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азжина\Desktop\2017-2019 годы8\2023 ГОД\new\"/>
    </mc:Choice>
  </mc:AlternateContent>
  <xr:revisionPtr revIDLastSave="0" documentId="13_ncr:1_{2CB3387D-E760-46A7-B9A8-F76843354821}" xr6:coauthVersionLast="47" xr6:coauthVersionMax="47" xr10:uidLastSave="{00000000-0000-0000-0000-000000000000}"/>
  <bookViews>
    <workbookView xWindow="-120" yWindow="-120" windowWidth="29040" windowHeight="15840" tabRatio="887" activeTab="5" xr2:uid="{238EA3AF-AD14-4559-9EF7-010CA475A2B2}"/>
  </bookViews>
  <sheets>
    <sheet name="Реестр_итог" sheetId="10" r:id="rId1"/>
    <sheet name="Перечень_итог" sheetId="5" r:id="rId2"/>
    <sheet name="РО_итог" sheetId="9" r:id="rId3"/>
    <sheet name="Плановые показатели" sheetId="11" r:id="rId4"/>
    <sheet name="Реестр_бонусы" sheetId="35" r:id="rId5"/>
    <sheet name="Перечень_бонусы" sheetId="36" r:id="rId6"/>
    <sheet name="Планируемые_бонусы" sheetId="37" r:id="rId7"/>
    <sheet name="Спецсчета" sheetId="39" r:id="rId8"/>
  </sheets>
  <externalReferences>
    <externalReference r:id="rId9"/>
    <externalReference r:id="rId10"/>
  </externalReferences>
  <definedNames>
    <definedName name="_xlnm._FilterDatabase" localSheetId="5" hidden="1">Перечень_бонусы!$A$11:$Q$50</definedName>
    <definedName name="_xlnm._FilterDatabase" localSheetId="1" hidden="1">Перечень_итог!$A$13:$WXZ$834</definedName>
    <definedName name="_xlnm._FilterDatabase" localSheetId="3" hidden="1">'Плановые показатели'!$A$11:$F$181</definedName>
    <definedName name="_xlnm._FilterDatabase" localSheetId="4" hidden="1">Реестр_бонусы!$A$12:$AN$49</definedName>
    <definedName name="_xlnm._FilterDatabase" localSheetId="0" hidden="1">Реестр_итог!$A$21:$HJ$840</definedName>
    <definedName name="_xlnm.Print_Area" localSheetId="1">Перечень_итог!$B$1:$V$834</definedName>
    <definedName name="_xlnm.Print_Area" localSheetId="0">Реестр_итог!$A$1:$DD$840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28" i="5" l="1"/>
  <c r="S628" i="5"/>
  <c r="R628" i="5"/>
  <c r="P628" i="5"/>
  <c r="J628" i="5"/>
  <c r="K628" i="5"/>
  <c r="L628" i="5"/>
  <c r="I628" i="5"/>
  <c r="U415" i="5"/>
  <c r="U416" i="5"/>
  <c r="U417" i="5"/>
  <c r="U418" i="5"/>
  <c r="U419" i="5"/>
  <c r="U420" i="5"/>
  <c r="U421" i="5"/>
  <c r="U422" i="5"/>
  <c r="U423" i="5"/>
  <c r="U424" i="5"/>
  <c r="U425" i="5"/>
  <c r="U426" i="5"/>
  <c r="U427" i="5"/>
  <c r="U428" i="5"/>
  <c r="U429" i="5"/>
  <c r="U430" i="5"/>
  <c r="U431" i="5"/>
  <c r="U432" i="5"/>
  <c r="U433" i="5"/>
  <c r="U434" i="5"/>
  <c r="U435" i="5"/>
  <c r="U436" i="5"/>
  <c r="U437" i="5"/>
  <c r="U438" i="5"/>
  <c r="U439" i="5"/>
  <c r="U440" i="5"/>
  <c r="U441" i="5"/>
  <c r="U442" i="5"/>
  <c r="U443" i="5"/>
  <c r="U444" i="5"/>
  <c r="U445" i="5"/>
  <c r="U446" i="5"/>
  <c r="U447" i="5"/>
  <c r="U448" i="5"/>
  <c r="U449" i="5"/>
  <c r="U450" i="5"/>
  <c r="U451" i="5"/>
  <c r="U452" i="5"/>
  <c r="U453" i="5"/>
  <c r="U454" i="5"/>
  <c r="U455" i="5"/>
  <c r="U456" i="5"/>
  <c r="U457" i="5"/>
  <c r="Q414" i="5"/>
  <c r="P414" i="5"/>
  <c r="T456" i="5"/>
  <c r="T457" i="5"/>
  <c r="J414" i="5"/>
  <c r="K414" i="5"/>
  <c r="L414" i="5"/>
  <c r="I414" i="5"/>
  <c r="Q15" i="5"/>
  <c r="R15" i="5"/>
  <c r="S15" i="5"/>
  <c r="P15" i="5"/>
  <c r="J15" i="5"/>
  <c r="K15" i="5"/>
  <c r="L15" i="5"/>
  <c r="I15" i="5"/>
  <c r="B664" i="5"/>
  <c r="B418" i="5"/>
  <c r="B419" i="5"/>
  <c r="B420" i="5"/>
  <c r="B421" i="5"/>
  <c r="B422" i="5"/>
  <c r="B423" i="5"/>
  <c r="B424" i="5"/>
  <c r="B425" i="5"/>
  <c r="B426" i="5"/>
  <c r="B427" i="5"/>
  <c r="B428" i="5"/>
  <c r="B429" i="5"/>
  <c r="B430" i="5"/>
  <c r="B431" i="5"/>
  <c r="B432" i="5"/>
  <c r="B433" i="5"/>
  <c r="B434" i="5"/>
  <c r="B435" i="5"/>
  <c r="B436" i="5"/>
  <c r="B437" i="5"/>
  <c r="B438" i="5"/>
  <c r="U95" i="5"/>
  <c r="V95" i="5" s="1"/>
  <c r="U96" i="5"/>
  <c r="V96" i="5" s="1"/>
  <c r="U97" i="5"/>
  <c r="V97" i="5" s="1"/>
  <c r="U98" i="5"/>
  <c r="V98" i="5" s="1"/>
  <c r="U99" i="5"/>
  <c r="V99" i="5" s="1"/>
  <c r="U100" i="5"/>
  <c r="V100" i="5" s="1"/>
  <c r="U101" i="5"/>
  <c r="V101" i="5" s="1"/>
  <c r="U102" i="5"/>
  <c r="V102" i="5" s="1"/>
  <c r="U103" i="5"/>
  <c r="V103" i="5" s="1"/>
  <c r="U104" i="5"/>
  <c r="V104" i="5" s="1"/>
  <c r="U105" i="5"/>
  <c r="V105" i="5" s="1"/>
  <c r="U106" i="5"/>
  <c r="V106" i="5" s="1"/>
  <c r="U107" i="5"/>
  <c r="V107" i="5" s="1"/>
  <c r="U108" i="5"/>
  <c r="V108" i="5" s="1"/>
  <c r="T95" i="5"/>
  <c r="T96" i="5"/>
  <c r="T97" i="5"/>
  <c r="T98" i="5"/>
  <c r="T99" i="5"/>
  <c r="T100" i="5"/>
  <c r="T101" i="5"/>
  <c r="T102" i="5"/>
  <c r="T103" i="5"/>
  <c r="T104" i="5"/>
  <c r="T105" i="5"/>
  <c r="T106" i="5"/>
  <c r="T107" i="5"/>
  <c r="T108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E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D634" i="10"/>
  <c r="AE634" i="10"/>
  <c r="E420" i="10"/>
  <c r="F420" i="10"/>
  <c r="G420" i="10"/>
  <c r="H420" i="10"/>
  <c r="I420" i="10"/>
  <c r="J420" i="10"/>
  <c r="K420" i="10"/>
  <c r="L420" i="10"/>
  <c r="M420" i="10"/>
  <c r="N420" i="10"/>
  <c r="O420" i="10"/>
  <c r="P420" i="10"/>
  <c r="Q420" i="10"/>
  <c r="R420" i="10"/>
  <c r="S420" i="10"/>
  <c r="T420" i="10"/>
  <c r="U420" i="10"/>
  <c r="V420" i="10"/>
  <c r="W420" i="10"/>
  <c r="X420" i="10"/>
  <c r="Y420" i="10"/>
  <c r="Z420" i="10"/>
  <c r="AA420" i="10"/>
  <c r="AB420" i="10"/>
  <c r="AD420" i="10"/>
  <c r="AE420" i="10"/>
  <c r="AC461" i="10"/>
  <c r="D461" i="10" s="1"/>
  <c r="B461" i="10"/>
  <c r="B462" i="10"/>
  <c r="AC434" i="10"/>
  <c r="D434" i="10" s="1"/>
  <c r="CH434" i="10" s="1"/>
  <c r="AC433" i="10"/>
  <c r="D433" i="10" s="1"/>
  <c r="CH433" i="10" s="1"/>
  <c r="B434" i="10"/>
  <c r="B433" i="10"/>
  <c r="B435" i="10"/>
  <c r="B436" i="10"/>
  <c r="B437" i="10"/>
  <c r="AC463" i="10"/>
  <c r="N424" i="10"/>
  <c r="AC424" i="10" s="1"/>
  <c r="B424" i="10"/>
  <c r="B425" i="10"/>
  <c r="B426" i="10"/>
  <c r="E21" i="10"/>
  <c r="F21" i="10"/>
  <c r="G21" i="10"/>
  <c r="H21" i="10"/>
  <c r="I21" i="10"/>
  <c r="J21" i="10"/>
  <c r="K21" i="10"/>
  <c r="L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D21" i="10"/>
  <c r="AE21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01" i="10"/>
  <c r="D102" i="10"/>
  <c r="E115" i="10"/>
  <c r="F115" i="10"/>
  <c r="G115" i="10"/>
  <c r="H115" i="10"/>
  <c r="I115" i="10"/>
  <c r="J115" i="10"/>
  <c r="K115" i="10"/>
  <c r="L115" i="10"/>
  <c r="M115" i="10"/>
  <c r="BC115" i="10" s="1"/>
  <c r="O115" i="10"/>
  <c r="P115" i="10"/>
  <c r="Q115" i="10"/>
  <c r="R115" i="10"/>
  <c r="S115" i="10"/>
  <c r="T115" i="10"/>
  <c r="U115" i="10"/>
  <c r="V115" i="10"/>
  <c r="W115" i="10"/>
  <c r="X115" i="10"/>
  <c r="Y115" i="10"/>
  <c r="Z115" i="10"/>
  <c r="AA115" i="10"/>
  <c r="AB115" i="10"/>
  <c r="AD115" i="10"/>
  <c r="AE115" i="10"/>
  <c r="BJ115" i="10"/>
  <c r="B116" i="10"/>
  <c r="AC116" i="10"/>
  <c r="D116" i="10" s="1"/>
  <c r="BC116" i="10"/>
  <c r="BJ116" i="10"/>
  <c r="B117" i="10"/>
  <c r="AC117" i="10"/>
  <c r="D117" i="10" s="1"/>
  <c r="CH117" i="10" s="1"/>
  <c r="BC117" i="10"/>
  <c r="BJ117" i="10"/>
  <c r="B118" i="10"/>
  <c r="AC118" i="10"/>
  <c r="D118" i="10" s="1"/>
  <c r="CH118" i="10" s="1"/>
  <c r="B119" i="10"/>
  <c r="AC119" i="10"/>
  <c r="D119" i="10" s="1"/>
  <c r="CH119" i="10" s="1"/>
  <c r="BC119" i="10"/>
  <c r="BJ119" i="10"/>
  <c r="B120" i="10"/>
  <c r="AC120" i="10"/>
  <c r="D120" i="10" s="1"/>
  <c r="CH120" i="10" s="1"/>
  <c r="B121" i="10"/>
  <c r="AC121" i="10"/>
  <c r="D121" i="10" s="1"/>
  <c r="CH121" i="10" s="1"/>
  <c r="BC121" i="10"/>
  <c r="BJ121" i="10"/>
  <c r="B122" i="10"/>
  <c r="AC122" i="10"/>
  <c r="D122" i="10" s="1"/>
  <c r="CH122" i="10" s="1"/>
  <c r="BC122" i="10"/>
  <c r="BJ122" i="10"/>
  <c r="B123" i="10"/>
  <c r="AC123" i="10"/>
  <c r="D123" i="10" s="1"/>
  <c r="CH123" i="10" s="1"/>
  <c r="B124" i="10"/>
  <c r="AC124" i="10"/>
  <c r="D124" i="10" s="1"/>
  <c r="CH124" i="10" s="1"/>
  <c r="B125" i="10"/>
  <c r="AC125" i="10"/>
  <c r="D125" i="10" s="1"/>
  <c r="CH125" i="10" s="1"/>
  <c r="B126" i="10"/>
  <c r="AC126" i="10"/>
  <c r="D126" i="10" s="1"/>
  <c r="CH126" i="10" s="1"/>
  <c r="B127" i="10"/>
  <c r="AC127" i="10"/>
  <c r="D127" i="10" s="1"/>
  <c r="CH127" i="10" s="1"/>
  <c r="B128" i="10"/>
  <c r="N128" i="10"/>
  <c r="N115" i="10" s="1"/>
  <c r="Q50" i="36"/>
  <c r="Q10" i="36"/>
  <c r="P52" i="36"/>
  <c r="O50" i="36"/>
  <c r="J50" i="36"/>
  <c r="K50" i="36"/>
  <c r="L50" i="36"/>
  <c r="I50" i="36"/>
  <c r="B52" i="36"/>
  <c r="G51" i="35"/>
  <c r="H51" i="35"/>
  <c r="I51" i="35"/>
  <c r="J51" i="35"/>
  <c r="K51" i="35"/>
  <c r="L51" i="35"/>
  <c r="M51" i="35"/>
  <c r="N51" i="35"/>
  <c r="O51" i="35"/>
  <c r="P51" i="35"/>
  <c r="Q51" i="35"/>
  <c r="R51" i="35"/>
  <c r="S51" i="35"/>
  <c r="T51" i="35"/>
  <c r="U51" i="35"/>
  <c r="V51" i="35"/>
  <c r="W51" i="35"/>
  <c r="X51" i="35"/>
  <c r="Y51" i="35"/>
  <c r="Z51" i="35"/>
  <c r="AA51" i="35"/>
  <c r="AB51" i="35"/>
  <c r="AC51" i="35"/>
  <c r="AD51" i="35"/>
  <c r="AF51" i="35"/>
  <c r="AG51" i="35"/>
  <c r="F53" i="35"/>
  <c r="F51" i="35" s="1"/>
  <c r="B53" i="35"/>
  <c r="D424" i="10" l="1"/>
  <c r="CH424" i="10" s="1"/>
  <c r="CH116" i="10"/>
  <c r="D128" i="10"/>
  <c r="CH128" i="10" s="1"/>
  <c r="AC115" i="10"/>
  <c r="AE51" i="35"/>
  <c r="D115" i="10" l="1"/>
  <c r="CH115" i="10" s="1"/>
  <c r="E7" i="39"/>
  <c r="F7" i="39"/>
  <c r="G7" i="39"/>
  <c r="H7" i="39"/>
  <c r="I7" i="39"/>
  <c r="J7" i="39"/>
  <c r="K7" i="39"/>
  <c r="L7" i="39"/>
  <c r="M7" i="39"/>
  <c r="N7" i="39"/>
  <c r="O7" i="39"/>
  <c r="P7" i="39"/>
  <c r="Q7" i="39"/>
  <c r="R7" i="39"/>
  <c r="S7" i="39"/>
  <c r="T7" i="39"/>
  <c r="U7" i="39"/>
  <c r="V7" i="39"/>
  <c r="W7" i="39"/>
  <c r="X7" i="39"/>
  <c r="Y7" i="39"/>
  <c r="Z7" i="39"/>
  <c r="AA7" i="39"/>
  <c r="D7" i="39"/>
  <c r="E8" i="39"/>
  <c r="F8" i="39"/>
  <c r="G8" i="39"/>
  <c r="H8" i="39"/>
  <c r="I8" i="39"/>
  <c r="J8" i="39"/>
  <c r="K8" i="39"/>
  <c r="L8" i="39"/>
  <c r="M8" i="39"/>
  <c r="N8" i="39"/>
  <c r="O8" i="39"/>
  <c r="P8" i="39"/>
  <c r="Q8" i="39"/>
  <c r="R8" i="39"/>
  <c r="S8" i="39"/>
  <c r="T8" i="39"/>
  <c r="U8" i="39"/>
  <c r="V8" i="39"/>
  <c r="W8" i="39"/>
  <c r="X8" i="39"/>
  <c r="Y8" i="39"/>
  <c r="Z8" i="39"/>
  <c r="AA8" i="39"/>
  <c r="D8" i="39"/>
  <c r="F9" i="37"/>
  <c r="D10" i="37"/>
  <c r="D9" i="37" s="1"/>
  <c r="E10" i="37"/>
  <c r="E9" i="37" s="1"/>
  <c r="F10" i="37"/>
  <c r="C10" i="37"/>
  <c r="C9" i="37" s="1"/>
  <c r="B19" i="39"/>
  <c r="D18" i="39"/>
  <c r="B18" i="39"/>
  <c r="D17" i="39"/>
  <c r="B17" i="39"/>
  <c r="D16" i="39"/>
  <c r="B16" i="39"/>
  <c r="D15" i="39"/>
  <c r="B15" i="39"/>
  <c r="AA14" i="39"/>
  <c r="Z14" i="39"/>
  <c r="Y14" i="39"/>
  <c r="X14" i="39"/>
  <c r="W14" i="39"/>
  <c r="V14" i="39"/>
  <c r="U14" i="39"/>
  <c r="T14" i="39"/>
  <c r="S14" i="39"/>
  <c r="R14" i="39"/>
  <c r="Q14" i="39"/>
  <c r="P14" i="39"/>
  <c r="O14" i="39"/>
  <c r="N14" i="39"/>
  <c r="M14" i="39"/>
  <c r="L14" i="39"/>
  <c r="K14" i="39"/>
  <c r="J14" i="39"/>
  <c r="I14" i="39"/>
  <c r="H14" i="39"/>
  <c r="G14" i="39"/>
  <c r="F14" i="39"/>
  <c r="E14" i="39"/>
  <c r="D14" i="39" s="1"/>
  <c r="B13" i="39"/>
  <c r="B12" i="39"/>
  <c r="B11" i="39"/>
  <c r="D10" i="39"/>
  <c r="B10" i="39"/>
  <c r="AA9" i="39"/>
  <c r="Z9" i="39"/>
  <c r="Y9" i="39"/>
  <c r="X9" i="39"/>
  <c r="W9" i="39"/>
  <c r="V9" i="39"/>
  <c r="U9" i="39"/>
  <c r="T9" i="39"/>
  <c r="S9" i="39"/>
  <c r="R9" i="39"/>
  <c r="Q9" i="39"/>
  <c r="P9" i="39"/>
  <c r="O9" i="39"/>
  <c r="N9" i="39"/>
  <c r="M9" i="39"/>
  <c r="L9" i="39"/>
  <c r="K9" i="39"/>
  <c r="J9" i="39"/>
  <c r="I9" i="39"/>
  <c r="H9" i="39"/>
  <c r="G9" i="39"/>
  <c r="F9" i="39"/>
  <c r="E9" i="39"/>
  <c r="D9" i="39" s="1"/>
  <c r="O10" i="36" l="1"/>
  <c r="B51" i="36"/>
  <c r="B49" i="36"/>
  <c r="B47" i="36"/>
  <c r="B45" i="36"/>
  <c r="B43" i="36"/>
  <c r="B42" i="36"/>
  <c r="B40" i="36"/>
  <c r="B38" i="36"/>
  <c r="B36" i="36"/>
  <c r="B34" i="36"/>
  <c r="B32" i="36"/>
  <c r="B30" i="36"/>
  <c r="B29" i="36"/>
  <c r="B28" i="36"/>
  <c r="B27" i="36"/>
  <c r="B26" i="36"/>
  <c r="B25" i="36"/>
  <c r="B24" i="36"/>
  <c r="B23" i="36"/>
  <c r="B22" i="36"/>
  <c r="B21" i="36"/>
  <c r="B19" i="36"/>
  <c r="B18" i="36"/>
  <c r="B16" i="36"/>
  <c r="B14" i="36"/>
  <c r="B13" i="36"/>
  <c r="P51" i="36"/>
  <c r="P50" i="36"/>
  <c r="G11" i="35"/>
  <c r="H11" i="35"/>
  <c r="I11" i="35"/>
  <c r="J11" i="35"/>
  <c r="K11" i="35"/>
  <c r="L11" i="35"/>
  <c r="M11" i="35"/>
  <c r="N11" i="35"/>
  <c r="O11" i="35"/>
  <c r="P11" i="35"/>
  <c r="Q11" i="35"/>
  <c r="R11" i="35"/>
  <c r="S11" i="35"/>
  <c r="T11" i="35"/>
  <c r="U11" i="35"/>
  <c r="V11" i="35"/>
  <c r="W11" i="35"/>
  <c r="X11" i="35"/>
  <c r="Y11" i="35"/>
  <c r="Z11" i="35"/>
  <c r="AA11" i="35"/>
  <c r="AB11" i="35"/>
  <c r="AC11" i="35"/>
  <c r="AD11" i="35"/>
  <c r="AE11" i="35"/>
  <c r="AF11" i="35"/>
  <c r="AG11" i="35"/>
  <c r="F11" i="35"/>
  <c r="AE52" i="35" l="1"/>
  <c r="F52" i="35" s="1"/>
  <c r="B52" i="35"/>
  <c r="B455" i="5" l="1"/>
  <c r="B456" i="5"/>
  <c r="B457" i="5"/>
  <c r="B463" i="10"/>
  <c r="D188" i="11"/>
  <c r="E188" i="11"/>
  <c r="E187" i="11" s="1"/>
  <c r="F188" i="11"/>
  <c r="F187" i="11" s="1"/>
  <c r="D187" i="11"/>
  <c r="C187" i="11"/>
  <c r="C188" i="11"/>
  <c r="T834" i="5"/>
  <c r="T833" i="5" s="1"/>
  <c r="T832" i="5"/>
  <c r="T831" i="5" s="1"/>
  <c r="T830" i="5"/>
  <c r="T829" i="5" s="1"/>
  <c r="Q833" i="5"/>
  <c r="R833" i="5"/>
  <c r="S833" i="5"/>
  <c r="Q831" i="5"/>
  <c r="R831" i="5"/>
  <c r="S831" i="5"/>
  <c r="Q829" i="5"/>
  <c r="R829" i="5"/>
  <c r="S829" i="5"/>
  <c r="V833" i="5"/>
  <c r="V831" i="5"/>
  <c r="V829" i="5"/>
  <c r="J829" i="5"/>
  <c r="K829" i="5"/>
  <c r="L829" i="5"/>
  <c r="U830" i="5"/>
  <c r="U832" i="5"/>
  <c r="U834" i="5"/>
  <c r="P833" i="5"/>
  <c r="P831" i="5"/>
  <c r="P829" i="5"/>
  <c r="J833" i="5"/>
  <c r="K833" i="5"/>
  <c r="L833" i="5"/>
  <c r="J831" i="5"/>
  <c r="K831" i="5"/>
  <c r="L831" i="5"/>
  <c r="I833" i="5"/>
  <c r="I831" i="5"/>
  <c r="I829" i="5"/>
  <c r="E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E837" i="10"/>
  <c r="E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E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D840" i="10"/>
  <c r="D839" i="10" s="1"/>
  <c r="D838" i="10"/>
  <c r="D837" i="10" s="1"/>
  <c r="D836" i="10"/>
  <c r="D835" i="10" s="1"/>
  <c r="S828" i="5" l="1"/>
  <c r="S827" i="5" s="1"/>
  <c r="K828" i="5"/>
  <c r="K827" i="5" s="1"/>
  <c r="W834" i="10"/>
  <c r="W833" i="10" s="1"/>
  <c r="K834" i="10"/>
  <c r="K833" i="10" s="1"/>
  <c r="G834" i="10"/>
  <c r="G833" i="10" s="1"/>
  <c r="AA834" i="10"/>
  <c r="AA833" i="10" s="1"/>
  <c r="S834" i="10"/>
  <c r="S833" i="10" s="1"/>
  <c r="O834" i="10"/>
  <c r="O833" i="10" s="1"/>
  <c r="AE834" i="10"/>
  <c r="AE833" i="10" s="1"/>
  <c r="R828" i="5"/>
  <c r="R827" i="5" s="1"/>
  <c r="U833" i="5"/>
  <c r="Q828" i="5"/>
  <c r="Q827" i="5" s="1"/>
  <c r="U831" i="5"/>
  <c r="P828" i="5"/>
  <c r="P827" i="5" s="1"/>
  <c r="V828" i="5"/>
  <c r="V827" i="5" s="1"/>
  <c r="L828" i="5"/>
  <c r="L827" i="5" s="1"/>
  <c r="U829" i="5"/>
  <c r="I828" i="5"/>
  <c r="I827" i="5" s="1"/>
  <c r="T828" i="5"/>
  <c r="T827" i="5" s="1"/>
  <c r="J828" i="5"/>
  <c r="J827" i="5" s="1"/>
  <c r="AD834" i="10"/>
  <c r="AD833" i="10" s="1"/>
  <c r="Z834" i="10"/>
  <c r="Z833" i="10" s="1"/>
  <c r="V834" i="10"/>
  <c r="V833" i="10" s="1"/>
  <c r="R834" i="10"/>
  <c r="R833" i="10" s="1"/>
  <c r="N834" i="10"/>
  <c r="N833" i="10" s="1"/>
  <c r="J834" i="10"/>
  <c r="J833" i="10" s="1"/>
  <c r="F834" i="10"/>
  <c r="F833" i="10" s="1"/>
  <c r="AC834" i="10"/>
  <c r="AC833" i="10" s="1"/>
  <c r="Y834" i="10"/>
  <c r="Y833" i="10" s="1"/>
  <c r="U834" i="10"/>
  <c r="U833" i="10" s="1"/>
  <c r="Q834" i="10"/>
  <c r="Q833" i="10" s="1"/>
  <c r="M834" i="10"/>
  <c r="M833" i="10" s="1"/>
  <c r="I834" i="10"/>
  <c r="I833" i="10" s="1"/>
  <c r="E834" i="10"/>
  <c r="E833" i="10" s="1"/>
  <c r="AB834" i="10"/>
  <c r="AB833" i="10" s="1"/>
  <c r="X834" i="10"/>
  <c r="X833" i="10" s="1"/>
  <c r="T834" i="10"/>
  <c r="T833" i="10" s="1"/>
  <c r="P834" i="10"/>
  <c r="P833" i="10" s="1"/>
  <c r="L834" i="10"/>
  <c r="L833" i="10" s="1"/>
  <c r="H834" i="10"/>
  <c r="H833" i="10" s="1"/>
  <c r="D834" i="10"/>
  <c r="D833" i="10" s="1"/>
  <c r="U827" i="5" l="1"/>
  <c r="U828" i="5"/>
  <c r="CH833" i="10"/>
  <c r="BS833" i="10"/>
  <c r="BS834" i="10"/>
  <c r="CH834" i="10"/>
  <c r="C38" i="9" l="1"/>
  <c r="T825" i="5" l="1"/>
  <c r="T824" i="5" s="1"/>
  <c r="S824" i="5"/>
  <c r="R824" i="5"/>
  <c r="Q824" i="5"/>
  <c r="P824" i="5"/>
  <c r="T823" i="5"/>
  <c r="T822" i="5" s="1"/>
  <c r="S822" i="5"/>
  <c r="R822" i="5"/>
  <c r="Q822" i="5"/>
  <c r="P822" i="5"/>
  <c r="T821" i="5"/>
  <c r="T820" i="5" s="1"/>
  <c r="S820" i="5"/>
  <c r="R820" i="5"/>
  <c r="T819" i="5"/>
  <c r="T818" i="5"/>
  <c r="S817" i="5"/>
  <c r="R817" i="5"/>
  <c r="T816" i="5"/>
  <c r="T815" i="5" s="1"/>
  <c r="S815" i="5"/>
  <c r="R815" i="5"/>
  <c r="Q815" i="5"/>
  <c r="P815" i="5"/>
  <c r="P814" i="5" l="1"/>
  <c r="P813" i="5" s="1"/>
  <c r="Q814" i="5"/>
  <c r="Q813" i="5" s="1"/>
  <c r="T817" i="5"/>
  <c r="T814" i="5" s="1"/>
  <c r="T813" i="5" s="1"/>
  <c r="S814" i="5"/>
  <c r="S813" i="5" s="1"/>
  <c r="R814" i="5"/>
  <c r="R813" i="5" s="1"/>
  <c r="F180" i="11"/>
  <c r="F179" i="11" s="1"/>
  <c r="E180" i="11"/>
  <c r="D180" i="11"/>
  <c r="C180" i="11"/>
  <c r="J400" i="5"/>
  <c r="K400" i="5"/>
  <c r="L400" i="5"/>
  <c r="I400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85" i="5"/>
  <c r="T86" i="5"/>
  <c r="T87" i="5"/>
  <c r="T88" i="5"/>
  <c r="T89" i="5"/>
  <c r="T90" i="5"/>
  <c r="T91" i="5"/>
  <c r="T92" i="5"/>
  <c r="T93" i="5"/>
  <c r="T94" i="5"/>
  <c r="P14" i="5"/>
  <c r="N339" i="10" l="1"/>
  <c r="D23" i="10" l="1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463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22" i="10"/>
  <c r="M92" i="10"/>
  <c r="M21" i="10" s="1"/>
  <c r="D76" i="10" l="1"/>
  <c r="D21" i="10" s="1"/>
  <c r="AC21" i="10"/>
  <c r="N367" i="10"/>
  <c r="N402" i="10"/>
  <c r="AC403" i="10"/>
  <c r="AD183" i="10" l="1"/>
  <c r="N183" i="10"/>
  <c r="R326" i="10"/>
  <c r="N272" i="10"/>
  <c r="N270" i="10"/>
  <c r="AC268" i="10" l="1"/>
  <c r="V824" i="5"/>
  <c r="V822" i="5"/>
  <c r="V820" i="5"/>
  <c r="V817" i="5"/>
  <c r="U816" i="5"/>
  <c r="U818" i="5"/>
  <c r="U819" i="5"/>
  <c r="U821" i="5"/>
  <c r="U823" i="5"/>
  <c r="U825" i="5"/>
  <c r="J824" i="5"/>
  <c r="K824" i="5"/>
  <c r="L824" i="5"/>
  <c r="I824" i="5"/>
  <c r="U824" i="5" s="1"/>
  <c r="J822" i="5"/>
  <c r="K822" i="5"/>
  <c r="L822" i="5"/>
  <c r="I822" i="5"/>
  <c r="U822" i="5" s="1"/>
  <c r="J820" i="5"/>
  <c r="K820" i="5"/>
  <c r="L820" i="5"/>
  <c r="I820" i="5"/>
  <c r="U820" i="5" s="1"/>
  <c r="J817" i="5"/>
  <c r="K817" i="5"/>
  <c r="L817" i="5"/>
  <c r="I817" i="5"/>
  <c r="U817" i="5" s="1"/>
  <c r="E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D830" i="10"/>
  <c r="AE830" i="10"/>
  <c r="E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D828" i="10"/>
  <c r="AE828" i="10"/>
  <c r="E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D826" i="10"/>
  <c r="AE826" i="10"/>
  <c r="E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D823" i="10"/>
  <c r="AE823" i="10"/>
  <c r="AC831" i="10"/>
  <c r="D831" i="10" s="1"/>
  <c r="D830" i="10" s="1"/>
  <c r="AC829" i="10"/>
  <c r="D829" i="10" s="1"/>
  <c r="D828" i="10" s="1"/>
  <c r="AC827" i="10"/>
  <c r="D827" i="10" s="1"/>
  <c r="D826" i="10" s="1"/>
  <c r="AC825" i="10"/>
  <c r="D825" i="10" s="1"/>
  <c r="AC824" i="10"/>
  <c r="D824" i="10" s="1"/>
  <c r="AC391" i="10"/>
  <c r="V403" i="5"/>
  <c r="V404" i="5"/>
  <c r="V405" i="5"/>
  <c r="V402" i="5"/>
  <c r="U402" i="5"/>
  <c r="U403" i="5"/>
  <c r="U404" i="5"/>
  <c r="U405" i="5"/>
  <c r="T402" i="5"/>
  <c r="T403" i="5"/>
  <c r="T404" i="5"/>
  <c r="T405" i="5"/>
  <c r="Q400" i="5"/>
  <c r="R400" i="5"/>
  <c r="S400" i="5"/>
  <c r="Q393" i="5"/>
  <c r="R393" i="5"/>
  <c r="S393" i="5"/>
  <c r="J393" i="5"/>
  <c r="K393" i="5"/>
  <c r="L393" i="5"/>
  <c r="I393" i="5"/>
  <c r="B402" i="5"/>
  <c r="B403" i="5"/>
  <c r="B404" i="5"/>
  <c r="B405" i="5"/>
  <c r="E399" i="10"/>
  <c r="F399" i="10"/>
  <c r="G399" i="10"/>
  <c r="H399" i="10"/>
  <c r="I399" i="10"/>
  <c r="J399" i="10"/>
  <c r="K399" i="10"/>
  <c r="L399" i="10"/>
  <c r="M399" i="10"/>
  <c r="N399" i="10"/>
  <c r="O399" i="10"/>
  <c r="P399" i="10"/>
  <c r="Q399" i="10"/>
  <c r="R399" i="10"/>
  <c r="S399" i="10"/>
  <c r="T399" i="10"/>
  <c r="U399" i="10"/>
  <c r="V399" i="10"/>
  <c r="W399" i="10"/>
  <c r="X399" i="10"/>
  <c r="Y399" i="10"/>
  <c r="Z399" i="10"/>
  <c r="AA399" i="10"/>
  <c r="AB399" i="10"/>
  <c r="AE399" i="10"/>
  <c r="AD399" i="10"/>
  <c r="D823" i="10" l="1"/>
  <c r="AC830" i="10"/>
  <c r="AC828" i="10"/>
  <c r="AC826" i="10"/>
  <c r="AC823" i="10"/>
  <c r="V393" i="5"/>
  <c r="V400" i="5"/>
  <c r="E406" i="10"/>
  <c r="F406" i="10"/>
  <c r="G406" i="10"/>
  <c r="H406" i="10"/>
  <c r="I406" i="10"/>
  <c r="J406" i="10"/>
  <c r="K406" i="10"/>
  <c r="L406" i="10"/>
  <c r="M406" i="10"/>
  <c r="N406" i="10"/>
  <c r="O406" i="10"/>
  <c r="P406" i="10"/>
  <c r="Q406" i="10"/>
  <c r="R406" i="10"/>
  <c r="S406" i="10"/>
  <c r="T406" i="10"/>
  <c r="U406" i="10"/>
  <c r="V406" i="10"/>
  <c r="W406" i="10"/>
  <c r="X406" i="10"/>
  <c r="Y406" i="10"/>
  <c r="Z406" i="10"/>
  <c r="AA406" i="10"/>
  <c r="AB406" i="10"/>
  <c r="AD406" i="10"/>
  <c r="AE406" i="10"/>
  <c r="D408" i="10"/>
  <c r="D409" i="10"/>
  <c r="D410" i="10"/>
  <c r="D411" i="10"/>
  <c r="B408" i="10"/>
  <c r="B409" i="10"/>
  <c r="B410" i="10"/>
  <c r="B411" i="10"/>
  <c r="N451" i="10"/>
  <c r="V168" i="5" l="1"/>
  <c r="T170" i="5"/>
  <c r="T171" i="5"/>
  <c r="T172" i="5"/>
  <c r="T173" i="5"/>
  <c r="T174" i="5"/>
  <c r="T175" i="5"/>
  <c r="T176" i="5"/>
  <c r="T177" i="5"/>
  <c r="T178" i="5"/>
  <c r="T179" i="5"/>
  <c r="T180" i="5"/>
  <c r="T181" i="5"/>
  <c r="T182" i="5"/>
  <c r="T183" i="5"/>
  <c r="T184" i="5"/>
  <c r="T185" i="5"/>
  <c r="T186" i="5"/>
  <c r="J168" i="5"/>
  <c r="K168" i="5"/>
  <c r="L168" i="5"/>
  <c r="I168" i="5"/>
  <c r="E174" i="10"/>
  <c r="F174" i="10"/>
  <c r="G174" i="10"/>
  <c r="H174" i="10"/>
  <c r="I174" i="10"/>
  <c r="J174" i="10"/>
  <c r="K174" i="10"/>
  <c r="L174" i="10"/>
  <c r="M174" i="10"/>
  <c r="O174" i="10"/>
  <c r="P174" i="10"/>
  <c r="Q174" i="10"/>
  <c r="R174" i="10"/>
  <c r="S174" i="10"/>
  <c r="T174" i="10"/>
  <c r="U174" i="10"/>
  <c r="V174" i="10"/>
  <c r="W174" i="10"/>
  <c r="X174" i="10"/>
  <c r="Y174" i="10"/>
  <c r="Z174" i="10"/>
  <c r="AA174" i="10"/>
  <c r="AB174" i="10"/>
  <c r="AD174" i="10"/>
  <c r="AE174" i="10"/>
  <c r="V815" i="5"/>
  <c r="V814" i="5" s="1"/>
  <c r="V813" i="5" s="1"/>
  <c r="J815" i="5"/>
  <c r="K815" i="5"/>
  <c r="L815" i="5"/>
  <c r="I815" i="5"/>
  <c r="E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D821" i="10"/>
  <c r="AE821" i="10"/>
  <c r="E179" i="11"/>
  <c r="D179" i="11"/>
  <c r="C179" i="11"/>
  <c r="C32" i="9"/>
  <c r="C14" i="9"/>
  <c r="AC822" i="10"/>
  <c r="D822" i="10" s="1"/>
  <c r="I814" i="5" l="1"/>
  <c r="I813" i="5" s="1"/>
  <c r="K814" i="5"/>
  <c r="K813" i="5" s="1"/>
  <c r="J814" i="5"/>
  <c r="J813" i="5" s="1"/>
  <c r="L814" i="5"/>
  <c r="L813" i="5" s="1"/>
  <c r="Y820" i="10"/>
  <c r="Y819" i="10" s="1"/>
  <c r="Q820" i="10"/>
  <c r="Q819" i="10" s="1"/>
  <c r="E820" i="10"/>
  <c r="E819" i="10" s="1"/>
  <c r="AB820" i="10"/>
  <c r="AB819" i="10" s="1"/>
  <c r="X820" i="10"/>
  <c r="X819" i="10" s="1"/>
  <c r="T820" i="10"/>
  <c r="T819" i="10" s="1"/>
  <c r="P820" i="10"/>
  <c r="P819" i="10" s="1"/>
  <c r="L820" i="10"/>
  <c r="L819" i="10" s="1"/>
  <c r="H820" i="10"/>
  <c r="H819" i="10" s="1"/>
  <c r="U820" i="10"/>
  <c r="U819" i="10" s="1"/>
  <c r="I820" i="10"/>
  <c r="I819" i="10" s="1"/>
  <c r="AA820" i="10"/>
  <c r="AA819" i="10" s="1"/>
  <c r="W820" i="10"/>
  <c r="W819" i="10" s="1"/>
  <c r="S820" i="10"/>
  <c r="S819" i="10" s="1"/>
  <c r="O820" i="10"/>
  <c r="O819" i="10" s="1"/>
  <c r="K820" i="10"/>
  <c r="K819" i="10" s="1"/>
  <c r="G820" i="10"/>
  <c r="G819" i="10" s="1"/>
  <c r="AD820" i="10"/>
  <c r="AD819" i="10" s="1"/>
  <c r="M820" i="10"/>
  <c r="M819" i="10" s="1"/>
  <c r="AE820" i="10"/>
  <c r="AE819" i="10" s="1"/>
  <c r="Z820" i="10"/>
  <c r="Z819" i="10" s="1"/>
  <c r="V820" i="10"/>
  <c r="V819" i="10" s="1"/>
  <c r="R820" i="10"/>
  <c r="R819" i="10" s="1"/>
  <c r="N820" i="10"/>
  <c r="N819" i="10" s="1"/>
  <c r="J820" i="10"/>
  <c r="J819" i="10" s="1"/>
  <c r="F820" i="10"/>
  <c r="F819" i="10" s="1"/>
  <c r="U815" i="5"/>
  <c r="D821" i="10"/>
  <c r="AC821" i="10"/>
  <c r="D820" i="10" l="1"/>
  <c r="D819" i="10" s="1"/>
  <c r="BS819" i="10" s="1"/>
  <c r="AC820" i="10"/>
  <c r="AC819" i="10" s="1"/>
  <c r="U814" i="5"/>
  <c r="U813" i="5"/>
  <c r="BS820" i="10" l="1"/>
  <c r="CH819" i="10"/>
  <c r="CH820" i="10"/>
  <c r="E301" i="10"/>
  <c r="F301" i="10"/>
  <c r="G301" i="10"/>
  <c r="H301" i="10"/>
  <c r="I301" i="10"/>
  <c r="J301" i="10"/>
  <c r="K301" i="10"/>
  <c r="L301" i="10"/>
  <c r="M301" i="10"/>
  <c r="O301" i="10"/>
  <c r="P301" i="10"/>
  <c r="Q301" i="10"/>
  <c r="R301" i="10"/>
  <c r="S301" i="10"/>
  <c r="T301" i="10"/>
  <c r="U301" i="10"/>
  <c r="V301" i="10"/>
  <c r="W301" i="10"/>
  <c r="X301" i="10"/>
  <c r="Y301" i="10"/>
  <c r="Z301" i="10"/>
  <c r="AA301" i="10"/>
  <c r="AB301" i="10"/>
  <c r="AD301" i="10"/>
  <c r="AE301" i="10"/>
  <c r="AC514" i="10"/>
  <c r="AC676" i="10" l="1"/>
  <c r="AC677" i="10"/>
  <c r="AC239" i="10" l="1"/>
  <c r="N174" i="10" l="1"/>
  <c r="V70" i="5" l="1"/>
  <c r="V304" i="5"/>
  <c r="V303" i="5"/>
  <c r="V29" i="5"/>
  <c r="V71" i="5"/>
  <c r="V21" i="5"/>
  <c r="V267" i="5"/>
  <c r="S295" i="5"/>
  <c r="R295" i="5"/>
  <c r="Q216" i="5"/>
  <c r="R216" i="5"/>
  <c r="S216" i="5"/>
  <c r="J216" i="5"/>
  <c r="K216" i="5"/>
  <c r="L216" i="5"/>
  <c r="I216" i="5"/>
  <c r="B222" i="5"/>
  <c r="U222" i="5"/>
  <c r="V222" i="5" s="1"/>
  <c r="T222" i="5"/>
  <c r="E222" i="10"/>
  <c r="F222" i="10"/>
  <c r="G222" i="10"/>
  <c r="H222" i="10"/>
  <c r="I222" i="10"/>
  <c r="J222" i="10"/>
  <c r="K222" i="10"/>
  <c r="L222" i="10"/>
  <c r="M222" i="10"/>
  <c r="O222" i="10"/>
  <c r="P222" i="10"/>
  <c r="Q222" i="10"/>
  <c r="R222" i="10"/>
  <c r="S222" i="10"/>
  <c r="T222" i="10"/>
  <c r="U222" i="10"/>
  <c r="V222" i="10"/>
  <c r="W222" i="10"/>
  <c r="X222" i="10"/>
  <c r="Y222" i="10"/>
  <c r="Z222" i="10"/>
  <c r="AA222" i="10"/>
  <c r="AB222" i="10"/>
  <c r="AD222" i="10"/>
  <c r="AE222" i="10"/>
  <c r="B225" i="10"/>
  <c r="B226" i="10"/>
  <c r="B227" i="10"/>
  <c r="B228" i="10"/>
  <c r="BJ228" i="10"/>
  <c r="BC228" i="10"/>
  <c r="D228" i="10"/>
  <c r="CH228" i="10" s="1"/>
  <c r="V216" i="5" l="1"/>
  <c r="U92" i="5" l="1"/>
  <c r="V92" i="5" s="1"/>
  <c r="U93" i="5"/>
  <c r="V93" i="5" s="1"/>
  <c r="U94" i="5"/>
  <c r="V94" i="5" s="1"/>
  <c r="K458" i="5"/>
  <c r="K463" i="5"/>
  <c r="K478" i="5"/>
  <c r="K489" i="5"/>
  <c r="K502" i="5"/>
  <c r="K506" i="5"/>
  <c r="K509" i="5"/>
  <c r="K512" i="5"/>
  <c r="K521" i="5"/>
  <c r="K523" i="5"/>
  <c r="K525" i="5"/>
  <c r="K527" i="5"/>
  <c r="K529" i="5"/>
  <c r="K531" i="5"/>
  <c r="K533" i="5"/>
  <c r="K539" i="5"/>
  <c r="K541" i="5"/>
  <c r="K543" i="5"/>
  <c r="K545" i="5"/>
  <c r="K547" i="5"/>
  <c r="K553" i="5"/>
  <c r="K555" i="5"/>
  <c r="K557" i="5"/>
  <c r="K560" i="5"/>
  <c r="K562" i="5"/>
  <c r="K565" i="5"/>
  <c r="K570" i="5"/>
  <c r="K573" i="5"/>
  <c r="K575" i="5"/>
  <c r="K577" i="5"/>
  <c r="K579" i="5"/>
  <c r="K581" i="5"/>
  <c r="K584" i="5"/>
  <c r="K586" i="5"/>
  <c r="K589" i="5"/>
  <c r="K591" i="5"/>
  <c r="K594" i="5"/>
  <c r="K596" i="5"/>
  <c r="K598" i="5"/>
  <c r="K600" i="5"/>
  <c r="K603" i="5"/>
  <c r="K606" i="5"/>
  <c r="K609" i="5"/>
  <c r="K611" i="5"/>
  <c r="K613" i="5"/>
  <c r="K615" i="5"/>
  <c r="K617" i="5"/>
  <c r="K619" i="5"/>
  <c r="K621" i="5"/>
  <c r="K624" i="5"/>
  <c r="K665" i="5"/>
  <c r="K673" i="5"/>
  <c r="K682" i="5"/>
  <c r="K692" i="5"/>
  <c r="K703" i="5"/>
  <c r="K706" i="5"/>
  <c r="K710" i="5"/>
  <c r="K712" i="5"/>
  <c r="K716" i="5"/>
  <c r="K718" i="5"/>
  <c r="K720" i="5"/>
  <c r="K722" i="5"/>
  <c r="K724" i="5"/>
  <c r="K726" i="5"/>
  <c r="K730" i="5"/>
  <c r="K732" i="5"/>
  <c r="K734" i="5"/>
  <c r="K736" i="5"/>
  <c r="K738" i="5"/>
  <c r="K740" i="5"/>
  <c r="K742" i="5"/>
  <c r="K744" i="5"/>
  <c r="K750" i="5"/>
  <c r="K753" i="5"/>
  <c r="K755" i="5"/>
  <c r="K758" i="5"/>
  <c r="K761" i="5"/>
  <c r="K764" i="5"/>
  <c r="K770" i="5"/>
  <c r="K772" i="5"/>
  <c r="K774" i="5"/>
  <c r="K776" i="5"/>
  <c r="K778" i="5"/>
  <c r="K780" i="5"/>
  <c r="K782" i="5"/>
  <c r="K785" i="5"/>
  <c r="K787" i="5"/>
  <c r="K789" i="5"/>
  <c r="K791" i="5"/>
  <c r="K793" i="5"/>
  <c r="K795" i="5"/>
  <c r="K797" i="5"/>
  <c r="K799" i="5"/>
  <c r="K801" i="5"/>
  <c r="K804" i="5"/>
  <c r="B92" i="5"/>
  <c r="B93" i="5"/>
  <c r="B94" i="5"/>
  <c r="K627" i="5" l="1"/>
  <c r="P413" i="5"/>
  <c r="S740" i="5"/>
  <c r="R740" i="5"/>
  <c r="J740" i="5"/>
  <c r="L740" i="5"/>
  <c r="I740" i="5"/>
  <c r="S557" i="5"/>
  <c r="R557" i="5"/>
  <c r="J557" i="5"/>
  <c r="L557" i="5"/>
  <c r="I557" i="5"/>
  <c r="Q295" i="5"/>
  <c r="J295" i="5"/>
  <c r="K295" i="5"/>
  <c r="L295" i="5"/>
  <c r="I295" i="5"/>
  <c r="V295" i="5"/>
  <c r="U297" i="5"/>
  <c r="T297" i="5"/>
  <c r="B297" i="5"/>
  <c r="N303" i="10"/>
  <c r="B303" i="10"/>
  <c r="F746" i="10"/>
  <c r="G746" i="10"/>
  <c r="H746" i="10"/>
  <c r="I746" i="10"/>
  <c r="J746" i="10"/>
  <c r="K746" i="10"/>
  <c r="L746" i="10"/>
  <c r="M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D746" i="10"/>
  <c r="AE746" i="10"/>
  <c r="E746" i="10"/>
  <c r="AE563" i="10"/>
  <c r="F563" i="10"/>
  <c r="G563" i="10"/>
  <c r="H563" i="10"/>
  <c r="I563" i="10"/>
  <c r="J563" i="10"/>
  <c r="K563" i="10"/>
  <c r="L563" i="10"/>
  <c r="M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D563" i="10"/>
  <c r="E563" i="10"/>
  <c r="AC303" i="10" l="1"/>
  <c r="AC301" i="10" s="1"/>
  <c r="N301" i="10"/>
  <c r="Q627" i="5"/>
  <c r="P627" i="5"/>
  <c r="B806" i="5"/>
  <c r="B805" i="5"/>
  <c r="B803" i="5"/>
  <c r="B802" i="5"/>
  <c r="B800" i="5"/>
  <c r="B798" i="5"/>
  <c r="B796" i="5"/>
  <c r="B794" i="5"/>
  <c r="B792" i="5"/>
  <c r="B790" i="5"/>
  <c r="B788" i="5"/>
  <c r="B786" i="5"/>
  <c r="B784" i="5"/>
  <c r="B783" i="5"/>
  <c r="B781" i="5"/>
  <c r="B779" i="5"/>
  <c r="B777" i="5"/>
  <c r="B775" i="5"/>
  <c r="B773" i="5"/>
  <c r="B771" i="5"/>
  <c r="B769" i="5"/>
  <c r="B768" i="5"/>
  <c r="B767" i="5"/>
  <c r="B766" i="5"/>
  <c r="B765" i="5"/>
  <c r="B763" i="5"/>
  <c r="B762" i="5"/>
  <c r="B760" i="5"/>
  <c r="B759" i="5"/>
  <c r="B757" i="5"/>
  <c r="B756" i="5"/>
  <c r="B754" i="5"/>
  <c r="B752" i="5"/>
  <c r="B751" i="5"/>
  <c r="B749" i="5"/>
  <c r="B748" i="5"/>
  <c r="B747" i="5"/>
  <c r="B746" i="5"/>
  <c r="B745" i="5"/>
  <c r="B743" i="5"/>
  <c r="B741" i="5"/>
  <c r="B739" i="5"/>
  <c r="B737" i="5"/>
  <c r="B735" i="5"/>
  <c r="B733" i="5"/>
  <c r="B731" i="5"/>
  <c r="B729" i="5"/>
  <c r="B728" i="5"/>
  <c r="B727" i="5"/>
  <c r="B725" i="5"/>
  <c r="B723" i="5"/>
  <c r="B721" i="5"/>
  <c r="B719" i="5"/>
  <c r="B717" i="5"/>
  <c r="B715" i="5"/>
  <c r="B714" i="5"/>
  <c r="B713" i="5"/>
  <c r="B711" i="5"/>
  <c r="B709" i="5"/>
  <c r="B708" i="5"/>
  <c r="B707" i="5"/>
  <c r="B705" i="5"/>
  <c r="B704" i="5"/>
  <c r="B702" i="5"/>
  <c r="B701" i="5"/>
  <c r="B699" i="5"/>
  <c r="B698" i="5"/>
  <c r="B697" i="5"/>
  <c r="B696" i="5"/>
  <c r="B695" i="5"/>
  <c r="B694" i="5"/>
  <c r="B693" i="5"/>
  <c r="B691" i="5"/>
  <c r="B690" i="5"/>
  <c r="B689" i="5"/>
  <c r="B688" i="5"/>
  <c r="B687" i="5"/>
  <c r="B686" i="5"/>
  <c r="B685" i="5"/>
  <c r="B684" i="5"/>
  <c r="B683" i="5"/>
  <c r="B681" i="5"/>
  <c r="B680" i="5"/>
  <c r="B679" i="5"/>
  <c r="B678" i="5"/>
  <c r="B677" i="5"/>
  <c r="B676" i="5"/>
  <c r="B675" i="5"/>
  <c r="B674" i="5"/>
  <c r="B672" i="5"/>
  <c r="B671" i="5"/>
  <c r="B670" i="5"/>
  <c r="B669" i="5"/>
  <c r="B668" i="5"/>
  <c r="B667" i="5"/>
  <c r="B666" i="5"/>
  <c r="B663" i="5"/>
  <c r="B662" i="5"/>
  <c r="B661" i="5"/>
  <c r="B660" i="5"/>
  <c r="B659" i="5"/>
  <c r="B658" i="5"/>
  <c r="B657" i="5"/>
  <c r="B656" i="5"/>
  <c r="B655" i="5"/>
  <c r="B654" i="5"/>
  <c r="B653" i="5"/>
  <c r="B652" i="5"/>
  <c r="B651" i="5"/>
  <c r="B650" i="5"/>
  <c r="B649" i="5"/>
  <c r="B648" i="5"/>
  <c r="B647" i="5"/>
  <c r="B646" i="5"/>
  <c r="B645" i="5"/>
  <c r="B644" i="5"/>
  <c r="B643" i="5"/>
  <c r="B642" i="5"/>
  <c r="B641" i="5"/>
  <c r="B640" i="5"/>
  <c r="B639" i="5"/>
  <c r="B638" i="5"/>
  <c r="B637" i="5"/>
  <c r="B636" i="5"/>
  <c r="B635" i="5"/>
  <c r="B634" i="5"/>
  <c r="B633" i="5"/>
  <c r="B632" i="5"/>
  <c r="B631" i="5"/>
  <c r="B630" i="5"/>
  <c r="B629" i="5"/>
  <c r="B626" i="5"/>
  <c r="B625" i="5"/>
  <c r="B623" i="5"/>
  <c r="B622" i="5"/>
  <c r="B620" i="5"/>
  <c r="B618" i="5"/>
  <c r="B616" i="5"/>
  <c r="B614" i="5"/>
  <c r="B612" i="5"/>
  <c r="B610" i="5"/>
  <c r="B608" i="5"/>
  <c r="B607" i="5"/>
  <c r="B605" i="5"/>
  <c r="B604" i="5"/>
  <c r="B602" i="5"/>
  <c r="B601" i="5"/>
  <c r="B599" i="5"/>
  <c r="B597" i="5"/>
  <c r="B595" i="5"/>
  <c r="B593" i="5"/>
  <c r="B592" i="5"/>
  <c r="B590" i="5"/>
  <c r="B588" i="5"/>
  <c r="B587" i="5"/>
  <c r="B585" i="5"/>
  <c r="B583" i="5"/>
  <c r="B582" i="5"/>
  <c r="B580" i="5"/>
  <c r="B578" i="5"/>
  <c r="B576" i="5"/>
  <c r="B574" i="5"/>
  <c r="B572" i="5"/>
  <c r="B571" i="5"/>
  <c r="B569" i="5"/>
  <c r="B568" i="5"/>
  <c r="B567" i="5"/>
  <c r="B566" i="5"/>
  <c r="B564" i="5"/>
  <c r="B563" i="5"/>
  <c r="B561" i="5"/>
  <c r="B559" i="5"/>
  <c r="B558" i="5"/>
  <c r="B556" i="5"/>
  <c r="B554" i="5"/>
  <c r="B552" i="5"/>
  <c r="B551" i="5"/>
  <c r="B550" i="5"/>
  <c r="B549" i="5"/>
  <c r="B548" i="5"/>
  <c r="B546" i="5"/>
  <c r="B544" i="5"/>
  <c r="B542" i="5"/>
  <c r="B540" i="5"/>
  <c r="B538" i="5"/>
  <c r="B537" i="5"/>
  <c r="B536" i="5"/>
  <c r="B535" i="5"/>
  <c r="B534" i="5"/>
  <c r="B532" i="5"/>
  <c r="B530" i="5"/>
  <c r="B528" i="5"/>
  <c r="B526" i="5"/>
  <c r="B524" i="5"/>
  <c r="B522" i="5"/>
  <c r="B520" i="5"/>
  <c r="B519" i="5"/>
  <c r="B518" i="5"/>
  <c r="B517" i="5"/>
  <c r="B516" i="5"/>
  <c r="B515" i="5"/>
  <c r="B514" i="5"/>
  <c r="B513" i="5"/>
  <c r="B511" i="5"/>
  <c r="B510" i="5"/>
  <c r="B508" i="5"/>
  <c r="B507" i="5"/>
  <c r="B505" i="5"/>
  <c r="B504" i="5"/>
  <c r="B503" i="5"/>
  <c r="B501" i="5"/>
  <c r="B500" i="5"/>
  <c r="B499" i="5"/>
  <c r="B498" i="5"/>
  <c r="B497" i="5"/>
  <c r="B496" i="5"/>
  <c r="B495" i="5"/>
  <c r="B494" i="5"/>
  <c r="B493" i="5"/>
  <c r="B492" i="5"/>
  <c r="B491" i="5"/>
  <c r="B490" i="5"/>
  <c r="B488" i="5"/>
  <c r="B487" i="5"/>
  <c r="B486" i="5"/>
  <c r="B485" i="5"/>
  <c r="B484" i="5"/>
  <c r="B483" i="5"/>
  <c r="B482" i="5"/>
  <c r="B481" i="5"/>
  <c r="B480" i="5"/>
  <c r="B479" i="5"/>
  <c r="B477" i="5"/>
  <c r="B476" i="5"/>
  <c r="B475" i="5"/>
  <c r="B474" i="5"/>
  <c r="B473" i="5"/>
  <c r="B472" i="5"/>
  <c r="B471" i="5"/>
  <c r="B470" i="5"/>
  <c r="B469" i="5"/>
  <c r="B468" i="5"/>
  <c r="B467" i="5"/>
  <c r="B466" i="5"/>
  <c r="B465" i="5"/>
  <c r="B464" i="5"/>
  <c r="B462" i="5"/>
  <c r="B461" i="5"/>
  <c r="B460" i="5"/>
  <c r="B459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440" i="5"/>
  <c r="B439" i="5"/>
  <c r="B417" i="5"/>
  <c r="B416" i="5"/>
  <c r="B415" i="5"/>
  <c r="B412" i="5"/>
  <c r="B410" i="5"/>
  <c r="B409" i="5"/>
  <c r="B407" i="5"/>
  <c r="B401" i="5"/>
  <c r="B399" i="5"/>
  <c r="B397" i="5"/>
  <c r="B396" i="5"/>
  <c r="B395" i="5"/>
  <c r="B394" i="5"/>
  <c r="B392" i="5"/>
  <c r="B390" i="5"/>
  <c r="B388" i="5"/>
  <c r="B387" i="5"/>
  <c r="B386" i="5"/>
  <c r="B385" i="5"/>
  <c r="B384" i="5"/>
  <c r="B382" i="5"/>
  <c r="B380" i="5"/>
  <c r="B379" i="5"/>
  <c r="B378" i="5"/>
  <c r="B377" i="5"/>
  <c r="B375" i="5"/>
  <c r="B374" i="5"/>
  <c r="B373" i="5"/>
  <c r="B372" i="5"/>
  <c r="B371" i="5"/>
  <c r="B370" i="5"/>
  <c r="B369" i="5"/>
  <c r="B368" i="5"/>
  <c r="B367" i="5"/>
  <c r="B366" i="5"/>
  <c r="B364" i="5"/>
  <c r="B363" i="5"/>
  <c r="B362" i="5"/>
  <c r="B361" i="5"/>
  <c r="B360" i="5"/>
  <c r="B359" i="5"/>
  <c r="B357" i="5"/>
  <c r="B356" i="5"/>
  <c r="B355" i="5"/>
  <c r="B353" i="5"/>
  <c r="B351" i="5"/>
  <c r="B349" i="5"/>
  <c r="B347" i="5"/>
  <c r="B345" i="5"/>
  <c r="B343" i="5"/>
  <c r="B342" i="5"/>
  <c r="B340" i="5"/>
  <c r="B339" i="5"/>
  <c r="B337" i="5"/>
  <c r="B336" i="5"/>
  <c r="B334" i="5"/>
  <c r="B333" i="5"/>
  <c r="B332" i="5"/>
  <c r="B331" i="5"/>
  <c r="B330" i="5"/>
  <c r="B328" i="5"/>
  <c r="B327" i="5"/>
  <c r="B325" i="5"/>
  <c r="B324" i="5"/>
  <c r="B323" i="5"/>
  <c r="B322" i="5"/>
  <c r="B320" i="5"/>
  <c r="B319" i="5"/>
  <c r="B317" i="5"/>
  <c r="B315" i="5"/>
  <c r="B314" i="5"/>
  <c r="B312" i="5"/>
  <c r="B310" i="5"/>
  <c r="B308" i="5"/>
  <c r="B306" i="5"/>
  <c r="B305" i="5"/>
  <c r="B304" i="5"/>
  <c r="B303" i="5"/>
  <c r="B302" i="5"/>
  <c r="B301" i="5"/>
  <c r="B299" i="5"/>
  <c r="B296" i="5"/>
  <c r="B294" i="5"/>
  <c r="B293" i="5"/>
  <c r="B292" i="5"/>
  <c r="B290" i="5"/>
  <c r="B289" i="5"/>
  <c r="B288" i="5"/>
  <c r="B287" i="5"/>
  <c r="B285" i="5"/>
  <c r="B284" i="5"/>
  <c r="B283" i="5"/>
  <c r="B281" i="5"/>
  <c r="B279" i="5"/>
  <c r="B277" i="5"/>
  <c r="B276" i="5"/>
  <c r="B275" i="5"/>
  <c r="B274" i="5"/>
  <c r="B273" i="5"/>
  <c r="B271" i="5"/>
  <c r="B269" i="5"/>
  <c r="B268" i="5"/>
  <c r="B266" i="5"/>
  <c r="B264" i="5"/>
  <c r="B262" i="5"/>
  <c r="B260" i="5"/>
  <c r="B259" i="5"/>
  <c r="B258" i="5"/>
  <c r="B257" i="5"/>
  <c r="B255" i="5"/>
  <c r="B254" i="5"/>
  <c r="B253" i="5"/>
  <c r="B251" i="5"/>
  <c r="B250" i="5"/>
  <c r="B248" i="5"/>
  <c r="B246" i="5"/>
  <c r="B244" i="5"/>
  <c r="B242" i="5"/>
  <c r="B241" i="5"/>
  <c r="B240" i="5"/>
  <c r="B239" i="5"/>
  <c r="B238" i="5"/>
  <c r="B237" i="5"/>
  <c r="B236" i="5"/>
  <c r="B235" i="5"/>
  <c r="B234" i="5"/>
  <c r="B233" i="5"/>
  <c r="B231" i="5"/>
  <c r="B229" i="5"/>
  <c r="B228" i="5"/>
  <c r="B227" i="5"/>
  <c r="B226" i="5"/>
  <c r="B225" i="5"/>
  <c r="B224" i="5"/>
  <c r="B221" i="5"/>
  <c r="B220" i="5"/>
  <c r="B219" i="5"/>
  <c r="B218" i="5"/>
  <c r="B217" i="5"/>
  <c r="B215" i="5"/>
  <c r="B214" i="5"/>
  <c r="B213" i="5"/>
  <c r="B212" i="5"/>
  <c r="B211" i="5"/>
  <c r="B210" i="5"/>
  <c r="B209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1" i="5"/>
  <c r="B190" i="5"/>
  <c r="B189" i="5"/>
  <c r="B188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U266" i="5"/>
  <c r="T266" i="5"/>
  <c r="T265" i="5" s="1"/>
  <c r="V265" i="5"/>
  <c r="S265" i="5"/>
  <c r="R265" i="5"/>
  <c r="L265" i="5"/>
  <c r="K265" i="5"/>
  <c r="J265" i="5"/>
  <c r="I265" i="5"/>
  <c r="B418" i="10"/>
  <c r="B416" i="10"/>
  <c r="B415" i="10"/>
  <c r="B413" i="10"/>
  <c r="B407" i="10"/>
  <c r="B405" i="10"/>
  <c r="B403" i="10"/>
  <c r="B402" i="10"/>
  <c r="B401" i="10"/>
  <c r="B400" i="10"/>
  <c r="B398" i="10"/>
  <c r="B396" i="10"/>
  <c r="B394" i="10"/>
  <c r="B393" i="10"/>
  <c r="B392" i="10"/>
  <c r="B391" i="10"/>
  <c r="B390" i="10"/>
  <c r="B388" i="10"/>
  <c r="B386" i="10"/>
  <c r="B385" i="10"/>
  <c r="B384" i="10"/>
  <c r="B383" i="10"/>
  <c r="B381" i="10"/>
  <c r="B380" i="10"/>
  <c r="B379" i="10"/>
  <c r="B378" i="10"/>
  <c r="B377" i="10"/>
  <c r="B376" i="10"/>
  <c r="B375" i="10"/>
  <c r="B374" i="10"/>
  <c r="B373" i="10"/>
  <c r="B372" i="10"/>
  <c r="B370" i="10"/>
  <c r="B369" i="10"/>
  <c r="B368" i="10"/>
  <c r="B367" i="10"/>
  <c r="B366" i="10"/>
  <c r="B365" i="10"/>
  <c r="B363" i="10"/>
  <c r="B362" i="10"/>
  <c r="B361" i="10"/>
  <c r="B359" i="10"/>
  <c r="B357" i="10"/>
  <c r="B355" i="10"/>
  <c r="B353" i="10"/>
  <c r="B351" i="10"/>
  <c r="B349" i="10"/>
  <c r="B348" i="10"/>
  <c r="B346" i="10"/>
  <c r="B345" i="10"/>
  <c r="B343" i="10"/>
  <c r="B342" i="10"/>
  <c r="B340" i="10"/>
  <c r="B339" i="10"/>
  <c r="B338" i="10"/>
  <c r="B337" i="10"/>
  <c r="B336" i="10"/>
  <c r="B334" i="10"/>
  <c r="B333" i="10"/>
  <c r="B331" i="10"/>
  <c r="B330" i="10"/>
  <c r="B329" i="10"/>
  <c r="B328" i="10"/>
  <c r="B326" i="10"/>
  <c r="B325" i="10"/>
  <c r="B323" i="10"/>
  <c r="B321" i="10"/>
  <c r="B320" i="10"/>
  <c r="B318" i="10"/>
  <c r="B316" i="10"/>
  <c r="B314" i="10"/>
  <c r="B312" i="10"/>
  <c r="B311" i="10"/>
  <c r="B310" i="10"/>
  <c r="B309" i="10"/>
  <c r="B308" i="10"/>
  <c r="B307" i="10"/>
  <c r="B305" i="10"/>
  <c r="B302" i="10"/>
  <c r="B300" i="10"/>
  <c r="B299" i="10"/>
  <c r="B298" i="10"/>
  <c r="B296" i="10"/>
  <c r="B295" i="10"/>
  <c r="B294" i="10"/>
  <c r="B293" i="10"/>
  <c r="B291" i="10"/>
  <c r="B290" i="10"/>
  <c r="B289" i="10"/>
  <c r="B287" i="10"/>
  <c r="B285" i="10"/>
  <c r="B283" i="10"/>
  <c r="B282" i="10"/>
  <c r="B281" i="10"/>
  <c r="B280" i="10"/>
  <c r="B279" i="10"/>
  <c r="B277" i="10"/>
  <c r="B275" i="10"/>
  <c r="B274" i="10"/>
  <c r="B272" i="10"/>
  <c r="B270" i="10"/>
  <c r="B268" i="10"/>
  <c r="B266" i="10"/>
  <c r="B265" i="10"/>
  <c r="B264" i="10"/>
  <c r="B263" i="10"/>
  <c r="B261" i="10"/>
  <c r="B260" i="10"/>
  <c r="B259" i="10"/>
  <c r="B257" i="10"/>
  <c r="B256" i="10"/>
  <c r="B254" i="10"/>
  <c r="B252" i="10"/>
  <c r="B250" i="10"/>
  <c r="B248" i="10"/>
  <c r="B247" i="10"/>
  <c r="B246" i="10"/>
  <c r="B245" i="10"/>
  <c r="B244" i="10"/>
  <c r="B243" i="10"/>
  <c r="B242" i="10"/>
  <c r="B241" i="10"/>
  <c r="B240" i="10"/>
  <c r="B239" i="10"/>
  <c r="B237" i="10"/>
  <c r="B235" i="10"/>
  <c r="B234" i="10"/>
  <c r="B233" i="10"/>
  <c r="B232" i="10"/>
  <c r="B231" i="10"/>
  <c r="B230" i="10"/>
  <c r="B224" i="10"/>
  <c r="B223" i="10"/>
  <c r="B221" i="10"/>
  <c r="B220" i="10"/>
  <c r="B219" i="10"/>
  <c r="B218" i="10"/>
  <c r="B217" i="10"/>
  <c r="B216" i="10"/>
  <c r="B215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7" i="10"/>
  <c r="B196" i="10"/>
  <c r="B195" i="10"/>
  <c r="B194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28" i="10"/>
  <c r="B27" i="10"/>
  <c r="B26" i="10"/>
  <c r="B25" i="10"/>
  <c r="B24" i="10"/>
  <c r="B23" i="10"/>
  <c r="D303" i="10" l="1"/>
  <c r="U265" i="5"/>
  <c r="V414" i="5"/>
  <c r="S376" i="5"/>
  <c r="R376" i="5"/>
  <c r="J376" i="5"/>
  <c r="K376" i="5"/>
  <c r="L376" i="5"/>
  <c r="I376" i="5"/>
  <c r="S300" i="5"/>
  <c r="R300" i="5"/>
  <c r="J300" i="5"/>
  <c r="K300" i="5"/>
  <c r="L300" i="5"/>
  <c r="I300" i="5"/>
  <c r="S286" i="5"/>
  <c r="R286" i="5"/>
  <c r="J286" i="5"/>
  <c r="K286" i="5"/>
  <c r="L286" i="5"/>
  <c r="I286" i="5"/>
  <c r="S232" i="5"/>
  <c r="R232" i="5"/>
  <c r="J232" i="5"/>
  <c r="K232" i="5"/>
  <c r="L232" i="5"/>
  <c r="I232" i="5"/>
  <c r="S208" i="5"/>
  <c r="R208" i="5"/>
  <c r="J208" i="5"/>
  <c r="K208" i="5"/>
  <c r="L208" i="5"/>
  <c r="I208" i="5"/>
  <c r="S192" i="5"/>
  <c r="R192" i="5"/>
  <c r="J192" i="5"/>
  <c r="K192" i="5"/>
  <c r="L192" i="5"/>
  <c r="I192" i="5"/>
  <c r="U380" i="5"/>
  <c r="T380" i="5"/>
  <c r="U306" i="5"/>
  <c r="V306" i="5" s="1"/>
  <c r="T306" i="5"/>
  <c r="U305" i="5"/>
  <c r="V305" i="5" s="1"/>
  <c r="T305" i="5"/>
  <c r="U290" i="5"/>
  <c r="T290" i="5"/>
  <c r="U242" i="5"/>
  <c r="V242" i="5" s="1"/>
  <c r="T242" i="5"/>
  <c r="U241" i="5"/>
  <c r="V241" i="5" s="1"/>
  <c r="T241" i="5"/>
  <c r="U215" i="5"/>
  <c r="T215" i="5"/>
  <c r="U207" i="5"/>
  <c r="T207" i="5"/>
  <c r="J48" i="36"/>
  <c r="K48" i="36"/>
  <c r="L48" i="36"/>
  <c r="J46" i="36"/>
  <c r="K46" i="36"/>
  <c r="L46" i="36"/>
  <c r="J44" i="36"/>
  <c r="L44" i="36"/>
  <c r="I48" i="36"/>
  <c r="P48" i="36" s="1"/>
  <c r="I46" i="36"/>
  <c r="I44" i="36"/>
  <c r="P44" i="36" s="1"/>
  <c r="J41" i="36"/>
  <c r="K41" i="36"/>
  <c r="L41" i="36"/>
  <c r="I41" i="36"/>
  <c r="P41" i="36" s="1"/>
  <c r="J39" i="36"/>
  <c r="K39" i="36"/>
  <c r="L39" i="36"/>
  <c r="I39" i="36"/>
  <c r="P39" i="36" s="1"/>
  <c r="J37" i="36"/>
  <c r="K37" i="36"/>
  <c r="L37" i="36"/>
  <c r="I37" i="36"/>
  <c r="P37" i="36" s="1"/>
  <c r="J35" i="36"/>
  <c r="K35" i="36"/>
  <c r="L35" i="36"/>
  <c r="I35" i="36"/>
  <c r="P35" i="36" s="1"/>
  <c r="J33" i="36"/>
  <c r="K33" i="36"/>
  <c r="L33" i="36"/>
  <c r="I33" i="36"/>
  <c r="J31" i="36"/>
  <c r="K31" i="36"/>
  <c r="L31" i="36"/>
  <c r="I31" i="36"/>
  <c r="J20" i="36"/>
  <c r="K20" i="36"/>
  <c r="L20" i="36"/>
  <c r="I20" i="36"/>
  <c r="J17" i="36"/>
  <c r="K17" i="36"/>
  <c r="L17" i="36"/>
  <c r="I17" i="36"/>
  <c r="Q48" i="36"/>
  <c r="Q46" i="36"/>
  <c r="Q44" i="36"/>
  <c r="Q41" i="36"/>
  <c r="Q39" i="36"/>
  <c r="Q37" i="36"/>
  <c r="Q35" i="36"/>
  <c r="Q33" i="36"/>
  <c r="Q31" i="36"/>
  <c r="Q20" i="36"/>
  <c r="Q17" i="36"/>
  <c r="Q15" i="36"/>
  <c r="Q11" i="36"/>
  <c r="P12" i="36"/>
  <c r="P13" i="36"/>
  <c r="P14" i="36"/>
  <c r="P16" i="36"/>
  <c r="P18" i="36"/>
  <c r="P19" i="36"/>
  <c r="P21" i="36"/>
  <c r="P22" i="36"/>
  <c r="P23" i="36"/>
  <c r="P24" i="36"/>
  <c r="P25" i="36"/>
  <c r="P26" i="36"/>
  <c r="P27" i="36"/>
  <c r="P28" i="36"/>
  <c r="P29" i="36"/>
  <c r="P30" i="36"/>
  <c r="P32" i="36"/>
  <c r="P34" i="36"/>
  <c r="P36" i="36"/>
  <c r="P38" i="36"/>
  <c r="P40" i="36"/>
  <c r="P42" i="36"/>
  <c r="P43" i="36"/>
  <c r="P45" i="36"/>
  <c r="P47" i="36"/>
  <c r="P49" i="36"/>
  <c r="J11" i="36"/>
  <c r="K11" i="36"/>
  <c r="L11" i="36"/>
  <c r="I11" i="36"/>
  <c r="B12" i="36"/>
  <c r="V215" i="5" l="1"/>
  <c r="V208" i="5" s="1"/>
  <c r="V380" i="5"/>
  <c r="V376" i="5" s="1"/>
  <c r="V207" i="5"/>
  <c r="V192" i="5" s="1"/>
  <c r="V290" i="5"/>
  <c r="V300" i="5"/>
  <c r="P11" i="36"/>
  <c r="P33" i="36"/>
  <c r="P46" i="36"/>
  <c r="P31" i="36"/>
  <c r="P20" i="36"/>
  <c r="P17" i="36"/>
  <c r="K45" i="36" l="1"/>
  <c r="K44" i="36" s="1"/>
  <c r="K16" i="36"/>
  <c r="K15" i="36" s="1"/>
  <c r="K10" i="36" s="1"/>
  <c r="L15" i="36"/>
  <c r="L10" i="36" s="1"/>
  <c r="J15" i="36"/>
  <c r="J10" i="36" s="1"/>
  <c r="I15" i="36"/>
  <c r="I10" i="36" s="1"/>
  <c r="P15" i="36" l="1"/>
  <c r="P10" i="36"/>
  <c r="G47" i="35" l="1"/>
  <c r="H47" i="35"/>
  <c r="I47" i="35"/>
  <c r="J47" i="35"/>
  <c r="K47" i="35"/>
  <c r="L47" i="35"/>
  <c r="M47" i="35"/>
  <c r="N47" i="35"/>
  <c r="O47" i="35"/>
  <c r="P47" i="35"/>
  <c r="Q47" i="35"/>
  <c r="R47" i="35"/>
  <c r="S47" i="35"/>
  <c r="T47" i="35"/>
  <c r="U47" i="35"/>
  <c r="V47" i="35"/>
  <c r="W47" i="35"/>
  <c r="X47" i="35"/>
  <c r="Y47" i="35"/>
  <c r="Z47" i="35"/>
  <c r="AA47" i="35"/>
  <c r="AB47" i="35"/>
  <c r="AC47" i="35"/>
  <c r="AD47" i="35"/>
  <c r="AF47" i="35"/>
  <c r="AG47" i="35"/>
  <c r="G49" i="35"/>
  <c r="H49" i="35"/>
  <c r="I49" i="35"/>
  <c r="J49" i="35"/>
  <c r="K49" i="35"/>
  <c r="L49" i="35"/>
  <c r="M49" i="35"/>
  <c r="N49" i="35"/>
  <c r="O49" i="35"/>
  <c r="P49" i="35"/>
  <c r="Q49" i="35"/>
  <c r="R49" i="35"/>
  <c r="S49" i="35"/>
  <c r="T49" i="35"/>
  <c r="U49" i="35"/>
  <c r="V49" i="35"/>
  <c r="W49" i="35"/>
  <c r="X49" i="35"/>
  <c r="Y49" i="35"/>
  <c r="Z49" i="35"/>
  <c r="AA49" i="35"/>
  <c r="AB49" i="35"/>
  <c r="AC49" i="35"/>
  <c r="AD49" i="35"/>
  <c r="AF49" i="35"/>
  <c r="AG49" i="35"/>
  <c r="G45" i="35"/>
  <c r="H45" i="35"/>
  <c r="I45" i="35"/>
  <c r="J45" i="35"/>
  <c r="K45" i="35"/>
  <c r="L45" i="35"/>
  <c r="M45" i="35"/>
  <c r="N45" i="35"/>
  <c r="O45" i="35"/>
  <c r="P45" i="35"/>
  <c r="Q45" i="35"/>
  <c r="R45" i="35"/>
  <c r="S45" i="35"/>
  <c r="T45" i="35"/>
  <c r="U45" i="35"/>
  <c r="V45" i="35"/>
  <c r="W45" i="35"/>
  <c r="X45" i="35"/>
  <c r="Y45" i="35"/>
  <c r="Z45" i="35"/>
  <c r="AA45" i="35"/>
  <c r="AB45" i="35"/>
  <c r="AC45" i="35"/>
  <c r="AD45" i="35"/>
  <c r="AF45" i="35"/>
  <c r="AG45" i="35"/>
  <c r="G42" i="35"/>
  <c r="H42" i="35"/>
  <c r="I42" i="35"/>
  <c r="J42" i="35"/>
  <c r="K42" i="35"/>
  <c r="L42" i="35"/>
  <c r="M42" i="35"/>
  <c r="N42" i="35"/>
  <c r="O42" i="35"/>
  <c r="P42" i="35"/>
  <c r="Q42" i="35"/>
  <c r="R42" i="35"/>
  <c r="S42" i="35"/>
  <c r="T42" i="35"/>
  <c r="U42" i="35"/>
  <c r="V42" i="35"/>
  <c r="W42" i="35"/>
  <c r="X42" i="35"/>
  <c r="Y42" i="35"/>
  <c r="Z42" i="35"/>
  <c r="AA42" i="35"/>
  <c r="AB42" i="35"/>
  <c r="AC42" i="35"/>
  <c r="AD42" i="35"/>
  <c r="AF42" i="35"/>
  <c r="AG42" i="35"/>
  <c r="G40" i="35"/>
  <c r="H40" i="35"/>
  <c r="I40" i="35"/>
  <c r="J40" i="35"/>
  <c r="K40" i="35"/>
  <c r="L40" i="35"/>
  <c r="M40" i="35"/>
  <c r="N40" i="35"/>
  <c r="O40" i="35"/>
  <c r="P40" i="35"/>
  <c r="Q40" i="35"/>
  <c r="R40" i="35"/>
  <c r="S40" i="35"/>
  <c r="T40" i="35"/>
  <c r="U40" i="35"/>
  <c r="V40" i="35"/>
  <c r="W40" i="35"/>
  <c r="X40" i="35"/>
  <c r="Y40" i="35"/>
  <c r="Z40" i="35"/>
  <c r="AA40" i="35"/>
  <c r="AB40" i="35"/>
  <c r="AC40" i="35"/>
  <c r="AD40" i="35"/>
  <c r="AF40" i="35"/>
  <c r="AG40" i="35"/>
  <c r="G38" i="35"/>
  <c r="H38" i="35"/>
  <c r="I38" i="35"/>
  <c r="J38" i="35"/>
  <c r="K38" i="35"/>
  <c r="L38" i="35"/>
  <c r="M38" i="35"/>
  <c r="N38" i="35"/>
  <c r="O38" i="35"/>
  <c r="P38" i="35"/>
  <c r="Q38" i="35"/>
  <c r="R38" i="35"/>
  <c r="S38" i="35"/>
  <c r="T38" i="35"/>
  <c r="U38" i="35"/>
  <c r="V38" i="35"/>
  <c r="W38" i="35"/>
  <c r="X38" i="35"/>
  <c r="Y38" i="35"/>
  <c r="Z38" i="35"/>
  <c r="AA38" i="35"/>
  <c r="AB38" i="35"/>
  <c r="AC38" i="35"/>
  <c r="AD38" i="35"/>
  <c r="AF38" i="35"/>
  <c r="AG38" i="35"/>
  <c r="G36" i="35"/>
  <c r="H36" i="35"/>
  <c r="I36" i="35"/>
  <c r="J36" i="35"/>
  <c r="K36" i="35"/>
  <c r="L36" i="35"/>
  <c r="M36" i="35"/>
  <c r="N36" i="35"/>
  <c r="O36" i="35"/>
  <c r="P36" i="35"/>
  <c r="Q36" i="35"/>
  <c r="R36" i="35"/>
  <c r="S36" i="35"/>
  <c r="T36" i="35"/>
  <c r="U36" i="35"/>
  <c r="V36" i="35"/>
  <c r="W36" i="35"/>
  <c r="X36" i="35"/>
  <c r="Y36" i="35"/>
  <c r="Z36" i="35"/>
  <c r="AA36" i="35"/>
  <c r="AB36" i="35"/>
  <c r="AC36" i="35"/>
  <c r="AD36" i="35"/>
  <c r="AF36" i="35"/>
  <c r="AG36" i="35"/>
  <c r="G34" i="35"/>
  <c r="H34" i="35"/>
  <c r="I34" i="35"/>
  <c r="J34" i="35"/>
  <c r="K34" i="35"/>
  <c r="L34" i="35"/>
  <c r="M34" i="35"/>
  <c r="N34" i="35"/>
  <c r="O34" i="35"/>
  <c r="P34" i="35"/>
  <c r="Q34" i="35"/>
  <c r="R34" i="35"/>
  <c r="S34" i="35"/>
  <c r="T34" i="35"/>
  <c r="U34" i="35"/>
  <c r="V34" i="35"/>
  <c r="W34" i="35"/>
  <c r="X34" i="35"/>
  <c r="Y34" i="35"/>
  <c r="Z34" i="35"/>
  <c r="AA34" i="35"/>
  <c r="AB34" i="35"/>
  <c r="AC34" i="35"/>
  <c r="AD34" i="35"/>
  <c r="AF34" i="35"/>
  <c r="AG34" i="35"/>
  <c r="G32" i="35"/>
  <c r="H32" i="35"/>
  <c r="I32" i="35"/>
  <c r="J32" i="35"/>
  <c r="K32" i="35"/>
  <c r="L32" i="35"/>
  <c r="M32" i="35"/>
  <c r="N32" i="35"/>
  <c r="O32" i="35"/>
  <c r="P32" i="35"/>
  <c r="Q32" i="35"/>
  <c r="R32" i="35"/>
  <c r="S32" i="35"/>
  <c r="T32" i="35"/>
  <c r="U32" i="35"/>
  <c r="V32" i="35"/>
  <c r="W32" i="35"/>
  <c r="X32" i="35"/>
  <c r="Y32" i="35"/>
  <c r="Z32" i="35"/>
  <c r="AA32" i="35"/>
  <c r="AB32" i="35"/>
  <c r="AC32" i="35"/>
  <c r="AD32" i="35"/>
  <c r="AF32" i="35"/>
  <c r="AG32" i="35"/>
  <c r="G21" i="35"/>
  <c r="H21" i="35"/>
  <c r="I21" i="35"/>
  <c r="J21" i="35"/>
  <c r="K21" i="35"/>
  <c r="L21" i="35"/>
  <c r="M21" i="35"/>
  <c r="N21" i="35"/>
  <c r="O21" i="35"/>
  <c r="P21" i="35"/>
  <c r="Q21" i="35"/>
  <c r="R21" i="35"/>
  <c r="S21" i="35"/>
  <c r="T21" i="35"/>
  <c r="U21" i="35"/>
  <c r="V21" i="35"/>
  <c r="W21" i="35"/>
  <c r="X21" i="35"/>
  <c r="Y21" i="35"/>
  <c r="Z21" i="35"/>
  <c r="AA21" i="35"/>
  <c r="AB21" i="35"/>
  <c r="AC21" i="35"/>
  <c r="AD21" i="35"/>
  <c r="AF21" i="35"/>
  <c r="AG21" i="35"/>
  <c r="G18" i="35"/>
  <c r="H18" i="35"/>
  <c r="I18" i="35"/>
  <c r="J18" i="35"/>
  <c r="K18" i="35"/>
  <c r="L18" i="35"/>
  <c r="M18" i="35"/>
  <c r="N18" i="35"/>
  <c r="O18" i="35"/>
  <c r="P18" i="35"/>
  <c r="Q18" i="35"/>
  <c r="R18" i="35"/>
  <c r="S18" i="35"/>
  <c r="T18" i="35"/>
  <c r="U18" i="35"/>
  <c r="V18" i="35"/>
  <c r="W18" i="35"/>
  <c r="X18" i="35"/>
  <c r="Y18" i="35"/>
  <c r="Z18" i="35"/>
  <c r="AA18" i="35"/>
  <c r="AB18" i="35"/>
  <c r="AC18" i="35"/>
  <c r="AD18" i="35"/>
  <c r="AF18" i="35"/>
  <c r="AG18" i="35"/>
  <c r="G16" i="35"/>
  <c r="H16" i="35"/>
  <c r="I16" i="35"/>
  <c r="J16" i="35"/>
  <c r="K16" i="35"/>
  <c r="L16" i="35"/>
  <c r="M16" i="35"/>
  <c r="N16" i="35"/>
  <c r="O16" i="35"/>
  <c r="P16" i="35"/>
  <c r="Q16" i="35"/>
  <c r="R16" i="35"/>
  <c r="S16" i="35"/>
  <c r="T16" i="35"/>
  <c r="U16" i="35"/>
  <c r="V16" i="35"/>
  <c r="W16" i="35"/>
  <c r="X16" i="35"/>
  <c r="Y16" i="35"/>
  <c r="Z16" i="35"/>
  <c r="AA16" i="35"/>
  <c r="AB16" i="35"/>
  <c r="AC16" i="35"/>
  <c r="AD16" i="35"/>
  <c r="AF16" i="35"/>
  <c r="AG16" i="35"/>
  <c r="G12" i="35"/>
  <c r="H12" i="35"/>
  <c r="I12" i="35"/>
  <c r="J12" i="35"/>
  <c r="K12" i="35"/>
  <c r="L12" i="35"/>
  <c r="M12" i="35"/>
  <c r="N12" i="35"/>
  <c r="O12" i="35"/>
  <c r="P12" i="35"/>
  <c r="Q12" i="35"/>
  <c r="R12" i="35"/>
  <c r="S12" i="35"/>
  <c r="T12" i="35"/>
  <c r="U12" i="35"/>
  <c r="V12" i="35"/>
  <c r="W12" i="35"/>
  <c r="X12" i="35"/>
  <c r="Y12" i="35"/>
  <c r="Z12" i="35"/>
  <c r="AA12" i="35"/>
  <c r="AB12" i="35"/>
  <c r="AC12" i="35"/>
  <c r="AD12" i="35"/>
  <c r="AF12" i="35"/>
  <c r="AG12" i="35"/>
  <c r="B50" i="35"/>
  <c r="B48" i="35"/>
  <c r="B46" i="35"/>
  <c r="B44" i="35"/>
  <c r="B43" i="35"/>
  <c r="B41" i="35"/>
  <c r="B39" i="35"/>
  <c r="B37" i="35"/>
  <c r="B35" i="35"/>
  <c r="B33" i="35"/>
  <c r="B31" i="35"/>
  <c r="B30" i="35"/>
  <c r="B29" i="35"/>
  <c r="B28" i="35"/>
  <c r="B27" i="35"/>
  <c r="B26" i="35"/>
  <c r="B25" i="35"/>
  <c r="B24" i="35"/>
  <c r="B23" i="35"/>
  <c r="B22" i="35"/>
  <c r="B20" i="35"/>
  <c r="B19" i="35"/>
  <c r="B17" i="35"/>
  <c r="B15" i="35"/>
  <c r="B14" i="35"/>
  <c r="B13" i="35"/>
  <c r="AE50" i="35"/>
  <c r="F50" i="35" s="1"/>
  <c r="F49" i="35" s="1"/>
  <c r="AE48" i="35"/>
  <c r="F48" i="35" s="1"/>
  <c r="F47" i="35" s="1"/>
  <c r="AE46" i="35"/>
  <c r="F46" i="35" s="1"/>
  <c r="F45" i="35" s="1"/>
  <c r="AE44" i="35"/>
  <c r="F44" i="35" s="1"/>
  <c r="AE43" i="35"/>
  <c r="F43" i="35" s="1"/>
  <c r="F31" i="35"/>
  <c r="AE41" i="35"/>
  <c r="F41" i="35" s="1"/>
  <c r="F40" i="35" s="1"/>
  <c r="AE39" i="35"/>
  <c r="F39" i="35" s="1"/>
  <c r="F38" i="35" s="1"/>
  <c r="AE37" i="35"/>
  <c r="F37" i="35" s="1"/>
  <c r="F36" i="35" s="1"/>
  <c r="AE35" i="35"/>
  <c r="F35" i="35" s="1"/>
  <c r="F34" i="35" s="1"/>
  <c r="AE33" i="35"/>
  <c r="F33" i="35" s="1"/>
  <c r="F32" i="35" s="1"/>
  <c r="AE30" i="35"/>
  <c r="F30" i="35" s="1"/>
  <c r="AE29" i="35"/>
  <c r="F29" i="35" s="1"/>
  <c r="AE28" i="35"/>
  <c r="F28" i="35" s="1"/>
  <c r="AE27" i="35"/>
  <c r="F27" i="35" s="1"/>
  <c r="AE26" i="35"/>
  <c r="F26" i="35" s="1"/>
  <c r="AE25" i="35"/>
  <c r="F25" i="35" s="1"/>
  <c r="AE24" i="35"/>
  <c r="F24" i="35" s="1"/>
  <c r="AE23" i="35"/>
  <c r="F23" i="35" s="1"/>
  <c r="AE22" i="35"/>
  <c r="F22" i="35" s="1"/>
  <c r="AE20" i="35"/>
  <c r="F20" i="35" s="1"/>
  <c r="AE19" i="35"/>
  <c r="F19" i="35" s="1"/>
  <c r="AE17" i="35"/>
  <c r="F17" i="35" s="1"/>
  <c r="F16" i="35" s="1"/>
  <c r="F15" i="35"/>
  <c r="F14" i="35"/>
  <c r="AE13" i="35"/>
  <c r="F13" i="35" s="1"/>
  <c r="F18" i="35" l="1"/>
  <c r="AE49" i="35"/>
  <c r="F12" i="35"/>
  <c r="F21" i="35"/>
  <c r="F42" i="35"/>
  <c r="AE12" i="35"/>
  <c r="AE16" i="35"/>
  <c r="AE18" i="35"/>
  <c r="AE21" i="35"/>
  <c r="AE32" i="35"/>
  <c r="AE34" i="35"/>
  <c r="AE36" i="35"/>
  <c r="AE38" i="35"/>
  <c r="AE40" i="35"/>
  <c r="AE42" i="35"/>
  <c r="AE45" i="35"/>
  <c r="AE47" i="35"/>
  <c r="G194" i="10" l="1"/>
  <c r="N226" i="10"/>
  <c r="N222" i="10" s="1"/>
  <c r="N415" i="10"/>
  <c r="N366" i="10"/>
  <c r="AD130" i="10"/>
  <c r="N279" i="10"/>
  <c r="N285" i="10"/>
  <c r="N280" i="10"/>
  <c r="U256" i="10"/>
  <c r="AC256" i="10" s="1"/>
  <c r="E382" i="10" l="1"/>
  <c r="F382" i="10"/>
  <c r="G382" i="10"/>
  <c r="H382" i="10"/>
  <c r="I382" i="10"/>
  <c r="J382" i="10"/>
  <c r="K382" i="10"/>
  <c r="L382" i="10"/>
  <c r="M382" i="10"/>
  <c r="N382" i="10"/>
  <c r="O382" i="10"/>
  <c r="P382" i="10"/>
  <c r="Q382" i="10"/>
  <c r="R382" i="10"/>
  <c r="S382" i="10"/>
  <c r="T382" i="10"/>
  <c r="U382" i="10"/>
  <c r="V382" i="10"/>
  <c r="W382" i="10"/>
  <c r="X382" i="10"/>
  <c r="Y382" i="10"/>
  <c r="Z382" i="10"/>
  <c r="AA382" i="10"/>
  <c r="AB382" i="10"/>
  <c r="AD382" i="10"/>
  <c r="AE382" i="10"/>
  <c r="E198" i="10"/>
  <c r="F198" i="10"/>
  <c r="G198" i="10"/>
  <c r="H198" i="10"/>
  <c r="I198" i="10"/>
  <c r="J198" i="10"/>
  <c r="K198" i="10"/>
  <c r="L198" i="10"/>
  <c r="M198" i="10"/>
  <c r="N198" i="10"/>
  <c r="O198" i="10"/>
  <c r="P198" i="10"/>
  <c r="Q198" i="10"/>
  <c r="R198" i="10"/>
  <c r="S198" i="10"/>
  <c r="T198" i="10"/>
  <c r="U198" i="10"/>
  <c r="V198" i="10"/>
  <c r="W198" i="10"/>
  <c r="X198" i="10"/>
  <c r="Y198" i="10"/>
  <c r="Z198" i="10"/>
  <c r="AA198" i="10"/>
  <c r="AB198" i="10"/>
  <c r="AD198" i="10"/>
  <c r="AE198" i="10"/>
  <c r="E214" i="10"/>
  <c r="F214" i="10"/>
  <c r="G214" i="10"/>
  <c r="H214" i="10"/>
  <c r="I214" i="10"/>
  <c r="J214" i="10"/>
  <c r="K214" i="10"/>
  <c r="L214" i="10"/>
  <c r="M214" i="10"/>
  <c r="N214" i="10"/>
  <c r="O214" i="10"/>
  <c r="P214" i="10"/>
  <c r="Q214" i="10"/>
  <c r="R214" i="10"/>
  <c r="S214" i="10"/>
  <c r="T214" i="10"/>
  <c r="U214" i="10"/>
  <c r="V214" i="10"/>
  <c r="W214" i="10"/>
  <c r="X214" i="10"/>
  <c r="Y214" i="10"/>
  <c r="Z214" i="10"/>
  <c r="AA214" i="10"/>
  <c r="AB214" i="10"/>
  <c r="AD214" i="10"/>
  <c r="AE214" i="10"/>
  <c r="E238" i="10"/>
  <c r="F238" i="10"/>
  <c r="G238" i="10"/>
  <c r="H238" i="10"/>
  <c r="I238" i="10"/>
  <c r="J238" i="10"/>
  <c r="K238" i="10"/>
  <c r="L238" i="10"/>
  <c r="M238" i="10"/>
  <c r="N238" i="10"/>
  <c r="O238" i="10"/>
  <c r="P238" i="10"/>
  <c r="Q238" i="10"/>
  <c r="R238" i="10"/>
  <c r="S238" i="10"/>
  <c r="T238" i="10"/>
  <c r="U238" i="10"/>
  <c r="V238" i="10"/>
  <c r="W238" i="10"/>
  <c r="X238" i="10"/>
  <c r="Y238" i="10"/>
  <c r="Z238" i="10"/>
  <c r="AA238" i="10"/>
  <c r="AB238" i="10"/>
  <c r="AE238" i="10"/>
  <c r="E292" i="10"/>
  <c r="F292" i="10"/>
  <c r="G292" i="10"/>
  <c r="H292" i="10"/>
  <c r="I292" i="10"/>
  <c r="J292" i="10"/>
  <c r="K292" i="10"/>
  <c r="L292" i="10"/>
  <c r="M292" i="10"/>
  <c r="N292" i="10"/>
  <c r="O292" i="10"/>
  <c r="P292" i="10"/>
  <c r="Q292" i="10"/>
  <c r="R292" i="10"/>
  <c r="S292" i="10"/>
  <c r="T292" i="10"/>
  <c r="U292" i="10"/>
  <c r="V292" i="10"/>
  <c r="W292" i="10"/>
  <c r="X292" i="10"/>
  <c r="Y292" i="10"/>
  <c r="Z292" i="10"/>
  <c r="AA292" i="10"/>
  <c r="AB292" i="10"/>
  <c r="AD292" i="10"/>
  <c r="AE292" i="10"/>
  <c r="AE306" i="10"/>
  <c r="E306" i="10"/>
  <c r="F306" i="10"/>
  <c r="G306" i="10"/>
  <c r="H306" i="10"/>
  <c r="I306" i="10"/>
  <c r="J306" i="10"/>
  <c r="K306" i="10"/>
  <c r="L306" i="10"/>
  <c r="M306" i="10"/>
  <c r="N306" i="10"/>
  <c r="O306" i="10"/>
  <c r="P306" i="10"/>
  <c r="Q306" i="10"/>
  <c r="R306" i="10"/>
  <c r="S306" i="10"/>
  <c r="T306" i="10"/>
  <c r="U306" i="10"/>
  <c r="V306" i="10"/>
  <c r="W306" i="10"/>
  <c r="X306" i="10"/>
  <c r="Y306" i="10"/>
  <c r="Z306" i="10"/>
  <c r="AA306" i="10"/>
  <c r="AB306" i="10"/>
  <c r="AD306" i="10"/>
  <c r="DK462" i="10" l="1"/>
  <c r="CL462" i="10"/>
  <c r="CE462" i="10"/>
  <c r="CA462" i="10"/>
  <c r="AT462" i="10"/>
  <c r="AC462" i="10"/>
  <c r="D462" i="10" s="1"/>
  <c r="AC456" i="10"/>
  <c r="BJ386" i="10"/>
  <c r="BC386" i="10"/>
  <c r="AC386" i="10"/>
  <c r="D386" i="10" s="1"/>
  <c r="CH386" i="10" s="1"/>
  <c r="BJ312" i="10"/>
  <c r="BC312" i="10"/>
  <c r="D312" i="10"/>
  <c r="CH312" i="10" s="1"/>
  <c r="BJ311" i="10"/>
  <c r="BC311" i="10"/>
  <c r="AC311" i="10"/>
  <c r="D311" i="10" s="1"/>
  <c r="CH311" i="10" s="1"/>
  <c r="BJ296" i="10"/>
  <c r="BC296" i="10"/>
  <c r="AC296" i="10"/>
  <c r="D296" i="10" s="1"/>
  <c r="CH296" i="10" s="1"/>
  <c r="BJ248" i="10"/>
  <c r="BC248" i="10"/>
  <c r="AC248" i="10"/>
  <c r="D248" i="10" s="1"/>
  <c r="CH248" i="10" s="1"/>
  <c r="BJ247" i="10"/>
  <c r="BC247" i="10"/>
  <c r="AC247" i="10"/>
  <c r="D247" i="10" s="1"/>
  <c r="CH247" i="10" s="1"/>
  <c r="BJ221" i="10"/>
  <c r="BC221" i="10"/>
  <c r="AC221" i="10"/>
  <c r="D221" i="10" s="1"/>
  <c r="CH221" i="10" s="1"/>
  <c r="BJ213" i="10"/>
  <c r="BC213" i="10"/>
  <c r="AC213" i="10"/>
  <c r="D213" i="10" s="1"/>
  <c r="CH213" i="10" s="1"/>
  <c r="B507" i="10"/>
  <c r="C74" i="11"/>
  <c r="BV462" i="10" l="1"/>
  <c r="CH462" i="10"/>
  <c r="Q478" i="5"/>
  <c r="R478" i="5"/>
  <c r="S478" i="5"/>
  <c r="E267" i="10" l="1"/>
  <c r="F267" i="10"/>
  <c r="G267" i="10"/>
  <c r="H267" i="10"/>
  <c r="I267" i="10"/>
  <c r="J267" i="10"/>
  <c r="K267" i="10"/>
  <c r="L267" i="10"/>
  <c r="M267" i="10"/>
  <c r="N267" i="10"/>
  <c r="O267" i="10"/>
  <c r="P267" i="10"/>
  <c r="Q267" i="10"/>
  <c r="R267" i="10"/>
  <c r="S267" i="10"/>
  <c r="T267" i="10"/>
  <c r="V267" i="10"/>
  <c r="W267" i="10"/>
  <c r="X267" i="10"/>
  <c r="Y267" i="10"/>
  <c r="Z267" i="10"/>
  <c r="AA267" i="10"/>
  <c r="AB267" i="10"/>
  <c r="AD267" i="10"/>
  <c r="AE267" i="10"/>
  <c r="U91" i="5" l="1"/>
  <c r="U90" i="5"/>
  <c r="U89" i="5"/>
  <c r="Q123" i="5"/>
  <c r="R123" i="5"/>
  <c r="S123" i="5"/>
  <c r="J123" i="5"/>
  <c r="K123" i="5"/>
  <c r="L123" i="5"/>
  <c r="I123" i="5"/>
  <c r="U167" i="5"/>
  <c r="T167" i="5"/>
  <c r="AC173" i="10"/>
  <c r="D173" i="10" s="1"/>
  <c r="E129" i="10"/>
  <c r="F129" i="10"/>
  <c r="G129" i="10"/>
  <c r="H129" i="10"/>
  <c r="I129" i="10"/>
  <c r="J129" i="10"/>
  <c r="K129" i="10"/>
  <c r="L129" i="10"/>
  <c r="M129" i="10"/>
  <c r="N129" i="10"/>
  <c r="O129" i="10"/>
  <c r="P129" i="10"/>
  <c r="Q129" i="10"/>
  <c r="R129" i="10"/>
  <c r="S129" i="10"/>
  <c r="T129" i="10"/>
  <c r="U129" i="10"/>
  <c r="V129" i="10"/>
  <c r="W129" i="10"/>
  <c r="X129" i="10"/>
  <c r="Y129" i="10"/>
  <c r="Z129" i="10"/>
  <c r="AA129" i="10"/>
  <c r="AB129" i="10"/>
  <c r="AD129" i="10"/>
  <c r="AE129" i="10"/>
  <c r="Q168" i="5" l="1"/>
  <c r="R168" i="5"/>
  <c r="S168" i="5"/>
  <c r="AC191" i="10" l="1"/>
  <c r="D191" i="10" s="1"/>
  <c r="F74" i="11"/>
  <c r="D74" i="11"/>
  <c r="L506" i="5"/>
  <c r="J506" i="5"/>
  <c r="I506" i="5"/>
  <c r="Q506" i="5"/>
  <c r="R506" i="5"/>
  <c r="S506" i="5"/>
  <c r="Q321" i="5"/>
  <c r="R321" i="5"/>
  <c r="S321" i="5"/>
  <c r="AD330" i="10"/>
  <c r="Q533" i="5" l="1"/>
  <c r="R533" i="5"/>
  <c r="S533" i="5"/>
  <c r="U537" i="5"/>
  <c r="V537" i="5" s="1"/>
  <c r="T537" i="5"/>
  <c r="Q256" i="5"/>
  <c r="R256" i="5"/>
  <c r="S256" i="5"/>
  <c r="J256" i="5"/>
  <c r="K256" i="5"/>
  <c r="L256" i="5"/>
  <c r="I256" i="5"/>
  <c r="E262" i="10"/>
  <c r="F262" i="10"/>
  <c r="G262" i="10"/>
  <c r="H262" i="10"/>
  <c r="I262" i="10"/>
  <c r="J262" i="10"/>
  <c r="K262" i="10"/>
  <c r="L262" i="10"/>
  <c r="M262" i="10"/>
  <c r="N262" i="10"/>
  <c r="O262" i="10"/>
  <c r="P262" i="10"/>
  <c r="Q262" i="10"/>
  <c r="R262" i="10"/>
  <c r="S262" i="10"/>
  <c r="T262" i="10"/>
  <c r="U262" i="10"/>
  <c r="V262" i="10"/>
  <c r="W262" i="10"/>
  <c r="X262" i="10"/>
  <c r="Y262" i="10"/>
  <c r="Z262" i="10"/>
  <c r="AA262" i="10"/>
  <c r="AB262" i="10"/>
  <c r="AD262" i="10"/>
  <c r="AE262" i="10"/>
  <c r="BJ266" i="10"/>
  <c r="BC266" i="10"/>
  <c r="D266" i="10"/>
  <c r="CH266" i="10" s="1"/>
  <c r="V335" i="5"/>
  <c r="Q335" i="5"/>
  <c r="R335" i="5"/>
  <c r="S335" i="5"/>
  <c r="J335" i="5"/>
  <c r="K335" i="5"/>
  <c r="L335" i="5"/>
  <c r="I335" i="5"/>
  <c r="E341" i="10"/>
  <c r="F341" i="10"/>
  <c r="G341" i="10"/>
  <c r="H341" i="10"/>
  <c r="I341" i="10"/>
  <c r="J341" i="10"/>
  <c r="K341" i="10"/>
  <c r="L341" i="10"/>
  <c r="M341" i="10"/>
  <c r="N341" i="10"/>
  <c r="O341" i="10"/>
  <c r="P341" i="10"/>
  <c r="Q341" i="10"/>
  <c r="R341" i="10"/>
  <c r="S341" i="10"/>
  <c r="T341" i="10"/>
  <c r="U341" i="10"/>
  <c r="V341" i="10"/>
  <c r="W341" i="10"/>
  <c r="X341" i="10"/>
  <c r="Y341" i="10"/>
  <c r="Z341" i="10"/>
  <c r="AA341" i="10"/>
  <c r="AB341" i="10"/>
  <c r="AD341" i="10"/>
  <c r="AE341" i="10"/>
  <c r="Q291" i="5" l="1"/>
  <c r="R291" i="5"/>
  <c r="S291" i="5"/>
  <c r="J291" i="5"/>
  <c r="K291" i="5"/>
  <c r="L291" i="5"/>
  <c r="I291" i="5"/>
  <c r="V291" i="5" l="1"/>
  <c r="U294" i="5"/>
  <c r="T294" i="5"/>
  <c r="E297" i="10"/>
  <c r="F297" i="10"/>
  <c r="G297" i="10"/>
  <c r="H297" i="10"/>
  <c r="I297" i="10"/>
  <c r="J297" i="10"/>
  <c r="K297" i="10"/>
  <c r="L297" i="10"/>
  <c r="M297" i="10"/>
  <c r="N297" i="10"/>
  <c r="O297" i="10"/>
  <c r="P297" i="10"/>
  <c r="Q297" i="10"/>
  <c r="R297" i="10"/>
  <c r="S297" i="10"/>
  <c r="T297" i="10"/>
  <c r="U297" i="10"/>
  <c r="V297" i="10"/>
  <c r="W297" i="10"/>
  <c r="X297" i="10"/>
  <c r="Y297" i="10"/>
  <c r="Z297" i="10"/>
  <c r="AA297" i="10"/>
  <c r="AB297" i="10"/>
  <c r="AD297" i="10"/>
  <c r="AE297" i="10"/>
  <c r="AC300" i="10"/>
  <c r="D300" i="10" s="1"/>
  <c r="V463" i="5" l="1"/>
  <c r="Q463" i="5"/>
  <c r="R463" i="5"/>
  <c r="S463" i="5"/>
  <c r="J463" i="5"/>
  <c r="L463" i="5"/>
  <c r="I463" i="5"/>
  <c r="E469" i="10"/>
  <c r="F469" i="10"/>
  <c r="G469" i="10"/>
  <c r="H469" i="10"/>
  <c r="I469" i="10"/>
  <c r="J469" i="10"/>
  <c r="K469" i="10"/>
  <c r="M469" i="10"/>
  <c r="O469" i="10"/>
  <c r="P469" i="10"/>
  <c r="Q469" i="10"/>
  <c r="S469" i="10"/>
  <c r="T469" i="10"/>
  <c r="U469" i="10"/>
  <c r="V469" i="10"/>
  <c r="W469" i="10"/>
  <c r="X469" i="10"/>
  <c r="Y469" i="10"/>
  <c r="Z469" i="10"/>
  <c r="AA469" i="10"/>
  <c r="AB469" i="10"/>
  <c r="AD469" i="10"/>
  <c r="AE469" i="10"/>
  <c r="E126" i="11" l="1"/>
  <c r="E74" i="11"/>
  <c r="U806" i="5"/>
  <c r="U805" i="5"/>
  <c r="U803" i="5"/>
  <c r="U802" i="5"/>
  <c r="U800" i="5"/>
  <c r="U798" i="5"/>
  <c r="U796" i="5"/>
  <c r="U794" i="5"/>
  <c r="U792" i="5"/>
  <c r="U790" i="5"/>
  <c r="U788" i="5"/>
  <c r="U786" i="5"/>
  <c r="U784" i="5"/>
  <c r="U783" i="5"/>
  <c r="U781" i="5"/>
  <c r="U779" i="5"/>
  <c r="U777" i="5"/>
  <c r="U775" i="5"/>
  <c r="U773" i="5"/>
  <c r="U771" i="5"/>
  <c r="U769" i="5"/>
  <c r="U768" i="5"/>
  <c r="U767" i="5"/>
  <c r="U766" i="5"/>
  <c r="U765" i="5"/>
  <c r="U763" i="5"/>
  <c r="U762" i="5"/>
  <c r="U760" i="5"/>
  <c r="U759" i="5"/>
  <c r="U757" i="5"/>
  <c r="U756" i="5"/>
  <c r="U754" i="5"/>
  <c r="U752" i="5"/>
  <c r="U751" i="5"/>
  <c r="U749" i="5"/>
  <c r="U748" i="5"/>
  <c r="U747" i="5"/>
  <c r="U746" i="5"/>
  <c r="U745" i="5"/>
  <c r="U743" i="5"/>
  <c r="U741" i="5"/>
  <c r="U739" i="5"/>
  <c r="U737" i="5"/>
  <c r="U735" i="5"/>
  <c r="U733" i="5"/>
  <c r="U731" i="5"/>
  <c r="U729" i="5"/>
  <c r="U728" i="5"/>
  <c r="U727" i="5"/>
  <c r="U725" i="5"/>
  <c r="U723" i="5"/>
  <c r="U721" i="5"/>
  <c r="U719" i="5"/>
  <c r="U717" i="5"/>
  <c r="U715" i="5"/>
  <c r="U714" i="5"/>
  <c r="U713" i="5"/>
  <c r="U711" i="5"/>
  <c r="U709" i="5"/>
  <c r="U708" i="5"/>
  <c r="U707" i="5"/>
  <c r="U705" i="5"/>
  <c r="U704" i="5"/>
  <c r="U702" i="5"/>
  <c r="U701" i="5"/>
  <c r="U699" i="5"/>
  <c r="U698" i="5"/>
  <c r="U697" i="5"/>
  <c r="U696" i="5"/>
  <c r="U695" i="5"/>
  <c r="U694" i="5"/>
  <c r="U693" i="5"/>
  <c r="U691" i="5"/>
  <c r="U690" i="5"/>
  <c r="U689" i="5"/>
  <c r="U688" i="5"/>
  <c r="U687" i="5"/>
  <c r="U686" i="5"/>
  <c r="U685" i="5"/>
  <c r="U684" i="5"/>
  <c r="U683" i="5"/>
  <c r="U681" i="5"/>
  <c r="U680" i="5"/>
  <c r="U679" i="5"/>
  <c r="U678" i="5"/>
  <c r="U677" i="5"/>
  <c r="U676" i="5"/>
  <c r="U675" i="5"/>
  <c r="U674" i="5"/>
  <c r="U672" i="5"/>
  <c r="U671" i="5"/>
  <c r="U670" i="5"/>
  <c r="U669" i="5"/>
  <c r="U668" i="5"/>
  <c r="U667" i="5"/>
  <c r="U666" i="5"/>
  <c r="U663" i="5"/>
  <c r="U662" i="5"/>
  <c r="U661" i="5"/>
  <c r="U660" i="5"/>
  <c r="U659" i="5"/>
  <c r="U658" i="5"/>
  <c r="U657" i="5"/>
  <c r="U656" i="5"/>
  <c r="U655" i="5"/>
  <c r="U654" i="5"/>
  <c r="U653" i="5"/>
  <c r="U652" i="5"/>
  <c r="U651" i="5"/>
  <c r="U650" i="5"/>
  <c r="U649" i="5"/>
  <c r="U648" i="5"/>
  <c r="U647" i="5"/>
  <c r="U646" i="5"/>
  <c r="U645" i="5"/>
  <c r="U644" i="5"/>
  <c r="U643" i="5"/>
  <c r="U642" i="5"/>
  <c r="U641" i="5"/>
  <c r="U640" i="5"/>
  <c r="U639" i="5"/>
  <c r="U638" i="5"/>
  <c r="U637" i="5"/>
  <c r="U636" i="5"/>
  <c r="U635" i="5"/>
  <c r="U634" i="5"/>
  <c r="U633" i="5"/>
  <c r="U632" i="5"/>
  <c r="U631" i="5"/>
  <c r="U630" i="5"/>
  <c r="U629" i="5"/>
  <c r="U626" i="5"/>
  <c r="U625" i="5"/>
  <c r="U623" i="5"/>
  <c r="U622" i="5"/>
  <c r="U397" i="5"/>
  <c r="U396" i="5"/>
  <c r="U620" i="5"/>
  <c r="U618" i="5"/>
  <c r="U616" i="5"/>
  <c r="U614" i="5"/>
  <c r="U612" i="5"/>
  <c r="U610" i="5"/>
  <c r="U608" i="5"/>
  <c r="U607" i="5"/>
  <c r="U605" i="5"/>
  <c r="U604" i="5"/>
  <c r="U602" i="5"/>
  <c r="U601" i="5"/>
  <c r="U599" i="5"/>
  <c r="U597" i="5"/>
  <c r="U595" i="5"/>
  <c r="U593" i="5"/>
  <c r="U592" i="5"/>
  <c r="U590" i="5"/>
  <c r="U337" i="5"/>
  <c r="U588" i="5"/>
  <c r="U587" i="5"/>
  <c r="U585" i="5"/>
  <c r="U583" i="5"/>
  <c r="U582" i="5"/>
  <c r="U580" i="5"/>
  <c r="U578" i="5"/>
  <c r="U576" i="5"/>
  <c r="U574" i="5"/>
  <c r="U572" i="5"/>
  <c r="U571" i="5"/>
  <c r="U569" i="5"/>
  <c r="U568" i="5"/>
  <c r="U567" i="5"/>
  <c r="U566" i="5"/>
  <c r="U564" i="5"/>
  <c r="U563" i="5"/>
  <c r="U561" i="5"/>
  <c r="U559" i="5"/>
  <c r="U558" i="5"/>
  <c r="U556" i="5"/>
  <c r="U554" i="5"/>
  <c r="U552" i="5"/>
  <c r="U551" i="5"/>
  <c r="U550" i="5"/>
  <c r="U549" i="5"/>
  <c r="U548" i="5"/>
  <c r="U546" i="5"/>
  <c r="U544" i="5"/>
  <c r="U542" i="5"/>
  <c r="U540" i="5"/>
  <c r="U538" i="5"/>
  <c r="U260" i="5"/>
  <c r="V260" i="5" s="1"/>
  <c r="U536" i="5"/>
  <c r="U535" i="5"/>
  <c r="U534" i="5"/>
  <c r="U532" i="5"/>
  <c r="U530" i="5"/>
  <c r="U528" i="5"/>
  <c r="U526" i="5"/>
  <c r="U524" i="5"/>
  <c r="U522" i="5"/>
  <c r="U520" i="5"/>
  <c r="U519" i="5"/>
  <c r="U518" i="5"/>
  <c r="U517" i="5"/>
  <c r="U516" i="5"/>
  <c r="U515" i="5"/>
  <c r="U514" i="5"/>
  <c r="U513" i="5"/>
  <c r="U511" i="5"/>
  <c r="U510" i="5"/>
  <c r="U221" i="5"/>
  <c r="U508" i="5"/>
  <c r="U507" i="5"/>
  <c r="U505" i="5"/>
  <c r="U504" i="5"/>
  <c r="U503" i="5"/>
  <c r="U501" i="5"/>
  <c r="U500" i="5"/>
  <c r="U499" i="5"/>
  <c r="U498" i="5"/>
  <c r="U497" i="5"/>
  <c r="U496" i="5"/>
  <c r="U495" i="5"/>
  <c r="U494" i="5"/>
  <c r="U493" i="5"/>
  <c r="U492" i="5"/>
  <c r="U491" i="5"/>
  <c r="U490" i="5"/>
  <c r="U186" i="5"/>
  <c r="U488" i="5"/>
  <c r="U487" i="5"/>
  <c r="U486" i="5"/>
  <c r="U485" i="5"/>
  <c r="U484" i="5"/>
  <c r="U483" i="5"/>
  <c r="U482" i="5"/>
  <c r="U481" i="5"/>
  <c r="U480" i="5"/>
  <c r="U479" i="5"/>
  <c r="U165" i="5"/>
  <c r="U164" i="5"/>
  <c r="U163" i="5"/>
  <c r="U162" i="5"/>
  <c r="U161" i="5"/>
  <c r="U160" i="5"/>
  <c r="U142" i="5"/>
  <c r="U159" i="5"/>
  <c r="U158" i="5"/>
  <c r="U157" i="5"/>
  <c r="U156" i="5"/>
  <c r="U155" i="5"/>
  <c r="U154" i="5"/>
  <c r="U153" i="5"/>
  <c r="U152" i="5"/>
  <c r="U151" i="5"/>
  <c r="U150" i="5"/>
  <c r="U149" i="5"/>
  <c r="U148" i="5"/>
  <c r="U147" i="5"/>
  <c r="U146" i="5"/>
  <c r="U141" i="5"/>
  <c r="U145" i="5"/>
  <c r="U144" i="5"/>
  <c r="U143" i="5"/>
  <c r="U477" i="5"/>
  <c r="U476" i="5"/>
  <c r="U475" i="5"/>
  <c r="U474" i="5"/>
  <c r="U473" i="5"/>
  <c r="U472" i="5"/>
  <c r="U471" i="5"/>
  <c r="U470" i="5"/>
  <c r="U469" i="5"/>
  <c r="U468" i="5"/>
  <c r="U467" i="5"/>
  <c r="U466" i="5"/>
  <c r="U465" i="5"/>
  <c r="U464" i="5"/>
  <c r="U462" i="5"/>
  <c r="U461" i="5"/>
  <c r="U460" i="5"/>
  <c r="V460" i="5" s="1"/>
  <c r="U459" i="5"/>
  <c r="U664" i="5"/>
  <c r="U412" i="5"/>
  <c r="V412" i="5" s="1"/>
  <c r="U410" i="5"/>
  <c r="U409" i="5"/>
  <c r="U407" i="5"/>
  <c r="U401" i="5"/>
  <c r="U399" i="5"/>
  <c r="U395" i="5"/>
  <c r="U394" i="5"/>
  <c r="U392" i="5"/>
  <c r="U390" i="5"/>
  <c r="U388" i="5"/>
  <c r="U387" i="5"/>
  <c r="U386" i="5"/>
  <c r="U385" i="5"/>
  <c r="U384" i="5"/>
  <c r="U382" i="5"/>
  <c r="U379" i="5"/>
  <c r="U378" i="5"/>
  <c r="U377" i="5"/>
  <c r="U375" i="5"/>
  <c r="U374" i="5"/>
  <c r="U373" i="5"/>
  <c r="U372" i="5"/>
  <c r="U371" i="5"/>
  <c r="U370" i="5"/>
  <c r="U369" i="5"/>
  <c r="U368" i="5"/>
  <c r="U367" i="5"/>
  <c r="U366" i="5"/>
  <c r="U364" i="5"/>
  <c r="U363" i="5"/>
  <c r="U362" i="5"/>
  <c r="V362" i="5" s="1"/>
  <c r="U361" i="5"/>
  <c r="U360" i="5"/>
  <c r="U359" i="5"/>
  <c r="U357" i="5"/>
  <c r="U356" i="5"/>
  <c r="U355" i="5"/>
  <c r="U353" i="5"/>
  <c r="U351" i="5"/>
  <c r="U349" i="5"/>
  <c r="U347" i="5"/>
  <c r="U345" i="5"/>
  <c r="U343" i="5"/>
  <c r="U342" i="5"/>
  <c r="U340" i="5"/>
  <c r="U339" i="5"/>
  <c r="U336" i="5"/>
  <c r="U334" i="5"/>
  <c r="U333" i="5"/>
  <c r="U332" i="5"/>
  <c r="U331" i="5"/>
  <c r="U330" i="5"/>
  <c r="U328" i="5"/>
  <c r="U327" i="5"/>
  <c r="U325" i="5"/>
  <c r="U324" i="5"/>
  <c r="U323" i="5"/>
  <c r="U322" i="5"/>
  <c r="U320" i="5"/>
  <c r="U319" i="5"/>
  <c r="V319" i="5" s="1"/>
  <c r="U317" i="5"/>
  <c r="U315" i="5"/>
  <c r="U314" i="5"/>
  <c r="U312" i="5"/>
  <c r="U310" i="5"/>
  <c r="U308" i="5"/>
  <c r="U304" i="5"/>
  <c r="U303" i="5"/>
  <c r="U302" i="5"/>
  <c r="U301" i="5"/>
  <c r="U299" i="5"/>
  <c r="U296" i="5"/>
  <c r="U293" i="5"/>
  <c r="U292" i="5"/>
  <c r="U289" i="5"/>
  <c r="U288" i="5"/>
  <c r="U287" i="5"/>
  <c r="V287" i="5" s="1"/>
  <c r="V286" i="5" s="1"/>
  <c r="U285" i="5"/>
  <c r="V285" i="5" s="1"/>
  <c r="U284" i="5"/>
  <c r="U283" i="5"/>
  <c r="U281" i="5"/>
  <c r="U279" i="5"/>
  <c r="U277" i="5"/>
  <c r="U276" i="5"/>
  <c r="U275" i="5"/>
  <c r="U274" i="5"/>
  <c r="U273" i="5"/>
  <c r="U271" i="5"/>
  <c r="U269" i="5"/>
  <c r="U268" i="5"/>
  <c r="U264" i="5"/>
  <c r="U262" i="5"/>
  <c r="U259" i="5"/>
  <c r="U258" i="5"/>
  <c r="U257" i="5"/>
  <c r="U255" i="5"/>
  <c r="V255" i="5" s="1"/>
  <c r="U254" i="5"/>
  <c r="U253" i="5"/>
  <c r="U251" i="5"/>
  <c r="U250" i="5"/>
  <c r="U248" i="5"/>
  <c r="U246" i="5"/>
  <c r="U244" i="5"/>
  <c r="U240" i="5"/>
  <c r="V240" i="5" s="1"/>
  <c r="V232" i="5" s="1"/>
  <c r="U239" i="5"/>
  <c r="U238" i="5"/>
  <c r="U237" i="5"/>
  <c r="U236" i="5"/>
  <c r="U235" i="5"/>
  <c r="U234" i="5"/>
  <c r="U233" i="5"/>
  <c r="U231" i="5"/>
  <c r="U229" i="5"/>
  <c r="U228" i="5"/>
  <c r="U227" i="5"/>
  <c r="U226" i="5"/>
  <c r="U225" i="5"/>
  <c r="U224" i="5"/>
  <c r="U220" i="5"/>
  <c r="U219" i="5"/>
  <c r="U218" i="5"/>
  <c r="U217" i="5"/>
  <c r="U214" i="5"/>
  <c r="U213" i="5"/>
  <c r="U212" i="5"/>
  <c r="U211" i="5"/>
  <c r="U210" i="5"/>
  <c r="U209" i="5"/>
  <c r="U206" i="5"/>
  <c r="U205" i="5"/>
  <c r="U204" i="5"/>
  <c r="U203" i="5"/>
  <c r="U202" i="5"/>
  <c r="U201" i="5"/>
  <c r="U200" i="5"/>
  <c r="U199" i="5"/>
  <c r="U198" i="5"/>
  <c r="U197" i="5"/>
  <c r="U196" i="5"/>
  <c r="U195" i="5"/>
  <c r="U194" i="5"/>
  <c r="U193" i="5"/>
  <c r="U191" i="5"/>
  <c r="U190" i="5"/>
  <c r="U189" i="5"/>
  <c r="U188" i="5"/>
  <c r="U184" i="5"/>
  <c r="U183" i="5"/>
  <c r="U182" i="5"/>
  <c r="U181" i="5"/>
  <c r="U180" i="5"/>
  <c r="U179" i="5"/>
  <c r="U178" i="5"/>
  <c r="U177" i="5"/>
  <c r="U176" i="5"/>
  <c r="U175" i="5"/>
  <c r="U174" i="5"/>
  <c r="U173" i="5"/>
  <c r="U172" i="5"/>
  <c r="U171" i="5"/>
  <c r="U170" i="5"/>
  <c r="U169" i="5"/>
  <c r="U140" i="5"/>
  <c r="U139" i="5"/>
  <c r="U138" i="5"/>
  <c r="U137" i="5"/>
  <c r="U136" i="5"/>
  <c r="V136" i="5" s="1"/>
  <c r="V123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U166" i="5"/>
  <c r="U122" i="5"/>
  <c r="U121" i="5"/>
  <c r="U120" i="5"/>
  <c r="U119" i="5"/>
  <c r="U118" i="5"/>
  <c r="U117" i="5"/>
  <c r="U116" i="5"/>
  <c r="U115" i="5"/>
  <c r="U114" i="5"/>
  <c r="U113" i="5"/>
  <c r="U112" i="5"/>
  <c r="U111" i="5"/>
  <c r="U110" i="5"/>
  <c r="U88" i="5"/>
  <c r="V88" i="5" s="1"/>
  <c r="U87" i="5"/>
  <c r="U86" i="5"/>
  <c r="U85" i="5"/>
  <c r="U84" i="5"/>
  <c r="U83" i="5"/>
  <c r="U82" i="5"/>
  <c r="U81" i="5"/>
  <c r="V81" i="5" s="1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U45" i="5"/>
  <c r="U44" i="5"/>
  <c r="U43" i="5"/>
  <c r="U42" i="5"/>
  <c r="U41" i="5"/>
  <c r="U40" i="5"/>
  <c r="U39" i="5"/>
  <c r="U38" i="5"/>
  <c r="U37" i="5"/>
  <c r="U36" i="5"/>
  <c r="U35" i="5"/>
  <c r="U34" i="5"/>
  <c r="U33" i="5"/>
  <c r="U32" i="5"/>
  <c r="U31" i="5"/>
  <c r="U30" i="5"/>
  <c r="U29" i="5"/>
  <c r="U28" i="5"/>
  <c r="U27" i="5"/>
  <c r="U26" i="5"/>
  <c r="U25" i="5"/>
  <c r="U24" i="5"/>
  <c r="U23" i="5"/>
  <c r="U22" i="5"/>
  <c r="U21" i="5"/>
  <c r="U20" i="5"/>
  <c r="U19" i="5"/>
  <c r="U18" i="5"/>
  <c r="U17" i="5"/>
  <c r="T240" i="5"/>
  <c r="T140" i="5"/>
  <c r="T122" i="5"/>
  <c r="T121" i="5"/>
  <c r="T120" i="5"/>
  <c r="V603" i="5"/>
  <c r="Q603" i="5"/>
  <c r="R603" i="5"/>
  <c r="S603" i="5"/>
  <c r="J603" i="5"/>
  <c r="L603" i="5"/>
  <c r="I603" i="5"/>
  <c r="V570" i="5"/>
  <c r="Q570" i="5"/>
  <c r="R570" i="5"/>
  <c r="S570" i="5"/>
  <c r="J570" i="5"/>
  <c r="L570" i="5"/>
  <c r="I570" i="5"/>
  <c r="V565" i="5"/>
  <c r="Q565" i="5"/>
  <c r="R565" i="5"/>
  <c r="S565" i="5"/>
  <c r="J565" i="5"/>
  <c r="L565" i="5"/>
  <c r="I565" i="5"/>
  <c r="V562" i="5"/>
  <c r="Q562" i="5"/>
  <c r="R562" i="5"/>
  <c r="S562" i="5"/>
  <c r="J562" i="5"/>
  <c r="L562" i="5"/>
  <c r="I562" i="5"/>
  <c r="V533" i="5"/>
  <c r="J533" i="5"/>
  <c r="L533" i="5"/>
  <c r="I533" i="5"/>
  <c r="V512" i="5"/>
  <c r="Q512" i="5"/>
  <c r="R512" i="5"/>
  <c r="S512" i="5"/>
  <c r="J512" i="5"/>
  <c r="L512" i="5"/>
  <c r="I512" i="5"/>
  <c r="V506" i="5"/>
  <c r="V502" i="5"/>
  <c r="S502" i="5"/>
  <c r="R502" i="5"/>
  <c r="J502" i="5"/>
  <c r="L502" i="5"/>
  <c r="I502" i="5"/>
  <c r="V489" i="5"/>
  <c r="Q489" i="5"/>
  <c r="R489" i="5"/>
  <c r="S489" i="5"/>
  <c r="J489" i="5"/>
  <c r="L489" i="5"/>
  <c r="I489" i="5"/>
  <c r="V478" i="5"/>
  <c r="J478" i="5"/>
  <c r="L478" i="5"/>
  <c r="I478" i="5"/>
  <c r="V365" i="5"/>
  <c r="Q365" i="5"/>
  <c r="R365" i="5"/>
  <c r="S365" i="5"/>
  <c r="J365" i="5"/>
  <c r="K365" i="5"/>
  <c r="L365" i="5"/>
  <c r="I365" i="5"/>
  <c r="S267" i="5"/>
  <c r="Q267" i="5"/>
  <c r="R267" i="5"/>
  <c r="J267" i="5"/>
  <c r="K267" i="5"/>
  <c r="L267" i="5"/>
  <c r="I267" i="5"/>
  <c r="V249" i="5"/>
  <c r="S249" i="5"/>
  <c r="R249" i="5"/>
  <c r="J249" i="5"/>
  <c r="K249" i="5"/>
  <c r="L249" i="5"/>
  <c r="I249" i="5"/>
  <c r="V109" i="5"/>
  <c r="Q109" i="5"/>
  <c r="R109" i="5"/>
  <c r="S109" i="5"/>
  <c r="J109" i="5"/>
  <c r="K109" i="5"/>
  <c r="L109" i="5"/>
  <c r="I109" i="5"/>
  <c r="T375" i="5"/>
  <c r="T374" i="5"/>
  <c r="T373" i="5"/>
  <c r="T372" i="5"/>
  <c r="T371" i="5"/>
  <c r="T370" i="5"/>
  <c r="T369" i="5"/>
  <c r="T368" i="5"/>
  <c r="T367" i="5"/>
  <c r="T269" i="5"/>
  <c r="T251" i="5"/>
  <c r="V15" i="5" l="1"/>
  <c r="Q14" i="5"/>
  <c r="Q413" i="5"/>
  <c r="Q13" i="5" l="1"/>
  <c r="D737" i="10"/>
  <c r="D735" i="10"/>
  <c r="D734" i="10"/>
  <c r="D733" i="10"/>
  <c r="D403" i="10"/>
  <c r="D343" i="10"/>
  <c r="D578" i="10"/>
  <c r="D542" i="10"/>
  <c r="D541" i="10"/>
  <c r="D540" i="10"/>
  <c r="D525" i="10"/>
  <c r="D459" i="10"/>
  <c r="D391" i="10"/>
  <c r="D348" i="10"/>
  <c r="D263" i="10"/>
  <c r="D256" i="10"/>
  <c r="D188" i="10"/>
  <c r="D187" i="10"/>
  <c r="E495" i="10"/>
  <c r="F495" i="10"/>
  <c r="G495" i="10"/>
  <c r="H495" i="10"/>
  <c r="I495" i="10"/>
  <c r="J495" i="10"/>
  <c r="K495" i="10"/>
  <c r="L495" i="10"/>
  <c r="M495" i="10"/>
  <c r="O495" i="10"/>
  <c r="P495" i="10"/>
  <c r="Q495" i="10"/>
  <c r="R495" i="10"/>
  <c r="S495" i="10"/>
  <c r="T495" i="10"/>
  <c r="U495" i="10"/>
  <c r="V495" i="10"/>
  <c r="W495" i="10"/>
  <c r="X495" i="10"/>
  <c r="Y495" i="10"/>
  <c r="Z495" i="10"/>
  <c r="AA495" i="10"/>
  <c r="AB495" i="10"/>
  <c r="AD495" i="10"/>
  <c r="AE495" i="10"/>
  <c r="CH813" i="10"/>
  <c r="E371" i="10"/>
  <c r="F371" i="10"/>
  <c r="G371" i="10"/>
  <c r="H371" i="10"/>
  <c r="I371" i="10"/>
  <c r="J371" i="10"/>
  <c r="K371" i="10"/>
  <c r="L371" i="10"/>
  <c r="M371" i="10"/>
  <c r="N371" i="10"/>
  <c r="O371" i="10"/>
  <c r="P371" i="10"/>
  <c r="Q371" i="10"/>
  <c r="R371" i="10"/>
  <c r="S371" i="10"/>
  <c r="T371" i="10"/>
  <c r="U371" i="10"/>
  <c r="V371" i="10"/>
  <c r="W371" i="10"/>
  <c r="X371" i="10"/>
  <c r="Y371" i="10"/>
  <c r="Z371" i="10"/>
  <c r="AA371" i="10"/>
  <c r="AB371" i="10"/>
  <c r="AD371" i="10"/>
  <c r="AE371" i="10"/>
  <c r="E273" i="10"/>
  <c r="F273" i="10"/>
  <c r="G273" i="10"/>
  <c r="H273" i="10"/>
  <c r="I273" i="10"/>
  <c r="J273" i="10"/>
  <c r="K273" i="10"/>
  <c r="L273" i="10"/>
  <c r="M273" i="10"/>
  <c r="N273" i="10"/>
  <c r="O273" i="10"/>
  <c r="P273" i="10"/>
  <c r="Q273" i="10"/>
  <c r="R273" i="10"/>
  <c r="S273" i="10"/>
  <c r="T273" i="10"/>
  <c r="U273" i="10"/>
  <c r="V273" i="10"/>
  <c r="W273" i="10"/>
  <c r="X273" i="10"/>
  <c r="Y273" i="10"/>
  <c r="Z273" i="10"/>
  <c r="AA273" i="10"/>
  <c r="AB273" i="10"/>
  <c r="AD273" i="10"/>
  <c r="AE273" i="10"/>
  <c r="E255" i="10"/>
  <c r="F255" i="10"/>
  <c r="G255" i="10"/>
  <c r="H255" i="10"/>
  <c r="I255" i="10"/>
  <c r="J255" i="10"/>
  <c r="K255" i="10"/>
  <c r="L255" i="10"/>
  <c r="M255" i="10"/>
  <c r="N255" i="10"/>
  <c r="O255" i="10"/>
  <c r="P255" i="10"/>
  <c r="Q255" i="10"/>
  <c r="R255" i="10"/>
  <c r="S255" i="10"/>
  <c r="T255" i="10"/>
  <c r="U255" i="10"/>
  <c r="V255" i="10"/>
  <c r="W255" i="10"/>
  <c r="X255" i="10"/>
  <c r="Y255" i="10"/>
  <c r="Z255" i="10"/>
  <c r="AA255" i="10"/>
  <c r="AB255" i="10"/>
  <c r="AD255" i="10"/>
  <c r="AE255" i="10"/>
  <c r="B812" i="10"/>
  <c r="B811" i="10"/>
  <c r="B809" i="10"/>
  <c r="B808" i="10"/>
  <c r="B806" i="10"/>
  <c r="B804" i="10"/>
  <c r="B802" i="10"/>
  <c r="B800" i="10"/>
  <c r="B798" i="10"/>
  <c r="B796" i="10"/>
  <c r="B794" i="10"/>
  <c r="B792" i="10"/>
  <c r="B790" i="10"/>
  <c r="B789" i="10"/>
  <c r="B787" i="10"/>
  <c r="B785" i="10"/>
  <c r="B783" i="10"/>
  <c r="B781" i="10"/>
  <c r="B779" i="10"/>
  <c r="B777" i="10"/>
  <c r="B775" i="10"/>
  <c r="B774" i="10"/>
  <c r="B773" i="10"/>
  <c r="B772" i="10"/>
  <c r="B771" i="10"/>
  <c r="B769" i="10"/>
  <c r="B768" i="10"/>
  <c r="B766" i="10"/>
  <c r="B765" i="10"/>
  <c r="B763" i="10"/>
  <c r="B762" i="10"/>
  <c r="B760" i="10"/>
  <c r="B758" i="10"/>
  <c r="B757" i="10"/>
  <c r="B755" i="10"/>
  <c r="B754" i="10"/>
  <c r="B753" i="10"/>
  <c r="B752" i="10"/>
  <c r="B751" i="10"/>
  <c r="B749" i="10"/>
  <c r="B747" i="10"/>
  <c r="B745" i="10"/>
  <c r="B743" i="10"/>
  <c r="B741" i="10"/>
  <c r="B739" i="10"/>
  <c r="B737" i="10"/>
  <c r="B735" i="10"/>
  <c r="B734" i="10"/>
  <c r="B733" i="10"/>
  <c r="B731" i="10"/>
  <c r="B729" i="10"/>
  <c r="B727" i="10"/>
  <c r="B725" i="10"/>
  <c r="B723" i="10"/>
  <c r="B721" i="10"/>
  <c r="B720" i="10"/>
  <c r="B719" i="10"/>
  <c r="B717" i="10"/>
  <c r="B715" i="10"/>
  <c r="B714" i="10"/>
  <c r="B713" i="10"/>
  <c r="B711" i="10"/>
  <c r="B710" i="10"/>
  <c r="B708" i="10"/>
  <c r="B707" i="10"/>
  <c r="B705" i="10"/>
  <c r="B704" i="10"/>
  <c r="B703" i="10"/>
  <c r="B702" i="10"/>
  <c r="B701" i="10"/>
  <c r="B700" i="10"/>
  <c r="B699" i="10"/>
  <c r="B697" i="10"/>
  <c r="B696" i="10"/>
  <c r="B695" i="10"/>
  <c r="B694" i="10"/>
  <c r="B693" i="10"/>
  <c r="B692" i="10"/>
  <c r="B691" i="10"/>
  <c r="B690" i="10"/>
  <c r="B689" i="10"/>
  <c r="B687" i="10"/>
  <c r="B686" i="10"/>
  <c r="B685" i="10"/>
  <c r="B684" i="10"/>
  <c r="B683" i="10"/>
  <c r="B682" i="10"/>
  <c r="B681" i="10"/>
  <c r="B680" i="10"/>
  <c r="B678" i="10"/>
  <c r="B677" i="10"/>
  <c r="B676" i="10"/>
  <c r="B675" i="10"/>
  <c r="B674" i="10"/>
  <c r="B673" i="10"/>
  <c r="B672" i="10"/>
  <c r="B669" i="10"/>
  <c r="B668" i="10"/>
  <c r="B667" i="10"/>
  <c r="B666" i="10"/>
  <c r="B665" i="10"/>
  <c r="B664" i="10"/>
  <c r="B663" i="10"/>
  <c r="B662" i="10"/>
  <c r="B661" i="10"/>
  <c r="B660" i="10"/>
  <c r="B659" i="10"/>
  <c r="B658" i="10"/>
  <c r="B657" i="10"/>
  <c r="B656" i="10"/>
  <c r="B655" i="10"/>
  <c r="B654" i="10"/>
  <c r="B653" i="10"/>
  <c r="B652" i="10"/>
  <c r="B651" i="10"/>
  <c r="B650" i="10"/>
  <c r="B649" i="10"/>
  <c r="B648" i="10"/>
  <c r="B647" i="10"/>
  <c r="B646" i="10"/>
  <c r="B645" i="10"/>
  <c r="B644" i="10"/>
  <c r="B643" i="10"/>
  <c r="B642" i="10"/>
  <c r="B641" i="10"/>
  <c r="B640" i="10"/>
  <c r="B639" i="10"/>
  <c r="B638" i="10"/>
  <c r="B637" i="10"/>
  <c r="B636" i="10"/>
  <c r="B632" i="10"/>
  <c r="B631" i="10"/>
  <c r="B629" i="10"/>
  <c r="B628" i="10"/>
  <c r="B626" i="10"/>
  <c r="B624" i="10"/>
  <c r="B622" i="10"/>
  <c r="B620" i="10"/>
  <c r="B618" i="10"/>
  <c r="B616" i="10"/>
  <c r="B614" i="10"/>
  <c r="B613" i="10"/>
  <c r="B611" i="10"/>
  <c r="B610" i="10"/>
  <c r="B608" i="10"/>
  <c r="B607" i="10"/>
  <c r="B605" i="10"/>
  <c r="B603" i="10"/>
  <c r="B601" i="10"/>
  <c r="B599" i="10"/>
  <c r="B598" i="10"/>
  <c r="B596" i="10"/>
  <c r="B594" i="10"/>
  <c r="B593" i="10"/>
  <c r="B591" i="10"/>
  <c r="B589" i="10"/>
  <c r="B588" i="10"/>
  <c r="B586" i="10"/>
  <c r="B584" i="10"/>
  <c r="B582" i="10"/>
  <c r="B580" i="10"/>
  <c r="B578" i="10"/>
  <c r="B577" i="10"/>
  <c r="B575" i="10"/>
  <c r="B574" i="10"/>
  <c r="B573" i="10"/>
  <c r="B572" i="10"/>
  <c r="B570" i="10"/>
  <c r="B569" i="10"/>
  <c r="B567" i="10"/>
  <c r="B565" i="10"/>
  <c r="B564" i="10"/>
  <c r="B562" i="10"/>
  <c r="B560" i="10"/>
  <c r="B558" i="10"/>
  <c r="B557" i="10"/>
  <c r="B556" i="10"/>
  <c r="B555" i="10"/>
  <c r="B554" i="10"/>
  <c r="B552" i="10"/>
  <c r="B550" i="10"/>
  <c r="B548" i="10"/>
  <c r="B546" i="10"/>
  <c r="B544" i="10"/>
  <c r="B543" i="10"/>
  <c r="B542" i="10"/>
  <c r="B541" i="10"/>
  <c r="B540" i="10"/>
  <c r="B538" i="10"/>
  <c r="B536" i="10"/>
  <c r="B534" i="10"/>
  <c r="B532" i="10"/>
  <c r="B530" i="10"/>
  <c r="B528" i="10"/>
  <c r="B526" i="10"/>
  <c r="B525" i="10"/>
  <c r="B524" i="10"/>
  <c r="B523" i="10"/>
  <c r="B522" i="10"/>
  <c r="B521" i="10"/>
  <c r="B520" i="10"/>
  <c r="B519" i="10"/>
  <c r="B517" i="10"/>
  <c r="B516" i="10"/>
  <c r="B514" i="10"/>
  <c r="B513" i="10"/>
  <c r="B511" i="10"/>
  <c r="B510" i="10"/>
  <c r="B509" i="10"/>
  <c r="B506" i="10"/>
  <c r="B505" i="10"/>
  <c r="B504" i="10"/>
  <c r="B503" i="10"/>
  <c r="B502" i="10"/>
  <c r="B501" i="10"/>
  <c r="B500" i="10"/>
  <c r="B499" i="10"/>
  <c r="B498" i="10"/>
  <c r="B497" i="10"/>
  <c r="B496" i="10"/>
  <c r="B494" i="10"/>
  <c r="B493" i="10"/>
  <c r="B492" i="10"/>
  <c r="B491" i="10"/>
  <c r="B490" i="10"/>
  <c r="B489" i="10"/>
  <c r="B488" i="10"/>
  <c r="B487" i="10"/>
  <c r="B486" i="10"/>
  <c r="B485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8" i="10"/>
  <c r="B467" i="10"/>
  <c r="B466" i="10"/>
  <c r="B465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670" i="10"/>
  <c r="B432" i="10"/>
  <c r="B431" i="10"/>
  <c r="B430" i="10"/>
  <c r="B429" i="10"/>
  <c r="B428" i="10"/>
  <c r="B427" i="10"/>
  <c r="B423" i="10"/>
  <c r="B422" i="10"/>
  <c r="AC146" i="10" l="1"/>
  <c r="AC381" i="10"/>
  <c r="AC380" i="10"/>
  <c r="AC379" i="10"/>
  <c r="AC378" i="10"/>
  <c r="AC377" i="10"/>
  <c r="AC376" i="10"/>
  <c r="AC375" i="10"/>
  <c r="AC374" i="10"/>
  <c r="AC373" i="10"/>
  <c r="AC189" i="10"/>
  <c r="AC275" i="10"/>
  <c r="D189" i="10" l="1"/>
  <c r="CH189" i="10" s="1"/>
  <c r="D374" i="10"/>
  <c r="CH374" i="10" s="1"/>
  <c r="D378" i="10"/>
  <c r="CH378" i="10" s="1"/>
  <c r="D146" i="10"/>
  <c r="CH146" i="10" s="1"/>
  <c r="D190" i="10"/>
  <c r="CH190" i="10" s="1"/>
  <c r="D375" i="10"/>
  <c r="CH375" i="10" s="1"/>
  <c r="D379" i="10"/>
  <c r="CH379" i="10" s="1"/>
  <c r="D376" i="10"/>
  <c r="CH376" i="10" s="1"/>
  <c r="D380" i="10"/>
  <c r="CH380" i="10" s="1"/>
  <c r="D275" i="10"/>
  <c r="CH275" i="10" s="1"/>
  <c r="D373" i="10"/>
  <c r="CH373" i="10" s="1"/>
  <c r="D377" i="10"/>
  <c r="CH377" i="10" s="1"/>
  <c r="D381" i="10"/>
  <c r="CH381" i="10" s="1"/>
  <c r="AC257" i="10" l="1"/>
  <c r="D257" i="10" s="1"/>
  <c r="CH91" i="10" l="1"/>
  <c r="CH92" i="10"/>
  <c r="CH93" i="10"/>
  <c r="CH90" i="10"/>
  <c r="CH257" i="10"/>
  <c r="AC255" i="10"/>
  <c r="AD246" i="10" l="1"/>
  <c r="AD238" i="10" s="1"/>
  <c r="AC246" i="10"/>
  <c r="CH88" i="10"/>
  <c r="CH89" i="10"/>
  <c r="E508" i="10"/>
  <c r="F508" i="10"/>
  <c r="G508" i="10"/>
  <c r="H508" i="10"/>
  <c r="I508" i="10"/>
  <c r="J508" i="10"/>
  <c r="K508" i="10"/>
  <c r="L508" i="10"/>
  <c r="M508" i="10"/>
  <c r="O508" i="10"/>
  <c r="P508" i="10"/>
  <c r="Q508" i="10"/>
  <c r="R508" i="10"/>
  <c r="S508" i="10"/>
  <c r="T508" i="10"/>
  <c r="U508" i="10"/>
  <c r="V508" i="10"/>
  <c r="W508" i="10"/>
  <c r="X508" i="10"/>
  <c r="Y508" i="10"/>
  <c r="Z508" i="10"/>
  <c r="AA508" i="10"/>
  <c r="AB508" i="10"/>
  <c r="AD508" i="10"/>
  <c r="AE508" i="10"/>
  <c r="E512" i="10"/>
  <c r="F512" i="10"/>
  <c r="G512" i="10"/>
  <c r="H512" i="10"/>
  <c r="I512" i="10"/>
  <c r="J512" i="10"/>
  <c r="K512" i="10"/>
  <c r="L512" i="10"/>
  <c r="M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D512" i="10"/>
  <c r="AE512" i="10"/>
  <c r="E518" i="10"/>
  <c r="F518" i="10"/>
  <c r="G518" i="10"/>
  <c r="H518" i="10"/>
  <c r="I518" i="10"/>
  <c r="J518" i="10"/>
  <c r="K518" i="10"/>
  <c r="L518" i="10"/>
  <c r="M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E518" i="10"/>
  <c r="E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D539" i="10"/>
  <c r="AE539" i="10"/>
  <c r="E568" i="10"/>
  <c r="F568" i="10"/>
  <c r="G568" i="10"/>
  <c r="H568" i="10"/>
  <c r="I568" i="10"/>
  <c r="J568" i="10"/>
  <c r="K568" i="10"/>
  <c r="L568" i="10"/>
  <c r="M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D568" i="10"/>
  <c r="AE568" i="10"/>
  <c r="E571" i="10"/>
  <c r="F571" i="10"/>
  <c r="G571" i="10"/>
  <c r="H571" i="10"/>
  <c r="I571" i="10"/>
  <c r="J571" i="10"/>
  <c r="K571" i="10"/>
  <c r="L571" i="10"/>
  <c r="M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D571" i="10"/>
  <c r="AE571" i="10"/>
  <c r="E576" i="10"/>
  <c r="F576" i="10"/>
  <c r="G576" i="10"/>
  <c r="H576" i="10"/>
  <c r="I576" i="10"/>
  <c r="J576" i="10"/>
  <c r="K576" i="10"/>
  <c r="L576" i="10"/>
  <c r="M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D576" i="10"/>
  <c r="AE576" i="10"/>
  <c r="E609" i="10"/>
  <c r="F609" i="10"/>
  <c r="G609" i="10"/>
  <c r="H609" i="10"/>
  <c r="I609" i="10"/>
  <c r="J609" i="10"/>
  <c r="K609" i="10"/>
  <c r="L609" i="10"/>
  <c r="M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D609" i="10"/>
  <c r="AE609" i="10"/>
  <c r="E484" i="10"/>
  <c r="F484" i="10"/>
  <c r="G484" i="10"/>
  <c r="H484" i="10"/>
  <c r="I484" i="10"/>
  <c r="J484" i="10"/>
  <c r="K484" i="10"/>
  <c r="L484" i="10"/>
  <c r="M484" i="10"/>
  <c r="O484" i="10"/>
  <c r="P484" i="10"/>
  <c r="Q484" i="10"/>
  <c r="S484" i="10"/>
  <c r="T484" i="10"/>
  <c r="U484" i="10"/>
  <c r="V484" i="10"/>
  <c r="W484" i="10"/>
  <c r="X484" i="10"/>
  <c r="Y484" i="10"/>
  <c r="Z484" i="10"/>
  <c r="AA484" i="10"/>
  <c r="AB484" i="10"/>
  <c r="AD484" i="10"/>
  <c r="AE484" i="10"/>
  <c r="V411" i="5"/>
  <c r="V408" i="5"/>
  <c r="V406" i="5"/>
  <c r="V398" i="5"/>
  <c r="V391" i="5"/>
  <c r="V389" i="5"/>
  <c r="V383" i="5"/>
  <c r="V381" i="5"/>
  <c r="V358" i="5"/>
  <c r="V354" i="5"/>
  <c r="V352" i="5"/>
  <c r="V350" i="5"/>
  <c r="V348" i="5"/>
  <c r="V346" i="5"/>
  <c r="V344" i="5"/>
  <c r="V341" i="5"/>
  <c r="V338" i="5"/>
  <c r="V329" i="5"/>
  <c r="V326" i="5"/>
  <c r="V321" i="5"/>
  <c r="V318" i="5"/>
  <c r="V316" i="5"/>
  <c r="V313" i="5"/>
  <c r="V311" i="5"/>
  <c r="V309" i="5"/>
  <c r="V307" i="5"/>
  <c r="V298" i="5"/>
  <c r="V282" i="5"/>
  <c r="V280" i="5"/>
  <c r="V278" i="5"/>
  <c r="V272" i="5"/>
  <c r="V270" i="5"/>
  <c r="V263" i="5"/>
  <c r="V261" i="5"/>
  <c r="V256" i="5"/>
  <c r="V252" i="5"/>
  <c r="V247" i="5"/>
  <c r="V245" i="5"/>
  <c r="V243" i="5"/>
  <c r="V230" i="5"/>
  <c r="V223" i="5"/>
  <c r="V187" i="5"/>
  <c r="D246" i="10" l="1"/>
  <c r="CH246" i="10" s="1"/>
  <c r="D176" i="11"/>
  <c r="D175" i="11" s="1"/>
  <c r="E176" i="11"/>
  <c r="E175" i="11" s="1"/>
  <c r="F176" i="11"/>
  <c r="F175" i="11" s="1"/>
  <c r="C176" i="11"/>
  <c r="C175" i="11" s="1"/>
  <c r="F11" i="11"/>
  <c r="D11" i="11"/>
  <c r="E11" i="11"/>
  <c r="E10" i="11" s="1"/>
  <c r="C11" i="11"/>
  <c r="V810" i="5"/>
  <c r="V809" i="5" s="1"/>
  <c r="V808" i="5" s="1"/>
  <c r="Q810" i="5"/>
  <c r="Q809" i="5" s="1"/>
  <c r="Q808" i="5" s="1"/>
  <c r="R810" i="5"/>
  <c r="R809" i="5" s="1"/>
  <c r="R808" i="5" s="1"/>
  <c r="S810" i="5"/>
  <c r="S809" i="5" s="1"/>
  <c r="S808" i="5" s="1"/>
  <c r="P810" i="5"/>
  <c r="J810" i="5"/>
  <c r="J809" i="5" s="1"/>
  <c r="J808" i="5" s="1"/>
  <c r="K810" i="5"/>
  <c r="K809" i="5" s="1"/>
  <c r="K808" i="5" s="1"/>
  <c r="L810" i="5"/>
  <c r="L809" i="5" s="1"/>
  <c r="L808" i="5" s="1"/>
  <c r="I810" i="5"/>
  <c r="I809" i="5" s="1"/>
  <c r="I808" i="5" s="1"/>
  <c r="C25" i="9"/>
  <c r="C24" i="9"/>
  <c r="C26" i="9" s="1"/>
  <c r="P809" i="5" l="1"/>
  <c r="U809" i="5" s="1"/>
  <c r="U810" i="5"/>
  <c r="P808" i="5" l="1"/>
  <c r="S411" i="5"/>
  <c r="R411" i="5"/>
  <c r="S408" i="5"/>
  <c r="R408" i="5"/>
  <c r="S406" i="5"/>
  <c r="R406" i="5"/>
  <c r="S398" i="5"/>
  <c r="R398" i="5"/>
  <c r="S391" i="5"/>
  <c r="R391" i="5"/>
  <c r="S389" i="5"/>
  <c r="R389" i="5"/>
  <c r="S383" i="5"/>
  <c r="R383" i="5"/>
  <c r="S381" i="5"/>
  <c r="R381" i="5"/>
  <c r="S358" i="5"/>
  <c r="R358" i="5"/>
  <c r="S354" i="5"/>
  <c r="R354" i="5"/>
  <c r="S352" i="5"/>
  <c r="R352" i="5"/>
  <c r="S350" i="5"/>
  <c r="R350" i="5"/>
  <c r="S348" i="5"/>
  <c r="R348" i="5"/>
  <c r="S346" i="5"/>
  <c r="R346" i="5"/>
  <c r="S344" i="5"/>
  <c r="R344" i="5"/>
  <c r="S341" i="5"/>
  <c r="R341" i="5"/>
  <c r="S338" i="5"/>
  <c r="R338" i="5"/>
  <c r="S329" i="5"/>
  <c r="R329" i="5"/>
  <c r="S326" i="5"/>
  <c r="R326" i="5"/>
  <c r="S318" i="5"/>
  <c r="R318" i="5"/>
  <c r="S316" i="5"/>
  <c r="R316" i="5"/>
  <c r="S313" i="5"/>
  <c r="R313" i="5"/>
  <c r="S311" i="5"/>
  <c r="R311" i="5"/>
  <c r="S309" i="5"/>
  <c r="R309" i="5"/>
  <c r="S307" i="5"/>
  <c r="R307" i="5"/>
  <c r="S298" i="5"/>
  <c r="R298" i="5"/>
  <c r="S282" i="5"/>
  <c r="R282" i="5"/>
  <c r="S280" i="5"/>
  <c r="R280" i="5"/>
  <c r="S278" i="5"/>
  <c r="R278" i="5"/>
  <c r="S272" i="5"/>
  <c r="R272" i="5"/>
  <c r="S270" i="5"/>
  <c r="R270" i="5"/>
  <c r="S263" i="5"/>
  <c r="R263" i="5"/>
  <c r="S261" i="5"/>
  <c r="R261" i="5"/>
  <c r="S252" i="5"/>
  <c r="R252" i="5"/>
  <c r="S247" i="5"/>
  <c r="R247" i="5"/>
  <c r="S245" i="5"/>
  <c r="R245" i="5"/>
  <c r="S243" i="5"/>
  <c r="R243" i="5"/>
  <c r="S230" i="5"/>
  <c r="R230" i="5"/>
  <c r="S223" i="5"/>
  <c r="R223" i="5"/>
  <c r="S187" i="5"/>
  <c r="R187" i="5"/>
  <c r="T110" i="5"/>
  <c r="T111" i="5"/>
  <c r="T112" i="5"/>
  <c r="T113" i="5"/>
  <c r="T114" i="5"/>
  <c r="T115" i="5"/>
  <c r="T116" i="5"/>
  <c r="T117" i="5"/>
  <c r="T118" i="5"/>
  <c r="T119" i="5"/>
  <c r="T166" i="5"/>
  <c r="T143" i="5"/>
  <c r="T124" i="5"/>
  <c r="T125" i="5"/>
  <c r="T144" i="5"/>
  <c r="T145" i="5"/>
  <c r="T141" i="5"/>
  <c r="T126" i="5"/>
  <c r="T146" i="5"/>
  <c r="T147" i="5"/>
  <c r="T148" i="5"/>
  <c r="T149" i="5"/>
  <c r="T127" i="5"/>
  <c r="T128" i="5"/>
  <c r="T150" i="5"/>
  <c r="T129" i="5"/>
  <c r="T151" i="5"/>
  <c r="T152" i="5"/>
  <c r="T153" i="5"/>
  <c r="T130" i="5"/>
  <c r="T154" i="5"/>
  <c r="T131" i="5"/>
  <c r="T155" i="5"/>
  <c r="T156" i="5"/>
  <c r="T132" i="5"/>
  <c r="T157" i="5"/>
  <c r="T158" i="5"/>
  <c r="T159" i="5"/>
  <c r="T142" i="5"/>
  <c r="T133" i="5"/>
  <c r="T160" i="5"/>
  <c r="T161" i="5"/>
  <c r="T162" i="5"/>
  <c r="T163" i="5"/>
  <c r="T134" i="5"/>
  <c r="T164" i="5"/>
  <c r="T165" i="5"/>
  <c r="T135" i="5"/>
  <c r="T136" i="5"/>
  <c r="T137" i="5"/>
  <c r="T138" i="5"/>
  <c r="T139" i="5"/>
  <c r="T169" i="5"/>
  <c r="T168" i="5" s="1"/>
  <c r="T188" i="5"/>
  <c r="T189" i="5"/>
  <c r="T190" i="5"/>
  <c r="T191" i="5"/>
  <c r="T193" i="5"/>
  <c r="T194" i="5"/>
  <c r="T195" i="5"/>
  <c r="T501" i="5"/>
  <c r="T196" i="5"/>
  <c r="T197" i="5"/>
  <c r="T198" i="5"/>
  <c r="T199" i="5"/>
  <c r="T200" i="5"/>
  <c r="T201" i="5"/>
  <c r="T202" i="5"/>
  <c r="T203" i="5"/>
  <c r="T204" i="5"/>
  <c r="T205" i="5"/>
  <c r="T206" i="5"/>
  <c r="T209" i="5"/>
  <c r="T505" i="5"/>
  <c r="T210" i="5"/>
  <c r="T211" i="5"/>
  <c r="T212" i="5"/>
  <c r="T213" i="5"/>
  <c r="T214" i="5"/>
  <c r="T217" i="5"/>
  <c r="T221" i="5"/>
  <c r="T218" i="5"/>
  <c r="T219" i="5"/>
  <c r="T220" i="5"/>
  <c r="T224" i="5"/>
  <c r="T225" i="5"/>
  <c r="T226" i="5"/>
  <c r="T227" i="5"/>
  <c r="T228" i="5"/>
  <c r="T229" i="5"/>
  <c r="T231" i="5"/>
  <c r="T516" i="5"/>
  <c r="T233" i="5"/>
  <c r="T234" i="5"/>
  <c r="T235" i="5"/>
  <c r="T517" i="5"/>
  <c r="T236" i="5"/>
  <c r="T518" i="5"/>
  <c r="T519" i="5"/>
  <c r="T520" i="5"/>
  <c r="T237" i="5"/>
  <c r="T238" i="5"/>
  <c r="T239" i="5"/>
  <c r="T244" i="5"/>
  <c r="T246" i="5"/>
  <c r="T248" i="5"/>
  <c r="T250" i="5"/>
  <c r="T253" i="5"/>
  <c r="T254" i="5"/>
  <c r="T255" i="5"/>
  <c r="T260" i="5"/>
  <c r="T257" i="5"/>
  <c r="T538" i="5"/>
  <c r="T258" i="5"/>
  <c r="T259" i="5"/>
  <c r="T262" i="5"/>
  <c r="T264" i="5"/>
  <c r="T268" i="5"/>
  <c r="T271" i="5"/>
  <c r="T273" i="5"/>
  <c r="T274" i="5"/>
  <c r="T275" i="5"/>
  <c r="T276" i="5"/>
  <c r="T277" i="5"/>
  <c r="T279" i="5"/>
  <c r="T281" i="5"/>
  <c r="T283" i="5"/>
  <c r="T284" i="5"/>
  <c r="T285" i="5"/>
  <c r="T564" i="5"/>
  <c r="T287" i="5"/>
  <c r="T288" i="5"/>
  <c r="T289" i="5"/>
  <c r="T292" i="5"/>
  <c r="T293" i="5"/>
  <c r="T296" i="5"/>
  <c r="T295" i="5" s="1"/>
  <c r="T299" i="5"/>
  <c r="T568" i="5"/>
  <c r="T569" i="5"/>
  <c r="T301" i="5"/>
  <c r="T302" i="5"/>
  <c r="T303" i="5"/>
  <c r="T304" i="5"/>
  <c r="T308" i="5"/>
  <c r="T310" i="5"/>
  <c r="T312" i="5"/>
  <c r="T314" i="5"/>
  <c r="T572" i="5"/>
  <c r="T315" i="5"/>
  <c r="T317" i="5"/>
  <c r="T319" i="5"/>
  <c r="T320" i="5"/>
  <c r="T322" i="5"/>
  <c r="T323" i="5"/>
  <c r="T324" i="5"/>
  <c r="T325" i="5"/>
  <c r="T327" i="5"/>
  <c r="T328" i="5"/>
  <c r="T330" i="5"/>
  <c r="T331" i="5"/>
  <c r="T332" i="5"/>
  <c r="T333" i="5"/>
  <c r="T334" i="5"/>
  <c r="T336" i="5"/>
  <c r="T337" i="5"/>
  <c r="T339" i="5"/>
  <c r="T340" i="5"/>
  <c r="T342" i="5"/>
  <c r="T343" i="5"/>
  <c r="T345" i="5"/>
  <c r="T347" i="5"/>
  <c r="T349" i="5"/>
  <c r="T351" i="5"/>
  <c r="T353" i="5"/>
  <c r="T355" i="5"/>
  <c r="T356" i="5"/>
  <c r="T357" i="5"/>
  <c r="T359" i="5"/>
  <c r="T360" i="5"/>
  <c r="T361" i="5"/>
  <c r="T362" i="5"/>
  <c r="T363" i="5"/>
  <c r="T364" i="5"/>
  <c r="T366" i="5"/>
  <c r="T605" i="5"/>
  <c r="T377" i="5"/>
  <c r="T378" i="5"/>
  <c r="T379" i="5"/>
  <c r="T382" i="5"/>
  <c r="T384" i="5"/>
  <c r="T385" i="5"/>
  <c r="T386" i="5"/>
  <c r="T387" i="5"/>
  <c r="T388" i="5"/>
  <c r="T390" i="5"/>
  <c r="T392" i="5"/>
  <c r="T396" i="5"/>
  <c r="T394" i="5"/>
  <c r="T397" i="5"/>
  <c r="T395" i="5"/>
  <c r="T399" i="5"/>
  <c r="T401" i="5"/>
  <c r="T400" i="5" s="1"/>
  <c r="T407" i="5"/>
  <c r="T409" i="5"/>
  <c r="T410" i="5"/>
  <c r="T412" i="5"/>
  <c r="T16" i="5"/>
  <c r="T15" i="5" s="1"/>
  <c r="U16" i="5"/>
  <c r="J411" i="5"/>
  <c r="K411" i="5"/>
  <c r="L411" i="5"/>
  <c r="J408" i="5"/>
  <c r="K408" i="5"/>
  <c r="L408" i="5"/>
  <c r="J406" i="5"/>
  <c r="K406" i="5"/>
  <c r="L406" i="5"/>
  <c r="J398" i="5"/>
  <c r="K398" i="5"/>
  <c r="L398" i="5"/>
  <c r="J391" i="5"/>
  <c r="K391" i="5"/>
  <c r="L391" i="5"/>
  <c r="J389" i="5"/>
  <c r="K389" i="5"/>
  <c r="L389" i="5"/>
  <c r="L383" i="5"/>
  <c r="J383" i="5"/>
  <c r="K383" i="5"/>
  <c r="J381" i="5"/>
  <c r="K381" i="5"/>
  <c r="L381" i="5"/>
  <c r="J358" i="5"/>
  <c r="K358" i="5"/>
  <c r="L358" i="5"/>
  <c r="J354" i="5"/>
  <c r="K354" i="5"/>
  <c r="L354" i="5"/>
  <c r="J352" i="5"/>
  <c r="K352" i="5"/>
  <c r="L352" i="5"/>
  <c r="J350" i="5"/>
  <c r="K350" i="5"/>
  <c r="L350" i="5"/>
  <c r="J348" i="5"/>
  <c r="K348" i="5"/>
  <c r="L348" i="5"/>
  <c r="L346" i="5"/>
  <c r="J346" i="5"/>
  <c r="K346" i="5"/>
  <c r="J344" i="5"/>
  <c r="K344" i="5"/>
  <c r="L344" i="5"/>
  <c r="J341" i="5"/>
  <c r="K341" i="5"/>
  <c r="L341" i="5"/>
  <c r="J338" i="5"/>
  <c r="K338" i="5"/>
  <c r="L338" i="5"/>
  <c r="J329" i="5"/>
  <c r="K329" i="5"/>
  <c r="L329" i="5"/>
  <c r="J326" i="5"/>
  <c r="K326" i="5"/>
  <c r="L326" i="5"/>
  <c r="J321" i="5"/>
  <c r="K321" i="5"/>
  <c r="L321" i="5"/>
  <c r="J318" i="5"/>
  <c r="K318" i="5"/>
  <c r="L318" i="5"/>
  <c r="J316" i="5"/>
  <c r="K316" i="5"/>
  <c r="L316" i="5"/>
  <c r="J313" i="5"/>
  <c r="K313" i="5"/>
  <c r="L313" i="5"/>
  <c r="J311" i="5"/>
  <c r="K311" i="5"/>
  <c r="L311" i="5"/>
  <c r="J309" i="5"/>
  <c r="K309" i="5"/>
  <c r="L309" i="5"/>
  <c r="J307" i="5"/>
  <c r="K307" i="5"/>
  <c r="L307" i="5"/>
  <c r="J298" i="5"/>
  <c r="K298" i="5"/>
  <c r="L298" i="5"/>
  <c r="J282" i="5"/>
  <c r="K282" i="5"/>
  <c r="L282" i="5"/>
  <c r="J280" i="5"/>
  <c r="K280" i="5"/>
  <c r="L280" i="5"/>
  <c r="J278" i="5"/>
  <c r="K278" i="5"/>
  <c r="L278" i="5"/>
  <c r="J272" i="5"/>
  <c r="K272" i="5"/>
  <c r="L272" i="5"/>
  <c r="J270" i="5"/>
  <c r="K270" i="5"/>
  <c r="L270" i="5"/>
  <c r="J263" i="5"/>
  <c r="K263" i="5"/>
  <c r="L263" i="5"/>
  <c r="I411" i="5"/>
  <c r="I408" i="5"/>
  <c r="I406" i="5"/>
  <c r="I398" i="5"/>
  <c r="U393" i="5"/>
  <c r="I391" i="5"/>
  <c r="I389" i="5"/>
  <c r="I383" i="5"/>
  <c r="I381" i="5"/>
  <c r="U376" i="5"/>
  <c r="U365" i="5"/>
  <c r="I358" i="5"/>
  <c r="I354" i="5"/>
  <c r="I352" i="5"/>
  <c r="I350" i="5"/>
  <c r="I348" i="5"/>
  <c r="I346" i="5"/>
  <c r="I344" i="5"/>
  <c r="I341" i="5"/>
  <c r="I338" i="5"/>
  <c r="I329" i="5"/>
  <c r="I326" i="5"/>
  <c r="I321" i="5"/>
  <c r="I318" i="5"/>
  <c r="I316" i="5"/>
  <c r="I313" i="5"/>
  <c r="I311" i="5"/>
  <c r="I309" i="5"/>
  <c r="I307" i="5"/>
  <c r="U300" i="5"/>
  <c r="I298" i="5"/>
  <c r="U295" i="5"/>
  <c r="U291" i="5"/>
  <c r="U286" i="5"/>
  <c r="I282" i="5"/>
  <c r="I280" i="5"/>
  <c r="I278" i="5"/>
  <c r="I272" i="5"/>
  <c r="I270" i="5"/>
  <c r="U267" i="5"/>
  <c r="I263" i="5"/>
  <c r="J261" i="5"/>
  <c r="K261" i="5"/>
  <c r="L261" i="5"/>
  <c r="I261" i="5"/>
  <c r="U256" i="5"/>
  <c r="J252" i="5"/>
  <c r="K252" i="5"/>
  <c r="L252" i="5"/>
  <c r="I252" i="5"/>
  <c r="U249" i="5"/>
  <c r="J247" i="5"/>
  <c r="K247" i="5"/>
  <c r="L247" i="5"/>
  <c r="I247" i="5"/>
  <c r="J245" i="5"/>
  <c r="K245" i="5"/>
  <c r="L245" i="5"/>
  <c r="I245" i="5"/>
  <c r="J243" i="5"/>
  <c r="K243" i="5"/>
  <c r="L243" i="5"/>
  <c r="I243" i="5"/>
  <c r="U232" i="5"/>
  <c r="J230" i="5"/>
  <c r="K230" i="5"/>
  <c r="L230" i="5"/>
  <c r="I230" i="5"/>
  <c r="J223" i="5"/>
  <c r="K223" i="5"/>
  <c r="L223" i="5"/>
  <c r="I223" i="5"/>
  <c r="U216" i="5"/>
  <c r="U208" i="5"/>
  <c r="U192" i="5"/>
  <c r="J187" i="5"/>
  <c r="J14" i="5" s="1"/>
  <c r="K187" i="5"/>
  <c r="L187" i="5"/>
  <c r="I187" i="5"/>
  <c r="U168" i="5"/>
  <c r="U123" i="5"/>
  <c r="B16" i="5"/>
  <c r="L14" i="5" l="1"/>
  <c r="K14" i="5"/>
  <c r="S14" i="5"/>
  <c r="R14" i="5"/>
  <c r="I14" i="5"/>
  <c r="T393" i="5"/>
  <c r="U261" i="5"/>
  <c r="U329" i="5"/>
  <c r="U381" i="5"/>
  <c r="U223" i="5"/>
  <c r="U230" i="5"/>
  <c r="U280" i="5"/>
  <c r="U309" i="5"/>
  <c r="U318" i="5"/>
  <c r="U338" i="5"/>
  <c r="U348" i="5"/>
  <c r="U358" i="5"/>
  <c r="U383" i="5"/>
  <c r="U398" i="5"/>
  <c r="U411" i="5"/>
  <c r="U278" i="5"/>
  <c r="U307" i="5"/>
  <c r="U346" i="5"/>
  <c r="U245" i="5"/>
  <c r="U247" i="5"/>
  <c r="U270" i="5"/>
  <c r="U282" i="5"/>
  <c r="U298" i="5"/>
  <c r="U321" i="5"/>
  <c r="U341" i="5"/>
  <c r="U350" i="5"/>
  <c r="U389" i="5"/>
  <c r="U400" i="5"/>
  <c r="U263" i="5"/>
  <c r="U316" i="5"/>
  <c r="U354" i="5"/>
  <c r="U408" i="5"/>
  <c r="U243" i="5"/>
  <c r="U311" i="5"/>
  <c r="U252" i="5"/>
  <c r="U272" i="5"/>
  <c r="U313" i="5"/>
  <c r="U326" i="5"/>
  <c r="U344" i="5"/>
  <c r="U352" i="5"/>
  <c r="U391" i="5"/>
  <c r="U406" i="5"/>
  <c r="T216" i="5"/>
  <c r="T376" i="5"/>
  <c r="T192" i="5"/>
  <c r="T232" i="5"/>
  <c r="T208" i="5"/>
  <c r="T300" i="5"/>
  <c r="T286" i="5"/>
  <c r="U187" i="5"/>
  <c r="T123" i="5"/>
  <c r="T321" i="5"/>
  <c r="T335" i="5"/>
  <c r="T256" i="5"/>
  <c r="T291" i="5"/>
  <c r="T346" i="5"/>
  <c r="T278" i="5"/>
  <c r="T398" i="5"/>
  <c r="T381" i="5"/>
  <c r="T352" i="5"/>
  <c r="T344" i="5"/>
  <c r="T316" i="5"/>
  <c r="T311" i="5"/>
  <c r="T243" i="5"/>
  <c r="T267" i="5"/>
  <c r="T391" i="5"/>
  <c r="T365" i="5"/>
  <c r="T350" i="5"/>
  <c r="T309" i="5"/>
  <c r="T249" i="5"/>
  <c r="T230" i="5"/>
  <c r="T245" i="5"/>
  <c r="T411" i="5"/>
  <c r="T406" i="5"/>
  <c r="T389" i="5"/>
  <c r="T348" i="5"/>
  <c r="T307" i="5"/>
  <c r="T298" i="5"/>
  <c r="T280" i="5"/>
  <c r="T270" i="5"/>
  <c r="T263" i="5"/>
  <c r="T247" i="5"/>
  <c r="U808" i="5"/>
  <c r="T109" i="5"/>
  <c r="U109" i="5"/>
  <c r="T318" i="5"/>
  <c r="T408" i="5"/>
  <c r="T338" i="5"/>
  <c r="T261" i="5"/>
  <c r="T252" i="5"/>
  <c r="T313" i="5"/>
  <c r="T383" i="5"/>
  <c r="T354" i="5"/>
  <c r="T341" i="5"/>
  <c r="T326" i="5"/>
  <c r="T358" i="5"/>
  <c r="T282" i="5"/>
  <c r="T223" i="5"/>
  <c r="T187" i="5"/>
  <c r="T329" i="5"/>
  <c r="T272" i="5"/>
  <c r="U15" i="5"/>
  <c r="T14" i="5" l="1"/>
  <c r="E364" i="10"/>
  <c r="F364" i="10"/>
  <c r="G364" i="10"/>
  <c r="H364" i="10"/>
  <c r="I364" i="10"/>
  <c r="J364" i="10"/>
  <c r="K364" i="10"/>
  <c r="L364" i="10"/>
  <c r="M364" i="10"/>
  <c r="N364" i="10"/>
  <c r="O364" i="10"/>
  <c r="P364" i="10"/>
  <c r="Q364" i="10"/>
  <c r="R364" i="10"/>
  <c r="S364" i="10"/>
  <c r="T364" i="10"/>
  <c r="U364" i="10"/>
  <c r="V364" i="10"/>
  <c r="W364" i="10"/>
  <c r="X364" i="10"/>
  <c r="Y364" i="10"/>
  <c r="Z364" i="10"/>
  <c r="AA364" i="10"/>
  <c r="AB364" i="10"/>
  <c r="AD364" i="10"/>
  <c r="AE364" i="10"/>
  <c r="E360" i="10"/>
  <c r="F360" i="10"/>
  <c r="G360" i="10"/>
  <c r="H360" i="10"/>
  <c r="I360" i="10"/>
  <c r="J360" i="10"/>
  <c r="K360" i="10"/>
  <c r="L360" i="10"/>
  <c r="M360" i="10"/>
  <c r="N360" i="10"/>
  <c r="O360" i="10"/>
  <c r="P360" i="10"/>
  <c r="Q360" i="10"/>
  <c r="R360" i="10"/>
  <c r="S360" i="10"/>
  <c r="T360" i="10"/>
  <c r="U360" i="10"/>
  <c r="V360" i="10"/>
  <c r="W360" i="10"/>
  <c r="X360" i="10"/>
  <c r="Y360" i="10"/>
  <c r="Z360" i="10"/>
  <c r="AA360" i="10"/>
  <c r="AB360" i="10"/>
  <c r="AD360" i="10"/>
  <c r="AE360" i="10"/>
  <c r="E335" i="10"/>
  <c r="F335" i="10"/>
  <c r="G335" i="10"/>
  <c r="H335" i="10"/>
  <c r="I335" i="10"/>
  <c r="J335" i="10"/>
  <c r="K335" i="10"/>
  <c r="L335" i="10"/>
  <c r="M335" i="10"/>
  <c r="N335" i="10"/>
  <c r="O335" i="10"/>
  <c r="P335" i="10"/>
  <c r="Q335" i="10"/>
  <c r="R335" i="10"/>
  <c r="S335" i="10"/>
  <c r="T335" i="10"/>
  <c r="U335" i="10"/>
  <c r="V335" i="10"/>
  <c r="W335" i="10"/>
  <c r="X335" i="10"/>
  <c r="Y335" i="10"/>
  <c r="Z335" i="10"/>
  <c r="AA335" i="10"/>
  <c r="AB335" i="10"/>
  <c r="AD335" i="10"/>
  <c r="AE335" i="10"/>
  <c r="E193" i="10"/>
  <c r="F193" i="10"/>
  <c r="G193" i="10"/>
  <c r="H193" i="10"/>
  <c r="I193" i="10"/>
  <c r="J193" i="10"/>
  <c r="K193" i="10"/>
  <c r="L193" i="10"/>
  <c r="M193" i="10"/>
  <c r="N193" i="10"/>
  <c r="O193" i="10"/>
  <c r="P193" i="10"/>
  <c r="Q193" i="10"/>
  <c r="R193" i="10"/>
  <c r="S193" i="10"/>
  <c r="T193" i="10"/>
  <c r="U193" i="10"/>
  <c r="V193" i="10"/>
  <c r="W193" i="10"/>
  <c r="X193" i="10"/>
  <c r="Y193" i="10"/>
  <c r="Z193" i="10"/>
  <c r="AA193" i="10"/>
  <c r="AB193" i="10"/>
  <c r="AD193" i="10"/>
  <c r="AE193" i="10"/>
  <c r="CH87" i="10"/>
  <c r="U267" i="10" l="1"/>
  <c r="AC363" i="10" l="1"/>
  <c r="E354" i="10"/>
  <c r="F354" i="10"/>
  <c r="G354" i="10"/>
  <c r="H354" i="10"/>
  <c r="I354" i="10"/>
  <c r="J354" i="10"/>
  <c r="K354" i="10"/>
  <c r="L354" i="10"/>
  <c r="M354" i="10"/>
  <c r="N354" i="10"/>
  <c r="O354" i="10"/>
  <c r="P354" i="10"/>
  <c r="Q354" i="10"/>
  <c r="R354" i="10"/>
  <c r="S354" i="10"/>
  <c r="T354" i="10"/>
  <c r="U354" i="10"/>
  <c r="V354" i="10"/>
  <c r="W354" i="10"/>
  <c r="X354" i="10"/>
  <c r="Y354" i="10"/>
  <c r="Z354" i="10"/>
  <c r="AA354" i="10"/>
  <c r="AB354" i="10"/>
  <c r="AD354" i="10"/>
  <c r="AE354" i="10"/>
  <c r="AC355" i="10"/>
  <c r="D355" i="10" s="1"/>
  <c r="AC274" i="10"/>
  <c r="AC197" i="10"/>
  <c r="CH187" i="10"/>
  <c r="CH188" i="10"/>
  <c r="CH82" i="10"/>
  <c r="CH83" i="10"/>
  <c r="CH84" i="10"/>
  <c r="CH85" i="10"/>
  <c r="CH86" i="10"/>
  <c r="AC145" i="10"/>
  <c r="AC245" i="10"/>
  <c r="CH80" i="10" l="1"/>
  <c r="D197" i="10"/>
  <c r="CH197" i="10" s="1"/>
  <c r="D245" i="10"/>
  <c r="CH245" i="10" s="1"/>
  <c r="CH81" i="10"/>
  <c r="AC273" i="10"/>
  <c r="D274" i="10"/>
  <c r="D363" i="10"/>
  <c r="CH363" i="10" s="1"/>
  <c r="D145" i="10"/>
  <c r="CH145" i="10" s="1"/>
  <c r="CH79" i="10"/>
  <c r="D354" i="10"/>
  <c r="CH355" i="10"/>
  <c r="AC354" i="10"/>
  <c r="D273" i="10" l="1"/>
  <c r="CH273" i="10" s="1"/>
  <c r="CH274" i="10"/>
  <c r="CH354" i="10"/>
  <c r="AD816" i="10" l="1"/>
  <c r="AE816" i="10"/>
  <c r="AC154" i="10"/>
  <c r="D154" i="10" s="1"/>
  <c r="U811" i="5"/>
  <c r="T811" i="5"/>
  <c r="U787" i="5"/>
  <c r="E414" i="10"/>
  <c r="F414" i="10"/>
  <c r="G414" i="10"/>
  <c r="H414" i="10"/>
  <c r="I414" i="10"/>
  <c r="J414" i="10"/>
  <c r="K414" i="10"/>
  <c r="L414" i="10"/>
  <c r="M414" i="10"/>
  <c r="O414" i="10"/>
  <c r="P414" i="10"/>
  <c r="Q414" i="10"/>
  <c r="R414" i="10"/>
  <c r="S414" i="10"/>
  <c r="T414" i="10"/>
  <c r="U414" i="10"/>
  <c r="V414" i="10"/>
  <c r="W414" i="10"/>
  <c r="X414" i="10"/>
  <c r="Y414" i="10"/>
  <c r="Z414" i="10"/>
  <c r="AA414" i="10"/>
  <c r="AB414" i="10"/>
  <c r="AD414" i="10"/>
  <c r="AE414" i="10"/>
  <c r="E389" i="10"/>
  <c r="F389" i="10"/>
  <c r="G389" i="10"/>
  <c r="H389" i="10"/>
  <c r="I389" i="10"/>
  <c r="J389" i="10"/>
  <c r="K389" i="10"/>
  <c r="L389" i="10"/>
  <c r="M389" i="10"/>
  <c r="O389" i="10"/>
  <c r="P389" i="10"/>
  <c r="Q389" i="10"/>
  <c r="R389" i="10"/>
  <c r="S389" i="10"/>
  <c r="T389" i="10"/>
  <c r="U389" i="10"/>
  <c r="V389" i="10"/>
  <c r="W389" i="10"/>
  <c r="X389" i="10"/>
  <c r="Y389" i="10"/>
  <c r="Z389" i="10"/>
  <c r="AA389" i="10"/>
  <c r="AB389" i="10"/>
  <c r="AD389" i="10"/>
  <c r="AE389" i="10"/>
  <c r="E347" i="10"/>
  <c r="F347" i="10"/>
  <c r="G347" i="10"/>
  <c r="H347" i="10"/>
  <c r="I347" i="10"/>
  <c r="J347" i="10"/>
  <c r="K347" i="10"/>
  <c r="L347" i="10"/>
  <c r="M347" i="10"/>
  <c r="N347" i="10"/>
  <c r="O347" i="10"/>
  <c r="P347" i="10"/>
  <c r="Q347" i="10"/>
  <c r="R347" i="10"/>
  <c r="S347" i="10"/>
  <c r="T347" i="10"/>
  <c r="U347" i="10"/>
  <c r="V347" i="10"/>
  <c r="W347" i="10"/>
  <c r="X347" i="10"/>
  <c r="Y347" i="10"/>
  <c r="Z347" i="10"/>
  <c r="AA347" i="10"/>
  <c r="AB347" i="10"/>
  <c r="AD347" i="10"/>
  <c r="AE347" i="10"/>
  <c r="E332" i="10"/>
  <c r="F332" i="10"/>
  <c r="G332" i="10"/>
  <c r="H332" i="10"/>
  <c r="I332" i="10"/>
  <c r="J332" i="10"/>
  <c r="K332" i="10"/>
  <c r="L332" i="10"/>
  <c r="M332" i="10"/>
  <c r="O332" i="10"/>
  <c r="P332" i="10"/>
  <c r="Q332" i="10"/>
  <c r="R332" i="10"/>
  <c r="S332" i="10"/>
  <c r="T332" i="10"/>
  <c r="U332" i="10"/>
  <c r="V332" i="10"/>
  <c r="W332" i="10"/>
  <c r="X332" i="10"/>
  <c r="Y332" i="10"/>
  <c r="Z332" i="10"/>
  <c r="AA332" i="10"/>
  <c r="AB332" i="10"/>
  <c r="AD332" i="10"/>
  <c r="AE332" i="10"/>
  <c r="E327" i="10"/>
  <c r="F327" i="10"/>
  <c r="G327" i="10"/>
  <c r="H327" i="10"/>
  <c r="I327" i="10"/>
  <c r="J327" i="10"/>
  <c r="K327" i="10"/>
  <c r="L327" i="10"/>
  <c r="M327" i="10"/>
  <c r="O327" i="10"/>
  <c r="P327" i="10"/>
  <c r="Q327" i="10"/>
  <c r="R327" i="10"/>
  <c r="S327" i="10"/>
  <c r="T327" i="10"/>
  <c r="U327" i="10"/>
  <c r="V327" i="10"/>
  <c r="W327" i="10"/>
  <c r="X327" i="10"/>
  <c r="Y327" i="10"/>
  <c r="Z327" i="10"/>
  <c r="AA327" i="10"/>
  <c r="AB327" i="10"/>
  <c r="AD327" i="10"/>
  <c r="AE327" i="10"/>
  <c r="E324" i="10"/>
  <c r="F324" i="10"/>
  <c r="G324" i="10"/>
  <c r="H324" i="10"/>
  <c r="I324" i="10"/>
  <c r="J324" i="10"/>
  <c r="K324" i="10"/>
  <c r="L324" i="10"/>
  <c r="M324" i="10"/>
  <c r="O324" i="10"/>
  <c r="P324" i="10"/>
  <c r="Q324" i="10"/>
  <c r="R324" i="10"/>
  <c r="S324" i="10"/>
  <c r="T324" i="10"/>
  <c r="U324" i="10"/>
  <c r="V324" i="10"/>
  <c r="W324" i="10"/>
  <c r="X324" i="10"/>
  <c r="Y324" i="10"/>
  <c r="Z324" i="10"/>
  <c r="AA324" i="10"/>
  <c r="AB324" i="10"/>
  <c r="AD324" i="10"/>
  <c r="AE324" i="10"/>
  <c r="E319" i="10"/>
  <c r="F319" i="10"/>
  <c r="G319" i="10"/>
  <c r="H319" i="10"/>
  <c r="I319" i="10"/>
  <c r="J319" i="10"/>
  <c r="K319" i="10"/>
  <c r="L319" i="10"/>
  <c r="M319" i="10"/>
  <c r="O319" i="10"/>
  <c r="P319" i="10"/>
  <c r="Q319" i="10"/>
  <c r="R319" i="10"/>
  <c r="S319" i="10"/>
  <c r="T319" i="10"/>
  <c r="U319" i="10"/>
  <c r="V319" i="10"/>
  <c r="W319" i="10"/>
  <c r="X319" i="10"/>
  <c r="Y319" i="10"/>
  <c r="Z319" i="10"/>
  <c r="AA319" i="10"/>
  <c r="AB319" i="10"/>
  <c r="AD319" i="10"/>
  <c r="AE319" i="10"/>
  <c r="E288" i="10"/>
  <c r="F288" i="10"/>
  <c r="G288" i="10"/>
  <c r="H288" i="10"/>
  <c r="I288" i="10"/>
  <c r="J288" i="10"/>
  <c r="K288" i="10"/>
  <c r="L288" i="10"/>
  <c r="M288" i="10"/>
  <c r="O288" i="10"/>
  <c r="P288" i="10"/>
  <c r="Q288" i="10"/>
  <c r="R288" i="10"/>
  <c r="S288" i="10"/>
  <c r="T288" i="10"/>
  <c r="U288" i="10"/>
  <c r="V288" i="10"/>
  <c r="W288" i="10"/>
  <c r="X288" i="10"/>
  <c r="Y288" i="10"/>
  <c r="Z288" i="10"/>
  <c r="AA288" i="10"/>
  <c r="AB288" i="10"/>
  <c r="AD288" i="10"/>
  <c r="AE288" i="10"/>
  <c r="E278" i="10"/>
  <c r="F278" i="10"/>
  <c r="G278" i="10"/>
  <c r="H278" i="10"/>
  <c r="I278" i="10"/>
  <c r="J278" i="10"/>
  <c r="K278" i="10"/>
  <c r="L278" i="10"/>
  <c r="M278" i="10"/>
  <c r="O278" i="10"/>
  <c r="P278" i="10"/>
  <c r="Q278" i="10"/>
  <c r="R278" i="10"/>
  <c r="S278" i="10"/>
  <c r="T278" i="10"/>
  <c r="U278" i="10"/>
  <c r="V278" i="10"/>
  <c r="W278" i="10"/>
  <c r="X278" i="10"/>
  <c r="Y278" i="10"/>
  <c r="Z278" i="10"/>
  <c r="AA278" i="10"/>
  <c r="AB278" i="10"/>
  <c r="AD278" i="10"/>
  <c r="AE278" i="10"/>
  <c r="E258" i="10"/>
  <c r="F258" i="10"/>
  <c r="G258" i="10"/>
  <c r="H258" i="10"/>
  <c r="I258" i="10"/>
  <c r="J258" i="10"/>
  <c r="K258" i="10"/>
  <c r="L258" i="10"/>
  <c r="M258" i="10"/>
  <c r="O258" i="10"/>
  <c r="P258" i="10"/>
  <c r="Q258" i="10"/>
  <c r="R258" i="10"/>
  <c r="S258" i="10"/>
  <c r="T258" i="10"/>
  <c r="U258" i="10"/>
  <c r="V258" i="10"/>
  <c r="W258" i="10"/>
  <c r="X258" i="10"/>
  <c r="Y258" i="10"/>
  <c r="Z258" i="10"/>
  <c r="AA258" i="10"/>
  <c r="AB258" i="10"/>
  <c r="AD258" i="10"/>
  <c r="AE258" i="10"/>
  <c r="E229" i="10"/>
  <c r="F229" i="10"/>
  <c r="G229" i="10"/>
  <c r="H229" i="10"/>
  <c r="I229" i="10"/>
  <c r="J229" i="10"/>
  <c r="K229" i="10"/>
  <c r="L229" i="10"/>
  <c r="M229" i="10"/>
  <c r="O229" i="10"/>
  <c r="Q229" i="10"/>
  <c r="R229" i="10"/>
  <c r="S229" i="10"/>
  <c r="T229" i="10"/>
  <c r="U229" i="10"/>
  <c r="V229" i="10"/>
  <c r="W229" i="10"/>
  <c r="X229" i="10"/>
  <c r="Y229" i="10"/>
  <c r="Z229" i="10"/>
  <c r="AA229" i="10"/>
  <c r="AB229" i="10"/>
  <c r="AD229" i="10"/>
  <c r="AE229" i="10"/>
  <c r="AB816" i="10"/>
  <c r="AA816" i="10"/>
  <c r="Z816" i="10"/>
  <c r="Y816" i="10"/>
  <c r="X816" i="10"/>
  <c r="W816" i="10"/>
  <c r="V816" i="10"/>
  <c r="U816" i="10"/>
  <c r="T816" i="10"/>
  <c r="S816" i="10"/>
  <c r="R816" i="10"/>
  <c r="Q816" i="10"/>
  <c r="P816" i="10"/>
  <c r="O816" i="10"/>
  <c r="N816" i="10"/>
  <c r="M816" i="10"/>
  <c r="L816" i="10"/>
  <c r="K816" i="10"/>
  <c r="J816" i="10"/>
  <c r="I816" i="10"/>
  <c r="H816" i="10"/>
  <c r="G816" i="10"/>
  <c r="F816" i="10"/>
  <c r="E816" i="10"/>
  <c r="AC817" i="10"/>
  <c r="D817" i="10" s="1"/>
  <c r="D816" i="10" s="1"/>
  <c r="D815" i="10" s="1"/>
  <c r="DK310" i="10"/>
  <c r="AC310" i="10"/>
  <c r="D310" i="10" s="1"/>
  <c r="DK309" i="10"/>
  <c r="AC309" i="10"/>
  <c r="D309" i="10" s="1"/>
  <c r="DK308" i="10"/>
  <c r="AC308" i="10"/>
  <c r="D308" i="10" s="1"/>
  <c r="DK78" i="10"/>
  <c r="DK77" i="10"/>
  <c r="DK76" i="10"/>
  <c r="DK362" i="10"/>
  <c r="CL362" i="10"/>
  <c r="CE362" i="10"/>
  <c r="AT362" i="10"/>
  <c r="AC362" i="10"/>
  <c r="DK370" i="10"/>
  <c r="CL370" i="10"/>
  <c r="CE370" i="10"/>
  <c r="AT370" i="10"/>
  <c r="AC370" i="10"/>
  <c r="DK394" i="10"/>
  <c r="CL394" i="10"/>
  <c r="CE394" i="10"/>
  <c r="AT394" i="10"/>
  <c r="AC394" i="10"/>
  <c r="DK393" i="10"/>
  <c r="CL393" i="10"/>
  <c r="CE393" i="10"/>
  <c r="CA393" i="10"/>
  <c r="AT393" i="10"/>
  <c r="AC393" i="10"/>
  <c r="DK392" i="10"/>
  <c r="CL392" i="10"/>
  <c r="CE392" i="10"/>
  <c r="CA392" i="10"/>
  <c r="AT392" i="10"/>
  <c r="AC392" i="10"/>
  <c r="DK401" i="10"/>
  <c r="AC401" i="10"/>
  <c r="E387" i="10"/>
  <c r="F387" i="10"/>
  <c r="G387" i="10"/>
  <c r="H387" i="10"/>
  <c r="I387" i="10"/>
  <c r="J387" i="10"/>
  <c r="K387" i="10"/>
  <c r="L387" i="10"/>
  <c r="M387" i="10"/>
  <c r="N387" i="10"/>
  <c r="O387" i="10"/>
  <c r="P387" i="10"/>
  <c r="Q387" i="10"/>
  <c r="R387" i="10"/>
  <c r="S387" i="10"/>
  <c r="T387" i="10"/>
  <c r="U387" i="10"/>
  <c r="V387" i="10"/>
  <c r="W387" i="10"/>
  <c r="X387" i="10"/>
  <c r="Y387" i="10"/>
  <c r="Z387" i="10"/>
  <c r="AA387" i="10"/>
  <c r="AB387" i="10"/>
  <c r="AD387" i="10"/>
  <c r="AE387" i="10"/>
  <c r="DK388" i="10"/>
  <c r="CL388" i="10"/>
  <c r="CE388" i="10"/>
  <c r="AT388" i="10"/>
  <c r="AC388" i="10"/>
  <c r="D388" i="10" s="1"/>
  <c r="DK349" i="10"/>
  <c r="CL349" i="10"/>
  <c r="CE349" i="10"/>
  <c r="AC349" i="10"/>
  <c r="DK340" i="10"/>
  <c r="CL340" i="10"/>
  <c r="CE340" i="10"/>
  <c r="CA340" i="10"/>
  <c r="AC340" i="10"/>
  <c r="E350" i="10"/>
  <c r="F350" i="10"/>
  <c r="G350" i="10"/>
  <c r="H350" i="10"/>
  <c r="I350" i="10"/>
  <c r="J350" i="10"/>
  <c r="K350" i="10"/>
  <c r="L350" i="10"/>
  <c r="M350" i="10"/>
  <c r="N350" i="10"/>
  <c r="O350" i="10"/>
  <c r="P350" i="10"/>
  <c r="Q350" i="10"/>
  <c r="R350" i="10"/>
  <c r="S350" i="10"/>
  <c r="T350" i="10"/>
  <c r="U350" i="10"/>
  <c r="V350" i="10"/>
  <c r="W350" i="10"/>
  <c r="X350" i="10"/>
  <c r="Y350" i="10"/>
  <c r="Z350" i="10"/>
  <c r="AA350" i="10"/>
  <c r="AB350" i="10"/>
  <c r="AD350" i="10"/>
  <c r="AE350" i="10"/>
  <c r="DK351" i="10"/>
  <c r="CL351" i="10"/>
  <c r="CE351" i="10"/>
  <c r="AT351" i="10"/>
  <c r="AC351" i="10"/>
  <c r="D351" i="10" s="1"/>
  <c r="DK331" i="10"/>
  <c r="CL331" i="10"/>
  <c r="CE331" i="10"/>
  <c r="AT331" i="10"/>
  <c r="E322" i="10"/>
  <c r="F322" i="10"/>
  <c r="G322" i="10"/>
  <c r="H322" i="10"/>
  <c r="I322" i="10"/>
  <c r="J322" i="10"/>
  <c r="K322" i="10"/>
  <c r="L322" i="10"/>
  <c r="M322" i="10"/>
  <c r="N322" i="10"/>
  <c r="O322" i="10"/>
  <c r="P322" i="10"/>
  <c r="Q322" i="10"/>
  <c r="R322" i="10"/>
  <c r="S322" i="10"/>
  <c r="T322" i="10"/>
  <c r="U322" i="10"/>
  <c r="V322" i="10"/>
  <c r="W322" i="10"/>
  <c r="X322" i="10"/>
  <c r="Y322" i="10"/>
  <c r="Z322" i="10"/>
  <c r="AA322" i="10"/>
  <c r="AB322" i="10"/>
  <c r="AD322" i="10"/>
  <c r="AE322" i="10"/>
  <c r="DK323" i="10"/>
  <c r="CL323" i="10"/>
  <c r="CE323" i="10"/>
  <c r="AT323" i="10"/>
  <c r="AC323" i="10"/>
  <c r="D323" i="10" s="1"/>
  <c r="DK321" i="10"/>
  <c r="CL321" i="10"/>
  <c r="CE321" i="10"/>
  <c r="AT321" i="10"/>
  <c r="AC321" i="10"/>
  <c r="E304" i="10"/>
  <c r="F304" i="10"/>
  <c r="G304" i="10"/>
  <c r="H304" i="10"/>
  <c r="I304" i="10"/>
  <c r="J304" i="10"/>
  <c r="K304" i="10"/>
  <c r="L304" i="10"/>
  <c r="M304" i="10"/>
  <c r="N304" i="10"/>
  <c r="O304" i="10"/>
  <c r="P304" i="10"/>
  <c r="Q304" i="10"/>
  <c r="R304" i="10"/>
  <c r="S304" i="10"/>
  <c r="T304" i="10"/>
  <c r="U304" i="10"/>
  <c r="V304" i="10"/>
  <c r="W304" i="10"/>
  <c r="X304" i="10"/>
  <c r="Y304" i="10"/>
  <c r="Z304" i="10"/>
  <c r="AA304" i="10"/>
  <c r="AB304" i="10"/>
  <c r="AD304" i="10"/>
  <c r="AE304" i="10"/>
  <c r="DK305" i="10"/>
  <c r="CL305" i="10"/>
  <c r="CE305" i="10"/>
  <c r="AT305" i="10"/>
  <c r="AC305" i="10"/>
  <c r="D305" i="10" s="1"/>
  <c r="DK299" i="10"/>
  <c r="CL299" i="10"/>
  <c r="CE299" i="10"/>
  <c r="AT299" i="10"/>
  <c r="AC299" i="10"/>
  <c r="DK295" i="10"/>
  <c r="CL295" i="10"/>
  <c r="CE295" i="10"/>
  <c r="AT295" i="10"/>
  <c r="AC295" i="10"/>
  <c r="DK294" i="10"/>
  <c r="CL294" i="10"/>
  <c r="CE294" i="10"/>
  <c r="AT294" i="10"/>
  <c r="AC294" i="10"/>
  <c r="DK302" i="10"/>
  <c r="CL302" i="10"/>
  <c r="CE302" i="10"/>
  <c r="CA302" i="10"/>
  <c r="AT302" i="10"/>
  <c r="D302" i="10"/>
  <c r="D301" i="10" s="1"/>
  <c r="DK283" i="10"/>
  <c r="CL283" i="10"/>
  <c r="CE283" i="10"/>
  <c r="AT283" i="10"/>
  <c r="AC283" i="10"/>
  <c r="DK265" i="10"/>
  <c r="CL265" i="10"/>
  <c r="CE265" i="10"/>
  <c r="AT265" i="10"/>
  <c r="AC265" i="10"/>
  <c r="DK244" i="10"/>
  <c r="CL244" i="10"/>
  <c r="CE244" i="10"/>
  <c r="AT244" i="10"/>
  <c r="AC244" i="10"/>
  <c r="DK261" i="10"/>
  <c r="CL261" i="10"/>
  <c r="CE261" i="10"/>
  <c r="AT261" i="10"/>
  <c r="AC261" i="10"/>
  <c r="DK212" i="10"/>
  <c r="CL212" i="10"/>
  <c r="CE212" i="10"/>
  <c r="CA212" i="10"/>
  <c r="AC212" i="10"/>
  <c r="DK211" i="10"/>
  <c r="CL211" i="10"/>
  <c r="CE211" i="10"/>
  <c r="CA211" i="10"/>
  <c r="AT211" i="10"/>
  <c r="AC211" i="10"/>
  <c r="DK210" i="10"/>
  <c r="CL210" i="10"/>
  <c r="CE210" i="10"/>
  <c r="CA210" i="10"/>
  <c r="AT210" i="10"/>
  <c r="AC210" i="10"/>
  <c r="DK209" i="10"/>
  <c r="CL209" i="10"/>
  <c r="CE209" i="10"/>
  <c r="AT209" i="10"/>
  <c r="AC209" i="10"/>
  <c r="DK144" i="10"/>
  <c r="CL144" i="10"/>
  <c r="CE144" i="10"/>
  <c r="CA144" i="10"/>
  <c r="AC144" i="10"/>
  <c r="DK143" i="10"/>
  <c r="CL143" i="10"/>
  <c r="CE143" i="10"/>
  <c r="AT143" i="10"/>
  <c r="AC143" i="10"/>
  <c r="DK186" i="10"/>
  <c r="AC186" i="10"/>
  <c r="DK75" i="10"/>
  <c r="CL75" i="10"/>
  <c r="CE75" i="10"/>
  <c r="CA75" i="10"/>
  <c r="AT75" i="10"/>
  <c r="DK74" i="10"/>
  <c r="CL74" i="10"/>
  <c r="CE74" i="10"/>
  <c r="CA74" i="10"/>
  <c r="DK73" i="10"/>
  <c r="CL73" i="10"/>
  <c r="CE73" i="10"/>
  <c r="CA73" i="10"/>
  <c r="AT73" i="10"/>
  <c r="DK72" i="10"/>
  <c r="CL72" i="10"/>
  <c r="CE72" i="10"/>
  <c r="DK71" i="10"/>
  <c r="CL71" i="10"/>
  <c r="CE71" i="10"/>
  <c r="DK70" i="10"/>
  <c r="CL70" i="10"/>
  <c r="CE70" i="10"/>
  <c r="CA70" i="10"/>
  <c r="AT70" i="10"/>
  <c r="DK69" i="10"/>
  <c r="CL69" i="10"/>
  <c r="CE69" i="10"/>
  <c r="CA69" i="10"/>
  <c r="AT69" i="10"/>
  <c r="DK68" i="10"/>
  <c r="CL68" i="10"/>
  <c r="CE68" i="10"/>
  <c r="CA68" i="10"/>
  <c r="DK67" i="10"/>
  <c r="CL67" i="10"/>
  <c r="CE67" i="10"/>
  <c r="CA67" i="10"/>
  <c r="AT67" i="10"/>
  <c r="DK66" i="10"/>
  <c r="CL66" i="10"/>
  <c r="CE66" i="10"/>
  <c r="CA66" i="10"/>
  <c r="DK65" i="10"/>
  <c r="CL65" i="10"/>
  <c r="CE65" i="10"/>
  <c r="AT65" i="10"/>
  <c r="DK64" i="10"/>
  <c r="CL64" i="10"/>
  <c r="CE64" i="10"/>
  <c r="AT64" i="10"/>
  <c r="DK63" i="10"/>
  <c r="CL63" i="10"/>
  <c r="CE63" i="10"/>
  <c r="AT63" i="10"/>
  <c r="DK62" i="10"/>
  <c r="CL62" i="10"/>
  <c r="CE62" i="10"/>
  <c r="AT62" i="10"/>
  <c r="DK334" i="10"/>
  <c r="CL334" i="10"/>
  <c r="CE334" i="10"/>
  <c r="CA334" i="10"/>
  <c r="AT334" i="10"/>
  <c r="DK264" i="10"/>
  <c r="CL264" i="10"/>
  <c r="CE264" i="10"/>
  <c r="CA264" i="10"/>
  <c r="AC264" i="10"/>
  <c r="DK208" i="10"/>
  <c r="CL208" i="10"/>
  <c r="CE208" i="10"/>
  <c r="CA208" i="10"/>
  <c r="AC208" i="10"/>
  <c r="DK196" i="10"/>
  <c r="CL196" i="10"/>
  <c r="CE196" i="10"/>
  <c r="AT196" i="10"/>
  <c r="AC196" i="10"/>
  <c r="E417" i="10"/>
  <c r="F417" i="10"/>
  <c r="G417" i="10"/>
  <c r="H417" i="10"/>
  <c r="I417" i="10"/>
  <c r="J417" i="10"/>
  <c r="K417" i="10"/>
  <c r="L417" i="10"/>
  <c r="M417" i="10"/>
  <c r="N417" i="10"/>
  <c r="O417" i="10"/>
  <c r="P417" i="10"/>
  <c r="Q417" i="10"/>
  <c r="R417" i="10"/>
  <c r="S417" i="10"/>
  <c r="T417" i="10"/>
  <c r="U417" i="10"/>
  <c r="V417" i="10"/>
  <c r="W417" i="10"/>
  <c r="X417" i="10"/>
  <c r="Y417" i="10"/>
  <c r="Z417" i="10"/>
  <c r="AA417" i="10"/>
  <c r="AB417" i="10"/>
  <c r="AD417" i="10"/>
  <c r="AE417" i="10"/>
  <c r="DK418" i="10"/>
  <c r="CL418" i="10"/>
  <c r="CE418" i="10"/>
  <c r="CA418" i="10"/>
  <c r="AT418" i="10"/>
  <c r="AC418" i="10"/>
  <c r="D418" i="10" s="1"/>
  <c r="DK385" i="10"/>
  <c r="CL385" i="10"/>
  <c r="CE385" i="10"/>
  <c r="CA385" i="10"/>
  <c r="AT385" i="10"/>
  <c r="AC385" i="10"/>
  <c r="DK384" i="10"/>
  <c r="CL384" i="10"/>
  <c r="CE384" i="10"/>
  <c r="AT384" i="10"/>
  <c r="AC384" i="10"/>
  <c r="DK369" i="10"/>
  <c r="CL369" i="10"/>
  <c r="CE369" i="10"/>
  <c r="CA369" i="10"/>
  <c r="AC369" i="10"/>
  <c r="DK368" i="10"/>
  <c r="CL368" i="10"/>
  <c r="CE368" i="10"/>
  <c r="CA368" i="10"/>
  <c r="AC368" i="10"/>
  <c r="DK372" i="10"/>
  <c r="CL372" i="10"/>
  <c r="CE372" i="10"/>
  <c r="CA372" i="10"/>
  <c r="AT372" i="10"/>
  <c r="AC372" i="10"/>
  <c r="DK330" i="10"/>
  <c r="CL330" i="10"/>
  <c r="CE330" i="10"/>
  <c r="AT330" i="10"/>
  <c r="DK326" i="10"/>
  <c r="CL326" i="10"/>
  <c r="CE326" i="10"/>
  <c r="CA326" i="10"/>
  <c r="AT326" i="10"/>
  <c r="AC326" i="10"/>
  <c r="DK307" i="10"/>
  <c r="CL307" i="10"/>
  <c r="CE307" i="10"/>
  <c r="CA307" i="10"/>
  <c r="AT307" i="10"/>
  <c r="AC307" i="10"/>
  <c r="DK293" i="10"/>
  <c r="CL293" i="10"/>
  <c r="CE293" i="10"/>
  <c r="AT293" i="10"/>
  <c r="AC293" i="10"/>
  <c r="DK291" i="10"/>
  <c r="CL291" i="10"/>
  <c r="CE291" i="10"/>
  <c r="AT291" i="10"/>
  <c r="AC291" i="10"/>
  <c r="DK282" i="10"/>
  <c r="CL282" i="10"/>
  <c r="CE282" i="10"/>
  <c r="CA282" i="10"/>
  <c r="AT282" i="10"/>
  <c r="AC282" i="10"/>
  <c r="DK235" i="10"/>
  <c r="CL235" i="10"/>
  <c r="CE235" i="10"/>
  <c r="CA235" i="10"/>
  <c r="AT235" i="10"/>
  <c r="AC235" i="10"/>
  <c r="DK234" i="10"/>
  <c r="CL234" i="10"/>
  <c r="CE234" i="10"/>
  <c r="AT234" i="10"/>
  <c r="AC234" i="10"/>
  <c r="DK226" i="10"/>
  <c r="CL226" i="10"/>
  <c r="CE226" i="10"/>
  <c r="CA226" i="10"/>
  <c r="AT226" i="10"/>
  <c r="AC226" i="10"/>
  <c r="DK225" i="10"/>
  <c r="CL225" i="10"/>
  <c r="CE225" i="10"/>
  <c r="CA225" i="10"/>
  <c r="AT225" i="10"/>
  <c r="AC225" i="10"/>
  <c r="DK224" i="10"/>
  <c r="CL224" i="10"/>
  <c r="CE224" i="10"/>
  <c r="AT224" i="10"/>
  <c r="AC224" i="10"/>
  <c r="D224" i="10" s="1"/>
  <c r="DK220" i="10"/>
  <c r="CL220" i="10"/>
  <c r="CE220" i="10"/>
  <c r="CA220" i="10"/>
  <c r="AT220" i="10"/>
  <c r="AC220" i="10"/>
  <c r="DK219" i="10"/>
  <c r="CL219" i="10"/>
  <c r="CE219" i="10"/>
  <c r="AT219" i="10"/>
  <c r="AC219" i="10"/>
  <c r="DK218" i="10"/>
  <c r="CL218" i="10"/>
  <c r="CE218" i="10"/>
  <c r="AT218" i="10"/>
  <c r="AC218" i="10"/>
  <c r="DK207" i="10"/>
  <c r="CL207" i="10"/>
  <c r="CE207" i="10"/>
  <c r="AT207" i="10"/>
  <c r="AC207" i="10"/>
  <c r="DK195" i="10"/>
  <c r="CL195" i="10"/>
  <c r="CE195" i="10"/>
  <c r="CA195" i="10"/>
  <c r="AT195" i="10"/>
  <c r="AC195" i="10"/>
  <c r="DK194" i="10"/>
  <c r="CL194" i="10"/>
  <c r="CE194" i="10"/>
  <c r="AT194" i="10"/>
  <c r="AC194" i="10"/>
  <c r="D194" i="10" s="1"/>
  <c r="BJ198" i="10"/>
  <c r="DK142" i="10"/>
  <c r="CL142" i="10"/>
  <c r="CE142" i="10"/>
  <c r="CA142" i="10"/>
  <c r="AC142" i="10"/>
  <c r="DK61" i="10"/>
  <c r="CL61" i="10"/>
  <c r="CE61" i="10"/>
  <c r="CA61" i="10"/>
  <c r="AT61" i="10"/>
  <c r="DK60" i="10"/>
  <c r="CL60" i="10"/>
  <c r="CE60" i="10"/>
  <c r="CA60" i="10"/>
  <c r="DK59" i="10"/>
  <c r="CL59" i="10"/>
  <c r="CE59" i="10"/>
  <c r="DK58" i="10"/>
  <c r="CL58" i="10"/>
  <c r="CE58" i="10"/>
  <c r="CA58" i="10"/>
  <c r="AT58" i="10"/>
  <c r="DK57" i="10"/>
  <c r="CL57" i="10"/>
  <c r="CE57" i="10"/>
  <c r="CA57" i="10"/>
  <c r="DK56" i="10"/>
  <c r="CL56" i="10"/>
  <c r="CE56" i="10"/>
  <c r="CA56" i="10"/>
  <c r="AT56" i="10"/>
  <c r="DK55" i="10"/>
  <c r="CL55" i="10"/>
  <c r="CE55" i="10"/>
  <c r="AT55" i="10"/>
  <c r="AC267" i="10"/>
  <c r="AC262" i="10" l="1"/>
  <c r="G815" i="10"/>
  <c r="G814" i="10" s="1"/>
  <c r="K815" i="10"/>
  <c r="K814" i="10" s="1"/>
  <c r="O815" i="10"/>
  <c r="O814" i="10" s="1"/>
  <c r="S815" i="10"/>
  <c r="S814" i="10" s="1"/>
  <c r="W815" i="10"/>
  <c r="W814" i="10" s="1"/>
  <c r="AA815" i="10"/>
  <c r="AA814" i="10" s="1"/>
  <c r="H815" i="10"/>
  <c r="H814" i="10" s="1"/>
  <c r="L815" i="10"/>
  <c r="L814" i="10" s="1"/>
  <c r="P815" i="10"/>
  <c r="P814" i="10" s="1"/>
  <c r="T815" i="10"/>
  <c r="T814" i="10" s="1"/>
  <c r="X815" i="10"/>
  <c r="X814" i="10" s="1"/>
  <c r="AB815" i="10"/>
  <c r="AB814" i="10" s="1"/>
  <c r="E815" i="10"/>
  <c r="E814" i="10" s="1"/>
  <c r="I815" i="10"/>
  <c r="I814" i="10" s="1"/>
  <c r="M815" i="10"/>
  <c r="M814" i="10" s="1"/>
  <c r="Q815" i="10"/>
  <c r="Q814" i="10" s="1"/>
  <c r="U815" i="10"/>
  <c r="U814" i="10" s="1"/>
  <c r="Y815" i="10"/>
  <c r="Y814" i="10" s="1"/>
  <c r="AE815" i="10"/>
  <c r="AE814" i="10" s="1"/>
  <c r="F815" i="10"/>
  <c r="F814" i="10" s="1"/>
  <c r="J815" i="10"/>
  <c r="J814" i="10" s="1"/>
  <c r="N815" i="10"/>
  <c r="N814" i="10" s="1"/>
  <c r="R815" i="10"/>
  <c r="R814" i="10" s="1"/>
  <c r="V815" i="10"/>
  <c r="V814" i="10" s="1"/>
  <c r="Z815" i="10"/>
  <c r="Z814" i="10" s="1"/>
  <c r="AD815" i="10"/>
  <c r="AD814" i="10" s="1"/>
  <c r="AC292" i="10"/>
  <c r="D307" i="10"/>
  <c r="D306" i="10" s="1"/>
  <c r="AC306" i="10"/>
  <c r="T810" i="5"/>
  <c r="D142" i="10"/>
  <c r="CH142" i="10" s="1"/>
  <c r="D220" i="10"/>
  <c r="CH220" i="10" s="1"/>
  <c r="D235" i="10"/>
  <c r="CH235" i="10" s="1"/>
  <c r="D291" i="10"/>
  <c r="CH291" i="10" s="1"/>
  <c r="D326" i="10"/>
  <c r="CH326" i="10" s="1"/>
  <c r="D368" i="10"/>
  <c r="CH368" i="10" s="1"/>
  <c r="D334" i="10"/>
  <c r="CH334" i="10" s="1"/>
  <c r="D209" i="10"/>
  <c r="CH209" i="10" s="1"/>
  <c r="D265" i="10"/>
  <c r="CH265" i="10" s="1"/>
  <c r="D294" i="10"/>
  <c r="CH294" i="10" s="1"/>
  <c r="D321" i="10"/>
  <c r="CH321" i="10" s="1"/>
  <c r="D331" i="10"/>
  <c r="CH331" i="10" s="1"/>
  <c r="D340" i="10"/>
  <c r="CH340" i="10" s="1"/>
  <c r="D370" i="10"/>
  <c r="CH370" i="10" s="1"/>
  <c r="CH77" i="10"/>
  <c r="D207" i="10"/>
  <c r="CH207" i="10" s="1"/>
  <c r="D226" i="10"/>
  <c r="CH226" i="10" s="1"/>
  <c r="D293" i="10"/>
  <c r="D369" i="10"/>
  <c r="CH369" i="10" s="1"/>
  <c r="D196" i="10"/>
  <c r="CH196" i="10" s="1"/>
  <c r="D143" i="10"/>
  <c r="CH143" i="10" s="1"/>
  <c r="D210" i="10"/>
  <c r="CH210" i="10" s="1"/>
  <c r="D212" i="10"/>
  <c r="CH212" i="10" s="1"/>
  <c r="D295" i="10"/>
  <c r="CH295" i="10" s="1"/>
  <c r="D349" i="10"/>
  <c r="CH349" i="10" s="1"/>
  <c r="D401" i="10"/>
  <c r="CH401" i="10" s="1"/>
  <c r="D393" i="10"/>
  <c r="CH393" i="10" s="1"/>
  <c r="D362" i="10"/>
  <c r="CH362" i="10" s="1"/>
  <c r="D218" i="10"/>
  <c r="CH218" i="10" s="1"/>
  <c r="D282" i="10"/>
  <c r="CH282" i="10" s="1"/>
  <c r="AC371" i="10"/>
  <c r="D372" i="10"/>
  <c r="D384" i="10"/>
  <c r="CH384" i="10" s="1"/>
  <c r="D208" i="10"/>
  <c r="CH208" i="10" s="1"/>
  <c r="D261" i="10"/>
  <c r="CH261" i="10" s="1"/>
  <c r="CH76" i="10"/>
  <c r="CH78" i="10"/>
  <c r="D268" i="10"/>
  <c r="D267" i="10" s="1"/>
  <c r="CH54" i="10"/>
  <c r="D195" i="10"/>
  <c r="CH195" i="10" s="1"/>
  <c r="D219" i="10"/>
  <c r="CH219" i="10" s="1"/>
  <c r="D225" i="10"/>
  <c r="CH225" i="10" s="1"/>
  <c r="D234" i="10"/>
  <c r="CH234" i="10" s="1"/>
  <c r="D385" i="10"/>
  <c r="CH385" i="10" s="1"/>
  <c r="D264" i="10"/>
  <c r="D186" i="10"/>
  <c r="CH186" i="10" s="1"/>
  <c r="D144" i="10"/>
  <c r="CH144" i="10" s="1"/>
  <c r="D211" i="10"/>
  <c r="CH211" i="10" s="1"/>
  <c r="D244" i="10"/>
  <c r="CH244" i="10" s="1"/>
  <c r="D283" i="10"/>
  <c r="CH283" i="10" s="1"/>
  <c r="D299" i="10"/>
  <c r="CH299" i="10" s="1"/>
  <c r="D392" i="10"/>
  <c r="CH392" i="10" s="1"/>
  <c r="D394" i="10"/>
  <c r="CH394" i="10" s="1"/>
  <c r="CH308" i="10"/>
  <c r="CH310" i="10"/>
  <c r="CH309" i="10"/>
  <c r="BV64" i="10"/>
  <c r="CH64" i="10"/>
  <c r="BV70" i="10"/>
  <c r="CH70" i="10"/>
  <c r="BV74" i="10"/>
  <c r="CH74" i="10"/>
  <c r="CH302" i="10"/>
  <c r="D304" i="10"/>
  <c r="CH305" i="10"/>
  <c r="BV55" i="10"/>
  <c r="CH55" i="10"/>
  <c r="D417" i="10"/>
  <c r="CH418" i="10"/>
  <c r="BV65" i="10"/>
  <c r="CH65" i="10"/>
  <c r="BV68" i="10"/>
  <c r="CH68" i="10"/>
  <c r="BV75" i="10"/>
  <c r="CH75" i="10"/>
  <c r="D322" i="10"/>
  <c r="CH323" i="10"/>
  <c r="D350" i="10"/>
  <c r="CH351" i="10"/>
  <c r="D387" i="10"/>
  <c r="CH388" i="10"/>
  <c r="BV62" i="10"/>
  <c r="CH62" i="10"/>
  <c r="BV66" i="10"/>
  <c r="CH66" i="10"/>
  <c r="BV69" i="10"/>
  <c r="CH69" i="10"/>
  <c r="BV71" i="10"/>
  <c r="CH71" i="10"/>
  <c r="BV72" i="10"/>
  <c r="CH72" i="10"/>
  <c r="BV73" i="10"/>
  <c r="CH73" i="10"/>
  <c r="BS816" i="10"/>
  <c r="CH817" i="10"/>
  <c r="BV56" i="10"/>
  <c r="CH56" i="10"/>
  <c r="BV59" i="10"/>
  <c r="CH59" i="10"/>
  <c r="BV60" i="10"/>
  <c r="CH60" i="10"/>
  <c r="BV61" i="10"/>
  <c r="CH61" i="10"/>
  <c r="BV57" i="10"/>
  <c r="CH57" i="10"/>
  <c r="BV58" i="10"/>
  <c r="CH58" i="10"/>
  <c r="BV63" i="10"/>
  <c r="CH63" i="10"/>
  <c r="BV67" i="10"/>
  <c r="CH67" i="10"/>
  <c r="BC198" i="10"/>
  <c r="AC193" i="10"/>
  <c r="AC816" i="10"/>
  <c r="AC347" i="10"/>
  <c r="AC387" i="10"/>
  <c r="AC350" i="10"/>
  <c r="AC322" i="10"/>
  <c r="AC304" i="10"/>
  <c r="AC417" i="10"/>
  <c r="AC330" i="10"/>
  <c r="CH224" i="10"/>
  <c r="AC815" i="10" l="1"/>
  <c r="AC814" i="10" s="1"/>
  <c r="CH307" i="10"/>
  <c r="CH293" i="10"/>
  <c r="D292" i="10"/>
  <c r="CH264" i="10"/>
  <c r="D262" i="10"/>
  <c r="T809" i="5"/>
  <c r="U414" i="5"/>
  <c r="D330" i="10"/>
  <c r="CH330" i="10" s="1"/>
  <c r="D814" i="10"/>
  <c r="CH816" i="10"/>
  <c r="CH350" i="10"/>
  <c r="CH417" i="10"/>
  <c r="CH301" i="10"/>
  <c r="D193" i="10"/>
  <c r="CH194" i="10"/>
  <c r="D371" i="10"/>
  <c r="CH371" i="10" s="1"/>
  <c r="CH372" i="10"/>
  <c r="CH387" i="10"/>
  <c r="CH322" i="10"/>
  <c r="CH304" i="10"/>
  <c r="T808" i="5" l="1"/>
  <c r="CH193" i="10"/>
  <c r="CH815" i="10"/>
  <c r="BS815" i="10"/>
  <c r="CH814" i="10" l="1"/>
  <c r="BS814" i="10"/>
  <c r="AC243" i="10"/>
  <c r="E344" i="10"/>
  <c r="F344" i="10"/>
  <c r="G344" i="10"/>
  <c r="H344" i="10"/>
  <c r="I344" i="10"/>
  <c r="J344" i="10"/>
  <c r="K344" i="10"/>
  <c r="L344" i="10"/>
  <c r="M344" i="10"/>
  <c r="O344" i="10"/>
  <c r="P344" i="10"/>
  <c r="Q344" i="10"/>
  <c r="R344" i="10"/>
  <c r="S344" i="10"/>
  <c r="T344" i="10"/>
  <c r="U344" i="10"/>
  <c r="V344" i="10"/>
  <c r="W344" i="10"/>
  <c r="X344" i="10"/>
  <c r="Y344" i="10"/>
  <c r="Z344" i="10"/>
  <c r="AA344" i="10"/>
  <c r="AB344" i="10"/>
  <c r="AD344" i="10"/>
  <c r="AE344" i="10"/>
  <c r="AC346" i="10"/>
  <c r="D243" i="10" l="1"/>
  <c r="CH243" i="10" s="1"/>
  <c r="D346" i="10"/>
  <c r="CH346" i="10" s="1"/>
  <c r="CH737" i="10"/>
  <c r="CH735" i="10"/>
  <c r="CH734" i="10"/>
  <c r="CH733" i="10"/>
  <c r="CH542" i="10"/>
  <c r="CH541" i="10"/>
  <c r="CH540" i="10"/>
  <c r="CH459" i="10"/>
  <c r="CH403" i="10"/>
  <c r="CH391" i="10"/>
  <c r="CH348" i="10"/>
  <c r="CH578" i="10"/>
  <c r="CH263" i="10"/>
  <c r="CH525" i="10"/>
  <c r="CH463" i="10"/>
  <c r="AC524" i="10"/>
  <c r="D524" i="10" s="1"/>
  <c r="D367" i="10" l="1"/>
  <c r="CH367" i="10" s="1"/>
  <c r="D255" i="10"/>
  <c r="CH255" i="10" s="1"/>
  <c r="CH256" i="10"/>
  <c r="CH343" i="10"/>
  <c r="CH267" i="10"/>
  <c r="CH268" i="10"/>
  <c r="AD518" i="10"/>
  <c r="D347" i="10"/>
  <c r="CH347" i="10" s="1"/>
  <c r="CH524" i="10"/>
  <c r="AC544" i="10"/>
  <c r="D544" i="10" s="1"/>
  <c r="AC526" i="10"/>
  <c r="AC141" i="10"/>
  <c r="N466" i="10"/>
  <c r="CH52" i="10" l="1"/>
  <c r="D526" i="10"/>
  <c r="CH526" i="10" s="1"/>
  <c r="D141" i="10"/>
  <c r="CH141" i="10" s="1"/>
  <c r="CH544" i="10"/>
  <c r="AC457" i="10" l="1"/>
  <c r="AC454" i="10"/>
  <c r="D454" i="10" s="1"/>
  <c r="AC451" i="10"/>
  <c r="AC447" i="10"/>
  <c r="AC443" i="10"/>
  <c r="AC438" i="10"/>
  <c r="AC430" i="10"/>
  <c r="AC426" i="10"/>
  <c r="AC422" i="10"/>
  <c r="AC635" i="10"/>
  <c r="AC653" i="10"/>
  <c r="AC649" i="10"/>
  <c r="AC645" i="10"/>
  <c r="AC641" i="10"/>
  <c r="AC659" i="10"/>
  <c r="AC668" i="10"/>
  <c r="AC637" i="10"/>
  <c r="AC657" i="10"/>
  <c r="AC669" i="10"/>
  <c r="AC453" i="10"/>
  <c r="AC450" i="10"/>
  <c r="AC446" i="10"/>
  <c r="AC442" i="10"/>
  <c r="AC437" i="10"/>
  <c r="D437" i="10" s="1"/>
  <c r="AC670" i="10"/>
  <c r="AC429" i="10"/>
  <c r="AC425" i="10"/>
  <c r="AC458" i="10"/>
  <c r="CH28" i="10"/>
  <c r="CH51" i="10"/>
  <c r="AC636" i="10"/>
  <c r="AC652" i="10"/>
  <c r="AC648" i="10"/>
  <c r="AC644" i="10"/>
  <c r="D644" i="10" s="1"/>
  <c r="AC658" i="10"/>
  <c r="AC663" i="10"/>
  <c r="AC639" i="10"/>
  <c r="D639" i="10" s="1"/>
  <c r="AC662" i="10"/>
  <c r="AC452" i="10"/>
  <c r="AC449" i="10"/>
  <c r="D449" i="10" s="1"/>
  <c r="AC445" i="10"/>
  <c r="D445" i="10" s="1"/>
  <c r="AC441" i="10"/>
  <c r="D441" i="10" s="1"/>
  <c r="AC436" i="10"/>
  <c r="AC432" i="10"/>
  <c r="D432" i="10" s="1"/>
  <c r="AC428" i="10"/>
  <c r="D428" i="10" s="1"/>
  <c r="AC440" i="10"/>
  <c r="CH27" i="10"/>
  <c r="AC638" i="10"/>
  <c r="D638" i="10" s="1"/>
  <c r="AC651" i="10"/>
  <c r="D651" i="10" s="1"/>
  <c r="AC647" i="10"/>
  <c r="D647" i="10" s="1"/>
  <c r="AC643" i="10"/>
  <c r="AC661" i="10"/>
  <c r="D661" i="10" s="1"/>
  <c r="AC665" i="10"/>
  <c r="D665" i="10" s="1"/>
  <c r="AC654" i="10"/>
  <c r="AC666" i="10"/>
  <c r="D666" i="10" s="1"/>
  <c r="AC421" i="10"/>
  <c r="AC455" i="10"/>
  <c r="AC448" i="10"/>
  <c r="D448" i="10" s="1"/>
  <c r="AC444" i="10"/>
  <c r="D444" i="10" s="1"/>
  <c r="AC439" i="10"/>
  <c r="D439" i="10" s="1"/>
  <c r="AC435" i="10"/>
  <c r="AC431" i="10"/>
  <c r="D431" i="10" s="1"/>
  <c r="AC427" i="10"/>
  <c r="D427" i="10" s="1"/>
  <c r="AC423" i="10"/>
  <c r="D423" i="10" s="1"/>
  <c r="AC460" i="10"/>
  <c r="D460" i="10" s="1"/>
  <c r="AC640" i="10"/>
  <c r="AC650" i="10"/>
  <c r="AC646" i="10"/>
  <c r="AC642" i="10"/>
  <c r="AC660" i="10"/>
  <c r="AC664" i="10"/>
  <c r="AC656" i="10"/>
  <c r="AC655" i="10"/>
  <c r="AC667" i="10"/>
  <c r="AE810" i="10"/>
  <c r="AD810" i="10"/>
  <c r="AB810" i="10"/>
  <c r="AA810" i="10"/>
  <c r="Z810" i="10"/>
  <c r="Y810" i="10"/>
  <c r="X810" i="10"/>
  <c r="W810" i="10"/>
  <c r="V810" i="10"/>
  <c r="T810" i="10"/>
  <c r="S810" i="10"/>
  <c r="Q810" i="10"/>
  <c r="P810" i="10"/>
  <c r="O810" i="10"/>
  <c r="N810" i="10"/>
  <c r="M810" i="10"/>
  <c r="L810" i="10"/>
  <c r="K810" i="10"/>
  <c r="J810" i="10"/>
  <c r="I810" i="10"/>
  <c r="H810" i="10"/>
  <c r="G810" i="10"/>
  <c r="F810" i="10"/>
  <c r="E810" i="10"/>
  <c r="AE807" i="10"/>
  <c r="AD807" i="10"/>
  <c r="AB807" i="10"/>
  <c r="AA807" i="10"/>
  <c r="Z807" i="10"/>
  <c r="Y807" i="10"/>
  <c r="X807" i="10"/>
  <c r="W807" i="10"/>
  <c r="V807" i="10"/>
  <c r="T807" i="10"/>
  <c r="S807" i="10"/>
  <c r="R807" i="10"/>
  <c r="Q807" i="10"/>
  <c r="P807" i="10"/>
  <c r="O807" i="10"/>
  <c r="M807" i="10"/>
  <c r="L807" i="10"/>
  <c r="K807" i="10"/>
  <c r="J807" i="10"/>
  <c r="I807" i="10"/>
  <c r="H807" i="10"/>
  <c r="G807" i="10"/>
  <c r="F807" i="10"/>
  <c r="E807" i="10"/>
  <c r="AE630" i="10"/>
  <c r="AD630" i="10"/>
  <c r="AB630" i="10"/>
  <c r="AA630" i="10"/>
  <c r="Z630" i="10"/>
  <c r="Y630" i="10"/>
  <c r="X630" i="10"/>
  <c r="W630" i="10"/>
  <c r="V630" i="10"/>
  <c r="T630" i="10"/>
  <c r="S630" i="10"/>
  <c r="R630" i="10"/>
  <c r="Q630" i="10"/>
  <c r="P630" i="10"/>
  <c r="O630" i="10"/>
  <c r="M630" i="10"/>
  <c r="L630" i="10"/>
  <c r="K630" i="10"/>
  <c r="J630" i="10"/>
  <c r="I630" i="10"/>
  <c r="H630" i="10"/>
  <c r="G630" i="10"/>
  <c r="F630" i="10"/>
  <c r="E630" i="10"/>
  <c r="AE627" i="10"/>
  <c r="AD627" i="10"/>
  <c r="AB627" i="10"/>
  <c r="AA627" i="10"/>
  <c r="Z627" i="10"/>
  <c r="Y627" i="10"/>
  <c r="X627" i="10"/>
  <c r="W627" i="10"/>
  <c r="V627" i="10"/>
  <c r="U627" i="10"/>
  <c r="T627" i="10"/>
  <c r="S627" i="10"/>
  <c r="R627" i="10"/>
  <c r="Q627" i="10"/>
  <c r="P627" i="10"/>
  <c r="O627" i="10"/>
  <c r="M627" i="10"/>
  <c r="L627" i="10"/>
  <c r="K627" i="10"/>
  <c r="J627" i="10"/>
  <c r="I627" i="10"/>
  <c r="H627" i="10"/>
  <c r="G627" i="10"/>
  <c r="F627" i="10"/>
  <c r="E627" i="10"/>
  <c r="AC420" i="10" l="1"/>
  <c r="AC634" i="10"/>
  <c r="D421" i="10"/>
  <c r="CH34" i="10"/>
  <c r="CH26" i="10"/>
  <c r="CH53" i="10"/>
  <c r="CH50" i="10"/>
  <c r="CH40" i="10"/>
  <c r="CH48" i="10"/>
  <c r="CH45" i="10"/>
  <c r="CH46" i="10"/>
  <c r="CH29" i="10"/>
  <c r="D456" i="10"/>
  <c r="CH456" i="10" s="1"/>
  <c r="D668" i="10"/>
  <c r="CH668" i="10" s="1"/>
  <c r="D649" i="10"/>
  <c r="CH649" i="10" s="1"/>
  <c r="D457" i="10"/>
  <c r="CH457" i="10" s="1"/>
  <c r="D664" i="10"/>
  <c r="CH664" i="10" s="1"/>
  <c r="D650" i="10"/>
  <c r="CH650" i="10" s="1"/>
  <c r="D426" i="10"/>
  <c r="CH426" i="10" s="1"/>
  <c r="D443" i="10"/>
  <c r="CH443" i="10" s="1"/>
  <c r="CH39" i="10"/>
  <c r="CH423" i="10"/>
  <c r="CH439" i="10"/>
  <c r="CH647" i="10"/>
  <c r="CH47" i="10"/>
  <c r="CH44" i="10"/>
  <c r="CH441" i="10"/>
  <c r="CH32" i="10"/>
  <c r="CH24" i="10"/>
  <c r="CH33" i="10"/>
  <c r="CH25" i="10"/>
  <c r="D648" i="10"/>
  <c r="CH648" i="10" s="1"/>
  <c r="D669" i="10"/>
  <c r="CH669" i="10" s="1"/>
  <c r="D659" i="10"/>
  <c r="CH659" i="10" s="1"/>
  <c r="D653" i="10"/>
  <c r="CH653" i="10" s="1"/>
  <c r="D667" i="10"/>
  <c r="CH667" i="10" s="1"/>
  <c r="D660" i="10"/>
  <c r="CH660" i="10" s="1"/>
  <c r="D640" i="10"/>
  <c r="CH640" i="10" s="1"/>
  <c r="D425" i="10"/>
  <c r="CH425" i="10" s="1"/>
  <c r="D442" i="10"/>
  <c r="CH442" i="10" s="1"/>
  <c r="D430" i="10"/>
  <c r="CH430" i="10" s="1"/>
  <c r="D447" i="10"/>
  <c r="CH447" i="10" s="1"/>
  <c r="CH43" i="10"/>
  <c r="CH427" i="10"/>
  <c r="CH444" i="10"/>
  <c r="CH665" i="10"/>
  <c r="CH651" i="10"/>
  <c r="CH31" i="10"/>
  <c r="CH23" i="10"/>
  <c r="CH428" i="10"/>
  <c r="CH445" i="10"/>
  <c r="CH37" i="10"/>
  <c r="CH38" i="10"/>
  <c r="D663" i="10"/>
  <c r="CH663" i="10" s="1"/>
  <c r="D652" i="10"/>
  <c r="CH652" i="10" s="1"/>
  <c r="D657" i="10"/>
  <c r="CH657" i="10" s="1"/>
  <c r="D641" i="10"/>
  <c r="CH641" i="10" s="1"/>
  <c r="D635" i="10"/>
  <c r="D655" i="10"/>
  <c r="CH655" i="10" s="1"/>
  <c r="D642" i="10"/>
  <c r="CH642" i="10" s="1"/>
  <c r="D429" i="10"/>
  <c r="CH429" i="10" s="1"/>
  <c r="D446" i="10"/>
  <c r="CH446" i="10" s="1"/>
  <c r="D451" i="10"/>
  <c r="CH451" i="10" s="1"/>
  <c r="CH30" i="10"/>
  <c r="CH460" i="10"/>
  <c r="CH431" i="10"/>
  <c r="CH448" i="10"/>
  <c r="CH666" i="10"/>
  <c r="CH661" i="10"/>
  <c r="CH638" i="10"/>
  <c r="CH36" i="10"/>
  <c r="CH432" i="10"/>
  <c r="CH449" i="10"/>
  <c r="CH639" i="10"/>
  <c r="CH644" i="10"/>
  <c r="CH41" i="10"/>
  <c r="CH437" i="10"/>
  <c r="CH49" i="10"/>
  <c r="CH42" i="10"/>
  <c r="CH454" i="10"/>
  <c r="D662" i="10"/>
  <c r="CH662" i="10" s="1"/>
  <c r="D658" i="10"/>
  <c r="CH658" i="10" s="1"/>
  <c r="D636" i="10"/>
  <c r="CH636" i="10" s="1"/>
  <c r="D435" i="10"/>
  <c r="CH435" i="10" s="1"/>
  <c r="D452" i="10"/>
  <c r="CH452" i="10" s="1"/>
  <c r="D637" i="10"/>
  <c r="CH637" i="10" s="1"/>
  <c r="D645" i="10"/>
  <c r="CH645" i="10" s="1"/>
  <c r="D440" i="10"/>
  <c r="CH440" i="10" s="1"/>
  <c r="D436" i="10"/>
  <c r="CH436" i="10" s="1"/>
  <c r="D453" i="10"/>
  <c r="CH453" i="10" s="1"/>
  <c r="D656" i="10"/>
  <c r="CH656" i="10" s="1"/>
  <c r="D646" i="10"/>
  <c r="CH646" i="10" s="1"/>
  <c r="D458" i="10"/>
  <c r="CH458" i="10" s="1"/>
  <c r="D670" i="10"/>
  <c r="CH670" i="10" s="1"/>
  <c r="D450" i="10"/>
  <c r="CH450" i="10" s="1"/>
  <c r="D654" i="10"/>
  <c r="CH654" i="10" s="1"/>
  <c r="D643" i="10"/>
  <c r="CH643" i="10" s="1"/>
  <c r="D422" i="10"/>
  <c r="CH422" i="10" s="1"/>
  <c r="D438" i="10"/>
  <c r="CH438" i="10" s="1"/>
  <c r="D455" i="10"/>
  <c r="CH455" i="10" s="1"/>
  <c r="N414" i="10"/>
  <c r="AC632" i="10"/>
  <c r="AC416" i="10"/>
  <c r="AC811" i="10"/>
  <c r="AC628" i="10"/>
  <c r="AC808" i="10"/>
  <c r="AC629" i="10"/>
  <c r="D629" i="10" s="1"/>
  <c r="U630" i="10"/>
  <c r="R810" i="10"/>
  <c r="AC809" i="10"/>
  <c r="D809" i="10" s="1"/>
  <c r="N807" i="10"/>
  <c r="U807" i="10"/>
  <c r="AC812" i="10"/>
  <c r="D812" i="10" s="1"/>
  <c r="U810" i="10"/>
  <c r="N630" i="10"/>
  <c r="AC631" i="10"/>
  <c r="D631" i="10" s="1"/>
  <c r="N627" i="10"/>
  <c r="AC415" i="10"/>
  <c r="D415" i="10" s="1"/>
  <c r="AC543" i="10"/>
  <c r="D543" i="10" s="1"/>
  <c r="D420" i="10" l="1"/>
  <c r="CH635" i="10"/>
  <c r="D634" i="10"/>
  <c r="CH809" i="10"/>
  <c r="CH812" i="10"/>
  <c r="D808" i="10"/>
  <c r="CH808" i="10" s="1"/>
  <c r="CH629" i="10"/>
  <c r="D416" i="10"/>
  <c r="CH416" i="10" s="1"/>
  <c r="D632" i="10"/>
  <c r="CH632" i="10" s="1"/>
  <c r="D811" i="10"/>
  <c r="D810" i="10" s="1"/>
  <c r="D628" i="10"/>
  <c r="CH628" i="10" s="1"/>
  <c r="CH421" i="10"/>
  <c r="AC539" i="10"/>
  <c r="AC414" i="10"/>
  <c r="AC630" i="10"/>
  <c r="AC627" i="10"/>
  <c r="AC807" i="10"/>
  <c r="AC810" i="10"/>
  <c r="CH420" i="10" l="1"/>
  <c r="D807" i="10"/>
  <c r="CH807" i="10" s="1"/>
  <c r="D627" i="10"/>
  <c r="CH627" i="10" s="1"/>
  <c r="CH811" i="10"/>
  <c r="CH810" i="10"/>
  <c r="D630" i="10"/>
  <c r="CH630" i="10" s="1"/>
  <c r="CH631" i="10"/>
  <c r="D414" i="10"/>
  <c r="CH415" i="10"/>
  <c r="D126" i="11"/>
  <c r="F126" i="11"/>
  <c r="C126" i="11"/>
  <c r="CH414" i="10" l="1"/>
  <c r="D10" i="11"/>
  <c r="C10" i="11"/>
  <c r="F10" i="11"/>
  <c r="V804" i="5" l="1"/>
  <c r="S804" i="5"/>
  <c r="R804" i="5"/>
  <c r="L804" i="5"/>
  <c r="J804" i="5"/>
  <c r="I804" i="5"/>
  <c r="U804" i="5" s="1"/>
  <c r="V801" i="5"/>
  <c r="S801" i="5"/>
  <c r="R801" i="5"/>
  <c r="L801" i="5"/>
  <c r="J801" i="5"/>
  <c r="I801" i="5"/>
  <c r="U801" i="5" s="1"/>
  <c r="V799" i="5"/>
  <c r="S799" i="5"/>
  <c r="R799" i="5"/>
  <c r="L799" i="5"/>
  <c r="J799" i="5"/>
  <c r="I799" i="5"/>
  <c r="U799" i="5" s="1"/>
  <c r="V797" i="5"/>
  <c r="S797" i="5"/>
  <c r="R797" i="5"/>
  <c r="L797" i="5"/>
  <c r="J797" i="5"/>
  <c r="I797" i="5"/>
  <c r="U797" i="5" s="1"/>
  <c r="V795" i="5"/>
  <c r="S795" i="5"/>
  <c r="R795" i="5"/>
  <c r="L795" i="5"/>
  <c r="J795" i="5"/>
  <c r="I795" i="5"/>
  <c r="U795" i="5" s="1"/>
  <c r="V793" i="5"/>
  <c r="S793" i="5"/>
  <c r="R793" i="5"/>
  <c r="L793" i="5"/>
  <c r="J793" i="5"/>
  <c r="I793" i="5"/>
  <c r="U793" i="5" s="1"/>
  <c r="V791" i="5"/>
  <c r="S791" i="5"/>
  <c r="R791" i="5"/>
  <c r="L791" i="5"/>
  <c r="J791" i="5"/>
  <c r="I791" i="5"/>
  <c r="U791" i="5" s="1"/>
  <c r="V789" i="5"/>
  <c r="S789" i="5"/>
  <c r="R789" i="5"/>
  <c r="L789" i="5"/>
  <c r="J789" i="5"/>
  <c r="I789" i="5"/>
  <c r="U789" i="5" s="1"/>
  <c r="V785" i="5"/>
  <c r="S785" i="5"/>
  <c r="R785" i="5"/>
  <c r="L785" i="5"/>
  <c r="J785" i="5"/>
  <c r="I785" i="5"/>
  <c r="U785" i="5" s="1"/>
  <c r="V782" i="5"/>
  <c r="S782" i="5"/>
  <c r="R782" i="5"/>
  <c r="L782" i="5"/>
  <c r="J782" i="5"/>
  <c r="I782" i="5"/>
  <c r="U782" i="5" s="1"/>
  <c r="V780" i="5"/>
  <c r="S780" i="5"/>
  <c r="R780" i="5"/>
  <c r="L780" i="5"/>
  <c r="J780" i="5"/>
  <c r="I780" i="5"/>
  <c r="U780" i="5" s="1"/>
  <c r="V778" i="5"/>
  <c r="S778" i="5"/>
  <c r="R778" i="5"/>
  <c r="L778" i="5"/>
  <c r="J778" i="5"/>
  <c r="I778" i="5"/>
  <c r="U778" i="5" s="1"/>
  <c r="V776" i="5"/>
  <c r="S776" i="5"/>
  <c r="R776" i="5"/>
  <c r="L776" i="5"/>
  <c r="J776" i="5"/>
  <c r="I776" i="5"/>
  <c r="U776" i="5" s="1"/>
  <c r="V774" i="5"/>
  <c r="S774" i="5"/>
  <c r="R774" i="5"/>
  <c r="L774" i="5"/>
  <c r="J774" i="5"/>
  <c r="I774" i="5"/>
  <c r="U774" i="5" s="1"/>
  <c r="V772" i="5"/>
  <c r="S772" i="5"/>
  <c r="R772" i="5"/>
  <c r="L772" i="5"/>
  <c r="J772" i="5"/>
  <c r="I772" i="5"/>
  <c r="U772" i="5" s="1"/>
  <c r="V770" i="5"/>
  <c r="S770" i="5"/>
  <c r="R770" i="5"/>
  <c r="L770" i="5"/>
  <c r="J770" i="5"/>
  <c r="I770" i="5"/>
  <c r="U770" i="5" s="1"/>
  <c r="V764" i="5"/>
  <c r="S764" i="5"/>
  <c r="R764" i="5"/>
  <c r="L764" i="5"/>
  <c r="J764" i="5"/>
  <c r="I764" i="5"/>
  <c r="U764" i="5" s="1"/>
  <c r="V761" i="5"/>
  <c r="S761" i="5"/>
  <c r="R761" i="5"/>
  <c r="L761" i="5"/>
  <c r="J761" i="5"/>
  <c r="I761" i="5"/>
  <c r="U761" i="5" s="1"/>
  <c r="V758" i="5"/>
  <c r="S758" i="5"/>
  <c r="R758" i="5"/>
  <c r="L758" i="5"/>
  <c r="J758" i="5"/>
  <c r="I758" i="5"/>
  <c r="U758" i="5" s="1"/>
  <c r="V755" i="5"/>
  <c r="S755" i="5"/>
  <c r="R755" i="5"/>
  <c r="L755" i="5"/>
  <c r="J755" i="5"/>
  <c r="I755" i="5"/>
  <c r="U755" i="5" s="1"/>
  <c r="V753" i="5"/>
  <c r="S753" i="5"/>
  <c r="R753" i="5"/>
  <c r="L753" i="5"/>
  <c r="J753" i="5"/>
  <c r="I753" i="5"/>
  <c r="U753" i="5" s="1"/>
  <c r="V750" i="5"/>
  <c r="S750" i="5"/>
  <c r="R750" i="5"/>
  <c r="L750" i="5"/>
  <c r="J750" i="5"/>
  <c r="I750" i="5"/>
  <c r="U750" i="5" s="1"/>
  <c r="V744" i="5"/>
  <c r="S744" i="5"/>
  <c r="R744" i="5"/>
  <c r="L744" i="5"/>
  <c r="J744" i="5"/>
  <c r="I744" i="5"/>
  <c r="U744" i="5" s="1"/>
  <c r="V742" i="5"/>
  <c r="S742" i="5"/>
  <c r="R742" i="5"/>
  <c r="L742" i="5"/>
  <c r="J742" i="5"/>
  <c r="I742" i="5"/>
  <c r="U742" i="5" s="1"/>
  <c r="V740" i="5"/>
  <c r="U740" i="5"/>
  <c r="V738" i="5"/>
  <c r="S738" i="5"/>
  <c r="R738" i="5"/>
  <c r="L738" i="5"/>
  <c r="J738" i="5"/>
  <c r="I738" i="5"/>
  <c r="U738" i="5" s="1"/>
  <c r="V736" i="5"/>
  <c r="S736" i="5"/>
  <c r="R736" i="5"/>
  <c r="L736" i="5"/>
  <c r="J736" i="5"/>
  <c r="I736" i="5"/>
  <c r="U736" i="5" s="1"/>
  <c r="V734" i="5"/>
  <c r="S734" i="5"/>
  <c r="R734" i="5"/>
  <c r="L734" i="5"/>
  <c r="J734" i="5"/>
  <c r="I734" i="5"/>
  <c r="U734" i="5" s="1"/>
  <c r="V732" i="5"/>
  <c r="S732" i="5"/>
  <c r="R732" i="5"/>
  <c r="L732" i="5"/>
  <c r="J732" i="5"/>
  <c r="I732" i="5"/>
  <c r="U732" i="5" s="1"/>
  <c r="V730" i="5"/>
  <c r="S730" i="5"/>
  <c r="R730" i="5"/>
  <c r="L730" i="5"/>
  <c r="J730" i="5"/>
  <c r="I730" i="5"/>
  <c r="U730" i="5" s="1"/>
  <c r="V726" i="5"/>
  <c r="S726" i="5"/>
  <c r="R726" i="5"/>
  <c r="L726" i="5"/>
  <c r="J726" i="5"/>
  <c r="I726" i="5"/>
  <c r="U726" i="5" s="1"/>
  <c r="V724" i="5"/>
  <c r="S724" i="5"/>
  <c r="R724" i="5"/>
  <c r="L724" i="5"/>
  <c r="J724" i="5"/>
  <c r="I724" i="5"/>
  <c r="U724" i="5" s="1"/>
  <c r="V722" i="5"/>
  <c r="S722" i="5"/>
  <c r="R722" i="5"/>
  <c r="L722" i="5"/>
  <c r="J722" i="5"/>
  <c r="I722" i="5"/>
  <c r="U722" i="5" s="1"/>
  <c r="V720" i="5"/>
  <c r="S720" i="5"/>
  <c r="R720" i="5"/>
  <c r="L720" i="5"/>
  <c r="J720" i="5"/>
  <c r="I720" i="5"/>
  <c r="U720" i="5" s="1"/>
  <c r="V718" i="5"/>
  <c r="S718" i="5"/>
  <c r="R718" i="5"/>
  <c r="L718" i="5"/>
  <c r="J718" i="5"/>
  <c r="I718" i="5"/>
  <c r="U718" i="5" s="1"/>
  <c r="V716" i="5"/>
  <c r="S716" i="5"/>
  <c r="R716" i="5"/>
  <c r="L716" i="5"/>
  <c r="J716" i="5"/>
  <c r="I716" i="5"/>
  <c r="U716" i="5" s="1"/>
  <c r="V712" i="5"/>
  <c r="S712" i="5"/>
  <c r="R712" i="5"/>
  <c r="L712" i="5"/>
  <c r="J712" i="5"/>
  <c r="I712" i="5"/>
  <c r="U712" i="5" s="1"/>
  <c r="V710" i="5"/>
  <c r="S710" i="5"/>
  <c r="R710" i="5"/>
  <c r="L710" i="5"/>
  <c r="J710" i="5"/>
  <c r="I710" i="5"/>
  <c r="U710" i="5" s="1"/>
  <c r="V706" i="5"/>
  <c r="S706" i="5"/>
  <c r="R706" i="5"/>
  <c r="L706" i="5"/>
  <c r="J706" i="5"/>
  <c r="I706" i="5"/>
  <c r="U706" i="5" s="1"/>
  <c r="V703" i="5"/>
  <c r="S703" i="5"/>
  <c r="R703" i="5"/>
  <c r="L703" i="5"/>
  <c r="J703" i="5"/>
  <c r="I703" i="5"/>
  <c r="U703" i="5" s="1"/>
  <c r="V700" i="5"/>
  <c r="S700" i="5"/>
  <c r="R700" i="5"/>
  <c r="L700" i="5"/>
  <c r="J700" i="5"/>
  <c r="I700" i="5"/>
  <c r="U700" i="5" s="1"/>
  <c r="V692" i="5"/>
  <c r="S692" i="5"/>
  <c r="R692" i="5"/>
  <c r="L692" i="5"/>
  <c r="J692" i="5"/>
  <c r="I692" i="5"/>
  <c r="U692" i="5" s="1"/>
  <c r="V682" i="5"/>
  <c r="S682" i="5"/>
  <c r="R682" i="5"/>
  <c r="L682" i="5"/>
  <c r="J682" i="5"/>
  <c r="I682" i="5"/>
  <c r="U682" i="5" s="1"/>
  <c r="V673" i="5"/>
  <c r="S673" i="5"/>
  <c r="R673" i="5"/>
  <c r="L673" i="5"/>
  <c r="J673" i="5"/>
  <c r="I673" i="5"/>
  <c r="U673" i="5" s="1"/>
  <c r="V665" i="5"/>
  <c r="S665" i="5"/>
  <c r="R665" i="5"/>
  <c r="L665" i="5"/>
  <c r="J665" i="5"/>
  <c r="I665" i="5"/>
  <c r="U665" i="5" s="1"/>
  <c r="U628" i="5"/>
  <c r="V624" i="5"/>
  <c r="S624" i="5"/>
  <c r="R624" i="5"/>
  <c r="L624" i="5"/>
  <c r="J624" i="5"/>
  <c r="I624" i="5"/>
  <c r="U624" i="5" s="1"/>
  <c r="V621" i="5"/>
  <c r="S621" i="5"/>
  <c r="R621" i="5"/>
  <c r="L621" i="5"/>
  <c r="J621" i="5"/>
  <c r="I621" i="5"/>
  <c r="U621" i="5" s="1"/>
  <c r="V619" i="5"/>
  <c r="S619" i="5"/>
  <c r="R619" i="5"/>
  <c r="L619" i="5"/>
  <c r="J619" i="5"/>
  <c r="I619" i="5"/>
  <c r="U619" i="5" s="1"/>
  <c r="V617" i="5"/>
  <c r="S617" i="5"/>
  <c r="R617" i="5"/>
  <c r="L617" i="5"/>
  <c r="J617" i="5"/>
  <c r="I617" i="5"/>
  <c r="U617" i="5" s="1"/>
  <c r="V615" i="5"/>
  <c r="S615" i="5"/>
  <c r="R615" i="5"/>
  <c r="L615" i="5"/>
  <c r="J615" i="5"/>
  <c r="I615" i="5"/>
  <c r="U615" i="5" s="1"/>
  <c r="V613" i="5"/>
  <c r="S613" i="5"/>
  <c r="R613" i="5"/>
  <c r="L613" i="5"/>
  <c r="J613" i="5"/>
  <c r="I613" i="5"/>
  <c r="U613" i="5" s="1"/>
  <c r="V611" i="5"/>
  <c r="S611" i="5"/>
  <c r="R611" i="5"/>
  <c r="L611" i="5"/>
  <c r="J611" i="5"/>
  <c r="I611" i="5"/>
  <c r="U611" i="5" s="1"/>
  <c r="V609" i="5"/>
  <c r="S609" i="5"/>
  <c r="R609" i="5"/>
  <c r="L609" i="5"/>
  <c r="J609" i="5"/>
  <c r="I609" i="5"/>
  <c r="U609" i="5" s="1"/>
  <c r="V606" i="5"/>
  <c r="S606" i="5"/>
  <c r="R606" i="5"/>
  <c r="L606" i="5"/>
  <c r="J606" i="5"/>
  <c r="I606" i="5"/>
  <c r="U606" i="5" s="1"/>
  <c r="U603" i="5"/>
  <c r="V600" i="5"/>
  <c r="S600" i="5"/>
  <c r="R600" i="5"/>
  <c r="L600" i="5"/>
  <c r="J600" i="5"/>
  <c r="I600" i="5"/>
  <c r="U600" i="5" s="1"/>
  <c r="V598" i="5"/>
  <c r="S598" i="5"/>
  <c r="R598" i="5"/>
  <c r="L598" i="5"/>
  <c r="J598" i="5"/>
  <c r="I598" i="5"/>
  <c r="U598" i="5" s="1"/>
  <c r="V596" i="5"/>
  <c r="S596" i="5"/>
  <c r="R596" i="5"/>
  <c r="L596" i="5"/>
  <c r="J596" i="5"/>
  <c r="I596" i="5"/>
  <c r="U596" i="5" s="1"/>
  <c r="V594" i="5"/>
  <c r="S594" i="5"/>
  <c r="R594" i="5"/>
  <c r="L594" i="5"/>
  <c r="J594" i="5"/>
  <c r="I594" i="5"/>
  <c r="U594" i="5" s="1"/>
  <c r="V591" i="5"/>
  <c r="S591" i="5"/>
  <c r="R591" i="5"/>
  <c r="L591" i="5"/>
  <c r="J591" i="5"/>
  <c r="I591" i="5"/>
  <c r="U591" i="5" s="1"/>
  <c r="V589" i="5"/>
  <c r="S589" i="5"/>
  <c r="R589" i="5"/>
  <c r="L589" i="5"/>
  <c r="J589" i="5"/>
  <c r="I589" i="5"/>
  <c r="U589" i="5" s="1"/>
  <c r="V586" i="5"/>
  <c r="S586" i="5"/>
  <c r="R586" i="5"/>
  <c r="L586" i="5"/>
  <c r="J586" i="5"/>
  <c r="I586" i="5"/>
  <c r="U586" i="5" s="1"/>
  <c r="V584" i="5"/>
  <c r="S584" i="5"/>
  <c r="R584" i="5"/>
  <c r="L584" i="5"/>
  <c r="J584" i="5"/>
  <c r="I584" i="5"/>
  <c r="U584" i="5" s="1"/>
  <c r="V581" i="5"/>
  <c r="S581" i="5"/>
  <c r="R581" i="5"/>
  <c r="L581" i="5"/>
  <c r="J581" i="5"/>
  <c r="I581" i="5"/>
  <c r="U581" i="5" s="1"/>
  <c r="V579" i="5"/>
  <c r="S579" i="5"/>
  <c r="R579" i="5"/>
  <c r="L579" i="5"/>
  <c r="J579" i="5"/>
  <c r="I579" i="5"/>
  <c r="U579" i="5" s="1"/>
  <c r="V577" i="5"/>
  <c r="S577" i="5"/>
  <c r="R577" i="5"/>
  <c r="L577" i="5"/>
  <c r="J577" i="5"/>
  <c r="I577" i="5"/>
  <c r="U577" i="5" s="1"/>
  <c r="V575" i="5"/>
  <c r="S575" i="5"/>
  <c r="R575" i="5"/>
  <c r="L575" i="5"/>
  <c r="J575" i="5"/>
  <c r="I575" i="5"/>
  <c r="U575" i="5" s="1"/>
  <c r="V573" i="5"/>
  <c r="S573" i="5"/>
  <c r="R573" i="5"/>
  <c r="L573" i="5"/>
  <c r="J573" i="5"/>
  <c r="I573" i="5"/>
  <c r="U573" i="5" s="1"/>
  <c r="U570" i="5"/>
  <c r="U565" i="5"/>
  <c r="U562" i="5"/>
  <c r="V560" i="5"/>
  <c r="S560" i="5"/>
  <c r="R560" i="5"/>
  <c r="L560" i="5"/>
  <c r="J560" i="5"/>
  <c r="I560" i="5"/>
  <c r="U560" i="5" s="1"/>
  <c r="V557" i="5"/>
  <c r="U557" i="5"/>
  <c r="V555" i="5"/>
  <c r="S555" i="5"/>
  <c r="R555" i="5"/>
  <c r="L555" i="5"/>
  <c r="J555" i="5"/>
  <c r="I555" i="5"/>
  <c r="U555" i="5" s="1"/>
  <c r="V553" i="5"/>
  <c r="S553" i="5"/>
  <c r="R553" i="5"/>
  <c r="L553" i="5"/>
  <c r="J553" i="5"/>
  <c r="I553" i="5"/>
  <c r="U553" i="5" s="1"/>
  <c r="V547" i="5"/>
  <c r="S547" i="5"/>
  <c r="R547" i="5"/>
  <c r="L547" i="5"/>
  <c r="J547" i="5"/>
  <c r="I547" i="5"/>
  <c r="U547" i="5" s="1"/>
  <c r="V545" i="5"/>
  <c r="S545" i="5"/>
  <c r="R545" i="5"/>
  <c r="L545" i="5"/>
  <c r="J545" i="5"/>
  <c r="I545" i="5"/>
  <c r="U545" i="5" s="1"/>
  <c r="V543" i="5"/>
  <c r="S543" i="5"/>
  <c r="R543" i="5"/>
  <c r="L543" i="5"/>
  <c r="J543" i="5"/>
  <c r="I543" i="5"/>
  <c r="U543" i="5" s="1"/>
  <c r="V541" i="5"/>
  <c r="S541" i="5"/>
  <c r="R541" i="5"/>
  <c r="L541" i="5"/>
  <c r="J541" i="5"/>
  <c r="I541" i="5"/>
  <c r="U541" i="5" s="1"/>
  <c r="V539" i="5"/>
  <c r="S539" i="5"/>
  <c r="R539" i="5"/>
  <c r="L539" i="5"/>
  <c r="J539" i="5"/>
  <c r="I539" i="5"/>
  <c r="U539" i="5" s="1"/>
  <c r="U533" i="5"/>
  <c r="V531" i="5"/>
  <c r="S531" i="5"/>
  <c r="R531" i="5"/>
  <c r="L531" i="5"/>
  <c r="J531" i="5"/>
  <c r="I531" i="5"/>
  <c r="U531" i="5" s="1"/>
  <c r="V529" i="5"/>
  <c r="S529" i="5"/>
  <c r="R529" i="5"/>
  <c r="L529" i="5"/>
  <c r="J529" i="5"/>
  <c r="I529" i="5"/>
  <c r="U529" i="5" s="1"/>
  <c r="V527" i="5"/>
  <c r="S527" i="5"/>
  <c r="R527" i="5"/>
  <c r="L527" i="5"/>
  <c r="J527" i="5"/>
  <c r="I527" i="5"/>
  <c r="U527" i="5" s="1"/>
  <c r="V525" i="5"/>
  <c r="S525" i="5"/>
  <c r="R525" i="5"/>
  <c r="L525" i="5"/>
  <c r="J525" i="5"/>
  <c r="I525" i="5"/>
  <c r="U525" i="5" s="1"/>
  <c r="V523" i="5"/>
  <c r="S523" i="5"/>
  <c r="R523" i="5"/>
  <c r="L523" i="5"/>
  <c r="J523" i="5"/>
  <c r="I523" i="5"/>
  <c r="U523" i="5" s="1"/>
  <c r="V521" i="5"/>
  <c r="S521" i="5"/>
  <c r="R521" i="5"/>
  <c r="L521" i="5"/>
  <c r="J521" i="5"/>
  <c r="I521" i="5"/>
  <c r="U521" i="5" s="1"/>
  <c r="U512" i="5"/>
  <c r="V509" i="5"/>
  <c r="S509" i="5"/>
  <c r="R509" i="5"/>
  <c r="L509" i="5"/>
  <c r="J509" i="5"/>
  <c r="I509" i="5"/>
  <c r="U509" i="5" s="1"/>
  <c r="U506" i="5"/>
  <c r="U502" i="5"/>
  <c r="U489" i="5"/>
  <c r="U478" i="5"/>
  <c r="U463" i="5"/>
  <c r="V458" i="5"/>
  <c r="S458" i="5"/>
  <c r="S455" i="5" s="1"/>
  <c r="S454" i="5" s="1"/>
  <c r="S453" i="5" s="1"/>
  <c r="S452" i="5" s="1"/>
  <c r="S451" i="5" s="1"/>
  <c r="S450" i="5" s="1"/>
  <c r="S449" i="5" s="1"/>
  <c r="S448" i="5" s="1"/>
  <c r="S447" i="5" s="1"/>
  <c r="S446" i="5" s="1"/>
  <c r="S445" i="5" s="1"/>
  <c r="S444" i="5" s="1"/>
  <c r="S443" i="5" s="1"/>
  <c r="S442" i="5" s="1"/>
  <c r="S441" i="5" s="1"/>
  <c r="S440" i="5" s="1"/>
  <c r="S439" i="5" s="1"/>
  <c r="S438" i="5" s="1"/>
  <c r="S437" i="5" s="1"/>
  <c r="S436" i="5" s="1"/>
  <c r="S435" i="5" s="1"/>
  <c r="S434" i="5" s="1"/>
  <c r="S433" i="5" s="1"/>
  <c r="S432" i="5" s="1"/>
  <c r="S431" i="5" s="1"/>
  <c r="S430" i="5" s="1"/>
  <c r="S429" i="5" s="1"/>
  <c r="S428" i="5" s="1"/>
  <c r="S427" i="5" s="1"/>
  <c r="S426" i="5" s="1"/>
  <c r="S425" i="5" s="1"/>
  <c r="S424" i="5" s="1"/>
  <c r="S423" i="5" s="1"/>
  <c r="S422" i="5" s="1"/>
  <c r="S421" i="5" s="1"/>
  <c r="S420" i="5" s="1"/>
  <c r="S419" i="5" s="1"/>
  <c r="S418" i="5" s="1"/>
  <c r="S417" i="5" s="1"/>
  <c r="S416" i="5" s="1"/>
  <c r="S415" i="5" s="1"/>
  <c r="S414" i="5" s="1"/>
  <c r="R458" i="5"/>
  <c r="R455" i="5" s="1"/>
  <c r="L458" i="5"/>
  <c r="J458" i="5"/>
  <c r="I458" i="5"/>
  <c r="V627" i="5" l="1"/>
  <c r="R454" i="5"/>
  <c r="T455" i="5"/>
  <c r="S413" i="5"/>
  <c r="I413" i="5"/>
  <c r="J413" i="5"/>
  <c r="K413" i="5"/>
  <c r="L413" i="5"/>
  <c r="U458" i="5"/>
  <c r="J627" i="5"/>
  <c r="L627" i="5"/>
  <c r="I627" i="5"/>
  <c r="U627" i="5" s="1"/>
  <c r="R453" i="5" l="1"/>
  <c r="T454" i="5"/>
  <c r="L13" i="5"/>
  <c r="J13" i="5"/>
  <c r="K13" i="5"/>
  <c r="V413" i="5"/>
  <c r="R452" i="5" l="1"/>
  <c r="T453" i="5"/>
  <c r="U413" i="5"/>
  <c r="V14" i="5"/>
  <c r="V13" i="5" s="1"/>
  <c r="R451" i="5" l="1"/>
  <c r="T452" i="5"/>
  <c r="U335" i="5"/>
  <c r="U14" i="5"/>
  <c r="B635" i="10"/>
  <c r="B421" i="10"/>
  <c r="B22" i="10"/>
  <c r="R450" i="5" l="1"/>
  <c r="T451" i="5"/>
  <c r="I13" i="5"/>
  <c r="R449" i="5" l="1"/>
  <c r="T450" i="5"/>
  <c r="AC601" i="10"/>
  <c r="BC563" i="10"/>
  <c r="BJ563" i="10"/>
  <c r="R448" i="5" l="1"/>
  <c r="T449" i="5"/>
  <c r="D601" i="10"/>
  <c r="CH601" i="10" s="1"/>
  <c r="AY11447" i="10"/>
  <c r="AY11446" i="10"/>
  <c r="AY11445" i="10"/>
  <c r="AY11444" i="10"/>
  <c r="AY11443" i="10"/>
  <c r="AY11442" i="10"/>
  <c r="AY11441" i="10"/>
  <c r="AY11440" i="10"/>
  <c r="AY11439" i="10"/>
  <c r="AY11438" i="10"/>
  <c r="AY11437" i="10"/>
  <c r="AY11436" i="10"/>
  <c r="AY11435" i="10"/>
  <c r="AY11434" i="10"/>
  <c r="AY11433" i="10"/>
  <c r="AY11432" i="10"/>
  <c r="AY11431" i="10"/>
  <c r="AY11430" i="10"/>
  <c r="AY11429" i="10"/>
  <c r="AY11428" i="10"/>
  <c r="AY11427" i="10"/>
  <c r="AY11426" i="10"/>
  <c r="AY11425" i="10"/>
  <c r="AY11424" i="10"/>
  <c r="AY11423" i="10"/>
  <c r="AY11422" i="10"/>
  <c r="AY11421" i="10"/>
  <c r="AY11420" i="10"/>
  <c r="AY11419" i="10"/>
  <c r="AY11418" i="10"/>
  <c r="AY11417" i="10"/>
  <c r="AY11416" i="10"/>
  <c r="AY11415" i="10"/>
  <c r="AY11414" i="10"/>
  <c r="AY11413" i="10"/>
  <c r="AY11412" i="10"/>
  <c r="AY11411" i="10"/>
  <c r="AY11410" i="10"/>
  <c r="AY11409" i="10"/>
  <c r="AY11408" i="10"/>
  <c r="AY11407" i="10"/>
  <c r="AY11406" i="10"/>
  <c r="AY11405" i="10"/>
  <c r="AY11404" i="10"/>
  <c r="AY11403" i="10"/>
  <c r="AY11402" i="10"/>
  <c r="AY11401" i="10"/>
  <c r="AY11400" i="10"/>
  <c r="AY11399" i="10"/>
  <c r="AY11398" i="10"/>
  <c r="AY11397" i="10"/>
  <c r="AY11396" i="10"/>
  <c r="AY11395" i="10"/>
  <c r="AY11394" i="10"/>
  <c r="AY11393" i="10"/>
  <c r="AY11392" i="10"/>
  <c r="AY11391" i="10"/>
  <c r="AY11390" i="10"/>
  <c r="AY11389" i="10"/>
  <c r="AY11388" i="10"/>
  <c r="AY11387" i="10"/>
  <c r="AY11386" i="10"/>
  <c r="AY11385" i="10"/>
  <c r="AY11384" i="10"/>
  <c r="AY11383" i="10"/>
  <c r="AY11382" i="10"/>
  <c r="AY11381" i="10"/>
  <c r="AY11380" i="10"/>
  <c r="AY11379" i="10"/>
  <c r="AY11378" i="10"/>
  <c r="AY11377" i="10"/>
  <c r="AY11376" i="10"/>
  <c r="AY11375" i="10"/>
  <c r="AY11374" i="10"/>
  <c r="AY11373" i="10"/>
  <c r="AY11372" i="10"/>
  <c r="AY11371" i="10"/>
  <c r="AY11370" i="10"/>
  <c r="AY11369" i="10"/>
  <c r="AY11368" i="10"/>
  <c r="AY11367" i="10"/>
  <c r="AY11366" i="10"/>
  <c r="AY11365" i="10"/>
  <c r="AY11364" i="10"/>
  <c r="AY11363" i="10"/>
  <c r="AY11362" i="10"/>
  <c r="AY11361" i="10"/>
  <c r="AY11360" i="10"/>
  <c r="AY11359" i="10"/>
  <c r="AY11358" i="10"/>
  <c r="AY11357" i="10"/>
  <c r="AY11356" i="10"/>
  <c r="AY11355" i="10"/>
  <c r="AY11354" i="10"/>
  <c r="AY11353" i="10"/>
  <c r="AY11352" i="10"/>
  <c r="AY11351" i="10"/>
  <c r="AY11350" i="10"/>
  <c r="AY11349" i="10"/>
  <c r="AY11348" i="10"/>
  <c r="AY11347" i="10"/>
  <c r="AY11346" i="10"/>
  <c r="AY11345" i="10"/>
  <c r="AY11344" i="10"/>
  <c r="AY11343" i="10"/>
  <c r="AY11342" i="10"/>
  <c r="AY11341" i="10"/>
  <c r="AY11340" i="10"/>
  <c r="AY11339" i="10"/>
  <c r="AY11338" i="10"/>
  <c r="AY11337" i="10"/>
  <c r="AY11336" i="10"/>
  <c r="AY11335" i="10"/>
  <c r="AY11334" i="10"/>
  <c r="AY11333" i="10"/>
  <c r="AY11332" i="10"/>
  <c r="AY11331" i="10"/>
  <c r="AY11330" i="10"/>
  <c r="AY11329" i="10"/>
  <c r="AY11328" i="10"/>
  <c r="AY11327" i="10"/>
  <c r="AY11326" i="10"/>
  <c r="AY11325" i="10"/>
  <c r="AY11324" i="10"/>
  <c r="AY11323" i="10"/>
  <c r="AY11322" i="10"/>
  <c r="AY11321" i="10"/>
  <c r="AY11320" i="10"/>
  <c r="AY11319" i="10"/>
  <c r="AY11318" i="10"/>
  <c r="AY11317" i="10"/>
  <c r="AY11316" i="10"/>
  <c r="AY11315" i="10"/>
  <c r="AY11314" i="10"/>
  <c r="AY11313" i="10"/>
  <c r="AY11312" i="10"/>
  <c r="AY11311" i="10"/>
  <c r="AY11310" i="10"/>
  <c r="AY11309" i="10"/>
  <c r="AY11308" i="10"/>
  <c r="AY11307" i="10"/>
  <c r="AY11306" i="10"/>
  <c r="AY11305" i="10"/>
  <c r="AY11304" i="10"/>
  <c r="AY11303" i="10"/>
  <c r="AY11302" i="10"/>
  <c r="AY11301" i="10"/>
  <c r="AY11300" i="10"/>
  <c r="AY11299" i="10"/>
  <c r="AY11298" i="10"/>
  <c r="AY11297" i="10"/>
  <c r="AY11296" i="10"/>
  <c r="AY11295" i="10"/>
  <c r="AY11294" i="10"/>
  <c r="AY11293" i="10"/>
  <c r="AY11292" i="10"/>
  <c r="AY11291" i="10"/>
  <c r="AY11290" i="10"/>
  <c r="AY11289" i="10"/>
  <c r="AY11288" i="10"/>
  <c r="AY11287" i="10"/>
  <c r="AY11286" i="10"/>
  <c r="AY11285" i="10"/>
  <c r="AY11284" i="10"/>
  <c r="AY11283" i="10"/>
  <c r="AY11282" i="10"/>
  <c r="AY11281" i="10"/>
  <c r="AY11280" i="10"/>
  <c r="AY11279" i="10"/>
  <c r="AY11278" i="10"/>
  <c r="AY11277" i="10"/>
  <c r="AY11276" i="10"/>
  <c r="AY11275" i="10"/>
  <c r="AY11274" i="10"/>
  <c r="AY11273" i="10"/>
  <c r="AY11272" i="10"/>
  <c r="AY11271" i="10"/>
  <c r="AY11270" i="10"/>
  <c r="AY11269" i="10"/>
  <c r="AY11268" i="10"/>
  <c r="AY11267" i="10"/>
  <c r="AY11266" i="10"/>
  <c r="AY11265" i="10"/>
  <c r="AY11264" i="10"/>
  <c r="AY11263" i="10"/>
  <c r="AY11262" i="10"/>
  <c r="AY11261" i="10"/>
  <c r="AY11260" i="10"/>
  <c r="AY11259" i="10"/>
  <c r="AY11258" i="10"/>
  <c r="AY11257" i="10"/>
  <c r="AY11256" i="10"/>
  <c r="AY11255" i="10"/>
  <c r="AY11254" i="10"/>
  <c r="AY11253" i="10"/>
  <c r="AY11252" i="10"/>
  <c r="AY11251" i="10"/>
  <c r="AY11250" i="10"/>
  <c r="AY11249" i="10"/>
  <c r="AY11248" i="10"/>
  <c r="AY11247" i="10"/>
  <c r="AY11246" i="10"/>
  <c r="AY11245" i="10"/>
  <c r="AY11244" i="10"/>
  <c r="AY11243" i="10"/>
  <c r="AY11242" i="10"/>
  <c r="AY11241" i="10"/>
  <c r="AY11240" i="10"/>
  <c r="AY11239" i="10"/>
  <c r="AY11238" i="10"/>
  <c r="AY11237" i="10"/>
  <c r="AY11236" i="10"/>
  <c r="AY11235" i="10"/>
  <c r="AY11234" i="10"/>
  <c r="AY11233" i="10"/>
  <c r="AY11232" i="10"/>
  <c r="AY11231" i="10"/>
  <c r="AY11230" i="10"/>
  <c r="AY11229" i="10"/>
  <c r="AY11228" i="10"/>
  <c r="AY11227" i="10"/>
  <c r="AY11226" i="10"/>
  <c r="AY11225" i="10"/>
  <c r="AY11224" i="10"/>
  <c r="AY11223" i="10"/>
  <c r="AY11222" i="10"/>
  <c r="AY11221" i="10"/>
  <c r="AY11220" i="10"/>
  <c r="AY11219" i="10"/>
  <c r="AY11218" i="10"/>
  <c r="AY11217" i="10"/>
  <c r="AY11216" i="10"/>
  <c r="AY11215" i="10"/>
  <c r="AY11214" i="10"/>
  <c r="AY11213" i="10"/>
  <c r="AY11212" i="10"/>
  <c r="AY11211" i="10"/>
  <c r="AY11210" i="10"/>
  <c r="AY11209" i="10"/>
  <c r="AY11208" i="10"/>
  <c r="AY11207" i="10"/>
  <c r="AY11206" i="10"/>
  <c r="AY11205" i="10"/>
  <c r="AY11204" i="10"/>
  <c r="AY11203" i="10"/>
  <c r="AY11202" i="10"/>
  <c r="AY11201" i="10"/>
  <c r="AY11200" i="10"/>
  <c r="AY11199" i="10"/>
  <c r="AY11198" i="10"/>
  <c r="AY11197" i="10"/>
  <c r="AY11196" i="10"/>
  <c r="AY11195" i="10"/>
  <c r="AY11194" i="10"/>
  <c r="AY11193" i="10"/>
  <c r="AY11192" i="10"/>
  <c r="AY11191" i="10"/>
  <c r="AY11190" i="10"/>
  <c r="AY11189" i="10"/>
  <c r="AY11188" i="10"/>
  <c r="AY11187" i="10"/>
  <c r="AY11186" i="10"/>
  <c r="AY11185" i="10"/>
  <c r="AY11184" i="10"/>
  <c r="AY11183" i="10"/>
  <c r="AY11182" i="10"/>
  <c r="AY11181" i="10"/>
  <c r="AY11180" i="10"/>
  <c r="AY11179" i="10"/>
  <c r="AY11178" i="10"/>
  <c r="AY11177" i="10"/>
  <c r="AY11176" i="10"/>
  <c r="AY11175" i="10"/>
  <c r="AY11174" i="10"/>
  <c r="AY11173" i="10"/>
  <c r="AY11172" i="10"/>
  <c r="AY11171" i="10"/>
  <c r="AY11170" i="10"/>
  <c r="AY11169" i="10"/>
  <c r="AY11168" i="10"/>
  <c r="AY11167" i="10"/>
  <c r="AY11166" i="10"/>
  <c r="AY11165" i="10"/>
  <c r="AY11164" i="10"/>
  <c r="AY11163" i="10"/>
  <c r="AY11162" i="10"/>
  <c r="AY11161" i="10"/>
  <c r="AY11160" i="10"/>
  <c r="AY11159" i="10"/>
  <c r="AY11158" i="10"/>
  <c r="AY11157" i="10"/>
  <c r="AY11156" i="10"/>
  <c r="AY11155" i="10"/>
  <c r="AY11154" i="10"/>
  <c r="AY11153" i="10"/>
  <c r="AY11152" i="10"/>
  <c r="AY11151" i="10"/>
  <c r="AY11150" i="10"/>
  <c r="AY11149" i="10"/>
  <c r="AY11148" i="10"/>
  <c r="AY11147" i="10"/>
  <c r="AY11146" i="10"/>
  <c r="AY11145" i="10"/>
  <c r="AY11144" i="10"/>
  <c r="AY11143" i="10"/>
  <c r="AY11142" i="10"/>
  <c r="AY11141" i="10"/>
  <c r="AY11140" i="10"/>
  <c r="AY11139" i="10"/>
  <c r="AY11138" i="10"/>
  <c r="AY11137" i="10"/>
  <c r="AY11136" i="10"/>
  <c r="AY11135" i="10"/>
  <c r="AY11134" i="10"/>
  <c r="AY11133" i="10"/>
  <c r="AY11132" i="10"/>
  <c r="AY11131" i="10"/>
  <c r="AY11130" i="10"/>
  <c r="AY11129" i="10"/>
  <c r="AY11128" i="10"/>
  <c r="AY11127" i="10"/>
  <c r="AY11126" i="10"/>
  <c r="AY11125" i="10"/>
  <c r="AY11124" i="10"/>
  <c r="AY11123" i="10"/>
  <c r="AY11122" i="10"/>
  <c r="AY11121" i="10"/>
  <c r="AY11120" i="10"/>
  <c r="AY11119" i="10"/>
  <c r="AY11118" i="10"/>
  <c r="AY11117" i="10"/>
  <c r="AY11116" i="10"/>
  <c r="AY11115" i="10"/>
  <c r="AY11114" i="10"/>
  <c r="AY11113" i="10"/>
  <c r="AY11112" i="10"/>
  <c r="AY11111" i="10"/>
  <c r="AY11110" i="10"/>
  <c r="AY11109" i="10"/>
  <c r="AY11108" i="10"/>
  <c r="AY11107" i="10"/>
  <c r="AY11106" i="10"/>
  <c r="AY11105" i="10"/>
  <c r="AY11104" i="10"/>
  <c r="AY11103" i="10"/>
  <c r="AY11102" i="10"/>
  <c r="AY11101" i="10"/>
  <c r="AY11100" i="10"/>
  <c r="AY11099" i="10"/>
  <c r="AY11098" i="10"/>
  <c r="AY11097" i="10"/>
  <c r="AY11096" i="10"/>
  <c r="AY11095" i="10"/>
  <c r="AY11094" i="10"/>
  <c r="AY11093" i="10"/>
  <c r="AY11092" i="10"/>
  <c r="AY11091" i="10"/>
  <c r="AY11090" i="10"/>
  <c r="AY11089" i="10"/>
  <c r="AY11088" i="10"/>
  <c r="AY11087" i="10"/>
  <c r="AY11086" i="10"/>
  <c r="AY11085" i="10"/>
  <c r="AY11084" i="10"/>
  <c r="AY11083" i="10"/>
  <c r="AY11082" i="10"/>
  <c r="AY11081" i="10"/>
  <c r="AY11080" i="10"/>
  <c r="AY11079" i="10"/>
  <c r="AY11078" i="10"/>
  <c r="AY11077" i="10"/>
  <c r="AY11076" i="10"/>
  <c r="AY11075" i="10"/>
  <c r="AY11074" i="10"/>
  <c r="AY11073" i="10"/>
  <c r="AY11072" i="10"/>
  <c r="AY11071" i="10"/>
  <c r="AY11070" i="10"/>
  <c r="AY11069" i="10"/>
  <c r="AY11068" i="10"/>
  <c r="AY11067" i="10"/>
  <c r="AY11066" i="10"/>
  <c r="AY11065" i="10"/>
  <c r="AY11064" i="10"/>
  <c r="AY11063" i="10"/>
  <c r="AY11062" i="10"/>
  <c r="AY11061" i="10"/>
  <c r="AY11060" i="10"/>
  <c r="AY11059" i="10"/>
  <c r="AY11058" i="10"/>
  <c r="AY11057" i="10"/>
  <c r="AY11056" i="10"/>
  <c r="AY11055" i="10"/>
  <c r="AY11054" i="10"/>
  <c r="AY11053" i="10"/>
  <c r="AY11052" i="10"/>
  <c r="AY11051" i="10"/>
  <c r="AY11050" i="10"/>
  <c r="AY11049" i="10"/>
  <c r="AY11048" i="10"/>
  <c r="AY11047" i="10"/>
  <c r="AY11046" i="10"/>
  <c r="AY11045" i="10"/>
  <c r="AY11044" i="10"/>
  <c r="AY11043" i="10"/>
  <c r="AY11042" i="10"/>
  <c r="AY11041" i="10"/>
  <c r="AY11040" i="10"/>
  <c r="AY11039" i="10"/>
  <c r="AY11038" i="10"/>
  <c r="AY11037" i="10"/>
  <c r="AY11036" i="10"/>
  <c r="AY11035" i="10"/>
  <c r="AY11034" i="10"/>
  <c r="AY11033" i="10"/>
  <c r="AY11032" i="10"/>
  <c r="AY11031" i="10"/>
  <c r="AY11030" i="10"/>
  <c r="AY11029" i="10"/>
  <c r="AY11028" i="10"/>
  <c r="AY11027" i="10"/>
  <c r="AY11026" i="10"/>
  <c r="AY11025" i="10"/>
  <c r="AY11024" i="10"/>
  <c r="AY11023" i="10"/>
  <c r="AY11022" i="10"/>
  <c r="AY11021" i="10"/>
  <c r="AY11020" i="10"/>
  <c r="AY11019" i="10"/>
  <c r="AY11018" i="10"/>
  <c r="AY11017" i="10"/>
  <c r="AY11016" i="10"/>
  <c r="AY11015" i="10"/>
  <c r="AY11014" i="10"/>
  <c r="AY11013" i="10"/>
  <c r="AY11012" i="10"/>
  <c r="AY11011" i="10"/>
  <c r="AY11010" i="10"/>
  <c r="AY11009" i="10"/>
  <c r="AY11008" i="10"/>
  <c r="AY11007" i="10"/>
  <c r="AY11006" i="10"/>
  <c r="AY11005" i="10"/>
  <c r="AY11004" i="10"/>
  <c r="AY11003" i="10"/>
  <c r="AY11002" i="10"/>
  <c r="AY11001" i="10"/>
  <c r="AY11000" i="10"/>
  <c r="AY10999" i="10"/>
  <c r="AY10998" i="10"/>
  <c r="AY10997" i="10"/>
  <c r="AY10996" i="10"/>
  <c r="AY10995" i="10"/>
  <c r="AY10994" i="10"/>
  <c r="AY10993" i="10"/>
  <c r="AY10992" i="10"/>
  <c r="AY10991" i="10"/>
  <c r="AY10990" i="10"/>
  <c r="AY10989" i="10"/>
  <c r="AY10988" i="10"/>
  <c r="AY10987" i="10"/>
  <c r="AY10986" i="10"/>
  <c r="AY10985" i="10"/>
  <c r="AY10984" i="10"/>
  <c r="AY10983" i="10"/>
  <c r="AY10982" i="10"/>
  <c r="AY10981" i="10"/>
  <c r="AY10980" i="10"/>
  <c r="AY10979" i="10"/>
  <c r="AY10978" i="10"/>
  <c r="AY10977" i="10"/>
  <c r="AY10976" i="10"/>
  <c r="AY10975" i="10"/>
  <c r="AY10974" i="10"/>
  <c r="AY10973" i="10"/>
  <c r="AY10972" i="10"/>
  <c r="AY10971" i="10"/>
  <c r="AY10970" i="10"/>
  <c r="AY10969" i="10"/>
  <c r="AY10968" i="10"/>
  <c r="AY10967" i="10"/>
  <c r="AY10966" i="10"/>
  <c r="AY10965" i="10"/>
  <c r="AY10964" i="10"/>
  <c r="AY10963" i="10"/>
  <c r="AY10962" i="10"/>
  <c r="AY10961" i="10"/>
  <c r="AY10960" i="10"/>
  <c r="AY10959" i="10"/>
  <c r="AY10958" i="10"/>
  <c r="AY10957" i="10"/>
  <c r="AY10956" i="10"/>
  <c r="AY10955" i="10"/>
  <c r="AY10954" i="10"/>
  <c r="AY10953" i="10"/>
  <c r="AY10952" i="10"/>
  <c r="AY10951" i="10"/>
  <c r="AY10950" i="10"/>
  <c r="AY10949" i="10"/>
  <c r="AY10948" i="10"/>
  <c r="AY10947" i="10"/>
  <c r="AY10946" i="10"/>
  <c r="AY10945" i="10"/>
  <c r="AY10944" i="10"/>
  <c r="AY10943" i="10"/>
  <c r="AY10942" i="10"/>
  <c r="AY10941" i="10"/>
  <c r="AY10940" i="10"/>
  <c r="AY10939" i="10"/>
  <c r="AY10938" i="10"/>
  <c r="AY10937" i="10"/>
  <c r="AY10936" i="10"/>
  <c r="AY10935" i="10"/>
  <c r="AY10934" i="10"/>
  <c r="AY10933" i="10"/>
  <c r="AY10932" i="10"/>
  <c r="AY10931" i="10"/>
  <c r="AY10930" i="10"/>
  <c r="AY10929" i="10"/>
  <c r="AY10928" i="10"/>
  <c r="AY10927" i="10"/>
  <c r="AY10926" i="10"/>
  <c r="AY10925" i="10"/>
  <c r="AY10924" i="10"/>
  <c r="AY10923" i="10"/>
  <c r="AY10922" i="10"/>
  <c r="AY10921" i="10"/>
  <c r="AY10920" i="10"/>
  <c r="AY10919" i="10"/>
  <c r="AY10918" i="10"/>
  <c r="AY10917" i="10"/>
  <c r="AY10916" i="10"/>
  <c r="AY10915" i="10"/>
  <c r="AY10914" i="10"/>
  <c r="AY10913" i="10"/>
  <c r="AY10912" i="10"/>
  <c r="AY10911" i="10"/>
  <c r="AY10910" i="10"/>
  <c r="AY10909" i="10"/>
  <c r="AY10908" i="10"/>
  <c r="AY10907" i="10"/>
  <c r="AY10906" i="10"/>
  <c r="AY10905" i="10"/>
  <c r="AY10904" i="10"/>
  <c r="AY10903" i="10"/>
  <c r="AY10902" i="10"/>
  <c r="AY10901" i="10"/>
  <c r="AY10900" i="10"/>
  <c r="AY10899" i="10"/>
  <c r="AY10898" i="10"/>
  <c r="AY10897" i="10"/>
  <c r="AY10896" i="10"/>
  <c r="AY10895" i="10"/>
  <c r="AY10894" i="10"/>
  <c r="AY10893" i="10"/>
  <c r="AY10892" i="10"/>
  <c r="AY10891" i="10"/>
  <c r="AY10890" i="10"/>
  <c r="AY10889" i="10"/>
  <c r="AY10888" i="10"/>
  <c r="AY10887" i="10"/>
  <c r="AY10886" i="10"/>
  <c r="AY10885" i="10"/>
  <c r="AY10884" i="10"/>
  <c r="AY10883" i="10"/>
  <c r="AY10882" i="10"/>
  <c r="AY10881" i="10"/>
  <c r="AY10880" i="10"/>
  <c r="AY10879" i="10"/>
  <c r="AY10878" i="10"/>
  <c r="AY10877" i="10"/>
  <c r="AY10876" i="10"/>
  <c r="AY10875" i="10"/>
  <c r="AY10874" i="10"/>
  <c r="AY10873" i="10"/>
  <c r="AY10872" i="10"/>
  <c r="AY10871" i="10"/>
  <c r="AY10870" i="10"/>
  <c r="AY10869" i="10"/>
  <c r="AY10868" i="10"/>
  <c r="AY10867" i="10"/>
  <c r="AY10866" i="10"/>
  <c r="AY10865" i="10"/>
  <c r="AY10864" i="10"/>
  <c r="AY10863" i="10"/>
  <c r="AY10862" i="10"/>
  <c r="AY10861" i="10"/>
  <c r="AY10860" i="10"/>
  <c r="AY10859" i="10"/>
  <c r="AY10858" i="10"/>
  <c r="AY10857" i="10"/>
  <c r="AY10856" i="10"/>
  <c r="AY10855" i="10"/>
  <c r="AY10854" i="10"/>
  <c r="AY10853" i="10"/>
  <c r="AY10852" i="10"/>
  <c r="AY10851" i="10"/>
  <c r="AY10850" i="10"/>
  <c r="AY10849" i="10"/>
  <c r="AY10848" i="10"/>
  <c r="AY10847" i="10"/>
  <c r="AY10846" i="10"/>
  <c r="AY10845" i="10"/>
  <c r="AY10844" i="10"/>
  <c r="AY10843" i="10"/>
  <c r="AY10842" i="10"/>
  <c r="AY10841" i="10"/>
  <c r="AY10840" i="10"/>
  <c r="AY10839" i="10"/>
  <c r="AY10838" i="10"/>
  <c r="AY10837" i="10"/>
  <c r="AY10836" i="10"/>
  <c r="AY10835" i="10"/>
  <c r="AY10834" i="10"/>
  <c r="AY10833" i="10"/>
  <c r="AY10832" i="10"/>
  <c r="AY10831" i="10"/>
  <c r="AY10830" i="10"/>
  <c r="AY10829" i="10"/>
  <c r="AY10828" i="10"/>
  <c r="AY10827" i="10"/>
  <c r="AY10826" i="10"/>
  <c r="AY10825" i="10"/>
  <c r="AY10824" i="10"/>
  <c r="AY10823" i="10"/>
  <c r="AY10822" i="10"/>
  <c r="AY10821" i="10"/>
  <c r="AY10820" i="10"/>
  <c r="AY10819" i="10"/>
  <c r="AY10818" i="10"/>
  <c r="AY10817" i="10"/>
  <c r="AY10816" i="10"/>
  <c r="AY10815" i="10"/>
  <c r="AY10814" i="10"/>
  <c r="AY10813" i="10"/>
  <c r="AY10812" i="10"/>
  <c r="AY10811" i="10"/>
  <c r="AY10810" i="10"/>
  <c r="AY10809" i="10"/>
  <c r="AY10808" i="10"/>
  <c r="AY10807" i="10"/>
  <c r="AY10806" i="10"/>
  <c r="AY10805" i="10"/>
  <c r="AY10804" i="10"/>
  <c r="AY10803" i="10"/>
  <c r="AY10802" i="10"/>
  <c r="AY10801" i="10"/>
  <c r="AY10800" i="10"/>
  <c r="AY10799" i="10"/>
  <c r="AY10798" i="10"/>
  <c r="AY10797" i="10"/>
  <c r="AY10796" i="10"/>
  <c r="AY10795" i="10"/>
  <c r="AY10794" i="10"/>
  <c r="AY10793" i="10"/>
  <c r="AY10792" i="10"/>
  <c r="AY10791" i="10"/>
  <c r="AY10790" i="10"/>
  <c r="AY10789" i="10"/>
  <c r="AY10788" i="10"/>
  <c r="AY10787" i="10"/>
  <c r="AY10786" i="10"/>
  <c r="AY10785" i="10"/>
  <c r="AY10784" i="10"/>
  <c r="AY10783" i="10"/>
  <c r="AY10782" i="10"/>
  <c r="AY10781" i="10"/>
  <c r="AY10780" i="10"/>
  <c r="AY10779" i="10"/>
  <c r="AY10778" i="10"/>
  <c r="AY10777" i="10"/>
  <c r="AY10776" i="10"/>
  <c r="AY10775" i="10"/>
  <c r="AY10774" i="10"/>
  <c r="AY10773" i="10"/>
  <c r="AY10772" i="10"/>
  <c r="AY10771" i="10"/>
  <c r="AY10770" i="10"/>
  <c r="AY10769" i="10"/>
  <c r="AY10768" i="10"/>
  <c r="AY10767" i="10"/>
  <c r="AY10766" i="10"/>
  <c r="AY10765" i="10"/>
  <c r="AY10764" i="10"/>
  <c r="AY10763" i="10"/>
  <c r="AY10762" i="10"/>
  <c r="AY10761" i="10"/>
  <c r="AY10760" i="10"/>
  <c r="AY10759" i="10"/>
  <c r="AY10758" i="10"/>
  <c r="AY10757" i="10"/>
  <c r="AY10756" i="10"/>
  <c r="AY10755" i="10"/>
  <c r="AY10754" i="10"/>
  <c r="AY10753" i="10"/>
  <c r="AY10752" i="10"/>
  <c r="AY10751" i="10"/>
  <c r="AY10750" i="10"/>
  <c r="AY10749" i="10"/>
  <c r="AY10748" i="10"/>
  <c r="AY10747" i="10"/>
  <c r="AY10746" i="10"/>
  <c r="AY10745" i="10"/>
  <c r="AY10744" i="10"/>
  <c r="AY10743" i="10"/>
  <c r="AY10742" i="10"/>
  <c r="AY10741" i="10"/>
  <c r="AY10740" i="10"/>
  <c r="AY10739" i="10"/>
  <c r="AY10738" i="10"/>
  <c r="AY10737" i="10"/>
  <c r="AY10736" i="10"/>
  <c r="AY10735" i="10"/>
  <c r="AY10734" i="10"/>
  <c r="AY10733" i="10"/>
  <c r="AY10732" i="10"/>
  <c r="AY10731" i="10"/>
  <c r="AY10730" i="10"/>
  <c r="AY10729" i="10"/>
  <c r="AY10728" i="10"/>
  <c r="AY10727" i="10"/>
  <c r="AY10726" i="10"/>
  <c r="AY10725" i="10"/>
  <c r="AY10724" i="10"/>
  <c r="AY10723" i="10"/>
  <c r="AY10722" i="10"/>
  <c r="AY10721" i="10"/>
  <c r="AY10720" i="10"/>
  <c r="AY10719" i="10"/>
  <c r="AY10718" i="10"/>
  <c r="AY10717" i="10"/>
  <c r="AY10716" i="10"/>
  <c r="AY10715" i="10"/>
  <c r="AY10714" i="10"/>
  <c r="AY10713" i="10"/>
  <c r="AY10712" i="10"/>
  <c r="AY10711" i="10"/>
  <c r="AY10710" i="10"/>
  <c r="AY10709" i="10"/>
  <c r="AY10708" i="10"/>
  <c r="AY10707" i="10"/>
  <c r="AY10706" i="10"/>
  <c r="AY10705" i="10"/>
  <c r="AY10704" i="10"/>
  <c r="AY10703" i="10"/>
  <c r="AY10702" i="10"/>
  <c r="AY10701" i="10"/>
  <c r="AY10700" i="10"/>
  <c r="AY10699" i="10"/>
  <c r="AY10698" i="10"/>
  <c r="AY10697" i="10"/>
  <c r="AY10696" i="10"/>
  <c r="AY10695" i="10"/>
  <c r="AY10694" i="10"/>
  <c r="AY10693" i="10"/>
  <c r="AY10692" i="10"/>
  <c r="AY10691" i="10"/>
  <c r="AY10690" i="10"/>
  <c r="AY10689" i="10"/>
  <c r="AY10688" i="10"/>
  <c r="AY10687" i="10"/>
  <c r="AY10686" i="10"/>
  <c r="AY10685" i="10"/>
  <c r="AY10684" i="10"/>
  <c r="AY10683" i="10"/>
  <c r="AY10682" i="10"/>
  <c r="AY10681" i="10"/>
  <c r="AY10680" i="10"/>
  <c r="AY10679" i="10"/>
  <c r="AY10678" i="10"/>
  <c r="AY10677" i="10"/>
  <c r="AY10676" i="10"/>
  <c r="AY10675" i="10"/>
  <c r="AY10674" i="10"/>
  <c r="AY10673" i="10"/>
  <c r="AY10672" i="10"/>
  <c r="AY10671" i="10"/>
  <c r="AY10670" i="10"/>
  <c r="AY10669" i="10"/>
  <c r="AY10668" i="10"/>
  <c r="AY10667" i="10"/>
  <c r="AY10666" i="10"/>
  <c r="AY10665" i="10"/>
  <c r="AY10664" i="10"/>
  <c r="AY10663" i="10"/>
  <c r="AY10662" i="10"/>
  <c r="AY10661" i="10"/>
  <c r="AY10660" i="10"/>
  <c r="AY10659" i="10"/>
  <c r="AY10658" i="10"/>
  <c r="AY10657" i="10"/>
  <c r="AY10656" i="10"/>
  <c r="AY10655" i="10"/>
  <c r="AY10654" i="10"/>
  <c r="AY10653" i="10"/>
  <c r="AY10652" i="10"/>
  <c r="AY10651" i="10"/>
  <c r="AY10650" i="10"/>
  <c r="AY10649" i="10"/>
  <c r="AY10648" i="10"/>
  <c r="AY10647" i="10"/>
  <c r="AY10646" i="10"/>
  <c r="AY10645" i="10"/>
  <c r="AY10644" i="10"/>
  <c r="AY10643" i="10"/>
  <c r="AY10642" i="10"/>
  <c r="AY10641" i="10"/>
  <c r="AY10640" i="10"/>
  <c r="AY10639" i="10"/>
  <c r="AY10638" i="10"/>
  <c r="AY10637" i="10"/>
  <c r="AY10636" i="10"/>
  <c r="AY10635" i="10"/>
  <c r="AY10634" i="10"/>
  <c r="AY10633" i="10"/>
  <c r="AY10632" i="10"/>
  <c r="AY10631" i="10"/>
  <c r="AY10630" i="10"/>
  <c r="AY10629" i="10"/>
  <c r="AY10628" i="10"/>
  <c r="AY10627" i="10"/>
  <c r="AY10626" i="10"/>
  <c r="AY10625" i="10"/>
  <c r="AY10624" i="10"/>
  <c r="AY10623" i="10"/>
  <c r="AY10622" i="10"/>
  <c r="AY10621" i="10"/>
  <c r="AY10620" i="10"/>
  <c r="AY10619" i="10"/>
  <c r="AY10618" i="10"/>
  <c r="AY10617" i="10"/>
  <c r="AY10616" i="10"/>
  <c r="AY10615" i="10"/>
  <c r="AY10614" i="10"/>
  <c r="AY10613" i="10"/>
  <c r="AY10612" i="10"/>
  <c r="AY10611" i="10"/>
  <c r="AY10610" i="10"/>
  <c r="AY10609" i="10"/>
  <c r="AY10608" i="10"/>
  <c r="AY10607" i="10"/>
  <c r="AY10606" i="10"/>
  <c r="AY10605" i="10"/>
  <c r="AY10604" i="10"/>
  <c r="AY10603" i="10"/>
  <c r="AY10602" i="10"/>
  <c r="AY10601" i="10"/>
  <c r="AY10600" i="10"/>
  <c r="AY10599" i="10"/>
  <c r="AY10598" i="10"/>
  <c r="AY10597" i="10"/>
  <c r="AY10596" i="10"/>
  <c r="AY10595" i="10"/>
  <c r="AY10594" i="10"/>
  <c r="AY10593" i="10"/>
  <c r="AY10592" i="10"/>
  <c r="AY10591" i="10"/>
  <c r="AY10590" i="10"/>
  <c r="AY10589" i="10"/>
  <c r="AY10588" i="10"/>
  <c r="AY10587" i="10"/>
  <c r="AY10586" i="10"/>
  <c r="AY10585" i="10"/>
  <c r="AY10584" i="10"/>
  <c r="AY10583" i="10"/>
  <c r="AY10582" i="10"/>
  <c r="AY10581" i="10"/>
  <c r="AY10580" i="10"/>
  <c r="AY10579" i="10"/>
  <c r="AY10578" i="10"/>
  <c r="AY10577" i="10"/>
  <c r="AY10576" i="10"/>
  <c r="AY10575" i="10"/>
  <c r="AY10574" i="10"/>
  <c r="AY10573" i="10"/>
  <c r="AY10572" i="10"/>
  <c r="AY10571" i="10"/>
  <c r="AY10570" i="10"/>
  <c r="AY10569" i="10"/>
  <c r="AY10568" i="10"/>
  <c r="AY10567" i="10"/>
  <c r="AY10566" i="10"/>
  <c r="AY10565" i="10"/>
  <c r="AY10564" i="10"/>
  <c r="AY10563" i="10"/>
  <c r="AY10562" i="10"/>
  <c r="AY10561" i="10"/>
  <c r="AY10560" i="10"/>
  <c r="AY10559" i="10"/>
  <c r="AY10558" i="10"/>
  <c r="AY10557" i="10"/>
  <c r="AY10556" i="10"/>
  <c r="AY10555" i="10"/>
  <c r="AY10554" i="10"/>
  <c r="AY10553" i="10"/>
  <c r="AY10552" i="10"/>
  <c r="AY10551" i="10"/>
  <c r="AY10550" i="10"/>
  <c r="AY10549" i="10"/>
  <c r="AY10548" i="10"/>
  <c r="AY10547" i="10"/>
  <c r="AY10546" i="10"/>
  <c r="AY10545" i="10"/>
  <c r="AY10544" i="10"/>
  <c r="AY10543" i="10"/>
  <c r="AY10542" i="10"/>
  <c r="AY10541" i="10"/>
  <c r="AY10540" i="10"/>
  <c r="AY10539" i="10"/>
  <c r="AY10538" i="10"/>
  <c r="AY10537" i="10"/>
  <c r="AY10536" i="10"/>
  <c r="AY10535" i="10"/>
  <c r="AY10534" i="10"/>
  <c r="AY10533" i="10"/>
  <c r="AY10532" i="10"/>
  <c r="AY10531" i="10"/>
  <c r="AY10530" i="10"/>
  <c r="AY10529" i="10"/>
  <c r="AY10528" i="10"/>
  <c r="AY10527" i="10"/>
  <c r="AY10526" i="10"/>
  <c r="AY10525" i="10"/>
  <c r="AY10524" i="10"/>
  <c r="AY10523" i="10"/>
  <c r="AY10522" i="10"/>
  <c r="AY10521" i="10"/>
  <c r="AY10520" i="10"/>
  <c r="AY10519" i="10"/>
  <c r="AY10518" i="10"/>
  <c r="AY10517" i="10"/>
  <c r="AY10516" i="10"/>
  <c r="AY10515" i="10"/>
  <c r="AY10514" i="10"/>
  <c r="AY10513" i="10"/>
  <c r="AY10512" i="10"/>
  <c r="AY10511" i="10"/>
  <c r="AY10510" i="10"/>
  <c r="AY10509" i="10"/>
  <c r="AY10508" i="10"/>
  <c r="AY10507" i="10"/>
  <c r="AY10506" i="10"/>
  <c r="AY10505" i="10"/>
  <c r="AY10504" i="10"/>
  <c r="AY10503" i="10"/>
  <c r="AY10502" i="10"/>
  <c r="AY10501" i="10"/>
  <c r="AY10500" i="10"/>
  <c r="AY10499" i="10"/>
  <c r="AY10498" i="10"/>
  <c r="AY10497" i="10"/>
  <c r="AY10496" i="10"/>
  <c r="AY10495" i="10"/>
  <c r="AY10494" i="10"/>
  <c r="AY10493" i="10"/>
  <c r="AY10492" i="10"/>
  <c r="AY10491" i="10"/>
  <c r="AY10490" i="10"/>
  <c r="AY10489" i="10"/>
  <c r="AY10488" i="10"/>
  <c r="AY10487" i="10"/>
  <c r="AY10486" i="10"/>
  <c r="AY10485" i="10"/>
  <c r="AY10484" i="10"/>
  <c r="AY10483" i="10"/>
  <c r="AY10482" i="10"/>
  <c r="AY10481" i="10"/>
  <c r="AY10480" i="10"/>
  <c r="AY10479" i="10"/>
  <c r="AY10478" i="10"/>
  <c r="AY10477" i="10"/>
  <c r="AY10476" i="10"/>
  <c r="AY10475" i="10"/>
  <c r="AY10474" i="10"/>
  <c r="AY10473" i="10"/>
  <c r="AY10472" i="10"/>
  <c r="AY10471" i="10"/>
  <c r="AY10470" i="10"/>
  <c r="AY10469" i="10"/>
  <c r="AY10468" i="10"/>
  <c r="AY10467" i="10"/>
  <c r="AY10466" i="10"/>
  <c r="AY10465" i="10"/>
  <c r="AY10464" i="10"/>
  <c r="AY10463" i="10"/>
  <c r="AY10462" i="10"/>
  <c r="AY10461" i="10"/>
  <c r="AY10460" i="10"/>
  <c r="AY10459" i="10"/>
  <c r="AY10458" i="10"/>
  <c r="AY10457" i="10"/>
  <c r="AY10456" i="10"/>
  <c r="AY10455" i="10"/>
  <c r="AY10454" i="10"/>
  <c r="AY10453" i="10"/>
  <c r="AY10452" i="10"/>
  <c r="AY10451" i="10"/>
  <c r="AY10450" i="10"/>
  <c r="AY10449" i="10"/>
  <c r="AY10448" i="10"/>
  <c r="AY10447" i="10"/>
  <c r="AY10446" i="10"/>
  <c r="AY10445" i="10"/>
  <c r="AY10444" i="10"/>
  <c r="AY10443" i="10"/>
  <c r="AY10442" i="10"/>
  <c r="AY10441" i="10"/>
  <c r="AY10440" i="10"/>
  <c r="AY10439" i="10"/>
  <c r="AY10438" i="10"/>
  <c r="AY10437" i="10"/>
  <c r="AY10436" i="10"/>
  <c r="AY10435" i="10"/>
  <c r="AY10434" i="10"/>
  <c r="AY10433" i="10"/>
  <c r="AY10432" i="10"/>
  <c r="AY10431" i="10"/>
  <c r="AY10430" i="10"/>
  <c r="AY10429" i="10"/>
  <c r="AY10428" i="10"/>
  <c r="AY10427" i="10"/>
  <c r="AY10426" i="10"/>
  <c r="AY10425" i="10"/>
  <c r="AY10424" i="10"/>
  <c r="AY10423" i="10"/>
  <c r="AY10422" i="10"/>
  <c r="AY10421" i="10"/>
  <c r="AY10420" i="10"/>
  <c r="AY10419" i="10"/>
  <c r="AY10418" i="10"/>
  <c r="AY10417" i="10"/>
  <c r="AY10416" i="10"/>
  <c r="AY10415" i="10"/>
  <c r="AY10414" i="10"/>
  <c r="AY10413" i="10"/>
  <c r="AY10412" i="10"/>
  <c r="AY10411" i="10"/>
  <c r="AY10410" i="10"/>
  <c r="AY10409" i="10"/>
  <c r="AY10408" i="10"/>
  <c r="AY10407" i="10"/>
  <c r="AY10406" i="10"/>
  <c r="AY10405" i="10"/>
  <c r="AY10404" i="10"/>
  <c r="AY10403" i="10"/>
  <c r="AY10402" i="10"/>
  <c r="AY10401" i="10"/>
  <c r="AY10400" i="10"/>
  <c r="AY10399" i="10"/>
  <c r="AY10398" i="10"/>
  <c r="AY10397" i="10"/>
  <c r="AY10396" i="10"/>
  <c r="AY10395" i="10"/>
  <c r="AY10394" i="10"/>
  <c r="AY10393" i="10"/>
  <c r="AY10392" i="10"/>
  <c r="AY10391" i="10"/>
  <c r="AY10390" i="10"/>
  <c r="AY10389" i="10"/>
  <c r="AY10388" i="10"/>
  <c r="AY10387" i="10"/>
  <c r="AY10386" i="10"/>
  <c r="AY10385" i="10"/>
  <c r="AY10384" i="10"/>
  <c r="AY10383" i="10"/>
  <c r="AY10382" i="10"/>
  <c r="AY10381" i="10"/>
  <c r="AY10380" i="10"/>
  <c r="AY10379" i="10"/>
  <c r="AY10378" i="10"/>
  <c r="AY10377" i="10"/>
  <c r="AY10376" i="10"/>
  <c r="AY10375" i="10"/>
  <c r="AY10374" i="10"/>
  <c r="AY10373" i="10"/>
  <c r="AY10372" i="10"/>
  <c r="AY10371" i="10"/>
  <c r="AY10370" i="10"/>
  <c r="AY10369" i="10"/>
  <c r="AY10368" i="10"/>
  <c r="AY10367" i="10"/>
  <c r="AY10366" i="10"/>
  <c r="AY10365" i="10"/>
  <c r="AY10364" i="10"/>
  <c r="AY10363" i="10"/>
  <c r="AY10362" i="10"/>
  <c r="AY10361" i="10"/>
  <c r="AY10360" i="10"/>
  <c r="AY10359" i="10"/>
  <c r="AY10358" i="10"/>
  <c r="AY10357" i="10"/>
  <c r="AY10356" i="10"/>
  <c r="AY10355" i="10"/>
  <c r="AY10354" i="10"/>
  <c r="AY10353" i="10"/>
  <c r="AY10352" i="10"/>
  <c r="AY10351" i="10"/>
  <c r="AY10350" i="10"/>
  <c r="AY10349" i="10"/>
  <c r="AY10348" i="10"/>
  <c r="AY10347" i="10"/>
  <c r="AY10346" i="10"/>
  <c r="AY10345" i="10"/>
  <c r="AY10344" i="10"/>
  <c r="AY10343" i="10"/>
  <c r="AY10342" i="10"/>
  <c r="AY10341" i="10"/>
  <c r="AY10340" i="10"/>
  <c r="AY10339" i="10"/>
  <c r="AY10338" i="10"/>
  <c r="AY10337" i="10"/>
  <c r="AY10336" i="10"/>
  <c r="AY10335" i="10"/>
  <c r="AY10334" i="10"/>
  <c r="AY10333" i="10"/>
  <c r="AY10332" i="10"/>
  <c r="AY10331" i="10"/>
  <c r="AY10330" i="10"/>
  <c r="AY10329" i="10"/>
  <c r="AY10328" i="10"/>
  <c r="AY10327" i="10"/>
  <c r="AY10326" i="10"/>
  <c r="AY10325" i="10"/>
  <c r="AY10324" i="10"/>
  <c r="AY10323" i="10"/>
  <c r="AY10322" i="10"/>
  <c r="AY10321" i="10"/>
  <c r="AY10320" i="10"/>
  <c r="AY10319" i="10"/>
  <c r="AY10318" i="10"/>
  <c r="AY10317" i="10"/>
  <c r="AY10316" i="10"/>
  <c r="AY10315" i="10"/>
  <c r="AY10314" i="10"/>
  <c r="AY10313" i="10"/>
  <c r="AY10312" i="10"/>
  <c r="AY10311" i="10"/>
  <c r="AY10310" i="10"/>
  <c r="AY10309" i="10"/>
  <c r="AY10308" i="10"/>
  <c r="AY10307" i="10"/>
  <c r="AY10306" i="10"/>
  <c r="AY10305" i="10"/>
  <c r="AY10304" i="10"/>
  <c r="AY10303" i="10"/>
  <c r="AY10302" i="10"/>
  <c r="AY10301" i="10"/>
  <c r="AY10300" i="10"/>
  <c r="AY10299" i="10"/>
  <c r="AY10298" i="10"/>
  <c r="AY10297" i="10"/>
  <c r="AY10296" i="10"/>
  <c r="AY10295" i="10"/>
  <c r="AY10294" i="10"/>
  <c r="AY10293" i="10"/>
  <c r="AY10292" i="10"/>
  <c r="AY10291" i="10"/>
  <c r="AY10290" i="10"/>
  <c r="AY10289" i="10"/>
  <c r="AY10288" i="10"/>
  <c r="AY10287" i="10"/>
  <c r="AY10286" i="10"/>
  <c r="AY10285" i="10"/>
  <c r="AY10284" i="10"/>
  <c r="AY10283" i="10"/>
  <c r="AY10282" i="10"/>
  <c r="AY10281" i="10"/>
  <c r="AY10280" i="10"/>
  <c r="AY10279" i="10"/>
  <c r="AY10278" i="10"/>
  <c r="AY10277" i="10"/>
  <c r="AY10276" i="10"/>
  <c r="AY10275" i="10"/>
  <c r="AY10274" i="10"/>
  <c r="AY10273" i="10"/>
  <c r="AY10272" i="10"/>
  <c r="AY10271" i="10"/>
  <c r="AY10270" i="10"/>
  <c r="AY10269" i="10"/>
  <c r="AY10268" i="10"/>
  <c r="AY10267" i="10"/>
  <c r="AY10266" i="10"/>
  <c r="AY10265" i="10"/>
  <c r="AY10264" i="10"/>
  <c r="AY10263" i="10"/>
  <c r="AY10262" i="10"/>
  <c r="AY10261" i="10"/>
  <c r="AY10260" i="10"/>
  <c r="AY10259" i="10"/>
  <c r="AY10258" i="10"/>
  <c r="AY10257" i="10"/>
  <c r="AY10256" i="10"/>
  <c r="AY10255" i="10"/>
  <c r="AY10254" i="10"/>
  <c r="AY10253" i="10"/>
  <c r="AY10252" i="10"/>
  <c r="AY10251" i="10"/>
  <c r="AY10250" i="10"/>
  <c r="AY10249" i="10"/>
  <c r="AY10248" i="10"/>
  <c r="AY10247" i="10"/>
  <c r="AY10246" i="10"/>
  <c r="AY10245" i="10"/>
  <c r="AY10244" i="10"/>
  <c r="AY10243" i="10"/>
  <c r="AY10242" i="10"/>
  <c r="AY10241" i="10"/>
  <c r="AY10240" i="10"/>
  <c r="AY10239" i="10"/>
  <c r="AY10238" i="10"/>
  <c r="AY10237" i="10"/>
  <c r="AY10236" i="10"/>
  <c r="AY10235" i="10"/>
  <c r="AY10234" i="10"/>
  <c r="AY10233" i="10"/>
  <c r="AY10232" i="10"/>
  <c r="AY10231" i="10"/>
  <c r="AY10230" i="10"/>
  <c r="AY10229" i="10"/>
  <c r="AY10228" i="10"/>
  <c r="AY10227" i="10"/>
  <c r="AY10226" i="10"/>
  <c r="AY10225" i="10"/>
  <c r="AY10224" i="10"/>
  <c r="AY10223" i="10"/>
  <c r="AY10222" i="10"/>
  <c r="AY10221" i="10"/>
  <c r="AY10220" i="10"/>
  <c r="AY10219" i="10"/>
  <c r="AY10218" i="10"/>
  <c r="AY10217" i="10"/>
  <c r="AY10216" i="10"/>
  <c r="AY10215" i="10"/>
  <c r="AY10214" i="10"/>
  <c r="AY10213" i="10"/>
  <c r="AY10212" i="10"/>
  <c r="AY10211" i="10"/>
  <c r="AY10210" i="10"/>
  <c r="AY10209" i="10"/>
  <c r="AY10208" i="10"/>
  <c r="AY10207" i="10"/>
  <c r="AY10206" i="10"/>
  <c r="AY10205" i="10"/>
  <c r="AY10204" i="10"/>
  <c r="AY10203" i="10"/>
  <c r="AY10202" i="10"/>
  <c r="AY10201" i="10"/>
  <c r="AY10200" i="10"/>
  <c r="AY10199" i="10"/>
  <c r="AY10198" i="10"/>
  <c r="AY10197" i="10"/>
  <c r="AY10196" i="10"/>
  <c r="AY10195" i="10"/>
  <c r="AY10194" i="10"/>
  <c r="AY10193" i="10"/>
  <c r="AY10192" i="10"/>
  <c r="AY10191" i="10"/>
  <c r="AY10190" i="10"/>
  <c r="AY10189" i="10"/>
  <c r="AY10188" i="10"/>
  <c r="AY10187" i="10"/>
  <c r="AY10186" i="10"/>
  <c r="AY10185" i="10"/>
  <c r="AY10184" i="10"/>
  <c r="AY10183" i="10"/>
  <c r="AY10182" i="10"/>
  <c r="AY10181" i="10"/>
  <c r="AY10180" i="10"/>
  <c r="AY10179" i="10"/>
  <c r="AY10178" i="10"/>
  <c r="AY10177" i="10"/>
  <c r="AY10176" i="10"/>
  <c r="AY10175" i="10"/>
  <c r="AY10174" i="10"/>
  <c r="AY10173" i="10"/>
  <c r="AY10172" i="10"/>
  <c r="AY10171" i="10"/>
  <c r="AY10170" i="10"/>
  <c r="AY10169" i="10"/>
  <c r="AY10168" i="10"/>
  <c r="AY10167" i="10"/>
  <c r="AY10166" i="10"/>
  <c r="AY10165" i="10"/>
  <c r="AY10164" i="10"/>
  <c r="AY10163" i="10"/>
  <c r="AY10162" i="10"/>
  <c r="AY10161" i="10"/>
  <c r="AY10160" i="10"/>
  <c r="AY10159" i="10"/>
  <c r="AY10158" i="10"/>
  <c r="AY10157" i="10"/>
  <c r="AY10156" i="10"/>
  <c r="AY10155" i="10"/>
  <c r="AY10154" i="10"/>
  <c r="AY10153" i="10"/>
  <c r="AY10152" i="10"/>
  <c r="AY10151" i="10"/>
  <c r="AY10150" i="10"/>
  <c r="AY10149" i="10"/>
  <c r="AY10148" i="10"/>
  <c r="AY10147" i="10"/>
  <c r="AY10146" i="10"/>
  <c r="AY10145" i="10"/>
  <c r="AY10144" i="10"/>
  <c r="AY10143" i="10"/>
  <c r="AY10142" i="10"/>
  <c r="AY10141" i="10"/>
  <c r="AY10140" i="10"/>
  <c r="AY10139" i="10"/>
  <c r="AY10138" i="10"/>
  <c r="AY10137" i="10"/>
  <c r="AY10136" i="10"/>
  <c r="AY10135" i="10"/>
  <c r="AY10134" i="10"/>
  <c r="AY10133" i="10"/>
  <c r="AY10132" i="10"/>
  <c r="AY10131" i="10"/>
  <c r="AY10130" i="10"/>
  <c r="AY10129" i="10"/>
  <c r="AY10128" i="10"/>
  <c r="AY10127" i="10"/>
  <c r="AY10126" i="10"/>
  <c r="AY10125" i="10"/>
  <c r="AY10124" i="10"/>
  <c r="AY10123" i="10"/>
  <c r="AY10122" i="10"/>
  <c r="AY10121" i="10"/>
  <c r="AY10120" i="10"/>
  <c r="AY10119" i="10"/>
  <c r="AY10118" i="10"/>
  <c r="AY10117" i="10"/>
  <c r="AY10116" i="10"/>
  <c r="AY10115" i="10"/>
  <c r="AY10114" i="10"/>
  <c r="AY10113" i="10"/>
  <c r="AY10112" i="10"/>
  <c r="AY10111" i="10"/>
  <c r="AY10110" i="10"/>
  <c r="AY10109" i="10"/>
  <c r="AY10108" i="10"/>
  <c r="AY10107" i="10"/>
  <c r="AY10106" i="10"/>
  <c r="AY10105" i="10"/>
  <c r="AY10104" i="10"/>
  <c r="AY10103" i="10"/>
  <c r="AY10102" i="10"/>
  <c r="AY10101" i="10"/>
  <c r="AY10100" i="10"/>
  <c r="AY10099" i="10"/>
  <c r="AY10098" i="10"/>
  <c r="AY10097" i="10"/>
  <c r="AY10096" i="10"/>
  <c r="AY10095" i="10"/>
  <c r="AY10094" i="10"/>
  <c r="AY10093" i="10"/>
  <c r="AY10092" i="10"/>
  <c r="AY10091" i="10"/>
  <c r="AY10090" i="10"/>
  <c r="AY10089" i="10"/>
  <c r="AY10088" i="10"/>
  <c r="AY10087" i="10"/>
  <c r="AY10086" i="10"/>
  <c r="AY10085" i="10"/>
  <c r="AY10084" i="10"/>
  <c r="AY10083" i="10"/>
  <c r="AY10082" i="10"/>
  <c r="AY10081" i="10"/>
  <c r="AY10080" i="10"/>
  <c r="AY10079" i="10"/>
  <c r="AY10078" i="10"/>
  <c r="AY10077" i="10"/>
  <c r="AY10076" i="10"/>
  <c r="AY10075" i="10"/>
  <c r="AY10074" i="10"/>
  <c r="AY10073" i="10"/>
  <c r="AY10072" i="10"/>
  <c r="AY10071" i="10"/>
  <c r="AY10070" i="10"/>
  <c r="AY10069" i="10"/>
  <c r="AY10068" i="10"/>
  <c r="AY10067" i="10"/>
  <c r="AY10066" i="10"/>
  <c r="AY10065" i="10"/>
  <c r="AY10064" i="10"/>
  <c r="AY10063" i="10"/>
  <c r="AY10062" i="10"/>
  <c r="AY10061" i="10"/>
  <c r="AY10060" i="10"/>
  <c r="AY10059" i="10"/>
  <c r="AY10058" i="10"/>
  <c r="AY10057" i="10"/>
  <c r="AY10056" i="10"/>
  <c r="AY10055" i="10"/>
  <c r="AY10054" i="10"/>
  <c r="AY10053" i="10"/>
  <c r="AY10052" i="10"/>
  <c r="AY10051" i="10"/>
  <c r="AY10050" i="10"/>
  <c r="AY10049" i="10"/>
  <c r="AY10048" i="10"/>
  <c r="AY10047" i="10"/>
  <c r="AY10046" i="10"/>
  <c r="AY10045" i="10"/>
  <c r="AY10044" i="10"/>
  <c r="AY10043" i="10"/>
  <c r="AY10042" i="10"/>
  <c r="AY10041" i="10"/>
  <c r="AY10040" i="10"/>
  <c r="AY10039" i="10"/>
  <c r="AY10038" i="10"/>
  <c r="AY10037" i="10"/>
  <c r="AY10036" i="10"/>
  <c r="AY10035" i="10"/>
  <c r="AY10034" i="10"/>
  <c r="AY10033" i="10"/>
  <c r="AY10032" i="10"/>
  <c r="AY10031" i="10"/>
  <c r="AY10030" i="10"/>
  <c r="AY10029" i="10"/>
  <c r="AY10028" i="10"/>
  <c r="AY10027" i="10"/>
  <c r="AY10026" i="10"/>
  <c r="AY10025" i="10"/>
  <c r="AY10024" i="10"/>
  <c r="AY10023" i="10"/>
  <c r="AY10022" i="10"/>
  <c r="AY10021" i="10"/>
  <c r="AY10020" i="10"/>
  <c r="AY10019" i="10"/>
  <c r="AY10018" i="10"/>
  <c r="AY10017" i="10"/>
  <c r="AY10016" i="10"/>
  <c r="AY10015" i="10"/>
  <c r="AY10014" i="10"/>
  <c r="AY10013" i="10"/>
  <c r="AY10012" i="10"/>
  <c r="AY10011" i="10"/>
  <c r="AY10010" i="10"/>
  <c r="AY10009" i="10"/>
  <c r="AY10008" i="10"/>
  <c r="AY10007" i="10"/>
  <c r="AY10006" i="10"/>
  <c r="AY10005" i="10"/>
  <c r="AY10004" i="10"/>
  <c r="AY10003" i="10"/>
  <c r="AY10002" i="10"/>
  <c r="AY10001" i="10"/>
  <c r="AY10000" i="10"/>
  <c r="AY9999" i="10"/>
  <c r="AY9998" i="10"/>
  <c r="AY9997" i="10"/>
  <c r="AY9996" i="10"/>
  <c r="AY9995" i="10"/>
  <c r="AY9994" i="10"/>
  <c r="AY9993" i="10"/>
  <c r="AY9992" i="10"/>
  <c r="AY9991" i="10"/>
  <c r="AY9990" i="10"/>
  <c r="AY9989" i="10"/>
  <c r="AY9988" i="10"/>
  <c r="AY9987" i="10"/>
  <c r="AY9986" i="10"/>
  <c r="AY9985" i="10"/>
  <c r="AY9984" i="10"/>
  <c r="AY9983" i="10"/>
  <c r="AY9982" i="10"/>
  <c r="AY9981" i="10"/>
  <c r="AY9980" i="10"/>
  <c r="AY9979" i="10"/>
  <c r="AY9978" i="10"/>
  <c r="AY9977" i="10"/>
  <c r="AY9976" i="10"/>
  <c r="AY9975" i="10"/>
  <c r="AY9974" i="10"/>
  <c r="AY9973" i="10"/>
  <c r="AY9972" i="10"/>
  <c r="AY9971" i="10"/>
  <c r="AY9970" i="10"/>
  <c r="AY9969" i="10"/>
  <c r="AY9968" i="10"/>
  <c r="AY9967" i="10"/>
  <c r="AY9966" i="10"/>
  <c r="AY9965" i="10"/>
  <c r="AY9964" i="10"/>
  <c r="AY9963" i="10"/>
  <c r="AY9962" i="10"/>
  <c r="AY9961" i="10"/>
  <c r="AY9960" i="10"/>
  <c r="AY9959" i="10"/>
  <c r="AY9958" i="10"/>
  <c r="AY9957" i="10"/>
  <c r="AY9956" i="10"/>
  <c r="AY9955" i="10"/>
  <c r="AY9954" i="10"/>
  <c r="AY9953" i="10"/>
  <c r="AY9952" i="10"/>
  <c r="AY9951" i="10"/>
  <c r="AY9950" i="10"/>
  <c r="AY9949" i="10"/>
  <c r="AY9948" i="10"/>
  <c r="AY9947" i="10"/>
  <c r="AY9946" i="10"/>
  <c r="AY9945" i="10"/>
  <c r="AY9944" i="10"/>
  <c r="AY9943" i="10"/>
  <c r="AY9942" i="10"/>
  <c r="AY9941" i="10"/>
  <c r="AY9940" i="10"/>
  <c r="AY9939" i="10"/>
  <c r="AY9938" i="10"/>
  <c r="AY9937" i="10"/>
  <c r="AY9936" i="10"/>
  <c r="AY9935" i="10"/>
  <c r="AY9934" i="10"/>
  <c r="AY9933" i="10"/>
  <c r="AY9932" i="10"/>
  <c r="AY9931" i="10"/>
  <c r="AY9930" i="10"/>
  <c r="AY9929" i="10"/>
  <c r="AY9928" i="10"/>
  <c r="AY9927" i="10"/>
  <c r="AY9926" i="10"/>
  <c r="AY9925" i="10"/>
  <c r="AY9924" i="10"/>
  <c r="AY9923" i="10"/>
  <c r="AY9922" i="10"/>
  <c r="AY9921" i="10"/>
  <c r="AY9920" i="10"/>
  <c r="AY9919" i="10"/>
  <c r="AY9918" i="10"/>
  <c r="AY9917" i="10"/>
  <c r="AY9916" i="10"/>
  <c r="AY9915" i="10"/>
  <c r="AY9914" i="10"/>
  <c r="AY9913" i="10"/>
  <c r="AY9912" i="10"/>
  <c r="AY9911" i="10"/>
  <c r="AY9910" i="10"/>
  <c r="AY9909" i="10"/>
  <c r="AY9908" i="10"/>
  <c r="AY9907" i="10"/>
  <c r="AY9906" i="10"/>
  <c r="AY9905" i="10"/>
  <c r="AY9904" i="10"/>
  <c r="AY9903" i="10"/>
  <c r="AY9902" i="10"/>
  <c r="AY9901" i="10"/>
  <c r="AY9900" i="10"/>
  <c r="AY9899" i="10"/>
  <c r="AY9898" i="10"/>
  <c r="AY9897" i="10"/>
  <c r="AY9896" i="10"/>
  <c r="AY9895" i="10"/>
  <c r="AY9894" i="10"/>
  <c r="AY9893" i="10"/>
  <c r="AY9892" i="10"/>
  <c r="AY9891" i="10"/>
  <c r="AY9890" i="10"/>
  <c r="AY9889" i="10"/>
  <c r="AY9888" i="10"/>
  <c r="AY9887" i="10"/>
  <c r="AY9886" i="10"/>
  <c r="AY9885" i="10"/>
  <c r="AY9884" i="10"/>
  <c r="AY9883" i="10"/>
  <c r="AY9882" i="10"/>
  <c r="AY9881" i="10"/>
  <c r="AY9880" i="10"/>
  <c r="AY9879" i="10"/>
  <c r="AY9878" i="10"/>
  <c r="AY9877" i="10"/>
  <c r="AY9876" i="10"/>
  <c r="AY9875" i="10"/>
  <c r="AY9874" i="10"/>
  <c r="AY9873" i="10"/>
  <c r="AY9872" i="10"/>
  <c r="AY9871" i="10"/>
  <c r="AY9870" i="10"/>
  <c r="AY9869" i="10"/>
  <c r="AY9868" i="10"/>
  <c r="AY9867" i="10"/>
  <c r="AY9866" i="10"/>
  <c r="AY9865" i="10"/>
  <c r="AY9864" i="10"/>
  <c r="AY9863" i="10"/>
  <c r="AY9862" i="10"/>
  <c r="AY9861" i="10"/>
  <c r="AY9860" i="10"/>
  <c r="AY9859" i="10"/>
  <c r="AY9858" i="10"/>
  <c r="AY9857" i="10"/>
  <c r="AY9856" i="10"/>
  <c r="AY9855" i="10"/>
  <c r="AY9854" i="10"/>
  <c r="AY9853" i="10"/>
  <c r="AY9852" i="10"/>
  <c r="AY9851" i="10"/>
  <c r="AY9850" i="10"/>
  <c r="AY9849" i="10"/>
  <c r="AY9848" i="10"/>
  <c r="AY9847" i="10"/>
  <c r="AY9846" i="10"/>
  <c r="AY9845" i="10"/>
  <c r="AY9844" i="10"/>
  <c r="AY9843" i="10"/>
  <c r="AY9842" i="10"/>
  <c r="AY9841" i="10"/>
  <c r="AY9840" i="10"/>
  <c r="AY9839" i="10"/>
  <c r="AY9838" i="10"/>
  <c r="AY9837" i="10"/>
  <c r="AY9836" i="10"/>
  <c r="AY9835" i="10"/>
  <c r="AY9834" i="10"/>
  <c r="AY9833" i="10"/>
  <c r="AY9832" i="10"/>
  <c r="AY9831" i="10"/>
  <c r="AY9830" i="10"/>
  <c r="AY9829" i="10"/>
  <c r="AY9828" i="10"/>
  <c r="AY9827" i="10"/>
  <c r="AY9826" i="10"/>
  <c r="AY9825" i="10"/>
  <c r="AY9824" i="10"/>
  <c r="AY9823" i="10"/>
  <c r="AY9822" i="10"/>
  <c r="AY9821" i="10"/>
  <c r="AY9820" i="10"/>
  <c r="AY9819" i="10"/>
  <c r="AY9818" i="10"/>
  <c r="AY9817" i="10"/>
  <c r="AY9816" i="10"/>
  <c r="AY9815" i="10"/>
  <c r="AY9814" i="10"/>
  <c r="AY9813" i="10"/>
  <c r="AY9812" i="10"/>
  <c r="AY9811" i="10"/>
  <c r="AY9810" i="10"/>
  <c r="AY9809" i="10"/>
  <c r="AY9808" i="10"/>
  <c r="AY9807" i="10"/>
  <c r="AY9806" i="10"/>
  <c r="AY9805" i="10"/>
  <c r="AY9804" i="10"/>
  <c r="AY9803" i="10"/>
  <c r="AY9802" i="10"/>
  <c r="AY9801" i="10"/>
  <c r="AY9800" i="10"/>
  <c r="AY9799" i="10"/>
  <c r="AY9798" i="10"/>
  <c r="AY9797" i="10"/>
  <c r="AY9796" i="10"/>
  <c r="AY9795" i="10"/>
  <c r="AY9794" i="10"/>
  <c r="AY9793" i="10"/>
  <c r="AY9792" i="10"/>
  <c r="AY9791" i="10"/>
  <c r="AY9790" i="10"/>
  <c r="AY9789" i="10"/>
  <c r="AY9788" i="10"/>
  <c r="AY9787" i="10"/>
  <c r="AY9786" i="10"/>
  <c r="AY9785" i="10"/>
  <c r="AY9784" i="10"/>
  <c r="AY9783" i="10"/>
  <c r="AY9782" i="10"/>
  <c r="AY9781" i="10"/>
  <c r="AY9780" i="10"/>
  <c r="AY9779" i="10"/>
  <c r="AY9778" i="10"/>
  <c r="AY9777" i="10"/>
  <c r="AY9776" i="10"/>
  <c r="AY9775" i="10"/>
  <c r="AY9774" i="10"/>
  <c r="AY9773" i="10"/>
  <c r="AY9772" i="10"/>
  <c r="AY9771" i="10"/>
  <c r="AY9770" i="10"/>
  <c r="AY9769" i="10"/>
  <c r="AY9768" i="10"/>
  <c r="AY9767" i="10"/>
  <c r="AY9766" i="10"/>
  <c r="AY9765" i="10"/>
  <c r="AY9764" i="10"/>
  <c r="AY9763" i="10"/>
  <c r="AY9762" i="10"/>
  <c r="AY9761" i="10"/>
  <c r="AY9760" i="10"/>
  <c r="AY9759" i="10"/>
  <c r="AY9758" i="10"/>
  <c r="AY9757" i="10"/>
  <c r="AY9756" i="10"/>
  <c r="AY9755" i="10"/>
  <c r="AY9754" i="10"/>
  <c r="AY9753" i="10"/>
  <c r="AY9752" i="10"/>
  <c r="AY9751" i="10"/>
  <c r="AY9750" i="10"/>
  <c r="AY9749" i="10"/>
  <c r="AY9748" i="10"/>
  <c r="AY9747" i="10"/>
  <c r="AY9746" i="10"/>
  <c r="AY9745" i="10"/>
  <c r="AY9744" i="10"/>
  <c r="AY9743" i="10"/>
  <c r="AY9742" i="10"/>
  <c r="AY9741" i="10"/>
  <c r="AY9740" i="10"/>
  <c r="AY9739" i="10"/>
  <c r="AY9738" i="10"/>
  <c r="AY9737" i="10"/>
  <c r="AY9736" i="10"/>
  <c r="AY9735" i="10"/>
  <c r="AY9734" i="10"/>
  <c r="AY9733" i="10"/>
  <c r="AY9732" i="10"/>
  <c r="AY9731" i="10"/>
  <c r="AY9730" i="10"/>
  <c r="AY9729" i="10"/>
  <c r="AY9728" i="10"/>
  <c r="AY9727" i="10"/>
  <c r="AY9726" i="10"/>
  <c r="AY9725" i="10"/>
  <c r="AY9724" i="10"/>
  <c r="AY9723" i="10"/>
  <c r="AY9722" i="10"/>
  <c r="AY9721" i="10"/>
  <c r="AY9720" i="10"/>
  <c r="AY9719" i="10"/>
  <c r="AY9718" i="10"/>
  <c r="AY9717" i="10"/>
  <c r="AY9716" i="10"/>
  <c r="AY9715" i="10"/>
  <c r="AY9714" i="10"/>
  <c r="AY9713" i="10"/>
  <c r="AY9712" i="10"/>
  <c r="AY9711" i="10"/>
  <c r="AY9710" i="10"/>
  <c r="AY9709" i="10"/>
  <c r="AY9708" i="10"/>
  <c r="AY9707" i="10"/>
  <c r="AY9706" i="10"/>
  <c r="AY9705" i="10"/>
  <c r="AY9704" i="10"/>
  <c r="AY9703" i="10"/>
  <c r="AY9702" i="10"/>
  <c r="AY9701" i="10"/>
  <c r="AY9700" i="10"/>
  <c r="AY9699" i="10"/>
  <c r="AY9698" i="10"/>
  <c r="AY9697" i="10"/>
  <c r="AY9696" i="10"/>
  <c r="AY9695" i="10"/>
  <c r="AY9694" i="10"/>
  <c r="AY9693" i="10"/>
  <c r="AY9692" i="10"/>
  <c r="AY9691" i="10"/>
  <c r="AY9690" i="10"/>
  <c r="AY9689" i="10"/>
  <c r="AY9688" i="10"/>
  <c r="AY9687" i="10"/>
  <c r="AY9686" i="10"/>
  <c r="AY9685" i="10"/>
  <c r="AY9684" i="10"/>
  <c r="AY9683" i="10"/>
  <c r="AY9682" i="10"/>
  <c r="AY9681" i="10"/>
  <c r="AY9680" i="10"/>
  <c r="AY9679" i="10"/>
  <c r="AY9678" i="10"/>
  <c r="AY9677" i="10"/>
  <c r="AY9676" i="10"/>
  <c r="AY9675" i="10"/>
  <c r="AY9674" i="10"/>
  <c r="AY9673" i="10"/>
  <c r="AY9672" i="10"/>
  <c r="AY9671" i="10"/>
  <c r="AY9670" i="10"/>
  <c r="AY9669" i="10"/>
  <c r="AY9668" i="10"/>
  <c r="AY9667" i="10"/>
  <c r="AY9666" i="10"/>
  <c r="AY9665" i="10"/>
  <c r="AY9664" i="10"/>
  <c r="AY9663" i="10"/>
  <c r="AY9662" i="10"/>
  <c r="AY9661" i="10"/>
  <c r="AY9660" i="10"/>
  <c r="AY9659" i="10"/>
  <c r="AY9658" i="10"/>
  <c r="AY9657" i="10"/>
  <c r="AY9656" i="10"/>
  <c r="AY9655" i="10"/>
  <c r="AY9654" i="10"/>
  <c r="AY9653" i="10"/>
  <c r="AY9652" i="10"/>
  <c r="AY9651" i="10"/>
  <c r="AY9650" i="10"/>
  <c r="AY9649" i="10"/>
  <c r="AY9648" i="10"/>
  <c r="AY9647" i="10"/>
  <c r="AY9646" i="10"/>
  <c r="AY9645" i="10"/>
  <c r="AY9644" i="10"/>
  <c r="AY9643" i="10"/>
  <c r="AY9642" i="10"/>
  <c r="AY9641" i="10"/>
  <c r="AY9640" i="10"/>
  <c r="AY9639" i="10"/>
  <c r="AY9638" i="10"/>
  <c r="AY9637" i="10"/>
  <c r="AY9636" i="10"/>
  <c r="AY9635" i="10"/>
  <c r="AY9634" i="10"/>
  <c r="AY9633" i="10"/>
  <c r="AY9632" i="10"/>
  <c r="AY9631" i="10"/>
  <c r="AY9630" i="10"/>
  <c r="AY9629" i="10"/>
  <c r="AY9628" i="10"/>
  <c r="AY9627" i="10"/>
  <c r="AY9626" i="10"/>
  <c r="AY9625" i="10"/>
  <c r="AY9624" i="10"/>
  <c r="AY9623" i="10"/>
  <c r="AY9622" i="10"/>
  <c r="AY9621" i="10"/>
  <c r="AY9620" i="10"/>
  <c r="AY9619" i="10"/>
  <c r="AY9618" i="10"/>
  <c r="AY9617" i="10"/>
  <c r="AY9616" i="10"/>
  <c r="AY9615" i="10"/>
  <c r="AY9614" i="10"/>
  <c r="AY9613" i="10"/>
  <c r="AY9612" i="10"/>
  <c r="AY9611" i="10"/>
  <c r="AY9610" i="10"/>
  <c r="AY9609" i="10"/>
  <c r="AY9608" i="10"/>
  <c r="AY9607" i="10"/>
  <c r="AY9606" i="10"/>
  <c r="AY9605" i="10"/>
  <c r="AY9604" i="10"/>
  <c r="AY9603" i="10"/>
  <c r="AY9602" i="10"/>
  <c r="AY9601" i="10"/>
  <c r="AY9600" i="10"/>
  <c r="AY9599" i="10"/>
  <c r="AY9598" i="10"/>
  <c r="AY9597" i="10"/>
  <c r="AY9596" i="10"/>
  <c r="AY9595" i="10"/>
  <c r="AY9594" i="10"/>
  <c r="AY9593" i="10"/>
  <c r="AY9592" i="10"/>
  <c r="AY9591" i="10"/>
  <c r="AY9590" i="10"/>
  <c r="AY9589" i="10"/>
  <c r="AY9588" i="10"/>
  <c r="AY9587" i="10"/>
  <c r="AY9586" i="10"/>
  <c r="AY9585" i="10"/>
  <c r="AY9584" i="10"/>
  <c r="AY9583" i="10"/>
  <c r="AY9582" i="10"/>
  <c r="AY9581" i="10"/>
  <c r="AY9580" i="10"/>
  <c r="AY9579" i="10"/>
  <c r="AY9578" i="10"/>
  <c r="AY9577" i="10"/>
  <c r="AY9576" i="10"/>
  <c r="AY9575" i="10"/>
  <c r="AY9574" i="10"/>
  <c r="AY9573" i="10"/>
  <c r="AY9572" i="10"/>
  <c r="AY9571" i="10"/>
  <c r="AY9570" i="10"/>
  <c r="AY9569" i="10"/>
  <c r="AY9568" i="10"/>
  <c r="AY9567" i="10"/>
  <c r="AY9566" i="10"/>
  <c r="AY9565" i="10"/>
  <c r="AY9564" i="10"/>
  <c r="AY9563" i="10"/>
  <c r="AY9562" i="10"/>
  <c r="AY9561" i="10"/>
  <c r="AY9560" i="10"/>
  <c r="AY9559" i="10"/>
  <c r="AY9558" i="10"/>
  <c r="AY9557" i="10"/>
  <c r="AY9556" i="10"/>
  <c r="AY9555" i="10"/>
  <c r="AY9554" i="10"/>
  <c r="AY9553" i="10"/>
  <c r="AY9552" i="10"/>
  <c r="AY9551" i="10"/>
  <c r="AY9550" i="10"/>
  <c r="AY9549" i="10"/>
  <c r="AY9548" i="10"/>
  <c r="AY9547" i="10"/>
  <c r="AY9546" i="10"/>
  <c r="AY9545" i="10"/>
  <c r="AY9544" i="10"/>
  <c r="AY9543" i="10"/>
  <c r="AY9542" i="10"/>
  <c r="AY9541" i="10"/>
  <c r="AY9540" i="10"/>
  <c r="AY9539" i="10"/>
  <c r="AY9538" i="10"/>
  <c r="AY9537" i="10"/>
  <c r="AY9536" i="10"/>
  <c r="AY9535" i="10"/>
  <c r="AY9534" i="10"/>
  <c r="AY9533" i="10"/>
  <c r="AY9532" i="10"/>
  <c r="AY9531" i="10"/>
  <c r="AY9530" i="10"/>
  <c r="AY9529" i="10"/>
  <c r="AY9528" i="10"/>
  <c r="AY9527" i="10"/>
  <c r="AY9526" i="10"/>
  <c r="AY9525" i="10"/>
  <c r="AY9524" i="10"/>
  <c r="AY9523" i="10"/>
  <c r="AY9522" i="10"/>
  <c r="AY9521" i="10"/>
  <c r="AY9520" i="10"/>
  <c r="AY9519" i="10"/>
  <c r="AY9518" i="10"/>
  <c r="AY9517" i="10"/>
  <c r="AY9516" i="10"/>
  <c r="AY9515" i="10"/>
  <c r="AY9514" i="10"/>
  <c r="AY9513" i="10"/>
  <c r="AY9512" i="10"/>
  <c r="AY9511" i="10"/>
  <c r="AY9510" i="10"/>
  <c r="AY9509" i="10"/>
  <c r="AY9508" i="10"/>
  <c r="AY9507" i="10"/>
  <c r="AY9506" i="10"/>
  <c r="AY9505" i="10"/>
  <c r="AY9504" i="10"/>
  <c r="AY9503" i="10"/>
  <c r="AY9502" i="10"/>
  <c r="AY9501" i="10"/>
  <c r="AY9500" i="10"/>
  <c r="AY9499" i="10"/>
  <c r="AY9498" i="10"/>
  <c r="AY9497" i="10"/>
  <c r="AY9496" i="10"/>
  <c r="AY9495" i="10"/>
  <c r="AY9494" i="10"/>
  <c r="AY9493" i="10"/>
  <c r="AY9492" i="10"/>
  <c r="AY9491" i="10"/>
  <c r="AY9490" i="10"/>
  <c r="AY9489" i="10"/>
  <c r="AY9488" i="10"/>
  <c r="AY9487" i="10"/>
  <c r="AY9486" i="10"/>
  <c r="AY9485" i="10"/>
  <c r="AY9484" i="10"/>
  <c r="AY9483" i="10"/>
  <c r="AY9482" i="10"/>
  <c r="AY9481" i="10"/>
  <c r="AY9480" i="10"/>
  <c r="AY9479" i="10"/>
  <c r="AY9478" i="10"/>
  <c r="AY9477" i="10"/>
  <c r="AY9476" i="10"/>
  <c r="AY9475" i="10"/>
  <c r="AY9474" i="10"/>
  <c r="AY9473" i="10"/>
  <c r="AY9472" i="10"/>
  <c r="AY9471" i="10"/>
  <c r="AY9470" i="10"/>
  <c r="AY9469" i="10"/>
  <c r="AY9468" i="10"/>
  <c r="AY9467" i="10"/>
  <c r="AY9466" i="10"/>
  <c r="AY9465" i="10"/>
  <c r="AY9464" i="10"/>
  <c r="AY9463" i="10"/>
  <c r="AY9462" i="10"/>
  <c r="AY9461" i="10"/>
  <c r="AY9460" i="10"/>
  <c r="AY9459" i="10"/>
  <c r="AY9458" i="10"/>
  <c r="AY9457" i="10"/>
  <c r="AY9456" i="10"/>
  <c r="AY9455" i="10"/>
  <c r="AY9454" i="10"/>
  <c r="AY9453" i="10"/>
  <c r="AY9452" i="10"/>
  <c r="AY9451" i="10"/>
  <c r="AY9450" i="10"/>
  <c r="AY9449" i="10"/>
  <c r="AY9448" i="10"/>
  <c r="AY9447" i="10"/>
  <c r="AY9446" i="10"/>
  <c r="AY9445" i="10"/>
  <c r="AY9444" i="10"/>
  <c r="AY9443" i="10"/>
  <c r="AY9442" i="10"/>
  <c r="AY9441" i="10"/>
  <c r="AY9440" i="10"/>
  <c r="AY9439" i="10"/>
  <c r="AY9438" i="10"/>
  <c r="AY9437" i="10"/>
  <c r="AY9436" i="10"/>
  <c r="AY9435" i="10"/>
  <c r="AY9434" i="10"/>
  <c r="AY9433" i="10"/>
  <c r="AY9432" i="10"/>
  <c r="AY9431" i="10"/>
  <c r="AY9430" i="10"/>
  <c r="AY9429" i="10"/>
  <c r="AY9428" i="10"/>
  <c r="AY9427" i="10"/>
  <c r="AY9426" i="10"/>
  <c r="AY9425" i="10"/>
  <c r="AY9424" i="10"/>
  <c r="AY9423" i="10"/>
  <c r="AY9422" i="10"/>
  <c r="AY9421" i="10"/>
  <c r="AY9420" i="10"/>
  <c r="AY9419" i="10"/>
  <c r="AY9418" i="10"/>
  <c r="AY9417" i="10"/>
  <c r="AY9416" i="10"/>
  <c r="AY9415" i="10"/>
  <c r="AY9414" i="10"/>
  <c r="AY9413" i="10"/>
  <c r="AY9412" i="10"/>
  <c r="AY9411" i="10"/>
  <c r="AY9410" i="10"/>
  <c r="AY9409" i="10"/>
  <c r="AY9408" i="10"/>
  <c r="AY9407" i="10"/>
  <c r="AY9406" i="10"/>
  <c r="AY9405" i="10"/>
  <c r="AY9404" i="10"/>
  <c r="AY9403" i="10"/>
  <c r="AY9402" i="10"/>
  <c r="AY9401" i="10"/>
  <c r="AY9400" i="10"/>
  <c r="AY9399" i="10"/>
  <c r="AY9398" i="10"/>
  <c r="AY9397" i="10"/>
  <c r="AY9396" i="10"/>
  <c r="AY9395" i="10"/>
  <c r="AY9394" i="10"/>
  <c r="AY9393" i="10"/>
  <c r="AY9392" i="10"/>
  <c r="AY9391" i="10"/>
  <c r="AY9390" i="10"/>
  <c r="AY9389" i="10"/>
  <c r="AY9388" i="10"/>
  <c r="AY9387" i="10"/>
  <c r="AY9386" i="10"/>
  <c r="AY9385" i="10"/>
  <c r="AY9384" i="10"/>
  <c r="AY9383" i="10"/>
  <c r="AY9382" i="10"/>
  <c r="AY9381" i="10"/>
  <c r="AY9380" i="10"/>
  <c r="AY9379" i="10"/>
  <c r="AY9378" i="10"/>
  <c r="AY9377" i="10"/>
  <c r="AY9376" i="10"/>
  <c r="AY9375" i="10"/>
  <c r="AY9374" i="10"/>
  <c r="AY9373" i="10"/>
  <c r="AY9372" i="10"/>
  <c r="AY9371" i="10"/>
  <c r="AY9370" i="10"/>
  <c r="AY9369" i="10"/>
  <c r="AY9368" i="10"/>
  <c r="AY9367" i="10"/>
  <c r="AY9366" i="10"/>
  <c r="AY9365" i="10"/>
  <c r="AY9364" i="10"/>
  <c r="AY9363" i="10"/>
  <c r="AY9362" i="10"/>
  <c r="AY9361" i="10"/>
  <c r="AY9360" i="10"/>
  <c r="AY9359" i="10"/>
  <c r="AY9358" i="10"/>
  <c r="AY9357" i="10"/>
  <c r="AY9356" i="10"/>
  <c r="AY9355" i="10"/>
  <c r="AY9354" i="10"/>
  <c r="AY9353" i="10"/>
  <c r="AY9352" i="10"/>
  <c r="AY9351" i="10"/>
  <c r="AY9350" i="10"/>
  <c r="AY9349" i="10"/>
  <c r="AY9348" i="10"/>
  <c r="AY9347" i="10"/>
  <c r="AY9346" i="10"/>
  <c r="AY9345" i="10"/>
  <c r="AY9344" i="10"/>
  <c r="AY9343" i="10"/>
  <c r="AY9342" i="10"/>
  <c r="AY9341" i="10"/>
  <c r="AY9340" i="10"/>
  <c r="AY9339" i="10"/>
  <c r="AY9338" i="10"/>
  <c r="AY9337" i="10"/>
  <c r="AY9336" i="10"/>
  <c r="AY9335" i="10"/>
  <c r="AY9334" i="10"/>
  <c r="AY9333" i="10"/>
  <c r="AY9332" i="10"/>
  <c r="AY9331" i="10"/>
  <c r="AY9330" i="10"/>
  <c r="AY9329" i="10"/>
  <c r="AY9328" i="10"/>
  <c r="AY9327" i="10"/>
  <c r="AY9326" i="10"/>
  <c r="AY9325" i="10"/>
  <c r="AY9324" i="10"/>
  <c r="AY9323" i="10"/>
  <c r="AY9322" i="10"/>
  <c r="AY9321" i="10"/>
  <c r="AY9320" i="10"/>
  <c r="AY9319" i="10"/>
  <c r="AY9318" i="10"/>
  <c r="AY9317" i="10"/>
  <c r="AY9316" i="10"/>
  <c r="AY9315" i="10"/>
  <c r="AY9314" i="10"/>
  <c r="AY9313" i="10"/>
  <c r="AY9312" i="10"/>
  <c r="AY9311" i="10"/>
  <c r="AY9310" i="10"/>
  <c r="AY9309" i="10"/>
  <c r="AY9308" i="10"/>
  <c r="AY9307" i="10"/>
  <c r="AY9306" i="10"/>
  <c r="AY9305" i="10"/>
  <c r="AY9304" i="10"/>
  <c r="AY9303" i="10"/>
  <c r="AY9302" i="10"/>
  <c r="AY9301" i="10"/>
  <c r="AY9300" i="10"/>
  <c r="AY9299" i="10"/>
  <c r="AY9298" i="10"/>
  <c r="AY9297" i="10"/>
  <c r="AY9296" i="10"/>
  <c r="AY9295" i="10"/>
  <c r="AY9294" i="10"/>
  <c r="AY9293" i="10"/>
  <c r="AY9292" i="10"/>
  <c r="AY9291" i="10"/>
  <c r="AY9290" i="10"/>
  <c r="AY9289" i="10"/>
  <c r="AY9288" i="10"/>
  <c r="AY9287" i="10"/>
  <c r="AY9286" i="10"/>
  <c r="AY9285" i="10"/>
  <c r="AY9284" i="10"/>
  <c r="AY9283" i="10"/>
  <c r="AY9282" i="10"/>
  <c r="AY9281" i="10"/>
  <c r="AY9280" i="10"/>
  <c r="AY9279" i="10"/>
  <c r="AY9278" i="10"/>
  <c r="AY9277" i="10"/>
  <c r="AY9276" i="10"/>
  <c r="AY9275" i="10"/>
  <c r="AY9274" i="10"/>
  <c r="AY9273" i="10"/>
  <c r="AY9272" i="10"/>
  <c r="AY9271" i="10"/>
  <c r="AY9270" i="10"/>
  <c r="AY9269" i="10"/>
  <c r="AY9268" i="10"/>
  <c r="AY9267" i="10"/>
  <c r="AY9266" i="10"/>
  <c r="AY9265" i="10"/>
  <c r="AY9264" i="10"/>
  <c r="AY9263" i="10"/>
  <c r="AY9262" i="10"/>
  <c r="AY9261" i="10"/>
  <c r="AY9260" i="10"/>
  <c r="AY9259" i="10"/>
  <c r="AY9258" i="10"/>
  <c r="AY9257" i="10"/>
  <c r="AY9256" i="10"/>
  <c r="AY9255" i="10"/>
  <c r="AY9254" i="10"/>
  <c r="AY9253" i="10"/>
  <c r="AY9252" i="10"/>
  <c r="AY9251" i="10"/>
  <c r="AY9250" i="10"/>
  <c r="AY9249" i="10"/>
  <c r="AY9248" i="10"/>
  <c r="AY9247" i="10"/>
  <c r="AY9246" i="10"/>
  <c r="AY9245" i="10"/>
  <c r="AY9244" i="10"/>
  <c r="AY9243" i="10"/>
  <c r="AY9242" i="10"/>
  <c r="AY9241" i="10"/>
  <c r="AY9240" i="10"/>
  <c r="AY9239" i="10"/>
  <c r="AY9238" i="10"/>
  <c r="AY9237" i="10"/>
  <c r="AY9236" i="10"/>
  <c r="AY9235" i="10"/>
  <c r="AY9234" i="10"/>
  <c r="AY9233" i="10"/>
  <c r="AY9232" i="10"/>
  <c r="AY9231" i="10"/>
  <c r="AY9230" i="10"/>
  <c r="AY9229" i="10"/>
  <c r="AY9228" i="10"/>
  <c r="AY9227" i="10"/>
  <c r="AY9226" i="10"/>
  <c r="AY9225" i="10"/>
  <c r="AY9224" i="10"/>
  <c r="AY9223" i="10"/>
  <c r="AY9222" i="10"/>
  <c r="AY9221" i="10"/>
  <c r="AY9220" i="10"/>
  <c r="AY9219" i="10"/>
  <c r="AY9218" i="10"/>
  <c r="AY9217" i="10"/>
  <c r="AY9216" i="10"/>
  <c r="AY9215" i="10"/>
  <c r="AY9214" i="10"/>
  <c r="AY9213" i="10"/>
  <c r="AY9212" i="10"/>
  <c r="AY9211" i="10"/>
  <c r="AY9210" i="10"/>
  <c r="AY9209" i="10"/>
  <c r="AY9208" i="10"/>
  <c r="AY9207" i="10"/>
  <c r="AY9206" i="10"/>
  <c r="AY9205" i="10"/>
  <c r="AY9204" i="10"/>
  <c r="AY9203" i="10"/>
  <c r="AY9202" i="10"/>
  <c r="AY9201" i="10"/>
  <c r="AY9200" i="10"/>
  <c r="AY9199" i="10"/>
  <c r="AY9198" i="10"/>
  <c r="AY9197" i="10"/>
  <c r="AY9196" i="10"/>
  <c r="AY9195" i="10"/>
  <c r="AY9194" i="10"/>
  <c r="AY9193" i="10"/>
  <c r="AY9192" i="10"/>
  <c r="AY9191" i="10"/>
  <c r="AY9190" i="10"/>
  <c r="AY9189" i="10"/>
  <c r="AY9188" i="10"/>
  <c r="AY9187" i="10"/>
  <c r="AY9186" i="10"/>
  <c r="AY9185" i="10"/>
  <c r="AY9184" i="10"/>
  <c r="AY9183" i="10"/>
  <c r="AY9182" i="10"/>
  <c r="AY9181" i="10"/>
  <c r="AY9180" i="10"/>
  <c r="AY9179" i="10"/>
  <c r="AY9178" i="10"/>
  <c r="AY9177" i="10"/>
  <c r="AY9176" i="10"/>
  <c r="AY9175" i="10"/>
  <c r="AY9174" i="10"/>
  <c r="AY9173" i="10"/>
  <c r="AY9172" i="10"/>
  <c r="AY9171" i="10"/>
  <c r="AY9170" i="10"/>
  <c r="AY9169" i="10"/>
  <c r="AY9168" i="10"/>
  <c r="AY9167" i="10"/>
  <c r="AY9166" i="10"/>
  <c r="AY9165" i="10"/>
  <c r="AY9164" i="10"/>
  <c r="AY9163" i="10"/>
  <c r="AY9162" i="10"/>
  <c r="AY9161" i="10"/>
  <c r="AY9160" i="10"/>
  <c r="AY9159" i="10"/>
  <c r="AY9158" i="10"/>
  <c r="AY9157" i="10"/>
  <c r="AY9156" i="10"/>
  <c r="AY9155" i="10"/>
  <c r="AY9154" i="10"/>
  <c r="AY9153" i="10"/>
  <c r="AY9152" i="10"/>
  <c r="AY9151" i="10"/>
  <c r="AY9150" i="10"/>
  <c r="AY9149" i="10"/>
  <c r="AY9148" i="10"/>
  <c r="AY9147" i="10"/>
  <c r="AY9146" i="10"/>
  <c r="AY9145" i="10"/>
  <c r="AY9144" i="10"/>
  <c r="AY9143" i="10"/>
  <c r="AY9142" i="10"/>
  <c r="AY9141" i="10"/>
  <c r="AY9140" i="10"/>
  <c r="AY9139" i="10"/>
  <c r="AY9138" i="10"/>
  <c r="AY9137" i="10"/>
  <c r="AY9136" i="10"/>
  <c r="AY9135" i="10"/>
  <c r="AY9134" i="10"/>
  <c r="AY9133" i="10"/>
  <c r="AY9132" i="10"/>
  <c r="AY9131" i="10"/>
  <c r="AY9130" i="10"/>
  <c r="AY9129" i="10"/>
  <c r="AY9128" i="10"/>
  <c r="AY9127" i="10"/>
  <c r="AY9126" i="10"/>
  <c r="AY9125" i="10"/>
  <c r="AY9124" i="10"/>
  <c r="AY9123" i="10"/>
  <c r="AY9122" i="10"/>
  <c r="AY9121" i="10"/>
  <c r="AY9120" i="10"/>
  <c r="AY9119" i="10"/>
  <c r="AY9118" i="10"/>
  <c r="AY9117" i="10"/>
  <c r="AY9116" i="10"/>
  <c r="AY9115" i="10"/>
  <c r="AY9114" i="10"/>
  <c r="AY9113" i="10"/>
  <c r="AY9112" i="10"/>
  <c r="AY9111" i="10"/>
  <c r="AY9110" i="10"/>
  <c r="AY9109" i="10"/>
  <c r="AY9108" i="10"/>
  <c r="AY9107" i="10"/>
  <c r="AY9106" i="10"/>
  <c r="AY9105" i="10"/>
  <c r="AY9104" i="10"/>
  <c r="AY9103" i="10"/>
  <c r="AY9102" i="10"/>
  <c r="AY9101" i="10"/>
  <c r="AY9100" i="10"/>
  <c r="AY9099" i="10"/>
  <c r="AY9098" i="10"/>
  <c r="AY9097" i="10"/>
  <c r="AY9096" i="10"/>
  <c r="AY9095" i="10"/>
  <c r="AY9094" i="10"/>
  <c r="AY9093" i="10"/>
  <c r="AY9092" i="10"/>
  <c r="AY9091" i="10"/>
  <c r="AY9090" i="10"/>
  <c r="AY9089" i="10"/>
  <c r="AY9088" i="10"/>
  <c r="AY9087" i="10"/>
  <c r="AY9086" i="10"/>
  <c r="AY9085" i="10"/>
  <c r="AY9084" i="10"/>
  <c r="AY9083" i="10"/>
  <c r="AY9082" i="10"/>
  <c r="AY9081" i="10"/>
  <c r="AY9080" i="10"/>
  <c r="AY9079" i="10"/>
  <c r="AY9078" i="10"/>
  <c r="AY9077" i="10"/>
  <c r="AY9076" i="10"/>
  <c r="AY9075" i="10"/>
  <c r="AY9074" i="10"/>
  <c r="AY9073" i="10"/>
  <c r="AY9072" i="10"/>
  <c r="AY9071" i="10"/>
  <c r="AY9070" i="10"/>
  <c r="AY9069" i="10"/>
  <c r="AY9068" i="10"/>
  <c r="AY9067" i="10"/>
  <c r="AY9066" i="10"/>
  <c r="AY9065" i="10"/>
  <c r="AY9064" i="10"/>
  <c r="AY9063" i="10"/>
  <c r="AY9062" i="10"/>
  <c r="AY9061" i="10"/>
  <c r="AY9060" i="10"/>
  <c r="AY9059" i="10"/>
  <c r="AY9058" i="10"/>
  <c r="AY9057" i="10"/>
  <c r="AY9056" i="10"/>
  <c r="AY9055" i="10"/>
  <c r="AY9054" i="10"/>
  <c r="AY9053" i="10"/>
  <c r="AY9052" i="10"/>
  <c r="AY9051" i="10"/>
  <c r="AY9050" i="10"/>
  <c r="AY9049" i="10"/>
  <c r="AY9048" i="10"/>
  <c r="AY9047" i="10"/>
  <c r="AY9046" i="10"/>
  <c r="AY9045" i="10"/>
  <c r="AY9044" i="10"/>
  <c r="AY9043" i="10"/>
  <c r="AY9042" i="10"/>
  <c r="AY9041" i="10"/>
  <c r="AY9040" i="10"/>
  <c r="AY9039" i="10"/>
  <c r="AY9038" i="10"/>
  <c r="AY9037" i="10"/>
  <c r="AY9036" i="10"/>
  <c r="AY9035" i="10"/>
  <c r="AY9034" i="10"/>
  <c r="AY9033" i="10"/>
  <c r="AY9032" i="10"/>
  <c r="AY9031" i="10"/>
  <c r="AY9030" i="10"/>
  <c r="AY9029" i="10"/>
  <c r="AY9028" i="10"/>
  <c r="AY9027" i="10"/>
  <c r="AY9026" i="10"/>
  <c r="AY9025" i="10"/>
  <c r="AY9024" i="10"/>
  <c r="AY9023" i="10"/>
  <c r="AY9022" i="10"/>
  <c r="AY9021" i="10"/>
  <c r="AY9020" i="10"/>
  <c r="AY9019" i="10"/>
  <c r="AY9018" i="10"/>
  <c r="AY9017" i="10"/>
  <c r="AY9016" i="10"/>
  <c r="AY9015" i="10"/>
  <c r="AY9014" i="10"/>
  <c r="AY9013" i="10"/>
  <c r="AY9012" i="10"/>
  <c r="AY9011" i="10"/>
  <c r="AY9010" i="10"/>
  <c r="AY9009" i="10"/>
  <c r="AY9008" i="10"/>
  <c r="AY9007" i="10"/>
  <c r="AY9006" i="10"/>
  <c r="AY9005" i="10"/>
  <c r="AY9004" i="10"/>
  <c r="AY9003" i="10"/>
  <c r="AY9002" i="10"/>
  <c r="AY9001" i="10"/>
  <c r="AY9000" i="10"/>
  <c r="AY8999" i="10"/>
  <c r="AY8998" i="10"/>
  <c r="AY8997" i="10"/>
  <c r="AY8996" i="10"/>
  <c r="AY8995" i="10"/>
  <c r="AY8994" i="10"/>
  <c r="AY8993" i="10"/>
  <c r="AY8992" i="10"/>
  <c r="AY8991" i="10"/>
  <c r="AY8990" i="10"/>
  <c r="AY8989" i="10"/>
  <c r="AY8988" i="10"/>
  <c r="AY8987" i="10"/>
  <c r="AY8986" i="10"/>
  <c r="AY8985" i="10"/>
  <c r="AY8984" i="10"/>
  <c r="AY8983" i="10"/>
  <c r="AY8982" i="10"/>
  <c r="AY8981" i="10"/>
  <c r="AY8980" i="10"/>
  <c r="AY8979" i="10"/>
  <c r="AY8978" i="10"/>
  <c r="AY8977" i="10"/>
  <c r="AY8976" i="10"/>
  <c r="AY8975" i="10"/>
  <c r="AY8974" i="10"/>
  <c r="AY8973" i="10"/>
  <c r="AY8972" i="10"/>
  <c r="AY8971" i="10"/>
  <c r="AY8970" i="10"/>
  <c r="AY8969" i="10"/>
  <c r="AY8968" i="10"/>
  <c r="AY8967" i="10"/>
  <c r="AY8966" i="10"/>
  <c r="AY8965" i="10"/>
  <c r="AY8964" i="10"/>
  <c r="AY8963" i="10"/>
  <c r="AY8962" i="10"/>
  <c r="AY8961" i="10"/>
  <c r="AY8960" i="10"/>
  <c r="AY8959" i="10"/>
  <c r="AY8958" i="10"/>
  <c r="AY8957" i="10"/>
  <c r="AY8956" i="10"/>
  <c r="AY8955" i="10"/>
  <c r="AY8954" i="10"/>
  <c r="AY8953" i="10"/>
  <c r="AY8952" i="10"/>
  <c r="AY8951" i="10"/>
  <c r="AY8950" i="10"/>
  <c r="AY8949" i="10"/>
  <c r="AY8948" i="10"/>
  <c r="AY8947" i="10"/>
  <c r="AY8946" i="10"/>
  <c r="AY8945" i="10"/>
  <c r="AY8944" i="10"/>
  <c r="AY8943" i="10"/>
  <c r="AY8942" i="10"/>
  <c r="AY8941" i="10"/>
  <c r="AY8940" i="10"/>
  <c r="AY8939" i="10"/>
  <c r="AY8938" i="10"/>
  <c r="AY8937" i="10"/>
  <c r="AY8936" i="10"/>
  <c r="AY8935" i="10"/>
  <c r="AY8934" i="10"/>
  <c r="AY8933" i="10"/>
  <c r="AY8932" i="10"/>
  <c r="AY8931" i="10"/>
  <c r="AY8930" i="10"/>
  <c r="AY8929" i="10"/>
  <c r="AY8928" i="10"/>
  <c r="AY8927" i="10"/>
  <c r="AY8926" i="10"/>
  <c r="AY8925" i="10"/>
  <c r="AY8924" i="10"/>
  <c r="AY8923" i="10"/>
  <c r="AY8922" i="10"/>
  <c r="AY8921" i="10"/>
  <c r="AY8920" i="10"/>
  <c r="AY8919" i="10"/>
  <c r="AY8918" i="10"/>
  <c r="AY8917" i="10"/>
  <c r="AY8916" i="10"/>
  <c r="AY8915" i="10"/>
  <c r="AY8914" i="10"/>
  <c r="AY8913" i="10"/>
  <c r="AY8912" i="10"/>
  <c r="AY8911" i="10"/>
  <c r="AY8910" i="10"/>
  <c r="AY8909" i="10"/>
  <c r="AY8908" i="10"/>
  <c r="AY8907" i="10"/>
  <c r="AY8906" i="10"/>
  <c r="AY8905" i="10"/>
  <c r="AY8904" i="10"/>
  <c r="AY8903" i="10"/>
  <c r="AY8902" i="10"/>
  <c r="AY8901" i="10"/>
  <c r="AY8900" i="10"/>
  <c r="AY8899" i="10"/>
  <c r="AY8898" i="10"/>
  <c r="AY8897" i="10"/>
  <c r="AY8896" i="10"/>
  <c r="AY8895" i="10"/>
  <c r="AY8894" i="10"/>
  <c r="AY8893" i="10"/>
  <c r="AY8892" i="10"/>
  <c r="AY8891" i="10"/>
  <c r="AY8890" i="10"/>
  <c r="AY8889" i="10"/>
  <c r="AY8888" i="10"/>
  <c r="AY8887" i="10"/>
  <c r="AY8886" i="10"/>
  <c r="AY8885" i="10"/>
  <c r="AY8884" i="10"/>
  <c r="AY8883" i="10"/>
  <c r="AY8882" i="10"/>
  <c r="AY8881" i="10"/>
  <c r="AY8880" i="10"/>
  <c r="AY8879" i="10"/>
  <c r="AY8878" i="10"/>
  <c r="AY8877" i="10"/>
  <c r="AY8876" i="10"/>
  <c r="AY8875" i="10"/>
  <c r="AY8874" i="10"/>
  <c r="AY8873" i="10"/>
  <c r="AY8872" i="10"/>
  <c r="AY8871" i="10"/>
  <c r="AY8870" i="10"/>
  <c r="AY8869" i="10"/>
  <c r="AY8868" i="10"/>
  <c r="AY8867" i="10"/>
  <c r="AY8866" i="10"/>
  <c r="AY8865" i="10"/>
  <c r="AY8864" i="10"/>
  <c r="AY8863" i="10"/>
  <c r="AY8862" i="10"/>
  <c r="AY8861" i="10"/>
  <c r="AY8860" i="10"/>
  <c r="AY8859" i="10"/>
  <c r="AY8858" i="10"/>
  <c r="AY8857" i="10"/>
  <c r="AY8856" i="10"/>
  <c r="AY8855" i="10"/>
  <c r="AY8854" i="10"/>
  <c r="AY8853" i="10"/>
  <c r="AY8852" i="10"/>
  <c r="AY8851" i="10"/>
  <c r="AY8850" i="10"/>
  <c r="AY8849" i="10"/>
  <c r="AY8848" i="10"/>
  <c r="AY8847" i="10"/>
  <c r="AY8846" i="10"/>
  <c r="AY8845" i="10"/>
  <c r="AY8844" i="10"/>
  <c r="AY8843" i="10"/>
  <c r="AY8842" i="10"/>
  <c r="AY8841" i="10"/>
  <c r="AY8840" i="10"/>
  <c r="AY8839" i="10"/>
  <c r="AY8838" i="10"/>
  <c r="AY8837" i="10"/>
  <c r="AY8836" i="10"/>
  <c r="AY8835" i="10"/>
  <c r="AY8834" i="10"/>
  <c r="AY8833" i="10"/>
  <c r="AY8832" i="10"/>
  <c r="AY8831" i="10"/>
  <c r="AY8830" i="10"/>
  <c r="AY8829" i="10"/>
  <c r="AY8828" i="10"/>
  <c r="AY8827" i="10"/>
  <c r="AY8826" i="10"/>
  <c r="AY8825" i="10"/>
  <c r="AY8824" i="10"/>
  <c r="AY8823" i="10"/>
  <c r="AY8822" i="10"/>
  <c r="AY8821" i="10"/>
  <c r="AY8820" i="10"/>
  <c r="AY8819" i="10"/>
  <c r="AY8818" i="10"/>
  <c r="AY8817" i="10"/>
  <c r="AY8816" i="10"/>
  <c r="AY8815" i="10"/>
  <c r="AY8814" i="10"/>
  <c r="AY8813" i="10"/>
  <c r="AY8812" i="10"/>
  <c r="AY8811" i="10"/>
  <c r="AY8810" i="10"/>
  <c r="AY8809" i="10"/>
  <c r="AY8808" i="10"/>
  <c r="AY8807" i="10"/>
  <c r="AY8806" i="10"/>
  <c r="AY8805" i="10"/>
  <c r="AY8804" i="10"/>
  <c r="AY8803" i="10"/>
  <c r="AY8802" i="10"/>
  <c r="AY8801" i="10"/>
  <c r="AY8800" i="10"/>
  <c r="AY8799" i="10"/>
  <c r="AY8798" i="10"/>
  <c r="AY8797" i="10"/>
  <c r="AY8796" i="10"/>
  <c r="AY8795" i="10"/>
  <c r="AY8794" i="10"/>
  <c r="AY8793" i="10"/>
  <c r="AY8792" i="10"/>
  <c r="AY8791" i="10"/>
  <c r="AY8790" i="10"/>
  <c r="AY8789" i="10"/>
  <c r="AY8788" i="10"/>
  <c r="AY8787" i="10"/>
  <c r="AY8786" i="10"/>
  <c r="AY8785" i="10"/>
  <c r="AY8784" i="10"/>
  <c r="AY8783" i="10"/>
  <c r="AY8782" i="10"/>
  <c r="AY8781" i="10"/>
  <c r="AY8780" i="10"/>
  <c r="AY8779" i="10"/>
  <c r="AY8778" i="10"/>
  <c r="AY8777" i="10"/>
  <c r="AY8776" i="10"/>
  <c r="AY8775" i="10"/>
  <c r="AY8774" i="10"/>
  <c r="AY8773" i="10"/>
  <c r="AY8772" i="10"/>
  <c r="AY8771" i="10"/>
  <c r="AY8770" i="10"/>
  <c r="AY8769" i="10"/>
  <c r="AY8768" i="10"/>
  <c r="AY8767" i="10"/>
  <c r="AY8766" i="10"/>
  <c r="AY8765" i="10"/>
  <c r="AY8764" i="10"/>
  <c r="AY8763" i="10"/>
  <c r="AY8762" i="10"/>
  <c r="AY8761" i="10"/>
  <c r="AY8760" i="10"/>
  <c r="AY8759" i="10"/>
  <c r="AY8758" i="10"/>
  <c r="AY8757" i="10"/>
  <c r="AY8756" i="10"/>
  <c r="AY8755" i="10"/>
  <c r="AY8754" i="10"/>
  <c r="AY8753" i="10"/>
  <c r="AY8752" i="10"/>
  <c r="AY8751" i="10"/>
  <c r="AY8750" i="10"/>
  <c r="AY8749" i="10"/>
  <c r="AY8748" i="10"/>
  <c r="AY8747" i="10"/>
  <c r="AY8746" i="10"/>
  <c r="AY8745" i="10"/>
  <c r="AY8744" i="10"/>
  <c r="AY8743" i="10"/>
  <c r="AY8742" i="10"/>
  <c r="AY8741" i="10"/>
  <c r="AY8740" i="10"/>
  <c r="AY8739" i="10"/>
  <c r="AY8738" i="10"/>
  <c r="AY8737" i="10"/>
  <c r="AY8736" i="10"/>
  <c r="AY8735" i="10"/>
  <c r="AY8734" i="10"/>
  <c r="AY8733" i="10"/>
  <c r="AY8732" i="10"/>
  <c r="AY8731" i="10"/>
  <c r="AY8730" i="10"/>
  <c r="AY8729" i="10"/>
  <c r="AY8728" i="10"/>
  <c r="AY8727" i="10"/>
  <c r="AY8726" i="10"/>
  <c r="AY8725" i="10"/>
  <c r="AY8724" i="10"/>
  <c r="AY8723" i="10"/>
  <c r="AY8722" i="10"/>
  <c r="AY8721" i="10"/>
  <c r="AY8720" i="10"/>
  <c r="AY8719" i="10"/>
  <c r="AY8718" i="10"/>
  <c r="AY8717" i="10"/>
  <c r="AY8716" i="10"/>
  <c r="AY8715" i="10"/>
  <c r="AY8714" i="10"/>
  <c r="AY8713" i="10"/>
  <c r="AY8712" i="10"/>
  <c r="AY8711" i="10"/>
  <c r="AY8710" i="10"/>
  <c r="AY8709" i="10"/>
  <c r="AY8708" i="10"/>
  <c r="AY8707" i="10"/>
  <c r="AY8706" i="10"/>
  <c r="AY8705" i="10"/>
  <c r="AY8704" i="10"/>
  <c r="AY8703" i="10"/>
  <c r="AY8702" i="10"/>
  <c r="AY8701" i="10"/>
  <c r="AY8700" i="10"/>
  <c r="AY8699" i="10"/>
  <c r="AY8698" i="10"/>
  <c r="AY8697" i="10"/>
  <c r="AY8696" i="10"/>
  <c r="AY8695" i="10"/>
  <c r="AY8694" i="10"/>
  <c r="AY8693" i="10"/>
  <c r="AY8692" i="10"/>
  <c r="AY8691" i="10"/>
  <c r="AY8690" i="10"/>
  <c r="AY8689" i="10"/>
  <c r="AY8688" i="10"/>
  <c r="AY8687" i="10"/>
  <c r="AY8686" i="10"/>
  <c r="AY8685" i="10"/>
  <c r="AY8684" i="10"/>
  <c r="AY8683" i="10"/>
  <c r="AY8682" i="10"/>
  <c r="AY8681" i="10"/>
  <c r="AY8680" i="10"/>
  <c r="AY8679" i="10"/>
  <c r="AY8678" i="10"/>
  <c r="AY8677" i="10"/>
  <c r="AY8676" i="10"/>
  <c r="AY8675" i="10"/>
  <c r="AY8674" i="10"/>
  <c r="AY8673" i="10"/>
  <c r="AY8672" i="10"/>
  <c r="AY8671" i="10"/>
  <c r="AY8670" i="10"/>
  <c r="AY8669" i="10"/>
  <c r="AY8668" i="10"/>
  <c r="AY8667" i="10"/>
  <c r="AY8666" i="10"/>
  <c r="AY8665" i="10"/>
  <c r="AY8664" i="10"/>
  <c r="AY8663" i="10"/>
  <c r="AY8662" i="10"/>
  <c r="AY8661" i="10"/>
  <c r="AY8660" i="10"/>
  <c r="AY8659" i="10"/>
  <c r="AY8658" i="10"/>
  <c r="AY8657" i="10"/>
  <c r="AY8656" i="10"/>
  <c r="AY8655" i="10"/>
  <c r="AY8654" i="10"/>
  <c r="AY8653" i="10"/>
  <c r="AY8652" i="10"/>
  <c r="AY8651" i="10"/>
  <c r="AY8650" i="10"/>
  <c r="AY8649" i="10"/>
  <c r="AY8648" i="10"/>
  <c r="AY8647" i="10"/>
  <c r="AY8646" i="10"/>
  <c r="AY8645" i="10"/>
  <c r="AY8644" i="10"/>
  <c r="AY8643" i="10"/>
  <c r="AY8642" i="10"/>
  <c r="AY8641" i="10"/>
  <c r="AY8640" i="10"/>
  <c r="AY8639" i="10"/>
  <c r="AY8638" i="10"/>
  <c r="AY8637" i="10"/>
  <c r="AY8636" i="10"/>
  <c r="AY8635" i="10"/>
  <c r="AY8634" i="10"/>
  <c r="AY8633" i="10"/>
  <c r="AY8632" i="10"/>
  <c r="AY8631" i="10"/>
  <c r="AY8630" i="10"/>
  <c r="AY8629" i="10"/>
  <c r="AY8628" i="10"/>
  <c r="AY8627" i="10"/>
  <c r="AY8626" i="10"/>
  <c r="AY8625" i="10"/>
  <c r="AY8624" i="10"/>
  <c r="AY8623" i="10"/>
  <c r="AY8622" i="10"/>
  <c r="AY8621" i="10"/>
  <c r="AY8620" i="10"/>
  <c r="AY8619" i="10"/>
  <c r="AY8618" i="10"/>
  <c r="AY8617" i="10"/>
  <c r="AY8616" i="10"/>
  <c r="AY8615" i="10"/>
  <c r="AY8614" i="10"/>
  <c r="AY8613" i="10"/>
  <c r="AY8612" i="10"/>
  <c r="AY8611" i="10"/>
  <c r="AY8610" i="10"/>
  <c r="AY8609" i="10"/>
  <c r="AY8608" i="10"/>
  <c r="AY8607" i="10"/>
  <c r="AY8606" i="10"/>
  <c r="AY8605" i="10"/>
  <c r="AY8604" i="10"/>
  <c r="AY8603" i="10"/>
  <c r="AY8602" i="10"/>
  <c r="AY8601" i="10"/>
  <c r="AY8600" i="10"/>
  <c r="AY8599" i="10"/>
  <c r="AY8598" i="10"/>
  <c r="AY8597" i="10"/>
  <c r="AY8596" i="10"/>
  <c r="AY8595" i="10"/>
  <c r="AY8594" i="10"/>
  <c r="AY8593" i="10"/>
  <c r="AY8592" i="10"/>
  <c r="AY8591" i="10"/>
  <c r="AY8590" i="10"/>
  <c r="AY8589" i="10"/>
  <c r="AY8588" i="10"/>
  <c r="AY8587" i="10"/>
  <c r="AY8586" i="10"/>
  <c r="AY8585" i="10"/>
  <c r="AY8584" i="10"/>
  <c r="AY8583" i="10"/>
  <c r="AY8582" i="10"/>
  <c r="AY8581" i="10"/>
  <c r="AY8580" i="10"/>
  <c r="AY8579" i="10"/>
  <c r="AY8578" i="10"/>
  <c r="AY8577" i="10"/>
  <c r="AY8576" i="10"/>
  <c r="AY8575" i="10"/>
  <c r="AY8574" i="10"/>
  <c r="AY8573" i="10"/>
  <c r="AY8572" i="10"/>
  <c r="AY8571" i="10"/>
  <c r="AY8570" i="10"/>
  <c r="AY8569" i="10"/>
  <c r="AY8568" i="10"/>
  <c r="AY8567" i="10"/>
  <c r="AY8566" i="10"/>
  <c r="AY8565" i="10"/>
  <c r="AY8564" i="10"/>
  <c r="AY8563" i="10"/>
  <c r="AY8562" i="10"/>
  <c r="AY8561" i="10"/>
  <c r="AY8560" i="10"/>
  <c r="AY8559" i="10"/>
  <c r="AY8558" i="10"/>
  <c r="AY8557" i="10"/>
  <c r="AY8556" i="10"/>
  <c r="AY8555" i="10"/>
  <c r="AY8554" i="10"/>
  <c r="AY8553" i="10"/>
  <c r="AY8552" i="10"/>
  <c r="AY8551" i="10"/>
  <c r="AY8550" i="10"/>
  <c r="AY8549" i="10"/>
  <c r="AY8548" i="10"/>
  <c r="AY8547" i="10"/>
  <c r="AY8546" i="10"/>
  <c r="AY8545" i="10"/>
  <c r="AY8544" i="10"/>
  <c r="AY8543" i="10"/>
  <c r="AY8542" i="10"/>
  <c r="AY8541" i="10"/>
  <c r="AY8540" i="10"/>
  <c r="AY8539" i="10"/>
  <c r="AY8538" i="10"/>
  <c r="AY8537" i="10"/>
  <c r="AY8536" i="10"/>
  <c r="AY8535" i="10"/>
  <c r="AY8534" i="10"/>
  <c r="AY8533" i="10"/>
  <c r="AY8532" i="10"/>
  <c r="AY8531" i="10"/>
  <c r="AY8530" i="10"/>
  <c r="AY8529" i="10"/>
  <c r="AY8528" i="10"/>
  <c r="AY8527" i="10"/>
  <c r="AY8526" i="10"/>
  <c r="AY8525" i="10"/>
  <c r="AY8524" i="10"/>
  <c r="AY8523" i="10"/>
  <c r="AY8522" i="10"/>
  <c r="AY8521" i="10"/>
  <c r="AY8520" i="10"/>
  <c r="AY8519" i="10"/>
  <c r="AY8518" i="10"/>
  <c r="AY8517" i="10"/>
  <c r="AY8516" i="10"/>
  <c r="AY8515" i="10"/>
  <c r="AY8514" i="10"/>
  <c r="AY8513" i="10"/>
  <c r="AY8512" i="10"/>
  <c r="AY8511" i="10"/>
  <c r="AY8510" i="10"/>
  <c r="AY8509" i="10"/>
  <c r="AY8508" i="10"/>
  <c r="AY8507" i="10"/>
  <c r="AY8506" i="10"/>
  <c r="AY8505" i="10"/>
  <c r="AY8504" i="10"/>
  <c r="AY8503" i="10"/>
  <c r="AY8502" i="10"/>
  <c r="AY8501" i="10"/>
  <c r="AY8500" i="10"/>
  <c r="AY8499" i="10"/>
  <c r="AY8498" i="10"/>
  <c r="AY8497" i="10"/>
  <c r="AY8496" i="10"/>
  <c r="AY8495" i="10"/>
  <c r="AY8494" i="10"/>
  <c r="AY8493" i="10"/>
  <c r="AY8492" i="10"/>
  <c r="AY8491" i="10"/>
  <c r="AY8490" i="10"/>
  <c r="AY8489" i="10"/>
  <c r="AY8488" i="10"/>
  <c r="AY8487" i="10"/>
  <c r="AY8486" i="10"/>
  <c r="AY8485" i="10"/>
  <c r="AY8484" i="10"/>
  <c r="AY8483" i="10"/>
  <c r="AY8482" i="10"/>
  <c r="AY8481" i="10"/>
  <c r="AY8480" i="10"/>
  <c r="AY8479" i="10"/>
  <c r="AY8478" i="10"/>
  <c r="AY8477" i="10"/>
  <c r="AY8476" i="10"/>
  <c r="AY8475" i="10"/>
  <c r="AY8474" i="10"/>
  <c r="AY8473" i="10"/>
  <c r="AY8472" i="10"/>
  <c r="AY8471" i="10"/>
  <c r="AY8470" i="10"/>
  <c r="AY8469" i="10"/>
  <c r="AY8468" i="10"/>
  <c r="AY8467" i="10"/>
  <c r="AY8466" i="10"/>
  <c r="AY8465" i="10"/>
  <c r="AY8464" i="10"/>
  <c r="AY8463" i="10"/>
  <c r="AY8462" i="10"/>
  <c r="AY8461" i="10"/>
  <c r="AY8460" i="10"/>
  <c r="AY8459" i="10"/>
  <c r="AY8458" i="10"/>
  <c r="AY8457" i="10"/>
  <c r="AY8456" i="10"/>
  <c r="AY8455" i="10"/>
  <c r="AY8454" i="10"/>
  <c r="AY8453" i="10"/>
  <c r="AY8452" i="10"/>
  <c r="AY8451" i="10"/>
  <c r="AY8450" i="10"/>
  <c r="AY8449" i="10"/>
  <c r="AY8448" i="10"/>
  <c r="AY8447" i="10"/>
  <c r="AY8446" i="10"/>
  <c r="AY8445" i="10"/>
  <c r="AY8444" i="10"/>
  <c r="AY8443" i="10"/>
  <c r="AY8442" i="10"/>
  <c r="AY8441" i="10"/>
  <c r="AY8440" i="10"/>
  <c r="AY8439" i="10"/>
  <c r="AY8438" i="10"/>
  <c r="AY8437" i="10"/>
  <c r="AY8436" i="10"/>
  <c r="AY8435" i="10"/>
  <c r="AY8434" i="10"/>
  <c r="AY8433" i="10"/>
  <c r="AY8432" i="10"/>
  <c r="AY8431" i="10"/>
  <c r="AY8430" i="10"/>
  <c r="AY8429" i="10"/>
  <c r="AY8428" i="10"/>
  <c r="AY8427" i="10"/>
  <c r="AY8426" i="10"/>
  <c r="AY8425" i="10"/>
  <c r="AY8424" i="10"/>
  <c r="AY8423" i="10"/>
  <c r="AY8422" i="10"/>
  <c r="AY8421" i="10"/>
  <c r="AY8420" i="10"/>
  <c r="AY8419" i="10"/>
  <c r="AY8418" i="10"/>
  <c r="AY8417" i="10"/>
  <c r="AY8416" i="10"/>
  <c r="AY8415" i="10"/>
  <c r="AY8414" i="10"/>
  <c r="AY8413" i="10"/>
  <c r="AY8412" i="10"/>
  <c r="AY8411" i="10"/>
  <c r="AY8410" i="10"/>
  <c r="AY8409" i="10"/>
  <c r="AY8408" i="10"/>
  <c r="AY8407" i="10"/>
  <c r="AY8406" i="10"/>
  <c r="AY8405" i="10"/>
  <c r="AY8404" i="10"/>
  <c r="AY8403" i="10"/>
  <c r="AY8402" i="10"/>
  <c r="AY8401" i="10"/>
  <c r="AY8400" i="10"/>
  <c r="AY8399" i="10"/>
  <c r="AY8398" i="10"/>
  <c r="AY8397" i="10"/>
  <c r="AY8396" i="10"/>
  <c r="AY8395" i="10"/>
  <c r="AY8394" i="10"/>
  <c r="AY8393" i="10"/>
  <c r="AY8392" i="10"/>
  <c r="AY8391" i="10"/>
  <c r="AY8390" i="10"/>
  <c r="AY8389" i="10"/>
  <c r="AY8388" i="10"/>
  <c r="AY8387" i="10"/>
  <c r="AY8386" i="10"/>
  <c r="AY8385" i="10"/>
  <c r="AY8384" i="10"/>
  <c r="AY8383" i="10"/>
  <c r="AY8382" i="10"/>
  <c r="AY8381" i="10"/>
  <c r="AY8380" i="10"/>
  <c r="AY8379" i="10"/>
  <c r="AY8378" i="10"/>
  <c r="AY8377" i="10"/>
  <c r="AY8376" i="10"/>
  <c r="AY8375" i="10"/>
  <c r="AY8374" i="10"/>
  <c r="AY8373" i="10"/>
  <c r="AY8372" i="10"/>
  <c r="AY8371" i="10"/>
  <c r="AY8370" i="10"/>
  <c r="AY8369" i="10"/>
  <c r="AY8368" i="10"/>
  <c r="AY8367" i="10"/>
  <c r="AY8366" i="10"/>
  <c r="AY8365" i="10"/>
  <c r="AY8364" i="10"/>
  <c r="AY8363" i="10"/>
  <c r="AY8362" i="10"/>
  <c r="AY8361" i="10"/>
  <c r="AY8360" i="10"/>
  <c r="AY8359" i="10"/>
  <c r="AY8358" i="10"/>
  <c r="AY8357" i="10"/>
  <c r="AY8356" i="10"/>
  <c r="AY8355" i="10"/>
  <c r="AY8354" i="10"/>
  <c r="AY8353" i="10"/>
  <c r="AY8352" i="10"/>
  <c r="AY8351" i="10"/>
  <c r="AY8350" i="10"/>
  <c r="AY8349" i="10"/>
  <c r="AY8348" i="10"/>
  <c r="AY8347" i="10"/>
  <c r="AY8346" i="10"/>
  <c r="AY8345" i="10"/>
  <c r="AY8344" i="10"/>
  <c r="AY8343" i="10"/>
  <c r="AY8342" i="10"/>
  <c r="AY8341" i="10"/>
  <c r="AY8340" i="10"/>
  <c r="AY8339" i="10"/>
  <c r="AY8338" i="10"/>
  <c r="AY8337" i="10"/>
  <c r="AY8336" i="10"/>
  <c r="AY8335" i="10"/>
  <c r="AY8334" i="10"/>
  <c r="AY8333" i="10"/>
  <c r="AY8332" i="10"/>
  <c r="AY8331" i="10"/>
  <c r="AY8330" i="10"/>
  <c r="AY8329" i="10"/>
  <c r="AY8328" i="10"/>
  <c r="AY8327" i="10"/>
  <c r="AY8326" i="10"/>
  <c r="AY8325" i="10"/>
  <c r="AY8324" i="10"/>
  <c r="AY8323" i="10"/>
  <c r="AY8322" i="10"/>
  <c r="AY8321" i="10"/>
  <c r="AY8320" i="10"/>
  <c r="AY8319" i="10"/>
  <c r="AY8318" i="10"/>
  <c r="AY8317" i="10"/>
  <c r="AY8316" i="10"/>
  <c r="AY8315" i="10"/>
  <c r="AY8314" i="10"/>
  <c r="AY8313" i="10"/>
  <c r="AY8312" i="10"/>
  <c r="AY8311" i="10"/>
  <c r="AY8310" i="10"/>
  <c r="AY8309" i="10"/>
  <c r="AY8308" i="10"/>
  <c r="AY8307" i="10"/>
  <c r="AY8306" i="10"/>
  <c r="AY8305" i="10"/>
  <c r="AY8304" i="10"/>
  <c r="AY8303" i="10"/>
  <c r="AY8302" i="10"/>
  <c r="AY8301" i="10"/>
  <c r="AY8300" i="10"/>
  <c r="AY8299" i="10"/>
  <c r="AY8298" i="10"/>
  <c r="AY8297" i="10"/>
  <c r="AY8296" i="10"/>
  <c r="AY8295" i="10"/>
  <c r="AY8294" i="10"/>
  <c r="AY8293" i="10"/>
  <c r="AY8292" i="10"/>
  <c r="AY8291" i="10"/>
  <c r="AY8290" i="10"/>
  <c r="AY8289" i="10"/>
  <c r="AY8288" i="10"/>
  <c r="AY8287" i="10"/>
  <c r="AY8286" i="10"/>
  <c r="AY8285" i="10"/>
  <c r="AY8284" i="10"/>
  <c r="AY8283" i="10"/>
  <c r="AY8282" i="10"/>
  <c r="AY8281" i="10"/>
  <c r="AY8280" i="10"/>
  <c r="AY8279" i="10"/>
  <c r="AY8278" i="10"/>
  <c r="AY8277" i="10"/>
  <c r="AY8276" i="10"/>
  <c r="AY8275" i="10"/>
  <c r="AY8274" i="10"/>
  <c r="AY8273" i="10"/>
  <c r="AY8272" i="10"/>
  <c r="AY8271" i="10"/>
  <c r="AY8270" i="10"/>
  <c r="AY8269" i="10"/>
  <c r="AY8268" i="10"/>
  <c r="AY8267" i="10"/>
  <c r="AY8266" i="10"/>
  <c r="AY8265" i="10"/>
  <c r="AY8264" i="10"/>
  <c r="AY8263" i="10"/>
  <c r="AY8262" i="10"/>
  <c r="AY8261" i="10"/>
  <c r="AY8260" i="10"/>
  <c r="AY8259" i="10"/>
  <c r="AY8258" i="10"/>
  <c r="AY8257" i="10"/>
  <c r="AY8256" i="10"/>
  <c r="AY8255" i="10"/>
  <c r="AY8254" i="10"/>
  <c r="AY8253" i="10"/>
  <c r="AY8252" i="10"/>
  <c r="AY8251" i="10"/>
  <c r="AY8250" i="10"/>
  <c r="AY8249" i="10"/>
  <c r="AY8248" i="10"/>
  <c r="AY8247" i="10"/>
  <c r="AY8246" i="10"/>
  <c r="AY8245" i="10"/>
  <c r="AY8244" i="10"/>
  <c r="AY8243" i="10"/>
  <c r="AY8242" i="10"/>
  <c r="AY8241" i="10"/>
  <c r="AY8240" i="10"/>
  <c r="AY8239" i="10"/>
  <c r="AY8238" i="10"/>
  <c r="AY8237" i="10"/>
  <c r="AY8236" i="10"/>
  <c r="AY8235" i="10"/>
  <c r="AY8234" i="10"/>
  <c r="AY8233" i="10"/>
  <c r="AY8232" i="10"/>
  <c r="AY8231" i="10"/>
  <c r="AY8230" i="10"/>
  <c r="AY8229" i="10"/>
  <c r="AY8228" i="10"/>
  <c r="AY8227" i="10"/>
  <c r="AY8226" i="10"/>
  <c r="AY8225" i="10"/>
  <c r="AY8224" i="10"/>
  <c r="AY8223" i="10"/>
  <c r="AY8222" i="10"/>
  <c r="AY8221" i="10"/>
  <c r="AY8220" i="10"/>
  <c r="AY8219" i="10"/>
  <c r="AY8218" i="10"/>
  <c r="AY8217" i="10"/>
  <c r="AY8216" i="10"/>
  <c r="AY8215" i="10"/>
  <c r="AY8214" i="10"/>
  <c r="AY8213" i="10"/>
  <c r="AY8212" i="10"/>
  <c r="AY8211" i="10"/>
  <c r="AY8210" i="10"/>
  <c r="AY8209" i="10"/>
  <c r="AY8208" i="10"/>
  <c r="AY8207" i="10"/>
  <c r="AY8206" i="10"/>
  <c r="AY8205" i="10"/>
  <c r="AY8204" i="10"/>
  <c r="AY8203" i="10"/>
  <c r="AY8202" i="10"/>
  <c r="AY8201" i="10"/>
  <c r="AY8200" i="10"/>
  <c r="AY8199" i="10"/>
  <c r="AY8198" i="10"/>
  <c r="AY8197" i="10"/>
  <c r="AY8196" i="10"/>
  <c r="AY8195" i="10"/>
  <c r="AY8194" i="10"/>
  <c r="AY8193" i="10"/>
  <c r="AY8192" i="10"/>
  <c r="AY8191" i="10"/>
  <c r="AY8190" i="10"/>
  <c r="AY8189" i="10"/>
  <c r="AY8188" i="10"/>
  <c r="AY8187" i="10"/>
  <c r="AY8186" i="10"/>
  <c r="AY8185" i="10"/>
  <c r="AY8184" i="10"/>
  <c r="AY8183" i="10"/>
  <c r="AY8182" i="10"/>
  <c r="AY8181" i="10"/>
  <c r="AY8180" i="10"/>
  <c r="AY8179" i="10"/>
  <c r="AY8178" i="10"/>
  <c r="AY8177" i="10"/>
  <c r="AY8176" i="10"/>
  <c r="AY8175" i="10"/>
  <c r="AY8174" i="10"/>
  <c r="AY8173" i="10"/>
  <c r="AY8172" i="10"/>
  <c r="AY8171" i="10"/>
  <c r="AY8170" i="10"/>
  <c r="AY8169" i="10"/>
  <c r="AY8168" i="10"/>
  <c r="AY8167" i="10"/>
  <c r="AY8166" i="10"/>
  <c r="AY8165" i="10"/>
  <c r="AY8164" i="10"/>
  <c r="AY8163" i="10"/>
  <c r="AY8162" i="10"/>
  <c r="AY8161" i="10"/>
  <c r="AY8160" i="10"/>
  <c r="AY8159" i="10"/>
  <c r="AY8158" i="10"/>
  <c r="AY8157" i="10"/>
  <c r="AY8156" i="10"/>
  <c r="AY8155" i="10"/>
  <c r="AY8154" i="10"/>
  <c r="AY8153" i="10"/>
  <c r="AY8152" i="10"/>
  <c r="AY8151" i="10"/>
  <c r="AY8150" i="10"/>
  <c r="AY8149" i="10"/>
  <c r="AY8148" i="10"/>
  <c r="AY8147" i="10"/>
  <c r="AY8146" i="10"/>
  <c r="AY8145" i="10"/>
  <c r="AY8144" i="10"/>
  <c r="AY8143" i="10"/>
  <c r="AY8142" i="10"/>
  <c r="AY8141" i="10"/>
  <c r="AY8140" i="10"/>
  <c r="AY8139" i="10"/>
  <c r="AY8138" i="10"/>
  <c r="AY8137" i="10"/>
  <c r="AY8136" i="10"/>
  <c r="AY8135" i="10"/>
  <c r="AY8134" i="10"/>
  <c r="AY8133" i="10"/>
  <c r="AY8132" i="10"/>
  <c r="AY8131" i="10"/>
  <c r="AY8130" i="10"/>
  <c r="AY8129" i="10"/>
  <c r="AY8128" i="10"/>
  <c r="AY8127" i="10"/>
  <c r="AY8126" i="10"/>
  <c r="AY8125" i="10"/>
  <c r="AY8124" i="10"/>
  <c r="AY8123" i="10"/>
  <c r="AY8122" i="10"/>
  <c r="AY8121" i="10"/>
  <c r="AY8120" i="10"/>
  <c r="AY8119" i="10"/>
  <c r="AY8118" i="10"/>
  <c r="AY8117" i="10"/>
  <c r="AY8116" i="10"/>
  <c r="AY8115" i="10"/>
  <c r="AY8114" i="10"/>
  <c r="AY8113" i="10"/>
  <c r="AY8112" i="10"/>
  <c r="AY8111" i="10"/>
  <c r="AY8110" i="10"/>
  <c r="AY8109" i="10"/>
  <c r="AY8108" i="10"/>
  <c r="AY8107" i="10"/>
  <c r="AY8106" i="10"/>
  <c r="AY8105" i="10"/>
  <c r="AY8104" i="10"/>
  <c r="AY8103" i="10"/>
  <c r="AY8102" i="10"/>
  <c r="AY8101" i="10"/>
  <c r="AY8100" i="10"/>
  <c r="AY8099" i="10"/>
  <c r="AY8098" i="10"/>
  <c r="AY8097" i="10"/>
  <c r="AY8096" i="10"/>
  <c r="AY8095" i="10"/>
  <c r="AY8094" i="10"/>
  <c r="AY8093" i="10"/>
  <c r="AY8092" i="10"/>
  <c r="AY8091" i="10"/>
  <c r="AY8090" i="10"/>
  <c r="AY8089" i="10"/>
  <c r="AY8088" i="10"/>
  <c r="AY8087" i="10"/>
  <c r="AY8086" i="10"/>
  <c r="AY8085" i="10"/>
  <c r="AY8084" i="10"/>
  <c r="AY8083" i="10"/>
  <c r="AY8082" i="10"/>
  <c r="AY8081" i="10"/>
  <c r="AY8080" i="10"/>
  <c r="AY8079" i="10"/>
  <c r="AY8078" i="10"/>
  <c r="AY8077" i="10"/>
  <c r="AY8076" i="10"/>
  <c r="AY8075" i="10"/>
  <c r="AY8074" i="10"/>
  <c r="AY8073" i="10"/>
  <c r="AY8072" i="10"/>
  <c r="AY8071" i="10"/>
  <c r="AY8070" i="10"/>
  <c r="AY8069" i="10"/>
  <c r="AY8068" i="10"/>
  <c r="AY8067" i="10"/>
  <c r="AY8066" i="10"/>
  <c r="AY8065" i="10"/>
  <c r="AY8064" i="10"/>
  <c r="AY8063" i="10"/>
  <c r="AY8062" i="10"/>
  <c r="AY8061" i="10"/>
  <c r="AY8060" i="10"/>
  <c r="AY8059" i="10"/>
  <c r="AY8058" i="10"/>
  <c r="AY8057" i="10"/>
  <c r="AY8056" i="10"/>
  <c r="AY8055" i="10"/>
  <c r="AY8054" i="10"/>
  <c r="AY8053" i="10"/>
  <c r="AY8052" i="10"/>
  <c r="AY8051" i="10"/>
  <c r="AY8050" i="10"/>
  <c r="AY8049" i="10"/>
  <c r="AY8048" i="10"/>
  <c r="AY8047" i="10"/>
  <c r="AY8046" i="10"/>
  <c r="AY8045" i="10"/>
  <c r="AY8044" i="10"/>
  <c r="AY8043" i="10"/>
  <c r="AY8042" i="10"/>
  <c r="AY8041" i="10"/>
  <c r="AY8040" i="10"/>
  <c r="AY8039" i="10"/>
  <c r="AY8038" i="10"/>
  <c r="AY8037" i="10"/>
  <c r="AY8036" i="10"/>
  <c r="AY8035" i="10"/>
  <c r="AY8034" i="10"/>
  <c r="AY8033" i="10"/>
  <c r="AY8032" i="10"/>
  <c r="AY8031" i="10"/>
  <c r="AY8030" i="10"/>
  <c r="AY8029" i="10"/>
  <c r="AY8028" i="10"/>
  <c r="AY8027" i="10"/>
  <c r="AY8026" i="10"/>
  <c r="AY8025" i="10"/>
  <c r="AY8024" i="10"/>
  <c r="AY8023" i="10"/>
  <c r="AY8022" i="10"/>
  <c r="AY8021" i="10"/>
  <c r="AY8020" i="10"/>
  <c r="AY8019" i="10"/>
  <c r="AY8018" i="10"/>
  <c r="AY8017" i="10"/>
  <c r="AY8016" i="10"/>
  <c r="AY8015" i="10"/>
  <c r="AY8014" i="10"/>
  <c r="AY8013" i="10"/>
  <c r="AY8012" i="10"/>
  <c r="AY8011" i="10"/>
  <c r="AY8010" i="10"/>
  <c r="AY8009" i="10"/>
  <c r="AY8008" i="10"/>
  <c r="AY8007" i="10"/>
  <c r="AY8006" i="10"/>
  <c r="AY8005" i="10"/>
  <c r="AY8004" i="10"/>
  <c r="AY8003" i="10"/>
  <c r="AY8002" i="10"/>
  <c r="AY8001" i="10"/>
  <c r="AY8000" i="10"/>
  <c r="AY7999" i="10"/>
  <c r="AY7998" i="10"/>
  <c r="AY7997" i="10"/>
  <c r="AY7996" i="10"/>
  <c r="AY7995" i="10"/>
  <c r="AY7994" i="10"/>
  <c r="AY7993" i="10"/>
  <c r="AY7992" i="10"/>
  <c r="AY7991" i="10"/>
  <c r="AY7990" i="10"/>
  <c r="AY7989" i="10"/>
  <c r="AY7988" i="10"/>
  <c r="AY7987" i="10"/>
  <c r="AY7986" i="10"/>
  <c r="AY7985" i="10"/>
  <c r="AY7984" i="10"/>
  <c r="AY7983" i="10"/>
  <c r="AY7982" i="10"/>
  <c r="AY7981" i="10"/>
  <c r="AY7980" i="10"/>
  <c r="AY7979" i="10"/>
  <c r="AY7978" i="10"/>
  <c r="AY7977" i="10"/>
  <c r="AY7976" i="10"/>
  <c r="AY7975" i="10"/>
  <c r="AY7974" i="10"/>
  <c r="AY7973" i="10"/>
  <c r="AY7972" i="10"/>
  <c r="AY7971" i="10"/>
  <c r="AY7970" i="10"/>
  <c r="AY7969" i="10"/>
  <c r="AY7968" i="10"/>
  <c r="AY7967" i="10"/>
  <c r="AY7966" i="10"/>
  <c r="AY7965" i="10"/>
  <c r="AY7964" i="10"/>
  <c r="AY7963" i="10"/>
  <c r="AY7962" i="10"/>
  <c r="AY7961" i="10"/>
  <c r="AY7960" i="10"/>
  <c r="AY7959" i="10"/>
  <c r="AY7958" i="10"/>
  <c r="AY7957" i="10"/>
  <c r="AY7956" i="10"/>
  <c r="AY7955" i="10"/>
  <c r="AY7954" i="10"/>
  <c r="AY7953" i="10"/>
  <c r="AY7952" i="10"/>
  <c r="AY7951" i="10"/>
  <c r="AY7950" i="10"/>
  <c r="AY7949" i="10"/>
  <c r="AY7948" i="10"/>
  <c r="AY7947" i="10"/>
  <c r="AY7946" i="10"/>
  <c r="AY7945" i="10"/>
  <c r="AY7944" i="10"/>
  <c r="AY7943" i="10"/>
  <c r="AY7942" i="10"/>
  <c r="AY7941" i="10"/>
  <c r="AY7940" i="10"/>
  <c r="AY7939" i="10"/>
  <c r="AY7938" i="10"/>
  <c r="AY7937" i="10"/>
  <c r="AY7936" i="10"/>
  <c r="AY7935" i="10"/>
  <c r="AY7934" i="10"/>
  <c r="AY7933" i="10"/>
  <c r="AY7932" i="10"/>
  <c r="AY7931" i="10"/>
  <c r="AY7930" i="10"/>
  <c r="AY7929" i="10"/>
  <c r="AY7928" i="10"/>
  <c r="AY7927" i="10"/>
  <c r="AY7926" i="10"/>
  <c r="AY7925" i="10"/>
  <c r="AY7924" i="10"/>
  <c r="AY7923" i="10"/>
  <c r="AY7922" i="10"/>
  <c r="AY7921" i="10"/>
  <c r="AY7920" i="10"/>
  <c r="AY7919" i="10"/>
  <c r="AY7918" i="10"/>
  <c r="AY7917" i="10"/>
  <c r="AY7916" i="10"/>
  <c r="AY7915" i="10"/>
  <c r="AY7914" i="10"/>
  <c r="AY7913" i="10"/>
  <c r="AY7912" i="10"/>
  <c r="AY7911" i="10"/>
  <c r="AY7910" i="10"/>
  <c r="AY7909" i="10"/>
  <c r="AY7908" i="10"/>
  <c r="AY7907" i="10"/>
  <c r="AY7906" i="10"/>
  <c r="AY7905" i="10"/>
  <c r="AY7904" i="10"/>
  <c r="AY7903" i="10"/>
  <c r="AY7902" i="10"/>
  <c r="AY7901" i="10"/>
  <c r="AY7900" i="10"/>
  <c r="AY7899" i="10"/>
  <c r="AY7898" i="10"/>
  <c r="AY7897" i="10"/>
  <c r="AY7896" i="10"/>
  <c r="AY7895" i="10"/>
  <c r="AY7894" i="10"/>
  <c r="AY7893" i="10"/>
  <c r="AY7892" i="10"/>
  <c r="AY7891" i="10"/>
  <c r="AY7890" i="10"/>
  <c r="AY7889" i="10"/>
  <c r="AY7888" i="10"/>
  <c r="AY7887" i="10"/>
  <c r="AY7886" i="10"/>
  <c r="AY7885" i="10"/>
  <c r="AY7884" i="10"/>
  <c r="AY7883" i="10"/>
  <c r="AY7882" i="10"/>
  <c r="AY7881" i="10"/>
  <c r="AY7880" i="10"/>
  <c r="AY7879" i="10"/>
  <c r="AY7878" i="10"/>
  <c r="AY7877" i="10"/>
  <c r="AY7876" i="10"/>
  <c r="AY7875" i="10"/>
  <c r="AY7874" i="10"/>
  <c r="AY7873" i="10"/>
  <c r="AY7872" i="10"/>
  <c r="AY7871" i="10"/>
  <c r="AY7870" i="10"/>
  <c r="AY7869" i="10"/>
  <c r="AY7868" i="10"/>
  <c r="AY7867" i="10"/>
  <c r="AY7866" i="10"/>
  <c r="AY7865" i="10"/>
  <c r="AY7864" i="10"/>
  <c r="AY7863" i="10"/>
  <c r="AY7862" i="10"/>
  <c r="AY7861" i="10"/>
  <c r="AY7860" i="10"/>
  <c r="AY7859" i="10"/>
  <c r="AY7858" i="10"/>
  <c r="AY7857" i="10"/>
  <c r="AY7856" i="10"/>
  <c r="AY7855" i="10"/>
  <c r="AY7854" i="10"/>
  <c r="AY7853" i="10"/>
  <c r="AY7852" i="10"/>
  <c r="AY7851" i="10"/>
  <c r="AY7850" i="10"/>
  <c r="AY7849" i="10"/>
  <c r="AY7848" i="10"/>
  <c r="AY7847" i="10"/>
  <c r="AY7846" i="10"/>
  <c r="AY7845" i="10"/>
  <c r="AY7844" i="10"/>
  <c r="AY7843" i="10"/>
  <c r="AY7842" i="10"/>
  <c r="AY7841" i="10"/>
  <c r="AY7840" i="10"/>
  <c r="AY7839" i="10"/>
  <c r="AY7838" i="10"/>
  <c r="AY7837" i="10"/>
  <c r="AY7836" i="10"/>
  <c r="AY7835" i="10"/>
  <c r="AY7834" i="10"/>
  <c r="AY7833" i="10"/>
  <c r="AY7832" i="10"/>
  <c r="AY7831" i="10"/>
  <c r="AY7830" i="10"/>
  <c r="AY7829" i="10"/>
  <c r="AY7828" i="10"/>
  <c r="AY7827" i="10"/>
  <c r="AY7826" i="10"/>
  <c r="AY7825" i="10"/>
  <c r="AY7824" i="10"/>
  <c r="AY7823" i="10"/>
  <c r="AY7822" i="10"/>
  <c r="AY7821" i="10"/>
  <c r="AY7820" i="10"/>
  <c r="AY7819" i="10"/>
  <c r="AY7818" i="10"/>
  <c r="AY7817" i="10"/>
  <c r="AY7816" i="10"/>
  <c r="AY7815" i="10"/>
  <c r="AY7814" i="10"/>
  <c r="AY7813" i="10"/>
  <c r="AY7812" i="10"/>
  <c r="AY7811" i="10"/>
  <c r="AY7810" i="10"/>
  <c r="AY7809" i="10"/>
  <c r="AY7808" i="10"/>
  <c r="AY7807" i="10"/>
  <c r="AY7806" i="10"/>
  <c r="AY7805" i="10"/>
  <c r="AY7804" i="10"/>
  <c r="AY7803" i="10"/>
  <c r="AY7802" i="10"/>
  <c r="AY7801" i="10"/>
  <c r="AY7800" i="10"/>
  <c r="AY7799" i="10"/>
  <c r="AY7798" i="10"/>
  <c r="AY7797" i="10"/>
  <c r="AY7796" i="10"/>
  <c r="AY7795" i="10"/>
  <c r="AY7794" i="10"/>
  <c r="AY7793" i="10"/>
  <c r="AY7792" i="10"/>
  <c r="AY7791" i="10"/>
  <c r="AY7790" i="10"/>
  <c r="AY7789" i="10"/>
  <c r="AY7788" i="10"/>
  <c r="AY7787" i="10"/>
  <c r="AY7786" i="10"/>
  <c r="AY7785" i="10"/>
  <c r="AY7784" i="10"/>
  <c r="AY7783" i="10"/>
  <c r="AY7782" i="10"/>
  <c r="AY7781" i="10"/>
  <c r="AY7780" i="10"/>
  <c r="AY7779" i="10"/>
  <c r="AY7778" i="10"/>
  <c r="AY7777" i="10"/>
  <c r="AY7776" i="10"/>
  <c r="AY7775" i="10"/>
  <c r="AY7774" i="10"/>
  <c r="AY7773" i="10"/>
  <c r="AY7772" i="10"/>
  <c r="AY7771" i="10"/>
  <c r="AY7770" i="10"/>
  <c r="AY7769" i="10"/>
  <c r="AY7768" i="10"/>
  <c r="AY7767" i="10"/>
  <c r="AY7766" i="10"/>
  <c r="AY7765" i="10"/>
  <c r="AY7764" i="10"/>
  <c r="AY7763" i="10"/>
  <c r="AY7762" i="10"/>
  <c r="AY7761" i="10"/>
  <c r="AY7760" i="10"/>
  <c r="AY7759" i="10"/>
  <c r="AY7758" i="10"/>
  <c r="AY7757" i="10"/>
  <c r="AY7756" i="10"/>
  <c r="AY7755" i="10"/>
  <c r="AY7754" i="10"/>
  <c r="AY7753" i="10"/>
  <c r="AY7752" i="10"/>
  <c r="AY7751" i="10"/>
  <c r="AY7750" i="10"/>
  <c r="AY7749" i="10"/>
  <c r="AY7748" i="10"/>
  <c r="AY7747" i="10"/>
  <c r="AY7746" i="10"/>
  <c r="AY7745" i="10"/>
  <c r="AY7744" i="10"/>
  <c r="AY7743" i="10"/>
  <c r="AY7742" i="10"/>
  <c r="AY7741" i="10"/>
  <c r="AY7740" i="10"/>
  <c r="AY7739" i="10"/>
  <c r="AY7738" i="10"/>
  <c r="AY7737" i="10"/>
  <c r="AY7736" i="10"/>
  <c r="AY7735" i="10"/>
  <c r="AY7734" i="10"/>
  <c r="AY7733" i="10"/>
  <c r="AY7732" i="10"/>
  <c r="AY7731" i="10"/>
  <c r="AY7730" i="10"/>
  <c r="AY7729" i="10"/>
  <c r="AY7728" i="10"/>
  <c r="AY7727" i="10"/>
  <c r="AY7726" i="10"/>
  <c r="AY7725" i="10"/>
  <c r="AY7724" i="10"/>
  <c r="AY7723" i="10"/>
  <c r="AY7722" i="10"/>
  <c r="AY7721" i="10"/>
  <c r="AY7720" i="10"/>
  <c r="AY7719" i="10"/>
  <c r="AY7718" i="10"/>
  <c r="AY7717" i="10"/>
  <c r="AY7716" i="10"/>
  <c r="AY7715" i="10"/>
  <c r="AY7714" i="10"/>
  <c r="AY7713" i="10"/>
  <c r="AY7712" i="10"/>
  <c r="AY7711" i="10"/>
  <c r="AY7710" i="10"/>
  <c r="AY7709" i="10"/>
  <c r="AY7708" i="10"/>
  <c r="AY7707" i="10"/>
  <c r="AY7706" i="10"/>
  <c r="AY7705" i="10"/>
  <c r="AY7704" i="10"/>
  <c r="AY7703" i="10"/>
  <c r="AY7702" i="10"/>
  <c r="AY7701" i="10"/>
  <c r="AY7700" i="10"/>
  <c r="AY7699" i="10"/>
  <c r="AY7698" i="10"/>
  <c r="AY7697" i="10"/>
  <c r="AY7696" i="10"/>
  <c r="AY7695" i="10"/>
  <c r="AY7694" i="10"/>
  <c r="AY7693" i="10"/>
  <c r="AY7692" i="10"/>
  <c r="AY7691" i="10"/>
  <c r="AY7690" i="10"/>
  <c r="AY7689" i="10"/>
  <c r="AY7688" i="10"/>
  <c r="AY7687" i="10"/>
  <c r="AY7686" i="10"/>
  <c r="AY7685" i="10"/>
  <c r="AY7684" i="10"/>
  <c r="AY7683" i="10"/>
  <c r="AY7682" i="10"/>
  <c r="AY7681" i="10"/>
  <c r="AY7680" i="10"/>
  <c r="AY7679" i="10"/>
  <c r="AY7678" i="10"/>
  <c r="AY7677" i="10"/>
  <c r="AY7676" i="10"/>
  <c r="AY7675" i="10"/>
  <c r="AY7674" i="10"/>
  <c r="AY7673" i="10"/>
  <c r="AY7672" i="10"/>
  <c r="AY7671" i="10"/>
  <c r="AY7670" i="10"/>
  <c r="AY7669" i="10"/>
  <c r="AY7668" i="10"/>
  <c r="AY7667" i="10"/>
  <c r="AY7666" i="10"/>
  <c r="AY7665" i="10"/>
  <c r="AY7664" i="10"/>
  <c r="AY7663" i="10"/>
  <c r="AY7662" i="10"/>
  <c r="AY7661" i="10"/>
  <c r="AY7660" i="10"/>
  <c r="AY7659" i="10"/>
  <c r="AY7658" i="10"/>
  <c r="AY7657" i="10"/>
  <c r="AY7656" i="10"/>
  <c r="AY7655" i="10"/>
  <c r="AY7654" i="10"/>
  <c r="AY7653" i="10"/>
  <c r="AY7652" i="10"/>
  <c r="AY7651" i="10"/>
  <c r="AY7650" i="10"/>
  <c r="AY7649" i="10"/>
  <c r="AY7648" i="10"/>
  <c r="AY7647" i="10"/>
  <c r="AY7646" i="10"/>
  <c r="AY7645" i="10"/>
  <c r="AY7644" i="10"/>
  <c r="AY7643" i="10"/>
  <c r="AY7642" i="10"/>
  <c r="AY7641" i="10"/>
  <c r="AY7640" i="10"/>
  <c r="AY7639" i="10"/>
  <c r="AY7638" i="10"/>
  <c r="AY7637" i="10"/>
  <c r="AY7636" i="10"/>
  <c r="AY7635" i="10"/>
  <c r="AY7634" i="10"/>
  <c r="AY7633" i="10"/>
  <c r="AY7632" i="10"/>
  <c r="AY7631" i="10"/>
  <c r="AY7630" i="10"/>
  <c r="AY7629" i="10"/>
  <c r="AY7628" i="10"/>
  <c r="AY7627" i="10"/>
  <c r="AY7626" i="10"/>
  <c r="AY7625" i="10"/>
  <c r="AY7624" i="10"/>
  <c r="AY7623" i="10"/>
  <c r="AY7622" i="10"/>
  <c r="AY7621" i="10"/>
  <c r="AY7620" i="10"/>
  <c r="AY7619" i="10"/>
  <c r="AY7618" i="10"/>
  <c r="AY7617" i="10"/>
  <c r="AY7616" i="10"/>
  <c r="AY7615" i="10"/>
  <c r="AY7614" i="10"/>
  <c r="AY7613" i="10"/>
  <c r="AY7612" i="10"/>
  <c r="AY7611" i="10"/>
  <c r="AY7610" i="10"/>
  <c r="AY7609" i="10"/>
  <c r="AY7608" i="10"/>
  <c r="AY7607" i="10"/>
  <c r="AY7606" i="10"/>
  <c r="AY7605" i="10"/>
  <c r="AY7604" i="10"/>
  <c r="AY7603" i="10"/>
  <c r="AY7602" i="10"/>
  <c r="AY7601" i="10"/>
  <c r="AY7600" i="10"/>
  <c r="AY7599" i="10"/>
  <c r="AY7598" i="10"/>
  <c r="AY7597" i="10"/>
  <c r="AY7596" i="10"/>
  <c r="AY7595" i="10"/>
  <c r="AY7594" i="10"/>
  <c r="AY7593" i="10"/>
  <c r="AY7592" i="10"/>
  <c r="AY7591" i="10"/>
  <c r="AY7590" i="10"/>
  <c r="AY7589" i="10"/>
  <c r="AY7588" i="10"/>
  <c r="AY7587" i="10"/>
  <c r="AY7586" i="10"/>
  <c r="AY7585" i="10"/>
  <c r="AY7584" i="10"/>
  <c r="AY7583" i="10"/>
  <c r="AY7582" i="10"/>
  <c r="AY7581" i="10"/>
  <c r="AY7580" i="10"/>
  <c r="AY7579" i="10"/>
  <c r="AY7578" i="10"/>
  <c r="AY7577" i="10"/>
  <c r="AY7576" i="10"/>
  <c r="AY7575" i="10"/>
  <c r="AY7574" i="10"/>
  <c r="AY7573" i="10"/>
  <c r="AY7572" i="10"/>
  <c r="AY7571" i="10"/>
  <c r="AY7570" i="10"/>
  <c r="AY7569" i="10"/>
  <c r="AY7568" i="10"/>
  <c r="AY7567" i="10"/>
  <c r="AY7566" i="10"/>
  <c r="AY7565" i="10"/>
  <c r="AY7564" i="10"/>
  <c r="AY7563" i="10"/>
  <c r="AY7562" i="10"/>
  <c r="AY7561" i="10"/>
  <c r="AY7560" i="10"/>
  <c r="AY7559" i="10"/>
  <c r="AY7558" i="10"/>
  <c r="AY7557" i="10"/>
  <c r="AY7556" i="10"/>
  <c r="AY7555" i="10"/>
  <c r="AY7554" i="10"/>
  <c r="AY7553" i="10"/>
  <c r="AY7552" i="10"/>
  <c r="AY7551" i="10"/>
  <c r="AY7550" i="10"/>
  <c r="AY7549" i="10"/>
  <c r="AY7548" i="10"/>
  <c r="AY7547" i="10"/>
  <c r="AY7546" i="10"/>
  <c r="AY7545" i="10"/>
  <c r="AY7544" i="10"/>
  <c r="AY7543" i="10"/>
  <c r="AY7542" i="10"/>
  <c r="AY7541" i="10"/>
  <c r="AY7540" i="10"/>
  <c r="AY7539" i="10"/>
  <c r="AY7538" i="10"/>
  <c r="AY7537" i="10"/>
  <c r="AY7536" i="10"/>
  <c r="AY7535" i="10"/>
  <c r="AY7534" i="10"/>
  <c r="AY7533" i="10"/>
  <c r="AY7532" i="10"/>
  <c r="AY7531" i="10"/>
  <c r="AY7530" i="10"/>
  <c r="AY7529" i="10"/>
  <c r="AY7528" i="10"/>
  <c r="AY7527" i="10"/>
  <c r="AY7526" i="10"/>
  <c r="AY7525" i="10"/>
  <c r="AY7524" i="10"/>
  <c r="AY7523" i="10"/>
  <c r="AY7522" i="10"/>
  <c r="AY7521" i="10"/>
  <c r="AY7520" i="10"/>
  <c r="AY7519" i="10"/>
  <c r="AY7518" i="10"/>
  <c r="AY7517" i="10"/>
  <c r="AY7516" i="10"/>
  <c r="AY7515" i="10"/>
  <c r="AY7514" i="10"/>
  <c r="AY7513" i="10"/>
  <c r="AY7512" i="10"/>
  <c r="AY7511" i="10"/>
  <c r="AY7510" i="10"/>
  <c r="AY7509" i="10"/>
  <c r="AY7508" i="10"/>
  <c r="AY7507" i="10"/>
  <c r="AY7506" i="10"/>
  <c r="AY7505" i="10"/>
  <c r="AY7504" i="10"/>
  <c r="AY7503" i="10"/>
  <c r="AY7502" i="10"/>
  <c r="AY7501" i="10"/>
  <c r="AY7500" i="10"/>
  <c r="AY7499" i="10"/>
  <c r="AY7498" i="10"/>
  <c r="AY7497" i="10"/>
  <c r="AY7496" i="10"/>
  <c r="AY7495" i="10"/>
  <c r="AY7494" i="10"/>
  <c r="AY7493" i="10"/>
  <c r="AY7492" i="10"/>
  <c r="AY7491" i="10"/>
  <c r="AY7490" i="10"/>
  <c r="AY7489" i="10"/>
  <c r="AY7488" i="10"/>
  <c r="AY7487" i="10"/>
  <c r="AY7486" i="10"/>
  <c r="AY7485" i="10"/>
  <c r="AY7484" i="10"/>
  <c r="AY7483" i="10"/>
  <c r="AY7482" i="10"/>
  <c r="AY7481" i="10"/>
  <c r="AY7480" i="10"/>
  <c r="AY7479" i="10"/>
  <c r="AY7478" i="10"/>
  <c r="AY7477" i="10"/>
  <c r="AY7476" i="10"/>
  <c r="AY7475" i="10"/>
  <c r="AY7474" i="10"/>
  <c r="AY7473" i="10"/>
  <c r="AY7472" i="10"/>
  <c r="AY7471" i="10"/>
  <c r="AY7470" i="10"/>
  <c r="AY7469" i="10"/>
  <c r="AY7468" i="10"/>
  <c r="AY7467" i="10"/>
  <c r="AY7466" i="10"/>
  <c r="AY7465" i="10"/>
  <c r="AY7464" i="10"/>
  <c r="AY7463" i="10"/>
  <c r="AY7462" i="10"/>
  <c r="AY7461" i="10"/>
  <c r="AY7460" i="10"/>
  <c r="AY7459" i="10"/>
  <c r="AY7458" i="10"/>
  <c r="AY7457" i="10"/>
  <c r="AY7456" i="10"/>
  <c r="AY7455" i="10"/>
  <c r="AY7454" i="10"/>
  <c r="AY7453" i="10"/>
  <c r="AY7452" i="10"/>
  <c r="AY7451" i="10"/>
  <c r="AY7450" i="10"/>
  <c r="AY7449" i="10"/>
  <c r="AY7448" i="10"/>
  <c r="AY7447" i="10"/>
  <c r="AY7446" i="10"/>
  <c r="AY7445" i="10"/>
  <c r="AY7444" i="10"/>
  <c r="AY7443" i="10"/>
  <c r="AY7442" i="10"/>
  <c r="AY7441" i="10"/>
  <c r="AY7440" i="10"/>
  <c r="AY7439" i="10"/>
  <c r="AY7438" i="10"/>
  <c r="AY7437" i="10"/>
  <c r="AY7436" i="10"/>
  <c r="AY7435" i="10"/>
  <c r="AY7434" i="10"/>
  <c r="AY7433" i="10"/>
  <c r="AY7432" i="10"/>
  <c r="AY7431" i="10"/>
  <c r="AY7430" i="10"/>
  <c r="AY7429" i="10"/>
  <c r="AY7428" i="10"/>
  <c r="AY7427" i="10"/>
  <c r="AY7426" i="10"/>
  <c r="AY7425" i="10"/>
  <c r="AY7424" i="10"/>
  <c r="AY7423" i="10"/>
  <c r="AY7422" i="10"/>
  <c r="AY7421" i="10"/>
  <c r="AY7420" i="10"/>
  <c r="AY7419" i="10"/>
  <c r="AY7418" i="10"/>
  <c r="AY7417" i="10"/>
  <c r="AY7416" i="10"/>
  <c r="AY7415" i="10"/>
  <c r="AY7414" i="10"/>
  <c r="AY7413" i="10"/>
  <c r="AY7412" i="10"/>
  <c r="AY7411" i="10"/>
  <c r="AY7410" i="10"/>
  <c r="AY7409" i="10"/>
  <c r="AY7408" i="10"/>
  <c r="AY7407" i="10"/>
  <c r="AY7406" i="10"/>
  <c r="AY7405" i="10"/>
  <c r="AY7404" i="10"/>
  <c r="AY7403" i="10"/>
  <c r="AY7402" i="10"/>
  <c r="AY7401" i="10"/>
  <c r="AY7400" i="10"/>
  <c r="AY7399" i="10"/>
  <c r="AY7398" i="10"/>
  <c r="AY7397" i="10"/>
  <c r="AY7396" i="10"/>
  <c r="AY7395" i="10"/>
  <c r="AY7394" i="10"/>
  <c r="AY7393" i="10"/>
  <c r="AY7392" i="10"/>
  <c r="AY7391" i="10"/>
  <c r="AY7390" i="10"/>
  <c r="AY7389" i="10"/>
  <c r="AY7388" i="10"/>
  <c r="AY7387" i="10"/>
  <c r="AY7386" i="10"/>
  <c r="AY7385" i="10"/>
  <c r="AY7384" i="10"/>
  <c r="AY7383" i="10"/>
  <c r="AY7382" i="10"/>
  <c r="AY7381" i="10"/>
  <c r="AY7380" i="10"/>
  <c r="AY7379" i="10"/>
  <c r="AY7378" i="10"/>
  <c r="AY7377" i="10"/>
  <c r="AY7376" i="10"/>
  <c r="AY7375" i="10"/>
  <c r="AY7374" i="10"/>
  <c r="AY7373" i="10"/>
  <c r="AY7372" i="10"/>
  <c r="AY7371" i="10"/>
  <c r="AY7370" i="10"/>
  <c r="AY7369" i="10"/>
  <c r="AY7368" i="10"/>
  <c r="AY7367" i="10"/>
  <c r="AY7366" i="10"/>
  <c r="AY7365" i="10"/>
  <c r="AY7364" i="10"/>
  <c r="AY7363" i="10"/>
  <c r="AY7362" i="10"/>
  <c r="AY7361" i="10"/>
  <c r="AY7360" i="10"/>
  <c r="AY7359" i="10"/>
  <c r="AY7358" i="10"/>
  <c r="AY7357" i="10"/>
  <c r="AY7356" i="10"/>
  <c r="AY7355" i="10"/>
  <c r="AY7354" i="10"/>
  <c r="AY7353" i="10"/>
  <c r="AY7352" i="10"/>
  <c r="AY7351" i="10"/>
  <c r="AY7350" i="10"/>
  <c r="AY7349" i="10"/>
  <c r="AY7348" i="10"/>
  <c r="AY7347" i="10"/>
  <c r="AY7346" i="10"/>
  <c r="AY7345" i="10"/>
  <c r="AY7344" i="10"/>
  <c r="AY7343" i="10"/>
  <c r="AY7342" i="10"/>
  <c r="AY7341" i="10"/>
  <c r="AY7340" i="10"/>
  <c r="AY7339" i="10"/>
  <c r="AY7338" i="10"/>
  <c r="AY7337" i="10"/>
  <c r="AY7336" i="10"/>
  <c r="AY7335" i="10"/>
  <c r="AY7334" i="10"/>
  <c r="AY7333" i="10"/>
  <c r="AY7332" i="10"/>
  <c r="AY7331" i="10"/>
  <c r="AY7330" i="10"/>
  <c r="AY7329" i="10"/>
  <c r="AY7328" i="10"/>
  <c r="AY7327" i="10"/>
  <c r="AY7326" i="10"/>
  <c r="AY7325" i="10"/>
  <c r="AY7324" i="10"/>
  <c r="AY7323" i="10"/>
  <c r="AY7322" i="10"/>
  <c r="AY7321" i="10"/>
  <c r="AY7320" i="10"/>
  <c r="AY7319" i="10"/>
  <c r="AY7318" i="10"/>
  <c r="AY7317" i="10"/>
  <c r="AY7316" i="10"/>
  <c r="AY7315" i="10"/>
  <c r="AY7314" i="10"/>
  <c r="AY7313" i="10"/>
  <c r="AY7312" i="10"/>
  <c r="AY7311" i="10"/>
  <c r="AY7310" i="10"/>
  <c r="AY7309" i="10"/>
  <c r="AY7308" i="10"/>
  <c r="AY7307" i="10"/>
  <c r="AY7306" i="10"/>
  <c r="AY7305" i="10"/>
  <c r="AY7304" i="10"/>
  <c r="AY7303" i="10"/>
  <c r="AY7302" i="10"/>
  <c r="AY7301" i="10"/>
  <c r="AY7300" i="10"/>
  <c r="AY7299" i="10"/>
  <c r="AY7298" i="10"/>
  <c r="AY7297" i="10"/>
  <c r="AY7296" i="10"/>
  <c r="AY7295" i="10"/>
  <c r="AY7294" i="10"/>
  <c r="AY7293" i="10"/>
  <c r="AY7292" i="10"/>
  <c r="AY7291" i="10"/>
  <c r="AY7290" i="10"/>
  <c r="AY7289" i="10"/>
  <c r="AY7288" i="10"/>
  <c r="AY7287" i="10"/>
  <c r="AY7286" i="10"/>
  <c r="AY7285" i="10"/>
  <c r="AY7284" i="10"/>
  <c r="AY7283" i="10"/>
  <c r="AY7282" i="10"/>
  <c r="AY7281" i="10"/>
  <c r="AY7280" i="10"/>
  <c r="AY7279" i="10"/>
  <c r="AY7278" i="10"/>
  <c r="AY7277" i="10"/>
  <c r="AY7276" i="10"/>
  <c r="AY7275" i="10"/>
  <c r="AY7274" i="10"/>
  <c r="AY7273" i="10"/>
  <c r="AY7272" i="10"/>
  <c r="AY7271" i="10"/>
  <c r="AY7270" i="10"/>
  <c r="AY7269" i="10"/>
  <c r="AY7268" i="10"/>
  <c r="AY7267" i="10"/>
  <c r="AY7266" i="10"/>
  <c r="AY7265" i="10"/>
  <c r="AY7264" i="10"/>
  <c r="AY7263" i="10"/>
  <c r="AY7262" i="10"/>
  <c r="AY7261" i="10"/>
  <c r="AY7260" i="10"/>
  <c r="AY7259" i="10"/>
  <c r="AY7258" i="10"/>
  <c r="AY7257" i="10"/>
  <c r="AY7256" i="10"/>
  <c r="AY7255" i="10"/>
  <c r="AY7254" i="10"/>
  <c r="AY7253" i="10"/>
  <c r="AY7252" i="10"/>
  <c r="AY7251" i="10"/>
  <c r="AY7250" i="10"/>
  <c r="AY7249" i="10"/>
  <c r="AY7248" i="10"/>
  <c r="AY7247" i="10"/>
  <c r="AY7246" i="10"/>
  <c r="AY7245" i="10"/>
  <c r="AY7244" i="10"/>
  <c r="AY7243" i="10"/>
  <c r="AY7242" i="10"/>
  <c r="AY7241" i="10"/>
  <c r="AY7240" i="10"/>
  <c r="AY7239" i="10"/>
  <c r="AY7238" i="10"/>
  <c r="AY7237" i="10"/>
  <c r="AY7236" i="10"/>
  <c r="AY7235" i="10"/>
  <c r="AY7234" i="10"/>
  <c r="AY7233" i="10"/>
  <c r="AY7232" i="10"/>
  <c r="AY7231" i="10"/>
  <c r="AY7230" i="10"/>
  <c r="AY7229" i="10"/>
  <c r="AY7228" i="10"/>
  <c r="AY7227" i="10"/>
  <c r="AY7226" i="10"/>
  <c r="AY7225" i="10"/>
  <c r="AY7224" i="10"/>
  <c r="AY7223" i="10"/>
  <c r="AY7222" i="10"/>
  <c r="AY7221" i="10"/>
  <c r="AY7220" i="10"/>
  <c r="AY7219" i="10"/>
  <c r="AY7218" i="10"/>
  <c r="AY7217" i="10"/>
  <c r="AY7216" i="10"/>
  <c r="AY7215" i="10"/>
  <c r="AY7214" i="10"/>
  <c r="AY7213" i="10"/>
  <c r="AY7212" i="10"/>
  <c r="AY7211" i="10"/>
  <c r="AY7210" i="10"/>
  <c r="AY7209" i="10"/>
  <c r="AY7208" i="10"/>
  <c r="AY7207" i="10"/>
  <c r="AY7206" i="10"/>
  <c r="AY7205" i="10"/>
  <c r="AY7204" i="10"/>
  <c r="AY7203" i="10"/>
  <c r="AY7202" i="10"/>
  <c r="AY7201" i="10"/>
  <c r="AY7200" i="10"/>
  <c r="AY7199" i="10"/>
  <c r="AY7198" i="10"/>
  <c r="AY7197" i="10"/>
  <c r="AY7196" i="10"/>
  <c r="AY7195" i="10"/>
  <c r="AY7194" i="10"/>
  <c r="AY7193" i="10"/>
  <c r="AY7192" i="10"/>
  <c r="AY7191" i="10"/>
  <c r="AY7190" i="10"/>
  <c r="AY7189" i="10"/>
  <c r="AY7188" i="10"/>
  <c r="AY7187" i="10"/>
  <c r="AY7186" i="10"/>
  <c r="AY7185" i="10"/>
  <c r="AY7184" i="10"/>
  <c r="AY7183" i="10"/>
  <c r="AY7182" i="10"/>
  <c r="AY7181" i="10"/>
  <c r="AY7180" i="10"/>
  <c r="AY7179" i="10"/>
  <c r="AY7178" i="10"/>
  <c r="AY7177" i="10"/>
  <c r="AY7176" i="10"/>
  <c r="AY7175" i="10"/>
  <c r="AY7174" i="10"/>
  <c r="AY7173" i="10"/>
  <c r="AY7172" i="10"/>
  <c r="AY7171" i="10"/>
  <c r="AY7170" i="10"/>
  <c r="AY7169" i="10"/>
  <c r="AY7168" i="10"/>
  <c r="AY7167" i="10"/>
  <c r="AY7166" i="10"/>
  <c r="AY7165" i="10"/>
  <c r="AY7164" i="10"/>
  <c r="AY7163" i="10"/>
  <c r="AY7162" i="10"/>
  <c r="AY7161" i="10"/>
  <c r="AY7160" i="10"/>
  <c r="AY7159" i="10"/>
  <c r="AY7158" i="10"/>
  <c r="AY7157" i="10"/>
  <c r="AY7156" i="10"/>
  <c r="AY7155" i="10"/>
  <c r="AY7154" i="10"/>
  <c r="AY7153" i="10"/>
  <c r="AY7152" i="10"/>
  <c r="AY7151" i="10"/>
  <c r="AY7150" i="10"/>
  <c r="AY7149" i="10"/>
  <c r="AY7148" i="10"/>
  <c r="AY7147" i="10"/>
  <c r="AY7146" i="10"/>
  <c r="AY7145" i="10"/>
  <c r="AY7144" i="10"/>
  <c r="AY7143" i="10"/>
  <c r="AY7142" i="10"/>
  <c r="AY7141" i="10"/>
  <c r="AY7140" i="10"/>
  <c r="AY7139" i="10"/>
  <c r="AY7138" i="10"/>
  <c r="AY7137" i="10"/>
  <c r="AY7136" i="10"/>
  <c r="AY7135" i="10"/>
  <c r="AY7134" i="10"/>
  <c r="AY7133" i="10"/>
  <c r="AY7132" i="10"/>
  <c r="AY7131" i="10"/>
  <c r="AY7130" i="10"/>
  <c r="AY7129" i="10"/>
  <c r="AY7128" i="10"/>
  <c r="AY7127" i="10"/>
  <c r="AY7126" i="10"/>
  <c r="AY7125" i="10"/>
  <c r="AY7124" i="10"/>
  <c r="AY7123" i="10"/>
  <c r="AY7122" i="10"/>
  <c r="AY7121" i="10"/>
  <c r="AY7120" i="10"/>
  <c r="AY7119" i="10"/>
  <c r="AY7118" i="10"/>
  <c r="AY7117" i="10"/>
  <c r="AY7116" i="10"/>
  <c r="AY7115" i="10"/>
  <c r="AY7114" i="10"/>
  <c r="AY7113" i="10"/>
  <c r="AY7112" i="10"/>
  <c r="AY7111" i="10"/>
  <c r="AY7110" i="10"/>
  <c r="AY7109" i="10"/>
  <c r="AY7108" i="10"/>
  <c r="AY7107" i="10"/>
  <c r="AY7106" i="10"/>
  <c r="AY7105" i="10"/>
  <c r="AY7104" i="10"/>
  <c r="AY7103" i="10"/>
  <c r="AY7102" i="10"/>
  <c r="AY7101" i="10"/>
  <c r="AY7100" i="10"/>
  <c r="AY7099" i="10"/>
  <c r="AY7098" i="10"/>
  <c r="AY7097" i="10"/>
  <c r="AY7096" i="10"/>
  <c r="AY7095" i="10"/>
  <c r="AY7094" i="10"/>
  <c r="AY7093" i="10"/>
  <c r="AY7092" i="10"/>
  <c r="AY7091" i="10"/>
  <c r="AY7090" i="10"/>
  <c r="AY7089" i="10"/>
  <c r="AY7088" i="10"/>
  <c r="AY7087" i="10"/>
  <c r="AY7086" i="10"/>
  <c r="AY7085" i="10"/>
  <c r="AY7084" i="10"/>
  <c r="AY7083" i="10"/>
  <c r="AY7082" i="10"/>
  <c r="AY7081" i="10"/>
  <c r="AY7080" i="10"/>
  <c r="AY7079" i="10"/>
  <c r="AY7078" i="10"/>
  <c r="AY7077" i="10"/>
  <c r="AY7076" i="10"/>
  <c r="AY7075" i="10"/>
  <c r="AY7074" i="10"/>
  <c r="AY7073" i="10"/>
  <c r="AY7072" i="10"/>
  <c r="AY7071" i="10"/>
  <c r="AY7070" i="10"/>
  <c r="AY7069" i="10"/>
  <c r="AY7068" i="10"/>
  <c r="AY7067" i="10"/>
  <c r="AY7066" i="10"/>
  <c r="AY7065" i="10"/>
  <c r="AY7064" i="10"/>
  <c r="AY7063" i="10"/>
  <c r="AY7062" i="10"/>
  <c r="AY7061" i="10"/>
  <c r="AY7060" i="10"/>
  <c r="AY7059" i="10"/>
  <c r="AY7058" i="10"/>
  <c r="AY7057" i="10"/>
  <c r="AY7056" i="10"/>
  <c r="AY7055" i="10"/>
  <c r="AY7054" i="10"/>
  <c r="AY7053" i="10"/>
  <c r="AY7052" i="10"/>
  <c r="AY7051" i="10"/>
  <c r="AY7050" i="10"/>
  <c r="AY7049" i="10"/>
  <c r="AY7048" i="10"/>
  <c r="AY7047" i="10"/>
  <c r="AY7046" i="10"/>
  <c r="AY7045" i="10"/>
  <c r="AY7044" i="10"/>
  <c r="AY7043" i="10"/>
  <c r="AY7042" i="10"/>
  <c r="AY7041" i="10"/>
  <c r="AY7040" i="10"/>
  <c r="AY7039" i="10"/>
  <c r="AY7038" i="10"/>
  <c r="AY7037" i="10"/>
  <c r="AY7036" i="10"/>
  <c r="AY7035" i="10"/>
  <c r="AY7034" i="10"/>
  <c r="AY7033" i="10"/>
  <c r="AY7032" i="10"/>
  <c r="AY7031" i="10"/>
  <c r="AY7030" i="10"/>
  <c r="AY7029" i="10"/>
  <c r="AY7028" i="10"/>
  <c r="AY7027" i="10"/>
  <c r="AY7026" i="10"/>
  <c r="AY7025" i="10"/>
  <c r="AY7024" i="10"/>
  <c r="AY7023" i="10"/>
  <c r="AY7022" i="10"/>
  <c r="AY7021" i="10"/>
  <c r="AY7020" i="10"/>
  <c r="AY7019" i="10"/>
  <c r="AY7018" i="10"/>
  <c r="AY7017" i="10"/>
  <c r="AY7016" i="10"/>
  <c r="AY7015" i="10"/>
  <c r="AY7014" i="10"/>
  <c r="AY7013" i="10"/>
  <c r="AY7012" i="10"/>
  <c r="AY7011" i="10"/>
  <c r="AY7010" i="10"/>
  <c r="AY7009" i="10"/>
  <c r="AY7008" i="10"/>
  <c r="AY7007" i="10"/>
  <c r="AY7006" i="10"/>
  <c r="AY7005" i="10"/>
  <c r="AY7004" i="10"/>
  <c r="AY7003" i="10"/>
  <c r="AY7002" i="10"/>
  <c r="AY7001" i="10"/>
  <c r="AY7000" i="10"/>
  <c r="AY6999" i="10"/>
  <c r="AY6998" i="10"/>
  <c r="AY6997" i="10"/>
  <c r="AY6996" i="10"/>
  <c r="AY6995" i="10"/>
  <c r="AY6994" i="10"/>
  <c r="AY6993" i="10"/>
  <c r="AY6992" i="10"/>
  <c r="AY6991" i="10"/>
  <c r="AY6990" i="10"/>
  <c r="AY6989" i="10"/>
  <c r="AY6988" i="10"/>
  <c r="AY6987" i="10"/>
  <c r="AY6986" i="10"/>
  <c r="AY6985" i="10"/>
  <c r="AY6984" i="10"/>
  <c r="AY6983" i="10"/>
  <c r="AY6982" i="10"/>
  <c r="AY6981" i="10"/>
  <c r="AY6980" i="10"/>
  <c r="AY6979" i="10"/>
  <c r="AY6978" i="10"/>
  <c r="AY6977" i="10"/>
  <c r="AY6976" i="10"/>
  <c r="AY6975" i="10"/>
  <c r="AY6974" i="10"/>
  <c r="AY6973" i="10"/>
  <c r="AY6972" i="10"/>
  <c r="AY6971" i="10"/>
  <c r="AY6970" i="10"/>
  <c r="AY6969" i="10"/>
  <c r="AY6968" i="10"/>
  <c r="AY6967" i="10"/>
  <c r="AY6966" i="10"/>
  <c r="AY6965" i="10"/>
  <c r="AY6964" i="10"/>
  <c r="AY6963" i="10"/>
  <c r="AY6962" i="10"/>
  <c r="AY6961" i="10"/>
  <c r="AY6960" i="10"/>
  <c r="AY6959" i="10"/>
  <c r="AY6958" i="10"/>
  <c r="AY6957" i="10"/>
  <c r="AY6956" i="10"/>
  <c r="AY6955" i="10"/>
  <c r="AY6954" i="10"/>
  <c r="AY6953" i="10"/>
  <c r="AY6952" i="10"/>
  <c r="AY6951" i="10"/>
  <c r="AY6950" i="10"/>
  <c r="AY6949" i="10"/>
  <c r="AY6948" i="10"/>
  <c r="AY6947" i="10"/>
  <c r="AY6946" i="10"/>
  <c r="AY6945" i="10"/>
  <c r="AY6944" i="10"/>
  <c r="AY6943" i="10"/>
  <c r="AY6942" i="10"/>
  <c r="AY6941" i="10"/>
  <c r="AY6940" i="10"/>
  <c r="AY6939" i="10"/>
  <c r="AY6938" i="10"/>
  <c r="AY6937" i="10"/>
  <c r="AY6936" i="10"/>
  <c r="AY6935" i="10"/>
  <c r="AY6934" i="10"/>
  <c r="AY6933" i="10"/>
  <c r="AY6932" i="10"/>
  <c r="AY6931" i="10"/>
  <c r="AY6930" i="10"/>
  <c r="AY6929" i="10"/>
  <c r="AY6928" i="10"/>
  <c r="AY6927" i="10"/>
  <c r="AY6926" i="10"/>
  <c r="AY6925" i="10"/>
  <c r="AY6924" i="10"/>
  <c r="AY6923" i="10"/>
  <c r="AY6922" i="10"/>
  <c r="AY6921" i="10"/>
  <c r="AY6920" i="10"/>
  <c r="AY6919" i="10"/>
  <c r="AY6918" i="10"/>
  <c r="AY6917" i="10"/>
  <c r="AY6916" i="10"/>
  <c r="AY6915" i="10"/>
  <c r="AY6914" i="10"/>
  <c r="AY6913" i="10"/>
  <c r="AY6912" i="10"/>
  <c r="AY6911" i="10"/>
  <c r="AY6910" i="10"/>
  <c r="AY6909" i="10"/>
  <c r="AY6908" i="10"/>
  <c r="AY6907" i="10"/>
  <c r="AY6906" i="10"/>
  <c r="AY6905" i="10"/>
  <c r="AY6904" i="10"/>
  <c r="AY6903" i="10"/>
  <c r="AY6902" i="10"/>
  <c r="AY6901" i="10"/>
  <c r="AY6900" i="10"/>
  <c r="AY6899" i="10"/>
  <c r="AY6898" i="10"/>
  <c r="AY6897" i="10"/>
  <c r="AY6896" i="10"/>
  <c r="AY6895" i="10"/>
  <c r="AY6894" i="10"/>
  <c r="AY6893" i="10"/>
  <c r="AY6892" i="10"/>
  <c r="AY6891" i="10"/>
  <c r="AY6890" i="10"/>
  <c r="AY6889" i="10"/>
  <c r="AY6888" i="10"/>
  <c r="AY6887" i="10"/>
  <c r="AY6886" i="10"/>
  <c r="AY6885" i="10"/>
  <c r="AY6884" i="10"/>
  <c r="AY6883" i="10"/>
  <c r="AY6882" i="10"/>
  <c r="AY6881" i="10"/>
  <c r="AY6880" i="10"/>
  <c r="AY6879" i="10"/>
  <c r="AY6878" i="10"/>
  <c r="AY6877" i="10"/>
  <c r="AY6876" i="10"/>
  <c r="AY6875" i="10"/>
  <c r="AY6874" i="10"/>
  <c r="AY6873" i="10"/>
  <c r="AY6872" i="10"/>
  <c r="AY6871" i="10"/>
  <c r="AY6870" i="10"/>
  <c r="AY6869" i="10"/>
  <c r="AY6868" i="10"/>
  <c r="AY6867" i="10"/>
  <c r="AY6866" i="10"/>
  <c r="AY6865" i="10"/>
  <c r="AY6864" i="10"/>
  <c r="AY6863" i="10"/>
  <c r="AY6862" i="10"/>
  <c r="AY6861" i="10"/>
  <c r="AY6860" i="10"/>
  <c r="AY6859" i="10"/>
  <c r="AY6858" i="10"/>
  <c r="AY6857" i="10"/>
  <c r="AY6856" i="10"/>
  <c r="AY6855" i="10"/>
  <c r="AY6854" i="10"/>
  <c r="AY6853" i="10"/>
  <c r="AY6852" i="10"/>
  <c r="AY6851" i="10"/>
  <c r="AY6850" i="10"/>
  <c r="AY6849" i="10"/>
  <c r="AY6848" i="10"/>
  <c r="AY6847" i="10"/>
  <c r="AY6846" i="10"/>
  <c r="AY6845" i="10"/>
  <c r="AY6844" i="10"/>
  <c r="AY6843" i="10"/>
  <c r="AY6842" i="10"/>
  <c r="AY6841" i="10"/>
  <c r="AY6840" i="10"/>
  <c r="AY6839" i="10"/>
  <c r="AY6838" i="10"/>
  <c r="AY6837" i="10"/>
  <c r="AY6836" i="10"/>
  <c r="AY6835" i="10"/>
  <c r="AY6834" i="10"/>
  <c r="AY6833" i="10"/>
  <c r="AY6832" i="10"/>
  <c r="AY6831" i="10"/>
  <c r="AY6830" i="10"/>
  <c r="AY6829" i="10"/>
  <c r="AY6828" i="10"/>
  <c r="AY6827" i="10"/>
  <c r="AY6826" i="10"/>
  <c r="AY6825" i="10"/>
  <c r="AY6824" i="10"/>
  <c r="AY6823" i="10"/>
  <c r="AY6822" i="10"/>
  <c r="AY6821" i="10"/>
  <c r="AY6820" i="10"/>
  <c r="AY6819" i="10"/>
  <c r="AY6818" i="10"/>
  <c r="AY6817" i="10"/>
  <c r="AY6816" i="10"/>
  <c r="AY6815" i="10"/>
  <c r="AY6814" i="10"/>
  <c r="AY6813" i="10"/>
  <c r="AY6812" i="10"/>
  <c r="AY6811" i="10"/>
  <c r="AY6810" i="10"/>
  <c r="AY6809" i="10"/>
  <c r="AY6808" i="10"/>
  <c r="AY6807" i="10"/>
  <c r="AY6806" i="10"/>
  <c r="AY6805" i="10"/>
  <c r="AY6804" i="10"/>
  <c r="AY6803" i="10"/>
  <c r="AY6802" i="10"/>
  <c r="AY6801" i="10"/>
  <c r="AY6800" i="10"/>
  <c r="AY6799" i="10"/>
  <c r="AY6798" i="10"/>
  <c r="AY6797" i="10"/>
  <c r="AY6796" i="10"/>
  <c r="AY6795" i="10"/>
  <c r="AY6794" i="10"/>
  <c r="AY6793" i="10"/>
  <c r="AY6792" i="10"/>
  <c r="AY6791" i="10"/>
  <c r="AY6790" i="10"/>
  <c r="AY6789" i="10"/>
  <c r="AY6788" i="10"/>
  <c r="AY6787" i="10"/>
  <c r="AY6786" i="10"/>
  <c r="AY6785" i="10"/>
  <c r="AY6784" i="10"/>
  <c r="AY6783" i="10"/>
  <c r="AY6782" i="10"/>
  <c r="AY6781" i="10"/>
  <c r="AY6780" i="10"/>
  <c r="AY6779" i="10"/>
  <c r="AY6778" i="10"/>
  <c r="AY6777" i="10"/>
  <c r="AY6776" i="10"/>
  <c r="AY6775" i="10"/>
  <c r="AY6774" i="10"/>
  <c r="AY6773" i="10"/>
  <c r="AY6772" i="10"/>
  <c r="AY6771" i="10"/>
  <c r="AY6770" i="10"/>
  <c r="AY6769" i="10"/>
  <c r="AY6768" i="10"/>
  <c r="AY6767" i="10"/>
  <c r="AY6766" i="10"/>
  <c r="AY6765" i="10"/>
  <c r="AY6764" i="10"/>
  <c r="AY6763" i="10"/>
  <c r="AY6762" i="10"/>
  <c r="AY6761" i="10"/>
  <c r="AY6760" i="10"/>
  <c r="AY6759" i="10"/>
  <c r="AY6758" i="10"/>
  <c r="AY6757" i="10"/>
  <c r="AY6756" i="10"/>
  <c r="AY6755" i="10"/>
  <c r="AY6754" i="10"/>
  <c r="AY6753" i="10"/>
  <c r="AY6752" i="10"/>
  <c r="AY6751" i="10"/>
  <c r="AY6750" i="10"/>
  <c r="AY6749" i="10"/>
  <c r="AY6748" i="10"/>
  <c r="AY6747" i="10"/>
  <c r="AY6746" i="10"/>
  <c r="AY6745" i="10"/>
  <c r="AY6744" i="10"/>
  <c r="AY6743" i="10"/>
  <c r="AY6742" i="10"/>
  <c r="AY6741" i="10"/>
  <c r="AY6740" i="10"/>
  <c r="AY6739" i="10"/>
  <c r="AY6738" i="10"/>
  <c r="AY6737" i="10"/>
  <c r="AY6736" i="10"/>
  <c r="AY6735" i="10"/>
  <c r="AY6734" i="10"/>
  <c r="AY6733" i="10"/>
  <c r="AY6732" i="10"/>
  <c r="AY6731" i="10"/>
  <c r="AY6730" i="10"/>
  <c r="AY6729" i="10"/>
  <c r="AY6728" i="10"/>
  <c r="AY6727" i="10"/>
  <c r="AY6726" i="10"/>
  <c r="AY6725" i="10"/>
  <c r="AY6724" i="10"/>
  <c r="AY6723" i="10"/>
  <c r="AY6722" i="10"/>
  <c r="AY6721" i="10"/>
  <c r="AY6720" i="10"/>
  <c r="AY6719" i="10"/>
  <c r="AY6718" i="10"/>
  <c r="AY6717" i="10"/>
  <c r="AY6716" i="10"/>
  <c r="AY6715" i="10"/>
  <c r="AY6714" i="10"/>
  <c r="AY6713" i="10"/>
  <c r="AY6712" i="10"/>
  <c r="AY6711" i="10"/>
  <c r="AY6710" i="10"/>
  <c r="AY6709" i="10"/>
  <c r="AY6708" i="10"/>
  <c r="AY6707" i="10"/>
  <c r="AY6706" i="10"/>
  <c r="AY6705" i="10"/>
  <c r="AY6704" i="10"/>
  <c r="AY6703" i="10"/>
  <c r="AY6702" i="10"/>
  <c r="AY6701" i="10"/>
  <c r="AY6700" i="10"/>
  <c r="AY6699" i="10"/>
  <c r="AY6698" i="10"/>
  <c r="AY6697" i="10"/>
  <c r="AY6696" i="10"/>
  <c r="AY6695" i="10"/>
  <c r="AY6694" i="10"/>
  <c r="AY6693" i="10"/>
  <c r="AY6692" i="10"/>
  <c r="AY6691" i="10"/>
  <c r="AY6690" i="10"/>
  <c r="AY6689" i="10"/>
  <c r="AY6688" i="10"/>
  <c r="AY6687" i="10"/>
  <c r="AY6686" i="10"/>
  <c r="AY6685" i="10"/>
  <c r="AY6684" i="10"/>
  <c r="AY6683" i="10"/>
  <c r="AY6682" i="10"/>
  <c r="AY6681" i="10"/>
  <c r="AY6680" i="10"/>
  <c r="AY6679" i="10"/>
  <c r="AY6678" i="10"/>
  <c r="AY6677" i="10"/>
  <c r="AY6676" i="10"/>
  <c r="AY6675" i="10"/>
  <c r="AY6674" i="10"/>
  <c r="AY6673" i="10"/>
  <c r="AY6672" i="10"/>
  <c r="AY6671" i="10"/>
  <c r="AY6670" i="10"/>
  <c r="AY6669" i="10"/>
  <c r="AY6668" i="10"/>
  <c r="AY6667" i="10"/>
  <c r="AY6666" i="10"/>
  <c r="AY6665" i="10"/>
  <c r="AY6664" i="10"/>
  <c r="AY6663" i="10"/>
  <c r="AY6662" i="10"/>
  <c r="AY6661" i="10"/>
  <c r="AY6660" i="10"/>
  <c r="AY6659" i="10"/>
  <c r="AY6658" i="10"/>
  <c r="AY6657" i="10"/>
  <c r="AY6656" i="10"/>
  <c r="AY6655" i="10"/>
  <c r="AY6654" i="10"/>
  <c r="AY6653" i="10"/>
  <c r="AY6652" i="10"/>
  <c r="AY6651" i="10"/>
  <c r="AY6650" i="10"/>
  <c r="AY6649" i="10"/>
  <c r="AY6648" i="10"/>
  <c r="AY6647" i="10"/>
  <c r="AY6646" i="10"/>
  <c r="AY6645" i="10"/>
  <c r="AY6644" i="10"/>
  <c r="AY6643" i="10"/>
  <c r="AY6642" i="10"/>
  <c r="AY6641" i="10"/>
  <c r="AY6640" i="10"/>
  <c r="AY6639" i="10"/>
  <c r="AY6638" i="10"/>
  <c r="AY6637" i="10"/>
  <c r="AY6636" i="10"/>
  <c r="AY6635" i="10"/>
  <c r="AY6634" i="10"/>
  <c r="AY6633" i="10"/>
  <c r="AY6632" i="10"/>
  <c r="AY6631" i="10"/>
  <c r="AY6630" i="10"/>
  <c r="AY6629" i="10"/>
  <c r="AY6628" i="10"/>
  <c r="AY6627" i="10"/>
  <c r="AY6626" i="10"/>
  <c r="AY6625" i="10"/>
  <c r="AY6624" i="10"/>
  <c r="AY6623" i="10"/>
  <c r="AY6622" i="10"/>
  <c r="AY6621" i="10"/>
  <c r="AY6620" i="10"/>
  <c r="AY6619" i="10"/>
  <c r="AY6618" i="10"/>
  <c r="AY6617" i="10"/>
  <c r="AY6616" i="10"/>
  <c r="AY6615" i="10"/>
  <c r="AY6614" i="10"/>
  <c r="AY6613" i="10"/>
  <c r="AY6612" i="10"/>
  <c r="AY6611" i="10"/>
  <c r="AY6610" i="10"/>
  <c r="AY6609" i="10"/>
  <c r="AY6608" i="10"/>
  <c r="AY6607" i="10"/>
  <c r="AY6606" i="10"/>
  <c r="AY6605" i="10"/>
  <c r="AY6604" i="10"/>
  <c r="AY6603" i="10"/>
  <c r="AY6602" i="10"/>
  <c r="AY6601" i="10"/>
  <c r="AY6600" i="10"/>
  <c r="AY6599" i="10"/>
  <c r="AY6598" i="10"/>
  <c r="AY6597" i="10"/>
  <c r="AY6596" i="10"/>
  <c r="AY6595" i="10"/>
  <c r="AY6594" i="10"/>
  <c r="AY6593" i="10"/>
  <c r="AY6592" i="10"/>
  <c r="AY6591" i="10"/>
  <c r="AY6590" i="10"/>
  <c r="AY6589" i="10"/>
  <c r="AY6588" i="10"/>
  <c r="AY6587" i="10"/>
  <c r="AY6586" i="10"/>
  <c r="AY6585" i="10"/>
  <c r="AY6584" i="10"/>
  <c r="AY6583" i="10"/>
  <c r="AY6582" i="10"/>
  <c r="AY6581" i="10"/>
  <c r="AY6580" i="10"/>
  <c r="AY6579" i="10"/>
  <c r="AY6578" i="10"/>
  <c r="AY6577" i="10"/>
  <c r="AY6576" i="10"/>
  <c r="AY6575" i="10"/>
  <c r="AY6574" i="10"/>
  <c r="AY6573" i="10"/>
  <c r="AY6572" i="10"/>
  <c r="AY6571" i="10"/>
  <c r="AY6570" i="10"/>
  <c r="AY6569" i="10"/>
  <c r="AY6568" i="10"/>
  <c r="AY6567" i="10"/>
  <c r="AY6566" i="10"/>
  <c r="AY6565" i="10"/>
  <c r="AY6564" i="10"/>
  <c r="AY6563" i="10"/>
  <c r="AY6562" i="10"/>
  <c r="AY6561" i="10"/>
  <c r="AY6560" i="10"/>
  <c r="AY6559" i="10"/>
  <c r="AY6558" i="10"/>
  <c r="AY6557" i="10"/>
  <c r="AY6556" i="10"/>
  <c r="AY6555" i="10"/>
  <c r="AY6554" i="10"/>
  <c r="AY6553" i="10"/>
  <c r="AY6552" i="10"/>
  <c r="AY6551" i="10"/>
  <c r="AY6550" i="10"/>
  <c r="AY6549" i="10"/>
  <c r="AY6548" i="10"/>
  <c r="AY6547" i="10"/>
  <c r="AY6546" i="10"/>
  <c r="AY6545" i="10"/>
  <c r="AY6544" i="10"/>
  <c r="AY6543" i="10"/>
  <c r="AY6542" i="10"/>
  <c r="AY6541" i="10"/>
  <c r="AY6540" i="10"/>
  <c r="AY6539" i="10"/>
  <c r="AY6538" i="10"/>
  <c r="AY6537" i="10"/>
  <c r="AY6536" i="10"/>
  <c r="AY6535" i="10"/>
  <c r="AY6534" i="10"/>
  <c r="AY6533" i="10"/>
  <c r="AY6532" i="10"/>
  <c r="AY6531" i="10"/>
  <c r="AY6530" i="10"/>
  <c r="AY6529" i="10"/>
  <c r="AY6528" i="10"/>
  <c r="AY6527" i="10"/>
  <c r="AY6526" i="10"/>
  <c r="AY6525" i="10"/>
  <c r="AY6524" i="10"/>
  <c r="AY6523" i="10"/>
  <c r="AY6522" i="10"/>
  <c r="AY6521" i="10"/>
  <c r="AY6520" i="10"/>
  <c r="AY6519" i="10"/>
  <c r="AY6518" i="10"/>
  <c r="AY6517" i="10"/>
  <c r="AY6516" i="10"/>
  <c r="AY6515" i="10"/>
  <c r="AY6514" i="10"/>
  <c r="AY6513" i="10"/>
  <c r="AY6512" i="10"/>
  <c r="AY6511" i="10"/>
  <c r="AY6510" i="10"/>
  <c r="AY6509" i="10"/>
  <c r="AY6508" i="10"/>
  <c r="AY6507" i="10"/>
  <c r="AY6506" i="10"/>
  <c r="AY6505" i="10"/>
  <c r="AY6504" i="10"/>
  <c r="AY6503" i="10"/>
  <c r="AY6502" i="10"/>
  <c r="AY6501" i="10"/>
  <c r="AY6500" i="10"/>
  <c r="AY6499" i="10"/>
  <c r="AY6498" i="10"/>
  <c r="AY6497" i="10"/>
  <c r="AY6496" i="10"/>
  <c r="AY6495" i="10"/>
  <c r="AY6494" i="10"/>
  <c r="AY6493" i="10"/>
  <c r="AY6492" i="10"/>
  <c r="AY6491" i="10"/>
  <c r="AY6490" i="10"/>
  <c r="AY6489" i="10"/>
  <c r="AY6488" i="10"/>
  <c r="AY6487" i="10"/>
  <c r="AY6486" i="10"/>
  <c r="AY6485" i="10"/>
  <c r="AY6484" i="10"/>
  <c r="AY6483" i="10"/>
  <c r="AY6482" i="10"/>
  <c r="AY6481" i="10"/>
  <c r="AY6480" i="10"/>
  <c r="AY6479" i="10"/>
  <c r="AY6478" i="10"/>
  <c r="AY6477" i="10"/>
  <c r="AY6476" i="10"/>
  <c r="AY6475" i="10"/>
  <c r="AY6474" i="10"/>
  <c r="AY6473" i="10"/>
  <c r="AY6472" i="10"/>
  <c r="AY6471" i="10"/>
  <c r="AY6470" i="10"/>
  <c r="AY6469" i="10"/>
  <c r="AY6468" i="10"/>
  <c r="AY6467" i="10"/>
  <c r="AY6466" i="10"/>
  <c r="AY6465" i="10"/>
  <c r="AY6464" i="10"/>
  <c r="AY6463" i="10"/>
  <c r="AY6462" i="10"/>
  <c r="AY6461" i="10"/>
  <c r="AY6460" i="10"/>
  <c r="AY6459" i="10"/>
  <c r="AY6458" i="10"/>
  <c r="AY6457" i="10"/>
  <c r="AY6456" i="10"/>
  <c r="AY6455" i="10"/>
  <c r="AY6454" i="10"/>
  <c r="AY6453" i="10"/>
  <c r="AY6452" i="10"/>
  <c r="AY6451" i="10"/>
  <c r="AY6450" i="10"/>
  <c r="AY6449" i="10"/>
  <c r="AY6448" i="10"/>
  <c r="AY6447" i="10"/>
  <c r="AY6446" i="10"/>
  <c r="AY6445" i="10"/>
  <c r="AY6444" i="10"/>
  <c r="AY6443" i="10"/>
  <c r="AY6442" i="10"/>
  <c r="AY6441" i="10"/>
  <c r="AY6440" i="10"/>
  <c r="AY6439" i="10"/>
  <c r="AY6438" i="10"/>
  <c r="AY6437" i="10"/>
  <c r="AY6436" i="10"/>
  <c r="AY6435" i="10"/>
  <c r="AY6434" i="10"/>
  <c r="AY6433" i="10"/>
  <c r="AY6432" i="10"/>
  <c r="AY6431" i="10"/>
  <c r="AY6430" i="10"/>
  <c r="AY6429" i="10"/>
  <c r="AY6428" i="10"/>
  <c r="AY6427" i="10"/>
  <c r="AY6426" i="10"/>
  <c r="AY6425" i="10"/>
  <c r="AY6424" i="10"/>
  <c r="AY6423" i="10"/>
  <c r="AY6422" i="10"/>
  <c r="AY6421" i="10"/>
  <c r="AY6420" i="10"/>
  <c r="AY6419" i="10"/>
  <c r="AY6418" i="10"/>
  <c r="AY6417" i="10"/>
  <c r="AY6416" i="10"/>
  <c r="AY6415" i="10"/>
  <c r="AY6414" i="10"/>
  <c r="AY6413" i="10"/>
  <c r="AY6412" i="10"/>
  <c r="AY6411" i="10"/>
  <c r="AY6410" i="10"/>
  <c r="AY6409" i="10"/>
  <c r="AY6408" i="10"/>
  <c r="AY6407" i="10"/>
  <c r="AY6406" i="10"/>
  <c r="AY6405" i="10"/>
  <c r="AY6404" i="10"/>
  <c r="AY6403" i="10"/>
  <c r="AY6402" i="10"/>
  <c r="AY6401" i="10"/>
  <c r="AY6400" i="10"/>
  <c r="AY6399" i="10"/>
  <c r="AY6398" i="10"/>
  <c r="AY6397" i="10"/>
  <c r="AY6396" i="10"/>
  <c r="AY6395" i="10"/>
  <c r="AY6394" i="10"/>
  <c r="AY6393" i="10"/>
  <c r="AY6392" i="10"/>
  <c r="AY6391" i="10"/>
  <c r="AY6390" i="10"/>
  <c r="AY6389" i="10"/>
  <c r="AY6388" i="10"/>
  <c r="AY6387" i="10"/>
  <c r="AY6386" i="10"/>
  <c r="AY6385" i="10"/>
  <c r="AY6384" i="10"/>
  <c r="AY6383" i="10"/>
  <c r="AY6382" i="10"/>
  <c r="AY6381" i="10"/>
  <c r="AY6380" i="10"/>
  <c r="AY6379" i="10"/>
  <c r="AY6378" i="10"/>
  <c r="AY6377" i="10"/>
  <c r="AY6376" i="10"/>
  <c r="AY6375" i="10"/>
  <c r="AY6374" i="10"/>
  <c r="AY6373" i="10"/>
  <c r="AY6372" i="10"/>
  <c r="AY6371" i="10"/>
  <c r="AY6370" i="10"/>
  <c r="AY6369" i="10"/>
  <c r="AY6368" i="10"/>
  <c r="AY6367" i="10"/>
  <c r="AY6366" i="10"/>
  <c r="AY6365" i="10"/>
  <c r="AY6364" i="10"/>
  <c r="AY6363" i="10"/>
  <c r="AY6362" i="10"/>
  <c r="AY6361" i="10"/>
  <c r="AY6360" i="10"/>
  <c r="AY6359" i="10"/>
  <c r="AY6358" i="10"/>
  <c r="AY6357" i="10"/>
  <c r="AY6356" i="10"/>
  <c r="AY6355" i="10"/>
  <c r="AY6354" i="10"/>
  <c r="AY6353" i="10"/>
  <c r="AY6352" i="10"/>
  <c r="AY6351" i="10"/>
  <c r="AY6350" i="10"/>
  <c r="AY6349" i="10"/>
  <c r="AY6348" i="10"/>
  <c r="AY6347" i="10"/>
  <c r="AY6346" i="10"/>
  <c r="AY6345" i="10"/>
  <c r="AY6344" i="10"/>
  <c r="AY6343" i="10"/>
  <c r="AY6342" i="10"/>
  <c r="AY6341" i="10"/>
  <c r="AY6340" i="10"/>
  <c r="AY6339" i="10"/>
  <c r="AY6338" i="10"/>
  <c r="AY6337" i="10"/>
  <c r="AY6336" i="10"/>
  <c r="AY6335" i="10"/>
  <c r="AY6334" i="10"/>
  <c r="AY6333" i="10"/>
  <c r="AY6332" i="10"/>
  <c r="AY6331" i="10"/>
  <c r="AY6330" i="10"/>
  <c r="AY6329" i="10"/>
  <c r="AY6328" i="10"/>
  <c r="AY6327" i="10"/>
  <c r="AY6326" i="10"/>
  <c r="AY6325" i="10"/>
  <c r="AY6324" i="10"/>
  <c r="AY6323" i="10"/>
  <c r="AY6322" i="10"/>
  <c r="AY6321" i="10"/>
  <c r="AY6320" i="10"/>
  <c r="AY6319" i="10"/>
  <c r="AY6318" i="10"/>
  <c r="AY6317" i="10"/>
  <c r="AY6316" i="10"/>
  <c r="AY6315" i="10"/>
  <c r="AY6314" i="10"/>
  <c r="AY6313" i="10"/>
  <c r="AY6312" i="10"/>
  <c r="AY6311" i="10"/>
  <c r="AY6310" i="10"/>
  <c r="AY6309" i="10"/>
  <c r="AY6308" i="10"/>
  <c r="AY6307" i="10"/>
  <c r="AY6306" i="10"/>
  <c r="AY6305" i="10"/>
  <c r="AY6304" i="10"/>
  <c r="AY6303" i="10"/>
  <c r="AY6302" i="10"/>
  <c r="AY6301" i="10"/>
  <c r="AY6300" i="10"/>
  <c r="AY6299" i="10"/>
  <c r="AY6298" i="10"/>
  <c r="AY6297" i="10"/>
  <c r="AY6296" i="10"/>
  <c r="AY6295" i="10"/>
  <c r="AY6294" i="10"/>
  <c r="AY6293" i="10"/>
  <c r="AY6292" i="10"/>
  <c r="AY6291" i="10"/>
  <c r="AY6290" i="10"/>
  <c r="AY6289" i="10"/>
  <c r="AY6288" i="10"/>
  <c r="AY6287" i="10"/>
  <c r="AY6286" i="10"/>
  <c r="AY6285" i="10"/>
  <c r="AY6284" i="10"/>
  <c r="AY6283" i="10"/>
  <c r="AY6282" i="10"/>
  <c r="AY6281" i="10"/>
  <c r="AY6280" i="10"/>
  <c r="AY6279" i="10"/>
  <c r="AY6278" i="10"/>
  <c r="AY6277" i="10"/>
  <c r="AY6276" i="10"/>
  <c r="AY6275" i="10"/>
  <c r="AY6274" i="10"/>
  <c r="AY6273" i="10"/>
  <c r="AY6272" i="10"/>
  <c r="AY6271" i="10"/>
  <c r="AY6270" i="10"/>
  <c r="AY6269" i="10"/>
  <c r="AY6268" i="10"/>
  <c r="AY6267" i="10"/>
  <c r="AY6266" i="10"/>
  <c r="AY6265" i="10"/>
  <c r="AY6264" i="10"/>
  <c r="AY6263" i="10"/>
  <c r="AY6262" i="10"/>
  <c r="AY6261" i="10"/>
  <c r="AY6260" i="10"/>
  <c r="AY6259" i="10"/>
  <c r="AY6258" i="10"/>
  <c r="AY6257" i="10"/>
  <c r="AY6256" i="10"/>
  <c r="AY6255" i="10"/>
  <c r="AY6254" i="10"/>
  <c r="AY6253" i="10"/>
  <c r="AY6252" i="10"/>
  <c r="AY6251" i="10"/>
  <c r="AY6250" i="10"/>
  <c r="AY6249" i="10"/>
  <c r="AY6248" i="10"/>
  <c r="AY6247" i="10"/>
  <c r="AY6246" i="10"/>
  <c r="AY6245" i="10"/>
  <c r="AY6244" i="10"/>
  <c r="AY6243" i="10"/>
  <c r="AY6242" i="10"/>
  <c r="AY6241" i="10"/>
  <c r="AY6240" i="10"/>
  <c r="AY6239" i="10"/>
  <c r="AY6238" i="10"/>
  <c r="AY6237" i="10"/>
  <c r="AY6236" i="10"/>
  <c r="AY6235" i="10"/>
  <c r="AY6234" i="10"/>
  <c r="AY6233" i="10"/>
  <c r="AY6232" i="10"/>
  <c r="AY6231" i="10"/>
  <c r="AY6230" i="10"/>
  <c r="AY6229" i="10"/>
  <c r="AY6228" i="10"/>
  <c r="AY6227" i="10"/>
  <c r="AY6226" i="10"/>
  <c r="AY6225" i="10"/>
  <c r="AY6224" i="10"/>
  <c r="AY6223" i="10"/>
  <c r="AY6222" i="10"/>
  <c r="AY6221" i="10"/>
  <c r="AY6220" i="10"/>
  <c r="AY6219" i="10"/>
  <c r="AY6218" i="10"/>
  <c r="AY6217" i="10"/>
  <c r="AY6216" i="10"/>
  <c r="AY6215" i="10"/>
  <c r="AY6214" i="10"/>
  <c r="AY6213" i="10"/>
  <c r="AY6212" i="10"/>
  <c r="AY6211" i="10"/>
  <c r="AY6210" i="10"/>
  <c r="AY6209" i="10"/>
  <c r="AY6208" i="10"/>
  <c r="AY6207" i="10"/>
  <c r="AY6206" i="10"/>
  <c r="AY6205" i="10"/>
  <c r="AY6204" i="10"/>
  <c r="AY6203" i="10"/>
  <c r="AY6202" i="10"/>
  <c r="AY6201" i="10"/>
  <c r="AY6200" i="10"/>
  <c r="AY6199" i="10"/>
  <c r="AY6198" i="10"/>
  <c r="AY6197" i="10"/>
  <c r="AY6196" i="10"/>
  <c r="AY6195" i="10"/>
  <c r="AY6194" i="10"/>
  <c r="AY6193" i="10"/>
  <c r="AY6192" i="10"/>
  <c r="AY6191" i="10"/>
  <c r="AY6190" i="10"/>
  <c r="AY6189" i="10"/>
  <c r="AY6188" i="10"/>
  <c r="AY6187" i="10"/>
  <c r="AY6186" i="10"/>
  <c r="AY6185" i="10"/>
  <c r="AY6184" i="10"/>
  <c r="AY6183" i="10"/>
  <c r="AY6182" i="10"/>
  <c r="AY6181" i="10"/>
  <c r="AY6180" i="10"/>
  <c r="AY6179" i="10"/>
  <c r="AY6178" i="10"/>
  <c r="AY6177" i="10"/>
  <c r="AY6176" i="10"/>
  <c r="AY6175" i="10"/>
  <c r="AY6174" i="10"/>
  <c r="AY6173" i="10"/>
  <c r="AY6172" i="10"/>
  <c r="AY6171" i="10"/>
  <c r="AY6170" i="10"/>
  <c r="AY6169" i="10"/>
  <c r="AY6168" i="10"/>
  <c r="AY6167" i="10"/>
  <c r="AY6166" i="10"/>
  <c r="AY6165" i="10"/>
  <c r="AY6164" i="10"/>
  <c r="AY6163" i="10"/>
  <c r="AY6162" i="10"/>
  <c r="AY6161" i="10"/>
  <c r="AY6160" i="10"/>
  <c r="AY6159" i="10"/>
  <c r="AY6158" i="10"/>
  <c r="AY6157" i="10"/>
  <c r="AY6156" i="10"/>
  <c r="AY6155" i="10"/>
  <c r="AY6154" i="10"/>
  <c r="AY6153" i="10"/>
  <c r="AY6152" i="10"/>
  <c r="AY6151" i="10"/>
  <c r="AY6150" i="10"/>
  <c r="AY6149" i="10"/>
  <c r="AY6148" i="10"/>
  <c r="AY6147" i="10"/>
  <c r="AY6146" i="10"/>
  <c r="AY6145" i="10"/>
  <c r="AY6144" i="10"/>
  <c r="AY6143" i="10"/>
  <c r="AY6142" i="10"/>
  <c r="AY6141" i="10"/>
  <c r="AY6140" i="10"/>
  <c r="AY6139" i="10"/>
  <c r="AY6138" i="10"/>
  <c r="AY6137" i="10"/>
  <c r="AY6136" i="10"/>
  <c r="AY6135" i="10"/>
  <c r="AY6134" i="10"/>
  <c r="AY6133" i="10"/>
  <c r="AY6132" i="10"/>
  <c r="AY6131" i="10"/>
  <c r="AY6130" i="10"/>
  <c r="AY6129" i="10"/>
  <c r="AY6128" i="10"/>
  <c r="AY6127" i="10"/>
  <c r="AY6126" i="10"/>
  <c r="AY6125" i="10"/>
  <c r="AY6124" i="10"/>
  <c r="AY6123" i="10"/>
  <c r="AY6122" i="10"/>
  <c r="AY6121" i="10"/>
  <c r="AY6120" i="10"/>
  <c r="AY6119" i="10"/>
  <c r="AY6118" i="10"/>
  <c r="AY6117" i="10"/>
  <c r="AY6116" i="10"/>
  <c r="AY6115" i="10"/>
  <c r="AY6114" i="10"/>
  <c r="AY6113" i="10"/>
  <c r="AY6112" i="10"/>
  <c r="AY6111" i="10"/>
  <c r="AY6110" i="10"/>
  <c r="AY6109" i="10"/>
  <c r="AY6108" i="10"/>
  <c r="AY6107" i="10"/>
  <c r="AY6106" i="10"/>
  <c r="AY6105" i="10"/>
  <c r="AY6104" i="10"/>
  <c r="AY6103" i="10"/>
  <c r="AY6102" i="10"/>
  <c r="AY6101" i="10"/>
  <c r="AY6100" i="10"/>
  <c r="AY6099" i="10"/>
  <c r="AY6098" i="10"/>
  <c r="AY6097" i="10"/>
  <c r="AY6096" i="10"/>
  <c r="AY6095" i="10"/>
  <c r="AY6094" i="10"/>
  <c r="AY6093" i="10"/>
  <c r="AY6092" i="10"/>
  <c r="AY6091" i="10"/>
  <c r="AY6090" i="10"/>
  <c r="AY6089" i="10"/>
  <c r="AY6088" i="10"/>
  <c r="AY6087" i="10"/>
  <c r="AY6086" i="10"/>
  <c r="AY6085" i="10"/>
  <c r="AY6084" i="10"/>
  <c r="AY6083" i="10"/>
  <c r="AY6082" i="10"/>
  <c r="AY6081" i="10"/>
  <c r="AY6080" i="10"/>
  <c r="AY6079" i="10"/>
  <c r="AY6078" i="10"/>
  <c r="AY6077" i="10"/>
  <c r="AY6076" i="10"/>
  <c r="AY6075" i="10"/>
  <c r="AY6074" i="10"/>
  <c r="AY6073" i="10"/>
  <c r="AY6072" i="10"/>
  <c r="AY6071" i="10"/>
  <c r="AY6070" i="10"/>
  <c r="AY6069" i="10"/>
  <c r="AY6068" i="10"/>
  <c r="AY6067" i="10"/>
  <c r="AY6066" i="10"/>
  <c r="AY6065" i="10"/>
  <c r="AY6064" i="10"/>
  <c r="AY6063" i="10"/>
  <c r="AY6062" i="10"/>
  <c r="AY6061" i="10"/>
  <c r="AY6060" i="10"/>
  <c r="AY6059" i="10"/>
  <c r="AY6058" i="10"/>
  <c r="AY6057" i="10"/>
  <c r="AY6056" i="10"/>
  <c r="AY6055" i="10"/>
  <c r="AY6054" i="10"/>
  <c r="AY6053" i="10"/>
  <c r="AY6052" i="10"/>
  <c r="AY6051" i="10"/>
  <c r="AY6050" i="10"/>
  <c r="AY6049" i="10"/>
  <c r="AY6048" i="10"/>
  <c r="AY6047" i="10"/>
  <c r="AY6046" i="10"/>
  <c r="AY6045" i="10"/>
  <c r="AY6044" i="10"/>
  <c r="AY6043" i="10"/>
  <c r="AY6042" i="10"/>
  <c r="AY6041" i="10"/>
  <c r="AY6040" i="10"/>
  <c r="AY6039" i="10"/>
  <c r="AY6038" i="10"/>
  <c r="AY6037" i="10"/>
  <c r="AY6036" i="10"/>
  <c r="AY6035" i="10"/>
  <c r="AY6034" i="10"/>
  <c r="AY6033" i="10"/>
  <c r="AY6032" i="10"/>
  <c r="AY6031" i="10"/>
  <c r="AY6030" i="10"/>
  <c r="AY6029" i="10"/>
  <c r="AY6028" i="10"/>
  <c r="AY6027" i="10"/>
  <c r="AY6026" i="10"/>
  <c r="AY6025" i="10"/>
  <c r="AY6024" i="10"/>
  <c r="AY6023" i="10"/>
  <c r="AY6022" i="10"/>
  <c r="AY6021" i="10"/>
  <c r="AY6020" i="10"/>
  <c r="AY6019" i="10"/>
  <c r="AY6018" i="10"/>
  <c r="AY6017" i="10"/>
  <c r="AY6016" i="10"/>
  <c r="AY6015" i="10"/>
  <c r="AY6014" i="10"/>
  <c r="AY6013" i="10"/>
  <c r="AY6012" i="10"/>
  <c r="AY6011" i="10"/>
  <c r="AY6010" i="10"/>
  <c r="AY6009" i="10"/>
  <c r="AY6008" i="10"/>
  <c r="AY6007" i="10"/>
  <c r="AY6006" i="10"/>
  <c r="AY6005" i="10"/>
  <c r="AY6004" i="10"/>
  <c r="AY6003" i="10"/>
  <c r="AY6002" i="10"/>
  <c r="AY6001" i="10"/>
  <c r="AY6000" i="10"/>
  <c r="AY5999" i="10"/>
  <c r="AY5998" i="10"/>
  <c r="AY5997" i="10"/>
  <c r="AY5996" i="10"/>
  <c r="AY5995" i="10"/>
  <c r="AY5994" i="10"/>
  <c r="AY5993" i="10"/>
  <c r="AY5992" i="10"/>
  <c r="AY5991" i="10"/>
  <c r="AY5990" i="10"/>
  <c r="AY5989" i="10"/>
  <c r="AY5988" i="10"/>
  <c r="AY5987" i="10"/>
  <c r="AY5986" i="10"/>
  <c r="AY5985" i="10"/>
  <c r="AY5984" i="10"/>
  <c r="AY5983" i="10"/>
  <c r="AY5982" i="10"/>
  <c r="AY5981" i="10"/>
  <c r="AY5980" i="10"/>
  <c r="AY5979" i="10"/>
  <c r="AY5978" i="10"/>
  <c r="AY5977" i="10"/>
  <c r="AY5976" i="10"/>
  <c r="AY5975" i="10"/>
  <c r="AY5974" i="10"/>
  <c r="AY5973" i="10"/>
  <c r="AY5972" i="10"/>
  <c r="AY5971" i="10"/>
  <c r="AY5970" i="10"/>
  <c r="AY5969" i="10"/>
  <c r="AY5968" i="10"/>
  <c r="AY5967" i="10"/>
  <c r="AY5966" i="10"/>
  <c r="AY5965" i="10"/>
  <c r="AY5964" i="10"/>
  <c r="AY5963" i="10"/>
  <c r="AY5962" i="10"/>
  <c r="AY5961" i="10"/>
  <c r="AY5960" i="10"/>
  <c r="AY5959" i="10"/>
  <c r="AY5958" i="10"/>
  <c r="AY5957" i="10"/>
  <c r="AY5956" i="10"/>
  <c r="AY5955" i="10"/>
  <c r="AY5954" i="10"/>
  <c r="AY5953" i="10"/>
  <c r="AY5952" i="10"/>
  <c r="AY5951" i="10"/>
  <c r="AY5950" i="10"/>
  <c r="AY5949" i="10"/>
  <c r="AY5948" i="10"/>
  <c r="AY5947" i="10"/>
  <c r="AY5946" i="10"/>
  <c r="AY5945" i="10"/>
  <c r="AY5944" i="10"/>
  <c r="AY5943" i="10"/>
  <c r="AY5942" i="10"/>
  <c r="AY5941" i="10"/>
  <c r="AY5940" i="10"/>
  <c r="AY5939" i="10"/>
  <c r="AY5938" i="10"/>
  <c r="AY5937" i="10"/>
  <c r="AY5936" i="10"/>
  <c r="AY5935" i="10"/>
  <c r="AY5934" i="10"/>
  <c r="AY5933" i="10"/>
  <c r="AY5932" i="10"/>
  <c r="AY5931" i="10"/>
  <c r="AY5930" i="10"/>
  <c r="AY5929" i="10"/>
  <c r="AY5928" i="10"/>
  <c r="AY5927" i="10"/>
  <c r="AY5926" i="10"/>
  <c r="AY5925" i="10"/>
  <c r="AY5924" i="10"/>
  <c r="AY5923" i="10"/>
  <c r="AY5922" i="10"/>
  <c r="AY5921" i="10"/>
  <c r="AY5920" i="10"/>
  <c r="AY5919" i="10"/>
  <c r="AY5918" i="10"/>
  <c r="AY5917" i="10"/>
  <c r="AY5916" i="10"/>
  <c r="AY5915" i="10"/>
  <c r="AY5914" i="10"/>
  <c r="AY5913" i="10"/>
  <c r="AY5912" i="10"/>
  <c r="AY5911" i="10"/>
  <c r="AY5910" i="10"/>
  <c r="AY5909" i="10"/>
  <c r="AY5908" i="10"/>
  <c r="AY5907" i="10"/>
  <c r="AY5906" i="10"/>
  <c r="AY5905" i="10"/>
  <c r="AY5904" i="10"/>
  <c r="AY5903" i="10"/>
  <c r="AY5902" i="10"/>
  <c r="AY5901" i="10"/>
  <c r="AY5900" i="10"/>
  <c r="AY5899" i="10"/>
  <c r="AY5898" i="10"/>
  <c r="AY5897" i="10"/>
  <c r="AY5896" i="10"/>
  <c r="AY5895" i="10"/>
  <c r="AY5894" i="10"/>
  <c r="AY5893" i="10"/>
  <c r="AY5892" i="10"/>
  <c r="AY5891" i="10"/>
  <c r="AY5890" i="10"/>
  <c r="AY5889" i="10"/>
  <c r="AY5888" i="10"/>
  <c r="AY5887" i="10"/>
  <c r="AY5886" i="10"/>
  <c r="AY5885" i="10"/>
  <c r="AY5884" i="10"/>
  <c r="AY5883" i="10"/>
  <c r="AY5882" i="10"/>
  <c r="AY5881" i="10"/>
  <c r="AY5880" i="10"/>
  <c r="AY5879" i="10"/>
  <c r="AY5878" i="10"/>
  <c r="AY5877" i="10"/>
  <c r="AY5876" i="10"/>
  <c r="AY5875" i="10"/>
  <c r="AY5874" i="10"/>
  <c r="AY5873" i="10"/>
  <c r="AY5872" i="10"/>
  <c r="AY5871" i="10"/>
  <c r="AY5870" i="10"/>
  <c r="AY5869" i="10"/>
  <c r="AY5868" i="10"/>
  <c r="AY5867" i="10"/>
  <c r="AY5866" i="10"/>
  <c r="AY5865" i="10"/>
  <c r="AY5864" i="10"/>
  <c r="AY5863" i="10"/>
  <c r="AY5862" i="10"/>
  <c r="AY5861" i="10"/>
  <c r="AY5860" i="10"/>
  <c r="AY5859" i="10"/>
  <c r="AY5858" i="10"/>
  <c r="AY5857" i="10"/>
  <c r="AY5856" i="10"/>
  <c r="AY5855" i="10"/>
  <c r="AY5854" i="10"/>
  <c r="AY5853" i="10"/>
  <c r="AY5852" i="10"/>
  <c r="AY5851" i="10"/>
  <c r="AY5850" i="10"/>
  <c r="AY5849" i="10"/>
  <c r="AY5848" i="10"/>
  <c r="AY5847" i="10"/>
  <c r="AY5846" i="10"/>
  <c r="AY5845" i="10"/>
  <c r="AY5844" i="10"/>
  <c r="AY5843" i="10"/>
  <c r="AY5842" i="10"/>
  <c r="AY5841" i="10"/>
  <c r="AY5840" i="10"/>
  <c r="AY5839" i="10"/>
  <c r="AY5838" i="10"/>
  <c r="AY5837" i="10"/>
  <c r="AY5836" i="10"/>
  <c r="AY5835" i="10"/>
  <c r="AY5834" i="10"/>
  <c r="AY5833" i="10"/>
  <c r="AY5832" i="10"/>
  <c r="AY5831" i="10"/>
  <c r="AY5830" i="10"/>
  <c r="AY5829" i="10"/>
  <c r="AY5828" i="10"/>
  <c r="AY5827" i="10"/>
  <c r="AY5826" i="10"/>
  <c r="AY5825" i="10"/>
  <c r="AY5824" i="10"/>
  <c r="AY5823" i="10"/>
  <c r="AY5822" i="10"/>
  <c r="AY5821" i="10"/>
  <c r="AY5820" i="10"/>
  <c r="AY5819" i="10"/>
  <c r="AY5818" i="10"/>
  <c r="AY5817" i="10"/>
  <c r="AY5816" i="10"/>
  <c r="AY5815" i="10"/>
  <c r="AY5814" i="10"/>
  <c r="AY5813" i="10"/>
  <c r="AY5812" i="10"/>
  <c r="AY5811" i="10"/>
  <c r="AY5810" i="10"/>
  <c r="AY5809" i="10"/>
  <c r="AY5808" i="10"/>
  <c r="AY5807" i="10"/>
  <c r="AY5806" i="10"/>
  <c r="AY5805" i="10"/>
  <c r="AY5804" i="10"/>
  <c r="AY5803" i="10"/>
  <c r="AY5802" i="10"/>
  <c r="AY5801" i="10"/>
  <c r="AY5800" i="10"/>
  <c r="AY5799" i="10"/>
  <c r="AY5798" i="10"/>
  <c r="AY5797" i="10"/>
  <c r="AY5796" i="10"/>
  <c r="AY5795" i="10"/>
  <c r="AY5794" i="10"/>
  <c r="AY5793" i="10"/>
  <c r="AY5792" i="10"/>
  <c r="AY5791" i="10"/>
  <c r="AY5790" i="10"/>
  <c r="AY5789" i="10"/>
  <c r="AY5788" i="10"/>
  <c r="AY5787" i="10"/>
  <c r="AY5786" i="10"/>
  <c r="AY5785" i="10"/>
  <c r="AY5784" i="10"/>
  <c r="AY5783" i="10"/>
  <c r="AY5782" i="10"/>
  <c r="AY5781" i="10"/>
  <c r="AY5780" i="10"/>
  <c r="AY5779" i="10"/>
  <c r="AY5778" i="10"/>
  <c r="AY5777" i="10"/>
  <c r="AY5776" i="10"/>
  <c r="AY5775" i="10"/>
  <c r="AY5774" i="10"/>
  <c r="AY5773" i="10"/>
  <c r="AY5772" i="10"/>
  <c r="AY5771" i="10"/>
  <c r="AY5770" i="10"/>
  <c r="AY5769" i="10"/>
  <c r="AY5768" i="10"/>
  <c r="AY5767" i="10"/>
  <c r="AY5766" i="10"/>
  <c r="AY5765" i="10"/>
  <c r="AY5764" i="10"/>
  <c r="AY5763" i="10"/>
  <c r="AY5762" i="10"/>
  <c r="AY5761" i="10"/>
  <c r="AY5760" i="10"/>
  <c r="AY5759" i="10"/>
  <c r="AY5758" i="10"/>
  <c r="AY5757" i="10"/>
  <c r="AY5756" i="10"/>
  <c r="AY5755" i="10"/>
  <c r="AY5754" i="10"/>
  <c r="AY5753" i="10"/>
  <c r="AY5752" i="10"/>
  <c r="AY5751" i="10"/>
  <c r="AY5750" i="10"/>
  <c r="AY5749" i="10"/>
  <c r="AY5748" i="10"/>
  <c r="AY5747" i="10"/>
  <c r="AY5746" i="10"/>
  <c r="AY5745" i="10"/>
  <c r="AY5744" i="10"/>
  <c r="AY5743" i="10"/>
  <c r="AY5742" i="10"/>
  <c r="AY5741" i="10"/>
  <c r="AY5740" i="10"/>
  <c r="AY5739" i="10"/>
  <c r="AY5738" i="10"/>
  <c r="AY5737" i="10"/>
  <c r="AY5736" i="10"/>
  <c r="AY5735" i="10"/>
  <c r="AY5734" i="10"/>
  <c r="AY5733" i="10"/>
  <c r="AY5732" i="10"/>
  <c r="AY5731" i="10"/>
  <c r="AY5730" i="10"/>
  <c r="AY5729" i="10"/>
  <c r="AY5728" i="10"/>
  <c r="AY5727" i="10"/>
  <c r="AY5726" i="10"/>
  <c r="AY5725" i="10"/>
  <c r="AY5724" i="10"/>
  <c r="AY5723" i="10"/>
  <c r="AY5722" i="10"/>
  <c r="AY5721" i="10"/>
  <c r="AY5720" i="10"/>
  <c r="AY5719" i="10"/>
  <c r="AY5718" i="10"/>
  <c r="AY5717" i="10"/>
  <c r="AY5716" i="10"/>
  <c r="AY5715" i="10"/>
  <c r="AY5714" i="10"/>
  <c r="AY5713" i="10"/>
  <c r="AY5712" i="10"/>
  <c r="AY5711" i="10"/>
  <c r="AY5710" i="10"/>
  <c r="AY5709" i="10"/>
  <c r="AY5708" i="10"/>
  <c r="AY5707" i="10"/>
  <c r="AY5706" i="10"/>
  <c r="AY5705" i="10"/>
  <c r="AY5704" i="10"/>
  <c r="AY5703" i="10"/>
  <c r="AY5702" i="10"/>
  <c r="AY5701" i="10"/>
  <c r="AY5700" i="10"/>
  <c r="AY5699" i="10"/>
  <c r="AY5698" i="10"/>
  <c r="AY5697" i="10"/>
  <c r="AY5696" i="10"/>
  <c r="AY5695" i="10"/>
  <c r="AY5694" i="10"/>
  <c r="AY5693" i="10"/>
  <c r="AY5692" i="10"/>
  <c r="AY5691" i="10"/>
  <c r="AY5690" i="10"/>
  <c r="AY5689" i="10"/>
  <c r="AY5688" i="10"/>
  <c r="AY5687" i="10"/>
  <c r="AY5686" i="10"/>
  <c r="AY5685" i="10"/>
  <c r="AY5684" i="10"/>
  <c r="AY5683" i="10"/>
  <c r="AY5682" i="10"/>
  <c r="AY5681" i="10"/>
  <c r="AY5680" i="10"/>
  <c r="AY5679" i="10"/>
  <c r="AY5678" i="10"/>
  <c r="AY5677" i="10"/>
  <c r="AY5676" i="10"/>
  <c r="AY5675" i="10"/>
  <c r="AY5674" i="10"/>
  <c r="AY5673" i="10"/>
  <c r="AY5672" i="10"/>
  <c r="AY5671" i="10"/>
  <c r="AY5670" i="10"/>
  <c r="AY5669" i="10"/>
  <c r="AY5668" i="10"/>
  <c r="AY5667" i="10"/>
  <c r="AY5666" i="10"/>
  <c r="AY5665" i="10"/>
  <c r="AY5664" i="10"/>
  <c r="AY5663" i="10"/>
  <c r="AY5662" i="10"/>
  <c r="AY5661" i="10"/>
  <c r="AY5660" i="10"/>
  <c r="AY5659" i="10"/>
  <c r="AY5658" i="10"/>
  <c r="AY5657" i="10"/>
  <c r="AY5656" i="10"/>
  <c r="AY5655" i="10"/>
  <c r="AY5654" i="10"/>
  <c r="AY5653" i="10"/>
  <c r="AY5652" i="10"/>
  <c r="AY5651" i="10"/>
  <c r="AY5650" i="10"/>
  <c r="AY5649" i="10"/>
  <c r="AY5648" i="10"/>
  <c r="AY5647" i="10"/>
  <c r="AY5646" i="10"/>
  <c r="AY5645" i="10"/>
  <c r="AY5644" i="10"/>
  <c r="AY5643" i="10"/>
  <c r="AY5642" i="10"/>
  <c r="AY5641" i="10"/>
  <c r="AY5640" i="10"/>
  <c r="AY5639" i="10"/>
  <c r="AY5638" i="10"/>
  <c r="AY5637" i="10"/>
  <c r="AY5636" i="10"/>
  <c r="AY5635" i="10"/>
  <c r="AY5634" i="10"/>
  <c r="AY5633" i="10"/>
  <c r="AY5632" i="10"/>
  <c r="AY5631" i="10"/>
  <c r="AY5630" i="10"/>
  <c r="AY5629" i="10"/>
  <c r="AY5628" i="10"/>
  <c r="AY5627" i="10"/>
  <c r="AY5626" i="10"/>
  <c r="AY5625" i="10"/>
  <c r="AY5624" i="10"/>
  <c r="AY5623" i="10"/>
  <c r="AY5622" i="10"/>
  <c r="AY5621" i="10"/>
  <c r="AY5620" i="10"/>
  <c r="AY5619" i="10"/>
  <c r="AY5618" i="10"/>
  <c r="AY5617" i="10"/>
  <c r="AY5616" i="10"/>
  <c r="AY5615" i="10"/>
  <c r="AY5614" i="10"/>
  <c r="AY5613" i="10"/>
  <c r="AY5612" i="10"/>
  <c r="AY5611" i="10"/>
  <c r="AY5610" i="10"/>
  <c r="AY5609" i="10"/>
  <c r="AY5608" i="10"/>
  <c r="AY5607" i="10"/>
  <c r="AY5606" i="10"/>
  <c r="AY5605" i="10"/>
  <c r="AY5604" i="10"/>
  <c r="AY5603" i="10"/>
  <c r="AY5602" i="10"/>
  <c r="AY5601" i="10"/>
  <c r="AY5600" i="10"/>
  <c r="AY5599" i="10"/>
  <c r="AY5598" i="10"/>
  <c r="AY5597" i="10"/>
  <c r="AY5596" i="10"/>
  <c r="AY5595" i="10"/>
  <c r="AY5594" i="10"/>
  <c r="AY5593" i="10"/>
  <c r="AY5592" i="10"/>
  <c r="AY5591" i="10"/>
  <c r="AY5590" i="10"/>
  <c r="AY5589" i="10"/>
  <c r="AY5588" i="10"/>
  <c r="AY5587" i="10"/>
  <c r="AY5586" i="10"/>
  <c r="AY5585" i="10"/>
  <c r="AY5584" i="10"/>
  <c r="AY5583" i="10"/>
  <c r="AY5582" i="10"/>
  <c r="AY5581" i="10"/>
  <c r="AY5580" i="10"/>
  <c r="AY5579" i="10"/>
  <c r="AY5578" i="10"/>
  <c r="AY5577" i="10"/>
  <c r="AY5576" i="10"/>
  <c r="AY5575" i="10"/>
  <c r="AY5574" i="10"/>
  <c r="AY5573" i="10"/>
  <c r="AY5572" i="10"/>
  <c r="AY5571" i="10"/>
  <c r="AY5570" i="10"/>
  <c r="AY5569" i="10"/>
  <c r="AY5568" i="10"/>
  <c r="AY5567" i="10"/>
  <c r="AY5566" i="10"/>
  <c r="AY5565" i="10"/>
  <c r="AY5564" i="10"/>
  <c r="AY5563" i="10"/>
  <c r="AY5562" i="10"/>
  <c r="AY5561" i="10"/>
  <c r="AY5560" i="10"/>
  <c r="AY5559" i="10"/>
  <c r="AY5558" i="10"/>
  <c r="AY5557" i="10"/>
  <c r="AY5556" i="10"/>
  <c r="AY5555" i="10"/>
  <c r="AY5554" i="10"/>
  <c r="AY5553" i="10"/>
  <c r="AY5552" i="10"/>
  <c r="AY5551" i="10"/>
  <c r="AY5550" i="10"/>
  <c r="AY5549" i="10"/>
  <c r="AY5548" i="10"/>
  <c r="AY5547" i="10"/>
  <c r="AY5546" i="10"/>
  <c r="AY5545" i="10"/>
  <c r="AY5544" i="10"/>
  <c r="AY5543" i="10"/>
  <c r="AY5542" i="10"/>
  <c r="AY5541" i="10"/>
  <c r="AY5540" i="10"/>
  <c r="AY5539" i="10"/>
  <c r="AY5538" i="10"/>
  <c r="AY5537" i="10"/>
  <c r="AY5536" i="10"/>
  <c r="AY5535" i="10"/>
  <c r="AY5534" i="10"/>
  <c r="AY5533" i="10"/>
  <c r="AY5532" i="10"/>
  <c r="AY5531" i="10"/>
  <c r="AY5530" i="10"/>
  <c r="AY5529" i="10"/>
  <c r="AY5528" i="10"/>
  <c r="AY5527" i="10"/>
  <c r="AY5526" i="10"/>
  <c r="AY5525" i="10"/>
  <c r="AY5524" i="10"/>
  <c r="AY5523" i="10"/>
  <c r="AY5522" i="10"/>
  <c r="AY5521" i="10"/>
  <c r="AY5520" i="10"/>
  <c r="AY5519" i="10"/>
  <c r="AY5518" i="10"/>
  <c r="AY5517" i="10"/>
  <c r="AY5516" i="10"/>
  <c r="AY5515" i="10"/>
  <c r="AY5514" i="10"/>
  <c r="AY5513" i="10"/>
  <c r="AY5512" i="10"/>
  <c r="AY5511" i="10"/>
  <c r="AY5510" i="10"/>
  <c r="AY5509" i="10"/>
  <c r="AY5508" i="10"/>
  <c r="AY5507" i="10"/>
  <c r="AY5506" i="10"/>
  <c r="AY5505" i="10"/>
  <c r="AY5504" i="10"/>
  <c r="AY5503" i="10"/>
  <c r="AY5502" i="10"/>
  <c r="AY5501" i="10"/>
  <c r="AY5500" i="10"/>
  <c r="AY5499" i="10"/>
  <c r="AY5498" i="10"/>
  <c r="AY5497" i="10"/>
  <c r="AY5496" i="10"/>
  <c r="AY5495" i="10"/>
  <c r="AY5494" i="10"/>
  <c r="AY5493" i="10"/>
  <c r="AY5492" i="10"/>
  <c r="AY5491" i="10"/>
  <c r="AY5490" i="10"/>
  <c r="AY5489" i="10"/>
  <c r="AY5488" i="10"/>
  <c r="AY5487" i="10"/>
  <c r="AY5486" i="10"/>
  <c r="AY5485" i="10"/>
  <c r="AY5484" i="10"/>
  <c r="AY5483" i="10"/>
  <c r="AY5482" i="10"/>
  <c r="AY5481" i="10"/>
  <c r="AY5480" i="10"/>
  <c r="AY5479" i="10"/>
  <c r="AY5478" i="10"/>
  <c r="AY5477" i="10"/>
  <c r="AY5476" i="10"/>
  <c r="AY5475" i="10"/>
  <c r="AY5474" i="10"/>
  <c r="AY5473" i="10"/>
  <c r="AY5472" i="10"/>
  <c r="AY5471" i="10"/>
  <c r="AY5470" i="10"/>
  <c r="AY5469" i="10"/>
  <c r="AY5468" i="10"/>
  <c r="AY5467" i="10"/>
  <c r="AY5466" i="10"/>
  <c r="AY5465" i="10"/>
  <c r="AY5464" i="10"/>
  <c r="AY5463" i="10"/>
  <c r="AY5462" i="10"/>
  <c r="AY5461" i="10"/>
  <c r="AY5460" i="10"/>
  <c r="AY5459" i="10"/>
  <c r="AY5458" i="10"/>
  <c r="AY5457" i="10"/>
  <c r="AY5456" i="10"/>
  <c r="AY5455" i="10"/>
  <c r="AY5454" i="10"/>
  <c r="AY5453" i="10"/>
  <c r="AY5452" i="10"/>
  <c r="AY5451" i="10"/>
  <c r="AY5450" i="10"/>
  <c r="AY5449" i="10"/>
  <c r="AY5448" i="10"/>
  <c r="AY5447" i="10"/>
  <c r="AY5446" i="10"/>
  <c r="AY5445" i="10"/>
  <c r="AY5444" i="10"/>
  <c r="AY5443" i="10"/>
  <c r="AY5442" i="10"/>
  <c r="AY5441" i="10"/>
  <c r="AY5440" i="10"/>
  <c r="AY5439" i="10"/>
  <c r="AY5438" i="10"/>
  <c r="AY5437" i="10"/>
  <c r="AY5436" i="10"/>
  <c r="AY5435" i="10"/>
  <c r="AY5434" i="10"/>
  <c r="AY5433" i="10"/>
  <c r="AY5432" i="10"/>
  <c r="AY5431" i="10"/>
  <c r="AY5430" i="10"/>
  <c r="AY5429" i="10"/>
  <c r="AY5428" i="10"/>
  <c r="AY5427" i="10"/>
  <c r="AY5426" i="10"/>
  <c r="AY5425" i="10"/>
  <c r="AY5424" i="10"/>
  <c r="AY5423" i="10"/>
  <c r="AY5422" i="10"/>
  <c r="AY5421" i="10"/>
  <c r="AY5420" i="10"/>
  <c r="AY5419" i="10"/>
  <c r="AY5418" i="10"/>
  <c r="AY5417" i="10"/>
  <c r="AY5416" i="10"/>
  <c r="AY5415" i="10"/>
  <c r="AY5414" i="10"/>
  <c r="AY5413" i="10"/>
  <c r="AY5412" i="10"/>
  <c r="AY5411" i="10"/>
  <c r="AY5410" i="10"/>
  <c r="AY5409" i="10"/>
  <c r="AY5408" i="10"/>
  <c r="AY5407" i="10"/>
  <c r="AY5406" i="10"/>
  <c r="AY5405" i="10"/>
  <c r="AY5404" i="10"/>
  <c r="AY5403" i="10"/>
  <c r="AY5402" i="10"/>
  <c r="AY5401" i="10"/>
  <c r="AY5400" i="10"/>
  <c r="AY5399" i="10"/>
  <c r="AY5398" i="10"/>
  <c r="AY5397" i="10"/>
  <c r="AY5396" i="10"/>
  <c r="AY5395" i="10"/>
  <c r="AY5394" i="10"/>
  <c r="AY5393" i="10"/>
  <c r="AY5392" i="10"/>
  <c r="AY5391" i="10"/>
  <c r="AY5390" i="10"/>
  <c r="AY5389" i="10"/>
  <c r="AY5388" i="10"/>
  <c r="AY5387" i="10"/>
  <c r="AY5386" i="10"/>
  <c r="AY5385" i="10"/>
  <c r="AY5384" i="10"/>
  <c r="AY5383" i="10"/>
  <c r="AY5382" i="10"/>
  <c r="AY5381" i="10"/>
  <c r="AY5380" i="10"/>
  <c r="AY5379" i="10"/>
  <c r="AY5378" i="10"/>
  <c r="AY5377" i="10"/>
  <c r="AY5376" i="10"/>
  <c r="AY5375" i="10"/>
  <c r="AY5374" i="10"/>
  <c r="AY5373" i="10"/>
  <c r="AY5372" i="10"/>
  <c r="AY5371" i="10"/>
  <c r="AY5370" i="10"/>
  <c r="AY5369" i="10"/>
  <c r="AY5368" i="10"/>
  <c r="AY5367" i="10"/>
  <c r="AY5366" i="10"/>
  <c r="AY5365" i="10"/>
  <c r="AY5364" i="10"/>
  <c r="AY5363" i="10"/>
  <c r="AY5362" i="10"/>
  <c r="AY5361" i="10"/>
  <c r="AY5360" i="10"/>
  <c r="AY5359" i="10"/>
  <c r="AY5358" i="10"/>
  <c r="AY5357" i="10"/>
  <c r="AY5356" i="10"/>
  <c r="AY5355" i="10"/>
  <c r="AY5354" i="10"/>
  <c r="AY5353" i="10"/>
  <c r="AY5352" i="10"/>
  <c r="AY5351" i="10"/>
  <c r="AY5350" i="10"/>
  <c r="AY5349" i="10"/>
  <c r="AY5348" i="10"/>
  <c r="AY5347" i="10"/>
  <c r="AY5346" i="10"/>
  <c r="AY5345" i="10"/>
  <c r="AY5344" i="10"/>
  <c r="AY5343" i="10"/>
  <c r="AY5342" i="10"/>
  <c r="AY5341" i="10"/>
  <c r="AY5340" i="10"/>
  <c r="AY5339" i="10"/>
  <c r="AY5338" i="10"/>
  <c r="AY5337" i="10"/>
  <c r="AY5336" i="10"/>
  <c r="AY5335" i="10"/>
  <c r="AY5334" i="10"/>
  <c r="AY5333" i="10"/>
  <c r="AY5332" i="10"/>
  <c r="AY5331" i="10"/>
  <c r="AY5330" i="10"/>
  <c r="AY5329" i="10"/>
  <c r="AY5328" i="10"/>
  <c r="AY5327" i="10"/>
  <c r="AY5326" i="10"/>
  <c r="AY5325" i="10"/>
  <c r="AY5324" i="10"/>
  <c r="AY5323" i="10"/>
  <c r="AY5322" i="10"/>
  <c r="AY5321" i="10"/>
  <c r="AY5320" i="10"/>
  <c r="AY5319" i="10"/>
  <c r="AY5318" i="10"/>
  <c r="AY5317" i="10"/>
  <c r="AY5316" i="10"/>
  <c r="AY5315" i="10"/>
  <c r="AY5314" i="10"/>
  <c r="AY5313" i="10"/>
  <c r="AY5312" i="10"/>
  <c r="AY5311" i="10"/>
  <c r="AY5310" i="10"/>
  <c r="AY5309" i="10"/>
  <c r="AY5308" i="10"/>
  <c r="AY5307" i="10"/>
  <c r="AY5306" i="10"/>
  <c r="AY5305" i="10"/>
  <c r="AY5304" i="10"/>
  <c r="AY5303" i="10"/>
  <c r="AY5302" i="10"/>
  <c r="AY5301" i="10"/>
  <c r="AY5300" i="10"/>
  <c r="AY5299" i="10"/>
  <c r="AY5298" i="10"/>
  <c r="AY5297" i="10"/>
  <c r="AY5296" i="10"/>
  <c r="AY5295" i="10"/>
  <c r="AY5294" i="10"/>
  <c r="AY5293" i="10"/>
  <c r="AY5292" i="10"/>
  <c r="AY5291" i="10"/>
  <c r="AY5290" i="10"/>
  <c r="AY5289" i="10"/>
  <c r="AY5288" i="10"/>
  <c r="AY5287" i="10"/>
  <c r="AY5286" i="10"/>
  <c r="AY5285" i="10"/>
  <c r="AY5284" i="10"/>
  <c r="AY5283" i="10"/>
  <c r="AY5282" i="10"/>
  <c r="AY5281" i="10"/>
  <c r="AY5280" i="10"/>
  <c r="AY5279" i="10"/>
  <c r="AY5278" i="10"/>
  <c r="AY5277" i="10"/>
  <c r="AY5276" i="10"/>
  <c r="AY5275" i="10"/>
  <c r="AY5274" i="10"/>
  <c r="AY5273" i="10"/>
  <c r="AY5272" i="10"/>
  <c r="AY5271" i="10"/>
  <c r="AY5270" i="10"/>
  <c r="AY5269" i="10"/>
  <c r="AY5268" i="10"/>
  <c r="AY5267" i="10"/>
  <c r="AY5266" i="10"/>
  <c r="AY5265" i="10"/>
  <c r="AY5264" i="10"/>
  <c r="AY5263" i="10"/>
  <c r="AY5262" i="10"/>
  <c r="AY5261" i="10"/>
  <c r="AY5260" i="10"/>
  <c r="AY5259" i="10"/>
  <c r="AY5258" i="10"/>
  <c r="AY5257" i="10"/>
  <c r="AY5256" i="10"/>
  <c r="AY5255" i="10"/>
  <c r="AY5254" i="10"/>
  <c r="AY5253" i="10"/>
  <c r="AY5252" i="10"/>
  <c r="AY5251" i="10"/>
  <c r="AY5250" i="10"/>
  <c r="AY5249" i="10"/>
  <c r="AY5248" i="10"/>
  <c r="AY5247" i="10"/>
  <c r="AY5246" i="10"/>
  <c r="AY5245" i="10"/>
  <c r="AY5244" i="10"/>
  <c r="AY5243" i="10"/>
  <c r="AY5242" i="10"/>
  <c r="AY5241" i="10"/>
  <c r="AY5240" i="10"/>
  <c r="AY5239" i="10"/>
  <c r="AY5238" i="10"/>
  <c r="AY5237" i="10"/>
  <c r="AY5236" i="10"/>
  <c r="AY5235" i="10"/>
  <c r="AY5234" i="10"/>
  <c r="AY5233" i="10"/>
  <c r="AY5232" i="10"/>
  <c r="AY5231" i="10"/>
  <c r="AY5230" i="10"/>
  <c r="AY5229" i="10"/>
  <c r="AY5228" i="10"/>
  <c r="AY5227" i="10"/>
  <c r="AY5226" i="10"/>
  <c r="AY5225" i="10"/>
  <c r="AY5224" i="10"/>
  <c r="AY5223" i="10"/>
  <c r="AY5222" i="10"/>
  <c r="AY5221" i="10"/>
  <c r="AY5220" i="10"/>
  <c r="AY5219" i="10"/>
  <c r="AY5218" i="10"/>
  <c r="AY5217" i="10"/>
  <c r="AY5216" i="10"/>
  <c r="AY5215" i="10"/>
  <c r="AY5214" i="10"/>
  <c r="AY5213" i="10"/>
  <c r="AY5212" i="10"/>
  <c r="AY5211" i="10"/>
  <c r="AY5210" i="10"/>
  <c r="AY5209" i="10"/>
  <c r="AY5208" i="10"/>
  <c r="AY5207" i="10"/>
  <c r="AY5206" i="10"/>
  <c r="AY5205" i="10"/>
  <c r="AY5204" i="10"/>
  <c r="AY5203" i="10"/>
  <c r="AY5202" i="10"/>
  <c r="AY5201" i="10"/>
  <c r="AY5200" i="10"/>
  <c r="AY5199" i="10"/>
  <c r="AY5198" i="10"/>
  <c r="AY5197" i="10"/>
  <c r="AY5196" i="10"/>
  <c r="AY5195" i="10"/>
  <c r="AY5194" i="10"/>
  <c r="AY5193" i="10"/>
  <c r="AY5192" i="10"/>
  <c r="AY5191" i="10"/>
  <c r="AY5190" i="10"/>
  <c r="AY5189" i="10"/>
  <c r="AY5188" i="10"/>
  <c r="AY5187" i="10"/>
  <c r="AY5186" i="10"/>
  <c r="AY5185" i="10"/>
  <c r="AY5184" i="10"/>
  <c r="AY5183" i="10"/>
  <c r="AY5182" i="10"/>
  <c r="AY5181" i="10"/>
  <c r="AY5180" i="10"/>
  <c r="AY5179" i="10"/>
  <c r="AY5178" i="10"/>
  <c r="AY5177" i="10"/>
  <c r="AY5176" i="10"/>
  <c r="AY5175" i="10"/>
  <c r="AY5174" i="10"/>
  <c r="AY5173" i="10"/>
  <c r="AY5172" i="10"/>
  <c r="AY5171" i="10"/>
  <c r="AY5170" i="10"/>
  <c r="AY5169" i="10"/>
  <c r="AY5168" i="10"/>
  <c r="AY5167" i="10"/>
  <c r="AY5166" i="10"/>
  <c r="AY5165" i="10"/>
  <c r="AY5164" i="10"/>
  <c r="AY5163" i="10"/>
  <c r="AY5162" i="10"/>
  <c r="AY5161" i="10"/>
  <c r="AY5160" i="10"/>
  <c r="AY5159" i="10"/>
  <c r="AY5158" i="10"/>
  <c r="AY5157" i="10"/>
  <c r="AY5156" i="10"/>
  <c r="AY5155" i="10"/>
  <c r="AY5154" i="10"/>
  <c r="AY5153" i="10"/>
  <c r="AY5152" i="10"/>
  <c r="AY5151" i="10"/>
  <c r="AY5150" i="10"/>
  <c r="AY5149" i="10"/>
  <c r="AY5148" i="10"/>
  <c r="AY5147" i="10"/>
  <c r="AY5146" i="10"/>
  <c r="AY5145" i="10"/>
  <c r="AY5144" i="10"/>
  <c r="AY5143" i="10"/>
  <c r="AY5142" i="10"/>
  <c r="AY5141" i="10"/>
  <c r="AY5140" i="10"/>
  <c r="AY5139" i="10"/>
  <c r="AY5138" i="10"/>
  <c r="AY5137" i="10"/>
  <c r="AY5136" i="10"/>
  <c r="AY5135" i="10"/>
  <c r="AY5134" i="10"/>
  <c r="AY5133" i="10"/>
  <c r="AY5132" i="10"/>
  <c r="AY5131" i="10"/>
  <c r="AY5130" i="10"/>
  <c r="AY5129" i="10"/>
  <c r="AY5128" i="10"/>
  <c r="AY5127" i="10"/>
  <c r="AY5126" i="10"/>
  <c r="AY5125" i="10"/>
  <c r="AY5124" i="10"/>
  <c r="AY5123" i="10"/>
  <c r="AY5122" i="10"/>
  <c r="AY5121" i="10"/>
  <c r="AY5120" i="10"/>
  <c r="AY5119" i="10"/>
  <c r="AY5118" i="10"/>
  <c r="AY5117" i="10"/>
  <c r="AY5116" i="10"/>
  <c r="AY5115" i="10"/>
  <c r="AY5114" i="10"/>
  <c r="AY5113" i="10"/>
  <c r="AY5112" i="10"/>
  <c r="AY5111" i="10"/>
  <c r="AY5110" i="10"/>
  <c r="AY5109" i="10"/>
  <c r="AY5108" i="10"/>
  <c r="AY5107" i="10"/>
  <c r="AY5106" i="10"/>
  <c r="AY5105" i="10"/>
  <c r="AY5104" i="10"/>
  <c r="AY5103" i="10"/>
  <c r="AY5102" i="10"/>
  <c r="AY5101" i="10"/>
  <c r="AY5100" i="10"/>
  <c r="AY5099" i="10"/>
  <c r="AY5098" i="10"/>
  <c r="AY5097" i="10"/>
  <c r="AY5096" i="10"/>
  <c r="AY5095" i="10"/>
  <c r="AY5094" i="10"/>
  <c r="AY5093" i="10"/>
  <c r="AY5092" i="10"/>
  <c r="AY5091" i="10"/>
  <c r="AY5090" i="10"/>
  <c r="AY5089" i="10"/>
  <c r="AY5088" i="10"/>
  <c r="AY5087" i="10"/>
  <c r="AY5086" i="10"/>
  <c r="AY5085" i="10"/>
  <c r="AY5084" i="10"/>
  <c r="AY5083" i="10"/>
  <c r="AY5082" i="10"/>
  <c r="AY5081" i="10"/>
  <c r="AY5080" i="10"/>
  <c r="AY5079" i="10"/>
  <c r="AY5078" i="10"/>
  <c r="AY5077" i="10"/>
  <c r="AY5076" i="10"/>
  <c r="AY5075" i="10"/>
  <c r="AY5074" i="10"/>
  <c r="AY5073" i="10"/>
  <c r="AY5072" i="10"/>
  <c r="AY5071" i="10"/>
  <c r="AY5070" i="10"/>
  <c r="AY5069" i="10"/>
  <c r="AY5068" i="10"/>
  <c r="AY5067" i="10"/>
  <c r="AY5066" i="10"/>
  <c r="AY5065" i="10"/>
  <c r="AY5064" i="10"/>
  <c r="AY5063" i="10"/>
  <c r="AY5062" i="10"/>
  <c r="AY5061" i="10"/>
  <c r="AY5060" i="10"/>
  <c r="AY5059" i="10"/>
  <c r="AY5058" i="10"/>
  <c r="AY5057" i="10"/>
  <c r="AY5056" i="10"/>
  <c r="AY5055" i="10"/>
  <c r="AY5054" i="10"/>
  <c r="AY5053" i="10"/>
  <c r="AY5052" i="10"/>
  <c r="AY5051" i="10"/>
  <c r="AY5050" i="10"/>
  <c r="AY5049" i="10"/>
  <c r="AY5048" i="10"/>
  <c r="AY5047" i="10"/>
  <c r="AY5046" i="10"/>
  <c r="AY5045" i="10"/>
  <c r="AY5044" i="10"/>
  <c r="AY5043" i="10"/>
  <c r="AY5042" i="10"/>
  <c r="AY5041" i="10"/>
  <c r="AY5040" i="10"/>
  <c r="AY5039" i="10"/>
  <c r="AY5038" i="10"/>
  <c r="AY5037" i="10"/>
  <c r="AY5036" i="10"/>
  <c r="AY5035" i="10"/>
  <c r="AY5034" i="10"/>
  <c r="AY5033" i="10"/>
  <c r="AY5032" i="10"/>
  <c r="AY5031" i="10"/>
  <c r="AY5030" i="10"/>
  <c r="AY5029" i="10"/>
  <c r="AY5028" i="10"/>
  <c r="AY5027" i="10"/>
  <c r="AY5026" i="10"/>
  <c r="AY5025" i="10"/>
  <c r="AY5024" i="10"/>
  <c r="AY5023" i="10"/>
  <c r="AY5022" i="10"/>
  <c r="AY5021" i="10"/>
  <c r="AY5020" i="10"/>
  <c r="AY5019" i="10"/>
  <c r="AY5018" i="10"/>
  <c r="AY5017" i="10"/>
  <c r="AY5016" i="10"/>
  <c r="AY5015" i="10"/>
  <c r="AY5014" i="10"/>
  <c r="AY5013" i="10"/>
  <c r="AY5012" i="10"/>
  <c r="AY5011" i="10"/>
  <c r="AY5010" i="10"/>
  <c r="AY5009" i="10"/>
  <c r="AY5008" i="10"/>
  <c r="AY5007" i="10"/>
  <c r="AY5006" i="10"/>
  <c r="AY5005" i="10"/>
  <c r="AY5004" i="10"/>
  <c r="AY5003" i="10"/>
  <c r="AY5002" i="10"/>
  <c r="AY5001" i="10"/>
  <c r="AY5000" i="10"/>
  <c r="AY4999" i="10"/>
  <c r="AY4998" i="10"/>
  <c r="AY4997" i="10"/>
  <c r="AY4996" i="10"/>
  <c r="AY4995" i="10"/>
  <c r="AY4994" i="10"/>
  <c r="AY4993" i="10"/>
  <c r="AY4992" i="10"/>
  <c r="AY4991" i="10"/>
  <c r="AY4990" i="10"/>
  <c r="AY4989" i="10"/>
  <c r="AY4988" i="10"/>
  <c r="AY4987" i="10"/>
  <c r="AY4986" i="10"/>
  <c r="AY4985" i="10"/>
  <c r="AY4984" i="10"/>
  <c r="AY4983" i="10"/>
  <c r="AY4982" i="10"/>
  <c r="AY4981" i="10"/>
  <c r="AY4980" i="10"/>
  <c r="AY4979" i="10"/>
  <c r="AY4978" i="10"/>
  <c r="AY4977" i="10"/>
  <c r="AY4976" i="10"/>
  <c r="AY4975" i="10"/>
  <c r="AY4974" i="10"/>
  <c r="AY4973" i="10"/>
  <c r="AY4972" i="10"/>
  <c r="AY4971" i="10"/>
  <c r="AY4970" i="10"/>
  <c r="AY4969" i="10"/>
  <c r="AY4968" i="10"/>
  <c r="AY4967" i="10"/>
  <c r="AY4966" i="10"/>
  <c r="AY4965" i="10"/>
  <c r="AY4964" i="10"/>
  <c r="AY4963" i="10"/>
  <c r="AY4962" i="10"/>
  <c r="AY4961" i="10"/>
  <c r="AY4960" i="10"/>
  <c r="AY4959" i="10"/>
  <c r="AY4958" i="10"/>
  <c r="AY4957" i="10"/>
  <c r="AY4956" i="10"/>
  <c r="AY4955" i="10"/>
  <c r="AY4954" i="10"/>
  <c r="AY4953" i="10"/>
  <c r="AY4952" i="10"/>
  <c r="AY4951" i="10"/>
  <c r="AY4950" i="10"/>
  <c r="AY4949" i="10"/>
  <c r="AY4948" i="10"/>
  <c r="AY4947" i="10"/>
  <c r="AY4946" i="10"/>
  <c r="AY4945" i="10"/>
  <c r="AY4944" i="10"/>
  <c r="AY4943" i="10"/>
  <c r="AY4942" i="10"/>
  <c r="AY4941" i="10"/>
  <c r="AY4940" i="10"/>
  <c r="AY4939" i="10"/>
  <c r="AY4938" i="10"/>
  <c r="AY4937" i="10"/>
  <c r="AY4936" i="10"/>
  <c r="AY4935" i="10"/>
  <c r="AY4934" i="10"/>
  <c r="AY4933" i="10"/>
  <c r="AY4932" i="10"/>
  <c r="AY4931" i="10"/>
  <c r="AY4930" i="10"/>
  <c r="AY4929" i="10"/>
  <c r="AY4928" i="10"/>
  <c r="AY4927" i="10"/>
  <c r="AY4926" i="10"/>
  <c r="AY4925" i="10"/>
  <c r="AY4924" i="10"/>
  <c r="AY4923" i="10"/>
  <c r="AY4922" i="10"/>
  <c r="AY4921" i="10"/>
  <c r="AY4920" i="10"/>
  <c r="AY4919" i="10"/>
  <c r="AY4918" i="10"/>
  <c r="AY4917" i="10"/>
  <c r="AY4916" i="10"/>
  <c r="AY4915" i="10"/>
  <c r="AY4914" i="10"/>
  <c r="AY4913" i="10"/>
  <c r="AY4912" i="10"/>
  <c r="AY4911" i="10"/>
  <c r="AY4910" i="10"/>
  <c r="AY4909" i="10"/>
  <c r="AY4908" i="10"/>
  <c r="AY4907" i="10"/>
  <c r="AY4906" i="10"/>
  <c r="AY4905" i="10"/>
  <c r="AY4904" i="10"/>
  <c r="AY4903" i="10"/>
  <c r="AY4902" i="10"/>
  <c r="AY4901" i="10"/>
  <c r="AY4900" i="10"/>
  <c r="AY4899" i="10"/>
  <c r="AY4898" i="10"/>
  <c r="AY4897" i="10"/>
  <c r="AY4896" i="10"/>
  <c r="AY4895" i="10"/>
  <c r="AY4894" i="10"/>
  <c r="AY4893" i="10"/>
  <c r="AY4892" i="10"/>
  <c r="AY4891" i="10"/>
  <c r="AY4890" i="10"/>
  <c r="AY4889" i="10"/>
  <c r="AY4888" i="10"/>
  <c r="AY4887" i="10"/>
  <c r="AY4886" i="10"/>
  <c r="AY4885" i="10"/>
  <c r="AY4884" i="10"/>
  <c r="AY4883" i="10"/>
  <c r="AY4882" i="10"/>
  <c r="AY4881" i="10"/>
  <c r="AY4880" i="10"/>
  <c r="AY4879" i="10"/>
  <c r="AY4878" i="10"/>
  <c r="AY4877" i="10"/>
  <c r="AY4876" i="10"/>
  <c r="AY4875" i="10"/>
  <c r="AY4874" i="10"/>
  <c r="AY4873" i="10"/>
  <c r="AY4872" i="10"/>
  <c r="AY4871" i="10"/>
  <c r="AY4870" i="10"/>
  <c r="AY4869" i="10"/>
  <c r="AY4868" i="10"/>
  <c r="AY4867" i="10"/>
  <c r="AY4866" i="10"/>
  <c r="AY4865" i="10"/>
  <c r="AY4864" i="10"/>
  <c r="AY4863" i="10"/>
  <c r="AY4862" i="10"/>
  <c r="AY4861" i="10"/>
  <c r="AY4860" i="10"/>
  <c r="AY4859" i="10"/>
  <c r="AY4858" i="10"/>
  <c r="AY4857" i="10"/>
  <c r="AY4856" i="10"/>
  <c r="AY4855" i="10"/>
  <c r="AY4854" i="10"/>
  <c r="AY4853" i="10"/>
  <c r="AY4852" i="10"/>
  <c r="AY4851" i="10"/>
  <c r="AY4850" i="10"/>
  <c r="AY4849" i="10"/>
  <c r="AY4848" i="10"/>
  <c r="AY4847" i="10"/>
  <c r="AY4846" i="10"/>
  <c r="AY4845" i="10"/>
  <c r="AY4844" i="10"/>
  <c r="AY4843" i="10"/>
  <c r="AY4842" i="10"/>
  <c r="AY4841" i="10"/>
  <c r="AY4840" i="10"/>
  <c r="AY4839" i="10"/>
  <c r="AY4838" i="10"/>
  <c r="AY4837" i="10"/>
  <c r="AY4836" i="10"/>
  <c r="AY4835" i="10"/>
  <c r="AY4834" i="10"/>
  <c r="AY4833" i="10"/>
  <c r="AY4832" i="10"/>
  <c r="AY4831" i="10"/>
  <c r="AY4830" i="10"/>
  <c r="AY4829" i="10"/>
  <c r="AY4828" i="10"/>
  <c r="AY4827" i="10"/>
  <c r="AY4826" i="10"/>
  <c r="AY4825" i="10"/>
  <c r="AY4824" i="10"/>
  <c r="AY4823" i="10"/>
  <c r="AY4822" i="10"/>
  <c r="AY4821" i="10"/>
  <c r="AY4820" i="10"/>
  <c r="AY4819" i="10"/>
  <c r="AY4818" i="10"/>
  <c r="AY4817" i="10"/>
  <c r="AY4816" i="10"/>
  <c r="AY4815" i="10"/>
  <c r="AY4814" i="10"/>
  <c r="AY4813" i="10"/>
  <c r="AY4812" i="10"/>
  <c r="AY4811" i="10"/>
  <c r="AY4810" i="10"/>
  <c r="AY4809" i="10"/>
  <c r="AY4808" i="10"/>
  <c r="AY4807" i="10"/>
  <c r="AY4806" i="10"/>
  <c r="AY4805" i="10"/>
  <c r="AY4804" i="10"/>
  <c r="AY4803" i="10"/>
  <c r="AY4802" i="10"/>
  <c r="AY4801" i="10"/>
  <c r="AY4800" i="10"/>
  <c r="AY4799" i="10"/>
  <c r="AY4798" i="10"/>
  <c r="AY4797" i="10"/>
  <c r="AY4796" i="10"/>
  <c r="AY4795" i="10"/>
  <c r="AY4794" i="10"/>
  <c r="AY4793" i="10"/>
  <c r="AY4792" i="10"/>
  <c r="AY4791" i="10"/>
  <c r="AY4790" i="10"/>
  <c r="AY4789" i="10"/>
  <c r="AY4788" i="10"/>
  <c r="AY4787" i="10"/>
  <c r="AY4786" i="10"/>
  <c r="AY4785" i="10"/>
  <c r="AY4784" i="10"/>
  <c r="AY4783" i="10"/>
  <c r="AY4782" i="10"/>
  <c r="AY4781" i="10"/>
  <c r="AY4780" i="10"/>
  <c r="AY4779" i="10"/>
  <c r="AY4778" i="10"/>
  <c r="AY4777" i="10"/>
  <c r="AY4776" i="10"/>
  <c r="AY4775" i="10"/>
  <c r="AY4774" i="10"/>
  <c r="AY4773" i="10"/>
  <c r="AY4772" i="10"/>
  <c r="AY4771" i="10"/>
  <c r="AY4770" i="10"/>
  <c r="AY4769" i="10"/>
  <c r="AY4768" i="10"/>
  <c r="AY4767" i="10"/>
  <c r="AY4766" i="10"/>
  <c r="AY4765" i="10"/>
  <c r="AY4764" i="10"/>
  <c r="AY4763" i="10"/>
  <c r="AY4762" i="10"/>
  <c r="AY4761" i="10"/>
  <c r="AY4760" i="10"/>
  <c r="AY4759" i="10"/>
  <c r="AY4758" i="10"/>
  <c r="AY4757" i="10"/>
  <c r="AY4756" i="10"/>
  <c r="AY4755" i="10"/>
  <c r="AY4754" i="10"/>
  <c r="AY4753" i="10"/>
  <c r="AY4752" i="10"/>
  <c r="AY4751" i="10"/>
  <c r="AY4750" i="10"/>
  <c r="AY4749" i="10"/>
  <c r="AY4748" i="10"/>
  <c r="AY4747" i="10"/>
  <c r="AY4746" i="10"/>
  <c r="AY4745" i="10"/>
  <c r="AY4744" i="10"/>
  <c r="AY4743" i="10"/>
  <c r="AY4742" i="10"/>
  <c r="AY4741" i="10"/>
  <c r="AY4740" i="10"/>
  <c r="AY4739" i="10"/>
  <c r="AY4738" i="10"/>
  <c r="AY4737" i="10"/>
  <c r="AY4736" i="10"/>
  <c r="AY4735" i="10"/>
  <c r="AY4734" i="10"/>
  <c r="AY4733" i="10"/>
  <c r="AY4732" i="10"/>
  <c r="AY4731" i="10"/>
  <c r="AY4730" i="10"/>
  <c r="AY4729" i="10"/>
  <c r="AY4728" i="10"/>
  <c r="AY4727" i="10"/>
  <c r="AY4726" i="10"/>
  <c r="AY4725" i="10"/>
  <c r="AY4724" i="10"/>
  <c r="AY4723" i="10"/>
  <c r="AY4722" i="10"/>
  <c r="AY4721" i="10"/>
  <c r="AY4720" i="10"/>
  <c r="AY4719" i="10"/>
  <c r="AY4718" i="10"/>
  <c r="AY4717" i="10"/>
  <c r="AY4716" i="10"/>
  <c r="AY4715" i="10"/>
  <c r="AY4714" i="10"/>
  <c r="AY4713" i="10"/>
  <c r="AY4712" i="10"/>
  <c r="AY4711" i="10"/>
  <c r="AY4710" i="10"/>
  <c r="AY4709" i="10"/>
  <c r="AY4708" i="10"/>
  <c r="AY4707" i="10"/>
  <c r="AY4706" i="10"/>
  <c r="AY4705" i="10"/>
  <c r="AY4704" i="10"/>
  <c r="AY4703" i="10"/>
  <c r="AY4702" i="10"/>
  <c r="AY4701" i="10"/>
  <c r="AY4700" i="10"/>
  <c r="AY4699" i="10"/>
  <c r="AY4698" i="10"/>
  <c r="AY4697" i="10"/>
  <c r="AY4696" i="10"/>
  <c r="AY4695" i="10"/>
  <c r="AY4694" i="10"/>
  <c r="AY4693" i="10"/>
  <c r="AY4692" i="10"/>
  <c r="AY4691" i="10"/>
  <c r="AY4690" i="10"/>
  <c r="AY4689" i="10"/>
  <c r="AY4688" i="10"/>
  <c r="AY4687" i="10"/>
  <c r="AY4686" i="10"/>
  <c r="AY4685" i="10"/>
  <c r="AY4684" i="10"/>
  <c r="AY4683" i="10"/>
  <c r="AY4682" i="10"/>
  <c r="AY4681" i="10"/>
  <c r="AY4680" i="10"/>
  <c r="AY4679" i="10"/>
  <c r="AY4678" i="10"/>
  <c r="AY4677" i="10"/>
  <c r="AY4676" i="10"/>
  <c r="AY4675" i="10"/>
  <c r="AY4674" i="10"/>
  <c r="AY4673" i="10"/>
  <c r="AY4672" i="10"/>
  <c r="AY4671" i="10"/>
  <c r="AY4670" i="10"/>
  <c r="AY4669" i="10"/>
  <c r="AY4668" i="10"/>
  <c r="AY4667" i="10"/>
  <c r="AY4666" i="10"/>
  <c r="AY4665" i="10"/>
  <c r="AY4664" i="10"/>
  <c r="AY4663" i="10"/>
  <c r="AY4662" i="10"/>
  <c r="AY4661" i="10"/>
  <c r="AY4660" i="10"/>
  <c r="AY4659" i="10"/>
  <c r="AY4658" i="10"/>
  <c r="AY4657" i="10"/>
  <c r="AY4656" i="10"/>
  <c r="AY4655" i="10"/>
  <c r="AY4654" i="10"/>
  <c r="AY4653" i="10"/>
  <c r="AY4652" i="10"/>
  <c r="AY4651" i="10"/>
  <c r="AY4650" i="10"/>
  <c r="AY4649" i="10"/>
  <c r="AY4648" i="10"/>
  <c r="AY4647" i="10"/>
  <c r="AY4646" i="10"/>
  <c r="AY4645" i="10"/>
  <c r="AY4644" i="10"/>
  <c r="AY4643" i="10"/>
  <c r="AY4642" i="10"/>
  <c r="AY4641" i="10"/>
  <c r="AY4640" i="10"/>
  <c r="AY4639" i="10"/>
  <c r="AY4638" i="10"/>
  <c r="AY4637" i="10"/>
  <c r="AY4636" i="10"/>
  <c r="AY4635" i="10"/>
  <c r="AY4634" i="10"/>
  <c r="AY4633" i="10"/>
  <c r="AY4632" i="10"/>
  <c r="AY4631" i="10"/>
  <c r="AY4630" i="10"/>
  <c r="AY4629" i="10"/>
  <c r="AY4628" i="10"/>
  <c r="AY4627" i="10"/>
  <c r="AY4626" i="10"/>
  <c r="AY4625" i="10"/>
  <c r="AY4624" i="10"/>
  <c r="AY4623" i="10"/>
  <c r="AY4622" i="10"/>
  <c r="AY4621" i="10"/>
  <c r="AY4620" i="10"/>
  <c r="AY4619" i="10"/>
  <c r="AY4618" i="10"/>
  <c r="AY4617" i="10"/>
  <c r="AY4616" i="10"/>
  <c r="AY4615" i="10"/>
  <c r="AY4614" i="10"/>
  <c r="AY4613" i="10"/>
  <c r="AY4612" i="10"/>
  <c r="AY4611" i="10"/>
  <c r="AY4610" i="10"/>
  <c r="AY4609" i="10"/>
  <c r="AY4608" i="10"/>
  <c r="AY4607" i="10"/>
  <c r="AY4606" i="10"/>
  <c r="AY4605" i="10"/>
  <c r="AY4604" i="10"/>
  <c r="AY4603" i="10"/>
  <c r="AY4602" i="10"/>
  <c r="AY4601" i="10"/>
  <c r="AY4600" i="10"/>
  <c r="AY4599" i="10"/>
  <c r="AY4598" i="10"/>
  <c r="AY4597" i="10"/>
  <c r="AY4596" i="10"/>
  <c r="AY4595" i="10"/>
  <c r="AY4594" i="10"/>
  <c r="AY4593" i="10"/>
  <c r="AY4592" i="10"/>
  <c r="AY4591" i="10"/>
  <c r="AY4590" i="10"/>
  <c r="AY4589" i="10"/>
  <c r="AY4588" i="10"/>
  <c r="AY4587" i="10"/>
  <c r="AY4586" i="10"/>
  <c r="AY4585" i="10"/>
  <c r="AY4584" i="10"/>
  <c r="AY4583" i="10"/>
  <c r="AY4582" i="10"/>
  <c r="AY4581" i="10"/>
  <c r="AY4580" i="10"/>
  <c r="AY4579" i="10"/>
  <c r="AY4578" i="10"/>
  <c r="AY4577" i="10"/>
  <c r="AY4576" i="10"/>
  <c r="AY4575" i="10"/>
  <c r="AY4574" i="10"/>
  <c r="AY4573" i="10"/>
  <c r="AY4572" i="10"/>
  <c r="AY4571" i="10"/>
  <c r="AY4570" i="10"/>
  <c r="AY4569" i="10"/>
  <c r="AY4568" i="10"/>
  <c r="AY4567" i="10"/>
  <c r="AY4566" i="10"/>
  <c r="AY4565" i="10"/>
  <c r="AY4564" i="10"/>
  <c r="AY4563" i="10"/>
  <c r="AY4562" i="10"/>
  <c r="AY4561" i="10"/>
  <c r="AY4560" i="10"/>
  <c r="AY4559" i="10"/>
  <c r="AY4558" i="10"/>
  <c r="AY4557" i="10"/>
  <c r="AY4556" i="10"/>
  <c r="AY4555" i="10"/>
  <c r="AY4554" i="10"/>
  <c r="AY4553" i="10"/>
  <c r="AY4552" i="10"/>
  <c r="AY4551" i="10"/>
  <c r="AY4550" i="10"/>
  <c r="AY4549" i="10"/>
  <c r="AY4548" i="10"/>
  <c r="AY4547" i="10"/>
  <c r="AY4546" i="10"/>
  <c r="AY4545" i="10"/>
  <c r="AY4544" i="10"/>
  <c r="AY4543" i="10"/>
  <c r="AY4542" i="10"/>
  <c r="AY4541" i="10"/>
  <c r="AY4540" i="10"/>
  <c r="AY4539" i="10"/>
  <c r="AY4538" i="10"/>
  <c r="AY4537" i="10"/>
  <c r="AY4536" i="10"/>
  <c r="AY4535" i="10"/>
  <c r="AY4534" i="10"/>
  <c r="AY4533" i="10"/>
  <c r="AY4532" i="10"/>
  <c r="AY4531" i="10"/>
  <c r="AY4530" i="10"/>
  <c r="AY4529" i="10"/>
  <c r="AY4528" i="10"/>
  <c r="AY4527" i="10"/>
  <c r="AY4526" i="10"/>
  <c r="AY4525" i="10"/>
  <c r="AY4524" i="10"/>
  <c r="AY4523" i="10"/>
  <c r="AY4522" i="10"/>
  <c r="AY4521" i="10"/>
  <c r="AY4520" i="10"/>
  <c r="AY4519" i="10"/>
  <c r="AY4518" i="10"/>
  <c r="AY4517" i="10"/>
  <c r="AY4516" i="10"/>
  <c r="AY4515" i="10"/>
  <c r="AY4514" i="10"/>
  <c r="AY4513" i="10"/>
  <c r="AY4512" i="10"/>
  <c r="AY4511" i="10"/>
  <c r="AY4510" i="10"/>
  <c r="AY4509" i="10"/>
  <c r="AY4508" i="10"/>
  <c r="AY4507" i="10"/>
  <c r="AY4506" i="10"/>
  <c r="AY4505" i="10"/>
  <c r="AY4504" i="10"/>
  <c r="AY4503" i="10"/>
  <c r="AY4502" i="10"/>
  <c r="AY4501" i="10"/>
  <c r="AY4500" i="10"/>
  <c r="AY4499" i="10"/>
  <c r="AY4498" i="10"/>
  <c r="AY4497" i="10"/>
  <c r="AY4496" i="10"/>
  <c r="AY4495" i="10"/>
  <c r="AY4494" i="10"/>
  <c r="AY4493" i="10"/>
  <c r="AY4492" i="10"/>
  <c r="AY4491" i="10"/>
  <c r="AY4490" i="10"/>
  <c r="AY4489" i="10"/>
  <c r="AY4488" i="10"/>
  <c r="AY4487" i="10"/>
  <c r="AY4486" i="10"/>
  <c r="AY4485" i="10"/>
  <c r="AY4484" i="10"/>
  <c r="AY4483" i="10"/>
  <c r="AY4482" i="10"/>
  <c r="AY4481" i="10"/>
  <c r="AY4480" i="10"/>
  <c r="AY4479" i="10"/>
  <c r="AY4478" i="10"/>
  <c r="AY4477" i="10"/>
  <c r="AY4476" i="10"/>
  <c r="AY4475" i="10"/>
  <c r="AY4474" i="10"/>
  <c r="AY4473" i="10"/>
  <c r="AY4472" i="10"/>
  <c r="AY4471" i="10"/>
  <c r="AY4470" i="10"/>
  <c r="AY4469" i="10"/>
  <c r="AY4468" i="10"/>
  <c r="AY4467" i="10"/>
  <c r="AY4466" i="10"/>
  <c r="AY4465" i="10"/>
  <c r="AY4464" i="10"/>
  <c r="AY4463" i="10"/>
  <c r="AY4462" i="10"/>
  <c r="AY4461" i="10"/>
  <c r="AY4460" i="10"/>
  <c r="AY4459" i="10"/>
  <c r="AY4458" i="10"/>
  <c r="AY4457" i="10"/>
  <c r="AY4456" i="10"/>
  <c r="AY4455" i="10"/>
  <c r="AY4454" i="10"/>
  <c r="AY4453" i="10"/>
  <c r="AY4452" i="10"/>
  <c r="AY4451" i="10"/>
  <c r="AY4450" i="10"/>
  <c r="AY4449" i="10"/>
  <c r="AY4448" i="10"/>
  <c r="AY4447" i="10"/>
  <c r="AY4446" i="10"/>
  <c r="AY4445" i="10"/>
  <c r="AY4444" i="10"/>
  <c r="AY4443" i="10"/>
  <c r="AY4442" i="10"/>
  <c r="AY4441" i="10"/>
  <c r="AY4440" i="10"/>
  <c r="AY4439" i="10"/>
  <c r="AY4438" i="10"/>
  <c r="AY4437" i="10"/>
  <c r="AY4436" i="10"/>
  <c r="AY4435" i="10"/>
  <c r="AY4434" i="10"/>
  <c r="AY4433" i="10"/>
  <c r="AY4432" i="10"/>
  <c r="AY4431" i="10"/>
  <c r="AY4430" i="10"/>
  <c r="AY4429" i="10"/>
  <c r="AY4428" i="10"/>
  <c r="AY4427" i="10"/>
  <c r="AY4426" i="10"/>
  <c r="AY4425" i="10"/>
  <c r="AY4424" i="10"/>
  <c r="AY4423" i="10"/>
  <c r="AY4422" i="10"/>
  <c r="AY4421" i="10"/>
  <c r="AY4420" i="10"/>
  <c r="AY4419" i="10"/>
  <c r="AY4418" i="10"/>
  <c r="AY4417" i="10"/>
  <c r="AY4416" i="10"/>
  <c r="AY4415" i="10"/>
  <c r="AY4414" i="10"/>
  <c r="AY4413" i="10"/>
  <c r="AY4412" i="10"/>
  <c r="AY4411" i="10"/>
  <c r="AY4410" i="10"/>
  <c r="AY4409" i="10"/>
  <c r="AY4408" i="10"/>
  <c r="AY4407" i="10"/>
  <c r="AY4406" i="10"/>
  <c r="AY4405" i="10"/>
  <c r="AY4404" i="10"/>
  <c r="AY4403" i="10"/>
  <c r="AY4402" i="10"/>
  <c r="AY4401" i="10"/>
  <c r="AY4400" i="10"/>
  <c r="AY4399" i="10"/>
  <c r="AY4398" i="10"/>
  <c r="AY4397" i="10"/>
  <c r="AY4396" i="10"/>
  <c r="AY4395" i="10"/>
  <c r="AY4394" i="10"/>
  <c r="AY4393" i="10"/>
  <c r="AY4392" i="10"/>
  <c r="AY4391" i="10"/>
  <c r="AY4390" i="10"/>
  <c r="AY4389" i="10"/>
  <c r="AY4388" i="10"/>
  <c r="AY4387" i="10"/>
  <c r="AY4386" i="10"/>
  <c r="AY4385" i="10"/>
  <c r="AY4384" i="10"/>
  <c r="AY4383" i="10"/>
  <c r="AY4382" i="10"/>
  <c r="AY4381" i="10"/>
  <c r="AY4380" i="10"/>
  <c r="AY4379" i="10"/>
  <c r="AY4378" i="10"/>
  <c r="AY4377" i="10"/>
  <c r="AY4376" i="10"/>
  <c r="AY4375" i="10"/>
  <c r="AY4374" i="10"/>
  <c r="AY4373" i="10"/>
  <c r="AY4372" i="10"/>
  <c r="AY4371" i="10"/>
  <c r="AY4370" i="10"/>
  <c r="AY4369" i="10"/>
  <c r="AY4368" i="10"/>
  <c r="AY4367" i="10"/>
  <c r="AY4366" i="10"/>
  <c r="AY4365" i="10"/>
  <c r="AY4364" i="10"/>
  <c r="AY4363" i="10"/>
  <c r="AY4362" i="10"/>
  <c r="AY4361" i="10"/>
  <c r="AY4360" i="10"/>
  <c r="AY4359" i="10"/>
  <c r="AY4358" i="10"/>
  <c r="AY4357" i="10"/>
  <c r="AY4356" i="10"/>
  <c r="AY4355" i="10"/>
  <c r="AY4354" i="10"/>
  <c r="AY4353" i="10"/>
  <c r="AY4352" i="10"/>
  <c r="AY4351" i="10"/>
  <c r="AY4350" i="10"/>
  <c r="AY4349" i="10"/>
  <c r="AY4348" i="10"/>
  <c r="AY4347" i="10"/>
  <c r="AY4346" i="10"/>
  <c r="AY4345" i="10"/>
  <c r="AY4344" i="10"/>
  <c r="AY4343" i="10"/>
  <c r="AY4342" i="10"/>
  <c r="AY4341" i="10"/>
  <c r="AY4340" i="10"/>
  <c r="AY4339" i="10"/>
  <c r="AY4338" i="10"/>
  <c r="AY4337" i="10"/>
  <c r="AY4336" i="10"/>
  <c r="AY4335" i="10"/>
  <c r="AY4334" i="10"/>
  <c r="AY4333" i="10"/>
  <c r="AY4332" i="10"/>
  <c r="AY4331" i="10"/>
  <c r="AY4330" i="10"/>
  <c r="AY4329" i="10"/>
  <c r="AY4328" i="10"/>
  <c r="AY4327" i="10"/>
  <c r="AY4326" i="10"/>
  <c r="AY4325" i="10"/>
  <c r="AY4324" i="10"/>
  <c r="AY4323" i="10"/>
  <c r="AY4322" i="10"/>
  <c r="AY4321" i="10"/>
  <c r="AY4320" i="10"/>
  <c r="AY4319" i="10"/>
  <c r="AY4318" i="10"/>
  <c r="AY4317" i="10"/>
  <c r="AY4316" i="10"/>
  <c r="AY4315" i="10"/>
  <c r="AY4314" i="10"/>
  <c r="AY4313" i="10"/>
  <c r="AY4312" i="10"/>
  <c r="AY4311" i="10"/>
  <c r="AY4310" i="10"/>
  <c r="AY4309" i="10"/>
  <c r="AY4308" i="10"/>
  <c r="AY4307" i="10"/>
  <c r="AY4306" i="10"/>
  <c r="AY4305" i="10"/>
  <c r="AY4304" i="10"/>
  <c r="AY4303" i="10"/>
  <c r="AY4302" i="10"/>
  <c r="AY4301" i="10"/>
  <c r="AY4300" i="10"/>
  <c r="AY4299" i="10"/>
  <c r="AY4298" i="10"/>
  <c r="AY4297" i="10"/>
  <c r="AY4296" i="10"/>
  <c r="AY4295" i="10"/>
  <c r="AY4294" i="10"/>
  <c r="AY4293" i="10"/>
  <c r="AY4292" i="10"/>
  <c r="AY4291" i="10"/>
  <c r="AY4290" i="10"/>
  <c r="AY4289" i="10"/>
  <c r="AY4288" i="10"/>
  <c r="AY4287" i="10"/>
  <c r="AY4286" i="10"/>
  <c r="AY4285" i="10"/>
  <c r="AY4284" i="10"/>
  <c r="AY4283" i="10"/>
  <c r="AY4282" i="10"/>
  <c r="AY4281" i="10"/>
  <c r="AY4280" i="10"/>
  <c r="AY4279" i="10"/>
  <c r="AY4278" i="10"/>
  <c r="AY4277" i="10"/>
  <c r="AY4276" i="10"/>
  <c r="AY4275" i="10"/>
  <c r="AY4274" i="10"/>
  <c r="AY4273" i="10"/>
  <c r="AY4272" i="10"/>
  <c r="AY4271" i="10"/>
  <c r="AY4270" i="10"/>
  <c r="AY4269" i="10"/>
  <c r="AY4268" i="10"/>
  <c r="AY4267" i="10"/>
  <c r="AY4266" i="10"/>
  <c r="AY4265" i="10"/>
  <c r="AY4264" i="10"/>
  <c r="AY4263" i="10"/>
  <c r="AY4262" i="10"/>
  <c r="AY4261" i="10"/>
  <c r="AY4260" i="10"/>
  <c r="AY4259" i="10"/>
  <c r="AY4258" i="10"/>
  <c r="AY4257" i="10"/>
  <c r="AY4256" i="10"/>
  <c r="AY4255" i="10"/>
  <c r="AY4254" i="10"/>
  <c r="AY4253" i="10"/>
  <c r="AY4252" i="10"/>
  <c r="AY4251" i="10"/>
  <c r="AY4250" i="10"/>
  <c r="AY4249" i="10"/>
  <c r="AY4248" i="10"/>
  <c r="AY4247" i="10"/>
  <c r="AY4246" i="10"/>
  <c r="AY4245" i="10"/>
  <c r="AY4244" i="10"/>
  <c r="AY4243" i="10"/>
  <c r="AY4242" i="10"/>
  <c r="AY4241" i="10"/>
  <c r="AY4240" i="10"/>
  <c r="AY4239" i="10"/>
  <c r="AY4238" i="10"/>
  <c r="AY4237" i="10"/>
  <c r="AY4236" i="10"/>
  <c r="AY4235" i="10"/>
  <c r="AY4234" i="10"/>
  <c r="AY4233" i="10"/>
  <c r="AY4232" i="10"/>
  <c r="AY4231" i="10"/>
  <c r="AY4230" i="10"/>
  <c r="AY4229" i="10"/>
  <c r="AY4228" i="10"/>
  <c r="AY4227" i="10"/>
  <c r="AY4226" i="10"/>
  <c r="AY4225" i="10"/>
  <c r="AY4224" i="10"/>
  <c r="AY4223" i="10"/>
  <c r="AY4222" i="10"/>
  <c r="AY4221" i="10"/>
  <c r="AY4220" i="10"/>
  <c r="AY4219" i="10"/>
  <c r="AY4218" i="10"/>
  <c r="AY4217" i="10"/>
  <c r="AY4216" i="10"/>
  <c r="AY4215" i="10"/>
  <c r="AY4214" i="10"/>
  <c r="AY4213" i="10"/>
  <c r="AY4212" i="10"/>
  <c r="AY4211" i="10"/>
  <c r="AY4210" i="10"/>
  <c r="AY4209" i="10"/>
  <c r="AY4208" i="10"/>
  <c r="AY4207" i="10"/>
  <c r="AY4206" i="10"/>
  <c r="AY4205" i="10"/>
  <c r="AY4204" i="10"/>
  <c r="AY4203" i="10"/>
  <c r="AY4202" i="10"/>
  <c r="AY4201" i="10"/>
  <c r="AY4200" i="10"/>
  <c r="AY4199" i="10"/>
  <c r="AY4198" i="10"/>
  <c r="AY4197" i="10"/>
  <c r="AY4196" i="10"/>
  <c r="AY4195" i="10"/>
  <c r="AY4194" i="10"/>
  <c r="AY4193" i="10"/>
  <c r="AY4192" i="10"/>
  <c r="AY4191" i="10"/>
  <c r="AY4190" i="10"/>
  <c r="AY4189" i="10"/>
  <c r="AY4188" i="10"/>
  <c r="AY4187" i="10"/>
  <c r="AY4186" i="10"/>
  <c r="AY4185" i="10"/>
  <c r="AY4184" i="10"/>
  <c r="AY4183" i="10"/>
  <c r="AY4182" i="10"/>
  <c r="AY4181" i="10"/>
  <c r="AY4180" i="10"/>
  <c r="AY4179" i="10"/>
  <c r="AY4178" i="10"/>
  <c r="AY4177" i="10"/>
  <c r="AY4176" i="10"/>
  <c r="AY4175" i="10"/>
  <c r="AY4174" i="10"/>
  <c r="AY4173" i="10"/>
  <c r="AY4172" i="10"/>
  <c r="AY4171" i="10"/>
  <c r="AY4170" i="10"/>
  <c r="AY4169" i="10"/>
  <c r="AY4168" i="10"/>
  <c r="AY4167" i="10"/>
  <c r="AY4166" i="10"/>
  <c r="AY4165" i="10"/>
  <c r="AY4164" i="10"/>
  <c r="AY4163" i="10"/>
  <c r="AY4162" i="10"/>
  <c r="AY4161" i="10"/>
  <c r="AY4160" i="10"/>
  <c r="AY4159" i="10"/>
  <c r="AY4158" i="10"/>
  <c r="AY4157" i="10"/>
  <c r="AY4156" i="10"/>
  <c r="AY4155" i="10"/>
  <c r="AY4154" i="10"/>
  <c r="AY4153" i="10"/>
  <c r="AY4152" i="10"/>
  <c r="AY4151" i="10"/>
  <c r="AY4150" i="10"/>
  <c r="AY4149" i="10"/>
  <c r="AY4148" i="10"/>
  <c r="AY4147" i="10"/>
  <c r="AY4146" i="10"/>
  <c r="AY4145" i="10"/>
  <c r="AY4144" i="10"/>
  <c r="AY4143" i="10"/>
  <c r="AY4142" i="10"/>
  <c r="AY4141" i="10"/>
  <c r="AY4140" i="10"/>
  <c r="AY4139" i="10"/>
  <c r="AY4138" i="10"/>
  <c r="AY4137" i="10"/>
  <c r="AY4136" i="10"/>
  <c r="AY4135" i="10"/>
  <c r="AY4134" i="10"/>
  <c r="AY4133" i="10"/>
  <c r="AY4132" i="10"/>
  <c r="AY4131" i="10"/>
  <c r="AY4130" i="10"/>
  <c r="AY4129" i="10"/>
  <c r="AY4128" i="10"/>
  <c r="AY4127" i="10"/>
  <c r="AY4126" i="10"/>
  <c r="AY4125" i="10"/>
  <c r="AY4124" i="10"/>
  <c r="AY4123" i="10"/>
  <c r="AY4122" i="10"/>
  <c r="AY4121" i="10"/>
  <c r="AY4120" i="10"/>
  <c r="AY4119" i="10"/>
  <c r="AY4118" i="10"/>
  <c r="AY4117" i="10"/>
  <c r="AY4116" i="10"/>
  <c r="AY4115" i="10"/>
  <c r="AY4114" i="10"/>
  <c r="AY4113" i="10"/>
  <c r="AY4112" i="10"/>
  <c r="AY4111" i="10"/>
  <c r="AY4110" i="10"/>
  <c r="AY4109" i="10"/>
  <c r="AY4108" i="10"/>
  <c r="AY4107" i="10"/>
  <c r="AY4106" i="10"/>
  <c r="AY4105" i="10"/>
  <c r="AY4104" i="10"/>
  <c r="AY4103" i="10"/>
  <c r="AY4102" i="10"/>
  <c r="AY4101" i="10"/>
  <c r="AY4100" i="10"/>
  <c r="AY4099" i="10"/>
  <c r="AY4098" i="10"/>
  <c r="AY4097" i="10"/>
  <c r="AY4096" i="10"/>
  <c r="AY4095" i="10"/>
  <c r="AY4094" i="10"/>
  <c r="AY4093" i="10"/>
  <c r="AY4092" i="10"/>
  <c r="AY4091" i="10"/>
  <c r="AY4090" i="10"/>
  <c r="AY4089" i="10"/>
  <c r="AY4088" i="10"/>
  <c r="AY4087" i="10"/>
  <c r="AY4086" i="10"/>
  <c r="AY4085" i="10"/>
  <c r="AY4084" i="10"/>
  <c r="AY4083" i="10"/>
  <c r="AY4082" i="10"/>
  <c r="AY4081" i="10"/>
  <c r="AY4080" i="10"/>
  <c r="AY4079" i="10"/>
  <c r="AY4078" i="10"/>
  <c r="AY4077" i="10"/>
  <c r="AY4076" i="10"/>
  <c r="AY4075" i="10"/>
  <c r="AY4074" i="10"/>
  <c r="AY4073" i="10"/>
  <c r="AY4072" i="10"/>
  <c r="AY4071" i="10"/>
  <c r="AY4070" i="10"/>
  <c r="AY4069" i="10"/>
  <c r="AY4068" i="10"/>
  <c r="AY4067" i="10"/>
  <c r="AY4066" i="10"/>
  <c r="AY4065" i="10"/>
  <c r="AY4064" i="10"/>
  <c r="AY4063" i="10"/>
  <c r="AY4062" i="10"/>
  <c r="AY4061" i="10"/>
  <c r="AY4060" i="10"/>
  <c r="AY4059" i="10"/>
  <c r="AY4058" i="10"/>
  <c r="AY4057" i="10"/>
  <c r="AY4056" i="10"/>
  <c r="AY4055" i="10"/>
  <c r="AY4054" i="10"/>
  <c r="AY4053" i="10"/>
  <c r="AY4052" i="10"/>
  <c r="AY4051" i="10"/>
  <c r="AY4050" i="10"/>
  <c r="AY4049" i="10"/>
  <c r="AY4048" i="10"/>
  <c r="AY4047" i="10"/>
  <c r="AY4046" i="10"/>
  <c r="AY4045" i="10"/>
  <c r="AY4044" i="10"/>
  <c r="AY4043" i="10"/>
  <c r="AY4042" i="10"/>
  <c r="AY4041" i="10"/>
  <c r="AY4040" i="10"/>
  <c r="AY4039" i="10"/>
  <c r="AY4038" i="10"/>
  <c r="AY4037" i="10"/>
  <c r="AY4036" i="10"/>
  <c r="AY4035" i="10"/>
  <c r="AY4034" i="10"/>
  <c r="AY4033" i="10"/>
  <c r="AY4032" i="10"/>
  <c r="AY4031" i="10"/>
  <c r="AY4030" i="10"/>
  <c r="AY4029" i="10"/>
  <c r="AY4028" i="10"/>
  <c r="AY4027" i="10"/>
  <c r="AY4026" i="10"/>
  <c r="AY4025" i="10"/>
  <c r="AY4024" i="10"/>
  <c r="AY4023" i="10"/>
  <c r="AY4022" i="10"/>
  <c r="AY4021" i="10"/>
  <c r="AY4020" i="10"/>
  <c r="AY4019" i="10"/>
  <c r="AY4018" i="10"/>
  <c r="AY4017" i="10"/>
  <c r="AY4016" i="10"/>
  <c r="AY4015" i="10"/>
  <c r="AY4014" i="10"/>
  <c r="AY4013" i="10"/>
  <c r="AY4012" i="10"/>
  <c r="AY4011" i="10"/>
  <c r="AY4010" i="10"/>
  <c r="AY4009" i="10"/>
  <c r="AY4008" i="10"/>
  <c r="AY4007" i="10"/>
  <c r="AY4006" i="10"/>
  <c r="AY4005" i="10"/>
  <c r="AY4004" i="10"/>
  <c r="AY4003" i="10"/>
  <c r="AY4002" i="10"/>
  <c r="AY4001" i="10"/>
  <c r="AY4000" i="10"/>
  <c r="AY3999" i="10"/>
  <c r="AY3998" i="10"/>
  <c r="AY3997" i="10"/>
  <c r="AY3996" i="10"/>
  <c r="AY3995" i="10"/>
  <c r="AY3994" i="10"/>
  <c r="AY3993" i="10"/>
  <c r="AY3992" i="10"/>
  <c r="AY3991" i="10"/>
  <c r="AY3990" i="10"/>
  <c r="AY3989" i="10"/>
  <c r="AY3988" i="10"/>
  <c r="AY3987" i="10"/>
  <c r="AY3986" i="10"/>
  <c r="AY3985" i="10"/>
  <c r="AY3984" i="10"/>
  <c r="AY3983" i="10"/>
  <c r="AY3982" i="10"/>
  <c r="AY3981" i="10"/>
  <c r="AY3980" i="10"/>
  <c r="AY3979" i="10"/>
  <c r="AY3978" i="10"/>
  <c r="AY3977" i="10"/>
  <c r="AY3976" i="10"/>
  <c r="AY3975" i="10"/>
  <c r="AY3974" i="10"/>
  <c r="AY3973" i="10"/>
  <c r="AY3972" i="10"/>
  <c r="AY3971" i="10"/>
  <c r="AY3970" i="10"/>
  <c r="AY3969" i="10"/>
  <c r="AY3968" i="10"/>
  <c r="AY3967" i="10"/>
  <c r="AY3966" i="10"/>
  <c r="AY3965" i="10"/>
  <c r="AY3964" i="10"/>
  <c r="AY3963" i="10"/>
  <c r="AY3962" i="10"/>
  <c r="AY3961" i="10"/>
  <c r="AY3960" i="10"/>
  <c r="AY3959" i="10"/>
  <c r="AY3958" i="10"/>
  <c r="AY3957" i="10"/>
  <c r="AY3956" i="10"/>
  <c r="AY3955" i="10"/>
  <c r="AY3954" i="10"/>
  <c r="AY3953" i="10"/>
  <c r="AY3952" i="10"/>
  <c r="AY3951" i="10"/>
  <c r="AY3950" i="10"/>
  <c r="AY3949" i="10"/>
  <c r="AY3948" i="10"/>
  <c r="AY3947" i="10"/>
  <c r="AY3946" i="10"/>
  <c r="AY3945" i="10"/>
  <c r="AY3944" i="10"/>
  <c r="AY3943" i="10"/>
  <c r="AY3942" i="10"/>
  <c r="AY3941" i="10"/>
  <c r="AY3940" i="10"/>
  <c r="AY3939" i="10"/>
  <c r="AY3938" i="10"/>
  <c r="AY3937" i="10"/>
  <c r="AY3936" i="10"/>
  <c r="AY3935" i="10"/>
  <c r="AY3934" i="10"/>
  <c r="AY3933" i="10"/>
  <c r="AY3932" i="10"/>
  <c r="AY3931" i="10"/>
  <c r="AY3930" i="10"/>
  <c r="AY3929" i="10"/>
  <c r="AY3928" i="10"/>
  <c r="AY3927" i="10"/>
  <c r="AY3926" i="10"/>
  <c r="AY3925" i="10"/>
  <c r="AY3924" i="10"/>
  <c r="AY3923" i="10"/>
  <c r="AY3922" i="10"/>
  <c r="AY3921" i="10"/>
  <c r="AY3920" i="10"/>
  <c r="AY3919" i="10"/>
  <c r="AY3918" i="10"/>
  <c r="AY3917" i="10"/>
  <c r="AY3916" i="10"/>
  <c r="AY3915" i="10"/>
  <c r="AY3914" i="10"/>
  <c r="AY3913" i="10"/>
  <c r="AY3912" i="10"/>
  <c r="AY3911" i="10"/>
  <c r="AY3910" i="10"/>
  <c r="AY3909" i="10"/>
  <c r="AY3908" i="10"/>
  <c r="AY3907" i="10"/>
  <c r="AY3906" i="10"/>
  <c r="AY3905" i="10"/>
  <c r="AY3904" i="10"/>
  <c r="AY3903" i="10"/>
  <c r="AY3902" i="10"/>
  <c r="AY3901" i="10"/>
  <c r="AY3900" i="10"/>
  <c r="AY3899" i="10"/>
  <c r="AY3898" i="10"/>
  <c r="AY3897" i="10"/>
  <c r="AY3896" i="10"/>
  <c r="AY3895" i="10"/>
  <c r="AY3894" i="10"/>
  <c r="AY3893" i="10"/>
  <c r="AY3892" i="10"/>
  <c r="AY3891" i="10"/>
  <c r="AY3890" i="10"/>
  <c r="AY3889" i="10"/>
  <c r="AY3888" i="10"/>
  <c r="AY3887" i="10"/>
  <c r="AY3886" i="10"/>
  <c r="AY3885" i="10"/>
  <c r="AY3884" i="10"/>
  <c r="AY3883" i="10"/>
  <c r="AY3882" i="10"/>
  <c r="AY3881" i="10"/>
  <c r="AY3880" i="10"/>
  <c r="AY3879" i="10"/>
  <c r="AY3878" i="10"/>
  <c r="AY3877" i="10"/>
  <c r="AY3876" i="10"/>
  <c r="AY3875" i="10"/>
  <c r="AY3874" i="10"/>
  <c r="AY3873" i="10"/>
  <c r="AY3872" i="10"/>
  <c r="AY3871" i="10"/>
  <c r="AY3870" i="10"/>
  <c r="AY3869" i="10"/>
  <c r="AY3868" i="10"/>
  <c r="AY3867" i="10"/>
  <c r="AY3866" i="10"/>
  <c r="AY3865" i="10"/>
  <c r="AY3864" i="10"/>
  <c r="AY3863" i="10"/>
  <c r="AY3862" i="10"/>
  <c r="AY3861" i="10"/>
  <c r="AY3860" i="10"/>
  <c r="AY3859" i="10"/>
  <c r="AY3858" i="10"/>
  <c r="AY3857" i="10"/>
  <c r="AY3856" i="10"/>
  <c r="AY3855" i="10"/>
  <c r="AY3854" i="10"/>
  <c r="AY3853" i="10"/>
  <c r="AY3852" i="10"/>
  <c r="AY3851" i="10"/>
  <c r="AY3850" i="10"/>
  <c r="AY3849" i="10"/>
  <c r="AY3848" i="10"/>
  <c r="AY3847" i="10"/>
  <c r="AY3846" i="10"/>
  <c r="AY3845" i="10"/>
  <c r="AY3844" i="10"/>
  <c r="AY3843" i="10"/>
  <c r="AY3842" i="10"/>
  <c r="AY3841" i="10"/>
  <c r="AY3840" i="10"/>
  <c r="AY3839" i="10"/>
  <c r="AY3838" i="10"/>
  <c r="AY3837" i="10"/>
  <c r="AY3836" i="10"/>
  <c r="AY3835" i="10"/>
  <c r="AY3834" i="10"/>
  <c r="AY3833" i="10"/>
  <c r="AY3832" i="10"/>
  <c r="AY3831" i="10"/>
  <c r="AY3830" i="10"/>
  <c r="AY3829" i="10"/>
  <c r="AY3828" i="10"/>
  <c r="AY3827" i="10"/>
  <c r="AY3826" i="10"/>
  <c r="AY3825" i="10"/>
  <c r="AY3824" i="10"/>
  <c r="AY3823" i="10"/>
  <c r="AY3822" i="10"/>
  <c r="AY3821" i="10"/>
  <c r="AY3820" i="10"/>
  <c r="AY3819" i="10"/>
  <c r="AY3818" i="10"/>
  <c r="AY3817" i="10"/>
  <c r="AY3816" i="10"/>
  <c r="AY3815" i="10"/>
  <c r="AY3814" i="10"/>
  <c r="AY3813" i="10"/>
  <c r="AY3812" i="10"/>
  <c r="AY3811" i="10"/>
  <c r="AY3810" i="10"/>
  <c r="AY3809" i="10"/>
  <c r="AY3808" i="10"/>
  <c r="AY3807" i="10"/>
  <c r="AY3806" i="10"/>
  <c r="AY3805" i="10"/>
  <c r="AY3804" i="10"/>
  <c r="AY3803" i="10"/>
  <c r="AY3802" i="10"/>
  <c r="AY3801" i="10"/>
  <c r="AY3800" i="10"/>
  <c r="AY3799" i="10"/>
  <c r="AY3798" i="10"/>
  <c r="AY3797" i="10"/>
  <c r="AY3796" i="10"/>
  <c r="AY3795" i="10"/>
  <c r="AY3794" i="10"/>
  <c r="AY3793" i="10"/>
  <c r="AY3792" i="10"/>
  <c r="AY3791" i="10"/>
  <c r="AY3790" i="10"/>
  <c r="AY3789" i="10"/>
  <c r="AY3788" i="10"/>
  <c r="AY3787" i="10"/>
  <c r="AY3786" i="10"/>
  <c r="AY3785" i="10"/>
  <c r="AY3784" i="10"/>
  <c r="AY3783" i="10"/>
  <c r="AY3782" i="10"/>
  <c r="AY3781" i="10"/>
  <c r="AY3780" i="10"/>
  <c r="AY3779" i="10"/>
  <c r="AY3778" i="10"/>
  <c r="AY3777" i="10"/>
  <c r="AY3776" i="10"/>
  <c r="AY3775" i="10"/>
  <c r="AY3774" i="10"/>
  <c r="AY3773" i="10"/>
  <c r="AY3772" i="10"/>
  <c r="AY3771" i="10"/>
  <c r="AY3770" i="10"/>
  <c r="AY3769" i="10"/>
  <c r="AY3768" i="10"/>
  <c r="AY3767" i="10"/>
  <c r="AY3766" i="10"/>
  <c r="AY3765" i="10"/>
  <c r="AY3764" i="10"/>
  <c r="AY3763" i="10"/>
  <c r="AY3762" i="10"/>
  <c r="AY3761" i="10"/>
  <c r="AY3760" i="10"/>
  <c r="AY3759" i="10"/>
  <c r="AY3758" i="10"/>
  <c r="AY3757" i="10"/>
  <c r="AY3756" i="10"/>
  <c r="AY3755" i="10"/>
  <c r="AY3754" i="10"/>
  <c r="AY3753" i="10"/>
  <c r="AY3752" i="10"/>
  <c r="AY3751" i="10"/>
  <c r="AY3750" i="10"/>
  <c r="AY3749" i="10"/>
  <c r="AY3748" i="10"/>
  <c r="AY3747" i="10"/>
  <c r="AY3746" i="10"/>
  <c r="AY3745" i="10"/>
  <c r="AY3744" i="10"/>
  <c r="AY3743" i="10"/>
  <c r="AY3742" i="10"/>
  <c r="AY3741" i="10"/>
  <c r="AY3740" i="10"/>
  <c r="AY3739" i="10"/>
  <c r="AY3738" i="10"/>
  <c r="AY3737" i="10"/>
  <c r="AY3736" i="10"/>
  <c r="AY3735" i="10"/>
  <c r="AY3734" i="10"/>
  <c r="AY3733" i="10"/>
  <c r="AY3732" i="10"/>
  <c r="AY3731" i="10"/>
  <c r="AY3730" i="10"/>
  <c r="AY3729" i="10"/>
  <c r="AY3728" i="10"/>
  <c r="AY3727" i="10"/>
  <c r="AY3726" i="10"/>
  <c r="AY3725" i="10"/>
  <c r="AY3724" i="10"/>
  <c r="AY3723" i="10"/>
  <c r="AY3722" i="10"/>
  <c r="AY3721" i="10"/>
  <c r="AY3720" i="10"/>
  <c r="AY3719" i="10"/>
  <c r="AY3718" i="10"/>
  <c r="AY3717" i="10"/>
  <c r="AY3716" i="10"/>
  <c r="AY3715" i="10"/>
  <c r="AY3714" i="10"/>
  <c r="AY3713" i="10"/>
  <c r="AY3712" i="10"/>
  <c r="AY3711" i="10"/>
  <c r="AY3710" i="10"/>
  <c r="AY3709" i="10"/>
  <c r="AY3708" i="10"/>
  <c r="AY3707" i="10"/>
  <c r="AY3706" i="10"/>
  <c r="AY3705" i="10"/>
  <c r="AY3704" i="10"/>
  <c r="AY3703" i="10"/>
  <c r="AY3702" i="10"/>
  <c r="AY3701" i="10"/>
  <c r="AY3700" i="10"/>
  <c r="AY3699" i="10"/>
  <c r="AY3698" i="10"/>
  <c r="AY3697" i="10"/>
  <c r="AY3696" i="10"/>
  <c r="AY3695" i="10"/>
  <c r="AY3694" i="10"/>
  <c r="AY3693" i="10"/>
  <c r="AY3692" i="10"/>
  <c r="AY3691" i="10"/>
  <c r="AY3690" i="10"/>
  <c r="AY3689" i="10"/>
  <c r="AY3688" i="10"/>
  <c r="AY3687" i="10"/>
  <c r="AY3686" i="10"/>
  <c r="AY3685" i="10"/>
  <c r="AY3684" i="10"/>
  <c r="AY3683" i="10"/>
  <c r="AY3682" i="10"/>
  <c r="AY3681" i="10"/>
  <c r="AY3680" i="10"/>
  <c r="AY3679" i="10"/>
  <c r="AY3678" i="10"/>
  <c r="AY3677" i="10"/>
  <c r="AY3676" i="10"/>
  <c r="AY3675" i="10"/>
  <c r="AY3674" i="10"/>
  <c r="AY3673" i="10"/>
  <c r="AY3672" i="10"/>
  <c r="AY3671" i="10"/>
  <c r="AY3670" i="10"/>
  <c r="AY3669" i="10"/>
  <c r="AY3668" i="10"/>
  <c r="AY3667" i="10"/>
  <c r="AY3666" i="10"/>
  <c r="AY3665" i="10"/>
  <c r="AY3664" i="10"/>
  <c r="AY3663" i="10"/>
  <c r="AY3662" i="10"/>
  <c r="AY3661" i="10"/>
  <c r="AY3660" i="10"/>
  <c r="AY3659" i="10"/>
  <c r="AY3658" i="10"/>
  <c r="AY3657" i="10"/>
  <c r="AY3656" i="10"/>
  <c r="AY3655" i="10"/>
  <c r="AY3654" i="10"/>
  <c r="AY3653" i="10"/>
  <c r="AY3652" i="10"/>
  <c r="AY3651" i="10"/>
  <c r="AY3650" i="10"/>
  <c r="AY3649" i="10"/>
  <c r="AY3648" i="10"/>
  <c r="AY3647" i="10"/>
  <c r="AY3646" i="10"/>
  <c r="AY3645" i="10"/>
  <c r="AY3644" i="10"/>
  <c r="AY3643" i="10"/>
  <c r="AY3642" i="10"/>
  <c r="AY3641" i="10"/>
  <c r="AY3640" i="10"/>
  <c r="AY3639" i="10"/>
  <c r="AY3638" i="10"/>
  <c r="AY3637" i="10"/>
  <c r="AY3636" i="10"/>
  <c r="AY3635" i="10"/>
  <c r="AY3634" i="10"/>
  <c r="AY3633" i="10"/>
  <c r="AY3632" i="10"/>
  <c r="AY3631" i="10"/>
  <c r="AY3630" i="10"/>
  <c r="AY3629" i="10"/>
  <c r="AY3628" i="10"/>
  <c r="AY3627" i="10"/>
  <c r="AY3626" i="10"/>
  <c r="AY3625" i="10"/>
  <c r="AY3624" i="10"/>
  <c r="AY3623" i="10"/>
  <c r="AY3622" i="10"/>
  <c r="AY3621" i="10"/>
  <c r="AY3620" i="10"/>
  <c r="AY3619" i="10"/>
  <c r="AY3618" i="10"/>
  <c r="AY3617" i="10"/>
  <c r="AY3616" i="10"/>
  <c r="AY3615" i="10"/>
  <c r="AY3614" i="10"/>
  <c r="AY3613" i="10"/>
  <c r="AY3612" i="10"/>
  <c r="AY3611" i="10"/>
  <c r="AY3610" i="10"/>
  <c r="AY3609" i="10"/>
  <c r="AY3608" i="10"/>
  <c r="AY3607" i="10"/>
  <c r="AY3606" i="10"/>
  <c r="AY3605" i="10"/>
  <c r="AY3604" i="10"/>
  <c r="AY3603" i="10"/>
  <c r="AY3602" i="10"/>
  <c r="AY3601" i="10"/>
  <c r="AY3600" i="10"/>
  <c r="AY3599" i="10"/>
  <c r="AY3598" i="10"/>
  <c r="AY3597" i="10"/>
  <c r="AY3596" i="10"/>
  <c r="AY3595" i="10"/>
  <c r="AY3594" i="10"/>
  <c r="AY3593" i="10"/>
  <c r="AY3592" i="10"/>
  <c r="AY3591" i="10"/>
  <c r="AY3590" i="10"/>
  <c r="AY3589" i="10"/>
  <c r="AY3588" i="10"/>
  <c r="AY3587" i="10"/>
  <c r="AY3586" i="10"/>
  <c r="AY3585" i="10"/>
  <c r="AY3584" i="10"/>
  <c r="AY3583" i="10"/>
  <c r="AY3582" i="10"/>
  <c r="AY3581" i="10"/>
  <c r="AY3580" i="10"/>
  <c r="AY3579" i="10"/>
  <c r="AY3578" i="10"/>
  <c r="AY3577" i="10"/>
  <c r="AY3576" i="10"/>
  <c r="AY3575" i="10"/>
  <c r="AY3574" i="10"/>
  <c r="AY3573" i="10"/>
  <c r="AY3572" i="10"/>
  <c r="AY3571" i="10"/>
  <c r="AY3570" i="10"/>
  <c r="AY3569" i="10"/>
  <c r="AY3568" i="10"/>
  <c r="AY3567" i="10"/>
  <c r="AY3566" i="10"/>
  <c r="AY3565" i="10"/>
  <c r="AY3564" i="10"/>
  <c r="AY3563" i="10"/>
  <c r="AY3562" i="10"/>
  <c r="AY3561" i="10"/>
  <c r="AY3560" i="10"/>
  <c r="AY3559" i="10"/>
  <c r="AY3558" i="10"/>
  <c r="AY3557" i="10"/>
  <c r="AY3556" i="10"/>
  <c r="AY3555" i="10"/>
  <c r="AY3554" i="10"/>
  <c r="AY3553" i="10"/>
  <c r="AY3552" i="10"/>
  <c r="AY3551" i="10"/>
  <c r="AY3550" i="10"/>
  <c r="AY3549" i="10"/>
  <c r="AY3548" i="10"/>
  <c r="AY3547" i="10"/>
  <c r="AY3546" i="10"/>
  <c r="AY3545" i="10"/>
  <c r="AY3544" i="10"/>
  <c r="AY3543" i="10"/>
  <c r="AY3542" i="10"/>
  <c r="AY3541" i="10"/>
  <c r="AY3540" i="10"/>
  <c r="AY3539" i="10"/>
  <c r="AY3538" i="10"/>
  <c r="AY3537" i="10"/>
  <c r="AY3536" i="10"/>
  <c r="AY3535" i="10"/>
  <c r="AY3534" i="10"/>
  <c r="AY3533" i="10"/>
  <c r="AY3532" i="10"/>
  <c r="AY3531" i="10"/>
  <c r="AY3530" i="10"/>
  <c r="AY3529" i="10"/>
  <c r="AY3528" i="10"/>
  <c r="AY3527" i="10"/>
  <c r="AY3526" i="10"/>
  <c r="AY3525" i="10"/>
  <c r="AY3524" i="10"/>
  <c r="AY3523" i="10"/>
  <c r="AY3522" i="10"/>
  <c r="AY3521" i="10"/>
  <c r="AY3520" i="10"/>
  <c r="AY3519" i="10"/>
  <c r="AY3518" i="10"/>
  <c r="AY3517" i="10"/>
  <c r="AY3516" i="10"/>
  <c r="AY3515" i="10"/>
  <c r="AY3514" i="10"/>
  <c r="AY3513" i="10"/>
  <c r="AY3512" i="10"/>
  <c r="AY3511" i="10"/>
  <c r="AY3510" i="10"/>
  <c r="AY3509" i="10"/>
  <c r="AY3508" i="10"/>
  <c r="AY3507" i="10"/>
  <c r="AY3506" i="10"/>
  <c r="AY3505" i="10"/>
  <c r="AY3504" i="10"/>
  <c r="AY3503" i="10"/>
  <c r="AY3502" i="10"/>
  <c r="AY3501" i="10"/>
  <c r="AY3500" i="10"/>
  <c r="AY3499" i="10"/>
  <c r="AY3498" i="10"/>
  <c r="AY3497" i="10"/>
  <c r="AY3496" i="10"/>
  <c r="AY3495" i="10"/>
  <c r="AY3494" i="10"/>
  <c r="AY3493" i="10"/>
  <c r="AY3492" i="10"/>
  <c r="AY3491" i="10"/>
  <c r="AY3490" i="10"/>
  <c r="AY3489" i="10"/>
  <c r="AY3488" i="10"/>
  <c r="AY3487" i="10"/>
  <c r="AY3486" i="10"/>
  <c r="AY3485" i="10"/>
  <c r="AY3484" i="10"/>
  <c r="AY3483" i="10"/>
  <c r="AY3482" i="10"/>
  <c r="AY3481" i="10"/>
  <c r="AY3480" i="10"/>
  <c r="AY3479" i="10"/>
  <c r="AY3478" i="10"/>
  <c r="AY3477" i="10"/>
  <c r="AY3476" i="10"/>
  <c r="AY3475" i="10"/>
  <c r="AY3474" i="10"/>
  <c r="AY3473" i="10"/>
  <c r="AY3472" i="10"/>
  <c r="AY3471" i="10"/>
  <c r="AY3470" i="10"/>
  <c r="AY3469" i="10"/>
  <c r="AY3468" i="10"/>
  <c r="AY3467" i="10"/>
  <c r="AY3466" i="10"/>
  <c r="AY3465" i="10"/>
  <c r="AY3464" i="10"/>
  <c r="AY3463" i="10"/>
  <c r="AY3462" i="10"/>
  <c r="AY3461" i="10"/>
  <c r="AY3460" i="10"/>
  <c r="AY3459" i="10"/>
  <c r="AY3458" i="10"/>
  <c r="AY3457" i="10"/>
  <c r="AY3456" i="10"/>
  <c r="AY3455" i="10"/>
  <c r="AY3454" i="10"/>
  <c r="AY3453" i="10"/>
  <c r="AY3452" i="10"/>
  <c r="AY3451" i="10"/>
  <c r="AY3450" i="10"/>
  <c r="AY3449" i="10"/>
  <c r="AY3448" i="10"/>
  <c r="AY3447" i="10"/>
  <c r="AY3446" i="10"/>
  <c r="AY3445" i="10"/>
  <c r="AY3444" i="10"/>
  <c r="AY3443" i="10"/>
  <c r="AY3442" i="10"/>
  <c r="AY3441" i="10"/>
  <c r="AY3440" i="10"/>
  <c r="AY3439" i="10"/>
  <c r="AY3438" i="10"/>
  <c r="AY3437" i="10"/>
  <c r="AY3436" i="10"/>
  <c r="AY3435" i="10"/>
  <c r="AY3434" i="10"/>
  <c r="AY3433" i="10"/>
  <c r="AY3432" i="10"/>
  <c r="AY3431" i="10"/>
  <c r="AY3430" i="10"/>
  <c r="AY3429" i="10"/>
  <c r="AY3428" i="10"/>
  <c r="AY3427" i="10"/>
  <c r="AY3426" i="10"/>
  <c r="AY3425" i="10"/>
  <c r="AY3424" i="10"/>
  <c r="AY3423" i="10"/>
  <c r="AY3422" i="10"/>
  <c r="AY3421" i="10"/>
  <c r="AY3420" i="10"/>
  <c r="AY3419" i="10"/>
  <c r="AY3418" i="10"/>
  <c r="AY3417" i="10"/>
  <c r="AY3416" i="10"/>
  <c r="AY3415" i="10"/>
  <c r="AY3414" i="10"/>
  <c r="AY3413" i="10"/>
  <c r="AY3412" i="10"/>
  <c r="AY3411" i="10"/>
  <c r="AY3410" i="10"/>
  <c r="AY3409" i="10"/>
  <c r="AY3408" i="10"/>
  <c r="AY3407" i="10"/>
  <c r="AY3406" i="10"/>
  <c r="AY3405" i="10"/>
  <c r="AY3404" i="10"/>
  <c r="AY3403" i="10"/>
  <c r="AY3402" i="10"/>
  <c r="AY3401" i="10"/>
  <c r="AY3400" i="10"/>
  <c r="AY3399" i="10"/>
  <c r="AY3398" i="10"/>
  <c r="AY3397" i="10"/>
  <c r="AY3396" i="10"/>
  <c r="AY3395" i="10"/>
  <c r="AY3394" i="10"/>
  <c r="AY3393" i="10"/>
  <c r="AY3392" i="10"/>
  <c r="AY3391" i="10"/>
  <c r="AY3390" i="10"/>
  <c r="AY3389" i="10"/>
  <c r="AY3388" i="10"/>
  <c r="AY3387" i="10"/>
  <c r="AY3386" i="10"/>
  <c r="AY3385" i="10"/>
  <c r="AY3384" i="10"/>
  <c r="AY3383" i="10"/>
  <c r="AY3382" i="10"/>
  <c r="AY3381" i="10"/>
  <c r="AY3380" i="10"/>
  <c r="AY3379" i="10"/>
  <c r="AY3378" i="10"/>
  <c r="AY3377" i="10"/>
  <c r="AY3376" i="10"/>
  <c r="AY3375" i="10"/>
  <c r="AY3374" i="10"/>
  <c r="AY3373" i="10"/>
  <c r="AY3372" i="10"/>
  <c r="AY3371" i="10"/>
  <c r="AY3370" i="10"/>
  <c r="AY3369" i="10"/>
  <c r="AY3368" i="10"/>
  <c r="AY3367" i="10"/>
  <c r="AY3366" i="10"/>
  <c r="AY3365" i="10"/>
  <c r="AY3364" i="10"/>
  <c r="AY3363" i="10"/>
  <c r="AY3362" i="10"/>
  <c r="AY3361" i="10"/>
  <c r="AY3360" i="10"/>
  <c r="AY3359" i="10"/>
  <c r="AY3358" i="10"/>
  <c r="AY3357" i="10"/>
  <c r="AY3356" i="10"/>
  <c r="AY3355" i="10"/>
  <c r="AY3354" i="10"/>
  <c r="AY3353" i="10"/>
  <c r="AY3352" i="10"/>
  <c r="AY3351" i="10"/>
  <c r="AY3350" i="10"/>
  <c r="AY3349" i="10"/>
  <c r="AY3348" i="10"/>
  <c r="AY3347" i="10"/>
  <c r="AY3346" i="10"/>
  <c r="AY3345" i="10"/>
  <c r="AY3344" i="10"/>
  <c r="AY3343" i="10"/>
  <c r="AY3342" i="10"/>
  <c r="AY3341" i="10"/>
  <c r="AY3340" i="10"/>
  <c r="AY3339" i="10"/>
  <c r="AY3338" i="10"/>
  <c r="AY3337" i="10"/>
  <c r="AY3336" i="10"/>
  <c r="AY3335" i="10"/>
  <c r="AY3334" i="10"/>
  <c r="AY3333" i="10"/>
  <c r="AY3332" i="10"/>
  <c r="AY3331" i="10"/>
  <c r="AY3330" i="10"/>
  <c r="AY3329" i="10"/>
  <c r="AY3328" i="10"/>
  <c r="AY3327" i="10"/>
  <c r="AY3326" i="10"/>
  <c r="AY3325" i="10"/>
  <c r="AY3324" i="10"/>
  <c r="AY3323" i="10"/>
  <c r="AY3322" i="10"/>
  <c r="AY3321" i="10"/>
  <c r="AY3320" i="10"/>
  <c r="AY3319" i="10"/>
  <c r="AY3318" i="10"/>
  <c r="AY3317" i="10"/>
  <c r="AY3316" i="10"/>
  <c r="AY3315" i="10"/>
  <c r="AY3314" i="10"/>
  <c r="AY3313" i="10"/>
  <c r="AY3312" i="10"/>
  <c r="AY3311" i="10"/>
  <c r="AY3310" i="10"/>
  <c r="AY3309" i="10"/>
  <c r="AY3308" i="10"/>
  <c r="AY3307" i="10"/>
  <c r="AY3306" i="10"/>
  <c r="AY3305" i="10"/>
  <c r="AY3304" i="10"/>
  <c r="AY3303" i="10"/>
  <c r="AY3302" i="10"/>
  <c r="AY3301" i="10"/>
  <c r="AY3300" i="10"/>
  <c r="AY3299" i="10"/>
  <c r="AY3298" i="10"/>
  <c r="AY3297" i="10"/>
  <c r="AY3296" i="10"/>
  <c r="AY3295" i="10"/>
  <c r="AY3294" i="10"/>
  <c r="AY3293" i="10"/>
  <c r="AY3292" i="10"/>
  <c r="AY3291" i="10"/>
  <c r="AY3290" i="10"/>
  <c r="AY3289" i="10"/>
  <c r="AY3288" i="10"/>
  <c r="AY3287" i="10"/>
  <c r="AY3286" i="10"/>
  <c r="AY3285" i="10"/>
  <c r="AY3284" i="10"/>
  <c r="AY3283" i="10"/>
  <c r="AY3282" i="10"/>
  <c r="AY3281" i="10"/>
  <c r="AY3280" i="10"/>
  <c r="AY3279" i="10"/>
  <c r="AY3278" i="10"/>
  <c r="AY3277" i="10"/>
  <c r="AY3276" i="10"/>
  <c r="AY3275" i="10"/>
  <c r="AY3274" i="10"/>
  <c r="AY3273" i="10"/>
  <c r="AY3272" i="10"/>
  <c r="AY3271" i="10"/>
  <c r="AY3270" i="10"/>
  <c r="AY3269" i="10"/>
  <c r="AY3268" i="10"/>
  <c r="AY3267" i="10"/>
  <c r="AY3266" i="10"/>
  <c r="AY3265" i="10"/>
  <c r="AY3264" i="10"/>
  <c r="AY3263" i="10"/>
  <c r="AY3262" i="10"/>
  <c r="AY3261" i="10"/>
  <c r="AY3260" i="10"/>
  <c r="AY3259" i="10"/>
  <c r="AY3258" i="10"/>
  <c r="AY3257" i="10"/>
  <c r="AY3256" i="10"/>
  <c r="AY3255" i="10"/>
  <c r="AY3254" i="10"/>
  <c r="AY3253" i="10"/>
  <c r="AY3252" i="10"/>
  <c r="AY3251" i="10"/>
  <c r="AY3250" i="10"/>
  <c r="AY3249" i="10"/>
  <c r="AY3248" i="10"/>
  <c r="AY3247" i="10"/>
  <c r="AY3246" i="10"/>
  <c r="AY3245" i="10"/>
  <c r="AY3244" i="10"/>
  <c r="AY3243" i="10"/>
  <c r="AY3242" i="10"/>
  <c r="AY3241" i="10"/>
  <c r="AY3240" i="10"/>
  <c r="AY3239" i="10"/>
  <c r="AY3238" i="10"/>
  <c r="AY3237" i="10"/>
  <c r="AY3236" i="10"/>
  <c r="AY3235" i="10"/>
  <c r="AY3234" i="10"/>
  <c r="AY3233" i="10"/>
  <c r="AY3232" i="10"/>
  <c r="AY3231" i="10"/>
  <c r="AY3230" i="10"/>
  <c r="AY3229" i="10"/>
  <c r="AY3228" i="10"/>
  <c r="AY3227" i="10"/>
  <c r="AY3226" i="10"/>
  <c r="AY3225" i="10"/>
  <c r="AY3224" i="10"/>
  <c r="AY3223" i="10"/>
  <c r="AY3222" i="10"/>
  <c r="AY3221" i="10"/>
  <c r="AY3220" i="10"/>
  <c r="AY3219" i="10"/>
  <c r="AY3218" i="10"/>
  <c r="AY3217" i="10"/>
  <c r="AY3216" i="10"/>
  <c r="AY3215" i="10"/>
  <c r="AY3214" i="10"/>
  <c r="AY3213" i="10"/>
  <c r="AY3212" i="10"/>
  <c r="AY3211" i="10"/>
  <c r="AY3210" i="10"/>
  <c r="AY3209" i="10"/>
  <c r="AY3208" i="10"/>
  <c r="AY3207" i="10"/>
  <c r="AY3206" i="10"/>
  <c r="AY3205" i="10"/>
  <c r="AY3204" i="10"/>
  <c r="AY3203" i="10"/>
  <c r="AY3202" i="10"/>
  <c r="AY3201" i="10"/>
  <c r="AY3200" i="10"/>
  <c r="AY3199" i="10"/>
  <c r="AY3198" i="10"/>
  <c r="AY3197" i="10"/>
  <c r="AY3196" i="10"/>
  <c r="AY3195" i="10"/>
  <c r="AY3194" i="10"/>
  <c r="AY3193" i="10"/>
  <c r="AY3192" i="10"/>
  <c r="AY3191" i="10"/>
  <c r="AY3190" i="10"/>
  <c r="AY3189" i="10"/>
  <c r="AY3188" i="10"/>
  <c r="AY3187" i="10"/>
  <c r="AY3186" i="10"/>
  <c r="AY3185" i="10"/>
  <c r="AY3184" i="10"/>
  <c r="AY3183" i="10"/>
  <c r="AY3182" i="10"/>
  <c r="AY3181" i="10"/>
  <c r="AY3180" i="10"/>
  <c r="AY3179" i="10"/>
  <c r="AY3178" i="10"/>
  <c r="AY3177" i="10"/>
  <c r="AY3176" i="10"/>
  <c r="AY3175" i="10"/>
  <c r="AY3174" i="10"/>
  <c r="AY3173" i="10"/>
  <c r="AY3172" i="10"/>
  <c r="AY3171" i="10"/>
  <c r="AY3170" i="10"/>
  <c r="AY3169" i="10"/>
  <c r="AY3168" i="10"/>
  <c r="AY3167" i="10"/>
  <c r="AY3166" i="10"/>
  <c r="AY3165" i="10"/>
  <c r="AY3164" i="10"/>
  <c r="AY3163" i="10"/>
  <c r="AY3162" i="10"/>
  <c r="AY3161" i="10"/>
  <c r="AY3160" i="10"/>
  <c r="AY3159" i="10"/>
  <c r="AY3158" i="10"/>
  <c r="AY3157" i="10"/>
  <c r="AY3156" i="10"/>
  <c r="AY3155" i="10"/>
  <c r="AY3154" i="10"/>
  <c r="AY3153" i="10"/>
  <c r="AY3152" i="10"/>
  <c r="AY3151" i="10"/>
  <c r="AY3150" i="10"/>
  <c r="AY3149" i="10"/>
  <c r="AY3148" i="10"/>
  <c r="AY3147" i="10"/>
  <c r="AY3146" i="10"/>
  <c r="AY3145" i="10"/>
  <c r="AY3144" i="10"/>
  <c r="AY3143" i="10"/>
  <c r="AY3142" i="10"/>
  <c r="AY3141" i="10"/>
  <c r="AY3140" i="10"/>
  <c r="AY3139" i="10"/>
  <c r="AY3138" i="10"/>
  <c r="AY3137" i="10"/>
  <c r="AY3136" i="10"/>
  <c r="AY3135" i="10"/>
  <c r="AY3134" i="10"/>
  <c r="AY3133" i="10"/>
  <c r="AY3132" i="10"/>
  <c r="AY3131" i="10"/>
  <c r="AY3130" i="10"/>
  <c r="AY3129" i="10"/>
  <c r="AY3128" i="10"/>
  <c r="AY3127" i="10"/>
  <c r="AY3126" i="10"/>
  <c r="AY3125" i="10"/>
  <c r="AY3124" i="10"/>
  <c r="AY3123" i="10"/>
  <c r="AY3122" i="10"/>
  <c r="AY3121" i="10"/>
  <c r="AY3120" i="10"/>
  <c r="AY3119" i="10"/>
  <c r="AY3118" i="10"/>
  <c r="AY3117" i="10"/>
  <c r="AY3116" i="10"/>
  <c r="AY3115" i="10"/>
  <c r="AY3114" i="10"/>
  <c r="AY3113" i="10"/>
  <c r="AY3112" i="10"/>
  <c r="AY3111" i="10"/>
  <c r="AY3110" i="10"/>
  <c r="AY3109" i="10"/>
  <c r="AY3108" i="10"/>
  <c r="AY3107" i="10"/>
  <c r="AY3106" i="10"/>
  <c r="AY3105" i="10"/>
  <c r="AY3104" i="10"/>
  <c r="AY3103" i="10"/>
  <c r="AY3102" i="10"/>
  <c r="AY3101" i="10"/>
  <c r="AY3100" i="10"/>
  <c r="AY3099" i="10"/>
  <c r="AY3098" i="10"/>
  <c r="AY3097" i="10"/>
  <c r="AY3096" i="10"/>
  <c r="AY3095" i="10"/>
  <c r="AY3094" i="10"/>
  <c r="AY3093" i="10"/>
  <c r="AY3092" i="10"/>
  <c r="AY3091" i="10"/>
  <c r="AY3090" i="10"/>
  <c r="AY3089" i="10"/>
  <c r="AY3088" i="10"/>
  <c r="AY3087" i="10"/>
  <c r="AY3086" i="10"/>
  <c r="AY3085" i="10"/>
  <c r="AY3084" i="10"/>
  <c r="AY3083" i="10"/>
  <c r="AY3082" i="10"/>
  <c r="AY3081" i="10"/>
  <c r="AY3080" i="10"/>
  <c r="AY3079" i="10"/>
  <c r="AY3078" i="10"/>
  <c r="AY3077" i="10"/>
  <c r="AY3076" i="10"/>
  <c r="AY3075" i="10"/>
  <c r="AY3074" i="10"/>
  <c r="AY3073" i="10"/>
  <c r="AY3072" i="10"/>
  <c r="AY3071" i="10"/>
  <c r="AY3070" i="10"/>
  <c r="AY3069" i="10"/>
  <c r="AY3068" i="10"/>
  <c r="AY3067" i="10"/>
  <c r="AY3066" i="10"/>
  <c r="AY3065" i="10"/>
  <c r="AY3064" i="10"/>
  <c r="AY3063" i="10"/>
  <c r="AY3062" i="10"/>
  <c r="AY3061" i="10"/>
  <c r="AY3060" i="10"/>
  <c r="AY3059" i="10"/>
  <c r="AY3058" i="10"/>
  <c r="AY3057" i="10"/>
  <c r="AY3056" i="10"/>
  <c r="AY3055" i="10"/>
  <c r="AY3054" i="10"/>
  <c r="AY3053" i="10"/>
  <c r="AY3052" i="10"/>
  <c r="AY3051" i="10"/>
  <c r="AY3050" i="10"/>
  <c r="AY3049" i="10"/>
  <c r="AY3048" i="10"/>
  <c r="AY3047" i="10"/>
  <c r="AY3046" i="10"/>
  <c r="AY3045" i="10"/>
  <c r="AY3044" i="10"/>
  <c r="AY3043" i="10"/>
  <c r="AY3042" i="10"/>
  <c r="AY3041" i="10"/>
  <c r="AY3040" i="10"/>
  <c r="AY3039" i="10"/>
  <c r="AY3038" i="10"/>
  <c r="AY3037" i="10"/>
  <c r="AY3036" i="10"/>
  <c r="AY3035" i="10"/>
  <c r="AY3034" i="10"/>
  <c r="AY3033" i="10"/>
  <c r="AY3032" i="10"/>
  <c r="AY3031" i="10"/>
  <c r="AY3030" i="10"/>
  <c r="AY3029" i="10"/>
  <c r="AY3028" i="10"/>
  <c r="AY3027" i="10"/>
  <c r="AY3026" i="10"/>
  <c r="AY3025" i="10"/>
  <c r="AY3024" i="10"/>
  <c r="AY3023" i="10"/>
  <c r="AY3022" i="10"/>
  <c r="AY3021" i="10"/>
  <c r="AY3020" i="10"/>
  <c r="AY3019" i="10"/>
  <c r="AY3018" i="10"/>
  <c r="AY3017" i="10"/>
  <c r="AY3016" i="10"/>
  <c r="AY3015" i="10"/>
  <c r="AY3014" i="10"/>
  <c r="AY3013" i="10"/>
  <c r="AY3012" i="10"/>
  <c r="AY3011" i="10"/>
  <c r="AY3010" i="10"/>
  <c r="AY3009" i="10"/>
  <c r="AY3008" i="10"/>
  <c r="AY3007" i="10"/>
  <c r="AY3006" i="10"/>
  <c r="AY3005" i="10"/>
  <c r="AY3004" i="10"/>
  <c r="AY3003" i="10"/>
  <c r="AY3002" i="10"/>
  <c r="AY3001" i="10"/>
  <c r="AY3000" i="10"/>
  <c r="AY2999" i="10"/>
  <c r="AY2998" i="10"/>
  <c r="AY2997" i="10"/>
  <c r="AY2996" i="10"/>
  <c r="AY2995" i="10"/>
  <c r="AY2994" i="10"/>
  <c r="AY2993" i="10"/>
  <c r="AY2992" i="10"/>
  <c r="AY2991" i="10"/>
  <c r="AY2990" i="10"/>
  <c r="AY2989" i="10"/>
  <c r="AY2988" i="10"/>
  <c r="AY2987" i="10"/>
  <c r="AY2986" i="10"/>
  <c r="AY2985" i="10"/>
  <c r="AY2984" i="10"/>
  <c r="AY2983" i="10"/>
  <c r="AY2982" i="10"/>
  <c r="AY2981" i="10"/>
  <c r="AY2980" i="10"/>
  <c r="AY2979" i="10"/>
  <c r="AY2978" i="10"/>
  <c r="AY2977" i="10"/>
  <c r="AY2976" i="10"/>
  <c r="AY2975" i="10"/>
  <c r="AY2974" i="10"/>
  <c r="AY2973" i="10"/>
  <c r="AY2972" i="10"/>
  <c r="AY2971" i="10"/>
  <c r="AY2970" i="10"/>
  <c r="AY2969" i="10"/>
  <c r="AY2968" i="10"/>
  <c r="AY2967" i="10"/>
  <c r="AY2966" i="10"/>
  <c r="AY2965" i="10"/>
  <c r="AY2964" i="10"/>
  <c r="AY2963" i="10"/>
  <c r="AY2962" i="10"/>
  <c r="AY2961" i="10"/>
  <c r="AY2960" i="10"/>
  <c r="AY2959" i="10"/>
  <c r="AY2958" i="10"/>
  <c r="AY2957" i="10"/>
  <c r="AY2956" i="10"/>
  <c r="AY2955" i="10"/>
  <c r="AY2954" i="10"/>
  <c r="AY2953" i="10"/>
  <c r="AY2952" i="10"/>
  <c r="AY2951" i="10"/>
  <c r="AY2950" i="10"/>
  <c r="AY2949" i="10"/>
  <c r="AY2948" i="10"/>
  <c r="AY2947" i="10"/>
  <c r="AY2946" i="10"/>
  <c r="AY2945" i="10"/>
  <c r="AY2944" i="10"/>
  <c r="AY2943" i="10"/>
  <c r="AY2942" i="10"/>
  <c r="AY2941" i="10"/>
  <c r="AY2940" i="10"/>
  <c r="AY2939" i="10"/>
  <c r="AY2938" i="10"/>
  <c r="AY2937" i="10"/>
  <c r="AY2936" i="10"/>
  <c r="AY2935" i="10"/>
  <c r="AY2934" i="10"/>
  <c r="AY2933" i="10"/>
  <c r="AY2932" i="10"/>
  <c r="AY2931" i="10"/>
  <c r="AY2930" i="10"/>
  <c r="AY2929" i="10"/>
  <c r="AY2928" i="10"/>
  <c r="AY2927" i="10"/>
  <c r="AY2926" i="10"/>
  <c r="AY2925" i="10"/>
  <c r="AY2924" i="10"/>
  <c r="AY2923" i="10"/>
  <c r="AY2922" i="10"/>
  <c r="AY2921" i="10"/>
  <c r="AY2920" i="10"/>
  <c r="AY2919" i="10"/>
  <c r="AY2918" i="10"/>
  <c r="AY2917" i="10"/>
  <c r="AY2916" i="10"/>
  <c r="AY2915" i="10"/>
  <c r="AY2914" i="10"/>
  <c r="AY2913" i="10"/>
  <c r="AY2912" i="10"/>
  <c r="AY2911" i="10"/>
  <c r="AY2910" i="10"/>
  <c r="AY2909" i="10"/>
  <c r="AY2908" i="10"/>
  <c r="AY2907" i="10"/>
  <c r="AY2906" i="10"/>
  <c r="AY2905" i="10"/>
  <c r="AY2904" i="10"/>
  <c r="AY2903" i="10"/>
  <c r="AY2902" i="10"/>
  <c r="AY2901" i="10"/>
  <c r="AY2900" i="10"/>
  <c r="AY2899" i="10"/>
  <c r="AY2898" i="10"/>
  <c r="AY2897" i="10"/>
  <c r="AY2896" i="10"/>
  <c r="AY2895" i="10"/>
  <c r="AY2894" i="10"/>
  <c r="AY2893" i="10"/>
  <c r="AY2892" i="10"/>
  <c r="AY2891" i="10"/>
  <c r="AY2890" i="10"/>
  <c r="AY2889" i="10"/>
  <c r="AY2888" i="10"/>
  <c r="AY2887" i="10"/>
  <c r="AY2886" i="10"/>
  <c r="AY2885" i="10"/>
  <c r="AY2884" i="10"/>
  <c r="AY2883" i="10"/>
  <c r="AY2882" i="10"/>
  <c r="AY2881" i="10"/>
  <c r="AY2880" i="10"/>
  <c r="AY2879" i="10"/>
  <c r="AY2878" i="10"/>
  <c r="AY2877" i="10"/>
  <c r="AY2876" i="10"/>
  <c r="AY2875" i="10"/>
  <c r="AY2874" i="10"/>
  <c r="AY2873" i="10"/>
  <c r="AY2872" i="10"/>
  <c r="AY2871" i="10"/>
  <c r="AY2870" i="10"/>
  <c r="AY2869" i="10"/>
  <c r="AY2868" i="10"/>
  <c r="AY2867" i="10"/>
  <c r="AY2866" i="10"/>
  <c r="AY2865" i="10"/>
  <c r="AY2864" i="10"/>
  <c r="AY2863" i="10"/>
  <c r="AY2862" i="10"/>
  <c r="AY2861" i="10"/>
  <c r="AY2860" i="10"/>
  <c r="AY2859" i="10"/>
  <c r="AY2858" i="10"/>
  <c r="AY2857" i="10"/>
  <c r="AY2856" i="10"/>
  <c r="AY2855" i="10"/>
  <c r="AY2854" i="10"/>
  <c r="AY2853" i="10"/>
  <c r="AY2852" i="10"/>
  <c r="AY2851" i="10"/>
  <c r="AY2850" i="10"/>
  <c r="AY2849" i="10"/>
  <c r="AY2848" i="10"/>
  <c r="AY2847" i="10"/>
  <c r="AY2846" i="10"/>
  <c r="AY2845" i="10"/>
  <c r="AY2844" i="10"/>
  <c r="AY2843" i="10"/>
  <c r="AY2842" i="10"/>
  <c r="AY2841" i="10"/>
  <c r="AY2840" i="10"/>
  <c r="AY2839" i="10"/>
  <c r="AY2838" i="10"/>
  <c r="AY2837" i="10"/>
  <c r="AY2836" i="10"/>
  <c r="AY2835" i="10"/>
  <c r="AY2834" i="10"/>
  <c r="AY2833" i="10"/>
  <c r="AY2832" i="10"/>
  <c r="AY2831" i="10"/>
  <c r="AY2830" i="10"/>
  <c r="AY2829" i="10"/>
  <c r="AY2828" i="10"/>
  <c r="AY2827" i="10"/>
  <c r="AY2826" i="10"/>
  <c r="AY2825" i="10"/>
  <c r="AY2824" i="10"/>
  <c r="AY2823" i="10"/>
  <c r="AY2822" i="10"/>
  <c r="AY2821" i="10"/>
  <c r="AY2820" i="10"/>
  <c r="AY2819" i="10"/>
  <c r="AY2818" i="10"/>
  <c r="AY2817" i="10"/>
  <c r="AY2816" i="10"/>
  <c r="AY2815" i="10"/>
  <c r="AY2814" i="10"/>
  <c r="AY2813" i="10"/>
  <c r="AY2812" i="10"/>
  <c r="AY2811" i="10"/>
  <c r="AY2810" i="10"/>
  <c r="AY2809" i="10"/>
  <c r="AY2808" i="10"/>
  <c r="AY2807" i="10"/>
  <c r="AY2806" i="10"/>
  <c r="AY2805" i="10"/>
  <c r="AY2804" i="10"/>
  <c r="AY2803" i="10"/>
  <c r="AY2802" i="10"/>
  <c r="AY2801" i="10"/>
  <c r="AY2800" i="10"/>
  <c r="AY2799" i="10"/>
  <c r="AY2798" i="10"/>
  <c r="AY2797" i="10"/>
  <c r="AY2796" i="10"/>
  <c r="AY2795" i="10"/>
  <c r="AY2794" i="10"/>
  <c r="AY2793" i="10"/>
  <c r="AY2792" i="10"/>
  <c r="AY2791" i="10"/>
  <c r="AY2790" i="10"/>
  <c r="AY2789" i="10"/>
  <c r="AY2788" i="10"/>
  <c r="AY2787" i="10"/>
  <c r="AY2786" i="10"/>
  <c r="AY2785" i="10"/>
  <c r="AY2784" i="10"/>
  <c r="AY2783" i="10"/>
  <c r="AY2782" i="10"/>
  <c r="AY2781" i="10"/>
  <c r="AY2780" i="10"/>
  <c r="AY2779" i="10"/>
  <c r="AY2778" i="10"/>
  <c r="AY2777" i="10"/>
  <c r="AY2776" i="10"/>
  <c r="AY2775" i="10"/>
  <c r="AY2774" i="10"/>
  <c r="AY2773" i="10"/>
  <c r="AY2772" i="10"/>
  <c r="AY2771" i="10"/>
  <c r="AY2770" i="10"/>
  <c r="AY2769" i="10"/>
  <c r="AY2768" i="10"/>
  <c r="AY2767" i="10"/>
  <c r="AY2766" i="10"/>
  <c r="AY2765" i="10"/>
  <c r="AY2764" i="10"/>
  <c r="AY2763" i="10"/>
  <c r="AY2762" i="10"/>
  <c r="AY2761" i="10"/>
  <c r="AY2760" i="10"/>
  <c r="AY2759" i="10"/>
  <c r="AY2758" i="10"/>
  <c r="AY2757" i="10"/>
  <c r="AY2756" i="10"/>
  <c r="AY2755" i="10"/>
  <c r="AY2754" i="10"/>
  <c r="AY2753" i="10"/>
  <c r="AY2752" i="10"/>
  <c r="AY2751" i="10"/>
  <c r="AY2750" i="10"/>
  <c r="AY2749" i="10"/>
  <c r="AY2748" i="10"/>
  <c r="AY2747" i="10"/>
  <c r="AY2746" i="10"/>
  <c r="AY2745" i="10"/>
  <c r="AY2744" i="10"/>
  <c r="AY2743" i="10"/>
  <c r="AY2742" i="10"/>
  <c r="AY2741" i="10"/>
  <c r="AY2740" i="10"/>
  <c r="AY2739" i="10"/>
  <c r="AY2738" i="10"/>
  <c r="AY2737" i="10"/>
  <c r="AY2736" i="10"/>
  <c r="AY2735" i="10"/>
  <c r="AY2734" i="10"/>
  <c r="AY2733" i="10"/>
  <c r="AY2732" i="10"/>
  <c r="AY2731" i="10"/>
  <c r="AY2730" i="10"/>
  <c r="AY2729" i="10"/>
  <c r="AY2728" i="10"/>
  <c r="AY2727" i="10"/>
  <c r="AY2726" i="10"/>
  <c r="AY2725" i="10"/>
  <c r="AY2724" i="10"/>
  <c r="AY2723" i="10"/>
  <c r="AY2722" i="10"/>
  <c r="AY2721" i="10"/>
  <c r="AY2720" i="10"/>
  <c r="AY2719" i="10"/>
  <c r="AY2718" i="10"/>
  <c r="AY2717" i="10"/>
  <c r="AY2716" i="10"/>
  <c r="AY2715" i="10"/>
  <c r="AY2714" i="10"/>
  <c r="AY2713" i="10"/>
  <c r="AY2712" i="10"/>
  <c r="AY2711" i="10"/>
  <c r="AY2710" i="10"/>
  <c r="AY2709" i="10"/>
  <c r="AY2708" i="10"/>
  <c r="AY2707" i="10"/>
  <c r="AY2706" i="10"/>
  <c r="AY2705" i="10"/>
  <c r="AY2704" i="10"/>
  <c r="AY2703" i="10"/>
  <c r="AY2702" i="10"/>
  <c r="AY2701" i="10"/>
  <c r="AY2700" i="10"/>
  <c r="AY2699" i="10"/>
  <c r="AY2698" i="10"/>
  <c r="AY2697" i="10"/>
  <c r="AY2696" i="10"/>
  <c r="AY2695" i="10"/>
  <c r="AY2694" i="10"/>
  <c r="AY2693" i="10"/>
  <c r="AY2692" i="10"/>
  <c r="AY2691" i="10"/>
  <c r="AY2690" i="10"/>
  <c r="AY2689" i="10"/>
  <c r="AY2688" i="10"/>
  <c r="AY2687" i="10"/>
  <c r="AY2686" i="10"/>
  <c r="AY2685" i="10"/>
  <c r="AY2684" i="10"/>
  <c r="AY2683" i="10"/>
  <c r="AY2682" i="10"/>
  <c r="AY2681" i="10"/>
  <c r="AY2680" i="10"/>
  <c r="AY2679" i="10"/>
  <c r="AY2678" i="10"/>
  <c r="AY2677" i="10"/>
  <c r="AY2676" i="10"/>
  <c r="AY2675" i="10"/>
  <c r="AY2674" i="10"/>
  <c r="AY2673" i="10"/>
  <c r="AY2672" i="10"/>
  <c r="AY2671" i="10"/>
  <c r="AY2670" i="10"/>
  <c r="AY2669" i="10"/>
  <c r="AY2668" i="10"/>
  <c r="AY2667" i="10"/>
  <c r="AY2666" i="10"/>
  <c r="AY2665" i="10"/>
  <c r="AY2664" i="10"/>
  <c r="AY2663" i="10"/>
  <c r="AY2662" i="10"/>
  <c r="AY2661" i="10"/>
  <c r="AY2660" i="10"/>
  <c r="AY2659" i="10"/>
  <c r="AY2658" i="10"/>
  <c r="AY2657" i="10"/>
  <c r="AY2656" i="10"/>
  <c r="AY2655" i="10"/>
  <c r="AY2654" i="10"/>
  <c r="AY2653" i="10"/>
  <c r="AY2652" i="10"/>
  <c r="AY2651" i="10"/>
  <c r="AY2650" i="10"/>
  <c r="AY2649" i="10"/>
  <c r="AY2648" i="10"/>
  <c r="AY2647" i="10"/>
  <c r="AY2646" i="10"/>
  <c r="AY2645" i="10"/>
  <c r="AY2644" i="10"/>
  <c r="AY2643" i="10"/>
  <c r="AY2642" i="10"/>
  <c r="AY2641" i="10"/>
  <c r="AY2640" i="10"/>
  <c r="AY2639" i="10"/>
  <c r="AY2638" i="10"/>
  <c r="AY2637" i="10"/>
  <c r="AY2636" i="10"/>
  <c r="AY2635" i="10"/>
  <c r="AY2634" i="10"/>
  <c r="AY2633" i="10"/>
  <c r="AY2632" i="10"/>
  <c r="AY2631" i="10"/>
  <c r="AY2630" i="10"/>
  <c r="AY2629" i="10"/>
  <c r="AY2628" i="10"/>
  <c r="AY2627" i="10"/>
  <c r="AY2626" i="10"/>
  <c r="AY2625" i="10"/>
  <c r="AY2624" i="10"/>
  <c r="AY2623" i="10"/>
  <c r="AY2622" i="10"/>
  <c r="AY2621" i="10"/>
  <c r="AY2620" i="10"/>
  <c r="AY2619" i="10"/>
  <c r="AY2618" i="10"/>
  <c r="AY2617" i="10"/>
  <c r="AY2616" i="10"/>
  <c r="AY2615" i="10"/>
  <c r="AY2614" i="10"/>
  <c r="AY2613" i="10"/>
  <c r="AY2612" i="10"/>
  <c r="AY2611" i="10"/>
  <c r="AY2610" i="10"/>
  <c r="AY2609" i="10"/>
  <c r="AY2608" i="10"/>
  <c r="AY2607" i="10"/>
  <c r="AY2606" i="10"/>
  <c r="AY2605" i="10"/>
  <c r="AY2604" i="10"/>
  <c r="AY2603" i="10"/>
  <c r="AY2602" i="10"/>
  <c r="AY2601" i="10"/>
  <c r="AY2600" i="10"/>
  <c r="AY2599" i="10"/>
  <c r="AY2598" i="10"/>
  <c r="AY2597" i="10"/>
  <c r="AY2596" i="10"/>
  <c r="AY2595" i="10"/>
  <c r="AY2594" i="10"/>
  <c r="AY2593" i="10"/>
  <c r="AY2592" i="10"/>
  <c r="AY2591" i="10"/>
  <c r="AY2590" i="10"/>
  <c r="AY2589" i="10"/>
  <c r="AY2588" i="10"/>
  <c r="AY2587" i="10"/>
  <c r="AY2586" i="10"/>
  <c r="AY2585" i="10"/>
  <c r="AY2584" i="10"/>
  <c r="AY2583" i="10"/>
  <c r="AY2582" i="10"/>
  <c r="AY2581" i="10"/>
  <c r="AY2580" i="10"/>
  <c r="AY2579" i="10"/>
  <c r="AY2578" i="10"/>
  <c r="AY2577" i="10"/>
  <c r="AY2576" i="10"/>
  <c r="AY2575" i="10"/>
  <c r="AY2574" i="10"/>
  <c r="AY2573" i="10"/>
  <c r="AY2572" i="10"/>
  <c r="AY2571" i="10"/>
  <c r="AY2570" i="10"/>
  <c r="AY2569" i="10"/>
  <c r="AY2568" i="10"/>
  <c r="AY2567" i="10"/>
  <c r="AY2566" i="10"/>
  <c r="AY2565" i="10"/>
  <c r="AY2564" i="10"/>
  <c r="AY2563" i="10"/>
  <c r="AY2562" i="10"/>
  <c r="AY2561" i="10"/>
  <c r="AY2560" i="10"/>
  <c r="AY2559" i="10"/>
  <c r="AY2558" i="10"/>
  <c r="AY2557" i="10"/>
  <c r="AY2556" i="10"/>
  <c r="AY2555" i="10"/>
  <c r="AY2554" i="10"/>
  <c r="AY2553" i="10"/>
  <c r="AY2552" i="10"/>
  <c r="AY2551" i="10"/>
  <c r="AY2550" i="10"/>
  <c r="AY2549" i="10"/>
  <c r="AY2548" i="10"/>
  <c r="AY2547" i="10"/>
  <c r="AY2546" i="10"/>
  <c r="AY2545" i="10"/>
  <c r="AY2544" i="10"/>
  <c r="AY2543" i="10"/>
  <c r="AY2542" i="10"/>
  <c r="AY2541" i="10"/>
  <c r="AY2540" i="10"/>
  <c r="AY2539" i="10"/>
  <c r="AY2538" i="10"/>
  <c r="AY2537" i="10"/>
  <c r="AY2536" i="10"/>
  <c r="AY2535" i="10"/>
  <c r="AY2534" i="10"/>
  <c r="AY2533" i="10"/>
  <c r="AY2532" i="10"/>
  <c r="AY2531" i="10"/>
  <c r="AY2530" i="10"/>
  <c r="AY2529" i="10"/>
  <c r="AY2528" i="10"/>
  <c r="AY2527" i="10"/>
  <c r="AY2526" i="10"/>
  <c r="AY2525" i="10"/>
  <c r="AY2524" i="10"/>
  <c r="AY2523" i="10"/>
  <c r="AY2522" i="10"/>
  <c r="AY2521" i="10"/>
  <c r="AY2520" i="10"/>
  <c r="AY2519" i="10"/>
  <c r="AY2518" i="10"/>
  <c r="AY2517" i="10"/>
  <c r="AY2516" i="10"/>
  <c r="AY2515" i="10"/>
  <c r="AY2514" i="10"/>
  <c r="AY2513" i="10"/>
  <c r="AY2512" i="10"/>
  <c r="AY2511" i="10"/>
  <c r="AY2510" i="10"/>
  <c r="AY2509" i="10"/>
  <c r="AY2508" i="10"/>
  <c r="AY2507" i="10"/>
  <c r="AY2506" i="10"/>
  <c r="AY2505" i="10"/>
  <c r="AY2504" i="10"/>
  <c r="AY2503" i="10"/>
  <c r="AY2502" i="10"/>
  <c r="AY2501" i="10"/>
  <c r="AY2500" i="10"/>
  <c r="AY2499" i="10"/>
  <c r="AY2498" i="10"/>
  <c r="AY2497" i="10"/>
  <c r="AY2496" i="10"/>
  <c r="AY2495" i="10"/>
  <c r="AY2494" i="10"/>
  <c r="AY2493" i="10"/>
  <c r="AY2492" i="10"/>
  <c r="AY2491" i="10"/>
  <c r="AY2490" i="10"/>
  <c r="AY2489" i="10"/>
  <c r="AY2488" i="10"/>
  <c r="AY2487" i="10"/>
  <c r="AY2486" i="10"/>
  <c r="AY2485" i="10"/>
  <c r="AY2484" i="10"/>
  <c r="AY2483" i="10"/>
  <c r="AY2482" i="10"/>
  <c r="AY2481" i="10"/>
  <c r="AY2480" i="10"/>
  <c r="AY2479" i="10"/>
  <c r="AY2478" i="10"/>
  <c r="AY2477" i="10"/>
  <c r="AY2476" i="10"/>
  <c r="AY2475" i="10"/>
  <c r="AY2474" i="10"/>
  <c r="AY2473" i="10"/>
  <c r="AY2472" i="10"/>
  <c r="AY2471" i="10"/>
  <c r="AY2470" i="10"/>
  <c r="AY2469" i="10"/>
  <c r="AY2468" i="10"/>
  <c r="AY2467" i="10"/>
  <c r="AY2466" i="10"/>
  <c r="AY2465" i="10"/>
  <c r="AY2464" i="10"/>
  <c r="AY2463" i="10"/>
  <c r="AY2462" i="10"/>
  <c r="AY2461" i="10"/>
  <c r="AY2460" i="10"/>
  <c r="AY2459" i="10"/>
  <c r="AY2458" i="10"/>
  <c r="AY2457" i="10"/>
  <c r="AY2456" i="10"/>
  <c r="AY2455" i="10"/>
  <c r="AY2454" i="10"/>
  <c r="AY2453" i="10"/>
  <c r="AY2452" i="10"/>
  <c r="AY2451" i="10"/>
  <c r="AY2450" i="10"/>
  <c r="AY2449" i="10"/>
  <c r="AY2448" i="10"/>
  <c r="AY2447" i="10"/>
  <c r="AY2446" i="10"/>
  <c r="AY2445" i="10"/>
  <c r="AY2444" i="10"/>
  <c r="AY2443" i="10"/>
  <c r="AY2442" i="10"/>
  <c r="AY2441" i="10"/>
  <c r="AY2440" i="10"/>
  <c r="AY2439" i="10"/>
  <c r="AY2438" i="10"/>
  <c r="AY2437" i="10"/>
  <c r="AY2436" i="10"/>
  <c r="AY2435" i="10"/>
  <c r="AY2434" i="10"/>
  <c r="AY2433" i="10"/>
  <c r="AY2432" i="10"/>
  <c r="AY2431" i="10"/>
  <c r="AY2430" i="10"/>
  <c r="AY2429" i="10"/>
  <c r="AY2428" i="10"/>
  <c r="AY2427" i="10"/>
  <c r="AY2426" i="10"/>
  <c r="AY2425" i="10"/>
  <c r="AY2424" i="10"/>
  <c r="AY2423" i="10"/>
  <c r="AY2422" i="10"/>
  <c r="AY2421" i="10"/>
  <c r="AY2420" i="10"/>
  <c r="AY2419" i="10"/>
  <c r="AY2418" i="10"/>
  <c r="AY2417" i="10"/>
  <c r="AY2416" i="10"/>
  <c r="AY2415" i="10"/>
  <c r="AY2414" i="10"/>
  <c r="AY2413" i="10"/>
  <c r="AY2412" i="10"/>
  <c r="AY2411" i="10"/>
  <c r="AY2410" i="10"/>
  <c r="AY2409" i="10"/>
  <c r="AY2408" i="10"/>
  <c r="AY2407" i="10"/>
  <c r="AY2406" i="10"/>
  <c r="AY2405" i="10"/>
  <c r="AY2404" i="10"/>
  <c r="AY2403" i="10"/>
  <c r="AY2402" i="10"/>
  <c r="AY2401" i="10"/>
  <c r="AY2400" i="10"/>
  <c r="AY2399" i="10"/>
  <c r="AY2398" i="10"/>
  <c r="AY2397" i="10"/>
  <c r="AY2396" i="10"/>
  <c r="AY2395" i="10"/>
  <c r="AY2394" i="10"/>
  <c r="AY2393" i="10"/>
  <c r="AY2392" i="10"/>
  <c r="AY2391" i="10"/>
  <c r="AY2390" i="10"/>
  <c r="AY2389" i="10"/>
  <c r="AY2388" i="10"/>
  <c r="AY2387" i="10"/>
  <c r="AY2386" i="10"/>
  <c r="AY2385" i="10"/>
  <c r="AY2384" i="10"/>
  <c r="AY2383" i="10"/>
  <c r="AY2382" i="10"/>
  <c r="AY2381" i="10"/>
  <c r="AY2380" i="10"/>
  <c r="AY2379" i="10"/>
  <c r="AY2378" i="10"/>
  <c r="AY2377" i="10"/>
  <c r="AY2376" i="10"/>
  <c r="AY2375" i="10"/>
  <c r="AY2374" i="10"/>
  <c r="AY2373" i="10"/>
  <c r="AY2372" i="10"/>
  <c r="AY2371" i="10"/>
  <c r="AY2370" i="10"/>
  <c r="AY2369" i="10"/>
  <c r="AY2368" i="10"/>
  <c r="AY2367" i="10"/>
  <c r="AY2366" i="10"/>
  <c r="AY2365" i="10"/>
  <c r="AY2364" i="10"/>
  <c r="AY2363" i="10"/>
  <c r="AY2362" i="10"/>
  <c r="AY2361" i="10"/>
  <c r="AY2360" i="10"/>
  <c r="AY2359" i="10"/>
  <c r="AY2358" i="10"/>
  <c r="AY2357" i="10"/>
  <c r="AY2356" i="10"/>
  <c r="AY2355" i="10"/>
  <c r="AY2354" i="10"/>
  <c r="AY2353" i="10"/>
  <c r="AY2352" i="10"/>
  <c r="AY2351" i="10"/>
  <c r="AY2350" i="10"/>
  <c r="AY2349" i="10"/>
  <c r="AY2348" i="10"/>
  <c r="AY2347" i="10"/>
  <c r="AY2346" i="10"/>
  <c r="AY2345" i="10"/>
  <c r="AY2344" i="10"/>
  <c r="AY2343" i="10"/>
  <c r="AY2342" i="10"/>
  <c r="AY2341" i="10"/>
  <c r="AY2340" i="10"/>
  <c r="AY2339" i="10"/>
  <c r="AY2338" i="10"/>
  <c r="AY2337" i="10"/>
  <c r="AY2336" i="10"/>
  <c r="AY2335" i="10"/>
  <c r="AY2334" i="10"/>
  <c r="AY2333" i="10"/>
  <c r="AY2332" i="10"/>
  <c r="AY2331" i="10"/>
  <c r="AY2330" i="10"/>
  <c r="AY2329" i="10"/>
  <c r="AY2328" i="10"/>
  <c r="AY2327" i="10"/>
  <c r="AY2326" i="10"/>
  <c r="AY2325" i="10"/>
  <c r="AY2324" i="10"/>
  <c r="AY2323" i="10"/>
  <c r="AY2322" i="10"/>
  <c r="AY2321" i="10"/>
  <c r="AY2320" i="10"/>
  <c r="AY2319" i="10"/>
  <c r="AY2318" i="10"/>
  <c r="AY2317" i="10"/>
  <c r="AY2316" i="10"/>
  <c r="AY2315" i="10"/>
  <c r="AY2314" i="10"/>
  <c r="AY2313" i="10"/>
  <c r="AY2312" i="10"/>
  <c r="AY2311" i="10"/>
  <c r="AY2310" i="10"/>
  <c r="AY2309" i="10"/>
  <c r="AY2308" i="10"/>
  <c r="AY2307" i="10"/>
  <c r="AY2306" i="10"/>
  <c r="AY2305" i="10"/>
  <c r="AY2304" i="10"/>
  <c r="AY2303" i="10"/>
  <c r="AY2302" i="10"/>
  <c r="AY2301" i="10"/>
  <c r="AY2300" i="10"/>
  <c r="AY2299" i="10"/>
  <c r="AY2298" i="10"/>
  <c r="AY2297" i="10"/>
  <c r="AY2296" i="10"/>
  <c r="AY2295" i="10"/>
  <c r="AY2294" i="10"/>
  <c r="AY2293" i="10"/>
  <c r="AY2292" i="10"/>
  <c r="AY2291" i="10"/>
  <c r="AY2290" i="10"/>
  <c r="AY2289" i="10"/>
  <c r="AY2288" i="10"/>
  <c r="AY2287" i="10"/>
  <c r="AY2286" i="10"/>
  <c r="AY2285" i="10"/>
  <c r="AY2284" i="10"/>
  <c r="AY2283" i="10"/>
  <c r="AY2282" i="10"/>
  <c r="AY2281" i="10"/>
  <c r="AY2280" i="10"/>
  <c r="AY2279" i="10"/>
  <c r="AY2278" i="10"/>
  <c r="AY2277" i="10"/>
  <c r="AY2276" i="10"/>
  <c r="AY2275" i="10"/>
  <c r="AY2274" i="10"/>
  <c r="AY2273" i="10"/>
  <c r="AY2272" i="10"/>
  <c r="AY2271" i="10"/>
  <c r="AY2270" i="10"/>
  <c r="AY2269" i="10"/>
  <c r="AY2268" i="10"/>
  <c r="AY2267" i="10"/>
  <c r="AY2266" i="10"/>
  <c r="AY2265" i="10"/>
  <c r="AY2264" i="10"/>
  <c r="AY2263" i="10"/>
  <c r="AY2262" i="10"/>
  <c r="AY2261" i="10"/>
  <c r="AY2260" i="10"/>
  <c r="AY2259" i="10"/>
  <c r="AY2258" i="10"/>
  <c r="AY2257" i="10"/>
  <c r="AY2256" i="10"/>
  <c r="AY2255" i="10"/>
  <c r="AY2254" i="10"/>
  <c r="AY2253" i="10"/>
  <c r="AY2252" i="10"/>
  <c r="AY2251" i="10"/>
  <c r="AY2250" i="10"/>
  <c r="AY2249" i="10"/>
  <c r="AY2248" i="10"/>
  <c r="AY2247" i="10"/>
  <c r="AY2246" i="10"/>
  <c r="AY2245" i="10"/>
  <c r="AY2244" i="10"/>
  <c r="AY2243" i="10"/>
  <c r="AY2242" i="10"/>
  <c r="AY2241" i="10"/>
  <c r="AY2240" i="10"/>
  <c r="AY2239" i="10"/>
  <c r="AY2238" i="10"/>
  <c r="AY2237" i="10"/>
  <c r="AY2236" i="10"/>
  <c r="AY2235" i="10"/>
  <c r="AY2234" i="10"/>
  <c r="AY2233" i="10"/>
  <c r="AY2232" i="10"/>
  <c r="AY2231" i="10"/>
  <c r="AY2230" i="10"/>
  <c r="AY2229" i="10"/>
  <c r="AY2228" i="10"/>
  <c r="AY2227" i="10"/>
  <c r="AY2226" i="10"/>
  <c r="AY2225" i="10"/>
  <c r="AY2224" i="10"/>
  <c r="AY2223" i="10"/>
  <c r="AY2222" i="10"/>
  <c r="AY2221" i="10"/>
  <c r="AY2220" i="10"/>
  <c r="AY2219" i="10"/>
  <c r="AY2218" i="10"/>
  <c r="AY2217" i="10"/>
  <c r="AY2216" i="10"/>
  <c r="AY2215" i="10"/>
  <c r="AY2214" i="10"/>
  <c r="AY2213" i="10"/>
  <c r="AY2212" i="10"/>
  <c r="AY2211" i="10"/>
  <c r="AY2210" i="10"/>
  <c r="AY2209" i="10"/>
  <c r="AY2208" i="10"/>
  <c r="AY2207" i="10"/>
  <c r="AY2206" i="10"/>
  <c r="AY2205" i="10"/>
  <c r="AY2204" i="10"/>
  <c r="AY2203" i="10"/>
  <c r="AY2202" i="10"/>
  <c r="AY2201" i="10"/>
  <c r="AY2200" i="10"/>
  <c r="AY2199" i="10"/>
  <c r="AY2198" i="10"/>
  <c r="AY2197" i="10"/>
  <c r="AY2196" i="10"/>
  <c r="AY2195" i="10"/>
  <c r="AY2194" i="10"/>
  <c r="AY2193" i="10"/>
  <c r="AY2192" i="10"/>
  <c r="AY2191" i="10"/>
  <c r="AY2190" i="10"/>
  <c r="AY2189" i="10"/>
  <c r="AY2188" i="10"/>
  <c r="AY2187" i="10"/>
  <c r="AY2186" i="10"/>
  <c r="AY2185" i="10"/>
  <c r="AY2184" i="10"/>
  <c r="AY2183" i="10"/>
  <c r="AY2182" i="10"/>
  <c r="AY2181" i="10"/>
  <c r="AY2180" i="10"/>
  <c r="AY2179" i="10"/>
  <c r="AY2178" i="10"/>
  <c r="AY2177" i="10"/>
  <c r="AY2176" i="10"/>
  <c r="AY2175" i="10"/>
  <c r="AY2174" i="10"/>
  <c r="AY2173" i="10"/>
  <c r="AY2172" i="10"/>
  <c r="AY2171" i="10"/>
  <c r="AY2170" i="10"/>
  <c r="AY2169" i="10"/>
  <c r="AY2168" i="10"/>
  <c r="AY2167" i="10"/>
  <c r="AY2166" i="10"/>
  <c r="AY2165" i="10"/>
  <c r="AY2164" i="10"/>
  <c r="AY2163" i="10"/>
  <c r="AY2162" i="10"/>
  <c r="AY2161" i="10"/>
  <c r="AY2160" i="10"/>
  <c r="AY2159" i="10"/>
  <c r="AY2158" i="10"/>
  <c r="AY2157" i="10"/>
  <c r="AY2156" i="10"/>
  <c r="AY2155" i="10"/>
  <c r="AY2154" i="10"/>
  <c r="AY2153" i="10"/>
  <c r="AY2152" i="10"/>
  <c r="AY2151" i="10"/>
  <c r="AY2150" i="10"/>
  <c r="AY2149" i="10"/>
  <c r="AY2148" i="10"/>
  <c r="AY2147" i="10"/>
  <c r="AY2146" i="10"/>
  <c r="AY2145" i="10"/>
  <c r="AY2144" i="10"/>
  <c r="AY2143" i="10"/>
  <c r="AY2142" i="10"/>
  <c r="AY2141" i="10"/>
  <c r="AY2140" i="10"/>
  <c r="AY2139" i="10"/>
  <c r="AY2138" i="10"/>
  <c r="AY2137" i="10"/>
  <c r="AY2136" i="10"/>
  <c r="AY2135" i="10"/>
  <c r="AY2134" i="10"/>
  <c r="AY2133" i="10"/>
  <c r="AY2132" i="10"/>
  <c r="AY2131" i="10"/>
  <c r="AY2130" i="10"/>
  <c r="AY2129" i="10"/>
  <c r="AY2128" i="10"/>
  <c r="AY2127" i="10"/>
  <c r="AY2126" i="10"/>
  <c r="AY2125" i="10"/>
  <c r="AY2124" i="10"/>
  <c r="AY2123" i="10"/>
  <c r="AY2122" i="10"/>
  <c r="AY2121" i="10"/>
  <c r="AY2120" i="10"/>
  <c r="AY2119" i="10"/>
  <c r="AY2118" i="10"/>
  <c r="AY2117" i="10"/>
  <c r="AY2116" i="10"/>
  <c r="AY2115" i="10"/>
  <c r="AY2114" i="10"/>
  <c r="AY2113" i="10"/>
  <c r="AY2112" i="10"/>
  <c r="AY2111" i="10"/>
  <c r="AY2110" i="10"/>
  <c r="AY2109" i="10"/>
  <c r="AY2108" i="10"/>
  <c r="AY2107" i="10"/>
  <c r="AY2106" i="10"/>
  <c r="AY2105" i="10"/>
  <c r="AY2104" i="10"/>
  <c r="AY2103" i="10"/>
  <c r="AY2102" i="10"/>
  <c r="AY2101" i="10"/>
  <c r="AY2100" i="10"/>
  <c r="AY2099" i="10"/>
  <c r="AY2098" i="10"/>
  <c r="AY2097" i="10"/>
  <c r="AY2096" i="10"/>
  <c r="AY2095" i="10"/>
  <c r="AY2094" i="10"/>
  <c r="AY2093" i="10"/>
  <c r="AY2092" i="10"/>
  <c r="AY2091" i="10"/>
  <c r="AY2090" i="10"/>
  <c r="AY2089" i="10"/>
  <c r="AY2088" i="10"/>
  <c r="AY2087" i="10"/>
  <c r="AY2086" i="10"/>
  <c r="AY2085" i="10"/>
  <c r="AY2084" i="10"/>
  <c r="AY2083" i="10"/>
  <c r="AY2082" i="10"/>
  <c r="AY2081" i="10"/>
  <c r="AY2080" i="10"/>
  <c r="AY2079" i="10"/>
  <c r="AY2078" i="10"/>
  <c r="AY2077" i="10"/>
  <c r="AY2076" i="10"/>
  <c r="AY2075" i="10"/>
  <c r="AY2074" i="10"/>
  <c r="AY2073" i="10"/>
  <c r="AY2072" i="10"/>
  <c r="AY2071" i="10"/>
  <c r="AY2070" i="10"/>
  <c r="AY2069" i="10"/>
  <c r="AY2068" i="10"/>
  <c r="AY2067" i="10"/>
  <c r="AY2066" i="10"/>
  <c r="AY2065" i="10"/>
  <c r="AY2064" i="10"/>
  <c r="AY2063" i="10"/>
  <c r="AY2062" i="10"/>
  <c r="AY2061" i="10"/>
  <c r="AY2060" i="10"/>
  <c r="AY2059" i="10"/>
  <c r="AY2058" i="10"/>
  <c r="AY2057" i="10"/>
  <c r="AY2056" i="10"/>
  <c r="AY2055" i="10"/>
  <c r="AY2054" i="10"/>
  <c r="AY2053" i="10"/>
  <c r="AY2052" i="10"/>
  <c r="AY2051" i="10"/>
  <c r="AY2050" i="10"/>
  <c r="AY2049" i="10"/>
  <c r="AY2048" i="10"/>
  <c r="AY2047" i="10"/>
  <c r="AY2046" i="10"/>
  <c r="AY2045" i="10"/>
  <c r="AY2044" i="10"/>
  <c r="AY2043" i="10"/>
  <c r="AY2042" i="10"/>
  <c r="AY2041" i="10"/>
  <c r="AY2040" i="10"/>
  <c r="AY2039" i="10"/>
  <c r="AY2038" i="10"/>
  <c r="AY2037" i="10"/>
  <c r="AY2036" i="10"/>
  <c r="AY2035" i="10"/>
  <c r="AY2034" i="10"/>
  <c r="AY2033" i="10"/>
  <c r="AY2032" i="10"/>
  <c r="AY2031" i="10"/>
  <c r="AY2030" i="10"/>
  <c r="AY2029" i="10"/>
  <c r="AY2028" i="10"/>
  <c r="AY2027" i="10"/>
  <c r="AY2026" i="10"/>
  <c r="AY2025" i="10"/>
  <c r="AY2024" i="10"/>
  <c r="AY2023" i="10"/>
  <c r="AY2022" i="10"/>
  <c r="AY2021" i="10"/>
  <c r="AY2020" i="10"/>
  <c r="AY2019" i="10"/>
  <c r="AY2018" i="10"/>
  <c r="AY2017" i="10"/>
  <c r="AY2016" i="10"/>
  <c r="AY2015" i="10"/>
  <c r="AY2014" i="10"/>
  <c r="AY2013" i="10"/>
  <c r="AY2012" i="10"/>
  <c r="AY2011" i="10"/>
  <c r="AY2010" i="10"/>
  <c r="AY2009" i="10"/>
  <c r="AY2008" i="10"/>
  <c r="AY2007" i="10"/>
  <c r="AY2006" i="10"/>
  <c r="AY2005" i="10"/>
  <c r="AY2004" i="10"/>
  <c r="AY2003" i="10"/>
  <c r="AY2002" i="10"/>
  <c r="AY2001" i="10"/>
  <c r="AY2000" i="10"/>
  <c r="AY1999" i="10"/>
  <c r="AY1998" i="10"/>
  <c r="AY1997" i="10"/>
  <c r="AY1996" i="10"/>
  <c r="AY1995" i="10"/>
  <c r="AY1994" i="10"/>
  <c r="AY1993" i="10"/>
  <c r="AY1992" i="10"/>
  <c r="AY1991" i="10"/>
  <c r="AY1990" i="10"/>
  <c r="AY1989" i="10"/>
  <c r="AY1988" i="10"/>
  <c r="AY1987" i="10"/>
  <c r="AY1986" i="10"/>
  <c r="AY1985" i="10"/>
  <c r="AY1984" i="10"/>
  <c r="AY1983" i="10"/>
  <c r="AY1982" i="10"/>
  <c r="AY1981" i="10"/>
  <c r="AY1980" i="10"/>
  <c r="AY1979" i="10"/>
  <c r="AY1978" i="10"/>
  <c r="AY1977" i="10"/>
  <c r="AY1976" i="10"/>
  <c r="AY1975" i="10"/>
  <c r="AY1974" i="10"/>
  <c r="AY1973" i="10"/>
  <c r="AY1972" i="10"/>
  <c r="AY1971" i="10"/>
  <c r="AY1970" i="10"/>
  <c r="AY1969" i="10"/>
  <c r="AY1968" i="10"/>
  <c r="AY1967" i="10"/>
  <c r="AY1966" i="10"/>
  <c r="AY1965" i="10"/>
  <c r="AY1964" i="10"/>
  <c r="AY1963" i="10"/>
  <c r="AY1962" i="10"/>
  <c r="AY1961" i="10"/>
  <c r="AY1960" i="10"/>
  <c r="AY1959" i="10"/>
  <c r="AY1958" i="10"/>
  <c r="AY1957" i="10"/>
  <c r="AY1956" i="10"/>
  <c r="AY1955" i="10"/>
  <c r="AY1954" i="10"/>
  <c r="AY1953" i="10"/>
  <c r="AY1952" i="10"/>
  <c r="AY1951" i="10"/>
  <c r="AY1950" i="10"/>
  <c r="AY1949" i="10"/>
  <c r="AY1948" i="10"/>
  <c r="AY1947" i="10"/>
  <c r="AY1946" i="10"/>
  <c r="AY1945" i="10"/>
  <c r="AY1944" i="10"/>
  <c r="AY1943" i="10"/>
  <c r="AY1942" i="10"/>
  <c r="AY1941" i="10"/>
  <c r="AY1940" i="10"/>
  <c r="AY1939" i="10"/>
  <c r="AY1938" i="10"/>
  <c r="AY1937" i="10"/>
  <c r="AY1936" i="10"/>
  <c r="AY1935" i="10"/>
  <c r="AY1934" i="10"/>
  <c r="AY1933" i="10"/>
  <c r="AY1932" i="10"/>
  <c r="AY1931" i="10"/>
  <c r="AY1930" i="10"/>
  <c r="AY1929" i="10"/>
  <c r="AY1928" i="10"/>
  <c r="AY1927" i="10"/>
  <c r="AY1926" i="10"/>
  <c r="AY1925" i="10"/>
  <c r="AY1924" i="10"/>
  <c r="AY1923" i="10"/>
  <c r="AY1922" i="10"/>
  <c r="AY1921" i="10"/>
  <c r="AY1920" i="10"/>
  <c r="AY1919" i="10"/>
  <c r="AY1918" i="10"/>
  <c r="AY1917" i="10"/>
  <c r="AY1916" i="10"/>
  <c r="AY1915" i="10"/>
  <c r="AY1914" i="10"/>
  <c r="AY1913" i="10"/>
  <c r="AY1912" i="10"/>
  <c r="AY1911" i="10"/>
  <c r="AY1910" i="10"/>
  <c r="AY1909" i="10"/>
  <c r="AY1908" i="10"/>
  <c r="AY1907" i="10"/>
  <c r="AY1906" i="10"/>
  <c r="AY1905" i="10"/>
  <c r="AY1904" i="10"/>
  <c r="AY1903" i="10"/>
  <c r="AY1902" i="10"/>
  <c r="AY1901" i="10"/>
  <c r="AY1900" i="10"/>
  <c r="AY1899" i="10"/>
  <c r="AY1898" i="10"/>
  <c r="AY1897" i="10"/>
  <c r="AY1896" i="10"/>
  <c r="AY1895" i="10"/>
  <c r="AY1894" i="10"/>
  <c r="AY1893" i="10"/>
  <c r="AY1892" i="10"/>
  <c r="AY1891" i="10"/>
  <c r="AY1890" i="10"/>
  <c r="AY1889" i="10"/>
  <c r="AY1888" i="10"/>
  <c r="AY1887" i="10"/>
  <c r="AY1886" i="10"/>
  <c r="AY1885" i="10"/>
  <c r="AY1884" i="10"/>
  <c r="AY1883" i="10"/>
  <c r="AY1882" i="10"/>
  <c r="AY1881" i="10"/>
  <c r="AY1880" i="10"/>
  <c r="AY1879" i="10"/>
  <c r="AY1878" i="10"/>
  <c r="AY1877" i="10"/>
  <c r="AY1876" i="10"/>
  <c r="AY1875" i="10"/>
  <c r="AY1874" i="10"/>
  <c r="AY1873" i="10"/>
  <c r="AY1872" i="10"/>
  <c r="AY1871" i="10"/>
  <c r="AY1870" i="10"/>
  <c r="AY1869" i="10"/>
  <c r="AY1868" i="10"/>
  <c r="AY1867" i="10"/>
  <c r="AY1866" i="10"/>
  <c r="AY1865" i="10"/>
  <c r="AY1864" i="10"/>
  <c r="AY1863" i="10"/>
  <c r="AY1862" i="10"/>
  <c r="AY1861" i="10"/>
  <c r="AY1860" i="10"/>
  <c r="AY1859" i="10"/>
  <c r="AY1858" i="10"/>
  <c r="AY1857" i="10"/>
  <c r="AY1856" i="10"/>
  <c r="AY1855" i="10"/>
  <c r="AY1854" i="10"/>
  <c r="AY1853" i="10"/>
  <c r="AY1852" i="10"/>
  <c r="AY1851" i="10"/>
  <c r="AY1850" i="10"/>
  <c r="AY1849" i="10"/>
  <c r="AY1848" i="10"/>
  <c r="AY1847" i="10"/>
  <c r="AY1846" i="10"/>
  <c r="AY1845" i="10"/>
  <c r="AY1844" i="10"/>
  <c r="AY1843" i="10"/>
  <c r="AY1842" i="10"/>
  <c r="AY1841" i="10"/>
  <c r="AY1840" i="10"/>
  <c r="AY1839" i="10"/>
  <c r="AY1838" i="10"/>
  <c r="AY1837" i="10"/>
  <c r="AY1836" i="10"/>
  <c r="AY1835" i="10"/>
  <c r="AY1834" i="10"/>
  <c r="AY1833" i="10"/>
  <c r="AY1832" i="10"/>
  <c r="AY1831" i="10"/>
  <c r="AY1830" i="10"/>
  <c r="AY1829" i="10"/>
  <c r="AY1828" i="10"/>
  <c r="AY1827" i="10"/>
  <c r="AY1826" i="10"/>
  <c r="AY1825" i="10"/>
  <c r="AY1824" i="10"/>
  <c r="AY1823" i="10"/>
  <c r="AY1822" i="10"/>
  <c r="AY1821" i="10"/>
  <c r="AY1820" i="10"/>
  <c r="AY1819" i="10"/>
  <c r="AY1818" i="10"/>
  <c r="AY1817" i="10"/>
  <c r="AY1816" i="10"/>
  <c r="AY1815" i="10"/>
  <c r="AY1814" i="10"/>
  <c r="AY1813" i="10"/>
  <c r="AY1812" i="10"/>
  <c r="AY1811" i="10"/>
  <c r="AY1810" i="10"/>
  <c r="AY1809" i="10"/>
  <c r="AY1808" i="10"/>
  <c r="AY1807" i="10"/>
  <c r="AY1806" i="10"/>
  <c r="AY1805" i="10"/>
  <c r="AY1804" i="10"/>
  <c r="AY1803" i="10"/>
  <c r="AY1802" i="10"/>
  <c r="AY1801" i="10"/>
  <c r="AY1800" i="10"/>
  <c r="AY1799" i="10"/>
  <c r="AY1798" i="10"/>
  <c r="AY1797" i="10"/>
  <c r="AY1796" i="10"/>
  <c r="AY1795" i="10"/>
  <c r="AY1794" i="10"/>
  <c r="AY1793" i="10"/>
  <c r="AY1792" i="10"/>
  <c r="AY1791" i="10"/>
  <c r="AY1790" i="10"/>
  <c r="AY1789" i="10"/>
  <c r="AY1788" i="10"/>
  <c r="AY1787" i="10"/>
  <c r="AY1786" i="10"/>
  <c r="AY1785" i="10"/>
  <c r="AY1784" i="10"/>
  <c r="AY1783" i="10"/>
  <c r="AY1782" i="10"/>
  <c r="AY1781" i="10"/>
  <c r="AY1780" i="10"/>
  <c r="AY1779" i="10"/>
  <c r="AY1778" i="10"/>
  <c r="AY1777" i="10"/>
  <c r="AY1776" i="10"/>
  <c r="AY1775" i="10"/>
  <c r="AY1774" i="10"/>
  <c r="AY1773" i="10"/>
  <c r="AY1772" i="10"/>
  <c r="AY1771" i="10"/>
  <c r="AY1770" i="10"/>
  <c r="AY1769" i="10"/>
  <c r="AY1768" i="10"/>
  <c r="AY1767" i="10"/>
  <c r="AY1766" i="10"/>
  <c r="AY1765" i="10"/>
  <c r="AY1764" i="10"/>
  <c r="AY1763" i="10"/>
  <c r="AY1762" i="10"/>
  <c r="AY1761" i="10"/>
  <c r="AY1760" i="10"/>
  <c r="AY1759" i="10"/>
  <c r="AY1758" i="10"/>
  <c r="AY1757" i="10"/>
  <c r="AY1756" i="10"/>
  <c r="AY1755" i="10"/>
  <c r="AY1754" i="10"/>
  <c r="AY1753" i="10"/>
  <c r="AY1752" i="10"/>
  <c r="AY1751" i="10"/>
  <c r="AY1750" i="10"/>
  <c r="AY1749" i="10"/>
  <c r="AY1748" i="10"/>
  <c r="AY1747" i="10"/>
  <c r="AY1746" i="10"/>
  <c r="AY1745" i="10"/>
  <c r="AY1744" i="10"/>
  <c r="AY1743" i="10"/>
  <c r="AY1742" i="10"/>
  <c r="AY1741" i="10"/>
  <c r="AY1740" i="10"/>
  <c r="AY1739" i="10"/>
  <c r="AY1738" i="10"/>
  <c r="AY1737" i="10"/>
  <c r="AY1736" i="10"/>
  <c r="AY1735" i="10"/>
  <c r="AY1734" i="10"/>
  <c r="AY1733" i="10"/>
  <c r="AY1732" i="10"/>
  <c r="AY1731" i="10"/>
  <c r="AY1730" i="10"/>
  <c r="AY1729" i="10"/>
  <c r="AY1728" i="10"/>
  <c r="AY1727" i="10"/>
  <c r="AY1726" i="10"/>
  <c r="AY1725" i="10"/>
  <c r="AY1724" i="10"/>
  <c r="AY1723" i="10"/>
  <c r="AY1722" i="10"/>
  <c r="AY1721" i="10"/>
  <c r="AY1720" i="10"/>
  <c r="AY1719" i="10"/>
  <c r="AY1718" i="10"/>
  <c r="AY1717" i="10"/>
  <c r="AY1716" i="10"/>
  <c r="AY1715" i="10"/>
  <c r="AY1714" i="10"/>
  <c r="AY1713" i="10"/>
  <c r="AY1712" i="10"/>
  <c r="AY1711" i="10"/>
  <c r="AY1710" i="10"/>
  <c r="AY1709" i="10"/>
  <c r="AY1708" i="10"/>
  <c r="AY1707" i="10"/>
  <c r="AY1706" i="10"/>
  <c r="AY1705" i="10"/>
  <c r="AY1704" i="10"/>
  <c r="AY1703" i="10"/>
  <c r="AY1702" i="10"/>
  <c r="AY1701" i="10"/>
  <c r="AY1700" i="10"/>
  <c r="AY1699" i="10"/>
  <c r="AY1698" i="10"/>
  <c r="AY1697" i="10"/>
  <c r="AY1696" i="10"/>
  <c r="AY1695" i="10"/>
  <c r="AY1694" i="10"/>
  <c r="AY1693" i="10"/>
  <c r="AY1692" i="10"/>
  <c r="AY1691" i="10"/>
  <c r="AY1690" i="10"/>
  <c r="AY1689" i="10"/>
  <c r="AY1688" i="10"/>
  <c r="AY1687" i="10"/>
  <c r="AY1686" i="10"/>
  <c r="AY1685" i="10"/>
  <c r="AY1684" i="10"/>
  <c r="AY1683" i="10"/>
  <c r="AY1682" i="10"/>
  <c r="AY1681" i="10"/>
  <c r="AY1680" i="10"/>
  <c r="AY1679" i="10"/>
  <c r="AY1678" i="10"/>
  <c r="AY1677" i="10"/>
  <c r="AY1676" i="10"/>
  <c r="AY1675" i="10"/>
  <c r="AY1674" i="10"/>
  <c r="AY1673" i="10"/>
  <c r="AY1672" i="10"/>
  <c r="AY1671" i="10"/>
  <c r="AY1670" i="10"/>
  <c r="AY1669" i="10"/>
  <c r="AY1668" i="10"/>
  <c r="AY1667" i="10"/>
  <c r="AY1666" i="10"/>
  <c r="AY1665" i="10"/>
  <c r="AY1664" i="10"/>
  <c r="AY1663" i="10"/>
  <c r="AY1662" i="10"/>
  <c r="AY1661" i="10"/>
  <c r="AY1660" i="10"/>
  <c r="AY1659" i="10"/>
  <c r="AY1658" i="10"/>
  <c r="AY1657" i="10"/>
  <c r="AY1656" i="10"/>
  <c r="AY1655" i="10"/>
  <c r="AY1654" i="10"/>
  <c r="AY1653" i="10"/>
  <c r="AY1652" i="10"/>
  <c r="AY1651" i="10"/>
  <c r="AY1650" i="10"/>
  <c r="AY1649" i="10"/>
  <c r="AY1648" i="10"/>
  <c r="AY1647" i="10"/>
  <c r="AY1646" i="10"/>
  <c r="AY1645" i="10"/>
  <c r="AY1644" i="10"/>
  <c r="AY1643" i="10"/>
  <c r="AY1642" i="10"/>
  <c r="AY1641" i="10"/>
  <c r="AY1640" i="10"/>
  <c r="AY1639" i="10"/>
  <c r="AY1638" i="10"/>
  <c r="AY1637" i="10"/>
  <c r="AY1636" i="10"/>
  <c r="AY1635" i="10"/>
  <c r="AY1634" i="10"/>
  <c r="AY1633" i="10"/>
  <c r="AY1632" i="10"/>
  <c r="AY1631" i="10"/>
  <c r="AY1630" i="10"/>
  <c r="AY1629" i="10"/>
  <c r="AY1628" i="10"/>
  <c r="AY1627" i="10"/>
  <c r="AY1626" i="10"/>
  <c r="AY1625" i="10"/>
  <c r="AY1624" i="10"/>
  <c r="AY1623" i="10"/>
  <c r="AY1622" i="10"/>
  <c r="AY1621" i="10"/>
  <c r="AY1620" i="10"/>
  <c r="AY1619" i="10"/>
  <c r="AY1618" i="10"/>
  <c r="AY1617" i="10"/>
  <c r="AY1616" i="10"/>
  <c r="AY1615" i="10"/>
  <c r="AY1614" i="10"/>
  <c r="AY1613" i="10"/>
  <c r="AY1612" i="10"/>
  <c r="AY1611" i="10"/>
  <c r="AY1610" i="10"/>
  <c r="AY1609" i="10"/>
  <c r="AY1608" i="10"/>
  <c r="AY1607" i="10"/>
  <c r="AY1606" i="10"/>
  <c r="AY1605" i="10"/>
  <c r="AY1604" i="10"/>
  <c r="AY1603" i="10"/>
  <c r="AY1602" i="10"/>
  <c r="AY1601" i="10"/>
  <c r="AY1600" i="10"/>
  <c r="AY1599" i="10"/>
  <c r="AY1598" i="10"/>
  <c r="AY1597" i="10"/>
  <c r="AY1596" i="10"/>
  <c r="AY1595" i="10"/>
  <c r="AY1594" i="10"/>
  <c r="AY1593" i="10"/>
  <c r="AY1592" i="10"/>
  <c r="AY1591" i="10"/>
  <c r="AY1590" i="10"/>
  <c r="AY1589" i="10"/>
  <c r="AY1588" i="10"/>
  <c r="AY1587" i="10"/>
  <c r="AY1586" i="10"/>
  <c r="AY1585" i="10"/>
  <c r="AY1584" i="10"/>
  <c r="AY1583" i="10"/>
  <c r="AY1582" i="10"/>
  <c r="AY1581" i="10"/>
  <c r="AY1580" i="10"/>
  <c r="AY1579" i="10"/>
  <c r="AY1578" i="10"/>
  <c r="AY1577" i="10"/>
  <c r="AY1576" i="10"/>
  <c r="AY1575" i="10"/>
  <c r="AY1574" i="10"/>
  <c r="AY1573" i="10"/>
  <c r="AY1572" i="10"/>
  <c r="AY1571" i="10"/>
  <c r="AY1570" i="10"/>
  <c r="AY1569" i="10"/>
  <c r="AY1568" i="10"/>
  <c r="AY1567" i="10"/>
  <c r="AY1566" i="10"/>
  <c r="AY1565" i="10"/>
  <c r="AY1564" i="10"/>
  <c r="AY1563" i="10"/>
  <c r="AY1562" i="10"/>
  <c r="AY1561" i="10"/>
  <c r="AY1560" i="10"/>
  <c r="AY1559" i="10"/>
  <c r="AY1558" i="10"/>
  <c r="AY1557" i="10"/>
  <c r="AY1556" i="10"/>
  <c r="AY1555" i="10"/>
  <c r="AY1554" i="10"/>
  <c r="AY1553" i="10"/>
  <c r="AY1552" i="10"/>
  <c r="AY1551" i="10"/>
  <c r="AY1550" i="10"/>
  <c r="AY1549" i="10"/>
  <c r="AY1548" i="10"/>
  <c r="AY1547" i="10"/>
  <c r="AY1546" i="10"/>
  <c r="AY1545" i="10"/>
  <c r="AY1544" i="10"/>
  <c r="AY1543" i="10"/>
  <c r="AY1542" i="10"/>
  <c r="AY1541" i="10"/>
  <c r="AY1540" i="10"/>
  <c r="AY1539" i="10"/>
  <c r="AY1538" i="10"/>
  <c r="AY1537" i="10"/>
  <c r="AY1536" i="10"/>
  <c r="AY1535" i="10"/>
  <c r="AY1534" i="10"/>
  <c r="AY1533" i="10"/>
  <c r="AY1532" i="10"/>
  <c r="AY1531" i="10"/>
  <c r="AY1530" i="10"/>
  <c r="AY1529" i="10"/>
  <c r="AY1528" i="10"/>
  <c r="AY1527" i="10"/>
  <c r="AY1526" i="10"/>
  <c r="AY1525" i="10"/>
  <c r="AY1524" i="10"/>
  <c r="AY1523" i="10"/>
  <c r="AY1522" i="10"/>
  <c r="AY1521" i="10"/>
  <c r="AY1520" i="10"/>
  <c r="AY1519" i="10"/>
  <c r="AY1518" i="10"/>
  <c r="AY1517" i="10"/>
  <c r="AY1516" i="10"/>
  <c r="AY1515" i="10"/>
  <c r="AY1514" i="10"/>
  <c r="AY1513" i="10"/>
  <c r="AY1512" i="10"/>
  <c r="AY1511" i="10"/>
  <c r="AY1510" i="10"/>
  <c r="AY1509" i="10"/>
  <c r="AY1508" i="10"/>
  <c r="AY1507" i="10"/>
  <c r="AY1506" i="10"/>
  <c r="AY1505" i="10"/>
  <c r="AY1504" i="10"/>
  <c r="AY1503" i="10"/>
  <c r="AY1502" i="10"/>
  <c r="AY1501" i="10"/>
  <c r="AY1500" i="10"/>
  <c r="AY1499" i="10"/>
  <c r="AY1498" i="10"/>
  <c r="AY1497" i="10"/>
  <c r="AY1496" i="10"/>
  <c r="AY1495" i="10"/>
  <c r="AY1494" i="10"/>
  <c r="AY1493" i="10"/>
  <c r="AY1492" i="10"/>
  <c r="AY1491" i="10"/>
  <c r="AY1490" i="10"/>
  <c r="AY1489" i="10"/>
  <c r="AY1488" i="10"/>
  <c r="AY1487" i="10"/>
  <c r="AY1486" i="10"/>
  <c r="AY1485" i="10"/>
  <c r="AY1484" i="10"/>
  <c r="AY1483" i="10"/>
  <c r="AY1482" i="10"/>
  <c r="AY1481" i="10"/>
  <c r="AY1480" i="10"/>
  <c r="AY1479" i="10"/>
  <c r="AY1478" i="10"/>
  <c r="AY1477" i="10"/>
  <c r="AY1476" i="10"/>
  <c r="AY1475" i="10"/>
  <c r="AY1474" i="10"/>
  <c r="AY1473" i="10"/>
  <c r="AY1472" i="10"/>
  <c r="AY1471" i="10"/>
  <c r="AY1470" i="10"/>
  <c r="AY1469" i="10"/>
  <c r="AY1468" i="10"/>
  <c r="AY1467" i="10"/>
  <c r="AY1466" i="10"/>
  <c r="AY1465" i="10"/>
  <c r="AY1464" i="10"/>
  <c r="AY1463" i="10"/>
  <c r="AY1462" i="10"/>
  <c r="AY1461" i="10"/>
  <c r="AY1460" i="10"/>
  <c r="AY1459" i="10"/>
  <c r="AY1458" i="10"/>
  <c r="AY1457" i="10"/>
  <c r="AY1456" i="10"/>
  <c r="AY1455" i="10"/>
  <c r="AY1454" i="10"/>
  <c r="AY1453" i="10"/>
  <c r="AY1452" i="10"/>
  <c r="AY1451" i="10"/>
  <c r="AY1450" i="10"/>
  <c r="AY1449" i="10"/>
  <c r="AY1448" i="10"/>
  <c r="AY1447" i="10"/>
  <c r="AY1446" i="10"/>
  <c r="AY1445" i="10"/>
  <c r="AY1444" i="10"/>
  <c r="AY1443" i="10"/>
  <c r="AY1442" i="10"/>
  <c r="AY1441" i="10"/>
  <c r="AY1440" i="10"/>
  <c r="AY1439" i="10"/>
  <c r="AY1438" i="10"/>
  <c r="AY1437" i="10"/>
  <c r="AY1436" i="10"/>
  <c r="AY1435" i="10"/>
  <c r="AY1434" i="10"/>
  <c r="AY1433" i="10"/>
  <c r="AY1432" i="10"/>
  <c r="AY1431" i="10"/>
  <c r="AY1430" i="10"/>
  <c r="AY1429" i="10"/>
  <c r="AY1428" i="10"/>
  <c r="AY1427" i="10"/>
  <c r="AY1426" i="10"/>
  <c r="AY1425" i="10"/>
  <c r="AY1424" i="10"/>
  <c r="AY1423" i="10"/>
  <c r="AY1422" i="10"/>
  <c r="AY1421" i="10"/>
  <c r="AY1420" i="10"/>
  <c r="AY1419" i="10"/>
  <c r="AY1418" i="10"/>
  <c r="AY1417" i="10"/>
  <c r="AY1416" i="10"/>
  <c r="AY1415" i="10"/>
  <c r="AY1414" i="10"/>
  <c r="AY1413" i="10"/>
  <c r="AY1412" i="10"/>
  <c r="AY1411" i="10"/>
  <c r="AY1410" i="10"/>
  <c r="AY1409" i="10"/>
  <c r="AY1408" i="10"/>
  <c r="AY1407" i="10"/>
  <c r="AY1406" i="10"/>
  <c r="AY1405" i="10"/>
  <c r="AY1404" i="10"/>
  <c r="AY1403" i="10"/>
  <c r="AY1402" i="10"/>
  <c r="AY1401" i="10"/>
  <c r="AY1400" i="10"/>
  <c r="AY1399" i="10"/>
  <c r="AY1398" i="10"/>
  <c r="AY1397" i="10"/>
  <c r="AY1396" i="10"/>
  <c r="AY1395" i="10"/>
  <c r="AY1394" i="10"/>
  <c r="AY1393" i="10"/>
  <c r="AY1392" i="10"/>
  <c r="AY1391" i="10"/>
  <c r="AY1390" i="10"/>
  <c r="AY1389" i="10"/>
  <c r="AY1388" i="10"/>
  <c r="AY1387" i="10"/>
  <c r="AY1386" i="10"/>
  <c r="AY1385" i="10"/>
  <c r="AY1384" i="10"/>
  <c r="AY1383" i="10"/>
  <c r="AY1382" i="10"/>
  <c r="AY1381" i="10"/>
  <c r="AY1380" i="10"/>
  <c r="AY1379" i="10"/>
  <c r="AY1378" i="10"/>
  <c r="AY1377" i="10"/>
  <c r="AY1376" i="10"/>
  <c r="AY1375" i="10"/>
  <c r="AY1374" i="10"/>
  <c r="AY1373" i="10"/>
  <c r="AY1372" i="10"/>
  <c r="AY1371" i="10"/>
  <c r="AY1370" i="10"/>
  <c r="AY1369" i="10"/>
  <c r="AY1368" i="10"/>
  <c r="AY1367" i="10"/>
  <c r="AY1366" i="10"/>
  <c r="AY1365" i="10"/>
  <c r="AY1364" i="10"/>
  <c r="AY1363" i="10"/>
  <c r="AY1362" i="10"/>
  <c r="AY1361" i="10"/>
  <c r="AY1360" i="10"/>
  <c r="AY1359" i="10"/>
  <c r="AY1358" i="10"/>
  <c r="AY1357" i="10"/>
  <c r="AY1356" i="10"/>
  <c r="AY1355" i="10"/>
  <c r="AY1354" i="10"/>
  <c r="AY1353" i="10"/>
  <c r="AY1352" i="10"/>
  <c r="AY1351" i="10"/>
  <c r="AY1350" i="10"/>
  <c r="AY1349" i="10"/>
  <c r="AY1348" i="10"/>
  <c r="AY1347" i="10"/>
  <c r="AY1346" i="10"/>
  <c r="AY1345" i="10"/>
  <c r="AY1344" i="10"/>
  <c r="AY1343" i="10"/>
  <c r="AY1342" i="10"/>
  <c r="AY1341" i="10"/>
  <c r="AY1340" i="10"/>
  <c r="AY1339" i="10"/>
  <c r="AY1338" i="10"/>
  <c r="AY1337" i="10"/>
  <c r="AY1336" i="10"/>
  <c r="AY1335" i="10"/>
  <c r="AY1334" i="10"/>
  <c r="AY1333" i="10"/>
  <c r="AY1332" i="10"/>
  <c r="AY1331" i="10"/>
  <c r="AY1330" i="10"/>
  <c r="AY1329" i="10"/>
  <c r="AY1328" i="10"/>
  <c r="AY1327" i="10"/>
  <c r="AY1326" i="10"/>
  <c r="AY1325" i="10"/>
  <c r="AY1324" i="10"/>
  <c r="AY1323" i="10"/>
  <c r="AY1322" i="10"/>
  <c r="AY1321" i="10"/>
  <c r="AY1320" i="10"/>
  <c r="AY1319" i="10"/>
  <c r="AY1318" i="10"/>
  <c r="AY1317" i="10"/>
  <c r="AY1316" i="10"/>
  <c r="AY1315" i="10"/>
  <c r="AY1314" i="10"/>
  <c r="AY1313" i="10"/>
  <c r="AY1312" i="10"/>
  <c r="AY1311" i="10"/>
  <c r="AY1310" i="10"/>
  <c r="AY1309" i="10"/>
  <c r="AY1308" i="10"/>
  <c r="AY1307" i="10"/>
  <c r="AY1306" i="10"/>
  <c r="AY1305" i="10"/>
  <c r="AY1304" i="10"/>
  <c r="AY1303" i="10"/>
  <c r="AY1302" i="10"/>
  <c r="AY1301" i="10"/>
  <c r="AY1300" i="10"/>
  <c r="AY1299" i="10"/>
  <c r="AY1298" i="10"/>
  <c r="AY1297" i="10"/>
  <c r="AY1296" i="10"/>
  <c r="AY1295" i="10"/>
  <c r="AY1294" i="10"/>
  <c r="AY1293" i="10"/>
  <c r="AY1292" i="10"/>
  <c r="AY1291" i="10"/>
  <c r="AY1290" i="10"/>
  <c r="AY1289" i="10"/>
  <c r="AY1288" i="10"/>
  <c r="AY1287" i="10"/>
  <c r="AY1286" i="10"/>
  <c r="AY1285" i="10"/>
  <c r="AY1284" i="10"/>
  <c r="AY1283" i="10"/>
  <c r="AY1282" i="10"/>
  <c r="AY1281" i="10"/>
  <c r="AY1280" i="10"/>
  <c r="AY1279" i="10"/>
  <c r="AY1278" i="10"/>
  <c r="AY1277" i="10"/>
  <c r="AY1276" i="10"/>
  <c r="AY1275" i="10"/>
  <c r="AY1274" i="10"/>
  <c r="AY1273" i="10"/>
  <c r="AY1272" i="10"/>
  <c r="AY1271" i="10"/>
  <c r="AY1270" i="10"/>
  <c r="AY1269" i="10"/>
  <c r="AY1268" i="10"/>
  <c r="AY1267" i="10"/>
  <c r="AY1266" i="10"/>
  <c r="AY1265" i="10"/>
  <c r="AY1264" i="10"/>
  <c r="AY1263" i="10"/>
  <c r="AY1262" i="10"/>
  <c r="AY1261" i="10"/>
  <c r="AY1260" i="10"/>
  <c r="AY1259" i="10"/>
  <c r="AY1258" i="10"/>
  <c r="AY1257" i="10"/>
  <c r="AY1256" i="10"/>
  <c r="AY1255" i="10"/>
  <c r="AY1254" i="10"/>
  <c r="AY1253" i="10"/>
  <c r="AY1252" i="10"/>
  <c r="AY1251" i="10"/>
  <c r="AY1250" i="10"/>
  <c r="AY1249" i="10"/>
  <c r="AY1248" i="10"/>
  <c r="AY1247" i="10"/>
  <c r="AY1246" i="10"/>
  <c r="AY1245" i="10"/>
  <c r="AY1244" i="10"/>
  <c r="AY1243" i="10"/>
  <c r="AY1242" i="10"/>
  <c r="AY1241" i="10"/>
  <c r="AY1240" i="10"/>
  <c r="AY1239" i="10"/>
  <c r="AY1238" i="10"/>
  <c r="AY1237" i="10"/>
  <c r="AY1236" i="10"/>
  <c r="AY1235" i="10"/>
  <c r="AY1234" i="10"/>
  <c r="AY1233" i="10"/>
  <c r="AY1232" i="10"/>
  <c r="AY1231" i="10"/>
  <c r="AY1230" i="10"/>
  <c r="AY1229" i="10"/>
  <c r="AY1228" i="10"/>
  <c r="AY1227" i="10"/>
  <c r="AY1226" i="10"/>
  <c r="AY1225" i="10"/>
  <c r="AY1224" i="10"/>
  <c r="AY1223" i="10"/>
  <c r="AY1222" i="10"/>
  <c r="AY1221" i="10"/>
  <c r="AY1220" i="10"/>
  <c r="AY1219" i="10"/>
  <c r="AY1218" i="10"/>
  <c r="AY1217" i="10"/>
  <c r="AY1216" i="10"/>
  <c r="AY1215" i="10"/>
  <c r="AY1214" i="10"/>
  <c r="AY1213" i="10"/>
  <c r="AY1212" i="10"/>
  <c r="AY1211" i="10"/>
  <c r="AY1210" i="10"/>
  <c r="AY1209" i="10"/>
  <c r="AY1208" i="10"/>
  <c r="AY1207" i="10"/>
  <c r="AY1206" i="10"/>
  <c r="AY1205" i="10"/>
  <c r="AY1204" i="10"/>
  <c r="AY1203" i="10"/>
  <c r="AY1202" i="10"/>
  <c r="AY1201" i="10"/>
  <c r="AY1200" i="10"/>
  <c r="AY1199" i="10"/>
  <c r="AY1198" i="10"/>
  <c r="AY1197" i="10"/>
  <c r="AY1196" i="10"/>
  <c r="AY1195" i="10"/>
  <c r="AY1194" i="10"/>
  <c r="AY1193" i="10"/>
  <c r="AY1192" i="10"/>
  <c r="AY1191" i="10"/>
  <c r="AY1190" i="10"/>
  <c r="AY1189" i="10"/>
  <c r="AY1188" i="10"/>
  <c r="AY1187" i="10"/>
  <c r="AY1186" i="10"/>
  <c r="AY1185" i="10"/>
  <c r="AY1184" i="10"/>
  <c r="AY1183" i="10"/>
  <c r="AY1182" i="10"/>
  <c r="AY1181" i="10"/>
  <c r="AY1180" i="10"/>
  <c r="AY1179" i="10"/>
  <c r="AY1178" i="10"/>
  <c r="AY1177" i="10"/>
  <c r="AY1176" i="10"/>
  <c r="AY1175" i="10"/>
  <c r="AY1174" i="10"/>
  <c r="AY1173" i="10"/>
  <c r="AY1172" i="10"/>
  <c r="AY1171" i="10"/>
  <c r="AY1170" i="10"/>
  <c r="AY1169" i="10"/>
  <c r="AY1168" i="10"/>
  <c r="AY1167" i="10"/>
  <c r="AY1166" i="10"/>
  <c r="AY1165" i="10"/>
  <c r="AY1164" i="10"/>
  <c r="AY1163" i="10"/>
  <c r="AY1162" i="10"/>
  <c r="AY1161" i="10"/>
  <c r="AY1160" i="10"/>
  <c r="AY1159" i="10"/>
  <c r="AY1158" i="10"/>
  <c r="AY1157" i="10"/>
  <c r="AY1156" i="10"/>
  <c r="AY1155" i="10"/>
  <c r="AY1154" i="10"/>
  <c r="AY1153" i="10"/>
  <c r="AY1152" i="10"/>
  <c r="AY1151" i="10"/>
  <c r="AY1150" i="10"/>
  <c r="AY1149" i="10"/>
  <c r="AY1148" i="10"/>
  <c r="AY1147" i="10"/>
  <c r="AY1146" i="10"/>
  <c r="AY1145" i="10"/>
  <c r="AY1144" i="10"/>
  <c r="AY1143" i="10"/>
  <c r="AY1142" i="10"/>
  <c r="AY1141" i="10"/>
  <c r="AY1140" i="10"/>
  <c r="AY1139" i="10"/>
  <c r="AY1138" i="10"/>
  <c r="AY1137" i="10"/>
  <c r="AY1136" i="10"/>
  <c r="AY1135" i="10"/>
  <c r="AY1134" i="10"/>
  <c r="AY1133" i="10"/>
  <c r="AY1132" i="10"/>
  <c r="AY1131" i="10"/>
  <c r="AY1130" i="10"/>
  <c r="AY1129" i="10"/>
  <c r="AY1128" i="10"/>
  <c r="AY1127" i="10"/>
  <c r="AY1126" i="10"/>
  <c r="AY1125" i="10"/>
  <c r="AY1124" i="10"/>
  <c r="AY1123" i="10"/>
  <c r="AY1122" i="10"/>
  <c r="AY1121" i="10"/>
  <c r="AY1120" i="10"/>
  <c r="AY1119" i="10"/>
  <c r="AY1118" i="10"/>
  <c r="AY1117" i="10"/>
  <c r="AY1116" i="10"/>
  <c r="AY1115" i="10"/>
  <c r="AY1114" i="10"/>
  <c r="AY1113" i="10"/>
  <c r="AY1112" i="10"/>
  <c r="AY1111" i="10"/>
  <c r="AY1110" i="10"/>
  <c r="AY1109" i="10"/>
  <c r="AY1108" i="10"/>
  <c r="AY1107" i="10"/>
  <c r="AY1106" i="10"/>
  <c r="AY1105" i="10"/>
  <c r="AY1104" i="10"/>
  <c r="AY1103" i="10"/>
  <c r="AY1102" i="10"/>
  <c r="AY1101" i="10"/>
  <c r="AY1100" i="10"/>
  <c r="AY1099" i="10"/>
  <c r="AY1098" i="10"/>
  <c r="AY1097" i="10"/>
  <c r="AY1096" i="10"/>
  <c r="AY1095" i="10"/>
  <c r="AY1094" i="10"/>
  <c r="AY1093" i="10"/>
  <c r="AY1092" i="10"/>
  <c r="AY1091" i="10"/>
  <c r="AY1090" i="10"/>
  <c r="AY1089" i="10"/>
  <c r="AY1088" i="10"/>
  <c r="AY1087" i="10"/>
  <c r="AY1086" i="10"/>
  <c r="AY1085" i="10"/>
  <c r="AY1084" i="10"/>
  <c r="AY1083" i="10"/>
  <c r="AY1082" i="10"/>
  <c r="AY1081" i="10"/>
  <c r="AY1080" i="10"/>
  <c r="AY1079" i="10"/>
  <c r="AY1078" i="10"/>
  <c r="AY1077" i="10"/>
  <c r="AY1076" i="10"/>
  <c r="AY1075" i="10"/>
  <c r="AY1074" i="10"/>
  <c r="AY1073" i="10"/>
  <c r="AY1072" i="10"/>
  <c r="AY1071" i="10"/>
  <c r="AY1070" i="10"/>
  <c r="AY1069" i="10"/>
  <c r="AY1068" i="10"/>
  <c r="AY1067" i="10"/>
  <c r="AY1066" i="10"/>
  <c r="AY1065" i="10"/>
  <c r="AY1064" i="10"/>
  <c r="AY1063" i="10"/>
  <c r="AY1062" i="10"/>
  <c r="AY1061" i="10"/>
  <c r="AY1060" i="10"/>
  <c r="AY1059" i="10"/>
  <c r="AY1058" i="10"/>
  <c r="AY1057" i="10"/>
  <c r="AY1056" i="10"/>
  <c r="AY1055" i="10"/>
  <c r="AY1054" i="10"/>
  <c r="AY1053" i="10"/>
  <c r="AY1052" i="10"/>
  <c r="AY1051" i="10"/>
  <c r="AY1050" i="10"/>
  <c r="AY1049" i="10"/>
  <c r="AY1048" i="10"/>
  <c r="AY1047" i="10"/>
  <c r="AY1046" i="10"/>
  <c r="AY1045" i="10"/>
  <c r="AY1044" i="10"/>
  <c r="AY1043" i="10"/>
  <c r="AY1042" i="10"/>
  <c r="AY1041" i="10"/>
  <c r="AY1040" i="10"/>
  <c r="AY1039" i="10"/>
  <c r="AY1038" i="10"/>
  <c r="AY1037" i="10"/>
  <c r="AY1036" i="10"/>
  <c r="AY1035" i="10"/>
  <c r="AY1034" i="10"/>
  <c r="AY1033" i="10"/>
  <c r="AY1032" i="10"/>
  <c r="AY1031" i="10"/>
  <c r="AY1030" i="10"/>
  <c r="AY1029" i="10"/>
  <c r="AY1028" i="10"/>
  <c r="AY1027" i="10"/>
  <c r="AY1026" i="10"/>
  <c r="AY1025" i="10"/>
  <c r="AY1024" i="10"/>
  <c r="AY1023" i="10"/>
  <c r="AY1022" i="10"/>
  <c r="AY1021" i="10"/>
  <c r="AY1020" i="10"/>
  <c r="AY1019" i="10"/>
  <c r="AY1018" i="10"/>
  <c r="AY1017" i="10"/>
  <c r="AY1016" i="10"/>
  <c r="AY1015" i="10"/>
  <c r="AY1014" i="10"/>
  <c r="AY1013" i="10"/>
  <c r="AY1012" i="10"/>
  <c r="AY1011" i="10"/>
  <c r="AY1010" i="10"/>
  <c r="AY1009" i="10"/>
  <c r="AY1008" i="10"/>
  <c r="AY1007" i="10"/>
  <c r="AY1006" i="10"/>
  <c r="AY1005" i="10"/>
  <c r="AY1004" i="10"/>
  <c r="AY1003" i="10"/>
  <c r="AY1002" i="10"/>
  <c r="AY1001" i="10"/>
  <c r="AY1000" i="10"/>
  <c r="AY999" i="10"/>
  <c r="AY998" i="10"/>
  <c r="AY997" i="10"/>
  <c r="AY996" i="10"/>
  <c r="AY995" i="10"/>
  <c r="AY994" i="10"/>
  <c r="AY993" i="10"/>
  <c r="AY992" i="10"/>
  <c r="AY991" i="10"/>
  <c r="AY990" i="10"/>
  <c r="AY989" i="10"/>
  <c r="AY988" i="10"/>
  <c r="AY987" i="10"/>
  <c r="AY986" i="10"/>
  <c r="AY985" i="10"/>
  <c r="AY984" i="10"/>
  <c r="AY983" i="10"/>
  <c r="AY982" i="10"/>
  <c r="AY981" i="10"/>
  <c r="AY980" i="10"/>
  <c r="AY979" i="10"/>
  <c r="AY978" i="10"/>
  <c r="AY977" i="10"/>
  <c r="AY976" i="10"/>
  <c r="AY975" i="10"/>
  <c r="AY974" i="10"/>
  <c r="AY973" i="10"/>
  <c r="AY972" i="10"/>
  <c r="AY971" i="10"/>
  <c r="AY970" i="10"/>
  <c r="AY969" i="10"/>
  <c r="AY968" i="10"/>
  <c r="AY967" i="10"/>
  <c r="AY966" i="10"/>
  <c r="AY965" i="10"/>
  <c r="AY964" i="10"/>
  <c r="AY963" i="10"/>
  <c r="AY962" i="10"/>
  <c r="AY961" i="10"/>
  <c r="AY960" i="10"/>
  <c r="AY959" i="10"/>
  <c r="AY958" i="10"/>
  <c r="AY957" i="10"/>
  <c r="AY956" i="10"/>
  <c r="AY955" i="10"/>
  <c r="AY954" i="10"/>
  <c r="AY953" i="10"/>
  <c r="AY952" i="10"/>
  <c r="AY951" i="10"/>
  <c r="AY950" i="10"/>
  <c r="AY949" i="10"/>
  <c r="AY948" i="10"/>
  <c r="AY947" i="10"/>
  <c r="AY946" i="10"/>
  <c r="AY945" i="10"/>
  <c r="AY944" i="10"/>
  <c r="AY943" i="10"/>
  <c r="AY942" i="10"/>
  <c r="AY941" i="10"/>
  <c r="AY940" i="10"/>
  <c r="AY939" i="10"/>
  <c r="AY938" i="10"/>
  <c r="AY937" i="10"/>
  <c r="AY936" i="10"/>
  <c r="AY935" i="10"/>
  <c r="AY934" i="10"/>
  <c r="AY933" i="10"/>
  <c r="AY932" i="10"/>
  <c r="AY931" i="10"/>
  <c r="AY930" i="10"/>
  <c r="AE759" i="10"/>
  <c r="AD759" i="10"/>
  <c r="AB759" i="10"/>
  <c r="AA759" i="10"/>
  <c r="Z759" i="10"/>
  <c r="Y759" i="10"/>
  <c r="X759" i="10"/>
  <c r="W759" i="10"/>
  <c r="V759" i="10"/>
  <c r="U759" i="10"/>
  <c r="T759" i="10"/>
  <c r="S759" i="10"/>
  <c r="R759" i="10"/>
  <c r="Q759" i="10"/>
  <c r="P759" i="10"/>
  <c r="O759" i="10"/>
  <c r="M759" i="10"/>
  <c r="L759" i="10"/>
  <c r="K759" i="10"/>
  <c r="J759" i="10"/>
  <c r="I759" i="10"/>
  <c r="H759" i="10"/>
  <c r="G759" i="10"/>
  <c r="F759" i="10"/>
  <c r="E759" i="10"/>
  <c r="AE581" i="10"/>
  <c r="AD581" i="10"/>
  <c r="AB581" i="10"/>
  <c r="AA581" i="10"/>
  <c r="Z581" i="10"/>
  <c r="Y581" i="10"/>
  <c r="X581" i="10"/>
  <c r="W581" i="10"/>
  <c r="V581" i="10"/>
  <c r="U581" i="10"/>
  <c r="T581" i="10"/>
  <c r="S581" i="10"/>
  <c r="R581" i="10"/>
  <c r="Q581" i="10"/>
  <c r="P581" i="10"/>
  <c r="O581" i="10"/>
  <c r="M581" i="10"/>
  <c r="L581" i="10"/>
  <c r="K581" i="10"/>
  <c r="J581" i="10"/>
  <c r="I581" i="10"/>
  <c r="H581" i="10"/>
  <c r="G581" i="10"/>
  <c r="F581" i="10"/>
  <c r="E581" i="10"/>
  <c r="BJ562" i="10"/>
  <c r="BC562" i="10"/>
  <c r="BJ561" i="10"/>
  <c r="AE561" i="10"/>
  <c r="AD561" i="10"/>
  <c r="AB561" i="10"/>
  <c r="AA561" i="10"/>
  <c r="Z561" i="10"/>
  <c r="Y561" i="10"/>
  <c r="X561" i="10"/>
  <c r="W561" i="10"/>
  <c r="V561" i="10"/>
  <c r="U561" i="10"/>
  <c r="T561" i="10"/>
  <c r="S561" i="10"/>
  <c r="R561" i="10"/>
  <c r="Q561" i="10"/>
  <c r="P561" i="10"/>
  <c r="O561" i="10"/>
  <c r="M561" i="10"/>
  <c r="BC561" i="10" s="1"/>
  <c r="L561" i="10"/>
  <c r="K561" i="10"/>
  <c r="J561" i="10"/>
  <c r="I561" i="10"/>
  <c r="H561" i="10"/>
  <c r="G561" i="10"/>
  <c r="F561" i="10"/>
  <c r="E561" i="10"/>
  <c r="BJ560" i="10"/>
  <c r="BC560" i="10"/>
  <c r="BJ559" i="10"/>
  <c r="AE559" i="10"/>
  <c r="AD559" i="10"/>
  <c r="AB559" i="10"/>
  <c r="AA559" i="10"/>
  <c r="Z559" i="10"/>
  <c r="Y559" i="10"/>
  <c r="X559" i="10"/>
  <c r="W559" i="10"/>
  <c r="V559" i="10"/>
  <c r="U559" i="10"/>
  <c r="T559" i="10"/>
  <c r="S559" i="10"/>
  <c r="R559" i="10"/>
  <c r="Q559" i="10"/>
  <c r="P559" i="10"/>
  <c r="O559" i="10"/>
  <c r="M559" i="10"/>
  <c r="BC559" i="10" s="1"/>
  <c r="L559" i="10"/>
  <c r="K559" i="10"/>
  <c r="J559" i="10"/>
  <c r="I559" i="10"/>
  <c r="H559" i="10"/>
  <c r="G559" i="10"/>
  <c r="F559" i="10"/>
  <c r="E559" i="10"/>
  <c r="BJ558" i="10"/>
  <c r="BC558" i="10"/>
  <c r="BJ557" i="10"/>
  <c r="BC557" i="10"/>
  <c r="BJ556" i="10"/>
  <c r="BC556" i="10"/>
  <c r="BJ555" i="10"/>
  <c r="BC555" i="10"/>
  <c r="BJ554" i="10"/>
  <c r="BC554" i="10"/>
  <c r="BJ553" i="10"/>
  <c r="AE553" i="10"/>
  <c r="AD553" i="10"/>
  <c r="AB553" i="10"/>
  <c r="AA553" i="10"/>
  <c r="Z553" i="10"/>
  <c r="Y553" i="10"/>
  <c r="X553" i="10"/>
  <c r="W553" i="10"/>
  <c r="V553" i="10"/>
  <c r="T553" i="10"/>
  <c r="S553" i="10"/>
  <c r="R553" i="10"/>
  <c r="Q553" i="10"/>
  <c r="P553" i="10"/>
  <c r="O553" i="10"/>
  <c r="M553" i="10"/>
  <c r="BC553" i="10" s="1"/>
  <c r="L553" i="10"/>
  <c r="K553" i="10"/>
  <c r="J553" i="10"/>
  <c r="I553" i="10"/>
  <c r="H553" i="10"/>
  <c r="G553" i="10"/>
  <c r="F553" i="10"/>
  <c r="E553" i="10"/>
  <c r="BJ287" i="10"/>
  <c r="BC287" i="10"/>
  <c r="BJ286" i="10"/>
  <c r="AE286" i="10"/>
  <c r="AD286" i="10"/>
  <c r="AB286" i="10"/>
  <c r="AA286" i="10"/>
  <c r="Z286" i="10"/>
  <c r="Y286" i="10"/>
  <c r="X286" i="10"/>
  <c r="W286" i="10"/>
  <c r="V286" i="10"/>
  <c r="U286" i="10"/>
  <c r="T286" i="10"/>
  <c r="S286" i="10"/>
  <c r="R286" i="10"/>
  <c r="Q286" i="10"/>
  <c r="P286" i="10"/>
  <c r="O286" i="10"/>
  <c r="M286" i="10"/>
  <c r="BC286" i="10" s="1"/>
  <c r="L286" i="10"/>
  <c r="K286" i="10"/>
  <c r="J286" i="10"/>
  <c r="I286" i="10"/>
  <c r="H286" i="10"/>
  <c r="G286" i="10"/>
  <c r="F286" i="10"/>
  <c r="E286" i="10"/>
  <c r="BJ285" i="10"/>
  <c r="BC285" i="10"/>
  <c r="BJ284" i="10"/>
  <c r="AE284" i="10"/>
  <c r="AD284" i="10"/>
  <c r="AB284" i="10"/>
  <c r="AA284" i="10"/>
  <c r="Z284" i="10"/>
  <c r="Y284" i="10"/>
  <c r="X284" i="10"/>
  <c r="W284" i="10"/>
  <c r="V284" i="10"/>
  <c r="U284" i="10"/>
  <c r="T284" i="10"/>
  <c r="S284" i="10"/>
  <c r="R284" i="10"/>
  <c r="Q284" i="10"/>
  <c r="P284" i="10"/>
  <c r="O284" i="10"/>
  <c r="M284" i="10"/>
  <c r="BC284" i="10" s="1"/>
  <c r="L284" i="10"/>
  <c r="K284" i="10"/>
  <c r="J284" i="10"/>
  <c r="I284" i="10"/>
  <c r="H284" i="10"/>
  <c r="G284" i="10"/>
  <c r="F284" i="10"/>
  <c r="E284" i="10"/>
  <c r="BJ281" i="10"/>
  <c r="BC281" i="10"/>
  <c r="BJ280" i="10"/>
  <c r="BC280" i="10"/>
  <c r="N278" i="10"/>
  <c r="BJ278" i="10"/>
  <c r="BC278" i="10"/>
  <c r="BJ676" i="10"/>
  <c r="BC676" i="10"/>
  <c r="BJ675" i="10"/>
  <c r="BC675" i="10"/>
  <c r="BJ672" i="10"/>
  <c r="BC672" i="10"/>
  <c r="BJ671" i="10"/>
  <c r="AE671" i="10"/>
  <c r="AD671" i="10"/>
  <c r="AB671" i="10"/>
  <c r="AA671" i="10"/>
  <c r="Z671" i="10"/>
  <c r="Y671" i="10"/>
  <c r="X671" i="10"/>
  <c r="W671" i="10"/>
  <c r="V671" i="10"/>
  <c r="U671" i="10"/>
  <c r="T671" i="10"/>
  <c r="S671" i="10"/>
  <c r="Q671" i="10"/>
  <c r="P671" i="10"/>
  <c r="O671" i="10"/>
  <c r="M671" i="10"/>
  <c r="BC671" i="10" s="1"/>
  <c r="L671" i="10"/>
  <c r="K671" i="10"/>
  <c r="J671" i="10"/>
  <c r="I671" i="10"/>
  <c r="H671" i="10"/>
  <c r="G671" i="10"/>
  <c r="F671" i="10"/>
  <c r="E671" i="10"/>
  <c r="R464" i="10"/>
  <c r="BJ466" i="10"/>
  <c r="BC466" i="10"/>
  <c r="BJ465" i="10"/>
  <c r="BC465" i="10"/>
  <c r="BJ464" i="10"/>
  <c r="AE464" i="10"/>
  <c r="AD464" i="10"/>
  <c r="AB464" i="10"/>
  <c r="AA464" i="10"/>
  <c r="Z464" i="10"/>
  <c r="Y464" i="10"/>
  <c r="X464" i="10"/>
  <c r="W464" i="10"/>
  <c r="V464" i="10"/>
  <c r="U464" i="10"/>
  <c r="T464" i="10"/>
  <c r="S464" i="10"/>
  <c r="Q464" i="10"/>
  <c r="P464" i="10"/>
  <c r="O464" i="10"/>
  <c r="M464" i="10"/>
  <c r="L464" i="10"/>
  <c r="K464" i="10"/>
  <c r="J464" i="10"/>
  <c r="I464" i="10"/>
  <c r="H464" i="10"/>
  <c r="G464" i="10"/>
  <c r="F464" i="10"/>
  <c r="E464" i="10"/>
  <c r="BJ717" i="10"/>
  <c r="BC717" i="10"/>
  <c r="BJ716" i="10"/>
  <c r="AE716" i="10"/>
  <c r="AD716" i="10"/>
  <c r="AB716" i="10"/>
  <c r="AA716" i="10"/>
  <c r="Z716" i="10"/>
  <c r="Y716" i="10"/>
  <c r="X716" i="10"/>
  <c r="W716" i="10"/>
  <c r="V716" i="10"/>
  <c r="U716" i="10"/>
  <c r="T716" i="10"/>
  <c r="S716" i="10"/>
  <c r="R716" i="10"/>
  <c r="Q716" i="10"/>
  <c r="P716" i="10"/>
  <c r="O716" i="10"/>
  <c r="M716" i="10"/>
  <c r="BC716" i="10" s="1"/>
  <c r="L716" i="10"/>
  <c r="K716" i="10"/>
  <c r="J716" i="10"/>
  <c r="I716" i="10"/>
  <c r="H716" i="10"/>
  <c r="G716" i="10"/>
  <c r="F716" i="10"/>
  <c r="E716" i="10"/>
  <c r="BJ715" i="10"/>
  <c r="BC715" i="10"/>
  <c r="AC715" i="10"/>
  <c r="BJ714" i="10"/>
  <c r="BC714" i="10"/>
  <c r="BJ713" i="10"/>
  <c r="BC713" i="10"/>
  <c r="BJ712" i="10"/>
  <c r="AE712" i="10"/>
  <c r="AD712" i="10"/>
  <c r="AB712" i="10"/>
  <c r="AA712" i="10"/>
  <c r="Z712" i="10"/>
  <c r="Y712" i="10"/>
  <c r="X712" i="10"/>
  <c r="W712" i="10"/>
  <c r="V712" i="10"/>
  <c r="U712" i="10"/>
  <c r="T712" i="10"/>
  <c r="S712" i="10"/>
  <c r="R712" i="10"/>
  <c r="Q712" i="10"/>
  <c r="P712" i="10"/>
  <c r="O712" i="10"/>
  <c r="M712" i="10"/>
  <c r="BC712" i="10" s="1"/>
  <c r="L712" i="10"/>
  <c r="K712" i="10"/>
  <c r="J712" i="10"/>
  <c r="I712" i="10"/>
  <c r="H712" i="10"/>
  <c r="G712" i="10"/>
  <c r="F712" i="10"/>
  <c r="E712" i="10"/>
  <c r="BJ711" i="10"/>
  <c r="BC711" i="10"/>
  <c r="BJ710" i="10"/>
  <c r="BC710" i="10"/>
  <c r="BJ709" i="10"/>
  <c r="AE709" i="10"/>
  <c r="AD709" i="10"/>
  <c r="AB709" i="10"/>
  <c r="AA709" i="10"/>
  <c r="Z709" i="10"/>
  <c r="Y709" i="10"/>
  <c r="X709" i="10"/>
  <c r="W709" i="10"/>
  <c r="V709" i="10"/>
  <c r="U709" i="10"/>
  <c r="T709" i="10"/>
  <c r="S709" i="10"/>
  <c r="R709" i="10"/>
  <c r="Q709" i="10"/>
  <c r="P709" i="10"/>
  <c r="O709" i="10"/>
  <c r="M709" i="10"/>
  <c r="BC709" i="10" s="1"/>
  <c r="L709" i="10"/>
  <c r="K709" i="10"/>
  <c r="J709" i="10"/>
  <c r="I709" i="10"/>
  <c r="H709" i="10"/>
  <c r="G709" i="10"/>
  <c r="F709" i="10"/>
  <c r="E709" i="10"/>
  <c r="BJ708" i="10"/>
  <c r="BC708" i="10"/>
  <c r="BJ707" i="10"/>
  <c r="BC707" i="10"/>
  <c r="BJ706" i="10"/>
  <c r="AE706" i="10"/>
  <c r="AD706" i="10"/>
  <c r="AB706" i="10"/>
  <c r="AA706" i="10"/>
  <c r="Z706" i="10"/>
  <c r="Y706" i="10"/>
  <c r="X706" i="10"/>
  <c r="W706" i="10"/>
  <c r="V706" i="10"/>
  <c r="U706" i="10"/>
  <c r="T706" i="10"/>
  <c r="S706" i="10"/>
  <c r="R706" i="10"/>
  <c r="Q706" i="10"/>
  <c r="P706" i="10"/>
  <c r="O706" i="10"/>
  <c r="M706" i="10"/>
  <c r="BC706" i="10" s="1"/>
  <c r="L706" i="10"/>
  <c r="K706" i="10"/>
  <c r="J706" i="10"/>
  <c r="I706" i="10"/>
  <c r="H706" i="10"/>
  <c r="G706" i="10"/>
  <c r="F706" i="10"/>
  <c r="E706" i="10"/>
  <c r="BC705" i="10"/>
  <c r="BJ704" i="10"/>
  <c r="BC704" i="10"/>
  <c r="BJ703" i="10"/>
  <c r="BC703" i="10"/>
  <c r="BJ702" i="10"/>
  <c r="BC702" i="10"/>
  <c r="BJ701" i="10"/>
  <c r="BC701" i="10"/>
  <c r="BC700" i="10"/>
  <c r="BJ699" i="10"/>
  <c r="BC699" i="10"/>
  <c r="BJ698" i="10"/>
  <c r="AE698" i="10"/>
  <c r="AD698" i="10"/>
  <c r="AB698" i="10"/>
  <c r="AA698" i="10"/>
  <c r="Z698" i="10"/>
  <c r="Y698" i="10"/>
  <c r="X698" i="10"/>
  <c r="W698" i="10"/>
  <c r="V698" i="10"/>
  <c r="U698" i="10"/>
  <c r="T698" i="10"/>
  <c r="S698" i="10"/>
  <c r="R698" i="10"/>
  <c r="Q698" i="10"/>
  <c r="P698" i="10"/>
  <c r="O698" i="10"/>
  <c r="M698" i="10"/>
  <c r="BC698" i="10" s="1"/>
  <c r="L698" i="10"/>
  <c r="K698" i="10"/>
  <c r="J698" i="10"/>
  <c r="I698" i="10"/>
  <c r="H698" i="10"/>
  <c r="G698" i="10"/>
  <c r="F698" i="10"/>
  <c r="E698" i="10"/>
  <c r="BJ517" i="10"/>
  <c r="BC517" i="10"/>
  <c r="BJ516" i="10"/>
  <c r="BC516" i="10"/>
  <c r="BJ515" i="10"/>
  <c r="AE515" i="10"/>
  <c r="AD515" i="10"/>
  <c r="AB515" i="10"/>
  <c r="AA515" i="10"/>
  <c r="Z515" i="10"/>
  <c r="Y515" i="10"/>
  <c r="X515" i="10"/>
  <c r="W515" i="10"/>
  <c r="V515" i="10"/>
  <c r="U515" i="10"/>
  <c r="T515" i="10"/>
  <c r="S515" i="10"/>
  <c r="Q515" i="10"/>
  <c r="P515" i="10"/>
  <c r="O515" i="10"/>
  <c r="M515" i="10"/>
  <c r="BC515" i="10" s="1"/>
  <c r="L515" i="10"/>
  <c r="K515" i="10"/>
  <c r="J515" i="10"/>
  <c r="I515" i="10"/>
  <c r="H515" i="10"/>
  <c r="G515" i="10"/>
  <c r="F515" i="10"/>
  <c r="E515" i="10"/>
  <c r="BJ514" i="10"/>
  <c r="BC514" i="10"/>
  <c r="BJ513" i="10"/>
  <c r="BC513" i="10"/>
  <c r="BJ512" i="10"/>
  <c r="BC512" i="10"/>
  <c r="BC510" i="10"/>
  <c r="BJ509" i="10"/>
  <c r="BC509" i="10"/>
  <c r="BJ508" i="10"/>
  <c r="BC508" i="10"/>
  <c r="BJ506" i="10"/>
  <c r="BC506" i="10"/>
  <c r="BJ505" i="10"/>
  <c r="BC505" i="10"/>
  <c r="BJ504" i="10"/>
  <c r="BC504" i="10"/>
  <c r="BJ503" i="10"/>
  <c r="BC503" i="10"/>
  <c r="BJ502" i="10"/>
  <c r="BC502" i="10"/>
  <c r="BJ501" i="10"/>
  <c r="BC501" i="10"/>
  <c r="BC500" i="10"/>
  <c r="BJ499" i="10"/>
  <c r="BC499" i="10"/>
  <c r="BJ498" i="10"/>
  <c r="BC498" i="10"/>
  <c r="BJ497" i="10"/>
  <c r="BC497" i="10"/>
  <c r="BJ496" i="10"/>
  <c r="BC496" i="10"/>
  <c r="BJ495" i="10"/>
  <c r="BC495" i="10"/>
  <c r="BJ237" i="10"/>
  <c r="BC237" i="10"/>
  <c r="BJ236" i="10"/>
  <c r="AE236" i="10"/>
  <c r="AD236" i="10"/>
  <c r="AB236" i="10"/>
  <c r="AA236" i="10"/>
  <c r="Z236" i="10"/>
  <c r="Y236" i="10"/>
  <c r="X236" i="10"/>
  <c r="W236" i="10"/>
  <c r="V236" i="10"/>
  <c r="U236" i="10"/>
  <c r="T236" i="10"/>
  <c r="S236" i="10"/>
  <c r="R236" i="10"/>
  <c r="Q236" i="10"/>
  <c r="P236" i="10"/>
  <c r="O236" i="10"/>
  <c r="M236" i="10"/>
  <c r="L236" i="10"/>
  <c r="K236" i="10"/>
  <c r="J236" i="10"/>
  <c r="I236" i="10"/>
  <c r="H236" i="10"/>
  <c r="G236" i="10"/>
  <c r="F236" i="10"/>
  <c r="E236" i="10"/>
  <c r="BJ233" i="10"/>
  <c r="BC233" i="10"/>
  <c r="AU233" i="10"/>
  <c r="P229" i="10"/>
  <c r="BJ232" i="10"/>
  <c r="BC232" i="10"/>
  <c r="BJ231" i="10"/>
  <c r="BC231" i="10"/>
  <c r="BJ230" i="10"/>
  <c r="BC230" i="10"/>
  <c r="BJ229" i="10"/>
  <c r="BC229" i="10"/>
  <c r="BJ227" i="10"/>
  <c r="BC227" i="10"/>
  <c r="BJ223" i="10"/>
  <c r="BC223" i="10"/>
  <c r="BJ222" i="10"/>
  <c r="BC222" i="10"/>
  <c r="BJ217" i="10"/>
  <c r="BC217" i="10"/>
  <c r="AC217" i="10"/>
  <c r="BJ216" i="10"/>
  <c r="BC216" i="10"/>
  <c r="BJ511" i="10"/>
  <c r="BC511" i="10"/>
  <c r="BJ215" i="10"/>
  <c r="BC215" i="10"/>
  <c r="BJ214" i="10"/>
  <c r="BC214" i="10"/>
  <c r="BJ206" i="10"/>
  <c r="BC206" i="10"/>
  <c r="BJ205" i="10"/>
  <c r="BC205" i="10"/>
  <c r="BJ204" i="10"/>
  <c r="BC204" i="10"/>
  <c r="BJ203" i="10"/>
  <c r="BC203" i="10"/>
  <c r="BJ202" i="10"/>
  <c r="BC202" i="10"/>
  <c r="BJ507" i="10"/>
  <c r="BC507" i="10"/>
  <c r="BC201" i="10"/>
  <c r="BJ200" i="10"/>
  <c r="BC200" i="10"/>
  <c r="BJ199" i="10"/>
  <c r="BC199" i="10"/>
  <c r="BJ806" i="10"/>
  <c r="BC806" i="10"/>
  <c r="BJ805" i="10"/>
  <c r="AE805" i="10"/>
  <c r="AD805" i="10"/>
  <c r="AB805" i="10"/>
  <c r="AA805" i="10"/>
  <c r="Z805" i="10"/>
  <c r="Y805" i="10"/>
  <c r="X805" i="10"/>
  <c r="W805" i="10"/>
  <c r="V805" i="10"/>
  <c r="U805" i="10"/>
  <c r="T805" i="10"/>
  <c r="S805" i="10"/>
  <c r="R805" i="10"/>
  <c r="Q805" i="10"/>
  <c r="P805" i="10"/>
  <c r="O805" i="10"/>
  <c r="M805" i="10"/>
  <c r="BC805" i="10" s="1"/>
  <c r="L805" i="10"/>
  <c r="K805" i="10"/>
  <c r="J805" i="10"/>
  <c r="I805" i="10"/>
  <c r="H805" i="10"/>
  <c r="G805" i="10"/>
  <c r="F805" i="10"/>
  <c r="E805" i="10"/>
  <c r="BJ804" i="10"/>
  <c r="BC804" i="10"/>
  <c r="BJ803" i="10"/>
  <c r="AE803" i="10"/>
  <c r="AD803" i="10"/>
  <c r="AB803" i="10"/>
  <c r="AA803" i="10"/>
  <c r="Z803" i="10"/>
  <c r="Y803" i="10"/>
  <c r="X803" i="10"/>
  <c r="W803" i="10"/>
  <c r="V803" i="10"/>
  <c r="U803" i="10"/>
  <c r="T803" i="10"/>
  <c r="S803" i="10"/>
  <c r="R803" i="10"/>
  <c r="Q803" i="10"/>
  <c r="P803" i="10"/>
  <c r="O803" i="10"/>
  <c r="M803" i="10"/>
  <c r="BC803" i="10" s="1"/>
  <c r="L803" i="10"/>
  <c r="K803" i="10"/>
  <c r="J803" i="10"/>
  <c r="I803" i="10"/>
  <c r="H803" i="10"/>
  <c r="G803" i="10"/>
  <c r="F803" i="10"/>
  <c r="E803" i="10"/>
  <c r="BJ626" i="10"/>
  <c r="BC626" i="10"/>
  <c r="BJ625" i="10"/>
  <c r="AE625" i="10"/>
  <c r="AD625" i="10"/>
  <c r="AB625" i="10"/>
  <c r="AA625" i="10"/>
  <c r="Z625" i="10"/>
  <c r="Y625" i="10"/>
  <c r="X625" i="10"/>
  <c r="W625" i="10"/>
  <c r="V625" i="10"/>
  <c r="U625" i="10"/>
  <c r="T625" i="10"/>
  <c r="S625" i="10"/>
  <c r="R625" i="10"/>
  <c r="Q625" i="10"/>
  <c r="P625" i="10"/>
  <c r="O625" i="10"/>
  <c r="M625" i="10"/>
  <c r="BC625" i="10" s="1"/>
  <c r="L625" i="10"/>
  <c r="K625" i="10"/>
  <c r="J625" i="10"/>
  <c r="I625" i="10"/>
  <c r="H625" i="10"/>
  <c r="G625" i="10"/>
  <c r="F625" i="10"/>
  <c r="E625" i="10"/>
  <c r="BJ624" i="10"/>
  <c r="BC624" i="10"/>
  <c r="BJ623" i="10"/>
  <c r="AE623" i="10"/>
  <c r="AD623" i="10"/>
  <c r="AB623" i="10"/>
  <c r="AA623" i="10"/>
  <c r="Z623" i="10"/>
  <c r="Y623" i="10"/>
  <c r="X623" i="10"/>
  <c r="W623" i="10"/>
  <c r="V623" i="10"/>
  <c r="T623" i="10"/>
  <c r="S623" i="10"/>
  <c r="R623" i="10"/>
  <c r="Q623" i="10"/>
  <c r="P623" i="10"/>
  <c r="O623" i="10"/>
  <c r="N623" i="10"/>
  <c r="M623" i="10"/>
  <c r="BC623" i="10" s="1"/>
  <c r="L623" i="10"/>
  <c r="K623" i="10"/>
  <c r="J623" i="10"/>
  <c r="I623" i="10"/>
  <c r="H623" i="10"/>
  <c r="G623" i="10"/>
  <c r="F623" i="10"/>
  <c r="E623" i="10"/>
  <c r="BJ622" i="10"/>
  <c r="BC622" i="10"/>
  <c r="BJ621" i="10"/>
  <c r="AE621" i="10"/>
  <c r="AD621" i="10"/>
  <c r="AB621" i="10"/>
  <c r="AA621" i="10"/>
  <c r="Z621" i="10"/>
  <c r="Y621" i="10"/>
  <c r="X621" i="10"/>
  <c r="W621" i="10"/>
  <c r="V621" i="10"/>
  <c r="U621" i="10"/>
  <c r="T621" i="10"/>
  <c r="S621" i="10"/>
  <c r="R621" i="10"/>
  <c r="Q621" i="10"/>
  <c r="P621" i="10"/>
  <c r="O621" i="10"/>
  <c r="M621" i="10"/>
  <c r="BC621" i="10" s="1"/>
  <c r="L621" i="10"/>
  <c r="K621" i="10"/>
  <c r="J621" i="10"/>
  <c r="I621" i="10"/>
  <c r="H621" i="10"/>
  <c r="G621" i="10"/>
  <c r="F621" i="10"/>
  <c r="E621" i="10"/>
  <c r="BJ413" i="10"/>
  <c r="BC413" i="10"/>
  <c r="BJ412" i="10"/>
  <c r="AE412" i="10"/>
  <c r="AD412" i="10"/>
  <c r="AB412" i="10"/>
  <c r="AA412" i="10"/>
  <c r="Z412" i="10"/>
  <c r="Y412" i="10"/>
  <c r="X412" i="10"/>
  <c r="W412" i="10"/>
  <c r="V412" i="10"/>
  <c r="U412" i="10"/>
  <c r="T412" i="10"/>
  <c r="S412" i="10"/>
  <c r="R412" i="10"/>
  <c r="Q412" i="10"/>
  <c r="P412" i="10"/>
  <c r="O412" i="10"/>
  <c r="M412" i="10"/>
  <c r="BC412" i="10" s="1"/>
  <c r="L412" i="10"/>
  <c r="K412" i="10"/>
  <c r="J412" i="10"/>
  <c r="I412" i="10"/>
  <c r="H412" i="10"/>
  <c r="G412" i="10"/>
  <c r="F412" i="10"/>
  <c r="E412" i="10"/>
  <c r="BJ407" i="10"/>
  <c r="BC407" i="10"/>
  <c r="BJ406" i="10"/>
  <c r="BC406" i="10"/>
  <c r="BJ405" i="10"/>
  <c r="BC405" i="10"/>
  <c r="BJ404" i="10"/>
  <c r="AE404" i="10"/>
  <c r="AD404" i="10"/>
  <c r="AB404" i="10"/>
  <c r="AA404" i="10"/>
  <c r="Z404" i="10"/>
  <c r="Y404" i="10"/>
  <c r="X404" i="10"/>
  <c r="W404" i="10"/>
  <c r="V404" i="10"/>
  <c r="U404" i="10"/>
  <c r="T404" i="10"/>
  <c r="S404" i="10"/>
  <c r="R404" i="10"/>
  <c r="Q404" i="10"/>
  <c r="P404" i="10"/>
  <c r="O404" i="10"/>
  <c r="M404" i="10"/>
  <c r="BC404" i="10" s="1"/>
  <c r="L404" i="10"/>
  <c r="K404" i="10"/>
  <c r="J404" i="10"/>
  <c r="I404" i="10"/>
  <c r="H404" i="10"/>
  <c r="G404" i="10"/>
  <c r="F404" i="10"/>
  <c r="E404" i="10"/>
  <c r="BJ400" i="10"/>
  <c r="BC400" i="10"/>
  <c r="BJ402" i="10"/>
  <c r="BC402" i="10"/>
  <c r="BJ399" i="10"/>
  <c r="BC399" i="10"/>
  <c r="BJ731" i="10"/>
  <c r="BC731" i="10"/>
  <c r="AC731" i="10"/>
  <c r="BJ730" i="10"/>
  <c r="AE730" i="10"/>
  <c r="AD730" i="10"/>
  <c r="AB730" i="10"/>
  <c r="AA730" i="10"/>
  <c r="Z730" i="10"/>
  <c r="Y730" i="10"/>
  <c r="X730" i="10"/>
  <c r="W730" i="10"/>
  <c r="V730" i="10"/>
  <c r="U730" i="10"/>
  <c r="T730" i="10"/>
  <c r="S730" i="10"/>
  <c r="R730" i="10"/>
  <c r="Q730" i="10"/>
  <c r="P730" i="10"/>
  <c r="O730" i="10"/>
  <c r="N730" i="10"/>
  <c r="M730" i="10"/>
  <c r="BC730" i="10" s="1"/>
  <c r="L730" i="10"/>
  <c r="K730" i="10"/>
  <c r="J730" i="10"/>
  <c r="I730" i="10"/>
  <c r="H730" i="10"/>
  <c r="G730" i="10"/>
  <c r="F730" i="10"/>
  <c r="E730" i="10"/>
  <c r="BJ729" i="10"/>
  <c r="BC729" i="10"/>
  <c r="BJ728" i="10"/>
  <c r="AE728" i="10"/>
  <c r="AD728" i="10"/>
  <c r="AB728" i="10"/>
  <c r="AA728" i="10"/>
  <c r="Z728" i="10"/>
  <c r="Y728" i="10"/>
  <c r="X728" i="10"/>
  <c r="W728" i="10"/>
  <c r="V728" i="10"/>
  <c r="U728" i="10"/>
  <c r="T728" i="10"/>
  <c r="S728" i="10"/>
  <c r="R728" i="10"/>
  <c r="Q728" i="10"/>
  <c r="P728" i="10"/>
  <c r="O728" i="10"/>
  <c r="M728" i="10"/>
  <c r="BC728" i="10" s="1"/>
  <c r="L728" i="10"/>
  <c r="K728" i="10"/>
  <c r="J728" i="10"/>
  <c r="I728" i="10"/>
  <c r="H728" i="10"/>
  <c r="G728" i="10"/>
  <c r="F728" i="10"/>
  <c r="E728" i="10"/>
  <c r="BJ727" i="10"/>
  <c r="BC727" i="10"/>
  <c r="BJ726" i="10"/>
  <c r="AE726" i="10"/>
  <c r="AD726" i="10"/>
  <c r="AB726" i="10"/>
  <c r="AA726" i="10"/>
  <c r="Z726" i="10"/>
  <c r="Y726" i="10"/>
  <c r="X726" i="10"/>
  <c r="W726" i="10"/>
  <c r="V726" i="10"/>
  <c r="U726" i="10"/>
  <c r="T726" i="10"/>
  <c r="S726" i="10"/>
  <c r="Q726" i="10"/>
  <c r="P726" i="10"/>
  <c r="O726" i="10"/>
  <c r="N726" i="10"/>
  <c r="M726" i="10"/>
  <c r="BC726" i="10" s="1"/>
  <c r="L726" i="10"/>
  <c r="K726" i="10"/>
  <c r="J726" i="10"/>
  <c r="I726" i="10"/>
  <c r="H726" i="10"/>
  <c r="G726" i="10"/>
  <c r="F726" i="10"/>
  <c r="E726" i="10"/>
  <c r="BJ725" i="10"/>
  <c r="BC725" i="10"/>
  <c r="BJ724" i="10"/>
  <c r="AE724" i="10"/>
  <c r="AD724" i="10"/>
  <c r="AB724" i="10"/>
  <c r="AA724" i="10"/>
  <c r="Z724" i="10"/>
  <c r="Y724" i="10"/>
  <c r="X724" i="10"/>
  <c r="W724" i="10"/>
  <c r="V724" i="10"/>
  <c r="U724" i="10"/>
  <c r="T724" i="10"/>
  <c r="S724" i="10"/>
  <c r="R724" i="10"/>
  <c r="Q724" i="10"/>
  <c r="P724" i="10"/>
  <c r="O724" i="10"/>
  <c r="M724" i="10"/>
  <c r="BC724" i="10" s="1"/>
  <c r="L724" i="10"/>
  <c r="K724" i="10"/>
  <c r="J724" i="10"/>
  <c r="I724" i="10"/>
  <c r="H724" i="10"/>
  <c r="G724" i="10"/>
  <c r="F724" i="10"/>
  <c r="E724" i="10"/>
  <c r="BJ723" i="10"/>
  <c r="BC723" i="10"/>
  <c r="BJ722" i="10"/>
  <c r="AE722" i="10"/>
  <c r="AD722" i="10"/>
  <c r="AB722" i="10"/>
  <c r="AA722" i="10"/>
  <c r="Z722" i="10"/>
  <c r="Y722" i="10"/>
  <c r="X722" i="10"/>
  <c r="W722" i="10"/>
  <c r="V722" i="10"/>
  <c r="U722" i="10"/>
  <c r="T722" i="10"/>
  <c r="S722" i="10"/>
  <c r="R722" i="10"/>
  <c r="Q722" i="10"/>
  <c r="P722" i="10"/>
  <c r="O722" i="10"/>
  <c r="M722" i="10"/>
  <c r="BC722" i="10" s="1"/>
  <c r="L722" i="10"/>
  <c r="K722" i="10"/>
  <c r="J722" i="10"/>
  <c r="I722" i="10"/>
  <c r="H722" i="10"/>
  <c r="G722" i="10"/>
  <c r="F722" i="10"/>
  <c r="E722" i="10"/>
  <c r="BJ721" i="10"/>
  <c r="BC721" i="10"/>
  <c r="BJ720" i="10"/>
  <c r="BC720" i="10"/>
  <c r="BJ719" i="10"/>
  <c r="BC719" i="10"/>
  <c r="BJ718" i="10"/>
  <c r="AE718" i="10"/>
  <c r="AD718" i="10"/>
  <c r="AB718" i="10"/>
  <c r="AA718" i="10"/>
  <c r="Z718" i="10"/>
  <c r="Y718" i="10"/>
  <c r="X718" i="10"/>
  <c r="W718" i="10"/>
  <c r="V718" i="10"/>
  <c r="U718" i="10"/>
  <c r="T718" i="10"/>
  <c r="S718" i="10"/>
  <c r="R718" i="10"/>
  <c r="Q718" i="10"/>
  <c r="P718" i="10"/>
  <c r="O718" i="10"/>
  <c r="M718" i="10"/>
  <c r="BC718" i="10" s="1"/>
  <c r="L718" i="10"/>
  <c r="K718" i="10"/>
  <c r="J718" i="10"/>
  <c r="I718" i="10"/>
  <c r="H718" i="10"/>
  <c r="G718" i="10"/>
  <c r="F718" i="10"/>
  <c r="E718" i="10"/>
  <c r="BJ538" i="10"/>
  <c r="BC538" i="10"/>
  <c r="BJ537" i="10"/>
  <c r="AE537" i="10"/>
  <c r="AD537" i="10"/>
  <c r="AB537" i="10"/>
  <c r="AA537" i="10"/>
  <c r="Z537" i="10"/>
  <c r="Y537" i="10"/>
  <c r="X537" i="10"/>
  <c r="W537" i="10"/>
  <c r="V537" i="10"/>
  <c r="U537" i="10"/>
  <c r="T537" i="10"/>
  <c r="S537" i="10"/>
  <c r="R537" i="10"/>
  <c r="Q537" i="10"/>
  <c r="P537" i="10"/>
  <c r="O537" i="10"/>
  <c r="M537" i="10"/>
  <c r="BC537" i="10" s="1"/>
  <c r="L537" i="10"/>
  <c r="K537" i="10"/>
  <c r="J537" i="10"/>
  <c r="I537" i="10"/>
  <c r="H537" i="10"/>
  <c r="G537" i="10"/>
  <c r="F537" i="10"/>
  <c r="E537" i="10"/>
  <c r="BJ536" i="10"/>
  <c r="BC536" i="10"/>
  <c r="BJ535" i="10"/>
  <c r="AE535" i="10"/>
  <c r="AD535" i="10"/>
  <c r="AB535" i="10"/>
  <c r="AA535" i="10"/>
  <c r="Z535" i="10"/>
  <c r="Y535" i="10"/>
  <c r="X535" i="10"/>
  <c r="W535" i="10"/>
  <c r="V535" i="10"/>
  <c r="U535" i="10"/>
  <c r="T535" i="10"/>
  <c r="S535" i="10"/>
  <c r="R535" i="10"/>
  <c r="Q535" i="10"/>
  <c r="P535" i="10"/>
  <c r="O535" i="10"/>
  <c r="M535" i="10"/>
  <c r="BC535" i="10" s="1"/>
  <c r="L535" i="10"/>
  <c r="K535" i="10"/>
  <c r="J535" i="10"/>
  <c r="I535" i="10"/>
  <c r="H535" i="10"/>
  <c r="G535" i="10"/>
  <c r="F535" i="10"/>
  <c r="E535" i="10"/>
  <c r="BJ534" i="10"/>
  <c r="BC534" i="10"/>
  <c r="BJ533" i="10"/>
  <c r="AE533" i="10"/>
  <c r="AD533" i="10"/>
  <c r="AB533" i="10"/>
  <c r="AA533" i="10"/>
  <c r="Z533" i="10"/>
  <c r="Y533" i="10"/>
  <c r="X533" i="10"/>
  <c r="W533" i="10"/>
  <c r="V533" i="10"/>
  <c r="U533" i="10"/>
  <c r="T533" i="10"/>
  <c r="S533" i="10"/>
  <c r="R533" i="10"/>
  <c r="Q533" i="10"/>
  <c r="P533" i="10"/>
  <c r="O533" i="10"/>
  <c r="M533" i="10"/>
  <c r="BC533" i="10" s="1"/>
  <c r="L533" i="10"/>
  <c r="K533" i="10"/>
  <c r="J533" i="10"/>
  <c r="I533" i="10"/>
  <c r="H533" i="10"/>
  <c r="G533" i="10"/>
  <c r="F533" i="10"/>
  <c r="E533" i="10"/>
  <c r="BJ532" i="10"/>
  <c r="BC532" i="10"/>
  <c r="AC532" i="10"/>
  <c r="BJ531" i="10"/>
  <c r="AE531" i="10"/>
  <c r="AD531" i="10"/>
  <c r="AB531" i="10"/>
  <c r="AA531" i="10"/>
  <c r="Z531" i="10"/>
  <c r="Y531" i="10"/>
  <c r="X531" i="10"/>
  <c r="W531" i="10"/>
  <c r="V531" i="10"/>
  <c r="U531" i="10"/>
  <c r="T531" i="10"/>
  <c r="S531" i="10"/>
  <c r="R531" i="10"/>
  <c r="Q531" i="10"/>
  <c r="P531" i="10"/>
  <c r="O531" i="10"/>
  <c r="N531" i="10"/>
  <c r="M531" i="10"/>
  <c r="BC531" i="10" s="1"/>
  <c r="L531" i="10"/>
  <c r="K531" i="10"/>
  <c r="J531" i="10"/>
  <c r="I531" i="10"/>
  <c r="H531" i="10"/>
  <c r="G531" i="10"/>
  <c r="F531" i="10"/>
  <c r="E531" i="10"/>
  <c r="BJ530" i="10"/>
  <c r="BC530" i="10"/>
  <c r="BJ529" i="10"/>
  <c r="AE529" i="10"/>
  <c r="AD529" i="10"/>
  <c r="AB529" i="10"/>
  <c r="AA529" i="10"/>
  <c r="Z529" i="10"/>
  <c r="Y529" i="10"/>
  <c r="X529" i="10"/>
  <c r="W529" i="10"/>
  <c r="V529" i="10"/>
  <c r="U529" i="10"/>
  <c r="T529" i="10"/>
  <c r="S529" i="10"/>
  <c r="R529" i="10"/>
  <c r="Q529" i="10"/>
  <c r="P529" i="10"/>
  <c r="O529" i="10"/>
  <c r="M529" i="10"/>
  <c r="BC529" i="10" s="1"/>
  <c r="L529" i="10"/>
  <c r="K529" i="10"/>
  <c r="J529" i="10"/>
  <c r="I529" i="10"/>
  <c r="H529" i="10"/>
  <c r="G529" i="10"/>
  <c r="F529" i="10"/>
  <c r="E529" i="10"/>
  <c r="BJ528" i="10"/>
  <c r="BC528" i="10"/>
  <c r="BJ527" i="10"/>
  <c r="AE527" i="10"/>
  <c r="AD527" i="10"/>
  <c r="AB527" i="10"/>
  <c r="AA527" i="10"/>
  <c r="Z527" i="10"/>
  <c r="Y527" i="10"/>
  <c r="X527" i="10"/>
  <c r="W527" i="10"/>
  <c r="V527" i="10"/>
  <c r="U527" i="10"/>
  <c r="T527" i="10"/>
  <c r="S527" i="10"/>
  <c r="R527" i="10"/>
  <c r="Q527" i="10"/>
  <c r="P527" i="10"/>
  <c r="O527" i="10"/>
  <c r="N527" i="10"/>
  <c r="M527" i="10"/>
  <c r="BC527" i="10" s="1"/>
  <c r="L527" i="10"/>
  <c r="K527" i="10"/>
  <c r="J527" i="10"/>
  <c r="I527" i="10"/>
  <c r="H527" i="10"/>
  <c r="G527" i="10"/>
  <c r="F527" i="10"/>
  <c r="BJ521" i="10"/>
  <c r="BC521" i="10"/>
  <c r="BJ520" i="10"/>
  <c r="BC520" i="10"/>
  <c r="BJ519" i="10"/>
  <c r="BC519" i="10"/>
  <c r="BJ518" i="10"/>
  <c r="BC518" i="10"/>
  <c r="BJ260" i="10"/>
  <c r="BC260" i="10"/>
  <c r="BJ259" i="10"/>
  <c r="BC259" i="10"/>
  <c r="BJ258" i="10"/>
  <c r="BC258" i="10"/>
  <c r="BJ256" i="10"/>
  <c r="BC256" i="10"/>
  <c r="BJ255" i="10"/>
  <c r="BC255" i="10"/>
  <c r="BJ254" i="10"/>
  <c r="BC254" i="10"/>
  <c r="BJ253" i="10"/>
  <c r="AE253" i="10"/>
  <c r="AD253" i="10"/>
  <c r="AB253" i="10"/>
  <c r="AA253" i="10"/>
  <c r="Z253" i="10"/>
  <c r="Y253" i="10"/>
  <c r="X253" i="10"/>
  <c r="W253" i="10"/>
  <c r="V253" i="10"/>
  <c r="U253" i="10"/>
  <c r="S253" i="10"/>
  <c r="R253" i="10"/>
  <c r="Q253" i="10"/>
  <c r="P253" i="10"/>
  <c r="O253" i="10"/>
  <c r="N253" i="10"/>
  <c r="M253" i="10"/>
  <c r="BC253" i="10" s="1"/>
  <c r="L253" i="10"/>
  <c r="K253" i="10"/>
  <c r="J253" i="10"/>
  <c r="I253" i="10"/>
  <c r="H253" i="10"/>
  <c r="G253" i="10"/>
  <c r="F253" i="10"/>
  <c r="E253" i="10"/>
  <c r="BJ252" i="10"/>
  <c r="BC252" i="10"/>
  <c r="BJ251" i="10"/>
  <c r="AE251" i="10"/>
  <c r="AD251" i="10"/>
  <c r="AB251" i="10"/>
  <c r="AA251" i="10"/>
  <c r="Z251" i="10"/>
  <c r="Y251" i="10"/>
  <c r="X251" i="10"/>
  <c r="W251" i="10"/>
  <c r="V251" i="10"/>
  <c r="U251" i="10"/>
  <c r="T251" i="10"/>
  <c r="S251" i="10"/>
  <c r="R251" i="10"/>
  <c r="Q251" i="10"/>
  <c r="P251" i="10"/>
  <c r="O251" i="10"/>
  <c r="M251" i="10"/>
  <c r="BC251" i="10" s="1"/>
  <c r="L251" i="10"/>
  <c r="K251" i="10"/>
  <c r="J251" i="10"/>
  <c r="I251" i="10"/>
  <c r="H251" i="10"/>
  <c r="G251" i="10"/>
  <c r="F251" i="10"/>
  <c r="E251" i="10"/>
  <c r="BJ250" i="10"/>
  <c r="BC250" i="10"/>
  <c r="BJ249" i="10"/>
  <c r="AE249" i="10"/>
  <c r="AD249" i="10"/>
  <c r="AB249" i="10"/>
  <c r="AA249" i="10"/>
  <c r="Z249" i="10"/>
  <c r="Y249" i="10"/>
  <c r="X249" i="10"/>
  <c r="W249" i="10"/>
  <c r="V249" i="10"/>
  <c r="U249" i="10"/>
  <c r="T249" i="10"/>
  <c r="S249" i="10"/>
  <c r="R249" i="10"/>
  <c r="Q249" i="10"/>
  <c r="P249" i="10"/>
  <c r="O249" i="10"/>
  <c r="M249" i="10"/>
  <c r="BC249" i="10" s="1"/>
  <c r="L249" i="10"/>
  <c r="K249" i="10"/>
  <c r="J249" i="10"/>
  <c r="I249" i="10"/>
  <c r="H249" i="10"/>
  <c r="G249" i="10"/>
  <c r="F249" i="10"/>
  <c r="E249" i="10"/>
  <c r="BJ242" i="10"/>
  <c r="BC242" i="10"/>
  <c r="BJ523" i="10"/>
  <c r="BC523" i="10"/>
  <c r="BJ241" i="10"/>
  <c r="BC241" i="10"/>
  <c r="BJ240" i="10"/>
  <c r="BC240" i="10"/>
  <c r="BJ239" i="10"/>
  <c r="BC239" i="10"/>
  <c r="BJ522" i="10"/>
  <c r="BC522" i="10"/>
  <c r="BJ238" i="10"/>
  <c r="BC238" i="10"/>
  <c r="BJ686" i="10"/>
  <c r="BC686" i="10"/>
  <c r="BJ685" i="10"/>
  <c r="BC685" i="10"/>
  <c r="BJ684" i="10"/>
  <c r="BC684" i="10"/>
  <c r="BC683" i="10"/>
  <c r="BJ682" i="10"/>
  <c r="BC682" i="10"/>
  <c r="BJ681" i="10"/>
  <c r="BC681" i="10"/>
  <c r="BC680" i="10"/>
  <c r="BJ679" i="10"/>
  <c r="AE679" i="10"/>
  <c r="AD679" i="10"/>
  <c r="AB679" i="10"/>
  <c r="AA679" i="10"/>
  <c r="Z679" i="10"/>
  <c r="Y679" i="10"/>
  <c r="X679" i="10"/>
  <c r="W679" i="10"/>
  <c r="V679" i="10"/>
  <c r="U679" i="10"/>
  <c r="T679" i="10"/>
  <c r="S679" i="10"/>
  <c r="R679" i="10"/>
  <c r="Q679" i="10"/>
  <c r="P679" i="10"/>
  <c r="O679" i="10"/>
  <c r="M679" i="10"/>
  <c r="BC679" i="10" s="1"/>
  <c r="K679" i="10"/>
  <c r="J679" i="10"/>
  <c r="I679" i="10"/>
  <c r="H679" i="10"/>
  <c r="G679" i="10"/>
  <c r="F679" i="10"/>
  <c r="E679" i="10"/>
  <c r="BJ483" i="10"/>
  <c r="BC483" i="10"/>
  <c r="R469" i="10"/>
  <c r="BJ482" i="10"/>
  <c r="BC482" i="10"/>
  <c r="BJ481" i="10"/>
  <c r="BC481" i="10"/>
  <c r="BJ480" i="10"/>
  <c r="BC480" i="10"/>
  <c r="BJ479" i="10"/>
  <c r="BC479" i="10"/>
  <c r="BJ478" i="10"/>
  <c r="BC478" i="10"/>
  <c r="BJ477" i="10"/>
  <c r="BC477" i="10"/>
  <c r="BJ476" i="10"/>
  <c r="BC476" i="10"/>
  <c r="BJ475" i="10"/>
  <c r="BC475" i="10"/>
  <c r="BJ474" i="10"/>
  <c r="BC474" i="10"/>
  <c r="AC474" i="10"/>
  <c r="BJ473" i="10"/>
  <c r="BC473" i="10"/>
  <c r="L469" i="10"/>
  <c r="BJ472" i="10"/>
  <c r="BC472" i="10"/>
  <c r="BJ471" i="10"/>
  <c r="BC471" i="10"/>
  <c r="BJ470" i="10"/>
  <c r="BC470" i="10"/>
  <c r="BJ469" i="10"/>
  <c r="BC469" i="10"/>
  <c r="BJ171" i="10"/>
  <c r="BC171" i="10"/>
  <c r="BJ170" i="10"/>
  <c r="BC170" i="10"/>
  <c r="BJ140" i="10"/>
  <c r="BC140" i="10"/>
  <c r="BJ169" i="10"/>
  <c r="BC169" i="10"/>
  <c r="BJ168" i="10"/>
  <c r="BC168" i="10"/>
  <c r="BJ167" i="10"/>
  <c r="BC167" i="10"/>
  <c r="BJ166" i="10"/>
  <c r="BC166" i="10"/>
  <c r="BJ139" i="10"/>
  <c r="BC139" i="10"/>
  <c r="BJ148" i="10"/>
  <c r="BC148" i="10"/>
  <c r="BJ165" i="10"/>
  <c r="BC165" i="10"/>
  <c r="BJ164" i="10"/>
  <c r="BC164" i="10"/>
  <c r="BJ163" i="10"/>
  <c r="BC163" i="10"/>
  <c r="BJ138" i="10"/>
  <c r="BC138" i="10"/>
  <c r="BJ162" i="10"/>
  <c r="BC162" i="10"/>
  <c r="BJ161" i="10"/>
  <c r="BC161" i="10"/>
  <c r="BJ137" i="10"/>
  <c r="BC137" i="10"/>
  <c r="AC137" i="10"/>
  <c r="BJ160" i="10"/>
  <c r="BC160" i="10"/>
  <c r="BJ136" i="10"/>
  <c r="BC136" i="10"/>
  <c r="BJ159" i="10"/>
  <c r="BC159" i="10"/>
  <c r="BJ158" i="10"/>
  <c r="BC158" i="10"/>
  <c r="BJ157" i="10"/>
  <c r="BC157" i="10"/>
  <c r="BJ135" i="10"/>
  <c r="BC135" i="10"/>
  <c r="BJ156" i="10"/>
  <c r="BC156" i="10"/>
  <c r="BJ134" i="10"/>
  <c r="BC134" i="10"/>
  <c r="BJ133" i="10"/>
  <c r="BC133" i="10"/>
  <c r="BJ155" i="10"/>
  <c r="BC155" i="10"/>
  <c r="BJ154" i="10"/>
  <c r="BC154" i="10"/>
  <c r="BJ153" i="10"/>
  <c r="BC153" i="10"/>
  <c r="BJ152" i="10"/>
  <c r="BC152" i="10"/>
  <c r="BJ132" i="10"/>
  <c r="BC132" i="10"/>
  <c r="BJ147" i="10"/>
  <c r="BC147" i="10"/>
  <c r="BJ151" i="10"/>
  <c r="BC151" i="10"/>
  <c r="BJ150" i="10"/>
  <c r="BC150" i="10"/>
  <c r="BJ131" i="10"/>
  <c r="BC131" i="10"/>
  <c r="BJ130" i="10"/>
  <c r="BC130" i="10"/>
  <c r="BJ149" i="10"/>
  <c r="BC149" i="10"/>
  <c r="BJ172" i="10"/>
  <c r="BC172" i="10"/>
  <c r="BJ129" i="10"/>
  <c r="BC129" i="10"/>
  <c r="BJ758" i="10"/>
  <c r="BC758" i="10"/>
  <c r="BJ757" i="10"/>
  <c r="BC757" i="10"/>
  <c r="BJ756" i="10"/>
  <c r="AE756" i="10"/>
  <c r="AD756" i="10"/>
  <c r="AB756" i="10"/>
  <c r="AA756" i="10"/>
  <c r="Z756" i="10"/>
  <c r="Y756" i="10"/>
  <c r="X756" i="10"/>
  <c r="W756" i="10"/>
  <c r="V756" i="10"/>
  <c r="U756" i="10"/>
  <c r="T756" i="10"/>
  <c r="S756" i="10"/>
  <c r="R756" i="10"/>
  <c r="Q756" i="10"/>
  <c r="P756" i="10"/>
  <c r="O756" i="10"/>
  <c r="M756" i="10"/>
  <c r="BC756" i="10" s="1"/>
  <c r="L756" i="10"/>
  <c r="K756" i="10"/>
  <c r="J756" i="10"/>
  <c r="I756" i="10"/>
  <c r="H756" i="10"/>
  <c r="G756" i="10"/>
  <c r="F756" i="10"/>
  <c r="E756" i="10"/>
  <c r="BJ580" i="10"/>
  <c r="BC580" i="10"/>
  <c r="BJ579" i="10"/>
  <c r="AE579" i="10"/>
  <c r="AD579" i="10"/>
  <c r="AB579" i="10"/>
  <c r="AA579" i="10"/>
  <c r="Z579" i="10"/>
  <c r="Y579" i="10"/>
  <c r="X579" i="10"/>
  <c r="W579" i="10"/>
  <c r="V579" i="10"/>
  <c r="U579" i="10"/>
  <c r="T579" i="10"/>
  <c r="S579" i="10"/>
  <c r="R579" i="10"/>
  <c r="Q579" i="10"/>
  <c r="P579" i="10"/>
  <c r="O579" i="10"/>
  <c r="M579" i="10"/>
  <c r="BC579" i="10" s="1"/>
  <c r="L579" i="10"/>
  <c r="K579" i="10"/>
  <c r="J579" i="10"/>
  <c r="I579" i="10"/>
  <c r="H579" i="10"/>
  <c r="G579" i="10"/>
  <c r="F579" i="10"/>
  <c r="E579" i="10"/>
  <c r="BJ577" i="10"/>
  <c r="BC577" i="10"/>
  <c r="BJ576" i="10"/>
  <c r="BC576" i="10"/>
  <c r="BJ320" i="10"/>
  <c r="BC320" i="10"/>
  <c r="N319" i="10"/>
  <c r="BJ319" i="10"/>
  <c r="BC319" i="10"/>
  <c r="BJ318" i="10"/>
  <c r="BC318" i="10"/>
  <c r="BJ317" i="10"/>
  <c r="AE317" i="10"/>
  <c r="AD317" i="10"/>
  <c r="AB317" i="10"/>
  <c r="AA317" i="10"/>
  <c r="Z317" i="10"/>
  <c r="Y317" i="10"/>
  <c r="X317" i="10"/>
  <c r="W317" i="10"/>
  <c r="V317" i="10"/>
  <c r="U317" i="10"/>
  <c r="T317" i="10"/>
  <c r="S317" i="10"/>
  <c r="R317" i="10"/>
  <c r="Q317" i="10"/>
  <c r="P317" i="10"/>
  <c r="O317" i="10"/>
  <c r="L317" i="10"/>
  <c r="K317" i="10"/>
  <c r="J317" i="10"/>
  <c r="I317" i="10"/>
  <c r="H317" i="10"/>
  <c r="G317" i="10"/>
  <c r="F317" i="10"/>
  <c r="E317" i="10"/>
  <c r="BJ781" i="10"/>
  <c r="BC781" i="10"/>
  <c r="BJ780" i="10"/>
  <c r="AE780" i="10"/>
  <c r="AD780" i="10"/>
  <c r="AB780" i="10"/>
  <c r="AA780" i="10"/>
  <c r="Z780" i="10"/>
  <c r="Y780" i="10"/>
  <c r="X780" i="10"/>
  <c r="W780" i="10"/>
  <c r="V780" i="10"/>
  <c r="U780" i="10"/>
  <c r="T780" i="10"/>
  <c r="S780" i="10"/>
  <c r="R780" i="10"/>
  <c r="Q780" i="10"/>
  <c r="P780" i="10"/>
  <c r="O780" i="10"/>
  <c r="M780" i="10"/>
  <c r="BC780" i="10" s="1"/>
  <c r="L780" i="10"/>
  <c r="K780" i="10"/>
  <c r="J780" i="10"/>
  <c r="I780" i="10"/>
  <c r="H780" i="10"/>
  <c r="G780" i="10"/>
  <c r="F780" i="10"/>
  <c r="E780" i="10"/>
  <c r="BJ596" i="10"/>
  <c r="BC596" i="10"/>
  <c r="BJ595" i="10"/>
  <c r="AE595" i="10"/>
  <c r="AD595" i="10"/>
  <c r="AB595" i="10"/>
  <c r="AA595" i="10"/>
  <c r="Z595" i="10"/>
  <c r="Y595" i="10"/>
  <c r="X595" i="10"/>
  <c r="W595" i="10"/>
  <c r="V595" i="10"/>
  <c r="U595" i="10"/>
  <c r="T595" i="10"/>
  <c r="S595" i="10"/>
  <c r="R595" i="10"/>
  <c r="Q595" i="10"/>
  <c r="P595" i="10"/>
  <c r="O595" i="10"/>
  <c r="M595" i="10"/>
  <c r="BC595" i="10" s="1"/>
  <c r="L595" i="10"/>
  <c r="K595" i="10"/>
  <c r="J595" i="10"/>
  <c r="I595" i="10"/>
  <c r="H595" i="10"/>
  <c r="G595" i="10"/>
  <c r="F595" i="10"/>
  <c r="E595" i="10"/>
  <c r="BJ353" i="10"/>
  <c r="BC353" i="10"/>
  <c r="BJ352" i="10"/>
  <c r="AE352" i="10"/>
  <c r="AD352" i="10"/>
  <c r="AB352" i="10"/>
  <c r="AA352" i="10"/>
  <c r="Z352" i="10"/>
  <c r="Y352" i="10"/>
  <c r="X352" i="10"/>
  <c r="W352" i="10"/>
  <c r="V352" i="10"/>
  <c r="U352" i="10"/>
  <c r="T352" i="10"/>
  <c r="S352" i="10"/>
  <c r="R352" i="10"/>
  <c r="Q352" i="10"/>
  <c r="P352" i="10"/>
  <c r="O352" i="10"/>
  <c r="M352" i="10"/>
  <c r="BC352" i="10" s="1"/>
  <c r="L352" i="10"/>
  <c r="K352" i="10"/>
  <c r="J352" i="10"/>
  <c r="I352" i="10"/>
  <c r="H352" i="10"/>
  <c r="G352" i="10"/>
  <c r="F352" i="10"/>
  <c r="E352" i="10"/>
  <c r="BJ745" i="10"/>
  <c r="BC745" i="10"/>
  <c r="BJ744" i="10"/>
  <c r="AE744" i="10"/>
  <c r="AD744" i="10"/>
  <c r="AB744" i="10"/>
  <c r="AA744" i="10"/>
  <c r="Z744" i="10"/>
  <c r="Y744" i="10"/>
  <c r="X744" i="10"/>
  <c r="W744" i="10"/>
  <c r="V744" i="10"/>
  <c r="U744" i="10"/>
  <c r="T744" i="10"/>
  <c r="S744" i="10"/>
  <c r="R744" i="10"/>
  <c r="Q744" i="10"/>
  <c r="P744" i="10"/>
  <c r="O744" i="10"/>
  <c r="M744" i="10"/>
  <c r="BC744" i="10" s="1"/>
  <c r="L744" i="10"/>
  <c r="K744" i="10"/>
  <c r="J744" i="10"/>
  <c r="I744" i="10"/>
  <c r="H744" i="10"/>
  <c r="G744" i="10"/>
  <c r="F744" i="10"/>
  <c r="E744" i="10"/>
  <c r="BJ743" i="10"/>
  <c r="BC743" i="10"/>
  <c r="BJ742" i="10"/>
  <c r="AE742" i="10"/>
  <c r="AD742" i="10"/>
  <c r="AB742" i="10"/>
  <c r="AA742" i="10"/>
  <c r="Z742" i="10"/>
  <c r="Y742" i="10"/>
  <c r="X742" i="10"/>
  <c r="W742" i="10"/>
  <c r="V742" i="10"/>
  <c r="U742" i="10"/>
  <c r="T742" i="10"/>
  <c r="S742" i="10"/>
  <c r="R742" i="10"/>
  <c r="Q742" i="10"/>
  <c r="P742" i="10"/>
  <c r="O742" i="10"/>
  <c r="M742" i="10"/>
  <c r="BC742" i="10" s="1"/>
  <c r="L742" i="10"/>
  <c r="K742" i="10"/>
  <c r="J742" i="10"/>
  <c r="I742" i="10"/>
  <c r="H742" i="10"/>
  <c r="G742" i="10"/>
  <c r="F742" i="10"/>
  <c r="E742" i="10"/>
  <c r="BJ552" i="10"/>
  <c r="BC552" i="10"/>
  <c r="BJ551" i="10"/>
  <c r="AE551" i="10"/>
  <c r="AD551" i="10"/>
  <c r="AB551" i="10"/>
  <c r="AA551" i="10"/>
  <c r="Z551" i="10"/>
  <c r="Y551" i="10"/>
  <c r="X551" i="10"/>
  <c r="W551" i="10"/>
  <c r="V551" i="10"/>
  <c r="U551" i="10"/>
  <c r="T551" i="10"/>
  <c r="S551" i="10"/>
  <c r="R551" i="10"/>
  <c r="Q551" i="10"/>
  <c r="P551" i="10"/>
  <c r="O551" i="10"/>
  <c r="M551" i="10"/>
  <c r="BC551" i="10" s="1"/>
  <c r="L551" i="10"/>
  <c r="K551" i="10"/>
  <c r="J551" i="10"/>
  <c r="I551" i="10"/>
  <c r="H551" i="10"/>
  <c r="G551" i="10"/>
  <c r="F551" i="10"/>
  <c r="E551" i="10"/>
  <c r="BJ550" i="10"/>
  <c r="BC550" i="10"/>
  <c r="BJ549" i="10"/>
  <c r="AE549" i="10"/>
  <c r="AD549" i="10"/>
  <c r="AB549" i="10"/>
  <c r="AA549" i="10"/>
  <c r="Z549" i="10"/>
  <c r="Y549" i="10"/>
  <c r="X549" i="10"/>
  <c r="W549" i="10"/>
  <c r="V549" i="10"/>
  <c r="U549" i="10"/>
  <c r="T549" i="10"/>
  <c r="S549" i="10"/>
  <c r="R549" i="10"/>
  <c r="Q549" i="10"/>
  <c r="P549" i="10"/>
  <c r="O549" i="10"/>
  <c r="M549" i="10"/>
  <c r="BC549" i="10" s="1"/>
  <c r="L549" i="10"/>
  <c r="K549" i="10"/>
  <c r="J549" i="10"/>
  <c r="I549" i="10"/>
  <c r="H549" i="10"/>
  <c r="G549" i="10"/>
  <c r="F549" i="10"/>
  <c r="E549" i="10"/>
  <c r="BJ277" i="10"/>
  <c r="BC277" i="10"/>
  <c r="BJ276" i="10"/>
  <c r="AE276" i="10"/>
  <c r="AD276" i="10"/>
  <c r="AB276" i="10"/>
  <c r="AA276" i="10"/>
  <c r="Z276" i="10"/>
  <c r="Y276" i="10"/>
  <c r="X276" i="10"/>
  <c r="W276" i="10"/>
  <c r="V276" i="10"/>
  <c r="U276" i="10"/>
  <c r="T276" i="10"/>
  <c r="S276" i="10"/>
  <c r="R276" i="10"/>
  <c r="Q276" i="10"/>
  <c r="P276" i="10"/>
  <c r="O276" i="10"/>
  <c r="N276" i="10"/>
  <c r="M276" i="10"/>
  <c r="BC276" i="10" s="1"/>
  <c r="L276" i="10"/>
  <c r="K276" i="10"/>
  <c r="J276" i="10"/>
  <c r="I276" i="10"/>
  <c r="H276" i="10"/>
  <c r="F276" i="10"/>
  <c r="E276" i="10"/>
  <c r="BJ755" i="10"/>
  <c r="BC755" i="10"/>
  <c r="BJ754" i="10"/>
  <c r="BC754" i="10"/>
  <c r="BJ753" i="10"/>
  <c r="BC753" i="10"/>
  <c r="BJ752" i="10"/>
  <c r="BC752" i="10"/>
  <c r="BJ751" i="10"/>
  <c r="BC751" i="10"/>
  <c r="BJ750" i="10"/>
  <c r="AE750" i="10"/>
  <c r="AD750" i="10"/>
  <c r="AB750" i="10"/>
  <c r="AA750" i="10"/>
  <c r="Z750" i="10"/>
  <c r="Y750" i="10"/>
  <c r="X750" i="10"/>
  <c r="W750" i="10"/>
  <c r="V750" i="10"/>
  <c r="U750" i="10"/>
  <c r="T750" i="10"/>
  <c r="S750" i="10"/>
  <c r="R750" i="10"/>
  <c r="Q750" i="10"/>
  <c r="P750" i="10"/>
  <c r="O750" i="10"/>
  <c r="M750" i="10"/>
  <c r="BC750" i="10" s="1"/>
  <c r="L750" i="10"/>
  <c r="K750" i="10"/>
  <c r="J750" i="10"/>
  <c r="I750" i="10"/>
  <c r="H750" i="10"/>
  <c r="G750" i="10"/>
  <c r="F750" i="10"/>
  <c r="E750" i="10"/>
  <c r="BJ573" i="10"/>
  <c r="BC573" i="10"/>
  <c r="BJ572" i="10"/>
  <c r="BC572" i="10"/>
  <c r="BJ571" i="10"/>
  <c r="BC571" i="10"/>
  <c r="BJ316" i="10"/>
  <c r="BC316" i="10"/>
  <c r="BJ315" i="10"/>
  <c r="AE315" i="10"/>
  <c r="AD315" i="10"/>
  <c r="AB315" i="10"/>
  <c r="AA315" i="10"/>
  <c r="Z315" i="10"/>
  <c r="Y315" i="10"/>
  <c r="X315" i="10"/>
  <c r="W315" i="10"/>
  <c r="V315" i="10"/>
  <c r="U315" i="10"/>
  <c r="T315" i="10"/>
  <c r="S315" i="10"/>
  <c r="R315" i="10"/>
  <c r="Q315" i="10"/>
  <c r="P315" i="10"/>
  <c r="O315" i="10"/>
  <c r="M315" i="10"/>
  <c r="BC315" i="10" s="1"/>
  <c r="L315" i="10"/>
  <c r="K315" i="10"/>
  <c r="J315" i="10"/>
  <c r="I315" i="10"/>
  <c r="H315" i="10"/>
  <c r="G315" i="10"/>
  <c r="F315" i="10"/>
  <c r="E315" i="10"/>
  <c r="BJ314" i="10"/>
  <c r="BC314" i="10"/>
  <c r="BJ313" i="10"/>
  <c r="AE313" i="10"/>
  <c r="AD313" i="10"/>
  <c r="AB313" i="10"/>
  <c r="AA313" i="10"/>
  <c r="Z313" i="10"/>
  <c r="Y313" i="10"/>
  <c r="X313" i="10"/>
  <c r="W313" i="10"/>
  <c r="V313" i="10"/>
  <c r="U313" i="10"/>
  <c r="T313" i="10"/>
  <c r="S313" i="10"/>
  <c r="R313" i="10"/>
  <c r="Q313" i="10"/>
  <c r="P313" i="10"/>
  <c r="O313" i="10"/>
  <c r="M313" i="10"/>
  <c r="BC313" i="10" s="1"/>
  <c r="L313" i="10"/>
  <c r="K313" i="10"/>
  <c r="J313" i="10"/>
  <c r="I313" i="10"/>
  <c r="H313" i="10"/>
  <c r="G313" i="10"/>
  <c r="F313" i="10"/>
  <c r="E313" i="10"/>
  <c r="BJ575" i="10"/>
  <c r="BC575" i="10"/>
  <c r="BJ574" i="10"/>
  <c r="BC574" i="10"/>
  <c r="BJ306" i="10"/>
  <c r="BC306" i="10"/>
  <c r="BJ741" i="10"/>
  <c r="BC741" i="10"/>
  <c r="BJ740" i="10"/>
  <c r="AE740" i="10"/>
  <c r="AD740" i="10"/>
  <c r="AB740" i="10"/>
  <c r="AA740" i="10"/>
  <c r="Z740" i="10"/>
  <c r="Y740" i="10"/>
  <c r="X740" i="10"/>
  <c r="W740" i="10"/>
  <c r="V740" i="10"/>
  <c r="U740" i="10"/>
  <c r="T740" i="10"/>
  <c r="S740" i="10"/>
  <c r="R740" i="10"/>
  <c r="Q740" i="10"/>
  <c r="P740" i="10"/>
  <c r="O740" i="10"/>
  <c r="M740" i="10"/>
  <c r="BC740" i="10" s="1"/>
  <c r="L740" i="10"/>
  <c r="K740" i="10"/>
  <c r="J740" i="10"/>
  <c r="I740" i="10"/>
  <c r="H740" i="10"/>
  <c r="G740" i="10"/>
  <c r="F740" i="10"/>
  <c r="E740" i="10"/>
  <c r="BJ739" i="10"/>
  <c r="BC739" i="10"/>
  <c r="BJ738" i="10"/>
  <c r="AE738" i="10"/>
  <c r="AD738" i="10"/>
  <c r="AB738" i="10"/>
  <c r="AA738" i="10"/>
  <c r="Z738" i="10"/>
  <c r="Y738" i="10"/>
  <c r="X738" i="10"/>
  <c r="W738" i="10"/>
  <c r="V738" i="10"/>
  <c r="U738" i="10"/>
  <c r="T738" i="10"/>
  <c r="S738" i="10"/>
  <c r="R738" i="10"/>
  <c r="Q738" i="10"/>
  <c r="P738" i="10"/>
  <c r="O738" i="10"/>
  <c r="M738" i="10"/>
  <c r="BC738" i="10" s="1"/>
  <c r="L738" i="10"/>
  <c r="K738" i="10"/>
  <c r="J738" i="10"/>
  <c r="I738" i="10"/>
  <c r="H738" i="10"/>
  <c r="G738" i="10"/>
  <c r="F738" i="10"/>
  <c r="E738" i="10"/>
  <c r="BJ548" i="10"/>
  <c r="BC548" i="10"/>
  <c r="BJ547" i="10"/>
  <c r="AE547" i="10"/>
  <c r="AD547" i="10"/>
  <c r="AB547" i="10"/>
  <c r="AA547" i="10"/>
  <c r="Z547" i="10"/>
  <c r="Y547" i="10"/>
  <c r="X547" i="10"/>
  <c r="W547" i="10"/>
  <c r="V547" i="10"/>
  <c r="U547" i="10"/>
  <c r="T547" i="10"/>
  <c r="S547" i="10"/>
  <c r="R547" i="10"/>
  <c r="Q547" i="10"/>
  <c r="P547" i="10"/>
  <c r="O547" i="10"/>
  <c r="M547" i="10"/>
  <c r="BC547" i="10" s="1"/>
  <c r="L547" i="10"/>
  <c r="K547" i="10"/>
  <c r="J547" i="10"/>
  <c r="I547" i="10"/>
  <c r="H547" i="10"/>
  <c r="G547" i="10"/>
  <c r="F547" i="10"/>
  <c r="E547" i="10"/>
  <c r="BJ546" i="10"/>
  <c r="BC546" i="10"/>
  <c r="BJ545" i="10"/>
  <c r="AE545" i="10"/>
  <c r="AD545" i="10"/>
  <c r="AB545" i="10"/>
  <c r="AA545" i="10"/>
  <c r="Z545" i="10"/>
  <c r="Y545" i="10"/>
  <c r="X545" i="10"/>
  <c r="W545" i="10"/>
  <c r="V545" i="10"/>
  <c r="U545" i="10"/>
  <c r="T545" i="10"/>
  <c r="S545" i="10"/>
  <c r="R545" i="10"/>
  <c r="Q545" i="10"/>
  <c r="P545" i="10"/>
  <c r="O545" i="10"/>
  <c r="M545" i="10"/>
  <c r="BC545" i="10" s="1"/>
  <c r="L545" i="10"/>
  <c r="K545" i="10"/>
  <c r="J545" i="10"/>
  <c r="I545" i="10"/>
  <c r="H545" i="10"/>
  <c r="G545" i="10"/>
  <c r="F545" i="10"/>
  <c r="E545" i="10"/>
  <c r="BJ272" i="10"/>
  <c r="BC272" i="10"/>
  <c r="BJ271" i="10"/>
  <c r="AE271" i="10"/>
  <c r="AD271" i="10"/>
  <c r="AB271" i="10"/>
  <c r="AA271" i="10"/>
  <c r="Z271" i="10"/>
  <c r="Y271" i="10"/>
  <c r="X271" i="10"/>
  <c r="W271" i="10"/>
  <c r="V271" i="10"/>
  <c r="U271" i="10"/>
  <c r="T271" i="10"/>
  <c r="S271" i="10"/>
  <c r="R271" i="10"/>
  <c r="Q271" i="10"/>
  <c r="P271" i="10"/>
  <c r="O271" i="10"/>
  <c r="M271" i="10"/>
  <c r="BC271" i="10" s="1"/>
  <c r="L271" i="10"/>
  <c r="K271" i="10"/>
  <c r="J271" i="10"/>
  <c r="I271" i="10"/>
  <c r="H271" i="10"/>
  <c r="G271" i="10"/>
  <c r="F271" i="10"/>
  <c r="E271" i="10"/>
  <c r="BJ270" i="10"/>
  <c r="BC270" i="10"/>
  <c r="BJ269" i="10"/>
  <c r="AE269" i="10"/>
  <c r="AD269" i="10"/>
  <c r="AB269" i="10"/>
  <c r="AA269" i="10"/>
  <c r="Z269" i="10"/>
  <c r="Y269" i="10"/>
  <c r="X269" i="10"/>
  <c r="W269" i="10"/>
  <c r="V269" i="10"/>
  <c r="U269" i="10"/>
  <c r="T269" i="10"/>
  <c r="S269" i="10"/>
  <c r="R269" i="10"/>
  <c r="Q269" i="10"/>
  <c r="P269" i="10"/>
  <c r="O269" i="10"/>
  <c r="M269" i="10"/>
  <c r="BC269" i="10" s="1"/>
  <c r="L269" i="10"/>
  <c r="K269" i="10"/>
  <c r="J269" i="10"/>
  <c r="I269" i="10"/>
  <c r="H269" i="10"/>
  <c r="G269" i="10"/>
  <c r="F269" i="10"/>
  <c r="E269" i="10"/>
  <c r="BJ193" i="10"/>
  <c r="BC193" i="10"/>
  <c r="BJ812" i="10"/>
  <c r="BC812" i="10"/>
  <c r="BJ811" i="10"/>
  <c r="BC811" i="10"/>
  <c r="BJ810" i="10"/>
  <c r="BC810" i="10"/>
  <c r="BJ809" i="10"/>
  <c r="BC809" i="10"/>
  <c r="BJ808" i="10"/>
  <c r="BC808" i="10"/>
  <c r="BJ807" i="10"/>
  <c r="BC807" i="10"/>
  <c r="BJ632" i="10"/>
  <c r="BC632" i="10"/>
  <c r="BJ631" i="10"/>
  <c r="BC631" i="10"/>
  <c r="BJ630" i="10"/>
  <c r="BC630" i="10"/>
  <c r="BJ629" i="10"/>
  <c r="BC629" i="10"/>
  <c r="BJ628" i="10"/>
  <c r="BC628" i="10"/>
  <c r="BJ627" i="10"/>
  <c r="BC627" i="10"/>
  <c r="BJ416" i="10"/>
  <c r="BC416" i="10"/>
  <c r="BJ415" i="10"/>
  <c r="BC415" i="10"/>
  <c r="BJ414" i="10"/>
  <c r="BC414" i="10"/>
  <c r="BJ737" i="10"/>
  <c r="BC737" i="10"/>
  <c r="D736" i="10"/>
  <c r="BJ736" i="10"/>
  <c r="AE736" i="10"/>
  <c r="AD736" i="10"/>
  <c r="AC736" i="10"/>
  <c r="AB736" i="10"/>
  <c r="AA736" i="10"/>
  <c r="Z736" i="10"/>
  <c r="Y736" i="10"/>
  <c r="X736" i="10"/>
  <c r="W736" i="10"/>
  <c r="V736" i="10"/>
  <c r="U736" i="10"/>
  <c r="T736" i="10"/>
  <c r="S736" i="10"/>
  <c r="R736" i="10"/>
  <c r="Q736" i="10"/>
  <c r="P736" i="10"/>
  <c r="O736" i="10"/>
  <c r="N736" i="10"/>
  <c r="M736" i="10"/>
  <c r="BC736" i="10" s="1"/>
  <c r="L736" i="10"/>
  <c r="K736" i="10"/>
  <c r="J736" i="10"/>
  <c r="I736" i="10"/>
  <c r="H736" i="10"/>
  <c r="G736" i="10"/>
  <c r="F736" i="10"/>
  <c r="E736" i="10"/>
  <c r="BJ735" i="10"/>
  <c r="BC735" i="10"/>
  <c r="BJ734" i="10"/>
  <c r="BC734" i="10"/>
  <c r="BJ733" i="10"/>
  <c r="BC733" i="10"/>
  <c r="BJ732" i="10"/>
  <c r="AE732" i="10"/>
  <c r="AD732" i="10"/>
  <c r="AC732" i="10"/>
  <c r="AB732" i="10"/>
  <c r="AA732" i="10"/>
  <c r="Z732" i="10"/>
  <c r="Y732" i="10"/>
  <c r="X732" i="10"/>
  <c r="W732" i="10"/>
  <c r="V732" i="10"/>
  <c r="U732" i="10"/>
  <c r="T732" i="10"/>
  <c r="S732" i="10"/>
  <c r="R732" i="10"/>
  <c r="Q732" i="10"/>
  <c r="P732" i="10"/>
  <c r="O732" i="10"/>
  <c r="N732" i="10"/>
  <c r="M732" i="10"/>
  <c r="BC732" i="10" s="1"/>
  <c r="L732" i="10"/>
  <c r="K732" i="10"/>
  <c r="J732" i="10"/>
  <c r="I732" i="10"/>
  <c r="H732" i="10"/>
  <c r="G732" i="10"/>
  <c r="F732" i="10"/>
  <c r="E732" i="10"/>
  <c r="BJ542" i="10"/>
  <c r="BC542" i="10"/>
  <c r="BJ541" i="10"/>
  <c r="BC541" i="10"/>
  <c r="BJ540" i="10"/>
  <c r="BC540" i="10"/>
  <c r="BJ539" i="10"/>
  <c r="BC539" i="10"/>
  <c r="BJ268" i="10"/>
  <c r="BC268" i="10"/>
  <c r="BJ267" i="10"/>
  <c r="BC267" i="10"/>
  <c r="BJ263" i="10"/>
  <c r="BC263" i="10"/>
  <c r="BJ543" i="10"/>
  <c r="BC543" i="10"/>
  <c r="CH543" i="10"/>
  <c r="BJ262" i="10"/>
  <c r="BC262" i="10"/>
  <c r="BJ792" i="10"/>
  <c r="BC792" i="10"/>
  <c r="BJ791" i="10"/>
  <c r="AE791" i="10"/>
  <c r="AD791" i="10"/>
  <c r="AB791" i="10"/>
  <c r="AA791" i="10"/>
  <c r="Z791" i="10"/>
  <c r="Y791" i="10"/>
  <c r="X791" i="10"/>
  <c r="W791" i="10"/>
  <c r="V791" i="10"/>
  <c r="U791" i="10"/>
  <c r="T791" i="10"/>
  <c r="S791" i="10"/>
  <c r="R791" i="10"/>
  <c r="Q791" i="10"/>
  <c r="P791" i="10"/>
  <c r="O791" i="10"/>
  <c r="M791" i="10"/>
  <c r="BC791" i="10" s="1"/>
  <c r="L791" i="10"/>
  <c r="K791" i="10"/>
  <c r="J791" i="10"/>
  <c r="I791" i="10"/>
  <c r="H791" i="10"/>
  <c r="G791" i="10"/>
  <c r="F791" i="10"/>
  <c r="E791" i="10"/>
  <c r="BJ790" i="10"/>
  <c r="BC790" i="10"/>
  <c r="BJ789" i="10"/>
  <c r="BC789" i="10"/>
  <c r="BJ788" i="10"/>
  <c r="AE788" i="10"/>
  <c r="AD788" i="10"/>
  <c r="AB788" i="10"/>
  <c r="AA788" i="10"/>
  <c r="Z788" i="10"/>
  <c r="Y788" i="10"/>
  <c r="X788" i="10"/>
  <c r="W788" i="10"/>
  <c r="V788" i="10"/>
  <c r="U788" i="10"/>
  <c r="T788" i="10"/>
  <c r="S788" i="10"/>
  <c r="R788" i="10"/>
  <c r="Q788" i="10"/>
  <c r="P788" i="10"/>
  <c r="O788" i="10"/>
  <c r="M788" i="10"/>
  <c r="BC788" i="10" s="1"/>
  <c r="L788" i="10"/>
  <c r="K788" i="10"/>
  <c r="J788" i="10"/>
  <c r="I788" i="10"/>
  <c r="H788" i="10"/>
  <c r="G788" i="10"/>
  <c r="F788" i="10"/>
  <c r="E788" i="10"/>
  <c r="BJ787" i="10"/>
  <c r="BC787" i="10"/>
  <c r="BJ786" i="10"/>
  <c r="AE786" i="10"/>
  <c r="AD786" i="10"/>
  <c r="AB786" i="10"/>
  <c r="AA786" i="10"/>
  <c r="Z786" i="10"/>
  <c r="Y786" i="10"/>
  <c r="X786" i="10"/>
  <c r="W786" i="10"/>
  <c r="V786" i="10"/>
  <c r="U786" i="10"/>
  <c r="T786" i="10"/>
  <c r="S786" i="10"/>
  <c r="R786" i="10"/>
  <c r="Q786" i="10"/>
  <c r="P786" i="10"/>
  <c r="O786" i="10"/>
  <c r="M786" i="10"/>
  <c r="BC786" i="10" s="1"/>
  <c r="L786" i="10"/>
  <c r="K786" i="10"/>
  <c r="J786" i="10"/>
  <c r="I786" i="10"/>
  <c r="H786" i="10"/>
  <c r="G786" i="10"/>
  <c r="F786" i="10"/>
  <c r="E786" i="10"/>
  <c r="BJ785" i="10"/>
  <c r="BC785" i="10"/>
  <c r="AU785" i="10"/>
  <c r="BJ784" i="10"/>
  <c r="AE784" i="10"/>
  <c r="AD784" i="10"/>
  <c r="AB784" i="10"/>
  <c r="AA784" i="10"/>
  <c r="Z784" i="10"/>
  <c r="Y784" i="10"/>
  <c r="X784" i="10"/>
  <c r="W784" i="10"/>
  <c r="V784" i="10"/>
  <c r="U784" i="10"/>
  <c r="T784" i="10"/>
  <c r="S784" i="10"/>
  <c r="R784" i="10"/>
  <c r="Q784" i="10"/>
  <c r="P784" i="10"/>
  <c r="O784" i="10"/>
  <c r="M784" i="10"/>
  <c r="BC784" i="10" s="1"/>
  <c r="L784" i="10"/>
  <c r="K784" i="10"/>
  <c r="J784" i="10"/>
  <c r="I784" i="10"/>
  <c r="H784" i="10"/>
  <c r="G784" i="10"/>
  <c r="F784" i="10"/>
  <c r="E784" i="10"/>
  <c r="BJ783" i="10"/>
  <c r="BC783" i="10"/>
  <c r="BJ782" i="10"/>
  <c r="AE782" i="10"/>
  <c r="AD782" i="10"/>
  <c r="AB782" i="10"/>
  <c r="AA782" i="10"/>
  <c r="Z782" i="10"/>
  <c r="Y782" i="10"/>
  <c r="X782" i="10"/>
  <c r="W782" i="10"/>
  <c r="V782" i="10"/>
  <c r="U782" i="10"/>
  <c r="T782" i="10"/>
  <c r="S782" i="10"/>
  <c r="R782" i="10"/>
  <c r="Q782" i="10"/>
  <c r="P782" i="10"/>
  <c r="O782" i="10"/>
  <c r="M782" i="10"/>
  <c r="BC782" i="10" s="1"/>
  <c r="L782" i="10"/>
  <c r="K782" i="10"/>
  <c r="J782" i="10"/>
  <c r="I782" i="10"/>
  <c r="H782" i="10"/>
  <c r="G782" i="10"/>
  <c r="F782" i="10"/>
  <c r="E782" i="10"/>
  <c r="BJ610" i="10"/>
  <c r="BC610" i="10"/>
  <c r="BJ609" i="10"/>
  <c r="BC609" i="10"/>
  <c r="BJ608" i="10"/>
  <c r="BC608" i="10"/>
  <c r="BJ607" i="10"/>
  <c r="BC607" i="10"/>
  <c r="BJ606" i="10"/>
  <c r="AE606" i="10"/>
  <c r="AD606" i="10"/>
  <c r="AB606" i="10"/>
  <c r="AA606" i="10"/>
  <c r="Z606" i="10"/>
  <c r="Y606" i="10"/>
  <c r="X606" i="10"/>
  <c r="W606" i="10"/>
  <c r="V606" i="10"/>
  <c r="U606" i="10"/>
  <c r="T606" i="10"/>
  <c r="S606" i="10"/>
  <c r="R606" i="10"/>
  <c r="Q606" i="10"/>
  <c r="P606" i="10"/>
  <c r="O606" i="10"/>
  <c r="M606" i="10"/>
  <c r="BC606" i="10" s="1"/>
  <c r="L606" i="10"/>
  <c r="K606" i="10"/>
  <c r="J606" i="10"/>
  <c r="I606" i="10"/>
  <c r="H606" i="10"/>
  <c r="G606" i="10"/>
  <c r="F606" i="10"/>
  <c r="E606" i="10"/>
  <c r="BJ605" i="10"/>
  <c r="BC605" i="10"/>
  <c r="BJ604" i="10"/>
  <c r="AE604" i="10"/>
  <c r="AD604" i="10"/>
  <c r="AB604" i="10"/>
  <c r="AA604" i="10"/>
  <c r="Z604" i="10"/>
  <c r="Y604" i="10"/>
  <c r="X604" i="10"/>
  <c r="W604" i="10"/>
  <c r="V604" i="10"/>
  <c r="U604" i="10"/>
  <c r="T604" i="10"/>
  <c r="S604" i="10"/>
  <c r="R604" i="10"/>
  <c r="Q604" i="10"/>
  <c r="P604" i="10"/>
  <c r="O604" i="10"/>
  <c r="M604" i="10"/>
  <c r="BC604" i="10" s="1"/>
  <c r="L604" i="10"/>
  <c r="K604" i="10"/>
  <c r="J604" i="10"/>
  <c r="I604" i="10"/>
  <c r="H604" i="10"/>
  <c r="G604" i="10"/>
  <c r="F604" i="10"/>
  <c r="E604" i="10"/>
  <c r="BJ603" i="10"/>
  <c r="BC603" i="10"/>
  <c r="BJ602" i="10"/>
  <c r="AE602" i="10"/>
  <c r="AD602" i="10"/>
  <c r="AB602" i="10"/>
  <c r="AA602" i="10"/>
  <c r="Z602" i="10"/>
  <c r="Y602" i="10"/>
  <c r="X602" i="10"/>
  <c r="W602" i="10"/>
  <c r="V602" i="10"/>
  <c r="U602" i="10"/>
  <c r="T602" i="10"/>
  <c r="S602" i="10"/>
  <c r="R602" i="10"/>
  <c r="Q602" i="10"/>
  <c r="P602" i="10"/>
  <c r="O602" i="10"/>
  <c r="M602" i="10"/>
  <c r="BC602" i="10" s="1"/>
  <c r="L602" i="10"/>
  <c r="K602" i="10"/>
  <c r="J602" i="10"/>
  <c r="I602" i="10"/>
  <c r="H602" i="10"/>
  <c r="G602" i="10"/>
  <c r="F602" i="10"/>
  <c r="E602" i="10"/>
  <c r="BJ601" i="10"/>
  <c r="BC601" i="10"/>
  <c r="AC600" i="10"/>
  <c r="BJ600" i="10"/>
  <c r="AE600" i="10"/>
  <c r="AD600" i="10"/>
  <c r="AB600" i="10"/>
  <c r="AA600" i="10"/>
  <c r="Z600" i="10"/>
  <c r="Y600" i="10"/>
  <c r="X600" i="10"/>
  <c r="W600" i="10"/>
  <c r="V600" i="10"/>
  <c r="U600" i="10"/>
  <c r="T600" i="10"/>
  <c r="S600" i="10"/>
  <c r="R600" i="10"/>
  <c r="Q600" i="10"/>
  <c r="P600" i="10"/>
  <c r="O600" i="10"/>
  <c r="M600" i="10"/>
  <c r="BC600" i="10" s="1"/>
  <c r="L600" i="10"/>
  <c r="K600" i="10"/>
  <c r="J600" i="10"/>
  <c r="I600" i="10"/>
  <c r="H600" i="10"/>
  <c r="G600" i="10"/>
  <c r="F600" i="10"/>
  <c r="E600" i="10"/>
  <c r="BJ599" i="10"/>
  <c r="BC599" i="10"/>
  <c r="BJ598" i="10"/>
  <c r="BC598" i="10"/>
  <c r="BJ597" i="10"/>
  <c r="AE597" i="10"/>
  <c r="AD597" i="10"/>
  <c r="AB597" i="10"/>
  <c r="AA597" i="10"/>
  <c r="Z597" i="10"/>
  <c r="Y597" i="10"/>
  <c r="X597" i="10"/>
  <c r="W597" i="10"/>
  <c r="V597" i="10"/>
  <c r="U597" i="10"/>
  <c r="T597" i="10"/>
  <c r="S597" i="10"/>
  <c r="R597" i="10"/>
  <c r="Q597" i="10"/>
  <c r="P597" i="10"/>
  <c r="O597" i="10"/>
  <c r="M597" i="10"/>
  <c r="BC597" i="10" s="1"/>
  <c r="L597" i="10"/>
  <c r="K597" i="10"/>
  <c r="J597" i="10"/>
  <c r="I597" i="10"/>
  <c r="H597" i="10"/>
  <c r="G597" i="10"/>
  <c r="F597" i="10"/>
  <c r="E597" i="10"/>
  <c r="BJ383" i="10"/>
  <c r="BC383" i="10"/>
  <c r="BJ611" i="10"/>
  <c r="BC611" i="10"/>
  <c r="BJ382" i="10"/>
  <c r="BC382" i="10"/>
  <c r="BJ366" i="10"/>
  <c r="BC366" i="10"/>
  <c r="BJ365" i="10"/>
  <c r="BC365" i="10"/>
  <c r="BJ364" i="10"/>
  <c r="BC364" i="10"/>
  <c r="BJ361" i="10"/>
  <c r="BC361" i="10"/>
  <c r="BJ360" i="10"/>
  <c r="BC360" i="10"/>
  <c r="BJ359" i="10"/>
  <c r="BC359" i="10"/>
  <c r="AU359" i="10"/>
  <c r="BJ358" i="10"/>
  <c r="AE358" i="10"/>
  <c r="AD358" i="10"/>
  <c r="AB358" i="10"/>
  <c r="AA358" i="10"/>
  <c r="Z358" i="10"/>
  <c r="Y358" i="10"/>
  <c r="X358" i="10"/>
  <c r="W358" i="10"/>
  <c r="V358" i="10"/>
  <c r="U358" i="10"/>
  <c r="T358" i="10"/>
  <c r="S358" i="10"/>
  <c r="R358" i="10"/>
  <c r="Q358" i="10"/>
  <c r="P358" i="10"/>
  <c r="O358" i="10"/>
  <c r="M358" i="10"/>
  <c r="BC358" i="10" s="1"/>
  <c r="L358" i="10"/>
  <c r="K358" i="10"/>
  <c r="J358" i="10"/>
  <c r="I358" i="10"/>
  <c r="H358" i="10"/>
  <c r="G358" i="10"/>
  <c r="F358" i="10"/>
  <c r="E358" i="10"/>
  <c r="BJ357" i="10"/>
  <c r="BC357" i="10"/>
  <c r="BJ356" i="10"/>
  <c r="AE356" i="10"/>
  <c r="AD356" i="10"/>
  <c r="AB356" i="10"/>
  <c r="AA356" i="10"/>
  <c r="Z356" i="10"/>
  <c r="Y356" i="10"/>
  <c r="X356" i="10"/>
  <c r="W356" i="10"/>
  <c r="V356" i="10"/>
  <c r="U356" i="10"/>
  <c r="T356" i="10"/>
  <c r="S356" i="10"/>
  <c r="R356" i="10"/>
  <c r="Q356" i="10"/>
  <c r="P356" i="10"/>
  <c r="O356" i="10"/>
  <c r="M356" i="10"/>
  <c r="BC356" i="10" s="1"/>
  <c r="L356" i="10"/>
  <c r="K356" i="10"/>
  <c r="J356" i="10"/>
  <c r="I356" i="10"/>
  <c r="H356" i="10"/>
  <c r="G356" i="10"/>
  <c r="F356" i="10"/>
  <c r="E356" i="10"/>
  <c r="BJ779" i="10"/>
  <c r="BC779" i="10"/>
  <c r="BJ778" i="10"/>
  <c r="AE778" i="10"/>
  <c r="AD778" i="10"/>
  <c r="AB778" i="10"/>
  <c r="AA778" i="10"/>
  <c r="Z778" i="10"/>
  <c r="Y778" i="10"/>
  <c r="X778" i="10"/>
  <c r="W778" i="10"/>
  <c r="V778" i="10"/>
  <c r="U778" i="10"/>
  <c r="T778" i="10"/>
  <c r="S778" i="10"/>
  <c r="R778" i="10"/>
  <c r="Q778" i="10"/>
  <c r="P778" i="10"/>
  <c r="O778" i="10"/>
  <c r="M778" i="10"/>
  <c r="BC778" i="10" s="1"/>
  <c r="L778" i="10"/>
  <c r="K778" i="10"/>
  <c r="J778" i="10"/>
  <c r="I778" i="10"/>
  <c r="H778" i="10"/>
  <c r="G778" i="10"/>
  <c r="F778" i="10"/>
  <c r="E778" i="10"/>
  <c r="BJ777" i="10"/>
  <c r="BC777" i="10"/>
  <c r="BJ776" i="10"/>
  <c r="AE776" i="10"/>
  <c r="AD776" i="10"/>
  <c r="AB776" i="10"/>
  <c r="AA776" i="10"/>
  <c r="Z776" i="10"/>
  <c r="Y776" i="10"/>
  <c r="X776" i="10"/>
  <c r="W776" i="10"/>
  <c r="V776" i="10"/>
  <c r="U776" i="10"/>
  <c r="T776" i="10"/>
  <c r="S776" i="10"/>
  <c r="R776" i="10"/>
  <c r="Q776" i="10"/>
  <c r="P776" i="10"/>
  <c r="O776" i="10"/>
  <c r="M776" i="10"/>
  <c r="BC776" i="10" s="1"/>
  <c r="L776" i="10"/>
  <c r="K776" i="10"/>
  <c r="J776" i="10"/>
  <c r="I776" i="10"/>
  <c r="H776" i="10"/>
  <c r="G776" i="10"/>
  <c r="F776" i="10"/>
  <c r="E776" i="10"/>
  <c r="BJ775" i="10"/>
  <c r="BC775" i="10"/>
  <c r="BJ774" i="10"/>
  <c r="BC774" i="10"/>
  <c r="BJ773" i="10"/>
  <c r="BC773" i="10"/>
  <c r="BJ772" i="10"/>
  <c r="BC772" i="10"/>
  <c r="BJ771" i="10"/>
  <c r="BC771" i="10"/>
  <c r="BJ770" i="10"/>
  <c r="AE770" i="10"/>
  <c r="AD770" i="10"/>
  <c r="AB770" i="10"/>
  <c r="AA770" i="10"/>
  <c r="Z770" i="10"/>
  <c r="Y770" i="10"/>
  <c r="X770" i="10"/>
  <c r="W770" i="10"/>
  <c r="V770" i="10"/>
  <c r="U770" i="10"/>
  <c r="S770" i="10"/>
  <c r="R770" i="10"/>
  <c r="Q770" i="10"/>
  <c r="P770" i="10"/>
  <c r="O770" i="10"/>
  <c r="M770" i="10"/>
  <c r="BC770" i="10" s="1"/>
  <c r="L770" i="10"/>
  <c r="K770" i="10"/>
  <c r="J770" i="10"/>
  <c r="I770" i="10"/>
  <c r="H770" i="10"/>
  <c r="F770" i="10"/>
  <c r="E770" i="10"/>
  <c r="BJ769" i="10"/>
  <c r="BC769" i="10"/>
  <c r="BJ768" i="10"/>
  <c r="BC768" i="10"/>
  <c r="BJ767" i="10"/>
  <c r="AE767" i="10"/>
  <c r="AD767" i="10"/>
  <c r="AB767" i="10"/>
  <c r="AA767" i="10"/>
  <c r="Z767" i="10"/>
  <c r="Y767" i="10"/>
  <c r="X767" i="10"/>
  <c r="W767" i="10"/>
  <c r="V767" i="10"/>
  <c r="U767" i="10"/>
  <c r="T767" i="10"/>
  <c r="S767" i="10"/>
  <c r="R767" i="10"/>
  <c r="Q767" i="10"/>
  <c r="P767" i="10"/>
  <c r="O767" i="10"/>
  <c r="M767" i="10"/>
  <c r="BC767" i="10" s="1"/>
  <c r="L767" i="10"/>
  <c r="K767" i="10"/>
  <c r="J767" i="10"/>
  <c r="I767" i="10"/>
  <c r="H767" i="10"/>
  <c r="G767" i="10"/>
  <c r="F767" i="10"/>
  <c r="E767" i="10"/>
  <c r="BJ766" i="10"/>
  <c r="BC766" i="10"/>
  <c r="BJ765" i="10"/>
  <c r="BC765" i="10"/>
  <c r="BJ764" i="10"/>
  <c r="AE764" i="10"/>
  <c r="AD764" i="10"/>
  <c r="AB764" i="10"/>
  <c r="AA764" i="10"/>
  <c r="Z764" i="10"/>
  <c r="Y764" i="10"/>
  <c r="X764" i="10"/>
  <c r="W764" i="10"/>
  <c r="V764" i="10"/>
  <c r="U764" i="10"/>
  <c r="T764" i="10"/>
  <c r="S764" i="10"/>
  <c r="R764" i="10"/>
  <c r="Q764" i="10"/>
  <c r="P764" i="10"/>
  <c r="O764" i="10"/>
  <c r="M764" i="10"/>
  <c r="BC764" i="10" s="1"/>
  <c r="L764" i="10"/>
  <c r="K764" i="10"/>
  <c r="J764" i="10"/>
  <c r="I764" i="10"/>
  <c r="H764" i="10"/>
  <c r="G764" i="10"/>
  <c r="F764" i="10"/>
  <c r="E764" i="10"/>
  <c r="BJ763" i="10"/>
  <c r="BC763" i="10"/>
  <c r="BJ762" i="10"/>
  <c r="BC762" i="10"/>
  <c r="BJ761" i="10"/>
  <c r="AE761" i="10"/>
  <c r="AD761" i="10"/>
  <c r="AB761" i="10"/>
  <c r="AA761" i="10"/>
  <c r="Z761" i="10"/>
  <c r="Y761" i="10"/>
  <c r="X761" i="10"/>
  <c r="W761" i="10"/>
  <c r="V761" i="10"/>
  <c r="U761" i="10"/>
  <c r="T761" i="10"/>
  <c r="S761" i="10"/>
  <c r="R761" i="10"/>
  <c r="Q761" i="10"/>
  <c r="P761" i="10"/>
  <c r="O761" i="10"/>
  <c r="M761" i="10"/>
  <c r="BC761" i="10" s="1"/>
  <c r="L761" i="10"/>
  <c r="K761" i="10"/>
  <c r="J761" i="10"/>
  <c r="I761" i="10"/>
  <c r="H761" i="10"/>
  <c r="G761" i="10"/>
  <c r="F761" i="10"/>
  <c r="E761" i="10"/>
  <c r="BJ594" i="10"/>
  <c r="BC594" i="10"/>
  <c r="BJ593" i="10"/>
  <c r="BC593" i="10"/>
  <c r="BJ592" i="10"/>
  <c r="AE592" i="10"/>
  <c r="AD592" i="10"/>
  <c r="AB592" i="10"/>
  <c r="AA592" i="10"/>
  <c r="Z592" i="10"/>
  <c r="Y592" i="10"/>
  <c r="X592" i="10"/>
  <c r="W592" i="10"/>
  <c r="V592" i="10"/>
  <c r="U592" i="10"/>
  <c r="T592" i="10"/>
  <c r="S592" i="10"/>
  <c r="R592" i="10"/>
  <c r="Q592" i="10"/>
  <c r="P592" i="10"/>
  <c r="O592" i="10"/>
  <c r="M592" i="10"/>
  <c r="BC592" i="10" s="1"/>
  <c r="L592" i="10"/>
  <c r="K592" i="10"/>
  <c r="J592" i="10"/>
  <c r="I592" i="10"/>
  <c r="H592" i="10"/>
  <c r="G592" i="10"/>
  <c r="F592" i="10"/>
  <c r="E592" i="10"/>
  <c r="BJ591" i="10"/>
  <c r="BC591" i="10"/>
  <c r="BJ590" i="10"/>
  <c r="AE590" i="10"/>
  <c r="AD590" i="10"/>
  <c r="AB590" i="10"/>
  <c r="AA590" i="10"/>
  <c r="Z590" i="10"/>
  <c r="Y590" i="10"/>
  <c r="X590" i="10"/>
  <c r="W590" i="10"/>
  <c r="V590" i="10"/>
  <c r="U590" i="10"/>
  <c r="T590" i="10"/>
  <c r="S590" i="10"/>
  <c r="R590" i="10"/>
  <c r="Q590" i="10"/>
  <c r="P590" i="10"/>
  <c r="O590" i="10"/>
  <c r="M590" i="10"/>
  <c r="BC590" i="10" s="1"/>
  <c r="L590" i="10"/>
  <c r="K590" i="10"/>
  <c r="J590" i="10"/>
  <c r="I590" i="10"/>
  <c r="H590" i="10"/>
  <c r="G590" i="10"/>
  <c r="F590" i="10"/>
  <c r="E590" i="10"/>
  <c r="BJ589" i="10"/>
  <c r="BC589" i="10"/>
  <c r="BJ588" i="10"/>
  <c r="BC588" i="10"/>
  <c r="BJ587" i="10"/>
  <c r="AE587" i="10"/>
  <c r="AD587" i="10"/>
  <c r="AB587" i="10"/>
  <c r="AA587" i="10"/>
  <c r="Z587" i="10"/>
  <c r="Y587" i="10"/>
  <c r="X587" i="10"/>
  <c r="W587" i="10"/>
  <c r="V587" i="10"/>
  <c r="U587" i="10"/>
  <c r="T587" i="10"/>
  <c r="S587" i="10"/>
  <c r="R587" i="10"/>
  <c r="Q587" i="10"/>
  <c r="P587" i="10"/>
  <c r="O587" i="10"/>
  <c r="M587" i="10"/>
  <c r="BC587" i="10" s="1"/>
  <c r="L587" i="10"/>
  <c r="K587" i="10"/>
  <c r="J587" i="10"/>
  <c r="I587" i="10"/>
  <c r="H587" i="10"/>
  <c r="G587" i="10"/>
  <c r="F587" i="10"/>
  <c r="E587" i="10"/>
  <c r="BJ586" i="10"/>
  <c r="BC586" i="10"/>
  <c r="BJ585" i="10"/>
  <c r="AE585" i="10"/>
  <c r="AD585" i="10"/>
  <c r="AB585" i="10"/>
  <c r="AA585" i="10"/>
  <c r="Z585" i="10"/>
  <c r="Y585" i="10"/>
  <c r="X585" i="10"/>
  <c r="W585" i="10"/>
  <c r="V585" i="10"/>
  <c r="U585" i="10"/>
  <c r="T585" i="10"/>
  <c r="S585" i="10"/>
  <c r="Q585" i="10"/>
  <c r="P585" i="10"/>
  <c r="O585" i="10"/>
  <c r="N585" i="10"/>
  <c r="M585" i="10"/>
  <c r="BC585" i="10" s="1"/>
  <c r="L585" i="10"/>
  <c r="K585" i="10"/>
  <c r="J585" i="10"/>
  <c r="I585" i="10"/>
  <c r="H585" i="10"/>
  <c r="G585" i="10"/>
  <c r="F585" i="10"/>
  <c r="E585" i="10"/>
  <c r="BJ584" i="10"/>
  <c r="BC584" i="10"/>
  <c r="BJ583" i="10"/>
  <c r="AE583" i="10"/>
  <c r="AD583" i="10"/>
  <c r="AB583" i="10"/>
  <c r="AA583" i="10"/>
  <c r="Z583" i="10"/>
  <c r="Y583" i="10"/>
  <c r="X583" i="10"/>
  <c r="W583" i="10"/>
  <c r="V583" i="10"/>
  <c r="U583" i="10"/>
  <c r="T583" i="10"/>
  <c r="S583" i="10"/>
  <c r="R583" i="10"/>
  <c r="Q583" i="10"/>
  <c r="P583" i="10"/>
  <c r="O583" i="10"/>
  <c r="M583" i="10"/>
  <c r="BC583" i="10" s="1"/>
  <c r="L583" i="10"/>
  <c r="K583" i="10"/>
  <c r="J583" i="10"/>
  <c r="I583" i="10"/>
  <c r="H583" i="10"/>
  <c r="G583" i="10"/>
  <c r="F583" i="10"/>
  <c r="E583" i="10"/>
  <c r="BJ345" i="10"/>
  <c r="BC345" i="10"/>
  <c r="N344" i="10"/>
  <c r="BJ344" i="10"/>
  <c r="BC344" i="10"/>
  <c r="BJ342" i="10"/>
  <c r="BC342" i="10"/>
  <c r="BJ341" i="10"/>
  <c r="BC341" i="10"/>
  <c r="BJ339" i="10"/>
  <c r="BC339" i="10"/>
  <c r="BJ338" i="10"/>
  <c r="BC338" i="10"/>
  <c r="BJ337" i="10"/>
  <c r="BC337" i="10"/>
  <c r="BJ336" i="10"/>
  <c r="BC336" i="10"/>
  <c r="BJ335" i="10"/>
  <c r="BC335" i="10"/>
  <c r="BJ333" i="10"/>
  <c r="BC333" i="10"/>
  <c r="N332" i="10"/>
  <c r="BJ332" i="10"/>
  <c r="BC332" i="10"/>
  <c r="BJ329" i="10"/>
  <c r="BC329" i="10"/>
  <c r="BJ328" i="10"/>
  <c r="BC328" i="10"/>
  <c r="BJ327" i="10"/>
  <c r="BC327" i="10"/>
  <c r="BJ325" i="10"/>
  <c r="BC325" i="10"/>
  <c r="N324" i="10"/>
  <c r="BJ324" i="10"/>
  <c r="BC324" i="10"/>
  <c r="BJ697" i="10"/>
  <c r="BC697" i="10"/>
  <c r="BJ696" i="10"/>
  <c r="BC696" i="10"/>
  <c r="BJ695" i="10"/>
  <c r="BC695" i="10"/>
  <c r="BJ694" i="10"/>
  <c r="BC694" i="10"/>
  <c r="BJ693" i="10"/>
  <c r="BC693" i="10"/>
  <c r="BJ692" i="10"/>
  <c r="BC692" i="10"/>
  <c r="BJ691" i="10"/>
  <c r="BC691" i="10"/>
  <c r="BJ690" i="10"/>
  <c r="BC690" i="10"/>
  <c r="BJ689" i="10"/>
  <c r="BC689" i="10"/>
  <c r="BJ688" i="10"/>
  <c r="AE688" i="10"/>
  <c r="AD688" i="10"/>
  <c r="AB688" i="10"/>
  <c r="AA688" i="10"/>
  <c r="Z688" i="10"/>
  <c r="Y688" i="10"/>
  <c r="X688" i="10"/>
  <c r="W688" i="10"/>
  <c r="V688" i="10"/>
  <c r="U688" i="10"/>
  <c r="T688" i="10"/>
  <c r="S688" i="10"/>
  <c r="R688" i="10"/>
  <c r="Q688" i="10"/>
  <c r="P688" i="10"/>
  <c r="O688" i="10"/>
  <c r="M688" i="10"/>
  <c r="BC688" i="10" s="1"/>
  <c r="K688" i="10"/>
  <c r="J688" i="10"/>
  <c r="I688" i="10"/>
  <c r="H688" i="10"/>
  <c r="G688" i="10"/>
  <c r="F688" i="10"/>
  <c r="E688" i="10"/>
  <c r="BJ494" i="10"/>
  <c r="BC494" i="10"/>
  <c r="BJ493" i="10"/>
  <c r="BC493" i="10"/>
  <c r="BJ492" i="10"/>
  <c r="BC492" i="10"/>
  <c r="BJ491" i="10"/>
  <c r="BC491" i="10"/>
  <c r="BJ490" i="10"/>
  <c r="BC490" i="10"/>
  <c r="BJ489" i="10"/>
  <c r="BC489" i="10"/>
  <c r="BJ488" i="10"/>
  <c r="BC488" i="10"/>
  <c r="BJ487" i="10"/>
  <c r="BC487" i="10"/>
  <c r="BJ486" i="10"/>
  <c r="BC486" i="10"/>
  <c r="BJ485" i="10"/>
  <c r="BC485" i="10"/>
  <c r="BJ484" i="10"/>
  <c r="BC484" i="10"/>
  <c r="BJ185" i="10"/>
  <c r="BC185" i="10"/>
  <c r="BJ184" i="10"/>
  <c r="BC184" i="10"/>
  <c r="BJ183" i="10"/>
  <c r="BC183" i="10"/>
  <c r="BJ182" i="10"/>
  <c r="BC182" i="10"/>
  <c r="BJ181" i="10"/>
  <c r="BC181" i="10"/>
  <c r="BJ180" i="10"/>
  <c r="BC180" i="10"/>
  <c r="BJ179" i="10"/>
  <c r="BC179" i="10"/>
  <c r="BJ178" i="10"/>
  <c r="BC178" i="10"/>
  <c r="BJ177" i="10"/>
  <c r="BC177" i="10"/>
  <c r="BJ192" i="10"/>
  <c r="BC192" i="10"/>
  <c r="BJ176" i="10"/>
  <c r="BC176" i="10"/>
  <c r="BJ175" i="10"/>
  <c r="BC175" i="10"/>
  <c r="BJ174" i="10"/>
  <c r="BC174" i="10"/>
  <c r="BJ669" i="10"/>
  <c r="BC669" i="10"/>
  <c r="BJ668" i="10"/>
  <c r="BC668" i="10"/>
  <c r="BJ667" i="10"/>
  <c r="BC667" i="10"/>
  <c r="BJ666" i="10"/>
  <c r="BC666" i="10"/>
  <c r="BJ665" i="10"/>
  <c r="BC665" i="10"/>
  <c r="BJ664" i="10"/>
  <c r="BC664" i="10"/>
  <c r="BJ663" i="10"/>
  <c r="BC663" i="10"/>
  <c r="BJ662" i="10"/>
  <c r="BC662" i="10"/>
  <c r="BJ661" i="10"/>
  <c r="BC661" i="10"/>
  <c r="BJ660" i="10"/>
  <c r="BC660" i="10"/>
  <c r="BJ659" i="10"/>
  <c r="BC659" i="10"/>
  <c r="BJ658" i="10"/>
  <c r="BC658" i="10"/>
  <c r="BJ657" i="10"/>
  <c r="BC657" i="10"/>
  <c r="BJ655" i="10"/>
  <c r="BC655" i="10"/>
  <c r="BJ654" i="10"/>
  <c r="BC654" i="10"/>
  <c r="BJ653" i="10"/>
  <c r="BC653" i="10"/>
  <c r="BJ652" i="10"/>
  <c r="BC652" i="10"/>
  <c r="BJ651" i="10"/>
  <c r="BC651" i="10"/>
  <c r="BJ650" i="10"/>
  <c r="BC650" i="10"/>
  <c r="BJ649" i="10"/>
  <c r="BC649" i="10"/>
  <c r="BJ648" i="10"/>
  <c r="BC648" i="10"/>
  <c r="BJ647" i="10"/>
  <c r="BC647" i="10"/>
  <c r="BJ646" i="10"/>
  <c r="BC646" i="10"/>
  <c r="BJ645" i="10"/>
  <c r="BC645" i="10"/>
  <c r="BJ644" i="10"/>
  <c r="BC644" i="10"/>
  <c r="BJ643" i="10"/>
  <c r="BC643" i="10"/>
  <c r="BJ642" i="10"/>
  <c r="BC642" i="10"/>
  <c r="BJ641" i="10"/>
  <c r="BC641" i="10"/>
  <c r="BJ640" i="10"/>
  <c r="BC640" i="10"/>
  <c r="BJ639" i="10"/>
  <c r="BC639" i="10"/>
  <c r="BJ638" i="10"/>
  <c r="BC638" i="10"/>
  <c r="BJ637" i="10"/>
  <c r="BC637" i="10"/>
  <c r="BJ636" i="10"/>
  <c r="BC636" i="10"/>
  <c r="BJ635" i="10"/>
  <c r="BC635" i="10"/>
  <c r="BJ634" i="10"/>
  <c r="BJ459" i="10"/>
  <c r="BC459" i="10"/>
  <c r="BJ458" i="10"/>
  <c r="BC458" i="10"/>
  <c r="BJ457" i="10"/>
  <c r="BC457" i="10"/>
  <c r="BJ456" i="10"/>
  <c r="BC456" i="10"/>
  <c r="BJ455" i="10"/>
  <c r="BC455" i="10"/>
  <c r="BJ454" i="10"/>
  <c r="BC454" i="10"/>
  <c r="BJ453" i="10"/>
  <c r="BC453" i="10"/>
  <c r="BJ452" i="10"/>
  <c r="BC452" i="10"/>
  <c r="BJ53" i="10"/>
  <c r="BC53" i="10"/>
  <c r="BJ451" i="10"/>
  <c r="BC451" i="10"/>
  <c r="BJ450" i="10"/>
  <c r="BC450" i="10"/>
  <c r="BJ449" i="10"/>
  <c r="BC449" i="10"/>
  <c r="BJ448" i="10"/>
  <c r="BC448" i="10"/>
  <c r="BJ447" i="10"/>
  <c r="BC447" i="10"/>
  <c r="BJ446" i="10"/>
  <c r="BC446" i="10"/>
  <c r="BJ445" i="10"/>
  <c r="BC445" i="10"/>
  <c r="BJ444" i="10"/>
  <c r="BC444" i="10"/>
  <c r="BJ443" i="10"/>
  <c r="BC443" i="10"/>
  <c r="BJ442" i="10"/>
  <c r="BC442" i="10"/>
  <c r="BJ441" i="10"/>
  <c r="BC441" i="10"/>
  <c r="BJ440" i="10"/>
  <c r="BC440" i="10"/>
  <c r="BJ439" i="10"/>
  <c r="BC439" i="10"/>
  <c r="BJ438" i="10"/>
  <c r="BC438" i="10"/>
  <c r="BJ437" i="10"/>
  <c r="BC437" i="10"/>
  <c r="BJ436" i="10"/>
  <c r="BC436" i="10"/>
  <c r="BJ435" i="10"/>
  <c r="BC435" i="10"/>
  <c r="BJ670" i="10"/>
  <c r="BC670" i="10"/>
  <c r="BJ432" i="10"/>
  <c r="BC432" i="10"/>
  <c r="BJ431" i="10"/>
  <c r="BC431" i="10"/>
  <c r="BJ430" i="10"/>
  <c r="BC430" i="10"/>
  <c r="BJ429" i="10"/>
  <c r="BC429" i="10"/>
  <c r="BJ428" i="10"/>
  <c r="BC428" i="10"/>
  <c r="BJ427" i="10"/>
  <c r="BC427" i="10"/>
  <c r="BJ426" i="10"/>
  <c r="BC426" i="10"/>
  <c r="BJ425" i="10"/>
  <c r="BC425" i="10"/>
  <c r="BJ423" i="10"/>
  <c r="BC423" i="10"/>
  <c r="BJ422" i="10"/>
  <c r="BC422" i="10"/>
  <c r="BJ421" i="10"/>
  <c r="BC421" i="10"/>
  <c r="BJ420" i="10"/>
  <c r="BJ51" i="10"/>
  <c r="BC51" i="10"/>
  <c r="BJ50" i="10"/>
  <c r="BC50" i="10"/>
  <c r="BJ49" i="10"/>
  <c r="BC49" i="10"/>
  <c r="BJ48" i="10"/>
  <c r="BC48" i="10"/>
  <c r="BJ47" i="10"/>
  <c r="BC47" i="10"/>
  <c r="BJ46" i="10"/>
  <c r="BC46" i="10"/>
  <c r="BJ45" i="10"/>
  <c r="BC45" i="10"/>
  <c r="BJ44" i="10"/>
  <c r="BC44" i="10"/>
  <c r="BJ43" i="10"/>
  <c r="BC43" i="10"/>
  <c r="BJ42" i="10"/>
  <c r="BC42" i="10"/>
  <c r="BJ41" i="10"/>
  <c r="BC41" i="10"/>
  <c r="BJ40" i="10"/>
  <c r="BC40" i="10"/>
  <c r="BJ39" i="10"/>
  <c r="BC39" i="10"/>
  <c r="BJ38" i="10"/>
  <c r="BC38" i="10"/>
  <c r="BJ37" i="10"/>
  <c r="BC37" i="10"/>
  <c r="BJ36" i="10"/>
  <c r="BC36" i="10"/>
  <c r="BJ35" i="10"/>
  <c r="BC35" i="10"/>
  <c r="BJ34" i="10"/>
  <c r="BC34" i="10"/>
  <c r="BJ33" i="10"/>
  <c r="BC33" i="10"/>
  <c r="BJ32" i="10"/>
  <c r="BC32" i="10"/>
  <c r="BJ31" i="10"/>
  <c r="BC31" i="10"/>
  <c r="BJ30" i="10"/>
  <c r="BC30" i="10"/>
  <c r="BJ29" i="10"/>
  <c r="BC29" i="10"/>
  <c r="BJ28" i="10"/>
  <c r="BC28" i="10"/>
  <c r="BJ27" i="10"/>
  <c r="BC27" i="10"/>
  <c r="BJ26" i="10"/>
  <c r="BC26" i="10"/>
  <c r="BJ25" i="10"/>
  <c r="BC25" i="10"/>
  <c r="BJ24" i="10"/>
  <c r="BC24" i="10"/>
  <c r="BJ23" i="10"/>
  <c r="BC23" i="10"/>
  <c r="BJ460" i="10"/>
  <c r="BC460" i="10"/>
  <c r="BJ22" i="10"/>
  <c r="BC22" i="10"/>
  <c r="CH22" i="10"/>
  <c r="BJ21" i="10"/>
  <c r="BJ802" i="10"/>
  <c r="BC802" i="10"/>
  <c r="BJ801" i="10"/>
  <c r="AE801" i="10"/>
  <c r="AD801" i="10"/>
  <c r="AB801" i="10"/>
  <c r="AA801" i="10"/>
  <c r="Z801" i="10"/>
  <c r="Y801" i="10"/>
  <c r="X801" i="10"/>
  <c r="W801" i="10"/>
  <c r="V801" i="10"/>
  <c r="U801" i="10"/>
  <c r="T801" i="10"/>
  <c r="S801" i="10"/>
  <c r="R801" i="10"/>
  <c r="Q801" i="10"/>
  <c r="P801" i="10"/>
  <c r="O801" i="10"/>
  <c r="M801" i="10"/>
  <c r="BC801" i="10" s="1"/>
  <c r="L801" i="10"/>
  <c r="K801" i="10"/>
  <c r="J801" i="10"/>
  <c r="I801" i="10"/>
  <c r="H801" i="10"/>
  <c r="G801" i="10"/>
  <c r="F801" i="10"/>
  <c r="E801" i="10"/>
  <c r="BJ800" i="10"/>
  <c r="BC800" i="10"/>
  <c r="BJ799" i="10"/>
  <c r="AE799" i="10"/>
  <c r="AD799" i="10"/>
  <c r="AB799" i="10"/>
  <c r="AA799" i="10"/>
  <c r="Z799" i="10"/>
  <c r="Y799" i="10"/>
  <c r="X799" i="10"/>
  <c r="W799" i="10"/>
  <c r="V799" i="10"/>
  <c r="U799" i="10"/>
  <c r="T799" i="10"/>
  <c r="S799" i="10"/>
  <c r="R799" i="10"/>
  <c r="Q799" i="10"/>
  <c r="P799" i="10"/>
  <c r="O799" i="10"/>
  <c r="M799" i="10"/>
  <c r="BC799" i="10" s="1"/>
  <c r="L799" i="10"/>
  <c r="K799" i="10"/>
  <c r="J799" i="10"/>
  <c r="I799" i="10"/>
  <c r="H799" i="10"/>
  <c r="G799" i="10"/>
  <c r="F799" i="10"/>
  <c r="E799" i="10"/>
  <c r="BJ798" i="10"/>
  <c r="BC798" i="10"/>
  <c r="BJ797" i="10"/>
  <c r="AE797" i="10"/>
  <c r="AD797" i="10"/>
  <c r="AB797" i="10"/>
  <c r="AA797" i="10"/>
  <c r="Z797" i="10"/>
  <c r="Y797" i="10"/>
  <c r="X797" i="10"/>
  <c r="W797" i="10"/>
  <c r="V797" i="10"/>
  <c r="U797" i="10"/>
  <c r="T797" i="10"/>
  <c r="S797" i="10"/>
  <c r="R797" i="10"/>
  <c r="Q797" i="10"/>
  <c r="P797" i="10"/>
  <c r="O797" i="10"/>
  <c r="M797" i="10"/>
  <c r="BC797" i="10" s="1"/>
  <c r="L797" i="10"/>
  <c r="K797" i="10"/>
  <c r="J797" i="10"/>
  <c r="I797" i="10"/>
  <c r="H797" i="10"/>
  <c r="G797" i="10"/>
  <c r="F797" i="10"/>
  <c r="E797" i="10"/>
  <c r="BJ796" i="10"/>
  <c r="BC796" i="10"/>
  <c r="BJ795" i="10"/>
  <c r="AE795" i="10"/>
  <c r="AD795" i="10"/>
  <c r="AB795" i="10"/>
  <c r="AA795" i="10"/>
  <c r="Z795" i="10"/>
  <c r="Y795" i="10"/>
  <c r="X795" i="10"/>
  <c r="W795" i="10"/>
  <c r="V795" i="10"/>
  <c r="U795" i="10"/>
  <c r="T795" i="10"/>
  <c r="S795" i="10"/>
  <c r="R795" i="10"/>
  <c r="Q795" i="10"/>
  <c r="P795" i="10"/>
  <c r="O795" i="10"/>
  <c r="M795" i="10"/>
  <c r="BC795" i="10" s="1"/>
  <c r="L795" i="10"/>
  <c r="K795" i="10"/>
  <c r="J795" i="10"/>
  <c r="I795" i="10"/>
  <c r="H795" i="10"/>
  <c r="G795" i="10"/>
  <c r="F795" i="10"/>
  <c r="E795" i="10"/>
  <c r="BJ794" i="10"/>
  <c r="BC794" i="10"/>
  <c r="BJ793" i="10"/>
  <c r="AE793" i="10"/>
  <c r="AD793" i="10"/>
  <c r="AB793" i="10"/>
  <c r="AA793" i="10"/>
  <c r="Z793" i="10"/>
  <c r="Y793" i="10"/>
  <c r="X793" i="10"/>
  <c r="W793" i="10"/>
  <c r="V793" i="10"/>
  <c r="U793" i="10"/>
  <c r="T793" i="10"/>
  <c r="S793" i="10"/>
  <c r="R793" i="10"/>
  <c r="Q793" i="10"/>
  <c r="P793" i="10"/>
  <c r="O793" i="10"/>
  <c r="M793" i="10"/>
  <c r="BC793" i="10" s="1"/>
  <c r="L793" i="10"/>
  <c r="K793" i="10"/>
  <c r="J793" i="10"/>
  <c r="I793" i="10"/>
  <c r="H793" i="10"/>
  <c r="G793" i="10"/>
  <c r="F793" i="10"/>
  <c r="E793" i="10"/>
  <c r="BJ620" i="10"/>
  <c r="BC620" i="10"/>
  <c r="BJ619" i="10"/>
  <c r="AE619" i="10"/>
  <c r="AD619" i="10"/>
  <c r="AB619" i="10"/>
  <c r="AA619" i="10"/>
  <c r="Z619" i="10"/>
  <c r="Y619" i="10"/>
  <c r="X619" i="10"/>
  <c r="W619" i="10"/>
  <c r="V619" i="10"/>
  <c r="U619" i="10"/>
  <c r="T619" i="10"/>
  <c r="S619" i="10"/>
  <c r="R619" i="10"/>
  <c r="Q619" i="10"/>
  <c r="P619" i="10"/>
  <c r="O619" i="10"/>
  <c r="M619" i="10"/>
  <c r="BC619" i="10" s="1"/>
  <c r="L619" i="10"/>
  <c r="K619" i="10"/>
  <c r="J619" i="10"/>
  <c r="I619" i="10"/>
  <c r="H619" i="10"/>
  <c r="G619" i="10"/>
  <c r="F619" i="10"/>
  <c r="E619" i="10"/>
  <c r="BJ618" i="10"/>
  <c r="BC618" i="10"/>
  <c r="BJ617" i="10"/>
  <c r="AE617" i="10"/>
  <c r="AD617" i="10"/>
  <c r="AB617" i="10"/>
  <c r="AA617" i="10"/>
  <c r="Z617" i="10"/>
  <c r="Y617" i="10"/>
  <c r="X617" i="10"/>
  <c r="W617" i="10"/>
  <c r="V617" i="10"/>
  <c r="U617" i="10"/>
  <c r="T617" i="10"/>
  <c r="S617" i="10"/>
  <c r="R617" i="10"/>
  <c r="Q617" i="10"/>
  <c r="P617" i="10"/>
  <c r="O617" i="10"/>
  <c r="M617" i="10"/>
  <c r="BC617" i="10" s="1"/>
  <c r="L617" i="10"/>
  <c r="K617" i="10"/>
  <c r="J617" i="10"/>
  <c r="I617" i="10"/>
  <c r="H617" i="10"/>
  <c r="G617" i="10"/>
  <c r="F617" i="10"/>
  <c r="E617" i="10"/>
  <c r="BJ616" i="10"/>
  <c r="BC616" i="10"/>
  <c r="BJ615" i="10"/>
  <c r="AE615" i="10"/>
  <c r="AD615" i="10"/>
  <c r="AB615" i="10"/>
  <c r="AA615" i="10"/>
  <c r="Z615" i="10"/>
  <c r="Y615" i="10"/>
  <c r="X615" i="10"/>
  <c r="W615" i="10"/>
  <c r="V615" i="10"/>
  <c r="U615" i="10"/>
  <c r="T615" i="10"/>
  <c r="S615" i="10"/>
  <c r="R615" i="10"/>
  <c r="Q615" i="10"/>
  <c r="P615" i="10"/>
  <c r="O615" i="10"/>
  <c r="M615" i="10"/>
  <c r="BC615" i="10" s="1"/>
  <c r="L615" i="10"/>
  <c r="K615" i="10"/>
  <c r="J615" i="10"/>
  <c r="I615" i="10"/>
  <c r="H615" i="10"/>
  <c r="G615" i="10"/>
  <c r="F615" i="10"/>
  <c r="E615" i="10"/>
  <c r="BJ614" i="10"/>
  <c r="BC614" i="10"/>
  <c r="BJ613" i="10"/>
  <c r="BC613" i="10"/>
  <c r="BJ612" i="10"/>
  <c r="AE612" i="10"/>
  <c r="AD612" i="10"/>
  <c r="AB612" i="10"/>
  <c r="AA612" i="10"/>
  <c r="Z612" i="10"/>
  <c r="Y612" i="10"/>
  <c r="X612" i="10"/>
  <c r="W612" i="10"/>
  <c r="V612" i="10"/>
  <c r="U612" i="10"/>
  <c r="T612" i="10"/>
  <c r="S612" i="10"/>
  <c r="Q612" i="10"/>
  <c r="P612" i="10"/>
  <c r="O612" i="10"/>
  <c r="M612" i="10"/>
  <c r="BC612" i="10" s="1"/>
  <c r="L612" i="10"/>
  <c r="K612" i="10"/>
  <c r="J612" i="10"/>
  <c r="I612" i="10"/>
  <c r="H612" i="10"/>
  <c r="G612" i="10"/>
  <c r="F612" i="10"/>
  <c r="E612" i="10"/>
  <c r="BJ398" i="10"/>
  <c r="BC398" i="10"/>
  <c r="BJ397" i="10"/>
  <c r="AE397" i="10"/>
  <c r="AD397" i="10"/>
  <c r="AB397" i="10"/>
  <c r="AA397" i="10"/>
  <c r="Z397" i="10"/>
  <c r="Y397" i="10"/>
  <c r="X397" i="10"/>
  <c r="W397" i="10"/>
  <c r="V397" i="10"/>
  <c r="U397" i="10"/>
  <c r="T397" i="10"/>
  <c r="S397" i="10"/>
  <c r="R397" i="10"/>
  <c r="Q397" i="10"/>
  <c r="P397" i="10"/>
  <c r="O397" i="10"/>
  <c r="M397" i="10"/>
  <c r="BC397" i="10" s="1"/>
  <c r="L397" i="10"/>
  <c r="K397" i="10"/>
  <c r="J397" i="10"/>
  <c r="I397" i="10"/>
  <c r="H397" i="10"/>
  <c r="G397" i="10"/>
  <c r="F397" i="10"/>
  <c r="E397" i="10"/>
  <c r="BJ396" i="10"/>
  <c r="BC396" i="10"/>
  <c r="BJ395" i="10"/>
  <c r="AE395" i="10"/>
  <c r="AD395" i="10"/>
  <c r="AB395" i="10"/>
  <c r="AA395" i="10"/>
  <c r="Z395" i="10"/>
  <c r="Y395" i="10"/>
  <c r="X395" i="10"/>
  <c r="W395" i="10"/>
  <c r="V395" i="10"/>
  <c r="U395" i="10"/>
  <c r="T395" i="10"/>
  <c r="S395" i="10"/>
  <c r="R395" i="10"/>
  <c r="Q395" i="10"/>
  <c r="P395" i="10"/>
  <c r="O395" i="10"/>
  <c r="M395" i="10"/>
  <c r="BC395" i="10" s="1"/>
  <c r="L395" i="10"/>
  <c r="K395" i="10"/>
  <c r="J395" i="10"/>
  <c r="I395" i="10"/>
  <c r="H395" i="10"/>
  <c r="G395" i="10"/>
  <c r="F395" i="10"/>
  <c r="E395" i="10"/>
  <c r="BJ390" i="10"/>
  <c r="BC390" i="10"/>
  <c r="N389" i="10"/>
  <c r="BJ389" i="10"/>
  <c r="BC389" i="10"/>
  <c r="BJ749" i="10"/>
  <c r="BC749" i="10"/>
  <c r="BJ748" i="10"/>
  <c r="AE748" i="10"/>
  <c r="AD748" i="10"/>
  <c r="AB748" i="10"/>
  <c r="AA748" i="10"/>
  <c r="Z748" i="10"/>
  <c r="Y748" i="10"/>
  <c r="X748" i="10"/>
  <c r="W748" i="10"/>
  <c r="V748" i="10"/>
  <c r="U748" i="10"/>
  <c r="T748" i="10"/>
  <c r="S748" i="10"/>
  <c r="R748" i="10"/>
  <c r="Q748" i="10"/>
  <c r="P748" i="10"/>
  <c r="O748" i="10"/>
  <c r="M748" i="10"/>
  <c r="BC748" i="10" s="1"/>
  <c r="L748" i="10"/>
  <c r="K748" i="10"/>
  <c r="J748" i="10"/>
  <c r="I748" i="10"/>
  <c r="H748" i="10"/>
  <c r="G748" i="10"/>
  <c r="F748" i="10"/>
  <c r="E748" i="10"/>
  <c r="BJ747" i="10"/>
  <c r="BC747" i="10"/>
  <c r="N746" i="10"/>
  <c r="BJ746" i="10"/>
  <c r="BC746" i="10"/>
  <c r="BJ569" i="10"/>
  <c r="BC569" i="10"/>
  <c r="BJ568" i="10"/>
  <c r="BC568" i="10"/>
  <c r="BJ567" i="10"/>
  <c r="BC567" i="10"/>
  <c r="BJ566" i="10"/>
  <c r="AE566" i="10"/>
  <c r="AD566" i="10"/>
  <c r="AB566" i="10"/>
  <c r="AA566" i="10"/>
  <c r="Z566" i="10"/>
  <c r="Y566" i="10"/>
  <c r="X566" i="10"/>
  <c r="W566" i="10"/>
  <c r="V566" i="10"/>
  <c r="U566" i="10"/>
  <c r="T566" i="10"/>
  <c r="S566" i="10"/>
  <c r="R566" i="10"/>
  <c r="Q566" i="10"/>
  <c r="P566" i="10"/>
  <c r="O566" i="10"/>
  <c r="M566" i="10"/>
  <c r="BC566" i="10" s="1"/>
  <c r="L566" i="10"/>
  <c r="K566" i="10"/>
  <c r="J566" i="10"/>
  <c r="I566" i="10"/>
  <c r="H566" i="10"/>
  <c r="G566" i="10"/>
  <c r="F566" i="10"/>
  <c r="E566" i="10"/>
  <c r="BJ565" i="10"/>
  <c r="BC565" i="10"/>
  <c r="BC564" i="10"/>
  <c r="BJ298" i="10"/>
  <c r="BC298" i="10"/>
  <c r="BJ297" i="10"/>
  <c r="BC297" i="10"/>
  <c r="BJ570" i="10"/>
  <c r="BC570" i="10"/>
  <c r="BJ292" i="10"/>
  <c r="BC292" i="10"/>
  <c r="BJ290" i="10"/>
  <c r="BC290" i="10"/>
  <c r="R447" i="5" l="1"/>
  <c r="T448" i="5"/>
  <c r="K20" i="10"/>
  <c r="X20" i="10"/>
  <c r="AB20" i="10"/>
  <c r="H20" i="10"/>
  <c r="L20" i="10"/>
  <c r="Q20" i="10"/>
  <c r="U20" i="10"/>
  <c r="Y20" i="10"/>
  <c r="AD20" i="10"/>
  <c r="P20" i="10"/>
  <c r="E20" i="10"/>
  <c r="I20" i="10"/>
  <c r="R20" i="10"/>
  <c r="V20" i="10"/>
  <c r="Z20" i="10"/>
  <c r="AE20" i="10"/>
  <c r="F20" i="10"/>
  <c r="J20" i="10"/>
  <c r="O20" i="10"/>
  <c r="S20" i="10"/>
  <c r="W20" i="10"/>
  <c r="AA20" i="10"/>
  <c r="N563" i="10"/>
  <c r="G419" i="10"/>
  <c r="K419" i="10"/>
  <c r="P419" i="10"/>
  <c r="Y419" i="10"/>
  <c r="AD419" i="10"/>
  <c r="H419" i="10"/>
  <c r="L419" i="10"/>
  <c r="Q419" i="10"/>
  <c r="V419" i="10"/>
  <c r="Z419" i="10"/>
  <c r="AE419" i="10"/>
  <c r="I419" i="10"/>
  <c r="M419" i="10"/>
  <c r="S419" i="10"/>
  <c r="W419" i="10"/>
  <c r="AA419" i="10"/>
  <c r="F419" i="10"/>
  <c r="J419" i="10"/>
  <c r="O419" i="10"/>
  <c r="T419" i="10"/>
  <c r="X419" i="10"/>
  <c r="AB419" i="10"/>
  <c r="N469" i="10"/>
  <c r="N609" i="10"/>
  <c r="N508" i="10"/>
  <c r="D474" i="10"/>
  <c r="CH474" i="10" s="1"/>
  <c r="N576" i="10"/>
  <c r="D137" i="10"/>
  <c r="CH137" i="10" s="1"/>
  <c r="D715" i="10"/>
  <c r="CH715" i="10" s="1"/>
  <c r="N568" i="10"/>
  <c r="R484" i="10"/>
  <c r="D532" i="10"/>
  <c r="CH532" i="10" s="1"/>
  <c r="D731" i="10"/>
  <c r="CH731" i="10" s="1"/>
  <c r="D217" i="10"/>
  <c r="CH217" i="10" s="1"/>
  <c r="N495" i="10"/>
  <c r="CH736" i="10"/>
  <c r="N518" i="10"/>
  <c r="N484" i="10"/>
  <c r="CH262" i="10"/>
  <c r="D539" i="10"/>
  <c r="N571" i="10"/>
  <c r="N512" i="10"/>
  <c r="BC464" i="10"/>
  <c r="N327" i="10"/>
  <c r="BC236" i="10"/>
  <c r="N288" i="10"/>
  <c r="AC522" i="10"/>
  <c r="D522" i="10" s="1"/>
  <c r="N258" i="10"/>
  <c r="N229" i="10"/>
  <c r="K633" i="10"/>
  <c r="W633" i="10"/>
  <c r="S633" i="10"/>
  <c r="AE633" i="10"/>
  <c r="H633" i="10"/>
  <c r="P633" i="10"/>
  <c r="X633" i="10"/>
  <c r="AB633" i="10"/>
  <c r="O633" i="10"/>
  <c r="AA633" i="10"/>
  <c r="E633" i="10"/>
  <c r="I633" i="10"/>
  <c r="M633" i="10"/>
  <c r="Q633" i="10"/>
  <c r="U633" i="10"/>
  <c r="Y633" i="10"/>
  <c r="F633" i="10"/>
  <c r="J633" i="10"/>
  <c r="V633" i="10"/>
  <c r="Z633" i="10"/>
  <c r="AD633" i="10"/>
  <c r="AC486" i="10"/>
  <c r="AC490" i="10"/>
  <c r="AC494" i="10"/>
  <c r="AC771" i="10"/>
  <c r="D771" i="10" s="1"/>
  <c r="AC359" i="10"/>
  <c r="AC753" i="10"/>
  <c r="AC550" i="10"/>
  <c r="D550" i="10" s="1"/>
  <c r="AC686" i="10"/>
  <c r="D686" i="10" s="1"/>
  <c r="AC567" i="10"/>
  <c r="D567" i="10" s="1"/>
  <c r="AC794" i="10"/>
  <c r="D794" i="10" s="1"/>
  <c r="AC802" i="10"/>
  <c r="D802" i="10" s="1"/>
  <c r="AC485" i="10"/>
  <c r="D485" i="10" s="1"/>
  <c r="AC696" i="10"/>
  <c r="D696" i="10" s="1"/>
  <c r="AC329" i="10"/>
  <c r="AC338" i="10"/>
  <c r="AC608" i="10"/>
  <c r="AC316" i="10"/>
  <c r="AC693" i="10"/>
  <c r="AC697" i="10"/>
  <c r="AC396" i="10"/>
  <c r="D396" i="10" s="1"/>
  <c r="AC489" i="10"/>
  <c r="N590" i="10"/>
  <c r="AC752" i="10"/>
  <c r="D752" i="10" s="1"/>
  <c r="AC596" i="10"/>
  <c r="D596" i="10" s="1"/>
  <c r="AC270" i="10"/>
  <c r="AC614" i="10"/>
  <c r="AC493" i="10"/>
  <c r="D493" i="10" s="1"/>
  <c r="AC605" i="10"/>
  <c r="AC604" i="10" s="1"/>
  <c r="AC574" i="10"/>
  <c r="D574" i="10" s="1"/>
  <c r="N313" i="10"/>
  <c r="N352" i="10"/>
  <c r="AC577" i="10"/>
  <c r="AC576" i="10" s="1"/>
  <c r="AC471" i="10"/>
  <c r="AC242" i="10"/>
  <c r="N537" i="10"/>
  <c r="AC721" i="10"/>
  <c r="AC729" i="10"/>
  <c r="D729" i="10" s="1"/>
  <c r="N625" i="10"/>
  <c r="AC201" i="10"/>
  <c r="AC203" i="10"/>
  <c r="AC216" i="10"/>
  <c r="AC499" i="10"/>
  <c r="AC705" i="10"/>
  <c r="AC713" i="10"/>
  <c r="D713" i="10" s="1"/>
  <c r="N284" i="10"/>
  <c r="AC159" i="10"/>
  <c r="AC138" i="10"/>
  <c r="AC166" i="10"/>
  <c r="AC200" i="10"/>
  <c r="AC202" i="10"/>
  <c r="AC747" i="10"/>
  <c r="AC746" i="10" s="1"/>
  <c r="AC488" i="10"/>
  <c r="D488" i="10" s="1"/>
  <c r="AC492" i="10"/>
  <c r="D492" i="10" s="1"/>
  <c r="AC345" i="10"/>
  <c r="AC762" i="10"/>
  <c r="D762" i="10" s="1"/>
  <c r="AC768" i="10"/>
  <c r="AC361" i="10"/>
  <c r="AC366" i="10"/>
  <c r="AC383" i="10"/>
  <c r="AC382" i="10" s="1"/>
  <c r="AC610" i="10"/>
  <c r="D610" i="10" s="1"/>
  <c r="AC787" i="10"/>
  <c r="D787" i="10" s="1"/>
  <c r="AC790" i="10"/>
  <c r="AC751" i="10"/>
  <c r="D751" i="10" s="1"/>
  <c r="AC755" i="10"/>
  <c r="D755" i="10" s="1"/>
  <c r="AC743" i="10"/>
  <c r="AC742" i="10" s="1"/>
  <c r="AC131" i="10"/>
  <c r="AC134" i="10"/>
  <c r="AC158" i="10"/>
  <c r="AC169" i="10"/>
  <c r="AC473" i="10"/>
  <c r="AC241" i="10"/>
  <c r="AC260" i="10"/>
  <c r="N533" i="10"/>
  <c r="AC719" i="10"/>
  <c r="AC725" i="10"/>
  <c r="AC724" i="10" s="1"/>
  <c r="AC199" i="10"/>
  <c r="AC507" i="10"/>
  <c r="AC205" i="10"/>
  <c r="N236" i="10"/>
  <c r="AC504" i="10"/>
  <c r="AC673" i="10"/>
  <c r="D673" i="10" s="1"/>
  <c r="N286" i="10"/>
  <c r="AC558" i="10"/>
  <c r="D558" i="10" s="1"/>
  <c r="AC150" i="10"/>
  <c r="AC133" i="10"/>
  <c r="AC156" i="10"/>
  <c r="AC140" i="10"/>
  <c r="AC470" i="10"/>
  <c r="AC521" i="10"/>
  <c r="AC720" i="10"/>
  <c r="N722" i="10"/>
  <c r="N412" i="10"/>
  <c r="AC804" i="10"/>
  <c r="AC803" i="10" s="1"/>
  <c r="AC511" i="10"/>
  <c r="N397" i="10"/>
  <c r="N615" i="10"/>
  <c r="AC487" i="10"/>
  <c r="AC491" i="10"/>
  <c r="D491" i="10" s="1"/>
  <c r="AC694" i="10"/>
  <c r="N583" i="10"/>
  <c r="AC357" i="10"/>
  <c r="AC789" i="10"/>
  <c r="D789" i="10" s="1"/>
  <c r="AC272" i="10"/>
  <c r="AC277" i="10"/>
  <c r="N744" i="10"/>
  <c r="N317" i="10"/>
  <c r="CH154" i="10"/>
  <c r="AC157" i="10"/>
  <c r="AC161" i="10"/>
  <c r="AC168" i="10"/>
  <c r="AC687" i="10"/>
  <c r="D687" i="10" s="1"/>
  <c r="N404" i="10"/>
  <c r="AC624" i="10"/>
  <c r="D624" i="10" s="1"/>
  <c r="AC204" i="10"/>
  <c r="AC674" i="10"/>
  <c r="AC557" i="10"/>
  <c r="D557" i="10" s="1"/>
  <c r="AC560" i="10"/>
  <c r="D560" i="10" s="1"/>
  <c r="AC513" i="10"/>
  <c r="D513" i="10" s="1"/>
  <c r="AC714" i="10"/>
  <c r="N716" i="10"/>
  <c r="AC562" i="10"/>
  <c r="D562" i="10" s="1"/>
  <c r="AC582" i="10"/>
  <c r="D582" i="10" s="1"/>
  <c r="AC402" i="10"/>
  <c r="AC320" i="10"/>
  <c r="M317" i="10"/>
  <c r="BC317" i="10" s="1"/>
  <c r="T253" i="10"/>
  <c r="T20" i="10" s="1"/>
  <c r="AC254" i="10"/>
  <c r="N559" i="10"/>
  <c r="AC279" i="10"/>
  <c r="D279" i="10" s="1"/>
  <c r="N395" i="10"/>
  <c r="N724" i="10"/>
  <c r="N778" i="10"/>
  <c r="N738" i="10"/>
  <c r="N356" i="10"/>
  <c r="BC634" i="10"/>
  <c r="BC420" i="10"/>
  <c r="BC21" i="10"/>
  <c r="N551" i="10"/>
  <c r="N619" i="10"/>
  <c r="N742" i="10"/>
  <c r="N748" i="10"/>
  <c r="N621" i="10"/>
  <c r="N358" i="10"/>
  <c r="N269" i="10"/>
  <c r="N780" i="10"/>
  <c r="N801" i="10"/>
  <c r="N786" i="10"/>
  <c r="N767" i="10"/>
  <c r="AC280" i="10"/>
  <c r="N728" i="10"/>
  <c r="AC781" i="10"/>
  <c r="D781" i="10" s="1"/>
  <c r="U553" i="10"/>
  <c r="AC555" i="10"/>
  <c r="D555" i="10" s="1"/>
  <c r="AC749" i="10"/>
  <c r="D749" i="10" s="1"/>
  <c r="AC390" i="10"/>
  <c r="D390" i="10" s="1"/>
  <c r="AC223" i="10"/>
  <c r="AC586" i="10"/>
  <c r="D586" i="10" s="1"/>
  <c r="R585" i="10"/>
  <c r="N799" i="10"/>
  <c r="AC570" i="10"/>
  <c r="AC564" i="10"/>
  <c r="AC183" i="10"/>
  <c r="AC591" i="10"/>
  <c r="AC590" i="10" s="1"/>
  <c r="AC593" i="10"/>
  <c r="D593" i="10" s="1"/>
  <c r="U623" i="10"/>
  <c r="AC620" i="10"/>
  <c r="AC619" i="10" s="1"/>
  <c r="AC774" i="10"/>
  <c r="AC552" i="10"/>
  <c r="D552" i="10" s="1"/>
  <c r="AC147" i="10"/>
  <c r="AC342" i="10"/>
  <c r="AC573" i="10"/>
  <c r="D573" i="10" s="1"/>
  <c r="N750" i="10"/>
  <c r="AC681" i="10"/>
  <c r="N617" i="10"/>
  <c r="AC800" i="10"/>
  <c r="AC799" i="10" s="1"/>
  <c r="AC176" i="10"/>
  <c r="AC333" i="10"/>
  <c r="N776" i="10"/>
  <c r="AC779" i="10"/>
  <c r="D779" i="10" s="1"/>
  <c r="N595" i="10"/>
  <c r="AC757" i="10"/>
  <c r="D757" i="10" s="1"/>
  <c r="AC259" i="10"/>
  <c r="D259" i="10" s="1"/>
  <c r="N718" i="10"/>
  <c r="AC405" i="10"/>
  <c r="AC700" i="10"/>
  <c r="D700" i="10" s="1"/>
  <c r="AC704" i="10"/>
  <c r="AC181" i="10"/>
  <c r="AC588" i="10"/>
  <c r="D588" i="10" s="1"/>
  <c r="AC777" i="10"/>
  <c r="AC149" i="10"/>
  <c r="AC569" i="10"/>
  <c r="AC568" i="10" s="1"/>
  <c r="AC798" i="10"/>
  <c r="AC797" i="10" s="1"/>
  <c r="AC783" i="10"/>
  <c r="AC782" i="10" s="1"/>
  <c r="AC477" i="10"/>
  <c r="D477" i="10" s="1"/>
  <c r="AC727" i="10"/>
  <c r="AC231" i="10"/>
  <c r="N788" i="10"/>
  <c r="R612" i="10"/>
  <c r="AC701" i="10"/>
  <c r="D701" i="10" s="1"/>
  <c r="AC285" i="10"/>
  <c r="N553" i="10"/>
  <c r="AC509" i="10"/>
  <c r="D509" i="10" s="1"/>
  <c r="AC516" i="10"/>
  <c r="N797" i="10"/>
  <c r="AC179" i="10"/>
  <c r="AC695" i="10"/>
  <c r="D695" i="10" s="1"/>
  <c r="AC339" i="10"/>
  <c r="AC769" i="10"/>
  <c r="D769" i="10" s="1"/>
  <c r="N782" i="10"/>
  <c r="D732" i="10"/>
  <c r="CH732" i="10" s="1"/>
  <c r="AC739" i="10"/>
  <c r="N549" i="10"/>
  <c r="AC152" i="10"/>
  <c r="AC148" i="10"/>
  <c r="AC483" i="10"/>
  <c r="N529" i="10"/>
  <c r="R726" i="10"/>
  <c r="R515" i="10"/>
  <c r="AC531" i="10"/>
  <c r="AC298" i="10"/>
  <c r="N566" i="10"/>
  <c r="N612" i="10"/>
  <c r="AC618" i="10"/>
  <c r="AC617" i="10" s="1"/>
  <c r="AC177" i="10"/>
  <c r="AC185" i="10"/>
  <c r="L688" i="10"/>
  <c r="AC692" i="10"/>
  <c r="AC160" i="10"/>
  <c r="AC162" i="10"/>
  <c r="AC536" i="10"/>
  <c r="D536" i="10" s="1"/>
  <c r="N535" i="10"/>
  <c r="AC613" i="10"/>
  <c r="D613" i="10" s="1"/>
  <c r="AC337" i="10"/>
  <c r="AC766" i="10"/>
  <c r="D766" i="10" s="1"/>
  <c r="AC598" i="10"/>
  <c r="AC603" i="10"/>
  <c r="N602" i="10"/>
  <c r="AC754" i="10"/>
  <c r="AC130" i="10"/>
  <c r="AC167" i="10"/>
  <c r="AC481" i="10"/>
  <c r="D481" i="10" s="1"/>
  <c r="AC685" i="10"/>
  <c r="AC528" i="10"/>
  <c r="AC527" i="10" s="1"/>
  <c r="AC407" i="10"/>
  <c r="AC406" i="10" s="1"/>
  <c r="AC506" i="10"/>
  <c r="AC548" i="10"/>
  <c r="AC547" i="10" s="1"/>
  <c r="N547" i="10"/>
  <c r="AC741" i="10"/>
  <c r="AC740" i="10" s="1"/>
  <c r="N740" i="10"/>
  <c r="AC575" i="10"/>
  <c r="AC680" i="10"/>
  <c r="L679" i="10"/>
  <c r="N793" i="10"/>
  <c r="AC689" i="10"/>
  <c r="AC763" i="10"/>
  <c r="D763" i="10" s="1"/>
  <c r="N764" i="10"/>
  <c r="AC772" i="10"/>
  <c r="D772" i="10" s="1"/>
  <c r="T770" i="10"/>
  <c r="T633" i="10" s="1"/>
  <c r="AC611" i="10"/>
  <c r="D611" i="10" s="1"/>
  <c r="N784" i="10"/>
  <c r="AC785" i="10"/>
  <c r="D785" i="10" s="1"/>
  <c r="AC792" i="10"/>
  <c r="N791" i="10"/>
  <c r="AC472" i="10"/>
  <c r="D472" i="10" s="1"/>
  <c r="AC475" i="10"/>
  <c r="AC684" i="10"/>
  <c r="AC519" i="10"/>
  <c r="D519" i="10" s="1"/>
  <c r="AC230" i="10"/>
  <c r="D230" i="10" s="1"/>
  <c r="N600" i="10"/>
  <c r="N271" i="10"/>
  <c r="AC314" i="10"/>
  <c r="D314" i="10" s="1"/>
  <c r="N315" i="10"/>
  <c r="AC758" i="10"/>
  <c r="AC136" i="10"/>
  <c r="AC683" i="10"/>
  <c r="D683" i="10" s="1"/>
  <c r="AC250" i="10"/>
  <c r="N249" i="10"/>
  <c r="N604" i="10"/>
  <c r="AC318" i="10"/>
  <c r="AC172" i="10"/>
  <c r="D172" i="10" s="1"/>
  <c r="AC164" i="10"/>
  <c r="AC171" i="10"/>
  <c r="AC479" i="10"/>
  <c r="D479" i="10" s="1"/>
  <c r="N805" i="10"/>
  <c r="AC498" i="10"/>
  <c r="D498" i="10" s="1"/>
  <c r="AC708" i="10"/>
  <c r="D600" i="10"/>
  <c r="AC163" i="10"/>
  <c r="AC170" i="10"/>
  <c r="AC530" i="10"/>
  <c r="AC529" i="10" s="1"/>
  <c r="AC534" i="10"/>
  <c r="AC533" i="10" s="1"/>
  <c r="AC622" i="10"/>
  <c r="AC621" i="10" s="1"/>
  <c r="AC806" i="10"/>
  <c r="D806" i="10" s="1"/>
  <c r="AC206" i="10"/>
  <c r="AC215" i="10"/>
  <c r="AC233" i="10"/>
  <c r="AC496" i="10"/>
  <c r="D496" i="10" s="1"/>
  <c r="AC497" i="10"/>
  <c r="D514" i="10"/>
  <c r="N803" i="10"/>
  <c r="AC466" i="10"/>
  <c r="N671" i="10"/>
  <c r="AC707" i="10"/>
  <c r="N712" i="10"/>
  <c r="AC710" i="10"/>
  <c r="N464" i="10"/>
  <c r="N561" i="10"/>
  <c r="AC599" i="10"/>
  <c r="N597" i="10"/>
  <c r="AC325" i="10"/>
  <c r="AC745" i="10"/>
  <c r="AC744" i="10" s="1"/>
  <c r="AC482" i="10"/>
  <c r="D482" i="10" s="1"/>
  <c r="AC336" i="10"/>
  <c r="D336" i="10" s="1"/>
  <c r="AC589" i="10"/>
  <c r="D589" i="10" s="1"/>
  <c r="N587" i="10"/>
  <c r="AC682" i="10"/>
  <c r="N679" i="10"/>
  <c r="AC289" i="10"/>
  <c r="D289" i="10" s="1"/>
  <c r="AC290" i="10"/>
  <c r="AC565" i="10"/>
  <c r="AC398" i="10"/>
  <c r="AC616" i="10"/>
  <c r="AC615" i="10" s="1"/>
  <c r="AC796" i="10"/>
  <c r="AC795" i="10" s="1"/>
  <c r="AC175" i="10"/>
  <c r="AC192" i="10"/>
  <c r="AC178" i="10"/>
  <c r="AC180" i="10"/>
  <c r="AC182" i="10"/>
  <c r="AC184" i="10"/>
  <c r="N688" i="10"/>
  <c r="AC690" i="10"/>
  <c r="D690" i="10" s="1"/>
  <c r="AC328" i="10"/>
  <c r="D328" i="10" s="1"/>
  <c r="AC594" i="10"/>
  <c r="N592" i="10"/>
  <c r="AC765" i="10"/>
  <c r="D765" i="10" s="1"/>
  <c r="AC775" i="10"/>
  <c r="D775" i="10" s="1"/>
  <c r="AC572" i="10"/>
  <c r="D572" i="10" s="1"/>
  <c r="AC353" i="10"/>
  <c r="N795" i="10"/>
  <c r="AC607" i="10"/>
  <c r="D607" i="10" s="1"/>
  <c r="AC546" i="10"/>
  <c r="AC545" i="10" s="1"/>
  <c r="AC580" i="10"/>
  <c r="AC579" i="10" s="1"/>
  <c r="AC691" i="10"/>
  <c r="AC584" i="10"/>
  <c r="AC583" i="10" s="1"/>
  <c r="AC773" i="10"/>
  <c r="N770" i="10"/>
  <c r="AC365" i="10"/>
  <c r="D365" i="10" s="1"/>
  <c r="N606" i="10"/>
  <c r="N545" i="10"/>
  <c r="N579" i="10"/>
  <c r="AC480" i="10"/>
  <c r="D480" i="10" s="1"/>
  <c r="AC500" i="10"/>
  <c r="G276" i="10"/>
  <c r="G20" i="10" s="1"/>
  <c r="AC132" i="10"/>
  <c r="AC139" i="10"/>
  <c r="AC478" i="10"/>
  <c r="D478" i="10" s="1"/>
  <c r="AC523" i="10"/>
  <c r="AC252" i="10"/>
  <c r="N251" i="10"/>
  <c r="AC400" i="10"/>
  <c r="N761" i="10"/>
  <c r="G770" i="10"/>
  <c r="G633" i="10" s="1"/>
  <c r="N756" i="10"/>
  <c r="AC151" i="10"/>
  <c r="AC153" i="10"/>
  <c r="AC155" i="10"/>
  <c r="AC165" i="10"/>
  <c r="AC476" i="10"/>
  <c r="AC135" i="10"/>
  <c r="AC520" i="10"/>
  <c r="AC538" i="10"/>
  <c r="D538" i="10" s="1"/>
  <c r="AC723" i="10"/>
  <c r="AC722" i="10" s="1"/>
  <c r="AC502" i="10"/>
  <c r="D502" i="10" s="1"/>
  <c r="AC730" i="10"/>
  <c r="AC626" i="10"/>
  <c r="AC625" i="10" s="1"/>
  <c r="AC501" i="10"/>
  <c r="AC240" i="10"/>
  <c r="E527" i="10"/>
  <c r="E419" i="10" s="1"/>
  <c r="AC413" i="10"/>
  <c r="AC232" i="10"/>
  <c r="AC505" i="10"/>
  <c r="AC227" i="10"/>
  <c r="AC237" i="10"/>
  <c r="AC503" i="10"/>
  <c r="AC510" i="10"/>
  <c r="AC703" i="10"/>
  <c r="N706" i="10"/>
  <c r="AC465" i="10"/>
  <c r="AC467" i="10"/>
  <c r="AC468" i="10"/>
  <c r="AC554" i="10"/>
  <c r="AC556" i="10"/>
  <c r="N515" i="10"/>
  <c r="AC517" i="10"/>
  <c r="D517" i="10" s="1"/>
  <c r="AC699" i="10"/>
  <c r="N709" i="10"/>
  <c r="AC711" i="10"/>
  <c r="AC717" i="10"/>
  <c r="AC716" i="10" s="1"/>
  <c r="R671" i="10"/>
  <c r="AC672" i="10"/>
  <c r="AC675" i="10"/>
  <c r="AC678" i="10"/>
  <c r="AC281" i="10"/>
  <c r="AC287" i="10"/>
  <c r="N759" i="10"/>
  <c r="AC760" i="10"/>
  <c r="AC702" i="10"/>
  <c r="N581" i="10"/>
  <c r="N698" i="10"/>
  <c r="R446" i="5" l="1"/>
  <c r="T447" i="5"/>
  <c r="AC399" i="10"/>
  <c r="N20" i="10"/>
  <c r="M20" i="10"/>
  <c r="M19" i="10" s="1"/>
  <c r="T19" i="10"/>
  <c r="G19" i="10"/>
  <c r="W19" i="10"/>
  <c r="F19" i="10"/>
  <c r="P19" i="10"/>
  <c r="Q19" i="10"/>
  <c r="X19" i="10"/>
  <c r="S19" i="10"/>
  <c r="AE19" i="10"/>
  <c r="AD19" i="10"/>
  <c r="O19" i="10"/>
  <c r="Z19" i="10"/>
  <c r="I19" i="10"/>
  <c r="Y19" i="10"/>
  <c r="H19" i="10"/>
  <c r="K19" i="10"/>
  <c r="AA19" i="10"/>
  <c r="J19" i="10"/>
  <c r="V19" i="10"/>
  <c r="E19" i="10"/>
  <c r="AB19" i="10"/>
  <c r="AC174" i="10"/>
  <c r="CH539" i="10"/>
  <c r="AC222" i="10"/>
  <c r="AC563" i="10"/>
  <c r="AC198" i="10"/>
  <c r="D239" i="10"/>
  <c r="AC238" i="10"/>
  <c r="D215" i="10"/>
  <c r="AC214" i="10"/>
  <c r="D730" i="10"/>
  <c r="CH730" i="10" s="1"/>
  <c r="U419" i="10"/>
  <c r="U19" i="10" s="1"/>
  <c r="R419" i="10"/>
  <c r="N419" i="10"/>
  <c r="AC129" i="10"/>
  <c r="D175" i="10"/>
  <c r="D223" i="10"/>
  <c r="D342" i="10"/>
  <c r="D341" i="10" s="1"/>
  <c r="AC341" i="10"/>
  <c r="D298" i="10"/>
  <c r="D297" i="10" s="1"/>
  <c r="AC297" i="10"/>
  <c r="D470" i="10"/>
  <c r="AC469" i="10"/>
  <c r="D531" i="10"/>
  <c r="CH531" i="10" s="1"/>
  <c r="D678" i="10"/>
  <c r="CH678" i="10" s="1"/>
  <c r="AC286" i="10"/>
  <c r="D287" i="10"/>
  <c r="D702" i="10"/>
  <c r="CH702" i="10" s="1"/>
  <c r="D281" i="10"/>
  <c r="CH281" i="10" s="1"/>
  <c r="D672" i="10"/>
  <c r="CH672" i="10" s="1"/>
  <c r="D556" i="10"/>
  <c r="CH556" i="10" s="1"/>
  <c r="D465" i="10"/>
  <c r="CH465" i="10" s="1"/>
  <c r="D510" i="10"/>
  <c r="CH510" i="10" s="1"/>
  <c r="D505" i="10"/>
  <c r="CH505" i="10" s="1"/>
  <c r="D240" i="10"/>
  <c r="CH240" i="10" s="1"/>
  <c r="AC759" i="10"/>
  <c r="D760" i="10"/>
  <c r="D155" i="10"/>
  <c r="CH155" i="10" s="1"/>
  <c r="AC251" i="10"/>
  <c r="D252" i="10"/>
  <c r="D132" i="10"/>
  <c r="CH132" i="10" s="1"/>
  <c r="D184" i="10"/>
  <c r="CH184" i="10" s="1"/>
  <c r="D192" i="10"/>
  <c r="CH192" i="10" s="1"/>
  <c r="AC397" i="10"/>
  <c r="D398" i="10"/>
  <c r="D466" i="10"/>
  <c r="CH466" i="10" s="1"/>
  <c r="D206" i="10"/>
  <c r="CH206" i="10" s="1"/>
  <c r="D171" i="10"/>
  <c r="CH171" i="10" s="1"/>
  <c r="D136" i="10"/>
  <c r="CH136" i="10" s="1"/>
  <c r="D167" i="10"/>
  <c r="CH167" i="10" s="1"/>
  <c r="D160" i="10"/>
  <c r="CH160" i="10" s="1"/>
  <c r="D177" i="10"/>
  <c r="CH177" i="10" s="1"/>
  <c r="D152" i="10"/>
  <c r="CH152" i="10" s="1"/>
  <c r="D179" i="10"/>
  <c r="CH179" i="10" s="1"/>
  <c r="D149" i="10"/>
  <c r="CH149" i="10" s="1"/>
  <c r="D161" i="10"/>
  <c r="CH161" i="10" s="1"/>
  <c r="D357" i="10"/>
  <c r="CH357" i="10" s="1"/>
  <c r="D511" i="10"/>
  <c r="CH511" i="10" s="1"/>
  <c r="D156" i="10"/>
  <c r="CH156" i="10" s="1"/>
  <c r="D205" i="10"/>
  <c r="CH205" i="10" s="1"/>
  <c r="D131" i="10"/>
  <c r="CH131" i="10" s="1"/>
  <c r="D366" i="10"/>
  <c r="CH366" i="10" s="1"/>
  <c r="AC344" i="10"/>
  <c r="D345" i="10"/>
  <c r="D202" i="10"/>
  <c r="CH202" i="10" s="1"/>
  <c r="D159" i="10"/>
  <c r="CH159" i="10" s="1"/>
  <c r="D242" i="10"/>
  <c r="CH242" i="10" s="1"/>
  <c r="D329" i="10"/>
  <c r="CH329" i="10" s="1"/>
  <c r="D719" i="10"/>
  <c r="CH719" i="10" s="1"/>
  <c r="D741" i="10"/>
  <c r="D605" i="10"/>
  <c r="D490" i="10"/>
  <c r="CH490" i="10" s="1"/>
  <c r="D708" i="10"/>
  <c r="CH708" i="10" s="1"/>
  <c r="D591" i="10"/>
  <c r="D569" i="10"/>
  <c r="CH569" i="10" s="1"/>
  <c r="D804" i="10"/>
  <c r="D530" i="10"/>
  <c r="D743" i="10"/>
  <c r="D792" i="10"/>
  <c r="CH792" i="10" s="1"/>
  <c r="D546" i="10"/>
  <c r="D796" i="10"/>
  <c r="D528" i="10"/>
  <c r="CH502" i="10"/>
  <c r="D135" i="10"/>
  <c r="CH135" i="10" s="1"/>
  <c r="D153" i="10"/>
  <c r="CH153" i="10" s="1"/>
  <c r="D523" i="10"/>
  <c r="CH523" i="10" s="1"/>
  <c r="AC352" i="10"/>
  <c r="D353" i="10"/>
  <c r="CH775" i="10"/>
  <c r="D182" i="10"/>
  <c r="CH182" i="10" s="1"/>
  <c r="CH482" i="10"/>
  <c r="CH806" i="10"/>
  <c r="D170" i="10"/>
  <c r="CH170" i="10" s="1"/>
  <c r="CH498" i="10"/>
  <c r="D164" i="10"/>
  <c r="CH164" i="10" s="1"/>
  <c r="CH772" i="10"/>
  <c r="D575" i="10"/>
  <c r="CH575" i="10" s="1"/>
  <c r="D130" i="10"/>
  <c r="CH769" i="10"/>
  <c r="D285" i="10"/>
  <c r="CH285" i="10" s="1"/>
  <c r="D231" i="10"/>
  <c r="CH231" i="10" s="1"/>
  <c r="CH700" i="10"/>
  <c r="CH757" i="10"/>
  <c r="AC332" i="10"/>
  <c r="D333" i="10"/>
  <c r="D147" i="10"/>
  <c r="CH147" i="10" s="1"/>
  <c r="D183" i="10"/>
  <c r="CH183" i="10" s="1"/>
  <c r="D157" i="10"/>
  <c r="CH157" i="10" s="1"/>
  <c r="AC276" i="10"/>
  <c r="D277" i="10"/>
  <c r="D133" i="10"/>
  <c r="CH133" i="10" s="1"/>
  <c r="CH673" i="10"/>
  <c r="D507" i="10"/>
  <c r="CH507" i="10" s="1"/>
  <c r="D169" i="10"/>
  <c r="CH169" i="10" s="1"/>
  <c r="AC360" i="10"/>
  <c r="D361" i="10"/>
  <c r="CH492" i="10"/>
  <c r="D200" i="10"/>
  <c r="CH200" i="10" s="1"/>
  <c r="D216" i="10"/>
  <c r="CH216" i="10" s="1"/>
  <c r="AC269" i="10"/>
  <c r="D270" i="10"/>
  <c r="AC315" i="10"/>
  <c r="D316" i="10"/>
  <c r="CH696" i="10"/>
  <c r="AC358" i="10"/>
  <c r="D359" i="10"/>
  <c r="D710" i="10"/>
  <c r="CH710" i="10" s="1"/>
  <c r="D499" i="10"/>
  <c r="CH499" i="10" s="1"/>
  <c r="D614" i="10"/>
  <c r="CH614" i="10" s="1"/>
  <c r="D620" i="10"/>
  <c r="D717" i="10"/>
  <c r="D503" i="10"/>
  <c r="CH503" i="10" s="1"/>
  <c r="D622" i="10"/>
  <c r="D758" i="10"/>
  <c r="CH758" i="10" s="1"/>
  <c r="D603" i="10"/>
  <c r="CH603" i="10" s="1"/>
  <c r="D692" i="10"/>
  <c r="CH692" i="10" s="1"/>
  <c r="D798" i="10"/>
  <c r="D790" i="10"/>
  <c r="CH790" i="10" s="1"/>
  <c r="D626" i="10"/>
  <c r="D520" i="10"/>
  <c r="CH520" i="10" s="1"/>
  <c r="D693" i="10"/>
  <c r="CH693" i="10" s="1"/>
  <c r="D232" i="10"/>
  <c r="CH232" i="10" s="1"/>
  <c r="CH517" i="10"/>
  <c r="D468" i="10"/>
  <c r="CH468" i="10" s="1"/>
  <c r="D237" i="10"/>
  <c r="CH237" i="10" s="1"/>
  <c r="AC412" i="10"/>
  <c r="D413" i="10"/>
  <c r="D151" i="10"/>
  <c r="CH151" i="10" s="1"/>
  <c r="D400" i="10"/>
  <c r="CH478" i="10"/>
  <c r="CH765" i="10"/>
  <c r="CH690" i="10"/>
  <c r="D180" i="10"/>
  <c r="CH180" i="10" s="1"/>
  <c r="D290" i="10"/>
  <c r="CH290" i="10" s="1"/>
  <c r="D233" i="10"/>
  <c r="CH233" i="10" s="1"/>
  <c r="D163" i="10"/>
  <c r="CH163" i="10" s="1"/>
  <c r="D250" i="10"/>
  <c r="CH250" i="10" s="1"/>
  <c r="CH472" i="10"/>
  <c r="CH766" i="10"/>
  <c r="D339" i="10"/>
  <c r="CH339" i="10" s="1"/>
  <c r="CH701" i="10"/>
  <c r="CH588" i="10"/>
  <c r="AC404" i="10"/>
  <c r="D405" i="10"/>
  <c r="D176" i="10"/>
  <c r="CH176" i="10" s="1"/>
  <c r="CH555" i="10"/>
  <c r="D280" i="10"/>
  <c r="CH280" i="10" s="1"/>
  <c r="AC319" i="10"/>
  <c r="D320" i="10"/>
  <c r="CH687" i="10"/>
  <c r="AC271" i="10"/>
  <c r="D272" i="10"/>
  <c r="D150" i="10"/>
  <c r="CH150" i="10" s="1"/>
  <c r="D199" i="10"/>
  <c r="D260" i="10"/>
  <c r="CH260" i="10" s="1"/>
  <c r="D158" i="10"/>
  <c r="CH158" i="10" s="1"/>
  <c r="CH755" i="10"/>
  <c r="CH488" i="10"/>
  <c r="D166" i="10"/>
  <c r="CH166" i="10" s="1"/>
  <c r="CH713" i="10"/>
  <c r="D203" i="10"/>
  <c r="CH203" i="10" s="1"/>
  <c r="CH596" i="10"/>
  <c r="CH686" i="10"/>
  <c r="CH771" i="10"/>
  <c r="D554" i="10"/>
  <c r="CH554" i="10" s="1"/>
  <c r="D707" i="10"/>
  <c r="CH707" i="10" s="1"/>
  <c r="D680" i="10"/>
  <c r="CH680" i="10" s="1"/>
  <c r="D475" i="10"/>
  <c r="CH475" i="10" s="1"/>
  <c r="D773" i="10"/>
  <c r="CH773" i="10" s="1"/>
  <c r="D487" i="10"/>
  <c r="CH487" i="10" s="1"/>
  <c r="D584" i="10"/>
  <c r="D486" i="10"/>
  <c r="CH486" i="10" s="1"/>
  <c r="D676" i="10"/>
  <c r="CH676" i="10" s="1"/>
  <c r="D714" i="10"/>
  <c r="CH714" i="10" s="1"/>
  <c r="D699" i="10"/>
  <c r="CH699" i="10" s="1"/>
  <c r="D500" i="10"/>
  <c r="CH500" i="10" s="1"/>
  <c r="D723" i="10"/>
  <c r="D580" i="10"/>
  <c r="D777" i="10"/>
  <c r="CH777" i="10" s="1"/>
  <c r="D800" i="10"/>
  <c r="D564" i="10"/>
  <c r="D504" i="10"/>
  <c r="CH504" i="10" s="1"/>
  <c r="D721" i="10"/>
  <c r="CH721" i="10" s="1"/>
  <c r="D684" i="10"/>
  <c r="CH684" i="10" s="1"/>
  <c r="D473" i="10"/>
  <c r="CH473" i="10" s="1"/>
  <c r="D577" i="10"/>
  <c r="D783" i="10"/>
  <c r="D618" i="10"/>
  <c r="D599" i="10"/>
  <c r="CH599" i="10" s="1"/>
  <c r="D727" i="10"/>
  <c r="CH727" i="10" s="1"/>
  <c r="D685" i="10"/>
  <c r="CH685" i="10" s="1"/>
  <c r="D689" i="10"/>
  <c r="CH689" i="10" s="1"/>
  <c r="D467" i="10"/>
  <c r="CH467" i="10" s="1"/>
  <c r="D227" i="10"/>
  <c r="CH227" i="10" s="1"/>
  <c r="CH538" i="10"/>
  <c r="D165" i="10"/>
  <c r="CH165" i="10" s="1"/>
  <c r="D139" i="10"/>
  <c r="CH139" i="10" s="1"/>
  <c r="CH480" i="10"/>
  <c r="D178" i="10"/>
  <c r="CH178" i="10" s="1"/>
  <c r="CH589" i="10"/>
  <c r="AC324" i="10"/>
  <c r="D325" i="10"/>
  <c r="CH479" i="10"/>
  <c r="AC317" i="10"/>
  <c r="D318" i="10"/>
  <c r="CH683" i="10"/>
  <c r="D407" i="10"/>
  <c r="D406" i="10" s="1"/>
  <c r="CH481" i="10"/>
  <c r="D337" i="10"/>
  <c r="CH337" i="10" s="1"/>
  <c r="D162" i="10"/>
  <c r="CH162" i="10" s="1"/>
  <c r="D185" i="10"/>
  <c r="CH185" i="10" s="1"/>
  <c r="D148" i="10"/>
  <c r="CH148" i="10" s="1"/>
  <c r="CH695" i="10"/>
  <c r="CH477" i="10"/>
  <c r="D181" i="10"/>
  <c r="CH181" i="10" s="1"/>
  <c r="CH779" i="10"/>
  <c r="CH573" i="10"/>
  <c r="CH593" i="10"/>
  <c r="D570" i="10"/>
  <c r="AC253" i="10"/>
  <c r="D254" i="10"/>
  <c r="D402" i="10"/>
  <c r="CH402" i="10" s="1"/>
  <c r="CH557" i="10"/>
  <c r="D204" i="10"/>
  <c r="CH204" i="10" s="1"/>
  <c r="D168" i="10"/>
  <c r="CH168" i="10" s="1"/>
  <c r="CH789" i="10"/>
  <c r="CH491" i="10"/>
  <c r="D140" i="10"/>
  <c r="CH140" i="10" s="1"/>
  <c r="CH558" i="10"/>
  <c r="D241" i="10"/>
  <c r="CH241" i="10" s="1"/>
  <c r="D134" i="10"/>
  <c r="CH134" i="10" s="1"/>
  <c r="CH751" i="10"/>
  <c r="D383" i="10"/>
  <c r="CH762" i="10"/>
  <c r="D138" i="10"/>
  <c r="CH138" i="10" s="1"/>
  <c r="D201" i="10"/>
  <c r="CH493" i="10"/>
  <c r="CH752" i="10"/>
  <c r="D338" i="10"/>
  <c r="CH338" i="10" s="1"/>
  <c r="D675" i="10"/>
  <c r="CH675" i="10" s="1"/>
  <c r="D705" i="10"/>
  <c r="CH705" i="10" s="1"/>
  <c r="D506" i="10"/>
  <c r="CH506" i="10" s="1"/>
  <c r="D725" i="10"/>
  <c r="D521" i="10"/>
  <c r="CH521" i="10" s="1"/>
  <c r="D483" i="10"/>
  <c r="CH483" i="10" s="1"/>
  <c r="D471" i="10"/>
  <c r="CH471" i="10" s="1"/>
  <c r="D754" i="10"/>
  <c r="CH754" i="10" s="1"/>
  <c r="D608" i="10"/>
  <c r="CH608" i="10" s="1"/>
  <c r="D768" i="10"/>
  <c r="CH768" i="10" s="1"/>
  <c r="D694" i="10"/>
  <c r="CH694" i="10" s="1"/>
  <c r="D494" i="10"/>
  <c r="CH494" i="10" s="1"/>
  <c r="D616" i="10"/>
  <c r="D674" i="10"/>
  <c r="CH674" i="10" s="1"/>
  <c r="D711" i="10"/>
  <c r="CH711" i="10" s="1"/>
  <c r="D516" i="10"/>
  <c r="CH516" i="10" s="1"/>
  <c r="D720" i="10"/>
  <c r="CH720" i="10" s="1"/>
  <c r="D476" i="10"/>
  <c r="CH476" i="10" s="1"/>
  <c r="D745" i="10"/>
  <c r="D739" i="10"/>
  <c r="CH739" i="10" s="1"/>
  <c r="D774" i="10"/>
  <c r="CH774" i="10" s="1"/>
  <c r="D594" i="10"/>
  <c r="CH594" i="10" s="1"/>
  <c r="D691" i="10"/>
  <c r="CH691" i="10" s="1"/>
  <c r="D747" i="10"/>
  <c r="D677" i="10"/>
  <c r="CH677" i="10" s="1"/>
  <c r="D703" i="10"/>
  <c r="CH703" i="10" s="1"/>
  <c r="D497" i="10"/>
  <c r="D681" i="10"/>
  <c r="CH681" i="10" s="1"/>
  <c r="D548" i="10"/>
  <c r="D598" i="10"/>
  <c r="CH598" i="10" s="1"/>
  <c r="D489" i="10"/>
  <c r="CH489" i="10" s="1"/>
  <c r="D697" i="10"/>
  <c r="CH697" i="10" s="1"/>
  <c r="D704" i="10"/>
  <c r="CH704" i="10" s="1"/>
  <c r="D501" i="10"/>
  <c r="CH501" i="10" s="1"/>
  <c r="D534" i="10"/>
  <c r="D682" i="10"/>
  <c r="CH682" i="10" s="1"/>
  <c r="D753" i="10"/>
  <c r="CH753" i="10" s="1"/>
  <c r="D565" i="10"/>
  <c r="CH565" i="10" s="1"/>
  <c r="CH496" i="10"/>
  <c r="AC495" i="10"/>
  <c r="CH600" i="10"/>
  <c r="D581" i="10"/>
  <c r="CH582" i="10"/>
  <c r="D623" i="10"/>
  <c r="CH624" i="10"/>
  <c r="D793" i="10"/>
  <c r="CH794" i="10"/>
  <c r="D561" i="10"/>
  <c r="CH562" i="10"/>
  <c r="D786" i="10"/>
  <c r="CH787" i="10"/>
  <c r="D728" i="10"/>
  <c r="CH729" i="10"/>
  <c r="D566" i="10"/>
  <c r="CH567" i="10"/>
  <c r="D559" i="10"/>
  <c r="CH560" i="10"/>
  <c r="D395" i="10"/>
  <c r="CH396" i="10"/>
  <c r="D801" i="10"/>
  <c r="CH802" i="10"/>
  <c r="D549" i="10"/>
  <c r="CH550" i="10"/>
  <c r="CH21" i="10"/>
  <c r="CH35" i="10"/>
  <c r="CH513" i="10"/>
  <c r="AC512" i="10"/>
  <c r="CH572" i="10"/>
  <c r="AC571" i="10"/>
  <c r="AC609" i="10"/>
  <c r="CH519" i="10"/>
  <c r="AC518" i="10"/>
  <c r="AC508" i="10"/>
  <c r="AC484" i="10"/>
  <c r="AC364" i="10"/>
  <c r="AC335" i="10"/>
  <c r="CH522" i="10"/>
  <c r="AC612" i="10"/>
  <c r="AC288" i="10"/>
  <c r="AC229" i="10"/>
  <c r="AC389" i="10"/>
  <c r="AC278" i="10"/>
  <c r="AC327" i="10"/>
  <c r="AC258" i="10"/>
  <c r="AC549" i="10"/>
  <c r="AC581" i="10"/>
  <c r="AC801" i="10"/>
  <c r="AC793" i="10"/>
  <c r="AC761" i="10"/>
  <c r="AC606" i="10"/>
  <c r="AC395" i="10"/>
  <c r="AC559" i="10"/>
  <c r="AC595" i="10"/>
  <c r="R633" i="10"/>
  <c r="AC356" i="10"/>
  <c r="AC786" i="10"/>
  <c r="AC728" i="10"/>
  <c r="AC623" i="10"/>
  <c r="L633" i="10"/>
  <c r="L19" i="10" s="1"/>
  <c r="AC566" i="10"/>
  <c r="AC718" i="10"/>
  <c r="AC561" i="10"/>
  <c r="AC788" i="10"/>
  <c r="AC712" i="10"/>
  <c r="N633" i="10"/>
  <c r="CH610" i="10"/>
  <c r="CH514" i="10"/>
  <c r="D805" i="10"/>
  <c r="D778" i="10"/>
  <c r="D595" i="10"/>
  <c r="AC671" i="10"/>
  <c r="AC592" i="10"/>
  <c r="AC587" i="10"/>
  <c r="AC780" i="10"/>
  <c r="AC726" i="10"/>
  <c r="AC738" i="10"/>
  <c r="AC764" i="10"/>
  <c r="AC551" i="10"/>
  <c r="AC585" i="10"/>
  <c r="AC748" i="10"/>
  <c r="AC709" i="10"/>
  <c r="AC515" i="10"/>
  <c r="AC706" i="10"/>
  <c r="AC284" i="10"/>
  <c r="AC767" i="10"/>
  <c r="AC776" i="10"/>
  <c r="AC756" i="10"/>
  <c r="AC778" i="10"/>
  <c r="AC770" i="10"/>
  <c r="AC313" i="10"/>
  <c r="AC679" i="10"/>
  <c r="AC535" i="10"/>
  <c r="D764" i="10"/>
  <c r="AC249" i="10"/>
  <c r="AC750" i="10"/>
  <c r="AC805" i="10"/>
  <c r="AC784" i="10"/>
  <c r="AC597" i="10"/>
  <c r="AC791" i="10"/>
  <c r="AC602" i="10"/>
  <c r="AC698" i="10"/>
  <c r="D587" i="10"/>
  <c r="AC464" i="10"/>
  <c r="AC537" i="10"/>
  <c r="D537" i="10"/>
  <c r="AC553" i="10"/>
  <c r="AC236" i="10"/>
  <c r="AC688" i="10"/>
  <c r="R445" i="5" l="1"/>
  <c r="T446" i="5"/>
  <c r="AC20" i="10"/>
  <c r="D399" i="10"/>
  <c r="R19" i="10"/>
  <c r="N19" i="10"/>
  <c r="D174" i="10"/>
  <c r="D222" i="10"/>
  <c r="CH222" i="10" s="1"/>
  <c r="CH747" i="10"/>
  <c r="D746" i="10"/>
  <c r="CH746" i="10" s="1"/>
  <c r="CH564" i="10"/>
  <c r="D563" i="10"/>
  <c r="CH563" i="10" s="1"/>
  <c r="CH383" i="10"/>
  <c r="D382" i="10"/>
  <c r="CH382" i="10" s="1"/>
  <c r="CH199" i="10"/>
  <c r="D198" i="10"/>
  <c r="D214" i="10"/>
  <c r="CH214" i="10" s="1"/>
  <c r="D238" i="10"/>
  <c r="AC419" i="10"/>
  <c r="CH400" i="10"/>
  <c r="D129" i="10"/>
  <c r="D592" i="10"/>
  <c r="CH592" i="10" s="1"/>
  <c r="D726" i="10"/>
  <c r="CH726" i="10" s="1"/>
  <c r="D706" i="10"/>
  <c r="CH706" i="10" s="1"/>
  <c r="D712" i="10"/>
  <c r="CH712" i="10" s="1"/>
  <c r="CH130" i="10"/>
  <c r="D469" i="10"/>
  <c r="CH469" i="10" s="1"/>
  <c r="D756" i="10"/>
  <c r="CH756" i="10" s="1"/>
  <c r="D770" i="10"/>
  <c r="CH770" i="10" s="1"/>
  <c r="D788" i="10"/>
  <c r="CH788" i="10" s="1"/>
  <c r="D515" i="10"/>
  <c r="CH515" i="10" s="1"/>
  <c r="D738" i="10"/>
  <c r="CH738" i="10" s="1"/>
  <c r="D791" i="10"/>
  <c r="CH791" i="10" s="1"/>
  <c r="D671" i="10"/>
  <c r="CH671" i="10" s="1"/>
  <c r="CH764" i="10"/>
  <c r="D718" i="10"/>
  <c r="CH718" i="10" s="1"/>
  <c r="D679" i="10"/>
  <c r="CH679" i="10" s="1"/>
  <c r="D709" i="10"/>
  <c r="CH709" i="10" s="1"/>
  <c r="D464" i="10"/>
  <c r="CH464" i="10" s="1"/>
  <c r="D776" i="10"/>
  <c r="CH776" i="10" s="1"/>
  <c r="D688" i="10"/>
  <c r="CH688" i="10" s="1"/>
  <c r="D602" i="10"/>
  <c r="CH602" i="10" s="1"/>
  <c r="D698" i="10"/>
  <c r="CH698" i="10" s="1"/>
  <c r="D249" i="10"/>
  <c r="CH249" i="10" s="1"/>
  <c r="D767" i="10"/>
  <c r="CH767" i="10" s="1"/>
  <c r="D553" i="10"/>
  <c r="CH553" i="10" s="1"/>
  <c r="D236" i="10"/>
  <c r="CH236" i="10" s="1"/>
  <c r="D597" i="10"/>
  <c r="CH597" i="10" s="1"/>
  <c r="D284" i="10"/>
  <c r="CH284" i="10" s="1"/>
  <c r="D356" i="10"/>
  <c r="D750" i="10"/>
  <c r="CH750" i="10" s="1"/>
  <c r="CH595" i="10"/>
  <c r="D495" i="10"/>
  <c r="CH495" i="10" s="1"/>
  <c r="CH497" i="10"/>
  <c r="CH201" i="10"/>
  <c r="CH587" i="10"/>
  <c r="D585" i="10"/>
  <c r="CH585" i="10" s="1"/>
  <c r="CH586" i="10"/>
  <c r="D612" i="10"/>
  <c r="CH612" i="10" s="1"/>
  <c r="CH613" i="10"/>
  <c r="D744" i="10"/>
  <c r="CH744" i="10" s="1"/>
  <c r="CH745" i="10"/>
  <c r="D590" i="10"/>
  <c r="CH590" i="10" s="1"/>
  <c r="CH591" i="10"/>
  <c r="D722" i="10"/>
  <c r="CH722" i="10" s="1"/>
  <c r="CH723" i="10"/>
  <c r="D716" i="10"/>
  <c r="CH716" i="10" s="1"/>
  <c r="CH717" i="10"/>
  <c r="D251" i="10"/>
  <c r="CH251" i="10" s="1"/>
  <c r="CH252" i="10"/>
  <c r="D759" i="10"/>
  <c r="CH760" i="10"/>
  <c r="D276" i="10"/>
  <c r="CH277" i="10"/>
  <c r="D799" i="10"/>
  <c r="CH799" i="10" s="1"/>
  <c r="CH800" i="10"/>
  <c r="D606" i="10"/>
  <c r="CH606" i="10" s="1"/>
  <c r="CH607" i="10"/>
  <c r="CH292" i="10"/>
  <c r="CH570" i="10"/>
  <c r="D529" i="10"/>
  <c r="CH529" i="10" s="1"/>
  <c r="CH530" i="10"/>
  <c r="D358" i="10"/>
  <c r="CH358" i="10" s="1"/>
  <c r="CH359" i="10"/>
  <c r="D344" i="10"/>
  <c r="CH344" i="10" s="1"/>
  <c r="CH345" i="10"/>
  <c r="D742" i="10"/>
  <c r="CH742" i="10" s="1"/>
  <c r="CH743" i="10"/>
  <c r="D258" i="10"/>
  <c r="CH258" i="10" s="1"/>
  <c r="CH259" i="10"/>
  <c r="D335" i="10"/>
  <c r="CH335" i="10" s="1"/>
  <c r="CH336" i="10"/>
  <c r="CH223" i="10"/>
  <c r="D484" i="10"/>
  <c r="CH484" i="10" s="1"/>
  <c r="CH485" i="10"/>
  <c r="CH470" i="10"/>
  <c r="D332" i="10"/>
  <c r="CH332" i="10" s="1"/>
  <c r="CH333" i="10"/>
  <c r="D617" i="10"/>
  <c r="CH617" i="10" s="1"/>
  <c r="CH618" i="10"/>
  <c r="D253" i="10"/>
  <c r="CH253" i="10" s="1"/>
  <c r="CH254" i="10"/>
  <c r="D579" i="10"/>
  <c r="CH579" i="10" s="1"/>
  <c r="CH580" i="10"/>
  <c r="D324" i="10"/>
  <c r="CH325" i="10"/>
  <c r="D619" i="10"/>
  <c r="CH619" i="10" s="1"/>
  <c r="CH620" i="10"/>
  <c r="D527" i="10"/>
  <c r="CH527" i="10" s="1"/>
  <c r="CH528" i="10"/>
  <c r="D615" i="10"/>
  <c r="CH615" i="10" s="1"/>
  <c r="CH616" i="10"/>
  <c r="D317" i="10"/>
  <c r="CH318" i="10"/>
  <c r="D352" i="10"/>
  <c r="CH353" i="10"/>
  <c r="CH215" i="10"/>
  <c r="D748" i="10"/>
  <c r="CH748" i="10" s="1"/>
  <c r="CH749" i="10"/>
  <c r="D271" i="10"/>
  <c r="CH271" i="10" s="1"/>
  <c r="CH272" i="10"/>
  <c r="D360" i="10"/>
  <c r="CH360" i="10" s="1"/>
  <c r="CH361" i="10"/>
  <c r="D269" i="10"/>
  <c r="CH270" i="10"/>
  <c r="CH172" i="10"/>
  <c r="D278" i="10"/>
  <c r="CH279" i="10"/>
  <c r="CH297" i="10"/>
  <c r="CH298" i="10"/>
  <c r="CH175" i="10"/>
  <c r="CH341" i="10"/>
  <c r="CH342" i="10"/>
  <c r="CH801" i="10"/>
  <c r="CH559" i="10"/>
  <c r="CH728" i="10"/>
  <c r="CH561" i="10"/>
  <c r="CH623" i="10"/>
  <c r="D545" i="10"/>
  <c r="CH545" i="10" s="1"/>
  <c r="CH546" i="10"/>
  <c r="D533" i="10"/>
  <c r="CH533" i="10" s="1"/>
  <c r="CH534" i="10"/>
  <c r="D583" i="10"/>
  <c r="CH583" i="10" s="1"/>
  <c r="CH584" i="10"/>
  <c r="D535" i="10"/>
  <c r="CH535" i="10" s="1"/>
  <c r="CH536" i="10"/>
  <c r="D313" i="10"/>
  <c r="CH313" i="10" s="1"/>
  <c r="CH314" i="10"/>
  <c r="D797" i="10"/>
  <c r="CH797" i="10" s="1"/>
  <c r="CH798" i="10"/>
  <c r="D761" i="10"/>
  <c r="CH761" i="10" s="1"/>
  <c r="CH763" i="10"/>
  <c r="D547" i="10"/>
  <c r="CH547" i="10" s="1"/>
  <c r="CH548" i="10"/>
  <c r="D621" i="10"/>
  <c r="CH621" i="10" s="1"/>
  <c r="CH622" i="10"/>
  <c r="CH778" i="10"/>
  <c r="CH406" i="10"/>
  <c r="CH407" i="10"/>
  <c r="D412" i="10"/>
  <c r="CH412" i="10" s="1"/>
  <c r="CH413" i="10"/>
  <c r="D782" i="10"/>
  <c r="CH782" i="10" s="1"/>
  <c r="CH783" i="10"/>
  <c r="D576" i="10"/>
  <c r="CH576" i="10" s="1"/>
  <c r="CH577" i="10"/>
  <c r="D604" i="10"/>
  <c r="CH604" i="10" s="1"/>
  <c r="CH605" i="10"/>
  <c r="CH306" i="10"/>
  <c r="CH574" i="10"/>
  <c r="D288" i="10"/>
  <c r="CH289" i="10"/>
  <c r="D508" i="10"/>
  <c r="CH508" i="10" s="1"/>
  <c r="CH509" i="10"/>
  <c r="CH537" i="10"/>
  <c r="D551" i="10"/>
  <c r="CH551" i="10" s="1"/>
  <c r="CH552" i="10"/>
  <c r="D724" i="10"/>
  <c r="CH724" i="10" s="1"/>
  <c r="CH725" i="10"/>
  <c r="D364" i="10"/>
  <c r="CH364" i="10" s="1"/>
  <c r="CH365" i="10"/>
  <c r="D404" i="10"/>
  <c r="CH404" i="10" s="1"/>
  <c r="CH405" i="10"/>
  <c r="D784" i="10"/>
  <c r="CH784" i="10" s="1"/>
  <c r="CH785" i="10"/>
  <c r="D625" i="10"/>
  <c r="CH625" i="10" s="1"/>
  <c r="CH626" i="10"/>
  <c r="CH611" i="10"/>
  <c r="D315" i="10"/>
  <c r="CH315" i="10" s="1"/>
  <c r="CH316" i="10"/>
  <c r="D780" i="10"/>
  <c r="CH780" i="10" s="1"/>
  <c r="CH781" i="10"/>
  <c r="D286" i="10"/>
  <c r="CH286" i="10" s="1"/>
  <c r="CH287" i="10"/>
  <c r="D740" i="10"/>
  <c r="CH740" i="10" s="1"/>
  <c r="CH741" i="10"/>
  <c r="CH805" i="10"/>
  <c r="D795" i="10"/>
  <c r="CH795" i="10" s="1"/>
  <c r="CH796" i="10"/>
  <c r="D397" i="10"/>
  <c r="CH397" i="10" s="1"/>
  <c r="CH398" i="10"/>
  <c r="D319" i="10"/>
  <c r="CH319" i="10" s="1"/>
  <c r="CH320" i="10"/>
  <c r="D803" i="10"/>
  <c r="CH803" i="10" s="1"/>
  <c r="CH804" i="10"/>
  <c r="D327" i="10"/>
  <c r="CH327" i="10" s="1"/>
  <c r="CH328" i="10"/>
  <c r="D389" i="10"/>
  <c r="CH390" i="10"/>
  <c r="D229" i="10"/>
  <c r="CH229" i="10" s="1"/>
  <c r="CH230" i="10"/>
  <c r="CH239" i="10"/>
  <c r="CH549" i="10"/>
  <c r="CH395" i="10"/>
  <c r="CH566" i="10"/>
  <c r="CH786" i="10"/>
  <c r="CH793" i="10"/>
  <c r="CH581" i="10"/>
  <c r="D568" i="10"/>
  <c r="CH568" i="10" s="1"/>
  <c r="D571" i="10"/>
  <c r="D609" i="10"/>
  <c r="D518" i="10"/>
  <c r="D512" i="10"/>
  <c r="AC633" i="10"/>
  <c r="R444" i="5" l="1"/>
  <c r="T445" i="5"/>
  <c r="D20" i="10"/>
  <c r="AC19" i="10"/>
  <c r="CH278" i="10"/>
  <c r="CH352" i="10"/>
  <c r="CH288" i="10"/>
  <c r="CH356" i="10"/>
  <c r="CH198" i="10"/>
  <c r="CH317" i="10"/>
  <c r="CH324" i="10"/>
  <c r="CH276" i="10"/>
  <c r="CH129" i="10"/>
  <c r="CH238" i="10"/>
  <c r="CH389" i="10"/>
  <c r="CH269" i="10"/>
  <c r="CH174" i="10"/>
  <c r="D419" i="10"/>
  <c r="CH609" i="10"/>
  <c r="CH399" i="10"/>
  <c r="CH571" i="10"/>
  <c r="CH759" i="10"/>
  <c r="CH512" i="10"/>
  <c r="CH518" i="10"/>
  <c r="R443" i="5" l="1"/>
  <c r="T444" i="5"/>
  <c r="CH20" i="10"/>
  <c r="CH419" i="10"/>
  <c r="R787" i="5"/>
  <c r="R627" i="5" s="1"/>
  <c r="S787" i="5"/>
  <c r="S627" i="5" s="1"/>
  <c r="S13" i="5" s="1"/>
  <c r="R442" i="5" l="1"/>
  <c r="T443" i="5"/>
  <c r="P13" i="5"/>
  <c r="R441" i="5" l="1"/>
  <c r="T442" i="5"/>
  <c r="U13" i="5"/>
  <c r="R440" i="5" l="1"/>
  <c r="T441" i="5"/>
  <c r="T558" i="5"/>
  <c r="T559" i="5"/>
  <c r="T561" i="5"/>
  <c r="T563" i="5"/>
  <c r="T741" i="5"/>
  <c r="T743" i="5"/>
  <c r="T607" i="5"/>
  <c r="T608" i="5"/>
  <c r="T610" i="5"/>
  <c r="T612" i="5"/>
  <c r="T614" i="5"/>
  <c r="T788" i="5"/>
  <c r="T790" i="5"/>
  <c r="T792" i="5"/>
  <c r="T794" i="5"/>
  <c r="T796" i="5"/>
  <c r="T664" i="5"/>
  <c r="T629" i="5"/>
  <c r="T630" i="5"/>
  <c r="T631" i="5"/>
  <c r="T632" i="5"/>
  <c r="T633" i="5"/>
  <c r="T634" i="5"/>
  <c r="T635" i="5"/>
  <c r="T636" i="5"/>
  <c r="T637" i="5"/>
  <c r="T638" i="5"/>
  <c r="T639" i="5"/>
  <c r="T640" i="5"/>
  <c r="T641" i="5"/>
  <c r="T642" i="5"/>
  <c r="T643" i="5"/>
  <c r="T644" i="5"/>
  <c r="T645" i="5"/>
  <c r="T646" i="5"/>
  <c r="T647" i="5"/>
  <c r="T648" i="5"/>
  <c r="T649" i="5"/>
  <c r="T650" i="5"/>
  <c r="T651" i="5"/>
  <c r="T652" i="5"/>
  <c r="T653" i="5"/>
  <c r="T654" i="5"/>
  <c r="T655" i="5"/>
  <c r="T656" i="5"/>
  <c r="T657" i="5"/>
  <c r="T658" i="5"/>
  <c r="T659" i="5"/>
  <c r="T660" i="5"/>
  <c r="T661" i="5"/>
  <c r="T662" i="5"/>
  <c r="T663" i="5"/>
  <c r="T479" i="5"/>
  <c r="T480" i="5"/>
  <c r="T481" i="5"/>
  <c r="T482" i="5"/>
  <c r="T483" i="5"/>
  <c r="T484" i="5"/>
  <c r="T485" i="5"/>
  <c r="T486" i="5"/>
  <c r="T487" i="5"/>
  <c r="T488" i="5"/>
  <c r="T683" i="5"/>
  <c r="T684" i="5"/>
  <c r="T685" i="5"/>
  <c r="T686" i="5"/>
  <c r="T687" i="5"/>
  <c r="T688" i="5"/>
  <c r="T689" i="5"/>
  <c r="T690" i="5"/>
  <c r="T691" i="5"/>
  <c r="T578" i="5"/>
  <c r="T580" i="5"/>
  <c r="T582" i="5"/>
  <c r="T583" i="5"/>
  <c r="T585" i="5"/>
  <c r="T587" i="5"/>
  <c r="T588" i="5"/>
  <c r="T756" i="5"/>
  <c r="T757" i="5"/>
  <c r="T759" i="5"/>
  <c r="T760" i="5"/>
  <c r="T762" i="5"/>
  <c r="T763" i="5"/>
  <c r="T765" i="5"/>
  <c r="T766" i="5"/>
  <c r="T767" i="5"/>
  <c r="T768" i="5"/>
  <c r="T769" i="5"/>
  <c r="T771" i="5"/>
  <c r="T773" i="5"/>
  <c r="T592" i="5"/>
  <c r="T593" i="5"/>
  <c r="T595" i="5"/>
  <c r="T597" i="5"/>
  <c r="T599" i="5"/>
  <c r="T601" i="5"/>
  <c r="T602" i="5"/>
  <c r="T604" i="5"/>
  <c r="T777" i="5"/>
  <c r="T779" i="5"/>
  <c r="T781" i="5"/>
  <c r="T783" i="5"/>
  <c r="T784" i="5"/>
  <c r="T786" i="5"/>
  <c r="T534" i="5"/>
  <c r="T535" i="5"/>
  <c r="T536" i="5"/>
  <c r="T727" i="5"/>
  <c r="T728" i="5"/>
  <c r="T729" i="5"/>
  <c r="T731" i="5"/>
  <c r="T622" i="5"/>
  <c r="T623" i="5"/>
  <c r="T625" i="5"/>
  <c r="T626" i="5"/>
  <c r="T802" i="5"/>
  <c r="T803" i="5"/>
  <c r="T805" i="5"/>
  <c r="T806" i="5"/>
  <c r="T540" i="5"/>
  <c r="T542" i="5"/>
  <c r="T733" i="5"/>
  <c r="T735" i="5"/>
  <c r="T566" i="5"/>
  <c r="T567" i="5"/>
  <c r="T745" i="5"/>
  <c r="T746" i="5"/>
  <c r="T747" i="5"/>
  <c r="T748" i="5"/>
  <c r="T749" i="5"/>
  <c r="T544" i="5"/>
  <c r="T546" i="5"/>
  <c r="T737" i="5"/>
  <c r="T739" i="5"/>
  <c r="T590" i="5"/>
  <c r="T775" i="5"/>
  <c r="T571" i="5"/>
  <c r="T574" i="5"/>
  <c r="T751" i="5"/>
  <c r="T752" i="5"/>
  <c r="T464" i="5"/>
  <c r="T465" i="5"/>
  <c r="T466" i="5"/>
  <c r="T467" i="5"/>
  <c r="T468" i="5"/>
  <c r="T469" i="5"/>
  <c r="T470" i="5"/>
  <c r="T471" i="5"/>
  <c r="T472" i="5"/>
  <c r="T473" i="5"/>
  <c r="T474" i="5"/>
  <c r="T475" i="5"/>
  <c r="T476" i="5"/>
  <c r="T477" i="5"/>
  <c r="T674" i="5"/>
  <c r="T675" i="5"/>
  <c r="T676" i="5"/>
  <c r="T677" i="5"/>
  <c r="T678" i="5"/>
  <c r="T679" i="5"/>
  <c r="T680" i="5"/>
  <c r="T681" i="5"/>
  <c r="T513" i="5"/>
  <c r="T514" i="5"/>
  <c r="T515" i="5"/>
  <c r="T522" i="5"/>
  <c r="T524" i="5"/>
  <c r="T526" i="5"/>
  <c r="T528" i="5"/>
  <c r="T530" i="5"/>
  <c r="T532" i="5"/>
  <c r="T713" i="5"/>
  <c r="T714" i="5"/>
  <c r="T715" i="5"/>
  <c r="T717" i="5"/>
  <c r="T719" i="5"/>
  <c r="T721" i="5"/>
  <c r="T723" i="5"/>
  <c r="T725" i="5"/>
  <c r="T616" i="5"/>
  <c r="T618" i="5"/>
  <c r="T620" i="5"/>
  <c r="T798" i="5"/>
  <c r="T800" i="5"/>
  <c r="T490" i="5"/>
  <c r="T491" i="5"/>
  <c r="T492" i="5"/>
  <c r="T493" i="5"/>
  <c r="T494" i="5"/>
  <c r="T495" i="5"/>
  <c r="T496" i="5"/>
  <c r="T497" i="5"/>
  <c r="T498" i="5"/>
  <c r="T499" i="5"/>
  <c r="T500" i="5"/>
  <c r="T503" i="5"/>
  <c r="T504" i="5"/>
  <c r="T507" i="5"/>
  <c r="T508" i="5"/>
  <c r="T510" i="5"/>
  <c r="T511" i="5"/>
  <c r="T693" i="5"/>
  <c r="T694" i="5"/>
  <c r="T695" i="5"/>
  <c r="T696" i="5"/>
  <c r="T697" i="5"/>
  <c r="T698" i="5"/>
  <c r="T699" i="5"/>
  <c r="T701" i="5"/>
  <c r="T702" i="5"/>
  <c r="T704" i="5"/>
  <c r="T705" i="5"/>
  <c r="T707" i="5"/>
  <c r="T708" i="5"/>
  <c r="T709" i="5"/>
  <c r="T711" i="5"/>
  <c r="T459" i="5"/>
  <c r="T460" i="5"/>
  <c r="T461" i="5"/>
  <c r="T462" i="5"/>
  <c r="T666" i="5"/>
  <c r="T667" i="5"/>
  <c r="T668" i="5"/>
  <c r="T669" i="5"/>
  <c r="T670" i="5"/>
  <c r="T671" i="5"/>
  <c r="T672" i="5"/>
  <c r="T548" i="5"/>
  <c r="T549" i="5"/>
  <c r="T550" i="5"/>
  <c r="T551" i="5"/>
  <c r="T552" i="5"/>
  <c r="T554" i="5"/>
  <c r="T556" i="5"/>
  <c r="T576" i="5"/>
  <c r="T754" i="5"/>
  <c r="T628" i="5" l="1"/>
  <c r="R439" i="5"/>
  <c r="T440" i="5"/>
  <c r="T740" i="5"/>
  <c r="T557" i="5"/>
  <c r="T533" i="5"/>
  <c r="T478" i="5"/>
  <c r="T506" i="5"/>
  <c r="T463" i="5"/>
  <c r="T575" i="5"/>
  <c r="T617" i="5"/>
  <c r="T720" i="5"/>
  <c r="T527" i="5"/>
  <c r="T570" i="5"/>
  <c r="T736" i="5"/>
  <c r="T541" i="5"/>
  <c r="T780" i="5"/>
  <c r="T594" i="5"/>
  <c r="T770" i="5"/>
  <c r="T795" i="5"/>
  <c r="T787" i="5"/>
  <c r="T555" i="5"/>
  <c r="T799" i="5"/>
  <c r="T615" i="5"/>
  <c r="T718" i="5"/>
  <c r="T525" i="5"/>
  <c r="T774" i="5"/>
  <c r="T545" i="5"/>
  <c r="T539" i="5"/>
  <c r="T785" i="5"/>
  <c r="T778" i="5"/>
  <c r="T579" i="5"/>
  <c r="T793" i="5"/>
  <c r="T613" i="5"/>
  <c r="T562" i="5"/>
  <c r="T710" i="5"/>
  <c r="T553" i="5"/>
  <c r="T797" i="5"/>
  <c r="T724" i="5"/>
  <c r="T716" i="5"/>
  <c r="T531" i="5"/>
  <c r="T523" i="5"/>
  <c r="T589" i="5"/>
  <c r="T543" i="5"/>
  <c r="T734" i="5"/>
  <c r="T730" i="5"/>
  <c r="T776" i="5"/>
  <c r="T598" i="5"/>
  <c r="T584" i="5"/>
  <c r="T577" i="5"/>
  <c r="T791" i="5"/>
  <c r="T611" i="5"/>
  <c r="T742" i="5"/>
  <c r="T560" i="5"/>
  <c r="T753" i="5"/>
  <c r="T619" i="5"/>
  <c r="T722" i="5"/>
  <c r="T529" i="5"/>
  <c r="T521" i="5"/>
  <c r="T573" i="5"/>
  <c r="T738" i="5"/>
  <c r="T732" i="5"/>
  <c r="T603" i="5"/>
  <c r="T596" i="5"/>
  <c r="T772" i="5"/>
  <c r="T789" i="5"/>
  <c r="T609" i="5"/>
  <c r="T502" i="5"/>
  <c r="T565" i="5"/>
  <c r="T489" i="5"/>
  <c r="T512" i="5"/>
  <c r="T581" i="5"/>
  <c r="T509" i="5"/>
  <c r="T591" i="5"/>
  <c r="T703" i="5"/>
  <c r="T624" i="5"/>
  <c r="T801" i="5"/>
  <c r="T750" i="5"/>
  <c r="T782" i="5"/>
  <c r="T761" i="5"/>
  <c r="T755" i="5"/>
  <c r="T804" i="5"/>
  <c r="T726" i="5"/>
  <c r="T547" i="5"/>
  <c r="T458" i="5"/>
  <c r="T744" i="5"/>
  <c r="T665" i="5"/>
  <c r="T712" i="5"/>
  <c r="T764" i="5"/>
  <c r="T758" i="5"/>
  <c r="T586" i="5"/>
  <c r="T682" i="5"/>
  <c r="T606" i="5"/>
  <c r="T692" i="5"/>
  <c r="T673" i="5"/>
  <c r="T621" i="5"/>
  <c r="T600" i="5"/>
  <c r="T706" i="5"/>
  <c r="T700" i="5"/>
  <c r="R438" i="5" l="1"/>
  <c r="T439" i="5"/>
  <c r="T627" i="5"/>
  <c r="R437" i="5" l="1"/>
  <c r="T438" i="5"/>
  <c r="C18" i="9"/>
  <c r="C20" i="9" s="1"/>
  <c r="R436" i="5" l="1"/>
  <c r="T437" i="5"/>
  <c r="C6" i="9"/>
  <c r="C8" i="9" s="1"/>
  <c r="R435" i="5" l="1"/>
  <c r="T436" i="5"/>
  <c r="R434" i="5" l="1"/>
  <c r="T435" i="5"/>
  <c r="R433" i="5" l="1"/>
  <c r="T434" i="5"/>
  <c r="R432" i="5" l="1"/>
  <c r="T433" i="5"/>
  <c r="R431" i="5" l="1"/>
  <c r="T432" i="5"/>
  <c r="R430" i="5" l="1"/>
  <c r="T431" i="5"/>
  <c r="R429" i="5" l="1"/>
  <c r="T430" i="5"/>
  <c r="R428" i="5" l="1"/>
  <c r="T429" i="5"/>
  <c r="R427" i="5" l="1"/>
  <c r="T428" i="5"/>
  <c r="R426" i="5" l="1"/>
  <c r="T427" i="5"/>
  <c r="R425" i="5" l="1"/>
  <c r="T426" i="5"/>
  <c r="R424" i="5" l="1"/>
  <c r="T425" i="5"/>
  <c r="R423" i="5" l="1"/>
  <c r="T424" i="5"/>
  <c r="R422" i="5" l="1"/>
  <c r="T423" i="5"/>
  <c r="R421" i="5" l="1"/>
  <c r="T422" i="5"/>
  <c r="R420" i="5" l="1"/>
  <c r="T421" i="5"/>
  <c r="R419" i="5" l="1"/>
  <c r="T420" i="5"/>
  <c r="R418" i="5" l="1"/>
  <c r="T419" i="5"/>
  <c r="R417" i="5" l="1"/>
  <c r="T418" i="5"/>
  <c r="R416" i="5" l="1"/>
  <c r="T417" i="5"/>
  <c r="R415" i="5" l="1"/>
  <c r="T416" i="5"/>
  <c r="R414" i="5" l="1"/>
  <c r="R413" i="5" s="1"/>
  <c r="R13" i="5" s="1"/>
  <c r="T415" i="5"/>
  <c r="T414" i="5" s="1"/>
  <c r="T413" i="5" s="1"/>
  <c r="T13" i="5" s="1"/>
  <c r="D633" i="10" l="1"/>
  <c r="CH633" i="10" s="1"/>
  <c r="CH634" i="10"/>
  <c r="D19" i="10" l="1"/>
  <c r="CH19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</authors>
  <commentList>
    <comment ref="AY42" authorId="0" shapeId="0" xr:uid="{5B84D886-AB42-4514-8CCA-1591CBFA4F3C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Площадь застройки</t>
        </r>
      </text>
    </comment>
    <comment ref="N65" authorId="0" shapeId="0" xr:uid="{E0F5B163-817B-43AE-B054-5BBF362CE677}">
      <text>
        <r>
          <rPr>
            <b/>
            <sz val="14"/>
            <color rgb="FF000000"/>
            <rFont val="Tahoma"/>
            <family val="2"/>
            <charset val="204"/>
          </rPr>
          <t>Татьяна Николаевна Базжина:</t>
        </r>
        <r>
          <rPr>
            <sz val="14"/>
            <color rgb="FF000000"/>
            <rFont val="Tahoma"/>
            <family val="2"/>
            <charset val="204"/>
          </rPr>
          <t xml:space="preserve">
Без замечаний.</t>
        </r>
      </text>
    </comment>
    <comment ref="AY804" authorId="0" shapeId="0" xr:uid="{8A7891E0-62A8-4DA2-836D-D4AD67668C1C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Площадь застройки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</authors>
  <commentList>
    <comment ref="P15" authorId="0" shapeId="0" xr:uid="{781D693B-1F12-4FD0-8E73-B43B0B711EF4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Добали еще по второму кругу</t>
        </r>
      </text>
    </comment>
  </commentList>
</comments>
</file>

<file path=xl/sharedStrings.xml><?xml version="1.0" encoding="utf-8"?>
<sst xmlns="http://schemas.openxmlformats.org/spreadsheetml/2006/main" count="78487" uniqueCount="17457">
  <si>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</si>
  <si>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</si>
  <si>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</si>
  <si>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ч.1 ст.166 Жилищного Кодекса РФ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</si>
  <si>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</si>
  <si>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</si>
  <si>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</si>
  <si>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</si>
  <si>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</si>
  <si>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</si>
  <si>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</si>
  <si>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</si>
  <si>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</si>
  <si>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</si>
  <si>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</si>
  <si>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</si>
  <si>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</si>
  <si>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</si>
  <si>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</si>
  <si>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</si>
  <si>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</si>
  <si>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</si>
  <si>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</si>
  <si>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</si>
  <si>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</si>
  <si>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</si>
  <si>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</si>
  <si>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</si>
  <si>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</si>
  <si>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</si>
  <si>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</si>
  <si>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</si>
  <si>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</si>
  <si>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</si>
  <si>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</si>
  <si>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Ковровский р-н, Клязьминский Городок с, Клязьминская ПМК ул, 20</t>
  </si>
  <si>
    <t>Итого по Клязьминское</t>
  </si>
  <si>
    <t>Ковровский р-н, Достижение п, Фабричная ул, 1а</t>
  </si>
  <si>
    <t>Итого по поселок Мелехово</t>
  </si>
  <si>
    <t>Ковровский р-н, Мелехово пгт, Школьный пер, 24</t>
  </si>
  <si>
    <t>Итого по Малыгинское</t>
  </si>
  <si>
    <t>Ковровский р-н, Малыгино п, Школьная ул, 56</t>
  </si>
  <si>
    <t>Ковровский р-н, Глебово д, Школьная ул, 24</t>
  </si>
  <si>
    <t>Ковровский р-н, Гигант п, Юбилейная ул, 65</t>
  </si>
  <si>
    <t>Ковровский р-н, Малыгино п, Школьная ул, 60</t>
  </si>
  <si>
    <t>Итого по Новосельское</t>
  </si>
  <si>
    <t>Ковровский р-н, Нерехта п, Молодежная ул, 5</t>
  </si>
  <si>
    <t>Ковровский р-н, Мелехово пгт, Советская ул, 5</t>
  </si>
  <si>
    <t>Ковровский р-н, Ручей д, Молодежная ул, 32</t>
  </si>
  <si>
    <t>Ковровский р-н, Клязьминский Городок с, Клязьминская ПМК ул, 14</t>
  </si>
  <si>
    <t>Ковровский р-н, Клязьминский Городок с, Клязьминская ПМК ул, 21</t>
  </si>
  <si>
    <t>Ковровский р-н, Первомайский п, 8</t>
  </si>
  <si>
    <t>Итого по город Судогда</t>
  </si>
  <si>
    <t>Итого по Андреевское</t>
  </si>
  <si>
    <t>Итого по Муромцевское</t>
  </si>
  <si>
    <t>Итого по Головинское</t>
  </si>
  <si>
    <t>Итого по Мошокское</t>
  </si>
  <si>
    <t>Судогда г, 2-й Первомайский пер, 3</t>
  </si>
  <si>
    <t>Судогодский р-н, Андреево п, Первомайская ул, 1</t>
  </si>
  <si>
    <t>Судогодский р-н, Муромцево п, Октябрьская ул, 9</t>
  </si>
  <si>
    <t>Судогда г, Пролетарская ул, 21</t>
  </si>
  <si>
    <t>Судогда г, Ленина ул, 9</t>
  </si>
  <si>
    <t>Судогодский р-н, Ликино с, Лесная ул, 5</t>
  </si>
  <si>
    <t>Судогодский р-н, Сойма д, Молодежная ул, 11</t>
  </si>
  <si>
    <t>Судогодский р-н, Муромцево п, Комсомольская ул, 12</t>
  </si>
  <si>
    <t>Судогда г, Гагарина ул, 12</t>
  </si>
  <si>
    <t>Судогодский р-н, Андреево п, Коммунистическая ул, 6/2</t>
  </si>
  <si>
    <t>Судогодский р-н, Головино п, Радужная ул, 10</t>
  </si>
  <si>
    <t>Судогодский р-н, Мошок с, Заводская ул, 24</t>
  </si>
  <si>
    <t>Судогодский р-н, Муромцево п, Комсомольская ул, 5</t>
  </si>
  <si>
    <t>Владимир г, 1-я Пионерская ул, 76А</t>
  </si>
  <si>
    <t>Итого по город Владимир</t>
  </si>
  <si>
    <t>Владимир г, 9 Января ул, 1</t>
  </si>
  <si>
    <t>Владимир г, Безыменского ул, 10б</t>
  </si>
  <si>
    <t>Владимир г, Белоконской ул, 10</t>
  </si>
  <si>
    <t>Владимир г, Большая Московская ул, 53</t>
  </si>
  <si>
    <t>Владимир г, Василисина ул, 13</t>
  </si>
  <si>
    <t>Владимир г, Верхняя Дуброва ул, 14</t>
  </si>
  <si>
    <t>Владимир г, Девическая ул, 2</t>
  </si>
  <si>
    <t>Владимир г, Диктора Левитана ул, 26</t>
  </si>
  <si>
    <t>Владимир г, Добросельская ул, 161б</t>
  </si>
  <si>
    <t>Владимир г, Завадского ул, 1</t>
  </si>
  <si>
    <t>Владимир г, Заклязьменский п, Зеленая ул, 16</t>
  </si>
  <si>
    <t>Владимир г, Заклязьменский п, Зеленая ул, 6</t>
  </si>
  <si>
    <t>Владимир г, Заклязьменский п, Зеленая ул, 8</t>
  </si>
  <si>
    <t>Владимир г, Заклязьменский п, Центральная ул, 2</t>
  </si>
  <si>
    <t>Владимир г, Комиссарова ул, 1</t>
  </si>
  <si>
    <t>Владимир г, Полины Осипенко ул, 5</t>
  </si>
  <si>
    <t>Владимир г, Коммунар мкр, Песочная ул, 2</t>
  </si>
  <si>
    <t>Владимир г, Краснознаменная ул, 8</t>
  </si>
  <si>
    <t>Владимир г, Крупской ул, 6А</t>
  </si>
  <si>
    <t>Владимир г, Ленина пр-кт, 11</t>
  </si>
  <si>
    <t>Владимир г, Ленина пр-кт, 22</t>
  </si>
  <si>
    <t>Владимир г, Ленина пр-кт, 26</t>
  </si>
  <si>
    <t>Владимир г, Ленина пр-кт, 28А</t>
  </si>
  <si>
    <t>Владимир г, Ленина пр-кт, 61</t>
  </si>
  <si>
    <t>Владимир г, Михайловская ул, 51</t>
  </si>
  <si>
    <t>Владимир г, Разина ул, 22</t>
  </si>
  <si>
    <t>Владимир г, Солнечная ул, 52</t>
  </si>
  <si>
    <t>Владимир г, Суздальская ул, 6А</t>
  </si>
  <si>
    <t>Владимир г, Сурикова ул, 1</t>
  </si>
  <si>
    <t>Владимир г, Сурикова ул, 12/26</t>
  </si>
  <si>
    <t>Владимир г, Тракторная ул, 5А</t>
  </si>
  <si>
    <t>Владимир г, Усти-на-Лабе ул, 14</t>
  </si>
  <si>
    <t>Владимир г, Фатьянова ул, 25</t>
  </si>
  <si>
    <t>Владимир г, Электроприборовский проезд, 3А</t>
  </si>
  <si>
    <t>Владимир г, Юбилейная ул, 2</t>
  </si>
  <si>
    <t>Владимир г, Большая Московская ул, 55</t>
  </si>
  <si>
    <t>Владимир г, 2-й Коллективный проезд, 4А</t>
  </si>
  <si>
    <t>Владимир г, 9 Января ул, 1а</t>
  </si>
  <si>
    <t>Владимир г, Алябьева ул, 15</t>
  </si>
  <si>
    <t>Владимир г, Асаткина ул, 1</t>
  </si>
  <si>
    <t>Владимир г, Асаткина ул, 13</t>
  </si>
  <si>
    <t>Владимир г, Асаткина ул, 16</t>
  </si>
  <si>
    <t>Владимир г, Асаткина ул, 4/6</t>
  </si>
  <si>
    <t>Владимир г, Асаткина ул, 28</t>
  </si>
  <si>
    <t>Владимир г, Асаткина ул, 5</t>
  </si>
  <si>
    <t>Владимир г, Безыменского ул, 18</t>
  </si>
  <si>
    <t>Владимир г, Березина ул, 2</t>
  </si>
  <si>
    <t>Владимир г, Горького ул, 100</t>
  </si>
  <si>
    <t>Владимир г, Горького ул, 105</t>
  </si>
  <si>
    <t>Владимир г, Горького ул, 58</t>
  </si>
  <si>
    <t>Владимир г, Добросельская ул, 2в</t>
  </si>
  <si>
    <t>Владимир г, Юрьевец мкр, Институтский городок, 12</t>
  </si>
  <si>
    <t>Владимир г, Юбилейная ул, 64</t>
  </si>
  <si>
    <t>Владимир г, Энергетик мкр, Энергетиков ул, 29А</t>
  </si>
  <si>
    <t>Владимир г, Электроприборовский проезд, 5</t>
  </si>
  <si>
    <t>Владимир г, Чайковского ул, 12/22</t>
  </si>
  <si>
    <t>Владимир г, Фейгина ул, 1</t>
  </si>
  <si>
    <t>Владимир г, Труда ул, 14Б</t>
  </si>
  <si>
    <t>Владимир г, Судогодское ш, 11а</t>
  </si>
  <si>
    <t>Владимир г, Строителей ул, 8А</t>
  </si>
  <si>
    <t>Владимир г, Северная ул, 15А</t>
  </si>
  <si>
    <t>Владимир г, Северная ул, 36А</t>
  </si>
  <si>
    <t>Владимир г, Растопчина ул, 33</t>
  </si>
  <si>
    <t>Владимир г, Растопчина ул, 37</t>
  </si>
  <si>
    <t>Владимир г, Поселок РТС ул, 3</t>
  </si>
  <si>
    <t>Владимир г, Оргтруд мкр, Новая ул, 9</t>
  </si>
  <si>
    <t>Владимир г, Октябрьский пр-кт, 41Б</t>
  </si>
  <si>
    <t>Владимир г, Нижняя Дуброва ул, 25</t>
  </si>
  <si>
    <t>Владимир г, МОПРа ул, 15</t>
  </si>
  <si>
    <t>Владимир г, Лермонтова ул, 28</t>
  </si>
  <si>
    <t>Владимир г, Лермонтова ул, 34а</t>
  </si>
  <si>
    <t>Владимир г, Лакина ул, 191А</t>
  </si>
  <si>
    <t>Владимир г, Кирова ул, 16</t>
  </si>
  <si>
    <t>Владимир г, Заклязьменский п, Центральная ул, 14</t>
  </si>
  <si>
    <t>Владимир г, Заклязьменский п, Зеленая ул, 10</t>
  </si>
  <si>
    <t>Владимир г, Заклязьменский п, Восточная ул, 5</t>
  </si>
  <si>
    <t>Владимир г, Заклязьменский п, Восточная ул, 3</t>
  </si>
  <si>
    <t>Владимир г, Жуковского ул, 18</t>
  </si>
  <si>
    <t>Владимир г, Алябьева ул, 21</t>
  </si>
  <si>
    <t>Владимир г, Алябьева ул, 6</t>
  </si>
  <si>
    <t>Владимир г, Алябьева ул, 8</t>
  </si>
  <si>
    <t>Владимир г, Асаткина ул, 32</t>
  </si>
  <si>
    <t>Владимир г, Асаткина ул, 6</t>
  </si>
  <si>
    <t>Владимир г, Василисина ул, 20а</t>
  </si>
  <si>
    <t>Владимир г, Вокзальная ул, 13</t>
  </si>
  <si>
    <t>Владимир г, Гастелло ул, 17</t>
  </si>
  <si>
    <t>Владимир г, Гастелло ул, 2</t>
  </si>
  <si>
    <t>Владимир г, Горького ул, 40</t>
  </si>
  <si>
    <t>Владимир г, Горького ул, 77А</t>
  </si>
  <si>
    <t>Владимир г, Завадского ул, 13</t>
  </si>
  <si>
    <t>Владимир г, Заклязьменский п, Центральная ул, 4</t>
  </si>
  <si>
    <t>Владимир г, Заклязьменский п, Центральная ул, 6</t>
  </si>
  <si>
    <t>Владимир г, Заклязьменский п, Центральная ул, 8</t>
  </si>
  <si>
    <t>Владимир г, Заклязьменский п, Центральная ул, 16</t>
  </si>
  <si>
    <t>Владимир г, Зеленая ул, 4</t>
  </si>
  <si>
    <t>Владимир г, Лакина ул, 163</t>
  </si>
  <si>
    <t>Владимир г, Лакина ул, 181</t>
  </si>
  <si>
    <t>Владимир г, Лермонтова ул, 44а</t>
  </si>
  <si>
    <t>Владимир г, Малые Ременники ул, 11А</t>
  </si>
  <si>
    <t>Владимир г, Мира ул, 38</t>
  </si>
  <si>
    <t>Владимир г, Ново-Ямская ул, 6</t>
  </si>
  <si>
    <t>Владимир г, Полины Осипенко ул, 16</t>
  </si>
  <si>
    <t>Владимир г, Разина ул, 24</t>
  </si>
  <si>
    <t>Владимир г, Северная ул, 18А</t>
  </si>
  <si>
    <t>Владимир г, Стрелецкий городок, 58</t>
  </si>
  <si>
    <t>Владимир г, Суворова ул, 2а</t>
  </si>
  <si>
    <t>Владимир г, Суздальская ул, 24</t>
  </si>
  <si>
    <t>Владимир г, Суздальская ул, 8А</t>
  </si>
  <si>
    <t>Владимир г, Суздальская ул, 8Б</t>
  </si>
  <si>
    <t>Владимир г, Тракторная ул, 38</t>
  </si>
  <si>
    <t>Владимир г, Труда ул, 1/5</t>
  </si>
  <si>
    <t>Владимир г, Усти-на-Лабе ул, 13/19</t>
  </si>
  <si>
    <t>Владимир г, Фейгина ул, 18/72</t>
  </si>
  <si>
    <t>Муром г, Владимирская ул, 3а</t>
  </si>
  <si>
    <t>Муром г, Чкалова ул, 20</t>
  </si>
  <si>
    <t>Муром г, Щербакова ул, 10</t>
  </si>
  <si>
    <t>Муром г, Осипенко ул, 9</t>
  </si>
  <si>
    <t>Муром г, Энгельса ул, 25</t>
  </si>
  <si>
    <t>Муром г, Артема ул, 29А</t>
  </si>
  <si>
    <t>Муром г, Куликова ул, 14а</t>
  </si>
  <si>
    <t>Муром г, Лакина ул, 88</t>
  </si>
  <si>
    <t>Муром г, Московская ул, 100</t>
  </si>
  <si>
    <t>Муром г, Московская ул, 102</t>
  </si>
  <si>
    <t>Муром г, Московская ул, 122</t>
  </si>
  <si>
    <t>Муром г, Октябрьская ул, 106</t>
  </si>
  <si>
    <t>Муром г, Московская ул, 48</t>
  </si>
  <si>
    <t>Муромский р-н, Муромский п, Садовая ул, 26</t>
  </si>
  <si>
    <t>Итого по округ Муром</t>
  </si>
  <si>
    <t>Муром г, Сурикова ул, 2</t>
  </si>
  <si>
    <t>Муром г, Кооперативная ул, 4</t>
  </si>
  <si>
    <t>Муром г, 30 лет Победы ул, 1</t>
  </si>
  <si>
    <t>Муром г, Кооперативная ул, 1</t>
  </si>
  <si>
    <t>Муром г, Кооперативная ул, 3</t>
  </si>
  <si>
    <t>Муром г, Кирова ул, 26</t>
  </si>
  <si>
    <t>Муром г, Московская ул, 107</t>
  </si>
  <si>
    <t>Муром г, Ковровская ул, 3</t>
  </si>
  <si>
    <t>Муром г, Коммунистическая ул, 34</t>
  </si>
  <si>
    <t>Муром г, Мечникова ул, 60</t>
  </si>
  <si>
    <t>Муром г, Льва Толстого ул, 109</t>
  </si>
  <si>
    <t>Муром г, Мечникова ул, 47</t>
  </si>
  <si>
    <t>Муром г, Московская ул, 37а</t>
  </si>
  <si>
    <t>Муром г, Московская ул, 40а</t>
  </si>
  <si>
    <t>Муромский р-н, Муромский п, Центральная ул, 24</t>
  </si>
  <si>
    <t>Муром г, Радиозаводское ш, 31</t>
  </si>
  <si>
    <t>Муром г, Спортивная ул, 14</t>
  </si>
  <si>
    <t>Муром г, Пролетарская ул, 19</t>
  </si>
  <si>
    <t>Муромский р-н, Фабрики им П.Л.Войкова п, 33</t>
  </si>
  <si>
    <t>Итого по Нагорное</t>
  </si>
  <si>
    <t>Итого по город Покров</t>
  </si>
  <si>
    <t>Итого по город Костерево</t>
  </si>
  <si>
    <t>Итого по город Петушки</t>
  </si>
  <si>
    <t>Итого по Петушинское</t>
  </si>
  <si>
    <t>Итого по Пекшинское</t>
  </si>
  <si>
    <t>Петушинский р-н, Покров г, 3 Интернационала ул, 53</t>
  </si>
  <si>
    <t>Петушинский р-н, Покров г, Школьный проезд, 4</t>
  </si>
  <si>
    <t>Петушинский р-н, Нагорный п, Владимирская ул, 4</t>
  </si>
  <si>
    <t>Петушинский р-н, Костерево г, им Серебренникова ул, 35</t>
  </si>
  <si>
    <t>Петушки г, Советская пл, 10</t>
  </si>
  <si>
    <t>Петушки г, Спортивная ул, 15</t>
  </si>
  <si>
    <t>Петушки г, Трудовая ул, 12</t>
  </si>
  <si>
    <t>Петушки г, Московская ул, 13</t>
  </si>
  <si>
    <t>Петушинский р-н, Новое Аннино д, Центральная ул, 2</t>
  </si>
  <si>
    <t>Петушинский р-н, Труд п, Профсоюзная ул, 1</t>
  </si>
  <si>
    <t>Итого по поселок Вольгинский</t>
  </si>
  <si>
    <t>Петушинский р-н, Вольгинский п, Новосеменковская ул, 29</t>
  </si>
  <si>
    <t>Петушинский р-н, Костерево г, 40 лет Октября ул, 15</t>
  </si>
  <si>
    <t>Петушки г, Маяковского ул, 23</t>
  </si>
  <si>
    <t>Петушки г, Трудовая ул, 10</t>
  </si>
  <si>
    <t>Петушинский р-н, Нагорный п, Владимирская ул, 6</t>
  </si>
  <si>
    <t>Петушинский р-н, Покров г, К.Либкнехта ул, 6</t>
  </si>
  <si>
    <t>Петушинский р-н, Покров г, Введенский п, 37</t>
  </si>
  <si>
    <t>Петушинский р-н, Нагорный п, Владимирская ул, 5</t>
  </si>
  <si>
    <t>Петушинский р-н, Санинского ДОКа п, Клубная ул, 13</t>
  </si>
  <si>
    <t>Петушинский р-н, Покров г, Октябрьская ул, 113б</t>
  </si>
  <si>
    <t>Петушинский р-н, Покров г, Фейгина ул, 1а</t>
  </si>
  <si>
    <t>Петушинский р-н, Костерево г, Ленина ул, 12</t>
  </si>
  <si>
    <t>Петушинский р-н, Вольгинский п, Старовская ул, 6</t>
  </si>
  <si>
    <t xml:space="preserve">Итого по Петушинское </t>
  </si>
  <si>
    <t>Петушинский р-н, Воспушка д, Ленина ул, 3</t>
  </si>
  <si>
    <t>Петушинский р-н, Костерево г, им Серебренникова ул, 33</t>
  </si>
  <si>
    <t>Петушки г, Московская ул, 18</t>
  </si>
  <si>
    <t>Петушки г, Советская пл, 3</t>
  </si>
  <si>
    <t>Петушки г, Советская пл, 8</t>
  </si>
  <si>
    <t>Петушки г, Советская пл, 6</t>
  </si>
  <si>
    <t>Петушки г, Фабричный проезд, 10</t>
  </si>
  <si>
    <t>Итого по Куриловское</t>
  </si>
  <si>
    <t>Собинский р-н, Курилово д, Молодежная ул, 6</t>
  </si>
  <si>
    <t>Итого по Черкутинское</t>
  </si>
  <si>
    <t>Собинский р-н, Черкутино с, Им В.А.Солоухина ул, 1</t>
  </si>
  <si>
    <t>Итого по поселок Ставрово</t>
  </si>
  <si>
    <t>Собинский р-н, Ставрово п, Садовая ул, 3</t>
  </si>
  <si>
    <t>Итого по город Лакинск</t>
  </si>
  <si>
    <t>Собинский р-н, Лакинск г, Мира ул, 101</t>
  </si>
  <si>
    <t>Собинский р-н, Лакинск г, Мира ул, 96</t>
  </si>
  <si>
    <t>Итого по город Собинка</t>
  </si>
  <si>
    <t>Собинка г, Парковая ул, 7</t>
  </si>
  <si>
    <t>Собинка г, Лакина ул, 1</t>
  </si>
  <si>
    <t>Итого по Воршинское</t>
  </si>
  <si>
    <t>Итого по Колокшанское</t>
  </si>
  <si>
    <t>Итого по Толпуховское</t>
  </si>
  <si>
    <t>Собинский р-н, Ворша с, Молодежная ул, 10</t>
  </si>
  <si>
    <t>Собинский р-н, Ворша с, Молодежная ул, 11</t>
  </si>
  <si>
    <t>Собинский р-н, Колокша п, Железнодорожная ул, 2А</t>
  </si>
  <si>
    <t>Собинский р-н, Жерехово с, Оболенского ул, 2</t>
  </si>
  <si>
    <t>Собинский р-н, Ставрово п, Советская ул, 90</t>
  </si>
  <si>
    <t>Собинский р-н, Лакинск г, Текстильщиков ул, 11</t>
  </si>
  <si>
    <t>Собинский р-н, Лакинск г, 10 Октября ул, 6</t>
  </si>
  <si>
    <t>Собинка г, Гагарина ул, 20</t>
  </si>
  <si>
    <t>Итого по Рождественское</t>
  </si>
  <si>
    <t>Собинский р-н, Ворша с, Молодежная ул, 12</t>
  </si>
  <si>
    <t>Собинский р-н, Фетинино с, Молодежная ул, 2</t>
  </si>
  <si>
    <t>Собинский р-н, Черкутино с, Им В.А.Солоухина ул, 3</t>
  </si>
  <si>
    <t>Собинский р-н, Ставрово п, Механизаторов ул, 5А</t>
  </si>
  <si>
    <t>Собинский р-н, Лакинск г, Лермонтова ул, 33</t>
  </si>
  <si>
    <t>Собинский р-н, Лакинск г, 10 Октября ул, 7</t>
  </si>
  <si>
    <t>Собинка г, Гагарина ул, 13</t>
  </si>
  <si>
    <t>Владимир г, Асаткина ул, 2Б</t>
  </si>
  <si>
    <t>Итого по город Гороховец</t>
  </si>
  <si>
    <t>Гороховец г, Гагарина ул, 5</t>
  </si>
  <si>
    <t>Гороховец г, Горького ул, 35а</t>
  </si>
  <si>
    <t>Итого по Денисовское</t>
  </si>
  <si>
    <t>Гороховец г, Краснова ул, 11</t>
  </si>
  <si>
    <t>Гороховец г, Полевая ул, 41</t>
  </si>
  <si>
    <t>Гороховец г, Мира ул, 29</t>
  </si>
  <si>
    <t>Гороховец г, Парковая ул, 60а</t>
  </si>
  <si>
    <t>Гороховец г, Кутузова ул, 15</t>
  </si>
  <si>
    <t>Итого по Куприяновское</t>
  </si>
  <si>
    <t>Гороховецкий р-н, Выезд д, Полевая ул, 4</t>
  </si>
  <si>
    <t>Гороховецкий р-н, Пролетарский п, Октябрьская ул, 4</t>
  </si>
  <si>
    <t>Гороховецкий р-н, Чулково п, Производственная ул, 2</t>
  </si>
  <si>
    <t>Гороховецкий р-н, Чулково п, Производственная ул, 3</t>
  </si>
  <si>
    <t>Гороховец г, Кирова пер, 3</t>
  </si>
  <si>
    <t>Юрьев-Польский г, Вокзальная ул, 16</t>
  </si>
  <si>
    <t>Итого по город Юрьев-Польский</t>
  </si>
  <si>
    <t>Юрьев-Польский г, Горького ул, 11</t>
  </si>
  <si>
    <t>Юрьев-Польский г, Авангардский пер, 27</t>
  </si>
  <si>
    <t>Юрьев-Польский г, Луговая ул, 17А</t>
  </si>
  <si>
    <t>Итого по Небыловское</t>
  </si>
  <si>
    <t>Юрьев-Польский р-н, Федоровское с, 74</t>
  </si>
  <si>
    <t>Юрьев-Польский р-н, Шихобалово с, 7</t>
  </si>
  <si>
    <t>Юрьев-Польский р-н, Сосновый Бор с, Центральная ул, 4</t>
  </si>
  <si>
    <t>Итого по Красносельское</t>
  </si>
  <si>
    <t>Юрьев-Польский р-н, Энтузиаст с, Центральная ул, 25</t>
  </si>
  <si>
    <t>Юрьев-Польский р-н, Небылое с, Первомайская ул, 89</t>
  </si>
  <si>
    <t>Юрьев-Польский р-н, Шихобалово с, 6</t>
  </si>
  <si>
    <t>Радужный г, 1-й кв-л, 34</t>
  </si>
  <si>
    <t>Радужный г, 3-й кв-л, 4</t>
  </si>
  <si>
    <t>Радужный г, 3-й кв-л, 19</t>
  </si>
  <si>
    <t>Радужный г, 3-й кв-л, 29</t>
  </si>
  <si>
    <t>Радужный г, 1-й кв-л, 30</t>
  </si>
  <si>
    <t>Радужный г, 1-й кв-л, 36</t>
  </si>
  <si>
    <t>Радужный г, 1-й кв-л, 33</t>
  </si>
  <si>
    <t>Радужный г, 3-й кв-л, 26</t>
  </si>
  <si>
    <t>Радужный г, 3-й кв-л, 17А</t>
  </si>
  <si>
    <t>Итого по ЗАТО город Радужный</t>
  </si>
  <si>
    <t>Итого по поселок Уршельский</t>
  </si>
  <si>
    <t>Итого по поселок Анопино</t>
  </si>
  <si>
    <t>Гусь-Хрустальный р-н, Тасинский Бор п, Центральная ул, 5</t>
  </si>
  <si>
    <t>Гусь-Хрустальный р-н, Григорьево с, Железнодорожная ул, 10</t>
  </si>
  <si>
    <t>Гусь-Хрустальный р-н, Анопино п, Чехова ул, 11</t>
  </si>
  <si>
    <t>Итого по город Курлово</t>
  </si>
  <si>
    <t>Итого по поселок Иванищи</t>
  </si>
  <si>
    <t>Гусь-Хрустальный р-н, Курлово г, ПМК ул, 12</t>
  </si>
  <si>
    <t>Гусь-Хрустальный р-н, Иванищи п, Южная ул, 2</t>
  </si>
  <si>
    <t>Итого по поселок Великодворский</t>
  </si>
  <si>
    <t>Итого по поселок Красное Эхо</t>
  </si>
  <si>
    <t>Гусь-Хрустальный р-н, Великодворский п, Песочная ул, 18</t>
  </si>
  <si>
    <t>Гусь-Хрустальный р-н, Красное Эхо п, Зеленая ул, 14</t>
  </si>
  <si>
    <t>Кольчугино г, 5 Линия Ленинского поселка ул, 5</t>
  </si>
  <si>
    <t>Кольчугино г, 5 Линия Ленинского поселка ул, 4</t>
  </si>
  <si>
    <t>Итого по город Кольчугино</t>
  </si>
  <si>
    <t>Итого по Бавленское</t>
  </si>
  <si>
    <t>Кольчугинский р-н, Бавлены п, Станционная ул, 5</t>
  </si>
  <si>
    <t>Итого по Раздольевское</t>
  </si>
  <si>
    <t>Кольчугинский р-н, Павловка д, Первая ул, 6</t>
  </si>
  <si>
    <t>Кольчугино г, Белая Речка мкр, Новая ул, 1</t>
  </si>
  <si>
    <t>Кольчугино г, Щорса ул, 16</t>
  </si>
  <si>
    <t>Итого по Кольчугино</t>
  </si>
  <si>
    <t>Кольчугино г, КИМ ул, 4</t>
  </si>
  <si>
    <t>Кольчугино г, Белая Речка мкр, Школьная ул, 13</t>
  </si>
  <si>
    <t>Кольчугино г, Ульяновская ул, 49</t>
  </si>
  <si>
    <t>Кольчугино г, Ульяновская ул, 51</t>
  </si>
  <si>
    <t>Кольчугино г, 4 Линия Ленинского поселка ул, 4</t>
  </si>
  <si>
    <t>Итого по город Камешково</t>
  </si>
  <si>
    <t>Камешково г, Молодежная ул, 7</t>
  </si>
  <si>
    <t>Камешково г, Комсомольская пл, 8</t>
  </si>
  <si>
    <t>Итого по Брызгаловское</t>
  </si>
  <si>
    <t>Камешковский р-н, Новки п, Чапаева ул, 12</t>
  </si>
  <si>
    <t>Итого по Второвское</t>
  </si>
  <si>
    <t>Итого по Пенкинское</t>
  </si>
  <si>
    <t>Камешковский р-н, Второво с, Железнодорожная ул, 9</t>
  </si>
  <si>
    <t>Камешковский р-н, Гатиха с, Шоссейная ул, 5</t>
  </si>
  <si>
    <t>Итого по Новлянское</t>
  </si>
  <si>
    <t>Селивановский р-н, Новлянка д, Совхозная ул, 2</t>
  </si>
  <si>
    <t>Селивановский р-н, Копнино д, Октябрьская ул, 11</t>
  </si>
  <si>
    <t>Итого по Малышевское</t>
  </si>
  <si>
    <t>Селивановский р-н, Малышево с, Ленина ул, 5А</t>
  </si>
  <si>
    <t>Селивановский р-н, Новлянка п, Парковая ул, 11</t>
  </si>
  <si>
    <t>Селивановский р-н, Красная Ушна п, Заводская ул, 6</t>
  </si>
  <si>
    <t>Итого по Денятинское</t>
  </si>
  <si>
    <t>Итого по город Меленки</t>
  </si>
  <si>
    <t>Меленковский р-н, Папулино д, Коммунистическая ул, 11</t>
  </si>
  <si>
    <t>Меленки г, Конышева ул, 1В</t>
  </si>
  <si>
    <t>Итого по Ляховское</t>
  </si>
  <si>
    <t>Меленки г, Валентины Суздальцевой ул, 30</t>
  </si>
  <si>
    <t>Меленковский р-н, Ляхи с, Советская ул, 145</t>
  </si>
  <si>
    <t>Меленки г, Конышева ул, 1Б</t>
  </si>
  <si>
    <t>Меленки г, Академика Королева ул, 1</t>
  </si>
  <si>
    <t>Итого по город Ковров</t>
  </si>
  <si>
    <t>Ковров г, Абельмана ул, 140</t>
  </si>
  <si>
    <t>Ковров г, Бабушкина ул, 5</t>
  </si>
  <si>
    <t>Ковров г, Белинского ул, 13а</t>
  </si>
  <si>
    <t>Ковров г, Брюсова ул, 54/1</t>
  </si>
  <si>
    <t>Ковров г, Васильева ул, 18</t>
  </si>
  <si>
    <t>Ковров г, Васильева ул, 80</t>
  </si>
  <si>
    <t>Ковров г, Волго-Донская ул, 6а</t>
  </si>
  <si>
    <t>Ковров г, Восточный проезд, 29а</t>
  </si>
  <si>
    <t>Ковров г, Грибоедова ул, 11</t>
  </si>
  <si>
    <t>Ковров г, Дачная ул, 31б</t>
  </si>
  <si>
    <t>Ковров г, Дзержинского ул, 1</t>
  </si>
  <si>
    <t>Ковров г, Еловая ул, 96</t>
  </si>
  <si>
    <t>Ковров г, Зои Космодемьянской ул, 26/2</t>
  </si>
  <si>
    <t>Ковров г, Зои Космодемьянской ул, 30/1</t>
  </si>
  <si>
    <t>Ковров г, Зои Космодемьянской ул, 30/2</t>
  </si>
  <si>
    <t>Ковров г, Зои Космодемьянской ул, 32</t>
  </si>
  <si>
    <t>Ковров г, Зои Космодемьянской ул, 36</t>
  </si>
  <si>
    <t>Ковров г, Клязьменская ул, 3А</t>
  </si>
  <si>
    <t>Ковров г, Ковров-8 тер, 10</t>
  </si>
  <si>
    <t>Ковров г, Комсомольская ул, 102</t>
  </si>
  <si>
    <t>Ковров г, Летняя ул, 43</t>
  </si>
  <si>
    <t>Ковров г, Машиностроителей ул, 13</t>
  </si>
  <si>
    <t>Ковров г, Молодогвардейская ул, 8</t>
  </si>
  <si>
    <t>Ковров г, МОПРа ул, 20</t>
  </si>
  <si>
    <t>Ковров г, Моховая ул, 2</t>
  </si>
  <si>
    <t>Ковров г, Пионерская ул, 21</t>
  </si>
  <si>
    <t>Ковров г, Пролетарская ул, 14</t>
  </si>
  <si>
    <t>Ковров г, Ленина пр-кт, 16А</t>
  </si>
  <si>
    <t>Ковров г, Лизы Чайкиной ул, 40</t>
  </si>
  <si>
    <t>Ковров г, Мира пр-кт, 4</t>
  </si>
  <si>
    <t>Ковров г, Муромский проезд, 8</t>
  </si>
  <si>
    <t>Ковров г, Олега Кошевого ул, 4</t>
  </si>
  <si>
    <t>Ковров г, Першутова ул, 35/1</t>
  </si>
  <si>
    <t>Ковров г, Пугачева ул, 23а</t>
  </si>
  <si>
    <t>Ковров г, Свердлова ул, 82б</t>
  </si>
  <si>
    <t>Ковров г, Сергея Лазо ул, 6/1</t>
  </si>
  <si>
    <t>Ковров г, Советская ул, 3</t>
  </si>
  <si>
    <t>Ковров г, Сосновая ул, 26</t>
  </si>
  <si>
    <t>Ковров г, Строителей ул, 24</t>
  </si>
  <si>
    <t>Ковров г, Тимофея Павловского ул, 7</t>
  </si>
  <si>
    <t>Ковров г, Фабричный проезд, 4</t>
  </si>
  <si>
    <t>Ковров г, Федорова ул, 97</t>
  </si>
  <si>
    <t>Ковров г, Федорова ул, 101</t>
  </si>
  <si>
    <t>Ковров г, Фрунзе ул, 9</t>
  </si>
  <si>
    <t>Ковров г, Циолковского ул, 3</t>
  </si>
  <si>
    <t>Ковров г, Щорса ул, 13</t>
  </si>
  <si>
    <t>Ковров г, 3 Интернационала ул, 30</t>
  </si>
  <si>
    <t>Ковров г, Ватутина ул, 2г</t>
  </si>
  <si>
    <t>Ковров г, Волго-Донская ул, 4</t>
  </si>
  <si>
    <t>Ковров г, Еловая ул, 86/5</t>
  </si>
  <si>
    <t>Ковров г, Киркижа ул, 2</t>
  </si>
  <si>
    <t>Ковров г, Краснознаменная ул, 9</t>
  </si>
  <si>
    <t>Ковров г, Ленина пр-кт, 14</t>
  </si>
  <si>
    <t>Ковров г, Лепсе ул, 1</t>
  </si>
  <si>
    <t>Ковров г, Лопатина ул, 57</t>
  </si>
  <si>
    <t>Ковров г, Лопатина ул, 59</t>
  </si>
  <si>
    <t>Ковров г, Металлистов ул, 10</t>
  </si>
  <si>
    <t>Ковров г, МОПРа ул, 31</t>
  </si>
  <si>
    <t>Ковров г, Набережная ул, 16</t>
  </si>
  <si>
    <t>Ковров г, Октябрьская ул, 20</t>
  </si>
  <si>
    <t>Ковров г, Пионерская ул, 5</t>
  </si>
  <si>
    <t>Ковров г, Туманова ул, 18</t>
  </si>
  <si>
    <t>Ковров г, Урожайная ул, 79</t>
  </si>
  <si>
    <t>Ковров г, Щеглова ул, 60</t>
  </si>
  <si>
    <t>Ковров г, Свердлова ул, 80а</t>
  </si>
  <si>
    <t>Ковров г, Северный проезд, 12</t>
  </si>
  <si>
    <t>Ковров г, Тимофея Павловского ул, 5</t>
  </si>
  <si>
    <t>Ковров г, Еловая ул, 86/6</t>
  </si>
  <si>
    <t>Ковров г, Зои Космодемьянской ул, 1/1</t>
  </si>
  <si>
    <t>Ковров г, Летняя ул, 21</t>
  </si>
  <si>
    <t>Ковров г, Лопатина ул, 48</t>
  </si>
  <si>
    <t>Ковров г, Лопатина ул, 50</t>
  </si>
  <si>
    <t>Ковров г, Малеева ул, 4</t>
  </si>
  <si>
    <t>Ковров г, Пионерская ул, 29</t>
  </si>
  <si>
    <t>Владимир г, Василисина ул, 13а</t>
  </si>
  <si>
    <t>Вязниковский р-н, Октябрьский п, Первомайская ул, 9</t>
  </si>
  <si>
    <t>Вязниковский р-н, Лукново п, Фабричная ул, 11</t>
  </si>
  <si>
    <t>Вязники г, Ефимьево ул, 1</t>
  </si>
  <si>
    <t>Итого по город Вязники</t>
  </si>
  <si>
    <t>Вязники г, Калинина ул, 16</t>
  </si>
  <si>
    <t>Вязники г, Заготзерно ул, 3</t>
  </si>
  <si>
    <t>Вязники г, Новая ул, 7</t>
  </si>
  <si>
    <t>Вязниковский р-н, Первомайский п, Полевая ул, 8</t>
  </si>
  <si>
    <t>Вязники г, Чехова ул, 28б</t>
  </si>
  <si>
    <t>Вязники г, Дечинский мкр, 15</t>
  </si>
  <si>
    <t>Итого по Сарыевское</t>
  </si>
  <si>
    <t>Вязниковский р-н, Шустово д, Молодежная ул, 3</t>
  </si>
  <si>
    <t>Итого по Октябрьское</t>
  </si>
  <si>
    <t>Вязниковский р-н, Степанцево п, Ленина ул, 16</t>
  </si>
  <si>
    <t>Итого по Степанцевское</t>
  </si>
  <si>
    <t>Итого по Паустовское</t>
  </si>
  <si>
    <t>Вязниковский р-н, Октябрьская д, Новая ул, 1</t>
  </si>
  <si>
    <t>Итого по поселок Никологоры</t>
  </si>
  <si>
    <t>Вязниковский р-н, Ерофеево д, Профсоюзная ул, 15</t>
  </si>
  <si>
    <t>Вязниковский р-н, Шатнево д, Нагорная ул, 6</t>
  </si>
  <si>
    <t>Вязники г, Куйбышева ул, 2</t>
  </si>
  <si>
    <t>Вязники г, Антошкина ул, 22</t>
  </si>
  <si>
    <t>Вязниковский р-н, Первомайский п, Полевая ул, 6</t>
  </si>
  <si>
    <t>Вязниковский р-н, Шустово д, Центральная ул, 4</t>
  </si>
  <si>
    <t>Вязниковский р-н, Степанцево п, Ленина ул, 12</t>
  </si>
  <si>
    <t>Вязниковский р-н, Барское Татарово с, Совхозная ул, 6</t>
  </si>
  <si>
    <t>Итого по поселок Мстера</t>
  </si>
  <si>
    <t>Вязниковский р-н, Октябрьская д, Механизаторов ул, 16</t>
  </si>
  <si>
    <t>Вязниковский р-н, Никологоры п, 2-я Пролетарская ул, 21</t>
  </si>
  <si>
    <t>Вязники г, Железнодорожная ул, 23</t>
  </si>
  <si>
    <t>Вязники г, Горького ул, 100</t>
  </si>
  <si>
    <t>Вязники г, Спортивная ул, 1а</t>
  </si>
  <si>
    <t>Вязниковский р-н, Приозерный п, Пушкинская ул, 118</t>
  </si>
  <si>
    <t>Вязниковский р-н, Буторлино д, Шоссейная ул, 18</t>
  </si>
  <si>
    <t>Вязниковский р-н, Барское Татарово с, Совхозная ул, 12</t>
  </si>
  <si>
    <t>Вязниковский р-н, Октябрьская д, Молодежная ул, 4</t>
  </si>
  <si>
    <t>Вязниковский р-н, Октябрьский п, Первомайская ул, 8</t>
  </si>
  <si>
    <t>Итого по город Суздаль</t>
  </si>
  <si>
    <t>Суздаль г, Ленина ул, 74</t>
  </si>
  <si>
    <t>Суздаль г, Гоголя ул, 7</t>
  </si>
  <si>
    <t>Суздаль г, Всполье б-р, 10</t>
  </si>
  <si>
    <t>Суздальский р-н, Боголюбово п, Заводская ул, 1</t>
  </si>
  <si>
    <t>Итого по Боголюбовское</t>
  </si>
  <si>
    <t>Итого по Павловское</t>
  </si>
  <si>
    <t>Суздальский р-н, Спасское-Городище с, Центральная ул, 8</t>
  </si>
  <si>
    <t>Суздальский р-н, Новый п, Центральная ул, 32</t>
  </si>
  <si>
    <t>Итого по Селецкое</t>
  </si>
  <si>
    <t>Суздальский р-н, Боголюбово п, Западная ул, 3</t>
  </si>
  <si>
    <t>Суздальский р-н, Боголюбово п, Ленина ул, 12а</t>
  </si>
  <si>
    <t>Суздальский р-н, Спасское-Городище с, Центральная ул, 10</t>
  </si>
  <si>
    <t>Суздальский р-н, Новый п, Центральная ул, 6</t>
  </si>
  <si>
    <t>Суздальский р-н, Цибеево с, Западная ул, 1</t>
  </si>
  <si>
    <t>Итого по Новоалександровское</t>
  </si>
  <si>
    <t>Итого по город Александров</t>
  </si>
  <si>
    <t>Александров г, Горького ул, 1</t>
  </si>
  <si>
    <t>Александров г, Горького ул, 9</t>
  </si>
  <si>
    <t>Александров г, Красный Переулок ул, 25 корп. 1</t>
  </si>
  <si>
    <t>Александров г, Красный Переулок ул, 23</t>
  </si>
  <si>
    <t>Александров г, Гагарина ул, 9</t>
  </si>
  <si>
    <t>Александров г, Гагарина ул, 11</t>
  </si>
  <si>
    <t>Александров г, Ленина ул, 15</t>
  </si>
  <si>
    <t>Александров г, Революции ул, 81</t>
  </si>
  <si>
    <t>Александров г, Сосновский пер, 18</t>
  </si>
  <si>
    <t>Александров г, Фабрика Калинина ул, 15</t>
  </si>
  <si>
    <t>Александров г, Юбилейная ул, 6</t>
  </si>
  <si>
    <t>Александров г, Юбилейная ул, 16</t>
  </si>
  <si>
    <t>Александров г, Энтузиастов ул, 5</t>
  </si>
  <si>
    <t>Александровский р-н, Балакирево п, Вокзальная ул, 14</t>
  </si>
  <si>
    <t>Александровский р-н, Балакирево п, Заводская ул, 4</t>
  </si>
  <si>
    <t>Александровский р-н, Балакирево п, Совхозная ул, 5</t>
  </si>
  <si>
    <t>Александровский р-н, Балакирево п, Центральный кв-л, 4</t>
  </si>
  <si>
    <t>Александровский р-н, Карабаново г, Мира ул, 20</t>
  </si>
  <si>
    <t>Александровский р-н, Карабаново г, Пушкина ул, 25</t>
  </si>
  <si>
    <t>Александровский р-н, Струнино г, Чкалова пер, 4</t>
  </si>
  <si>
    <t>Александровский р-н, Струнино г, Заречная ул, 34</t>
  </si>
  <si>
    <t>Александровский р-н, Струнино г, Заречная ул, 38</t>
  </si>
  <si>
    <t>Александровский р-н, Струнино г, Дубки кв-л, 1</t>
  </si>
  <si>
    <t>Александровский р-н, Следнево д, Октябрьский кв-л, 5</t>
  </si>
  <si>
    <t>Итого по поселок Балакирево</t>
  </si>
  <si>
    <t>Итого по город Карабаново</t>
  </si>
  <si>
    <t>Итого по город Струнино</t>
  </si>
  <si>
    <t>Итого по Следневское</t>
  </si>
  <si>
    <t>Александров г, Институтская ул, 6 корп. 3</t>
  </si>
  <si>
    <t>Александров г, Красный Переулок ул, 7 корп. 1</t>
  </si>
  <si>
    <t>Александров г, Красный Переулок ул, 25</t>
  </si>
  <si>
    <t>Александров г, Ленина ул, 66</t>
  </si>
  <si>
    <t>Александров г, Первомайская ул, 125</t>
  </si>
  <si>
    <t>Александров г, Революции ул, 57 корп. 1</t>
  </si>
  <si>
    <t>Александров г, Терешковой ул, 6</t>
  </si>
  <si>
    <t>Александров г, Терешковой ул, 7</t>
  </si>
  <si>
    <t>Александров г, Терешковой ул, 15</t>
  </si>
  <si>
    <t>Александров г, Юбилейная ул, 4</t>
  </si>
  <si>
    <t>Александров г, Энтузиастов ул, 9</t>
  </si>
  <si>
    <t>Александровский р-н, Балакирево п, Юго-Западный кв-л, 2</t>
  </si>
  <si>
    <t>Александровский р-н, Карабаново г, Лермонтова пл, 5</t>
  </si>
  <si>
    <t>Александровский р-н, Карабаново г, Маяковского ул, 13</t>
  </si>
  <si>
    <t>Александровский р-н, Струнино г, Кирова пл, 7</t>
  </si>
  <si>
    <t>Александровский р-н, Струнино г, Заречная ул, 23</t>
  </si>
  <si>
    <t>Александровский р-н, Майский п, Первомайская ул, 24</t>
  </si>
  <si>
    <t>Александров г, Лермонтова ул, 6</t>
  </si>
  <si>
    <t>Александров г, Лермонтова ул, 1 корп. 2</t>
  </si>
  <si>
    <t>Александров г, Маяковского ул, 48 корп. 1</t>
  </si>
  <si>
    <t>Александров г, Октябрьская ул, 6</t>
  </si>
  <si>
    <t>Александров г, Охотный луг ул, 15</t>
  </si>
  <si>
    <t>Александров г, Охотный луг ул, 21</t>
  </si>
  <si>
    <t>Александров г, Советская ул, 88</t>
  </si>
  <si>
    <t>Александровский р-н, Балакирево п, Вокзальная ул, 9</t>
  </si>
  <si>
    <t>Александровский р-н, Балакирево п, Юго-Западный кв-л, 15</t>
  </si>
  <si>
    <t>Александровский р-н, Карабаново г, Лермонтова пл, 4</t>
  </si>
  <si>
    <t>Александровский р-н, Карабаново г, Маяковского ул, 14</t>
  </si>
  <si>
    <t>Александровский р-н, Струнино г, Шувалова пер, 5</t>
  </si>
  <si>
    <t>Александровский р-н, Струнино г, Больничный проезд, 12</t>
  </si>
  <si>
    <t>Итого по город Гусь-Хрустальный</t>
  </si>
  <si>
    <t>Гусь-Хрустальный г, Каховского ул, 8</t>
  </si>
  <si>
    <t>Гусь-Хрустальный г, Интернациональная ул, 24</t>
  </si>
  <si>
    <t>Гусь-Хрустальный г, 50 лет Советской Власти пр-кт, 41</t>
  </si>
  <si>
    <t>Гусь-Хрустальный г, 50 лет Советской Власти пр-кт, 45</t>
  </si>
  <si>
    <t>Гусь-Хрустальный г, Садовая ул, 65</t>
  </si>
  <si>
    <t>Гусь-Хрустальный г, Садовая ул, 73</t>
  </si>
  <si>
    <t>Гусь-Хрустальный г, Садовая ул, 63</t>
  </si>
  <si>
    <t>Гусь-Хрустальный г, Полевая ул, 3а</t>
  </si>
  <si>
    <t>Гусь-Хрустальный г, Микрорайон ул, 17</t>
  </si>
  <si>
    <t>Гусь-Хрустальный г, Микрорайон ул, 50а</t>
  </si>
  <si>
    <t>Гусь-Хрустальный г, Демократическая ул, 10</t>
  </si>
  <si>
    <t>Гусь-Хрустальный г, 50 лет Советской Власти пр-кт, 37</t>
  </si>
  <si>
    <t>Гусь-Хрустальный г, Садовая ул, 69а</t>
  </si>
  <si>
    <t>Гусь-Хрустальный г, Гусевский п, Октябрьская ул, 1</t>
  </si>
  <si>
    <t>Гусь-Хрустальный г, Гусевский п, Пионерская ул, 18</t>
  </si>
  <si>
    <t>Гусь-Хрустальный г, Гусевский п, Южная ул, 15</t>
  </si>
  <si>
    <t>Гусь-Хрустальный г, Дорожная ул, 6</t>
  </si>
  <si>
    <t>Гусь-Хрустальный г, Осьмова ул, 23</t>
  </si>
  <si>
    <t>Гусь-Хрустальный г, Демократическая ул, 5</t>
  </si>
  <si>
    <t>Способ формирования ФКР</t>
  </si>
  <si>
    <t>Собираемость, %</t>
  </si>
  <si>
    <t>Годы по РПКР</t>
  </si>
  <si>
    <t>крыша</t>
  </si>
  <si>
    <t>ВИС</t>
  </si>
  <si>
    <t>лифты</t>
  </si>
  <si>
    <t>фасад</t>
  </si>
  <si>
    <t>фундамент</t>
  </si>
  <si>
    <t>подвал</t>
  </si>
  <si>
    <t>Год постройки</t>
  </si>
  <si>
    <t>Площадь дома</t>
  </si>
  <si>
    <t>Площадь крыши</t>
  </si>
  <si>
    <t>Начислено, руб.</t>
  </si>
  <si>
    <t>Оплачено, руб.</t>
  </si>
  <si>
    <t>Александров г, 1-я Крестьянская ул, 16</t>
  </si>
  <si>
    <t>Александров г, 1-я Лесная ул, 6</t>
  </si>
  <si>
    <t>Александров г, Гагарина ул, 1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</si>
  <si>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</si>
  <si>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</si>
  <si>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</si>
  <si>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Геологов ул, 9</t>
  </si>
  <si>
    <t>Александров г, Горького ул, 1а</t>
  </si>
  <si>
    <t>Александров г, Горького ул, 3</t>
  </si>
  <si>
    <t>Александров г, Горького ул, 7 корп. 1</t>
  </si>
  <si>
    <t>Александров г, Горького ул, 7 корп. 2</t>
  </si>
  <si>
    <t>Александров г, Институтская ул, 10</t>
  </si>
  <si>
    <t>1955</t>
  </si>
  <si>
    <t>1960</t>
  </si>
  <si>
    <t>1977</t>
  </si>
  <si>
    <t>900.000</t>
  </si>
  <si>
    <t>1965</t>
  </si>
  <si>
    <t>1966</t>
  </si>
  <si>
    <t>1050.000</t>
  </si>
  <si>
    <t>1964</t>
  </si>
  <si>
    <t>495.000</t>
  </si>
  <si>
    <t>1988</t>
  </si>
  <si>
    <t>780.000</t>
  </si>
  <si>
    <t>1999</t>
  </si>
  <si>
    <t>360.000</t>
  </si>
  <si>
    <t>2004</t>
  </si>
  <si>
    <t>2001</t>
  </si>
  <si>
    <t>1260.000</t>
  </si>
  <si>
    <t>2006</t>
  </si>
  <si>
    <t>1550.000</t>
  </si>
  <si>
    <t>Александров г, Институтская ул, 9</t>
  </si>
  <si>
    <t>1963</t>
  </si>
  <si>
    <t>Александров г, Карабановский Тупик ул, 20</t>
  </si>
  <si>
    <t>Александров г, Коссович ул, 1</t>
  </si>
  <si>
    <t>Александров г, Коссович ул, 6</t>
  </si>
  <si>
    <t>315.000</t>
  </si>
  <si>
    <t>1962</t>
  </si>
  <si>
    <t>1987</t>
  </si>
  <si>
    <t>760.000</t>
  </si>
  <si>
    <t>1961</t>
  </si>
  <si>
    <t>Александров г, Красный Переулок ул, 25 корп. 2</t>
  </si>
  <si>
    <t>Александров г, Красный Переулок ул, 27</t>
  </si>
  <si>
    <t>Александров г, Красный Переулок ул, 3</t>
  </si>
  <si>
    <t>Александров г, Красный Переулок ул, 4</t>
  </si>
  <si>
    <t>Александров г, Красный Переулок ул, 9</t>
  </si>
  <si>
    <t>Александров г, Кубасова ул, 1</t>
  </si>
  <si>
    <t>Александров г, Ленина ул, 26</t>
  </si>
  <si>
    <t>Александров г, Ленина ул, 32</t>
  </si>
  <si>
    <t>Александров г, Ленина ул, 63</t>
  </si>
  <si>
    <t>Александров г, Лермонтова ул, 14</t>
  </si>
  <si>
    <t>Александров г, Лермонтова ул, 26</t>
  </si>
  <si>
    <t>Александров г, Лермонтова ул, 3</t>
  </si>
  <si>
    <t>Александров г, Лермонтова ул, 4 корп. 1</t>
  </si>
  <si>
    <t>Александров г, Локомотивная ул, 1б</t>
  </si>
  <si>
    <t>2350.000</t>
  </si>
  <si>
    <t>1996</t>
  </si>
  <si>
    <t>1120.000</t>
  </si>
  <si>
    <t>1991</t>
  </si>
  <si>
    <t>1993</t>
  </si>
  <si>
    <t>500.000</t>
  </si>
  <si>
    <t>600.000</t>
  </si>
  <si>
    <t>1990</t>
  </si>
  <si>
    <t>1959</t>
  </si>
  <si>
    <t>1967</t>
  </si>
  <si>
    <t>766.000</t>
  </si>
  <si>
    <t>590.000</t>
  </si>
  <si>
    <t>1969</t>
  </si>
  <si>
    <t>1989</t>
  </si>
  <si>
    <t>674.700</t>
  </si>
  <si>
    <t>1994</t>
  </si>
  <si>
    <t>Александров г, Маяковского ул, 13</t>
  </si>
  <si>
    <t>Александров г, Маяковского ул, 14</t>
  </si>
  <si>
    <t>Александров г, Маяковского ул, 18</t>
  </si>
  <si>
    <t>Александров г, Маяковского ул, 2</t>
  </si>
  <si>
    <t>Александров г, Маяковского ул, 28</t>
  </si>
  <si>
    <t>Александров г, Маяковского ул, 38</t>
  </si>
  <si>
    <t>Александров г, Маяковского ул, 7</t>
  </si>
  <si>
    <t>Александров г, Нагорный пер, 2а</t>
  </si>
  <si>
    <t>Александров г, Охотный луг ул, 23</t>
  </si>
  <si>
    <t>Александров г, П.Топоркова ул, 1</t>
  </si>
  <si>
    <t>Александров г, П.Топоркова ул, 4</t>
  </si>
  <si>
    <t>Александров г, Перфильева ул, 18</t>
  </si>
  <si>
    <t>Александров г, Перфильева ул, 8</t>
  </si>
  <si>
    <t>Александров г, Пионерская ул, 1</t>
  </si>
  <si>
    <t>Александров г, Радио ул, 19</t>
  </si>
  <si>
    <t>Александров г, Радио ул, 23</t>
  </si>
  <si>
    <t>Александров г, Революции ул, 1а</t>
  </si>
  <si>
    <t>Александров г, Революции ул, 46</t>
  </si>
  <si>
    <t>Александров г, Революции ул, 48</t>
  </si>
  <si>
    <t>Александров г, Революции ул, 5</t>
  </si>
  <si>
    <t>Александров г, Революции ул, 71</t>
  </si>
  <si>
    <t>578.000</t>
  </si>
  <si>
    <t>1250.000</t>
  </si>
  <si>
    <t>506.100</t>
  </si>
  <si>
    <t>1954</t>
  </si>
  <si>
    <t>490.000</t>
  </si>
  <si>
    <t>1956</t>
  </si>
  <si>
    <t>1200.000</t>
  </si>
  <si>
    <t>498.000</t>
  </si>
  <si>
    <t>580.000</t>
  </si>
  <si>
    <t>1998</t>
  </si>
  <si>
    <t>726.800</t>
  </si>
  <si>
    <t>920.000</t>
  </si>
  <si>
    <t>1981</t>
  </si>
  <si>
    <t>2268.000</t>
  </si>
  <si>
    <t>1995</t>
  </si>
  <si>
    <t>878.800</t>
  </si>
  <si>
    <t>1237.000</t>
  </si>
  <si>
    <t>400.000</t>
  </si>
  <si>
    <t>450.000</t>
  </si>
  <si>
    <t>1936</t>
  </si>
  <si>
    <t>471.700</t>
  </si>
  <si>
    <t>443.000</t>
  </si>
  <si>
    <t>468.500</t>
  </si>
  <si>
    <t>465.700</t>
  </si>
  <si>
    <t>2005</t>
  </si>
  <si>
    <t>810.000</t>
  </si>
  <si>
    <t>700.000</t>
  </si>
  <si>
    <t>1500.000</t>
  </si>
  <si>
    <t>2003</t>
  </si>
  <si>
    <t>Александров г, Совхоз Правда ул, 37</t>
  </si>
  <si>
    <t>Александров г, Сосновский пер, 17</t>
  </si>
  <si>
    <t>Александров г, Фабрика Калинина ул, 28</t>
  </si>
  <si>
    <t>Александров г, Энтузиастов ул, 19</t>
  </si>
  <si>
    <t>Александров г, Энтузиастов ул, 21</t>
  </si>
  <si>
    <t>650.000</t>
  </si>
  <si>
    <t>1059.500</t>
  </si>
  <si>
    <t>845.000</t>
  </si>
  <si>
    <t>822.400</t>
  </si>
  <si>
    <t>1100.000</t>
  </si>
  <si>
    <t>1560.000</t>
  </si>
  <si>
    <t>1992</t>
  </si>
  <si>
    <t>1108.800</t>
  </si>
  <si>
    <t>Александров г, Юбилейная ул, 2 корп. 3</t>
  </si>
  <si>
    <t>Александров г, Юбилейная ул, 2</t>
  </si>
  <si>
    <t>Александров г, Юбилейная ул, 4 корп. 2</t>
  </si>
  <si>
    <t>1978</t>
  </si>
  <si>
    <t>1018.400</t>
  </si>
  <si>
    <t>Александровский р-н, Андреевское с, Советская А ул, 1</t>
  </si>
  <si>
    <t>Александровский р-н, Андреевское с, Советская А ул, 2</t>
  </si>
  <si>
    <t>Александровский р-н, Андреевское с, Советская А ул, 7</t>
  </si>
  <si>
    <t>Александровский р-н, Андреевское с, Советская А ул, 8</t>
  </si>
  <si>
    <t>Александровский р-н, Андреевское с, Советская А ул, 9</t>
  </si>
  <si>
    <t>Александровский р-н, Балакирево п, 60 лет Октября ул, 3</t>
  </si>
  <si>
    <t>Александровский р-н, Балакирево п, Вокзальная ул, 13</t>
  </si>
  <si>
    <t>Александровский р-н, Балакирево п, Заводская ул, 8</t>
  </si>
  <si>
    <t>Александровский р-н, Балакирево п, Совхозная ул, 1</t>
  </si>
  <si>
    <t>Александровский р-н, Балакирево п, Юго-Западный кв-л, 19</t>
  </si>
  <si>
    <t>Александровский р-н, Балакирево п, Юго-Западный кв-л, 6</t>
  </si>
  <si>
    <t>Александровский р-н, Балакирево п, Юго-Западный кв-л, 7</t>
  </si>
  <si>
    <t>Александровский р-н, Елькино д, Мира ул, 1</t>
  </si>
  <si>
    <t>Александровский р-н, Елькино д, Мира ул, 2</t>
  </si>
  <si>
    <t>Александровский р-н, Карабаново г, Гагарина ул, 3</t>
  </si>
  <si>
    <t>Александровский р-н, Карабаново г, Западная ул, 8</t>
  </si>
  <si>
    <t>Александровский р-н, Карабаново г, Комсомольская ул, 1</t>
  </si>
  <si>
    <t>Александровский р-н, Карабаново г, Комсомольская ул, 10</t>
  </si>
  <si>
    <t>Александровский р-н, Карабаново г, Кооперативная ул, 25</t>
  </si>
  <si>
    <t>Александровский р-н, Карабаново г, Лермонтова пл, 1</t>
  </si>
  <si>
    <t>Александровский р-н, Карабаново г, Мира ул, 17</t>
  </si>
  <si>
    <t>Александровский р-н, Карабаново г, Мира ул, 19</t>
  </si>
  <si>
    <t>Александровский р-н, Карабаново г, Мира ул, 2</t>
  </si>
  <si>
    <t>Александровский р-н, Карабаново г, Мира ул, 3</t>
  </si>
  <si>
    <t>Александровский р-н, Карабаново г, Мира ул, 6</t>
  </si>
  <si>
    <t>Александровский р-н, Карабаново г, Мира ул, 7</t>
  </si>
  <si>
    <t>Александровский р-н, Карабаново г, Мира ул, 8</t>
  </si>
  <si>
    <t>Александровский р-н, Карабаново г, Ногина ул, 13</t>
  </si>
  <si>
    <t>Александровский р-н, Карабаново г, Победы ул, 3</t>
  </si>
  <si>
    <t>Александровский р-н, Карабаново г, Победы ул, 5</t>
  </si>
  <si>
    <t>Александровский р-н, Карабаново г, Почтовая ул, 19</t>
  </si>
  <si>
    <t>1110.000</t>
  </si>
  <si>
    <t>0.000</t>
  </si>
  <si>
    <t>1980</t>
  </si>
  <si>
    <t>462.000</t>
  </si>
  <si>
    <t>264.000</t>
  </si>
  <si>
    <t>1297.600</t>
  </si>
  <si>
    <t>1974</t>
  </si>
  <si>
    <t>531.100</t>
  </si>
  <si>
    <t>888.700</t>
  </si>
  <si>
    <t>1973</t>
  </si>
  <si>
    <t>394.600</t>
  </si>
  <si>
    <t>1972</t>
  </si>
  <si>
    <t>881.400</t>
  </si>
  <si>
    <t>1249.000</t>
  </si>
  <si>
    <t>1986</t>
  </si>
  <si>
    <t>293.000</t>
  </si>
  <si>
    <t>304.000</t>
  </si>
  <si>
    <t>616.000</t>
  </si>
  <si>
    <t>1970</t>
  </si>
  <si>
    <t>515.000</t>
  </si>
  <si>
    <t>379.000</t>
  </si>
  <si>
    <t>354.000</t>
  </si>
  <si>
    <t>1933</t>
  </si>
  <si>
    <t>410.000</t>
  </si>
  <si>
    <t>542.000</t>
  </si>
  <si>
    <t>1949</t>
  </si>
  <si>
    <t>601.200</t>
  </si>
  <si>
    <t>1950.000</t>
  </si>
  <si>
    <t>1958</t>
  </si>
  <si>
    <t>1094.000</t>
  </si>
  <si>
    <t>1957</t>
  </si>
  <si>
    <t>345.000</t>
  </si>
  <si>
    <t>442.000</t>
  </si>
  <si>
    <t>1937</t>
  </si>
  <si>
    <t>1975</t>
  </si>
  <si>
    <t>Александровский р-н, Карабаново г, Пригородная ул, 8</t>
  </si>
  <si>
    <t>Александровский р-н, Карабаново г, Садовая ул, 8</t>
  </si>
  <si>
    <t>Александровский р-н, Карабаново г, Текстильщиков ул, 1</t>
  </si>
  <si>
    <t>Александровский р-н, Карабаново г, Чулкова ул, 5</t>
  </si>
  <si>
    <t>Александровский р-н, Легково д, Весенняя ул, 1</t>
  </si>
  <si>
    <t>704.800</t>
  </si>
  <si>
    <t>1971</t>
  </si>
  <si>
    <t>465.000</t>
  </si>
  <si>
    <t>Александровский р-н, Майский п, Новая ул, 19</t>
  </si>
  <si>
    <t>Александровский р-н, Майский п, Новая ул, 21</t>
  </si>
  <si>
    <t>Александровский р-н, Майский п, Парковая ул, 4</t>
  </si>
  <si>
    <t>Александровский р-н, Майский п, Первомайская ул, 18</t>
  </si>
  <si>
    <t>Александровский р-н, Майский п, Первомайская ул, 22</t>
  </si>
  <si>
    <t>Александровский р-н, Недюревка д, Полевая ул, 8</t>
  </si>
  <si>
    <t>Александровский р-н, Светлый п, Садовая ул, 6</t>
  </si>
  <si>
    <t>Александровский р-н, Светлый п, Садовая ул, 8</t>
  </si>
  <si>
    <t>Александровский р-н, Следнево д, Октябрьский кв-л, 4</t>
  </si>
  <si>
    <t>Александровский р-н, Струнино г, Больничный проезд, 15</t>
  </si>
  <si>
    <t>Александровский р-н, Струнино г, Дзержинского ул, 1</t>
  </si>
  <si>
    <t>Александровский р-н, Струнино г, Дзержинского ул, 3</t>
  </si>
  <si>
    <t>Александровский р-н, Струнино г, Дзержинского ул, 7</t>
  </si>
  <si>
    <t>Александровский р-н, Струнино г, Дубки кв-л, 14</t>
  </si>
  <si>
    <t>Александровский р-н, Струнино г, Дубки кв-л, 4</t>
  </si>
  <si>
    <t>Александровский р-н, Струнино г, Дубки кв-л, 8</t>
  </si>
  <si>
    <t>Александровский р-н, Струнино г, Заречная ул, 36</t>
  </si>
  <si>
    <t>Александровский р-н, Струнино г, Заречная ул, 42</t>
  </si>
  <si>
    <t>Александровский р-н, Струнино г, Норильская ул, 3</t>
  </si>
  <si>
    <t>Александровский р-н, Струнино г, Норильская ул, 5</t>
  </si>
  <si>
    <t>Александровский р-н, Струнино г, Фролова ул, 4</t>
  </si>
  <si>
    <t>Александровский р-н, Струнино г, Шувалова ул, 13</t>
  </si>
  <si>
    <t>Александровский р-н, Струнино г, Шувалова ул, 5а</t>
  </si>
  <si>
    <t>Владимир г, 1-я Пионерская ул, 59</t>
  </si>
  <si>
    <t>Владимир г, 1-я Пионерская ул, 61А</t>
  </si>
  <si>
    <t>Владимир г, 1-я Пионерская ул, 63</t>
  </si>
  <si>
    <t>Владимир г, 1-я Пионерская ул, 84А</t>
  </si>
  <si>
    <t>Владимир г, 2-й Коллективный проезд, 3А</t>
  </si>
  <si>
    <t>804.000</t>
  </si>
  <si>
    <t>1968</t>
  </si>
  <si>
    <t>456.000</t>
  </si>
  <si>
    <t>693.000</t>
  </si>
  <si>
    <t>694.000</t>
  </si>
  <si>
    <t>684.000</t>
  </si>
  <si>
    <t>1305.000</t>
  </si>
  <si>
    <t>2000.000</t>
  </si>
  <si>
    <t>1267.400</t>
  </si>
  <si>
    <t>2000</t>
  </si>
  <si>
    <t>2420.600</t>
  </si>
  <si>
    <t>1278.000</t>
  </si>
  <si>
    <t>1976</t>
  </si>
  <si>
    <t>1277.760</t>
  </si>
  <si>
    <t>337.500</t>
  </si>
  <si>
    <t>680.000</t>
  </si>
  <si>
    <t>1300.000</t>
  </si>
  <si>
    <t>439.000</t>
  </si>
  <si>
    <t>654.600</t>
  </si>
  <si>
    <t>8500.000</t>
  </si>
  <si>
    <t>911.000</t>
  </si>
  <si>
    <t>715.400</t>
  </si>
  <si>
    <t>2007</t>
  </si>
  <si>
    <t>548.000</t>
  </si>
  <si>
    <t>1026.000</t>
  </si>
  <si>
    <t>Владимир г, Алябьева ул, 13а</t>
  </si>
  <si>
    <t>Владимир г, Алябьева ул, 23а</t>
  </si>
  <si>
    <t>Владимир г, Алябьева ул, 25</t>
  </si>
  <si>
    <t>Владимир г, Алябьева ул, 9</t>
  </si>
  <si>
    <t>Владимир г, Асаткина ул, 10</t>
  </si>
  <si>
    <t>Владимир г, Асаткина ул, 11</t>
  </si>
  <si>
    <t>Владимир г, Асаткина ул, 12</t>
  </si>
  <si>
    <t>Владимир г, Асаткина ул, 14</t>
  </si>
  <si>
    <t>Владимир г, Асаткина ул, 27</t>
  </si>
  <si>
    <t>Владимир г, Асаткина ул, 9</t>
  </si>
  <si>
    <t>Владимир г, Балакирева ул, 28</t>
  </si>
  <si>
    <t>Владимир г, Балакирева ул, 37в</t>
  </si>
  <si>
    <t>Владимир г, Балакирева ул, 41а</t>
  </si>
  <si>
    <t>Владимир г, Балакирева ул, 43д</t>
  </si>
  <si>
    <t>Владимир г, Балакирева ул, 51</t>
  </si>
  <si>
    <t>Владимир г, Балакирева ул, 55</t>
  </si>
  <si>
    <t>Владимир г, Батурина ул, 37</t>
  </si>
  <si>
    <t>Владимир г, Батурина ул, 37А</t>
  </si>
  <si>
    <t>Владимир г, Батурина ул, 37Б</t>
  </si>
  <si>
    <t>Владимир г, Батурина ул, 37Г</t>
  </si>
  <si>
    <t>Владимир г, Безыменского ул, 12</t>
  </si>
  <si>
    <t>Владимир г, Безыменского ул, 5а</t>
  </si>
  <si>
    <t>Владимир г, Безыменского ул, 5б</t>
  </si>
  <si>
    <t>Владимир г, Безыменского ул, 6б</t>
  </si>
  <si>
    <t>Владимир г, Безыменского ул, 9а</t>
  </si>
  <si>
    <t>Владимир г, Безыменского ул, 9д</t>
  </si>
  <si>
    <t>Владимир г, Белоконской ул, 12Б</t>
  </si>
  <si>
    <t>Владимир г, Белоконской ул, 15В</t>
  </si>
  <si>
    <t>Владимир г, Белоконской ул, 8А</t>
  </si>
  <si>
    <t>Владимир г, Бобкова ул, 7</t>
  </si>
  <si>
    <t>Владимир г, Большая Московская ул, 88</t>
  </si>
  <si>
    <t>Владимир г, Большая Московская ул, 9</t>
  </si>
  <si>
    <t>Владимир г, Большая Московская ул, 90а</t>
  </si>
  <si>
    <t>Владимир г, Большая Московская ул, 92а</t>
  </si>
  <si>
    <t>Владимир г, Большая Нижегородская ул, 67б</t>
  </si>
  <si>
    <t>Владимир г, Большая Нижегородская ул, 67в</t>
  </si>
  <si>
    <t>Владимир г, Большая Нижегородская ул, 67г</t>
  </si>
  <si>
    <t>Владимир г, Большая Нижегородская ул, 73</t>
  </si>
  <si>
    <t>Владимир г, Василисина ул, 10б</t>
  </si>
  <si>
    <t>Владимир г, Василисина ул, 10в</t>
  </si>
  <si>
    <t>629.200</t>
  </si>
  <si>
    <t>230.000</t>
  </si>
  <si>
    <t>857.400</t>
  </si>
  <si>
    <t>597.000</t>
  </si>
  <si>
    <t>257.000</t>
  </si>
  <si>
    <t>438.200</t>
  </si>
  <si>
    <t>550.000</t>
  </si>
  <si>
    <t>1950</t>
  </si>
  <si>
    <t>567.000</t>
  </si>
  <si>
    <t>412.000</t>
  </si>
  <si>
    <t>884.000</t>
  </si>
  <si>
    <t>940.000</t>
  </si>
  <si>
    <t>1410.000</t>
  </si>
  <si>
    <t>960.000</t>
  </si>
  <si>
    <t>722.000</t>
  </si>
  <si>
    <t>520.000</t>
  </si>
  <si>
    <t>970.000</t>
  </si>
  <si>
    <t>660.000</t>
  </si>
  <si>
    <t>1985</t>
  </si>
  <si>
    <t>531.000</t>
  </si>
  <si>
    <t>1147.000</t>
  </si>
  <si>
    <t>1983</t>
  </si>
  <si>
    <t>1475.000</t>
  </si>
  <si>
    <t>1982</t>
  </si>
  <si>
    <t>1284.700</t>
  </si>
  <si>
    <t>917.000</t>
  </si>
  <si>
    <t>980.000</t>
  </si>
  <si>
    <t>855.000</t>
  </si>
  <si>
    <t>934.300</t>
  </si>
  <si>
    <t>890.000</t>
  </si>
  <si>
    <t>965.000</t>
  </si>
  <si>
    <t>720.000</t>
  </si>
  <si>
    <t>1939</t>
  </si>
  <si>
    <t>1320.000</t>
  </si>
  <si>
    <t>954.000</t>
  </si>
  <si>
    <t>1952</t>
  </si>
  <si>
    <t>905.000</t>
  </si>
  <si>
    <t>1917</t>
  </si>
  <si>
    <t>886.000</t>
  </si>
  <si>
    <t>806.000</t>
  </si>
  <si>
    <t>1507.500</t>
  </si>
  <si>
    <t>1934</t>
  </si>
  <si>
    <t>710.000</t>
  </si>
  <si>
    <t>1276.600</t>
  </si>
  <si>
    <t>Владимир г, Василисина ул, 7</t>
  </si>
  <si>
    <t>Владимир г, Василисина ул, 8</t>
  </si>
  <si>
    <t>Владимир г, Верхняя Дуброва ул, 22</t>
  </si>
  <si>
    <t>Владимир г, Верхняя Дуброва ул, 26Ж</t>
  </si>
  <si>
    <t>Владимир г, Верхняя Дуброва ул, 28</t>
  </si>
  <si>
    <t>Владимир г, Верхняя Дуброва ул, 28Б</t>
  </si>
  <si>
    <t>770.000</t>
  </si>
  <si>
    <t>883.000</t>
  </si>
  <si>
    <t>4650.000</t>
  </si>
  <si>
    <t>765.000</t>
  </si>
  <si>
    <t>783.000</t>
  </si>
  <si>
    <t>Владимир г, Вознесенская ул, 3</t>
  </si>
  <si>
    <t>Владимир г, Вокзальная ул, 16А</t>
  </si>
  <si>
    <t>Владимир г, Вокзальная ул, 71</t>
  </si>
  <si>
    <t>Владимир г, Гагарина ул, 10</t>
  </si>
  <si>
    <t>Владимир г, Герцена ул, 20</t>
  </si>
  <si>
    <t>Владимир г, Горького ул, 52А</t>
  </si>
  <si>
    <t>Владимир г, Горького ул, 67</t>
  </si>
  <si>
    <t>Владимир г, Горького ул, 79А</t>
  </si>
  <si>
    <t>Владимир г, Горького ул, 98</t>
  </si>
  <si>
    <t>Владимир г, Горького ул, 99</t>
  </si>
  <si>
    <t>Владимир г, Гражданская ул, 2Б</t>
  </si>
  <si>
    <t>Владимир г, Даргомыжского ул, 10/20</t>
  </si>
  <si>
    <t>Владимир г, Дворянская ул, 13</t>
  </si>
  <si>
    <t>Владимир г, Дворянская ул, 15</t>
  </si>
  <si>
    <t>Владимир г, Диктора Левитана ул, 1А</t>
  </si>
  <si>
    <t>Владимир г, Диктора Левитана ул, 33</t>
  </si>
  <si>
    <t>Владимир г, Диктора Левитана ул, 38А</t>
  </si>
  <si>
    <t>Владимир г, Диктора Левитана ул, 3Б</t>
  </si>
  <si>
    <t>Владимир г, Диктора Левитана ул, 3В</t>
  </si>
  <si>
    <t>Владимир г, Диктора Левитана ул, 4А</t>
  </si>
  <si>
    <t>Владимир г, Добросельская ул, 190а</t>
  </si>
  <si>
    <t>Владимир г, Добросельская ул, 191А</t>
  </si>
  <si>
    <t>Владимир г, Добросельская ул, 193б</t>
  </si>
  <si>
    <t>Владимир г, Добросельская ул, 199а</t>
  </si>
  <si>
    <t>Владимир г, Добросельская ул, 205</t>
  </si>
  <si>
    <t>Владимир г, Добросельская ул, 207</t>
  </si>
  <si>
    <t>Владимир г, Добросельская ул, 209а</t>
  </si>
  <si>
    <t>Владимир г, Добросельская ул, 211а</t>
  </si>
  <si>
    <t>Владимир г, Добросельская ул, 213</t>
  </si>
  <si>
    <t>Владимир г, Добросельская ул, 4</t>
  </si>
  <si>
    <t>Владимир г, Добросельский проезд, 4</t>
  </si>
  <si>
    <t>Владимир г, Егорова ул, 10а</t>
  </si>
  <si>
    <t>260.000</t>
  </si>
  <si>
    <t>310.000</t>
  </si>
  <si>
    <t>1953</t>
  </si>
  <si>
    <t>1119.000</t>
  </si>
  <si>
    <t>702.000</t>
  </si>
  <si>
    <t>1932</t>
  </si>
  <si>
    <t>1020.000</t>
  </si>
  <si>
    <t>445.000</t>
  </si>
  <si>
    <t>612.000</t>
  </si>
  <si>
    <t>1495.000</t>
  </si>
  <si>
    <t>1342.000</t>
  </si>
  <si>
    <t>1941</t>
  </si>
  <si>
    <t>1180.000</t>
  </si>
  <si>
    <t>445.850</t>
  </si>
  <si>
    <t>430.000</t>
  </si>
  <si>
    <t>1947</t>
  </si>
  <si>
    <t>581.000</t>
  </si>
  <si>
    <t>1938</t>
  </si>
  <si>
    <t>1118.000</t>
  </si>
  <si>
    <t>775.000</t>
  </si>
  <si>
    <t>663.000</t>
  </si>
  <si>
    <t>1979</t>
  </si>
  <si>
    <t>1043.000</t>
  </si>
  <si>
    <t>1380.000</t>
  </si>
  <si>
    <t>1400.000</t>
  </si>
  <si>
    <t>544.800</t>
  </si>
  <si>
    <t>1037.000</t>
  </si>
  <si>
    <t>470.000</t>
  </si>
  <si>
    <t>767.000</t>
  </si>
  <si>
    <t>Владимир г, Егорова ул, 3</t>
  </si>
  <si>
    <t>Владимир г, Ерофеевский спуск, 3</t>
  </si>
  <si>
    <t>Владимир г, Завадского ул, 13Б</t>
  </si>
  <si>
    <t>Владимир г, Завадского ул, 3</t>
  </si>
  <si>
    <t>Владимир г, Завадского ул, 9Б</t>
  </si>
  <si>
    <t>Владимир г, Заклязьменский п, Зеленая ул, 14</t>
  </si>
  <si>
    <t>Владимир г, Заклязьменский п, Лесная ул, 10</t>
  </si>
  <si>
    <t>Владимир г, Заклязьменский п, Новая ул, 1</t>
  </si>
  <si>
    <t>Владимир г, Заклязьменский п, Новая ул, 3</t>
  </si>
  <si>
    <t>Владимир г, Заклязьменский п, Новая ул, 5</t>
  </si>
  <si>
    <t>Владимир г, Заклязьменский п, Центральная ул, 12</t>
  </si>
  <si>
    <t>Владимир г, Зеленая ул, 2</t>
  </si>
  <si>
    <t>Владимир г, Казарменная ул, 5</t>
  </si>
  <si>
    <t>Владимир г, Каманина ул, 22</t>
  </si>
  <si>
    <t>Владимир г, Каманина ул, 27</t>
  </si>
  <si>
    <t>Владимир г, Кирова ул, 10</t>
  </si>
  <si>
    <t>Владимир г, Кирова ул, 19</t>
  </si>
  <si>
    <t>Владимир г, Кирова ул, 1А</t>
  </si>
  <si>
    <t>Владимир г, Кирова ул, 20</t>
  </si>
  <si>
    <t>Владимир г, Кирова ул, 22</t>
  </si>
  <si>
    <t>Владимир г, Кирова ул, 3А</t>
  </si>
  <si>
    <t>Владимир г, Комиссарова ул, 21</t>
  </si>
  <si>
    <t>Владимир г, Комиссарова ул, 28</t>
  </si>
  <si>
    <t>Владимир г, Комиссарова ул, 35а</t>
  </si>
  <si>
    <t>Владимир г, Комиссарова ул, 6</t>
  </si>
  <si>
    <t>1024.600</t>
  </si>
  <si>
    <t>672.000</t>
  </si>
  <si>
    <t>585.000</t>
  </si>
  <si>
    <t>374.000</t>
  </si>
  <si>
    <t>395.000</t>
  </si>
  <si>
    <t>785.000</t>
  </si>
  <si>
    <t>560.000</t>
  </si>
  <si>
    <t>814.000</t>
  </si>
  <si>
    <t>655.000</t>
  </si>
  <si>
    <t>628.000</t>
  </si>
  <si>
    <t>670.000</t>
  </si>
  <si>
    <t>630.000</t>
  </si>
  <si>
    <t>892.000</t>
  </si>
  <si>
    <t>331.000</t>
  </si>
  <si>
    <t>384.000</t>
  </si>
  <si>
    <t>333.000</t>
  </si>
  <si>
    <t>380.000</t>
  </si>
  <si>
    <t>1139.000</t>
  </si>
  <si>
    <t>635.000</t>
  </si>
  <si>
    <t>356.000</t>
  </si>
  <si>
    <t>447.700</t>
  </si>
  <si>
    <t>741.000</t>
  </si>
  <si>
    <t>352.000</t>
  </si>
  <si>
    <t>570.000</t>
  </si>
  <si>
    <t>1997</t>
  </si>
  <si>
    <t>480.000</t>
  </si>
  <si>
    <t>247.000</t>
  </si>
  <si>
    <t>Владимир г, Коммунар мкр, Зеленая ул, 68</t>
  </si>
  <si>
    <t>Владимир г, Коммунар мкр, Школьная ул, 4</t>
  </si>
  <si>
    <t>Владимир г, Крайнова ул, 18</t>
  </si>
  <si>
    <t>Владимир г, Куйбышева ул, 40</t>
  </si>
  <si>
    <t>Владимир г, Куйбышева ул, 46</t>
  </si>
  <si>
    <t>Владимир г, Куйбышева ул, 52</t>
  </si>
  <si>
    <t>Владимир г, Лакина проезд, 6</t>
  </si>
  <si>
    <t>Владимир г, Лакина ул, 129А</t>
  </si>
  <si>
    <t>Владимир г, Лакина ул, 137А</t>
  </si>
  <si>
    <t>2462.000</t>
  </si>
  <si>
    <t>565.000</t>
  </si>
  <si>
    <t>429.700</t>
  </si>
  <si>
    <t>3456.000</t>
  </si>
  <si>
    <t>802.000</t>
  </si>
  <si>
    <t>Владимир г, Лакина ул, 139</t>
  </si>
  <si>
    <t>Владимир г, Лакина ул, 147А</t>
  </si>
  <si>
    <t>Владимир г, Лакина ул, 147Б</t>
  </si>
  <si>
    <t>Владимир г, Лакина ул, 151</t>
  </si>
  <si>
    <t>Владимир г, Лакина ул, 153А</t>
  </si>
  <si>
    <t>Владимир г, Лакина ул, 191</t>
  </si>
  <si>
    <t>Владимир г, Ленина пр-кт, 15</t>
  </si>
  <si>
    <t>Владимир г, Ленина пр-кт, 18А</t>
  </si>
  <si>
    <t>Владимир г, Ленина пр-кт, 20</t>
  </si>
  <si>
    <t>1213.000</t>
  </si>
  <si>
    <t>776.000</t>
  </si>
  <si>
    <t>971.000</t>
  </si>
  <si>
    <t>364.000</t>
  </si>
  <si>
    <t>861.000</t>
  </si>
  <si>
    <t>Владимир г, Ленина пр-кт, 62</t>
  </si>
  <si>
    <t>Владимир г, Ленина пр-кт, 71</t>
  </si>
  <si>
    <t>Владимир г, Ленина пр-кт, 9</t>
  </si>
  <si>
    <t>Владимир г, Лермонтова ул, 26</t>
  </si>
  <si>
    <t>Владимир г, Лермонтова ул, 39</t>
  </si>
  <si>
    <t>Владимир г, Лермонтова ул, 41</t>
  </si>
  <si>
    <t>Владимир г, Лесная ул, 9/9</t>
  </si>
  <si>
    <t>Владимир г, Лесной мкр, Лесная ул, 15</t>
  </si>
  <si>
    <t>Владимир г, Лесной мкр, Лесная ул, 6</t>
  </si>
  <si>
    <t>Владимир г, Луговая ул, 20</t>
  </si>
  <si>
    <t>Владимир г, Луначарского ул, 35</t>
  </si>
  <si>
    <t>Владимир г, Лыбедский проезд, 1</t>
  </si>
  <si>
    <t>Владимир г, Мира ул, 17А</t>
  </si>
  <si>
    <t>Владимир г, Мира ул, 30</t>
  </si>
  <si>
    <t>Владимир г, Мира ул, 32Б</t>
  </si>
  <si>
    <t>Владимир г, Мира ул, 42</t>
  </si>
  <si>
    <t>Владимир г, Мира ул, 84</t>
  </si>
  <si>
    <t>Владимир г, Михайловская ул, 10А</t>
  </si>
  <si>
    <t>1742.000</t>
  </si>
  <si>
    <t>751.200</t>
  </si>
  <si>
    <t>1654.000</t>
  </si>
  <si>
    <t>1265.000</t>
  </si>
  <si>
    <t>704.000</t>
  </si>
  <si>
    <t>504.300</t>
  </si>
  <si>
    <t>1901</t>
  </si>
  <si>
    <t>210.000</t>
  </si>
  <si>
    <t>376.000</t>
  </si>
  <si>
    <t>563.000</t>
  </si>
  <si>
    <t>962.600</t>
  </si>
  <si>
    <t>1350.000</t>
  </si>
  <si>
    <t>Владимир г, Михайловская ул, 59А</t>
  </si>
  <si>
    <t>Владимир г, МОПРа ул, 13</t>
  </si>
  <si>
    <t>Владимир г, Народная ул, 16</t>
  </si>
  <si>
    <t>Владимир г, Нижняя Дуброва ул, 32А</t>
  </si>
  <si>
    <t>Владимир г, Нижняя Дуброва ул, 3а</t>
  </si>
  <si>
    <t>Владимир г, Нижняя Дуброва ул, 44</t>
  </si>
  <si>
    <t>522.200</t>
  </si>
  <si>
    <t>2095.000</t>
  </si>
  <si>
    <t>2013</t>
  </si>
  <si>
    <t>Владимир г, Ново-Ямская ул, 25</t>
  </si>
  <si>
    <t>Владимир г, Ново-Ямская ул, 26</t>
  </si>
  <si>
    <t>592.000</t>
  </si>
  <si>
    <t>1344.000</t>
  </si>
  <si>
    <t>1101.600</t>
  </si>
  <si>
    <t>Владимир г, Октябрьский военный городок, 24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</si>
  <si>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</si>
  <si>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</si>
  <si>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</si>
  <si>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Оргтруд мкр, Молодежная ул, 13</t>
  </si>
  <si>
    <t>Владимир г, Оргтруд мкр, Молодежная ул, 15</t>
  </si>
  <si>
    <t>Владимир г, Оргтруд мкр, Молодежная ул, 20</t>
  </si>
  <si>
    <t>Владимир г, Оргтруд мкр, Молодежная ул, 7</t>
  </si>
  <si>
    <t>Владимир г, Оргтруд мкр, Строителей ул, 1</t>
  </si>
  <si>
    <t>Владимир г, Оргтруд мкр, Строителей ул, 4</t>
  </si>
  <si>
    <t>Владимир г, Оргтруд мкр, Строителей ул, 7</t>
  </si>
  <si>
    <t>Владимир г, Осьмова ул, 2</t>
  </si>
  <si>
    <t>934.100</t>
  </si>
  <si>
    <t>822.000</t>
  </si>
  <si>
    <t>897.300</t>
  </si>
  <si>
    <t>584.000</t>
  </si>
  <si>
    <t>535.000</t>
  </si>
  <si>
    <t>537.000</t>
  </si>
  <si>
    <t>1800.000</t>
  </si>
  <si>
    <t>1197.100</t>
  </si>
  <si>
    <t>881.500</t>
  </si>
  <si>
    <t>719.000</t>
  </si>
  <si>
    <t>Владимир г, Перекопский военный городок, 10</t>
  </si>
  <si>
    <t>Владимир г, Перекопский военный городок, 11</t>
  </si>
  <si>
    <t>Владимир г, Перекопский военный городок, 12</t>
  </si>
  <si>
    <t>Владимир г, Перекопский военный городок, 22</t>
  </si>
  <si>
    <t>Владимир г, Перекопский военный городок, 28</t>
  </si>
  <si>
    <t>Владимир г, Перекопский военный городок, 6</t>
  </si>
  <si>
    <t>Владимир г, Перекопский военный городок, 6а</t>
  </si>
  <si>
    <t>Владимир г, Пичугина ул, 11Б</t>
  </si>
  <si>
    <t>Владимир г, Погодина ул, 3</t>
  </si>
  <si>
    <t>Владимир г, Подбельского ул, 6</t>
  </si>
  <si>
    <t>Владимир г, Полины Осипенко ул, 12</t>
  </si>
  <si>
    <t>Владимир г, Полины Осипенко ул, 15</t>
  </si>
  <si>
    <t>Владимир г, Полины Осипенко ул, 18</t>
  </si>
  <si>
    <t>Владимир г, Полины Осипенко ул, 20</t>
  </si>
  <si>
    <t>Владимир г, Полины Осипенко ул, 22</t>
  </si>
  <si>
    <t>Владимир г, Полины Осипенко ул, 24</t>
  </si>
  <si>
    <t>Владимир г, Полины Осипенко ул, 3</t>
  </si>
  <si>
    <t>Владимир г, Поселок РТС ул, 1</t>
  </si>
  <si>
    <t>Владимир г, Поселок РТС ул, 4</t>
  </si>
  <si>
    <t>Владимир г, Почаевская ул, 25</t>
  </si>
  <si>
    <t>Владимир г, Почаевская ул, 3</t>
  </si>
  <si>
    <t>Владимир г, Почаевская ул, 30</t>
  </si>
  <si>
    <t>Владимир г, Разина ул, 1</t>
  </si>
  <si>
    <t>489.000</t>
  </si>
  <si>
    <t>1912</t>
  </si>
  <si>
    <t>534.000</t>
  </si>
  <si>
    <t>1085.000</t>
  </si>
  <si>
    <t>791.000</t>
  </si>
  <si>
    <t>950.000</t>
  </si>
  <si>
    <t>1195.000</t>
  </si>
  <si>
    <t>924.000</t>
  </si>
  <si>
    <t>1290.000</t>
  </si>
  <si>
    <t>633.000</t>
  </si>
  <si>
    <t>1214.900</t>
  </si>
  <si>
    <t>800.000</t>
  </si>
  <si>
    <t>546.000</t>
  </si>
  <si>
    <t>797.000</t>
  </si>
  <si>
    <t>860.000</t>
  </si>
  <si>
    <t>868.000</t>
  </si>
  <si>
    <t>1160.000</t>
  </si>
  <si>
    <t>1174.000</t>
  </si>
  <si>
    <t>903.600</t>
  </si>
  <si>
    <t>1181.000</t>
  </si>
  <si>
    <t>361.900</t>
  </si>
  <si>
    <t>441.100</t>
  </si>
  <si>
    <t>1660.000</t>
  </si>
  <si>
    <t>Владимир г, Разина ул, 7</t>
  </si>
  <si>
    <t>Владимир г, Разина ул, 8</t>
  </si>
  <si>
    <t>Владимир г, Растопчина ул, 35</t>
  </si>
  <si>
    <t>Владимир г, Растопчина ул, 41а</t>
  </si>
  <si>
    <t>Владимир г, Растопчина ул, 51</t>
  </si>
  <si>
    <t>Владимир г, Садовая ул, 10</t>
  </si>
  <si>
    <t>Владимир г, Садовая ул, 26</t>
  </si>
  <si>
    <t>Владимир г, Связи ул, 3</t>
  </si>
  <si>
    <t>Владимир г, Северная ул, 1</t>
  </si>
  <si>
    <t>386.100</t>
  </si>
  <si>
    <t>424.400</t>
  </si>
  <si>
    <t>350.000</t>
  </si>
  <si>
    <t>2013.000</t>
  </si>
  <si>
    <t>316.100</t>
  </si>
  <si>
    <t>682.500</t>
  </si>
  <si>
    <t>991.000</t>
  </si>
  <si>
    <t>2100.000</t>
  </si>
  <si>
    <t>1216.000</t>
  </si>
  <si>
    <t>Владимир г, Северная ул, 4а</t>
  </si>
  <si>
    <t>Владимир г, Северный проезд, 2</t>
  </si>
  <si>
    <t>Владимир г, Семашко ул, 4</t>
  </si>
  <si>
    <t>Владимир г, Совхоз Вышка ул, 10</t>
  </si>
  <si>
    <t>Владимир г, Соколова-Соколенка ул, 11б</t>
  </si>
  <si>
    <t>Владимир г, Соколова-Соколенка ул, 17б</t>
  </si>
  <si>
    <t>Владимир г, Соколова-Соколенка ул, 21б</t>
  </si>
  <si>
    <t>Владимир г, Соколова-Соколенка ул, 27</t>
  </si>
  <si>
    <t>Владимир г, Соколова-Соколенка ул, 28</t>
  </si>
  <si>
    <t>Владимир г, Соколова-Соколенка ул, 30</t>
  </si>
  <si>
    <t>Владимир г, Соколова-Соколенка ул, 5б</t>
  </si>
  <si>
    <t>Владимир г, Соколова-Соколенка ул, 7</t>
  </si>
  <si>
    <t>Владимир г, Соколова-Соколенка ул, 9</t>
  </si>
  <si>
    <t>Владимир г, Солнечная ул, 41А</t>
  </si>
  <si>
    <t>Владимир г, Солнечная ул, 54</t>
  </si>
  <si>
    <t>Владимир г, Спасское с, Садовая ул, 2</t>
  </si>
  <si>
    <t>Владимир г, Спасское с, Совхозная ул, 5</t>
  </si>
  <si>
    <t>Владимир г, Стасова ул, 1/36</t>
  </si>
  <si>
    <t>Владимир г, Стасова ул, 19/11</t>
  </si>
  <si>
    <t>Владимир г, Стрелецкая ул, 27А</t>
  </si>
  <si>
    <t>Владимир г, Стрелецкая ул, 27Б</t>
  </si>
  <si>
    <t>Владимир г, Стрелецкий городок, 57</t>
  </si>
  <si>
    <t>Владимир г, Строителей пр-кт, 14</t>
  </si>
  <si>
    <t>Владимир г, Строителей пр-кт, 30</t>
  </si>
  <si>
    <t>Владимир г, Строителей пр-кт, 32А</t>
  </si>
  <si>
    <t>Владимир г, Строителей ул, 10</t>
  </si>
  <si>
    <t>Владимир г, Строителей ул, 2</t>
  </si>
  <si>
    <t>Владимир г, Строителей ул, 8</t>
  </si>
  <si>
    <t>467.000</t>
  </si>
  <si>
    <t>1946</t>
  </si>
  <si>
    <t>219.700</t>
  </si>
  <si>
    <t>300.000</t>
  </si>
  <si>
    <t>290.000</t>
  </si>
  <si>
    <t>830.800</t>
  </si>
  <si>
    <t>828.000</t>
  </si>
  <si>
    <t>1087.000</t>
  </si>
  <si>
    <t>1984</t>
  </si>
  <si>
    <t>378.000</t>
  </si>
  <si>
    <t>2011</t>
  </si>
  <si>
    <t>1.000</t>
  </si>
  <si>
    <t>2500.000</t>
  </si>
  <si>
    <t>2002</t>
  </si>
  <si>
    <t>432.600</t>
  </si>
  <si>
    <t>404.000</t>
  </si>
  <si>
    <t>605.000</t>
  </si>
  <si>
    <t>579.800</t>
  </si>
  <si>
    <t>640.000</t>
  </si>
  <si>
    <t>410.300</t>
  </si>
  <si>
    <t>1948</t>
  </si>
  <si>
    <t>410.800</t>
  </si>
  <si>
    <t>815.000</t>
  </si>
  <si>
    <t>1540.000</t>
  </si>
  <si>
    <t>962.000</t>
  </si>
  <si>
    <t>200.000</t>
  </si>
  <si>
    <t>568.000</t>
  </si>
  <si>
    <t>1121.000</t>
  </si>
  <si>
    <t>545.000</t>
  </si>
  <si>
    <t>Владимир г, Студенческая ул, 1</t>
  </si>
  <si>
    <t>Владимир г, Студенческая ул, 1А</t>
  </si>
  <si>
    <t>Владимир г, Суворова ул, 1</t>
  </si>
  <si>
    <t>Владимир г, Суворова ул, 3а</t>
  </si>
  <si>
    <t>Владимир г, Судогодское ш, 17</t>
  </si>
  <si>
    <t>Владимир г, Судогодское ш, 17а</t>
  </si>
  <si>
    <t>Владимир г, Судогодское ш, 23г</t>
  </si>
  <si>
    <t>Владимир г, Судогодское ш, 29д</t>
  </si>
  <si>
    <t>Владимир г, Судогодское ш, 31</t>
  </si>
  <si>
    <t>Владимир г, Судогодское ш, 45</t>
  </si>
  <si>
    <t>Владимир г, Суздальский пр-кт, 11А</t>
  </si>
  <si>
    <t>Владимир г, Суздальский пр-кт, 11Д</t>
  </si>
  <si>
    <t>Владимир г, Суздальский пр-кт, 13</t>
  </si>
  <si>
    <t>Владимир г, Суздальский пр-кт, 17а</t>
  </si>
  <si>
    <t>Владимир г, Суздальский пр-кт, 26</t>
  </si>
  <si>
    <t>Владимир г, Суздальский пр-кт, 6</t>
  </si>
  <si>
    <t>Владимир г, Суздальский пр-кт, 9Б</t>
  </si>
  <si>
    <t>Владимир г, Сурикова ул, 15</t>
  </si>
  <si>
    <t>Владимир г, Сущевская ул, 7 стр. 4</t>
  </si>
  <si>
    <t>Владимир г, Сущевская ул, 7А</t>
  </si>
  <si>
    <t>Владимир г, Сущевский проезд, 1</t>
  </si>
  <si>
    <t>Владимир г, Тихонравова ул, 10</t>
  </si>
  <si>
    <t>Владимир г, Тракторная ул, 14</t>
  </si>
  <si>
    <t>Владимир г, Тракторная ул, 3</t>
  </si>
  <si>
    <t>Владимир г, Тракторная ул, 9</t>
  </si>
  <si>
    <t>Владимир г, Турбаза Ладога нп, Сосновая ул, 7</t>
  </si>
  <si>
    <t>Владимир г, Университетская ул, 8А</t>
  </si>
  <si>
    <t>Владимир г, Усти-на-Лабе ул, 22</t>
  </si>
  <si>
    <t>Владимир г, Усти-на-Лабе ул, 27</t>
  </si>
  <si>
    <t>Владимир г, Усти-на-Лабе ул, 5Д</t>
  </si>
  <si>
    <t>Владимир г, Усти-на-Лабе ул, 6</t>
  </si>
  <si>
    <t>Владимир г, Фатьянова ул, 21</t>
  </si>
  <si>
    <t>Владимир г, Фатьянова ул, 24</t>
  </si>
  <si>
    <t>Владимир г, Фатьянова ул, 28</t>
  </si>
  <si>
    <t>Владимир г, Хирурга Орлова ул, 10</t>
  </si>
  <si>
    <t>Владимир г, Чайковского ул, 32</t>
  </si>
  <si>
    <t>Владимир г, Чайковского ул, 36Б</t>
  </si>
  <si>
    <t>651.000</t>
  </si>
  <si>
    <t>1283.000</t>
  </si>
  <si>
    <t>879.000</t>
  </si>
  <si>
    <t>1036.100</t>
  </si>
  <si>
    <t>645.600</t>
  </si>
  <si>
    <t>698.000</t>
  </si>
  <si>
    <t>725.000</t>
  </si>
  <si>
    <t>574.000</t>
  </si>
  <si>
    <t>1156.000</t>
  </si>
  <si>
    <t>620.000</t>
  </si>
  <si>
    <t>1450.000</t>
  </si>
  <si>
    <t>391.000</t>
  </si>
  <si>
    <t>420.000</t>
  </si>
  <si>
    <t>952.000</t>
  </si>
  <si>
    <t>1130.000</t>
  </si>
  <si>
    <t>901.000</t>
  </si>
  <si>
    <t>622.000</t>
  </si>
  <si>
    <t>2010</t>
  </si>
  <si>
    <t>629.000</t>
  </si>
  <si>
    <t>897.000</t>
  </si>
  <si>
    <t>916.600</t>
  </si>
  <si>
    <t>Владимир г, Чайковского ул, 40</t>
  </si>
  <si>
    <t>Владимир г, Чапаева ул, 3</t>
  </si>
  <si>
    <t>Владимир г, Чернышевского ул, 3</t>
  </si>
  <si>
    <t>Владимир г, Чехова ул, 4</t>
  </si>
  <si>
    <t>Владимир г, Электроприборовский проезд, 2</t>
  </si>
  <si>
    <t>Владимир г, Электроприборовский проезд, 7А</t>
  </si>
  <si>
    <t>Владимир г, Энергетик мкр, Северная ул, 11А</t>
  </si>
  <si>
    <t>Владимир г, Энергетик мкр, Энергетиков ул, 12Б</t>
  </si>
  <si>
    <t>Владимир г, Энергетик мкр, Энергетиков ул, 3А</t>
  </si>
  <si>
    <t>Владимир г, Энергетик мкр, Энергетиков ул, 9</t>
  </si>
  <si>
    <t>Владимир г, Юбилейная ул, 10</t>
  </si>
  <si>
    <t>Владимир г, Юбилейная ул, 11А</t>
  </si>
  <si>
    <t>Владимир г, Юбилейная ул, 18А</t>
  </si>
  <si>
    <t>Владимир г, Юбилейная ул, 26</t>
  </si>
  <si>
    <t>Владимир г, Юбилейная ул, 30</t>
  </si>
  <si>
    <t>Владимир г, Юбилейная ул, 40</t>
  </si>
  <si>
    <t>Владимир г, Юбилейная ул, 42</t>
  </si>
  <si>
    <t>Владимир г, Юбилейная ул, 74</t>
  </si>
  <si>
    <t>Владимир г, Юрьевец мкр, Институтский городок, 17</t>
  </si>
  <si>
    <t>Владимир г, Юрьевец мкр, Институтский городок, 24</t>
  </si>
  <si>
    <t>Владимир г, Юрьевец мкр, Институтский городок, 4</t>
  </si>
  <si>
    <t>Владимир г, Юрьевец мкр, Михалькова ул, 1</t>
  </si>
  <si>
    <t>Владимир г, Юрьевец мкр, Ноябрьская ул, 107</t>
  </si>
  <si>
    <t>Владимир г, Юрьевец мкр, Ноябрьская ул, 107А</t>
  </si>
  <si>
    <t>Владимир г, Юрьевец мкр, Ноябрьская ул, 109</t>
  </si>
  <si>
    <t>Владимир г, Юрьевец мкр, Ноябрьская ул, 113</t>
  </si>
  <si>
    <t>Владимир г, Юрьевец мкр, Ноябрьская ул, 8Б</t>
  </si>
  <si>
    <t>961.000</t>
  </si>
  <si>
    <t>968.000</t>
  </si>
  <si>
    <t>1632.000</t>
  </si>
  <si>
    <t>556.000</t>
  </si>
  <si>
    <t>591.900</t>
  </si>
  <si>
    <t>445.800</t>
  </si>
  <si>
    <t>955.000</t>
  </si>
  <si>
    <t>2680.000</t>
  </si>
  <si>
    <t>1430.000</t>
  </si>
  <si>
    <t>2360.000</t>
  </si>
  <si>
    <t>1551.000</t>
  </si>
  <si>
    <t>1080.000</t>
  </si>
  <si>
    <t>869.000</t>
  </si>
  <si>
    <t>429.000</t>
  </si>
  <si>
    <t>618.000</t>
  </si>
  <si>
    <t>571.000</t>
  </si>
  <si>
    <t>615.000</t>
  </si>
  <si>
    <t>340.000</t>
  </si>
  <si>
    <t>Владимир г, Юрьевец мкр, Школьный проезд, 1А</t>
  </si>
  <si>
    <t>Вязники г, 1 Мая ул, 16а</t>
  </si>
  <si>
    <t>Вязники г, 1-я Набережная ул, 3</t>
  </si>
  <si>
    <t>Вязники г, 2-й Кутузовский проезд, 2</t>
  </si>
  <si>
    <t>Вязники г, 2-й Кутузовский проезд, 4</t>
  </si>
  <si>
    <t>Вязники г, 2-й Кутузовский проезд, 6</t>
  </si>
  <si>
    <t>280.000</t>
  </si>
  <si>
    <t>394.100</t>
  </si>
  <si>
    <t>439.400</t>
  </si>
  <si>
    <t>1935</t>
  </si>
  <si>
    <t>538.000</t>
  </si>
  <si>
    <t>295.000</t>
  </si>
  <si>
    <t>269.000</t>
  </si>
  <si>
    <t>Вязники г, Благовещенская ул, 30</t>
  </si>
  <si>
    <t>296.400</t>
  </si>
  <si>
    <t>400.500</t>
  </si>
  <si>
    <t>Вязники г, Владимирская ул, 10</t>
  </si>
  <si>
    <t>Вязники г, Владимирская ул, 12/15</t>
  </si>
  <si>
    <t>725.400</t>
  </si>
  <si>
    <t>840.000</t>
  </si>
  <si>
    <t>Вязники г, Высоковольтная ул, 59</t>
  </si>
  <si>
    <t>Вязники г, Высоковольтная ул, 63</t>
  </si>
  <si>
    <t>Вязники г, Герцена ул, 15</t>
  </si>
  <si>
    <t>Вязники г, Герцена ул, 17</t>
  </si>
  <si>
    <t>Вязники г, Горького ул, 84</t>
  </si>
  <si>
    <t>Вязники г, Дечинский мкр, 12а</t>
  </si>
  <si>
    <t>920.800</t>
  </si>
  <si>
    <t>763.000</t>
  </si>
  <si>
    <t>735.600</t>
  </si>
  <si>
    <t>931.500</t>
  </si>
  <si>
    <t>1925</t>
  </si>
  <si>
    <t>946.000</t>
  </si>
  <si>
    <t>Вязники г, Дечинский мкр, 2</t>
  </si>
  <si>
    <t>Вязники г, Ефимьево ул, 12</t>
  </si>
  <si>
    <t>1270.000</t>
  </si>
  <si>
    <t>Вязники г, Ефимьево ул, 7</t>
  </si>
  <si>
    <t>Вязники г, Железнодорожная ул, 29</t>
  </si>
  <si>
    <t>639.000</t>
  </si>
  <si>
    <t>Вязники г, Заготзерно ул, 11</t>
  </si>
  <si>
    <t>Вязники г, Заготзерно ул, 14</t>
  </si>
  <si>
    <t>Вязники г, Заливная ул, 7</t>
  </si>
  <si>
    <t>Вязники г, Калинина ул, 7</t>
  </si>
  <si>
    <t>807.000</t>
  </si>
  <si>
    <t>498.400</t>
  </si>
  <si>
    <t>617.200</t>
  </si>
  <si>
    <t>Вязники г, Мичуринская ул, 74</t>
  </si>
  <si>
    <t>Вязники г, Мичуринская ул, 79</t>
  </si>
  <si>
    <t>Вязники г, Мичуринская ул, 81</t>
  </si>
  <si>
    <t>Вязники г, Нововязники мкр, Карла Маркса ул, 4</t>
  </si>
  <si>
    <t>Вязники г, Нововязники мкр, Клубная ул, 20</t>
  </si>
  <si>
    <t>Вязники г, Нововязники мкр, Красина ул, 1Б</t>
  </si>
  <si>
    <t>286.300</t>
  </si>
  <si>
    <t>288.000</t>
  </si>
  <si>
    <t>463.400</t>
  </si>
  <si>
    <t>1951</t>
  </si>
  <si>
    <t>Вязники г, Нововязники мкр, Привокзальная ул, 22</t>
  </si>
  <si>
    <t>Вязники г, Нововязники мкр, Привокзальная ул, 56</t>
  </si>
  <si>
    <t>358.500</t>
  </si>
  <si>
    <t>Вязники г, Нововязники мкр, Привокзальная ул, 58</t>
  </si>
  <si>
    <t>Вязники г, Нововязники мкр, Привокзальная ул, 61</t>
  </si>
  <si>
    <t>Вязники г, Нововязники мкр, Текстильная ул, 11</t>
  </si>
  <si>
    <t>Вязники г, Нововязники мкр, Южная ул, 11</t>
  </si>
  <si>
    <t>Вязники г, Победы ул, 1а</t>
  </si>
  <si>
    <t>461.000</t>
  </si>
  <si>
    <t>524.800</t>
  </si>
  <si>
    <t>Вязники г, Советская ул, 19</t>
  </si>
  <si>
    <t>Вязники г, Советская ул, 39/1</t>
  </si>
  <si>
    <t>Вязники г, Советская ул, 64</t>
  </si>
  <si>
    <t>435.600</t>
  </si>
  <si>
    <t>609.100</t>
  </si>
  <si>
    <t>1923</t>
  </si>
  <si>
    <t>Вязники г, Чехова ул, 42</t>
  </si>
  <si>
    <t>Вязники г, Чехова ул, 44</t>
  </si>
  <si>
    <t>Вязниковский р-н, Барское Татарово с, Совхозная ул, 14</t>
  </si>
  <si>
    <t>Вязниковский р-н, Барское Татарово с, Совхозная ул, 16</t>
  </si>
  <si>
    <t>Вязниковский р-н, Большевысоково д, Дорожная ул, 6</t>
  </si>
  <si>
    <t>Вязниковский р-н, Воробьевка д, Главная ул, 5</t>
  </si>
  <si>
    <t>Вязниковский р-н, Воробьевка д, Главная ул, 6</t>
  </si>
  <si>
    <t>877.500</t>
  </si>
  <si>
    <t>762.000</t>
  </si>
  <si>
    <t>Вязниковский р-н, Мстёра п, Мира ул, 5</t>
  </si>
  <si>
    <t>Вязниковский р-н, Мстёра п, Советская ул, 76а</t>
  </si>
  <si>
    <t>Вязниковский р-н, Мстёра п, Советская ул, 80</t>
  </si>
  <si>
    <t>Вязниковский р-н, Мстёра п, Советская ул, 86</t>
  </si>
  <si>
    <t>Вязниковский р-н, Мстёра п, Советская ул, 96</t>
  </si>
  <si>
    <t>Вязниковский р-н, Мстёра ст, Мира ул, 3</t>
  </si>
  <si>
    <t>Вязниковский р-н, Никологоры п, 3-я Пролетарская ул, 3</t>
  </si>
  <si>
    <t>Вязниковский р-н, Никологоры п, 3-я Пролетарская ул, 5а</t>
  </si>
  <si>
    <t>Вязниковский р-н, Никологоры п, Красноармейский пер, 1</t>
  </si>
  <si>
    <t>Вязниковский р-н, Никологоры п, Рассвет ул, 7</t>
  </si>
  <si>
    <t>Вязниковский р-н, Никологоры п, Советская ул, 14</t>
  </si>
  <si>
    <t>Вязниковский р-н, Никологоры п, Солнечная ул, 10</t>
  </si>
  <si>
    <t>Вязниковский р-н, Никологоры п, Солнечная ул, 8</t>
  </si>
  <si>
    <t>Вязниковский р-н, Никологоры п, Юбилейная ул, 3а</t>
  </si>
  <si>
    <t>Вязниковский р-н, Никологоры п, Юбилейная ул, 4б</t>
  </si>
  <si>
    <t>Вязниковский р-н, Никологоры п, Юбилейная ул, 6б</t>
  </si>
  <si>
    <t>Вязниковский р-н, Октябрьская д, Молодежная ул, 2</t>
  </si>
  <si>
    <t>Вязниковский р-н, Октябрьская д, Новая ул, 2</t>
  </si>
  <si>
    <t>880.000</t>
  </si>
  <si>
    <t>625.000</t>
  </si>
  <si>
    <t>850.000</t>
  </si>
  <si>
    <t>1237.600</t>
  </si>
  <si>
    <t>801.600</t>
  </si>
  <si>
    <t>838.800</t>
  </si>
  <si>
    <t>320.500</t>
  </si>
  <si>
    <t>1940</t>
  </si>
  <si>
    <t>1588.500</t>
  </si>
  <si>
    <t>983.000</t>
  </si>
  <si>
    <t>270.400</t>
  </si>
  <si>
    <t>156.000</t>
  </si>
  <si>
    <t>1890</t>
  </si>
  <si>
    <t>688.000</t>
  </si>
  <si>
    <t>Вязниковский р-н, Октябрьская д, Новая ул, 3</t>
  </si>
  <si>
    <t>Вязниковский р-н, Октябрьская д, Новая ул, 4</t>
  </si>
  <si>
    <t>Вязниковский р-н, Октябрьская д, Новая ул, 5</t>
  </si>
  <si>
    <t>Вязниковский р-н, Октябрьская д, Садовая ул, 2</t>
  </si>
  <si>
    <t>492.000</t>
  </si>
  <si>
    <t>335.400</t>
  </si>
  <si>
    <t>Вязниковский р-н, Октябрьский п, Железнодорожная ул, 2</t>
  </si>
  <si>
    <t>Вязниковский р-н, Октябрьский п, Советская ул, 1</t>
  </si>
  <si>
    <t>Вязниковский р-н, Паустово д, Мира ул, 30</t>
  </si>
  <si>
    <t>Вязниковский р-н, Паустово д, Текстильщиков ул, 14</t>
  </si>
  <si>
    <t>Вязниковский р-н, Паустово д, Текстильщиков ул, 20</t>
  </si>
  <si>
    <t>Вязниковский р-н, Паустово д, Фабричная ул, 11</t>
  </si>
  <si>
    <t>Вязниковский р-н, Паустово д, Фабричная ул, 6</t>
  </si>
  <si>
    <t>Вязниковский р-н, Паустово д, Фабричная ул, 9</t>
  </si>
  <si>
    <t>Вязниковский р-н, Паустово д, Школьная ул, 30</t>
  </si>
  <si>
    <t>397.000</t>
  </si>
  <si>
    <t>1942</t>
  </si>
  <si>
    <t>218.300</t>
  </si>
  <si>
    <t>275.600</t>
  </si>
  <si>
    <t>Вязниковский р-н, Пески д, Новая ул, 6</t>
  </si>
  <si>
    <t>705.000</t>
  </si>
  <si>
    <t>805.500</t>
  </si>
  <si>
    <t>Вязниковский р-н, Пировы-Городищи д, Молодежная ул, 6</t>
  </si>
  <si>
    <t>Вязниковский р-н, Пировы-Городищи д, Новая ул, 1</t>
  </si>
  <si>
    <t>Вязниковский р-н, Приозерный п, Пушкинская ул, 120</t>
  </si>
  <si>
    <t>Вязниковский р-н, Приозерный п, Пушкинская ул, 120а</t>
  </si>
  <si>
    <t>Вязниковский р-н, Приозерный п, Пушкинская ул, 122</t>
  </si>
  <si>
    <t>Вязниковский р-н, Приозерный п, Пушкинская ул, 124</t>
  </si>
  <si>
    <t>Вязниковский р-н, Сергеево д, Ткацкая ул, 26</t>
  </si>
  <si>
    <t>Вязниковский р-н, Сергеево д, Ткацкая ул, 27</t>
  </si>
  <si>
    <t>Вязниковский р-н, Сергиевы Горки с, Молодежная ул, 4</t>
  </si>
  <si>
    <t>Вязниковский р-н, Серково д, Новая ул, 2</t>
  </si>
  <si>
    <t>Вязниковский р-н, Станки с, Рябиновая ул, 5</t>
  </si>
  <si>
    <t>564.000</t>
  </si>
  <si>
    <t>331.400</t>
  </si>
  <si>
    <t>838.500</t>
  </si>
  <si>
    <t>2325.000</t>
  </si>
  <si>
    <t>Вязниковский р-н, Степанцево п, Лесная ул, 1</t>
  </si>
  <si>
    <t>Вязниковский р-н, Степанцево п, Лесная ул, 3</t>
  </si>
  <si>
    <t>Вязниковский р-н, Степанцево п, Лесная ул, 5</t>
  </si>
  <si>
    <t>Вязниковский р-н, Степанцево п, Пролетарская ул, 3</t>
  </si>
  <si>
    <t>Вязниковский р-н, Степанцево п, Совхозная ул, 8</t>
  </si>
  <si>
    <t>Вязниковский р-н, Степанцево п, Фабричная ул, 10</t>
  </si>
  <si>
    <t>Вязниковский р-н, Степанцево п, Фабричная ул, 24</t>
  </si>
  <si>
    <t>Вязниковский р-н, Центральный п, Зоотехническая ул, 11а</t>
  </si>
  <si>
    <t>Вязниковский р-н, Центральный п, Молодежная ул, 2</t>
  </si>
  <si>
    <t>1414.000</t>
  </si>
  <si>
    <t>649.000</t>
  </si>
  <si>
    <t>908.000</t>
  </si>
  <si>
    <t>1470.000</t>
  </si>
  <si>
    <t>Вязниковский р-н, Центральный п, Молодежная ул, 3</t>
  </si>
  <si>
    <t>Вязниковский р-н, Чудиново д, Полевая ул, 33</t>
  </si>
  <si>
    <t>450.800</t>
  </si>
  <si>
    <t>Вязниковский р-н, Чудиново д, Центральная ул, 1</t>
  </si>
  <si>
    <t>Вязниковский р-н, Чудиново д, Центральная ул, 8</t>
  </si>
  <si>
    <t>Гороховец г, Братьев Бесединых ул, 8</t>
  </si>
  <si>
    <t>Гороховец г, Братьев Бесединых ул, 9</t>
  </si>
  <si>
    <t>Гороховец г, Вишневый пер, 2</t>
  </si>
  <si>
    <t>Гороховец г, Гагарина пер, 13</t>
  </si>
  <si>
    <t>Гороховец г, Гагарина пер, 15</t>
  </si>
  <si>
    <t>Гороховец г, Гагарина ул, 52</t>
  </si>
  <si>
    <t>Гороховец г, Кирова ул, 11</t>
  </si>
  <si>
    <t>Гороховец г, Кирова ул, 13</t>
  </si>
  <si>
    <t>Гороховец г, Кирова ул, 3</t>
  </si>
  <si>
    <t>Гороховец г, Кирова ул, 6</t>
  </si>
  <si>
    <t>Гороховец г, Краснова ул, 2</t>
  </si>
  <si>
    <t>Гороховец г, Краснова ул, 8</t>
  </si>
  <si>
    <t>Гороховец г, Кутузова ул, 10</t>
  </si>
  <si>
    <t>Гороховец г, Кутузова ул, 19</t>
  </si>
  <si>
    <t>Гороховец г, Кутузова ул, 9</t>
  </si>
  <si>
    <t>Гороховец г, Ленина ул, 59</t>
  </si>
  <si>
    <t>Гороховец г, Ленина ул, 6</t>
  </si>
  <si>
    <t>Гороховец г, Лермонтова ул, 4</t>
  </si>
  <si>
    <t>Гороховец г, Льва Толстого ул, 46</t>
  </si>
  <si>
    <t>Гороховец г, Мелиораторов ул, 3</t>
  </si>
  <si>
    <t>Гороховец г, Мира ул, 11</t>
  </si>
  <si>
    <t>Гороховец г, Мира ул, 17</t>
  </si>
  <si>
    <t>Гороховец г, Мира ул, 22</t>
  </si>
  <si>
    <t>Гороховец г, Московская ул, 124</t>
  </si>
  <si>
    <t>Гороховец г, Набережная ул, 28</t>
  </si>
  <si>
    <t>Гороховец г, Парковая ул, 60</t>
  </si>
  <si>
    <t>Гороховец г, Полевая ул, 6</t>
  </si>
  <si>
    <t>Гороховец г, Сиреневая ул, 1</t>
  </si>
  <si>
    <t>Гороховец г, Сиреневая ул, 3</t>
  </si>
  <si>
    <t>Гороховец г, Строителей ул, 1</t>
  </si>
  <si>
    <t>Гороховец г, Строителей ул, 2</t>
  </si>
  <si>
    <t>Гороховец г, Строителей ул, 6</t>
  </si>
  <si>
    <t>610.000</t>
  </si>
  <si>
    <t>478.000</t>
  </si>
  <si>
    <t>530.000</t>
  </si>
  <si>
    <t>1104.000</t>
  </si>
  <si>
    <t>716.000</t>
  </si>
  <si>
    <t>665.000</t>
  </si>
  <si>
    <t>626.000</t>
  </si>
  <si>
    <t>415.000</t>
  </si>
  <si>
    <t>740.000</t>
  </si>
  <si>
    <t>382.000</t>
  </si>
  <si>
    <t>417.000</t>
  </si>
  <si>
    <t>394.800</t>
  </si>
  <si>
    <t>1230.000</t>
  </si>
  <si>
    <t>706.500</t>
  </si>
  <si>
    <t>358.000</t>
  </si>
  <si>
    <t>464.300</t>
  </si>
  <si>
    <t>461.100</t>
  </si>
  <si>
    <t>324.000</t>
  </si>
  <si>
    <t>416.000</t>
  </si>
  <si>
    <t>583.000</t>
  </si>
  <si>
    <t>579.000</t>
  </si>
  <si>
    <t>506.000</t>
  </si>
  <si>
    <t>809.000</t>
  </si>
  <si>
    <t>645.000</t>
  </si>
  <si>
    <t>1299.500</t>
  </si>
  <si>
    <t>2937.000</t>
  </si>
  <si>
    <t>434.000</t>
  </si>
  <si>
    <t>Гороховец г, Строителей ул, 7</t>
  </si>
  <si>
    <t>Гороховецкий р-н, Арефино д, Совхозная ул, 1</t>
  </si>
  <si>
    <t>Гороховецкий р-н, Арефино д, Совхозная ул, 10</t>
  </si>
  <si>
    <t>Гороховецкий р-н, Великово д, Путейская ул, 1</t>
  </si>
  <si>
    <t>Гороховецкий р-н, Великово д, Путейская ул, 2</t>
  </si>
  <si>
    <t>Гороховецкий р-н, Гришино с, Ленина ул, 54</t>
  </si>
  <si>
    <t>Гороховецкий р-н, Гришино с, Ленина ул, 56</t>
  </si>
  <si>
    <t>Гороховецкий р-н, Гришино с, Ленина ул, 58</t>
  </si>
  <si>
    <t>Гороховецкий р-н, Куприяново д, Дорожная ул, 15</t>
  </si>
  <si>
    <t>Гороховецкий р-н, Куприяново д, Дорожная ул, 22</t>
  </si>
  <si>
    <t>Гороховецкий р-н, Торфопредприятия Большое п, Октябрьская ул, 4</t>
  </si>
  <si>
    <t>Гороховецкий р-н, Чулково п, Дома подстанции ул, 2</t>
  </si>
  <si>
    <t>Гороховецкий р-н, Чулково п, Дома подстанции ул, 4</t>
  </si>
  <si>
    <t>Гороховецкий р-н, Чулково п, Парковая ул, 1</t>
  </si>
  <si>
    <t>Гороховецкий р-н, Юрово д, Колхозная ул, 7</t>
  </si>
  <si>
    <t>Гусь-Хрустальный г, 2-ая Народная ул, 2</t>
  </si>
  <si>
    <t>Гусь-Хрустальный г, 2-ая Народная ул, 4а</t>
  </si>
  <si>
    <t>Гусь-Хрустальный г, 2-ая Народная ул, 9</t>
  </si>
  <si>
    <t>Гусь-Хрустальный г, Владимирская ул, 1</t>
  </si>
  <si>
    <t>Гусь-Хрустальный г, Гражданский пер, 20/1</t>
  </si>
  <si>
    <t>Гусь-Хрустальный г, Гражданский пер, 22/2</t>
  </si>
  <si>
    <t>Гусь-Хрустальный г, Гусевский п, Мира ул, 13</t>
  </si>
  <si>
    <t>Гусь-Хрустальный г, Гусевский п, Мира ул, 17</t>
  </si>
  <si>
    <t>Гусь-Хрустальный г, Гусевский п, Мира ул, 5</t>
  </si>
  <si>
    <t>Гусь-Хрустальный г, Гусевский п, Октябрьская ул, 6</t>
  </si>
  <si>
    <t>Гусь-Хрустальный г, Гусевский п, Октябрьская ул, 7</t>
  </si>
  <si>
    <t>Гусь-Хрустальный г, Гусевский п, Октябрьская ул, 9</t>
  </si>
  <si>
    <t>Гусь-Хрустальный г, Гусевский п, Пионерская ул, 15</t>
  </si>
  <si>
    <t>Гусь-Хрустальный г, Гусевский п, Пионерская ул, 17</t>
  </si>
  <si>
    <t>Гусь-Хрустальный г, Гусевский п, Садовая ул, 6</t>
  </si>
  <si>
    <t>Гусь-Хрустальный г, Гусевский п, Советская ул, 28</t>
  </si>
  <si>
    <t>Гусь-Хрустальный г, Гусевский п, Спортивный пер, 30</t>
  </si>
  <si>
    <t>Гусь-Хрустальный г, Гусевский п, Спортивный пер, 30а</t>
  </si>
  <si>
    <t>Гусь-Хрустальный г, Гусевский п, Южная ул, 13а</t>
  </si>
  <si>
    <t>Гусь-Хрустальный г, Зеркальная ул, 10</t>
  </si>
  <si>
    <t>Гусь-Хрустальный г, Зеркальная ул, 5</t>
  </si>
  <si>
    <t>Гусь-Хрустальный г, Зеркальная ул, 7</t>
  </si>
  <si>
    <t>Гусь-Хрустальный г, Зеркальная ул, 8</t>
  </si>
  <si>
    <t>Гусь-Хрустальный г, Иркутская ул, 21</t>
  </si>
  <si>
    <t>278.400</t>
  </si>
  <si>
    <t>454.700</t>
  </si>
  <si>
    <t>264.800</t>
  </si>
  <si>
    <t>264.900</t>
  </si>
  <si>
    <t>559.000</t>
  </si>
  <si>
    <t>561.000</t>
  </si>
  <si>
    <t>305.000</t>
  </si>
  <si>
    <t>320.000</t>
  </si>
  <si>
    <t>286.000</t>
  </si>
  <si>
    <t>388.600</t>
  </si>
  <si>
    <t>306.000</t>
  </si>
  <si>
    <t>876.000</t>
  </si>
  <si>
    <t>1323.000</t>
  </si>
  <si>
    <t>267.800</t>
  </si>
  <si>
    <t>280.500</t>
  </si>
  <si>
    <t>613.900</t>
  </si>
  <si>
    <t>648.000</t>
  </si>
  <si>
    <t>379.300</t>
  </si>
  <si>
    <t>380.200</t>
  </si>
  <si>
    <t>576.000</t>
  </si>
  <si>
    <t>448.500</t>
  </si>
  <si>
    <t>669.900</t>
  </si>
  <si>
    <t>590.600</t>
  </si>
  <si>
    <t>Гусь-Хрустальный г, Калинина ул, 32/14</t>
  </si>
  <si>
    <t>Гусь-Хрустальный г, Калинина ул, 55</t>
  </si>
  <si>
    <t>Гусь-Хрустальный г, Каляевская ул, 3</t>
  </si>
  <si>
    <t>Гусь-Хрустальный г, Карла Маркса ул, 10/13</t>
  </si>
  <si>
    <t>Гусь-Хрустальный г, Каховского ул, 10</t>
  </si>
  <si>
    <t>Гусь-Хрустальный г, Каховского ул, 5</t>
  </si>
  <si>
    <t>Гусь-Хрустальный г, Коммунистическая ул, 4</t>
  </si>
  <si>
    <t>1589.000</t>
  </si>
  <si>
    <t>256.000</t>
  </si>
  <si>
    <t>245.000</t>
  </si>
  <si>
    <t>455.000</t>
  </si>
  <si>
    <t>634.600</t>
  </si>
  <si>
    <t>1927</t>
  </si>
  <si>
    <t>547.000</t>
  </si>
  <si>
    <t>820.000</t>
  </si>
  <si>
    <t>Гусь-Хрустальный г, Коммунистическая ул, 8</t>
  </si>
  <si>
    <t>Гусь-Хрустальный г, Красноармейская ул, 17</t>
  </si>
  <si>
    <t>Гусь-Хрустальный г, Красноармейская ул, 19</t>
  </si>
  <si>
    <t>Гусь-Хрустальный г, Красноармейская ул, 23</t>
  </si>
  <si>
    <t>Гусь-Хрустальный г, Красных Партизан ул, 5</t>
  </si>
  <si>
    <t>Гусь-Хрустальный г, Курловская ул, 11</t>
  </si>
  <si>
    <t>Гусь-Хрустальный г, Ленинградская ул, 12</t>
  </si>
  <si>
    <t>Гусь-Хрустальный г, Ленинградская ул, 1а</t>
  </si>
  <si>
    <t>Гусь-Хрустальный г, Луначарского ул, 4</t>
  </si>
  <si>
    <t>Гусь-Хрустальный г, Луначарского ул, 7</t>
  </si>
  <si>
    <t>Гусь-Хрустальный г, Люксембургская ул, 8</t>
  </si>
  <si>
    <t>Гусь-Хрустальный г, Маяковского ул, 15</t>
  </si>
  <si>
    <t>Гусь-Хрустальный г, Маяковского ул, 4а</t>
  </si>
  <si>
    <t>Гусь-Хрустальный г, Маяковского ул, 6/23</t>
  </si>
  <si>
    <t>Гусь-Хрустальный г, Менделеева ул, 19б</t>
  </si>
  <si>
    <t>Гусь-Хрустальный г, Менделеева ул, 23</t>
  </si>
  <si>
    <t>Гусь-Хрустальный г, Микрорайон ул, 13</t>
  </si>
  <si>
    <t>Гусь-Хрустальный г, Микрорайон ул, 23</t>
  </si>
  <si>
    <t>Гусь-Хрустальный г, Микрорайон ул, 27</t>
  </si>
  <si>
    <t>Гусь-Хрустальный г, Микрорайон ул, 28</t>
  </si>
  <si>
    <t>Гусь-Хрустальный г, Микрорайон ул, 31</t>
  </si>
  <si>
    <t>Гусь-Хрустальный г, Микрорайон ул, 32а</t>
  </si>
  <si>
    <t>Гусь-Хрустальный г, Микрорайон ул, 35</t>
  </si>
  <si>
    <t>Гусь-Хрустальный г, Микрорайон ул, 37</t>
  </si>
  <si>
    <t>Гусь-Хрустальный г, Микрорайон ул, 38</t>
  </si>
  <si>
    <t>Гусь-Хрустальный г, Микрорайон ул, 39</t>
  </si>
  <si>
    <t>Гусь-Хрустальный г, Микрорайон ул, 42</t>
  </si>
  <si>
    <t>Гусь-Хрустальный г, Микрорайон ул, 45</t>
  </si>
  <si>
    <t>Гусь-Хрустальный г, Мира ул, 5</t>
  </si>
  <si>
    <t>Гусь-Хрустальный г, Муравьева-Апостола ул, 10</t>
  </si>
  <si>
    <t>Гусь-Хрустальный г, Муравьева-Апостола ул, 17</t>
  </si>
  <si>
    <t>Гусь-Хрустальный г, Новый п, Ленина ул, 13</t>
  </si>
  <si>
    <t>795.000</t>
  </si>
  <si>
    <t>1218.000</t>
  </si>
  <si>
    <t>620.900</t>
  </si>
  <si>
    <t>644.000</t>
  </si>
  <si>
    <t>291.000</t>
  </si>
  <si>
    <t>1880</t>
  </si>
  <si>
    <t>627.200</t>
  </si>
  <si>
    <t>1928</t>
  </si>
  <si>
    <t>1280.000</t>
  </si>
  <si>
    <t>1242.000</t>
  </si>
  <si>
    <t>1600.000</t>
  </si>
  <si>
    <t>1510.000</t>
  </si>
  <si>
    <t>440.000</t>
  </si>
  <si>
    <t>835.000</t>
  </si>
  <si>
    <t>1545.000</t>
  </si>
  <si>
    <t>898.000</t>
  </si>
  <si>
    <t>707.000</t>
  </si>
  <si>
    <t>1581.200</t>
  </si>
  <si>
    <t>577.000</t>
  </si>
  <si>
    <t>864.000</t>
  </si>
  <si>
    <t>805.000</t>
  </si>
  <si>
    <t>398.300</t>
  </si>
  <si>
    <t>2170.000</t>
  </si>
  <si>
    <t>2800.000</t>
  </si>
  <si>
    <t>623.000</t>
  </si>
  <si>
    <t>Гусь-Хрустальный г, Новый п, Ленина ул, 9</t>
  </si>
  <si>
    <t>Гусь-Хрустальный г, Октябрьская ул, 23а</t>
  </si>
  <si>
    <t>Гусь-Хрустальный г, Октябрьская ул, 25а</t>
  </si>
  <si>
    <t>Гусь-Хрустальный г, Осьмова ул, 6</t>
  </si>
  <si>
    <t>Гусь-Хрустальный г, Осьмова ул, 9</t>
  </si>
  <si>
    <t>Гусь-Хрустальный г, Писарева ул, 14</t>
  </si>
  <si>
    <t>Гусь-Хрустальный г, Полярная ул, 9</t>
  </si>
  <si>
    <t>Гусь-Хрустальный г, Ремонтная ул, 9/3</t>
  </si>
  <si>
    <t>Гусь-Хрустальный г, Садовая ул, 51</t>
  </si>
  <si>
    <t>Гусь-Хрустальный г, Садовая ул, 57</t>
  </si>
  <si>
    <t>Гусь-Хрустальный г, Садовая ул, 63а</t>
  </si>
  <si>
    <t>Гусь-Хрустальный г, Садовая ул, 69</t>
  </si>
  <si>
    <t>Гусь-Хрустальный г, Свердлова ул, 25</t>
  </si>
  <si>
    <t>Гусь-Хрустальный г, Старых Большевиков ул, 23</t>
  </si>
  <si>
    <t>Гусь-Хрустальный г, Старых Большевиков ул, 28</t>
  </si>
  <si>
    <t>Гусь-Хрустальный г, Теплицкий пр-кт, 18</t>
  </si>
  <si>
    <t>Гусь-Хрустальный г, Теплицкий пр-кт, 2/7</t>
  </si>
  <si>
    <t>Гусь-Хрустальный г, Теплицкий пр-кт, 22</t>
  </si>
  <si>
    <t>Гусь-Хрустальный г, Теплицкий пр-кт, 26</t>
  </si>
  <si>
    <t>Гусь-Хрустальный г, Теплицкий пр-кт, 37</t>
  </si>
  <si>
    <t>Гусь-Хрустальный г, Теплицкий пр-кт, 4</t>
  </si>
  <si>
    <t>Гусь-Хрустальный г, Теплицкий пр-кт, 9</t>
  </si>
  <si>
    <t>Гусь-Хрустальный г, Транспортная ул, 29</t>
  </si>
  <si>
    <t>Гусь-Хрустальный г, Транспортная ул, 7</t>
  </si>
  <si>
    <t>Гусь-Хрустальный г, Транспортная ул, 8</t>
  </si>
  <si>
    <t>510.000</t>
  </si>
  <si>
    <t>1760.000</t>
  </si>
  <si>
    <t>3675.000</t>
  </si>
  <si>
    <t>275.300</t>
  </si>
  <si>
    <t>419.000</t>
  </si>
  <si>
    <t>222.000</t>
  </si>
  <si>
    <t>1929</t>
  </si>
  <si>
    <t>711.000</t>
  </si>
  <si>
    <t>475.000</t>
  </si>
  <si>
    <t>502.700</t>
  </si>
  <si>
    <t>1586.000</t>
  </si>
  <si>
    <t>690.000</t>
  </si>
  <si>
    <t>418.000</t>
  </si>
  <si>
    <t>594.000</t>
  </si>
  <si>
    <t>1186.000</t>
  </si>
  <si>
    <t>1044.000</t>
  </si>
  <si>
    <t>947.700</t>
  </si>
  <si>
    <t>277.900</t>
  </si>
  <si>
    <t>544.900</t>
  </si>
  <si>
    <t>Гусь-Хрустальный г, Фрезерная ул, 4</t>
  </si>
  <si>
    <t>Гусь-Хрустальный г, Чайковского ул, 1</t>
  </si>
  <si>
    <t>Гусь-Хрустальный г, Чайковского ул, 13</t>
  </si>
  <si>
    <t>Гусь-Хрустальный г, Чайковского ул, 4</t>
  </si>
  <si>
    <t>Гусь-Хрустальный г, Чайковского ул, 7</t>
  </si>
  <si>
    <t>337.000</t>
  </si>
  <si>
    <t>1620.000</t>
  </si>
  <si>
    <t>Гусь-Хрустальный р-н, Анопино п, Южная ул, 2</t>
  </si>
  <si>
    <t>Гусь-Хрустальный р-н, Вашутино д, Микрорайон ул, 4</t>
  </si>
  <si>
    <t>582.000</t>
  </si>
  <si>
    <t>393.000</t>
  </si>
  <si>
    <t>472.000</t>
  </si>
  <si>
    <t>Гусь-Хрустальный р-н, Вашутино д, Микрорайон ул, 5</t>
  </si>
  <si>
    <t>Гусь-Хрустальный р-н, Вековка ст, 6</t>
  </si>
  <si>
    <t>Гусь-Хрустальный р-н, Великодворский п, Песочная ул, 16</t>
  </si>
  <si>
    <t>Гусь-Хрустальный р-н, Великодворский п, Пролетарская ул, 14</t>
  </si>
  <si>
    <t>170.000</t>
  </si>
  <si>
    <t>540.000</t>
  </si>
  <si>
    <t>Гусь-Хрустальный р-н, Добрятино п, 60 лет Октября ул, 3</t>
  </si>
  <si>
    <t>Гусь-Хрустальный р-н, Золотково п, 40 лет Октября ул, 4</t>
  </si>
  <si>
    <t>Гусь-Хрустальный р-н, Золотково п, 40 лет Октября ул, 6</t>
  </si>
  <si>
    <t>Гусь-Хрустальный р-н, Золотково п, Ломоносова ул, 14</t>
  </si>
  <si>
    <t>Гусь-Хрустальный р-н, Золотково п, Ломоносова ул, 18</t>
  </si>
  <si>
    <t>Гусь-Хрустальный р-н, Золотково п, Ломоносова ул, 20</t>
  </si>
  <si>
    <t>Гусь-Хрустальный р-н, Золотково п, Ломоносова ул, 7</t>
  </si>
  <si>
    <t>Гусь-Хрустальный р-н, Золотково п, Социалистическая ул, 27</t>
  </si>
  <si>
    <t>Гусь-Хрустальный р-н, Иванищи п, Южная ул, 1а</t>
  </si>
  <si>
    <t>Гусь-Хрустальный р-н, Иванищи п, Южная ул, 6</t>
  </si>
  <si>
    <t>Гусь-Хрустальный р-н, Красное Эхо п, Зеленая ул, 14А</t>
  </si>
  <si>
    <t>Гусь-Хрустальный р-н, Курлово г, Володарского ул, 7</t>
  </si>
  <si>
    <t>Гусь-Хрустальный р-н, Курлово г, Володарского ул, 9А</t>
  </si>
  <si>
    <t>Гусь-Хрустальный р-н, Курлово г, Советская ул, 12</t>
  </si>
  <si>
    <t>Гусь-Хрустальный р-н, Курлово г, Советская ул, 21</t>
  </si>
  <si>
    <t>Гусь-Хрустальный р-н, Курлово г, Чкалова ул, 18</t>
  </si>
  <si>
    <t>Гусь-Хрустальный р-н, Мезиновский п, Мира ул, 9</t>
  </si>
  <si>
    <t>Гусь-Хрустальный р-н, Мезиновский п, Фрезерная ул, 5</t>
  </si>
  <si>
    <t>Гусь-Хрустальный р-н, Мезиновский п, Фрезерная ул, 7</t>
  </si>
  <si>
    <t>Гусь-Хрустальный р-н, Мезиновский п, Фрезерная ул, 8</t>
  </si>
  <si>
    <t>750.000</t>
  </si>
  <si>
    <t>697.500</t>
  </si>
  <si>
    <t>685.800</t>
  </si>
  <si>
    <t>743.000</t>
  </si>
  <si>
    <t>514.600</t>
  </si>
  <si>
    <t>468.000</t>
  </si>
  <si>
    <t>557.600</t>
  </si>
  <si>
    <t>353.800</t>
  </si>
  <si>
    <t>1931</t>
  </si>
  <si>
    <t>Гусь-Хрустальный р-н, Тасинский Бор п, Новая ул, 4</t>
  </si>
  <si>
    <t>Гусь-Хрустальный р-н, Тасинский п, Новая ул, 1</t>
  </si>
  <si>
    <t>Гусь-Хрустальный р-н, Тасинский п, Новая ул, 1а</t>
  </si>
  <si>
    <t>Гусь-Хрустальный р-н, Тасинский п, Новая ул, 2</t>
  </si>
  <si>
    <t>Гусь-Хрустальный р-н, Уршельский п, Мира ул, 4</t>
  </si>
  <si>
    <t>Гусь-Хрустальный р-н, Уршельский п, Свердлова ул, 10</t>
  </si>
  <si>
    <t>Гусь-Хрустальный р-н, Уршельский п, Свердлова ул, 8</t>
  </si>
  <si>
    <t>Гусь-Хрустальный р-н, Уршельский п, Театральная ул, 18</t>
  </si>
  <si>
    <t>Камешково г, Абрамова ул, 2</t>
  </si>
  <si>
    <t>Камешково г, Долбилкина ул, 1</t>
  </si>
  <si>
    <t>Камешково г, Дорофеичева ул, 5</t>
  </si>
  <si>
    <t>Камешково г, Дорофеичева ул, 7</t>
  </si>
  <si>
    <t>365.000</t>
  </si>
  <si>
    <t>215.400</t>
  </si>
  <si>
    <t>274.000</t>
  </si>
  <si>
    <t>518.000</t>
  </si>
  <si>
    <t>508.000</t>
  </si>
  <si>
    <t>566.000</t>
  </si>
  <si>
    <t>Камешково г, Дорофеичева ул, 9</t>
  </si>
  <si>
    <t>Камешково г, Комсомольская пл, 18</t>
  </si>
  <si>
    <t>Камешково г, Комсомольская пл, 2</t>
  </si>
  <si>
    <t>Камешково г, Комсомольская пл, 4</t>
  </si>
  <si>
    <t>Камешково г, Крупской ул, 8А</t>
  </si>
  <si>
    <t>Камешково г, Молодежная ул, 9</t>
  </si>
  <si>
    <t>Камешково г, Ногина ул, 18</t>
  </si>
  <si>
    <t>895.000</t>
  </si>
  <si>
    <t>240.600</t>
  </si>
  <si>
    <t>272.200</t>
  </si>
  <si>
    <t>Камешково г, Свердлова ул, 19А</t>
  </si>
  <si>
    <t>Камешково г, Свердлова ул, 9</t>
  </si>
  <si>
    <t>Камешково г, Совхозная ул, 18</t>
  </si>
  <si>
    <t>Камешковский р-н, Второво с, Железнодорожная ул, 7</t>
  </si>
  <si>
    <t>Камешковский р-н, Дружба п, Мира ул, 13</t>
  </si>
  <si>
    <t>Камешковский р-н, Дружба п, Мира ул, 2</t>
  </si>
  <si>
    <t>Камешковский р-н, Дружба п, Мира ул, 3</t>
  </si>
  <si>
    <t>Камешковский р-н, Дружба п, Мира ул, 5</t>
  </si>
  <si>
    <t>Камешковский р-н, Дружба п, Мира ул, 9</t>
  </si>
  <si>
    <t>Камешковский р-н, им Кирова п, Школьная ул, 24/2</t>
  </si>
  <si>
    <t>Камешковский р-н, им Кирова п, Школьная ул, 26</t>
  </si>
  <si>
    <t>Камешковский р-н, им Красина п, Садовая ул, 8</t>
  </si>
  <si>
    <t>Камешковский р-н, им Максима Горького п, Морозова ул, 3</t>
  </si>
  <si>
    <t>Камешковский р-н, им Максима Горького п, Морозова ул, 4</t>
  </si>
  <si>
    <t>Камешковский р-н, им Максима Горького п, Морозова ул, 6</t>
  </si>
  <si>
    <t>Камешковский р-н, им Максима Горького п, Шоссейная ул, 1</t>
  </si>
  <si>
    <t>Камешковский р-н, Коверино с, Садовая ул, 3б</t>
  </si>
  <si>
    <t>Камешковский р-н, Новки п, Ильича ул, 39</t>
  </si>
  <si>
    <t>Камешковский р-н, Новки п, Ильича ул, 43</t>
  </si>
  <si>
    <t>Камешковский р-н, Новки п, Ильича ул, 45</t>
  </si>
  <si>
    <t>Камешковский р-н, Новки п, Калинина ул, 2</t>
  </si>
  <si>
    <t>Камешковский р-н, Новки п, Чапаева ул, 14</t>
  </si>
  <si>
    <t>Камешковский р-н, Новки п, Чапаева ул, 16</t>
  </si>
  <si>
    <t>Камешковский р-н, Новки п, Чапаева ул, 17</t>
  </si>
  <si>
    <t>Камешковский р-н, Новки п, Чапаева ул, 21</t>
  </si>
  <si>
    <t>Камешковский р-н, Сергеиха д, Фрунзе ул, 68</t>
  </si>
  <si>
    <t>Киржач г, 40 лет Октября ул, 13</t>
  </si>
  <si>
    <t>Киржач г, 40 лет Октября ул, 36</t>
  </si>
  <si>
    <t>Киржач г, 50 лет Октября ул, 9</t>
  </si>
  <si>
    <t>Киржач г, Больничный проезд, 5</t>
  </si>
  <si>
    <t>Киржач г, Владимирская ул, 31</t>
  </si>
  <si>
    <t>Киржач г, Вокзальная ул, 26а</t>
  </si>
  <si>
    <t>557.000</t>
  </si>
  <si>
    <t>1003.000</t>
  </si>
  <si>
    <t>240.000</t>
  </si>
  <si>
    <t>316.000</t>
  </si>
  <si>
    <t>933.100</t>
  </si>
  <si>
    <t>830.000</t>
  </si>
  <si>
    <t>632.000</t>
  </si>
  <si>
    <t>361.200</t>
  </si>
  <si>
    <t>1879.500</t>
  </si>
  <si>
    <t>975.800</t>
  </si>
  <si>
    <t>231.200</t>
  </si>
  <si>
    <t>696.600</t>
  </si>
  <si>
    <t>Киржач г, Денисенко ул, 15</t>
  </si>
  <si>
    <t>Киржач г, Красный Октябрь мкр, Метленкова ул, 4</t>
  </si>
  <si>
    <t>Киржач г, Красный Октябрь мкр, Пушкина ул, 19</t>
  </si>
  <si>
    <t>Киржач г, Красный Октябрь мкр, Пушкина ул, 21</t>
  </si>
  <si>
    <t>Киржач г, Красный Октябрь мкр, Пушкина ул, 4а</t>
  </si>
  <si>
    <t>Киржач г, Красный Октябрь мкр, Свердлова ул, 9</t>
  </si>
  <si>
    <t>Киржач г, Красный Октябрь мкр, Солнечный кв-л, 3</t>
  </si>
  <si>
    <t>Киржач г, Красный Октябрь мкр, Солнечный кв-л, 7</t>
  </si>
  <si>
    <t>Киржач г, Красный Октябрь мкр, Солнечный кв-л, 7а</t>
  </si>
  <si>
    <t>Киржач г, Красный Октябрь мкр, Солнечный кв-л, 8</t>
  </si>
  <si>
    <t>Киржач г, Красный Октябрь мкр, Солнечный кв-л, 8а</t>
  </si>
  <si>
    <t>Киржач г, Красный Октябрь мкр, Фурманова ул, 10</t>
  </si>
  <si>
    <t>Киржач г, Красный Октябрь мкр, Фурманова ул, 18</t>
  </si>
  <si>
    <t>Киржач г, Красный Октябрь мкр, Фурманова ул, 24</t>
  </si>
  <si>
    <t>Киржач г, Красный Октябрь мкр, Фурманова ул, 39</t>
  </si>
  <si>
    <t>Киржач г, Ленинградская ул, 108</t>
  </si>
  <si>
    <t>Киржач г, Ленинградская ул, 98</t>
  </si>
  <si>
    <t>Киржач г, Магистральная ул, 1а</t>
  </si>
  <si>
    <t>Киржач г, Магистральная ул, 2</t>
  </si>
  <si>
    <t>Киржач г, Магистральная ул, 8</t>
  </si>
  <si>
    <t>Киржач г, Морозовская ул, 120</t>
  </si>
  <si>
    <t>Киржач г, Морозовская ул, 99а</t>
  </si>
  <si>
    <t>Киржач г, Некрасовская ул, 18</t>
  </si>
  <si>
    <t>Киржач г, Островского ул, 18</t>
  </si>
  <si>
    <t>Киржач г, Островского ул, 19</t>
  </si>
  <si>
    <t>Киржач г, Островского ул, 5</t>
  </si>
  <si>
    <t>Киржач г, Павловского ул, 28</t>
  </si>
  <si>
    <t>Киржач г, Привокзальная ул, 9</t>
  </si>
  <si>
    <t>Киржач г, Приозерная ул, 1в</t>
  </si>
  <si>
    <t>Киржач г, Пугачева ул, 6</t>
  </si>
  <si>
    <t>Киржач г, Свобода ул, 113А</t>
  </si>
  <si>
    <t>Киржач г, Советская ул, 33</t>
  </si>
  <si>
    <t>Киржач г, Совхозная ул, 5</t>
  </si>
  <si>
    <t>Киржач г, Станционная ул, 65</t>
  </si>
  <si>
    <t>Киржач г, Томаровича ул, 7</t>
  </si>
  <si>
    <t>Киржач г, Чехова ул, 3</t>
  </si>
  <si>
    <t>Киржач г, Шелковиков ул, 15</t>
  </si>
  <si>
    <t>Киржачский р-н, Горка п, Шелковиков ул, 3</t>
  </si>
  <si>
    <t>Киржачский р-н, Горка п, Шелковиков ул, 5</t>
  </si>
  <si>
    <t>Киржачский р-н, Горка п, Шелковиков ул, 6</t>
  </si>
  <si>
    <t>718.000</t>
  </si>
  <si>
    <t>517.300</t>
  </si>
  <si>
    <t>512.400</t>
  </si>
  <si>
    <t>1066.800</t>
  </si>
  <si>
    <t>935.000</t>
  </si>
  <si>
    <t>934.000</t>
  </si>
  <si>
    <t>729.600</t>
  </si>
  <si>
    <t>585.600</t>
  </si>
  <si>
    <t>646.000</t>
  </si>
  <si>
    <t>1483.700</t>
  </si>
  <si>
    <t>328.000</t>
  </si>
  <si>
    <t>728.400</t>
  </si>
  <si>
    <t>825.000</t>
  </si>
  <si>
    <t>1184.000</t>
  </si>
  <si>
    <t>400.600</t>
  </si>
  <si>
    <t>Киржачский р-н, Дубки тер, 136</t>
  </si>
  <si>
    <t>Киржачский р-н, Дубки тер, 137</t>
  </si>
  <si>
    <t>Киржачский р-н, Ефремово д, Восточная ул, 1</t>
  </si>
  <si>
    <t>Киржачский р-н, Ефремово д, Восточная ул, 5</t>
  </si>
  <si>
    <t>438.000</t>
  </si>
  <si>
    <t>Киржачский р-н, Илькино д, Центральная ул, 50а</t>
  </si>
  <si>
    <t>Киржачский р-н, Кипрево д, Новая ул, 2</t>
  </si>
  <si>
    <t>532.000</t>
  </si>
  <si>
    <t>Киржачский р-н, Першино п, Проезд октябрят ул, 1</t>
  </si>
  <si>
    <t>Киржачский р-н, Першино п, Проезд октябрят ул, 3</t>
  </si>
  <si>
    <t>Киржачский р-н, Першино п, Проезд октябрят ул, 5</t>
  </si>
  <si>
    <t>Киржачский р-н, Федоровское д, Колхозная ул, 19</t>
  </si>
  <si>
    <t>Киржачский р-н, Федоровское д, Советская ул, 4</t>
  </si>
  <si>
    <t>Киржачский р-н, Федоровское д, Советская ул, 6</t>
  </si>
  <si>
    <t>Ковров г, Абельмана ул, 118</t>
  </si>
  <si>
    <t>Ковров г, Абельмана ул, 13</t>
  </si>
  <si>
    <t>Ковров г, Абельмана ул, 137</t>
  </si>
  <si>
    <t>Ковров г, Абельмана ул, 139/2</t>
  </si>
  <si>
    <t>Ковров г, Абельмана ул, 139</t>
  </si>
  <si>
    <t>Ковров г, Абельмана ул, 21</t>
  </si>
  <si>
    <t>Ковров г, Абельмана ул, 23</t>
  </si>
  <si>
    <t>Ковров г, Абельмана ул, 43</t>
  </si>
  <si>
    <t>Ковров г, Абельмана ул, 46</t>
  </si>
  <si>
    <t>Ковров г, Абельмана ул, 61</t>
  </si>
  <si>
    <t>Ковров г, Абельмана ул, 86</t>
  </si>
  <si>
    <t>Ковров г, Барсукова ул, 14а</t>
  </si>
  <si>
    <t>Ковров г, Барсукова ул, 27/8</t>
  </si>
  <si>
    <t>Ковров г, Блинова ул, 74</t>
  </si>
  <si>
    <t>Ковров г, Брюсова проезд, 4</t>
  </si>
  <si>
    <t>Ковров г, Брюсова ул, 52/2</t>
  </si>
  <si>
    <t>Ковров г, Васильева ул, 11</t>
  </si>
  <si>
    <t>Ковров г, Ватутина ул, 45</t>
  </si>
  <si>
    <t>Ковров г, Волго-Донская ул, 11б</t>
  </si>
  <si>
    <t>Ковров г, Волго-Донская ул, 23</t>
  </si>
  <si>
    <t>Ковров г, Волго-Донская ул, 29</t>
  </si>
  <si>
    <t>Ковров г, Володарского ул, 12</t>
  </si>
  <si>
    <t>Ковров г, Восточный проезд, 14/3</t>
  </si>
  <si>
    <t>Ковров г, Генералова ул, 10</t>
  </si>
  <si>
    <t>Ковров г, Грибоедова ул, 1</t>
  </si>
  <si>
    <t>508.100</t>
  </si>
  <si>
    <t>1873</t>
  </si>
  <si>
    <t>798.600</t>
  </si>
  <si>
    <t>150.000</t>
  </si>
  <si>
    <t>993.000</t>
  </si>
  <si>
    <t>Ковров г, Грибоедова ул, 119</t>
  </si>
  <si>
    <t>Ковров г, Грибоедова ул, 121</t>
  </si>
  <si>
    <t>Ковров г, Грибоедова ул, 5 корп. 2</t>
  </si>
  <si>
    <t>Ковров г, Грибоедова ул, 7</t>
  </si>
  <si>
    <t>Ковров г, Грибоедова ул, 70</t>
  </si>
  <si>
    <t>Ковров г, Грибоедова ул, 74</t>
  </si>
  <si>
    <t>Ковров г, Дегтярева ул, 4</t>
  </si>
  <si>
    <t>Ковров г, Дегтярева ул, 60</t>
  </si>
  <si>
    <t>Ковров г, Дзержинского ул, 2</t>
  </si>
  <si>
    <t>Ковров г, Еловая ул, 82/2</t>
  </si>
  <si>
    <t>Ковров г, Еловая ул, 82/3</t>
  </si>
  <si>
    <t>Ковров г, Еловая ул, 86/1</t>
  </si>
  <si>
    <t>Ковров г, Еловая ул, 86/2</t>
  </si>
  <si>
    <t>Ковров г, Еловая ул, 86/3</t>
  </si>
  <si>
    <t>Ковров г, Еловая ул, 86/4</t>
  </si>
  <si>
    <t>Ковров г, Еловая ул, 86/7</t>
  </si>
  <si>
    <t>Ковров г, Еловая ул, 86/8</t>
  </si>
  <si>
    <t>Ковров г, Еловая ул, 90/2</t>
  </si>
  <si>
    <t>Ковров г, Зои Космодемьянской ул, 1 корп. 7</t>
  </si>
  <si>
    <t>Ковров г, Зои Космодемьянской ул, 7 корп. 1</t>
  </si>
  <si>
    <t>Ковров г, Киркижа ул, 14А</t>
  </si>
  <si>
    <t>Ковров г, Киркижа ул, 14Б</t>
  </si>
  <si>
    <t>Ковров г, Кирова ул, 67</t>
  </si>
  <si>
    <t>Ковров г, Кирова ул, 69</t>
  </si>
  <si>
    <t>Ковров г, Ковров-8 тер, 2</t>
  </si>
  <si>
    <t>Ковров г, Ковров-8 тер, 9</t>
  </si>
  <si>
    <t>Ковров г, Ковровская ул, 19</t>
  </si>
  <si>
    <t>Ковров г, Колхозная ул, 27</t>
  </si>
  <si>
    <t>Ковров г, Комсомольская ул, 104</t>
  </si>
  <si>
    <t>Ковров г, Комсомольская ул, 95</t>
  </si>
  <si>
    <t>Ковров г, Космонавтов ул, 2 корп. 3</t>
  </si>
  <si>
    <t>Ковров г, Кузнечная ул, 3</t>
  </si>
  <si>
    <t>Ковров г, Ленина пр-кт, 19</t>
  </si>
  <si>
    <t>Ковров г, Ленина пр-кт, 2</t>
  </si>
  <si>
    <t>Ковров г, Ленина пр-кт, 23</t>
  </si>
  <si>
    <t>Ковров г, Ленина пр-кт, 42</t>
  </si>
  <si>
    <t>Ковров г, Ленина пр-кт, 51</t>
  </si>
  <si>
    <t>Ковров г, Ленина пр-кт, 61</t>
  </si>
  <si>
    <t>Ковров г, Летняя ул, 49</t>
  </si>
  <si>
    <t>Ковров г, Летняя ул, 86</t>
  </si>
  <si>
    <t>265.000</t>
  </si>
  <si>
    <t>526.000</t>
  </si>
  <si>
    <t>4800.000</t>
  </si>
  <si>
    <t>587.000</t>
  </si>
  <si>
    <t>1017.000</t>
  </si>
  <si>
    <t>938.200</t>
  </si>
  <si>
    <t>1251.100</t>
  </si>
  <si>
    <t>868.800</t>
  </si>
  <si>
    <t>1316.000</t>
  </si>
  <si>
    <t>1358.000</t>
  </si>
  <si>
    <t>451.000</t>
  </si>
  <si>
    <t>824.000</t>
  </si>
  <si>
    <t>831.000</t>
  </si>
  <si>
    <t>2640.000</t>
  </si>
  <si>
    <t>1171.700</t>
  </si>
  <si>
    <t>751.000</t>
  </si>
  <si>
    <t>514.000</t>
  </si>
  <si>
    <t>252.000</t>
  </si>
  <si>
    <t>Ковров г, Либерецкая ул, 9</t>
  </si>
  <si>
    <t>Ковров г, Лизы Чайкиной ул, 104</t>
  </si>
  <si>
    <t>Ковров г, Лизы Чайкиной ул, 108</t>
  </si>
  <si>
    <t>Ковров г, Лопатина ул, 44</t>
  </si>
  <si>
    <t>Ковров г, Машиностроителей ул, 15</t>
  </si>
  <si>
    <t>Ковров г, Маяковского ул, 106</t>
  </si>
  <si>
    <t>Ковров г, Маяковского ул, 108</t>
  </si>
  <si>
    <t>Ковров г, Маяковского ул, 110</t>
  </si>
  <si>
    <t>Ковров г, Маяковского ул, 2</t>
  </si>
  <si>
    <t>Ковров г, Маяковского ул, 24</t>
  </si>
  <si>
    <t>Ковров г, Маяковского ул, 28</t>
  </si>
  <si>
    <t>Ковров г, Маяковского ул, 89</t>
  </si>
  <si>
    <t>Ковров г, Моховая ул, 4</t>
  </si>
  <si>
    <t>Ковров г, Моховая ул, 6</t>
  </si>
  <si>
    <t>Ковров г, Моховая ул, 7</t>
  </si>
  <si>
    <t>Ковров г, Муромская ул, 11</t>
  </si>
  <si>
    <t>Ковров г, Муромская ул, 9</t>
  </si>
  <si>
    <t>Ковров г, Набережная 2-я ул, 10</t>
  </si>
  <si>
    <t>Ковров г, Набережная ул, 17/2</t>
  </si>
  <si>
    <t>609.000</t>
  </si>
  <si>
    <t>608.900</t>
  </si>
  <si>
    <t>910.000</t>
  </si>
  <si>
    <t>527.000</t>
  </si>
  <si>
    <t>828.600</t>
  </si>
  <si>
    <t>675.000</t>
  </si>
  <si>
    <t>847.000</t>
  </si>
  <si>
    <t>870.000</t>
  </si>
  <si>
    <t>586.000</t>
  </si>
  <si>
    <t>361.000</t>
  </si>
  <si>
    <t>931.000</t>
  </si>
  <si>
    <t>Ковров г, Ногина ул, 20</t>
  </si>
  <si>
    <t>Ковров г, Олега Кошевого ул, 11</t>
  </si>
  <si>
    <t>Ковров г, Островского ул, 57/2</t>
  </si>
  <si>
    <t>Ковров г, Островского ул, 75</t>
  </si>
  <si>
    <t>Ковров г, Парковая ул, 2/2</t>
  </si>
  <si>
    <t>Ковров г, Першутова ул, 24</t>
  </si>
  <si>
    <t>589.000</t>
  </si>
  <si>
    <t>562.000</t>
  </si>
  <si>
    <t>486.000</t>
  </si>
  <si>
    <t>Ковров г, Подлесная ул, 24</t>
  </si>
  <si>
    <t>Ковров г, Правды ул, 12</t>
  </si>
  <si>
    <t>Ковров г, Преображенская ул, 1</t>
  </si>
  <si>
    <t>Ковров г, Пролетарская ул, 42</t>
  </si>
  <si>
    <t>Ковров г, Пугачева ул, 31</t>
  </si>
  <si>
    <t>Ковров г, Ранжева ул, 5</t>
  </si>
  <si>
    <t>Ковров г, Свердлова ул, 8</t>
  </si>
  <si>
    <t>424.000</t>
  </si>
  <si>
    <t>608.000</t>
  </si>
  <si>
    <t>1083.000</t>
  </si>
  <si>
    <t>Ковров г, Социалистическая ул, 23</t>
  </si>
  <si>
    <t>Ковров г, Социалистическая ул, 27</t>
  </si>
  <si>
    <t>Ковров г, Станиславского ул, 1/1</t>
  </si>
  <si>
    <t>572.000</t>
  </si>
  <si>
    <t>696.000</t>
  </si>
  <si>
    <t>Ковров г, Строителей ул, 26/2</t>
  </si>
  <si>
    <t>Ковров г, Текстильная ул, 8</t>
  </si>
  <si>
    <t>Ковров г, Туманова ул, 15</t>
  </si>
  <si>
    <t>Ковров г, Туманова ул, 31</t>
  </si>
  <si>
    <t>Ковров г, Туманова ул, 6а</t>
  </si>
  <si>
    <t>Ковров г, Туманова ул, 9</t>
  </si>
  <si>
    <t>Ковров г, Федорова ул, 91</t>
  </si>
  <si>
    <t>Ковров г, Чернышевского ул, 13</t>
  </si>
  <si>
    <t>Ковров г, Чернышевского ул, 17</t>
  </si>
  <si>
    <t>Ковров г, Чернышевского ул, 2</t>
  </si>
  <si>
    <t>Ковров г, Щорса ул, 23</t>
  </si>
  <si>
    <t>972.000</t>
  </si>
  <si>
    <t>884.900</t>
  </si>
  <si>
    <t>343.000</t>
  </si>
  <si>
    <t>1891</t>
  </si>
  <si>
    <t>923.000</t>
  </si>
  <si>
    <t>1916</t>
  </si>
  <si>
    <t>Ковровский р-н, Достижение п, Фабричная ул, 34</t>
  </si>
  <si>
    <t>Ковровский р-н, Клязьминский Городок с, Клязьминская ПМК ул, 15</t>
  </si>
  <si>
    <t>Ковровский р-н, Ковров-35 городок, Центральная ул, 111</t>
  </si>
  <si>
    <t>Ковровский р-н, Красный Октябрь п, Мира ул, 11</t>
  </si>
  <si>
    <t>Ковровский р-н, Красный Октябрь п, Мира ул, 15</t>
  </si>
  <si>
    <t>Ковровский р-н, Крутово с, Просторная ул, 6</t>
  </si>
  <si>
    <t>Ковровский р-н, Малыгино п, Школьная ул, 55</t>
  </si>
  <si>
    <t>Ковровский р-н, Малыгино п, Юбилейная ул, 49</t>
  </si>
  <si>
    <t>Ковровский р-н, Мелехово пгт, Гагарина ул, 4</t>
  </si>
  <si>
    <t>Ковровский р-н, Мелехово пгт, Гагарина ул, 9</t>
  </si>
  <si>
    <t>Ковровский р-н, Мелехово пгт, Комарова ул, 8</t>
  </si>
  <si>
    <t>Ковровский р-н, Мелехово пгт, Пионерская ул, 2</t>
  </si>
  <si>
    <t>Ковровский р-н, Мелехово пгт, Советская ул, 11</t>
  </si>
  <si>
    <t>Ковровский р-н, Мелехово пгт, Советская ул, 14</t>
  </si>
  <si>
    <t>Ковровский р-н, Мелехово пгт, Советская ул, 9</t>
  </si>
  <si>
    <t>Ковровский р-н, Мелехово пгт, Школьный пер, 26</t>
  </si>
  <si>
    <t>Ковровский р-н, Новый п, Першутова ул, 4</t>
  </si>
  <si>
    <t>Ковровский р-н, Новый п, Школьная ул, 5</t>
  </si>
  <si>
    <t>Ковровский р-н, Пакино п, Центральная ул, 20</t>
  </si>
  <si>
    <t>Ковровский р-н, Пакино п, Центральная ул, 20а</t>
  </si>
  <si>
    <t>Ковровский р-н, Первомайский п, 10</t>
  </si>
  <si>
    <t>745.200</t>
  </si>
  <si>
    <t>727.500</t>
  </si>
  <si>
    <t>268.800</t>
  </si>
  <si>
    <t>292.400</t>
  </si>
  <si>
    <t>926.000</t>
  </si>
  <si>
    <t>715.000</t>
  </si>
  <si>
    <t>1170.000</t>
  </si>
  <si>
    <t>155.000</t>
  </si>
  <si>
    <t>437.000</t>
  </si>
  <si>
    <t>342.000</t>
  </si>
  <si>
    <t>313.000</t>
  </si>
  <si>
    <t>858.000</t>
  </si>
  <si>
    <t>322.000</t>
  </si>
  <si>
    <t>Ковровский р-н, Первомайский п, 11</t>
  </si>
  <si>
    <t>Ковровский р-н, Первомайский п, 12</t>
  </si>
  <si>
    <t>Ковровский р-н, Первомайский п, 13</t>
  </si>
  <si>
    <t>Ковровский р-н, Первомайский п, 5</t>
  </si>
  <si>
    <t>Ковровский р-н, подстанция Заря р-н, 1</t>
  </si>
  <si>
    <t>Ковровский р-н, подстанция Заря р-н, 2</t>
  </si>
  <si>
    <t>Ковровский р-н, подстанция Заря р-н, 3</t>
  </si>
  <si>
    <t>Ковровский р-н, Ручей д, Центральная ул, 10</t>
  </si>
  <si>
    <t>Ковровский р-н, Ручей д, Центральная ул, 2</t>
  </si>
  <si>
    <t>Ковровский р-н, Санниково с, Центральная ул, 18</t>
  </si>
  <si>
    <t>Кольчугино г, 3 Интернационала ул, 53</t>
  </si>
  <si>
    <t>Кольчугино г, 3 Линия Леспромхоза ул, 2</t>
  </si>
  <si>
    <t>505.000</t>
  </si>
  <si>
    <t>409.200</t>
  </si>
  <si>
    <t>511.000</t>
  </si>
  <si>
    <t>513.000</t>
  </si>
  <si>
    <t>330.000</t>
  </si>
  <si>
    <t>408.800</t>
  </si>
  <si>
    <t>336.000</t>
  </si>
  <si>
    <t>501.000</t>
  </si>
  <si>
    <t>593.600</t>
  </si>
  <si>
    <t>Кольчугино г, 50 лет Октября ул, 5</t>
  </si>
  <si>
    <t>Кольчугино г, 50 лет Октября ул, 9</t>
  </si>
  <si>
    <t>Кольчугино г, 50 лет СССР ул, 12</t>
  </si>
  <si>
    <t>Кольчугино г, 6 Линия Ленинского поселка ул, 31</t>
  </si>
  <si>
    <t>Кольчугино г, Алексеева ул, 2</t>
  </si>
  <si>
    <t>Кольчугино г, Белая Речка мкр, Молодежная ул, 2</t>
  </si>
  <si>
    <t>Кольчугино г, Белая Речка мкр, Родниковая ул, 43</t>
  </si>
  <si>
    <t>Кольчугино г, Белая Речка мкр, Школьная ул, 11</t>
  </si>
  <si>
    <t>Кольчугино г, Белая Речка мкр, Школьная ул, 9</t>
  </si>
  <si>
    <t>Кольчугино г, Веденеева ул, 16</t>
  </si>
  <si>
    <t>Кольчугино г, Веденеева ул, 18</t>
  </si>
  <si>
    <t>Кольчугино г, Веденеева ул, 3</t>
  </si>
  <si>
    <t>Кольчугино г, Веденеева ул, 6</t>
  </si>
  <si>
    <t>Кольчугино г, Дружбы ул, 8а</t>
  </si>
  <si>
    <t>Кольчугино г, КИМ ул, 10</t>
  </si>
  <si>
    <t>Кольчугино г, КИМ ул, 12</t>
  </si>
  <si>
    <t>Кольчугино г, КИМ ул, 16</t>
  </si>
  <si>
    <t>Кольчугино г, КИМ ул, 20</t>
  </si>
  <si>
    <t>Кольчугино г, Коллективная ул, 43</t>
  </si>
  <si>
    <t>Кольчугино г, Котовского ул, 23</t>
  </si>
  <si>
    <t>Кольчугино г, Ленина ул, 12</t>
  </si>
  <si>
    <t>Кольчугино г, Лермонтова ул, 5</t>
  </si>
  <si>
    <t>Кольчугино г, Лермонтова ул, 7</t>
  </si>
  <si>
    <t>Кольчугино г, Ломако ул, 14</t>
  </si>
  <si>
    <t>680.400</t>
  </si>
  <si>
    <t>1930</t>
  </si>
  <si>
    <t>Кольчугино г, Луговая ул, 7</t>
  </si>
  <si>
    <t>Кольчугино г, Луговая ул, 8</t>
  </si>
  <si>
    <t>Кольчугино г, Мира ул, 15</t>
  </si>
  <si>
    <t>Кольчугино г, Мира ул, 25</t>
  </si>
  <si>
    <t>Кольчугино г, Мира ул, 9</t>
  </si>
  <si>
    <t>Кольчугино г, Поселок Зеленоборский ул, 18</t>
  </si>
  <si>
    <t>Кольчугино г, Темкина ул, 9</t>
  </si>
  <si>
    <t>Кольчугино г, Ульяновская ул, 27</t>
  </si>
  <si>
    <t>Кольчугино г, Чапаева ул, 1а</t>
  </si>
  <si>
    <t>Кольчугино г, Чапаева ул, 2а</t>
  </si>
  <si>
    <t>Кольчугино г, Чапаева ул, 4</t>
  </si>
  <si>
    <t>Кольчугино г, Чапаева ул, 5</t>
  </si>
  <si>
    <t>Кольчугино г, Шмелева ул, 13</t>
  </si>
  <si>
    <t>Кольчугино г, Шмелева ул, 14</t>
  </si>
  <si>
    <t>Кольчугино г, Шмелева ул, 15</t>
  </si>
  <si>
    <t>Кольчугино г, Шмелева ул, 18</t>
  </si>
  <si>
    <t>Кольчугино г, Шмелева ул, 4</t>
  </si>
  <si>
    <t>729.000</t>
  </si>
  <si>
    <t>1264.200</t>
  </si>
  <si>
    <t>Кольчугино г, Щорса ул, 11</t>
  </si>
  <si>
    <t>Кольчугино г, Щорса ул, 12</t>
  </si>
  <si>
    <t>Кольчугино г, Щорса ул, 13</t>
  </si>
  <si>
    <t>Кольчугино г, Щорса ул, 9</t>
  </si>
  <si>
    <t>Кольчугинский р-н, Бавлены п, Лесная ул, 5</t>
  </si>
  <si>
    <t>Кольчугинский р-н, Бавлены п, Лесной пер, 3</t>
  </si>
  <si>
    <t>Кольчугинский р-н, Бавлены п, Мира ул, 7</t>
  </si>
  <si>
    <t>701.800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</si>
  <si>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</si>
  <si>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</si>
  <si>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Бавлены п, Южный пер, 4</t>
  </si>
  <si>
    <t>Кольчугинский р-н, Большевик п, Дорожная ул, 3</t>
  </si>
  <si>
    <t>375.000</t>
  </si>
  <si>
    <t>160.000</t>
  </si>
  <si>
    <t>621.000</t>
  </si>
  <si>
    <t>Кольчугинский р-н, Золотуха п, Пятнадцатая ул, 3</t>
  </si>
  <si>
    <t>Кольчугинский р-н, Металлист п, Молодежная ул, 1</t>
  </si>
  <si>
    <t>Кольчугинский р-н, Металлист п, Молодежная ул, 3</t>
  </si>
  <si>
    <t>504.000</t>
  </si>
  <si>
    <t>Кольчугинский р-н, Металлист п, Молодежная ул, 5</t>
  </si>
  <si>
    <t>Кольчугинский р-н, Металлист п, Центральная ул, 1</t>
  </si>
  <si>
    <t>Кольчугинский р-н, Металлист п, Центральная ул, 2</t>
  </si>
  <si>
    <t>Кольчугинский р-н, Металлист п, Центральная ул, 4</t>
  </si>
  <si>
    <t>664.000</t>
  </si>
  <si>
    <t>Кольчугинский р-н, Павловка д, Первая ул, 3</t>
  </si>
  <si>
    <t>Кольчугинский р-н, Павловка д, Первая ул, 5</t>
  </si>
  <si>
    <t>Кольчугинский р-н, Раздолье п, Новоселов ул, 10</t>
  </si>
  <si>
    <t>Кольчугинский р-н, Раздолье п, Новоселов ул, 12</t>
  </si>
  <si>
    <t>Кольчугинский р-н, Раздолье п, Новоселов ул, 7</t>
  </si>
  <si>
    <t>Кольчугинский р-н, Раздолье п, Новоселов ул, 8</t>
  </si>
  <si>
    <t>Кольчугинский р-н, Раздолье п, Новоселов ул, 9</t>
  </si>
  <si>
    <t>Кольчугинский р-н, Раздолье п, Первомайская ул, 7</t>
  </si>
  <si>
    <t>Кольчугинский р-н, Раздолье п, Совхозная ул, 2</t>
  </si>
  <si>
    <t>Меленки г, Академика Королева ул, 3</t>
  </si>
  <si>
    <t>Меленки г, Академика Королева ул, 5</t>
  </si>
  <si>
    <t>Меленки г, Дзержинского ул, 23а</t>
  </si>
  <si>
    <t>Меленки г, Дзержинского ул, 44</t>
  </si>
  <si>
    <t>Меленки г, Коминтерна ул, 104</t>
  </si>
  <si>
    <t>Меленки г, Коммунистическая ул, 19</t>
  </si>
  <si>
    <t>Меленки г, Коммунистическая ул, 24</t>
  </si>
  <si>
    <t>Меленки г, Коммунистическая ул, 8</t>
  </si>
  <si>
    <t>Меленки г, Красноармейская ул, 202</t>
  </si>
  <si>
    <t>Меленки г, Муромская ул, 25</t>
  </si>
  <si>
    <t>Меленки г, Чернышевского ул, 41</t>
  </si>
  <si>
    <t>Меленки г, Чкалова ул, 60</t>
  </si>
  <si>
    <t>Меленки г, Школьный пер, 4</t>
  </si>
  <si>
    <t>Меленковский р-н, Архангел с, Молодежная ул, 15</t>
  </si>
  <si>
    <t>Меленковский р-н, Архангел с, Молодежная ул, 16</t>
  </si>
  <si>
    <t>Меленковский р-н, Бутылицы с, Садовая ул, 3</t>
  </si>
  <si>
    <t>Меленковский р-н, Бутылицы с, Садовая ул, 4</t>
  </si>
  <si>
    <t>Меленковский р-н, Бутылицы с, Садовая ул, 5</t>
  </si>
  <si>
    <t>Меленковский р-н, Бутылицы с, Садовая ул, 6</t>
  </si>
  <si>
    <t>Меленковский р-н, Бутылицы с, Садовая ул, 7</t>
  </si>
  <si>
    <t>602.000</t>
  </si>
  <si>
    <t>432.000</t>
  </si>
  <si>
    <t>662.000</t>
  </si>
  <si>
    <t>1163.000</t>
  </si>
  <si>
    <t>597.300</t>
  </si>
  <si>
    <t>1830.000</t>
  </si>
  <si>
    <t>654.000</t>
  </si>
  <si>
    <t>199.000</t>
  </si>
  <si>
    <t>460.000</t>
  </si>
  <si>
    <t>Меленковский р-н, Денятино с, Механизаторов ул, 2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</si>
  <si>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</si>
  <si>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</si>
  <si>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</si>
  <si>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Меленковский р-н, Ляхи с, Октябрьская ул, 87</t>
  </si>
  <si>
    <t>853.000</t>
  </si>
  <si>
    <t>1024.000</t>
  </si>
  <si>
    <t>390.200</t>
  </si>
  <si>
    <t>422.200</t>
  </si>
  <si>
    <t>Меленковский р-н, Паново д, Молодежная ул, 2</t>
  </si>
  <si>
    <t>Меленковский р-н, Софроново д, Молодежная ул, 16</t>
  </si>
  <si>
    <t>Меленковский р-н, Софроново д, Молодежная ул, 5</t>
  </si>
  <si>
    <t>Меленковский р-н, Тургенево д, Совхозная ул, 2</t>
  </si>
  <si>
    <t>Меленковский р-н, Тургенево д, Школьная ул, 8</t>
  </si>
  <si>
    <t>Муром г, 30 лет Победы ул, 7</t>
  </si>
  <si>
    <t>Муром г, Владимирская ул, 35а</t>
  </si>
  <si>
    <t>Муром г, Владимирское ш, 6а</t>
  </si>
  <si>
    <t>Муром г, Войкова ул, 21</t>
  </si>
  <si>
    <t>Муром г, Войкова ул, 3</t>
  </si>
  <si>
    <t>Муром г, Воровского ул, 22</t>
  </si>
  <si>
    <t>Муром г, Воровского ул, 32</t>
  </si>
  <si>
    <t>Муром г, Воровского ул, 34</t>
  </si>
  <si>
    <t>Муром г, Воровского ул, 69</t>
  </si>
  <si>
    <t>Муром г, Воровского ул, 94</t>
  </si>
  <si>
    <t>Муром г, Воровского ул, 96</t>
  </si>
  <si>
    <t>Муром г, Воровского ул, 97</t>
  </si>
  <si>
    <t>Муром г, Воровского ул, 98</t>
  </si>
  <si>
    <t>Муром г, Гастелло ул, 17</t>
  </si>
  <si>
    <t>Муром г, Губкина ул, 15</t>
  </si>
  <si>
    <t>Муром г, Губкина ул, 17</t>
  </si>
  <si>
    <t>Муром г, Дзержинского ул, 20</t>
  </si>
  <si>
    <t>Муром г, Дзержинского ул, 50</t>
  </si>
  <si>
    <t>Муром г, Заводская ул, 10</t>
  </si>
  <si>
    <t>Муром г, Заводская ул, 5</t>
  </si>
  <si>
    <t>Муром г, Казанская ул, 1а</t>
  </si>
  <si>
    <t>Муром г, Калинина ул, 17</t>
  </si>
  <si>
    <t>Муром г, Калинина ул, 19</t>
  </si>
  <si>
    <t>Муром г, Карачаровское ш, 10</t>
  </si>
  <si>
    <t>Муром г, Карачаровское ш, 69</t>
  </si>
  <si>
    <t>Муром г, Карла Маркса ул, 36</t>
  </si>
  <si>
    <t>Муром г, Карла Маркса ул, 48</t>
  </si>
  <si>
    <t>Муром г, Кирова проезд, 1</t>
  </si>
  <si>
    <t>Муром г, Кирова проезд, 3</t>
  </si>
  <si>
    <t>Муром г, Кирова проезд, 9</t>
  </si>
  <si>
    <t>Муром г, Кирова ул, 20</t>
  </si>
  <si>
    <t>Муром г, Кирова ул, 4</t>
  </si>
  <si>
    <t>Муром г, Кирова ул, 6</t>
  </si>
  <si>
    <t>Муром г, Кленовая ул, 1 корп. 2</t>
  </si>
  <si>
    <t>488.000</t>
  </si>
  <si>
    <t>519.800</t>
  </si>
  <si>
    <t>735.000</t>
  </si>
  <si>
    <t>624.000</t>
  </si>
  <si>
    <t>1185.000</t>
  </si>
  <si>
    <t>363.000</t>
  </si>
  <si>
    <t>262.000</t>
  </si>
  <si>
    <t>373.000</t>
  </si>
  <si>
    <t>220.000</t>
  </si>
  <si>
    <t>863.000</t>
  </si>
  <si>
    <t>529.000</t>
  </si>
  <si>
    <t>426.000</t>
  </si>
  <si>
    <t>522.000</t>
  </si>
  <si>
    <t>425.000</t>
  </si>
  <si>
    <t>250.000</t>
  </si>
  <si>
    <t>1911</t>
  </si>
  <si>
    <t>349.000</t>
  </si>
  <si>
    <t>1016.930</t>
  </si>
  <si>
    <t>1066.000</t>
  </si>
  <si>
    <t>390.000</t>
  </si>
  <si>
    <t>275.000</t>
  </si>
  <si>
    <t>469.000</t>
  </si>
  <si>
    <t>516.000</t>
  </si>
  <si>
    <t>1018.000</t>
  </si>
  <si>
    <t>1011.000</t>
  </si>
  <si>
    <t>745.000</t>
  </si>
  <si>
    <t>332.000</t>
  </si>
  <si>
    <t>389.000</t>
  </si>
  <si>
    <t>525.000</t>
  </si>
  <si>
    <t>421.000</t>
  </si>
  <si>
    <t>Муром г, Кленовая ул, 1/3</t>
  </si>
  <si>
    <t>Муром г, Ковровская ул, 12</t>
  </si>
  <si>
    <t>Муром г, Ковровская ул, 2</t>
  </si>
  <si>
    <t>Муром г, Ковровская ул, 20</t>
  </si>
  <si>
    <t>Муром г, Коммунальная ул, 18</t>
  </si>
  <si>
    <t>Муром г, Комсомольская ул, 37</t>
  </si>
  <si>
    <t>Муром г, Комсомольская ул, 39</t>
  </si>
  <si>
    <t>Муром г, Комсомольская ул, 49</t>
  </si>
  <si>
    <t>Муром г, Комсомольская ул, 53</t>
  </si>
  <si>
    <t>512.000</t>
  </si>
  <si>
    <t>1150.000</t>
  </si>
  <si>
    <t>1926</t>
  </si>
  <si>
    <t>1102.700</t>
  </si>
  <si>
    <t>398.000</t>
  </si>
  <si>
    <t>657.000</t>
  </si>
  <si>
    <t>Муром г, Комсомольская ул, 78</t>
  </si>
  <si>
    <t>Муром г, Красноармейская ул, 25</t>
  </si>
  <si>
    <t>732.000</t>
  </si>
  <si>
    <t>803.000</t>
  </si>
  <si>
    <t>Муром г, Красногвардейская ул, 7</t>
  </si>
  <si>
    <t>Муром г, Красногвардейская ул, 72</t>
  </si>
  <si>
    <t>Муром г, Красногвардейская ул, 74</t>
  </si>
  <si>
    <t>Муром г, Куликова ул, 11</t>
  </si>
  <si>
    <t>Муром г, Куликова ул, 2</t>
  </si>
  <si>
    <t>Муром г, Куликова ул, 25</t>
  </si>
  <si>
    <t>Муром г, Лаврентьева ул, 21</t>
  </si>
  <si>
    <t>Муром г, Лаврентьева ул, 23</t>
  </si>
  <si>
    <t>Муром г, Лакина съезд ул, 1а</t>
  </si>
  <si>
    <t>Муром г, Лакина ул, 17а</t>
  </si>
  <si>
    <t>Муром г, Ленина ул, 25</t>
  </si>
  <si>
    <t>Муром г, Ленинградская ул, 21</t>
  </si>
  <si>
    <t>Муром г, Ленинградская ул, 32/3</t>
  </si>
  <si>
    <t>Муром г, Ленинградская ул, 5</t>
  </si>
  <si>
    <t>Муром г, Ленинградская ул, 9</t>
  </si>
  <si>
    <t>Муром г, Льва Толстого ул, 107</t>
  </si>
  <si>
    <t>Муром г, Льва Толстого ул, 15</t>
  </si>
  <si>
    <t>Муром г, Льва Толстого ул, 78</t>
  </si>
  <si>
    <t>Муром г, Мечтателей ул, 10</t>
  </si>
  <si>
    <t>Муром г, Мичуринская ул, 11</t>
  </si>
  <si>
    <t>Муром г, Мичуринская ул, 27</t>
  </si>
  <si>
    <t>Муром г, Московская ул, 18</t>
  </si>
  <si>
    <t>1945</t>
  </si>
  <si>
    <t>519.000</t>
  </si>
  <si>
    <t>448.000</t>
  </si>
  <si>
    <t>355.000</t>
  </si>
  <si>
    <t>647.000</t>
  </si>
  <si>
    <t>1850</t>
  </si>
  <si>
    <t>1036.000</t>
  </si>
  <si>
    <t>1372.000</t>
  </si>
  <si>
    <t>792.000</t>
  </si>
  <si>
    <t>1875</t>
  </si>
  <si>
    <t>517.000</t>
  </si>
  <si>
    <t>Муром г, Московская ул, 38</t>
  </si>
  <si>
    <t>Муром г, Московская ул, 42</t>
  </si>
  <si>
    <t>Муром г, Московская ул, 68</t>
  </si>
  <si>
    <t>Муром г, Московская ул, 85А</t>
  </si>
  <si>
    <t>Муром г, Московская ул, 86</t>
  </si>
  <si>
    <t>Муром г, Муромская ул, 17</t>
  </si>
  <si>
    <t>Муром г, Муромская ул, 23</t>
  </si>
  <si>
    <t>Муром г, Муромская ул, 27</t>
  </si>
  <si>
    <t>Муром г, Набережная ул, 14</t>
  </si>
  <si>
    <t>Муром г, Набережная ул, 17</t>
  </si>
  <si>
    <t>Муром г, Нежиловка мкр, 1б</t>
  </si>
  <si>
    <t>658.000</t>
  </si>
  <si>
    <t>912.000</t>
  </si>
  <si>
    <t>266.000</t>
  </si>
  <si>
    <t>Муром г, Первомайская ул, 38</t>
  </si>
  <si>
    <t>Муром г, Первомайская ул, 47</t>
  </si>
  <si>
    <t>383.000</t>
  </si>
  <si>
    <t>1910</t>
  </si>
  <si>
    <t>387.000</t>
  </si>
  <si>
    <t>Муром г, Поселок Строителей ул, 12</t>
  </si>
  <si>
    <t>Муром г, Пролетарская ул, 50</t>
  </si>
  <si>
    <t>Муром г, Пролетарская ул, 60</t>
  </si>
  <si>
    <t>Муром г, Пролетарская ул, 63</t>
  </si>
  <si>
    <t>495.500</t>
  </si>
  <si>
    <t>1944</t>
  </si>
  <si>
    <t>619.000</t>
  </si>
  <si>
    <t>Муром г, Свердлова ул, 34</t>
  </si>
  <si>
    <t>Муром г, Свердлова ул, 36</t>
  </si>
  <si>
    <t>483.000</t>
  </si>
  <si>
    <t>Муром г, Свердлова ул, 49</t>
  </si>
  <si>
    <t>Муром г, Северный проезд, 13</t>
  </si>
  <si>
    <t>Муром г, Советская ул, 45</t>
  </si>
  <si>
    <t>Муром г, Советская ул, 46А</t>
  </si>
  <si>
    <t>Муром г, Советская ул, 66</t>
  </si>
  <si>
    <t>Муром г, Совхозная ул, 3</t>
  </si>
  <si>
    <t>Муром г, Спортивная ул, 11</t>
  </si>
  <si>
    <t>Муром г, Спортивная ул, 12</t>
  </si>
  <si>
    <t>Муром г, Стахановская ул, 20</t>
  </si>
  <si>
    <t>Муром г, Стахановская ул, 26</t>
  </si>
  <si>
    <t>484.000</t>
  </si>
  <si>
    <t>476.000</t>
  </si>
  <si>
    <t>Муром г, Трудовая ул, 21</t>
  </si>
  <si>
    <t>1153.000</t>
  </si>
  <si>
    <t>Муром г, Фрунзе ул, 2</t>
  </si>
  <si>
    <t>974.000</t>
  </si>
  <si>
    <t>Муром г, Цветочный б-р, 4</t>
  </si>
  <si>
    <t>Муром г, Цветочный б-р, 6</t>
  </si>
  <si>
    <t>Муром г, Чкалова ул, 29</t>
  </si>
  <si>
    <t>Муром г, Щербакова ул, 2</t>
  </si>
  <si>
    <t>Муром г, Щербакова ул, 35</t>
  </si>
  <si>
    <t>Муром г, Щербакова ул, 9</t>
  </si>
  <si>
    <t>Муром г, Экземплярского ул, 100</t>
  </si>
  <si>
    <t>Муром г, Экземплярского ул, 59а</t>
  </si>
  <si>
    <t>Муром г, Энгельса ул, 19</t>
  </si>
  <si>
    <t>Муром г, Юбилейная ул, 50</t>
  </si>
  <si>
    <t>Муром г, Юбилейная ул, 52</t>
  </si>
  <si>
    <t>Муром г, Южная ул, 7</t>
  </si>
  <si>
    <t>Муромский р-н, Зимёнки п, Кооперативная ул, 13</t>
  </si>
  <si>
    <t>Муромский р-н, Зимёнки п, Красногорбатовская ул, 4</t>
  </si>
  <si>
    <t>Муромский р-н, Зимёнки п, Красногорбатовская ул, 5</t>
  </si>
  <si>
    <t>Муромский р-н, Кондраково п, Зеленая ул, 10</t>
  </si>
  <si>
    <t>Муромский р-н, Механизаторов п, 49</t>
  </si>
  <si>
    <t>Муромский р-н, Механизаторов п, 50</t>
  </si>
  <si>
    <t>435.000</t>
  </si>
  <si>
    <t>915.000</t>
  </si>
  <si>
    <t>503.000</t>
  </si>
  <si>
    <t>912.500</t>
  </si>
  <si>
    <t>666.600</t>
  </si>
  <si>
    <t>Муромский р-н, Механизаторов п, 67</t>
  </si>
  <si>
    <t>Муромский р-н, Механизаторов п, 69</t>
  </si>
  <si>
    <t>Муромский р-н, Муромский п, Кольцевая ул, 17</t>
  </si>
  <si>
    <t>Муромский р-н, Муромский п, Кольцевая ул, 25</t>
  </si>
  <si>
    <t>Муромский р-н, Муромский п, Центральная ул, 16</t>
  </si>
  <si>
    <t>362.000</t>
  </si>
  <si>
    <t>679.000</t>
  </si>
  <si>
    <t>872.100</t>
  </si>
  <si>
    <t>421.600</t>
  </si>
  <si>
    <t>Муромский р-н, Муромский п, Центральная ул, 32</t>
  </si>
  <si>
    <t>Муромский р-н, Муромский п, Центральная ул, 33</t>
  </si>
  <si>
    <t>Муромский р-н, Пестенькино д, Центральная ул, 52</t>
  </si>
  <si>
    <t>Муромский р-н, Савково д, Советская ул, 15</t>
  </si>
  <si>
    <t>Муромский р-н, Савково д, Советская ул, 17</t>
  </si>
  <si>
    <t>Муромский р-н, Фабрики им П.Л.Войкова п, 11</t>
  </si>
  <si>
    <t>Муромский р-н, Фабрики им П.Л.Войкова п, 12</t>
  </si>
  <si>
    <t>Петушинский р-н, Андреевское с, 17</t>
  </si>
  <si>
    <t>Петушинский р-н, Березка п, Центральная ул, 13</t>
  </si>
  <si>
    <t>Петушинский р-н, Березка п, Центральная ул, 15</t>
  </si>
  <si>
    <t>Петушинский р-н, Вольгинский п, Новосеменковская ул, 11</t>
  </si>
  <si>
    <t>Петушинский р-н, Вольгинский п, Новосеменковская ул, 4</t>
  </si>
  <si>
    <t>Петушинский р-н, Вольгинский п, Новосеменковская ул, 9</t>
  </si>
  <si>
    <t>Петушинский р-н, Вольгинский п, Старовская ул, 1</t>
  </si>
  <si>
    <t>Петушинский р-н, Вольгинский п, Старовская ул, 16</t>
  </si>
  <si>
    <t>Петушинский р-н, Воспушка д, Ленина ул, 5</t>
  </si>
  <si>
    <t>Петушинский р-н, Городищи п, К.Соловьева ул, 2а</t>
  </si>
  <si>
    <t>Петушинский р-н, Городищи п, Ленина ул, 10</t>
  </si>
  <si>
    <t>Петушинский р-н, Городищи п, Ленина ул, 3</t>
  </si>
  <si>
    <t>Петушинский р-н, Городищи п, Советская ул, 38а</t>
  </si>
  <si>
    <t>Петушинский р-н, Костерево г, 40 лет Октября ул, 13</t>
  </si>
  <si>
    <t>Петушинский р-н, Костерево г, им Горького ул, 14</t>
  </si>
  <si>
    <t>Петушинский р-н, Костерево г, им Горького ул, 9</t>
  </si>
  <si>
    <t>Петушинский р-н, Костерево г, Ленина ул, 4а</t>
  </si>
  <si>
    <t>Петушинский р-н, Костерево г, Ленина ул, 7а</t>
  </si>
  <si>
    <t>Петушинский р-н, Костерево г, Чехова ул, 2</t>
  </si>
  <si>
    <t>Петушинский р-н, Костерево г, Чехова ул, 5</t>
  </si>
  <si>
    <t>Петушинский р-н, Костерево г, Школьная ул, 25</t>
  </si>
  <si>
    <t>Петушинский р-н, Липна д, Дачная ул, 4</t>
  </si>
  <si>
    <t>Петушинский р-н, Нагорный п, Владимирская ул, 11</t>
  </si>
  <si>
    <t>Петушинский р-н, Нагорный п, Владимирская ул, 7</t>
  </si>
  <si>
    <t>680.200</t>
  </si>
  <si>
    <t>759.000</t>
  </si>
  <si>
    <t>1175.200</t>
  </si>
  <si>
    <t>205.000</t>
  </si>
  <si>
    <t>693.600</t>
  </si>
  <si>
    <t>444.000</t>
  </si>
  <si>
    <t>841.000</t>
  </si>
  <si>
    <t>1540.100</t>
  </si>
  <si>
    <t>560.480</t>
  </si>
  <si>
    <t>697.700</t>
  </si>
  <si>
    <t>705.700</t>
  </si>
  <si>
    <t>734.500</t>
  </si>
  <si>
    <t>800.400</t>
  </si>
  <si>
    <t>Петушинский р-н, Новое Аннино д, Центральная ул, 11</t>
  </si>
  <si>
    <t>Петушинский р-н, Новое Аннино д, Центральная ул, 12</t>
  </si>
  <si>
    <t>Петушинский р-н, Пахомово д, 37</t>
  </si>
  <si>
    <t>Петушинский р-н, Пекша д, Октябрьская ул, 1</t>
  </si>
  <si>
    <t>Петушинский р-н, Пекша д, Октябрьская ул, 2</t>
  </si>
  <si>
    <t>Петушинский р-н, Пекша д, Центральная ул, 1</t>
  </si>
  <si>
    <t>Петушинский р-н, Покров г, 3 Интернационала ул, 64а</t>
  </si>
  <si>
    <t>Петушинский р-н, Покров г, 3 Интернационала ул, 64б</t>
  </si>
  <si>
    <t>Петушинский р-н, Покров г, 3 Интернационала ул, 68</t>
  </si>
  <si>
    <t>Петушинский р-н, Покров г, Больничный проезд, 18</t>
  </si>
  <si>
    <t>Петушинский р-н, Покров г, Больничный проезд, 2</t>
  </si>
  <si>
    <t>Петушинский р-н, Покров г, Больничный проезд, 21</t>
  </si>
  <si>
    <t>712.600</t>
  </si>
  <si>
    <t>719.400</t>
  </si>
  <si>
    <t>Петушинский р-н, Покров г, Герасимова ул, 17</t>
  </si>
  <si>
    <t>Петушинский р-н, Покров г, Испытателей ул, 1</t>
  </si>
  <si>
    <t>Петушинский р-н, Покров г, Октябрьская ул, 1</t>
  </si>
  <si>
    <t>Петушинский р-н, Покров г, Октябрьская ул, 113</t>
  </si>
  <si>
    <t>Петушинский р-н, Покров г, Октябрьская ул, 3</t>
  </si>
  <si>
    <t>Петушинский р-н, Покров г, Пролетарская ул, 1</t>
  </si>
  <si>
    <t>832.700</t>
  </si>
  <si>
    <t>704.100</t>
  </si>
  <si>
    <t>780.900</t>
  </si>
  <si>
    <t>Петушинский р-н, Санино д, Лесная ул, 171</t>
  </si>
  <si>
    <t>Петушинский р-н, Санинского ДОКа п, Клубная ул, 10</t>
  </si>
  <si>
    <t>Петушинский р-н, Санинского ДОКа п, Клубная ул, 12</t>
  </si>
  <si>
    <t>Петушинский р-н, Сосновый Бор п, Центральная ул, 7</t>
  </si>
  <si>
    <t>Петушинский р-н, Сушнево-1 п, Центральная ул, 2</t>
  </si>
  <si>
    <t>Петушинский р-н, Труд п, Советская ул, 4</t>
  </si>
  <si>
    <t>Петушинский р-н, Труд п, Советская ул, 7</t>
  </si>
  <si>
    <t>Петушки г, Кирова ул, 4</t>
  </si>
  <si>
    <t>Петушки г, Коммунальная ул, 1</t>
  </si>
  <si>
    <t>Петушки г, Лесная ул, 15</t>
  </si>
  <si>
    <t>Петушки г, Лесная ул, 18</t>
  </si>
  <si>
    <t>Петушки г, Лесная ул, 2а</t>
  </si>
  <si>
    <t>Петушки г, Маяковского ул, 21</t>
  </si>
  <si>
    <t>Петушки г, Маяковского ул, 27</t>
  </si>
  <si>
    <t>Петушки г, Московская ул, 13а</t>
  </si>
  <si>
    <t>Петушки г, Московская ул, 16</t>
  </si>
  <si>
    <t>Петушки г, Московская ул, 2</t>
  </si>
  <si>
    <t>187.000</t>
  </si>
  <si>
    <t>724.100</t>
  </si>
  <si>
    <t>651.200</t>
  </si>
  <si>
    <t>Петушки г, Московская ул, 26</t>
  </si>
  <si>
    <t>Петушки г, Московская ул, 7</t>
  </si>
  <si>
    <t>Петушки г, Полевая ул, 1а</t>
  </si>
  <si>
    <t>Петушки г, Полевой проезд, 7</t>
  </si>
  <si>
    <t>Петушки г, Профсоюзная ул, 14</t>
  </si>
  <si>
    <t>Петушки г, Профсоюзная ул, 14а</t>
  </si>
  <si>
    <t>Петушки г, Советская пл, 1</t>
  </si>
  <si>
    <t>Петушки г, Советская пл, 2</t>
  </si>
  <si>
    <t>Петушки г, Спортивная ул, 17</t>
  </si>
  <si>
    <t>Петушки г, Спортивная ул, 8</t>
  </si>
  <si>
    <t>Петушки г, Строителей ул, 20</t>
  </si>
  <si>
    <t>Петушки г, Строителей ул, 22</t>
  </si>
  <si>
    <t>Петушки г, Строителей ул, 24</t>
  </si>
  <si>
    <t>Петушки г, Строителей ул, 6</t>
  </si>
  <si>
    <t>Петушки г, Трудовая ул, 4</t>
  </si>
  <si>
    <t>Радужный г, 1-й кв-л, 12А</t>
  </si>
  <si>
    <t>Радужный г, 1-й кв-л, 16</t>
  </si>
  <si>
    <t>Радужный г, 1-й кв-л, 17</t>
  </si>
  <si>
    <t>Радужный г, 1-й кв-л, 23</t>
  </si>
  <si>
    <t>Радужный г, 1-й кв-л, 24</t>
  </si>
  <si>
    <t>Радужный г, 1-й кв-л, 25</t>
  </si>
  <si>
    <t>Радужный г, 1-й кв-л, 26</t>
  </si>
  <si>
    <t>Радужный г, 1-й кв-л, 27</t>
  </si>
  <si>
    <t>Радужный г, 1-й кв-л, 28</t>
  </si>
  <si>
    <t>Радужный г, 1-й кв-л, 4</t>
  </si>
  <si>
    <t>Радужный г, 1-й кв-л, 5</t>
  </si>
  <si>
    <t>Радужный г, 1-й кв-л, 7</t>
  </si>
  <si>
    <t>Радужный г, 9-й кв-л, 8</t>
  </si>
  <si>
    <t>Селивановский р-н, Губино д, Административная ул, 2</t>
  </si>
  <si>
    <t>Селивановский р-н, Драчево с, Кирпичная ул, 5</t>
  </si>
  <si>
    <t>Селивановский р-н, Копнино д, Октябрьская ул, 15</t>
  </si>
  <si>
    <t>Селивановский р-н, Костенец п, 18</t>
  </si>
  <si>
    <t>Селивановский р-н, Костенец п, 19</t>
  </si>
  <si>
    <t>Селивановский р-н, Красная Горбатка п, 2-я Заводская ул, 4</t>
  </si>
  <si>
    <t>Селивановский р-н, Красная Горбатка п, 2-я Заводская ул, 5</t>
  </si>
  <si>
    <t>Селивановский р-н, Красная Горбатка п, Комсомольская ул, 74</t>
  </si>
  <si>
    <t>Селивановский р-н, Красная Горбатка п, Красноармейская ул, 26</t>
  </si>
  <si>
    <t>Селивановский р-н, Красная Горбатка п, Луговая ул, 33</t>
  </si>
  <si>
    <t>Селивановский р-н, Красная Горбатка п, Первомайская ул, 102</t>
  </si>
  <si>
    <t>Селивановский р-н, Красная Горбатка п, Первомайская ул, 129</t>
  </si>
  <si>
    <t>1084.100</t>
  </si>
  <si>
    <t>1690.000</t>
  </si>
  <si>
    <t>512.700</t>
  </si>
  <si>
    <t>380.900</t>
  </si>
  <si>
    <t>1240.000</t>
  </si>
  <si>
    <t>1664.000</t>
  </si>
  <si>
    <t>604.000</t>
  </si>
  <si>
    <t>933.000</t>
  </si>
  <si>
    <t>1194.000</t>
  </si>
  <si>
    <t>930.000</t>
  </si>
  <si>
    <t>924.200</t>
  </si>
  <si>
    <t>638.000</t>
  </si>
  <si>
    <t>494.000</t>
  </si>
  <si>
    <t>746.000</t>
  </si>
  <si>
    <t>875.000</t>
  </si>
  <si>
    <t>645.800</t>
  </si>
  <si>
    <t>449.400</t>
  </si>
  <si>
    <t>925.000</t>
  </si>
  <si>
    <t>749.000</t>
  </si>
  <si>
    <t>Селивановский р-н, Красная Горбатка п, Садовая ул, 10</t>
  </si>
  <si>
    <t>Селивановский р-н, Красная Горбатка п, Садовая ул, 12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</si>
  <si>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</si>
  <si>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</si>
  <si>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Горбатка п, Станко ул, 3</t>
  </si>
  <si>
    <t>Селивановский р-н, Красная Горбатка п, Станко ул, 9</t>
  </si>
  <si>
    <t>Селивановский р-н, Красная Горбатка п, Школьная ул, 27</t>
  </si>
  <si>
    <t>Селивановский р-н, Красная Горбатка п, Школьная ул, 29</t>
  </si>
  <si>
    <t>Селивановский р-н, Красная Ушна п, Заводская ул, 4</t>
  </si>
  <si>
    <t>Селивановский р-н, Надеждино д, Школьная ул, 8</t>
  </si>
  <si>
    <t>Селивановский р-н, Новлянка д, Совхозная ул, 18</t>
  </si>
  <si>
    <t>Селивановский р-н, Новлянка п, Молодежная ул, 3</t>
  </si>
  <si>
    <t>Селивановский р-н, Новлянка п, Молодежная ул, 4</t>
  </si>
  <si>
    <t>Селивановский р-н, Новлянка п, Парковая ул, 12</t>
  </si>
  <si>
    <t>Селивановский р-н, Новый Быт п, Песочная ул, 31</t>
  </si>
  <si>
    <t>Селивановский р-н, Новый Быт п, Песочная ул, 32</t>
  </si>
  <si>
    <t>Собинка г, Гагарина ул, 12</t>
  </si>
  <si>
    <t>Собинка г, Гагарина ул, 14</t>
  </si>
  <si>
    <t>Собинка г, Гагарина ул, 15</t>
  </si>
  <si>
    <t>Собинка г, Гагарина ул, 16</t>
  </si>
  <si>
    <t>Собинка г, Гагарина ул, 3</t>
  </si>
  <si>
    <t>Собинка г, Гагарина ул, 38</t>
  </si>
  <si>
    <t>Собинка г, Гагарина ул, 40</t>
  </si>
  <si>
    <t>Собинка г, Димитрова ул, 17</t>
  </si>
  <si>
    <t>Собинка г, Димитрова ул, 24</t>
  </si>
  <si>
    <t>Собинка г, Красная Звезда ул, 3</t>
  </si>
  <si>
    <t>Собинка г, Мира ул, 11</t>
  </si>
  <si>
    <t>Собинка г, Молодежная ул, 20</t>
  </si>
  <si>
    <t>Собинка г, Молодежная ул, 26</t>
  </si>
  <si>
    <t>Собинка г, Центральная ул, 20</t>
  </si>
  <si>
    <t>Собинка г, Центральная ул, 22</t>
  </si>
  <si>
    <t>Собинка г, Центральная ул, 23</t>
  </si>
  <si>
    <t>Собинка г, Шибаева ул, 1</t>
  </si>
  <si>
    <t>Собинка г, Шибаева ул, 18</t>
  </si>
  <si>
    <t>420.500</t>
  </si>
  <si>
    <t>836.000</t>
  </si>
  <si>
    <t>340.800</t>
  </si>
  <si>
    <t>942.000</t>
  </si>
  <si>
    <t>576.400</t>
  </si>
  <si>
    <t>973.000</t>
  </si>
  <si>
    <t>576.900</t>
  </si>
  <si>
    <t>708.200</t>
  </si>
  <si>
    <t>1101.800</t>
  </si>
  <si>
    <t>717.970</t>
  </si>
  <si>
    <t>707.950</t>
  </si>
  <si>
    <t>Собинский р-н, Асерхово п, Лесной пр-кт, 10</t>
  </si>
  <si>
    <t>Собинский р-н, Ворша с, Молодежная ул, 15</t>
  </si>
  <si>
    <t>754.500</t>
  </si>
  <si>
    <t>669.000</t>
  </si>
  <si>
    <t>Собинский р-н, Ермонино д, Юбилейная ул, 17</t>
  </si>
  <si>
    <t>Собинский р-н, Заречное с, Парковая ул, 7</t>
  </si>
  <si>
    <t>Собинский р-н, Колокша п, сан Строитель тер, 2</t>
  </si>
  <si>
    <t>Собинский р-н, Курилово д, Молодежная ул, 5</t>
  </si>
  <si>
    <t>Собинский р-н, Лакинск г, 17 Партсъезда ул, 5а</t>
  </si>
  <si>
    <t>Собинский р-н, Лакинск г, 21 Партсъезда ул, 13</t>
  </si>
  <si>
    <t>Собинский р-н, Лакинск г, 21 Партсъезда ул, 4</t>
  </si>
  <si>
    <t>Собинский р-н, Лакинск г, Ленина пр-кт, 71/1</t>
  </si>
  <si>
    <t>Собинский р-н, Лакинск г, Ленина пр-кт, 73</t>
  </si>
  <si>
    <t>Собинский р-н, Лакинск г, Лермонтова ул, 41</t>
  </si>
  <si>
    <t>771.100</t>
  </si>
  <si>
    <t>395.500</t>
  </si>
  <si>
    <t>538.700</t>
  </si>
  <si>
    <t>888.000</t>
  </si>
  <si>
    <t>402.000</t>
  </si>
  <si>
    <t>Собинский р-н, Лакинск г, Мира ул, 100</t>
  </si>
  <si>
    <t>Собинский р-н, Лакинск г, Мира ул, 102</t>
  </si>
  <si>
    <t>Собинский р-н, Лакинск г, Мира ул, 92</t>
  </si>
  <si>
    <t>Собинский р-н, Лакинск г, Спортивная ул, 19</t>
  </si>
  <si>
    <t>Собинский р-н, Лакинск г, Спортивная ул, 21</t>
  </si>
  <si>
    <t>Собинский р-н, Ставрово п, Комсомольская ул, 14</t>
  </si>
  <si>
    <t>Собинский р-н, Ставрово п, Комсомольская ул, 7</t>
  </si>
  <si>
    <t>Собинский р-н, Ставрово п, Комсомольская ул, 8</t>
  </si>
  <si>
    <t>Собинский р-н, Ставрово п, Ленина ул, 12</t>
  </si>
  <si>
    <t>Собинский р-н, Ставрово п, Ленина ул, 4</t>
  </si>
  <si>
    <t>Собинский р-н, Ставрово п, Октябрьская ул, 144</t>
  </si>
  <si>
    <t>Собинский р-н, Ставрово п, Октябрьская ул, 148</t>
  </si>
  <si>
    <t>Собинский р-н, Ставрово п, Советская ул, 92А</t>
  </si>
  <si>
    <t>Собинский р-н, Ставрово п, Совхозная ул, 11</t>
  </si>
  <si>
    <t>Собинский р-н, Ставрово п, Юбилейная ул, 11</t>
  </si>
  <si>
    <t>Собинский р-н, Ставрово п, Юбилейная ул, 17</t>
  </si>
  <si>
    <t>Собинский р-н, Толпухово д, Молодежная ул, 10</t>
  </si>
  <si>
    <t>Собинский р-н, Толпухово д, Молодежная ул, 11</t>
  </si>
  <si>
    <t>Собинский р-н, Толпухово д, Молодежная ул, 12</t>
  </si>
  <si>
    <t>Собинский р-н, Толпухово д, Молодежная ул, 13</t>
  </si>
  <si>
    <t>Собинский р-н, Ундольский п, Школьная ул, 33</t>
  </si>
  <si>
    <t>Собинский р-н, Черкутино с, Им В.А.Солоухина ул, 2</t>
  </si>
  <si>
    <t>Судогда г, Гагарина ул, 5б</t>
  </si>
  <si>
    <t>Судогда г, Гагарина ул, 6</t>
  </si>
  <si>
    <t>Судогда г, Гагарина ул, 7а</t>
  </si>
  <si>
    <t>553.000</t>
  </si>
  <si>
    <t>533.000</t>
  </si>
  <si>
    <t>1064.700</t>
  </si>
  <si>
    <t>159.000</t>
  </si>
  <si>
    <t>214.000</t>
  </si>
  <si>
    <t>829.500</t>
  </si>
  <si>
    <t>414.000</t>
  </si>
  <si>
    <t>442.400</t>
  </si>
  <si>
    <t>575.000</t>
  </si>
  <si>
    <t>583.100</t>
  </si>
  <si>
    <t>592.900</t>
  </si>
  <si>
    <t>Судогда г, Карла Маркса ул, 42</t>
  </si>
  <si>
    <t>Судогда г, Ленина ул, 61</t>
  </si>
  <si>
    <t>Судогда г, Текстильщиков ул, 5</t>
  </si>
  <si>
    <t>Судогда г, Чапаева ул, 45</t>
  </si>
  <si>
    <t>Судогодский р-н, Андреево п, Коммунистическая ул, 2</t>
  </si>
  <si>
    <t>Судогодский р-н, Бег п, Октябрьская ул, 27</t>
  </si>
  <si>
    <t>Судогодский р-н, Бег п, Спортивная ул, 11</t>
  </si>
  <si>
    <t>Судогодский р-н, Головино п, Радужная ул, 15</t>
  </si>
  <si>
    <t>464.000</t>
  </si>
  <si>
    <t>Судогодский р-н, Головино п, Радужная ул, 2</t>
  </si>
  <si>
    <t>Судогодский р-н, Головино п, Садовая ул, 1</t>
  </si>
  <si>
    <t>Судогодский р-н, Головино п, Советская ул, 24А</t>
  </si>
  <si>
    <t>Судогодский р-н, Головино п, Шолохова ул, 17</t>
  </si>
  <si>
    <t>873.000</t>
  </si>
  <si>
    <t>Судогодский р-н, Ильино д, Молодежная ул, 4</t>
  </si>
  <si>
    <t>Судогодский р-н, Ильино д, Молодежная ул, 7</t>
  </si>
  <si>
    <t>Судогодский р-н, им Воровского п, Спортивная ул, 7</t>
  </si>
  <si>
    <t>755.200</t>
  </si>
  <si>
    <t>Судогодский р-н, Коняево п, 44</t>
  </si>
  <si>
    <t>Судогодский р-н, Ликино с, Лесная ул, 13</t>
  </si>
  <si>
    <t>Судогодский р-н, Муромцево п, Комсомольская ул, 10</t>
  </si>
  <si>
    <t>Судогодский р-н, Муромцево п, Комсомольская ул, 10а</t>
  </si>
  <si>
    <t>Судогодский р-н, Муромцево п, Комсомольская ул, 3</t>
  </si>
  <si>
    <t>Судогодский р-н, Муромцево п, Комсомольская ул, 4</t>
  </si>
  <si>
    <t>Судогодский р-н, Муромцево п, Комсомольская ул, 6</t>
  </si>
  <si>
    <t>Судогодский р-н, Муромцево п, Октябрьская ул, 11</t>
  </si>
  <si>
    <t>Судогодский р-н, Муромцево п, Шкурина ул, 11</t>
  </si>
  <si>
    <t>Судогодский р-н, Муромцево п, Шкурина ул, 12</t>
  </si>
  <si>
    <t>Судогодский р-н, Муромцево п, Шкурина ул, 8</t>
  </si>
  <si>
    <t>Судогодский р-н, Муромцево п, Шкурина ул, 9</t>
  </si>
  <si>
    <t>188.400</t>
  </si>
  <si>
    <t>677.000</t>
  </si>
  <si>
    <t>Судогодский р-н, Сойма д, Молодежная ул, 10</t>
  </si>
  <si>
    <t>Судогодский р-н, Тюрмеровка п, Краснознаменная ул, 36</t>
  </si>
  <si>
    <t>585.200</t>
  </si>
  <si>
    <t>502.000</t>
  </si>
  <si>
    <t>496.500</t>
  </si>
  <si>
    <t>Суздаль г, Всполье б-р, 25</t>
  </si>
  <si>
    <t>Суздаль г, Всполье б-р, 4</t>
  </si>
  <si>
    <t>Суздаль г, Гоголя ул, 15</t>
  </si>
  <si>
    <t>Суздаль г, Гоголя ул, 17А</t>
  </si>
  <si>
    <t>Суздаль г, Гоголя ул, 31А</t>
  </si>
  <si>
    <t>Суздаль г, Гоголя ул, 31Б</t>
  </si>
  <si>
    <t>Суздаль г, Гоголя ул, 3А</t>
  </si>
  <si>
    <t>Суздаль г, Гоголя ул, 43</t>
  </si>
  <si>
    <t>Суздаль г, Гоголя ул, 47</t>
  </si>
  <si>
    <t>893.000</t>
  </si>
  <si>
    <t>902.000</t>
  </si>
  <si>
    <t>Суздаль г, Гоголя ул, 55</t>
  </si>
  <si>
    <t>Суздаль г, Гоголя ул, 7А</t>
  </si>
  <si>
    <t>Суздаль г, Лоунская ул, 10</t>
  </si>
  <si>
    <t>Суздаль г, Лоунская ул, 4</t>
  </si>
  <si>
    <t>Суздаль г, Лоунская ул, 5</t>
  </si>
  <si>
    <t>Суздаль г, Михайловская ул, 84А</t>
  </si>
  <si>
    <t>Суздаль г, Пожарского ул, 6Б</t>
  </si>
  <si>
    <t>Суздаль г, Советская ул, 17</t>
  </si>
  <si>
    <t>Суздаль г, Советская ул, 18</t>
  </si>
  <si>
    <t>Суздаль г, Советская ул, 19</t>
  </si>
  <si>
    <t>Суздаль г, Советская ул, 21</t>
  </si>
  <si>
    <t>Суздаль г, Советская ул, 22</t>
  </si>
  <si>
    <t>1224.000</t>
  </si>
  <si>
    <t>1165.000</t>
  </si>
  <si>
    <t>Суздаль г, Советская ул, 43</t>
  </si>
  <si>
    <t>Суздальский р-н, Боголюбово п, Заводская ул, 3</t>
  </si>
  <si>
    <t>Суздальский р-н, Боголюбово п, Западная ул, 23</t>
  </si>
  <si>
    <t>Суздальский р-н, Боголюбово п, Западная ул, 27</t>
  </si>
  <si>
    <t>Суздальский р-н, Боголюбово п, Западная ул, 29</t>
  </si>
  <si>
    <t>Суздальский р-н, Боголюбово п, Ленина ул, 172б</t>
  </si>
  <si>
    <t>452.600</t>
  </si>
  <si>
    <t>488.500</t>
  </si>
  <si>
    <t>641.800</t>
  </si>
  <si>
    <t>Суздальский р-н, Боголюбово п, Ленина ул, 172в</t>
  </si>
  <si>
    <t>Суздальский р-н, Боголюбово п, Ленина ул, 182б</t>
  </si>
  <si>
    <t>Суздальский р-н, Боголюбово п, Ленина ул, 182в</t>
  </si>
  <si>
    <t>Суздальский р-н, Кутуково с, Школьная ул, 2</t>
  </si>
  <si>
    <t>Суздальский р-н, Новоалександрово с, Рабочая ул, 4</t>
  </si>
  <si>
    <t>Суздальский р-н, Павловское с, Школьная ул, 21</t>
  </si>
  <si>
    <t>Суздальский р-н, Павловское с, Школьная ул, 22</t>
  </si>
  <si>
    <t>Суздальский р-н, Павловское с, Школьная ул, 23</t>
  </si>
  <si>
    <t>Суздальский р-н, Садовый п, Садовая ул, 3</t>
  </si>
  <si>
    <t>Суздальский р-н, Садовый п, Строителей ул, 3</t>
  </si>
  <si>
    <t>Суздальский р-н, Сновицы с, Школьная ул, 6</t>
  </si>
  <si>
    <t>Суздальский р-н, Сокол п, 8</t>
  </si>
  <si>
    <t>Суздальский р-н, Цибеево с, Западная ул, 3</t>
  </si>
  <si>
    <t>Юрьев-Польский г, 1 Мая ул, 18</t>
  </si>
  <si>
    <t>Юрьев-Польский г, 1 Мая ул, 30</t>
  </si>
  <si>
    <t>Юрьев-Польский г, 1 Мая ул, 44</t>
  </si>
  <si>
    <t>Юрьев-Польский г, 1 Мая ул, 49</t>
  </si>
  <si>
    <t>Юрьев-Польский г, 1 Мая ул, 50</t>
  </si>
  <si>
    <t>Юрьев-Польский г, 1 Мая ул, 7</t>
  </si>
  <si>
    <t>Юрьев-Польский г, 1 Мая ул, 76</t>
  </si>
  <si>
    <t>Юрьев-Польский г, Артиллерийская ул, 15</t>
  </si>
  <si>
    <t>Юрьев-Польский г, Герцена ул, 13А</t>
  </si>
  <si>
    <t>Юрьев-Польский г, Герцена ул, 15</t>
  </si>
  <si>
    <t>Юрьев-Польский г, Герцена ул, 3</t>
  </si>
  <si>
    <t>Юрьев-Польский г, Горького ул, 24</t>
  </si>
  <si>
    <t>Юрьев-Польский г, Железнодорожная ул, 11</t>
  </si>
  <si>
    <t>Юрьев-Польский г, Комсомольская ул, 10</t>
  </si>
  <si>
    <t>Юрьев-Польский г, Комсомольская ул, 6</t>
  </si>
  <si>
    <t>Юрьев-Польский г, Комсомольская ул, 90А</t>
  </si>
  <si>
    <t>Юрьев-Польский г, Краснооктябрьская ул, 32</t>
  </si>
  <si>
    <t>Юрьев-Польский г, Красный поселок ул, 12</t>
  </si>
  <si>
    <t>Юрьев-Польский г, Луговая ул, 41</t>
  </si>
  <si>
    <t>Юрьев-Польский г, Николаева пер, 7</t>
  </si>
  <si>
    <t>Юрьев-Польский г, Перфильева ул, 34А</t>
  </si>
  <si>
    <t>Юрьев-Польский г, Промышленный пер, 11</t>
  </si>
  <si>
    <t>Юрьев-Польский г, Промышленный пер, 12</t>
  </si>
  <si>
    <t>Юрьев-Польский г, Садовый пер, 23</t>
  </si>
  <si>
    <t>Юрьев-Польский г, Свободы ул, 141</t>
  </si>
  <si>
    <t>Юрьев-Польский г, Свободы ул, 6</t>
  </si>
  <si>
    <t>Юрьев-Польский г, Свободы ул, 77А</t>
  </si>
  <si>
    <t>444.500</t>
  </si>
  <si>
    <t>536.800</t>
  </si>
  <si>
    <t>420.200</t>
  </si>
  <si>
    <t>458.800</t>
  </si>
  <si>
    <t>2012.000</t>
  </si>
  <si>
    <t>325.000</t>
  </si>
  <si>
    <t>388.000</t>
  </si>
  <si>
    <t>282.800</t>
  </si>
  <si>
    <t>1183.000</t>
  </si>
  <si>
    <t>865.000</t>
  </si>
  <si>
    <t>614.000</t>
  </si>
  <si>
    <t>302.000</t>
  </si>
  <si>
    <t>511.700</t>
  </si>
  <si>
    <t>485.100</t>
  </si>
  <si>
    <t>197.200</t>
  </si>
  <si>
    <t>1621.000</t>
  </si>
  <si>
    <t>449.000</t>
  </si>
  <si>
    <t>411.600</t>
  </si>
  <si>
    <t>790.000</t>
  </si>
  <si>
    <t>1198.000</t>
  </si>
  <si>
    <t>629.700</t>
  </si>
  <si>
    <t>1903</t>
  </si>
  <si>
    <t>276.000</t>
  </si>
  <si>
    <t>Юрьев-Польский г, Связистов ул, 3</t>
  </si>
  <si>
    <t>Юрьев-Польский г, Советская пл, 10</t>
  </si>
  <si>
    <t>Юрьев-Польский г, Советская пл, 8</t>
  </si>
  <si>
    <t>Юрьев-Польский г, Станционная ул, 17</t>
  </si>
  <si>
    <t>Юрьев-Польский г, Шибанкова ул, 103</t>
  </si>
  <si>
    <t>Юрьев-Польский г, Шибанкова ул, 105</t>
  </si>
  <si>
    <t>Юрьев-Польский г, Шибанкова ул, 118</t>
  </si>
  <si>
    <t>Юрьев-Польский г, Шибанкова ул, 156</t>
  </si>
  <si>
    <t>Юрьев-Польский г, Шибанкова ул, 17</t>
  </si>
  <si>
    <t>Юрьев-Польский г, Шибанкова ул, 40</t>
  </si>
  <si>
    <t>Юрьев-Польский г, Шибанкова ул, 42</t>
  </si>
  <si>
    <t>Юрьев-Польский г, Шибанкова ул, 80</t>
  </si>
  <si>
    <t>Юрьев-Польский г, Шибанкова ул, 84</t>
  </si>
  <si>
    <t>Юрьев-Польский р-н, Андреевское с, Гагарина ул, 6</t>
  </si>
  <si>
    <t>Юрьев-Польский р-н, Горки с, Механическая ул, 1</t>
  </si>
  <si>
    <t>Юрьев-Польский р-н, Городище с, Школьная ул, 2</t>
  </si>
  <si>
    <t>Юрьев-Польский р-н, Городище с, Школьная ул, 4</t>
  </si>
  <si>
    <t>Юрьев-Польский р-н, Городище с, Школьная ул, 6</t>
  </si>
  <si>
    <t>Юрьев-Польский р-н, Красное с, 1</t>
  </si>
  <si>
    <t>Юрьев-Польский р-н, Красное с, 1Г</t>
  </si>
  <si>
    <t>Юрьев-Польский р-н, Небылое с, Первомайская ул, 83</t>
  </si>
  <si>
    <t>Юрьев-Польский р-н, Небылое с, Школьная ул, 2</t>
  </si>
  <si>
    <t>Юрьев-Польский р-н, Небылое с, Школьная ул, 9</t>
  </si>
  <si>
    <t>Юрьев-Польский р-н, Ополье с, 10</t>
  </si>
  <si>
    <t>Юрьев-Польский р-н, Ополье с, 4</t>
  </si>
  <si>
    <t>Юрьев-Польский р-н, Сима с, Багратиона ул, 36</t>
  </si>
  <si>
    <t>Юрьев-Польский р-н, Сима с, Луговая ул, 2</t>
  </si>
  <si>
    <t>Юрьев-Польский р-н, Федоровское с, 69</t>
  </si>
  <si>
    <t>Юрьев-Польский р-н, Федоровское с, 72</t>
  </si>
  <si>
    <t>Юрьев-Польский р-н, Федоровское с, 73</t>
  </si>
  <si>
    <t>Юрьев-Польский р-н, Федоровское с, 77</t>
  </si>
  <si>
    <t>Юрьев-Польский р-н, Шихобалово с, 8</t>
  </si>
  <si>
    <t>Юрьев-Польский р-н, Шихобалово с, 9</t>
  </si>
  <si>
    <t>Юрьев-Польский р-н, Энтузиаст с, Центральная ул, 1</t>
  </si>
  <si>
    <t>Юрьев-Польский р-н, Энтузиаст с, Центральная ул, 7</t>
  </si>
  <si>
    <t>Юрьев-Польский р-н, Энтузиаст с, Центральная ул, 8</t>
  </si>
  <si>
    <t>381.700</t>
  </si>
  <si>
    <t>324.800</t>
  </si>
  <si>
    <t>770.400</t>
  </si>
  <si>
    <t>963.800</t>
  </si>
  <si>
    <t>673.000</t>
  </si>
  <si>
    <t>549.000</t>
  </si>
  <si>
    <t>661.000</t>
  </si>
  <si>
    <t>643.000</t>
  </si>
  <si>
    <t>474.000</t>
  </si>
  <si>
    <t>400.800</t>
  </si>
  <si>
    <t>554.000</t>
  </si>
  <si>
    <t>686.000</t>
  </si>
  <si>
    <t>381.500</t>
  </si>
  <si>
    <t>588.000</t>
  </si>
  <si>
    <t>758.000</t>
  </si>
  <si>
    <t>Киржач г, Красный Октябрь мкр, Октябрьская ул, 11а</t>
  </si>
  <si>
    <t>Киржач г, Морозовская ул, 126</t>
  </si>
  <si>
    <t>Киржачский р-н, Горка п, Больничная ул, 8</t>
  </si>
  <si>
    <t>Киржачский р-н, Кипрево д, Лесная ул, 1</t>
  </si>
  <si>
    <t>Итого по город Киржач</t>
  </si>
  <si>
    <t>Итого по Першинское</t>
  </si>
  <si>
    <t>Киржач г, Ленинградская ул, 106</t>
  </si>
  <si>
    <t>Киржач г, Томаровича ул, 30</t>
  </si>
  <si>
    <t>Киржач г, Десантников ул, 11</t>
  </si>
  <si>
    <t>Киржач г, Морозовская ул, 93</t>
  </si>
  <si>
    <t>Киржач г, Магистральная ул, 4</t>
  </si>
  <si>
    <t>Киржачский р-н, Кипрево д, Лесная ул, 2</t>
  </si>
  <si>
    <t>Киржачский р-н, Аленино д, Прибрежная ул, 10</t>
  </si>
  <si>
    <t>Итого по Филипповское</t>
  </si>
  <si>
    <t>Итого по Кипревское</t>
  </si>
  <si>
    <t>Киржач г, Первомайская ул, 24</t>
  </si>
  <si>
    <t>Киржач г, Красный Октябрь мкр, Первомайская ул, 20</t>
  </si>
  <si>
    <t>Киржач г, Первомайская ул, 22</t>
  </si>
  <si>
    <t>Киржач г, Денисенко ул, 13</t>
  </si>
  <si>
    <t>Киржач г, Красный Октябрь мкр, Калинина ул, 59</t>
  </si>
  <si>
    <t>Киржач г, Красный Октябрь мкр, Первомайская ул, 24</t>
  </si>
  <si>
    <t>Киржачский р-н, Ефремово д, Восточная ул, 7</t>
  </si>
  <si>
    <t>Киржачский р-н, Кашино д, Кашино п. тер, 28</t>
  </si>
  <si>
    <t>Александров г, 1-я Крестьянская ул, 12</t>
  </si>
  <si>
    <t>Скатная деревянная</t>
  </si>
  <si>
    <t>620.500</t>
  </si>
  <si>
    <t>254.600</t>
  </si>
  <si>
    <t>Александров г, 1-я Крестьянская ул, 18</t>
  </si>
  <si>
    <t>427.400</t>
  </si>
  <si>
    <t>402.400</t>
  </si>
  <si>
    <t>819.700</t>
  </si>
  <si>
    <t>Александров г, 1-я Крестьянская ул, 20</t>
  </si>
  <si>
    <t>369.800</t>
  </si>
  <si>
    <t>291.500</t>
  </si>
  <si>
    <t>Александров г, 1-я Крестьянская ул, 22</t>
  </si>
  <si>
    <t>290.900</t>
  </si>
  <si>
    <t>370.600</t>
  </si>
  <si>
    <t>2012</t>
  </si>
  <si>
    <t>541.400</t>
  </si>
  <si>
    <t>437.200</t>
  </si>
  <si>
    <t>676.900</t>
  </si>
  <si>
    <t>нет данных</t>
  </si>
  <si>
    <t>379.600</t>
  </si>
  <si>
    <t>Александров г, 2-я Стрелецкая ул, 17</t>
  </si>
  <si>
    <t>Александров г, 3-я Ликоушинская ул, 1А</t>
  </si>
  <si>
    <t>927.000</t>
  </si>
  <si>
    <t>Александров г, 3-я Ликоушинская ул, 2А</t>
  </si>
  <si>
    <t>Александров г, Ануфриева ул, 1</t>
  </si>
  <si>
    <t>1750.000</t>
  </si>
  <si>
    <t>Плоская железобетонная сборная (чердачная)</t>
  </si>
  <si>
    <t>Александров г, Ануфриева ул, 11</t>
  </si>
  <si>
    <t>463.720</t>
  </si>
  <si>
    <t>Александров г, Ануфриева ул, 2</t>
  </si>
  <si>
    <t>997.200</t>
  </si>
  <si>
    <t>Александров г, Ануфриева ул, 6</t>
  </si>
  <si>
    <t>372.000</t>
  </si>
  <si>
    <t>Александров г, Ануфриева ул, 7</t>
  </si>
  <si>
    <t>757.900</t>
  </si>
  <si>
    <t>Александров г, Ануфриева ул, 8</t>
  </si>
  <si>
    <t>201.300</t>
  </si>
  <si>
    <t>434.300</t>
  </si>
  <si>
    <t>Александров г, Базунова ул, 14</t>
  </si>
  <si>
    <t>2014</t>
  </si>
  <si>
    <t>Александров г, Базунова ул, 17</t>
  </si>
  <si>
    <t>561.600</t>
  </si>
  <si>
    <t>2016</t>
  </si>
  <si>
    <t>Александров г, Базунова ул, 26</t>
  </si>
  <si>
    <t>Александров г, Военная ул, 7</t>
  </si>
  <si>
    <t>653.600</t>
  </si>
  <si>
    <t>728.200</t>
  </si>
  <si>
    <t>Александров г, Вокзальная ул, 20 корп. 2</t>
  </si>
  <si>
    <t>294.600</t>
  </si>
  <si>
    <t>598.000</t>
  </si>
  <si>
    <t>Александров г, Вокзальная ул, 20</t>
  </si>
  <si>
    <t>442.800</t>
  </si>
  <si>
    <t>1261.000</t>
  </si>
  <si>
    <t>423.740</t>
  </si>
  <si>
    <t>Александров г, Вокзальный пер, 1</t>
  </si>
  <si>
    <t>Александров г, Вокзальный пер, 10</t>
  </si>
  <si>
    <t>Александров г, Вокзальный пер, 3</t>
  </si>
  <si>
    <t>180.000</t>
  </si>
  <si>
    <t>871.200</t>
  </si>
  <si>
    <t>Александров г, Вокзальный пер, 5</t>
  </si>
  <si>
    <t>907.200</t>
  </si>
  <si>
    <t>Александров г, Восстания 1905 г ул, 1</t>
  </si>
  <si>
    <t>Александров г, Восстания 1905 г ул, 16</t>
  </si>
  <si>
    <t>206.000</t>
  </si>
  <si>
    <t>Александров г, Восстания 1905 г ул, 18</t>
  </si>
  <si>
    <t>2019</t>
  </si>
  <si>
    <t>Александров г, Гагарина ул, 1 корп. 1</t>
  </si>
  <si>
    <t>956.000</t>
  </si>
  <si>
    <t>Александров г, Гагарина ул, 11 корп. 1</t>
  </si>
  <si>
    <t>964.950</t>
  </si>
  <si>
    <t>679.350</t>
  </si>
  <si>
    <t>Александров г, Гагарина ул, 13 корп. 2</t>
  </si>
  <si>
    <t>Александров г, Гагарина ул, 13 корп. 3</t>
  </si>
  <si>
    <t>1325.000</t>
  </si>
  <si>
    <t>Александров г, Гагарина ул, 13</t>
  </si>
  <si>
    <t>Александров г, Гагарина ул, 15</t>
  </si>
  <si>
    <t>Плоская совмещенная из сборных железобетонных слоистых панелей</t>
  </si>
  <si>
    <t>1692.480</t>
  </si>
  <si>
    <t>Александров г, Гагарина ул, 17</t>
  </si>
  <si>
    <t>Александров г, Гагарина ул, 19</t>
  </si>
  <si>
    <t>1061.600</t>
  </si>
  <si>
    <t>Александров г, Гагарина ул, 23 корп. 1</t>
  </si>
  <si>
    <t>2009</t>
  </si>
  <si>
    <t>2227.100</t>
  </si>
  <si>
    <t>Александров г, Гагарина ул, 23 корп. 2</t>
  </si>
  <si>
    <t>1742.400</t>
  </si>
  <si>
    <t>Александров г, Гагарина ул, 23 корп. 3</t>
  </si>
  <si>
    <t>1236.000</t>
  </si>
  <si>
    <t>Александров г, Гагарина ул, 25</t>
  </si>
  <si>
    <t>703.180</t>
  </si>
  <si>
    <t>882.200</t>
  </si>
  <si>
    <t>Александров г, Гагарина ул, 9 корп. 2</t>
  </si>
  <si>
    <t>1014.000</t>
  </si>
  <si>
    <t>1437.000</t>
  </si>
  <si>
    <t>899.100</t>
  </si>
  <si>
    <t>Александров г, Геологов ул, 2</t>
  </si>
  <si>
    <t>1048.000</t>
  </si>
  <si>
    <t>Александров г, Геологов ул, 3</t>
  </si>
  <si>
    <t>949.000</t>
  </si>
  <si>
    <t>736.000</t>
  </si>
  <si>
    <t>1378.000</t>
  </si>
  <si>
    <t>1266.800</t>
  </si>
  <si>
    <t>Александров г, Геологов ул, 8</t>
  </si>
  <si>
    <t>913.000</t>
  </si>
  <si>
    <t>704.470</t>
  </si>
  <si>
    <t>336.700</t>
  </si>
  <si>
    <t>Александров г, Горького ул, 3 корп. 2</t>
  </si>
  <si>
    <t>2480.000</t>
  </si>
  <si>
    <t>713.710</t>
  </si>
  <si>
    <t>Александров г, Горького ул, 5</t>
  </si>
  <si>
    <t>492.300</t>
  </si>
  <si>
    <t>771.300</t>
  </si>
  <si>
    <t>868.500</t>
  </si>
  <si>
    <t>1172.000</t>
  </si>
  <si>
    <t>Александров г, Гусева М. ул, 1</t>
  </si>
  <si>
    <t>1199.100</t>
  </si>
  <si>
    <t>495.200</t>
  </si>
  <si>
    <t>Александров г, Гусева М. ул, 4</t>
  </si>
  <si>
    <t>511.400</t>
  </si>
  <si>
    <t>Александров г, Данилова ул, 19</t>
  </si>
  <si>
    <t>2018</t>
  </si>
  <si>
    <t>8673.800</t>
  </si>
  <si>
    <t>Александров г, Данилова ул, 20</t>
  </si>
  <si>
    <t>Александров г, Данилова ул, 21</t>
  </si>
  <si>
    <t>2017</t>
  </si>
  <si>
    <t>Александров г, Двориковское шоссе ул, 52</t>
  </si>
  <si>
    <t>222.400</t>
  </si>
  <si>
    <t>Александров г, Двориковское шоссе ул, 54</t>
  </si>
  <si>
    <t>221.900</t>
  </si>
  <si>
    <t>931.600</t>
  </si>
  <si>
    <t>501.700</t>
  </si>
  <si>
    <t>Александров г, Жулева ул, 2 корп. 2</t>
  </si>
  <si>
    <t>504.900</t>
  </si>
  <si>
    <t>Александров г, Жулева ул, 4 корп. 1</t>
  </si>
  <si>
    <t>2020</t>
  </si>
  <si>
    <t>Александров г, Жулева ул, 4 корп. 2</t>
  </si>
  <si>
    <t>Александров г, Жулева ул, 8 корп. 2</t>
  </si>
  <si>
    <t>Александров г, Жулева ул, 8 корп. 4</t>
  </si>
  <si>
    <t>Александров г, Жулева ул, 8</t>
  </si>
  <si>
    <t>881.000</t>
  </si>
  <si>
    <t>Александров г, Институтская ул, 11</t>
  </si>
  <si>
    <t>288.900</t>
  </si>
  <si>
    <t>Александров г, Институтская ул, 12</t>
  </si>
  <si>
    <t>324.300</t>
  </si>
  <si>
    <t>Александров г, Институтская ул, 13</t>
  </si>
  <si>
    <t>914.100</t>
  </si>
  <si>
    <t>Александров г, Институтская ул, 15</t>
  </si>
  <si>
    <t>926.700</t>
  </si>
  <si>
    <t>Александров г, Институтская ул, 16</t>
  </si>
  <si>
    <t>323.200</t>
  </si>
  <si>
    <t>816.300</t>
  </si>
  <si>
    <t>Александров г, Институтская ул, 18</t>
  </si>
  <si>
    <t>329.400</t>
  </si>
  <si>
    <t>503.200</t>
  </si>
  <si>
    <t>Александров г, Институтская ул, 20</t>
  </si>
  <si>
    <t>290.700</t>
  </si>
  <si>
    <t>Александров г, Институтская ул, 21</t>
  </si>
  <si>
    <t>Александров г, Институтская ул, 24 корп. 1</t>
  </si>
  <si>
    <t>Александров г, Институтская ул, 24 корп. 2</t>
  </si>
  <si>
    <t>Александров г, Институтская ул, 4</t>
  </si>
  <si>
    <t>Александров г, Институтская ул, 6 корп. 2</t>
  </si>
  <si>
    <t>900.500</t>
  </si>
  <si>
    <t>1105.000</t>
  </si>
  <si>
    <t>Александров г, Институтская ул, 6 корп. 4</t>
  </si>
  <si>
    <t>732.700</t>
  </si>
  <si>
    <t>Александров г, Институтская ул, 6</t>
  </si>
  <si>
    <t>489.500</t>
  </si>
  <si>
    <t>Александров г, Институтская ул, 8</t>
  </si>
  <si>
    <t>2056.900</t>
  </si>
  <si>
    <t>443.100</t>
  </si>
  <si>
    <t>Александров г, Казарменный пер, 2</t>
  </si>
  <si>
    <t>Александров г, Калининская ул, 2</t>
  </si>
  <si>
    <t>Александров г, Карабановский Парк ул, 1</t>
  </si>
  <si>
    <t>345.400</t>
  </si>
  <si>
    <t>301.400</t>
  </si>
  <si>
    <t>904.000</t>
  </si>
  <si>
    <t>Александров г, Карабановский Парк ул, 3</t>
  </si>
  <si>
    <t>Александров г, Карабановский Парк ул, 6</t>
  </si>
  <si>
    <t>527.600</t>
  </si>
  <si>
    <t>Александров г, Карабановский Парк ул, 7</t>
  </si>
  <si>
    <t>Александров г, Карабановский Парк ул, 8</t>
  </si>
  <si>
    <t>518.800</t>
  </si>
  <si>
    <t>Александров г, Карабановский Парк ул, 9</t>
  </si>
  <si>
    <t>Александров г, Карабановский Тупик ул, 16</t>
  </si>
  <si>
    <t>Александров г, Карабановский Тупик ул, 17</t>
  </si>
  <si>
    <t>Александров г, Карабановский Тупик ул, 18</t>
  </si>
  <si>
    <t>Александров г, Карабановский Тупик ул, 19</t>
  </si>
  <si>
    <t>576.100</t>
  </si>
  <si>
    <t>918.700</t>
  </si>
  <si>
    <t>Александров г, Карабановский Тупик ул, 21</t>
  </si>
  <si>
    <t>1058.000</t>
  </si>
  <si>
    <t>Александров г, Киржачская ул, 3</t>
  </si>
  <si>
    <t>Александров г, Киржачская ул, 5</t>
  </si>
  <si>
    <t>Александров г, Кирпичный Завод ул, 8</t>
  </si>
  <si>
    <t>452.400</t>
  </si>
  <si>
    <t>Александров г, Кирпичный Завод ул, 9</t>
  </si>
  <si>
    <t>427.000</t>
  </si>
  <si>
    <t>Александров г, Коллективная Аллея ул, 1</t>
  </si>
  <si>
    <t>Александров г, Коллективная Аллея ул, 10</t>
  </si>
  <si>
    <t>Александров г, Коллективная Аллея ул, 11</t>
  </si>
  <si>
    <t>Александров г, Коллективная Аллея ул, 12</t>
  </si>
  <si>
    <t>Александров г, Коллективная Аллея ул, 13</t>
  </si>
  <si>
    <t>Александров г, Коллективная Аллея ул, 14</t>
  </si>
  <si>
    <t>Александров г, Коллективная Аллея ул, 15</t>
  </si>
  <si>
    <t>407.000</t>
  </si>
  <si>
    <t>Александров г, Коллективная Аллея ул, 16</t>
  </si>
  <si>
    <t>403.400</t>
  </si>
  <si>
    <t>565.400</t>
  </si>
  <si>
    <t>Александров г, Коллективная Аллея ул, 17</t>
  </si>
  <si>
    <t>Александров г, Коллективная Аллея ул, 1а</t>
  </si>
  <si>
    <t>388.500</t>
  </si>
  <si>
    <t>Александров г, Коллективная Аллея ул, 2</t>
  </si>
  <si>
    <t>Александров г, Коллективная Аллея ул, 3</t>
  </si>
  <si>
    <t>Александров г, Коллективная Аллея ул, 4</t>
  </si>
  <si>
    <t>Александров г, Коллективная Аллея ул, 5</t>
  </si>
  <si>
    <t>Александров г, Коллективная Аллея ул, 6</t>
  </si>
  <si>
    <t>339.700</t>
  </si>
  <si>
    <t>Александров г, Коллективная Аллея ул, 7</t>
  </si>
  <si>
    <t>Александров г, Коллективная Аллея ул, 8</t>
  </si>
  <si>
    <t>Александров г, Коллективная Аллея ул, 9</t>
  </si>
  <si>
    <t>393.800</t>
  </si>
  <si>
    <t>Александров г, Кольчугинская ул, 50</t>
  </si>
  <si>
    <t>272.000</t>
  </si>
  <si>
    <t>Александров г, Коммунальников ул, 3</t>
  </si>
  <si>
    <t>425.200</t>
  </si>
  <si>
    <t>Александров г, Комсомольский поселок ул, 36</t>
  </si>
  <si>
    <t>Александров г, Комсомольский поселок ул, 38</t>
  </si>
  <si>
    <t>496.200</t>
  </si>
  <si>
    <t>798.000</t>
  </si>
  <si>
    <t>Александров г, Комсомольский поселок ул, 53</t>
  </si>
  <si>
    <t>438.500</t>
  </si>
  <si>
    <t>Александров г, Кооперативная ул, 4</t>
  </si>
  <si>
    <t>Александров г, Королева ул, 1</t>
  </si>
  <si>
    <t>Александров г, Королева ул, 11</t>
  </si>
  <si>
    <t>1771.000</t>
  </si>
  <si>
    <t>Александров г, Королева ул, 12</t>
  </si>
  <si>
    <t>6610.000</t>
  </si>
  <si>
    <t>Александров г, Королева ул, 16</t>
  </si>
  <si>
    <t>Александров г, Королева ул, 18</t>
  </si>
  <si>
    <t>2008</t>
  </si>
  <si>
    <t>Александров г, Королева ул, 20</t>
  </si>
  <si>
    <t>Александров г, Королева ул, 22</t>
  </si>
  <si>
    <t>718.200</t>
  </si>
  <si>
    <t>Александров г, Королева ул, 3</t>
  </si>
  <si>
    <t>1011.900</t>
  </si>
  <si>
    <t>Александров г, Королева ул, 4 корп. 1</t>
  </si>
  <si>
    <t>1813.600</t>
  </si>
  <si>
    <t>Александров г, Королева ул, 4 корп. 2</t>
  </si>
  <si>
    <t>1513.900</t>
  </si>
  <si>
    <t>Александров г, Королева ул, 4 корп. 3</t>
  </si>
  <si>
    <t>Александров г, Королева ул, 5</t>
  </si>
  <si>
    <t>1240.330</t>
  </si>
  <si>
    <t>Александров г, Королева ул, 7</t>
  </si>
  <si>
    <t>1677.800</t>
  </si>
  <si>
    <t>Александров г, Королева ул, 8</t>
  </si>
  <si>
    <t>1740.000</t>
  </si>
  <si>
    <t>Александров г, Королева ул, 9 корп. 1</t>
  </si>
  <si>
    <t>3000.000</t>
  </si>
  <si>
    <t>635.100</t>
  </si>
  <si>
    <t>454.400</t>
  </si>
  <si>
    <t>457.600</t>
  </si>
  <si>
    <t>453.200</t>
  </si>
  <si>
    <t>695.000</t>
  </si>
  <si>
    <t>Александров г, Коссович ул, 7 корп. 1</t>
  </si>
  <si>
    <t>Александров г, Коссович ул, 7</t>
  </si>
  <si>
    <t>953.900</t>
  </si>
  <si>
    <t>Александров г, Коссович ул, 8</t>
  </si>
  <si>
    <t>1000.000</t>
  </si>
  <si>
    <t>Александров г, Коссович ул, 9</t>
  </si>
  <si>
    <t>Александров г, Красной Молодежи ул, 17</t>
  </si>
  <si>
    <t>Александров г, Красной Молодежи ул, 19</t>
  </si>
  <si>
    <t>344.400</t>
  </si>
  <si>
    <t>Александров г, Красной Молодежи ул, 27</t>
  </si>
  <si>
    <t>Александров г, Красной Молодежи ул, 4</t>
  </si>
  <si>
    <t>907.800</t>
  </si>
  <si>
    <t>Александров г, Красной Молодежи ул, 8</t>
  </si>
  <si>
    <t>Александров г, Красный Переулок ул, 11</t>
  </si>
  <si>
    <t>1384.000</t>
  </si>
  <si>
    <t>Александров г, Красный Переулок ул, 14</t>
  </si>
  <si>
    <t>Александров г, Красный Переулок ул, 16</t>
  </si>
  <si>
    <t>1004.100</t>
  </si>
  <si>
    <t>Александров г, Красный Переулок ул, 17 корп. 1</t>
  </si>
  <si>
    <t>Александров г, Красный Переулок ул, 17 корп. 2</t>
  </si>
  <si>
    <t>652.700</t>
  </si>
  <si>
    <t>Александров г, Красный Переулок ул, 17</t>
  </si>
  <si>
    <t>Александров г, Красный Переулок ул, 18 корп. 1</t>
  </si>
  <si>
    <t>469.300</t>
  </si>
  <si>
    <t>3224.600</t>
  </si>
  <si>
    <t>Александров г, Красный Переулок ул, 18 корп. 2</t>
  </si>
  <si>
    <t>2015</t>
  </si>
  <si>
    <t>5893.900</t>
  </si>
  <si>
    <t>Александров г, Красный Переулок ул, 18 корп. 3</t>
  </si>
  <si>
    <t>Александров г, Красный Переулок ул, 18</t>
  </si>
  <si>
    <t>988.000</t>
  </si>
  <si>
    <t>986.900</t>
  </si>
  <si>
    <t>Александров г, Красный Переулок ул, 2</t>
  </si>
  <si>
    <t>2968.360</t>
  </si>
  <si>
    <t>Александров г, Красный Переулок ул, 21 корп. 2</t>
  </si>
  <si>
    <t>844.200</t>
  </si>
  <si>
    <t>Александров г, Красный Переулок ул, 21</t>
  </si>
  <si>
    <t>851.800</t>
  </si>
  <si>
    <t>1304.000</t>
  </si>
  <si>
    <t>859.400</t>
  </si>
  <si>
    <t>Александров г, Красный Переулок ул, 7</t>
  </si>
  <si>
    <t>1721.900</t>
  </si>
  <si>
    <t>1079.800</t>
  </si>
  <si>
    <t>1360.000</t>
  </si>
  <si>
    <t>Александров г, Кубасова ул, 3</t>
  </si>
  <si>
    <t>2408.000</t>
  </si>
  <si>
    <t>Александров г, Кубасова ул, 5</t>
  </si>
  <si>
    <t>759.700</t>
  </si>
  <si>
    <t>Александров г, Кубасова ул, 7</t>
  </si>
  <si>
    <t>1697.000</t>
  </si>
  <si>
    <t>Александров г, Кубасова ул, 9</t>
  </si>
  <si>
    <t>1137.000</t>
  </si>
  <si>
    <t>Александров г, Ленина ул, 1 корп. 1</t>
  </si>
  <si>
    <t>893.400</t>
  </si>
  <si>
    <t>Александров г, Ленина ул, 1 корп. 2</t>
  </si>
  <si>
    <t>2558.000</t>
  </si>
  <si>
    <t>Александров г, Ленина ул, 1</t>
  </si>
  <si>
    <t>1022.300</t>
  </si>
  <si>
    <t>Александров г, Ленина ул, 10</t>
  </si>
  <si>
    <t>631.000</t>
  </si>
  <si>
    <t>1140.000</t>
  </si>
  <si>
    <t>Александров г, Ленина ул, 12</t>
  </si>
  <si>
    <t>Александров г, Ленина ул, 14</t>
  </si>
  <si>
    <t>1263.000</t>
  </si>
  <si>
    <t>886.900</t>
  </si>
  <si>
    <t>Александров г, Ленина ул, 17</t>
  </si>
  <si>
    <t>754.650</t>
  </si>
  <si>
    <t>Александров г, Ленина ул, 2</t>
  </si>
  <si>
    <t>986.260</t>
  </si>
  <si>
    <t>Александров г, Ленина ул, 20</t>
  </si>
  <si>
    <t>Александров г, Ленина ул, 22</t>
  </si>
  <si>
    <t>1274.300</t>
  </si>
  <si>
    <t>Александров г, Ленина ул, 3</t>
  </si>
  <si>
    <t>855.750</t>
  </si>
  <si>
    <t>Александров г, Ленина ул, 30</t>
  </si>
  <si>
    <t>Александров г, Ленина ул, 5</t>
  </si>
  <si>
    <t>1031.300</t>
  </si>
  <si>
    <t>Александров г, Ленина ул, 6</t>
  </si>
  <si>
    <t>593.000</t>
  </si>
  <si>
    <t>476.500</t>
  </si>
  <si>
    <t>500.500</t>
  </si>
  <si>
    <t>Александров г, Ленина ул, 7</t>
  </si>
  <si>
    <t>1963.000</t>
  </si>
  <si>
    <t>Александров г, Лермонтова ул, 1</t>
  </si>
  <si>
    <t>444.160</t>
  </si>
  <si>
    <t>Александров г, Лермонтова ул, 10</t>
  </si>
  <si>
    <t>688.300</t>
  </si>
  <si>
    <t>521.400</t>
  </si>
  <si>
    <t>Александров г, Лермонтова ул, 11</t>
  </si>
  <si>
    <t>508.700</t>
  </si>
  <si>
    <t>Александров г, Лермонтова ул, 12</t>
  </si>
  <si>
    <t>894.400</t>
  </si>
  <si>
    <t>Александров г, Лермонтова ул, 13</t>
  </si>
  <si>
    <t>510.800</t>
  </si>
  <si>
    <t>Александров г, Лермонтова ул, 15</t>
  </si>
  <si>
    <t>522.700</t>
  </si>
  <si>
    <t>Александров г, Лермонтова ул, 16</t>
  </si>
  <si>
    <t>522.800</t>
  </si>
  <si>
    <t>Александров г, Лермонтова ул, 17</t>
  </si>
  <si>
    <t>Александров г, Лермонтова ул, 18</t>
  </si>
  <si>
    <t>631.200</t>
  </si>
  <si>
    <t>525.500</t>
  </si>
  <si>
    <t>Александров г, Лермонтова ул, 19</t>
  </si>
  <si>
    <t>Александров г, Лермонтова ул, 20</t>
  </si>
  <si>
    <t>Александров г, Лермонтова ул, 21</t>
  </si>
  <si>
    <t>563.200</t>
  </si>
  <si>
    <t>Александров г, Лермонтова ул, 22</t>
  </si>
  <si>
    <t>517.900</t>
  </si>
  <si>
    <t>1183.700</t>
  </si>
  <si>
    <t>Александров г, Лермонтова ул, 23</t>
  </si>
  <si>
    <t>852.800</t>
  </si>
  <si>
    <t>Александров г, Лермонтова ул, 24 корп. 1</t>
  </si>
  <si>
    <t>Александров г, Лермонтова ул, 24</t>
  </si>
  <si>
    <t>741.100</t>
  </si>
  <si>
    <t>Александров г, Лермонтова ул, 25</t>
  </si>
  <si>
    <t>761.400</t>
  </si>
  <si>
    <t>Александров г, Лермонтова ул, 28</t>
  </si>
  <si>
    <t>808.900</t>
  </si>
  <si>
    <t>496.800</t>
  </si>
  <si>
    <t>495.100</t>
  </si>
  <si>
    <t>Александров г, Лермонтова ул, 4</t>
  </si>
  <si>
    <t>502.500</t>
  </si>
  <si>
    <t>Александров г, Лермонтова ул, 5</t>
  </si>
  <si>
    <t>506.980</t>
  </si>
  <si>
    <t>757.000</t>
  </si>
  <si>
    <t>Александров г, Лермонтова ул, 7</t>
  </si>
  <si>
    <t>666.700</t>
  </si>
  <si>
    <t>Александров г, Лермонтова ул, 8</t>
  </si>
  <si>
    <t>599.700</t>
  </si>
  <si>
    <t>Александров г, Лермонтова ул, 8а корп. 1</t>
  </si>
  <si>
    <t>499.200</t>
  </si>
  <si>
    <t>381.800</t>
  </si>
  <si>
    <t>614.300</t>
  </si>
  <si>
    <t>Александров г, Лермонтова ул, 8а</t>
  </si>
  <si>
    <t>690.100</t>
  </si>
  <si>
    <t>Александров г, Лермонтова ул, 9</t>
  </si>
  <si>
    <t>512.600</t>
  </si>
  <si>
    <t>Александров г, Ликеро-Водочный завод ул, 1</t>
  </si>
  <si>
    <t>505.100</t>
  </si>
  <si>
    <t>383.040</t>
  </si>
  <si>
    <t>253.800</t>
  </si>
  <si>
    <t>695.800</t>
  </si>
  <si>
    <t>Александров г, Маяковского ул, 10</t>
  </si>
  <si>
    <t>186.000</t>
  </si>
  <si>
    <t>Александров г, Маяковского ул, 11</t>
  </si>
  <si>
    <t>Александров г, Маяковского ул, 12</t>
  </si>
  <si>
    <t>199.600</t>
  </si>
  <si>
    <t>451.500</t>
  </si>
  <si>
    <t>199.800</t>
  </si>
  <si>
    <t>304.100</t>
  </si>
  <si>
    <t>Александров г, Маяковского ул, 16</t>
  </si>
  <si>
    <t>423.600</t>
  </si>
  <si>
    <t>323.300</t>
  </si>
  <si>
    <t>Александров г, Маяковского ул, 20</t>
  </si>
  <si>
    <t>Александров г, Маяковского ул, 22</t>
  </si>
  <si>
    <t>399.520</t>
  </si>
  <si>
    <t>Александров г, Маяковского ул, 24</t>
  </si>
  <si>
    <t>446.500</t>
  </si>
  <si>
    <t>Александров г, Маяковского ул, 26</t>
  </si>
  <si>
    <t>445.400</t>
  </si>
  <si>
    <t>Александров г, Маяковского ул, 3</t>
  </si>
  <si>
    <t>555.000</t>
  </si>
  <si>
    <t>Александров г, Маяковского ул, 32</t>
  </si>
  <si>
    <t>650.300</t>
  </si>
  <si>
    <t>516.400</t>
  </si>
  <si>
    <t>Александров г, Маяковского ул, 36а</t>
  </si>
  <si>
    <t>1393.000</t>
  </si>
  <si>
    <t>1281.400</t>
  </si>
  <si>
    <t>401.200</t>
  </si>
  <si>
    <t>378.100</t>
  </si>
  <si>
    <t>Александров г, Маяковского ул, 4</t>
  </si>
  <si>
    <t>199.900</t>
  </si>
  <si>
    <t>312.700</t>
  </si>
  <si>
    <t>Александров г, Маяковского ул, 46</t>
  </si>
  <si>
    <t>400.650</t>
  </si>
  <si>
    <t>Александров г, Маяковского ул, 48 корп. 2</t>
  </si>
  <si>
    <t>Александров г, Маяковского ул, 48</t>
  </si>
  <si>
    <t>596.000</t>
  </si>
  <si>
    <t>396.900</t>
  </si>
  <si>
    <t>638.300</t>
  </si>
  <si>
    <t>Александров г, Маяковского ул, 5</t>
  </si>
  <si>
    <t>Александров г, Маяковского ул, 6</t>
  </si>
  <si>
    <t>224.600</t>
  </si>
  <si>
    <t>Александров г, Маяковского ул, 9</t>
  </si>
  <si>
    <t>Александров г, Мосэнерго ул, 7</t>
  </si>
  <si>
    <t>888.200</t>
  </si>
  <si>
    <t>452.800</t>
  </si>
  <si>
    <t>Александров г, Ново-Стрелецкий проезд ул, 1</t>
  </si>
  <si>
    <t>397.300</t>
  </si>
  <si>
    <t>Александров г, Ново-Стрелецкий проезд ул, 11</t>
  </si>
  <si>
    <t>474.600</t>
  </si>
  <si>
    <t>Александров г, Ново-Стрелецкий проезд ул, 13</t>
  </si>
  <si>
    <t>296.500</t>
  </si>
  <si>
    <t>383.400</t>
  </si>
  <si>
    <t>Александров г, Ново-Стрелецкий проезд ул, 20</t>
  </si>
  <si>
    <t>612.700</t>
  </si>
  <si>
    <t>1046.500</t>
  </si>
  <si>
    <t>Александров г, Новые Коноплянники ул, 1</t>
  </si>
  <si>
    <t>501.800</t>
  </si>
  <si>
    <t>369.000</t>
  </si>
  <si>
    <t>Александров г, Новые Коноплянники ул, 2</t>
  </si>
  <si>
    <t>501.500</t>
  </si>
  <si>
    <t>394.900</t>
  </si>
  <si>
    <t>359.800</t>
  </si>
  <si>
    <t>547.600</t>
  </si>
  <si>
    <t>Александров г, Овражная ул, 3</t>
  </si>
  <si>
    <t>Александров г, Огородная ул, 9</t>
  </si>
  <si>
    <t>174.900</t>
  </si>
  <si>
    <t>Александров г, Октябрьская ул, 10</t>
  </si>
  <si>
    <t>1713.000</t>
  </si>
  <si>
    <t>Александров г, Октябрьская ул, 12</t>
  </si>
  <si>
    <t>Александров г, Октябрьская ул, 14 корп. 1</t>
  </si>
  <si>
    <t>754.400</t>
  </si>
  <si>
    <t>Александров г, Октябрьская ул, 14 корп. 2</t>
  </si>
  <si>
    <t>1028.900</t>
  </si>
  <si>
    <t>Александров г, Октябрьская ул, 2</t>
  </si>
  <si>
    <t>1250.800</t>
  </si>
  <si>
    <t>Александров г, Октябрьская ул, 4 стр. 4</t>
  </si>
  <si>
    <t>1929.600</t>
  </si>
  <si>
    <t>Александров г, Октябрьская ул, 4</t>
  </si>
  <si>
    <t>1255.000</t>
  </si>
  <si>
    <t>Александров г, Октябрьская ул, 6 корп. 2</t>
  </si>
  <si>
    <t>Александров г, Октябрьская ул, 6 корп. 3</t>
  </si>
  <si>
    <t>Александров г, Октябрьская ул, 6 корп. 4а</t>
  </si>
  <si>
    <t>1318.400</t>
  </si>
  <si>
    <t>Александров г, Октябрьская ул, 8</t>
  </si>
  <si>
    <t>3500.000</t>
  </si>
  <si>
    <t>525.200</t>
  </si>
  <si>
    <t>Александров г, Охотный луг ул, 25</t>
  </si>
  <si>
    <t>2027.000</t>
  </si>
  <si>
    <t>Александров г, П.Топоркова ул, 2 корп. 1</t>
  </si>
  <si>
    <t>625.500</t>
  </si>
  <si>
    <t>Александров г, П.Топоркова ул, 2</t>
  </si>
  <si>
    <t>1419.700</t>
  </si>
  <si>
    <t>Александров г, П.Топоркова ул, 3</t>
  </si>
  <si>
    <t>661.890</t>
  </si>
  <si>
    <t>878.500</t>
  </si>
  <si>
    <t>1035.000</t>
  </si>
  <si>
    <t>1256.000</t>
  </si>
  <si>
    <t>478.100</t>
  </si>
  <si>
    <t>608.200</t>
  </si>
  <si>
    <t>Александров г, Перфильева ул, 15</t>
  </si>
  <si>
    <t>862.400</t>
  </si>
  <si>
    <t>686.600</t>
  </si>
  <si>
    <t>472.600</t>
  </si>
  <si>
    <t>482.000</t>
  </si>
  <si>
    <t>Александров г, Пионерская ул, 2</t>
  </si>
  <si>
    <t>337.700</t>
  </si>
  <si>
    <t>Александров г, Пионерская ул, 4</t>
  </si>
  <si>
    <t>471.500</t>
  </si>
  <si>
    <t>Александров г, Радио ул, 1</t>
  </si>
  <si>
    <t>430.700</t>
  </si>
  <si>
    <t>502.100</t>
  </si>
  <si>
    <t>Александров г, Радио ул, 11</t>
  </si>
  <si>
    <t>330.800</t>
  </si>
  <si>
    <t>834.800</t>
  </si>
  <si>
    <t>Александров г, Радио ул, 13</t>
  </si>
  <si>
    <t>335.500</t>
  </si>
  <si>
    <t>503.100</t>
  </si>
  <si>
    <t>Александров г, Радио ул, 15</t>
  </si>
  <si>
    <t>543.000</t>
  </si>
  <si>
    <t>435.200</t>
  </si>
  <si>
    <t>621.700</t>
  </si>
  <si>
    <t>Александров г, Радио ул, 17</t>
  </si>
  <si>
    <t>430.600</t>
  </si>
  <si>
    <t>394.200</t>
  </si>
  <si>
    <t>1032.600</t>
  </si>
  <si>
    <t>634.300</t>
  </si>
  <si>
    <t>Александров г, Радио ул, 21</t>
  </si>
  <si>
    <t>448.800</t>
  </si>
  <si>
    <t>398.200</t>
  </si>
  <si>
    <t>389.100</t>
  </si>
  <si>
    <t>Александров г, Радио ул, 3</t>
  </si>
  <si>
    <t>412.100</t>
  </si>
  <si>
    <t>Александров г, Радио ул, 5</t>
  </si>
  <si>
    <t>419.800</t>
  </si>
  <si>
    <t>Александров г, Радио ул, 7</t>
  </si>
  <si>
    <t>332.500</t>
  </si>
  <si>
    <t>Александров г, Радио ул, 9</t>
  </si>
  <si>
    <t>328.800</t>
  </si>
  <si>
    <t>817.900</t>
  </si>
  <si>
    <t>425.900</t>
  </si>
  <si>
    <t>Александров г, Революции ул, 2</t>
  </si>
  <si>
    <t>896.600</t>
  </si>
  <si>
    <t>Александров г, Революции ул, 22</t>
  </si>
  <si>
    <t>Александров г, Революции ул, 24</t>
  </si>
  <si>
    <t>1020.600</t>
  </si>
  <si>
    <t>Александров г, Революции ул, 34</t>
  </si>
  <si>
    <t>1650.000</t>
  </si>
  <si>
    <t>Александров г, Революции ул, 36</t>
  </si>
  <si>
    <t>1262.900</t>
  </si>
  <si>
    <t>Александров г, Революции ул, 38</t>
  </si>
  <si>
    <t>Александров г, Революции ул, 4</t>
  </si>
  <si>
    <t>1055.700</t>
  </si>
  <si>
    <t>Александров г, Революции ул, 40</t>
  </si>
  <si>
    <t>1235.700</t>
  </si>
  <si>
    <t>Александров г, Революции ул, 41</t>
  </si>
  <si>
    <t>426.300</t>
  </si>
  <si>
    <t>Александров г, Революции ул, 47</t>
  </si>
  <si>
    <t>495.300</t>
  </si>
  <si>
    <t>2814.200</t>
  </si>
  <si>
    <t>Александров г, Революции ул, 51</t>
  </si>
  <si>
    <t>585.100</t>
  </si>
  <si>
    <t>Александров г, Революции ул, 57</t>
  </si>
  <si>
    <t>Александров г, Революции ул, 67</t>
  </si>
  <si>
    <t>458.000</t>
  </si>
  <si>
    <t>Александров г, Революции ул, 72</t>
  </si>
  <si>
    <t>Александров г, Революции ул, 79</t>
  </si>
  <si>
    <t>207.000</t>
  </si>
  <si>
    <t>447.000</t>
  </si>
  <si>
    <t>397.600</t>
  </si>
  <si>
    <t>286.700</t>
  </si>
  <si>
    <t>Александров г, Революции ул, 91</t>
  </si>
  <si>
    <t>195.500</t>
  </si>
  <si>
    <t>303.000</t>
  </si>
  <si>
    <t>Александров г, Садово-Огородная ул, 3</t>
  </si>
  <si>
    <t>Александров г, Свердлова ул, 1</t>
  </si>
  <si>
    <t>Александров г, Свердлова ул, 3</t>
  </si>
  <si>
    <t>1193.600</t>
  </si>
  <si>
    <t>Александров г, Свердлова ул, 39 корп. 1</t>
  </si>
  <si>
    <t>4300.000</t>
  </si>
  <si>
    <t>Александров г, Свердлова ул, 39</t>
  </si>
  <si>
    <t>1686.200</t>
  </si>
  <si>
    <t>Александров г, Свердлова ул, 41</t>
  </si>
  <si>
    <t>893.100</t>
  </si>
  <si>
    <t>1209.000</t>
  </si>
  <si>
    <t>Александров г, Свердлова ул, 42</t>
  </si>
  <si>
    <t>2600.000</t>
  </si>
  <si>
    <t>Александров г, Свердлова ул, 43</t>
  </si>
  <si>
    <t>1191.900</t>
  </si>
  <si>
    <t>Александров г, Свердлова ул, 64</t>
  </si>
  <si>
    <t>Александров г, Советская ул, 10</t>
  </si>
  <si>
    <t>Александров г, Советская ул, 23</t>
  </si>
  <si>
    <t>166.100</t>
  </si>
  <si>
    <t>Александров г, Советская ул, 30</t>
  </si>
  <si>
    <t>479.260</t>
  </si>
  <si>
    <t>Александров г, Советская ул, 38</t>
  </si>
  <si>
    <t>Александров г, Советская ул, 4</t>
  </si>
  <si>
    <t>Александров г, Советская ул, 48</t>
  </si>
  <si>
    <t>Александров г, Советская ул, 9</t>
  </si>
  <si>
    <t>300.500</t>
  </si>
  <si>
    <t>Александров г, Советский пер, 12</t>
  </si>
  <si>
    <t>Александров г, Советский пер, 4</t>
  </si>
  <si>
    <t>Александров г, Совхоз Правда ул, 17</t>
  </si>
  <si>
    <t>Александров г, Совхоз Правда ул, 18</t>
  </si>
  <si>
    <t>Александров г, Совхоз Правда ул, 21</t>
  </si>
  <si>
    <t>821.100</t>
  </si>
  <si>
    <t>Александров г, Совхоз Правда ул, 23</t>
  </si>
  <si>
    <t>Александров г, Совхоз Правда ул, 26</t>
  </si>
  <si>
    <t>1204.000</t>
  </si>
  <si>
    <t>904.800</t>
  </si>
  <si>
    <t>Александров г, Совхоз Правда ул, 27</t>
  </si>
  <si>
    <t>575.400</t>
  </si>
  <si>
    <t>Александров г, Совхоз Правда ул, 35</t>
  </si>
  <si>
    <t>Александров г, Совхоз Правда ул, 36</t>
  </si>
  <si>
    <t>384.400</t>
  </si>
  <si>
    <t>Александров г, Сосновский пер, 14</t>
  </si>
  <si>
    <t>1570.600</t>
  </si>
  <si>
    <t>Александров г, Сосновский пер, 16</t>
  </si>
  <si>
    <t>1267.300</t>
  </si>
  <si>
    <t>843.200</t>
  </si>
  <si>
    <t>2400.000</t>
  </si>
  <si>
    <t>Александров г, Сосновский пер, 21/1</t>
  </si>
  <si>
    <t>Александров г, Ст. Александров-2 ул, 1</t>
  </si>
  <si>
    <t>475.600</t>
  </si>
  <si>
    <t>Александров г, Ст. Александров-2 ул, 3</t>
  </si>
  <si>
    <t>285.000</t>
  </si>
  <si>
    <t>Александров г, Стрелецкая Набережная ул, 1</t>
  </si>
  <si>
    <t>552.700</t>
  </si>
  <si>
    <t>525.300</t>
  </si>
  <si>
    <t>Александров г, Стрелецкая Набережная ул, 10</t>
  </si>
  <si>
    <t>399.300</t>
  </si>
  <si>
    <t>973.300</t>
  </si>
  <si>
    <t>Александров г, Стрелецкая Набережная ул, 2</t>
  </si>
  <si>
    <t>286.800</t>
  </si>
  <si>
    <t>447.100</t>
  </si>
  <si>
    <t>Александров г, Стрелецкая Набережная ул, 3</t>
  </si>
  <si>
    <t>330.300</t>
  </si>
  <si>
    <t>475.800</t>
  </si>
  <si>
    <t>Александров г, Стрелецкая Набережная ул, 7</t>
  </si>
  <si>
    <t>624.800</t>
  </si>
  <si>
    <t>Александров г, Стрелецкая Набережная ул, 8</t>
  </si>
  <si>
    <t>885.400</t>
  </si>
  <si>
    <t>Александров г, Терешковой ул, 10 корп. 2</t>
  </si>
  <si>
    <t>946.800</t>
  </si>
  <si>
    <t>Александров г, Терешковой ул, 11 корп. 2</t>
  </si>
  <si>
    <t>3448.000</t>
  </si>
  <si>
    <t>Александров г, Терешковой ул, 11 корп. 3</t>
  </si>
  <si>
    <t>818.000</t>
  </si>
  <si>
    <t>Александров г, Терешковой ул, 11 корп. 4</t>
  </si>
  <si>
    <t>1675.000</t>
  </si>
  <si>
    <t>819.200</t>
  </si>
  <si>
    <t>Александров г, Терешковой ул, 12</t>
  </si>
  <si>
    <t>1727.890</t>
  </si>
  <si>
    <t>820.600</t>
  </si>
  <si>
    <t>1698.000</t>
  </si>
  <si>
    <t>821.000</t>
  </si>
  <si>
    <t>Александров г, Терешковой ул, 13 корп. 3</t>
  </si>
  <si>
    <t>822.500</t>
  </si>
  <si>
    <t>Александров г, Терешковой ул, 13</t>
  </si>
  <si>
    <t>1695.100</t>
  </si>
  <si>
    <t>Александров г, Терешковой ул, 14</t>
  </si>
  <si>
    <t>999.500</t>
  </si>
  <si>
    <t>Александров г, Терешковой ул, 15 корп. 2</t>
  </si>
  <si>
    <t>Александров г, Терешковой ул, 2</t>
  </si>
  <si>
    <t>901.300</t>
  </si>
  <si>
    <t>Александров г, Терешковой ул, 4 корп. 3</t>
  </si>
  <si>
    <t>Александров г, Терешковой ул, 4</t>
  </si>
  <si>
    <t>Александров г, Терешковой ул, 6 корп. 1</t>
  </si>
  <si>
    <t>964.500</t>
  </si>
  <si>
    <t>706.400</t>
  </si>
  <si>
    <t>Александров г, Терешковой ул, 6 корп. 2</t>
  </si>
  <si>
    <t>Александров г, Терешковой ул, 6 корп. 3</t>
  </si>
  <si>
    <t>716.400</t>
  </si>
  <si>
    <t>2101.000</t>
  </si>
  <si>
    <t>874.900</t>
  </si>
  <si>
    <t>Александров г, Терешковой ул, 7 корп. 2</t>
  </si>
  <si>
    <t>1010.500</t>
  </si>
  <si>
    <t>693.900</t>
  </si>
  <si>
    <t>Александров г, Терешковой ул, 7 корп. 3</t>
  </si>
  <si>
    <t>856.600</t>
  </si>
  <si>
    <t>779.500</t>
  </si>
  <si>
    <t>Александров г, Терешковой ул, 8 корп. 1</t>
  </si>
  <si>
    <t>Александров г, Терешковой ул, 8</t>
  </si>
  <si>
    <t>843.700</t>
  </si>
  <si>
    <t>Александров г, Терешковой ул, 9 корп. 2</t>
  </si>
  <si>
    <t>Александров г, Терешковой ул, 9 корп. 3</t>
  </si>
  <si>
    <t>Александров г, Терешковой ул, 9</t>
  </si>
  <si>
    <t>883.650</t>
  </si>
  <si>
    <t>Александров г, Фабрика Калинина ул, 10</t>
  </si>
  <si>
    <t>Александров г, Фабрика Калинина ул, 11</t>
  </si>
  <si>
    <t>494.800</t>
  </si>
  <si>
    <t>Александров г, Фабрика Калинина ул, 12</t>
  </si>
  <si>
    <t>Александров г, Фабрика Калинина ул, 14</t>
  </si>
  <si>
    <t>933.800</t>
  </si>
  <si>
    <t>1008.500</t>
  </si>
  <si>
    <t>195.200</t>
  </si>
  <si>
    <t>Александров г, Фабрика Калинина ул, 19</t>
  </si>
  <si>
    <t>Александров г, Фабрика Калинина ул, 22</t>
  </si>
  <si>
    <t>540.600</t>
  </si>
  <si>
    <t>Александров г, Фабрика Калинина ул, 24</t>
  </si>
  <si>
    <t>1257.900</t>
  </si>
  <si>
    <t>1225.000</t>
  </si>
  <si>
    <t>1527.200</t>
  </si>
  <si>
    <t>Александров г, Фабрика Калинина ул, 3</t>
  </si>
  <si>
    <t>Александров г, Фабрика Калинина ул, 3А</t>
  </si>
  <si>
    <t>502.800</t>
  </si>
  <si>
    <t>Александров г, Фабрика Калинина ул, 4</t>
  </si>
  <si>
    <t>437.800</t>
  </si>
  <si>
    <t>312.600</t>
  </si>
  <si>
    <t>Александров г, Ческа-Липа ул, 10</t>
  </si>
  <si>
    <t>Александров г, Ческа-Липа ул, 11</t>
  </si>
  <si>
    <t>Александров г, Ческа-Липа ул, 2</t>
  </si>
  <si>
    <t>2178.300</t>
  </si>
  <si>
    <t>Александров г, Ческа-Липа ул, 3</t>
  </si>
  <si>
    <t>Александров г, Ческа-Липа ул, 4</t>
  </si>
  <si>
    <t>897.500</t>
  </si>
  <si>
    <t>Александров г, Ческа-Липа ул, 6</t>
  </si>
  <si>
    <t>891.820</t>
  </si>
  <si>
    <t>Александров г, Ческа-Липа ул, 7</t>
  </si>
  <si>
    <t>739.100</t>
  </si>
  <si>
    <t>Александров г, Ческа-Липа ул, 8</t>
  </si>
  <si>
    <t>Александров г, Ческа-Липа ул, 9</t>
  </si>
  <si>
    <t>771.000</t>
  </si>
  <si>
    <t>Александров г, Энтузиастов ул, 1</t>
  </si>
  <si>
    <t>2158.700</t>
  </si>
  <si>
    <t>Александров г, Энтузиастов ул, 11 корп. 1</t>
  </si>
  <si>
    <t>853.200</t>
  </si>
  <si>
    <t>Александров г, Энтузиастов ул, 11</t>
  </si>
  <si>
    <t>Александров г, Энтузиастов ул, 13</t>
  </si>
  <si>
    <t>923.300</t>
  </si>
  <si>
    <t>931.200</t>
  </si>
  <si>
    <t>Александров г, Энтузиастов ул, 15</t>
  </si>
  <si>
    <t>827.460</t>
  </si>
  <si>
    <t>Александров г, Энтузиастов ул, 17</t>
  </si>
  <si>
    <t>Александров г, Энтузиастов ул, 23</t>
  </si>
  <si>
    <t>1169.300</t>
  </si>
  <si>
    <t>943.000</t>
  </si>
  <si>
    <t>1561.100</t>
  </si>
  <si>
    <t>Александров г, Юбилейная ул, 18</t>
  </si>
  <si>
    <t>1437.100</t>
  </si>
  <si>
    <t>Александров г, Юбилейная ул, 2 корп. 2</t>
  </si>
  <si>
    <t>693.200</t>
  </si>
  <si>
    <t>933.500</t>
  </si>
  <si>
    <t>675.700</t>
  </si>
  <si>
    <t>783.400</t>
  </si>
  <si>
    <t>676.200</t>
  </si>
  <si>
    <t>1450.400</t>
  </si>
  <si>
    <t>505.600</t>
  </si>
  <si>
    <t>Александровский р-н, Андреевское с, Мелиораторов ул, 2</t>
  </si>
  <si>
    <t>364.700</t>
  </si>
  <si>
    <t>729.400</t>
  </si>
  <si>
    <t>Александровский р-н, Андреевское с, Мелиораторов ул, 4</t>
  </si>
  <si>
    <t>121.000</t>
  </si>
  <si>
    <t>1207.000</t>
  </si>
  <si>
    <t>Александровский р-н, Андреевское с, Советская А ул, 3</t>
  </si>
  <si>
    <t>573.200</t>
  </si>
  <si>
    <t>573.000</t>
  </si>
  <si>
    <t>Александровский р-н, Андреевское с, Советская А ул, 4</t>
  </si>
  <si>
    <t>Александровский р-н, Андреевское с, Советская А ул, 5</t>
  </si>
  <si>
    <t>Александровский р-н, Андреевское с, Советская А ул, 6</t>
  </si>
  <si>
    <t>521.500</t>
  </si>
  <si>
    <t>Александровский р-н, Андреевское с, Советская ул, 1</t>
  </si>
  <si>
    <t>Александровский р-н, Андреевское с, Советская ул, 3</t>
  </si>
  <si>
    <t>Александровский р-н, Арсаки п, 11</t>
  </si>
  <si>
    <t>399.000</t>
  </si>
  <si>
    <t>Александровский р-н, Арсаки п, Плеханы ул, 120</t>
  </si>
  <si>
    <t>552.000</t>
  </si>
  <si>
    <t>506.900</t>
  </si>
  <si>
    <t>471.000</t>
  </si>
  <si>
    <t>Александровский р-н, Арсаки п, Плеханы ул, 121</t>
  </si>
  <si>
    <t>Александровский р-н, Арсаки п, Плеханы ул, 122</t>
  </si>
  <si>
    <t>481.000</t>
  </si>
  <si>
    <t>Александровский р-н, Арсаки п, Плеханы ул, 123</t>
  </si>
  <si>
    <t>497.000</t>
  </si>
  <si>
    <t>Александровский р-н, Арсаки п, Плеханы ул, 124</t>
  </si>
  <si>
    <t>Александровский р-н, Арсаки п, Плеханы ул, 125</t>
  </si>
  <si>
    <t>541.000</t>
  </si>
  <si>
    <t>Александровский р-н, Арсаки п, Плеханы ул, 126</t>
  </si>
  <si>
    <t>7582.000</t>
  </si>
  <si>
    <t>Александровский р-н, Арсаки п, Плеханы ул, 127</t>
  </si>
  <si>
    <t>1205.100</t>
  </si>
  <si>
    <t>Александровский р-н, Арсаки п, Плеханы ул, 128</t>
  </si>
  <si>
    <t>1030.000</t>
  </si>
  <si>
    <t>3572.000</t>
  </si>
  <si>
    <t>Александровский р-н, Арсаки п, Плеханы ул, 129</t>
  </si>
  <si>
    <t>689.000</t>
  </si>
  <si>
    <t>1421.000</t>
  </si>
  <si>
    <t>Александровский р-н, Арсаки п, Плеханы ул, 2</t>
  </si>
  <si>
    <t>284.000</t>
  </si>
  <si>
    <t>282.000</t>
  </si>
  <si>
    <t>Александровский р-н, Бакшеево с, Совхозная ул, 2</t>
  </si>
  <si>
    <t>395.100</t>
  </si>
  <si>
    <t>Александровский р-н, Бакшеево с, Совхозная ул, 3</t>
  </si>
  <si>
    <t>Александровский р-н, Бакшеево с, Совхозная ул, 5</t>
  </si>
  <si>
    <t>452.000</t>
  </si>
  <si>
    <t>273.700</t>
  </si>
  <si>
    <t>Александровский р-н, Балакирево п, 60 лет Октября ул, 1</t>
  </si>
  <si>
    <t>1428.000</t>
  </si>
  <si>
    <t>3309.000</t>
  </si>
  <si>
    <t>Александровский р-н, Балакирево п, 60 лет Октября ул, 10</t>
  </si>
  <si>
    <t>851.500</t>
  </si>
  <si>
    <t>5051.000</t>
  </si>
  <si>
    <t>Александровский р-н, Балакирево п, 60 лет Октября ул, 12</t>
  </si>
  <si>
    <t>1942.100</t>
  </si>
  <si>
    <t>Александровский р-н, Балакирево п, 60 лет Октября ул, 2</t>
  </si>
  <si>
    <t>472.200</t>
  </si>
  <si>
    <t>1458.000</t>
  </si>
  <si>
    <t>487.300</t>
  </si>
  <si>
    <t>1258.200</t>
  </si>
  <si>
    <t>Александровский р-н, Балакирево п, 60 лет Октября ул, 4</t>
  </si>
  <si>
    <t>Александровский р-н, Балакирево п, 60 лет Октября ул, 5</t>
  </si>
  <si>
    <t>1259.300</t>
  </si>
  <si>
    <t>505.900</t>
  </si>
  <si>
    <t>958.400</t>
  </si>
  <si>
    <t>930.100</t>
  </si>
  <si>
    <t>Александровский р-н, Балакирево п, Вокзальная ул, 10</t>
  </si>
  <si>
    <t>1391.500</t>
  </si>
  <si>
    <t>Александровский р-н, Балакирево п, Вокзальная ул, 11</t>
  </si>
  <si>
    <t>1035.400</t>
  </si>
  <si>
    <t>Александровский р-н, Балакирево п, Вокзальная ул, 12</t>
  </si>
  <si>
    <t>1045.900</t>
  </si>
  <si>
    <t>684.200</t>
  </si>
  <si>
    <t>617.900</t>
  </si>
  <si>
    <t>1047.000</t>
  </si>
  <si>
    <t>984.200</t>
  </si>
  <si>
    <t>Александровский р-н, Балакирево п, Заводская ул, 1</t>
  </si>
  <si>
    <t>405.800</t>
  </si>
  <si>
    <t>380.400</t>
  </si>
  <si>
    <t>672.500</t>
  </si>
  <si>
    <t>404.700</t>
  </si>
  <si>
    <t>Александровский р-н, Балакирево п, Заводская ул, 3</t>
  </si>
  <si>
    <t>400.200</t>
  </si>
  <si>
    <t>Александровский р-н, Балакирево п, Заводская ул, 5</t>
  </si>
  <si>
    <t>652.500</t>
  </si>
  <si>
    <t>1494.600</t>
  </si>
  <si>
    <t>Александровский р-н, Балакирево п, Заводская ул, 6</t>
  </si>
  <si>
    <t>506.600</t>
  </si>
  <si>
    <t>835.200</t>
  </si>
  <si>
    <t>Александровский р-н, Балакирево п, Заводская ул, 7</t>
  </si>
  <si>
    <t>529.800</t>
  </si>
  <si>
    <t>887.000</t>
  </si>
  <si>
    <t>527.100</t>
  </si>
  <si>
    <t>Александровский р-н, Балакирево п, Заводская ул, 9</t>
  </si>
  <si>
    <t>693.500</t>
  </si>
  <si>
    <t>Александровский р-н, Балакирево п, Радужный кв-л, 2</t>
  </si>
  <si>
    <t>Александровский р-н, Балакирево п, Радужный кв-л, 3</t>
  </si>
  <si>
    <t>1332.700</t>
  </si>
  <si>
    <t>364.400</t>
  </si>
  <si>
    <t>1426.000</t>
  </si>
  <si>
    <t>Александровский р-н, Балакирево п, Совхозная ул, 3</t>
  </si>
  <si>
    <t>Александровский р-н, Балакирево п, Совхозная ул, 7</t>
  </si>
  <si>
    <t>408.200</t>
  </si>
  <si>
    <t>Александровский р-н, Балакирево п, Центральный кв-л, 1</t>
  </si>
  <si>
    <t>687.800</t>
  </si>
  <si>
    <t>Александровский р-н, Балакирево п, Центральный кв-л, 2</t>
  </si>
  <si>
    <t>1032.400</t>
  </si>
  <si>
    <t>Александровский р-н, Балакирево п, Центральный кв-л, 3</t>
  </si>
  <si>
    <t>684.600</t>
  </si>
  <si>
    <t>Александровский р-н, Балакирево п, Энергетиков ул, 4</t>
  </si>
  <si>
    <t>Александровский р-н, Балакирево п, Юго-Западный кв-л, 1</t>
  </si>
  <si>
    <t>1248.000</t>
  </si>
  <si>
    <t>Александровский р-н, Балакирево п, Юго-Западный кв-л, 10</t>
  </si>
  <si>
    <t>1071.400</t>
  </si>
  <si>
    <t>Александровский р-н, Балакирево п, Юго-Западный кв-л, 11</t>
  </si>
  <si>
    <t>1238.400</t>
  </si>
  <si>
    <t>Александровский р-н, Балакирево п, Юго-Западный кв-л, 12</t>
  </si>
  <si>
    <t>1063.000</t>
  </si>
  <si>
    <t>Александровский р-н, Балакирево п, Юго-Западный кв-л, 13</t>
  </si>
  <si>
    <t>965.900</t>
  </si>
  <si>
    <t>Александровский р-н, Балакирево п, Юго-Западный кв-л, 14</t>
  </si>
  <si>
    <t>1119.400</t>
  </si>
  <si>
    <t>Александровский р-н, Балакирево п, Юго-Западный кв-л, 16</t>
  </si>
  <si>
    <t>896.000</t>
  </si>
  <si>
    <t>894.700</t>
  </si>
  <si>
    <t>Александровский р-н, Балакирево п, Юго-Западный кв-л, 18</t>
  </si>
  <si>
    <t>876.500</t>
  </si>
  <si>
    <t>857.700</t>
  </si>
  <si>
    <t>1051.000</t>
  </si>
  <si>
    <t>Александровский р-н, Балакирево п, Юго-Западный кв-л, 3</t>
  </si>
  <si>
    <t>Александровский р-н, Балакирево п, Юго-Западный кв-л, 4</t>
  </si>
  <si>
    <t>Александровский р-н, Балакирево п, Юго-Западный кв-л, 5</t>
  </si>
  <si>
    <t>1266.600</t>
  </si>
  <si>
    <t>1138.000</t>
  </si>
  <si>
    <t>Александровский р-н, Балакирево п, Юго-Западный кв-л, 8</t>
  </si>
  <si>
    <t>Александровский р-н, Балакирево п, Юго-Западный кв-л, 9</t>
  </si>
  <si>
    <t>Александровский р-н, Большое Каринское с, Новая ул, 1</t>
  </si>
  <si>
    <t>383.600</t>
  </si>
  <si>
    <t>383.800</t>
  </si>
  <si>
    <t>419.900</t>
  </si>
  <si>
    <t>Александровский р-н, Большое Каринское с, Новая ул, 2</t>
  </si>
  <si>
    <t>Александровский р-н, Большое Каринское с, Новая ул, 3</t>
  </si>
  <si>
    <t>Александровский р-н, Большое Каринское с, Новая ул, 6</t>
  </si>
  <si>
    <t>499.500</t>
  </si>
  <si>
    <t>Александровский р-н, Большое Каринское с, Новая ул, 7</t>
  </si>
  <si>
    <t>Александровский р-н, Большое Каринское с, Новая ул, 8</t>
  </si>
  <si>
    <t>645.200</t>
  </si>
  <si>
    <t>Александровский р-н, Большое Шимоново д, Весенняя ул, 1</t>
  </si>
  <si>
    <t>Александровский р-н, Годуново с, Центральная ул, 2</t>
  </si>
  <si>
    <t>Александровский р-н, Годуново с, Центральная ул, 5</t>
  </si>
  <si>
    <t>779.000</t>
  </si>
  <si>
    <t>Александровский р-н, Годуново с, Центральная ул, 6</t>
  </si>
  <si>
    <t>634.700</t>
  </si>
  <si>
    <t>Александровский р-н, Григорово д, Мира ул, 1</t>
  </si>
  <si>
    <t>277.400</t>
  </si>
  <si>
    <t>408.700</t>
  </si>
  <si>
    <t>Александровский р-н, Григорово д, Мира ул, 3</t>
  </si>
  <si>
    <t>705.100</t>
  </si>
  <si>
    <t>Александровский р-н, Дворики д, Центральная ул, 2</t>
  </si>
  <si>
    <t>788.600</t>
  </si>
  <si>
    <t>347.200</t>
  </si>
  <si>
    <t>752.000</t>
  </si>
  <si>
    <t>Александровский р-н, Елькино д, Мира ул, 3</t>
  </si>
  <si>
    <t>Александровский р-н, Елькино д, Мира ул, 4</t>
  </si>
  <si>
    <t>528.600</t>
  </si>
  <si>
    <t>Александровский р-н, Искра п, Кооперативная ул, 11</t>
  </si>
  <si>
    <t>Александровский р-н, Карабаново г, Гагарина ул, 1</t>
  </si>
  <si>
    <t>1577.000</t>
  </si>
  <si>
    <t>Александровский р-н, Карабаново г, Гагарина ул, 2</t>
  </si>
  <si>
    <t>519.680</t>
  </si>
  <si>
    <t>Александровский р-н, Карабаново г, Железнодорожный туп, 11</t>
  </si>
  <si>
    <t>614.800</t>
  </si>
  <si>
    <t>Александровский р-н, Карабаново г, Западная ул, 4</t>
  </si>
  <si>
    <t>Александровский р-н, Карабаново г, Западная ул, 5</t>
  </si>
  <si>
    <t>Александровский р-н, Карабаново г, Западная ул, 7</t>
  </si>
  <si>
    <t>1440.000</t>
  </si>
  <si>
    <t>2344.600</t>
  </si>
  <si>
    <t>Александровский р-н, Карабаново г, Карпова ул, 1</t>
  </si>
  <si>
    <t>667.660</t>
  </si>
  <si>
    <t>379.150</t>
  </si>
  <si>
    <t>400.900</t>
  </si>
  <si>
    <t>Александровский р-н, Карабаново г, Комсомольская ул, 3</t>
  </si>
  <si>
    <t>472.400</t>
  </si>
  <si>
    <t>Александровский р-н, Карабаново г, Комсомольская ул, 4</t>
  </si>
  <si>
    <t>394.000</t>
  </si>
  <si>
    <t>450.200</t>
  </si>
  <si>
    <t>Александровский р-н, Карабаново г, Комсомольская ул, 6</t>
  </si>
  <si>
    <t>Александровский р-н, Карабаново г, Комсомольская ул, 7</t>
  </si>
  <si>
    <t>408.000</t>
  </si>
  <si>
    <t>870.800</t>
  </si>
  <si>
    <t>467.900</t>
  </si>
  <si>
    <t>Александровский р-н, Карабаново г, Кооперативная ул, 26</t>
  </si>
  <si>
    <t>266.190</t>
  </si>
  <si>
    <t>Александровский р-н, Карабаново г, Красногорская ул, 52</t>
  </si>
  <si>
    <t>338.000</t>
  </si>
  <si>
    <t>258.900</t>
  </si>
  <si>
    <t>376.500</t>
  </si>
  <si>
    <t>Александровский р-н, Карабаново г, Ленина пл, 3</t>
  </si>
  <si>
    <t>446.000</t>
  </si>
  <si>
    <t>509.500</t>
  </si>
  <si>
    <t>508.400</t>
  </si>
  <si>
    <t>Александровский р-н, Карабаново г, Лермонтова пл, 10</t>
  </si>
  <si>
    <t>Александровский р-н, Карабаново г, Лермонтова пл, 12</t>
  </si>
  <si>
    <t>Александровский р-н, Карабаново г, Лермонтова пл, 13</t>
  </si>
  <si>
    <t>1151.500</t>
  </si>
  <si>
    <t>Александровский р-н, Карабаново г, Лермонтова пл, 14</t>
  </si>
  <si>
    <t>Александровский р-н, Карабаново г, Лермонтова пл, 2</t>
  </si>
  <si>
    <t>515.430</t>
  </si>
  <si>
    <t>Александровский р-н, Карабаново г, Лермонтова пл, 3</t>
  </si>
  <si>
    <t>1167.000</t>
  </si>
  <si>
    <t>Александровский р-н, Карабаново г, Лермонтова пл, 6</t>
  </si>
  <si>
    <t>507.400</t>
  </si>
  <si>
    <t>Александровский р-н, Карабаново г, Маяковского ул, 11</t>
  </si>
  <si>
    <t>885.000</t>
  </si>
  <si>
    <t>750.700</t>
  </si>
  <si>
    <t>812.700</t>
  </si>
  <si>
    <t>Александровский р-н, Карабаново г, Маяковского ул, 4</t>
  </si>
  <si>
    <t>662.480</t>
  </si>
  <si>
    <t>Александровский р-н, Карабаново г, Маяковского ул, 5</t>
  </si>
  <si>
    <t>Александровский р-н, Карабаново г, Маяковского ул, 7</t>
  </si>
  <si>
    <t>Александровский р-н, Карабаново г, Маяковского ул, 8</t>
  </si>
  <si>
    <t>672.100</t>
  </si>
  <si>
    <t>532.440</t>
  </si>
  <si>
    <t>734.600</t>
  </si>
  <si>
    <t>Александровский р-н, Карабаново г, Маяковского ул, 9</t>
  </si>
  <si>
    <t>Александровский р-н, Карабаново г, Мира ул, 13</t>
  </si>
  <si>
    <t>Александровский р-н, Карабаново г, Мира ул, 15</t>
  </si>
  <si>
    <t>831.900</t>
  </si>
  <si>
    <t>519.400</t>
  </si>
  <si>
    <t>Александровский р-н, Карабаново г, Мира ул, 16</t>
  </si>
  <si>
    <t>Александровский р-н, Карабаново г, Мира ул, 18</t>
  </si>
  <si>
    <t>874.100</t>
  </si>
  <si>
    <t>Александровский р-н, Карабаново г, Мира ул, 23</t>
  </si>
  <si>
    <t>Александровский р-н, Карабаново г, Мира ул, 26</t>
  </si>
  <si>
    <t>Александровский р-н, Карабаново г, Мира ул, 28</t>
  </si>
  <si>
    <t>1245.400</t>
  </si>
  <si>
    <t>1304.100</t>
  </si>
  <si>
    <t>Александровский р-н, Карабаново г, Мира ул, 30</t>
  </si>
  <si>
    <t>Александровский р-н, Карабаново г, Мира ул, 32</t>
  </si>
  <si>
    <t>1629.450</t>
  </si>
  <si>
    <t>Александровский р-н, Карабаново г, Мира ул, 4</t>
  </si>
  <si>
    <t>637.600</t>
  </si>
  <si>
    <t>1359.400</t>
  </si>
  <si>
    <t>Александровский р-н, Карабаново г, Мира ул, 5</t>
  </si>
  <si>
    <t>522.450</t>
  </si>
  <si>
    <t>637.500</t>
  </si>
  <si>
    <t>674.770</t>
  </si>
  <si>
    <t>Александровский р-н, Карабаново г, Мира ул, 9</t>
  </si>
  <si>
    <t>506.870</t>
  </si>
  <si>
    <t>266.600</t>
  </si>
  <si>
    <t>Александровский р-н, Карабаново г, Очистные Сооружения ул, 1</t>
  </si>
  <si>
    <t>493.600</t>
  </si>
  <si>
    <t>Александровский р-н, Карабаново г, Первомайская ул, 19</t>
  </si>
  <si>
    <t>454.600</t>
  </si>
  <si>
    <t>Александровский р-н, Карабаново г, Победы ул, 1</t>
  </si>
  <si>
    <t>1310.000</t>
  </si>
  <si>
    <t>946.860</t>
  </si>
  <si>
    <t>Александровский р-н, Карабаново г, Победы ул, 2</t>
  </si>
  <si>
    <t>Александровский р-н, Карабаново г, Победы ул, 4</t>
  </si>
  <si>
    <t>1350.360</t>
  </si>
  <si>
    <t>Александровский р-н, Карабаново г, Победы ул, 4а</t>
  </si>
  <si>
    <t>Александровский р-н, Карабаново г, Победы ул, 6</t>
  </si>
  <si>
    <t>1278.700</t>
  </si>
  <si>
    <t>983.600</t>
  </si>
  <si>
    <t>3068.600</t>
  </si>
  <si>
    <t>Александровский р-н, Карабаново г, Победы ул, 8</t>
  </si>
  <si>
    <t>1490.450</t>
  </si>
  <si>
    <t>Александровский р-н, Карабаново г, Победы ул, 8А</t>
  </si>
  <si>
    <t>Александровский р-н, Карабаново г, Почтовая ул, 18</t>
  </si>
  <si>
    <t>641.300</t>
  </si>
  <si>
    <t>537.320</t>
  </si>
  <si>
    <t>Александровский р-н, Карабаново г, Почтовая ул, 20</t>
  </si>
  <si>
    <t>881.250</t>
  </si>
  <si>
    <t>Александровский р-н, Карабаново г, Почтовая ул, 21</t>
  </si>
  <si>
    <t>824.780</t>
  </si>
  <si>
    <t>265.950</t>
  </si>
  <si>
    <t>441.000</t>
  </si>
  <si>
    <t>Александровский р-н, Карабаново г, Пушкина ул, 26</t>
  </si>
  <si>
    <t>348.000</t>
  </si>
  <si>
    <t>267.300</t>
  </si>
  <si>
    <t>Александровский р-н, Карабаново г, Садовая ул, 3</t>
  </si>
  <si>
    <t>Александровский р-н, Карабаново г, Садовая ул, 4</t>
  </si>
  <si>
    <t>682.700</t>
  </si>
  <si>
    <t>Александровский р-н, Карабаново г, Садовая ул, 5</t>
  </si>
  <si>
    <t>694.400</t>
  </si>
  <si>
    <t>641.000</t>
  </si>
  <si>
    <t>Александровский р-н, Карабаново г, Садовая ул, 6</t>
  </si>
  <si>
    <t>Александровский р-н, Карабаново г, Садовая ул, 7</t>
  </si>
  <si>
    <t>Александровский р-н, Карабаново г, Садовая ул, 9</t>
  </si>
  <si>
    <t>Александровский р-н, Карабаново г, Садовый 1-й пер, 14</t>
  </si>
  <si>
    <t>1114.000</t>
  </si>
  <si>
    <t>Александровский р-н, Карабаново г, Садовый 1-й пер, 16</t>
  </si>
  <si>
    <t>764.000</t>
  </si>
  <si>
    <t>542.880</t>
  </si>
  <si>
    <t>Александровский р-н, Карабаново г, Советская ул, 20</t>
  </si>
  <si>
    <t>605.240</t>
  </si>
  <si>
    <t>Александровский р-н, Карабаново г, Совхозная ул, 13</t>
  </si>
  <si>
    <t>837.100</t>
  </si>
  <si>
    <t>Александровский р-н, Карабаново г, Текстильщиков ул, 3</t>
  </si>
  <si>
    <t>Александровский р-н, Карабаново г, Текстильщиков ул, 5</t>
  </si>
  <si>
    <t>Александровский р-н, Карабаново г, Чулкова ул, 1</t>
  </si>
  <si>
    <t>1256.220</t>
  </si>
  <si>
    <t>Александровский р-н, Карабаново г, Штыкова ул, 27</t>
  </si>
  <si>
    <t>515.900</t>
  </si>
  <si>
    <t>Александровский р-н, Красное Пламя п, Центральная ул, 14</t>
  </si>
  <si>
    <t>481.100</t>
  </si>
  <si>
    <t>Александровский р-н, Красное Пламя п, Школьная ул, 40</t>
  </si>
  <si>
    <t>Александровский р-н, Красное Пламя п, Школьная ул, 41</t>
  </si>
  <si>
    <t>319.000</t>
  </si>
  <si>
    <t>Александровский р-н, Красное Пламя п, Школьная ул, 42</t>
  </si>
  <si>
    <t>309.000</t>
  </si>
  <si>
    <t>Александровский р-н, Красное Пламя п, Школьная ул, 43</t>
  </si>
  <si>
    <t>Александровский р-н, Красное Пламя п, Школьная ул, 44</t>
  </si>
  <si>
    <t>Александровский р-н, Красное Пламя п, Школьная ул, 45</t>
  </si>
  <si>
    <t>Александровский р-н, Красное Пламя п, Школьная ул, 46</t>
  </si>
  <si>
    <t>706.200</t>
  </si>
  <si>
    <t>711.200</t>
  </si>
  <si>
    <t>507.600</t>
  </si>
  <si>
    <t>Александровский р-н, Легково д, Весенняя ул, 2</t>
  </si>
  <si>
    <t>537.300</t>
  </si>
  <si>
    <t>595.000</t>
  </si>
  <si>
    <t>Александровский р-н, Лизуново д, Рябиновая ул, 10</t>
  </si>
  <si>
    <t>796.100</t>
  </si>
  <si>
    <t>Александровский р-н, Лизуново д, Рябиновая ул, 3</t>
  </si>
  <si>
    <t>266.200</t>
  </si>
  <si>
    <t>403.500</t>
  </si>
  <si>
    <t>Александровский р-н, Лисавы д, Зеленая ул, 2</t>
  </si>
  <si>
    <t>725.500</t>
  </si>
  <si>
    <t>Александровский р-н, Лисавы д, Центральная ул, 2</t>
  </si>
  <si>
    <t>Александровский р-н, Лисавы д, Центральная ул, 6</t>
  </si>
  <si>
    <t>300.900</t>
  </si>
  <si>
    <t>Александровский р-н, Лисавы д, Центральная ул, 8</t>
  </si>
  <si>
    <t>Александровский р-н, Лобково д, Кирпичная ул, 1</t>
  </si>
  <si>
    <t>Александровский р-н, Лобково д, Кирпичная ул, 10</t>
  </si>
  <si>
    <t>389.110</t>
  </si>
  <si>
    <t>Александровский р-н, Лобково д, Кирпичная ул, 2</t>
  </si>
  <si>
    <t>515.800</t>
  </si>
  <si>
    <t>Александровский р-н, Лобково д, Кирпичная ул, 3</t>
  </si>
  <si>
    <t>351.400</t>
  </si>
  <si>
    <t>Александровский р-н, Лобково д, Кирпичная ул, 4</t>
  </si>
  <si>
    <t>Александровский р-н, Лобково д, Кирпичная ул, 6</t>
  </si>
  <si>
    <t>401.000</t>
  </si>
  <si>
    <t>Александровский р-н, Лобково д, Кирпичная ул, 8</t>
  </si>
  <si>
    <t>Александровский р-н, Майский п, Новая ул, 23</t>
  </si>
  <si>
    <t>816.000</t>
  </si>
  <si>
    <t>764.400</t>
  </si>
  <si>
    <t>Александровский р-н, Майский п, Парковая ул, 10</t>
  </si>
  <si>
    <t>Александровский р-н, Майский п, Парковая ул, 2</t>
  </si>
  <si>
    <t>292.600</t>
  </si>
  <si>
    <t>299.000</t>
  </si>
  <si>
    <t>292.000</t>
  </si>
  <si>
    <t>Александровский р-н, Майский п, Парковая ул, 8</t>
  </si>
  <si>
    <t>273.000</t>
  </si>
  <si>
    <t>Александровский р-н, Майский п, Первомайская ул, 20</t>
  </si>
  <si>
    <t>286.500</t>
  </si>
  <si>
    <t>317.000</t>
  </si>
  <si>
    <t>Александровский р-н, Марино д, Деревенская ул, 33</t>
  </si>
  <si>
    <t>389.300</t>
  </si>
  <si>
    <t>Александровский р-н, Маяк п, Дорожная ул, 11</t>
  </si>
  <si>
    <t>839.000</t>
  </si>
  <si>
    <t>Александровский р-н, Маяк п, Дорожная ул, 5</t>
  </si>
  <si>
    <t>367.000</t>
  </si>
  <si>
    <t>Александровский р-н, Маяк п, Дорожная ул, 6</t>
  </si>
  <si>
    <t>Александровский р-н, Маяк п, Дорожная ул, 8</t>
  </si>
  <si>
    <t>367.400</t>
  </si>
  <si>
    <t>798.700</t>
  </si>
  <si>
    <t>Александровский р-н, Светлый п, Садовая ул, 1</t>
  </si>
  <si>
    <t>Александровский р-н, Светлый п, Садовая ул, 2</t>
  </si>
  <si>
    <t>Александровский р-н, Светлый п, Садовая ул, 3</t>
  </si>
  <si>
    <t>Александровский р-н, Светлый п, Садовая ул, 4</t>
  </si>
  <si>
    <t>363.200</t>
  </si>
  <si>
    <t>392.000</t>
  </si>
  <si>
    <t>Александровский р-н, Светлый п, Садовая ул, 5</t>
  </si>
  <si>
    <t>801.800</t>
  </si>
  <si>
    <t>Александровский р-н, Светлый п, Садовая ул, 7</t>
  </si>
  <si>
    <t>366.000</t>
  </si>
  <si>
    <t>809.900</t>
  </si>
  <si>
    <t>Александровский р-н, Следнево д, Лесная ул, 2</t>
  </si>
  <si>
    <t>338.500</t>
  </si>
  <si>
    <t>Александровский р-н, Следнево д, Октябрьский кв-л, 1</t>
  </si>
  <si>
    <t>432.550</t>
  </si>
  <si>
    <t>Александровский р-н, Следнево д, Октябрьский кв-л, 2</t>
  </si>
  <si>
    <t>Александровский р-н, Следнево д, Октябрьский кв-л, 3</t>
  </si>
  <si>
    <t>1679.000</t>
  </si>
  <si>
    <t>Александровский р-н, Следнево д, Октябрьский кв-л, 6</t>
  </si>
  <si>
    <t>381.400</t>
  </si>
  <si>
    <t>672.900</t>
  </si>
  <si>
    <t>Александровский р-н, Следнево д, Октябрьский кв-л, 7</t>
  </si>
  <si>
    <t>361.400</t>
  </si>
  <si>
    <t>645.700</t>
  </si>
  <si>
    <t>Александровский р-н, Следнево д, Октябрьский кв-л, 9</t>
  </si>
  <si>
    <t>494.170</t>
  </si>
  <si>
    <t>Александровский р-н, Струнино г, Больничный городок, 1</t>
  </si>
  <si>
    <t>338.600</t>
  </si>
  <si>
    <t>Александровский р-н, Струнино г, Больничный проезд, 10</t>
  </si>
  <si>
    <t>1084.200</t>
  </si>
  <si>
    <t>Александровский р-н, Струнино г, Больничный проезд, 11</t>
  </si>
  <si>
    <t>911.600</t>
  </si>
  <si>
    <t>520.800</t>
  </si>
  <si>
    <t>Александровский р-н, Струнино г, Больничный проезд, 13</t>
  </si>
  <si>
    <t>808.400</t>
  </si>
  <si>
    <t>Александровский р-н, Струнино г, Больничный проезд, 14</t>
  </si>
  <si>
    <t>4771.300</t>
  </si>
  <si>
    <t>Александровский р-н, Струнино г, Больничный проезд, 5</t>
  </si>
  <si>
    <t>Александровский р-н, Струнино г, Больничный проезд, 6</t>
  </si>
  <si>
    <t>Александровский р-н, Струнино г, Больничный проезд, 7</t>
  </si>
  <si>
    <t>509.000</t>
  </si>
  <si>
    <t>501.550</t>
  </si>
  <si>
    <t>Александровский р-н, Струнино г, Больничный проезд, 8</t>
  </si>
  <si>
    <t>Александровский р-н, Струнино г, Воронина ул, 6</t>
  </si>
  <si>
    <t>175.000</t>
  </si>
  <si>
    <t>1187.300</t>
  </si>
  <si>
    <t>Александровский р-н, Струнино г, Дзержинского ул, 11</t>
  </si>
  <si>
    <t>772.500</t>
  </si>
  <si>
    <t>Александровский р-н, Струнино г, Дзержинского ул, 1а</t>
  </si>
  <si>
    <t>3701.600</t>
  </si>
  <si>
    <t>963.300</t>
  </si>
  <si>
    <t>Александровский р-н, Струнино г, Дзержинского ул, 32</t>
  </si>
  <si>
    <t>Александровский р-н, Струнино г, Дзержинского ул, 38</t>
  </si>
  <si>
    <t>Александровский р-н, Струнино г, Дзержинского ул, 5</t>
  </si>
  <si>
    <t>1052.100</t>
  </si>
  <si>
    <t>1367.100</t>
  </si>
  <si>
    <t>Александровский р-н, Струнино г, Дзержинского ул, 9</t>
  </si>
  <si>
    <t>1212.100</t>
  </si>
  <si>
    <t>1669.800</t>
  </si>
  <si>
    <t>Александровский р-н, Струнино г, Дубки кв-л, 10</t>
  </si>
  <si>
    <t>1032.900</t>
  </si>
  <si>
    <t>Александровский р-н, Струнино г, Дубки кв-л, 11</t>
  </si>
  <si>
    <t>935.660</t>
  </si>
  <si>
    <t>Александровский р-н, Струнино г, Дубки кв-л, 12</t>
  </si>
  <si>
    <t>Александровский р-н, Струнино г, Дубки кв-л, 13</t>
  </si>
  <si>
    <t>919.800</t>
  </si>
  <si>
    <t>1280.500</t>
  </si>
  <si>
    <t>Александровский р-н, Струнино г, Дубки кв-л, 15</t>
  </si>
  <si>
    <t>793.600</t>
  </si>
  <si>
    <t>Александровский р-н, Струнино г, Дубки кв-л, 16</t>
  </si>
  <si>
    <t>941.200</t>
  </si>
  <si>
    <t>Александровский р-н, Струнино г, Дубки кв-л, 17</t>
  </si>
  <si>
    <t>1269.000</t>
  </si>
  <si>
    <t>940.800</t>
  </si>
  <si>
    <t>Александровский р-н, Струнино г, Дубки кв-л, 18</t>
  </si>
  <si>
    <t>2104.000</t>
  </si>
  <si>
    <t>Александровский р-н, Струнино г, Дубки кв-л, 19</t>
  </si>
  <si>
    <t>846.900</t>
  </si>
  <si>
    <t>Александровский р-н, Струнино г, Дубки кв-л, 2</t>
  </si>
  <si>
    <t>1662.080</t>
  </si>
  <si>
    <t>Александровский р-н, Струнино г, Дубки кв-л, 3</t>
  </si>
  <si>
    <t>1305.800</t>
  </si>
  <si>
    <t>1351.800</t>
  </si>
  <si>
    <t>Александровский р-н, Струнино г, Дубки кв-л, 5</t>
  </si>
  <si>
    <t>Александровский р-н, Струнино г, Дубки кв-л, 6</t>
  </si>
  <si>
    <t>821.030</t>
  </si>
  <si>
    <t>Александровский р-н, Струнино г, Дубки кв-л, 7</t>
  </si>
  <si>
    <t>947.920</t>
  </si>
  <si>
    <t>951.800</t>
  </si>
  <si>
    <t>Александровский р-н, Струнино г, Дубки кв-л, 9</t>
  </si>
  <si>
    <t>1188.000</t>
  </si>
  <si>
    <t>913.800</t>
  </si>
  <si>
    <t>Александровский р-н, Струнино г, Заречная ул, 10</t>
  </si>
  <si>
    <t>Александровский р-н, Струнино г, Заречная ул, 15</t>
  </si>
  <si>
    <t>347.600</t>
  </si>
  <si>
    <t>Александровский р-н, Струнино г, Заречная ул, 17</t>
  </si>
  <si>
    <t>505.800</t>
  </si>
  <si>
    <t>339.600</t>
  </si>
  <si>
    <t>Александровский р-н, Струнино г, Заречная ул, 1а</t>
  </si>
  <si>
    <t>679.140</t>
  </si>
  <si>
    <t>403.600</t>
  </si>
  <si>
    <t>Александровский р-н, Струнино г, Заречная ул, 27</t>
  </si>
  <si>
    <t>547.900</t>
  </si>
  <si>
    <t>Александровский р-н, Струнино г, Заречная ул, 28</t>
  </si>
  <si>
    <t>424.200</t>
  </si>
  <si>
    <t>263.000</t>
  </si>
  <si>
    <t>Александровский р-н, Струнино г, Заречная ул, 29</t>
  </si>
  <si>
    <t>745.600</t>
  </si>
  <si>
    <t>Александровский р-н, Струнино г, Заречная ул, 3 корп. 2</t>
  </si>
  <si>
    <t>Александровский р-н, Струнино г, Заречная ул, 3</t>
  </si>
  <si>
    <t>3001.000</t>
  </si>
  <si>
    <t>Александровский р-н, Струнино г, Заречная ул, 32</t>
  </si>
  <si>
    <t>968.200</t>
  </si>
  <si>
    <t>745.240</t>
  </si>
  <si>
    <t>441.150</t>
  </si>
  <si>
    <t>444.800</t>
  </si>
  <si>
    <t>Александровский р-н, Струнино г, Заречная ул, 40</t>
  </si>
  <si>
    <t>453.700</t>
  </si>
  <si>
    <t>451.100</t>
  </si>
  <si>
    <t>Александровский р-н, Струнино г, Заречная ул, 44</t>
  </si>
  <si>
    <t>Александровский р-н, Струнино г, Заречная ул, 46</t>
  </si>
  <si>
    <t>Александровский р-н, Струнино г, Заречная ул, 48</t>
  </si>
  <si>
    <t>Александровский р-н, Струнино г, Заречная ул, 8</t>
  </si>
  <si>
    <t>2019.100</t>
  </si>
  <si>
    <t>Александровский р-н, Струнино г, Кирова пл, 10</t>
  </si>
  <si>
    <t>856.700</t>
  </si>
  <si>
    <t>1204.200</t>
  </si>
  <si>
    <t>Александровский р-н, Струнино г, Кирова пл, 8</t>
  </si>
  <si>
    <t>707.200</t>
  </si>
  <si>
    <t>Александровский р-н, Струнино г, Кирова пл, 9</t>
  </si>
  <si>
    <t>439.590</t>
  </si>
  <si>
    <t>Александровский р-н, Струнино г, Лермонтова ул, 10</t>
  </si>
  <si>
    <t>1265.300</t>
  </si>
  <si>
    <t>Александровский р-н, Струнино г, Норильская ул, 1</t>
  </si>
  <si>
    <t>1277.800</t>
  </si>
  <si>
    <t>Александровский р-н, Струнино г, Норильская ул, 7</t>
  </si>
  <si>
    <t>1286.900</t>
  </si>
  <si>
    <t>4132.900</t>
  </si>
  <si>
    <t>Александровский р-н, Струнино г, Островского ул, 3</t>
  </si>
  <si>
    <t>853.900</t>
  </si>
  <si>
    <t>Александровский р-н, Струнино г, ПМК ул, 18</t>
  </si>
  <si>
    <t>204.600</t>
  </si>
  <si>
    <t>327.000</t>
  </si>
  <si>
    <t>Александровский р-н, Струнино г, Суворова ул, 18</t>
  </si>
  <si>
    <t>Александровский р-н, Струнино г, Фролова ул, 3</t>
  </si>
  <si>
    <t>204.900</t>
  </si>
  <si>
    <t>375.960</t>
  </si>
  <si>
    <t>Александровский р-н, Струнино г, Фролова ул, 5а</t>
  </si>
  <si>
    <t>295.400</t>
  </si>
  <si>
    <t>Александровский р-н, Струнино г, Фрунзе ул, 2</t>
  </si>
  <si>
    <t>854.600</t>
  </si>
  <si>
    <t>Александровский р-н, Струнино г, Фрунзе ул, 9</t>
  </si>
  <si>
    <t>2405.700</t>
  </si>
  <si>
    <t>Александровский р-н, Струнино г, Чкалова пер, 1</t>
  </si>
  <si>
    <t>1101.000</t>
  </si>
  <si>
    <t>690.610</t>
  </si>
  <si>
    <t>Александровский р-н, Струнино г, Шувалова пер, 3</t>
  </si>
  <si>
    <t>289.300</t>
  </si>
  <si>
    <t>656.000</t>
  </si>
  <si>
    <t>Александровский р-н, Струнино г, Шувалова ул, 10</t>
  </si>
  <si>
    <t>Александровский р-н, Струнино г, Шувалова ул, 12</t>
  </si>
  <si>
    <t>574.800</t>
  </si>
  <si>
    <t>449.300</t>
  </si>
  <si>
    <t>445.600</t>
  </si>
  <si>
    <t>665.400</t>
  </si>
  <si>
    <t>Александровский р-н, Струнино г, Шувалова ул, 14</t>
  </si>
  <si>
    <t>762.500</t>
  </si>
  <si>
    <t>Александровский р-н, Струнино г, Шувалова ул, 1а</t>
  </si>
  <si>
    <t>437.600</t>
  </si>
  <si>
    <t>864.500</t>
  </si>
  <si>
    <t>Александровский р-н, Струнино г, Шувалова ул, 2</t>
  </si>
  <si>
    <t>506.300</t>
  </si>
  <si>
    <t>375.100</t>
  </si>
  <si>
    <t>Александровский р-н, Струнино г, Шувалова ул, 2А</t>
  </si>
  <si>
    <t>Александровский р-н, Струнино г, Шувалова ул, 3а</t>
  </si>
  <si>
    <t>653.200</t>
  </si>
  <si>
    <t>Александровский р-н, Струнино г, Шувалова ул, 4</t>
  </si>
  <si>
    <t>613.700</t>
  </si>
  <si>
    <t>Александровский р-н, Струнино г, Шувалова ул, 5</t>
  </si>
  <si>
    <t>203.400</t>
  </si>
  <si>
    <t>299.700</t>
  </si>
  <si>
    <t>2287.600</t>
  </si>
  <si>
    <t>Александровский р-н, Струнино г, Шувалова ул, 7а</t>
  </si>
  <si>
    <t>Александровский р-н, Струнино г, Шувалова ул, 8</t>
  </si>
  <si>
    <t>298.700</t>
  </si>
  <si>
    <t>Александровский р-н, Струнино г, Шувалова ул, 9</t>
  </si>
  <si>
    <t>395.400</t>
  </si>
  <si>
    <t>Александровский р-н, Таратино д, Октябрьская ул, 1</t>
  </si>
  <si>
    <t>Александровский р-н, Таратино д, Октябрьская ул, 2</t>
  </si>
  <si>
    <t>Александровский р-н, Таратино д, Октябрьская ул, 3</t>
  </si>
  <si>
    <t>Александровский р-н, Таратино д, Октябрьская ул, 31</t>
  </si>
  <si>
    <t>413.000</t>
  </si>
  <si>
    <t>Александровский р-н, Таратино д, Октябрьская ул, 32</t>
  </si>
  <si>
    <t>Александровский р-н, Таратино д, Октябрьская ул, 33</t>
  </si>
  <si>
    <t>Александровский р-н, Таратино д, Октябрьская ул, 4</t>
  </si>
  <si>
    <t>Александровский р-н, Таратино д, Октябрьская ул, 5</t>
  </si>
  <si>
    <t>Александровский р-н, Таратино д, Спортивная ул, 10</t>
  </si>
  <si>
    <t>2539.000</t>
  </si>
  <si>
    <t>Александровский р-н, Таратино д, Спортивная ул, 11</t>
  </si>
  <si>
    <t>Александровский р-н, Таратино д, Спортивная ул, 13</t>
  </si>
  <si>
    <t>Александровский р-н, Таратино д, Спортивная ул, 131</t>
  </si>
  <si>
    <t>Александровский р-н, Таратино д, Спортивная ул, 134</t>
  </si>
  <si>
    <t>Александровский р-н, Таратино д, Спортивная ул, 6</t>
  </si>
  <si>
    <t>Александровский р-н, Таратино д, Спортивная ул, 7</t>
  </si>
  <si>
    <t>Александровский р-н, Таратино д, Спортивная ул, 8</t>
  </si>
  <si>
    <t>Александровский р-н, Таратино д, Спортивная ул, 9</t>
  </si>
  <si>
    <t>Владимир г, 1-й Коллективный проезд, 2</t>
  </si>
  <si>
    <t>599.000</t>
  </si>
  <si>
    <t>Владимир г, 1-й Коллективный проезд, 3</t>
  </si>
  <si>
    <t>551.300</t>
  </si>
  <si>
    <t>Владимир г, 1-й Коллективный проезд, 4</t>
  </si>
  <si>
    <t>Владимир г, 1-й Коллективный проезд, 5</t>
  </si>
  <si>
    <t>457.000</t>
  </si>
  <si>
    <t>335.100</t>
  </si>
  <si>
    <t>Владимир г, 1-й Коллективный проезд, 5А</t>
  </si>
  <si>
    <t>Владимир г, 1-й Коллективный проезд, 6</t>
  </si>
  <si>
    <t>Владимир г, 1-й Коллективный проезд, 6А</t>
  </si>
  <si>
    <t>1265.900</t>
  </si>
  <si>
    <t>Владимир г, 1-й Коллективный проезд, 7</t>
  </si>
  <si>
    <t>566.300</t>
  </si>
  <si>
    <t>Владимир г, 1-я Кольцевая ул, 28а</t>
  </si>
  <si>
    <t>876.400</t>
  </si>
  <si>
    <t>Владимир г, 1-я Никольская ул, 12</t>
  </si>
  <si>
    <t>Владимир г, 1-я Пионерская ул, 28</t>
  </si>
  <si>
    <t>587.700</t>
  </si>
  <si>
    <t>Владимир г, 1-я Пионерская ул, 30</t>
  </si>
  <si>
    <t>767.200</t>
  </si>
  <si>
    <t>Владимир г, 1-я Пионерская ул, 32</t>
  </si>
  <si>
    <t>1092.000</t>
  </si>
  <si>
    <t>1571.000</t>
  </si>
  <si>
    <t>Владимир г, 1-я Пионерская ул, 34</t>
  </si>
  <si>
    <t>448.250</t>
  </si>
  <si>
    <t>Владимир г, 1-я Пионерская ул, 36</t>
  </si>
  <si>
    <t>448.200</t>
  </si>
  <si>
    <t>Владимир г, 1-я Пионерская ул, 38</t>
  </si>
  <si>
    <t>460.400</t>
  </si>
  <si>
    <t>Владимир г, 1-я Пионерская ул, 40</t>
  </si>
  <si>
    <t>Владимир г, 1-я Пионерская ул, 55</t>
  </si>
  <si>
    <t>Владимир г, 1-я Пионерская ул, 55А</t>
  </si>
  <si>
    <t>Владимир г, 1-я Пионерская ул, 57</t>
  </si>
  <si>
    <t>447.200</t>
  </si>
  <si>
    <t>Владимир г, 1-я Пионерская ул, 61</t>
  </si>
  <si>
    <t>651.900</t>
  </si>
  <si>
    <t>3600.000</t>
  </si>
  <si>
    <t>836.300</t>
  </si>
  <si>
    <t>Владимир г, 1-я Пионерская ул, 64</t>
  </si>
  <si>
    <t>Владимир г, 1-я Пионерская ул, 65</t>
  </si>
  <si>
    <t>871.600</t>
  </si>
  <si>
    <t>666.400</t>
  </si>
  <si>
    <t>Владимир г, 1-я Пионерская ул, 67</t>
  </si>
  <si>
    <t>801.000</t>
  </si>
  <si>
    <t>Владимир г, 1-я Пионерская ул, 68А</t>
  </si>
  <si>
    <t>431.900</t>
  </si>
  <si>
    <t>Владимир г, 1-я Пионерская ул, 76</t>
  </si>
  <si>
    <t>423.900</t>
  </si>
  <si>
    <t>671.000</t>
  </si>
  <si>
    <t>Владимир г, 1-я Пионерская ул, 78</t>
  </si>
  <si>
    <t>568.470</t>
  </si>
  <si>
    <t>Владимир г, 1-я Пионерская ул, 80</t>
  </si>
  <si>
    <t>1064.900</t>
  </si>
  <si>
    <t>Владимир г, 1-я Пионерская ул, 80А</t>
  </si>
  <si>
    <t>470.100</t>
  </si>
  <si>
    <t>1038.400</t>
  </si>
  <si>
    <t>Владимир г, 1-я Пионерская ул, 82А</t>
  </si>
  <si>
    <t>457.500</t>
  </si>
  <si>
    <t>1001.000</t>
  </si>
  <si>
    <t>Владимир г, 1-я Пионерская ул, 86</t>
  </si>
  <si>
    <t>482.380</t>
  </si>
  <si>
    <t>632.100</t>
  </si>
  <si>
    <t>Владимир г, 1-я Пионерская ул, 86А</t>
  </si>
  <si>
    <t>197.400</t>
  </si>
  <si>
    <t>690.200</t>
  </si>
  <si>
    <t>689.500</t>
  </si>
  <si>
    <t>Владимир г, 1-я Пионерская ул, 88</t>
  </si>
  <si>
    <t>982.200</t>
  </si>
  <si>
    <t>Владимир г, 1-я Пионерская ул, 88Г</t>
  </si>
  <si>
    <t>665.280</t>
  </si>
  <si>
    <t>Владимир г, 2-й Кирпичный проезд, 2</t>
  </si>
  <si>
    <t>Владимир г, 2-й Коллективный проезд, 1</t>
  </si>
  <si>
    <t>Владимир г, 2-й Коллективный проезд, 2</t>
  </si>
  <si>
    <t>297.800</t>
  </si>
  <si>
    <t>273.900</t>
  </si>
  <si>
    <t>Владимир г, 2-й Коллективный проезд, 3</t>
  </si>
  <si>
    <t>583.700</t>
  </si>
  <si>
    <t>294.000</t>
  </si>
  <si>
    <t>Владимир г, 2-й Коллективный проезд, 4</t>
  </si>
  <si>
    <t>Владимир г, 2-й Коллективный проезд, 5</t>
  </si>
  <si>
    <t>194.200</t>
  </si>
  <si>
    <t>293.900</t>
  </si>
  <si>
    <t>Владимир г, 2-й Коллективный проезд, 6</t>
  </si>
  <si>
    <t>496.000</t>
  </si>
  <si>
    <t>Владимир г, 2-й Коллективный проезд, 6А</t>
  </si>
  <si>
    <t>386.000</t>
  </si>
  <si>
    <t>Владимир г, 2-й Почаевский проезд, 4</t>
  </si>
  <si>
    <t>797.900</t>
  </si>
  <si>
    <t>Владимир г, 2-я Кольцевая ул, 26а</t>
  </si>
  <si>
    <t>Владимир г, 2-я Кольцевая ул, 31а</t>
  </si>
  <si>
    <t>Владимир г, 2-я Кольцевая ул, 31б</t>
  </si>
  <si>
    <t>Владимир г, 2-я Кольцевая ул, 70</t>
  </si>
  <si>
    <t>Владимир г, 2-я Никольская ул, 7</t>
  </si>
  <si>
    <t>227.300</t>
  </si>
  <si>
    <t>288.500</t>
  </si>
  <si>
    <t>284.300</t>
  </si>
  <si>
    <t>Владимир г, 3-я Кольцевая ул, 10</t>
  </si>
  <si>
    <t>Владимир г, 3-я Кольцевая ул, 12</t>
  </si>
  <si>
    <t>Владимир г, 3-я Кольцевая ул, 14</t>
  </si>
  <si>
    <t>Владимир г, 3-я Кольцевая ул, 16</t>
  </si>
  <si>
    <t>Владимир г, 3-я Кольцевая ул, 18</t>
  </si>
  <si>
    <t>Владимир г, 3-я Кольцевая ул, 25а</t>
  </si>
  <si>
    <t>Владимир г, 3-я Кольцевая ул, 34</t>
  </si>
  <si>
    <t>Владимир г, 3-я Кольцевая ул, 36</t>
  </si>
  <si>
    <t>Владимир г, 850-летия ул, 2</t>
  </si>
  <si>
    <t>1089.000</t>
  </si>
  <si>
    <t>613.400</t>
  </si>
  <si>
    <t>Владимир г, 850-летия ул, 3</t>
  </si>
  <si>
    <t>1624.000</t>
  </si>
  <si>
    <t>1144.000</t>
  </si>
  <si>
    <t>Владимир г, 850-летия ул, 4</t>
  </si>
  <si>
    <t>1253.600</t>
  </si>
  <si>
    <t>Владимир г, 850-летия ул, 4А</t>
  </si>
  <si>
    <t>582.950</t>
  </si>
  <si>
    <t>932.100</t>
  </si>
  <si>
    <t>Владимир г, 850-летия ул, 4Б</t>
  </si>
  <si>
    <t>855.100</t>
  </si>
  <si>
    <t>Владимир г, 850-летия ул, 5</t>
  </si>
  <si>
    <t>1210.000</t>
  </si>
  <si>
    <t>862.000</t>
  </si>
  <si>
    <t>1879.900</t>
  </si>
  <si>
    <t>Владимир г, 850-летия ул, 6</t>
  </si>
  <si>
    <t>Владимир г, 850-летия ул, 7</t>
  </si>
  <si>
    <t>2660.000</t>
  </si>
  <si>
    <t>2327.000</t>
  </si>
  <si>
    <t>1229.500</t>
  </si>
  <si>
    <t>Владимир г, 9 Января ул, 2</t>
  </si>
  <si>
    <t>1178.700</t>
  </si>
  <si>
    <t>Владимир г, 9 Января ул, 3</t>
  </si>
  <si>
    <t>1031.100</t>
  </si>
  <si>
    <t>Владимир г, 9 Января ул, 4а</t>
  </si>
  <si>
    <t>491.000</t>
  </si>
  <si>
    <t>Владимир г, Алябьева ул, 10</t>
  </si>
  <si>
    <t>527.900</t>
  </si>
  <si>
    <t>Владимир г, Алябьева ул, 11/24</t>
  </si>
  <si>
    <t>683.800</t>
  </si>
  <si>
    <t>Владимир г, Алябьева ул, 12/26</t>
  </si>
  <si>
    <t>443.700</t>
  </si>
  <si>
    <t>Владимир г, Алябьева ул, 13</t>
  </si>
  <si>
    <t>582.700</t>
  </si>
  <si>
    <t>558.200</t>
  </si>
  <si>
    <t>600.400</t>
  </si>
  <si>
    <t>Владимир г, Алябьева ул, 14/13</t>
  </si>
  <si>
    <t>467.700</t>
  </si>
  <si>
    <t>272.500</t>
  </si>
  <si>
    <t>299.500</t>
  </si>
  <si>
    <t>Владимир г, Алябьева ул, 16</t>
  </si>
  <si>
    <t>2433.100</t>
  </si>
  <si>
    <t>Владимир г, Алябьева ул, 17</t>
  </si>
  <si>
    <t>274.650</t>
  </si>
  <si>
    <t>301.000</t>
  </si>
  <si>
    <t>Владимир г, Алябьева ул, 17а</t>
  </si>
  <si>
    <t>642.800</t>
  </si>
  <si>
    <t>802.100</t>
  </si>
  <si>
    <t>Владимир г, Алябьева ул, 18</t>
  </si>
  <si>
    <t>Владимир г, Алябьева ул, 19</t>
  </si>
  <si>
    <t>276.700</t>
  </si>
  <si>
    <t>Владимир г, Алябьева ул, 19а</t>
  </si>
  <si>
    <t>644.800</t>
  </si>
  <si>
    <t>559.300</t>
  </si>
  <si>
    <t>619.300</t>
  </si>
  <si>
    <t>Владимир г, Алябьева ул, 20</t>
  </si>
  <si>
    <t>892.200</t>
  </si>
  <si>
    <t>269.500</t>
  </si>
  <si>
    <t>Владимир г, Алябьева ул, 23</t>
  </si>
  <si>
    <t>297.200</t>
  </si>
  <si>
    <t>607.000</t>
  </si>
  <si>
    <t>659.100</t>
  </si>
  <si>
    <t>Владимир г, Алябьева ул, 3</t>
  </si>
  <si>
    <t>393.600</t>
  </si>
  <si>
    <t>391.600</t>
  </si>
  <si>
    <t>Владимир г, Алябьева ул, 3а</t>
  </si>
  <si>
    <t>697.000</t>
  </si>
  <si>
    <t>Владимир г, Алябьева ул, 4</t>
  </si>
  <si>
    <t>323.400</t>
  </si>
  <si>
    <t>345.800</t>
  </si>
  <si>
    <t>508.300</t>
  </si>
  <si>
    <t>Владимир г, Алябьева ул, 7</t>
  </si>
  <si>
    <t>436.400</t>
  </si>
  <si>
    <t>281.000</t>
  </si>
  <si>
    <t>951.500</t>
  </si>
  <si>
    <t>276.500</t>
  </si>
  <si>
    <t>992.000</t>
  </si>
  <si>
    <t>848.850</t>
  </si>
  <si>
    <t>719.640</t>
  </si>
  <si>
    <t>500.700</t>
  </si>
  <si>
    <t>372.100</t>
  </si>
  <si>
    <t>676.000</t>
  </si>
  <si>
    <t>Владимир г, Асаткина ул, 15</t>
  </si>
  <si>
    <t>548.900</t>
  </si>
  <si>
    <t>Владимир г, Асаткина ул, 17</t>
  </si>
  <si>
    <t>Владимир г, Асаткина ул, 18</t>
  </si>
  <si>
    <t>Владимир г, Асаткина ул, 19</t>
  </si>
  <si>
    <t>627.700</t>
  </si>
  <si>
    <t>Владимир г, Асаткина ул, 2</t>
  </si>
  <si>
    <t>958.000</t>
  </si>
  <si>
    <t>1862.000</t>
  </si>
  <si>
    <t>Владимир г, Асаткина ул, 20</t>
  </si>
  <si>
    <t>593.400</t>
  </si>
  <si>
    <t>549.500</t>
  </si>
  <si>
    <t>Владимир г, Асаткина ул, 21</t>
  </si>
  <si>
    <t>396.000</t>
  </si>
  <si>
    <t>Владимир г, Асаткина ул, 22</t>
  </si>
  <si>
    <t>Владимир г, Асаткина ул, 23</t>
  </si>
  <si>
    <t>Владимир г, Асаткина ул, 24</t>
  </si>
  <si>
    <t>197.000</t>
  </si>
  <si>
    <t>Владимир г, Асаткина ул, 25</t>
  </si>
  <si>
    <t>Владимир г, Асаткина ул, 26</t>
  </si>
  <si>
    <t>970.200</t>
  </si>
  <si>
    <t>Владимир г, Асаткина ул, 29</t>
  </si>
  <si>
    <t>959.600</t>
  </si>
  <si>
    <t>Владимир г, Асаткина ул, 2А</t>
  </si>
  <si>
    <t>436.000</t>
  </si>
  <si>
    <t>778.700</t>
  </si>
  <si>
    <t>980.100</t>
  </si>
  <si>
    <t>Владимир г, Асаткина ул, 3/8</t>
  </si>
  <si>
    <t>Владимир г, Асаткина ул, 30</t>
  </si>
  <si>
    <t>Владимир г, Асаткина ул, 31</t>
  </si>
  <si>
    <t>782.000</t>
  </si>
  <si>
    <t>542.700</t>
  </si>
  <si>
    <t>Владимир г, Асаткина ул, 34</t>
  </si>
  <si>
    <t>Владимир г, Асаткина ул, 36</t>
  </si>
  <si>
    <t>872.000</t>
  </si>
  <si>
    <t>560.400</t>
  </si>
  <si>
    <t>Владимир г, Асаткина ул, 7</t>
  </si>
  <si>
    <t>Владимир г, Асаткина ул, 8</t>
  </si>
  <si>
    <t>Владимир г, Балакирева ул, 22</t>
  </si>
  <si>
    <t>347.700</t>
  </si>
  <si>
    <t>Владимир г, Балакирева ул, 24</t>
  </si>
  <si>
    <t>1065.000</t>
  </si>
  <si>
    <t>985.500</t>
  </si>
  <si>
    <t>Владимир г, Балакирева ул, 25</t>
  </si>
  <si>
    <t>2077.000</t>
  </si>
  <si>
    <t>Владимир г, Балакирева ул, 25а</t>
  </si>
  <si>
    <t>Владимир г, Балакирева ул, 26а</t>
  </si>
  <si>
    <t>1541.000</t>
  </si>
  <si>
    <t>Владимир г, Балакирева ул, 27</t>
  </si>
  <si>
    <t>Владимир г, Балакирева ул, 29</t>
  </si>
  <si>
    <t>Владимир г, Балакирева ул, 31</t>
  </si>
  <si>
    <t>6441.000</t>
  </si>
  <si>
    <t>Владимир г, Балакирева ул, 33</t>
  </si>
  <si>
    <t>Владимир г, Балакирева ул, 35</t>
  </si>
  <si>
    <t>964.000</t>
  </si>
  <si>
    <t>Владимир г, Балакирева ул, 37</t>
  </si>
  <si>
    <t>Владимир г, Балакирева ул, 37а</t>
  </si>
  <si>
    <t>632.550</t>
  </si>
  <si>
    <t>Владимир г, Балакирева ул, 37б</t>
  </si>
  <si>
    <t>2934.000</t>
  </si>
  <si>
    <t>Владимир г, Балакирева ул, 37г</t>
  </si>
  <si>
    <t>Владимир г, Балакирева ул, 37д</t>
  </si>
  <si>
    <t>1860.000</t>
  </si>
  <si>
    <t>Владимир г, Балакирева ул, 39</t>
  </si>
  <si>
    <t>948.000</t>
  </si>
  <si>
    <t>Владимир г, Балакирева ул, 43</t>
  </si>
  <si>
    <t>1082.000</t>
  </si>
  <si>
    <t>4500.000</t>
  </si>
  <si>
    <t>Владимир г, Балакирева ул, 43а</t>
  </si>
  <si>
    <t>Владимир г, Балакирева ул, 43б</t>
  </si>
  <si>
    <t>1661.000</t>
  </si>
  <si>
    <t>Владимир г, Балакирева ул, 43в</t>
  </si>
  <si>
    <t>Владимир г, Балакирева ул, 43г</t>
  </si>
  <si>
    <t>Владимир г, Балакирева ул, 45</t>
  </si>
  <si>
    <t>Владимир г, Балакирева ул, 45а</t>
  </si>
  <si>
    <t>Владимир г, Балакирева ул, 47</t>
  </si>
  <si>
    <t>1234.000</t>
  </si>
  <si>
    <t>Владимир г, Балакирева ул, 47а</t>
  </si>
  <si>
    <t>Владимир г, Балакирева ул, 49</t>
  </si>
  <si>
    <t>1116.000</t>
  </si>
  <si>
    <t>636.000</t>
  </si>
  <si>
    <t>Владимир г, Балакирева ул, 51Б</t>
  </si>
  <si>
    <t>268.000</t>
  </si>
  <si>
    <t>3223.700</t>
  </si>
  <si>
    <t>Владимир г, Балакирева ул, 53</t>
  </si>
  <si>
    <t>1148.000</t>
  </si>
  <si>
    <t>Владимир г, Балакирева ул, 57</t>
  </si>
  <si>
    <t>1666.000</t>
  </si>
  <si>
    <t>Владимир г, Балакирева ул, 57а</t>
  </si>
  <si>
    <t>Владимир г, Батурина ул, 12Б</t>
  </si>
  <si>
    <t>278.900</t>
  </si>
  <si>
    <t>Владимир г, Батурина ул, 1А</t>
  </si>
  <si>
    <t>527.350</t>
  </si>
  <si>
    <t>639.400</t>
  </si>
  <si>
    <t>Владимир г, Батурина ул, 21</t>
  </si>
  <si>
    <t>1288.600</t>
  </si>
  <si>
    <t>Владимир г, Батурина ул, 2А</t>
  </si>
  <si>
    <t>1594.000</t>
  </si>
  <si>
    <t>Владимир г, Батурина ул, 33</t>
  </si>
  <si>
    <t>933.400</t>
  </si>
  <si>
    <t>3485.400</t>
  </si>
  <si>
    <t>Владимир г, Баумана ул, 10</t>
  </si>
  <si>
    <t>Владимир г, Баумана ул, 4</t>
  </si>
  <si>
    <t>543.400</t>
  </si>
  <si>
    <t>628.300</t>
  </si>
  <si>
    <t>Владимир г, Баумана ул, 6</t>
  </si>
  <si>
    <t>623.200</t>
  </si>
  <si>
    <t>Владимир г, Баумана ул, 8</t>
  </si>
  <si>
    <t>806.100</t>
  </si>
  <si>
    <t>Владимир г, Безыменского ул, 1</t>
  </si>
  <si>
    <t>2528.000</t>
  </si>
  <si>
    <t>Владимир г, Безыменского ул, 10</t>
  </si>
  <si>
    <t>Владимир г, Безыменского ул, 10а</t>
  </si>
  <si>
    <t>377.200</t>
  </si>
  <si>
    <t>382.700</t>
  </si>
  <si>
    <t>Владимир г, Безыменского ул, 11</t>
  </si>
  <si>
    <t>900.400</t>
  </si>
  <si>
    <t>922.300</t>
  </si>
  <si>
    <t>Владимир г, Безыменского ул, 11а</t>
  </si>
  <si>
    <t>8043.750</t>
  </si>
  <si>
    <t>Владимир г, Безыменского ул, 11Б</t>
  </si>
  <si>
    <t>19233.000</t>
  </si>
  <si>
    <t>1479.000</t>
  </si>
  <si>
    <t>Владимир г, Безыменского ул, 13</t>
  </si>
  <si>
    <t>6369.000</t>
  </si>
  <si>
    <t>Владимир г, Безыменского ул, 13а</t>
  </si>
  <si>
    <t>1832.000</t>
  </si>
  <si>
    <t>4371.000</t>
  </si>
  <si>
    <t>Владимир г, Безыменского ул, 13б</t>
  </si>
  <si>
    <t>Владимир г, Безыменского ул, 14</t>
  </si>
  <si>
    <t>1071.000</t>
  </si>
  <si>
    <t>Владимир г, Безыменского ул, 14а</t>
  </si>
  <si>
    <t>Владимир г, Безыменского ул, 15</t>
  </si>
  <si>
    <t>1780.000</t>
  </si>
  <si>
    <t>7780.900</t>
  </si>
  <si>
    <t>Владимир г, Безыменского ул, 16</t>
  </si>
  <si>
    <t>Владимир г, Безыменского ул, 16а</t>
  </si>
  <si>
    <t>Владимир г, Безыменского ул, 16б</t>
  </si>
  <si>
    <t>634.000</t>
  </si>
  <si>
    <t>Владимир г, Безыменского ул, 16в</t>
  </si>
  <si>
    <t>Владимир г, Безыменского ул, 17а</t>
  </si>
  <si>
    <t>Владимир г, Безыменского ул, 17г</t>
  </si>
  <si>
    <t>17400.000</t>
  </si>
  <si>
    <t>2150.000</t>
  </si>
  <si>
    <t>Владимир г, Безыменского ул, 18а</t>
  </si>
  <si>
    <t>1927.000</t>
  </si>
  <si>
    <t>Владимир г, Безыменского ул, 18б</t>
  </si>
  <si>
    <t>765.800</t>
  </si>
  <si>
    <t>Владимир г, Безыменского ул, 19</t>
  </si>
  <si>
    <t>904.500</t>
  </si>
  <si>
    <t>Владимир г, Безыменского ул, 1а</t>
  </si>
  <si>
    <t>451.700</t>
  </si>
  <si>
    <t>6439.000</t>
  </si>
  <si>
    <t>Владимир г, Безыменского ул, 2</t>
  </si>
  <si>
    <t>891.000</t>
  </si>
  <si>
    <t>Владимир г, Безыменского ул, 20</t>
  </si>
  <si>
    <t>832.000</t>
  </si>
  <si>
    <t>Владимир г, Безыменского ул, 21</t>
  </si>
  <si>
    <t>5910.000</t>
  </si>
  <si>
    <t>Владимир г, Безыменского ул, 21а</t>
  </si>
  <si>
    <t>4543.100</t>
  </si>
  <si>
    <t>Владимир г, Безыменского ул, 21б</t>
  </si>
  <si>
    <t>3972.000</t>
  </si>
  <si>
    <t>Владимир г, Безыменского ул, 22</t>
  </si>
  <si>
    <t>658.600</t>
  </si>
  <si>
    <t>Владимир г, Безыменского ул, 22а</t>
  </si>
  <si>
    <t>1708.000</t>
  </si>
  <si>
    <t>Владимир г, Безыменского ул, 23</t>
  </si>
  <si>
    <t>5849.000</t>
  </si>
  <si>
    <t>Владимир г, Безыменского ул, 26</t>
  </si>
  <si>
    <t>Владимир г, Безыменского ул, 26а</t>
  </si>
  <si>
    <t>1680.450</t>
  </si>
  <si>
    <t>Владимир г, Безыменского ул, 3</t>
  </si>
  <si>
    <t>894.900</t>
  </si>
  <si>
    <t>3296.000</t>
  </si>
  <si>
    <t>Владимир г, Безыменского ул, 3а</t>
  </si>
  <si>
    <t>10885.000</t>
  </si>
  <si>
    <t>Владимир г, Безыменского ул, 4</t>
  </si>
  <si>
    <t>Владимир г, Безыменского ул, 4А</t>
  </si>
  <si>
    <t>1228.000</t>
  </si>
  <si>
    <t>Владимир г, Безыменского ул, 5</t>
  </si>
  <si>
    <t>5934.000</t>
  </si>
  <si>
    <t>5884.000</t>
  </si>
  <si>
    <t>3702.000</t>
  </si>
  <si>
    <t>Владимир г, Безыменского ул, 6</t>
  </si>
  <si>
    <t>1529.000</t>
  </si>
  <si>
    <t>Владимир г, Безыменского ул, 6а</t>
  </si>
  <si>
    <t>1849.800</t>
  </si>
  <si>
    <t>1860.700</t>
  </si>
  <si>
    <t>Владимир г, Безыменского ул, 7</t>
  </si>
  <si>
    <t>6189.000</t>
  </si>
  <si>
    <t>Владимир г, Безыменского ул, 8</t>
  </si>
  <si>
    <t>1366.100</t>
  </si>
  <si>
    <t>10000.000</t>
  </si>
  <si>
    <t>Владимир г, Безыменского ул, 9б</t>
  </si>
  <si>
    <t>833.000</t>
  </si>
  <si>
    <t>Владимир г, Безыменского ул, 9в</t>
  </si>
  <si>
    <t>1782.700</t>
  </si>
  <si>
    <t>871.000</t>
  </si>
  <si>
    <t>Владимир г, Белоконской ул, 12</t>
  </si>
  <si>
    <t>842.800</t>
  </si>
  <si>
    <t>Владимир г, Белоконской ул, 13</t>
  </si>
  <si>
    <t>Владимир г, Белоконской ул, 13А</t>
  </si>
  <si>
    <t>Владимир г, Белоконской ул, 13Б</t>
  </si>
  <si>
    <t>Владимир г, Белоконской ул, 14</t>
  </si>
  <si>
    <t>Владимир г, Белоконской ул, 14б</t>
  </si>
  <si>
    <t>1247.000</t>
  </si>
  <si>
    <t>Владимир г, Белоконской ул, 15</t>
  </si>
  <si>
    <t>863.200</t>
  </si>
  <si>
    <t>Владимир г, Белоконской ул, 15А</t>
  </si>
  <si>
    <t>Владимир г, Белоконской ул, 15Б</t>
  </si>
  <si>
    <t>982.000</t>
  </si>
  <si>
    <t>857.900</t>
  </si>
  <si>
    <t>857.200</t>
  </si>
  <si>
    <t>Владимир г, Белоконской ул, 16</t>
  </si>
  <si>
    <t>870.700</t>
  </si>
  <si>
    <t>Владимир г, Белоконской ул, 17</t>
  </si>
  <si>
    <t>890.400</t>
  </si>
  <si>
    <t>Владимир г, Белоконской ул, 18</t>
  </si>
  <si>
    <t>979.400</t>
  </si>
  <si>
    <t>Владимир г, Белоконской ул, 19</t>
  </si>
  <si>
    <t>888.400</t>
  </si>
  <si>
    <t>Владимир г, Белоконской ул, 19А</t>
  </si>
  <si>
    <t>975.000</t>
  </si>
  <si>
    <t>866.300</t>
  </si>
  <si>
    <t>Владимир г, Белоконской ул, 21</t>
  </si>
  <si>
    <t>893.700</t>
  </si>
  <si>
    <t>Владимир г, Белоконской ул, 21А</t>
  </si>
  <si>
    <t>Владимир г, Белоконской ул, 23</t>
  </si>
  <si>
    <t>Владимир г, Белоконской ул, 25</t>
  </si>
  <si>
    <t>1149.500</t>
  </si>
  <si>
    <t>Владимир г, Белоконской ул, 6</t>
  </si>
  <si>
    <t>944.200</t>
  </si>
  <si>
    <t>Владимир г, Белоконской ул, 8</t>
  </si>
  <si>
    <t>1074.900</t>
  </si>
  <si>
    <t>Владимир г, Березина ул, 1</t>
  </si>
  <si>
    <t>512.800</t>
  </si>
  <si>
    <t>Владимир г, Березина ул, 2А</t>
  </si>
  <si>
    <t>2343.000</t>
  </si>
  <si>
    <t>564.800</t>
  </si>
  <si>
    <t>Владимир г, Березина ул, 3</t>
  </si>
  <si>
    <t>874.600</t>
  </si>
  <si>
    <t>Владимир г, Березина ул, 3А</t>
  </si>
  <si>
    <t>507.000</t>
  </si>
  <si>
    <t>256.350</t>
  </si>
  <si>
    <t>443.600</t>
  </si>
  <si>
    <t>409.800</t>
  </si>
  <si>
    <t>Владимир г, Березина ул, 5</t>
  </si>
  <si>
    <t>469.200</t>
  </si>
  <si>
    <t>Владимир г, Благонравова ул, 5</t>
  </si>
  <si>
    <t>12831.300</t>
  </si>
  <si>
    <t>Владимир г, Благонравова ул, 7</t>
  </si>
  <si>
    <t>934.600</t>
  </si>
  <si>
    <t>Владимир г, Благонравова ул, 9</t>
  </si>
  <si>
    <t>881.200</t>
  </si>
  <si>
    <t>Владимир г, Бобкова ул, 1</t>
  </si>
  <si>
    <t>265.600</t>
  </si>
  <si>
    <t>204.300</t>
  </si>
  <si>
    <t>315.900</t>
  </si>
  <si>
    <t>Владимир г, Бобкова ул, 1а</t>
  </si>
  <si>
    <t>200.200</t>
  </si>
  <si>
    <t>688.400</t>
  </si>
  <si>
    <t>Владимир г, Бобкова ул, 3</t>
  </si>
  <si>
    <t>203.700</t>
  </si>
  <si>
    <t>Владимир г, Бобкова ул, 3а</t>
  </si>
  <si>
    <t>688.600</t>
  </si>
  <si>
    <t>210.900</t>
  </si>
  <si>
    <t>Владимир г, Бобкова ул, 5</t>
  </si>
  <si>
    <t>878.200</t>
  </si>
  <si>
    <t>Владимир г, Бобкова ул, 8</t>
  </si>
  <si>
    <t>655.500</t>
  </si>
  <si>
    <t>518.300</t>
  </si>
  <si>
    <t>Владимир г, Большая Московская ул, 100</t>
  </si>
  <si>
    <t>Владимир г, Большая Московская ул, 4/6</t>
  </si>
  <si>
    <t>1659.000</t>
  </si>
  <si>
    <t>Владимир г, Большая Московская ул, 46</t>
  </si>
  <si>
    <t>408.600</t>
  </si>
  <si>
    <t>1435.000</t>
  </si>
  <si>
    <t>628.100</t>
  </si>
  <si>
    <t>1155.760</t>
  </si>
  <si>
    <t>515.500</t>
  </si>
  <si>
    <t>528.000</t>
  </si>
  <si>
    <t>1641.240</t>
  </si>
  <si>
    <t>Владимир г, Большая Московская ул, 69</t>
  </si>
  <si>
    <t>343.100</t>
  </si>
  <si>
    <t>Владимир г, Большая Московская ул, 71а</t>
  </si>
  <si>
    <t>Владимир г, Большая Московская ул, 75б</t>
  </si>
  <si>
    <t>2226.000</t>
  </si>
  <si>
    <t>Владимир г, Большая Московская ул, 86</t>
  </si>
  <si>
    <t>782.600</t>
  </si>
  <si>
    <t>2351.000</t>
  </si>
  <si>
    <t>3555.000</t>
  </si>
  <si>
    <t>2785.000</t>
  </si>
  <si>
    <t>Владимир г, Большая Нижегородская ул, 100</t>
  </si>
  <si>
    <t>453.400</t>
  </si>
  <si>
    <t>Владимир г, Большая Нижегородская ул, 101а</t>
  </si>
  <si>
    <t>450.100</t>
  </si>
  <si>
    <t>Владимир г, Большая Нижегородская ул, 104</t>
  </si>
  <si>
    <t>938.000</t>
  </si>
  <si>
    <t>Владимир г, Большая Нижегородская ул, 105д</t>
  </si>
  <si>
    <t>412.300</t>
  </si>
  <si>
    <t>Владимир г, Большая Нижегородская ул, 107а</t>
  </si>
  <si>
    <t>584.800</t>
  </si>
  <si>
    <t>529.630</t>
  </si>
  <si>
    <t>Владимир г, Большая Нижегородская ул, 109а</t>
  </si>
  <si>
    <t>Владимир г, Большая Нижегородская ул, 1а</t>
  </si>
  <si>
    <t>1770.000</t>
  </si>
  <si>
    <t>Владимир г, Большая Нижегородская ул, 27</t>
  </si>
  <si>
    <t>4634.700</t>
  </si>
  <si>
    <t>Владимир г, Большая Нижегородская ул, 27а</t>
  </si>
  <si>
    <t>Владимир г, Большая Нижегородская ул, 27б</t>
  </si>
  <si>
    <t>Владимир г, Большая Нижегородская ул, 27Г</t>
  </si>
  <si>
    <t>Владимир г, Большая Нижегородская ул, 32</t>
  </si>
  <si>
    <t>1449.100</t>
  </si>
  <si>
    <t>Владимир г, Большая Нижегородская ул, 33б</t>
  </si>
  <si>
    <t>Владимир г, Большая Нижегородская ул, 34</t>
  </si>
  <si>
    <t>6323.000</t>
  </si>
  <si>
    <t>3747.700</t>
  </si>
  <si>
    <t>Владимир г, Большая Нижегородская ул, 36</t>
  </si>
  <si>
    <t>1253.000</t>
  </si>
  <si>
    <t>1197.000</t>
  </si>
  <si>
    <t>Владимир г, Большая Нижегородская ул, 50</t>
  </si>
  <si>
    <t>647.900</t>
  </si>
  <si>
    <t>1377.200</t>
  </si>
  <si>
    <t>1172.200</t>
  </si>
  <si>
    <t>639.700</t>
  </si>
  <si>
    <t>575.600</t>
  </si>
  <si>
    <t>Владимир г, Большая Нижегородская ул, 73а</t>
  </si>
  <si>
    <t>387.200</t>
  </si>
  <si>
    <t>638.700</t>
  </si>
  <si>
    <t>Владимир г, Большая Нижегородская ул, 95</t>
  </si>
  <si>
    <t>723.000</t>
  </si>
  <si>
    <t>Владимир г, Большая Нижегородская ул, 97а</t>
  </si>
  <si>
    <t>1313.000</t>
  </si>
  <si>
    <t>Владимир г, Большая Нижегородская ул, 99а</t>
  </si>
  <si>
    <t>Владимир г, Большие Ременники ул, 13</t>
  </si>
  <si>
    <t>Владимир г, Большие Ременники ул, 17а</t>
  </si>
  <si>
    <t>Владимир г, Большие Ременники ул, 2а</t>
  </si>
  <si>
    <t>1498.700</t>
  </si>
  <si>
    <t>Владимир г, Большой проезд, 15а</t>
  </si>
  <si>
    <t>2069.300</t>
  </si>
  <si>
    <t>Владимир г, Бородина ул, 35</t>
  </si>
  <si>
    <t>1520.000</t>
  </si>
  <si>
    <t>353.200</t>
  </si>
  <si>
    <t>Владимир г, Варваринский проезд, 3</t>
  </si>
  <si>
    <t>Владимир г, Василисина ул, 1</t>
  </si>
  <si>
    <t>1172.300</t>
  </si>
  <si>
    <t>Владимир г, Василисина ул, 10</t>
  </si>
  <si>
    <t>Владимир г, Василисина ул, 10а</t>
  </si>
  <si>
    <t>932.000</t>
  </si>
  <si>
    <t>882.800</t>
  </si>
  <si>
    <t>508.080</t>
  </si>
  <si>
    <t>Владимир г, Василисина ул, 11</t>
  </si>
  <si>
    <t>1790.600</t>
  </si>
  <si>
    <t>Владимир г, Василисина ул, 12</t>
  </si>
  <si>
    <t>Владимир г, Василисина ул, 12а</t>
  </si>
  <si>
    <t>759.900</t>
  </si>
  <si>
    <t>Владимир г, Василисина ул, 12б</t>
  </si>
  <si>
    <t>877.000</t>
  </si>
  <si>
    <t>817.000</t>
  </si>
  <si>
    <t>604.500</t>
  </si>
  <si>
    <t>Владимир г, Василисина ул, 14</t>
  </si>
  <si>
    <t>884.700</t>
  </si>
  <si>
    <t>Владимир г, Василисина ул, 14а</t>
  </si>
  <si>
    <t>1301.200</t>
  </si>
  <si>
    <t>Владимир г, Василисина ул, 14б</t>
  </si>
  <si>
    <t>727.300</t>
  </si>
  <si>
    <t>Владимир г, Василисина ул, 15</t>
  </si>
  <si>
    <t>Владимир г, Василисина ул, 16</t>
  </si>
  <si>
    <t>1122.000</t>
  </si>
  <si>
    <t>Владимир г, Василисина ул, 17</t>
  </si>
  <si>
    <t>598.200</t>
  </si>
  <si>
    <t>Владимир г, Василисина ул, 18</t>
  </si>
  <si>
    <t>Владимир г, Василисина ул, 18а</t>
  </si>
  <si>
    <t>Владимир г, Василисина ул, 18б</t>
  </si>
  <si>
    <t>1277.000</t>
  </si>
  <si>
    <t>Владимир г, Василисина ул, 2</t>
  </si>
  <si>
    <t>1609.200</t>
  </si>
  <si>
    <t>Владимир г, Василисина ул, 20</t>
  </si>
  <si>
    <t>1966.000</t>
  </si>
  <si>
    <t>Владимир г, Василисина ул, 22а</t>
  </si>
  <si>
    <t>1008.000</t>
  </si>
  <si>
    <t>Владимир г, Василисина ул, 2а</t>
  </si>
  <si>
    <t>Владимир г, Василисина ул, 3</t>
  </si>
  <si>
    <t>Владимир г, Василисина ул, 4</t>
  </si>
  <si>
    <t>866.200</t>
  </si>
  <si>
    <t>Владимир г, Василисина ул, 4а</t>
  </si>
  <si>
    <t>Владимир г, Василисина ул, 5</t>
  </si>
  <si>
    <t>Владимир г, Василисина ул, 6</t>
  </si>
  <si>
    <t>1492.400</t>
  </si>
  <si>
    <t>2862.000</t>
  </si>
  <si>
    <t>Владимир г, Василисина ул, 8а</t>
  </si>
  <si>
    <t>1696.000</t>
  </si>
  <si>
    <t>533.600</t>
  </si>
  <si>
    <t>Владимир г, Василисина ул, 8б</t>
  </si>
  <si>
    <t>1825.000</t>
  </si>
  <si>
    <t>Владимир г, Василисина ул, 9</t>
  </si>
  <si>
    <t>7900.200</t>
  </si>
  <si>
    <t>Владимир г, Василисина ул, 9а</t>
  </si>
  <si>
    <t>Владимир г, Верхняя Дуброва ул, 1</t>
  </si>
  <si>
    <t>662.800</t>
  </si>
  <si>
    <t>Владимир г, Верхняя Дуброва ул, 10</t>
  </si>
  <si>
    <t>1645.000</t>
  </si>
  <si>
    <t>Владимир г, Верхняя Дуброва ул, 12</t>
  </si>
  <si>
    <t>336.300</t>
  </si>
  <si>
    <t>Владимир г, Верхняя Дуброва ул, 13</t>
  </si>
  <si>
    <t>336.800</t>
  </si>
  <si>
    <t>Владимир г, Верхняя Дуброва ул, 15</t>
  </si>
  <si>
    <t>Владимир г, Верхняя Дуброва ул, 16</t>
  </si>
  <si>
    <t>310.080</t>
  </si>
  <si>
    <t>Владимир г, Верхняя Дуброва ул, 17</t>
  </si>
  <si>
    <t>1318.800</t>
  </si>
  <si>
    <t>Владимир г, Верхняя Дуброва ул, 18</t>
  </si>
  <si>
    <t>Владимир г, Верхняя Дуброва ул, 18А</t>
  </si>
  <si>
    <t>1378.600</t>
  </si>
  <si>
    <t>1247.400</t>
  </si>
  <si>
    <t>Владимир г, Верхняя Дуброва ул, 18Б</t>
  </si>
  <si>
    <t>1656.200</t>
  </si>
  <si>
    <t>Владимир г, Верхняя Дуброва ул, 19</t>
  </si>
  <si>
    <t>250.400</t>
  </si>
  <si>
    <t>Владимир г, Верхняя Дуброва ул, 2</t>
  </si>
  <si>
    <t>Владимир г, Верхняя Дуброва ул, 20</t>
  </si>
  <si>
    <t>Владимир г, Верхняя Дуброва ул, 20А</t>
  </si>
  <si>
    <t>2466.000</t>
  </si>
  <si>
    <t>450.400</t>
  </si>
  <si>
    <t>Владимир г, Верхняя Дуброва ул, 21</t>
  </si>
  <si>
    <t>4480.000</t>
  </si>
  <si>
    <t>962.200</t>
  </si>
  <si>
    <t>Владимир г, Верхняя Дуброва ул, 22А</t>
  </si>
  <si>
    <t>1904.200</t>
  </si>
  <si>
    <t>Владимир г, Верхняя Дуброва ул, 22Б</t>
  </si>
  <si>
    <t>773.000</t>
  </si>
  <si>
    <t>900.800</t>
  </si>
  <si>
    <t>Владимир г, Верхняя Дуброва ул, 23</t>
  </si>
  <si>
    <t>11984.000</t>
  </si>
  <si>
    <t>Владимир г, Верхняя Дуброва ул, 25</t>
  </si>
  <si>
    <t>Владимир г, Верхняя Дуброва ул, 26А</t>
  </si>
  <si>
    <t>2276.100</t>
  </si>
  <si>
    <t>Владимир г, Верхняя Дуброва ул, 26Г</t>
  </si>
  <si>
    <t>Владимир г, Верхняя Дуброва ул, 27</t>
  </si>
  <si>
    <t>605.400</t>
  </si>
  <si>
    <t>756.600</t>
  </si>
  <si>
    <t>Владимир г, Верхняя Дуброва ул, 28А</t>
  </si>
  <si>
    <t>831.100</t>
  </si>
  <si>
    <t>773.500</t>
  </si>
  <si>
    <t>Владимир г, Верхняя Дуброва ул, 28В</t>
  </si>
  <si>
    <t>Владимир г, Верхняя Дуброва ул, 29</t>
  </si>
  <si>
    <t>938.600</t>
  </si>
  <si>
    <t>Владимир г, Верхняя Дуброва ул, 2Б</t>
  </si>
  <si>
    <t>Владимир г, Верхняя Дуброва ул, 3</t>
  </si>
  <si>
    <t>Владимир г, Верхняя Дуброва ул, 30</t>
  </si>
  <si>
    <t>3046.600</t>
  </si>
  <si>
    <t>Владимир г, Верхняя Дуброва ул, 31</t>
  </si>
  <si>
    <t>Владимир г, Верхняя Дуброва ул, 32</t>
  </si>
  <si>
    <t>621.600</t>
  </si>
  <si>
    <t>Владимир г, Верхняя Дуброва ул, 33</t>
  </si>
  <si>
    <t>Владимир г, Верхняя Дуброва ул, 34</t>
  </si>
  <si>
    <t>Владимир г, Верхняя Дуброва ул, 36</t>
  </si>
  <si>
    <t>631.500</t>
  </si>
  <si>
    <t>Владимир г, Верхняя Дуброва ул, 36Г</t>
  </si>
  <si>
    <t>1535.000</t>
  </si>
  <si>
    <t>1528.500</t>
  </si>
  <si>
    <t>Владимир г, Верхняя Дуброва ул, 36Ж</t>
  </si>
  <si>
    <t>Владимир г, Верхняя Дуброва ул, 37</t>
  </si>
  <si>
    <t>606.300</t>
  </si>
  <si>
    <t>Владимир г, Верхняя Дуброва ул, 38</t>
  </si>
  <si>
    <t>Владимир г, Верхняя Дуброва ул, 38А</t>
  </si>
  <si>
    <t>Владимир г, Верхняя Дуброва ул, 38Б</t>
  </si>
  <si>
    <t>591.000</t>
  </si>
  <si>
    <t>Владимир г, Верхняя Дуброва ул, 38В</t>
  </si>
  <si>
    <t>794.000</t>
  </si>
  <si>
    <t>Владимир г, Верхняя Дуброва ул, 38Г</t>
  </si>
  <si>
    <t>596.900</t>
  </si>
  <si>
    <t>Владимир г, Верхняя Дуброва ул, 38Д</t>
  </si>
  <si>
    <t>538.100</t>
  </si>
  <si>
    <t>Владимир г, Верхняя Дуброва ул, 39</t>
  </si>
  <si>
    <t>1093.300</t>
  </si>
  <si>
    <t>Владимир г, Верхняя Дуброва ул, 4</t>
  </si>
  <si>
    <t>1295.800</t>
  </si>
  <si>
    <t>Владимир г, Верхняя Дуброва ул, 41</t>
  </si>
  <si>
    <t>971.700</t>
  </si>
  <si>
    <t>Владимир г, Верхняя Дуброва ул, 43</t>
  </si>
  <si>
    <t>646.200</t>
  </si>
  <si>
    <t>Владимир г, Верхняя Дуброва ул, 5</t>
  </si>
  <si>
    <t>Владимир г, Верхняя Дуброва ул, 6</t>
  </si>
  <si>
    <t>Владимир г, Верхняя Дуброва ул, 8</t>
  </si>
  <si>
    <t>Владимир г, Верхняя Дуброва ул, 9</t>
  </si>
  <si>
    <t>Владимир г, Вознесенская ул, 15</t>
  </si>
  <si>
    <t>3352.600</t>
  </si>
  <si>
    <t>183.000</t>
  </si>
  <si>
    <t>Владимир г, Вокзальная ул, 11</t>
  </si>
  <si>
    <t>690.400</t>
  </si>
  <si>
    <t>Владимир г, Вокзальная ул, 15А</t>
  </si>
  <si>
    <t>1321.600</t>
  </si>
  <si>
    <t>Владимир г, Вокзальная ул, 23</t>
  </si>
  <si>
    <t>2693.000</t>
  </si>
  <si>
    <t>Владимир г, Вокзальная ул, 65</t>
  </si>
  <si>
    <t>1542.000</t>
  </si>
  <si>
    <t>273.100</t>
  </si>
  <si>
    <t>Владимир г, Вокзальная ул, 67</t>
  </si>
  <si>
    <t>209.400</t>
  </si>
  <si>
    <t>308.900</t>
  </si>
  <si>
    <t>281.300</t>
  </si>
  <si>
    <t>Владимир г, Вокзальная ул, 69</t>
  </si>
  <si>
    <t>Владимир г, Вокзальная ул, 9</t>
  </si>
  <si>
    <t>Владимир г, Володарского ул, 2</t>
  </si>
  <si>
    <t>Владимир г, Воровского ул, 10</t>
  </si>
  <si>
    <t>1054.700</t>
  </si>
  <si>
    <t>563.900</t>
  </si>
  <si>
    <t>Владимир г, Воровского ул, 4</t>
  </si>
  <si>
    <t>Владимир г, Воровского ул, 6</t>
  </si>
  <si>
    <t>620.300</t>
  </si>
  <si>
    <t>Владимир г, Воровского ул, 8а</t>
  </si>
  <si>
    <t>Владимир г, Воронцовский пер, 1А</t>
  </si>
  <si>
    <t>Владимир г, Восточная ул, 80</t>
  </si>
  <si>
    <t>2407.000</t>
  </si>
  <si>
    <t>Владимир г, Восточная ул, 80а</t>
  </si>
  <si>
    <t>Владимир г, Восточная ул, 80б</t>
  </si>
  <si>
    <t>1468.000</t>
  </si>
  <si>
    <t>Владимир г, Гагарина ул, 12</t>
  </si>
  <si>
    <t>1547.000</t>
  </si>
  <si>
    <t>Владимир г, Гагарина ул, 29</t>
  </si>
  <si>
    <t>354.800</t>
  </si>
  <si>
    <t>397.200</t>
  </si>
  <si>
    <t>Владимир г, Гагарина ул, 8</t>
  </si>
  <si>
    <t>2642.200</t>
  </si>
  <si>
    <t>Владимир г, Гастелло ул, 1</t>
  </si>
  <si>
    <t>549.900</t>
  </si>
  <si>
    <t>890.200</t>
  </si>
  <si>
    <t>1039.800</t>
  </si>
  <si>
    <t>Владимир г, Гастелло ул, 3</t>
  </si>
  <si>
    <t>910.600</t>
  </si>
  <si>
    <t>Владимир г, Гастелло ул, 4</t>
  </si>
  <si>
    <t>Владимир г, Гастелло ул, 7</t>
  </si>
  <si>
    <t>Владимир г, Гастелло ул, 7А</t>
  </si>
  <si>
    <t>2260.000</t>
  </si>
  <si>
    <t>896.800</t>
  </si>
  <si>
    <t>Владимир г, Гастелло ул, 7г</t>
  </si>
  <si>
    <t>538.900</t>
  </si>
  <si>
    <t>Владимир г, Георгиевская ул, 15</t>
  </si>
  <si>
    <t>267.000</t>
  </si>
  <si>
    <t>953.000</t>
  </si>
  <si>
    <t>Владимир г, Герцена ул, 17</t>
  </si>
  <si>
    <t>1042.700</t>
  </si>
  <si>
    <t>Владимир г, Герцена ул, 22</t>
  </si>
  <si>
    <t>372.700</t>
  </si>
  <si>
    <t>Владимир г, Глинки ул, 2</t>
  </si>
  <si>
    <t>1110.500</t>
  </si>
  <si>
    <t>Владимир г, Глинки ул, 5 корп. 1</t>
  </si>
  <si>
    <t>378.300</t>
  </si>
  <si>
    <t>Владимир г, Глинки ул, 7/14</t>
  </si>
  <si>
    <t>891.600</t>
  </si>
  <si>
    <t>787.900</t>
  </si>
  <si>
    <t>Владимир г, Горная ул, 5</t>
  </si>
  <si>
    <t>Владимир г, Горный проезд, 13</t>
  </si>
  <si>
    <t>878.900</t>
  </si>
  <si>
    <t>Владимир г, Горького ул, 102</t>
  </si>
  <si>
    <t>Владимир г, Горького ул, 103</t>
  </si>
  <si>
    <t>1208.000</t>
  </si>
  <si>
    <t>Владимир г, Горького ул, 104</t>
  </si>
  <si>
    <t>654.850</t>
  </si>
  <si>
    <t>Владимир г, Горького ул, 113</t>
  </si>
  <si>
    <t>918.000</t>
  </si>
  <si>
    <t>899.200</t>
  </si>
  <si>
    <t>Владимир г, Горького ул, 113Б</t>
  </si>
  <si>
    <t>2350.300</t>
  </si>
  <si>
    <t>Владимир г, Горького ул, 115</t>
  </si>
  <si>
    <t>Владимир г, Горького ул, 117</t>
  </si>
  <si>
    <t>2805.600</t>
  </si>
  <si>
    <t>Владимир г, Горького ул, 125</t>
  </si>
  <si>
    <t>6782.000</t>
  </si>
  <si>
    <t>Владимир г, Горького ул, 129</t>
  </si>
  <si>
    <t>3896.600</t>
  </si>
  <si>
    <t>Владимир г, Горького ул, 131</t>
  </si>
  <si>
    <t>1761.000</t>
  </si>
  <si>
    <t>Владимир г, Горького ул, 133</t>
  </si>
  <si>
    <t>5369.000</t>
  </si>
  <si>
    <t>Владимир г, Горького ул, 27</t>
  </si>
  <si>
    <t>3317.800</t>
  </si>
  <si>
    <t>Владимир г, Горького ул, 32</t>
  </si>
  <si>
    <t>Владимир г, Горького ул, 34</t>
  </si>
  <si>
    <t>3897.000</t>
  </si>
  <si>
    <t>Владимир г, Горького ул, 38</t>
  </si>
  <si>
    <t>452.700</t>
  </si>
  <si>
    <t>1461.200</t>
  </si>
  <si>
    <t>1293.000</t>
  </si>
  <si>
    <t>Владимир г, Горького ул, 44</t>
  </si>
  <si>
    <t>1236.200</t>
  </si>
  <si>
    <t>Владимир г, Горького ул, 48</t>
  </si>
  <si>
    <t>612.800</t>
  </si>
  <si>
    <t>Владимир г, Горького ул, 55</t>
  </si>
  <si>
    <t>475.900</t>
  </si>
  <si>
    <t>Владимир г, Горького ул, 56</t>
  </si>
  <si>
    <t>Владимир г, Горького ул, 57</t>
  </si>
  <si>
    <t>781.800</t>
  </si>
  <si>
    <t>1205.000</t>
  </si>
  <si>
    <t>Владимир г, Горького ул, 60</t>
  </si>
  <si>
    <t>Владимир г, Горького ул, 61</t>
  </si>
  <si>
    <t>919.300</t>
  </si>
  <si>
    <t>Владимир г, Горького ул, 63</t>
  </si>
  <si>
    <t>541.300</t>
  </si>
  <si>
    <t>1189.400</t>
  </si>
  <si>
    <t>Владимир г, Горького ул, 64</t>
  </si>
  <si>
    <t>1115.000</t>
  </si>
  <si>
    <t>995.400</t>
  </si>
  <si>
    <t>Владимир г, Горького ул, 65</t>
  </si>
  <si>
    <t>1086.000</t>
  </si>
  <si>
    <t>1233.900</t>
  </si>
  <si>
    <t>Владимир г, Горького ул, 66</t>
  </si>
  <si>
    <t>359.600</t>
  </si>
  <si>
    <t>Владимир г, Горького ул, 68</t>
  </si>
  <si>
    <t>1112.200</t>
  </si>
  <si>
    <t>Владимир г, Горького ул, 71</t>
  </si>
  <si>
    <t>1146.600</t>
  </si>
  <si>
    <t>Владимир г, Горького ул, 72</t>
  </si>
  <si>
    <t>599.800</t>
  </si>
  <si>
    <t>939.700</t>
  </si>
  <si>
    <t>Владимир г, Горького ул, 73</t>
  </si>
  <si>
    <t>1166.000</t>
  </si>
  <si>
    <t>553.400</t>
  </si>
  <si>
    <t>Владимир г, Горького ул, 73А</t>
  </si>
  <si>
    <t>1637.000</t>
  </si>
  <si>
    <t>686.200</t>
  </si>
  <si>
    <t>Владимир г, Горького ул, 74</t>
  </si>
  <si>
    <t>Владимир г, Горького ул, 75</t>
  </si>
  <si>
    <t>1316.800</t>
  </si>
  <si>
    <t>Владимир г, Горького ул, 76</t>
  </si>
  <si>
    <t>1196.000</t>
  </si>
  <si>
    <t>1791.000</t>
  </si>
  <si>
    <t>Владимир г, Горького ул, 77</t>
  </si>
  <si>
    <t>1943.300</t>
  </si>
  <si>
    <t>580.700</t>
  </si>
  <si>
    <t>456.200</t>
  </si>
  <si>
    <t>Владимир г, Горького ул, 78</t>
  </si>
  <si>
    <t>702.900</t>
  </si>
  <si>
    <t>696.700</t>
  </si>
  <si>
    <t>Владимир г, Горького ул, 80</t>
  </si>
  <si>
    <t>1275.000</t>
  </si>
  <si>
    <t>Владимир г, Горького ул, 81</t>
  </si>
  <si>
    <t>1772.300</t>
  </si>
  <si>
    <t>Владимир г, Горького ул, 82</t>
  </si>
  <si>
    <t>856.000</t>
  </si>
  <si>
    <t>Владимир г, Горького ул, 84</t>
  </si>
  <si>
    <t>Владимир г, Горького ул, 85</t>
  </si>
  <si>
    <t>842.400</t>
  </si>
  <si>
    <t>Владимир г, Горького ул, 85А</t>
  </si>
  <si>
    <t>Владимир г, Горького ул, 85Б</t>
  </si>
  <si>
    <t>Владимир г, Горького ул, 86</t>
  </si>
  <si>
    <t>Владимир г, Горького ул, 89</t>
  </si>
  <si>
    <t>851.900</t>
  </si>
  <si>
    <t>Владимир г, Горького ул, 91</t>
  </si>
  <si>
    <t>Владимир г, Горького ул, 93</t>
  </si>
  <si>
    <t>755.000</t>
  </si>
  <si>
    <t>2538.000</t>
  </si>
  <si>
    <t>Владимир г, Горького ул, 96</t>
  </si>
  <si>
    <t>910.700</t>
  </si>
  <si>
    <t>Владимир г, Грибоедова ул, 1</t>
  </si>
  <si>
    <t>206.300</t>
  </si>
  <si>
    <t>276.600</t>
  </si>
  <si>
    <t>Владимир г, Грибоедова ул, 3</t>
  </si>
  <si>
    <t>Владимир г, Грибоедова ул, 6/88</t>
  </si>
  <si>
    <t>Владимир г, Грибоедова ул, 9</t>
  </si>
  <si>
    <t>473.090</t>
  </si>
  <si>
    <t>625.200</t>
  </si>
  <si>
    <t>Владимир г, Даргомыжского ул, 1</t>
  </si>
  <si>
    <t>716.900</t>
  </si>
  <si>
    <t>447.400</t>
  </si>
  <si>
    <t>Владимир г, Даргомыжского ул, 14</t>
  </si>
  <si>
    <t>464.500</t>
  </si>
  <si>
    <t>Владимир г, Даргомыжского ул, 18</t>
  </si>
  <si>
    <t>521.000</t>
  </si>
  <si>
    <t>Владимир г, Даргомыжского ул, 2</t>
  </si>
  <si>
    <t>393.500</t>
  </si>
  <si>
    <t>214.400</t>
  </si>
  <si>
    <t>Владимир г, Даргомыжского ул, 20</t>
  </si>
  <si>
    <t>488.800</t>
  </si>
  <si>
    <t>474.200</t>
  </si>
  <si>
    <t>Владимир г, Даргомыжского ул, 22/20</t>
  </si>
  <si>
    <t>Владимир г, Даргомыжского ул, 4</t>
  </si>
  <si>
    <t>314.000</t>
  </si>
  <si>
    <t>Владимир г, Даргомыжского ул, 5</t>
  </si>
  <si>
    <t>397.800</t>
  </si>
  <si>
    <t>Владимир г, Даргомыжского ул, 8</t>
  </si>
  <si>
    <t>337.200</t>
  </si>
  <si>
    <t>456.800</t>
  </si>
  <si>
    <t>525.100</t>
  </si>
  <si>
    <t>1246.000</t>
  </si>
  <si>
    <t>Владимир г, Дворянская ул, 5/1</t>
  </si>
  <si>
    <t>1216.100</t>
  </si>
  <si>
    <t>697.300</t>
  </si>
  <si>
    <t>Владимир г, Диктора Левитана ул, 1</t>
  </si>
  <si>
    <t>732.400</t>
  </si>
  <si>
    <t>1168.400</t>
  </si>
  <si>
    <t>Владимир г, Диктора Левитана ул, 25</t>
  </si>
  <si>
    <t>1248.200</t>
  </si>
  <si>
    <t>1240.800</t>
  </si>
  <si>
    <t>Владимир г, Диктора Левитана ул, 29</t>
  </si>
  <si>
    <t>Владимир г, Диктора Левитана ул, 3</t>
  </si>
  <si>
    <t>1553.000</t>
  </si>
  <si>
    <t>1411.000</t>
  </si>
  <si>
    <t>Владимир г, Диктора Левитана ул, 31</t>
  </si>
  <si>
    <t>368.000</t>
  </si>
  <si>
    <t>761.100</t>
  </si>
  <si>
    <t>758.100</t>
  </si>
  <si>
    <t>Владимир г, Диктора Левитана ул, 39</t>
  </si>
  <si>
    <t>1596.700</t>
  </si>
  <si>
    <t>1175.500</t>
  </si>
  <si>
    <t>Владимир г, Диктора Левитана ул, 42</t>
  </si>
  <si>
    <t>1457.200</t>
  </si>
  <si>
    <t>Владимир г, Диктора Левитана ул, 44</t>
  </si>
  <si>
    <t>11434.700</t>
  </si>
  <si>
    <t>Владимир г, Диктора Левитана ул, 46</t>
  </si>
  <si>
    <t>Владимир г, Диктора Левитана ул, 49</t>
  </si>
  <si>
    <t>1928.700</t>
  </si>
  <si>
    <t>1288.500</t>
  </si>
  <si>
    <t>Владимир г, Диктора Левитана ул, 4Г</t>
  </si>
  <si>
    <t>Владимир г, Диктора Левитана ул, 5</t>
  </si>
  <si>
    <t>2475.400</t>
  </si>
  <si>
    <t>Владимир г, Диктора Левитана ул, 51</t>
  </si>
  <si>
    <t>459.000</t>
  </si>
  <si>
    <t>Владимир г, Диктора Левитана ул, 51Б</t>
  </si>
  <si>
    <t>315.100</t>
  </si>
  <si>
    <t>Владимир г, Диктора Левитана ул, 53</t>
  </si>
  <si>
    <t>1052.900</t>
  </si>
  <si>
    <t>Владимир г, Диктора Левитана ул, 55</t>
  </si>
  <si>
    <t>927.200</t>
  </si>
  <si>
    <t>Владимир г, Диктора Левитана ул, 55А</t>
  </si>
  <si>
    <t>Владимир г, Диктора Левитана ул, 57</t>
  </si>
  <si>
    <t>837.600</t>
  </si>
  <si>
    <t>Владимир г, Диктора Левитана ул, 5А</t>
  </si>
  <si>
    <t>Владимир г, Добросельская ул, 161</t>
  </si>
  <si>
    <t>1211.000</t>
  </si>
  <si>
    <t>Владимир г, Добросельская ул, 161а</t>
  </si>
  <si>
    <t>Владимир г, Добросельская ул, 163</t>
  </si>
  <si>
    <t>Владимир г, Добросельская ул, 165</t>
  </si>
  <si>
    <t>2243.000</t>
  </si>
  <si>
    <t>Владимир г, Добросельская ул, 165а</t>
  </si>
  <si>
    <t>Владимир г, Добросельская ул, 165б</t>
  </si>
  <si>
    <t>Владимир г, Добросельская ул, 167</t>
  </si>
  <si>
    <t>Владимир г, Добросельская ул, 167а</t>
  </si>
  <si>
    <t>Владимир г, Добросельская ул, 167б</t>
  </si>
  <si>
    <t>Владимир г, Добросельская ул, 169</t>
  </si>
  <si>
    <t>Владимир г, Добросельская ул, 171</t>
  </si>
  <si>
    <t>Владимир г, Добросельская ул, 173</t>
  </si>
  <si>
    <t>Владимир г, Добросельская ул, 175</t>
  </si>
  <si>
    <t>2918.000</t>
  </si>
  <si>
    <t>Владимир г, Добросельская ул, 177</t>
  </si>
  <si>
    <t>Владимир г, Добросельская ул, 183</t>
  </si>
  <si>
    <t>1258.000</t>
  </si>
  <si>
    <t>Владимир г, Добросельская ул, 185</t>
  </si>
  <si>
    <t>Владимир г, Добросельская ул, 185а</t>
  </si>
  <si>
    <t>Владимир г, Добросельская ул, 188б корп. 1</t>
  </si>
  <si>
    <t>Владимир г, Добросельская ул, 189</t>
  </si>
  <si>
    <t>1264.000</t>
  </si>
  <si>
    <t>Владимир г, Добросельская ул, 189а</t>
  </si>
  <si>
    <t>Владимир г, Добросельская ул, 190</t>
  </si>
  <si>
    <t>Владимир г, Добросельская ул, 191</t>
  </si>
  <si>
    <t>1266.000</t>
  </si>
  <si>
    <t>Владимир г, Добросельская ул, 191Б</t>
  </si>
  <si>
    <t>Владимир г, Добросельская ул, 191В</t>
  </si>
  <si>
    <t>1670.000</t>
  </si>
  <si>
    <t>Владимир г, Добросельская ул, 192</t>
  </si>
  <si>
    <t>Владимир г, Добросельская ул, 193</t>
  </si>
  <si>
    <t>446.700</t>
  </si>
  <si>
    <t>337.840</t>
  </si>
  <si>
    <t>1038.300</t>
  </si>
  <si>
    <t>Владимир г, Добросельская ул, 193г</t>
  </si>
  <si>
    <t>919.000</t>
  </si>
  <si>
    <t>Владимир г, Добросельская ул, 194</t>
  </si>
  <si>
    <t>Владимир г, Добросельская ул, 195</t>
  </si>
  <si>
    <t>330.340</t>
  </si>
  <si>
    <t>Владимир г, Добросельская ул, 195а</t>
  </si>
  <si>
    <t>1273.000</t>
  </si>
  <si>
    <t>Владимир г, Добросельская ул, 195б</t>
  </si>
  <si>
    <t>Владимир г, Добросельская ул, 195в</t>
  </si>
  <si>
    <t>Владимир г, Добросельская ул, 196</t>
  </si>
  <si>
    <t>500.300</t>
  </si>
  <si>
    <t>Владимир г, Добросельская ул, 196а</t>
  </si>
  <si>
    <t>581.500</t>
  </si>
  <si>
    <t>Владимир г, Добросельская ул, 197б</t>
  </si>
  <si>
    <t>Владимир г, Добросельская ул, 198</t>
  </si>
  <si>
    <t>1649.000</t>
  </si>
  <si>
    <t>Владимир г, Добросельская ул, 200</t>
  </si>
  <si>
    <t>324.400</t>
  </si>
  <si>
    <t>511.300</t>
  </si>
  <si>
    <t>Владимир г, Добросельская ул, 200а</t>
  </si>
  <si>
    <t>Владимир г, Добросельская ул, 201б</t>
  </si>
  <si>
    <t>Владимир г, Добросельская ул, 202</t>
  </si>
  <si>
    <t>Владимир г, Добросельская ул, 204</t>
  </si>
  <si>
    <t>880.100</t>
  </si>
  <si>
    <t>Владимир г, Добросельская ул, 206</t>
  </si>
  <si>
    <t>60.000</t>
  </si>
  <si>
    <t>Владимир г, Добросельская ул, 207а</t>
  </si>
  <si>
    <t>1068.000</t>
  </si>
  <si>
    <t>Владимир г, Добросельская ул, 208</t>
  </si>
  <si>
    <t>697.900</t>
  </si>
  <si>
    <t>Владимир г, Добросельская ул, 209</t>
  </si>
  <si>
    <t>Владимир г, Добросельская ул, 211</t>
  </si>
  <si>
    <t>907.000</t>
  </si>
  <si>
    <t>3436.000</t>
  </si>
  <si>
    <t>Владимир г, Добросельская ул, 215</t>
  </si>
  <si>
    <t>3055.500</t>
  </si>
  <si>
    <t>721.700</t>
  </si>
  <si>
    <t>1005.000</t>
  </si>
  <si>
    <t>Владимир г, Добросельский проезд, 2</t>
  </si>
  <si>
    <t>Владимир г, Доватора ул, 2</t>
  </si>
  <si>
    <t>531.700</t>
  </si>
  <si>
    <t>Владимир г, Доватора ул, 3</t>
  </si>
  <si>
    <t>1122.400</t>
  </si>
  <si>
    <t>Владимир г, Доватора ул, 3А</t>
  </si>
  <si>
    <t>1260.600</t>
  </si>
  <si>
    <t>Владимир г, Егорова ул, 1</t>
  </si>
  <si>
    <t>1858.100</t>
  </si>
  <si>
    <t>Владимир г, Егорова ул, 10</t>
  </si>
  <si>
    <t>1448.000</t>
  </si>
  <si>
    <t>Владимир г, Егорова ул, 10б</t>
  </si>
  <si>
    <t>Владимир г, Егорова ул, 11</t>
  </si>
  <si>
    <t>7039.000</t>
  </si>
  <si>
    <t>Владимир г, Егорова ул, 11а</t>
  </si>
  <si>
    <t>1334.000</t>
  </si>
  <si>
    <t>1082.800</t>
  </si>
  <si>
    <t>Владимир г, Егорова ул, 12</t>
  </si>
  <si>
    <t>778.000</t>
  </si>
  <si>
    <t>Владимир г, Егорова ул, 14</t>
  </si>
  <si>
    <t>Владимир г, Егорова ул, 16</t>
  </si>
  <si>
    <t>Владимир г, Егорова ул, 16а</t>
  </si>
  <si>
    <t>Владимир г, Егорова ул, 1а</t>
  </si>
  <si>
    <t>Владимир г, Егорова ул, 2</t>
  </si>
  <si>
    <t>Владимир г, Егорова ул, 4</t>
  </si>
  <si>
    <t>1028.000</t>
  </si>
  <si>
    <t>Владимир г, Егорова ул, 5</t>
  </si>
  <si>
    <t>Владимир г, Егорова ул, 6</t>
  </si>
  <si>
    <t>Владимир г, Егорова ул, 8</t>
  </si>
  <si>
    <t>Владимир г, Егорова ул, 9</t>
  </si>
  <si>
    <t>1493.000</t>
  </si>
  <si>
    <t>1536.000</t>
  </si>
  <si>
    <t>Владимир г, Жуковского ул, 2</t>
  </si>
  <si>
    <t>1201.000</t>
  </si>
  <si>
    <t>Владимир г, Жуковского ул, 20</t>
  </si>
  <si>
    <t>Владимир г, Жуковского ул, 20а</t>
  </si>
  <si>
    <t>Владимир г, Жуковского ул, 22</t>
  </si>
  <si>
    <t>Владимир г, Жуковского ул, 29</t>
  </si>
  <si>
    <t>Владимир г, Жуковского ул, 8</t>
  </si>
  <si>
    <t>464.700</t>
  </si>
  <si>
    <t>Владимир г, Жуковского ул, 8А</t>
  </si>
  <si>
    <t>Владимир г, Жуковского ул, 8Б</t>
  </si>
  <si>
    <t>Владимир г, Жуковского ул, 8д</t>
  </si>
  <si>
    <t>1556.000</t>
  </si>
  <si>
    <t>703.900</t>
  </si>
  <si>
    <t>Владимир г, Завадского ул, 11</t>
  </si>
  <si>
    <t>Владимир г, Завадского ул, 11А</t>
  </si>
  <si>
    <t>Владимир г, Завадского ул, 11Б</t>
  </si>
  <si>
    <t>Владимир г, Завадского ул, 11В</t>
  </si>
  <si>
    <t>667.700</t>
  </si>
  <si>
    <t>876.200</t>
  </si>
  <si>
    <t>627.800</t>
  </si>
  <si>
    <t>Владимир г, Завадского ул, 15</t>
  </si>
  <si>
    <t>Владимир г, Завадского ул, 15А</t>
  </si>
  <si>
    <t>Владимир г, Завадского ул, 5</t>
  </si>
  <si>
    <t>725.300</t>
  </si>
  <si>
    <t>Владимир г, Завадского ул, 7А</t>
  </si>
  <si>
    <t>389.400</t>
  </si>
  <si>
    <t>Владимир г, Завадского ул, 9</t>
  </si>
  <si>
    <t>877.400</t>
  </si>
  <si>
    <t>Владимир г, Завадского ул, 9А</t>
  </si>
  <si>
    <t>884.200</t>
  </si>
  <si>
    <t>391.400</t>
  </si>
  <si>
    <t>377.500</t>
  </si>
  <si>
    <t>376.700</t>
  </si>
  <si>
    <t>Владимир г, Заклязьменский п, Восточная ул, 7</t>
  </si>
  <si>
    <t>378.700</t>
  </si>
  <si>
    <t>560.100</t>
  </si>
  <si>
    <t>Владимир г, Заклязьменский п, Восточная ул, 9</t>
  </si>
  <si>
    <t>872.400</t>
  </si>
  <si>
    <t>Владимир г, Заклязьменский п, Зеленая ул, 2</t>
  </si>
  <si>
    <t>278.000</t>
  </si>
  <si>
    <t>867.500</t>
  </si>
  <si>
    <t>Владимир г, Заклязьменский п, Зеленая ул, 4</t>
  </si>
  <si>
    <t>786.000</t>
  </si>
  <si>
    <t>432.900</t>
  </si>
  <si>
    <t>506.700</t>
  </si>
  <si>
    <t>513.600</t>
  </si>
  <si>
    <t>524.600</t>
  </si>
  <si>
    <t>Владимир г, Заклязьменский п, Центральная ул, 10</t>
  </si>
  <si>
    <t>166.300</t>
  </si>
  <si>
    <t>258.300</t>
  </si>
  <si>
    <t>390.300</t>
  </si>
  <si>
    <t>1006.000</t>
  </si>
  <si>
    <t>777.400</t>
  </si>
  <si>
    <t>761.900</t>
  </si>
  <si>
    <t>Владимир г, Заклязьменский п, Центральная ул, 18</t>
  </si>
  <si>
    <t>878.000</t>
  </si>
  <si>
    <t>737.000</t>
  </si>
  <si>
    <t>936.700</t>
  </si>
  <si>
    <t>895.700</t>
  </si>
  <si>
    <t>371.900</t>
  </si>
  <si>
    <t>232.100</t>
  </si>
  <si>
    <t>Владимир г, Западная ул, 57</t>
  </si>
  <si>
    <t>Владимир г, Западная ул, 59</t>
  </si>
  <si>
    <t>Владимир г, Западная ул, 60</t>
  </si>
  <si>
    <t>603.600</t>
  </si>
  <si>
    <t>1758.000</t>
  </si>
  <si>
    <t>Владимир г, Западный проезд, 8</t>
  </si>
  <si>
    <t>Владимир г, Зеленая ул, 3</t>
  </si>
  <si>
    <t>Владимир г, Зеленая ул, 6</t>
  </si>
  <si>
    <t>1506.000</t>
  </si>
  <si>
    <t>Владимир г, Ильича ул, 11</t>
  </si>
  <si>
    <t>482.500</t>
  </si>
  <si>
    <t>Владимир г, Ильича ул, 13</t>
  </si>
  <si>
    <t>363.800</t>
  </si>
  <si>
    <t>279.800</t>
  </si>
  <si>
    <t>447.300</t>
  </si>
  <si>
    <t>386.500</t>
  </si>
  <si>
    <t>Владимир г, Ильича ул, 14</t>
  </si>
  <si>
    <t>Владимир г, Ильича ул, 22а</t>
  </si>
  <si>
    <t>212.200</t>
  </si>
  <si>
    <t>289.400</t>
  </si>
  <si>
    <t>Владимир г, Ильича ул, 7б</t>
  </si>
  <si>
    <t>284.700</t>
  </si>
  <si>
    <t>Владимир г, Ильича ул, 9</t>
  </si>
  <si>
    <t>573.800</t>
  </si>
  <si>
    <t>Владимир г, Казарменная ул, 5А</t>
  </si>
  <si>
    <t>845.600</t>
  </si>
  <si>
    <t>Владимир г, Казарменная ул, 7</t>
  </si>
  <si>
    <t>851.000</t>
  </si>
  <si>
    <t>Владимир г, Казарменная ул, 9</t>
  </si>
  <si>
    <t>1573.000</t>
  </si>
  <si>
    <t>Владимир г, Каманина ул, 10/18</t>
  </si>
  <si>
    <t>466.800</t>
  </si>
  <si>
    <t>Владимир г, Каманина ул, 14</t>
  </si>
  <si>
    <t>1066.900</t>
  </si>
  <si>
    <t>Владимир г, Каманина ул, 18</t>
  </si>
  <si>
    <t>455.900</t>
  </si>
  <si>
    <t>Владимир г, Каманина ул, 24</t>
  </si>
  <si>
    <t>Владимир г, Каманина ул, 26</t>
  </si>
  <si>
    <t>509.400</t>
  </si>
  <si>
    <t>373.100</t>
  </si>
  <si>
    <t>Владимир г, Каманина ул, 28</t>
  </si>
  <si>
    <t>644.700</t>
  </si>
  <si>
    <t>Владимир г, Каманина ул, 29/16</t>
  </si>
  <si>
    <t>1227.200</t>
  </si>
  <si>
    <t>Владимир г, Каманина ул, 35</t>
  </si>
  <si>
    <t>501.400</t>
  </si>
  <si>
    <t>Владимир г, Каманина ул, 37</t>
  </si>
  <si>
    <t>198.100</t>
  </si>
  <si>
    <t>275.900</t>
  </si>
  <si>
    <t>Владимир г, Каманина ул, 4</t>
  </si>
  <si>
    <t>Владимир г, Каманина ул, 5</t>
  </si>
  <si>
    <t>663.200</t>
  </si>
  <si>
    <t>Владимир г, Карла Маркса ул, 16</t>
  </si>
  <si>
    <t>Владимир г, Кирова ул, 1</t>
  </si>
  <si>
    <t>390.100</t>
  </si>
  <si>
    <t>444.300</t>
  </si>
  <si>
    <t>Владимир г, Кирова ул, 12</t>
  </si>
  <si>
    <t>902.600</t>
  </si>
  <si>
    <t>Владимир г, Кирова ул, 13</t>
  </si>
  <si>
    <t>Владимир г, Кирова ул, 14</t>
  </si>
  <si>
    <t>Владимир г, Кирова ул, 14А</t>
  </si>
  <si>
    <t>Владимир г, Кирова ул, 16А</t>
  </si>
  <si>
    <t>Владимир г, Кирова ул, 17</t>
  </si>
  <si>
    <t>617.800</t>
  </si>
  <si>
    <t>601.100</t>
  </si>
  <si>
    <t>275.500</t>
  </si>
  <si>
    <t>397.100</t>
  </si>
  <si>
    <t>1082.100</t>
  </si>
  <si>
    <t>Владимир г, Кирова ул, 21</t>
  </si>
  <si>
    <t>1299.700</t>
  </si>
  <si>
    <t>1573.100</t>
  </si>
  <si>
    <t>Владимир г, Кирова ул, 3</t>
  </si>
  <si>
    <t>463.980</t>
  </si>
  <si>
    <t>438.900</t>
  </si>
  <si>
    <t>Владимир г, Кирова ул, 6</t>
  </si>
  <si>
    <t>4476.000</t>
  </si>
  <si>
    <t>Владимир г, Кирова ул, 7</t>
  </si>
  <si>
    <t>1522.200</t>
  </si>
  <si>
    <t>Владимир г, Кирова ул, 8</t>
  </si>
  <si>
    <t>841.800</t>
  </si>
  <si>
    <t>Владимир г, Кирова ул, 8А</t>
  </si>
  <si>
    <t>811.200</t>
  </si>
  <si>
    <t>Владимир г, Кирова ул, 9</t>
  </si>
  <si>
    <t>795.600</t>
  </si>
  <si>
    <t>Владимир г, Княгининская ул, 3</t>
  </si>
  <si>
    <t>270.000</t>
  </si>
  <si>
    <t>283.000</t>
  </si>
  <si>
    <t>Владимир г, Княгининская ул, 6а</t>
  </si>
  <si>
    <t>1116.200</t>
  </si>
  <si>
    <t>501.100</t>
  </si>
  <si>
    <t>Владимир г, Княгининская ул, 7в</t>
  </si>
  <si>
    <t>315.400</t>
  </si>
  <si>
    <t>630.400</t>
  </si>
  <si>
    <t>Владимир г, Комиссарова ул, 10/13</t>
  </si>
  <si>
    <t>2174.000</t>
  </si>
  <si>
    <t>Владимир г, Комиссарова ул, 11</t>
  </si>
  <si>
    <t>Владимир г, Комиссарова ул, 12а</t>
  </si>
  <si>
    <t>Владимир г, Комиссарова ул, 13</t>
  </si>
  <si>
    <t>1524.000</t>
  </si>
  <si>
    <t>Владимир г, Комиссарова ул, 14</t>
  </si>
  <si>
    <t>2304.000</t>
  </si>
  <si>
    <t>Владимир г, Комиссарова ул, 17</t>
  </si>
  <si>
    <t>Владимир г, Комиссарова ул, 18</t>
  </si>
  <si>
    <t>2168.700</t>
  </si>
  <si>
    <t>Владимир г, Комиссарова ул, 19</t>
  </si>
  <si>
    <t>Владимир г, Комиссарова ул, 1А</t>
  </si>
  <si>
    <t>1173.000</t>
  </si>
  <si>
    <t>Владимир г, Комиссарова ул, 1Б</t>
  </si>
  <si>
    <t>1234.800</t>
  </si>
  <si>
    <t>Владимир г, Комиссарова ул, 1Г</t>
  </si>
  <si>
    <t>1353.900</t>
  </si>
  <si>
    <t>Владимир г, Комиссарова ул, 2</t>
  </si>
  <si>
    <t>1199.000</t>
  </si>
  <si>
    <t>1190.500</t>
  </si>
  <si>
    <t>Владимир г, Комиссарова ул, 22</t>
  </si>
  <si>
    <t>2426.000</t>
  </si>
  <si>
    <t>Владимир г, Комиссарова ул, 22а</t>
  </si>
  <si>
    <t>Владимир г, Комиссарова ул, 23</t>
  </si>
  <si>
    <t>991.600</t>
  </si>
  <si>
    <t>Владимир г, Комиссарова ул, 23а</t>
  </si>
  <si>
    <t>Владимир г, Комиссарова ул, 25</t>
  </si>
  <si>
    <t>2392.300</t>
  </si>
  <si>
    <t>Владимир г, Комиссарова ул, 26</t>
  </si>
  <si>
    <t>880.500</t>
  </si>
  <si>
    <t>982.600</t>
  </si>
  <si>
    <t>Владимир г, Комиссарова ул, 2а</t>
  </si>
  <si>
    <t>Владимир г, Комиссарова ул, 33</t>
  </si>
  <si>
    <t>1191.400</t>
  </si>
  <si>
    <t>Владимир г, Комиссарова ул, 35</t>
  </si>
  <si>
    <t>192.000</t>
  </si>
  <si>
    <t>Владимир г, Комиссарова ул, 37</t>
  </si>
  <si>
    <t>824.500</t>
  </si>
  <si>
    <t>Владимир г, Комиссарова ул, 37а</t>
  </si>
  <si>
    <t>694.900</t>
  </si>
  <si>
    <t>Владимир г, Комиссарова ул, 3А</t>
  </si>
  <si>
    <t>2531.000</t>
  </si>
  <si>
    <t>Владимир г, Комиссарова ул, 3Б</t>
  </si>
  <si>
    <t>Владимир г, Комиссарова ул, 4</t>
  </si>
  <si>
    <t>1090.000</t>
  </si>
  <si>
    <t>Владимир г, Комиссарова ул, 41</t>
  </si>
  <si>
    <t>1192.400</t>
  </si>
  <si>
    <t>Владимир г, Комиссарова ул, 43</t>
  </si>
  <si>
    <t>Владимир г, Комиссарова ул, 47</t>
  </si>
  <si>
    <t>Владимир г, Комиссарова ул, 49</t>
  </si>
  <si>
    <t>996.000</t>
  </si>
  <si>
    <t>Владимир г, Комиссарова ул, 4а</t>
  </si>
  <si>
    <t>1692.000</t>
  </si>
  <si>
    <t>Владимир г, Комиссарова ул, 4б</t>
  </si>
  <si>
    <t>1192.000</t>
  </si>
  <si>
    <t>Владимир г, Комиссарова ул, 51</t>
  </si>
  <si>
    <t>777.200</t>
  </si>
  <si>
    <t>Владимир г, Комиссарова ул, 59</t>
  </si>
  <si>
    <t>901.500</t>
  </si>
  <si>
    <t>Владимир г, Комиссарова ул, 61</t>
  </si>
  <si>
    <t>Владимир г, Комиссарова ул, 63</t>
  </si>
  <si>
    <t>Владимир г, Комиссарова ул, 67</t>
  </si>
  <si>
    <t>405.000</t>
  </si>
  <si>
    <t>Владимир г, Комиссарова ул, 69</t>
  </si>
  <si>
    <t>848.000</t>
  </si>
  <si>
    <t>Владимир г, Комиссарова ул, 69а</t>
  </si>
  <si>
    <t>Владимир г, Комиссарова ул, 6а</t>
  </si>
  <si>
    <t>Владимир г, Комиссарова ул, 7</t>
  </si>
  <si>
    <t>2314.000</t>
  </si>
  <si>
    <t>Владимир г, Комиссарова ул, 8</t>
  </si>
  <si>
    <t>Владимир г, Комиссарова ул, 9</t>
  </si>
  <si>
    <t>1854.400</t>
  </si>
  <si>
    <t>Владимир г, Коммунар мкр, Зеленая ул, 53а</t>
  </si>
  <si>
    <t>Владимир г, Коммунар мкр, Зеленая ул, 58</t>
  </si>
  <si>
    <t>1630.400</t>
  </si>
  <si>
    <t>Владимир г, Коммунар мкр, Зеленая ул, 60</t>
  </si>
  <si>
    <t>28169.000</t>
  </si>
  <si>
    <t>Владимир г, Коммунар мкр, Зеленая ул, 62</t>
  </si>
  <si>
    <t>2405.000</t>
  </si>
  <si>
    <t>Владимир г, Коммунар мкр, Зеленая ул, 64</t>
  </si>
  <si>
    <t>1057.660</t>
  </si>
  <si>
    <t>Владимир г, Коммунар мкр, Зеленая ул, 66</t>
  </si>
  <si>
    <t>7595.100</t>
  </si>
  <si>
    <t>Владимир г, Коммунар мкр, Песочная ул, 11</t>
  </si>
  <si>
    <t>1136.000</t>
  </si>
  <si>
    <t>Владимир г, Коммунар мкр, Песочная ул, 13</t>
  </si>
  <si>
    <t>939.100</t>
  </si>
  <si>
    <t>Владимир г, Коммунар мкр, Песочная ул, 15</t>
  </si>
  <si>
    <t>920.500</t>
  </si>
  <si>
    <t>Владимир г, Коммунар мкр, Песочная ул, 17а</t>
  </si>
  <si>
    <t>6322.000</t>
  </si>
  <si>
    <t>Владимир г, Коммунар мкр, Песочная ул, 19</t>
  </si>
  <si>
    <t>8777.800</t>
  </si>
  <si>
    <t>Владимир г, Коммунар мкр, Песочная ул, 19а</t>
  </si>
  <si>
    <t>3507.000</t>
  </si>
  <si>
    <t>8401.000</t>
  </si>
  <si>
    <t>Владимир г, Коммунар мкр, Песочная ул, 19Б</t>
  </si>
  <si>
    <t>Владимир г, Коммунар мкр, Песочная ул, 19Г</t>
  </si>
  <si>
    <t>1223.820</t>
  </si>
  <si>
    <t>Владимир г, Коммунар мкр, Песочная ул, 19д</t>
  </si>
  <si>
    <t>9063.400</t>
  </si>
  <si>
    <t>2662.100</t>
  </si>
  <si>
    <t>Владимир г, Коммунар мкр, Песочная ул, 2д</t>
  </si>
  <si>
    <t>Владимир г, Коммунар мкр, Песочная ул, 4</t>
  </si>
  <si>
    <t>1460.200</t>
  </si>
  <si>
    <t>Владимир г, Коммунар мкр, Песочная ул, 7</t>
  </si>
  <si>
    <t>1011.700</t>
  </si>
  <si>
    <t>Владимир г, Коммунар мкр, Песочная ул, 9</t>
  </si>
  <si>
    <t>Владимир г, Коммунар мкр, Центральная ул, 13</t>
  </si>
  <si>
    <t>Владимир г, Коммунар мкр, Центральная ул, 15</t>
  </si>
  <si>
    <t>279.100</t>
  </si>
  <si>
    <t>371.100</t>
  </si>
  <si>
    <t>Владимир г, Коммунар мкр, Центральная ул, 17</t>
  </si>
  <si>
    <t>Владимир г, Коммунар мкр, Центральная ул, 17А корп. 1</t>
  </si>
  <si>
    <t>9908.300</t>
  </si>
  <si>
    <t>Владимир г, Коммунар мкр, Центральная ул, 17А корп. 2</t>
  </si>
  <si>
    <t>Владимир г, Коммунар мкр, Центральная ул, 19ж</t>
  </si>
  <si>
    <t>Владимир г, Коммунар мкр, Центральная ул, 5</t>
  </si>
  <si>
    <t>Владимир г, Коммунар мкр, Центральная ул, 5А</t>
  </si>
  <si>
    <t>Владимир г, Коммунар мкр, Школьная ул, 2</t>
  </si>
  <si>
    <t>Владимир г, Костерин пер, 10</t>
  </si>
  <si>
    <t>552.130</t>
  </si>
  <si>
    <t>Владимир г, Крайнова ул, 12</t>
  </si>
  <si>
    <t>Владимир г, Крайнова ул, 14</t>
  </si>
  <si>
    <t>3136.000</t>
  </si>
  <si>
    <t>Владимир г, Крайнова ул, 16</t>
  </si>
  <si>
    <t>3456.300</t>
  </si>
  <si>
    <t>1084.700</t>
  </si>
  <si>
    <t>Владимир г, Крайнова ул, 3а</t>
  </si>
  <si>
    <t>Владимир г, Крайнова ул, 4</t>
  </si>
  <si>
    <t>Владимир г, Крайнова ул, 5 корп. 1</t>
  </si>
  <si>
    <t>Владимир г, Красная ул, 13</t>
  </si>
  <si>
    <t>Владимир г, Красноармейская ул, 22</t>
  </si>
  <si>
    <t>967.000</t>
  </si>
  <si>
    <t>Владимир г, Красноармейская ул, 24</t>
  </si>
  <si>
    <t>578.100</t>
  </si>
  <si>
    <t>Владимир г, Красноармейская ул, 24А</t>
  </si>
  <si>
    <t>321.000</t>
  </si>
  <si>
    <t>1361.400</t>
  </si>
  <si>
    <t>Владимир г, Красноармейская ул, 26</t>
  </si>
  <si>
    <t>782.800</t>
  </si>
  <si>
    <t>Владимир г, Красноармейская ул, 32</t>
  </si>
  <si>
    <t>Владимир г, Красноармейская ул, 37</t>
  </si>
  <si>
    <t>Владимир г, Красноармейская ул, 42</t>
  </si>
  <si>
    <t>720.800</t>
  </si>
  <si>
    <t>Владимир г, Красноармейская ул, 43</t>
  </si>
  <si>
    <t>929.900</t>
  </si>
  <si>
    <t>Владимир г, Красноармейская ул, 43Г</t>
  </si>
  <si>
    <t>1439.900</t>
  </si>
  <si>
    <t>Владимир г, Красноармейская ул, 43к</t>
  </si>
  <si>
    <t>Владимир г, Красноармейская ул, 44</t>
  </si>
  <si>
    <t>793.000</t>
  </si>
  <si>
    <t>Владимир г, Красноармейская ул, 45</t>
  </si>
  <si>
    <t>312.900</t>
  </si>
  <si>
    <t>Владимир г, Красноармейская ул, 45А</t>
  </si>
  <si>
    <t>506.800</t>
  </si>
  <si>
    <t>Владимир г, Красноармейская ул, 46</t>
  </si>
  <si>
    <t>Владимир г, Красноармейская ул, 49</t>
  </si>
  <si>
    <t>1343.300</t>
  </si>
  <si>
    <t>Владимир г, Краснознаменная ул, 1</t>
  </si>
  <si>
    <t>1690.100</t>
  </si>
  <si>
    <t>Владимир г, Краснознаменная ул, 10</t>
  </si>
  <si>
    <t>1142.000</t>
  </si>
  <si>
    <t>579.300</t>
  </si>
  <si>
    <t>Владимир г, Краснознаменная ул, 1А</t>
  </si>
  <si>
    <t>631.800</t>
  </si>
  <si>
    <t>Владимир г, Краснознаменная ул, 4</t>
  </si>
  <si>
    <t>Владимир г, Краснознаменная ул, 5</t>
  </si>
  <si>
    <t>468.600</t>
  </si>
  <si>
    <t>1662.400</t>
  </si>
  <si>
    <t>Владимир г, Краснознаменная ул, 8А</t>
  </si>
  <si>
    <t>225.500</t>
  </si>
  <si>
    <t>Владимир г, Красносельский проезд, 15</t>
  </si>
  <si>
    <t>216.300</t>
  </si>
  <si>
    <t>Владимир г, Кремлевская ул, 10</t>
  </si>
  <si>
    <t>Владимир г, Кремлевская ул, 4</t>
  </si>
  <si>
    <t>411.300</t>
  </si>
  <si>
    <t>Владимир г, Крупской ул, 2</t>
  </si>
  <si>
    <t>473.300</t>
  </si>
  <si>
    <t>Владимир г, Крупской ул, 2А</t>
  </si>
  <si>
    <t>508.900</t>
  </si>
  <si>
    <t>333.400</t>
  </si>
  <si>
    <t>Владимир г, Крупской ул, 4</t>
  </si>
  <si>
    <t>730.500</t>
  </si>
  <si>
    <t>Владимир г, Крупской ул, 4А</t>
  </si>
  <si>
    <t>248.000</t>
  </si>
  <si>
    <t>240.700</t>
  </si>
  <si>
    <t>Владимир г, Крупской ул, 6</t>
  </si>
  <si>
    <t>476.900</t>
  </si>
  <si>
    <t>Владимир г, Крупской ул, 8</t>
  </si>
  <si>
    <t>Владимир г, Куйбышева ул, 26Б</t>
  </si>
  <si>
    <t>Владимир г, Куйбышева ул, 36</t>
  </si>
  <si>
    <t>2814.000</t>
  </si>
  <si>
    <t>Владимир г, Куйбышева ул, 36а</t>
  </si>
  <si>
    <t>461.600</t>
  </si>
  <si>
    <t>Владимир г, Куйбышева ул, 42</t>
  </si>
  <si>
    <t>876.100</t>
  </si>
  <si>
    <t>1291.600</t>
  </si>
  <si>
    <t>Владимир г, Куйбышева ул, 46а</t>
  </si>
  <si>
    <t>2744.900</t>
  </si>
  <si>
    <t>Владимир г, Куйбышева ул, 48</t>
  </si>
  <si>
    <t>Владимир г, Куйбышева ул, 5</t>
  </si>
  <si>
    <t>1070.000</t>
  </si>
  <si>
    <t>Владимир г, Куйбышева ул, 52а</t>
  </si>
  <si>
    <t>Владимир г, Куйбышева ул, 54</t>
  </si>
  <si>
    <t>2341.000</t>
  </si>
  <si>
    <t>Владимир г, Куйбышева ул, 58</t>
  </si>
  <si>
    <t>3125.000</t>
  </si>
  <si>
    <t>Владимир г, Куйбышева ул, 5а</t>
  </si>
  <si>
    <t>Владимир г, Куйбышева ул, 5б</t>
  </si>
  <si>
    <t>Владимир г, Куйбышева ул, 5г</t>
  </si>
  <si>
    <t>835.900</t>
  </si>
  <si>
    <t>Владимир г, Куйбышева ул, 5д</t>
  </si>
  <si>
    <t>Владимир г, Куйбышева ул, 5ж</t>
  </si>
  <si>
    <t>Владимир г, Куйбышева ул, 5и</t>
  </si>
  <si>
    <t>1924.000</t>
  </si>
  <si>
    <t>Владимир г, Куйбышева ул, 66</t>
  </si>
  <si>
    <t>1462.000</t>
  </si>
  <si>
    <t>Владимир г, Куйбышева ул, 66а</t>
  </si>
  <si>
    <t>518.500</t>
  </si>
  <si>
    <t>Владимир г, Куйбышева ул, 9</t>
  </si>
  <si>
    <t>Владимир г, Куйбышева ул, 9а</t>
  </si>
  <si>
    <t>Владимир г, Кулибина ул, 10</t>
  </si>
  <si>
    <t>1002.600</t>
  </si>
  <si>
    <t>Владимир г, Лакина проезд, 2</t>
  </si>
  <si>
    <t>691.500</t>
  </si>
  <si>
    <t>Владимир г, Лакина проезд, 4</t>
  </si>
  <si>
    <t>687.400</t>
  </si>
  <si>
    <t>708.500</t>
  </si>
  <si>
    <t>Владимир г, Лакина проезд, 8</t>
  </si>
  <si>
    <t>690.600</t>
  </si>
  <si>
    <t>Владимир г, Лакина ул, 1</t>
  </si>
  <si>
    <t>902.300</t>
  </si>
  <si>
    <t>Владимир г, Лакина ул, 129</t>
  </si>
  <si>
    <t>863.400</t>
  </si>
  <si>
    <t>897.200</t>
  </si>
  <si>
    <t>Владимир г, Лакина ул, 129Б</t>
  </si>
  <si>
    <t>791.500</t>
  </si>
  <si>
    <t>Владимир г, Лакина ул, 129В</t>
  </si>
  <si>
    <t>Владимир г, Лакина ул, 129Г</t>
  </si>
  <si>
    <t>Владимир г, Лакина ул, 131</t>
  </si>
  <si>
    <t>609.700</t>
  </si>
  <si>
    <t>Владимир г, Лакина ул, 133</t>
  </si>
  <si>
    <t>Владимир г, Лакина ул, 133А</t>
  </si>
  <si>
    <t>883.800</t>
  </si>
  <si>
    <t>Владимир г, Лакина ул, 135</t>
  </si>
  <si>
    <t>Владимир г, Лакина ул, 137</t>
  </si>
  <si>
    <t>978.400</t>
  </si>
  <si>
    <t>Владимир г, Лакина ул, 137Б</t>
  </si>
  <si>
    <t>898.800</t>
  </si>
  <si>
    <t>1332.000</t>
  </si>
  <si>
    <t>Владимир г, Лакина ул, 139А</t>
  </si>
  <si>
    <t>Владимир г, Лакина ул, 139Б</t>
  </si>
  <si>
    <t>Владимир г, Лакина ул, 139В</t>
  </si>
  <si>
    <t>2327.800</t>
  </si>
  <si>
    <t>Владимир г, Лакина ул, 141</t>
  </si>
  <si>
    <t>657.400</t>
  </si>
  <si>
    <t>Владимир г, Лакина ул, 141А</t>
  </si>
  <si>
    <t>Владимир г, Лакина ул, 141Б</t>
  </si>
  <si>
    <t>Владимир г, Лакина ул, 141В</t>
  </si>
  <si>
    <t>646.400</t>
  </si>
  <si>
    <t>Владимир г, Лакина ул, 141Г</t>
  </si>
  <si>
    <t>Владимир г, Лакина ул, 143</t>
  </si>
  <si>
    <t>897.900</t>
  </si>
  <si>
    <t>Владимир г, Лакина ул, 143А</t>
  </si>
  <si>
    <t>772.000</t>
  </si>
  <si>
    <t>Владимир г, Лакина ул, 145</t>
  </si>
  <si>
    <t>897.100</t>
  </si>
  <si>
    <t>Владимир г, Лакина ул, 147</t>
  </si>
  <si>
    <t>889.300</t>
  </si>
  <si>
    <t>641.400</t>
  </si>
  <si>
    <t>Владимир г, Лакина ул, 149</t>
  </si>
  <si>
    <t>894.300</t>
  </si>
  <si>
    <t>Владимир г, Лакина ул, 149А</t>
  </si>
  <si>
    <t>Владимир г, Лакина ул, 153</t>
  </si>
  <si>
    <t>889.200</t>
  </si>
  <si>
    <t>Владимир г, Лакина ул, 155</t>
  </si>
  <si>
    <t>Владимир г, Лакина ул, 155А</t>
  </si>
  <si>
    <t>204.000</t>
  </si>
  <si>
    <t>Владимир г, Лакина ул, 155Б</t>
  </si>
  <si>
    <t>Владимир г, Лакина ул, 157</t>
  </si>
  <si>
    <t>Владимир г, Лакина ул, 157А</t>
  </si>
  <si>
    <t>Владимир г, Лакина ул, 157Б</t>
  </si>
  <si>
    <t>Владимир г, Лакина ул, 159</t>
  </si>
  <si>
    <t>Владимир г, Лакина ул, 159А</t>
  </si>
  <si>
    <t>1091.100</t>
  </si>
  <si>
    <t>293.800</t>
  </si>
  <si>
    <t>Владимир г, Лакина ул, 167А</t>
  </si>
  <si>
    <t>Владимир г, Лакина ул, 171</t>
  </si>
  <si>
    <t>Владимир г, Лакина ул, 171А</t>
  </si>
  <si>
    <t>Владимир г, Лакина ул, 171Б</t>
  </si>
  <si>
    <t>Владимир г, Лакина ул, 173</t>
  </si>
  <si>
    <t>Владимир г, Лакина ул, 173А</t>
  </si>
  <si>
    <t>Владимир г, Лакина ул, 175/33</t>
  </si>
  <si>
    <t>537.900</t>
  </si>
  <si>
    <t>651.100</t>
  </si>
  <si>
    <t>Владимир г, Лакина ул, 177</t>
  </si>
  <si>
    <t>1064.000</t>
  </si>
  <si>
    <t>Владимир г, Лакина ул, 185</t>
  </si>
  <si>
    <t>1009.000</t>
  </si>
  <si>
    <t>Владимир г, Лакина ул, 187</t>
  </si>
  <si>
    <t>Владимир г, Лакина ул, 187А</t>
  </si>
  <si>
    <t>1217.000</t>
  </si>
  <si>
    <t>Владимир г, Лакина ул, 189</t>
  </si>
  <si>
    <t>Владимир г, Лакина ул, 191Б</t>
  </si>
  <si>
    <t>Владимир г, Лакина ул, 193</t>
  </si>
  <si>
    <t>Владимир г, Лакина ул, 195</t>
  </si>
  <si>
    <t>Владимир г, Лакина ул, 197</t>
  </si>
  <si>
    <t>Владимир г, Лакина ул, 199</t>
  </si>
  <si>
    <t>329.000</t>
  </si>
  <si>
    <t>Владимир г, Лакина ул, 205</t>
  </si>
  <si>
    <t>Владимир г, Лакина ул, 209</t>
  </si>
  <si>
    <t>Владимир г, Лакина ул, 3</t>
  </si>
  <si>
    <t>Владимир г, Левино Поле ул, 46</t>
  </si>
  <si>
    <t>2005.000</t>
  </si>
  <si>
    <t>Владимир г, Левино Поле ул, 47</t>
  </si>
  <si>
    <t>Владимир г, Ленина пр-кт, 10</t>
  </si>
  <si>
    <t>457.300</t>
  </si>
  <si>
    <t>Владимир г, Ленина пр-кт, 12</t>
  </si>
  <si>
    <t>Владимир г, Ленина пр-кт, 13</t>
  </si>
  <si>
    <t>462.900</t>
  </si>
  <si>
    <t>Владимир г, Ленина пр-кт, 13Б</t>
  </si>
  <si>
    <t>Владимир г, Ленина пр-кт, 14</t>
  </si>
  <si>
    <t>908.100</t>
  </si>
  <si>
    <t>Владимир г, Ленина пр-кт, 16</t>
  </si>
  <si>
    <t>942.200</t>
  </si>
  <si>
    <t>Владимир г, Ленина пр-кт, 17</t>
  </si>
  <si>
    <t>810.100</t>
  </si>
  <si>
    <t>817.300</t>
  </si>
  <si>
    <t>Владимир г, Ленина пр-кт, 19</t>
  </si>
  <si>
    <t>1087.200</t>
  </si>
  <si>
    <t>Владимир г, Ленина пр-кт, 2</t>
  </si>
  <si>
    <t>4605.200</t>
  </si>
  <si>
    <t>1010.300</t>
  </si>
  <si>
    <t>Владимир г, Ленина пр-кт, 20а</t>
  </si>
  <si>
    <t>Владимир г, Ленина пр-кт, 21</t>
  </si>
  <si>
    <t>486.100</t>
  </si>
  <si>
    <t>414.600</t>
  </si>
  <si>
    <t>Владимир г, Ленина пр-кт, 24</t>
  </si>
  <si>
    <t>1058.400</t>
  </si>
  <si>
    <t>Владимир г, Ленина пр-кт, 25</t>
  </si>
  <si>
    <t>1770.400</t>
  </si>
  <si>
    <t>Владимир г, Ленина пр-кт, 25А</t>
  </si>
  <si>
    <t>Владимир г, Ленина пр-кт, 27</t>
  </si>
  <si>
    <t>Владимир г, Ленина пр-кт, 27А</t>
  </si>
  <si>
    <t>Владимир г, Ленина пр-кт, 27Б</t>
  </si>
  <si>
    <t>1149.000</t>
  </si>
  <si>
    <t>937.800</t>
  </si>
  <si>
    <t>Владимир г, Ленина пр-кт, 28</t>
  </si>
  <si>
    <t>Владимир г, Ленина пр-кт, 3</t>
  </si>
  <si>
    <t>1351.500</t>
  </si>
  <si>
    <t>Владимир г, Ленина пр-кт, 30</t>
  </si>
  <si>
    <t>Владимир г, Ленина пр-кт, 32</t>
  </si>
  <si>
    <t>1386.400</t>
  </si>
  <si>
    <t>Владимир г, Ленина пр-кт, 34</t>
  </si>
  <si>
    <t>645.100</t>
  </si>
  <si>
    <t>636.500</t>
  </si>
  <si>
    <t>Владимир г, Ленина пр-кт, 35</t>
  </si>
  <si>
    <t>Владимир г, Ленина пр-кт, 35А</t>
  </si>
  <si>
    <t>Владимир г, Ленина пр-кт, 35Б</t>
  </si>
  <si>
    <t>Владимир г, Ленина пр-кт, 37</t>
  </si>
  <si>
    <t>2795.000</t>
  </si>
  <si>
    <t>Владимир г, Ленина пр-кт, 38</t>
  </si>
  <si>
    <t>937.200</t>
  </si>
  <si>
    <t>Владимир г, Ленина пр-кт, 39</t>
  </si>
  <si>
    <t>1051.300</t>
  </si>
  <si>
    <t>Владимир г, Ленина пр-кт, 40</t>
  </si>
  <si>
    <t>2180.300</t>
  </si>
  <si>
    <t>Владимир г, Ленина пр-кт, 41</t>
  </si>
  <si>
    <t>Владимир г, Ленина пр-кт, 42</t>
  </si>
  <si>
    <t>14344.900</t>
  </si>
  <si>
    <t>Владимир г, Ленина пр-кт, 42а</t>
  </si>
  <si>
    <t>Владимир г, Ленина пр-кт, 43</t>
  </si>
  <si>
    <t>Владимир г, Ленина пр-кт, 44</t>
  </si>
  <si>
    <t>3398.100</t>
  </si>
  <si>
    <t>Владимир г, Ленина пр-кт, 45</t>
  </si>
  <si>
    <t>Владимир г, Ленина пр-кт, 47</t>
  </si>
  <si>
    <t>Владимир г, Ленина пр-кт, 47А</t>
  </si>
  <si>
    <t>Владимир г, Ленина пр-кт, 48</t>
  </si>
  <si>
    <t>Владимир г, Ленина пр-кт, 49</t>
  </si>
  <si>
    <t>Владимир г, Ленина пр-кт, 5</t>
  </si>
  <si>
    <t>700.400</t>
  </si>
  <si>
    <t>Владимир г, Ленина пр-кт, 51</t>
  </si>
  <si>
    <t>959.000</t>
  </si>
  <si>
    <t>Владимир г, Ленина пр-кт, 5А</t>
  </si>
  <si>
    <t>Владимир г, Ленина пр-кт, 60</t>
  </si>
  <si>
    <t>881.300</t>
  </si>
  <si>
    <t>Владимир г, Ленина пр-кт, 63</t>
  </si>
  <si>
    <t>Владимир г, Ленина пр-кт, 64</t>
  </si>
  <si>
    <t>Владимир г, Ленина пр-кт, 65</t>
  </si>
  <si>
    <t>Владимир г, Ленина пр-кт, 66</t>
  </si>
  <si>
    <t>1597.200</t>
  </si>
  <si>
    <t>Владимир г, Ленина пр-кт, 67</t>
  </si>
  <si>
    <t>1202.000</t>
  </si>
  <si>
    <t>Владимир г, Ленина пр-кт, 67А</t>
  </si>
  <si>
    <t>768.000</t>
  </si>
  <si>
    <t>1220.000</t>
  </si>
  <si>
    <t>Владимир г, Ленина пр-кт, 67Б</t>
  </si>
  <si>
    <t>876.800</t>
  </si>
  <si>
    <t>Владимир г, Ленина пр-кт, 67В</t>
  </si>
  <si>
    <t>859.000</t>
  </si>
  <si>
    <t>859.600</t>
  </si>
  <si>
    <t>Владимир г, Ленина пр-кт, 68</t>
  </si>
  <si>
    <t>1214.000</t>
  </si>
  <si>
    <t>930.200</t>
  </si>
  <si>
    <t>Владимир г, Ленина пр-кт, 69</t>
  </si>
  <si>
    <t>699.300</t>
  </si>
  <si>
    <t>Владимир г, Ленина пр-кт, 7</t>
  </si>
  <si>
    <t>759.200</t>
  </si>
  <si>
    <t>Владимир г, Ленина пр-кт, 71а</t>
  </si>
  <si>
    <t>Владимир г, Ленина пр-кт, 71б</t>
  </si>
  <si>
    <t>745.300</t>
  </si>
  <si>
    <t>Владимир г, Лермонтова ул, 13/2</t>
  </si>
  <si>
    <t>1015.000</t>
  </si>
  <si>
    <t>Владимир г, Лермонтова ул, 17/9</t>
  </si>
  <si>
    <t>Владимир г, Лермонтова ул, 19</t>
  </si>
  <si>
    <t>520.500</t>
  </si>
  <si>
    <t>Владимир г, Лермонтова ул, 21</t>
  </si>
  <si>
    <t>1010.400</t>
  </si>
  <si>
    <t>Владимир г, Лермонтова ул, 21б</t>
  </si>
  <si>
    <t>2136.700</t>
  </si>
  <si>
    <t>Владимир г, Лермонтова ул, 22</t>
  </si>
  <si>
    <t>Владимир г, Лермонтова ул, 26б</t>
  </si>
  <si>
    <t>Владимир г, Лермонтова ул, 26в</t>
  </si>
  <si>
    <t>Владимир г, Лермонтова ул, 28а</t>
  </si>
  <si>
    <t>402.600</t>
  </si>
  <si>
    <t>Владимир г, Лермонтова ул, 28б</t>
  </si>
  <si>
    <t>307.400</t>
  </si>
  <si>
    <t>Владимир г, Лермонтова ул, 28в</t>
  </si>
  <si>
    <t>Владимир г, Лермонтова ул, 28г</t>
  </si>
  <si>
    <t>Владимир г, Лермонтова ул, 30</t>
  </si>
  <si>
    <t>Владимир г, Лермонтова ул, 30а</t>
  </si>
  <si>
    <t>Владимир г, Лермонтова ул, 30б</t>
  </si>
  <si>
    <t>482.800</t>
  </si>
  <si>
    <t>Владимир г, Лермонтова ул, 30в</t>
  </si>
  <si>
    <t>622.900</t>
  </si>
  <si>
    <t>Владимир г, Лермонтова ул, 30г</t>
  </si>
  <si>
    <t>696.500</t>
  </si>
  <si>
    <t>642.900</t>
  </si>
  <si>
    <t>Владимир г, Лермонтова ул, 34</t>
  </si>
  <si>
    <t>453.000</t>
  </si>
  <si>
    <t>Владимир г, Лермонтова ул, 36</t>
  </si>
  <si>
    <t>429.300</t>
  </si>
  <si>
    <t>685.200</t>
  </si>
  <si>
    <t>Владимир г, Лермонтова ул, 37</t>
  </si>
  <si>
    <t>Владимир г, Лермонтова ул, 38</t>
  </si>
  <si>
    <t>677.100</t>
  </si>
  <si>
    <t>1458.500</t>
  </si>
  <si>
    <t>Владимир г, Лермонтова ул, 40</t>
  </si>
  <si>
    <t>537.600</t>
  </si>
  <si>
    <t>Владимир г, Лермонтова ул, 42</t>
  </si>
  <si>
    <t>554.700</t>
  </si>
  <si>
    <t>Владимир г, Лермонтова ул, 43</t>
  </si>
  <si>
    <t>807.200</t>
  </si>
  <si>
    <t>Владимир г, Лермонтова ул, 44</t>
  </si>
  <si>
    <t>466.000</t>
  </si>
  <si>
    <t>656.200</t>
  </si>
  <si>
    <t>Владимир г, Лермонтова ул, 45</t>
  </si>
  <si>
    <t>752.800</t>
  </si>
  <si>
    <t>563.300</t>
  </si>
  <si>
    <t>Владимир г, Лесной мкр, Лесная ул, 1</t>
  </si>
  <si>
    <t>Владимир г, Лесной мкр, Лесная ул, 10</t>
  </si>
  <si>
    <t>1229.400</t>
  </si>
  <si>
    <t>Владимир г, Лесной мкр, Лесная ул, 11</t>
  </si>
  <si>
    <t>Владимир г, Лесной мкр, Лесная ул, 12</t>
  </si>
  <si>
    <t>1236.900</t>
  </si>
  <si>
    <t>Владимир г, Лесной мкр, Лесная ул, 13</t>
  </si>
  <si>
    <t>Владимир г, Лесной мкр, Лесная ул, 14</t>
  </si>
  <si>
    <t>1434.900</t>
  </si>
  <si>
    <t>Владимир г, Лесной мкр, Лесная ул, 2</t>
  </si>
  <si>
    <t>825.300</t>
  </si>
  <si>
    <t>Владимир г, Лесной мкр, Лесная ул, 3</t>
  </si>
  <si>
    <t>826.700</t>
  </si>
  <si>
    <t>Владимир г, Лесной мкр, Лесная ул, 4</t>
  </si>
  <si>
    <t>799.200</t>
  </si>
  <si>
    <t>Владимир г, Лесной мкр, Лесная ул, 5</t>
  </si>
  <si>
    <t>1212.400</t>
  </si>
  <si>
    <t>820.300</t>
  </si>
  <si>
    <t>Владимир г, Лесной мкр, Лесная ул, 7</t>
  </si>
  <si>
    <t>Владимир г, Лесной мкр, Лесная ул, 8</t>
  </si>
  <si>
    <t>833.400</t>
  </si>
  <si>
    <t>Владимир г, Лесной мкр, Лесная ул, 9</t>
  </si>
  <si>
    <t>1298.600</t>
  </si>
  <si>
    <t>Владимир г, Летне-Перевозинская ул, 20</t>
  </si>
  <si>
    <t>480.400</t>
  </si>
  <si>
    <t>Владимир г, Ломоносова ул, 1</t>
  </si>
  <si>
    <t>759.500</t>
  </si>
  <si>
    <t>Владимир г, Ломоносова ул, 10А</t>
  </si>
  <si>
    <t>513.700</t>
  </si>
  <si>
    <t>1225.200</t>
  </si>
  <si>
    <t>Владимир г, Луговая ул, 4</t>
  </si>
  <si>
    <t>Владимир г, Луначарского ул, 18</t>
  </si>
  <si>
    <t>1870</t>
  </si>
  <si>
    <t>271.100</t>
  </si>
  <si>
    <t>Владимир г, Луначарского ул, 19</t>
  </si>
  <si>
    <t>723.400</t>
  </si>
  <si>
    <t>Владимир г, Луначарского ул, 23</t>
  </si>
  <si>
    <t>Владимир г, Луначарского ул, 24</t>
  </si>
  <si>
    <t>668.400</t>
  </si>
  <si>
    <t>Владимир г, Луначарского ул, 25</t>
  </si>
  <si>
    <t>1583.400</t>
  </si>
  <si>
    <t>Владимир г, Луначарского ул, 27</t>
  </si>
  <si>
    <t>1494.700</t>
  </si>
  <si>
    <t>Владимир г, Луначарского ул, 28</t>
  </si>
  <si>
    <t>638.100</t>
  </si>
  <si>
    <t>903.300</t>
  </si>
  <si>
    <t>Владимир г, Луначарского ул, 28А</t>
  </si>
  <si>
    <t>1011.800</t>
  </si>
  <si>
    <t>Владимир г, Луначарского ул, 29</t>
  </si>
  <si>
    <t>440.200</t>
  </si>
  <si>
    <t>Владимир г, Луначарского ул, 31</t>
  </si>
  <si>
    <t>Владимир г, Луначарского ул, 31А</t>
  </si>
  <si>
    <t>450.600</t>
  </si>
  <si>
    <t>Владимир г, Луначарского ул, 33</t>
  </si>
  <si>
    <t>664.700</t>
  </si>
  <si>
    <t>1149.100</t>
  </si>
  <si>
    <t>Владимир г, Луначарского ул, 37</t>
  </si>
  <si>
    <t>Владимир г, Луначарского ул, 37А</t>
  </si>
  <si>
    <t>Владимир г, Луначарского ул, 37Б</t>
  </si>
  <si>
    <t>Владимир г, Луначарского ул, 39</t>
  </si>
  <si>
    <t>Владимир г, Луначарского ул, 41</t>
  </si>
  <si>
    <t>469.900</t>
  </si>
  <si>
    <t>Владимир г, Луначарского ул, 43</t>
  </si>
  <si>
    <t>466.200</t>
  </si>
  <si>
    <t>568.900</t>
  </si>
  <si>
    <t>Владимир г, Малые Ременники ул, 11</t>
  </si>
  <si>
    <t>Владимир г, Малые Ременники ул, 9</t>
  </si>
  <si>
    <t>Владимир г, Мира ул, 15</t>
  </si>
  <si>
    <t>3272.300</t>
  </si>
  <si>
    <t>Владимир г, Мира ул, 15А</t>
  </si>
  <si>
    <t>Владимир г, Мира ул, 15Б</t>
  </si>
  <si>
    <t>Владимир г, Мира ул, 17</t>
  </si>
  <si>
    <t>1279.000</t>
  </si>
  <si>
    <t>Владимир г, Мира ул, 19</t>
  </si>
  <si>
    <t>1219.200</t>
  </si>
  <si>
    <t>Владимир г, Мира ул, 2</t>
  </si>
  <si>
    <t>Владимир г, Мира ул, 21</t>
  </si>
  <si>
    <t>1096.300</t>
  </si>
  <si>
    <t>Владимир г, Мира ул, 22</t>
  </si>
  <si>
    <t>5672.000</t>
  </si>
  <si>
    <t>Владимир г, Мира ул, 22А</t>
  </si>
  <si>
    <t>Владимир г, Мира ул, 23</t>
  </si>
  <si>
    <t>Владимир г, Мира ул, 26</t>
  </si>
  <si>
    <t>Владимир г, Мира ул, 27</t>
  </si>
  <si>
    <t>Владимир г, Мира ул, 28</t>
  </si>
  <si>
    <t>585.800</t>
  </si>
  <si>
    <t>Владимир г, Мира ул, 2В</t>
  </si>
  <si>
    <t>Владимир г, Мира ул, 2Г</t>
  </si>
  <si>
    <t>Владимир г, Мира ул, 2Д</t>
  </si>
  <si>
    <t>Владимир г, Мира ул, 32</t>
  </si>
  <si>
    <t>1168.500</t>
  </si>
  <si>
    <t>182.000</t>
  </si>
  <si>
    <t>629.800</t>
  </si>
  <si>
    <t>Владимир г, Мира ул, 34А</t>
  </si>
  <si>
    <t>1764.200</t>
  </si>
  <si>
    <t>Владимир г, Мира ул, 37</t>
  </si>
  <si>
    <t>Владимир г, Мира ул, 37А</t>
  </si>
  <si>
    <t>472.700</t>
  </si>
  <si>
    <t>Владимир г, Мира ул, 39</t>
  </si>
  <si>
    <t>Владимир г, Мира ул, 4</t>
  </si>
  <si>
    <t>2062.600</t>
  </si>
  <si>
    <t>Владимир г, Мира ул, 40</t>
  </si>
  <si>
    <t>721.400</t>
  </si>
  <si>
    <t>Владимир г, Мира ул, 41</t>
  </si>
  <si>
    <t>918.300</t>
  </si>
  <si>
    <t>Владимир г, Мира ул, 41а</t>
  </si>
  <si>
    <t>585.980</t>
  </si>
  <si>
    <t>328.500</t>
  </si>
  <si>
    <t>Владимир г, Мира ул, 44/9</t>
  </si>
  <si>
    <t>Владимир г, Мира ул, 45</t>
  </si>
  <si>
    <t>Владимир г, Мира ул, 46/12</t>
  </si>
  <si>
    <t>955.900</t>
  </si>
  <si>
    <t>Владимир г, Мира ул, 47</t>
  </si>
  <si>
    <t>Владимир г, Мира ул, 49</t>
  </si>
  <si>
    <t>Владимир г, Мира ул, 4А</t>
  </si>
  <si>
    <t>Владимир г, Мира ул, 4Б</t>
  </si>
  <si>
    <t>23488.000</t>
  </si>
  <si>
    <t>Владимир г, Мира ул, 4В</t>
  </si>
  <si>
    <t>Владимир г, Мира ул, 51</t>
  </si>
  <si>
    <t>920.900</t>
  </si>
  <si>
    <t>Владимир г, Мира ул, 6</t>
  </si>
  <si>
    <t>Владимир г, Мира ул, 6Б</t>
  </si>
  <si>
    <t>Владимир г, Мира ул, 70</t>
  </si>
  <si>
    <t>1060.200</t>
  </si>
  <si>
    <t>Владимир г, Мира ул, 72</t>
  </si>
  <si>
    <t>Владимир г, Мира ул, 74</t>
  </si>
  <si>
    <t>7644.500</t>
  </si>
  <si>
    <t>Владимир г, Мира ул, 76</t>
  </si>
  <si>
    <t>755.300</t>
  </si>
  <si>
    <t>Владимир г, Мира ул, 78/23</t>
  </si>
  <si>
    <t>1046.200</t>
  </si>
  <si>
    <t>Владимир г, Мира ул, 80/24</t>
  </si>
  <si>
    <t>Владимир г, Мира ул, 82</t>
  </si>
  <si>
    <t>946.400</t>
  </si>
  <si>
    <t>435.700</t>
  </si>
  <si>
    <t>Владимир г, Мира ул, 86/11</t>
  </si>
  <si>
    <t>1022.000</t>
  </si>
  <si>
    <t>751.250</t>
  </si>
  <si>
    <t>Владимир г, Мира ул, 9</t>
  </si>
  <si>
    <t>10733.000</t>
  </si>
  <si>
    <t>Владимир г, Мира ул, 90</t>
  </si>
  <si>
    <t>906.900</t>
  </si>
  <si>
    <t>Владимир г, Мира ул, 92</t>
  </si>
  <si>
    <t>909.100</t>
  </si>
  <si>
    <t>Владимир г, Мира ул, 94</t>
  </si>
  <si>
    <t>1029.600</t>
  </si>
  <si>
    <t>Владимир г, Мира ул, 9в</t>
  </si>
  <si>
    <t>Владимир г, Михайловская ул, 12</t>
  </si>
  <si>
    <t>Владимир г, Михайловская ул, 14</t>
  </si>
  <si>
    <t>Владимир г, Михайловская ул, 16</t>
  </si>
  <si>
    <t>Владимир г, Михайловская ул, 18</t>
  </si>
  <si>
    <t>504.100</t>
  </si>
  <si>
    <t>Владимир г, Михайловская ул, 20</t>
  </si>
  <si>
    <t>1093.000</t>
  </si>
  <si>
    <t>Владимир г, Михайловская ул, 24А</t>
  </si>
  <si>
    <t>Владимир г, Михайловская ул, 28</t>
  </si>
  <si>
    <t>928.500</t>
  </si>
  <si>
    <t>Владимир г, Михайловская ул, 28А</t>
  </si>
  <si>
    <t>Владимир г, Михайловская ул, 30</t>
  </si>
  <si>
    <t>Владимир г, Михайловская ул, 32</t>
  </si>
  <si>
    <t>Владимир г, Михайловская ул, 34</t>
  </si>
  <si>
    <t>Владимир г, Михайловская ул, 36</t>
  </si>
  <si>
    <t>Владимир г, Михайловская ул, 4</t>
  </si>
  <si>
    <t>Владимир г, Михайловская ул, 53</t>
  </si>
  <si>
    <t>2225.200</t>
  </si>
  <si>
    <t>Владимир г, Михайловская ул, 55</t>
  </si>
  <si>
    <t>Владимир г, Михайловская ул, 57</t>
  </si>
  <si>
    <t>Владимир г, Михайловская ул, 59</t>
  </si>
  <si>
    <t>Владимир г, Михайловская ул, 6</t>
  </si>
  <si>
    <t>1296.000</t>
  </si>
  <si>
    <t>Владимир г, Михайловская ул, 8</t>
  </si>
  <si>
    <t>Владимир г, Михайловская ул, 8А</t>
  </si>
  <si>
    <t>1549.600</t>
  </si>
  <si>
    <t>Владимир г, Модорова ул, 3</t>
  </si>
  <si>
    <t>633.100</t>
  </si>
  <si>
    <t>Владимир г, Модорова ул, 4</t>
  </si>
  <si>
    <t>576.200</t>
  </si>
  <si>
    <t>Владимир г, Модорова ул, 5</t>
  </si>
  <si>
    <t>Владимир г, Модорова ул, 6</t>
  </si>
  <si>
    <t>Владимир г, Модорова ул, 8</t>
  </si>
  <si>
    <t>1206.000</t>
  </si>
  <si>
    <t>Владимир г, Молодежная ул, 1</t>
  </si>
  <si>
    <t>Владимир г, Молодежная ул, 10</t>
  </si>
  <si>
    <t>Владимир г, Молодежная ул, 2</t>
  </si>
  <si>
    <t>510.100</t>
  </si>
  <si>
    <t>Владимир г, Молодежная ул, 3</t>
  </si>
  <si>
    <t>1328.000</t>
  </si>
  <si>
    <t>Владимир г, Молодежная ул, 4</t>
  </si>
  <si>
    <t>212.000</t>
  </si>
  <si>
    <t>872.800</t>
  </si>
  <si>
    <t>Владимир г, Молодежная ул, 5</t>
  </si>
  <si>
    <t>Владимир г, МОПРа ул, 12</t>
  </si>
  <si>
    <t>Владимир г, МОПРа ул, 12А</t>
  </si>
  <si>
    <t>459.600</t>
  </si>
  <si>
    <t>918.900</t>
  </si>
  <si>
    <t>Владимир г, МОПРа ул, 14А</t>
  </si>
  <si>
    <t>1539.800</t>
  </si>
  <si>
    <t>Владимир г, Московское ш, 1</t>
  </si>
  <si>
    <t>385.000</t>
  </si>
  <si>
    <t>200.670</t>
  </si>
  <si>
    <t>Владимир г, Московское ш, 1б</t>
  </si>
  <si>
    <t>886.600</t>
  </si>
  <si>
    <t>Владимир г, Московское ш, 3</t>
  </si>
  <si>
    <t>Владимир г, Мостострой мкр, Школьная ул, 1</t>
  </si>
  <si>
    <t>787.400</t>
  </si>
  <si>
    <t>Владимир г, Мостострой мкр, Школьная ул, 10</t>
  </si>
  <si>
    <t>Владимир г, Мостострой мкр, Школьная ул, 12</t>
  </si>
  <si>
    <t>Владимир г, Мостострой мкр, Школьная ул, 14</t>
  </si>
  <si>
    <t>549.200</t>
  </si>
  <si>
    <t>Владимир г, Мостострой мкр, Школьная ул, 16</t>
  </si>
  <si>
    <t>Владимир г, Мостострой мкр, Школьная ул, 3</t>
  </si>
  <si>
    <t>514.200</t>
  </si>
  <si>
    <t>Владимир г, Мостострой мкр, Школьная ул, 4</t>
  </si>
  <si>
    <t>423.000</t>
  </si>
  <si>
    <t>Владимир г, Музейная ул, 13</t>
  </si>
  <si>
    <t>427.600</t>
  </si>
  <si>
    <t>6465.700</t>
  </si>
  <si>
    <t>Владимир г, Народная ул, 1А</t>
  </si>
  <si>
    <t>215.000</t>
  </si>
  <si>
    <t>321.800</t>
  </si>
  <si>
    <t>Владимир г, Народная ул, 8</t>
  </si>
  <si>
    <t>1078.900</t>
  </si>
  <si>
    <t>Владимир г, Нижняя Дуброва ул, 1</t>
  </si>
  <si>
    <t>Владимир г, Нижняя Дуброва ул, 11</t>
  </si>
  <si>
    <t>Владимир г, Нижняя Дуброва ул, 11а</t>
  </si>
  <si>
    <t>Владимир г, Нижняя Дуброва ул, 13а</t>
  </si>
  <si>
    <t>Владимир г, Нижняя Дуброва ул, 13б</t>
  </si>
  <si>
    <t>Владимир г, Нижняя Дуброва ул, 15</t>
  </si>
  <si>
    <t>1536.900</t>
  </si>
  <si>
    <t>Владимир г, Нижняя Дуброва ул, 17</t>
  </si>
  <si>
    <t>Владимир г, Нижняя Дуброва ул, 17а</t>
  </si>
  <si>
    <t>Владимир г, Нижняя Дуброва ул, 19</t>
  </si>
  <si>
    <t>Владимир г, Нижняя Дуброва ул, 19А</t>
  </si>
  <si>
    <t>1325.100</t>
  </si>
  <si>
    <t>Владимир г, Нижняя Дуброва ул, 20</t>
  </si>
  <si>
    <t>Владимир г, Нижняя Дуброва ул, 21</t>
  </si>
  <si>
    <t>1786.300</t>
  </si>
  <si>
    <t>Владимир г, Нижняя Дуброва ул, 21А</t>
  </si>
  <si>
    <t>Владимир г, Нижняя Дуброва ул, 22</t>
  </si>
  <si>
    <t>1461.000</t>
  </si>
  <si>
    <t>Владимир г, Нижняя Дуброва ул, 23</t>
  </si>
  <si>
    <t>922.000</t>
  </si>
  <si>
    <t>Владимир г, Нижняя Дуброва ул, 24</t>
  </si>
  <si>
    <t>2561.900</t>
  </si>
  <si>
    <t>Владимир г, Нижняя Дуброва ул, 26</t>
  </si>
  <si>
    <t>Владимир г, Нижняя Дуброва ул, 27</t>
  </si>
  <si>
    <t>611.000</t>
  </si>
  <si>
    <t>604.900</t>
  </si>
  <si>
    <t>Владимир г, Нижняя Дуброва ул, 28</t>
  </si>
  <si>
    <t>Владимир г, Нижняя Дуброва ул, 29</t>
  </si>
  <si>
    <t>1238.000</t>
  </si>
  <si>
    <t>Владимир г, Нижняя Дуброва ул, 3</t>
  </si>
  <si>
    <t>Владимир г, Нижняя Дуброва ул, 30</t>
  </si>
  <si>
    <t>734.000</t>
  </si>
  <si>
    <t>622.600</t>
  </si>
  <si>
    <t>Владимир г, Нижняя Дуброва ул, 31</t>
  </si>
  <si>
    <t>1232.900</t>
  </si>
  <si>
    <t>Владимир г, Нижняя Дуброва ул, 32</t>
  </si>
  <si>
    <t>910.500</t>
  </si>
  <si>
    <t>1532.200</t>
  </si>
  <si>
    <t>Владимир г, Нижняя Дуброва ул, 33</t>
  </si>
  <si>
    <t>Владимир г, Нижняя Дуброва ул, 34</t>
  </si>
  <si>
    <t>3624.500</t>
  </si>
  <si>
    <t>Владимир г, Нижняя Дуброва ул, 35</t>
  </si>
  <si>
    <t>Владимир г, Нижняя Дуброва ул, 37</t>
  </si>
  <si>
    <t>660.400</t>
  </si>
  <si>
    <t>Владимир г, Нижняя Дуброва ул, 37А</t>
  </si>
  <si>
    <t>5896.000</t>
  </si>
  <si>
    <t>509.600</t>
  </si>
  <si>
    <t>Владимир г, Нижняя Дуброва ул, 39</t>
  </si>
  <si>
    <t>628.400</t>
  </si>
  <si>
    <t>Владимир г, Нижняя Дуброва ул, 40</t>
  </si>
  <si>
    <t>Владимир г, Нижняя Дуброва ул, 42</t>
  </si>
  <si>
    <t>1567.600</t>
  </si>
  <si>
    <t>Владимир г, Нижняя Дуброва ул, 46</t>
  </si>
  <si>
    <t>910.900</t>
  </si>
  <si>
    <t>Владимир г, Нижняя Дуброва ул, 46А</t>
  </si>
  <si>
    <t>Владимир г, Нижняя Дуброва ул, 46Б</t>
  </si>
  <si>
    <t>3138.000</t>
  </si>
  <si>
    <t>Владимир г, Нижняя Дуброва ул, 47 корп. 1</t>
  </si>
  <si>
    <t>2265.280</t>
  </si>
  <si>
    <t>Владимир г, Нижняя Дуброва ул, 47 корп. 3</t>
  </si>
  <si>
    <t>11440.400</t>
  </si>
  <si>
    <t>Владимир г, Нижняя Дуброва ул, 48</t>
  </si>
  <si>
    <t>Владимир г, Нижняя Дуброва ул, 48а</t>
  </si>
  <si>
    <t>Владимир г, Нижняя Дуброва ул, 48б</t>
  </si>
  <si>
    <t>595.850</t>
  </si>
  <si>
    <t>Владимир г, Нижняя Дуброва ул, 5</t>
  </si>
  <si>
    <t>786.700</t>
  </si>
  <si>
    <t>Владимир г, Нижняя Дуброва ул, 50 корп. 1</t>
  </si>
  <si>
    <t>883.500</t>
  </si>
  <si>
    <t>Владимир г, Нижняя Дуброва ул, 50 корп. 2</t>
  </si>
  <si>
    <t>37135.000</t>
  </si>
  <si>
    <t>Владимир г, Нижняя Дуброва ул, 52 корп. 1</t>
  </si>
  <si>
    <t>Владимир г, Нижняя Дуброва ул, 52 корп. 2</t>
  </si>
  <si>
    <t>Владимир г, Нижняя Дуброва ул, 54 корп. 3</t>
  </si>
  <si>
    <t>Владимир г, Нижняя Дуброва ул, 7</t>
  </si>
  <si>
    <t>2169.400</t>
  </si>
  <si>
    <t>Владимир г, Нижняя Дуброва ул, 9</t>
  </si>
  <si>
    <t>Владимир г, Никитина ул, 1/52</t>
  </si>
  <si>
    <t>236.800</t>
  </si>
  <si>
    <t>Владимир г, Никитина ул, 2</t>
  </si>
  <si>
    <t>Владимир г, Никитина ул, 2А</t>
  </si>
  <si>
    <t>Владимир г, Никитина ул, 3</t>
  </si>
  <si>
    <t>324.500</t>
  </si>
  <si>
    <t>Владимир г, Никитина ул, 4</t>
  </si>
  <si>
    <t>934.900</t>
  </si>
  <si>
    <t>Владимир г, Никитина ул, 4А</t>
  </si>
  <si>
    <t>1976.800</t>
  </si>
  <si>
    <t>Владимир г, Никитина ул, 5</t>
  </si>
  <si>
    <t>386.750</t>
  </si>
  <si>
    <t>Владимир г, Никитина ул, 6</t>
  </si>
  <si>
    <t>Владимир г, Никитина ул, 7</t>
  </si>
  <si>
    <t>788.000</t>
  </si>
  <si>
    <t>1286.000</t>
  </si>
  <si>
    <t>Владимир г, Никитская ул, 10</t>
  </si>
  <si>
    <t>432.100</t>
  </si>
  <si>
    <t>333.600</t>
  </si>
  <si>
    <t>326.300</t>
  </si>
  <si>
    <t>Владимир г, Никитская ул, 19А</t>
  </si>
  <si>
    <t>Владимир г, Никитская ул, 23</t>
  </si>
  <si>
    <t>727.000</t>
  </si>
  <si>
    <t>1352.400</t>
  </si>
  <si>
    <t>1246.900</t>
  </si>
  <si>
    <t>Владимир г, Никитская ул, 25</t>
  </si>
  <si>
    <t>Владимир г, Николая Островского ул, 62</t>
  </si>
  <si>
    <t>Владимир г, Николая Островского ул, 64</t>
  </si>
  <si>
    <t>529.300</t>
  </si>
  <si>
    <t>Владимир г, Николая Островского ул, 66</t>
  </si>
  <si>
    <t>Владимир г, Николо-Галейская ул, 1</t>
  </si>
  <si>
    <t>Владимир г, Новгородская ул, 19А</t>
  </si>
  <si>
    <t>Владимир г, Новгородская ул, 2</t>
  </si>
  <si>
    <t>Владимир г, Новгородская ул, 35А</t>
  </si>
  <si>
    <t>Владимир г, Новгородская ул, 36</t>
  </si>
  <si>
    <t>19701.030</t>
  </si>
  <si>
    <t>Владимир г, Новгородская ул, 37 корп. 1</t>
  </si>
  <si>
    <t>Владимир г, Новгородская ул, 37 корп. 2</t>
  </si>
  <si>
    <t>Владимир г, Новгородская ул, 37А</t>
  </si>
  <si>
    <t>Владимир г, Новгородская ул, 37Б</t>
  </si>
  <si>
    <t>Владимир г, Новгородская ул, 39 корп. 1</t>
  </si>
  <si>
    <t>Владимир г, Новгородская ул, 39 корп. 2</t>
  </si>
  <si>
    <t>1131.000</t>
  </si>
  <si>
    <t>Владимир г, Новгородская ул, 4</t>
  </si>
  <si>
    <t>570.370</t>
  </si>
  <si>
    <t>Владимир г, Новгородская ул, 6</t>
  </si>
  <si>
    <t>Владимир г, Новгородская ул, 8</t>
  </si>
  <si>
    <t>6000.000</t>
  </si>
  <si>
    <t>Владимир г, Ново-Гончарная ул, 24</t>
  </si>
  <si>
    <t>833.500</t>
  </si>
  <si>
    <t>Владимир г, Ново-Ямская ул, 10</t>
  </si>
  <si>
    <t>326.200</t>
  </si>
  <si>
    <t>Владимир г, Ново-Ямская ул, 12</t>
  </si>
  <si>
    <t>671.460</t>
  </si>
  <si>
    <t>Владимир г, Ново-Ямская ул, 16</t>
  </si>
  <si>
    <t>395.700</t>
  </si>
  <si>
    <t>Владимир г, Ново-Ямская ул, 17</t>
  </si>
  <si>
    <t>Владимир г, Ново-Ямская ул, 17А</t>
  </si>
  <si>
    <t>Владимир г, Ново-Ямская ул, 19</t>
  </si>
  <si>
    <t>Владимир г, Ново-Ямская ул, 2</t>
  </si>
  <si>
    <t>Владимир г, Ново-Ямская ул, 21</t>
  </si>
  <si>
    <t>Владимир г, Ново-Ямская ул, 21А</t>
  </si>
  <si>
    <t>Владимир г, Ново-Ямская ул, 23</t>
  </si>
  <si>
    <t>Владимир г, Ново-Ямская ул, 23А</t>
  </si>
  <si>
    <t>632.300</t>
  </si>
  <si>
    <t>Владимир г, Ново-Ямская ул, 27</t>
  </si>
  <si>
    <t>Владимир г, Ново-Ямская ул, 28</t>
  </si>
  <si>
    <t>461.700</t>
  </si>
  <si>
    <t>3139.400</t>
  </si>
  <si>
    <t>392.400</t>
  </si>
  <si>
    <t>Владимир г, Ново-Ямская ул, 29</t>
  </si>
  <si>
    <t>1141.000</t>
  </si>
  <si>
    <t>1266.200</t>
  </si>
  <si>
    <t>Владимир г, Ново-Ямская ул, 29А</t>
  </si>
  <si>
    <t>1071.900</t>
  </si>
  <si>
    <t>Владимир г, Ново-Ямская ул, 2А</t>
  </si>
  <si>
    <t>1254.000</t>
  </si>
  <si>
    <t>Владимир г, Ново-Ямская ул, 3</t>
  </si>
  <si>
    <t>Владимир г, Ново-Ямская ул, 30</t>
  </si>
  <si>
    <t>483.600</t>
  </si>
  <si>
    <t>584.100</t>
  </si>
  <si>
    <t>Владимир г, Ново-Ямская ул, 31</t>
  </si>
  <si>
    <t>600.100</t>
  </si>
  <si>
    <t>618.400</t>
  </si>
  <si>
    <t>Владимир г, Ново-Ямская ул, 31А</t>
  </si>
  <si>
    <t>1159.900</t>
  </si>
  <si>
    <t>Владимир г, Ново-Ямская ул, 32</t>
  </si>
  <si>
    <t>395.800</t>
  </si>
  <si>
    <t>Владимир г, Ново-Ямская ул, 4</t>
  </si>
  <si>
    <t>Владимир г, Ново-Ямская ул, 44</t>
  </si>
  <si>
    <t>Владимир г, Ново-Ямская ул, 70</t>
  </si>
  <si>
    <t>815.400</t>
  </si>
  <si>
    <t>579.100</t>
  </si>
  <si>
    <t>Владимир г, Ново-Ямская ул, 79</t>
  </si>
  <si>
    <t>Владимир г, Ново-Ямская ул, 8</t>
  </si>
  <si>
    <t>463.700</t>
  </si>
  <si>
    <t>Владимир г, Ново-Ямская ул, 9</t>
  </si>
  <si>
    <t>Владимир г, Ново-Ямской пер, 2</t>
  </si>
  <si>
    <t>454.000</t>
  </si>
  <si>
    <t>1572.200</t>
  </si>
  <si>
    <t>Владимир г, Ново-Ямской пер, 4б</t>
  </si>
  <si>
    <t>Владимир г, Ново-Ямской пер, 6</t>
  </si>
  <si>
    <t>Владимир г, Ново-Ямской пер, 6а</t>
  </si>
  <si>
    <t>Владимир г, Ново-Ямской пер, 6б</t>
  </si>
  <si>
    <t>272.400</t>
  </si>
  <si>
    <t>Владимир г, Ново-Ямской пер, 8</t>
  </si>
  <si>
    <t>Владимир г, Октябрьский военный городок, 21</t>
  </si>
  <si>
    <t>933.600</t>
  </si>
  <si>
    <t>Владимир г, Октябрьский военный городок, 22</t>
  </si>
  <si>
    <t>977.000</t>
  </si>
  <si>
    <t>815.500</t>
  </si>
  <si>
    <t>Владимир г, Октябрьский военный городок, 23</t>
  </si>
  <si>
    <t>918.200</t>
  </si>
  <si>
    <t>Владимир г, Октябрьский военный городок, 25</t>
  </si>
  <si>
    <t>Владимир г, Октябрьский военный городок, 7</t>
  </si>
  <si>
    <t>Владимир г, Октябрьский военный городок, 7а</t>
  </si>
  <si>
    <t>613.300</t>
  </si>
  <si>
    <t>Владимир г, Октябрьский пр-кт, 12</t>
  </si>
  <si>
    <t>1229.300</t>
  </si>
  <si>
    <t>Владимир г, Октябрьский пр-кт, 16</t>
  </si>
  <si>
    <t>1811.000</t>
  </si>
  <si>
    <t>Владимир г, Октябрьский пр-кт, 25</t>
  </si>
  <si>
    <t>Владимир г, Октябрьский пр-кт, 27</t>
  </si>
  <si>
    <t>Владимир г, Октябрьский пр-кт, 36</t>
  </si>
  <si>
    <t>4703.000</t>
  </si>
  <si>
    <t>Владимир г, Октябрьский пр-кт, 4</t>
  </si>
  <si>
    <t>849.100</t>
  </si>
  <si>
    <t>Владимир г, Октябрьский пр-кт, 41</t>
  </si>
  <si>
    <t>799.900</t>
  </si>
  <si>
    <t>Владимир г, Октябрьский пр-кт, 42</t>
  </si>
  <si>
    <t>2527.500</t>
  </si>
  <si>
    <t>Владимир г, Октябрьский пр-кт, 43А</t>
  </si>
  <si>
    <t>Владимир г, Октябрьский пр-кт, 44</t>
  </si>
  <si>
    <t>950.500</t>
  </si>
  <si>
    <t>448.900</t>
  </si>
  <si>
    <t>Владимир г, Октябрьский пр-кт, 45Б</t>
  </si>
  <si>
    <t>928.100</t>
  </si>
  <si>
    <t>Владимир г, Октябрьский пр-кт, 46</t>
  </si>
  <si>
    <t>460.200</t>
  </si>
  <si>
    <t>Владимир г, Оргтруд мкр, 9 Октября ул, 28</t>
  </si>
  <si>
    <t>416.700</t>
  </si>
  <si>
    <t>Владимир г, Оргтруд мкр, Молодежная ул, 11</t>
  </si>
  <si>
    <t>Владимир г, Оргтруд мкр, Молодежная ул, 12</t>
  </si>
  <si>
    <t>578.500</t>
  </si>
  <si>
    <t>433.600</t>
  </si>
  <si>
    <t>Владимир г, Оргтруд мкр, Молодежная ул, 14</t>
  </si>
  <si>
    <t>827.100</t>
  </si>
  <si>
    <t>939.200</t>
  </si>
  <si>
    <t>592.100</t>
  </si>
  <si>
    <t>827.800</t>
  </si>
  <si>
    <t>435.300</t>
  </si>
  <si>
    <t>646.700</t>
  </si>
  <si>
    <t>Владимир г, Оргтруд мкр, Молодежная ул, 16</t>
  </si>
  <si>
    <t>561.300</t>
  </si>
  <si>
    <t>Владимир г, Оргтруд мкр, Молодежная ул, 17</t>
  </si>
  <si>
    <t>1508.000</t>
  </si>
  <si>
    <t>Владимир г, Оргтруд мкр, Молодежная ул, 18</t>
  </si>
  <si>
    <t>Владимир г, Оргтруд мкр, Молодежная ул, 19</t>
  </si>
  <si>
    <t>1073.100</t>
  </si>
  <si>
    <t>569.000</t>
  </si>
  <si>
    <t>618.800</t>
  </si>
  <si>
    <t>Владимир г, Оргтруд мкр, Октябрьская ул, 10</t>
  </si>
  <si>
    <t>654.270</t>
  </si>
  <si>
    <t>Владимир г, Оргтруд мкр, Октябрьская ул, 16</t>
  </si>
  <si>
    <t>1018.500</t>
  </si>
  <si>
    <t>Владимир г, Оргтруд мкр, Октябрьская ул, 18</t>
  </si>
  <si>
    <t>691.730</t>
  </si>
  <si>
    <t>Владимир г, Оргтруд мкр, Октябрьская ул, 25</t>
  </si>
  <si>
    <t>801.660</t>
  </si>
  <si>
    <t>Владимир г, Оргтруд мкр, Октябрьская ул, 27</t>
  </si>
  <si>
    <t>1799.500</t>
  </si>
  <si>
    <t>Владимир г, Оргтруд мкр, Октябрьская ул, 4</t>
  </si>
  <si>
    <t>546.400</t>
  </si>
  <si>
    <t>1301.800</t>
  </si>
  <si>
    <t>Владимир г, Оргтруд мкр, Рабочая ул, 12</t>
  </si>
  <si>
    <t>Владимир г, Оргтруд мкр, Строителей ул, 2</t>
  </si>
  <si>
    <t>880.400</t>
  </si>
  <si>
    <t>Владимир г, Оргтруд мкр, Строителей ул, 3</t>
  </si>
  <si>
    <t>1090.900</t>
  </si>
  <si>
    <t>Владимир г, Оргтруд мкр, Строителей ул, 5</t>
  </si>
  <si>
    <t>Владимир г, Оргтруд мкр, Строителей ул, 6</t>
  </si>
  <si>
    <t>879.700</t>
  </si>
  <si>
    <t>2022.000</t>
  </si>
  <si>
    <t>3051.200</t>
  </si>
  <si>
    <t>800.100</t>
  </si>
  <si>
    <t>507.200</t>
  </si>
  <si>
    <t>784.600</t>
  </si>
  <si>
    <t>Владимир г, Осьмова ул, 4</t>
  </si>
  <si>
    <t>375.900</t>
  </si>
  <si>
    <t>571.200</t>
  </si>
  <si>
    <t>Владимир г, Офицерская ул, 1</t>
  </si>
  <si>
    <t>452.500</t>
  </si>
  <si>
    <t>Владимир г, Офицерская ул, 11А</t>
  </si>
  <si>
    <t>Владимир г, Офицерская ул, 16</t>
  </si>
  <si>
    <t>3025.000</t>
  </si>
  <si>
    <t>Владимир г, Офицерская ул, 1а корп. 1</t>
  </si>
  <si>
    <t>Владимир г, Офицерская ул, 1а корп. 2</t>
  </si>
  <si>
    <t>Владимир г, Офицерская ул, 1а корп. 3</t>
  </si>
  <si>
    <t>Владимир г, Офицерская ул, 3</t>
  </si>
  <si>
    <t>120.000</t>
  </si>
  <si>
    <t>576.800</t>
  </si>
  <si>
    <t>Владимир г, Офицерская ул, 8</t>
  </si>
  <si>
    <t>441.200</t>
  </si>
  <si>
    <t>Владимир г, Офицерская ул, 9А</t>
  </si>
  <si>
    <t>2618.800</t>
  </si>
  <si>
    <t>Владимир г, Офицерский проезд, 13</t>
  </si>
  <si>
    <t>Владимир г, Перекопский военный городок, 1</t>
  </si>
  <si>
    <t>491.500</t>
  </si>
  <si>
    <t>794.500</t>
  </si>
  <si>
    <t>Владимир г, Перекопский военный городок, 13</t>
  </si>
  <si>
    <t>Владимир г, Перекопский военный городок, 14</t>
  </si>
  <si>
    <t>674.200</t>
  </si>
  <si>
    <t>Владимир г, Перекопский военный городок, 17</t>
  </si>
  <si>
    <t>864.600</t>
  </si>
  <si>
    <t>Владимир г, Перекопский военный городок, 18</t>
  </si>
  <si>
    <t>2781.600</t>
  </si>
  <si>
    <t>Владимир г, Перекопский военный городок, 19</t>
  </si>
  <si>
    <t>846.800</t>
  </si>
  <si>
    <t>Владимир г, Перекопский военный городок, 2</t>
  </si>
  <si>
    <t>Владимир г, Перекопский военный городок, 20</t>
  </si>
  <si>
    <t>1665.000</t>
  </si>
  <si>
    <t>573.900</t>
  </si>
  <si>
    <t>Владимир г, Перекопский военный городок, 21</t>
  </si>
  <si>
    <t>Владимир г, Перекопский военный городок, 25</t>
  </si>
  <si>
    <t>Владимир г, Перекопский военный городок, 27</t>
  </si>
  <si>
    <t>Владимир г, Перекопский военный городок, 30</t>
  </si>
  <si>
    <t>1000.700</t>
  </si>
  <si>
    <t>Владимир г, Перекопский военный городок, 31</t>
  </si>
  <si>
    <t>1147.800</t>
  </si>
  <si>
    <t>Владимир г, Перекопский военный городок, 33</t>
  </si>
  <si>
    <t>1388.200</t>
  </si>
  <si>
    <t>Владимир г, Перекопский военный городок, 4</t>
  </si>
  <si>
    <t>926.900</t>
  </si>
  <si>
    <t>820.700</t>
  </si>
  <si>
    <t>Владимир г, Перекопский военный городок, 5</t>
  </si>
  <si>
    <t>928.300</t>
  </si>
  <si>
    <t>958.200</t>
  </si>
  <si>
    <t>730.200</t>
  </si>
  <si>
    <t>Владимир г, Перекопский военный городок, 7</t>
  </si>
  <si>
    <t>Владимир г, Перекопский военный городок, 8</t>
  </si>
  <si>
    <t>Владимир г, Пиганово мкр, Бородинская ул, 4 корп. 1</t>
  </si>
  <si>
    <t>2098.340</t>
  </si>
  <si>
    <t>Владимир г, Пиганово мкр, Бородинская ул, 4 корп. 10</t>
  </si>
  <si>
    <t>Владимир г, Пиганово мкр, Бородинская ул, 4 корп. 13</t>
  </si>
  <si>
    <t>Владимир г, Пиганово мкр, Бородинская ул, 4 корп. 2</t>
  </si>
  <si>
    <t>48892.000</t>
  </si>
  <si>
    <t>Владимир г, Пиганово мкр, Бородинская ул, 4 корп. 3</t>
  </si>
  <si>
    <t>Владимир г, Пиганово мкр, Бородинская ул, 4 корп. 4</t>
  </si>
  <si>
    <t>Владимир г, Пиганово мкр, Бородинская ул, 4 корп. 5</t>
  </si>
  <si>
    <t>Владимир г, Пиганово мкр, Бородинская ул, 4 корп. 6</t>
  </si>
  <si>
    <t>Владимир г, Пиганово мкр, Бородинская ул, 4 корп. 7</t>
  </si>
  <si>
    <t>Владимир г, Пиганово мкр, Бородинская ул, 4 корп. 8</t>
  </si>
  <si>
    <t>1258.400</t>
  </si>
  <si>
    <t>Владимир г, Пиганово мкр, Бородинская ул, 4 корп. 9</t>
  </si>
  <si>
    <t>Владимир г, Пиганово мкр, Центральная ул, 2</t>
  </si>
  <si>
    <t>Владимир г, Пиганово мкр, Центральная ул, 30</t>
  </si>
  <si>
    <t>1147.700</t>
  </si>
  <si>
    <t>Владимир г, Пиганово мкр, Центральная ул, 30а</t>
  </si>
  <si>
    <t>Владимир г, Пиганово мкр, Центральная ул, 30б</t>
  </si>
  <si>
    <t>Владимир г, Пиганово мкр, Центральная ул, 30В</t>
  </si>
  <si>
    <t>Владимир г, Пиганово мкр, Центральная ул, 32 корп. 1</t>
  </si>
  <si>
    <t>Владимир г, Пиганово мкр, Центральная ул, 32 корп. 2</t>
  </si>
  <si>
    <t>Владимир г, Пиганово мкр, Центральная ул, 32 корп. 3</t>
  </si>
  <si>
    <t>Владимир г, Пиганово мкр, Центральная ул, 32 корп. 4</t>
  </si>
  <si>
    <t>Владимир г, Пиганово мкр, Центральная ул, 32 корп. 5</t>
  </si>
  <si>
    <t>Владимир г, Пиганово мкр, Центральная ул, 32 корп. 6</t>
  </si>
  <si>
    <t>Владимир г, Пиганово мкр, Центральная ул, 4</t>
  </si>
  <si>
    <t>1052.000</t>
  </si>
  <si>
    <t>Владимир г, Пиганово мкр, Центральная ул, 9</t>
  </si>
  <si>
    <t>448.600</t>
  </si>
  <si>
    <t>Владимир г, Пичугина ул, 1/2</t>
  </si>
  <si>
    <t>378.800</t>
  </si>
  <si>
    <t>Владимир г, Пичугина ул, 11</t>
  </si>
  <si>
    <t>Владимир г, Пичугина ул, 11А</t>
  </si>
  <si>
    <t>1161.000</t>
  </si>
  <si>
    <t>900.600</t>
  </si>
  <si>
    <t>509.700</t>
  </si>
  <si>
    <t>Владимир г, Пичугина ул, 12</t>
  </si>
  <si>
    <t>3788.000</t>
  </si>
  <si>
    <t>Владимир г, Пичугина ул, 12А</t>
  </si>
  <si>
    <t>705.800</t>
  </si>
  <si>
    <t>Владимир г, Пичугина ул, 13</t>
  </si>
  <si>
    <t>844.600</t>
  </si>
  <si>
    <t>Владимир г, Пичугина ул, 14</t>
  </si>
  <si>
    <t>581.300</t>
  </si>
  <si>
    <t>Владимир г, Пичугина ул, 3</t>
  </si>
  <si>
    <t>925.700</t>
  </si>
  <si>
    <t>444.900</t>
  </si>
  <si>
    <t>Владимир г, Пичугина ул, 5</t>
  </si>
  <si>
    <t>2110.700</t>
  </si>
  <si>
    <t>Владимир г, Пичугина ул, 7</t>
  </si>
  <si>
    <t>486.900</t>
  </si>
  <si>
    <t>Владимир г, Пичугина ул, 8</t>
  </si>
  <si>
    <t>744.000</t>
  </si>
  <si>
    <t>Владимир г, Пичугина ул, 9</t>
  </si>
  <si>
    <t>453.900</t>
  </si>
  <si>
    <t>Владимир г, Погодина ул, 24</t>
  </si>
  <si>
    <t>706.600</t>
  </si>
  <si>
    <t>Владимир г, Подбельского ул, 14</t>
  </si>
  <si>
    <t>Владимир г, Подбельского ул, 19</t>
  </si>
  <si>
    <t>310.700</t>
  </si>
  <si>
    <t>737.600</t>
  </si>
  <si>
    <t>Владимир г, Полины Осипенко ул, 1</t>
  </si>
  <si>
    <t>Владимир г, Полины Осипенко ул, 10</t>
  </si>
  <si>
    <t>1004.400</t>
  </si>
  <si>
    <t>Владимир г, Полины Осипенко ул, 11</t>
  </si>
  <si>
    <t>474.900</t>
  </si>
  <si>
    <t>986.600</t>
  </si>
  <si>
    <t>Владимир г, Полины Осипенко ул, 14/43</t>
  </si>
  <si>
    <t>2208.000</t>
  </si>
  <si>
    <t>452.300</t>
  </si>
  <si>
    <t>532.700</t>
  </si>
  <si>
    <t>769.500</t>
  </si>
  <si>
    <t>Владимир г, Полины Осипенко ул, 17</t>
  </si>
  <si>
    <t>905.700</t>
  </si>
  <si>
    <t>Владимир г, Полины Осипенко ул, 1А</t>
  </si>
  <si>
    <t>Владимир г, Полины Осипенко ул, 2</t>
  </si>
  <si>
    <t>873.200</t>
  </si>
  <si>
    <t>583.500</t>
  </si>
  <si>
    <t>Владимир г, Полины Осипенко ул, 23А</t>
  </si>
  <si>
    <t>1302.300</t>
  </si>
  <si>
    <t>358.200</t>
  </si>
  <si>
    <t>Владимир г, Полины Осипенко ул, 27</t>
  </si>
  <si>
    <t>587.200</t>
  </si>
  <si>
    <t>Владимир г, Полины Осипенко ул, 30</t>
  </si>
  <si>
    <t>924.800</t>
  </si>
  <si>
    <t>Владимир г, Полины Осипенко ул, 31</t>
  </si>
  <si>
    <t>945.500</t>
  </si>
  <si>
    <t>Владимир г, Полины Осипенко ул, 32</t>
  </si>
  <si>
    <t>860.940</t>
  </si>
  <si>
    <t>Владимир г, Полины Осипенко ул, 33</t>
  </si>
  <si>
    <t>Владимир г, Полины Осипенко ул, 4</t>
  </si>
  <si>
    <t>Владимир г, Полины Осипенко ул, 9</t>
  </si>
  <si>
    <t>760.500</t>
  </si>
  <si>
    <t>Владимир г, Помпецкий пер, 1</t>
  </si>
  <si>
    <t>1119.300</t>
  </si>
  <si>
    <t>Владимир г, Поселок РТС ул, 5</t>
  </si>
  <si>
    <t>862.900</t>
  </si>
  <si>
    <t>Владимир г, Почаевская ул, 1</t>
  </si>
  <si>
    <t>947.600</t>
  </si>
  <si>
    <t>Владимир г, Почаевская ул, 10</t>
  </si>
  <si>
    <t>1132.000</t>
  </si>
  <si>
    <t>907.600</t>
  </si>
  <si>
    <t>Владимир г, Почаевская ул, 10а</t>
  </si>
  <si>
    <t>399.100</t>
  </si>
  <si>
    <t>Владимир г, Почаевская ул, 17а</t>
  </si>
  <si>
    <t>396.760</t>
  </si>
  <si>
    <t>Владимир г, Почаевская ул, 18</t>
  </si>
  <si>
    <t>442.300</t>
  </si>
  <si>
    <t>Владимир г, Почаевская ул, 19</t>
  </si>
  <si>
    <t>Владимир г, Почаевская ул, 2</t>
  </si>
  <si>
    <t>2446.900</t>
  </si>
  <si>
    <t>Владимир г, Почаевская ул, 20</t>
  </si>
  <si>
    <t>1842.500</t>
  </si>
  <si>
    <t>Владимир г, Почаевская ул, 20А</t>
  </si>
  <si>
    <t>391.230</t>
  </si>
  <si>
    <t>612.500</t>
  </si>
  <si>
    <t>Владимир г, Почаевская ул, 21</t>
  </si>
  <si>
    <t>3251.200</t>
  </si>
  <si>
    <t>Владимир г, Почаевская ул, 21А</t>
  </si>
  <si>
    <t>913.400</t>
  </si>
  <si>
    <t>Владимир г, Почаевская ул, 22</t>
  </si>
  <si>
    <t>2409.200</t>
  </si>
  <si>
    <t>Владимир г, Почаевская ул, 22А</t>
  </si>
  <si>
    <t>756.500</t>
  </si>
  <si>
    <t>Владимир г, Почаевская ул, 23</t>
  </si>
  <si>
    <t>786.100</t>
  </si>
  <si>
    <t>Владимир г, Почаевская ул, 24</t>
  </si>
  <si>
    <t>790.940</t>
  </si>
  <si>
    <t>2594.110</t>
  </si>
  <si>
    <t>Владимир г, Почаевская ул, 26</t>
  </si>
  <si>
    <t>754.000</t>
  </si>
  <si>
    <t>Владимир г, Почаевская ул, 2а</t>
  </si>
  <si>
    <t>Владимир г, Почаевская ул, 2б</t>
  </si>
  <si>
    <t>1126.400</t>
  </si>
  <si>
    <t>Владимир г, Почаевская ул, 5</t>
  </si>
  <si>
    <t>Владимир г, Почаевская ул, 7</t>
  </si>
  <si>
    <t>598.900</t>
  </si>
  <si>
    <t>Владимир г, Пугачева ул, 60А</t>
  </si>
  <si>
    <t>Владимир г, Пугачева ул, 62</t>
  </si>
  <si>
    <t>1826.500</t>
  </si>
  <si>
    <t>Владимир г, Пугачева ул, 75</t>
  </si>
  <si>
    <t>Владимир г, Пугачева ул, 77</t>
  </si>
  <si>
    <t>Владимир г, Пугачева ул, 79</t>
  </si>
  <si>
    <t>Владимир г, Пушкарская ул, 44</t>
  </si>
  <si>
    <t>Владимир г, Пушкарская ул, 46</t>
  </si>
  <si>
    <t>1630.800</t>
  </si>
  <si>
    <t>Владимир г, Рабочая ул, 13</t>
  </si>
  <si>
    <t>377.000</t>
  </si>
  <si>
    <t>445.100</t>
  </si>
  <si>
    <t>Владимир г, Рабочая ул, 4А</t>
  </si>
  <si>
    <t>Владимир г, Рабочий спуск, 3</t>
  </si>
  <si>
    <t>709.000</t>
  </si>
  <si>
    <t>323.100</t>
  </si>
  <si>
    <t>427.500</t>
  </si>
  <si>
    <t>662.900</t>
  </si>
  <si>
    <t>Владимир г, Разина ул, 11</t>
  </si>
  <si>
    <t>1351.100</t>
  </si>
  <si>
    <t>Владимир г, Разина ул, 12</t>
  </si>
  <si>
    <t>Владимир г, Разина ул, 12А</t>
  </si>
  <si>
    <t>547.800</t>
  </si>
  <si>
    <t>Владимир г, Разина ул, 18</t>
  </si>
  <si>
    <t>1373.700</t>
  </si>
  <si>
    <t>Владимир г, Разина ул, 20</t>
  </si>
  <si>
    <t>1133.000</t>
  </si>
  <si>
    <t>1723.600</t>
  </si>
  <si>
    <t>Владимир г, Разина ул, 26</t>
  </si>
  <si>
    <t>Владимир г, Разина ул, 28</t>
  </si>
  <si>
    <t>1809.900</t>
  </si>
  <si>
    <t>Владимир г, Разина ул, 2А</t>
  </si>
  <si>
    <t>215.700</t>
  </si>
  <si>
    <t>Владимир г, Разина ул, 3</t>
  </si>
  <si>
    <t>Владимир г, Разина ул, 31</t>
  </si>
  <si>
    <t>1543.300</t>
  </si>
  <si>
    <t>Владимир г, Разина ул, 33</t>
  </si>
  <si>
    <t>1344.600</t>
  </si>
  <si>
    <t>Владимир г, Разина ул, 4А</t>
  </si>
  <si>
    <t>Владимир г, Разина ул, 5</t>
  </si>
  <si>
    <t>626.800</t>
  </si>
  <si>
    <t>Владимир г, Разина ул, 6</t>
  </si>
  <si>
    <t>75.000</t>
  </si>
  <si>
    <t>383.900</t>
  </si>
  <si>
    <t>Владимир г, Разина ул, 7А</t>
  </si>
  <si>
    <t>889.500</t>
  </si>
  <si>
    <t>858.100</t>
  </si>
  <si>
    <t>Владимир г, Разина ул, 7Б</t>
  </si>
  <si>
    <t>922.400</t>
  </si>
  <si>
    <t>Владимир г, Растопчина ул, 1</t>
  </si>
  <si>
    <t>2185.000</t>
  </si>
  <si>
    <t>Владимир г, Растопчина ул, 15</t>
  </si>
  <si>
    <t>Владимир г, Растопчина ул, 17</t>
  </si>
  <si>
    <t>Владимир г, Растопчина ул, 19</t>
  </si>
  <si>
    <t>Владимир г, Растопчина ул, 1г</t>
  </si>
  <si>
    <t>Владимир г, Растопчина ул, 21</t>
  </si>
  <si>
    <t>Владимир г, Растопчина ул, 27</t>
  </si>
  <si>
    <t>Владимир г, Растопчина ул, 29</t>
  </si>
  <si>
    <t>Владимир г, Растопчина ул, 3</t>
  </si>
  <si>
    <t>Владимир г, Растопчина ул, 31</t>
  </si>
  <si>
    <t>1106.000</t>
  </si>
  <si>
    <t>Владимир г, Растопчина ул, 33а</t>
  </si>
  <si>
    <t>Владимир г, Растопчина ул, 33в</t>
  </si>
  <si>
    <t>1517.100</t>
  </si>
  <si>
    <t>Владимир г, Растопчина ул, 39</t>
  </si>
  <si>
    <t>1103.000</t>
  </si>
  <si>
    <t>Владимир г, Растопчина ул, 39а</t>
  </si>
  <si>
    <t>Владимир г, Растопчина ул, 39б</t>
  </si>
  <si>
    <t>874.000</t>
  </si>
  <si>
    <t>3529.700</t>
  </si>
  <si>
    <t>Владимир г, Растопчина ул, 39в</t>
  </si>
  <si>
    <t>Владимир г, Растопчина ул, 3а</t>
  </si>
  <si>
    <t>Владимир г, Растопчина ул, 41</t>
  </si>
  <si>
    <t>803.800</t>
  </si>
  <si>
    <t>587.900</t>
  </si>
  <si>
    <t>855.300</t>
  </si>
  <si>
    <t>Владимир г, Растопчина ул, 43</t>
  </si>
  <si>
    <t>Владимир г, Растопчина ул, 45</t>
  </si>
  <si>
    <t>1201.700</t>
  </si>
  <si>
    <t>Владимир г, Растопчина ул, 45а</t>
  </si>
  <si>
    <t>1248.300</t>
  </si>
  <si>
    <t>Владимир г, Растопчина ул, 45б</t>
  </si>
  <si>
    <t>Владимир г, Растопчина ул, 47</t>
  </si>
  <si>
    <t>1811.600</t>
  </si>
  <si>
    <t>Владимир г, Растопчина ул, 49</t>
  </si>
  <si>
    <t>1205.600</t>
  </si>
  <si>
    <t>Владимир г, Растопчина ул, 49а</t>
  </si>
  <si>
    <t>1753.000</t>
  </si>
  <si>
    <t>Владимир г, Растопчина ул, 49б</t>
  </si>
  <si>
    <t>804.200</t>
  </si>
  <si>
    <t>Владимир г, Растопчина ул, 5</t>
  </si>
  <si>
    <t>Владимир г, Растопчина ул, 53</t>
  </si>
  <si>
    <t>Владимир г, Растопчина ул, 53а</t>
  </si>
  <si>
    <t>Владимир г, Растопчина ул, 53б</t>
  </si>
  <si>
    <t>824.600</t>
  </si>
  <si>
    <t>Владимир г, Растопчина ул, 55</t>
  </si>
  <si>
    <t>3186.000</t>
  </si>
  <si>
    <t>1618.900</t>
  </si>
  <si>
    <t>Владимир г, Растопчина ул, 55а</t>
  </si>
  <si>
    <t>1823.000</t>
  </si>
  <si>
    <t>Владимир г, Растопчина ул, 57</t>
  </si>
  <si>
    <t>1315.000</t>
  </si>
  <si>
    <t>Владимир г, Растопчина ул, 59</t>
  </si>
  <si>
    <t>Владимир г, Растопчина ул, 61</t>
  </si>
  <si>
    <t>Владимир г, Растопчина ул, 61а пристрой</t>
  </si>
  <si>
    <t>212.800</t>
  </si>
  <si>
    <t>1198.500</t>
  </si>
  <si>
    <t>Владимир г, Растопчина ул, 61а</t>
  </si>
  <si>
    <t>799.000</t>
  </si>
  <si>
    <t>Владимир г, Растопчина ул, 61б</t>
  </si>
  <si>
    <t>Владимир г, Растопчина ул, 7</t>
  </si>
  <si>
    <t>1569.000</t>
  </si>
  <si>
    <t>662.300</t>
  </si>
  <si>
    <t>Владимир г, Садовая ул, 11а</t>
  </si>
  <si>
    <t>Владимир г, Садовая ул, 12</t>
  </si>
  <si>
    <t>713.400</t>
  </si>
  <si>
    <t>Владимир г, Садовая ул, 17</t>
  </si>
  <si>
    <t>Владимир г, Сакко и Ванцетти ул, 23</t>
  </si>
  <si>
    <t>5854.700</t>
  </si>
  <si>
    <t>Владимир г, Сакко и Ванцетти ул, 23Б</t>
  </si>
  <si>
    <t>3377.200</t>
  </si>
  <si>
    <t>Владимир г, Сакко и Ванцетти ул, 39</t>
  </si>
  <si>
    <t>1410.500</t>
  </si>
  <si>
    <t>Владимир г, Сакко и Ванцетти ул, 42</t>
  </si>
  <si>
    <t>203.000</t>
  </si>
  <si>
    <t>Владимир г, Связи ул, 1</t>
  </si>
  <si>
    <t>440.500</t>
  </si>
  <si>
    <t>Владимир г, Связи ул, 3А</t>
  </si>
  <si>
    <t>289.500</t>
  </si>
  <si>
    <t>977.800</t>
  </si>
  <si>
    <t>Владимир г, Северная ул, 10/32</t>
  </si>
  <si>
    <t>2084.300</t>
  </si>
  <si>
    <t>Владимир г, Северная ул, 108</t>
  </si>
  <si>
    <t>9401.000</t>
  </si>
  <si>
    <t>Владимир г, Северная ул, 11</t>
  </si>
  <si>
    <t>Владимир г, Северная ул, 110</t>
  </si>
  <si>
    <t>Владимир г, Северная ул, 110а</t>
  </si>
  <si>
    <t>Владимир г, Северная ул, 12</t>
  </si>
  <si>
    <t>1495.500</t>
  </si>
  <si>
    <t>Владимир г, Северная ул, 13</t>
  </si>
  <si>
    <t>462.700</t>
  </si>
  <si>
    <t>Владимир г, Северная ул, 14</t>
  </si>
  <si>
    <t>706.300</t>
  </si>
  <si>
    <t>Владимир г, Северная ул, 15</t>
  </si>
  <si>
    <t>1125.000</t>
  </si>
  <si>
    <t>775.600</t>
  </si>
  <si>
    <t>Владимир г, Северная ул, 2</t>
  </si>
  <si>
    <t>Владимир г, Северная ул, 22</t>
  </si>
  <si>
    <t>Владимир г, Северная ул, 24</t>
  </si>
  <si>
    <t>Владимир г, Северная ул, 25</t>
  </si>
  <si>
    <t>1344.100</t>
  </si>
  <si>
    <t>Владимир г, Северная ул, 26</t>
  </si>
  <si>
    <t>766.900</t>
  </si>
  <si>
    <t>Владимир г, Северная ул, 26А</t>
  </si>
  <si>
    <t>Владимир г, Северная ул, 28</t>
  </si>
  <si>
    <t>1064.800</t>
  </si>
  <si>
    <t>Владимир г, Северная ул, 3</t>
  </si>
  <si>
    <t>Владимир г, Северная ул, 30</t>
  </si>
  <si>
    <t>Владимир г, Северная ул, 32</t>
  </si>
  <si>
    <t>1107.000</t>
  </si>
  <si>
    <t>Владимир г, Северная ул, 34</t>
  </si>
  <si>
    <t>625.400</t>
  </si>
  <si>
    <t>Владимир г, Северная ул, 34А</t>
  </si>
  <si>
    <t>1274.100</t>
  </si>
  <si>
    <t>Владимир г, Северная ул, 36</t>
  </si>
  <si>
    <t>1017.900</t>
  </si>
  <si>
    <t>1444.400</t>
  </si>
  <si>
    <t>Владимир г, Северная ул, 38/2</t>
  </si>
  <si>
    <t>1236.300</t>
  </si>
  <si>
    <t>Владимир г, Северная ул, 4</t>
  </si>
  <si>
    <t>1875.000</t>
  </si>
  <si>
    <t>Владимир г, Северная ул, 45А</t>
  </si>
  <si>
    <t>459.700</t>
  </si>
  <si>
    <t>Владимир г, Северная ул, 49</t>
  </si>
  <si>
    <t>516.500</t>
  </si>
  <si>
    <t>1371.100</t>
  </si>
  <si>
    <t>Владимир г, Северная ул, 5</t>
  </si>
  <si>
    <t>627.500</t>
  </si>
  <si>
    <t>Владимир г, Северная ул, 55</t>
  </si>
  <si>
    <t>18355.000</t>
  </si>
  <si>
    <t>Владимир г, Северная ул, 55А</t>
  </si>
  <si>
    <t>7055.500</t>
  </si>
  <si>
    <t>Владимир г, Северная ул, 7</t>
  </si>
  <si>
    <t>Владимир г, Северная ул, 73</t>
  </si>
  <si>
    <t>467.400</t>
  </si>
  <si>
    <t>Владимир г, Северная ул, 75</t>
  </si>
  <si>
    <t>381.300</t>
  </si>
  <si>
    <t>581.100</t>
  </si>
  <si>
    <t>Владимир г, Северная ул, 79</t>
  </si>
  <si>
    <t>Владимир г, Северная ул, 81</t>
  </si>
  <si>
    <t>462.300</t>
  </si>
  <si>
    <t>Владимир г, Северная ул, 83</t>
  </si>
  <si>
    <t>619.500</t>
  </si>
  <si>
    <t>Владимир г, Северная ул, 9б</t>
  </si>
  <si>
    <t>903.000</t>
  </si>
  <si>
    <t>736.800</t>
  </si>
  <si>
    <t>327.300</t>
  </si>
  <si>
    <t>534.500</t>
  </si>
  <si>
    <t>Владимир г, Северный проезд, 3</t>
  </si>
  <si>
    <t>301.300</t>
  </si>
  <si>
    <t>Владимир г, Северный проезд, 4</t>
  </si>
  <si>
    <t>Владимир г, Северный проезд, 5</t>
  </si>
  <si>
    <t>Владимир г, Северный проезд, 5а</t>
  </si>
  <si>
    <t>570.200</t>
  </si>
  <si>
    <t>Владимир г, Северный проезд, 6</t>
  </si>
  <si>
    <t>Владимир г, Семашко ул, 13</t>
  </si>
  <si>
    <t>941.800</t>
  </si>
  <si>
    <t>Владимир г, Семашко ул, 16</t>
  </si>
  <si>
    <t>544.700</t>
  </si>
  <si>
    <t>684.900</t>
  </si>
  <si>
    <t>365.700</t>
  </si>
  <si>
    <t>399.400</t>
  </si>
  <si>
    <t>Владимир г, Семашко ул, 8</t>
  </si>
  <si>
    <t>2947.100</t>
  </si>
  <si>
    <t>Владимир г, Смоленская ул, 8</t>
  </si>
  <si>
    <t>223.000</t>
  </si>
  <si>
    <t>Владимир г, Совхоз Вышка ул, 12</t>
  </si>
  <si>
    <t>228.800</t>
  </si>
  <si>
    <t>355.800</t>
  </si>
  <si>
    <t>Владимир г, Совхоз Вышка ул, 4</t>
  </si>
  <si>
    <t>442.100</t>
  </si>
  <si>
    <t>Владимир г, Соколова-Соколенка ул, 10</t>
  </si>
  <si>
    <t>Владимир г, Соколова-Соколенка ул, 11</t>
  </si>
  <si>
    <t>11422.300</t>
  </si>
  <si>
    <t>Владимир г, Соколова-Соколенка ул, 16</t>
  </si>
  <si>
    <t>1754.800</t>
  </si>
  <si>
    <t>Владимир г, Соколова-Соколенка ул, 17</t>
  </si>
  <si>
    <t>1292.000</t>
  </si>
  <si>
    <t>Владимир г, Соколова-Соколенка ул, 17а</t>
  </si>
  <si>
    <t>Владимир г, Соколова-Соколенка ул, 18</t>
  </si>
  <si>
    <t>829.000</t>
  </si>
  <si>
    <t>Владимир г, Соколова-Соколенка ул, 19</t>
  </si>
  <si>
    <t>Владимир г, Соколова-Соколенка ул, 19а</t>
  </si>
  <si>
    <t>Владимир г, Соколова-Соколенка ул, 19б</t>
  </si>
  <si>
    <t>969.000</t>
  </si>
  <si>
    <t>Владимир г, Соколова-Соколенка ул, 19в</t>
  </si>
  <si>
    <t>Владимир г, Соколова-Соколенка ул, 20</t>
  </si>
  <si>
    <t>Владимир г, Соколова-Соколенка ул, 21</t>
  </si>
  <si>
    <t>Владимир г, Соколова-Соколенка ул, 21а</t>
  </si>
  <si>
    <t>920.960</t>
  </si>
  <si>
    <t>Владимир г, Соколова-Соколенка ул, 22</t>
  </si>
  <si>
    <t>Владимир г, Соколова-Соколенка ул, 23</t>
  </si>
  <si>
    <t>Владимир г, Соколова-Соколенка ул, 24</t>
  </si>
  <si>
    <t>Владимир г, Соколова-Соколенка ул, 24б</t>
  </si>
  <si>
    <t>728.000</t>
  </si>
  <si>
    <t>Владимир г, Соколова-Соколенка ул, 25</t>
  </si>
  <si>
    <t>Владимир г, Соколова-Соколенка ул, 26</t>
  </si>
  <si>
    <t>917.500</t>
  </si>
  <si>
    <t>1824.800</t>
  </si>
  <si>
    <t>Владимир г, Соколова-Соколенка ул, 29</t>
  </si>
  <si>
    <t>Владимир г, Соколова-Соколенка ул, 3</t>
  </si>
  <si>
    <t>1882.000</t>
  </si>
  <si>
    <t>Владимир г, Соколова-Соколенка ул, 31</t>
  </si>
  <si>
    <t>2513.000</t>
  </si>
  <si>
    <t>Владимир г, Соколова-Соколенка ул, 3Б</t>
  </si>
  <si>
    <t>Владимир г, Соколова-Соколенка ул, 4</t>
  </si>
  <si>
    <t>2975.500</t>
  </si>
  <si>
    <t>Владимир г, Соколова-Соколенка ул, 5</t>
  </si>
  <si>
    <t>Владимир г, Соколова-Соколенка ул, 5а</t>
  </si>
  <si>
    <t>Владимир г, Соколова-Соколенка ул, 6</t>
  </si>
  <si>
    <t>1849.000</t>
  </si>
  <si>
    <t>Владимир г, Соколова-Соколенка ул, 6а</t>
  </si>
  <si>
    <t>Владимир г, Соколова-Соколенка ул, 6б</t>
  </si>
  <si>
    <t>Владимир г, Соколова-Соколенка ул, 6в</t>
  </si>
  <si>
    <t>2102.000</t>
  </si>
  <si>
    <t>Владимир г, Соколова-Соколенка ул, 7а</t>
  </si>
  <si>
    <t>Владимир г, Соколова-Соколенка ул, 8</t>
  </si>
  <si>
    <t>1765.000</t>
  </si>
  <si>
    <t>1765.700</t>
  </si>
  <si>
    <t>906.000</t>
  </si>
  <si>
    <t>Владимир г, Соколова-Соколенка ул, 9а</t>
  </si>
  <si>
    <t>1129.000</t>
  </si>
  <si>
    <t>2193.000</t>
  </si>
  <si>
    <t>6700.000</t>
  </si>
  <si>
    <t>Владимир г, Спасское с, Садовая ул, 1</t>
  </si>
  <si>
    <t>Владимир г, Спасское с, Садовая ул, 3</t>
  </si>
  <si>
    <t>367.100</t>
  </si>
  <si>
    <t>Владимир г, Спасское с, Садовая ул, 4</t>
  </si>
  <si>
    <t>377.800</t>
  </si>
  <si>
    <t>900.700</t>
  </si>
  <si>
    <t>Владимир г, Спасское с, Совхозная ул, 1</t>
  </si>
  <si>
    <t>284.200</t>
  </si>
  <si>
    <t>Владимир г, Спасское с, Совхозная ул, 3</t>
  </si>
  <si>
    <t>404.900</t>
  </si>
  <si>
    <t>Владимир г, Спасское с, Совхозная ул, 4</t>
  </si>
  <si>
    <t>Владимир г, Сперанского ул, 1</t>
  </si>
  <si>
    <t>Владимир г, Сперанского ул, 17</t>
  </si>
  <si>
    <t>Владимир г, Ставровская ул, 1</t>
  </si>
  <si>
    <t>Владимир г, Ставровская ул, 2</t>
  </si>
  <si>
    <t>1309.500</t>
  </si>
  <si>
    <t>Владимир г, Ставровская ул, 2А</t>
  </si>
  <si>
    <t>1258.900</t>
  </si>
  <si>
    <t>Владимир г, Ставровская ул, 2Б</t>
  </si>
  <si>
    <t>1259.700</t>
  </si>
  <si>
    <t>Владимир г, Ставровская ул, 3</t>
  </si>
  <si>
    <t>539.400</t>
  </si>
  <si>
    <t>Владимир г, Ставровская ул, 4</t>
  </si>
  <si>
    <t>Владимир г, Ставровская ул, 5а</t>
  </si>
  <si>
    <t>1851.600</t>
  </si>
  <si>
    <t>Владимир г, Ставровская ул, 6</t>
  </si>
  <si>
    <t>Владимир г, Ставровская ул, 6А</t>
  </si>
  <si>
    <t>332.100</t>
  </si>
  <si>
    <t>614.900</t>
  </si>
  <si>
    <t>Владимир г, Стасова ул, 1</t>
  </si>
  <si>
    <t>459.100</t>
  </si>
  <si>
    <t>Владимир г, Стасова ул, 11</t>
  </si>
  <si>
    <t>253.900</t>
  </si>
  <si>
    <t>399.800</t>
  </si>
  <si>
    <t>372.800</t>
  </si>
  <si>
    <t>Владимир г, Стасова ул, 15/12</t>
  </si>
  <si>
    <t>259.000</t>
  </si>
  <si>
    <t>406.600</t>
  </si>
  <si>
    <t>Владимир г, Стасова ул, 22</t>
  </si>
  <si>
    <t>756.200</t>
  </si>
  <si>
    <t>Владимир г, Стасова ул, 23</t>
  </si>
  <si>
    <t>254.900</t>
  </si>
  <si>
    <t>Владимир г, Стасова ул, 25</t>
  </si>
  <si>
    <t>Владимир г, Стасова ул, 30</t>
  </si>
  <si>
    <t>401.800</t>
  </si>
  <si>
    <t>323.000</t>
  </si>
  <si>
    <t>317.500</t>
  </si>
  <si>
    <t>Владимир г, Стасова ул, 31</t>
  </si>
  <si>
    <t>450.500</t>
  </si>
  <si>
    <t>Владимир г, Стасова ул, 36</t>
  </si>
  <si>
    <t>201.600</t>
  </si>
  <si>
    <t>Владимир г, Стасова ул, 36А</t>
  </si>
  <si>
    <t>187.700</t>
  </si>
  <si>
    <t>Владимир г, Стасова ул, 38</t>
  </si>
  <si>
    <t>Владимир г, Стасова ул, 40</t>
  </si>
  <si>
    <t>202.000</t>
  </si>
  <si>
    <t>316.800</t>
  </si>
  <si>
    <t>Владимир г, Стасова ул, 40А</t>
  </si>
  <si>
    <t>178.000</t>
  </si>
  <si>
    <t>Владимир г, Стасова ул, 42</t>
  </si>
  <si>
    <t>191.000</t>
  </si>
  <si>
    <t>Владимир г, Стасова ул, 44/11</t>
  </si>
  <si>
    <t>416.200</t>
  </si>
  <si>
    <t>Владимир г, Стасова ул, 5/2</t>
  </si>
  <si>
    <t>330.400</t>
  </si>
  <si>
    <t>Владимир г, Стасова ул, 7/29</t>
  </si>
  <si>
    <t>Владимир г, Столетовых ул, 5</t>
  </si>
  <si>
    <t>1203.000</t>
  </si>
  <si>
    <t>Владимир г, Стрелецкая ул, 1</t>
  </si>
  <si>
    <t>789.500</t>
  </si>
  <si>
    <t>Владимир г, Стрелецкая ул, 2</t>
  </si>
  <si>
    <t>870.600</t>
  </si>
  <si>
    <t>485.300</t>
  </si>
  <si>
    <t>Владимир г, Стрелецкая ул, 3</t>
  </si>
  <si>
    <t>894.100</t>
  </si>
  <si>
    <t>Владимир г, Стрелецкая ул, 30А</t>
  </si>
  <si>
    <t>7000.280</t>
  </si>
  <si>
    <t>Владимир г, Стрелецкая ул, 32</t>
  </si>
  <si>
    <t>913.500</t>
  </si>
  <si>
    <t>Владимир г, Стрелецкая ул, 36А</t>
  </si>
  <si>
    <t>3042.000</t>
  </si>
  <si>
    <t>Владимир г, Стрелецкий городок, 1</t>
  </si>
  <si>
    <t>Владимир г, Стрелецкий городок, 49</t>
  </si>
  <si>
    <t>748.300</t>
  </si>
  <si>
    <t>Владимир г, Стрелецкий городок, 51</t>
  </si>
  <si>
    <t>196.200</t>
  </si>
  <si>
    <t>303.500</t>
  </si>
  <si>
    <t>Владимир г, Стрелецкий городок, 52</t>
  </si>
  <si>
    <t>201.900</t>
  </si>
  <si>
    <t>Владимир г, Стрелецкий городок, 54</t>
  </si>
  <si>
    <t>444.980</t>
  </si>
  <si>
    <t>Владимир г, Стрелецкий городок, 60</t>
  </si>
  <si>
    <t>Владимир г, Стрелецкий городок, 63</t>
  </si>
  <si>
    <t>854.000</t>
  </si>
  <si>
    <t>Владимир г, Стрелецкий мыс ул, 1</t>
  </si>
  <si>
    <t>Владимир г, Стрелецкий мыс ул, 3</t>
  </si>
  <si>
    <t>Владимир г, Стрелецкий мыс ул, 5</t>
  </si>
  <si>
    <t>Владимир г, Стрелецкий пер, 1А</t>
  </si>
  <si>
    <t>Владимир г, Стрелецкий пер, 3</t>
  </si>
  <si>
    <t>Владимир г, Стрелецкий пер, 3б</t>
  </si>
  <si>
    <t>Владимир г, Строителей пр-кт, 1</t>
  </si>
  <si>
    <t>Владимир г, Строителей пр-кт, 12</t>
  </si>
  <si>
    <t>918.400</t>
  </si>
  <si>
    <t>Владимир г, Строителей пр-кт, 13</t>
  </si>
  <si>
    <t>Владимир г, Строителей пр-кт, 13А</t>
  </si>
  <si>
    <t>Владимир г, Строителей пр-кт, 13Б</t>
  </si>
  <si>
    <t>Владимир г, Строителей пр-кт, 13Г</t>
  </si>
  <si>
    <t>895.600</t>
  </si>
  <si>
    <t>Владимир г, Строителей пр-кт, 14А</t>
  </si>
  <si>
    <t>Владимир г, Строителей пр-кт, 15</t>
  </si>
  <si>
    <t>Владимир г, Строителей пр-кт, 15Б</t>
  </si>
  <si>
    <t>Владимир г, Строителей пр-кт, 15Д</t>
  </si>
  <si>
    <t>9268.900</t>
  </si>
  <si>
    <t>Владимир г, Строителей пр-кт, 15Е</t>
  </si>
  <si>
    <t>Владимир г, Строителей пр-кт, 15Ж</t>
  </si>
  <si>
    <t>7302.300</t>
  </si>
  <si>
    <t>Владимир г, Строителей пр-кт, 16</t>
  </si>
  <si>
    <t>Владимир г, Строителей пр-кт, 16А</t>
  </si>
  <si>
    <t>888.600</t>
  </si>
  <si>
    <t>Владимир г, Строителей пр-кт, 16Б</t>
  </si>
  <si>
    <t>Владимир г, Строителей пр-кт, 17</t>
  </si>
  <si>
    <t>Владимир г, Строителей пр-кт, 18</t>
  </si>
  <si>
    <t>Владимир г, Строителей пр-кт, 18А</t>
  </si>
  <si>
    <t>3530.500</t>
  </si>
  <si>
    <t>Владимир г, Строителей пр-кт, 19</t>
  </si>
  <si>
    <t>1343.000</t>
  </si>
  <si>
    <t>Владимир г, Строителей пр-кт, 1А</t>
  </si>
  <si>
    <t>1062.700</t>
  </si>
  <si>
    <t>Владимир г, Строителей пр-кт, 2</t>
  </si>
  <si>
    <t>1324.800</t>
  </si>
  <si>
    <t>Владимир г, Строителей пр-кт, 21</t>
  </si>
  <si>
    <t>484.600</t>
  </si>
  <si>
    <t>Владимир г, Строителей пр-кт, 22</t>
  </si>
  <si>
    <t>550.200</t>
  </si>
  <si>
    <t>Владимир г, Строителей пр-кт, 23</t>
  </si>
  <si>
    <t>364.800</t>
  </si>
  <si>
    <t>Владимир г, Строителей пр-кт, 24</t>
  </si>
  <si>
    <t>Владимир г, Строителей пр-кт, 24А</t>
  </si>
  <si>
    <t>Владимир г, Строителей пр-кт, 24Б</t>
  </si>
  <si>
    <t>Владимир г, Строителей пр-кт, 25</t>
  </si>
  <si>
    <t>Владимир г, Строителей пр-кт, 26</t>
  </si>
  <si>
    <t>1115.700</t>
  </si>
  <si>
    <t>Владимир г, Строителей пр-кт, 26А</t>
  </si>
  <si>
    <t>Владимир г, Строителей пр-кт, 26Б</t>
  </si>
  <si>
    <t>Владимир г, Строителей пр-кт, 27</t>
  </si>
  <si>
    <t>Владимир г, Строителей пр-кт, 28</t>
  </si>
  <si>
    <t>Владимир г, Строителей пр-кт, 28А</t>
  </si>
  <si>
    <t>Владимир г, Строителей пр-кт, 28В</t>
  </si>
  <si>
    <t>Владимир г, Строителей пр-кт, 2А</t>
  </si>
  <si>
    <t>8775.900</t>
  </si>
  <si>
    <t>Владимир г, Строителей пр-кт, 2Г</t>
  </si>
  <si>
    <t>901.900</t>
  </si>
  <si>
    <t>Владимир г, Строителей пр-кт, 30А</t>
  </si>
  <si>
    <t>891.400</t>
  </si>
  <si>
    <t>Владимир г, Строителей пр-кт, 30В</t>
  </si>
  <si>
    <t>1243.500</t>
  </si>
  <si>
    <t>Владимир г, Строителей пр-кт, 32</t>
  </si>
  <si>
    <t>1120.400</t>
  </si>
  <si>
    <t>Владимир г, Строителей пр-кт, 34</t>
  </si>
  <si>
    <t>Владимир г, Строителей пр-кт, 34А</t>
  </si>
  <si>
    <t>4284.300</t>
  </si>
  <si>
    <t>Владимир г, Строителей пр-кт, 34Б</t>
  </si>
  <si>
    <t>Владимир г, Строителей пр-кт, 34В</t>
  </si>
  <si>
    <t>Владимир г, Строителей пр-кт, 36</t>
  </si>
  <si>
    <t>Владимир г, Строителей пр-кт, 38</t>
  </si>
  <si>
    <t>Владимир г, Строителей пр-кт, 38А</t>
  </si>
  <si>
    <t>Владимир г, Строителей пр-кт, 38Б</t>
  </si>
  <si>
    <t>Владимир г, Строителей пр-кт, 4</t>
  </si>
  <si>
    <t>854.200</t>
  </si>
  <si>
    <t>Владимир г, Строителей пр-кт, 40</t>
  </si>
  <si>
    <t>Владимир г, Строителей пр-кт, 42</t>
  </si>
  <si>
    <t>Владимир г, Строителей пр-кт, 42А</t>
  </si>
  <si>
    <t>Владимир г, Строителей пр-кт, 42Г</t>
  </si>
  <si>
    <t>Владимир г, Строителей пр-кт, 42Д</t>
  </si>
  <si>
    <t>Владимир г, Строителей пр-кт, 44</t>
  </si>
  <si>
    <t>Владимир г, Строителей пр-кт, 44А</t>
  </si>
  <si>
    <t>Владимир г, Строителей пр-кт, 44Б</t>
  </si>
  <si>
    <t>Владимир г, Строителей пр-кт, 44Г</t>
  </si>
  <si>
    <t>1041.200</t>
  </si>
  <si>
    <t>Владимир г, Строителей пр-кт, 46</t>
  </si>
  <si>
    <t>Владимир г, Строителей пр-кт, 46А</t>
  </si>
  <si>
    <t>Владимир г, Строителей пр-кт, 46Б</t>
  </si>
  <si>
    <t>Владимир г, Строителей пр-кт, 46В</t>
  </si>
  <si>
    <t>Владимир г, Строителей пр-кт, 4А</t>
  </si>
  <si>
    <t>891.700</t>
  </si>
  <si>
    <t>Владимир г, Строителей пр-кт, 6</t>
  </si>
  <si>
    <t>Владимир г, Строителей пр-кт, 6А</t>
  </si>
  <si>
    <t>897.700</t>
  </si>
  <si>
    <t>Владимир г, Строителей пр-кт, 8</t>
  </si>
  <si>
    <t>Владимир г, Строителей пр-кт, 9 корп. 3</t>
  </si>
  <si>
    <t>Владимир г, Строителей пр-кт, 9 корп. 4</t>
  </si>
  <si>
    <t>Владимир г, Строителей ул, 10А</t>
  </si>
  <si>
    <t>Владимир г, Строителей ул, 12</t>
  </si>
  <si>
    <t>Владимир г, Строителей ул, 3</t>
  </si>
  <si>
    <t>Владимир г, Строителей ул, 4</t>
  </si>
  <si>
    <t>1943</t>
  </si>
  <si>
    <t>640.600</t>
  </si>
  <si>
    <t>Владимир г, Строителей ул, 6</t>
  </si>
  <si>
    <t>698.900</t>
  </si>
  <si>
    <t>Владимир г, Строителей ул, 6А</t>
  </si>
  <si>
    <t>548.700</t>
  </si>
  <si>
    <t>633.600</t>
  </si>
  <si>
    <t>648.200</t>
  </si>
  <si>
    <t>Владимир г, Студеная Гора ул, 14</t>
  </si>
  <si>
    <t>Владимир г, Студеная Гора ул, 34А</t>
  </si>
  <si>
    <t>826.600</t>
  </si>
  <si>
    <t>Владимир г, Студеная Гора ул, 7</t>
  </si>
  <si>
    <t>960.700</t>
  </si>
  <si>
    <t>Владимир г, Студенческая ул, 12</t>
  </si>
  <si>
    <t>Владимир г, Студенческая ул, 16Б</t>
  </si>
  <si>
    <t>509.640</t>
  </si>
  <si>
    <t>Владимир г, Студенческая ул, 16г</t>
  </si>
  <si>
    <t>732.200</t>
  </si>
  <si>
    <t>Владимир г, Студенческая ул, 16д</t>
  </si>
  <si>
    <t>Владимир г, Студенческая ул, 18А</t>
  </si>
  <si>
    <t>Владимир г, Студенческая ул, 18Д</t>
  </si>
  <si>
    <t>Владимир г, Студенческая ул, 2</t>
  </si>
  <si>
    <t>Владимир г, Студенческая ул, 2А</t>
  </si>
  <si>
    <t>824.100</t>
  </si>
  <si>
    <t>Владимир г, Студенческая ул, 3/12</t>
  </si>
  <si>
    <t>Владимир г, Студенческая ул, 4</t>
  </si>
  <si>
    <t>969.200</t>
  </si>
  <si>
    <t>Владимир г, Студенческая ул, 4А</t>
  </si>
  <si>
    <t>1909.800</t>
  </si>
  <si>
    <t>Владимир г, Студенческая ул, 6</t>
  </si>
  <si>
    <t>Владимир г, Студенческая ул, 6б</t>
  </si>
  <si>
    <t>984.800</t>
  </si>
  <si>
    <t>Владимир г, Студенческая ул, 6Д</t>
  </si>
  <si>
    <t>2237.600</t>
  </si>
  <si>
    <t>Владимир г, Суворова ул, 11</t>
  </si>
  <si>
    <t>1042.900</t>
  </si>
  <si>
    <t>Владимир г, Суворова ул, 1а</t>
  </si>
  <si>
    <t>Владимир г, Суворова ул, 2</t>
  </si>
  <si>
    <t>642.600</t>
  </si>
  <si>
    <t>Владимир г, Суворова ул, 3</t>
  </si>
  <si>
    <t>Владимир г, Суворова ул, 4</t>
  </si>
  <si>
    <t>Владимир г, Суворова ул, 5</t>
  </si>
  <si>
    <t>Владимир г, Суворова ул, 6</t>
  </si>
  <si>
    <t>Владимир г, Суворова ул, 7</t>
  </si>
  <si>
    <t>Владимир г, Суворова ул, 8</t>
  </si>
  <si>
    <t>Владимир г, Суворова ул, 9</t>
  </si>
  <si>
    <t>Владимир г, Суворова ул, 9а</t>
  </si>
  <si>
    <t>Владимир г, Судогодское ш, 1</t>
  </si>
  <si>
    <t>3016.000</t>
  </si>
  <si>
    <t>Владимир г, Судогодское ш, 11</t>
  </si>
  <si>
    <t>667.000</t>
  </si>
  <si>
    <t>Владимир г, Судогодское ш, 19</t>
  </si>
  <si>
    <t>Владимир г, Судогодское ш, 23</t>
  </si>
  <si>
    <t>Владимир г, Судогодское ш, 23б</t>
  </si>
  <si>
    <t>Владимир г, Судогодское ш, 25</t>
  </si>
  <si>
    <t>Владимир г, Судогодское ш, 25а</t>
  </si>
  <si>
    <t>Владимир г, Судогодское ш, 27</t>
  </si>
  <si>
    <t>1538.500</t>
  </si>
  <si>
    <t>Владимир г, Судогодское ш, 27а</t>
  </si>
  <si>
    <t>Владимир г, Судогодское ш, 27ж</t>
  </si>
  <si>
    <t>5313.300</t>
  </si>
  <si>
    <t>Владимир г, Судогодское ш, 29</t>
  </si>
  <si>
    <t>1065.800</t>
  </si>
  <si>
    <t>Владимир г, Судогодское ш, 29а</t>
  </si>
  <si>
    <t>916.000</t>
  </si>
  <si>
    <t>1408.800</t>
  </si>
  <si>
    <t>Владимир г, Судогодское ш, 29и</t>
  </si>
  <si>
    <t>Владимир г, Судогодское ш, 33</t>
  </si>
  <si>
    <t>Владимир г, Судогодское ш, 35</t>
  </si>
  <si>
    <t>577.600</t>
  </si>
  <si>
    <t>Владимир г, Судогодское ш, 37</t>
  </si>
  <si>
    <t>Владимир г, Судогодское ш, 3а</t>
  </si>
  <si>
    <t>490.300</t>
  </si>
  <si>
    <t>Владимир г, Судогодское ш, 51г</t>
  </si>
  <si>
    <t>Владимир г, Судогодское ш, 51д</t>
  </si>
  <si>
    <t>1102.100</t>
  </si>
  <si>
    <t>Владимир г, Судогодское ш, 5а</t>
  </si>
  <si>
    <t>Владимир г, Судогодское ш, 7</t>
  </si>
  <si>
    <t>297.000</t>
  </si>
  <si>
    <t>571.800</t>
  </si>
  <si>
    <t>Владимир г, Судогодское ш, 7а</t>
  </si>
  <si>
    <t>Владимир г, Судогодское ш, 9</t>
  </si>
  <si>
    <t>Владимир г, Судогодское ш, 9а</t>
  </si>
  <si>
    <t>Владимир г, Суздальская ул, 2</t>
  </si>
  <si>
    <t>675.200</t>
  </si>
  <si>
    <t>371.500</t>
  </si>
  <si>
    <t>301.100</t>
  </si>
  <si>
    <t>481.600</t>
  </si>
  <si>
    <t>Владимир г, Суздальская ул, 2А</t>
  </si>
  <si>
    <t>357.000</t>
  </si>
  <si>
    <t>Владимир г, Суздальская ул, 4</t>
  </si>
  <si>
    <t>331.500</t>
  </si>
  <si>
    <t>299.150</t>
  </si>
  <si>
    <t>Владимир г, Суздальская ул, 5</t>
  </si>
  <si>
    <t>3724.000</t>
  </si>
  <si>
    <t>Владимир г, Суздальская ул, 5б</t>
  </si>
  <si>
    <t>Владимир г, Суздальская ул, 6</t>
  </si>
  <si>
    <t>234.000</t>
  </si>
  <si>
    <t>Владимир г, Суздальская ул, 7А</t>
  </si>
  <si>
    <t>431.300</t>
  </si>
  <si>
    <t>Владимир г, Суздальская ул, 8</t>
  </si>
  <si>
    <t>463.900</t>
  </si>
  <si>
    <t>446.300</t>
  </si>
  <si>
    <t>Владимир г, Суздальская ул, 8В</t>
  </si>
  <si>
    <t>Владимир г, Суздальская ул, 8Г</t>
  </si>
  <si>
    <t>Владимир г, Суздальский пр-кт, 13А</t>
  </si>
  <si>
    <t>1623.000</t>
  </si>
  <si>
    <t>Владимир г, Суздальский пр-кт, 14</t>
  </si>
  <si>
    <t>Владимир г, Суздальский пр-кт, 15</t>
  </si>
  <si>
    <t>1262.300</t>
  </si>
  <si>
    <t>Владимир г, Суздальский пр-кт, 15а</t>
  </si>
  <si>
    <t>1233.000</t>
  </si>
  <si>
    <t>Владимир г, Суздальский пр-кт, 16</t>
  </si>
  <si>
    <t>Владимир г, Суздальский пр-кт, 17</t>
  </si>
  <si>
    <t>807.130</t>
  </si>
  <si>
    <t>Владимир г, Суздальский пр-кт, 17б</t>
  </si>
  <si>
    <t>Владимир г, Суздальский пр-кт, 18</t>
  </si>
  <si>
    <t>1197.900</t>
  </si>
  <si>
    <t>Владимир г, Суздальский пр-кт, 19</t>
  </si>
  <si>
    <t>1032.200</t>
  </si>
  <si>
    <t>Владимир г, Суздальский пр-кт, 2</t>
  </si>
  <si>
    <t>Владимир г, Суздальский пр-кт, 20</t>
  </si>
  <si>
    <t>Владимир г, Суздальский пр-кт, 21</t>
  </si>
  <si>
    <t>Владимир г, Суздальский пр-кт, 21а</t>
  </si>
  <si>
    <t>Владимир г, Суздальский пр-кт, 24</t>
  </si>
  <si>
    <t>2986.000</t>
  </si>
  <si>
    <t>Владимир г, Суздальский пр-кт, 25</t>
  </si>
  <si>
    <t>436.100</t>
  </si>
  <si>
    <t>523.000</t>
  </si>
  <si>
    <t>Владимир г, Суздальский пр-кт, 26А</t>
  </si>
  <si>
    <t>1386.100</t>
  </si>
  <si>
    <t>Владимир г, Суздальский пр-кт, 27</t>
  </si>
  <si>
    <t>Владимир г, Суздальский пр-кт, 29</t>
  </si>
  <si>
    <t>1191.000</t>
  </si>
  <si>
    <t>Владимир г, Суздальский пр-кт, 3</t>
  </si>
  <si>
    <t>3224.000</t>
  </si>
  <si>
    <t>Владимир г, Суздальский пр-кт, 31</t>
  </si>
  <si>
    <t>Владимир г, Суздальский пр-кт, 35</t>
  </si>
  <si>
    <t>Владимир г, Суздальский пр-кт, 5</t>
  </si>
  <si>
    <t>3486.800</t>
  </si>
  <si>
    <t>3124.000</t>
  </si>
  <si>
    <t>Владимир г, Суздальский пр-кт, 7</t>
  </si>
  <si>
    <t>Владимир г, Суздальский пр-кт, 9А</t>
  </si>
  <si>
    <t>600.800</t>
  </si>
  <si>
    <t>Владимир г, Суздальский пр-кт, 9Г</t>
  </si>
  <si>
    <t>658.400</t>
  </si>
  <si>
    <t>292.500</t>
  </si>
  <si>
    <t>383.100</t>
  </si>
  <si>
    <t>Владимир г, Сурикова ул, 10/34</t>
  </si>
  <si>
    <t>Владимир г, Сурикова ул, 10А</t>
  </si>
  <si>
    <t>Владимир г, Сурикова ул, 10Б</t>
  </si>
  <si>
    <t>Владимир г, Сурикова ул, 11/32</t>
  </si>
  <si>
    <t>989.000</t>
  </si>
  <si>
    <t>Владимир г, Сурикова ул, 13/27</t>
  </si>
  <si>
    <t>Владимир г, Сурикова ул, 14</t>
  </si>
  <si>
    <t>Владимир г, Сурикова ул, 16</t>
  </si>
  <si>
    <t>Владимир г, Сурикова ул, 16А</t>
  </si>
  <si>
    <t>Владимир г, Сурикова ул, 16Б</t>
  </si>
  <si>
    <t>Владимир г, Сурикова ул, 18</t>
  </si>
  <si>
    <t>Владимир г, Сурикова ул, 2</t>
  </si>
  <si>
    <t>297.600</t>
  </si>
  <si>
    <t>272.300</t>
  </si>
  <si>
    <t>Владимир г, Сурикова ул, 20</t>
  </si>
  <si>
    <t>Владимир г, Сурикова ул, 22</t>
  </si>
  <si>
    <t>1965.000</t>
  </si>
  <si>
    <t>Владимир г, Сурикова ул, 24</t>
  </si>
  <si>
    <t>1655.000</t>
  </si>
  <si>
    <t>Владимир г, Сурикова ул, 26</t>
  </si>
  <si>
    <t>769.000</t>
  </si>
  <si>
    <t>Владимир г, Сурикова ул, 3</t>
  </si>
  <si>
    <t>392.100</t>
  </si>
  <si>
    <t>Владимир г, Сурикова ул, 4</t>
  </si>
  <si>
    <t>212.410</t>
  </si>
  <si>
    <t>Владимир г, Сурикова ул, 5</t>
  </si>
  <si>
    <t>414.500</t>
  </si>
  <si>
    <t>Владимир г, Сурикова ул, 6</t>
  </si>
  <si>
    <t>Владимир г, Сурикова ул, 7</t>
  </si>
  <si>
    <t>269.600</t>
  </si>
  <si>
    <t>Владимир г, Сурикова ул, 8</t>
  </si>
  <si>
    <t>377.700</t>
  </si>
  <si>
    <t>Владимир г, Сущевская ул, 1</t>
  </si>
  <si>
    <t>1628.600</t>
  </si>
  <si>
    <t>Владимир г, Сущевская ул, 13А</t>
  </si>
  <si>
    <t>2215.600</t>
  </si>
  <si>
    <t>Владимир г, Сущевская ул, 2</t>
  </si>
  <si>
    <t>954.300</t>
  </si>
  <si>
    <t>Владимир г, Сущевская ул, 3</t>
  </si>
  <si>
    <t>Владимир г, Сущевская ул, 4</t>
  </si>
  <si>
    <t>1512.300</t>
  </si>
  <si>
    <t>Владимир г, Сущевская ул, 5</t>
  </si>
  <si>
    <t>954.500</t>
  </si>
  <si>
    <t>Владимир г, Сущевская ул, 50</t>
  </si>
  <si>
    <t>Владимир г, Сущевская ул, 5А</t>
  </si>
  <si>
    <t>542.100</t>
  </si>
  <si>
    <t>Владимир г, Сущевская ул, 7</t>
  </si>
  <si>
    <t>741.700</t>
  </si>
  <si>
    <t>970.400</t>
  </si>
  <si>
    <t>Владимир г, Сущевский проезд, 2</t>
  </si>
  <si>
    <t>449.500</t>
  </si>
  <si>
    <t>Владимир г, Тихонравова ул, 11</t>
  </si>
  <si>
    <t>1170.600</t>
  </si>
  <si>
    <t>Владимир г, Тихонравова ул, 12</t>
  </si>
  <si>
    <t>619.200</t>
  </si>
  <si>
    <t>Владимир г, Тихонравова ул, 13</t>
  </si>
  <si>
    <t>1168.620</t>
  </si>
  <si>
    <t>Владимир г, Тихонравова ул, 3</t>
  </si>
  <si>
    <t>937.000</t>
  </si>
  <si>
    <t>Владимир г, Тихонравова ул, 3А</t>
  </si>
  <si>
    <t>Владимир г, Тихонравова ул, 4</t>
  </si>
  <si>
    <t>842.000</t>
  </si>
  <si>
    <t>885.900</t>
  </si>
  <si>
    <t>Владимир г, Тихонравова ул, 6</t>
  </si>
  <si>
    <t>2496.000</t>
  </si>
  <si>
    <t>941.000</t>
  </si>
  <si>
    <t>Владимир г, Тихонравова ул, 8</t>
  </si>
  <si>
    <t>Владимир г, Тихонравова ул, 9</t>
  </si>
  <si>
    <t>1426.900</t>
  </si>
  <si>
    <t>Владимир г, Токарева ул, 10</t>
  </si>
  <si>
    <t>901.600</t>
  </si>
  <si>
    <t>Владимир г, Токарева ул, 1Г</t>
  </si>
  <si>
    <t>Владимир г, Токарева ул, 2</t>
  </si>
  <si>
    <t>Владимир г, Токарева ул, 4</t>
  </si>
  <si>
    <t>10150.900</t>
  </si>
  <si>
    <t>Владимир г, Токарева ул, 6</t>
  </si>
  <si>
    <t>690.500</t>
  </si>
  <si>
    <t>Владимир г, Токарева ул, 8</t>
  </si>
  <si>
    <t>Владимир г, Тракторная ул, 1</t>
  </si>
  <si>
    <t>817.700</t>
  </si>
  <si>
    <t>Владимир г, Тракторная ул, 10</t>
  </si>
  <si>
    <t>Владимир г, Тракторная ул, 11</t>
  </si>
  <si>
    <t>2182.000</t>
  </si>
  <si>
    <t>Владимир г, Тракторная ул, 12</t>
  </si>
  <si>
    <t>4050.000</t>
  </si>
  <si>
    <t>862.700</t>
  </si>
  <si>
    <t>Владимир г, Тракторная ул, 13</t>
  </si>
  <si>
    <t>1636.800</t>
  </si>
  <si>
    <t>Владимир г, Тракторная ул, 15</t>
  </si>
  <si>
    <t>Владимир г, Тракторная ул, 1А</t>
  </si>
  <si>
    <t>Владимир г, Тракторная ул, 1Б</t>
  </si>
  <si>
    <t>1504.100</t>
  </si>
  <si>
    <t>Владимир г, Тракторная ул, 1В</t>
  </si>
  <si>
    <t>2092.800</t>
  </si>
  <si>
    <t>Владимир г, Тракторная ул, 1Г</t>
  </si>
  <si>
    <t>Владимир г, Тракторная ул, 3Б</t>
  </si>
  <si>
    <t>1225.400</t>
  </si>
  <si>
    <t>Владимир г, Тракторная ул, 4</t>
  </si>
  <si>
    <t>731.270</t>
  </si>
  <si>
    <t>Владимир г, Тракторная ул, 40</t>
  </si>
  <si>
    <t>Владимир г, Тракторная ул, 48</t>
  </si>
  <si>
    <t>558.400</t>
  </si>
  <si>
    <t>Владимир г, Тракторная ул, 5</t>
  </si>
  <si>
    <t>797.300</t>
  </si>
  <si>
    <t>819.300</t>
  </si>
  <si>
    <t>Владимир г, Тракторная ул, 50</t>
  </si>
  <si>
    <t>849.400</t>
  </si>
  <si>
    <t>Владимир г, Тракторная ул, 54</t>
  </si>
  <si>
    <t>Владимир г, Тракторная ул, 56</t>
  </si>
  <si>
    <t>Владимир г, Тракторная ул, 58</t>
  </si>
  <si>
    <t>4350.000</t>
  </si>
  <si>
    <t>Владимир г, Тракторная ул, 6</t>
  </si>
  <si>
    <t>Владимир г, Тракторная ул, 7</t>
  </si>
  <si>
    <t>Владимир г, Тракторная ул, 7А</t>
  </si>
  <si>
    <t>Владимир г, Тракторная ул, 8</t>
  </si>
  <si>
    <t>1793.300</t>
  </si>
  <si>
    <t>Владимир г, Тракторная ул, 9Б</t>
  </si>
  <si>
    <t>717.000</t>
  </si>
  <si>
    <t>534.200</t>
  </si>
  <si>
    <t>Владимир г, Труда ул, 10/20</t>
  </si>
  <si>
    <t>559.700</t>
  </si>
  <si>
    <t>Владимир г, Труда ул, 11</t>
  </si>
  <si>
    <t>516.100</t>
  </si>
  <si>
    <t>796.000</t>
  </si>
  <si>
    <t>Владимир г, Труда ул, 13</t>
  </si>
  <si>
    <t>Владимир г, Труда ул, 14</t>
  </si>
  <si>
    <t>991.800</t>
  </si>
  <si>
    <t>Владимир г, Труда ул, 14А</t>
  </si>
  <si>
    <t>671.560</t>
  </si>
  <si>
    <t>1081.000</t>
  </si>
  <si>
    <t>804.380</t>
  </si>
  <si>
    <t>Владимир г, Труда ул, 16</t>
  </si>
  <si>
    <t>582.200</t>
  </si>
  <si>
    <t>Владимир г, Труда ул, 16А</t>
  </si>
  <si>
    <t>655.400</t>
  </si>
  <si>
    <t>721.900</t>
  </si>
  <si>
    <t>Владимир г, Труда ул, 17</t>
  </si>
  <si>
    <t>520.200</t>
  </si>
  <si>
    <t>Владимир г, Труда ул, 18</t>
  </si>
  <si>
    <t>934.400</t>
  </si>
  <si>
    <t>Владимир г, Труда ул, 19</t>
  </si>
  <si>
    <t>Владимир г, Труда ул, 2/7</t>
  </si>
  <si>
    <t>732.500</t>
  </si>
  <si>
    <t>Владимир г, Труда ул, 20</t>
  </si>
  <si>
    <t>1452.800</t>
  </si>
  <si>
    <t>Владимир г, Труда ул, 21</t>
  </si>
  <si>
    <t>571.700</t>
  </si>
  <si>
    <t>Владимир г, Труда ул, 23</t>
  </si>
  <si>
    <t>553.900</t>
  </si>
  <si>
    <t>Владимир г, Труда ул, 24</t>
  </si>
  <si>
    <t>479.700</t>
  </si>
  <si>
    <t>Владимир г, Труда ул, 27</t>
  </si>
  <si>
    <t>2256.200</t>
  </si>
  <si>
    <t>Владимир г, Труда ул, 3</t>
  </si>
  <si>
    <t>436.700</t>
  </si>
  <si>
    <t>393.900</t>
  </si>
  <si>
    <t>Владимир г, Труда ул, 30/7</t>
  </si>
  <si>
    <t>735.200</t>
  </si>
  <si>
    <t>Владимир г, Труда ул, 32</t>
  </si>
  <si>
    <t>Владимир г, Труда ул, 36</t>
  </si>
  <si>
    <t>Владимир г, Труда ул, 38</t>
  </si>
  <si>
    <t>Владимир г, Труда ул, 4</t>
  </si>
  <si>
    <t>431.000</t>
  </si>
  <si>
    <t>379.500</t>
  </si>
  <si>
    <t>327.900</t>
  </si>
  <si>
    <t>Владимир г, Труда ул, 5</t>
  </si>
  <si>
    <t>Владимир г, Труда ул, 6</t>
  </si>
  <si>
    <t>Владимир г, Труда ул, 8</t>
  </si>
  <si>
    <t>340.500</t>
  </si>
  <si>
    <t>Владимир г, Труда ул, 8а</t>
  </si>
  <si>
    <t>612.300</t>
  </si>
  <si>
    <t>291.400</t>
  </si>
  <si>
    <t>Владимир г, Турбаза Ладога нп, Сосновая ул, 8</t>
  </si>
  <si>
    <t>Владимир г, Турбаза Ладога нп, Сосновая ул, 9</t>
  </si>
  <si>
    <t>618.500</t>
  </si>
  <si>
    <t>Владимир г, Университетская ул, 10</t>
  </si>
  <si>
    <t>Владимир г, Университетская ул, 11</t>
  </si>
  <si>
    <t>Владимир г, Университетская ул, 12</t>
  </si>
  <si>
    <t>1881.700</t>
  </si>
  <si>
    <t>Владимир г, Университетская ул, 7</t>
  </si>
  <si>
    <t>Владимир г, Университетская ул, 8</t>
  </si>
  <si>
    <t>384.200</t>
  </si>
  <si>
    <t>Владимир г, Университетская ул, 9</t>
  </si>
  <si>
    <t>Владимир г, Урицкого ул, 26</t>
  </si>
  <si>
    <t>429.800</t>
  </si>
  <si>
    <t>455.600</t>
  </si>
  <si>
    <t>Владимир г, Урицкого ул, 30а</t>
  </si>
  <si>
    <t>504.500</t>
  </si>
  <si>
    <t>Владимир г, Усти-на-Лабе ул, 1</t>
  </si>
  <si>
    <t>374.900</t>
  </si>
  <si>
    <t>Владимир г, Усти-на-Лабе ул, 11</t>
  </si>
  <si>
    <t>1343.200</t>
  </si>
  <si>
    <t>705.400</t>
  </si>
  <si>
    <t>5111.500</t>
  </si>
  <si>
    <t>Владимир г, Усти-на-Лабе ул, 15</t>
  </si>
  <si>
    <t>Владимир г, Усти-на-Лабе ул, 16</t>
  </si>
  <si>
    <t>1409.800</t>
  </si>
  <si>
    <t>Владимир г, Усти-на-Лабе ул, 17</t>
  </si>
  <si>
    <t>Владимир г, Усти-на-Лабе ул, 2</t>
  </si>
  <si>
    <t>Владимир г, Усти-на-Лабе ул, 20</t>
  </si>
  <si>
    <t>Владимир г, Усти-на-Лабе ул, 21/53</t>
  </si>
  <si>
    <t>1656.900</t>
  </si>
  <si>
    <t>Владимир г, Усти-на-Лабе ул, 23</t>
  </si>
  <si>
    <t>Владимир г, Усти-на-Лабе ул, 25</t>
  </si>
  <si>
    <t>3443.000</t>
  </si>
  <si>
    <t>753.600</t>
  </si>
  <si>
    <t>Владимир г, Усти-на-Лабе ул, 27А</t>
  </si>
  <si>
    <t>760.700</t>
  </si>
  <si>
    <t>Владимир г, Усти-на-Лабе ул, 29/18</t>
  </si>
  <si>
    <t>3811.700</t>
  </si>
  <si>
    <t>Владимир г, Усти-на-Лабе ул, 2а</t>
  </si>
  <si>
    <t>1114.900</t>
  </si>
  <si>
    <t>Владимир г, Усти-на-Лабе ул, 31</t>
  </si>
  <si>
    <t>396.100</t>
  </si>
  <si>
    <t>619.900</t>
  </si>
  <si>
    <t>Владимир г, Усти-на-Лабе ул, 31А</t>
  </si>
  <si>
    <t>411.500</t>
  </si>
  <si>
    <t>Владимир г, Усти-на-Лабе ул, 32/16</t>
  </si>
  <si>
    <t>1247.700</t>
  </si>
  <si>
    <t>Владимир г, Усти-на-Лабе ул, 33</t>
  </si>
  <si>
    <t>Владимир г, Усти-на-Лабе ул, 34</t>
  </si>
  <si>
    <t>Владимир г, Усти-на-Лабе ул, 34А</t>
  </si>
  <si>
    <t>Владимир г, Усти-на-Лабе ул, 36</t>
  </si>
  <si>
    <t>1439.300</t>
  </si>
  <si>
    <t>Владимир г, Усти-на-Лабе ул, 4</t>
  </si>
  <si>
    <t>Владимир г, Усти-на-Лабе ул, 4а</t>
  </si>
  <si>
    <t>1017.500</t>
  </si>
  <si>
    <t>Владимир г, Усти-на-Лабе ул, 5</t>
  </si>
  <si>
    <t>Владимир г, Усти-на-Лабе ул, 5А</t>
  </si>
  <si>
    <t>Владимир г, Усти-на-Лабе ул, 5Б</t>
  </si>
  <si>
    <t>Владимир г, Усти-на-Лабе ул, 5В</t>
  </si>
  <si>
    <t>439.100</t>
  </si>
  <si>
    <t>Владимир г, Усти-на-Лабе ул, 5Г</t>
  </si>
  <si>
    <t>Владимир г, Усти-на-Лабе ул, 7</t>
  </si>
  <si>
    <t>Владимир г, Усти-на-Лабе ул, 7А</t>
  </si>
  <si>
    <t>1057.200</t>
  </si>
  <si>
    <t>Владимир г, Усти-на-Лабе ул, 7Б</t>
  </si>
  <si>
    <t>471.600</t>
  </si>
  <si>
    <t>Владимир г, Усти-на-Лабе ул, 8</t>
  </si>
  <si>
    <t>929.300</t>
  </si>
  <si>
    <t>Владимир г, Фатьянова ул, 10</t>
  </si>
  <si>
    <t>Владимир г, Фатьянова ул, 12</t>
  </si>
  <si>
    <t>2100.500</t>
  </si>
  <si>
    <t>Владимир г, Фатьянова ул, 16</t>
  </si>
  <si>
    <t>Владимир г, Фатьянова ул, 18</t>
  </si>
  <si>
    <t>1735.600</t>
  </si>
  <si>
    <t>Владимир г, Фатьянова ул, 18А</t>
  </si>
  <si>
    <t>Владимир г, Фатьянова ул, 2</t>
  </si>
  <si>
    <t>Владимир г, Фатьянова ул, 20</t>
  </si>
  <si>
    <t>17457.400</t>
  </si>
  <si>
    <t>1375.600</t>
  </si>
  <si>
    <t>Владимир г, Фатьянова ул, 23</t>
  </si>
  <si>
    <t>1527.900</t>
  </si>
  <si>
    <t>Владимир г, Фатьянова ул, 26</t>
  </si>
  <si>
    <t>1904.000</t>
  </si>
  <si>
    <t>Владимир г, Фатьянова ул, 27</t>
  </si>
  <si>
    <t>839.100</t>
  </si>
  <si>
    <t>Владимир г, Фатьянова ул, 27А</t>
  </si>
  <si>
    <t>661.300</t>
  </si>
  <si>
    <t>638.600</t>
  </si>
  <si>
    <t>Владимир г, Фатьянова ул, 2А</t>
  </si>
  <si>
    <t>Владимир г, Фатьянова ул, 4</t>
  </si>
  <si>
    <t>1759.800</t>
  </si>
  <si>
    <t>Владимир г, Фатьянова ул, 6</t>
  </si>
  <si>
    <t>1804.300</t>
  </si>
  <si>
    <t>Владимир г, Фатьянова ул, 8</t>
  </si>
  <si>
    <t>702.800</t>
  </si>
  <si>
    <t>762.700</t>
  </si>
  <si>
    <t>Владимир г, Фейгина ул, 10</t>
  </si>
  <si>
    <t>468.200</t>
  </si>
  <si>
    <t>1179.400</t>
  </si>
  <si>
    <t>Владимир г, Фейгина ул, 11/74</t>
  </si>
  <si>
    <t>Владимир г, Фейгина ул, 13</t>
  </si>
  <si>
    <t>484.300</t>
  </si>
  <si>
    <t>200.100</t>
  </si>
  <si>
    <t>Владимир г, Фейгина ул, 13А</t>
  </si>
  <si>
    <t>Владимир г, Фейгина ул, 15</t>
  </si>
  <si>
    <t>196.000</t>
  </si>
  <si>
    <t>1067.500</t>
  </si>
  <si>
    <t>200.400</t>
  </si>
  <si>
    <t>Владимир г, Фейгина ул, 16</t>
  </si>
  <si>
    <t>706.000</t>
  </si>
  <si>
    <t>615.300</t>
  </si>
  <si>
    <t>Владимир г, Фейгина ул, 2/20</t>
  </si>
  <si>
    <t>814.600</t>
  </si>
  <si>
    <t>Владимир г, Фейгина ул, 22</t>
  </si>
  <si>
    <t>1030.230</t>
  </si>
  <si>
    <t>Владимир г, Фейгина ул, 23/23</t>
  </si>
  <si>
    <t>465.400</t>
  </si>
  <si>
    <t>239.200</t>
  </si>
  <si>
    <t>Владимир г, Фейгина ул, 23А</t>
  </si>
  <si>
    <t>450.900</t>
  </si>
  <si>
    <t>740.700</t>
  </si>
  <si>
    <t>Владимир г, Фейгина ул, 6/25</t>
  </si>
  <si>
    <t>806.600</t>
  </si>
  <si>
    <t>Владимир г, Фейгина ул, 8/26</t>
  </si>
  <si>
    <t>Владимир г, Фейгина ул, 9</t>
  </si>
  <si>
    <t>878.600</t>
  </si>
  <si>
    <t>Владимир г, Хирурга Орлова ул, 18</t>
  </si>
  <si>
    <t>271.000</t>
  </si>
  <si>
    <t>Владимир г, Хирурга Орлова ул, 2б</t>
  </si>
  <si>
    <t>1303.300</t>
  </si>
  <si>
    <t>Владимир г, Хирурга Орлова ул, 6</t>
  </si>
  <si>
    <t>Владимир г, Хирурга Орлова ул, 6а</t>
  </si>
  <si>
    <t>755.700</t>
  </si>
  <si>
    <t>Владимир г, Хирурга Орлова ул, 8</t>
  </si>
  <si>
    <t>413.100</t>
  </si>
  <si>
    <t>Владимир г, Хирурга Орлова ул, 8а</t>
  </si>
  <si>
    <t>Владимир г, Чайковского проезд, 1</t>
  </si>
  <si>
    <t>Владимир г, Чайковского проезд, 3</t>
  </si>
  <si>
    <t>Владимир г, Чайковского проезд, 5</t>
  </si>
  <si>
    <t>241.000</t>
  </si>
  <si>
    <t>Владимир г, Чайковского проезд, 7</t>
  </si>
  <si>
    <t>298.800</t>
  </si>
  <si>
    <t>Владимир г, Чайковского проезд, 9</t>
  </si>
  <si>
    <t>423.400</t>
  </si>
  <si>
    <t>Владимир г, Чайковского ул, 10/11</t>
  </si>
  <si>
    <t>779.200</t>
  </si>
  <si>
    <t>Владимир г, Чайковского ул, 11</t>
  </si>
  <si>
    <t>732.600</t>
  </si>
  <si>
    <t>470.500</t>
  </si>
  <si>
    <t>Владимир г, Чайковского ул, 13/1</t>
  </si>
  <si>
    <t>448.400</t>
  </si>
  <si>
    <t>1311.000</t>
  </si>
  <si>
    <t>Владимир г, Чайковского ул, 15/2</t>
  </si>
  <si>
    <t>455.500</t>
  </si>
  <si>
    <t>Владимир г, Чайковского ул, 17</t>
  </si>
  <si>
    <t>505.490</t>
  </si>
  <si>
    <t>Владимир г, Чайковского ул, 19/1</t>
  </si>
  <si>
    <t>452.200</t>
  </si>
  <si>
    <t>Владимир г, Чайковского ул, 2</t>
  </si>
  <si>
    <t>Владимир г, Чайковского ул, 21</t>
  </si>
  <si>
    <t>Владимир г, Чайковского ул, 25А</t>
  </si>
  <si>
    <t>Владимир г, Чайковского ул, 26</t>
  </si>
  <si>
    <t>254.000</t>
  </si>
  <si>
    <t>Владимир г, Чайковского ул, 28</t>
  </si>
  <si>
    <t>909.600</t>
  </si>
  <si>
    <t>Владимир г, Чайковского ул, 30</t>
  </si>
  <si>
    <t>Владимир г, Чайковского ул, 32А</t>
  </si>
  <si>
    <t>966.600</t>
  </si>
  <si>
    <t>Владимир г, Чайковского ул, 34</t>
  </si>
  <si>
    <t>733.300</t>
  </si>
  <si>
    <t>Владимир г, Чайковского ул, 34А</t>
  </si>
  <si>
    <t>973.200</t>
  </si>
  <si>
    <t>885.200</t>
  </si>
  <si>
    <t>Владимир г, Чайковского ул, 36</t>
  </si>
  <si>
    <t>Владимир г, Чайковского ул, 36А</t>
  </si>
  <si>
    <t>898.500</t>
  </si>
  <si>
    <t>Владимир г, Чайковского ул, 38</t>
  </si>
  <si>
    <t>724.400</t>
  </si>
  <si>
    <t>Владимир г, Чайковского ул, 38А</t>
  </si>
  <si>
    <t>457.700</t>
  </si>
  <si>
    <t>Владимир г, Чайковского ул, 38В</t>
  </si>
  <si>
    <t>908.900</t>
  </si>
  <si>
    <t>Владимир г, Чайковского ул, 38Г</t>
  </si>
  <si>
    <t>842.600</t>
  </si>
  <si>
    <t>2399.000</t>
  </si>
  <si>
    <t>Владимир г, Чайковского ул, 40Б</t>
  </si>
  <si>
    <t>465.800</t>
  </si>
  <si>
    <t>Владимир г, Чайковского ул, 42</t>
  </si>
  <si>
    <t>Владимир г, Чайковского ул, 44</t>
  </si>
  <si>
    <t>1902.400</t>
  </si>
  <si>
    <t>Владимир г, Чайковского ул, 44А</t>
  </si>
  <si>
    <t>880.600</t>
  </si>
  <si>
    <t>Владимир г, Чайковского ул, 44Б</t>
  </si>
  <si>
    <t>915.200</t>
  </si>
  <si>
    <t>Владимир г, Чайковского ул, 46</t>
  </si>
  <si>
    <t>875.600</t>
  </si>
  <si>
    <t>Владимир г, Чайковского ул, 46А</t>
  </si>
  <si>
    <t>690.900</t>
  </si>
  <si>
    <t>Владимир г, Чайковского ул, 48</t>
  </si>
  <si>
    <t>Владимир г, Чайковского ул, 5</t>
  </si>
  <si>
    <t>449.900</t>
  </si>
  <si>
    <t>1485.000</t>
  </si>
  <si>
    <t>Владимир г, Чайковского ул, 50</t>
  </si>
  <si>
    <t>905.200</t>
  </si>
  <si>
    <t>777.000</t>
  </si>
  <si>
    <t>Владимир г, Чайковского ул, 50А</t>
  </si>
  <si>
    <t>Владимир г, Чайковского ул, 52</t>
  </si>
  <si>
    <t>859.300</t>
  </si>
  <si>
    <t>Владимир г, Чайковского ул, 9</t>
  </si>
  <si>
    <t>455.200</t>
  </si>
  <si>
    <t>Владимир г, Чапаева ул, 5</t>
  </si>
  <si>
    <t>1395.100</t>
  </si>
  <si>
    <t>Владимир г, Чапаева ул, 6</t>
  </si>
  <si>
    <t>Владимир г, Чапаева ул, 8</t>
  </si>
  <si>
    <t>Владимир г, Чапаева ул, 8а</t>
  </si>
  <si>
    <t>1487.700</t>
  </si>
  <si>
    <t>Владимир г, Чехова ул, 2</t>
  </si>
  <si>
    <t>761.700</t>
  </si>
  <si>
    <t>Владимир г, Элеваторная ул, 14</t>
  </si>
  <si>
    <t>882.500</t>
  </si>
  <si>
    <t>511.500</t>
  </si>
  <si>
    <t>Владимир г, Элеваторная ул, 14А</t>
  </si>
  <si>
    <t>228.900</t>
  </si>
  <si>
    <t>327.500</t>
  </si>
  <si>
    <t>Владимир г, Элеваторная ул, 14Б</t>
  </si>
  <si>
    <t>Владимир г, Элеваторная ул, 16</t>
  </si>
  <si>
    <t>476.600</t>
  </si>
  <si>
    <t>Владимир г, Элеваторная ул, 18</t>
  </si>
  <si>
    <t>673.500</t>
  </si>
  <si>
    <t>518.100</t>
  </si>
  <si>
    <t>797.400</t>
  </si>
  <si>
    <t>Владимир г, Элеваторная ул, 20А</t>
  </si>
  <si>
    <t>562.500</t>
  </si>
  <si>
    <t>Владимир г, Элеваторная ул, 24</t>
  </si>
  <si>
    <t>664.800</t>
  </si>
  <si>
    <t>Владимир г, Электроприборовский проезд, 3</t>
  </si>
  <si>
    <t>Владимир г, Электроприборовский проезд, 4</t>
  </si>
  <si>
    <t>372.500</t>
  </si>
  <si>
    <t>Владимир г, Электроприборовский проезд, 7</t>
  </si>
  <si>
    <t>515.400</t>
  </si>
  <si>
    <t>Владимир г, Электроприборовский проезд, 9/77</t>
  </si>
  <si>
    <t>Владимир г, Энергетик мкр, Садовая ул, 13</t>
  </si>
  <si>
    <t>Владимир г, Энергетик мкр, Садовая ул, 15</t>
  </si>
  <si>
    <t>Владимир г, Энергетик мкр, Северная ул, 11</t>
  </si>
  <si>
    <t>Владимир г, Энергетик мкр, Северная ул, 13</t>
  </si>
  <si>
    <t>Владимир г, Энергетик мкр, Северная ул, 2</t>
  </si>
  <si>
    <t>Владимир г, Энергетик мкр, Северная ул, 4</t>
  </si>
  <si>
    <t>Владимир г, Энергетик мкр, Совхозная ул, 1</t>
  </si>
  <si>
    <t>Владимир г, Энергетик мкр, Совхозная ул, 3</t>
  </si>
  <si>
    <t>Владимир г, Энергетик мкр, Совхозная ул, 4</t>
  </si>
  <si>
    <t>741.200</t>
  </si>
  <si>
    <t>Владимир г, Энергетик мкр, Совхозная ул, 6</t>
  </si>
  <si>
    <t>727.400</t>
  </si>
  <si>
    <t>796.600</t>
  </si>
  <si>
    <t>Владимир г, Энергетик мкр, Совхозная ул, 7</t>
  </si>
  <si>
    <t>Владимир г, Энергетик мкр, Совхозная ул, 9</t>
  </si>
  <si>
    <t>1588.600</t>
  </si>
  <si>
    <t>Владимир г, Энергетик мкр, Энергетиков ул, 10Б</t>
  </si>
  <si>
    <t>Владимир г, Энергетик мкр, Энергетиков ул, 11Б</t>
  </si>
  <si>
    <t>850.300</t>
  </si>
  <si>
    <t>1853.600</t>
  </si>
  <si>
    <t>Владимир г, Энергетик мкр, Энергетиков ул, 14Б</t>
  </si>
  <si>
    <t>1401.900</t>
  </si>
  <si>
    <t>Владимир г, Энергетик мкр, Энергетиков ул, 1А</t>
  </si>
  <si>
    <t>5039.900</t>
  </si>
  <si>
    <t>Владимир г, Энергетик мкр, Энергетиков ул, 1Б</t>
  </si>
  <si>
    <t>Владимир г, Энергетик мкр, Энергетиков ул, 2</t>
  </si>
  <si>
    <t>352.800</t>
  </si>
  <si>
    <t>5291.100</t>
  </si>
  <si>
    <t>Владимир г, Энергетик мкр, Энергетиков ул, 23</t>
  </si>
  <si>
    <t>5325.900</t>
  </si>
  <si>
    <t>Владимир г, Энергетик мкр, Энергетиков ул, 25</t>
  </si>
  <si>
    <t>Владимир г, Энергетик мкр, Энергетиков ул, 27</t>
  </si>
  <si>
    <t>Владимир г, Энергетик мкр, Энергетиков ул, 27А</t>
  </si>
  <si>
    <t>153.000</t>
  </si>
  <si>
    <t>Владимир г, Энергетик мкр, Энергетиков ул, 29Б</t>
  </si>
  <si>
    <t>Владимир г, Энергетик мкр, Энергетиков ул, 2Б</t>
  </si>
  <si>
    <t>Владимир г, Энергетик мкр, Энергетиков ул, 3</t>
  </si>
  <si>
    <t>Владимир г, Энергетик мкр, Энергетиков ул, 4А</t>
  </si>
  <si>
    <t>Владимир г, Энергетик мкр, Энергетиков ул, 5А</t>
  </si>
  <si>
    <t>Владимир г, Энергетик мкр, Энергетиков ул, 6</t>
  </si>
  <si>
    <t>Владимир г, Энергетик мкр, Энергетиков ул, 6б</t>
  </si>
  <si>
    <t>1124.300</t>
  </si>
  <si>
    <t>Владимир г, Энергетик мкр, Энергетиков ул, 8Б</t>
  </si>
  <si>
    <t>677.700</t>
  </si>
  <si>
    <t>Владимир г, Энергетик мкр, Энергетиков ул, 9Б</t>
  </si>
  <si>
    <t>Владимир г, Юбилейная ул, 12</t>
  </si>
  <si>
    <t>803.540</t>
  </si>
  <si>
    <t>Владимир г, Юбилейная ул, 14</t>
  </si>
  <si>
    <t>Владимир г, Юбилейная ул, 15</t>
  </si>
  <si>
    <t>1689.300</t>
  </si>
  <si>
    <t>Владимир г, Юбилейная ул, 16А</t>
  </si>
  <si>
    <t>Владимир г, Юбилейная ул, 16Б</t>
  </si>
  <si>
    <t>Владимир г, Юбилейная ул, 18</t>
  </si>
  <si>
    <t>Владимир г, Юбилейная ул, 20</t>
  </si>
  <si>
    <t>Владимир г, Юбилейная ул, 22</t>
  </si>
  <si>
    <t>1648.000</t>
  </si>
  <si>
    <t>Владимир г, Юбилейная ул, 24</t>
  </si>
  <si>
    <t>1491.000</t>
  </si>
  <si>
    <t>Владимир г, Юбилейная ул, 28</t>
  </si>
  <si>
    <t>Владимир г, Юбилейная ул, 3</t>
  </si>
  <si>
    <t>1273.100</t>
  </si>
  <si>
    <t>Владимир г, Юбилейная ул, 32</t>
  </si>
  <si>
    <t>Владимир г, Юбилейная ул, 34</t>
  </si>
  <si>
    <t>Владимир г, Юбилейная ул, 36</t>
  </si>
  <si>
    <t>999.000</t>
  </si>
  <si>
    <t>Владимир г, Юбилейная ул, 38</t>
  </si>
  <si>
    <t>Владимир г, Юбилейная ул, 38А</t>
  </si>
  <si>
    <t>Владимир г, Юбилейная ул, 4</t>
  </si>
  <si>
    <t>1668.000</t>
  </si>
  <si>
    <t>Владимир г, Юбилейная ул, 46</t>
  </si>
  <si>
    <t>894.000</t>
  </si>
  <si>
    <t>Владимир г, Юбилейная ул, 46А</t>
  </si>
  <si>
    <t>409.000</t>
  </si>
  <si>
    <t>Владимир г, Юбилейная ул, 5</t>
  </si>
  <si>
    <t>1166.500</t>
  </si>
  <si>
    <t>Владимир г, Юбилейная ул, 50</t>
  </si>
  <si>
    <t>2329.600</t>
  </si>
  <si>
    <t>Владимир г, Юбилейная ул, 52</t>
  </si>
  <si>
    <t>Владимир г, Юбилейная ул, 56</t>
  </si>
  <si>
    <t>Владимир г, Юбилейная ул, 58</t>
  </si>
  <si>
    <t>Владимир г, Юбилейная ул, 6</t>
  </si>
  <si>
    <t>Владимир г, Юбилейная ул, 60</t>
  </si>
  <si>
    <t>1215.210</t>
  </si>
  <si>
    <t>Владимир г, Юбилейная ул, 62</t>
  </si>
  <si>
    <t>Владимир г, Юбилейная ул, 66</t>
  </si>
  <si>
    <t>Владимир г, Юбилейная ул, 68</t>
  </si>
  <si>
    <t>928.000</t>
  </si>
  <si>
    <t>Владимир г, Юбилейная ул, 7</t>
  </si>
  <si>
    <t>Владимир г, Юбилейная ул, 70</t>
  </si>
  <si>
    <t>Владимир г, Юбилейная ул, 76</t>
  </si>
  <si>
    <t>Владимир г, Юбилейная ул, 76А</t>
  </si>
  <si>
    <t>584.700</t>
  </si>
  <si>
    <t>Владимир г, Юбилейная ул, 78</t>
  </si>
  <si>
    <t>Владимир г, Юбилейная ул, 7А</t>
  </si>
  <si>
    <t>Владимир г, Юбилейная ул, 8</t>
  </si>
  <si>
    <t>Владимир г, Юбилейная ул, 9</t>
  </si>
  <si>
    <t>Владимир г, Юрьевец мкр, Всесвятская ул, 15а</t>
  </si>
  <si>
    <t>Владимир г, Юрьевец мкр, Всесвятская ул, 15б</t>
  </si>
  <si>
    <t>Владимир г, Юрьевец мкр, Всесвятская ул, 17а</t>
  </si>
  <si>
    <t>Владимир г, Юрьевец мкр, Всесвятская ул, 8</t>
  </si>
  <si>
    <t>Владимир г, Юрьевец мкр, Гвардейская ул, 11</t>
  </si>
  <si>
    <t>Владимир г, Юрьевец мкр, Гвардейская ул, 11б</t>
  </si>
  <si>
    <t>Владимир г, Юрьевец мкр, Гвардейская ул, 13</t>
  </si>
  <si>
    <t>Владимир г, Юрьевец мкр, Гвардейская ул, 13Б</t>
  </si>
  <si>
    <t>Владимир г, Юрьевец мкр, Гвардейская ул, 15</t>
  </si>
  <si>
    <t>Владимир г, Юрьевец мкр, Гвардейская ул, 17</t>
  </si>
  <si>
    <t>Владимир г, Юрьевец мкр, Институтский городок, 10</t>
  </si>
  <si>
    <t>939.600</t>
  </si>
  <si>
    <t>Владимир г, Юрьевец мкр, Институтский городок, 11</t>
  </si>
  <si>
    <t>935.300</t>
  </si>
  <si>
    <t>1318.600</t>
  </si>
  <si>
    <t>Владимир г, Юрьевец мкр, Институтский городок, 13</t>
  </si>
  <si>
    <t>1317.000</t>
  </si>
  <si>
    <t>Владимир г, Юрьевец мкр, Институтский городок, 14</t>
  </si>
  <si>
    <t>Владимир г, Юрьевец мкр, Институтский городок, 14а</t>
  </si>
  <si>
    <t>Владимир г, Юрьевец мкр, Институтский городок, 15</t>
  </si>
  <si>
    <t>Владимир г, Юрьевец мкр, Институтский городок, 19</t>
  </si>
  <si>
    <t>Владимир г, Юрьевец мкр, Институтский городок, 21</t>
  </si>
  <si>
    <t>447.600</t>
  </si>
  <si>
    <t>Владимир г, Юрьевец мкр, Институтский городок, 26</t>
  </si>
  <si>
    <t>Владимир г, Юрьевец мкр, Институтский городок, 28</t>
  </si>
  <si>
    <t>Владимир г, Юрьевец мкр, Институтский городок, 3</t>
  </si>
  <si>
    <t>Владимир г, Юрьевец мкр, Институтский городок, 30</t>
  </si>
  <si>
    <t>1314.000</t>
  </si>
  <si>
    <t>651.800</t>
  </si>
  <si>
    <t>Владимир г, Юрьевец мкр, Институтский городок, 32</t>
  </si>
  <si>
    <t>932.600</t>
  </si>
  <si>
    <t>Владимир г, Юрьевец мкр, Институтский городок, 5</t>
  </si>
  <si>
    <t>Владимир г, Юрьевец мкр, Институтский городок, 6</t>
  </si>
  <si>
    <t>964.800</t>
  </si>
  <si>
    <t>Владимир г, Юрьевец мкр, Институтский городок, 9</t>
  </si>
  <si>
    <t>Владимир г, Юрьевец мкр, Михалькова ул, 10</t>
  </si>
  <si>
    <t>Владимир г, Юрьевец мкр, Михалькова ул, 11</t>
  </si>
  <si>
    <t>801.200</t>
  </si>
  <si>
    <t>Владимир г, Юрьевец мкр, Михалькова ул, 12</t>
  </si>
  <si>
    <t>Владимир г, Юрьевец мкр, Михалькова ул, 13</t>
  </si>
  <si>
    <t>840.500</t>
  </si>
  <si>
    <t>Владимир г, Юрьевец мкр, Михалькова ул, 13а</t>
  </si>
  <si>
    <t>552.800</t>
  </si>
  <si>
    <t>Владимир г, Юрьевец мкр, Михалькова ул, 15</t>
  </si>
  <si>
    <t>Владимир г, Юрьевец мкр, Михалькова ул, 1А</t>
  </si>
  <si>
    <t>1209.700</t>
  </si>
  <si>
    <t>Владимир г, Юрьевец мкр, Михалькова ул, 1Б</t>
  </si>
  <si>
    <t>Владимир г, Юрьевец мкр, Михалькова ул, 1В</t>
  </si>
  <si>
    <t>355.400</t>
  </si>
  <si>
    <t>Владимир г, Юрьевец мкр, Михалькова ул, 2</t>
  </si>
  <si>
    <t>796.400</t>
  </si>
  <si>
    <t>Владимир г, Юрьевец мкр, Михалькова ул, 2Б</t>
  </si>
  <si>
    <t>Владимир г, Юрьевец мкр, Михалькова ул, 3</t>
  </si>
  <si>
    <t>1456.200</t>
  </si>
  <si>
    <t>Владимир г, Юрьевец мкр, Михалькова ул, 3Б</t>
  </si>
  <si>
    <t>1514.000</t>
  </si>
  <si>
    <t>Владимир г, Юрьевец мкр, Михалькова ул, 3В</t>
  </si>
  <si>
    <t>4157.100</t>
  </si>
  <si>
    <t>Владимир г, Юрьевец мкр, Михалькова ул, 4</t>
  </si>
  <si>
    <t>Владимир г, Юрьевец мкр, Михалькова ул, 5</t>
  </si>
  <si>
    <t>2347.000</t>
  </si>
  <si>
    <t>1123.200</t>
  </si>
  <si>
    <t>Владимир г, Юрьевец мкр, Михалькова ул, 5А</t>
  </si>
  <si>
    <t>1217.400</t>
  </si>
  <si>
    <t>Владимир г, Юрьевец мкр, Михалькова ул, 6</t>
  </si>
  <si>
    <t>610.400</t>
  </si>
  <si>
    <t>Владимир г, Юрьевец мкр, Михалькова ул, 8</t>
  </si>
  <si>
    <t>834.200</t>
  </si>
  <si>
    <t>Владимир г, Юрьевец мкр, Михалькова ул, 9</t>
  </si>
  <si>
    <t>902.500</t>
  </si>
  <si>
    <t>Владимир г, Юрьевец мкр, Ноябрьская ул, 1</t>
  </si>
  <si>
    <t>756.400</t>
  </si>
  <si>
    <t>Владимир г, Юрьевец мкр, Ноябрьская ул, 105</t>
  </si>
  <si>
    <t>689.200</t>
  </si>
  <si>
    <t>Владимир г, Юрьевец мкр, Ноябрьская ул, 111</t>
  </si>
  <si>
    <t>788.500</t>
  </si>
  <si>
    <t>Владимир г, Юрьевец мкр, Ноябрьская ул, 115</t>
  </si>
  <si>
    <t>829.800</t>
  </si>
  <si>
    <t>Владимир г, Юрьевец мкр, Ноябрьская ул, 117</t>
  </si>
  <si>
    <t>Владимир г, Юрьевец мкр, Ноябрьская ул, 119</t>
  </si>
  <si>
    <t>Владимир г, Юрьевец мкр, Ноябрьская ул, 119А</t>
  </si>
  <si>
    <t>Владимир г, Юрьевец мкр, Ноябрьская ул, 119Б</t>
  </si>
  <si>
    <t>1478.000</t>
  </si>
  <si>
    <t>953.800</t>
  </si>
  <si>
    <t>Владимир г, Юрьевец мкр, Ноябрьская ул, 121</t>
  </si>
  <si>
    <t>617.000</t>
  </si>
  <si>
    <t>514.500</t>
  </si>
  <si>
    <t>Владимир г, Юрьевец мкр, Ноябрьская ул, 123</t>
  </si>
  <si>
    <t>227.000</t>
  </si>
  <si>
    <t>Владимир г, Юрьевец мкр, Ноябрьская ул, 125</t>
  </si>
  <si>
    <t>306.100</t>
  </si>
  <si>
    <t>Владимир г, Юрьевец мкр, Ноябрьская ул, 132</t>
  </si>
  <si>
    <t>1800</t>
  </si>
  <si>
    <t>372.900</t>
  </si>
  <si>
    <t>Владимир г, Юрьевец мкр, Ноябрьская ул, 2</t>
  </si>
  <si>
    <t>826.200</t>
  </si>
  <si>
    <t>Владимир г, Юрьевец мкр, Ноябрьская ул, 3А</t>
  </si>
  <si>
    <t>Владимир г, Юрьевец мкр, Ноябрьская ул, 4</t>
  </si>
  <si>
    <t>391.500</t>
  </si>
  <si>
    <t>Владимир г, Юрьевец мкр, Ноябрьская ул, 41А</t>
  </si>
  <si>
    <t>Владимир г, Юрьевец мкр, Ноябрьская ул, 5</t>
  </si>
  <si>
    <t>478.600</t>
  </si>
  <si>
    <t>Владимир г, Юрьевец мкр, Ноябрьская ул, 6</t>
  </si>
  <si>
    <t>Владимир г, Юрьевец мкр, Ноябрьская ул, 7</t>
  </si>
  <si>
    <t>216.000</t>
  </si>
  <si>
    <t>Владимир г, Юрьевец мкр, Ноябрьская ул, 8</t>
  </si>
  <si>
    <t>830.300</t>
  </si>
  <si>
    <t>Владимир г, Юрьевец мкр, Ноябрьская ул, 8А</t>
  </si>
  <si>
    <t>1201.600</t>
  </si>
  <si>
    <t>Владимир г, Юрьевец мкр, Ноябрьская ул, 9</t>
  </si>
  <si>
    <t>Владимир г, Юрьевец мкр, Ноябрьская ул, 9А</t>
  </si>
  <si>
    <t>818.700</t>
  </si>
  <si>
    <t>Владимир г, Юрьевец мкр, Православная ул, 9</t>
  </si>
  <si>
    <t>Владимир г, Юрьевец мкр, Славная ул, 10</t>
  </si>
  <si>
    <t>Владимир г, Юрьевец мкр, Славная ул, 12</t>
  </si>
  <si>
    <t>Владимир г, Юрьевец мкр, Славная ул, 15</t>
  </si>
  <si>
    <t>1947.300</t>
  </si>
  <si>
    <t>Владимир г, Юрьевец мкр, Славная ул, 17</t>
  </si>
  <si>
    <t>3699.000</t>
  </si>
  <si>
    <t>Владимир г, Юрьевец мкр, Славная ул, 4</t>
  </si>
  <si>
    <t>Владимир г, Юрьевец мкр, Славная ул, 6</t>
  </si>
  <si>
    <t>Владимир г, Юрьевец мкр, Строительный проезд, 11</t>
  </si>
  <si>
    <t>1662.900</t>
  </si>
  <si>
    <t>Владимир г, Юрьевец мкр, Строительный проезд, 11а</t>
  </si>
  <si>
    <t>Владимир г, Юрьевец мкр, Строительный проезд, 3</t>
  </si>
  <si>
    <t>727.100</t>
  </si>
  <si>
    <t>Владимир г, Юрьевец мкр, Школьный проезд, 4</t>
  </si>
  <si>
    <t>952.600</t>
  </si>
  <si>
    <t>Владимир г, Юрьевец мкр, Школьный проезд, 4А</t>
  </si>
  <si>
    <t>883.700</t>
  </si>
  <si>
    <t>Вязники г, 1 Мая ул, 10/34</t>
  </si>
  <si>
    <t>446.100</t>
  </si>
  <si>
    <t>623.100</t>
  </si>
  <si>
    <t>Вязники г, 1 Мая ул, 12/23</t>
  </si>
  <si>
    <t>1751.600</t>
  </si>
  <si>
    <t>1719.800</t>
  </si>
  <si>
    <t>Вязники г, 1 Мая ул, 14</t>
  </si>
  <si>
    <t>1432.000</t>
  </si>
  <si>
    <t>Вязники г, 1 Мая ул, 16/15</t>
  </si>
  <si>
    <t>362.600</t>
  </si>
  <si>
    <t>282.200</t>
  </si>
  <si>
    <t>Вязники г, 1 Мая ул, 27</t>
  </si>
  <si>
    <t>Вязники г, 1 Мая ул, 33/21</t>
  </si>
  <si>
    <t>Вязники г, 1 Мая ул, 5</t>
  </si>
  <si>
    <t>Вязники г, 1 Мая ул, 7</t>
  </si>
  <si>
    <t>Вязники г, 1 Мая ул, 8</t>
  </si>
  <si>
    <t>178.400</t>
  </si>
  <si>
    <t>288.200</t>
  </si>
  <si>
    <t>Вязники г, 1-й Кутузовский проезд, 2</t>
  </si>
  <si>
    <t>288.600</t>
  </si>
  <si>
    <t>Вязники г, 1-я Набережная ул, 1/6</t>
  </si>
  <si>
    <t>281.500</t>
  </si>
  <si>
    <t>207.500</t>
  </si>
  <si>
    <t>208.700</t>
  </si>
  <si>
    <t>Вязники г, 3-й Чапаевский пер, 1</t>
  </si>
  <si>
    <t>Вязники г, 3-й Чапаевский пер, 22</t>
  </si>
  <si>
    <t>Вязники г, 3-й Чапаевский пер, 23</t>
  </si>
  <si>
    <t>3867.000</t>
  </si>
  <si>
    <t>862.200</t>
  </si>
  <si>
    <t>Вязники г, Антошкина ул, 26</t>
  </si>
  <si>
    <t>Вязники г, Антошкина ул, 7</t>
  </si>
  <si>
    <t>570.300</t>
  </si>
  <si>
    <t>Вязники г, Б.Хмельницкого ул, 33</t>
  </si>
  <si>
    <t>1045.500</t>
  </si>
  <si>
    <t>Вязники г, Б.Хмельницкого ул, 35</t>
  </si>
  <si>
    <t>434.700</t>
  </si>
  <si>
    <t>Вязники г, Благовещенская ул, 10</t>
  </si>
  <si>
    <t>443.300</t>
  </si>
  <si>
    <t>233.100</t>
  </si>
  <si>
    <t>Вязники г, Благовещенская ул, 13</t>
  </si>
  <si>
    <t>277.500</t>
  </si>
  <si>
    <t>Вязники г, Благовещенская ул, 131</t>
  </si>
  <si>
    <t>649.900</t>
  </si>
  <si>
    <t>253.200</t>
  </si>
  <si>
    <t>Вязники г, Благовещенская ул, 133</t>
  </si>
  <si>
    <t>112.500</t>
  </si>
  <si>
    <t>Вязники г, Благовещенская ул, 149/1</t>
  </si>
  <si>
    <t>237.900</t>
  </si>
  <si>
    <t>184.800</t>
  </si>
  <si>
    <t>Вязники г, Благовещенская ул, 17</t>
  </si>
  <si>
    <t>Вязники г, Благовещенская ул, 18</t>
  </si>
  <si>
    <t>359.100</t>
  </si>
  <si>
    <t>457.900</t>
  </si>
  <si>
    <t>283.800</t>
  </si>
  <si>
    <t>Вязники г, Благовещенская ул, 26/17</t>
  </si>
  <si>
    <t>194.500</t>
  </si>
  <si>
    <t>257.900</t>
  </si>
  <si>
    <t>Вязники г, Благовещенская ул, 35а</t>
  </si>
  <si>
    <t>294.300</t>
  </si>
  <si>
    <t>Вязники г, Благовещенская ул, 37а</t>
  </si>
  <si>
    <t>331.800</t>
  </si>
  <si>
    <t>223.500</t>
  </si>
  <si>
    <t>Вязники г, Благовещенская ул, 38</t>
  </si>
  <si>
    <t>460.800</t>
  </si>
  <si>
    <t>Вязники г, Благовещенская ул, 41/9</t>
  </si>
  <si>
    <t>Вязники г, Благовещенская ул, 42</t>
  </si>
  <si>
    <t>Вязники г, Благовещенская ул, 49</t>
  </si>
  <si>
    <t>Вязники г, Благовещенская ул, 6</t>
  </si>
  <si>
    <t>Вязники г, Большая Московская ул, 11</t>
  </si>
  <si>
    <t>297.400</t>
  </si>
  <si>
    <t>Вязники г, Вишневая ул, 34</t>
  </si>
  <si>
    <t>667.500</t>
  </si>
  <si>
    <t>558.500</t>
  </si>
  <si>
    <t>Вязники г, Владимирская ул, 2</t>
  </si>
  <si>
    <t>607.400</t>
  </si>
  <si>
    <t>Вязники г, Владимирская ул, 4</t>
  </si>
  <si>
    <t>464.400</t>
  </si>
  <si>
    <t>497.600</t>
  </si>
  <si>
    <t>Вязники г, Владимирская ул, 6</t>
  </si>
  <si>
    <t>512.200</t>
  </si>
  <si>
    <t>Вязники г, Владимирская ул, 7</t>
  </si>
  <si>
    <t>Вязники г, Владимирская ул, 8/16</t>
  </si>
  <si>
    <t>731.000</t>
  </si>
  <si>
    <t>Вязники г, Владимирская ул, 9</t>
  </si>
  <si>
    <t>Вязники г, Вокзальная ул, 18</t>
  </si>
  <si>
    <t>813.100</t>
  </si>
  <si>
    <t>Вязники г, Вокзальная ул, 36</t>
  </si>
  <si>
    <t>Вязники г, Вокзальная ул, 38</t>
  </si>
  <si>
    <t>Вязники г, Вокзальная ул, 40</t>
  </si>
  <si>
    <t>Вязники г, Вокзальная ул, 42</t>
  </si>
  <si>
    <t>310.900</t>
  </si>
  <si>
    <t>1915</t>
  </si>
  <si>
    <t>Вязники г, Вокзальная ул, 5</t>
  </si>
  <si>
    <t>Вязники г, Володарского ул, 4/2</t>
  </si>
  <si>
    <t>Вязники г, Высоковольтная ул, 61</t>
  </si>
  <si>
    <t>830.700</t>
  </si>
  <si>
    <t>988.200</t>
  </si>
  <si>
    <t>1056.000</t>
  </si>
  <si>
    <t>678.800</t>
  </si>
  <si>
    <t>Вязники г, Герцена ул, 34</t>
  </si>
  <si>
    <t>437.100</t>
  </si>
  <si>
    <t>Вязники г, Герцена ул, 36</t>
  </si>
  <si>
    <t>Вязники г, Герцена ул, 36а</t>
  </si>
  <si>
    <t>Вязники г, Герцена ул, 38</t>
  </si>
  <si>
    <t>Вязники г, Герцена ул, 38а</t>
  </si>
  <si>
    <t>Вязники г, Герцена ул, 40а</t>
  </si>
  <si>
    <t>539.200</t>
  </si>
  <si>
    <t>682.400</t>
  </si>
  <si>
    <t>350.800</t>
  </si>
  <si>
    <t>Вязники г, Гоголя ул, 19/13</t>
  </si>
  <si>
    <t>207.800</t>
  </si>
  <si>
    <t>Вязники г, Гоголя ул, 21/14</t>
  </si>
  <si>
    <t>Вязники г, Гоголя ул, 23</t>
  </si>
  <si>
    <t>280.900</t>
  </si>
  <si>
    <t>2166.500</t>
  </si>
  <si>
    <t>Вязники г, Горького ул, 102</t>
  </si>
  <si>
    <t>8183.900</t>
  </si>
  <si>
    <t>149.100</t>
  </si>
  <si>
    <t>Вязники г, Дечинский мкр, 1</t>
  </si>
  <si>
    <t>Вязники г, Дечинский мкр, 10</t>
  </si>
  <si>
    <t>597.400</t>
  </si>
  <si>
    <t>Вязники г, Дечинский мкр, 12</t>
  </si>
  <si>
    <t>3813.800</t>
  </si>
  <si>
    <t>Вязники г, Дечинский мкр, 14</t>
  </si>
  <si>
    <t>Вязники г, Дечинский мкр, 16</t>
  </si>
  <si>
    <t>Вязники г, Дечинский мкр, 17</t>
  </si>
  <si>
    <t>1260.100</t>
  </si>
  <si>
    <t>Вязники г, Дечинский мкр, 4</t>
  </si>
  <si>
    <t>Вязники г, Дечинский мкр, 5</t>
  </si>
  <si>
    <t>Вязники г, Дечинский мкр, 6</t>
  </si>
  <si>
    <t>Вязники г, Дечинский мкр, 7</t>
  </si>
  <si>
    <t>Вязники г, Дечинский мкр, 8</t>
  </si>
  <si>
    <t>Вязники г, Ефимьево ул, 10</t>
  </si>
  <si>
    <t>Вязники г, Ефимьево ул, 11</t>
  </si>
  <si>
    <t>553.500</t>
  </si>
  <si>
    <t>1552.300</t>
  </si>
  <si>
    <t>Вязники г, Ефимьево ул, 13</t>
  </si>
  <si>
    <t>Вязники г, Ефимьево ул, 2</t>
  </si>
  <si>
    <t>Вязники г, Ефимьево ул, 3</t>
  </si>
  <si>
    <t>Вязники г, Ефимьево ул, 4</t>
  </si>
  <si>
    <t>Вязники г, Ефимьево ул, 5</t>
  </si>
  <si>
    <t>Вязники г, Ефимьево ул, 6</t>
  </si>
  <si>
    <t>848.200</t>
  </si>
  <si>
    <t>Вязники г, Ефимьево ул, 9</t>
  </si>
  <si>
    <t>1078.000</t>
  </si>
  <si>
    <t>Вязники г, Железнодорожная ул, 21</t>
  </si>
  <si>
    <t>Вязники г, Железнодорожная ул, 21а</t>
  </si>
  <si>
    <t>Вязники г, Железнодорожная ул, 23а</t>
  </si>
  <si>
    <t>Вязники г, Железнодорожная ул, 25</t>
  </si>
  <si>
    <t>Вязники г, Железнодорожная ул, 27</t>
  </si>
  <si>
    <t>202.500</t>
  </si>
  <si>
    <t>Вязники г, Железнодорожная ул, 31</t>
  </si>
  <si>
    <t>Вязники г, Железнодорожная ул, 41</t>
  </si>
  <si>
    <t>Вязники г, Железнодорожная ул, 43</t>
  </si>
  <si>
    <t>Вязники г, Железнодорожная ул, 43а</t>
  </si>
  <si>
    <t>Вязники г, Железнодорожная ул, 44</t>
  </si>
  <si>
    <t>Вязники г, Железнодорожная ул, 45</t>
  </si>
  <si>
    <t>517.600</t>
  </si>
  <si>
    <t>1155.300</t>
  </si>
  <si>
    <t>Вязники г, Железнодорожная ул, 47</t>
  </si>
  <si>
    <t>Вязники г, Железнодорожная ул, 51</t>
  </si>
  <si>
    <t>Вязники г, Жуковского ул, 1</t>
  </si>
  <si>
    <t>296.000</t>
  </si>
  <si>
    <t>322.100</t>
  </si>
  <si>
    <t>Вязники г, Жуковского ул, 11</t>
  </si>
  <si>
    <t>Вязники г, Жуковского ул, 13</t>
  </si>
  <si>
    <t>Вязники г, Жуковского ул, 3</t>
  </si>
  <si>
    <t>509.300</t>
  </si>
  <si>
    <t>Вязники г, Жуковского ул, 5</t>
  </si>
  <si>
    <t>343.400</t>
  </si>
  <si>
    <t>Вязники г, Жуковского ул, 7</t>
  </si>
  <si>
    <t>419.700</t>
  </si>
  <si>
    <t>Вязники г, Жуковского ул, 9</t>
  </si>
  <si>
    <t>Вязники г, Заготзерно ул, 1</t>
  </si>
  <si>
    <t>208.500</t>
  </si>
  <si>
    <t>Вязники г, Заготзерно ул, 10</t>
  </si>
  <si>
    <t>287.600</t>
  </si>
  <si>
    <t>Вязники г, Заготзерно ул, 11А</t>
  </si>
  <si>
    <t>Вязники г, Заготзерно ул, 12</t>
  </si>
  <si>
    <t>Вязники г, Заготзерно ул, 13</t>
  </si>
  <si>
    <t>238.900</t>
  </si>
  <si>
    <t>1294.000</t>
  </si>
  <si>
    <t>Вязники г, Заготзерно ул, 15</t>
  </si>
  <si>
    <t>Вязники г, Заготзерно ул, 16</t>
  </si>
  <si>
    <t>232.600</t>
  </si>
  <si>
    <t>Вязники г, Заготзерно ул, 17</t>
  </si>
  <si>
    <t>263.800</t>
  </si>
  <si>
    <t>Вязники г, Заготзерно ул, 19А</t>
  </si>
  <si>
    <t>268.200</t>
  </si>
  <si>
    <t>Вязники г, Заготзерно ул, 2</t>
  </si>
  <si>
    <t>509.800</t>
  </si>
  <si>
    <t>709.500</t>
  </si>
  <si>
    <t>559.200</t>
  </si>
  <si>
    <t>Вязники г, Заготзерно ул, 4</t>
  </si>
  <si>
    <t>Вязники г, Заготзерно ул, 6</t>
  </si>
  <si>
    <t>Вязники г, Заготзерно ул, 6А</t>
  </si>
  <si>
    <t>Вязники г, Заготзерно ул, 8А</t>
  </si>
  <si>
    <t>680.300</t>
  </si>
  <si>
    <t>Вязники г, Заготзерно ул, 9</t>
  </si>
  <si>
    <t>Вязники г, Заливная ул, 20</t>
  </si>
  <si>
    <t>Вязники г, Заливная ул, 22</t>
  </si>
  <si>
    <t>565.300</t>
  </si>
  <si>
    <t>Вязники г, Заливная ул, 30</t>
  </si>
  <si>
    <t>Вязники г, Заливная ул, 32</t>
  </si>
  <si>
    <t>160.200</t>
  </si>
  <si>
    <t>356.900</t>
  </si>
  <si>
    <t>Вязники г, Заливная ул, 9</t>
  </si>
  <si>
    <t>257.200</t>
  </si>
  <si>
    <t>Вязники г, И.Симонова ул, 11/9</t>
  </si>
  <si>
    <t>2807.380</t>
  </si>
  <si>
    <t>Вязники г, И.Симонова ул, 24</t>
  </si>
  <si>
    <t>1900</t>
  </si>
  <si>
    <t>Вязники г, Ивгрэс ул, 3</t>
  </si>
  <si>
    <t>Вязники г, имени К.Либкнехта пл, 6</t>
  </si>
  <si>
    <t>Вязники г, Калинина ул, 1/7</t>
  </si>
  <si>
    <t>Вязники г, Калинина ул, 10</t>
  </si>
  <si>
    <t>774.500</t>
  </si>
  <si>
    <t>Вязники г, Калинина ул, 14</t>
  </si>
  <si>
    <t>374.600</t>
  </si>
  <si>
    <t>Вязники г, Калинина ул, 18/3</t>
  </si>
  <si>
    <t>Вязники г, Калинина ул, 20</t>
  </si>
  <si>
    <t>Вязники г, Калинина ул, 5</t>
  </si>
  <si>
    <t>283.600</t>
  </si>
  <si>
    <t>Вязники г, Калинина ул, 5а</t>
  </si>
  <si>
    <t>199.100</t>
  </si>
  <si>
    <t>Вязники г, Калинина ул, 6</t>
  </si>
  <si>
    <t>Вязники г, Калинина ул, 8</t>
  </si>
  <si>
    <t>499.900</t>
  </si>
  <si>
    <t>Вязники г, Калинина ул, 9</t>
  </si>
  <si>
    <t>Вязники г, Киселева ул, 42</t>
  </si>
  <si>
    <t>381.600</t>
  </si>
  <si>
    <t>Вязники г, Киселева ул, 57</t>
  </si>
  <si>
    <t>220.800</t>
  </si>
  <si>
    <t>Вязники г, Киселева ул, 60/1</t>
  </si>
  <si>
    <t>183.200</t>
  </si>
  <si>
    <t>Вязники г, Киселева ул, 64</t>
  </si>
  <si>
    <t>Вязники г, Киселева ул, 71</t>
  </si>
  <si>
    <t>Вязники г, Комзяковская ул, 2</t>
  </si>
  <si>
    <t>Вязники г, Комсомольская ул, 12</t>
  </si>
  <si>
    <t>Вязники г, Комсомольская ул, 14</t>
  </si>
  <si>
    <t>Вязники г, Комсомольская ул, 16</t>
  </si>
  <si>
    <t>Вязники г, Комсомольская ул, 18</t>
  </si>
  <si>
    <t>814.700</t>
  </si>
  <si>
    <t>Вязники г, Комсомольская ул, 2</t>
  </si>
  <si>
    <t>Вязники г, Комсомольская ул, 20/50</t>
  </si>
  <si>
    <t>556.900</t>
  </si>
  <si>
    <t>624.600</t>
  </si>
  <si>
    <t>Вязники г, Комсомольская ул, 22</t>
  </si>
  <si>
    <t>Вязники г, Комсомольская ул, 24</t>
  </si>
  <si>
    <t>Вязники г, Комсомольская ул, 2а</t>
  </si>
  <si>
    <t>Вязники г, Комсомольская ул, 5</t>
  </si>
  <si>
    <t>549.300</t>
  </si>
  <si>
    <t>Вязники г, Комсомольская ул, 8</t>
  </si>
  <si>
    <t>Вязники г, Комсомольская ул, 8а</t>
  </si>
  <si>
    <t>Вязники г, Красное шоссе ул, 17</t>
  </si>
  <si>
    <t>436.800</t>
  </si>
  <si>
    <t>Вязники г, Краснофлотская ул, 2</t>
  </si>
  <si>
    <t>1614.600</t>
  </si>
  <si>
    <t>Вязники г, Куйбышева ул, 4</t>
  </si>
  <si>
    <t>Вязники г, Кутузова ул, 3</t>
  </si>
  <si>
    <t>Вязники г, Кутузова ул, 5</t>
  </si>
  <si>
    <t>Вязники г, Кутузова ул, 7</t>
  </si>
  <si>
    <t>443.800</t>
  </si>
  <si>
    <t>Вязники г, Л.Толстого ул, 16</t>
  </si>
  <si>
    <t>197.800</t>
  </si>
  <si>
    <t>Вязники г, Л.Толстого ул, 2/26</t>
  </si>
  <si>
    <t>200.300</t>
  </si>
  <si>
    <t>Вязники г, Л.Толстого ул, 39</t>
  </si>
  <si>
    <t>Вязники г, Л.Толстого ул, 51/22</t>
  </si>
  <si>
    <t>Вязники г, Ленина ул, 10</t>
  </si>
  <si>
    <t>Вязники г, Ленина ул, 11</t>
  </si>
  <si>
    <t>Вязники г, Ленина ул, 13</t>
  </si>
  <si>
    <t>Вязники г, Ленина ул, 16</t>
  </si>
  <si>
    <t>406.000</t>
  </si>
  <si>
    <t>Вязники г, Ленина ул, 18</t>
  </si>
  <si>
    <t>Вязники г, Ленина ул, 19</t>
  </si>
  <si>
    <t>5344.400</t>
  </si>
  <si>
    <t>Вязники г, Ленина ул, 2</t>
  </si>
  <si>
    <t>Вязники г, Ленина ул, 21</t>
  </si>
  <si>
    <t>1868.900</t>
  </si>
  <si>
    <t>Вязники г, Ленина ул, 23</t>
  </si>
  <si>
    <t>Вязники г, Ленина ул, 24</t>
  </si>
  <si>
    <t>282.400</t>
  </si>
  <si>
    <t>Вязники г, Ленина ул, 29</t>
  </si>
  <si>
    <t>660.100</t>
  </si>
  <si>
    <t>Вязники г, Ленина ул, 3</t>
  </si>
  <si>
    <t>Вязники г, Ленина ул, 31</t>
  </si>
  <si>
    <t>Вязники г, Ленина ул, 33</t>
  </si>
  <si>
    <t>Вязники г, Ленина ул, 37</t>
  </si>
  <si>
    <t>Вязники г, Ленина ул, 38</t>
  </si>
  <si>
    <t>Вязники г, Ленина ул, 39</t>
  </si>
  <si>
    <t>253.300</t>
  </si>
  <si>
    <t>Вязники г, Ленина ул, 4</t>
  </si>
  <si>
    <t>Вязники г, Ленина ул, 40</t>
  </si>
  <si>
    <t>275.800</t>
  </si>
  <si>
    <t>297.300</t>
  </si>
  <si>
    <t>Вязники г, Ленина ул, 48</t>
  </si>
  <si>
    <t>Вязники г, Ленина ул, 5</t>
  </si>
  <si>
    <t>Вязники г, Ленина ул, 50</t>
  </si>
  <si>
    <t>551.100</t>
  </si>
  <si>
    <t>Вязники г, Ленина ул, 52</t>
  </si>
  <si>
    <t>Вязники г, Ленина ул, 54</t>
  </si>
  <si>
    <t>Вязники г, Ленина ул, 56а</t>
  </si>
  <si>
    <t>311.800</t>
  </si>
  <si>
    <t>Вязники г, Ленина ул, 58</t>
  </si>
  <si>
    <t>Вязники г, Ленина ул, 6</t>
  </si>
  <si>
    <t>Вязники г, Ленина ул, 60</t>
  </si>
  <si>
    <t>Вязники г, Ленина ул, 7</t>
  </si>
  <si>
    <t>Вязники г, Ленина ул, 8</t>
  </si>
  <si>
    <t>Вязники г, Ленина ул, 9</t>
  </si>
  <si>
    <t>Вязники г, Мельничный проезд, 4</t>
  </si>
  <si>
    <t>1052.700</t>
  </si>
  <si>
    <t>Вязники г, Металлистов ул, 1</t>
  </si>
  <si>
    <t>319.300</t>
  </si>
  <si>
    <t>Вязники г, Металлистов ул, 10</t>
  </si>
  <si>
    <t>Вязники г, Металлистов ул, 11</t>
  </si>
  <si>
    <t>Вязники г, Металлистов ул, 12</t>
  </si>
  <si>
    <t>Вязники г, Металлистов ул, 13</t>
  </si>
  <si>
    <t>Вязники г, Металлистов ул, 14</t>
  </si>
  <si>
    <t>Вязники г, Металлистов ул, 15</t>
  </si>
  <si>
    <t>647.700</t>
  </si>
  <si>
    <t>Вязники г, Металлистов ул, 16</t>
  </si>
  <si>
    <t>Вязники г, Металлистов ул, 16Б</t>
  </si>
  <si>
    <t>Вязники г, Металлистов ул, 17</t>
  </si>
  <si>
    <t>1647.000</t>
  </si>
  <si>
    <t>543.300</t>
  </si>
  <si>
    <t>Вязники г, Металлистов ул, 19</t>
  </si>
  <si>
    <t>Вязники г, Металлистов ул, 22</t>
  </si>
  <si>
    <t>Вязники г, Металлистов ул, 23 корп. 1</t>
  </si>
  <si>
    <t>Вязники г, Металлистов ул, 23 корп. 2</t>
  </si>
  <si>
    <t>Вязники г, Металлистов ул, 23а</t>
  </si>
  <si>
    <t>Вязники г, Металлистов ул, 24</t>
  </si>
  <si>
    <t>2653.600</t>
  </si>
  <si>
    <t>Вязники г, Металлистов ул, 28</t>
  </si>
  <si>
    <t>97.630</t>
  </si>
  <si>
    <t>Вязники г, Металлистов ул, 3</t>
  </si>
  <si>
    <t>Вязники г, Металлистов ул, 30</t>
  </si>
  <si>
    <t>1589.100</t>
  </si>
  <si>
    <t>Вязники г, Металлистов ул, 4</t>
  </si>
  <si>
    <t>1303.600</t>
  </si>
  <si>
    <t>Вязники г, Металлистов ул, 5</t>
  </si>
  <si>
    <t>Вязники г, Металлистов ул, 7</t>
  </si>
  <si>
    <t>Вязники г, Металлистов ул, 8</t>
  </si>
  <si>
    <t>Вязники г, Металлистов ул, 9</t>
  </si>
  <si>
    <t>Вязники г, Мичуринская ул, 69</t>
  </si>
  <si>
    <t>Вязники г, Мичуринская ул, 71</t>
  </si>
  <si>
    <t>208.000</t>
  </si>
  <si>
    <t>Вязники г, Мичуринская ул, 73</t>
  </si>
  <si>
    <t>Вязники г, Мичуринская ул, 75</t>
  </si>
  <si>
    <t>204.400</t>
  </si>
  <si>
    <t>Вязники г, Мичуринская ул, 76</t>
  </si>
  <si>
    <t>Вязники г, Мичуринская ул, 77</t>
  </si>
  <si>
    <t>927.300</t>
  </si>
  <si>
    <t>204.500</t>
  </si>
  <si>
    <t>205.800</t>
  </si>
  <si>
    <t>Вязники г, Мичуринская ул, 81а</t>
  </si>
  <si>
    <t>Вязники г, Мичуринская ул, 83</t>
  </si>
  <si>
    <t>Вязники г, Мичуринская ул, 85</t>
  </si>
  <si>
    <t>749.900</t>
  </si>
  <si>
    <t>1316.500</t>
  </si>
  <si>
    <t>Вязники г, Молодежная ул, 12</t>
  </si>
  <si>
    <t>Вязники г, Молодежная ул, 14</t>
  </si>
  <si>
    <t>589.100</t>
  </si>
  <si>
    <t>Вязники г, Молодежная ул, 16</t>
  </si>
  <si>
    <t>311.300</t>
  </si>
  <si>
    <t>Вязники г, Молодежная ул, 22</t>
  </si>
  <si>
    <t>3183.000</t>
  </si>
  <si>
    <t>Вязники г, Молодежная ул, 24</t>
  </si>
  <si>
    <t>Вязники г, Молодежная ул, 26</t>
  </si>
  <si>
    <t>1235.000</t>
  </si>
  <si>
    <t>Вязники г, Мошина ул, 28</t>
  </si>
  <si>
    <t>458.100</t>
  </si>
  <si>
    <t>681.800</t>
  </si>
  <si>
    <t>339.800</t>
  </si>
  <si>
    <t>Вязники г, Мошина ул, 38</t>
  </si>
  <si>
    <t>Вязники г, Мошина ул, 43/21</t>
  </si>
  <si>
    <t>Вязники г, Мошина ул, 6</t>
  </si>
  <si>
    <t>337.900</t>
  </si>
  <si>
    <t>Вязники г, Музейный проезд, 7</t>
  </si>
  <si>
    <t>1920</t>
  </si>
  <si>
    <t>329.700</t>
  </si>
  <si>
    <t>Вязники г, Новая ул, 1/4</t>
  </si>
  <si>
    <t>Вязники г, Новая ул, 11</t>
  </si>
  <si>
    <t>339.000</t>
  </si>
  <si>
    <t>Вязники г, Новая ул, 12</t>
  </si>
  <si>
    <t>624.300</t>
  </si>
  <si>
    <t>Вязники г, Новая ул, 13</t>
  </si>
  <si>
    <t>Вязники г, Новая ул, 14</t>
  </si>
  <si>
    <t>283.500</t>
  </si>
  <si>
    <t>Вязники г, Новая ул, 2/2</t>
  </si>
  <si>
    <t>580.100</t>
  </si>
  <si>
    <t>Вязники г, Новая ул, 3</t>
  </si>
  <si>
    <t>Вязники г, Новая ул, 4</t>
  </si>
  <si>
    <t>719.900</t>
  </si>
  <si>
    <t>Вязники г, Новая ул, 4а</t>
  </si>
  <si>
    <t>521.300</t>
  </si>
  <si>
    <t>Вязники г, Новая ул, 5</t>
  </si>
  <si>
    <t>Вязники г, Новая ул, 6</t>
  </si>
  <si>
    <t>Вязники г, Новая ул, 8</t>
  </si>
  <si>
    <t>Вязники г, Новая ул, 9</t>
  </si>
  <si>
    <t>Вязники г, Нововязники мкр, Карла Маркса ул, 1</t>
  </si>
  <si>
    <t>428.200</t>
  </si>
  <si>
    <t>Вязники г, Нововязники мкр, Карла Маркса ул, 2</t>
  </si>
  <si>
    <t>433.100</t>
  </si>
  <si>
    <t>Вязники г, Нововязники мкр, Карла Маркса ул, 3</t>
  </si>
  <si>
    <t>Вязники г, Нововязники мкр, Карла Маркса ул, 5</t>
  </si>
  <si>
    <t>503.900</t>
  </si>
  <si>
    <t>Вязники г, Нововязники мкр, Карла Маркса ул, 6</t>
  </si>
  <si>
    <t>668.000</t>
  </si>
  <si>
    <t>504.800</t>
  </si>
  <si>
    <t>Вязники г, Нововязники мкр, Кировский пер, 1</t>
  </si>
  <si>
    <t>798.500</t>
  </si>
  <si>
    <t>Вязники г, Нововязники мкр, Клубная ул, 12</t>
  </si>
  <si>
    <t>318.100</t>
  </si>
  <si>
    <t>Вязники г, Нововязники мкр, Клубная ул, 14</t>
  </si>
  <si>
    <t>293.600</t>
  </si>
  <si>
    <t>467.600</t>
  </si>
  <si>
    <t>Вязники г, Нововязники мкр, Красина ул, 37</t>
  </si>
  <si>
    <t>Вязники г, Нововязники мкр, Механизаторов ул, 106</t>
  </si>
  <si>
    <t>760.300</t>
  </si>
  <si>
    <t>Вязники г, Нововязники мкр, Механизаторов ул, 107</t>
  </si>
  <si>
    <t>738.600</t>
  </si>
  <si>
    <t>1043.600</t>
  </si>
  <si>
    <t>Вязники г, Нововязники мкр, Механизаторов ул, 108</t>
  </si>
  <si>
    <t>Вязники г, Нововязники мкр, Механизаторов ул, 109</t>
  </si>
  <si>
    <t>Вязники г, Нововязники мкр, Механизаторов ул, 111</t>
  </si>
  <si>
    <t>Вязники г, Нововязники мкр, Механизаторов ул, 112</t>
  </si>
  <si>
    <t>Вязники г, Нововязники мкр, Механизаторов ул, 113</t>
  </si>
  <si>
    <t>Вязники г, Нововязники мкр, Механизаторов ул, 114</t>
  </si>
  <si>
    <t>Вязники г, Нововязники мкр, Механизаторов ул, 70</t>
  </si>
  <si>
    <t>Вязники г, Нововязники мкр, Механизаторов ул, 72</t>
  </si>
  <si>
    <t>Вязники г, Нововязники мкр, Механизаторов ул, 90а</t>
  </si>
  <si>
    <t>385.600</t>
  </si>
  <si>
    <t>Вязники г, Нововязники мкр, Привокзальная ул, 16</t>
  </si>
  <si>
    <t>404.500</t>
  </si>
  <si>
    <t>Вязники г, Нововязники мкр, Привокзальная ул, 46</t>
  </si>
  <si>
    <t>390.800</t>
  </si>
  <si>
    <t>Вязники г, Нововязники мкр, Привокзальная ул, 47</t>
  </si>
  <si>
    <t>219.200</t>
  </si>
  <si>
    <t>Вязники г, Нововязники мкр, Привокзальная ул, 48</t>
  </si>
  <si>
    <t>359.000</t>
  </si>
  <si>
    <t>217.900</t>
  </si>
  <si>
    <t>Вязники г, Нововязники мкр, Привокзальная ул, 49</t>
  </si>
  <si>
    <t>214.200</t>
  </si>
  <si>
    <t>Вязники г, Нововязники мкр, Привокзальная ул, 50</t>
  </si>
  <si>
    <t>195.100</t>
  </si>
  <si>
    <t>Вязники г, Нововязники мкр, Привокзальная ул, 52</t>
  </si>
  <si>
    <t>225.200</t>
  </si>
  <si>
    <t>Вязники г, Нововязники мкр, Привокзальная ул, 53</t>
  </si>
  <si>
    <t>219.300</t>
  </si>
  <si>
    <t>Вязники г, Нововязники мкр, Привокзальная ул, 54</t>
  </si>
  <si>
    <t>220.400</t>
  </si>
  <si>
    <t>Вязники г, Нововязники мкр, Привокзальная ул, 55/30</t>
  </si>
  <si>
    <t>232.000</t>
  </si>
  <si>
    <t>348.100</t>
  </si>
  <si>
    <t>Вязники г, Нововязники мкр, Привокзальная ул, 57</t>
  </si>
  <si>
    <t>364.600</t>
  </si>
  <si>
    <t>Вязники г, Нововязники мкр, Привокзальная ул, 59</t>
  </si>
  <si>
    <t>Вязники г, Нововязники мкр, Привокзальная ул, 60</t>
  </si>
  <si>
    <t>711.800</t>
  </si>
  <si>
    <t>528.400</t>
  </si>
  <si>
    <t>Вязники г, Нововязники мкр, Привокзальная ул, 62</t>
  </si>
  <si>
    <t>Вязники г, Нововязники мкр, Привокзальная ул, 63</t>
  </si>
  <si>
    <t>Вязники г, Нововязники мкр, Текстильная ул, 1</t>
  </si>
  <si>
    <t>Вязники г, Нововязники мкр, Текстильная ул, 3</t>
  </si>
  <si>
    <t>Вязники г, Нововязники мкр, Текстильная ул, 5</t>
  </si>
  <si>
    <t>849.500</t>
  </si>
  <si>
    <t>Вязники г, Нововязники мкр, Юбилейная ул, 1</t>
  </si>
  <si>
    <t>Вязники г, Нововязники мкр, Юбилейная ул, 2</t>
  </si>
  <si>
    <t>621.800</t>
  </si>
  <si>
    <t>Вязники г, Нововязники мкр, Юбилейная ул, 3</t>
  </si>
  <si>
    <t>Вязники г, Нововязники мкр, Юбилейная ул, 4</t>
  </si>
  <si>
    <t>Вязники г, Нововязники мкр, Юбилейная ул, 6</t>
  </si>
  <si>
    <t>862.300</t>
  </si>
  <si>
    <t>Вязники г, Нововязники мкр, Юбилейная ул, 7</t>
  </si>
  <si>
    <t>828.200</t>
  </si>
  <si>
    <t>Вязники г, Ново-Фабричная ул, 21</t>
  </si>
  <si>
    <t>382.600</t>
  </si>
  <si>
    <t>218.900</t>
  </si>
  <si>
    <t>Вязники г, Октябрьская ул, 1/4</t>
  </si>
  <si>
    <t>Вязники г, Октябрьская ул, 3</t>
  </si>
  <si>
    <t>Вязники г, Октябрьская ул, 5</t>
  </si>
  <si>
    <t>681.000</t>
  </si>
  <si>
    <t>Вязники г, Пролетарская ул, 29/7</t>
  </si>
  <si>
    <t>297.500</t>
  </si>
  <si>
    <t>Вязники г, Пролетарская ул, 55/10</t>
  </si>
  <si>
    <t>66.000</t>
  </si>
  <si>
    <t>Вязники г, Пролетарская ул, 56</t>
  </si>
  <si>
    <t>Вязники г, Пролетарская ул, 60</t>
  </si>
  <si>
    <t>263.400</t>
  </si>
  <si>
    <t>266.300</t>
  </si>
  <si>
    <t>242.900</t>
  </si>
  <si>
    <t>Вязники г, Пушкинская ул, 21/7</t>
  </si>
  <si>
    <t>1918</t>
  </si>
  <si>
    <t>Вязники г, Пушкинская ул, 23/14</t>
  </si>
  <si>
    <t>258.500</t>
  </si>
  <si>
    <t>Вязники г, Пушкинская ул, 25</t>
  </si>
  <si>
    <t>Вязники г, Пушкинская ул, 8/12</t>
  </si>
  <si>
    <t>292.900</t>
  </si>
  <si>
    <t>457.200</t>
  </si>
  <si>
    <t>Вязники г, Рябиновая ул, 2</t>
  </si>
  <si>
    <t>Вязники г, Рябиновая ул, 4</t>
  </si>
  <si>
    <t>Вязники г, Рябиновая ул, 6</t>
  </si>
  <si>
    <t>Вязники г, Рябиновая ул, 8</t>
  </si>
  <si>
    <t>1143.000</t>
  </si>
  <si>
    <t>Вязники г, С.Лазо ул, 2</t>
  </si>
  <si>
    <t>Вязники г, Свердлова ул, 32</t>
  </si>
  <si>
    <t>Вязники г, Сенькова ул, 20</t>
  </si>
  <si>
    <t>309.900</t>
  </si>
  <si>
    <t>Вязники г, Сенькова ул, 22</t>
  </si>
  <si>
    <t>196.300</t>
  </si>
  <si>
    <t>Вязники г, Сенькова ул, 32</t>
  </si>
  <si>
    <t>516.900</t>
  </si>
  <si>
    <t>Вязники г, Сенькова ул, 50</t>
  </si>
  <si>
    <t>Вязники г, Сергиевских ул, 16</t>
  </si>
  <si>
    <t>365.500</t>
  </si>
  <si>
    <t>230.500</t>
  </si>
  <si>
    <t>Вязники г, Сергиевских ул, 19/9</t>
  </si>
  <si>
    <t>Вязники г, Сергиевских ул, 4</t>
  </si>
  <si>
    <t>366.200</t>
  </si>
  <si>
    <t>Вязники г, Сергиевских ул, 42</t>
  </si>
  <si>
    <t>Вязники г, Сергиевских ул, 6</t>
  </si>
  <si>
    <t>1919</t>
  </si>
  <si>
    <t>Вязники г, Сиреневая ул, 1</t>
  </si>
  <si>
    <t>Вязники г, Сиреневая ул, 10</t>
  </si>
  <si>
    <t>Вязники г, Сиреневая ул, 3</t>
  </si>
  <si>
    <t>303.300</t>
  </si>
  <si>
    <t>Вязники г, Сиреневая ул, 4а</t>
  </si>
  <si>
    <t>Вязники г, Сиреневая ул, 5</t>
  </si>
  <si>
    <t>Вязники г, Сиреневая ул, 6</t>
  </si>
  <si>
    <t>Вязники г, Сиреневая ул, 8</t>
  </si>
  <si>
    <t>Вязники г, Соборная пл, 11</t>
  </si>
  <si>
    <t>284.100</t>
  </si>
  <si>
    <t>202.900</t>
  </si>
  <si>
    <t>Вязники г, Соборная пл, 3</t>
  </si>
  <si>
    <t>Вязники г, Соборная пл, 4</t>
  </si>
  <si>
    <t>333.800</t>
  </si>
  <si>
    <t>Вязники г, Соборная пл, 7</t>
  </si>
  <si>
    <t>630.200</t>
  </si>
  <si>
    <t>Вязники г, Соборная пл, 8</t>
  </si>
  <si>
    <t>226.800</t>
  </si>
  <si>
    <t>Вязники г, Соборная пл, 9</t>
  </si>
  <si>
    <t>Вязники г, Советская ул, 13/4</t>
  </si>
  <si>
    <t>623.400</t>
  </si>
  <si>
    <t>Вязники г, Советская ул, 21</t>
  </si>
  <si>
    <t>Вязники г, Советская ул, 23а</t>
  </si>
  <si>
    <t>386.200</t>
  </si>
  <si>
    <t>314.600</t>
  </si>
  <si>
    <t>Вязники г, Советская ул, 36/2</t>
  </si>
  <si>
    <t>386.800</t>
  </si>
  <si>
    <t>603.900</t>
  </si>
  <si>
    <t>Вязники г, Советская ул, 52</t>
  </si>
  <si>
    <t>Вязники г, Советская ул, 56</t>
  </si>
  <si>
    <t>Вязники г, Советская ул, 58</t>
  </si>
  <si>
    <t>193.100</t>
  </si>
  <si>
    <t>Вязники г, Советская ул, 60/2</t>
  </si>
  <si>
    <t>520.400</t>
  </si>
  <si>
    <t>Вязники г, Советская ул, 62/1</t>
  </si>
  <si>
    <t>966.900</t>
  </si>
  <si>
    <t>Вязники г, Советская ул, 88</t>
  </si>
  <si>
    <t>467.100</t>
  </si>
  <si>
    <t>378.600</t>
  </si>
  <si>
    <t>Вязники г, Спортивная ул, 1</t>
  </si>
  <si>
    <t>Вязники г, Спортивная ул, 3</t>
  </si>
  <si>
    <t>Вязники г, Спортивная ул, 4</t>
  </si>
  <si>
    <t>Вязники г, Спортивная ул, 8</t>
  </si>
  <si>
    <t>794.400</t>
  </si>
  <si>
    <t>Вязники г, Стахановская ул, 16</t>
  </si>
  <si>
    <t>1251.200</t>
  </si>
  <si>
    <t>Вязники г, Стахановская ул, 19</t>
  </si>
  <si>
    <t>Вязники г, Стахановская ул, 20</t>
  </si>
  <si>
    <t>Вязники г, Стахановская ул, 21</t>
  </si>
  <si>
    <t>Вязники г, Стахановская ул, 25</t>
  </si>
  <si>
    <t>Вязники г, Стахановская ул, 28</t>
  </si>
  <si>
    <t>1193.900</t>
  </si>
  <si>
    <t>Вязники г, Стахановская ул, 30</t>
  </si>
  <si>
    <t>Вязники г, Суворова ул, 1а</t>
  </si>
  <si>
    <t>Вязники г, Суворова ул, 1б</t>
  </si>
  <si>
    <t>Вязники г, Трудовая гора ул, 12</t>
  </si>
  <si>
    <t>Вязники г, Трудовая гора ул, 2/1</t>
  </si>
  <si>
    <t>Вязники г, Фейгина ул, 31</t>
  </si>
  <si>
    <t>210.800</t>
  </si>
  <si>
    <t>Вязники г, Физкультурная ул, 16</t>
  </si>
  <si>
    <t>Вязники г, Физкультурная ул, 18</t>
  </si>
  <si>
    <t>Вязники г, Физкультурная ул, 20</t>
  </si>
  <si>
    <t>Вязники г, Физкультурная ул, 5</t>
  </si>
  <si>
    <t>Вязники г, Физкультурная ул, 8</t>
  </si>
  <si>
    <t>337.100</t>
  </si>
  <si>
    <t>Вязники г, Чехова ул, 17а</t>
  </si>
  <si>
    <t>874.800</t>
  </si>
  <si>
    <t>Вязники г, Чехова ул, 19</t>
  </si>
  <si>
    <t>Вязники г, Чехова ул, 19а</t>
  </si>
  <si>
    <t>Вязники г, Чехова ул, 25</t>
  </si>
  <si>
    <t>3813.680</t>
  </si>
  <si>
    <t>Вязники г, Чехова ул, 27</t>
  </si>
  <si>
    <t>Вязники г, Чехова ул, 28</t>
  </si>
  <si>
    <t>414.400</t>
  </si>
  <si>
    <t>Вязники г, Чехова ул, 28а</t>
  </si>
  <si>
    <t>280.600</t>
  </si>
  <si>
    <t>Вязники г, Чехова ул, 28в</t>
  </si>
  <si>
    <t>Вязники г, Чехова ул, 31</t>
  </si>
  <si>
    <t>Вязники г, Чехова ул, 36</t>
  </si>
  <si>
    <t>Вязники г, Чехова ул, 38</t>
  </si>
  <si>
    <t>Вязники г, Чехова ул, 40</t>
  </si>
  <si>
    <t>269.900</t>
  </si>
  <si>
    <t>Вязники г, Чехова ул, 46</t>
  </si>
  <si>
    <t>Вязники г, Чехова ул, 48</t>
  </si>
  <si>
    <t>202.400</t>
  </si>
  <si>
    <t>316.200</t>
  </si>
  <si>
    <t>Вязниковский р-н, Барское Татарово с, Совхозная ул, 10</t>
  </si>
  <si>
    <t>497.500</t>
  </si>
  <si>
    <t>Вязниковский р-н, Барское Татарово с, Совхозная ул, 11</t>
  </si>
  <si>
    <t>Вязниковский р-н, Барское Татарово с, Совхозная ул, 13</t>
  </si>
  <si>
    <t>816.600</t>
  </si>
  <si>
    <t>660.800</t>
  </si>
  <si>
    <t>Вязниковский р-н, Барское Татарово с, Совхозная ул, 15</t>
  </si>
  <si>
    <t>375.700</t>
  </si>
  <si>
    <t>664.500</t>
  </si>
  <si>
    <t>Вязниковский р-н, Барское Татарово с, Шибанова ул, 118б</t>
  </si>
  <si>
    <t>296.800</t>
  </si>
  <si>
    <t>730.700</t>
  </si>
  <si>
    <t>Вязниковский р-н, Большевысоково д, Садовая ул, 13</t>
  </si>
  <si>
    <t>444.400</t>
  </si>
  <si>
    <t>Вязниковский р-н, Буторлино д, Нагорная ул, 1</t>
  </si>
  <si>
    <t>225.000</t>
  </si>
  <si>
    <t>Вязниковский р-н, Буторлино д, Фабричный пер, 9</t>
  </si>
  <si>
    <t>Вязниковский р-н, Буторлино д, Шоссейная ул, 16</t>
  </si>
  <si>
    <t>313.400</t>
  </si>
  <si>
    <t>574.300</t>
  </si>
  <si>
    <t>Вязниковский р-н, Буторлино д, Шоссейная ул, 21</t>
  </si>
  <si>
    <t>480.700</t>
  </si>
  <si>
    <t>Вязниковский р-н, Воробьевка д, Главная ул, 1</t>
  </si>
  <si>
    <t>460.500</t>
  </si>
  <si>
    <t>Вязниковский р-н, Воробьевка д, Главная ул, 2</t>
  </si>
  <si>
    <t>520.100</t>
  </si>
  <si>
    <t>Вязниковский р-н, Воробьевка д, Главная ул, 3</t>
  </si>
  <si>
    <t>Вязниковский р-н, Воробьевка д, Главная ул, 4</t>
  </si>
  <si>
    <t>673.400</t>
  </si>
  <si>
    <t>769.900</t>
  </si>
  <si>
    <t>Вязниковский р-н, Галкино д, Победы ул, 2</t>
  </si>
  <si>
    <t>Вязниковский р-н, Галкино д, Победы ул, 3</t>
  </si>
  <si>
    <t>513.570</t>
  </si>
  <si>
    <t>Вязниковский р-н, Ерофеево д, Профсоюзная ул, 6</t>
  </si>
  <si>
    <t>197.900</t>
  </si>
  <si>
    <t>331.100</t>
  </si>
  <si>
    <t>Вязниковский р-н, Ерофеево д, Прядильная ул, 18</t>
  </si>
  <si>
    <t>Вязниковский р-н, Заречный п, 25</t>
  </si>
  <si>
    <t>Вязниковский р-н, Заречный п, 26</t>
  </si>
  <si>
    <t>252.200</t>
  </si>
  <si>
    <t>333.300</t>
  </si>
  <si>
    <t>343.600</t>
  </si>
  <si>
    <t>Вязниковский р-н, Заречный п, 27</t>
  </si>
  <si>
    <t>359.400</t>
  </si>
  <si>
    <t>Вязниковский р-н, Заречный п, 28</t>
  </si>
  <si>
    <t>Вязниковский р-н, Заречный п, 29</t>
  </si>
  <si>
    <t>Вязниковский р-н, Заречный п, 30</t>
  </si>
  <si>
    <t>647.800</t>
  </si>
  <si>
    <t>Вязниковский р-н, Заречный п, 31</t>
  </si>
  <si>
    <t>591.700</t>
  </si>
  <si>
    <t>Вязниковский р-н, Коурково д, Школьная ул, 5</t>
  </si>
  <si>
    <t>379.200</t>
  </si>
  <si>
    <t>Вязниковский р-н, Лукново п, Возрождения ул, 6</t>
  </si>
  <si>
    <t>237.100</t>
  </si>
  <si>
    <t>Вязниковский р-н, Лукново п, Возрождения ул, 8</t>
  </si>
  <si>
    <t>Вязниковский р-н, Лукново п, Лермонтова ул, 17</t>
  </si>
  <si>
    <t>641.100</t>
  </si>
  <si>
    <t>Вязниковский р-н, Лукново п, Лермонтова ул, 21</t>
  </si>
  <si>
    <t>Вязниковский р-н, Лукново п, Лермонтова ул, 27</t>
  </si>
  <si>
    <t>Вязниковский р-н, Лукново п, Лермонтова ул, 29</t>
  </si>
  <si>
    <t>Вязниковский р-н, Лукново п, Октябрьская ул, 26</t>
  </si>
  <si>
    <t>Вязниковский р-н, Лукново п, Фабричная ул, 1</t>
  </si>
  <si>
    <t>594.100</t>
  </si>
  <si>
    <t>674.000</t>
  </si>
  <si>
    <t>530.600</t>
  </si>
  <si>
    <t>Вязниковский р-н, Лукново п, Фабричная ул, 13</t>
  </si>
  <si>
    <t>Вязниковский р-н, Лукново п, Фабричная ул, 15</t>
  </si>
  <si>
    <t>Вязниковский р-н, Лукново п, Фабричная ул, 16</t>
  </si>
  <si>
    <t>348.700</t>
  </si>
  <si>
    <t>Вязниковский р-н, Лукново п, Фабричная ул, 17</t>
  </si>
  <si>
    <t>Вязниковский р-н, Лукново п, Фабричная ул, 19</t>
  </si>
  <si>
    <t>Вязниковский р-н, Лукново п, Фабричная ул, 2</t>
  </si>
  <si>
    <t>532.100</t>
  </si>
  <si>
    <t>Вязниковский р-н, Лукново п, Фабричная ул, 21</t>
  </si>
  <si>
    <t>500.900</t>
  </si>
  <si>
    <t>Вязниковский р-н, Лукново п, Фабричная ул, 23</t>
  </si>
  <si>
    <t>Вязниковский р-н, Лукново п, Фабричная ул, 25</t>
  </si>
  <si>
    <t>334.000</t>
  </si>
  <si>
    <t>277.100</t>
  </si>
  <si>
    <t>Вязниковский р-н, Лукново п, Фабричная ул, 26</t>
  </si>
  <si>
    <t>Вязниковский р-н, Лукново п, Фабричная ул, 27</t>
  </si>
  <si>
    <t>Вязниковский р-н, Лукново п, Фабричная ул, 29</t>
  </si>
  <si>
    <t>Вязниковский р-н, Лукново п, Фабричная ул, 3</t>
  </si>
  <si>
    <t>Вязниковский р-н, Лукново п, Фабричная ул, 31</t>
  </si>
  <si>
    <t>Вязниковский р-н, Лукново п, Фабричная ул, 7</t>
  </si>
  <si>
    <t>Вязниковский р-н, Лукново п, Фабричная ул, 8</t>
  </si>
  <si>
    <t>385.700</t>
  </si>
  <si>
    <t>Вязниковский р-н, Лукново п, Фабричная ул, 9</t>
  </si>
  <si>
    <t>Вязниковский р-н, Лукново п, Центральная ул, 16</t>
  </si>
  <si>
    <t>378.400</t>
  </si>
  <si>
    <t>Вязниковский р-н, Лукново п, Центральная ул, 18</t>
  </si>
  <si>
    <t>Вязниковский р-н, Лукново п, Центральная ул, 20</t>
  </si>
  <si>
    <t>Вязниковский р-н, Лукново п, Центральная ул, 22</t>
  </si>
  <si>
    <t>Вязниковский р-н, Лукново п, Центральная ул, 23</t>
  </si>
  <si>
    <t>390.700</t>
  </si>
  <si>
    <t>Вязниковский р-н, Лукново п, Центральная ул, 24</t>
  </si>
  <si>
    <t>560.300</t>
  </si>
  <si>
    <t>Вязниковский р-н, Лукново п, Центральная ул, 25</t>
  </si>
  <si>
    <t>641.200</t>
  </si>
  <si>
    <t>Вязниковский р-н, Лукново п, Центральная ул, 26</t>
  </si>
  <si>
    <t>516.200</t>
  </si>
  <si>
    <t>Вязниковский р-н, Лукново п, Центральная ул, 28</t>
  </si>
  <si>
    <t>Вязниковский р-н, Лукново п, Шоссейная ул, 1</t>
  </si>
  <si>
    <t>Вязниковский р-н, Лукново п, Шоссейная ул, 3</t>
  </si>
  <si>
    <t>391.300</t>
  </si>
  <si>
    <t>Вязниковский р-н, Лукново п, Юбилейная ул, 10</t>
  </si>
  <si>
    <t>850.600</t>
  </si>
  <si>
    <t>Вязниковский р-н, Лукново п, Юбилейная ул, 11</t>
  </si>
  <si>
    <t>Вязниковский р-н, Лукново п, Юбилейная ул, 3</t>
  </si>
  <si>
    <t>Вязниковский р-н, Лукново п, Юбилейная ул, 4</t>
  </si>
  <si>
    <t>812.000</t>
  </si>
  <si>
    <t>621.900</t>
  </si>
  <si>
    <t>Вязниковский р-н, Лукново п, Юбилейная ул, 5</t>
  </si>
  <si>
    <t>Вязниковский р-н, Лукново п, Юбилейная ул, 6</t>
  </si>
  <si>
    <t>Вязниковский р-н, Лукново п, Юбилейная ул, 7</t>
  </si>
  <si>
    <t>676.700</t>
  </si>
  <si>
    <t>Вязниковский р-н, Лукново п, Юбилейная ул, 8</t>
  </si>
  <si>
    <t>Вязниковский р-н, Маловская д, Рабочая ул, 3</t>
  </si>
  <si>
    <t>556.500</t>
  </si>
  <si>
    <t>Вязниковский р-н, Мстёра п, Мира ул, 3</t>
  </si>
  <si>
    <t>633.700</t>
  </si>
  <si>
    <t>Вязниковский р-н, Мстёра п, Мичурина ул, 31</t>
  </si>
  <si>
    <t>312.300</t>
  </si>
  <si>
    <t>Вязниковский р-н, Мстёра п, Мичурина ул, 33</t>
  </si>
  <si>
    <t>674.400</t>
  </si>
  <si>
    <t>Вязниковский р-н, Мстёра п, Мичурина ул, 35</t>
  </si>
  <si>
    <t>508.500</t>
  </si>
  <si>
    <t>Вязниковский р-н, Мстёра п, Мичурина ул, 37</t>
  </si>
  <si>
    <t>Вязниковский р-н, Мстёра п, Мичурина ул, 44</t>
  </si>
  <si>
    <t>334.500</t>
  </si>
  <si>
    <t>Вязниковский р-н, Мстёра п, Профсоюзная ул, 1</t>
  </si>
  <si>
    <t>Вязниковский р-н, Мстёра п, Профсоюзная ул, 2</t>
  </si>
  <si>
    <t>499.600</t>
  </si>
  <si>
    <t>Вязниковский р-н, Мстёра п, Профсоюзная ул, 3</t>
  </si>
  <si>
    <t>Вязниковский р-н, Мстёра п, Профсоюзная ул, 4</t>
  </si>
  <si>
    <t>Вязниковский р-н, Мстёра п, Профсоюзная ул, 5</t>
  </si>
  <si>
    <t>475.500</t>
  </si>
  <si>
    <t>Вязниковский р-н, Мстёра п, Профсоюзная ул, 6</t>
  </si>
  <si>
    <t>514.700</t>
  </si>
  <si>
    <t>Вязниковский р-н, Мстёра п, Советская ул, 78</t>
  </si>
  <si>
    <t>Вязниковский р-н, Мстёра п, Советская ул, 82</t>
  </si>
  <si>
    <t>631.100</t>
  </si>
  <si>
    <t>Вязниковский р-н, Мстёра п, Советская ул, 88</t>
  </si>
  <si>
    <t>Вязниковский р-н, Мстёра п, Советская ул, 90</t>
  </si>
  <si>
    <t>960.770</t>
  </si>
  <si>
    <t>866.700</t>
  </si>
  <si>
    <t>Вязниковский р-н, Мстёра ст, Дома подстанции ул, 1</t>
  </si>
  <si>
    <t>354.400</t>
  </si>
  <si>
    <t>Вязниковский р-н, Мстёра ст, Мира ул, 1</t>
  </si>
  <si>
    <t>828.800</t>
  </si>
  <si>
    <t>Вязниковский р-н, Мстёра ст, Мира ул, 2</t>
  </si>
  <si>
    <t>1381.000</t>
  </si>
  <si>
    <t>Вязниковский р-н, Мстёра ст, Школьная ул, 8</t>
  </si>
  <si>
    <t>1907</t>
  </si>
  <si>
    <t>439.800</t>
  </si>
  <si>
    <t>Вязниковский р-н, Никологоры п, 1-я Пролетарская ул, 51</t>
  </si>
  <si>
    <t>Вязниковский р-н, Никологоры п, 1-я Пролетарская ул, 53</t>
  </si>
  <si>
    <t>Вязниковский р-н, Никологоры п, 1-я Пролетарская ул, 55</t>
  </si>
  <si>
    <t>Вязниковский р-н, Никологоры п, 1-я Пролетарская ул, 57</t>
  </si>
  <si>
    <t>Вязниковский р-н, Никологоры п, 1-я Пролетарская ул, 59</t>
  </si>
  <si>
    <t>845.100</t>
  </si>
  <si>
    <t>Вязниковский р-н, Никологоры п, 1-я Пролетарская ул, 61</t>
  </si>
  <si>
    <t>Вязниковский р-н, Никологоры п, 3-я Пролетарская ул, 20</t>
  </si>
  <si>
    <t>Вязниковский р-н, Никологоры п, 3-я Пролетарская ул, 20а</t>
  </si>
  <si>
    <t>Вязниковский р-н, Никологоры п, 3-я Пролетарская ул, 22</t>
  </si>
  <si>
    <t>Вязниковский р-н, Никологоры п, 3-я Пролетарская ул, 24</t>
  </si>
  <si>
    <t>712.000</t>
  </si>
  <si>
    <t>711.600</t>
  </si>
  <si>
    <t>Вязниковский р-н, Никологоры п, 3-я Пролетарская ул, 26</t>
  </si>
  <si>
    <t>777.800</t>
  </si>
  <si>
    <t>Вязниковский р-н, Никологоры п, 3-я Пролетарская ул, 28</t>
  </si>
  <si>
    <t>7829.000</t>
  </si>
  <si>
    <t>Вязниковский р-н, Никологоры п, 3-я Пролетарская ул, 30</t>
  </si>
  <si>
    <t>242.000</t>
  </si>
  <si>
    <t>Вязниковский р-н, Никологоры п, 3-я Пролетарская ул, 32</t>
  </si>
  <si>
    <t>969.900</t>
  </si>
  <si>
    <t>Вязниковский р-н, Никологоры п, 3-я Пролетарская ул, 32а</t>
  </si>
  <si>
    <t>679.800</t>
  </si>
  <si>
    <t>Вязниковский р-н, Никологоры п, 3-я Пролетарская ул, 34</t>
  </si>
  <si>
    <t>932.900</t>
  </si>
  <si>
    <t>Вязниковский р-н, Никологоры п, 3-я Пролетарская ул, 36</t>
  </si>
  <si>
    <t>Вязниковский р-н, Никологоры п, 3-я Пролетарская ул, 5</t>
  </si>
  <si>
    <t>Вязниковский р-н, Никологоры п, 40 лет Октября ул, 2</t>
  </si>
  <si>
    <t>332.600</t>
  </si>
  <si>
    <t>303.200</t>
  </si>
  <si>
    <t>Вязниковский р-н, Никологоры п, 40 лет Октября ул, 2а</t>
  </si>
  <si>
    <t>346.800</t>
  </si>
  <si>
    <t>239.400</t>
  </si>
  <si>
    <t>Вязниковский р-н, Никологоры п, Е.Игошина ул, 10а</t>
  </si>
  <si>
    <t>259.400</t>
  </si>
  <si>
    <t>Вязниковский р-н, Никологоры п, Е.Игошина ул, 12а</t>
  </si>
  <si>
    <t>Вязниковский р-н, Никологоры п, Е.Игошина ул, 14а</t>
  </si>
  <si>
    <t>Вязниковский р-н, Никологоры п, Е.Игошина ул, 16а</t>
  </si>
  <si>
    <t>Вязниковский р-н, Никологоры п, Е.Игошина ул, 18а</t>
  </si>
  <si>
    <t>620.800</t>
  </si>
  <si>
    <t>Вязниковский р-н, Никологоры п, Е.Игошина ул, 1а</t>
  </si>
  <si>
    <t>194.600</t>
  </si>
  <si>
    <t>Вязниковский р-н, Никологоры п, Е.Игошина ул, 20а</t>
  </si>
  <si>
    <t>Вязниковский р-н, Никологоры п, Е.Игошина ул, 22а</t>
  </si>
  <si>
    <t>856.900</t>
  </si>
  <si>
    <t>Вязниковский р-н, Никологоры п, Е.Игошина ул, 2а</t>
  </si>
  <si>
    <t>Вязниковский р-н, Никологоры п, Е.Игошина ул, 3а</t>
  </si>
  <si>
    <t>265.200</t>
  </si>
  <si>
    <t>276.200</t>
  </si>
  <si>
    <t>Вязниковский р-н, Никологоры п, Е.Игошина ул, 4а</t>
  </si>
  <si>
    <t>224.300</t>
  </si>
  <si>
    <t>Вязниковский р-н, Никологоры п, Е.Игошина ул, 5а</t>
  </si>
  <si>
    <t>332.400</t>
  </si>
  <si>
    <t>Вязниковский р-н, Никологоры п, Е.Игошина ул, 6а</t>
  </si>
  <si>
    <t>Вязниковский р-н, Никологоры п, Е.Игошина ул, 7а</t>
  </si>
  <si>
    <t>266.900</t>
  </si>
  <si>
    <t>246.200</t>
  </si>
  <si>
    <t>360.300</t>
  </si>
  <si>
    <t>Вязниковский р-н, Никологоры п, Е.Игошина ул, 8а</t>
  </si>
  <si>
    <t>262.100</t>
  </si>
  <si>
    <t>Вязниковский р-н, Никологоры п, Кооперативная ул, 1а</t>
  </si>
  <si>
    <t>Вязниковский р-н, Никологоры п, Красноармейский пер, 2</t>
  </si>
  <si>
    <t>Вязниковский р-н, Никологоры п, Красноармейский пер, 7</t>
  </si>
  <si>
    <t>1343.800</t>
  </si>
  <si>
    <t>Вязниковский р-н, Никологоры п, Механическая ул, 55</t>
  </si>
  <si>
    <t>190.200</t>
  </si>
  <si>
    <t>261.200</t>
  </si>
  <si>
    <t>Вязниковский р-н, Никологоры п, Механическая ул, 59</t>
  </si>
  <si>
    <t>118.900</t>
  </si>
  <si>
    <t>Вязниковский р-н, Никологоры п, Молодежная ул, 1</t>
  </si>
  <si>
    <t>355.200</t>
  </si>
  <si>
    <t>274.100</t>
  </si>
  <si>
    <t>295.900</t>
  </si>
  <si>
    <t>Вязниковский р-н, Никологоры п, Молодежная ул, 5</t>
  </si>
  <si>
    <t>302.100</t>
  </si>
  <si>
    <t>Вязниковский р-н, Никологоры п, Первомайская ул, 50</t>
  </si>
  <si>
    <t>Вязниковский р-н, Никологоры п, Первомайская ул, 52</t>
  </si>
  <si>
    <t>304.500</t>
  </si>
  <si>
    <t>416.400</t>
  </si>
  <si>
    <t>Вязниковский р-н, Никологоры п, Первомайская ул, 54</t>
  </si>
  <si>
    <t>454.800</t>
  </si>
  <si>
    <t>Вязниковский р-н, Никологоры п, Первомайская ул, 56</t>
  </si>
  <si>
    <t>Вязниковский р-н, Никологоры п, Первомайская ул, 58</t>
  </si>
  <si>
    <t>Вязниковский р-н, Никологоры п, Подгорье ул, 13</t>
  </si>
  <si>
    <t>Вязниковский р-н, Никологоры п, Пушкинская ул, 48</t>
  </si>
  <si>
    <t>242.300</t>
  </si>
  <si>
    <t>Вязниковский р-н, Никологоры п, Пушкинский пер, 11</t>
  </si>
  <si>
    <t>264.700</t>
  </si>
  <si>
    <t>Вязниковский р-н, Никологоры п, Пушкинский пер, 12</t>
  </si>
  <si>
    <t>Вязниковский р-н, Никологоры п, Пушкинский пер, 14</t>
  </si>
  <si>
    <t>Вязниковский р-н, Никологоры п, Пушкинский пер, 15</t>
  </si>
  <si>
    <t>Вязниковский р-н, Никологоры п, Пушкинский пер, 1а</t>
  </si>
  <si>
    <t>365.400</t>
  </si>
  <si>
    <t>Вязниковский р-н, Никологоры п, Рассвет ул, 6</t>
  </si>
  <si>
    <t>484.400</t>
  </si>
  <si>
    <t>Вязниковский р-н, Никологоры п, Советская ул, 26</t>
  </si>
  <si>
    <t>Вязниковский р-н, Никологоры п, Юбилейная ул, 1</t>
  </si>
  <si>
    <t>Вязниковский р-н, Никологоры п, Юбилейная ул, 7б</t>
  </si>
  <si>
    <t>890.100</t>
  </si>
  <si>
    <t>Вязниковский р-н, Никологоры п, Юбилейная ул, 8б</t>
  </si>
  <si>
    <t>828.700</t>
  </si>
  <si>
    <t>Вязниковский р-н, Октябрьская д, Механизаторов ул, 12</t>
  </si>
  <si>
    <t>Вязниковский р-н, Октябрьская д, Механизаторов ул, 14</t>
  </si>
  <si>
    <t>Вязниковский р-н, Октябрьская д, Молодежная ул, 1</t>
  </si>
  <si>
    <t>Вязниковский р-н, Октябрьская д, Молодежная ул, 5</t>
  </si>
  <si>
    <t>Вязниковский р-н, Октябрьская д, Молодежная ул, 6</t>
  </si>
  <si>
    <t>947.000</t>
  </si>
  <si>
    <t>Вязниковский р-н, Октябрьская д, Садовая ул, 1</t>
  </si>
  <si>
    <t>Вязниковский р-н, Октябрьская д, Садовая ул, 3</t>
  </si>
  <si>
    <t>Вязниковский р-н, Октябрьская д, Текстильщиков ул, 5</t>
  </si>
  <si>
    <t>Вязниковский р-н, Октябрьская д, Шоссейная ул, 7</t>
  </si>
  <si>
    <t>298.000</t>
  </si>
  <si>
    <t>Вязниковский р-н, Октябрьский п, Железнодорожная ул, 1</t>
  </si>
  <si>
    <t>Вязниковский р-н, Октябрьский п, Железнодорожная ул, 3</t>
  </si>
  <si>
    <t>Вязниковский р-н, Октябрьский п, Железнодорожная ул, 4</t>
  </si>
  <si>
    <t>262.400</t>
  </si>
  <si>
    <t>Вязниковский р-н, Октябрьский п, Железнодорожная ул, 5</t>
  </si>
  <si>
    <t>292.700</t>
  </si>
  <si>
    <t>Вязниковский р-н, Октябрьский п, Железнодорожная ул, 6</t>
  </si>
  <si>
    <t>Вязниковский р-н, Октябрьский п, Железнодорожная ул, 7</t>
  </si>
  <si>
    <t>Вязниковский р-н, Октябрьский п, Железнодорожная ул, 8</t>
  </si>
  <si>
    <t>Вязниковский р-н, Октябрьский п, Клубная ул, 3</t>
  </si>
  <si>
    <t>559.900</t>
  </si>
  <si>
    <t>Вязниковский р-н, Октябрьский п, Клубная ул, 4</t>
  </si>
  <si>
    <t>Вязниковский р-н, Октябрьский п, Клубная ул, 5</t>
  </si>
  <si>
    <t>Вязниковский р-н, Октябрьский п, Маяковского ул, 3а</t>
  </si>
  <si>
    <t>832.300</t>
  </si>
  <si>
    <t>Вязниковский р-н, Октябрьский п, Первомайская ул, 2</t>
  </si>
  <si>
    <t>Вязниковский р-н, Октябрьский п, Первомайская ул, 3</t>
  </si>
  <si>
    <t>409.100</t>
  </si>
  <si>
    <t>Вязниковский р-н, Октябрьский п, Первомайская ул, 6</t>
  </si>
  <si>
    <t>544.400</t>
  </si>
  <si>
    <t>Вязниковский р-н, Октябрьский п, Первомайская ул, 7</t>
  </si>
  <si>
    <t>547.500</t>
  </si>
  <si>
    <t>749.200</t>
  </si>
  <si>
    <t>Вязниковский р-н, Октябрьский п, Советская ул, 2</t>
  </si>
  <si>
    <t>Вязниковский р-н, Октябрьский п, Советская ул, 3</t>
  </si>
  <si>
    <t>Вязниковский р-н, Октябрьский п, Советская ул, 4</t>
  </si>
  <si>
    <t>Вязниковский р-н, Октябрьский п, Советская ул, 5</t>
  </si>
  <si>
    <t>Вязниковский р-н, Октябрьский п, Советская ул, 6</t>
  </si>
  <si>
    <t>Вязниковский р-н, Октябрьский п, Советская ул, 7</t>
  </si>
  <si>
    <t>Вязниковский р-н, Октябрьский п, Советская ул, 8</t>
  </si>
  <si>
    <t>Вязниковский р-н, Паустово д, Текстильщиков ул, 1</t>
  </si>
  <si>
    <t>506.610</t>
  </si>
  <si>
    <t>Вязниковский р-н, Паустово д, Текстильщиков ул, 10</t>
  </si>
  <si>
    <t>Вязниковский р-н, Паустово д, Текстильщиков ул, 11</t>
  </si>
  <si>
    <t>Вязниковский р-н, Паустово д, Текстильщиков ул, 12</t>
  </si>
  <si>
    <t>Вязниковский р-н, Паустово д, Текстильщиков ул, 13</t>
  </si>
  <si>
    <t>Вязниковский р-н, Паустово д, Текстильщиков ул, 15</t>
  </si>
  <si>
    <t>Вязниковский р-н, Паустово д, Текстильщиков ул, 16</t>
  </si>
  <si>
    <t>Вязниковский р-н, Паустово д, Текстильщиков ул, 17</t>
  </si>
  <si>
    <t>989.500</t>
  </si>
  <si>
    <t>562.200</t>
  </si>
  <si>
    <t>Вязниковский р-н, Паустово д, Текстильщиков ул, 4</t>
  </si>
  <si>
    <t>Вязниковский р-н, Паустово д, Текстильщиков ул, 6</t>
  </si>
  <si>
    <t>653.000</t>
  </si>
  <si>
    <t>1091.000</t>
  </si>
  <si>
    <t>Вязниковский р-н, Паустово д, Текстильщиков ул, 8</t>
  </si>
  <si>
    <t>244.900</t>
  </si>
  <si>
    <t>Вязниковский р-н, Паустово д, Центральная ул, 35</t>
  </si>
  <si>
    <t>Вязниковский р-н, Паустово д, Центральная ул, 54</t>
  </si>
  <si>
    <t>Вязниковский р-н, Первомайский п, Полевая ул, 10</t>
  </si>
  <si>
    <t>323.600</t>
  </si>
  <si>
    <t>Вязниковский р-н, Первомайский п, Полевая ул, 11</t>
  </si>
  <si>
    <t>Вязниковский р-н, Первомайский п, Полевая ул, 5</t>
  </si>
  <si>
    <t>646.600</t>
  </si>
  <si>
    <t>Вязниковский р-н, Первомайский п, Полевая ул, 7</t>
  </si>
  <si>
    <t>Вязниковский р-н, Перово д, Молодежная ул, 2</t>
  </si>
  <si>
    <t>Вязниковский р-н, Пески д, Новая ул, 2</t>
  </si>
  <si>
    <t>Вязниковский р-н, Пески д, Новая ул, 3</t>
  </si>
  <si>
    <t>Вязниковский р-н, Пески д, Новая ул, 4</t>
  </si>
  <si>
    <t>Вязниковский р-н, Пески д, Новая ул, 5</t>
  </si>
  <si>
    <t>Вязниковский р-н, Пески д, Новая ул, 7</t>
  </si>
  <si>
    <t>Вязниковский р-н, Пески д, Новая ул, 8</t>
  </si>
  <si>
    <t>Вязниковский р-н, Пировы-Городищи д, Молодежная ул, 1</t>
  </si>
  <si>
    <t>318.200</t>
  </si>
  <si>
    <t>Вязниковский р-н, Пировы-Городищи д, Молодежная ул, 2</t>
  </si>
  <si>
    <t>256.500</t>
  </si>
  <si>
    <t>Вязниковский р-н, Пировы-Городищи д, Молодежная ул, 3</t>
  </si>
  <si>
    <t>634.100</t>
  </si>
  <si>
    <t>Вязниковский р-н, Пировы-Городищи д, Молодежная ул, 4</t>
  </si>
  <si>
    <t>Вязниковский р-н, Пировы-Городищи д, Молодежная ул, 5</t>
  </si>
  <si>
    <t>840.800</t>
  </si>
  <si>
    <t>648.700</t>
  </si>
  <si>
    <t>Вязниковский р-н, Пировы-Городищи д, Садовая ул, 1</t>
  </si>
  <si>
    <t>Вязниковский р-н, Приозерный п, Кирзаводская ул, 1</t>
  </si>
  <si>
    <t>334.300</t>
  </si>
  <si>
    <t>514.300</t>
  </si>
  <si>
    <t>Вязниковский р-н, Приозерный п, Кирзаводская ул, 2</t>
  </si>
  <si>
    <t>Вязниковский р-н, Приозерный п, Пушкинская ул, 116</t>
  </si>
  <si>
    <t>1111.500</t>
  </si>
  <si>
    <t>Вязниковский р-н, Приозерный п, Чкалова ул, 18</t>
  </si>
  <si>
    <t>Вязниковский р-н, Приозерный п, Чкалова ул, 20</t>
  </si>
  <si>
    <t>Вязниковский р-н, Сарыево с, Школьная ул, 21</t>
  </si>
  <si>
    <t>368.400</t>
  </si>
  <si>
    <t>Вязниковский р-н, Сарыево с, Школьная ул, 22</t>
  </si>
  <si>
    <t>Вязниковский р-н, Сарыево с, Школьная ул, 23</t>
  </si>
  <si>
    <t>352.500</t>
  </si>
  <si>
    <t>Вязниковский р-н, Сергеево д, Ткацкая ул, 12</t>
  </si>
  <si>
    <t>417.500</t>
  </si>
  <si>
    <t>Вязниковский р-н, Сергеево д, Ткацкая ул, 2</t>
  </si>
  <si>
    <t>Вязниковский р-н, Сергеево д, Ткацкая ул, 22</t>
  </si>
  <si>
    <t>635.400</t>
  </si>
  <si>
    <t>628.600</t>
  </si>
  <si>
    <t>Вязниковский р-н, Сергеево д, Ткацкая ул, 23</t>
  </si>
  <si>
    <t>Вязниковский р-н, Сергеево д, Ткацкая ул, 24</t>
  </si>
  <si>
    <t>Вязниковский р-н, Сергеево д, Ткацкая ул, 25</t>
  </si>
  <si>
    <t>304.300</t>
  </si>
  <si>
    <t>Вязниковский р-н, Сергеево д, Ткацкая ул, 3</t>
  </si>
  <si>
    <t>Вязниковский р-н, Сергеево д, Ткацкая ул, 4</t>
  </si>
  <si>
    <t>Вязниковский р-н, Сергеево д, Ткацкая ул, 5</t>
  </si>
  <si>
    <t>Вязниковский р-н, Сергеево д, Ткацкая ул, 6</t>
  </si>
  <si>
    <t>451.600</t>
  </si>
  <si>
    <t>515.700</t>
  </si>
  <si>
    <t>Вязниковский р-н, Сергиевы Горки с, Молодежная ул, 1</t>
  </si>
  <si>
    <t>827.300</t>
  </si>
  <si>
    <t>827.000</t>
  </si>
  <si>
    <t>Вязниковский р-н, Сергиевы Горки с, Молодежная ул, 2</t>
  </si>
  <si>
    <t>Вязниковский р-н, Сергиевы Горки с, Молодежная ул, 3</t>
  </si>
  <si>
    <t>Вязниковский р-н, Сергиевы Горки с, Садовая ул, 4</t>
  </si>
  <si>
    <t>705.900</t>
  </si>
  <si>
    <t>Вязниковский р-н, Сергиевы Горки с, Тополиная ул, 10</t>
  </si>
  <si>
    <t>Вязниковский р-н, Сергиевы Горки с, Тополиная ул, 8</t>
  </si>
  <si>
    <t>Вязниковский р-н, Сергиевы Горки с, Тополиная ул, 9</t>
  </si>
  <si>
    <t>Вязниковский р-н, Серково д, Заречная 2-я ул, 3</t>
  </si>
  <si>
    <t>256.800</t>
  </si>
  <si>
    <t>Вязниковский р-н, Серково д, Новая ул, 3</t>
  </si>
  <si>
    <t>Вязниковский р-н, Серково д, Новая ул, 4</t>
  </si>
  <si>
    <t>Вязниковский р-н, Серково д, Новая ул, 5</t>
  </si>
  <si>
    <t>510.200</t>
  </si>
  <si>
    <t>Вязниковский р-н, Серково д, Новая ул, 6</t>
  </si>
  <si>
    <t>Вязниковский р-н, Серково д, Новая ул, 7</t>
  </si>
  <si>
    <t>229.900</t>
  </si>
  <si>
    <t>Вязниковский р-н, Серково д, Новая ул, 9</t>
  </si>
  <si>
    <t>342.800</t>
  </si>
  <si>
    <t>Вязниковский р-н, Серково д, Пролетарская ул, 5</t>
  </si>
  <si>
    <t>622.200</t>
  </si>
  <si>
    <t>Вязниковский р-н, Станки с, Клязьминская ул, 5</t>
  </si>
  <si>
    <t>259.200</t>
  </si>
  <si>
    <t>Вязниковский р-н, Станки с, Рябиновая ул, 1</t>
  </si>
  <si>
    <t>507.900</t>
  </si>
  <si>
    <t>881.900</t>
  </si>
  <si>
    <t>Вязниковский р-н, Станки с, Рябиновая ул, 3</t>
  </si>
  <si>
    <t>678.100</t>
  </si>
  <si>
    <t>614.700</t>
  </si>
  <si>
    <t>847.100</t>
  </si>
  <si>
    <t>Вязниковский р-н, Станки с, Центральная ул, 2</t>
  </si>
  <si>
    <t>512.100</t>
  </si>
  <si>
    <t>Вязниковский р-н, Станки с, Центральная ул, 2а</t>
  </si>
  <si>
    <t>Вязниковский р-н, Станции Сарыево п, Клубная ул, 1</t>
  </si>
  <si>
    <t>Вязниковский р-н, Станции Сарыево п, Клубная ул, 2</t>
  </si>
  <si>
    <t>Вязниковский р-н, Станции Сарыево п, Клубная ул, 3</t>
  </si>
  <si>
    <t>Вязниковский р-н, Степанцево п, Ленина ул, 10</t>
  </si>
  <si>
    <t>Вязниковский р-н, Степанцево п, Ленина ул, 13</t>
  </si>
  <si>
    <t>813.000</t>
  </si>
  <si>
    <t>Вязниковский р-н, Степанцево п, Ленина ул, 14</t>
  </si>
  <si>
    <t>798.250</t>
  </si>
  <si>
    <t>Вязниковский р-н, Степанцево п, Ленина ул, 15</t>
  </si>
  <si>
    <t>1019.000</t>
  </si>
  <si>
    <t>779.700</t>
  </si>
  <si>
    <t>798.400</t>
  </si>
  <si>
    <t>Вязниковский р-н, Степанцево п, Ленина ул, 4</t>
  </si>
  <si>
    <t>2025.000</t>
  </si>
  <si>
    <t>281.400</t>
  </si>
  <si>
    <t>Вязниковский р-н, Степанцево п, Ленина ул, 5</t>
  </si>
  <si>
    <t>659.000</t>
  </si>
  <si>
    <t>Вязниковский р-н, Степанцево п, Ленина ул, 6</t>
  </si>
  <si>
    <t>Вязниковский р-н, Степанцево п, Ленина ул, 7</t>
  </si>
  <si>
    <t>Вязниковский р-н, Степанцево п, Ленина ул, 8</t>
  </si>
  <si>
    <t>Вязниковский р-н, Степанцево п, Ленина ул, 9</t>
  </si>
  <si>
    <t>854.100</t>
  </si>
  <si>
    <t>623.800</t>
  </si>
  <si>
    <t>807.700</t>
  </si>
  <si>
    <t>Вязниковский р-н, Степанцево п, Совхозная ул, 4</t>
  </si>
  <si>
    <t>794.900</t>
  </si>
  <si>
    <t>Вязниковский р-н, Степанцево п, Совхозная ул, 5</t>
  </si>
  <si>
    <t>Вязниковский р-н, Степанцево п, Совхозная ул, 6</t>
  </si>
  <si>
    <t>Вязниковский р-н, Степанцево п, Совхозная ул, 7</t>
  </si>
  <si>
    <t>941.100</t>
  </si>
  <si>
    <t>Вязниковский р-н, Степанцево п, Фабричная ул, 22</t>
  </si>
  <si>
    <t>206.700</t>
  </si>
  <si>
    <t>Вязниковский р-н, Степанцево п, Фабричная ул, 25</t>
  </si>
  <si>
    <t>819.100</t>
  </si>
  <si>
    <t>Вязниковский р-н, Участок Липки нп, 5</t>
  </si>
  <si>
    <t>612.200</t>
  </si>
  <si>
    <t>Вязниковский р-н, Центральный п, Главная ул, 18</t>
  </si>
  <si>
    <t>Вязниковский р-н, Центральный п, Главная ул, 20</t>
  </si>
  <si>
    <t>688.800</t>
  </si>
  <si>
    <t>Вязниковский р-н, Центральный п, Главная ул, 22</t>
  </si>
  <si>
    <t>Вязниковский р-н, Центральный п, Клубная ул, 1</t>
  </si>
  <si>
    <t>Вязниковский р-н, Центральный п, Клубная ул, 10</t>
  </si>
  <si>
    <t>Вязниковский р-н, Центральный п, Клубная ул, 2</t>
  </si>
  <si>
    <t>Вязниковский р-н, Центральный п, Клубная ул, 3</t>
  </si>
  <si>
    <t>401.100</t>
  </si>
  <si>
    <t>Вязниковский р-н, Центральный п, Клубная ул, 4</t>
  </si>
  <si>
    <t>406.800</t>
  </si>
  <si>
    <t>647.600</t>
  </si>
  <si>
    <t>Вязниковский р-н, Центральный п, Клубная ул, 5</t>
  </si>
  <si>
    <t>632.600</t>
  </si>
  <si>
    <t>Вязниковский р-н, Центральный п, Клубная ул, 6</t>
  </si>
  <si>
    <t>Вязниковский р-н, Центральный п, Клубная ул, 7</t>
  </si>
  <si>
    <t>Вязниковский р-н, Центральный п, Клубная ул, 8</t>
  </si>
  <si>
    <t>Вязниковский р-н, Центральный п, Клубная ул, 9</t>
  </si>
  <si>
    <t>Вязниковский р-н, Центральный п, Молодежная ул, 1</t>
  </si>
  <si>
    <t>1623.400</t>
  </si>
  <si>
    <t>1012.000</t>
  </si>
  <si>
    <t>Вязниковский р-н, Центральный п, Садовая ул, 2</t>
  </si>
  <si>
    <t>474.300</t>
  </si>
  <si>
    <t>402.700</t>
  </si>
  <si>
    <t>Вязниковский р-н, Чудиново д, Зеленый пер, 2</t>
  </si>
  <si>
    <t>Вязниковский р-н, Чудиново д, Зеленый пер, 3</t>
  </si>
  <si>
    <t>450.300</t>
  </si>
  <si>
    <t>Вязниковский р-н, Чудиново д, Зеленый пер, 4</t>
  </si>
  <si>
    <t>Вязниковский р-н, Чудиново д, Клубная ул, 18</t>
  </si>
  <si>
    <t>Вязниковский р-н, Чудиново д, Полевая ул, 27</t>
  </si>
  <si>
    <t>398.100</t>
  </si>
  <si>
    <t>Вязниковский р-н, Чудиново д, Полевая ул, 31</t>
  </si>
  <si>
    <t>Вязниковский р-н, Чудиново д, Полевая ул, 32</t>
  </si>
  <si>
    <t>677.300</t>
  </si>
  <si>
    <t>Вязниковский р-н, Чудиново д, Садовый пер, 1</t>
  </si>
  <si>
    <t>198.000</t>
  </si>
  <si>
    <t>Вязниковский р-н, Чудиново д, Центральная ул, 10</t>
  </si>
  <si>
    <t>Вязниковский р-н, Чудиново д, Центральная ул, 3</t>
  </si>
  <si>
    <t>Вязниковский р-н, Чудиново д, Центральная ул, 4</t>
  </si>
  <si>
    <t>229.700</t>
  </si>
  <si>
    <t>Вязниковский р-н, Чудиново д, Центральная ул, 7</t>
  </si>
  <si>
    <t>448.100</t>
  </si>
  <si>
    <t>Вязниковский р-н, Чудиново д, Центральная ул, 9</t>
  </si>
  <si>
    <t>Вязниковский р-н, Шатнево д, Нагорная ул, 1</t>
  </si>
  <si>
    <t>Вязниковский р-н, Шатнево д, Нагорная ул, 3</t>
  </si>
  <si>
    <t>Вязниковский р-н, Шатнево д, Нагорная ул, 4</t>
  </si>
  <si>
    <t>Вязниковский р-н, Шатнево д, Нагорная ул, 5</t>
  </si>
  <si>
    <t>Вязниковский р-н, Шустово д, Молодежная ул, 1</t>
  </si>
  <si>
    <t>Вязниковский р-н, Шустово д, Молодежная ул, 2</t>
  </si>
  <si>
    <t>433.000</t>
  </si>
  <si>
    <t>Вязниковский р-н, Эдон д, Советская ул, 14</t>
  </si>
  <si>
    <t>363.400</t>
  </si>
  <si>
    <t>Вязниковский р-н, Эдон д, Советская ул, 15</t>
  </si>
  <si>
    <t>Вязниковский р-н, Эдон д, Советская ул, 16</t>
  </si>
  <si>
    <t>198.900</t>
  </si>
  <si>
    <t>Вязниковский р-н, Эдон д, Советская ул, 17</t>
  </si>
  <si>
    <t>Вязниковский р-н, Эдон д, Советская ул, 21</t>
  </si>
  <si>
    <t>Вязниковский р-н, Эдон д, Советская ул, 26</t>
  </si>
  <si>
    <t>Вязниковский р-н, Эдон д, Советская ул, 28</t>
  </si>
  <si>
    <t>Гороховец г, 1 Мая ул, 33</t>
  </si>
  <si>
    <t>3111.100</t>
  </si>
  <si>
    <t>Гороховец г, Братьев Бесединых ул, 10</t>
  </si>
  <si>
    <t>739.300</t>
  </si>
  <si>
    <t>Гороховец г, Братьев Бесединых ул, 6</t>
  </si>
  <si>
    <t>524.200</t>
  </si>
  <si>
    <t>398.500</t>
  </si>
  <si>
    <t>1189.000</t>
  </si>
  <si>
    <t>Гороховец г, Гагарина пер, 11</t>
  </si>
  <si>
    <t>1874.000</t>
  </si>
  <si>
    <t>Гороховец г, Гагарина пер, 17</t>
  </si>
  <si>
    <t>812.100</t>
  </si>
  <si>
    <t>Гороховец г, Гагарина ул, 11</t>
  </si>
  <si>
    <t>Гороховец г, Гагарина ул, 12</t>
  </si>
  <si>
    <t>733.600</t>
  </si>
  <si>
    <t>Гороховец г, Гагарина ул, 19</t>
  </si>
  <si>
    <t>449.600</t>
  </si>
  <si>
    <t>Гороховец г, Гагарина ул, 21</t>
  </si>
  <si>
    <t>450.700</t>
  </si>
  <si>
    <t>Гороховец г, Гагарина ул, 24</t>
  </si>
  <si>
    <t>504.200</t>
  </si>
  <si>
    <t>718.400</t>
  </si>
  <si>
    <t>Гороховец г, Гагарина ул, 26</t>
  </si>
  <si>
    <t>Гороховец г, Гагарина ул, 28</t>
  </si>
  <si>
    <t>602.400</t>
  </si>
  <si>
    <t>642.500</t>
  </si>
  <si>
    <t>Гороховец г, Гагарина ул, 3</t>
  </si>
  <si>
    <t>Гороховец г, Гагарина ул, 33</t>
  </si>
  <si>
    <t>Гороховец г, Гагарина ул, 35</t>
  </si>
  <si>
    <t>86.900</t>
  </si>
  <si>
    <t>Гороховец г, Гагарина ул, 37</t>
  </si>
  <si>
    <t>Гороховец г, Гагарина ул, 39</t>
  </si>
  <si>
    <t>Гороховец г, Гагарина ул, 40</t>
  </si>
  <si>
    <t>Гороховец г, Гагарина ул, 42</t>
  </si>
  <si>
    <t>309.700</t>
  </si>
  <si>
    <t>384.600</t>
  </si>
  <si>
    <t>Гороховец г, Гагарина ул, 44</t>
  </si>
  <si>
    <t>1493.500</t>
  </si>
  <si>
    <t>Гороховец г, Гагарина ул, 50</t>
  </si>
  <si>
    <t>836.500</t>
  </si>
  <si>
    <t>Гороховец г, Гагарина ул, 58</t>
  </si>
  <si>
    <t>Гороховец г, Гагарина ул, 66</t>
  </si>
  <si>
    <t>499.800</t>
  </si>
  <si>
    <t>Гороховец г, Гагарина ул, 7</t>
  </si>
  <si>
    <t>823.300</t>
  </si>
  <si>
    <t>695.700</t>
  </si>
  <si>
    <t>954.600</t>
  </si>
  <si>
    <t>Гороховец г, Гагарина ул, 70</t>
  </si>
  <si>
    <t>861.300</t>
  </si>
  <si>
    <t>Гороховец г, Гагарина ул, 9</t>
  </si>
  <si>
    <t>Гороховец г, Гоголя ул, 14</t>
  </si>
  <si>
    <t>509.900</t>
  </si>
  <si>
    <t>Гороховец г, Гоголя ул, 8</t>
  </si>
  <si>
    <t>382.900</t>
  </si>
  <si>
    <t>Гороховец г, Горького ул, 25</t>
  </si>
  <si>
    <t>908.800</t>
  </si>
  <si>
    <t>Гороховец г, Горького ул, 27</t>
  </si>
  <si>
    <t>236.000</t>
  </si>
  <si>
    <t>Гороховец г, Горького ул, 29</t>
  </si>
  <si>
    <t>10258.000</t>
  </si>
  <si>
    <t>Гороховец г, Горького ул, 35</t>
  </si>
  <si>
    <t>2547.000</t>
  </si>
  <si>
    <t>Гороховец г, Горького ул, 48</t>
  </si>
  <si>
    <t>789.000</t>
  </si>
  <si>
    <t>Гороховец г, Горького ул, 50</t>
  </si>
  <si>
    <t>449.800</t>
  </si>
  <si>
    <t>Гороховец г, Кирова пер, 1</t>
  </si>
  <si>
    <t>Гороховец г, Кирова пер, 2</t>
  </si>
  <si>
    <t>537.800</t>
  </si>
  <si>
    <t>Гороховец г, Кирова пер, 4</t>
  </si>
  <si>
    <t>Гороховец г, Кирова пер, 6</t>
  </si>
  <si>
    <t>Гороховец г, Кирова пер, 7</t>
  </si>
  <si>
    <t>8657.000</t>
  </si>
  <si>
    <t>Гороховец г, Кирова ул, 10</t>
  </si>
  <si>
    <t>Гороховец г, Кирова ул, 12</t>
  </si>
  <si>
    <t>404.200</t>
  </si>
  <si>
    <t>Гороховец г, Кирова ул, 2</t>
  </si>
  <si>
    <t>661.600</t>
  </si>
  <si>
    <t>Гороховец г, Кирова ул, 4</t>
  </si>
  <si>
    <t>392.200</t>
  </si>
  <si>
    <t>Гороховец г, Кирова ул, 5</t>
  </si>
  <si>
    <t>784.000</t>
  </si>
  <si>
    <t>576.500</t>
  </si>
  <si>
    <t>Гороховец г, Кирова ул, 7</t>
  </si>
  <si>
    <t>591.300</t>
  </si>
  <si>
    <t>Гороховец г, Кирова ул, 8</t>
  </si>
  <si>
    <t>514.900</t>
  </si>
  <si>
    <t>Гороховец г, Кирова ул, 9</t>
  </si>
  <si>
    <t>Гороховец г, Красноармейская ул, 48</t>
  </si>
  <si>
    <t>Гороховец г, Краснова ул, 10</t>
  </si>
  <si>
    <t>Гороховец г, Краснова ул, 12</t>
  </si>
  <si>
    <t>334.100</t>
  </si>
  <si>
    <t>Гороховец г, Краснова ул, 5</t>
  </si>
  <si>
    <t>391.700</t>
  </si>
  <si>
    <t>Гороховец г, Краснова ул, 7</t>
  </si>
  <si>
    <t>Гороховец г, Краснова ул, 9</t>
  </si>
  <si>
    <t>Гороховец г, Кутузова ул, 1</t>
  </si>
  <si>
    <t>Гороховец г, Кутузова ул, 11</t>
  </si>
  <si>
    <t>1804.200</t>
  </si>
  <si>
    <t>Гороховец г, Кутузова ул, 13</t>
  </si>
  <si>
    <t>1987.000</t>
  </si>
  <si>
    <t>1456.000</t>
  </si>
  <si>
    <t>Гороховец г, Кутузова ул, 17</t>
  </si>
  <si>
    <t>Гороховец г, Кутузова ул, 3</t>
  </si>
  <si>
    <t>2987.000</t>
  </si>
  <si>
    <t>Гороховец г, Кутузова ул, 5</t>
  </si>
  <si>
    <t>Гороховец г, Кутузова ул, 8</t>
  </si>
  <si>
    <t>Гороховец г, Ленина ул, 13</t>
  </si>
  <si>
    <t>2078.000</t>
  </si>
  <si>
    <t>Гороховец г, Ленина ул, 15</t>
  </si>
  <si>
    <t>231.500</t>
  </si>
  <si>
    <t>124.000</t>
  </si>
  <si>
    <t>Гороховец г, Ленина ул, 29</t>
  </si>
  <si>
    <t>470.400</t>
  </si>
  <si>
    <t>389.700</t>
  </si>
  <si>
    <t>Гороховец г, Ленина ул, 32</t>
  </si>
  <si>
    <t>Гороховец г, Ленина ул, 38</t>
  </si>
  <si>
    <t>605.100</t>
  </si>
  <si>
    <t>229.600</t>
  </si>
  <si>
    <t>Гороховец г, Ленина ул, 61</t>
  </si>
  <si>
    <t>396.500</t>
  </si>
  <si>
    <t>839.800</t>
  </si>
  <si>
    <t>Гороховец г, Ленина ул, 7</t>
  </si>
  <si>
    <t>378.500</t>
  </si>
  <si>
    <t>Гороховец г, Ленина ул, 70</t>
  </si>
  <si>
    <t>Гороховец г, Ленина ул, 71</t>
  </si>
  <si>
    <t>336.200</t>
  </si>
  <si>
    <t>Гороховец г, Лермонтова ул, 1</t>
  </si>
  <si>
    <t>Гороховец г, Лермонтова ул, 2</t>
  </si>
  <si>
    <t>866.500</t>
  </si>
  <si>
    <t>Гороховец г, Луначарского ул, 20</t>
  </si>
  <si>
    <t>Гороховец г, Льва Толстого ул, 39</t>
  </si>
  <si>
    <t>Гороховец г, Льва Толстого ул, 41</t>
  </si>
  <si>
    <t>Гороховец г, Льва Толстого ул, 48</t>
  </si>
  <si>
    <t>521.200</t>
  </si>
  <si>
    <t>442.700</t>
  </si>
  <si>
    <t>Гороховец г, Мелиораторов ул, 1</t>
  </si>
  <si>
    <t>864.800</t>
  </si>
  <si>
    <t>Гороховец г, Мелиораторов ул, 4</t>
  </si>
  <si>
    <t>652.900</t>
  </si>
  <si>
    <t>Гороховец г, Мелиораторов ул, 5</t>
  </si>
  <si>
    <t>Гороховец г, Мелиораторов ул, 6</t>
  </si>
  <si>
    <t>Гороховец г, Мелиораторов ул, 7</t>
  </si>
  <si>
    <t>Гороховец г, Мира ул, 10</t>
  </si>
  <si>
    <t>Гороховец г, Мира ул, 12</t>
  </si>
  <si>
    <t>Гороховец г, Мира ул, 13</t>
  </si>
  <si>
    <t>812.400</t>
  </si>
  <si>
    <t>Гороховец г, Мира ул, 14</t>
  </si>
  <si>
    <t>Гороховец г, Мира ул, 18</t>
  </si>
  <si>
    <t>Гороховец г, Мира ул, 2</t>
  </si>
  <si>
    <t>Гороховец г, Мира ул, 20</t>
  </si>
  <si>
    <t>Гороховец г, Мира ул, 21</t>
  </si>
  <si>
    <t>464.100</t>
  </si>
  <si>
    <t>Гороховец г, Мира ул, 24</t>
  </si>
  <si>
    <t>806.900</t>
  </si>
  <si>
    <t>Гороховец г, Мира ул, 25</t>
  </si>
  <si>
    <t>915.300</t>
  </si>
  <si>
    <t>Гороховец г, Мира ул, 26</t>
  </si>
  <si>
    <t>1126.200</t>
  </si>
  <si>
    <t>950.100</t>
  </si>
  <si>
    <t>Гороховец г, Мира ул, 27</t>
  </si>
  <si>
    <t>Гороховец г, Мира ул, 3</t>
  </si>
  <si>
    <t>Гороховец г, Мира ул, 30</t>
  </si>
  <si>
    <t>1563.000</t>
  </si>
  <si>
    <t>1335.100</t>
  </si>
  <si>
    <t>Гороховец г, Мира ул, 32</t>
  </si>
  <si>
    <t>Гороховец г, Мира ул, 34</t>
  </si>
  <si>
    <t>935.500</t>
  </si>
  <si>
    <t>Гороховец г, Мира ул, 36</t>
  </si>
  <si>
    <t>2848.000</t>
  </si>
  <si>
    <t>Гороховец г, Мира ул, 4</t>
  </si>
  <si>
    <t>Гороховец г, Мира ул, 5</t>
  </si>
  <si>
    <t>Гороховец г, Мира ул, 6</t>
  </si>
  <si>
    <t>Гороховец г, Мира ул, 7</t>
  </si>
  <si>
    <t>Гороховец г, Мира ул, 8</t>
  </si>
  <si>
    <t>Гороховец г, Мира ул, 9</t>
  </si>
  <si>
    <t>Гороховец г, Мичурина ул, 8</t>
  </si>
  <si>
    <t>Гороховец г, Московская ул, 1</t>
  </si>
  <si>
    <t>673.900</t>
  </si>
  <si>
    <t>Гороховец г, Набережная ул, 41</t>
  </si>
  <si>
    <t>319.100</t>
  </si>
  <si>
    <t>Гороховец г, Парковая ул, 54</t>
  </si>
  <si>
    <t>Гороховец г, Парковая ул, 55</t>
  </si>
  <si>
    <t>Гороховец г, Парковая ул, 58</t>
  </si>
  <si>
    <t>Гороховец г, Парковая ул, 58б</t>
  </si>
  <si>
    <t>5454.000</t>
  </si>
  <si>
    <t>3654.000</t>
  </si>
  <si>
    <t>Гороховец г, Парковая ул, 60б</t>
  </si>
  <si>
    <t>Гороховец г, Полевая ул, 1</t>
  </si>
  <si>
    <t>631.600</t>
  </si>
  <si>
    <t>Гороховец г, Полевая ул, 2</t>
  </si>
  <si>
    <t>Гороховец г, Полевая ул, 39</t>
  </si>
  <si>
    <t>Гороховец г, Полевая ул, 43</t>
  </si>
  <si>
    <t>2321.700</t>
  </si>
  <si>
    <t>Гороховец г, Полевая ул, 46</t>
  </si>
  <si>
    <t>957.600</t>
  </si>
  <si>
    <t>1663.000</t>
  </si>
  <si>
    <t>Гороховец г, Полевая ул, 7</t>
  </si>
  <si>
    <t>686.900</t>
  </si>
  <si>
    <t>Гороховец г, Полевая ул, 9</t>
  </si>
  <si>
    <t>Гороховец г, Революции ул, 40</t>
  </si>
  <si>
    <t>1440.800</t>
  </si>
  <si>
    <t>Гороховец г, Саваренского ул, 11</t>
  </si>
  <si>
    <t>115.000</t>
  </si>
  <si>
    <t>241.400</t>
  </si>
  <si>
    <t>Гороховец г, Саваренского ул, 9</t>
  </si>
  <si>
    <t>226.200</t>
  </si>
  <si>
    <t>258.100</t>
  </si>
  <si>
    <t>4111.000</t>
  </si>
  <si>
    <t>Гороховец г, Советская ул, 13</t>
  </si>
  <si>
    <t>607.100</t>
  </si>
  <si>
    <t>Гороховец г, Строителей ул, 3</t>
  </si>
  <si>
    <t>Гороховец г, Строителей ул, 4</t>
  </si>
  <si>
    <t>843.900</t>
  </si>
  <si>
    <t>Гороховец г, Строителей ул, 5</t>
  </si>
  <si>
    <t>Гороховец г, Суворова ул, 11</t>
  </si>
  <si>
    <t>Гороховец г, Тимирязева ул, 4</t>
  </si>
  <si>
    <t>Гороховец г, Тимирязева ул, 6</t>
  </si>
  <si>
    <t>800.700</t>
  </si>
  <si>
    <t>951.100</t>
  </si>
  <si>
    <t>Гороховец г, Школьный пер, 2</t>
  </si>
  <si>
    <t>216.630</t>
  </si>
  <si>
    <t>Гороховецкий р-н, Арефино д, Совхозная ул, 11</t>
  </si>
  <si>
    <t>Гороховецкий р-н, Арефино д, Совхозная ул, 12</t>
  </si>
  <si>
    <t>218.500</t>
  </si>
  <si>
    <t>609.500</t>
  </si>
  <si>
    <t>Гороховецкий р-н, Арефино д, Совхозная ул, 13</t>
  </si>
  <si>
    <t>414.200</t>
  </si>
  <si>
    <t>Гороховецкий р-н, Арефино д, Совхозная ул, 14</t>
  </si>
  <si>
    <t>Гороховецкий р-н, Арефино д, Совхозная ул, 2</t>
  </si>
  <si>
    <t>221.130</t>
  </si>
  <si>
    <t>Гороховецкий р-н, Арефино д, Совхозная ул, 3</t>
  </si>
  <si>
    <t>Гороховецкий р-н, Арефино д, Совхозная ул, 4</t>
  </si>
  <si>
    <t>229.100</t>
  </si>
  <si>
    <t>Гороховецкий р-н, Арефино д, Совхозная ул, 5</t>
  </si>
  <si>
    <t>328.300</t>
  </si>
  <si>
    <t>Гороховецкий р-н, Арефино д, Совхозная ул, 6</t>
  </si>
  <si>
    <t>235.700</t>
  </si>
  <si>
    <t>Гороховецкий р-н, Арефино д, Совхозная ул, 7</t>
  </si>
  <si>
    <t>Гороховецкий р-н, Арефино д, Совхозная ул, 8</t>
  </si>
  <si>
    <t>509.200</t>
  </si>
  <si>
    <t>407.200</t>
  </si>
  <si>
    <t>681.300</t>
  </si>
  <si>
    <t>Гороховецкий р-н, Арефино д, Совхозная ул, 9</t>
  </si>
  <si>
    <t>Гороховецкий р-н, Васильчиково д, 18</t>
  </si>
  <si>
    <t>253.700</t>
  </si>
  <si>
    <t>Гороховецкий р-н, Васильчиково д, 22</t>
  </si>
  <si>
    <t>Гороховецкий р-н, Васильчиково д, 23</t>
  </si>
  <si>
    <t>611.600</t>
  </si>
  <si>
    <t>432.200</t>
  </si>
  <si>
    <t>Гороховецкий р-н, Великово д, Путейская ул, 3</t>
  </si>
  <si>
    <t>Гороховецкий р-н, Выезд д, Полевая ул, 2</t>
  </si>
  <si>
    <t>Гороховецкий р-н, Выезд д, Полевая ул, 3</t>
  </si>
  <si>
    <t>Гороховецкий р-н, Галицы п, Гагарина ул, 18</t>
  </si>
  <si>
    <t>432.400</t>
  </si>
  <si>
    <t>211.800</t>
  </si>
  <si>
    <t>Гороховецкий р-н, Галицы п, Гагарина ул, 3</t>
  </si>
  <si>
    <t>Гороховецкий р-н, Галицы п, Гагарина ул, 4</t>
  </si>
  <si>
    <t>Гороховецкий р-н, Галицы п, Железнодорожная ул, 2</t>
  </si>
  <si>
    <t>Гороховецкий р-н, Галицы п, Пролетарская ул, 2</t>
  </si>
  <si>
    <t>Гороховецкий р-н, Галицы п, Пролетарская ул, 34</t>
  </si>
  <si>
    <t>228.000</t>
  </si>
  <si>
    <t>Гороховецкий р-н, Галицы п, Пролетарская ул, 36</t>
  </si>
  <si>
    <t>243.900</t>
  </si>
  <si>
    <t>Гороховецкий р-н, Галицы п, Пролетарская ул, 38</t>
  </si>
  <si>
    <t>Гороховецкий р-н, Гришино с, Ленина ул, 52</t>
  </si>
  <si>
    <t>Гороховецкий р-н, Кондюрино д, 6</t>
  </si>
  <si>
    <t>Гороховецкий р-н, Крутово д, Колхозная ул, 15</t>
  </si>
  <si>
    <t>Гороховецкий р-н, Крутово д, Колхозная ул, 16</t>
  </si>
  <si>
    <t>640.500</t>
  </si>
  <si>
    <t>Гороховецкий р-н, Крутово д, Колхозная ул, 17</t>
  </si>
  <si>
    <t>261.900</t>
  </si>
  <si>
    <t>Гороховецкий р-н, Куприяново д, Дорожная ул, 2</t>
  </si>
  <si>
    <t>246.900</t>
  </si>
  <si>
    <t>371.000</t>
  </si>
  <si>
    <t>Гороховецкий р-н, Куприяново д, Дорожная ул, 5</t>
  </si>
  <si>
    <t>Гороховецкий р-н, Лучинки д, Лучинковская ул, 65</t>
  </si>
  <si>
    <t>Гороховецкий р-н, Лучинки д, Лучинковская ул, 66</t>
  </si>
  <si>
    <t>294.900</t>
  </si>
  <si>
    <t>Гороховецкий р-н, Нововладимировка д, 40</t>
  </si>
  <si>
    <t>440.600</t>
  </si>
  <si>
    <t>396.800</t>
  </si>
  <si>
    <t>Гороховецкий р-н, Отводное д, Заречная ул, 15</t>
  </si>
  <si>
    <t>239.900</t>
  </si>
  <si>
    <t>Гороховецкий р-н, Пролетарский п, Комсомольская ул, 1</t>
  </si>
  <si>
    <t>559.100</t>
  </si>
  <si>
    <t>Гороховецкий р-н, Пролетарский п, Комсомольская ул, 2</t>
  </si>
  <si>
    <t>500.850</t>
  </si>
  <si>
    <t>753.900</t>
  </si>
  <si>
    <t>Гороховецкий р-н, Пролетарский п, Комсомольская ул, 3</t>
  </si>
  <si>
    <t>Гороховецкий р-н, Пролетарский п, Комсомольская ул, 4</t>
  </si>
  <si>
    <t>Гороховецкий р-н, Пролетарский п, Комсомольская ул, 5</t>
  </si>
  <si>
    <t>Гороховецкий р-н, Пролетарский п, Комсомольская ул, 6</t>
  </si>
  <si>
    <t>913.900</t>
  </si>
  <si>
    <t>Гороховецкий р-н, Пролетарский п, Кооперативная ул, 28</t>
  </si>
  <si>
    <t>Гороховецкий р-н, Пролетарский п, Новофабричная ул, 22</t>
  </si>
  <si>
    <t>330.750</t>
  </si>
  <si>
    <t>Гороховецкий р-н, Пролетарский п, Новофабричная ул, 23</t>
  </si>
  <si>
    <t>Гороховецкий р-н, Пролетарский п, Новофабричная ул, 24</t>
  </si>
  <si>
    <t>Гороховецкий р-н, Пролетарский п, Октябрьская ул, 1</t>
  </si>
  <si>
    <t>Гороховецкий р-н, Пролетарский п, Октябрьская ул, 12</t>
  </si>
  <si>
    <t>518.400</t>
  </si>
  <si>
    <t>Гороховецкий р-н, Пролетарский п, Октябрьская ул, 2</t>
  </si>
  <si>
    <t>Гороховецкий р-н, Пролетарский п, Октябрьская ул, 3</t>
  </si>
  <si>
    <t>Гороховецкий р-н, Пролетарский п, Совхозная ул, 1</t>
  </si>
  <si>
    <t>255.800</t>
  </si>
  <si>
    <t>Гороховецкий р-н, Торфопредприятия Большое п, Ленина ул, 11</t>
  </si>
  <si>
    <t>Гороховецкий р-н, Торфопредприятия Большое п, Ленина ул, 7</t>
  </si>
  <si>
    <t>218.100</t>
  </si>
  <si>
    <t>Гороховецкий р-н, Торфопредприятия Большое п, Ленина ул, 9</t>
  </si>
  <si>
    <t>218.800</t>
  </si>
  <si>
    <t>Гороховецкий р-н, Торфопредприятия Большое п, Октябрьская ул, 10</t>
  </si>
  <si>
    <t>220.200</t>
  </si>
  <si>
    <t>Гороховецкий р-н, Торфопредприятия Большое п, Октябрьская ул, 12</t>
  </si>
  <si>
    <t>Гороховецкий р-н, Торфопредприятия Большое п, Октябрьская ул, 5</t>
  </si>
  <si>
    <t>Гороховецкий р-н, Торфопредприятия Большое п, Октябрьская ул, 6</t>
  </si>
  <si>
    <t>149.000</t>
  </si>
  <si>
    <t>Гороховецкий р-н, Торфопредприятия Большое п, Октябрьская ул, 7</t>
  </si>
  <si>
    <t>Гороховецкий р-н, Торфопредприятия Большое п, Октябрьская ул, 8</t>
  </si>
  <si>
    <t>407.900</t>
  </si>
  <si>
    <t>Гороховецкий р-н, Торфопредприятия Большое п, Фрунзе ул, 6</t>
  </si>
  <si>
    <t>Гороховецкий р-н, Фоминки с, Муромская ул, 7</t>
  </si>
  <si>
    <t>Гороховецкий р-н, Фоминки с, Советская ул, 16</t>
  </si>
  <si>
    <t>260.100</t>
  </si>
  <si>
    <t>Гороховецкий р-н, Фоминки с, Совхозная ул, 11</t>
  </si>
  <si>
    <t>Гороховецкий р-н, Фоминки с, Совхозная ул, 2</t>
  </si>
  <si>
    <t>795.300</t>
  </si>
  <si>
    <t>Гороховецкий р-н, Фоминки с, Совхозная ул, 3</t>
  </si>
  <si>
    <t>Гороховецкий р-н, Фоминки с, Совхозная ул, 4</t>
  </si>
  <si>
    <t>1362.100</t>
  </si>
  <si>
    <t>Гороховецкий р-н, Фоминки с, Совхозная ул, 5</t>
  </si>
  <si>
    <t>Гороховецкий р-н, Фоминки с, Совхозная ул, 7</t>
  </si>
  <si>
    <t>Гороховецкий р-н, Фоминки с, Совхозная ул, 9</t>
  </si>
  <si>
    <t>702.300</t>
  </si>
  <si>
    <t>Гороховецкий р-н, Фоминки с, Чекунова ул, 1</t>
  </si>
  <si>
    <t>Гороховецкий р-н, Фоминки с, Чекунова ул, 2</t>
  </si>
  <si>
    <t>669.500</t>
  </si>
  <si>
    <t>940.700</t>
  </si>
  <si>
    <t>Гороховецкий р-н, Фоминки с, Чекунова ул, 3</t>
  </si>
  <si>
    <t>670.200</t>
  </si>
  <si>
    <t>Гороховецкий р-н, Фоминки с, Чекунова ул, 4</t>
  </si>
  <si>
    <t>Гороховецкий р-н, Фоминки с, Чекунова ул, 5</t>
  </si>
  <si>
    <t>Гороховецкий р-н, Хорошево п, 5</t>
  </si>
  <si>
    <t>Гороховецкий р-н, Чулково п, Дома подстанции ул, 3</t>
  </si>
  <si>
    <t>341.000</t>
  </si>
  <si>
    <t>987.900</t>
  </si>
  <si>
    <t>Гороховецкий р-н, Чулково п, Производственная ул, 1</t>
  </si>
  <si>
    <t>Гороховецкий р-н, Чулково п, Производственная ул, 4</t>
  </si>
  <si>
    <t>Гороховецкий р-н, Чулково п, Производственная ул, 5</t>
  </si>
  <si>
    <t>528.500</t>
  </si>
  <si>
    <t>Гороховецкий р-н, Чулково п, Советская ул, 27</t>
  </si>
  <si>
    <t>225.600</t>
  </si>
  <si>
    <t>Гороховецкий р-н, Чулково п, Сосновая ул, 1</t>
  </si>
  <si>
    <t>Гороховецкий р-н, Чулково п, Сосновая ул, 2</t>
  </si>
  <si>
    <t>380.100</t>
  </si>
  <si>
    <t>Гороховецкий р-н, Чулково п, Сосновая ул, 3</t>
  </si>
  <si>
    <t>Гороховецкий р-н, Чулково п, Центральная ул, 13</t>
  </si>
  <si>
    <t>Гороховецкий р-н, Юрово д, Колхозная ул, 6</t>
  </si>
  <si>
    <t>469.700</t>
  </si>
  <si>
    <t>Гороховецкий р-н, Юрово д, Колхозная ул, 8</t>
  </si>
  <si>
    <t>Гороховецкий р-н, Юрово д, Колхозная ул, 9</t>
  </si>
  <si>
    <t>Гусь-Хрустальный г, 2-ая Народная ул, 13</t>
  </si>
  <si>
    <t>1739.700</t>
  </si>
  <si>
    <t>1392.200</t>
  </si>
  <si>
    <t>Гусь-Хрустальный г, 2-ая Народная ул, 3</t>
  </si>
  <si>
    <t>747.520</t>
  </si>
  <si>
    <t>Гусь-Хрустальный г, 2-ая Народная ул, 6а</t>
  </si>
  <si>
    <t>1071.100</t>
  </si>
  <si>
    <t>Гусь-Хрустальный г, 50 лет Советской Власти пр-кт, 24</t>
  </si>
  <si>
    <t>Гусь-Хрустальный г, 50 лет Советской Власти пр-кт, 25</t>
  </si>
  <si>
    <t>405.100</t>
  </si>
  <si>
    <t>Гусь-Хрустальный г, 50 лет Советской Власти пр-кт, 26/8</t>
  </si>
  <si>
    <t>1021.400</t>
  </si>
  <si>
    <t>966.100</t>
  </si>
  <si>
    <t>Гусь-Хрустальный г, 50 лет Советской Власти пр-кт, 27</t>
  </si>
  <si>
    <t>989.600</t>
  </si>
  <si>
    <t>Гусь-Хрустальный г, 50 лет Советской Власти пр-кт, 28</t>
  </si>
  <si>
    <t>Гусь-Хрустальный г, 50 лет Советской Власти пр-кт, 29</t>
  </si>
  <si>
    <t>752.300</t>
  </si>
  <si>
    <t>Гусь-Хрустальный г, 50 лет Советской Власти пр-кт, 30</t>
  </si>
  <si>
    <t>Гусь-Хрустальный г, 50 лет Советской Власти пр-кт, 30а</t>
  </si>
  <si>
    <t>Гусь-Хрустальный г, 50 лет Советской Власти пр-кт, 31</t>
  </si>
  <si>
    <t>Гусь-Хрустальный г, 50 лет Советской Власти пр-кт, 32</t>
  </si>
  <si>
    <t>995.700</t>
  </si>
  <si>
    <t>Гусь-Хрустальный г, 50 лет Советской Власти пр-кт, 33</t>
  </si>
  <si>
    <t>Гусь-Хрустальный г, 50 лет Советской Власти пр-кт, 35</t>
  </si>
  <si>
    <t>1252.000</t>
  </si>
  <si>
    <t>1269.200</t>
  </si>
  <si>
    <t>2053.400</t>
  </si>
  <si>
    <t>Гусь-Хрустальный г, 50 лет Советской Власти пр-кт, 43</t>
  </si>
  <si>
    <t>1605.800</t>
  </si>
  <si>
    <t>Гусь-Хрустальный г, 50 лет Советской Власти пр-кт, 6</t>
  </si>
  <si>
    <t>723.200</t>
  </si>
  <si>
    <t>Гусь-Хрустальный г, Васильева ул, 16</t>
  </si>
  <si>
    <t>2106.000</t>
  </si>
  <si>
    <t>Гусь-Хрустальный г, Владимирская ул, 3а</t>
  </si>
  <si>
    <t>Гусь-Хрустальный г, Володарского ул, 8</t>
  </si>
  <si>
    <t>448.300</t>
  </si>
  <si>
    <t>Гусь-Хрустальный г, Гражданский пер, 10</t>
  </si>
  <si>
    <t>287.400</t>
  </si>
  <si>
    <t>Гусь-Хрустальный г, Гражданский пер, 12</t>
  </si>
  <si>
    <t>Гусь-Хрустальный г, Гражданский пер, 14</t>
  </si>
  <si>
    <t>445.700</t>
  </si>
  <si>
    <t>Гусь-Хрустальный г, Гражданский пер, 16</t>
  </si>
  <si>
    <t>Гусь-Хрустальный г, Гражданский пер, 18</t>
  </si>
  <si>
    <t>191.300</t>
  </si>
  <si>
    <t>Гусь-Хрустальный г, Гражданский пер, 24</t>
  </si>
  <si>
    <t>Гусь-Хрустальный г, Гражданский пер, 26</t>
  </si>
  <si>
    <t>398.890</t>
  </si>
  <si>
    <t>Гусь-Хрустальный г, Гражданский пер, 30</t>
  </si>
  <si>
    <t>Гусь-Хрустальный г, Гражданский пер, 9</t>
  </si>
  <si>
    <t>Гусь-Хрустальный г, Гусевский п, Интернациональная ул, 10</t>
  </si>
  <si>
    <t>Гусь-Хрустальный г, Гусевский п, Интернациональная ул, 4</t>
  </si>
  <si>
    <t>658.800</t>
  </si>
  <si>
    <t>Гусь-Хрустальный г, Гусевский п, Интернациональная ул, 6</t>
  </si>
  <si>
    <t>526.400</t>
  </si>
  <si>
    <t>Гусь-Хрустальный г, Гусевский п, Интернациональная ул, 8</t>
  </si>
  <si>
    <t>Гусь-Хрустальный г, Гусевский п, Мира ул, 11</t>
  </si>
  <si>
    <t>728.300</t>
  </si>
  <si>
    <t>1165.500</t>
  </si>
  <si>
    <t>Гусь-Хрустальный г, Гусевский п, Мира ул, 15</t>
  </si>
  <si>
    <t>734.300</t>
  </si>
  <si>
    <t>Гусь-Хрустальный г, Гусевский п, Мира ул, 6</t>
  </si>
  <si>
    <t>569.400</t>
  </si>
  <si>
    <t>Гусь-Хрустальный г, Гусевский п, Мира ул, 8</t>
  </si>
  <si>
    <t>953.020</t>
  </si>
  <si>
    <t>Гусь-Хрустальный г, Гусевский п, Октябрьская ул, 11</t>
  </si>
  <si>
    <t>Гусь-Хрустальный г, Гусевский п, Октябрьская ул, 2</t>
  </si>
  <si>
    <t>516.700</t>
  </si>
  <si>
    <t>Гусь-Хрустальный г, Гусевский п, Октябрьская ул, 2а</t>
  </si>
  <si>
    <t>Гусь-Хрустальный г, Гусевский п, Октябрьская ул, 3</t>
  </si>
  <si>
    <t>Гусь-Хрустальный г, Гусевский п, Октябрьская ул, 4</t>
  </si>
  <si>
    <t>Гусь-Хрустальный г, Гусевский п, Октябрьская ул, 5</t>
  </si>
  <si>
    <t>700.800</t>
  </si>
  <si>
    <t>781.500</t>
  </si>
  <si>
    <t>753.700</t>
  </si>
  <si>
    <t>Гусь-Хрустальный г, Гусевский п, Пионерская ул, 14</t>
  </si>
  <si>
    <t>981.800</t>
  </si>
  <si>
    <t>882.400</t>
  </si>
  <si>
    <t>Гусь-Хрустальный г, Гусевский п, Пионерская ул, 16</t>
  </si>
  <si>
    <t>594.800</t>
  </si>
  <si>
    <t>Гусь-Хрустальный г, Гусевский п, Садовая ул, 1/6</t>
  </si>
  <si>
    <t>Гусь-Хрустальный г, Гусевский п, Садовая ул, 1</t>
  </si>
  <si>
    <t>Гусь-Хрустальный г, Гусевский п, Садовая ул, 13</t>
  </si>
  <si>
    <t>679.500</t>
  </si>
  <si>
    <t>Гусь-Хрустальный г, Гусевский п, Садовая ул, 2</t>
  </si>
  <si>
    <t>Гусь-Хрустальный г, Гусевский п, Садовая ул, 3</t>
  </si>
  <si>
    <t>Гусь-Хрустальный г, Гусевский п, Садовая ул, 4</t>
  </si>
  <si>
    <t>678.700</t>
  </si>
  <si>
    <t>Гусь-Хрустальный г, Гусевский п, Садовая ул, 5</t>
  </si>
  <si>
    <t>615.440</t>
  </si>
  <si>
    <t>677.400</t>
  </si>
  <si>
    <t>Гусь-Хрустальный г, Гусевский п, Садовая ул, 7</t>
  </si>
  <si>
    <t>Гусь-Хрустальный г, Гусевский п, Садовая ул, 9</t>
  </si>
  <si>
    <t>678.900</t>
  </si>
  <si>
    <t>866.000</t>
  </si>
  <si>
    <t>Гусь-Хрустальный г, Гусевский п, Советская ул, 11</t>
  </si>
  <si>
    <t>804.500</t>
  </si>
  <si>
    <t>Гусь-Хрустальный г, Гусевский п, Советская ул, 16</t>
  </si>
  <si>
    <t>331.700</t>
  </si>
  <si>
    <t>Гусь-Хрустальный г, Гусевский п, Советская ул, 18</t>
  </si>
  <si>
    <t>Гусь-Хрустальный г, Гусевский п, Советская ул, 22</t>
  </si>
  <si>
    <t>Гусь-Хрустальный г, Гусевский п, Советская ул, 26а</t>
  </si>
  <si>
    <t>Гусь-Хрустальный г, Гусевский п, Советская ул, 27</t>
  </si>
  <si>
    <t>746.100</t>
  </si>
  <si>
    <t>Гусь-Хрустальный г, Гусевский п, Советская ул, 29</t>
  </si>
  <si>
    <t>573.700</t>
  </si>
  <si>
    <t>270.900</t>
  </si>
  <si>
    <t>Гусь-Хрустальный г, Гусевский п, Строительная ул, 20</t>
  </si>
  <si>
    <t>544.600</t>
  </si>
  <si>
    <t>539.700</t>
  </si>
  <si>
    <t>Гусь-Хрустальный г, Гусевский п, Строительная ул, 22</t>
  </si>
  <si>
    <t>536.620</t>
  </si>
  <si>
    <t>Гусь-Хрустальный г, Гусевский п, Строительная ул, 24</t>
  </si>
  <si>
    <t>293.760</t>
  </si>
  <si>
    <t>Гусь-Хрустальный г, Демократическая ул, 15</t>
  </si>
  <si>
    <t>293.200</t>
  </si>
  <si>
    <t>Гусь-Хрустальный г, Демократическая ул, 17</t>
  </si>
  <si>
    <t>1434.700</t>
  </si>
  <si>
    <t>Гусь-Хрустальный г, Демократическая ул, 3</t>
  </si>
  <si>
    <t>Гусь-Хрустальный г, Демократическая ул, 4</t>
  </si>
  <si>
    <t>398.800</t>
  </si>
  <si>
    <t>Гусь-Хрустальный г, Демократическая ул, 6</t>
  </si>
  <si>
    <t>501.900</t>
  </si>
  <si>
    <t>Гусь-Хрустальный г, Демократическая ул, 7</t>
  </si>
  <si>
    <t>289.000</t>
  </si>
  <si>
    <t>579.700</t>
  </si>
  <si>
    <t>Гусь-Хрустальный г, Демократическая ул, 8</t>
  </si>
  <si>
    <t>443.900</t>
  </si>
  <si>
    <t>443.200</t>
  </si>
  <si>
    <t>Гусь-Хрустальный г, Демократическая ул, 9</t>
  </si>
  <si>
    <t>Гусь-Хрустальный г, Димитрова ул, 27/59</t>
  </si>
  <si>
    <t>Гусь-Хрустальный г, Димитрова ул, 31</t>
  </si>
  <si>
    <t>1307.400</t>
  </si>
  <si>
    <t>Гусь-Хрустальный г, Димитрова ул, 34</t>
  </si>
  <si>
    <t>1191.500</t>
  </si>
  <si>
    <t>Гусь-Хрустальный г, Димитрова ул, 35а</t>
  </si>
  <si>
    <t>Гусь-Хрустальный г, Добролюбова ул, 12</t>
  </si>
  <si>
    <t>Гусь-Хрустальный г, Добролюбова ул, 19</t>
  </si>
  <si>
    <t>Гусь-Хрустальный г, Добролюбова ул, 21</t>
  </si>
  <si>
    <t>1302.200</t>
  </si>
  <si>
    <t>Гусь-Хрустальный г, Добролюбова ул, 4</t>
  </si>
  <si>
    <t>Гусь-Хрустальный г, Добролюбова ул, 8</t>
  </si>
  <si>
    <t>415.500</t>
  </si>
  <si>
    <t>528.700</t>
  </si>
  <si>
    <t>Гусь-Хрустальный г, Дружбы Народов ул, 10</t>
  </si>
  <si>
    <t>262.700</t>
  </si>
  <si>
    <t>Гусь-Хрустальный г, Дружбы Народов ул, 14/11</t>
  </si>
  <si>
    <t>Гусь-Хрустальный г, Дружбы Народов ул, 16</t>
  </si>
  <si>
    <t>Гусь-Хрустальный г, Дружбы Народов ул, 18</t>
  </si>
  <si>
    <t>680.500</t>
  </si>
  <si>
    <t>Гусь-Хрустальный г, Дружбы Народов ул, 4</t>
  </si>
  <si>
    <t>288.100</t>
  </si>
  <si>
    <t>Гусь-Хрустальный г, Дружбы Народов ул, 6</t>
  </si>
  <si>
    <t>Гусь-Хрустальный г, Дружбы Народов ул, 7</t>
  </si>
  <si>
    <t>Гусь-Хрустальный г, Дружбы Народов ул, 8</t>
  </si>
  <si>
    <t>478.500</t>
  </si>
  <si>
    <t>694.100</t>
  </si>
  <si>
    <t>Гусь-Хрустальный г, Зеркальная ул, 2</t>
  </si>
  <si>
    <t>648.900</t>
  </si>
  <si>
    <t>Гусь-Хрустальный г, Зеркальная ул, 3</t>
  </si>
  <si>
    <t>Гусь-Хрустальный г, Зеркальная ул, 4</t>
  </si>
  <si>
    <t>Гусь-Хрустальный г, Зеркальная ул, 6</t>
  </si>
  <si>
    <t>654.200</t>
  </si>
  <si>
    <t>437.500</t>
  </si>
  <si>
    <t>Гусь-Хрустальный г, Интернациональная ул, 1/7</t>
  </si>
  <si>
    <t>Гусь-Хрустальный г, Интернациональная ул, 2/9</t>
  </si>
  <si>
    <t>392.300</t>
  </si>
  <si>
    <t>1010.600</t>
  </si>
  <si>
    <t>Гусь-Хрустальный г, Интернациональная ул, 40а</t>
  </si>
  <si>
    <t>1460.000</t>
  </si>
  <si>
    <t>3219.200</t>
  </si>
  <si>
    <t>Гусь-Хрустальный г, Интернациональная ул, 40б</t>
  </si>
  <si>
    <t>5680.000</t>
  </si>
  <si>
    <t>Гусь-Хрустальный г, Интернациональная ул, 42а</t>
  </si>
  <si>
    <t>1484.200</t>
  </si>
  <si>
    <t>Гусь-Хрустальный г, Интернациональная ул, 42б</t>
  </si>
  <si>
    <t>Гусь-Хрустальный г, Интернациональная ул, 44</t>
  </si>
  <si>
    <t>Гусь-Хрустальный г, Интернациональная ул, 46</t>
  </si>
  <si>
    <t>1714.800</t>
  </si>
  <si>
    <t>Гусь-Хрустальный г, Иркутская ул, 26а</t>
  </si>
  <si>
    <t>Гусь-Хрустальный г, Калинина ул, 21</t>
  </si>
  <si>
    <t>1485.500</t>
  </si>
  <si>
    <t>957.000</t>
  </si>
  <si>
    <t>Гусь-Хрустальный г, Калинина ул, 41</t>
  </si>
  <si>
    <t>1285.000</t>
  </si>
  <si>
    <t>Гусь-Хрустальный г, Калинина ул, 50б</t>
  </si>
  <si>
    <t>1091.700</t>
  </si>
  <si>
    <t>Гусь-Хрустальный г, Калинина ул, 53</t>
  </si>
  <si>
    <t>698.700</t>
  </si>
  <si>
    <t>Гусь-Хрустальный г, Калинина ул, 54а</t>
  </si>
  <si>
    <t>1226.800</t>
  </si>
  <si>
    <t>Гусь-Хрустальный г, Калинина ул, 56</t>
  </si>
  <si>
    <t>Гусь-Хрустальный г, Калинина ул, 57</t>
  </si>
  <si>
    <t>Гусь-Хрустальный г, Калинина ул, 58</t>
  </si>
  <si>
    <t>Гусь-Хрустальный г, Калинина ул, 59</t>
  </si>
  <si>
    <t>681.200</t>
  </si>
  <si>
    <t>1019.300</t>
  </si>
  <si>
    <t>Гусь-Хрустальный г, Каляевская ул, 26</t>
  </si>
  <si>
    <t>1878.000</t>
  </si>
  <si>
    <t>1023.500</t>
  </si>
  <si>
    <t>561.200</t>
  </si>
  <si>
    <t>522.400</t>
  </si>
  <si>
    <t>Гусь-Хрустальный г, Карла Либкнехта ул, 1</t>
  </si>
  <si>
    <t>Гусь-Хрустальный г, Карла Либкнехта ул, 1а</t>
  </si>
  <si>
    <t>1498.300</t>
  </si>
  <si>
    <t>Гусь-Хрустальный г, Карла Либкнехта ул, 3а</t>
  </si>
  <si>
    <t>Гусь-Хрустальный г, Карла Либкнехта ул, 5а</t>
  </si>
  <si>
    <t>2979.800</t>
  </si>
  <si>
    <t>Гусь-Хрустальный г, Карла Маркса ул, 2</t>
  </si>
  <si>
    <t>1235.400</t>
  </si>
  <si>
    <t>Гусь-Хрустальный г, Карла Маркса ул, 23</t>
  </si>
  <si>
    <t>780.400</t>
  </si>
  <si>
    <t>Гусь-Хрустальный г, Карла Маркса ул, 25</t>
  </si>
  <si>
    <t>Гусь-Хрустальный г, Карла Маркса ул, 56</t>
  </si>
  <si>
    <t>Гусь-Хрустальный г, Карла Маркса ул, 58</t>
  </si>
  <si>
    <t>Гусь-Хрустальный г, Карла Маркса ул, 58а</t>
  </si>
  <si>
    <t>1326.000</t>
  </si>
  <si>
    <t>1526.300</t>
  </si>
  <si>
    <t>Гусь-Хрустальный г, Карла Маркса ул, 60</t>
  </si>
  <si>
    <t>575.500</t>
  </si>
  <si>
    <t>Гусь-Хрустальный г, Карьерная ул, 1</t>
  </si>
  <si>
    <t>Гусь-Хрустальный г, Карьерная ул, 7</t>
  </si>
  <si>
    <t>Гусь-Хрустальный г, Каховского ул, 10а</t>
  </si>
  <si>
    <t>772.400</t>
  </si>
  <si>
    <t>Гусь-Хрустальный г, Каховского ул, 12</t>
  </si>
  <si>
    <t>Гусь-Хрустальный г, Каховского ул, 2</t>
  </si>
  <si>
    <t>4009.000</t>
  </si>
  <si>
    <t>Гусь-Хрустальный г, Каховского ул, 4</t>
  </si>
  <si>
    <t>5245.000</t>
  </si>
  <si>
    <t>Гусь-Хрустальный г, Каховского ул, 6</t>
  </si>
  <si>
    <t>1622.000</t>
  </si>
  <si>
    <t>Гусь-Хрустальный г, Коммунистическая ул, 2</t>
  </si>
  <si>
    <t>799.400</t>
  </si>
  <si>
    <t>972.700</t>
  </si>
  <si>
    <t>Гусь-Хрустальный г, Коммунистическая ул, 6</t>
  </si>
  <si>
    <t>Гусь-Хрустальный г, Красноармейская ул, 10</t>
  </si>
  <si>
    <t>Гусь-Хрустальный г, Красноармейская ул, 16</t>
  </si>
  <si>
    <t>Гусь-Хрустальный г, Красноармейская ул, 21</t>
  </si>
  <si>
    <t>Гусь-Хрустальный г, Красноармейская ул, 22</t>
  </si>
  <si>
    <t>195.400</t>
  </si>
  <si>
    <t>1386.800</t>
  </si>
  <si>
    <t>Гусь-Хрустальный г, Красноармейская ул, 8</t>
  </si>
  <si>
    <t>Гусь-Хрустальный г, Красных Партизан ул, 61</t>
  </si>
  <si>
    <t>649.100</t>
  </si>
  <si>
    <t>Гусь-Хрустальный г, Красных Партизан ул, 72/29</t>
  </si>
  <si>
    <t>1171.800</t>
  </si>
  <si>
    <t>Гусь-Хрустальный г, Курловская ул, 10</t>
  </si>
  <si>
    <t>285.700</t>
  </si>
  <si>
    <t>Гусь-Хрустальный г, Курловская ул, 12</t>
  </si>
  <si>
    <t>Гусь-Хрустальный г, Курловская ул, 13</t>
  </si>
  <si>
    <t>640.200</t>
  </si>
  <si>
    <t>Гусь-Хрустальный г, Курловская ул, 14</t>
  </si>
  <si>
    <t>Гусь-Хрустальный г, Курловская ул, 15</t>
  </si>
  <si>
    <t>Гусь-Хрустальный г, Курловская ул, 16</t>
  </si>
  <si>
    <t>699.400</t>
  </si>
  <si>
    <t>Гусь-Хрустальный г, Курловская ул, 17</t>
  </si>
  <si>
    <t>Гусь-Хрустальный г, Курловская ул, 18</t>
  </si>
  <si>
    <t>804.300</t>
  </si>
  <si>
    <t>Гусь-Хрустальный г, Курловская ул, 19</t>
  </si>
  <si>
    <t>Гусь-Хрустальный г, Курловская ул, 20</t>
  </si>
  <si>
    <t>Гусь-Хрустальный г, Курловская ул, 21</t>
  </si>
  <si>
    <t>Гусь-Хрустальный г, Курловская ул, 24</t>
  </si>
  <si>
    <t>Гусь-Хрустальный г, Курловская ул, 25</t>
  </si>
  <si>
    <t>Гусь-Хрустальный г, Курловская ул, 26</t>
  </si>
  <si>
    <t>374.700</t>
  </si>
  <si>
    <t>Гусь-Хрустальный г, Курловская ул, 27</t>
  </si>
  <si>
    <t>Гусь-Хрустальный г, Курловская ул, 28</t>
  </si>
  <si>
    <t>Гусь-Хрустальный г, Курловская ул, 29</t>
  </si>
  <si>
    <t>498.600</t>
  </si>
  <si>
    <t>Гусь-Хрустальный г, Курловская ул, 30</t>
  </si>
  <si>
    <t>Гусь-Хрустальный г, Курловская ул, 33</t>
  </si>
  <si>
    <t>929.400</t>
  </si>
  <si>
    <t>Гусь-Хрустальный г, Курловская ул, 8</t>
  </si>
  <si>
    <t>Гусь-Хрустальный г, Курловская ул, 9</t>
  </si>
  <si>
    <t>693.800</t>
  </si>
  <si>
    <t>Гусь-Хрустальный г, Ленинградская ул, 6</t>
  </si>
  <si>
    <t>554.300</t>
  </si>
  <si>
    <t>633.500</t>
  </si>
  <si>
    <t>Гусь-Хрустальный г, Локомотивная ул, 3</t>
  </si>
  <si>
    <t>Гусь-Хрустальный г, Локомотивная ул, 4</t>
  </si>
  <si>
    <t>Гусь-Хрустальный г, Ломоносова ул, 24</t>
  </si>
  <si>
    <t>848.300</t>
  </si>
  <si>
    <t>Гусь-Хрустальный г, Ломоносова ул, 24а</t>
  </si>
  <si>
    <t>1373.300</t>
  </si>
  <si>
    <t>Гусь-Хрустальный г, Ломоносова ул, 26</t>
  </si>
  <si>
    <t>1255.600</t>
  </si>
  <si>
    <t>Гусь-Хрустальный г, Ломоносова ул, 2а/8а</t>
  </si>
  <si>
    <t>1083.300</t>
  </si>
  <si>
    <t>Гусь-Хрустальный г, Ломоносова ул, 30</t>
  </si>
  <si>
    <t>598.700</t>
  </si>
  <si>
    <t>Гусь-Хрустальный г, Луначарского ул, 15</t>
  </si>
  <si>
    <t>261.000</t>
  </si>
  <si>
    <t>Гусь-Хрустальный г, Луначарского ул, 17</t>
  </si>
  <si>
    <t>855.700</t>
  </si>
  <si>
    <t>Гусь-Хрустальный г, Луначарского ул, 5</t>
  </si>
  <si>
    <t>494.600</t>
  </si>
  <si>
    <t>Гусь-Хрустальный г, Луначарского ул, 6</t>
  </si>
  <si>
    <t>1121.200</t>
  </si>
  <si>
    <t>Гусь-Хрустальный г, Луначарского ул, 8</t>
  </si>
  <si>
    <t>1195.800</t>
  </si>
  <si>
    <t>Гусь-Хрустальный г, Луначарского ул, 8а</t>
  </si>
  <si>
    <t>Гусь-Хрустальный г, Люксембургская ул, 26</t>
  </si>
  <si>
    <t>197.700</t>
  </si>
  <si>
    <t>Гусь-Хрустальный г, Люксембургская ул, 28</t>
  </si>
  <si>
    <t>201.000</t>
  </si>
  <si>
    <t>Гусь-Хрустальный г, Люксембургская ул, 5</t>
  </si>
  <si>
    <t>1333.000</t>
  </si>
  <si>
    <t>Гусь-Хрустальный г, Маяковского ул, 12а</t>
  </si>
  <si>
    <t>1465.900</t>
  </si>
  <si>
    <t>Гусь-Хрустальный г, Маяковского ул, 1а</t>
  </si>
  <si>
    <t>Гусь-Хрустальный г, Маяковского ул, 2а</t>
  </si>
  <si>
    <t>1272.200</t>
  </si>
  <si>
    <t>Гусь-Хрустальный г, Маяковского ул, 3а</t>
  </si>
  <si>
    <t>1677.000</t>
  </si>
  <si>
    <t>1677.030</t>
  </si>
  <si>
    <t>Гусь-Хрустальный г, Маяковского ул, 5а</t>
  </si>
  <si>
    <t>4992.800</t>
  </si>
  <si>
    <t>Гусь-Хрустальный г, Маяковского ул, 7</t>
  </si>
  <si>
    <t>Гусь-Хрустальный г, Маяковского ул, 8а</t>
  </si>
  <si>
    <t>Гусь-Хрустальный г, Мезиновская ул, 14</t>
  </si>
  <si>
    <t>1546.000</t>
  </si>
  <si>
    <t>834.900</t>
  </si>
  <si>
    <t>Гусь-Хрустальный г, Мезиновская ул, 16</t>
  </si>
  <si>
    <t>1043.500</t>
  </si>
  <si>
    <t>Гусь-Хрустальный г, Мезиновская ул, 4</t>
  </si>
  <si>
    <t>340.200</t>
  </si>
  <si>
    <t>308.100</t>
  </si>
  <si>
    <t>Гусь-Хрустальный г, Мезиновская ул, 8</t>
  </si>
  <si>
    <t>Гусь-Хрустальный г, Менделеева ул, 15а</t>
  </si>
  <si>
    <t>3211.000</t>
  </si>
  <si>
    <t>Гусь-Хрустальный г, Менделеева ул, 17а</t>
  </si>
  <si>
    <t>Гусь-Хрустальный г, Менделеева ул, 19</t>
  </si>
  <si>
    <t>1297.100</t>
  </si>
  <si>
    <t>Гусь-Хрустальный г, Менделеева ул, 19а</t>
  </si>
  <si>
    <t>779.800</t>
  </si>
  <si>
    <t>756.280</t>
  </si>
  <si>
    <t>Гусь-Хрустальный г, Менделеева ул, 21</t>
  </si>
  <si>
    <t>1328.600</t>
  </si>
  <si>
    <t>1616.100</t>
  </si>
  <si>
    <t>Гусь-Хрустальный г, Менделеева ул, 25</t>
  </si>
  <si>
    <t>11688.300</t>
  </si>
  <si>
    <t>Гусь-Хрустальный г, Микрорайон ул, 1</t>
  </si>
  <si>
    <t>Гусь-Хрустальный г, Микрорайон ул, 12</t>
  </si>
  <si>
    <t>452.900</t>
  </si>
  <si>
    <t>637.200</t>
  </si>
  <si>
    <t>451.400</t>
  </si>
  <si>
    <t>Гусь-Хрустальный г, Микрорайон ул, 14</t>
  </si>
  <si>
    <t>Гусь-Хрустальный г, Микрорайон ул, 15</t>
  </si>
  <si>
    <t>Гусь-Хрустальный г, Микрорайон ул, 16</t>
  </si>
  <si>
    <t>911.100</t>
  </si>
  <si>
    <t>695.500</t>
  </si>
  <si>
    <t>Гусь-Хрустальный г, Микрорайон ул, 18</t>
  </si>
  <si>
    <t>Гусь-Хрустальный г, Микрорайон ул, 19</t>
  </si>
  <si>
    <t>Гусь-Хрустальный г, Микрорайон ул, 2</t>
  </si>
  <si>
    <t>Гусь-Хрустальный г, Микрорайон ул, 20</t>
  </si>
  <si>
    <t>888.800</t>
  </si>
  <si>
    <t>Гусь-Хрустальный г, Микрорайон ул, 21</t>
  </si>
  <si>
    <t>Гусь-Хрустальный г, Микрорайон ул, 24</t>
  </si>
  <si>
    <t>Гусь-Хрустальный г, Микрорайон ул, 25</t>
  </si>
  <si>
    <t>455.800</t>
  </si>
  <si>
    <t>Гусь-Хрустальный г, Микрорайон ул, 26</t>
  </si>
  <si>
    <t>726.400</t>
  </si>
  <si>
    <t>1079.200</t>
  </si>
  <si>
    <t>Гусь-Хрустальный г, Микрорайон ул, 29</t>
  </si>
  <si>
    <t>1213.200</t>
  </si>
  <si>
    <t>Гусь-Хрустальный г, Микрорайон ул, 3</t>
  </si>
  <si>
    <t>Гусь-Хрустальный г, Микрорайон ул, 30</t>
  </si>
  <si>
    <t>Гусь-Хрустальный г, Микрорайон ул, 32</t>
  </si>
  <si>
    <t>Гусь-Хрустальный г, Микрорайон ул, 33</t>
  </si>
  <si>
    <t>Гусь-Хрустальный г, Микрорайон ул, 34</t>
  </si>
  <si>
    <t>Гусь-Хрустальный г, Микрорайон ул, 36</t>
  </si>
  <si>
    <t>Гусь-Хрустальный г, Микрорайон ул, 37а</t>
  </si>
  <si>
    <t>801.900</t>
  </si>
  <si>
    <t>467.200</t>
  </si>
  <si>
    <t>Гусь-Хрустальный г, Микрорайон ул, 4</t>
  </si>
  <si>
    <t>Гусь-Хрустальный г, Микрорайон ул, 40</t>
  </si>
  <si>
    <t>Гусь-Хрустальный г, Микрорайон ул, 41</t>
  </si>
  <si>
    <t>Гусь-Хрустальный г, Микрорайон ул, 43</t>
  </si>
  <si>
    <t>Гусь-Хрустальный г, Микрорайон ул, 47</t>
  </si>
  <si>
    <t>762.900</t>
  </si>
  <si>
    <t>Гусь-Хрустальный г, Микрорайон ул, 50</t>
  </si>
  <si>
    <t>1039.700</t>
  </si>
  <si>
    <t>Гусь-Хрустальный г, Минская ул, 19</t>
  </si>
  <si>
    <t>Гусь-Хрустальный г, Минская ул, 3</t>
  </si>
  <si>
    <t>825.400</t>
  </si>
  <si>
    <t>Гусь-Хрустальный г, Минская ул, 9</t>
  </si>
  <si>
    <t>1056.200</t>
  </si>
  <si>
    <t>Гусь-Хрустальный г, Мира ул, 12</t>
  </si>
  <si>
    <t>Гусь-Хрустальный г, Мира ул, 13</t>
  </si>
  <si>
    <t>Гусь-Хрустальный г, Мира ул, 18</t>
  </si>
  <si>
    <t>437.300</t>
  </si>
  <si>
    <t>Гусь-Хрустальный г, Мира ул, 20</t>
  </si>
  <si>
    <t>Гусь-Хрустальный г, Мира ул, 21</t>
  </si>
  <si>
    <t>1492.200</t>
  </si>
  <si>
    <t>Гусь-Хрустальный г, Мира ул, 22</t>
  </si>
  <si>
    <t>510.300</t>
  </si>
  <si>
    <t>Гусь-Хрустальный г, Мира ул, 7</t>
  </si>
  <si>
    <t>Гусь-Хрустальный г, Мира ул, 8/11</t>
  </si>
  <si>
    <t>261.400</t>
  </si>
  <si>
    <t>Гусь-Хрустальный г, Мира ул, 9</t>
  </si>
  <si>
    <t>Гусь-Хрустальный г, Мичурина ул, 2</t>
  </si>
  <si>
    <t>894.600</t>
  </si>
  <si>
    <t>Гусь-Хрустальный г, Мостовая ул, 10</t>
  </si>
  <si>
    <t>548.500</t>
  </si>
  <si>
    <t>Гусь-Хрустальный г, Мостовая ул, 15</t>
  </si>
  <si>
    <t>Гусь-Хрустальный г, Мостовая ул, 4</t>
  </si>
  <si>
    <t>Гусь-Хрустальный г, Мостовая ул, 8</t>
  </si>
  <si>
    <t>511.800</t>
  </si>
  <si>
    <t>Гусь-Хрустальный г, Муравьева-Апостола ул, 11</t>
  </si>
  <si>
    <t>Гусь-Хрустальный г, Муравьева-Апостола ул, 13</t>
  </si>
  <si>
    <t>Гусь-Хрустальный г, Муравьева-Апостола ул, 14</t>
  </si>
  <si>
    <t>Гусь-Хрустальный г, Муравьева-Апостола ул, 15</t>
  </si>
  <si>
    <t>816.400</t>
  </si>
  <si>
    <t>Гусь-Хрустальный г, Муравьева-Апостола ул, 15а</t>
  </si>
  <si>
    <t>1042.800</t>
  </si>
  <si>
    <t>Гусь-Хрустальный г, Муравьева-Апостола ул, 16</t>
  </si>
  <si>
    <t>1169.900</t>
  </si>
  <si>
    <t>3203.400</t>
  </si>
  <si>
    <t>Гусь-Хрустальный г, Муравьева-Апостола ул, 19</t>
  </si>
  <si>
    <t>Гусь-Хрустальный г, Муравьева-Апостола ул, 25а</t>
  </si>
  <si>
    <t>Гусь-Хрустальный г, Муравьева-Апостола ул, 3</t>
  </si>
  <si>
    <t>Гусь-Хрустальный г, Муравьева-Апостола ул, 5</t>
  </si>
  <si>
    <t>1354.000</t>
  </si>
  <si>
    <t>Гусь-Хрустальный г, Муравьева-Апостола ул, 7</t>
  </si>
  <si>
    <t>857.000</t>
  </si>
  <si>
    <t>Гусь-Хрустальный г, Набережная ул, 101</t>
  </si>
  <si>
    <t>327.600</t>
  </si>
  <si>
    <t>Гусь-Хрустальный г, Набережная ул, 103</t>
  </si>
  <si>
    <t>Гусь-Хрустальный г, Набережная ул, 12</t>
  </si>
  <si>
    <t>223.700</t>
  </si>
  <si>
    <t>Гусь-Хрустальный г, Набережная ул, 14</t>
  </si>
  <si>
    <t>Гусь-Хрустальный г, Набережная ул, 87/16</t>
  </si>
  <si>
    <t>400.300</t>
  </si>
  <si>
    <t>Гусь-Хрустальный г, Новый п, Ленина ул, 11</t>
  </si>
  <si>
    <t>Гусь-Хрустальный г, Новый п, Ленина ул, 12</t>
  </si>
  <si>
    <t>367.900</t>
  </si>
  <si>
    <t>574.730</t>
  </si>
  <si>
    <t>Гусь-Хрустальный г, Новый п, Ленина ул, 15</t>
  </si>
  <si>
    <t>Гусь-Хрустальный г, Новый п, Ленина ул, 16</t>
  </si>
  <si>
    <t>671.600</t>
  </si>
  <si>
    <t>Гусь-Хрустальный г, Новый п, Ленина ул, 16а</t>
  </si>
  <si>
    <t>Гусь-Хрустальный г, Окружная ул, 2</t>
  </si>
  <si>
    <t>Гусь-Хрустальный г, Окружная ул, 4</t>
  </si>
  <si>
    <t>Гусь-Хрустальный г, Окружная ул, 6</t>
  </si>
  <si>
    <t>Гусь-Хрустальный г, Октябрьская ул, 19</t>
  </si>
  <si>
    <t>Гусь-Хрустальный г, Октябрьская ул, 2</t>
  </si>
  <si>
    <t>Гусь-Хрустальный г, Октябрьская ул, 68</t>
  </si>
  <si>
    <t>3003.000</t>
  </si>
  <si>
    <t>Гусь-Хрустальный г, Октябрьская ул, 74</t>
  </si>
  <si>
    <t>2911.000</t>
  </si>
  <si>
    <t>Гусь-Хрустальный г, Октябрьская ул, 76</t>
  </si>
  <si>
    <t>1631.900</t>
  </si>
  <si>
    <t>Гусь-Хрустальный г, Осьмова ул, 10</t>
  </si>
  <si>
    <t>Гусь-Хрустальный г, Осьмова ул, 11</t>
  </si>
  <si>
    <t>458.400</t>
  </si>
  <si>
    <t>Гусь-Хрустальный г, Осьмова ул, 12</t>
  </si>
  <si>
    <t>698.400</t>
  </si>
  <si>
    <t>Гусь-Хрустальный г, Осьмова ул, 13</t>
  </si>
  <si>
    <t>Гусь-Хрустальный г, Осьмова ул, 14</t>
  </si>
  <si>
    <t>301.200</t>
  </si>
  <si>
    <t>461.900</t>
  </si>
  <si>
    <t>Гусь-Хрустальный г, Осьмова ул, 16</t>
  </si>
  <si>
    <t>428.700</t>
  </si>
  <si>
    <t>Гусь-Хрустальный г, Осьмова ул, 18</t>
  </si>
  <si>
    <t>Гусь-Хрустальный г, Осьмова ул, 19</t>
  </si>
  <si>
    <t>Гусь-Хрустальный г, Осьмова ул, 21</t>
  </si>
  <si>
    <t>279.200</t>
  </si>
  <si>
    <t>Гусь-Хрустальный г, Осьмова ул, 24</t>
  </si>
  <si>
    <t>Гусь-Хрустальный г, Осьмова ул, 25</t>
  </si>
  <si>
    <t>1407.600</t>
  </si>
  <si>
    <t>Гусь-Хрустальный г, Осьмова ул, 26</t>
  </si>
  <si>
    <t>636.200</t>
  </si>
  <si>
    <t>Гусь-Хрустальный г, Осьмова ул, 4</t>
  </si>
  <si>
    <t>312.500</t>
  </si>
  <si>
    <t>Гусь-Хрустальный г, Осьмова ул, 7</t>
  </si>
  <si>
    <t>658.900</t>
  </si>
  <si>
    <t>Гусь-Хрустальный г, Осьмова ул, 8</t>
  </si>
  <si>
    <t>Гусь-Хрустальный г, Панфилово п, 1а</t>
  </si>
  <si>
    <t>Гусь-Хрустальный г, Панфилово п, 28</t>
  </si>
  <si>
    <t>417.900</t>
  </si>
  <si>
    <t>Гусь-Хрустальный г, Панфилово п, 3</t>
  </si>
  <si>
    <t>961.400</t>
  </si>
  <si>
    <t>Гусь-Хрустальный г, Панфилово п, 36</t>
  </si>
  <si>
    <t>Гусь-Хрустальный г, Панфилово п, 5</t>
  </si>
  <si>
    <t>Гусь-Хрустальный г, Первомайская ул, 12</t>
  </si>
  <si>
    <t>Гусь-Хрустальный г, Перегрузочная ул, 3а</t>
  </si>
  <si>
    <t>Гусь-Хрустальный г, Перегрузочная ул, 5а</t>
  </si>
  <si>
    <t>1124.200</t>
  </si>
  <si>
    <t>293.100</t>
  </si>
  <si>
    <t>Гусь-Хрустальный г, Писарева ул, 16</t>
  </si>
  <si>
    <t>Гусь-Хрустальный г, Писарева ул, 20</t>
  </si>
  <si>
    <t>Гусь-Хрустальный г, Плеханова ул, 1</t>
  </si>
  <si>
    <t>Гусь-Хрустальный г, Плеханова ул, 3</t>
  </si>
  <si>
    <t>Гусь-Хрустальный г, Плеханова ул, 4</t>
  </si>
  <si>
    <t>Гусь-Хрустальный г, Полевая ул, 3</t>
  </si>
  <si>
    <t>890.500</t>
  </si>
  <si>
    <t>Гусь-Хрустальный г, Полевая ул, 5</t>
  </si>
  <si>
    <t>1265.600</t>
  </si>
  <si>
    <t>1505.900</t>
  </si>
  <si>
    <t>Гусь-Хрустальный г, Пролетарская ул, 18</t>
  </si>
  <si>
    <t>7680.700</t>
  </si>
  <si>
    <t>Гусь-Хрустальный г, Прудинская ул, 13</t>
  </si>
  <si>
    <t>227.800</t>
  </si>
  <si>
    <t>Гусь-Хрустальный г, Прудинская ул, 15</t>
  </si>
  <si>
    <t>Гусь-Хрустальный г, Прудинская ул, 17</t>
  </si>
  <si>
    <t>421.300</t>
  </si>
  <si>
    <t>Гусь-Хрустальный г, Прудинская ул, 19</t>
  </si>
  <si>
    <t>3341.000</t>
  </si>
  <si>
    <t>Гусь-Хрустальный г, Прудинская ул, 2а</t>
  </si>
  <si>
    <t>4433.000</t>
  </si>
  <si>
    <t>Гусь-Хрустальный г, Прудинская ул, 3</t>
  </si>
  <si>
    <t>Гусь-Хрустальный г, Прудинская ул, 4а</t>
  </si>
  <si>
    <t>Гусь-Хрустальный г, Революции ул, 12</t>
  </si>
  <si>
    <t>916.100</t>
  </si>
  <si>
    <t>Гусь-Хрустальный г, Революции ул, 14а</t>
  </si>
  <si>
    <t>658.100</t>
  </si>
  <si>
    <t>567.900</t>
  </si>
  <si>
    <t>Гусь-Хрустальный г, Революции ул, 16</t>
  </si>
  <si>
    <t>Гусь-Хрустальный г, Революции ул, 17/7</t>
  </si>
  <si>
    <t>Гусь-Хрустальный г, Революции ул, 18</t>
  </si>
  <si>
    <t>485.200</t>
  </si>
  <si>
    <t>Гусь-Хрустальный г, Революции ул, 20</t>
  </si>
  <si>
    <t>Гусь-Хрустальный г, Революции ул, 22</t>
  </si>
  <si>
    <t>Гусь-Хрустальный г, Революции ул, 24</t>
  </si>
  <si>
    <t>704.600</t>
  </si>
  <si>
    <t>Гусь-Хрустальный г, Революции ул, 6</t>
  </si>
  <si>
    <t>Гусь-Хрустальный г, Революции ул, 7</t>
  </si>
  <si>
    <t>Гусь-Хрустальный г, Революции ул, 9</t>
  </si>
  <si>
    <t>796.700</t>
  </si>
  <si>
    <t>Гусь-Хрустальный г, Ремонтная ул, 11</t>
  </si>
  <si>
    <t>Гусь-Хрустальный г, Ремонтная ул, 13</t>
  </si>
  <si>
    <t>Гусь-Хрустальный г, Ремонтная ул, 15</t>
  </si>
  <si>
    <t>458.300</t>
  </si>
  <si>
    <t>444.700</t>
  </si>
  <si>
    <t>Гусь-Хрустальный г, Рудницкой ул, 13</t>
  </si>
  <si>
    <t>388.400</t>
  </si>
  <si>
    <t>Гусь-Хрустальный г, Рязанская ул, 10</t>
  </si>
  <si>
    <t>Гусь-Хрустальный г, Рязанская ул, 10а</t>
  </si>
  <si>
    <t>1018.300</t>
  </si>
  <si>
    <t>Гусь-Хрустальный г, Рязанская ул, 10б</t>
  </si>
  <si>
    <t>1084.400</t>
  </si>
  <si>
    <t>Гусь-Хрустальный г, Рязанская ул, 19</t>
  </si>
  <si>
    <t>Гусь-Хрустальный г, Рязанская ул, 2</t>
  </si>
  <si>
    <t>Гусь-Хрустальный г, Рязанская ул, 23</t>
  </si>
  <si>
    <t>1237.500</t>
  </si>
  <si>
    <t>2307.600</t>
  </si>
  <si>
    <t>Гусь-Хрустальный г, Садовая ул, 59</t>
  </si>
  <si>
    <t>Гусь-Хрустальный г, Садовая ул, 59а</t>
  </si>
  <si>
    <t>1067.000</t>
  </si>
  <si>
    <t>994.300</t>
  </si>
  <si>
    <t>Гусь-Хрустальный г, Садовая ул, 67</t>
  </si>
  <si>
    <t>Гусь-Хрустальный г, Садовая ул, 67а</t>
  </si>
  <si>
    <t>Гусь-Хрустальный г, Садовая ул, 71</t>
  </si>
  <si>
    <t>1380.500</t>
  </si>
  <si>
    <t>Гусь-Хрустальный г, Свердлова ул, 21</t>
  </si>
  <si>
    <t>567.800</t>
  </si>
  <si>
    <t>Гусь-Хрустальный г, Свердлова ул, 29</t>
  </si>
  <si>
    <t>489.800</t>
  </si>
  <si>
    <t>Гусь-Хрустальный г, Свердлова ул, 2а</t>
  </si>
  <si>
    <t>957.300</t>
  </si>
  <si>
    <t>Гусь-Хрустальный г, Свердлова ул, 30</t>
  </si>
  <si>
    <t>Гусь-Хрустальный г, Свердлова ул, 31</t>
  </si>
  <si>
    <t>776.800</t>
  </si>
  <si>
    <t>Гусь-Хрустальный г, Свердлова ул, 32</t>
  </si>
  <si>
    <t>519.500</t>
  </si>
  <si>
    <t>Гусь-Хрустальный г, Северная ул, 3</t>
  </si>
  <si>
    <t>846.400</t>
  </si>
  <si>
    <t>Гусь-Хрустальный г, Старых Большевиков ул, 17а</t>
  </si>
  <si>
    <t>1139.400</t>
  </si>
  <si>
    <t>Гусь-Хрустальный г, Старых Большевиков ул, 19а</t>
  </si>
  <si>
    <t>Гусь-Хрустальный г, Старых Большевиков ул, 21</t>
  </si>
  <si>
    <t>Гусь-Хрустальный г, Старых Большевиков ул, 21а</t>
  </si>
  <si>
    <t>1186.300</t>
  </si>
  <si>
    <t>Гусь-Хрустальный г, Старых Большевиков ул, 30</t>
  </si>
  <si>
    <t>Гусь-Хрустальный г, Теплицкий пр-кт, 10</t>
  </si>
  <si>
    <t>Гусь-Хрустальный г, Теплицкий пр-кт, 11</t>
  </si>
  <si>
    <t>Гусь-Хрустальный г, Теплицкий пр-кт, 12</t>
  </si>
  <si>
    <t>1582.500</t>
  </si>
  <si>
    <t>Гусь-Хрустальный г, Теплицкий пр-кт, 17</t>
  </si>
  <si>
    <t>984.400</t>
  </si>
  <si>
    <t>Гусь-Хрустальный г, Теплицкий пр-кт, 20</t>
  </si>
  <si>
    <t>1070.900</t>
  </si>
  <si>
    <t>Гусь-Хрустальный г, Теплицкий пр-кт, 21</t>
  </si>
  <si>
    <t>2407.700</t>
  </si>
  <si>
    <t>2040.300</t>
  </si>
  <si>
    <t>Гусь-Хрустальный г, Теплицкий пр-кт, 24</t>
  </si>
  <si>
    <t>Гусь-Хрустальный г, Теплицкий пр-кт, 25</t>
  </si>
  <si>
    <t>663.800</t>
  </si>
  <si>
    <t>Гусь-Хрустальный г, Теплицкий пр-кт, 28</t>
  </si>
  <si>
    <t>Гусь-Хрустальный г, Теплицкий пр-кт, 30</t>
  </si>
  <si>
    <t>690.800</t>
  </si>
  <si>
    <t>Гусь-Хрустальный г, Теплицкий пр-кт, 32</t>
  </si>
  <si>
    <t>Гусь-Хрустальный г, Теплицкий пр-кт, 35</t>
  </si>
  <si>
    <t>Гусь-Хрустальный г, Теплицкий пр-кт, 35а</t>
  </si>
  <si>
    <t>7533.000</t>
  </si>
  <si>
    <t>Гусь-Хрустальный г, Теплицкий пр-кт, 39</t>
  </si>
  <si>
    <t>980.600</t>
  </si>
  <si>
    <t>1739.900</t>
  </si>
  <si>
    <t>Гусь-Хрустальный г, Теплицкий пр-кт, 41</t>
  </si>
  <si>
    <t>Гусь-Хрустальный г, Теплицкий пр-кт, 43</t>
  </si>
  <si>
    <t>Гусь-Хрустальный г, Теплицкий пр-кт, 44</t>
  </si>
  <si>
    <t>Гусь-Хрустальный г, Теплицкий пр-кт, 56</t>
  </si>
  <si>
    <t>1317.400</t>
  </si>
  <si>
    <t>Гусь-Хрустальный г, Теплицкий пр-кт, 58</t>
  </si>
  <si>
    <t>Гусь-Хрустальный г, Теплицкий пр-кт, 60</t>
  </si>
  <si>
    <t>Гусь-Хрустальный г, Теплицкий пр-кт, 62</t>
  </si>
  <si>
    <t>1014.900</t>
  </si>
  <si>
    <t>Гусь-Хрустальный г, Торфяная ул, 13</t>
  </si>
  <si>
    <t>Гусь-Хрустальный г, Торфяная ул, 15</t>
  </si>
  <si>
    <t>1786.000</t>
  </si>
  <si>
    <t>40471.000</t>
  </si>
  <si>
    <t>Гусь-Хрустальный г, Торфяная ул, 4</t>
  </si>
  <si>
    <t>Гусь-Хрустальный г, Торфяная ул, 7</t>
  </si>
  <si>
    <t>Гусь-Хрустальный г, Тракторная ул, 4</t>
  </si>
  <si>
    <t>389.600</t>
  </si>
  <si>
    <t>Гусь-Хрустальный г, Транспортная ул, 10</t>
  </si>
  <si>
    <t>Гусь-Хрустальный г, Транспортная ул, 10а</t>
  </si>
  <si>
    <t>Гусь-Хрустальный г, Транспортная ул, 10б</t>
  </si>
  <si>
    <t>Гусь-Хрустальный г, Транспортная ул, 12</t>
  </si>
  <si>
    <t>Гусь-Хрустальный г, Транспортная ул, 13</t>
  </si>
  <si>
    <t>1329.000</t>
  </si>
  <si>
    <t>Гусь-Хрустальный г, Транспортная ул, 14</t>
  </si>
  <si>
    <t>4803.200</t>
  </si>
  <si>
    <t>Гусь-Хрустальный г, Транспортная ул, 15</t>
  </si>
  <si>
    <t>1237.200</t>
  </si>
  <si>
    <t>Гусь-Хрустальный г, Транспортная ул, 16</t>
  </si>
  <si>
    <t>5180.000</t>
  </si>
  <si>
    <t>Гусь-Хрустальный г, Транспортная ул, 16а</t>
  </si>
  <si>
    <t>869.600</t>
  </si>
  <si>
    <t>Гусь-Хрустальный г, Транспортная ул, 16б</t>
  </si>
  <si>
    <t>Гусь-Хрустальный г, Транспортная ул, 18</t>
  </si>
  <si>
    <t>Гусь-Хрустальный г, Транспортная ул, 19</t>
  </si>
  <si>
    <t>Гусь-Хрустальный г, Транспортная ул, 20</t>
  </si>
  <si>
    <t>Гусь-Хрустальный г, Транспортная ул, 26</t>
  </si>
  <si>
    <t>Гусь-Хрустальный г, Транспортная ул, 28</t>
  </si>
  <si>
    <t>Гусь-Хрустальный г, Транспортная ул, 2а</t>
  </si>
  <si>
    <t>361.350</t>
  </si>
  <si>
    <t>Гусь-Хрустальный г, Транспортная ул, 31</t>
  </si>
  <si>
    <t>574.600</t>
  </si>
  <si>
    <t>Гусь-Хрустальный г, Транспортная ул, 4а</t>
  </si>
  <si>
    <t>Гусь-Хрустальный г, Транспортная ул, 6</t>
  </si>
  <si>
    <t>276.800</t>
  </si>
  <si>
    <t>713.900</t>
  </si>
  <si>
    <t>546.500</t>
  </si>
  <si>
    <t>Гусь-Хрустальный г, Урожайная ул, 10а</t>
  </si>
  <si>
    <t>Гусь-Хрустальный г, Фрезерная ул, 2/10</t>
  </si>
  <si>
    <t>399.900</t>
  </si>
  <si>
    <t>Гусь-Хрустальный г, Фрезерная ул, 3</t>
  </si>
  <si>
    <t>Гусь-Хрустальный г, Фрезерная ул, 6</t>
  </si>
  <si>
    <t>Гусь-Хрустальный г, Фрезерная ул, 7</t>
  </si>
  <si>
    <t>892.500</t>
  </si>
  <si>
    <t>Гусь-Хрустальный г, Чайковского ул, 11</t>
  </si>
  <si>
    <t>853.450</t>
  </si>
  <si>
    <t>4609.800</t>
  </si>
  <si>
    <t>Гусь-Хрустальный г, Чайковского ул, 15</t>
  </si>
  <si>
    <t>886.500</t>
  </si>
  <si>
    <t>Гусь-Хрустальный г, Чайковского ул, 17</t>
  </si>
  <si>
    <t>Гусь-Хрустальный г, Чайковского ул, 17а</t>
  </si>
  <si>
    <t>1015.400</t>
  </si>
  <si>
    <t>Гусь-Хрустальный г, Чайковского ул, 5</t>
  </si>
  <si>
    <t>Гусь-Хрустальный г, Чайковского ул, 9</t>
  </si>
  <si>
    <t>Гусь-Хрустальный г, Чапаева ул, 1</t>
  </si>
  <si>
    <t>797.800</t>
  </si>
  <si>
    <t>Гусь-Хрустальный г, Чапаева ул, 10</t>
  </si>
  <si>
    <t>1158.500</t>
  </si>
  <si>
    <t>Гусь-Хрустальный г, Чапаева ул, 3</t>
  </si>
  <si>
    <t>Гусь-Хрустальный г, Чапаева ул, 4</t>
  </si>
  <si>
    <t>1358.500</t>
  </si>
  <si>
    <t>Гусь-Хрустальный г, Чапаева ул, 5</t>
  </si>
  <si>
    <t>Гусь-Хрустальный г, Чапаева ул, 6</t>
  </si>
  <si>
    <t>1113.100</t>
  </si>
  <si>
    <t>Гусь-Хрустальный г, Шатурская ул, 5</t>
  </si>
  <si>
    <t>Гусь-Хрустальный р-н, Анопино п, Горького ул, 12</t>
  </si>
  <si>
    <t>Гусь-Хрустальный р-н, Анопино п, Октябрьская ул, 2</t>
  </si>
  <si>
    <t>380.500</t>
  </si>
  <si>
    <t>Гусь-Хрустальный р-н, Анопино п, Октябрьская ул, 4</t>
  </si>
  <si>
    <t>Гусь-Хрустальный р-н, Анопино п, Чехова ул, 1</t>
  </si>
  <si>
    <t>388.700</t>
  </si>
  <si>
    <t>409.700</t>
  </si>
  <si>
    <t>Гусь-Хрустальный р-н, Анопино п, Чехова ул, 10</t>
  </si>
  <si>
    <t>Гусь-Хрустальный р-н, Анопино п, Чехова ул, 2</t>
  </si>
  <si>
    <t>Гусь-Хрустальный р-н, Анопино п, Чехова ул, 3</t>
  </si>
  <si>
    <t>Гусь-Хрустальный р-н, Анопино п, Чехова ул, 4</t>
  </si>
  <si>
    <t>Гусь-Хрустальный р-н, Анопино п, Чехова ул, 5</t>
  </si>
  <si>
    <t>338.700</t>
  </si>
  <si>
    <t>Гусь-Хрустальный р-н, Анопино п, Чехова ул, 6</t>
  </si>
  <si>
    <t>385.900</t>
  </si>
  <si>
    <t>Гусь-Хрустальный р-н, Анопино п, Чехова ул, 7</t>
  </si>
  <si>
    <t>Гусь-Хрустальный р-н, Анопино п, Чехова ул, 8</t>
  </si>
  <si>
    <t>Гусь-Хрустальный р-н, Анопино п, Чехова ул, 9</t>
  </si>
  <si>
    <t>Гусь-Хрустальный р-н, Анопино п, Южная ул, 11</t>
  </si>
  <si>
    <t>Гусь-Хрустальный р-н, Анопино п, Южная ул, 13</t>
  </si>
  <si>
    <t>Гусь-Хрустальный р-н, Вашутино д, Микрорайон ул, 2</t>
  </si>
  <si>
    <t>577.900</t>
  </si>
  <si>
    <t>395.300</t>
  </si>
  <si>
    <t>Гусь-Хрустальный р-н, Вашутино д, Микрорайон ул, 3</t>
  </si>
  <si>
    <t>587.400</t>
  </si>
  <si>
    <t>589.700</t>
  </si>
  <si>
    <t>Гусь-Хрустальный р-н, Вашутино д, Центральная ул, 12</t>
  </si>
  <si>
    <t>265.800</t>
  </si>
  <si>
    <t>389.800</t>
  </si>
  <si>
    <t>Гусь-Хрустальный р-н, Вашутино д, Центральная ул, 14</t>
  </si>
  <si>
    <t>Гусь-Хрустальный р-н, Вашутино д, Школьная ул, 1</t>
  </si>
  <si>
    <t>905.800</t>
  </si>
  <si>
    <t>Гусь-Хрустальный р-н, Вашутино д, Школьная ул, 1А</t>
  </si>
  <si>
    <t>Гусь-Хрустальный р-н, Вашутино д, Школьная ул, 3</t>
  </si>
  <si>
    <t>820.800</t>
  </si>
  <si>
    <t>Гусь-Хрустальный р-н, Вековка ст, 1</t>
  </si>
  <si>
    <t>856.800</t>
  </si>
  <si>
    <t>Гусь-Хрустальный р-н, Вековка ст, 3</t>
  </si>
  <si>
    <t>Гусь-Хрустальный р-н, Вековка ст, 4</t>
  </si>
  <si>
    <t>3159.200</t>
  </si>
  <si>
    <t>Гусь-Хрустальный р-н, Вековка ст, 5</t>
  </si>
  <si>
    <t>755.600</t>
  </si>
  <si>
    <t>Гусь-Хрустальный р-н, Вековка ст, 6а</t>
  </si>
  <si>
    <t>Гусь-Хрустальный р-н, Вековка ст, 7а</t>
  </si>
  <si>
    <t>Гусь-Хрустальный р-н, Вековка ст, 7б</t>
  </si>
  <si>
    <t>937.400</t>
  </si>
  <si>
    <t>Гусь-Хрустальный р-н, Вековка ст, 9а</t>
  </si>
  <si>
    <t>Гусь-Хрустальный р-н, Вековка ст, 9б</t>
  </si>
  <si>
    <t>Гусь-Хрустальный р-н, Великодворский п, Калинина ул, 14а</t>
  </si>
  <si>
    <t>755.500</t>
  </si>
  <si>
    <t>653.900</t>
  </si>
  <si>
    <t>Гусь-Хрустальный р-н, Великодворский п, Песочная ул, 20</t>
  </si>
  <si>
    <t>Гусь-Хрустальный р-н, Великодворский п, Песочная ул, 22</t>
  </si>
  <si>
    <t>Гусь-Хрустальный р-н, Великодворский п, Песочная ул, 24</t>
  </si>
  <si>
    <t>891.500</t>
  </si>
  <si>
    <t>735.400</t>
  </si>
  <si>
    <t>Гусь-Хрустальный р-н, Великодворский п, Пролетарская ул, 16</t>
  </si>
  <si>
    <t>Гусь-Хрустальный р-н, Великодворский п, Пролетарская ул, 18</t>
  </si>
  <si>
    <t>Гусь-Хрустальный р-н, Великодворский п, Пролетарская ул, 20</t>
  </si>
  <si>
    <t>Гусь-Хрустальный р-н, Великодворский п, Пролетарская ул, 24</t>
  </si>
  <si>
    <t>Гусь-Хрустальный р-н, Григорьево с, Черемушки ул, 1</t>
  </si>
  <si>
    <t>Гусь-Хрустальный р-н, Григорьево с, Черемушки ул, 11</t>
  </si>
  <si>
    <t>Гусь-Хрустальный р-н, Демидово д, Центральная ул, 10</t>
  </si>
  <si>
    <t>Гусь-Хрустальный р-н, Демидово д, Центральная ул, 13</t>
  </si>
  <si>
    <t>375.200</t>
  </si>
  <si>
    <t>Гусь-Хрустальный р-н, Демидово д, Центральная ул, 14</t>
  </si>
  <si>
    <t>Гусь-Хрустальный р-н, Демидово д, Центральная ул, 19</t>
  </si>
  <si>
    <t>Гусь-Хрустальный р-н, Добрятино п, 60 лет Октября ул, 1</t>
  </si>
  <si>
    <t>Гусь-Хрустальный р-н, Добрятино п, 60 лет Октября ул, 12</t>
  </si>
  <si>
    <t>Гусь-Хрустальный р-н, Добрятино п, 60 лет Октября ул, 8</t>
  </si>
  <si>
    <t>792.300</t>
  </si>
  <si>
    <t>849.700</t>
  </si>
  <si>
    <t>Гусь-Хрустальный р-н, Добрятино п, Гагарина ул, 39</t>
  </si>
  <si>
    <t>1157.600</t>
  </si>
  <si>
    <t>908.400</t>
  </si>
  <si>
    <t>Гусь-Хрустальный р-н, Добрятино п, Калинина ул, 1</t>
  </si>
  <si>
    <t>Гусь-Хрустальный р-н, Добрятино п, Ленина ул, 2</t>
  </si>
  <si>
    <t>Гусь-Хрустальный р-н, Добрятино п, Ленина ул, 2а</t>
  </si>
  <si>
    <t>913.300</t>
  </si>
  <si>
    <t>Гусь-Хрустальный р-н, Добрятино п, Ленина ул, 4а</t>
  </si>
  <si>
    <t>760.900</t>
  </si>
  <si>
    <t>Гусь-Хрустальный р-н, Добрятино п, Ленина ул, 6а</t>
  </si>
  <si>
    <t>982.700</t>
  </si>
  <si>
    <t>Гусь-Хрустальный р-н, Добрятино-4 п, 164</t>
  </si>
  <si>
    <t>233.700</t>
  </si>
  <si>
    <t>Гусь-Хрустальный р-н, Добрятино-4 п, 181</t>
  </si>
  <si>
    <t>Гусь-Хрустальный р-н, Добрятино-4 п, 191</t>
  </si>
  <si>
    <t>782.100</t>
  </si>
  <si>
    <t>Гусь-Хрустальный р-н, Добрятино-4 п, 193</t>
  </si>
  <si>
    <t>Гусь-Хрустальный р-н, Добрятино-4 п, 207</t>
  </si>
  <si>
    <t>Гусь-Хрустальный р-н, Добрятино-4 п, 209</t>
  </si>
  <si>
    <t>Гусь-Хрустальный р-н, Добрятино-4 п, 210</t>
  </si>
  <si>
    <t>Гусь-Хрустальный р-н, Добрятино-4 п, 211</t>
  </si>
  <si>
    <t>Гусь-Хрустальный р-н, Золотково п, 40 лет Октября ул, 2</t>
  </si>
  <si>
    <t>775.400</t>
  </si>
  <si>
    <t>1096.000</t>
  </si>
  <si>
    <t>Гусь-Хрустальный р-н, Золотково п, Карла Маркса ул, 1</t>
  </si>
  <si>
    <t>Гусь-Хрустальный р-н, Золотково п, Карла Маркса ул, 2</t>
  </si>
  <si>
    <t>925.200</t>
  </si>
  <si>
    <t>Гусь-Хрустальный р-н, Золотково п, Карла Маркса ул, 4</t>
  </si>
  <si>
    <t>Гусь-Хрустальный р-н, Золотково п, Ломоносова ул, 1</t>
  </si>
  <si>
    <t>1390.000</t>
  </si>
  <si>
    <t>Гусь-Хрустальный р-н, Золотково п, Ломоносова ул, 10</t>
  </si>
  <si>
    <t>Гусь-Хрустальный р-н, Золотково п, Ломоносова ул, 11</t>
  </si>
  <si>
    <t>Гусь-Хрустальный р-н, Золотково п, Ломоносова ул, 12</t>
  </si>
  <si>
    <t>Гусь-Хрустальный р-н, Золотково п, Ломоносова ул, 15</t>
  </si>
  <si>
    <t>Гусь-Хрустальный р-н, Золотково п, Ломоносова ул, 16</t>
  </si>
  <si>
    <t>Гусь-Хрустальный р-н, Золотково п, Ломоносова ул, 17</t>
  </si>
  <si>
    <t>Гусь-Хрустальный р-н, Золотково п, Ломоносова ул, 19</t>
  </si>
  <si>
    <t>Гусь-Хрустальный р-н, Золотково п, Ломоносова ул, 2</t>
  </si>
  <si>
    <t>Гусь-Хрустальный р-н, Золотково п, Ломоносова ул, 3</t>
  </si>
  <si>
    <t>Гусь-Хрустальный р-н, Золотково п, Ломоносова ул, 4</t>
  </si>
  <si>
    <t>Гусь-Хрустальный р-н, Золотково п, Ломоносова ул, 5</t>
  </si>
  <si>
    <t>Гусь-Хрустальный р-н, Золотково п, Ломоносова ул, 6</t>
  </si>
  <si>
    <t>Гусь-Хрустальный р-н, Золотково п, Ломоносова ул, 8</t>
  </si>
  <si>
    <t>1337.000</t>
  </si>
  <si>
    <t>Гусь-Хрустальный р-н, Золотково п, Ломоносова ул, 9</t>
  </si>
  <si>
    <t>614.100</t>
  </si>
  <si>
    <t>3260.000</t>
  </si>
  <si>
    <t>Гусь-Хрустальный р-н, Иванищи п, Фрунзе ул, 1а</t>
  </si>
  <si>
    <t>814.800</t>
  </si>
  <si>
    <t>Гусь-Хрустальный р-н, Иванищи п, Южная ул, 4</t>
  </si>
  <si>
    <t>355.500</t>
  </si>
  <si>
    <t>321.500</t>
  </si>
  <si>
    <t>533.700</t>
  </si>
  <si>
    <t>Гусь-Хрустальный р-н, Иванищи п, Южная ул, 6а</t>
  </si>
  <si>
    <t>1085.700</t>
  </si>
  <si>
    <t>Гусь-Хрустальный р-н, Иванищи п, Южная ул, 7а</t>
  </si>
  <si>
    <t>Гусь-Хрустальный р-н, Иванищи п, Южная ул, 7б</t>
  </si>
  <si>
    <t>535.800</t>
  </si>
  <si>
    <t>Гусь-Хрустальный р-н, Красное Эхо п, Зеленая ул, 10</t>
  </si>
  <si>
    <t>259.600</t>
  </si>
  <si>
    <t>Гусь-Хрустальный р-н, Красное Эхо п, Зеленая ул, 12</t>
  </si>
  <si>
    <t>326.100</t>
  </si>
  <si>
    <t>Гусь-Хрустальный р-н, Красное Эхо п, Зеленая ул, 12А</t>
  </si>
  <si>
    <t>Гусь-Хрустальный р-н, Красное Эхо п, Зеленая ул, 16</t>
  </si>
  <si>
    <t>Гусь-Хрустальный р-н, Красное Эхо п, Зеленая ул, 18</t>
  </si>
  <si>
    <t>Гусь-Хрустальный р-н, Красное Эхо п, Зеленая ул, 20</t>
  </si>
  <si>
    <t>Гусь-Хрустальный р-н, Красное Эхо п, Красный Октябрь ул, 5</t>
  </si>
  <si>
    <t>Гусь-Хрустальный р-н, Красное Эхо п, Лесная ул, 3</t>
  </si>
  <si>
    <t>Гусь-Хрустальный р-н, Красное Эхо п, Советская ул, 1</t>
  </si>
  <si>
    <t>Гусь-Хрустальный р-н, Красное Эхо п, Советская ул, 22</t>
  </si>
  <si>
    <t>Гусь-Хрустальный р-н, Красное Эхо п, Советская ул, 22А</t>
  </si>
  <si>
    <t>Гусь-Хрустальный р-н, Красное Эхо п, Советская ул, 23</t>
  </si>
  <si>
    <t>Гусь-Хрустальный р-н, Красное Эхо п, Советская ул, 25</t>
  </si>
  <si>
    <t>Гусь-Хрустальный р-н, Курлово г, Базарная ул, 33А</t>
  </si>
  <si>
    <t>Гусь-Хрустальный р-н, Курлово г, Базарная ул, 34Б</t>
  </si>
  <si>
    <t>680.700</t>
  </si>
  <si>
    <t>Гусь-Хрустальный р-н, Курлово г, Володарского ул, 1</t>
  </si>
  <si>
    <t>Гусь-Хрустальный р-н, Курлово г, Володарского ул, 1А</t>
  </si>
  <si>
    <t>Гусь-Хрустальный р-н, Курлово г, Володарского ул, 3</t>
  </si>
  <si>
    <t>Гусь-Хрустальный р-н, Курлово г, Володарского ул, 3А</t>
  </si>
  <si>
    <t>338.900</t>
  </si>
  <si>
    <t>Гусь-Хрустальный р-н, Курлово г, Володарского ул, 5</t>
  </si>
  <si>
    <t>Гусь-Хрустальный р-н, Курлово г, Володарского ул, 6А</t>
  </si>
  <si>
    <t>Гусь-Хрустальный р-н, Курлово г, Володарского ул, 7А</t>
  </si>
  <si>
    <t>Гусь-Хрустальный р-н, Курлово г, Володарского ул, 9</t>
  </si>
  <si>
    <t>Гусь-Хрустальный р-н, Курлово г, Красной Армии ул, 2А</t>
  </si>
  <si>
    <t>Гусь-Хрустальный р-н, Курлово г, Красной Армии ул, 2Б</t>
  </si>
  <si>
    <t>Гусь-Хрустальный р-н, Курлово г, Красной Армии ул, 3А</t>
  </si>
  <si>
    <t>809.300</t>
  </si>
  <si>
    <t>Гусь-Хрустальный р-н, Курлово г, Ленина ул, 1</t>
  </si>
  <si>
    <t>686.300</t>
  </si>
  <si>
    <t>Гусь-Хрустальный р-н, Курлово г, Ленина ул, 3</t>
  </si>
  <si>
    <t>Гусь-Хрустальный р-н, Курлово г, Ленина ул, 6А</t>
  </si>
  <si>
    <t>689.300</t>
  </si>
  <si>
    <t>Гусь-Хрустальный р-н, Курлово г, Ленина ул, 7Б</t>
  </si>
  <si>
    <t>Гусь-Хрустальный р-н, Курлово г, Ленина ул, 8А</t>
  </si>
  <si>
    <t>Гусь-Хрустальный р-н, Курлово г, Литвинова ул, 98В</t>
  </si>
  <si>
    <t>Гусь-Хрустальный р-н, Курлово г, Октябрьская ул, 1А</t>
  </si>
  <si>
    <t>Гусь-Хрустальный р-н, Курлово г, ПМК ул, 13</t>
  </si>
  <si>
    <t>Гусь-Хрустальный р-н, Курлово г, ПМК ул, 14</t>
  </si>
  <si>
    <t>692.500</t>
  </si>
  <si>
    <t>Гусь-Хрустальный р-н, Курлово г, ПМК ул, 15</t>
  </si>
  <si>
    <t>Гусь-Хрустальный р-н, Курлово г, ПМК ул, 16</t>
  </si>
  <si>
    <t>Гусь-Хрустальный р-н, Курлово г, ПМК ул, 17</t>
  </si>
  <si>
    <t>Гусь-Хрустальный р-н, Курлово г, ПМК ул, 18</t>
  </si>
  <si>
    <t>Гусь-Хрустальный р-н, Курлово г, Садовая ул, 10А</t>
  </si>
  <si>
    <t>Гусь-Хрустальный р-н, Курлово г, Садовая ул, 12А</t>
  </si>
  <si>
    <t>Гусь-Хрустальный р-н, Курлово г, Садовая ул, 14А</t>
  </si>
  <si>
    <t>354.300</t>
  </si>
  <si>
    <t>Гусь-Хрустальный р-н, Курлово г, Садовая ул, 16Б</t>
  </si>
  <si>
    <t>Гусь-Хрустальный р-н, Курлово г, Садовая ул, 4А</t>
  </si>
  <si>
    <t>Гусь-Хрустальный р-н, Курлово г, Садовая ул, 6А</t>
  </si>
  <si>
    <t>311.100</t>
  </si>
  <si>
    <t>Гусь-Хрустальный р-н, Курлово г, Садовая ул, 8А</t>
  </si>
  <si>
    <t>Гусь-Хрустальный р-н, Курлово г, Советская ул, 15</t>
  </si>
  <si>
    <t>Гусь-Хрустальный р-н, Курлово г, Советская ул, 17</t>
  </si>
  <si>
    <t>Гусь-Хрустальный р-н, Курлово г, Советская ул, 18</t>
  </si>
  <si>
    <t>Гусь-Хрустальный р-н, Курлово г, Советская ул, 19</t>
  </si>
  <si>
    <t>Гусь-Хрустальный р-н, Курлово г, Советская ул, 2</t>
  </si>
  <si>
    <t>332.700</t>
  </si>
  <si>
    <t>Гусь-Хрустальный р-н, Курлово г, Стекольщиков ул, 1А</t>
  </si>
  <si>
    <t>1292.400</t>
  </si>
  <si>
    <t>Гусь-Хрустальный р-н, Курлово г, Центральная ул, 11</t>
  </si>
  <si>
    <t>Гусь-Хрустальный р-н, Курлово г, Центральная ул, 13</t>
  </si>
  <si>
    <t>1244.000</t>
  </si>
  <si>
    <t>Гусь-Хрустальный р-н, Курлово г, Центральная ул, 1А</t>
  </si>
  <si>
    <t>Гусь-Хрустальный р-н, Курлово г, Центральная ул, 9</t>
  </si>
  <si>
    <t>Гусь-Хрустальный р-н, Курлово г, Центральная ул, 9А</t>
  </si>
  <si>
    <t>691.000</t>
  </si>
  <si>
    <t>Гусь-Хрустальный р-н, Лесниково д, Молодежная ул, 2</t>
  </si>
  <si>
    <t>Гусь-Хрустальный р-н, Мезиновский п, Вокзальная ул, 32</t>
  </si>
  <si>
    <t>Гусь-Хрустальный р-н, Мезиновский п, Кирова ул, 27</t>
  </si>
  <si>
    <t>Гусь-Хрустальный р-н, Мезиновский п, Мира ул, 10</t>
  </si>
  <si>
    <t>Гусь-Хрустальный р-н, Мезиновский п, Мира ул, 4</t>
  </si>
  <si>
    <t>Гусь-Хрустальный р-н, Мезиновский п, Новая ул, 3</t>
  </si>
  <si>
    <t>Гусь-Хрустальный р-н, Мезиновский п, Строительная ул, 10</t>
  </si>
  <si>
    <t>Гусь-Хрустальный р-н, Мезиновский п, Строительная ул, 16</t>
  </si>
  <si>
    <t>532.300</t>
  </si>
  <si>
    <t>Гусь-Хрустальный р-н, Мезиновский п, Строительная ул, 17</t>
  </si>
  <si>
    <t>607.200</t>
  </si>
  <si>
    <t>Гусь-Хрустальный р-н, Мезиновский п, Строительная ул, 18</t>
  </si>
  <si>
    <t>Гусь-Хрустальный р-н, Мезиновский п, Строительная ул, 19</t>
  </si>
  <si>
    <t>Гусь-Хрустальный р-н, Мезиновский п, Строительная ул, 20</t>
  </si>
  <si>
    <t>636.100</t>
  </si>
  <si>
    <t>Гусь-Хрустальный р-н, Мезиновский п, Строительная ул, 21</t>
  </si>
  <si>
    <t>Гусь-Хрустальный р-н, Мезиновский п, Строительная ул, 27</t>
  </si>
  <si>
    <t>Гусь-Хрустальный р-н, Мезиновский п, Строительная ул, 34</t>
  </si>
  <si>
    <t>Гусь-Хрустальный р-н, Мезиновский п, Строительная ул, 35</t>
  </si>
  <si>
    <t>628.200</t>
  </si>
  <si>
    <t>Гусь-Хрустальный р-н, Мезиновский п, Строительная ул, 36</t>
  </si>
  <si>
    <t>Гусь-Хрустальный р-н, Мезиновский п, Строительная ул, 37</t>
  </si>
  <si>
    <t>578.400</t>
  </si>
  <si>
    <t>Гусь-Хрустальный р-н, Мезиновский п, Строительная ул, 39</t>
  </si>
  <si>
    <t>528.900</t>
  </si>
  <si>
    <t>Гусь-Хрустальный р-н, Мезиновский п, Строительная ул, 40</t>
  </si>
  <si>
    <t>Гусь-Хрустальный р-н, Мезиновский п, Строительная ул, 41</t>
  </si>
  <si>
    <t>Гусь-Хрустальный р-н, Мезиновский п, Строительная ул, 44</t>
  </si>
  <si>
    <t>Гусь-Хрустальный р-н, Мезиновский п, Строительная ул, 45</t>
  </si>
  <si>
    <t>Гусь-Хрустальный р-н, Мезиновский п, Строительная ул, 46</t>
  </si>
  <si>
    <t>773.300</t>
  </si>
  <si>
    <t>641.700</t>
  </si>
  <si>
    <t>995.800</t>
  </si>
  <si>
    <t>Гусь-Хрустальный р-н, Мезиновский п, Строительная ул, 47</t>
  </si>
  <si>
    <t>Гусь-Хрустальный р-н, Мезиновский п, Строительная ул, 7</t>
  </si>
  <si>
    <t>550.100</t>
  </si>
  <si>
    <t>Гусь-Хрустальный р-н, Мезиновский п, Строительная ул, 8</t>
  </si>
  <si>
    <t>738.300</t>
  </si>
  <si>
    <t>Гусь-Хрустальный р-н, Мезиновский п, Строительная ул, 9</t>
  </si>
  <si>
    <t>639.500</t>
  </si>
  <si>
    <t>Гусь-Хрустальный р-н, Мезиновский п, Фрезерная ул, 10</t>
  </si>
  <si>
    <t>1820.200</t>
  </si>
  <si>
    <t>Гусь-Хрустальный р-н, Мезиновский п, Фрезерная ул, 11</t>
  </si>
  <si>
    <t>847.500</t>
  </si>
  <si>
    <t>Гусь-Хрустальный р-н, Мезиновский п, Фрезерная ул, 12</t>
  </si>
  <si>
    <t>540.700</t>
  </si>
  <si>
    <t>Гусь-Хрустальный р-н, Мезиновский п, Фрезерная ул, 13</t>
  </si>
  <si>
    <t>Гусь-Хрустальный р-н, Мезиновский п, Фрезерная ул, 14</t>
  </si>
  <si>
    <t>Гусь-Хрустальный р-н, Мезиновский п, Фрезерная ул, 18</t>
  </si>
  <si>
    <t>Гусь-Хрустальный р-н, Мезиновский п, Фрезерная ул, 20</t>
  </si>
  <si>
    <t>Гусь-Хрустальный р-н, Мезиновский п, Фрезерная ул, 22</t>
  </si>
  <si>
    <t>Гусь-Хрустальный р-н, Мезиновский п, Фрезерная ул, 9</t>
  </si>
  <si>
    <t>Гусь-Хрустальный р-н, Мезиновский п, Центральная ул, 14</t>
  </si>
  <si>
    <t>273.400</t>
  </si>
  <si>
    <t>398.700</t>
  </si>
  <si>
    <t>Гусь-Хрустальный р-н, Мезиновский п, Центральная ул, 3</t>
  </si>
  <si>
    <t>Гусь-Хрустальный р-н, Мезиновский п, Центральная ул, 5</t>
  </si>
  <si>
    <t>385.400</t>
  </si>
  <si>
    <t>Гусь-Хрустальный р-н, Нечаевская д, Железнодорожная ул, 1</t>
  </si>
  <si>
    <t>545.800</t>
  </si>
  <si>
    <t>870.900</t>
  </si>
  <si>
    <t>Гусь-Хрустальный р-н, Нечаевская д, Железнодорожная ул, 2</t>
  </si>
  <si>
    <t>Гусь-Хрустальный р-н, Нечаевская д, Железнодорожная ул, 3</t>
  </si>
  <si>
    <t>Гусь-Хрустальный р-н, Никулино д, Центральная ул, 17</t>
  </si>
  <si>
    <t>Гусь-Хрустальный р-н, Никулино д, Центральная ул, 17а</t>
  </si>
  <si>
    <t>Гусь-Хрустальный р-н, Никулино д, Центральная ул, 19</t>
  </si>
  <si>
    <t>Гусь-Хрустальный р-н, Никулино д, Центральная ул, 19А</t>
  </si>
  <si>
    <t>1070.610</t>
  </si>
  <si>
    <t>Гусь-Хрустальный р-н, Облепиха д, 1</t>
  </si>
  <si>
    <t>Гусь-Хрустальный р-н, Облепиха д, 2</t>
  </si>
  <si>
    <t>Гусь-Хрустальный р-н, Тасинский Бор п, Новая ул, 2</t>
  </si>
  <si>
    <t>275.400</t>
  </si>
  <si>
    <t>Гусь-Хрустальный р-н, Тасинский Бор п, Новая ул, 3</t>
  </si>
  <si>
    <t>Гусь-Хрустальный р-н, Тасинский Бор п, Центральная ул, 11а</t>
  </si>
  <si>
    <t>898.600</t>
  </si>
  <si>
    <t>Гусь-Хрустальный р-н, Тасинский Бор п, Центральная ул, 15</t>
  </si>
  <si>
    <t>230.300</t>
  </si>
  <si>
    <t>Гусь-Хрустальный р-н, Тасинский Бор п, Центральная ул, 17</t>
  </si>
  <si>
    <t>388.900</t>
  </si>
  <si>
    <t>646.900</t>
  </si>
  <si>
    <t>Гусь-Хрустальный р-н, Тасинский Бор п, Центральная ул, 6</t>
  </si>
  <si>
    <t>Гусь-Хрустальный р-н, Тасинский Бор п, Центральная ул, 8</t>
  </si>
  <si>
    <t>Гусь-Хрустальный р-н, Тасинский Бор п, Центральная ул, 9</t>
  </si>
  <si>
    <t>921.700</t>
  </si>
  <si>
    <t>Гусь-Хрустальный р-н, Тасинский п, Новая ул, 2а</t>
  </si>
  <si>
    <t>Гусь-Хрустальный р-н, Уршельский п, Интернациональная ул, 12</t>
  </si>
  <si>
    <t>Гусь-Хрустальный р-н, Уршельский п, Мира ул, 10</t>
  </si>
  <si>
    <t>Гусь-Хрустальный р-н, Уршельский п, Мира ул, 12</t>
  </si>
  <si>
    <t>Гусь-Хрустальный р-н, Уршельский п, Мира ул, 2</t>
  </si>
  <si>
    <t>Гусь-Хрустальный р-н, Уршельский п, Мира ул, 6</t>
  </si>
  <si>
    <t>Гусь-Хрустальный р-н, Уршельский п, Московская ул, 11а</t>
  </si>
  <si>
    <t>654.700</t>
  </si>
  <si>
    <t>Гусь-Хрустальный р-н, Уршельский п, Московская ул, 13а</t>
  </si>
  <si>
    <t>2229.300</t>
  </si>
  <si>
    <t>Гусь-Хрустальный р-н, Уршельский п, Московская ул, 1а</t>
  </si>
  <si>
    <t>Гусь-Хрустальный р-н, Уршельский п, Московская ул, 2а</t>
  </si>
  <si>
    <t>Гусь-Хрустальный р-н, Уршельский п, Московская ул, 2Б корп. 1</t>
  </si>
  <si>
    <t>Гусь-Хрустальный р-н, Уршельский п, Московская ул, 3а</t>
  </si>
  <si>
    <t>Гусь-Хрустальный р-н, Уршельский п, Московская ул, 5а</t>
  </si>
  <si>
    <t>2080.000</t>
  </si>
  <si>
    <t>Гусь-Хрустальный р-н, Уршельский п, Московская ул, 7а</t>
  </si>
  <si>
    <t>1180.400</t>
  </si>
  <si>
    <t>Гусь-Хрустальный р-н, Уршельский п, Московская ул, 9а</t>
  </si>
  <si>
    <t>2135.000</t>
  </si>
  <si>
    <t>454.500</t>
  </si>
  <si>
    <t>Гусь-Хрустальный р-н, Уршельский п, Театральная ул, 27</t>
  </si>
  <si>
    <t>Гусь-Хрустальный р-н, Уршельский п, Театральная ул, 32</t>
  </si>
  <si>
    <t>Гусь-Хрустальный р-н, Уршельский п, Театральная ул, 33</t>
  </si>
  <si>
    <t>264.600</t>
  </si>
  <si>
    <t>Гусь-Хрустальный р-н, Уршельский п, Театральная ул, 34</t>
  </si>
  <si>
    <t>Гусь-Хрустальный р-н, Уршельский п, Театральная ул, 35</t>
  </si>
  <si>
    <t>Гусь-Хрустальный р-н, Уршельский п, Театральная ул, 38</t>
  </si>
  <si>
    <t>2715.000</t>
  </si>
  <si>
    <t>978.600</t>
  </si>
  <si>
    <t>Гусь-Хрустальный р-н, Уршельский п, Театральная ул, 3а</t>
  </si>
  <si>
    <t>455.700</t>
  </si>
  <si>
    <t>Гусь-Хрустальный р-н, Уршельский п, Театральная ул, 40</t>
  </si>
  <si>
    <t>Гусь-Хрустальный р-н, Уршельский п, Театральная ул, 42</t>
  </si>
  <si>
    <t>Гусь-Хрустальный р-н, Уршельский п, Театральная ул, 50</t>
  </si>
  <si>
    <t>Гусь-Хрустальный р-н, Уршельский п, Театральная ул, 8</t>
  </si>
  <si>
    <t>Камешково г, 3 Интернационала ул, 1</t>
  </si>
  <si>
    <t>Камешково г, 3 Интернационала ул, 3</t>
  </si>
  <si>
    <t>Камешково г, Абрамова ул, 4</t>
  </si>
  <si>
    <t>644.200</t>
  </si>
  <si>
    <t>Камешково г, Абрамова ул, 5</t>
  </si>
  <si>
    <t>Камешково г, Абрамова ул, 6</t>
  </si>
  <si>
    <t>Камешково г, Абрамова ул, 7</t>
  </si>
  <si>
    <t>207.100</t>
  </si>
  <si>
    <t>Камешково г, Володарского ул, 2</t>
  </si>
  <si>
    <t>Камешково г, Володарского ул, 4</t>
  </si>
  <si>
    <t>Камешково г, Володарского ул, 6</t>
  </si>
  <si>
    <t>1345.000</t>
  </si>
  <si>
    <t>Камешково г, Герцена ул, 12</t>
  </si>
  <si>
    <t>Камешково г, Герцена ул, 19</t>
  </si>
  <si>
    <t>338.300</t>
  </si>
  <si>
    <t>511.900</t>
  </si>
  <si>
    <t>Камешково г, Дорожная ул, 4</t>
  </si>
  <si>
    <t>Камешково г, Дорофеичева ул, 10</t>
  </si>
  <si>
    <t>Камешково г, Дорофеичева ул, 11</t>
  </si>
  <si>
    <t>Камешково г, Дорофеичева ул, 12</t>
  </si>
  <si>
    <t>Камешково г, Дорофеичева ул, 13</t>
  </si>
  <si>
    <t>Камешково г, Дорофеичева ул, 14</t>
  </si>
  <si>
    <t>Камешково г, Дорофеичева ул, 15</t>
  </si>
  <si>
    <t>Камешково г, Дорофеичева ул, 17</t>
  </si>
  <si>
    <t>Камешково г, Дорофеичева ул, 7а</t>
  </si>
  <si>
    <t>307.500</t>
  </si>
  <si>
    <t>Камешково г, Дорофеичева ул, 7б</t>
  </si>
  <si>
    <t>265.400</t>
  </si>
  <si>
    <t>Камешково г, Дорофеичева ул, 8</t>
  </si>
  <si>
    <t>Камешково г, Карла Либкнехта ул, 8</t>
  </si>
  <si>
    <t>Камешково г, Карла Маркса ул, 57</t>
  </si>
  <si>
    <t>Камешково г, Карла Маркса ул, 58</t>
  </si>
  <si>
    <t>Камешково г, Карла Маркса ул, 60</t>
  </si>
  <si>
    <t>150.700</t>
  </si>
  <si>
    <t>Камешково г, Карла Маркса ул, 64</t>
  </si>
  <si>
    <t>Камешково г, Карла Маркса ул, 66</t>
  </si>
  <si>
    <t>Камешково г, Комсомольская пл, 10</t>
  </si>
  <si>
    <t>Камешково г, Комсомольская пл, 10б</t>
  </si>
  <si>
    <t>Камешково г, Комсомольская пл, 12</t>
  </si>
  <si>
    <t>Камешково г, Комсомольская пл, 12а</t>
  </si>
  <si>
    <t>Камешково г, Комсомольская пл, 14</t>
  </si>
  <si>
    <t>Камешково г, Комсомольская пл, 16</t>
  </si>
  <si>
    <t>503.560</t>
  </si>
  <si>
    <t>Камешково г, Комсомольская пл, 6</t>
  </si>
  <si>
    <t>509.840</t>
  </si>
  <si>
    <t>Камешково г, Комсомольская пл, 69Б</t>
  </si>
  <si>
    <t>Камешково г, Комсомольская пл, 6а</t>
  </si>
  <si>
    <t>4586.450</t>
  </si>
  <si>
    <t>Камешково г, Крупской ул, 10А</t>
  </si>
  <si>
    <t>Камешково г, Крупской ул, 10Б</t>
  </si>
  <si>
    <t>Камешково г, Крупской ул, 10В</t>
  </si>
  <si>
    <t>Камешково г, Крупской ул, 17А</t>
  </si>
  <si>
    <t>502.330</t>
  </si>
  <si>
    <t>Камешково г, Крупской ул, 17Б</t>
  </si>
  <si>
    <t>837.000</t>
  </si>
  <si>
    <t>Камешково г, Крупской ул, 17В</t>
  </si>
  <si>
    <t>963.200</t>
  </si>
  <si>
    <t>Камешково г, Крупской ул, 19А</t>
  </si>
  <si>
    <t>Камешково г, Ленина ул, 3</t>
  </si>
  <si>
    <t>Камешково г, Ленина ул, 4</t>
  </si>
  <si>
    <t>Камешково г, Ленина ул, 5</t>
  </si>
  <si>
    <t>Камешково г, Ленина ул, 6</t>
  </si>
  <si>
    <t>Камешково г, Ленина ул, 7</t>
  </si>
  <si>
    <t>Камешково г, Ленина ул, 8</t>
  </si>
  <si>
    <t>4926.000</t>
  </si>
  <si>
    <t>Камешково г, Ленина ул, 9</t>
  </si>
  <si>
    <t>Камешково г, Молодежная ул, 11</t>
  </si>
  <si>
    <t>Камешково г, Молодежная ул, 2</t>
  </si>
  <si>
    <t>1274.000</t>
  </si>
  <si>
    <t>1300.400</t>
  </si>
  <si>
    <t>Камешково г, Молодежная ул, 7А</t>
  </si>
  <si>
    <t>Камешково г, Ногина ул, 16</t>
  </si>
  <si>
    <t>1273.600</t>
  </si>
  <si>
    <t>3083.700</t>
  </si>
  <si>
    <t>Камешково г, Ногина ул, 5</t>
  </si>
  <si>
    <t>884.340</t>
  </si>
  <si>
    <t>Камешково г, Рабочая ул, 7А</t>
  </si>
  <si>
    <t>439.200</t>
  </si>
  <si>
    <t>Камешково г, Рабочая ул, 7Б</t>
  </si>
  <si>
    <t>Камешково г, Рабочая ул, 7В</t>
  </si>
  <si>
    <t>Камешково г, Рабочая ул, 8А</t>
  </si>
  <si>
    <t>Камешково г, Рабочая ул, 8Б</t>
  </si>
  <si>
    <t>Камешково г, Рабочая ул, 8В</t>
  </si>
  <si>
    <t>Камешково г, Рабочая ул, 9А</t>
  </si>
  <si>
    <t>304.440</t>
  </si>
  <si>
    <t>Камешково г, Рабочая ул, 9Б</t>
  </si>
  <si>
    <t>Камешково г, Свердлова ул, 11</t>
  </si>
  <si>
    <t>Камешково г, Свердлова ул, 14</t>
  </si>
  <si>
    <t>Камешково г, Свердлова ул, 17</t>
  </si>
  <si>
    <t>Камешково г, Свердлова ул, 17А</t>
  </si>
  <si>
    <t>Камешково г, Свердлова ул, 20</t>
  </si>
  <si>
    <t>467.210</t>
  </si>
  <si>
    <t>Камешково г, Свердлова ул, 22</t>
  </si>
  <si>
    <t>Камешково г, Свердлова ул, 24</t>
  </si>
  <si>
    <t>Камешково г, Свердлова ул, 26</t>
  </si>
  <si>
    <t>Камешково г, Свердлова ул, 7</t>
  </si>
  <si>
    <t>Камешково г, Смурова ул, 10</t>
  </si>
  <si>
    <t>Камешково г, Смурова ул, 11</t>
  </si>
  <si>
    <t>Камешково г, Смурова ул, 13</t>
  </si>
  <si>
    <t>1226.000</t>
  </si>
  <si>
    <t>Камешково г, Смурова ул, 4</t>
  </si>
  <si>
    <t>Камешково г, Смурова ул, 6</t>
  </si>
  <si>
    <t>Камешково г, Смурова ул, 7</t>
  </si>
  <si>
    <t>Камешково г, Смурова ул, 7А</t>
  </si>
  <si>
    <t>Камешково г, Смурова ул, 9</t>
  </si>
  <si>
    <t>Камешково г, Советская ул, 2</t>
  </si>
  <si>
    <t>Камешково г, Советская ул, 2А</t>
  </si>
  <si>
    <t>Камешково г, Советская ул, 2Г</t>
  </si>
  <si>
    <t>Камешково г, Совхозная ул, 15</t>
  </si>
  <si>
    <t>390.130</t>
  </si>
  <si>
    <t>Камешково г, Совхозная ул, 17</t>
  </si>
  <si>
    <t>Камешково г, Совхозная ул, 19</t>
  </si>
  <si>
    <t>1463.700</t>
  </si>
  <si>
    <t>Камешково г, Совхозная ул, 20</t>
  </si>
  <si>
    <t>844.000</t>
  </si>
  <si>
    <t>Камешково г, Совхозная ул, 21</t>
  </si>
  <si>
    <t>1417.000</t>
  </si>
  <si>
    <t>Камешково г, Совхозная ул, 22</t>
  </si>
  <si>
    <t>792.500</t>
  </si>
  <si>
    <t>Камешково г, Школьная ул, 10</t>
  </si>
  <si>
    <t>Камешково г, Школьная ул, 11</t>
  </si>
  <si>
    <t>Камешково г, Школьная ул, 13</t>
  </si>
  <si>
    <t>Камешково г, Школьная ул, 5</t>
  </si>
  <si>
    <t>Камешково г, Школьная ул, 7</t>
  </si>
  <si>
    <t>1261.300</t>
  </si>
  <si>
    <t>Камешково г, Школьная ул, 9</t>
  </si>
  <si>
    <t>Камешковский р-н, Волковойно д, Садовая ул, 18</t>
  </si>
  <si>
    <t>Камешковский р-н, Волковойно д, Садовая ул, 19</t>
  </si>
  <si>
    <t>Камешковский р-н, Второво с, Железнодорожная ул, 11</t>
  </si>
  <si>
    <t>Камешковский р-н, Второво с, Молодежная ул, 1</t>
  </si>
  <si>
    <t>Камешковский р-н, Второво с, Молодежная ул, 2</t>
  </si>
  <si>
    <t>Камешковский р-н, Второво с, Молодежная ул, 3</t>
  </si>
  <si>
    <t>Камешковский р-н, Второво с, Молодежная ул, 4</t>
  </si>
  <si>
    <t>Камешковский р-н, Второво с, Молодежная ул, 5</t>
  </si>
  <si>
    <t>Камешковский р-н, Второво с, Молодежная ул, 6</t>
  </si>
  <si>
    <t>975.400</t>
  </si>
  <si>
    <t>Камешковский р-н, Второво с, Сосновая ул, 2</t>
  </si>
  <si>
    <t>Камешковский р-н, Второво с, Сосновая ул, 4</t>
  </si>
  <si>
    <t>379.900</t>
  </si>
  <si>
    <t>Камешковский р-н, Гатиха с, Военный городок ул, 19а</t>
  </si>
  <si>
    <t>Камешковский р-н, Гатиха с, Военный городок ул, 19б</t>
  </si>
  <si>
    <t>673.600</t>
  </si>
  <si>
    <t>Камешковский р-н, Гатиха с, Военный городок ул, 19в</t>
  </si>
  <si>
    <t>679.400</t>
  </si>
  <si>
    <t>Камешковский р-н, Гатиха с, Военный городок ул, 19г</t>
  </si>
  <si>
    <t>668.800</t>
  </si>
  <si>
    <t>Камешковский р-н, Гатиха с, Шоссейная ул, 1</t>
  </si>
  <si>
    <t>Камешковский р-н, Гатиха с, Шоссейная ул, 3</t>
  </si>
  <si>
    <t>Камешковский р-н, Гатиха с, Шоссейная ул, 4</t>
  </si>
  <si>
    <t>Камешковский р-н, Горки с, Колхозная ул, 20</t>
  </si>
  <si>
    <t>401.600</t>
  </si>
  <si>
    <t>Камешковский р-н, Горки с, Колхозная ул, 21</t>
  </si>
  <si>
    <t>Камешковский р-н, Горки с, Колхозная ул, 7</t>
  </si>
  <si>
    <t>Камешковский р-н, Дружба п, Мира ул, 1</t>
  </si>
  <si>
    <t>354.100</t>
  </si>
  <si>
    <t>Камешковский р-н, Дружба п, Мира ул, 10</t>
  </si>
  <si>
    <t>1129.200</t>
  </si>
  <si>
    <t>Камешковский р-н, Дружба п, Мира ул, 11</t>
  </si>
  <si>
    <t>385.980</t>
  </si>
  <si>
    <t>Камешковский р-н, Дружба п, Мира ул, 12</t>
  </si>
  <si>
    <t>681.250</t>
  </si>
  <si>
    <t>Камешковский р-н, Дружба п, Мира ул, 14</t>
  </si>
  <si>
    <t>Камешковский р-н, Дружба п, Мира ул, 16</t>
  </si>
  <si>
    <t>355.700</t>
  </si>
  <si>
    <t>Камешковский р-н, Дружба п, Мира ул, 4</t>
  </si>
  <si>
    <t>349.500</t>
  </si>
  <si>
    <t>231.300</t>
  </si>
  <si>
    <t>Камешковский р-н, Дружба п, Мира ул, 6</t>
  </si>
  <si>
    <t>Камешковский р-н, Дружба п, Мира ул, 7</t>
  </si>
  <si>
    <t>648.930</t>
  </si>
  <si>
    <t>Камешковский р-н, Дружба п, Мира ул, 8</t>
  </si>
  <si>
    <t>Камешковский р-н, им Карла Маркса п, Карла Маркса ул, 2</t>
  </si>
  <si>
    <t>Камешковский р-н, им Карла Маркса п, Карла Маркса ул, 4</t>
  </si>
  <si>
    <t>909.000</t>
  </si>
  <si>
    <t>Камешковский р-н, им Карла Маркса п, Лесная ул, 11</t>
  </si>
  <si>
    <t>Камешковский р-н, им Карла Маркса п, Лесная ул, 12</t>
  </si>
  <si>
    <t>793.290</t>
  </si>
  <si>
    <t>Камешковский р-н, им Карла Маркса п, Лесная ул, 13</t>
  </si>
  <si>
    <t>Камешковский р-н, им Карла Маркса п, Лесная ул, 9</t>
  </si>
  <si>
    <t>Камешковский р-н, им Карла Маркса п, Набережная ул, 6</t>
  </si>
  <si>
    <t>436.300</t>
  </si>
  <si>
    <t>Камешковский р-н, им Карла Маркса п, Шоссейная ул, 15</t>
  </si>
  <si>
    <t>Камешковский р-н, им Карла Маркса п, Шоссейная ул, 17</t>
  </si>
  <si>
    <t>Камешковский р-н, им Карла Маркса п, Шоссейная ул, 21</t>
  </si>
  <si>
    <t>Камешковский р-н, им Карла Маркса п, Шоссейная ул, 25</t>
  </si>
  <si>
    <t>Камешковский р-н, им Карла Маркса п, Шоссейная ул, 27</t>
  </si>
  <si>
    <t>Камешковский р-н, им Карла Маркса п, Шоссейная ул, 3</t>
  </si>
  <si>
    <t>Камешковский р-н, им Карла Маркса п, Шоссейная ул, 9</t>
  </si>
  <si>
    <t>304.400</t>
  </si>
  <si>
    <t>Камешковский р-н, им Кирова п, Школьная ул, 25</t>
  </si>
  <si>
    <t>601.500</t>
  </si>
  <si>
    <t>Камешковский р-н, им Кирова п, Школьная ул, 27</t>
  </si>
  <si>
    <t>815.560</t>
  </si>
  <si>
    <t>Камешковский р-н, им Красина п, Зеленая ул, 5</t>
  </si>
  <si>
    <t>Камешковский р-н, им Красина п, Зеленая ул, 7а</t>
  </si>
  <si>
    <t>Камешковский р-н, им Красина п, Рабочая ул, 3</t>
  </si>
  <si>
    <t>227.400</t>
  </si>
  <si>
    <t>Камешковский р-н, им Красина п, Рабочая ул, 7</t>
  </si>
  <si>
    <t>1723.000</t>
  </si>
  <si>
    <t>Камешковский р-н, им Максима Горького п, Морозова ул, 8</t>
  </si>
  <si>
    <t>804.900</t>
  </si>
  <si>
    <t>Камешковский р-н, им Максима Горького п, Шоссейная ул, 2</t>
  </si>
  <si>
    <t>1241.000</t>
  </si>
  <si>
    <t>Камешковский р-н, им Максима Горького п, Шоссейная ул, 3</t>
  </si>
  <si>
    <t>Камешковский р-н, им Максима Горького п, Шоссейная ул, 4</t>
  </si>
  <si>
    <t>1264.700</t>
  </si>
  <si>
    <t>Камешковский р-н, им Максима Горького п, Шоссейная ул, 5</t>
  </si>
  <si>
    <t>1281.500</t>
  </si>
  <si>
    <t>Камешковский р-н, им Максима Горького п, Шоссейная ул, 6</t>
  </si>
  <si>
    <t>1254.200</t>
  </si>
  <si>
    <t>Камешковский р-н, им Максима Горького п, Шоссейная ул, 7</t>
  </si>
  <si>
    <t>Камешковский р-н, Коверино с, Садовая ул, 11</t>
  </si>
  <si>
    <t>Камешковский р-н, Коверино с, Садовая ул, 3а</t>
  </si>
  <si>
    <t>574.200</t>
  </si>
  <si>
    <t>629.900</t>
  </si>
  <si>
    <t>Камешковский р-н, Коверино с, Садовая ул, 5</t>
  </si>
  <si>
    <t>Камешковский р-н, Коверино с, Садовая ул, 7</t>
  </si>
  <si>
    <t>Камешковский р-н, Краснознаменский п, Шоссейная ул, 1</t>
  </si>
  <si>
    <t>670.800</t>
  </si>
  <si>
    <t>Камешковский р-н, Лаптево с, Луговая ул, 2</t>
  </si>
  <si>
    <t>884.500</t>
  </si>
  <si>
    <t>Камешковский р-н, Лаптево с, Луговая ул, 3</t>
  </si>
  <si>
    <t>947.300</t>
  </si>
  <si>
    <t>Камешковский р-н, Лаптево с, Луговая ул, 4</t>
  </si>
  <si>
    <t>943.500</t>
  </si>
  <si>
    <t>Камешковский р-н, Лубенцы д, 66</t>
  </si>
  <si>
    <t>Камешковский р-н, Лубенцы д, 67</t>
  </si>
  <si>
    <t>Камешковский р-н, Лубенцы д, 68</t>
  </si>
  <si>
    <t>648.100</t>
  </si>
  <si>
    <t>Камешковский р-н, Мирный п, Садовая ул, 2</t>
  </si>
  <si>
    <t>250.600</t>
  </si>
  <si>
    <t>Камешковский р-н, Мирный п, Садовая ул, 6</t>
  </si>
  <si>
    <t>Камешковский р-н, Мирный п, Центральная ул, 26</t>
  </si>
  <si>
    <t>Камешковский р-н, Мирный п, Центральная ул, 2а</t>
  </si>
  <si>
    <t>Камешковский р-н, Мирный п, Центральная ул, 80</t>
  </si>
  <si>
    <t>Камешковский р-н, Мирный п, Центральная ул, 81</t>
  </si>
  <si>
    <t>Камешковский р-н, Мирный п, Центральная ул, 82</t>
  </si>
  <si>
    <t>Камешковский р-н, Мирный п, Центральная ул, 83</t>
  </si>
  <si>
    <t>405.900</t>
  </si>
  <si>
    <t>Камешковский р-н, Мирный п, Центральная ул, 84</t>
  </si>
  <si>
    <t>448.700</t>
  </si>
  <si>
    <t>Камешковский р-н, Мирный п, Центральная ул, 85</t>
  </si>
  <si>
    <t>Камешковский р-н, Мирный п, Центральная ул, 86</t>
  </si>
  <si>
    <t>Камешковский р-н, Мирный п, Школьная ул, 1</t>
  </si>
  <si>
    <t>Камешковский р-н, Мирный п, Школьная ул, 5</t>
  </si>
  <si>
    <t>Камешковский р-н, Новая Быковка д, 65</t>
  </si>
  <si>
    <t>679.900</t>
  </si>
  <si>
    <t>Камешковский р-н, Новая Печуга д, 62</t>
  </si>
  <si>
    <t>Камешковский р-н, Новая Печуга д, 63</t>
  </si>
  <si>
    <t>Камешковский р-н, Новая Печуга д, 65</t>
  </si>
  <si>
    <t>Камешковский р-н, Новки п, Ильича ул, 3</t>
  </si>
  <si>
    <t>Камешковский р-н, Новки п, Ильича ул, 5</t>
  </si>
  <si>
    <t>Камешковский р-н, Новки п, Ильича ул, 9</t>
  </si>
  <si>
    <t>1702.800</t>
  </si>
  <si>
    <t>521.600</t>
  </si>
  <si>
    <t>Камешковский р-н, Новки п, Чапаева ул, 13</t>
  </si>
  <si>
    <t>Камешковский р-н, Новки п, Чапаева ул, 15</t>
  </si>
  <si>
    <t>493.900</t>
  </si>
  <si>
    <t>454.100</t>
  </si>
  <si>
    <t>Камешковский р-н, Новки п, Чапаева ул, 19</t>
  </si>
  <si>
    <t>985.100</t>
  </si>
  <si>
    <t>1069.500</t>
  </si>
  <si>
    <t>Камешковский р-н, Сергеиха д, Карла Либкнехта ул, 76</t>
  </si>
  <si>
    <t>Камешковский р-н, Сергеиха д, Карла Либкнехта ул, 88</t>
  </si>
  <si>
    <t>100.000</t>
  </si>
  <si>
    <t>Камешковский р-н, Сергеиха д, Фрунзе ул, 107</t>
  </si>
  <si>
    <t>Камешковский р-н, Сергеиха д, Фрунзе ул, 110</t>
  </si>
  <si>
    <t>Камешковский р-н, Сергеиха д, Фрунзе ул, 111</t>
  </si>
  <si>
    <t>Камешковский р-н, Сергеиха д, Фрунзе ул, 112</t>
  </si>
  <si>
    <t>80.000</t>
  </si>
  <si>
    <t>Камешковский р-н, Сергеиха д, Фрунзе ул, 113</t>
  </si>
  <si>
    <t>Камешковский р-н, Сергеиха д, Фрунзе ул, 114</t>
  </si>
  <si>
    <t>Камешковский р-н, Сергеиха д, Фрунзе ул, 115</t>
  </si>
  <si>
    <t>Камешковский р-н, Сергеиха д, Фрунзе ул, 67</t>
  </si>
  <si>
    <t>714.000</t>
  </si>
  <si>
    <t>Камешковский р-н, Сергеиха д, Фрунзе ул, 76</t>
  </si>
  <si>
    <t>Киржач г, 40 лет Октября ул, 10</t>
  </si>
  <si>
    <t>Киржач г, 40 лет Октября ул, 12</t>
  </si>
  <si>
    <t>414.650</t>
  </si>
  <si>
    <t>Киржач г, 40 лет Октября ул, 15</t>
  </si>
  <si>
    <t>693.460</t>
  </si>
  <si>
    <t>Киржач г, 40 лет Октября ул, 26</t>
  </si>
  <si>
    <t>Киржач г, 40 лет Октября ул, 26а</t>
  </si>
  <si>
    <t>1078.180</t>
  </si>
  <si>
    <t>Киржач г, 40 лет Октября ул, 28</t>
  </si>
  <si>
    <t>Киржач г, 40 лет Октября ул, 30</t>
  </si>
  <si>
    <t>460.700</t>
  </si>
  <si>
    <t>Киржач г, 40 лет Октября ул, 32</t>
  </si>
  <si>
    <t>535.350</t>
  </si>
  <si>
    <t>Киржач г, 40 лет Октября ул, 34</t>
  </si>
  <si>
    <t>883.730</t>
  </si>
  <si>
    <t>Киржач г, 40 лет Октября ул, 38</t>
  </si>
  <si>
    <t>Киржач г, 40 лет Октября ул, 40</t>
  </si>
  <si>
    <t>1149.240</t>
  </si>
  <si>
    <t>Киржач г, 40 лет Октября ул, 6</t>
  </si>
  <si>
    <t>416.650</t>
  </si>
  <si>
    <t>Киржач г, 40 лет Октября ул, 7</t>
  </si>
  <si>
    <t>Киржач г, 40 лет Октября ул, 8</t>
  </si>
  <si>
    <t>419.500</t>
  </si>
  <si>
    <t>Киржач г, 50 лет Октября ул, 10</t>
  </si>
  <si>
    <t>226.490</t>
  </si>
  <si>
    <t>Киржач г, 50 лет Октября ул, 7</t>
  </si>
  <si>
    <t>Киржач г, 50 лет Октября ул, 8</t>
  </si>
  <si>
    <t>Киржач г, Б. Московская ул, 1а</t>
  </si>
  <si>
    <t>Киржач г, Б. Московская ул, 2</t>
  </si>
  <si>
    <t>Киржач г, Б. Московская ул, 2а</t>
  </si>
  <si>
    <t>Киржач г, Б. Московская ул, 45а</t>
  </si>
  <si>
    <t>Киржач г, Больничный проезд, 1</t>
  </si>
  <si>
    <t>Киржач г, Больничный проезд, 11</t>
  </si>
  <si>
    <t>Киржач г, Больничный проезд, 3</t>
  </si>
  <si>
    <t>284.800</t>
  </si>
  <si>
    <t>Киржач г, Больничный проезд, 4</t>
  </si>
  <si>
    <t>Киржач г, Больничный проезд, 7</t>
  </si>
  <si>
    <t>253.100</t>
  </si>
  <si>
    <t>773.200</t>
  </si>
  <si>
    <t>Киржач г, Больничный проезд, 9а</t>
  </si>
  <si>
    <t>Киржач г, Владимирская ул, 29</t>
  </si>
  <si>
    <t>517.210</t>
  </si>
  <si>
    <t>Киржач г, Владимирская ул, 33</t>
  </si>
  <si>
    <t>Киржач г, Владимирская ул, 35</t>
  </si>
  <si>
    <t>682.770</t>
  </si>
  <si>
    <t>Киржач г, Вокзальная ул, 26</t>
  </si>
  <si>
    <t>259.800</t>
  </si>
  <si>
    <t>267.900</t>
  </si>
  <si>
    <t>Киржач г, Вокзальная ул, 28</t>
  </si>
  <si>
    <t>Киржач г, Вокзальная ул, 30</t>
  </si>
  <si>
    <t>408.100</t>
  </si>
  <si>
    <t>Киржач г, Гагарина ул, 18</t>
  </si>
  <si>
    <t>Киржач г, Гагарина ул, 24</t>
  </si>
  <si>
    <t>700.810</t>
  </si>
  <si>
    <t>Киржач г, Гагарина ул, 33</t>
  </si>
  <si>
    <t>270.300</t>
  </si>
  <si>
    <t>Киржач г, Гагарина ул, 35</t>
  </si>
  <si>
    <t>Киржач г, Гагарина ул, 48</t>
  </si>
  <si>
    <t>145.000</t>
  </si>
  <si>
    <t>122.800</t>
  </si>
  <si>
    <t>Киржач г, Гайдара ул, 13</t>
  </si>
  <si>
    <t>Киржач г, Гайдара ул, 15</t>
  </si>
  <si>
    <t>Киржач г, Гайдара ул, 30</t>
  </si>
  <si>
    <t>1401.110</t>
  </si>
  <si>
    <t>Киржач г, Гайдара ул, 35</t>
  </si>
  <si>
    <t>Киржач г, Гайдара ул, 37</t>
  </si>
  <si>
    <t>850.900</t>
  </si>
  <si>
    <t>Киржач г, Гайдара ул, 39</t>
  </si>
  <si>
    <t>Киржач г, Гайдара ул, 41</t>
  </si>
  <si>
    <t>741.500</t>
  </si>
  <si>
    <t>Киржач г, Гастелло ул, 1</t>
  </si>
  <si>
    <t>Киржач г, Гастелло ул, 3</t>
  </si>
  <si>
    <t>Киржач г, Гастелло ул, 5</t>
  </si>
  <si>
    <t>296.360</t>
  </si>
  <si>
    <t>Киржач г, Гастелло ул, 7</t>
  </si>
  <si>
    <t>268.300</t>
  </si>
  <si>
    <t>517.100</t>
  </si>
  <si>
    <t>511.230</t>
  </si>
  <si>
    <t>Киржач г, Денисенко ул, 17</t>
  </si>
  <si>
    <t>Киржач г, Денисенко ул, 24</t>
  </si>
  <si>
    <t>290.740</t>
  </si>
  <si>
    <t>Киржач г, Денисенко ул, 26</t>
  </si>
  <si>
    <t>299.380</t>
  </si>
  <si>
    <t>423.800</t>
  </si>
  <si>
    <t>Киржач г, Денисенко ул, 28</t>
  </si>
  <si>
    <t>305.420</t>
  </si>
  <si>
    <t>Киржач г, Денисенко ул, 30</t>
  </si>
  <si>
    <t>Киржач г, Денисенко ул, 32</t>
  </si>
  <si>
    <t>348.200</t>
  </si>
  <si>
    <t>Киржач г, Десантников ул, 13/1</t>
  </si>
  <si>
    <t>996.400</t>
  </si>
  <si>
    <t>Киржач г, Десантников ул, 7</t>
  </si>
  <si>
    <t>Киржач г, Десантников ул, 9</t>
  </si>
  <si>
    <t>1689.600</t>
  </si>
  <si>
    <t>Киржач г, Дзержинского ул, 3</t>
  </si>
  <si>
    <t>3201.300</t>
  </si>
  <si>
    <t>Киржач г, Добровольского ул, 15</t>
  </si>
  <si>
    <t>263.300</t>
  </si>
  <si>
    <t>Киржач г, Добровольского ул, 20</t>
  </si>
  <si>
    <t>1062.800</t>
  </si>
  <si>
    <t>Киржач г, Добровольского ул, 21</t>
  </si>
  <si>
    <t>Киржач г, Заводская ул, 12</t>
  </si>
  <si>
    <t>Киржач г, Заводская ул, 2</t>
  </si>
  <si>
    <t>Киржач г, Заводская ул, 4</t>
  </si>
  <si>
    <t>526.500</t>
  </si>
  <si>
    <t>Киржач г, Заводская ул, 6</t>
  </si>
  <si>
    <t>433.900</t>
  </si>
  <si>
    <t>Киржач г, Заводская ул, 8</t>
  </si>
  <si>
    <t>297.290</t>
  </si>
  <si>
    <t>Киржач г, Космонавтов ул, 80</t>
  </si>
  <si>
    <t>1139.800</t>
  </si>
  <si>
    <t>Киржач г, Космонавтов ул, 82</t>
  </si>
  <si>
    <t>Киржач г, Красноармейская ул, 12</t>
  </si>
  <si>
    <t>Киржач г, Красноармейская ул, 13</t>
  </si>
  <si>
    <t>Киржач г, Красный Октябрь мкр, 1-й Проезд ул, 2</t>
  </si>
  <si>
    <t>Киржач г, Красный Октябрь мкр, 40 лет Победы ул, 2</t>
  </si>
  <si>
    <t>1231.000</t>
  </si>
  <si>
    <t>Киржач г, Красный Октябрь мкр, Калинина ул, 55</t>
  </si>
  <si>
    <t>1173.300</t>
  </si>
  <si>
    <t>Киржач г, Красный Октябрь мкр, Калинина ул, 57</t>
  </si>
  <si>
    <t>542.750</t>
  </si>
  <si>
    <t>Киржач г, Красный Октябрь мкр, Калинина ул, 62</t>
  </si>
  <si>
    <t>1160.800</t>
  </si>
  <si>
    <t>Киржач г, Красный Октябрь мкр, Калинина ул, 64</t>
  </si>
  <si>
    <t>1263.720</t>
  </si>
  <si>
    <t>Киржач г, Красный Октябрь мкр, Калинина ул, 66</t>
  </si>
  <si>
    <t>808.800</t>
  </si>
  <si>
    <t>Киржач г, Красный Октябрь мкр, Калинина ул, 66а</t>
  </si>
  <si>
    <t>Киржач г, Красный Октябрь мкр, Калинина ул, 75</t>
  </si>
  <si>
    <t>Киржач г, Красный Октябрь мкр, Кирова ул, 1б</t>
  </si>
  <si>
    <t>Киржач г, Красный Октябрь мкр, Кирова ул, 1в</t>
  </si>
  <si>
    <t>Киржач г, Красный Октябрь мкр, Комсомольская ул, 54</t>
  </si>
  <si>
    <t>Киржач г, Красный Октябрь мкр, Комсомольская ул, 56</t>
  </si>
  <si>
    <t>Киржач г, Красный Октябрь мкр, Комсомольская ул, 72</t>
  </si>
  <si>
    <t>Киржач г, Красный Октябрь мкр, Метленкова ул, 1</t>
  </si>
  <si>
    <t>758.900</t>
  </si>
  <si>
    <t>1592.000</t>
  </si>
  <si>
    <t>Киржач г, Красный Октябрь мкр, Метленкова ул, 16м</t>
  </si>
  <si>
    <t>Киржач г, Красный Октябрь мкр, Метленкова ул, 1а</t>
  </si>
  <si>
    <t>Киржач г, Красный Октябрь мкр, Метленкова ул, 2</t>
  </si>
  <si>
    <t>1194.800</t>
  </si>
  <si>
    <t>864.300</t>
  </si>
  <si>
    <t>Киржач г, Красный Октябрь мкр, Октябрьская ул, 11</t>
  </si>
  <si>
    <t>1089.100</t>
  </si>
  <si>
    <t>Киржач г, Красный Октябрь мкр, Октябрьская ул, 13</t>
  </si>
  <si>
    <t>Киржач г, Красный Октябрь мкр, Октябрьская ул, 15</t>
  </si>
  <si>
    <t>1088.000</t>
  </si>
  <si>
    <t>Киржач г, Красный Октябрь мкр, Октябрьская ул, 20</t>
  </si>
  <si>
    <t>1254.500</t>
  </si>
  <si>
    <t>Киржач г, Красный Октябрь мкр, Первомайская ул, 14</t>
  </si>
  <si>
    <t>644.500</t>
  </si>
  <si>
    <t>Киржач г, Красный Октябрь мкр, Первомайская ул, 14а</t>
  </si>
  <si>
    <t>682.600</t>
  </si>
  <si>
    <t>469.940</t>
  </si>
  <si>
    <t>Киржач г, Красный Октябрь мкр, Первомайская ул, 22</t>
  </si>
  <si>
    <t>452.680</t>
  </si>
  <si>
    <t>443.450</t>
  </si>
  <si>
    <t>Киржач г, Красный Октябрь мкр, Первомайская ул, 3</t>
  </si>
  <si>
    <t>770.850</t>
  </si>
  <si>
    <t>Киржач г, Красный Октябрь мкр, Полевая ул, 10а</t>
  </si>
  <si>
    <t>819.600</t>
  </si>
  <si>
    <t>Киржач г, Красный Октябрь мкр, Полевая ул, 2</t>
  </si>
  <si>
    <t>Киржач г, Красный Октябрь мкр, Полевая ул, 2а</t>
  </si>
  <si>
    <t>257.810</t>
  </si>
  <si>
    <t>Киржач г, Красный Октябрь мкр, Прибрежная ул, 1 стр. 1</t>
  </si>
  <si>
    <t>Киржач г, Красный Октябрь мкр, Прибрежная ул, 1 стр. 2</t>
  </si>
  <si>
    <t>1210.950</t>
  </si>
  <si>
    <t>Киржач г, Красный Октябрь мкр, Прибрежная ул, 1 стр. 3</t>
  </si>
  <si>
    <t>1230.336</t>
  </si>
  <si>
    <t>Киржач г, Красный Октябрь мкр, Прибрежная ул, 1 стр. 4</t>
  </si>
  <si>
    <t>1194.100</t>
  </si>
  <si>
    <t>Киржач г, Красный Октябрь мкр, Пушкина ул, 10</t>
  </si>
  <si>
    <t>Киржач г, Красный Октябрь мкр, Пушкина ул, 10а</t>
  </si>
  <si>
    <t>Киржач г, Красный Октябрь мкр, Пушкина ул, 11</t>
  </si>
  <si>
    <t>518.750</t>
  </si>
  <si>
    <t>Киржач г, Красный Октябрь мкр, Пушкина ул, 16</t>
  </si>
  <si>
    <t>299.660</t>
  </si>
  <si>
    <t>Киржач г, Красный Октябрь мкр, Пушкина ул, 17</t>
  </si>
  <si>
    <t>324.690</t>
  </si>
  <si>
    <t>402.080</t>
  </si>
  <si>
    <t>Киржач г, Красный Октябрь мкр, Пушкина ул, 20</t>
  </si>
  <si>
    <t>393.150</t>
  </si>
  <si>
    <t>Киржач г, Красный Октябрь мкр, Пушкина ул, 22</t>
  </si>
  <si>
    <t>448.580</t>
  </si>
  <si>
    <t>Киржач г, Красный Октябрь мкр, Пушкина ул, 23</t>
  </si>
  <si>
    <t>503.600</t>
  </si>
  <si>
    <t>384.380</t>
  </si>
  <si>
    <t>Киржач г, Красный Октябрь мкр, Пушкина ул, 24</t>
  </si>
  <si>
    <t>444.210</t>
  </si>
  <si>
    <t>Киржач г, Красный Октябрь мкр, Пушкина ул, 25</t>
  </si>
  <si>
    <t>508.200</t>
  </si>
  <si>
    <t>390.930</t>
  </si>
  <si>
    <t>Киржач г, Красный Октябрь мкр, Пушкина ул, 26</t>
  </si>
  <si>
    <t>1662.840</t>
  </si>
  <si>
    <t>Киржач г, Красный Октябрь мкр, Пушкина ул, 27а</t>
  </si>
  <si>
    <t>Киржач г, Красный Октябрь мкр, Пушкина ул, 28</t>
  </si>
  <si>
    <t>1090.300</t>
  </si>
  <si>
    <t>Киржач г, Красный Октябрь мкр, Пушкина ул, 3</t>
  </si>
  <si>
    <t>819.800</t>
  </si>
  <si>
    <t>Киржач г, Красный Октябрь мкр, Пушкина ул, 30</t>
  </si>
  <si>
    <t>Киржач г, Красный Октябрь мкр, Пушкина ул, 4</t>
  </si>
  <si>
    <t>440.630</t>
  </si>
  <si>
    <t>346.260</t>
  </si>
  <si>
    <t>Киржач г, Красный Октябрь мкр, Пушкина ул, 5</t>
  </si>
  <si>
    <t>Киржач г, Красный Октябрь мкр, Пушкина ул, 8а</t>
  </si>
  <si>
    <t>1144.100</t>
  </si>
  <si>
    <t>Киржач г, Красный Октябрь мкр, Свердлова ул, 12</t>
  </si>
  <si>
    <t>959.400</t>
  </si>
  <si>
    <t>Киржач г, Красный Октябрь мкр, Северная ул, 5</t>
  </si>
  <si>
    <t>384.300</t>
  </si>
  <si>
    <t>Киржач г, Красный Октябрь мкр, Солнечный кв-л, 1</t>
  </si>
  <si>
    <t>Киржач г, Красный Октябрь мкр, Солнечный кв-л, 2</t>
  </si>
  <si>
    <t>808.300</t>
  </si>
  <si>
    <t>Киржач г, Красный Октябрь мкр, Солнечный кв-л, 4</t>
  </si>
  <si>
    <t>Киржач г, Красный Октябрь мкр, Солнечный кв-л, 5</t>
  </si>
  <si>
    <t>810.400</t>
  </si>
  <si>
    <t>Киржач г, Красный Октябрь мкр, Солнечный кв-л, 6</t>
  </si>
  <si>
    <t>601.270</t>
  </si>
  <si>
    <t>388.370</t>
  </si>
  <si>
    <t>Киржач г, Красный Октябрь мкр, Фурманова ул, 20</t>
  </si>
  <si>
    <t>389.610</t>
  </si>
  <si>
    <t>Киржач г, Красный Октябрь мкр, Фурманова ул, 22</t>
  </si>
  <si>
    <t>441.820</t>
  </si>
  <si>
    <t>Киржач г, Красный Октябрь мкр, Фурманова ул, 35</t>
  </si>
  <si>
    <t>467.180</t>
  </si>
  <si>
    <t>Киржач г, Красный Октябрь мкр, Фурманова ул, 4</t>
  </si>
  <si>
    <t>Киржач г, Красный Октябрь мкр, Фурманова ул, 41</t>
  </si>
  <si>
    <t>463.930</t>
  </si>
  <si>
    <t>Киржач г, Красный Октябрь мкр, Фурманова ул, 43</t>
  </si>
  <si>
    <t>657.480</t>
  </si>
  <si>
    <t>Киржач г, Красный Октябрь мкр, Фурманова ул, 45</t>
  </si>
  <si>
    <t>668.300</t>
  </si>
  <si>
    <t>Киржач г, Красный Октябрь мкр, Фурманова ул, 47</t>
  </si>
  <si>
    <t>Киржач г, Красный Октябрь мкр, Фурманова ул, 49</t>
  </si>
  <si>
    <t>Киржач г, Красный Октябрь мкр, Фурманова ул, 51</t>
  </si>
  <si>
    <t>470.850</t>
  </si>
  <si>
    <t>Киржач г, Красный Октябрь мкр, Фурманова ул, 8</t>
  </si>
  <si>
    <t>285.710</t>
  </si>
  <si>
    <t>Киржач г, Красный Октябрь мкр, Южный кв-л, 1</t>
  </si>
  <si>
    <t>1156.500</t>
  </si>
  <si>
    <t>Киржач г, Красный Октябрь мкр, Южный кв-л, 3</t>
  </si>
  <si>
    <t>Киржач г, Красный Октябрь мкр, Южный кв-л, 4</t>
  </si>
  <si>
    <t>1211.600</t>
  </si>
  <si>
    <t>Киржач г, Красный Октябрь мкр, Южный кв-л, 5</t>
  </si>
  <si>
    <t>775.500</t>
  </si>
  <si>
    <t>Киржач г, Красный Октябрь мкр, Южный кв-л, 6</t>
  </si>
  <si>
    <t>1204.700</t>
  </si>
  <si>
    <t>Киржач г, Красный Октябрь мкр, Южный кв-л, 7</t>
  </si>
  <si>
    <t>1236.400</t>
  </si>
  <si>
    <t>1092.700</t>
  </si>
  <si>
    <t>Киржач г, Красный Октябрь мкр, Южный кв-л, 8</t>
  </si>
  <si>
    <t>Киржач г, Красный Октябрь мкр, Южный кв-л, 9</t>
  </si>
  <si>
    <t>Киржач г, Ленинградская ул, 1</t>
  </si>
  <si>
    <t>Киржач г, Ленинградская ул, 100</t>
  </si>
  <si>
    <t>397.900</t>
  </si>
  <si>
    <t>Киржач г, Ленинградская ул, 102</t>
  </si>
  <si>
    <t>419.100</t>
  </si>
  <si>
    <t>615.500</t>
  </si>
  <si>
    <t>Киржач г, Ленинградская ул, 104</t>
  </si>
  <si>
    <t>404.400</t>
  </si>
  <si>
    <t>984.190</t>
  </si>
  <si>
    <t>Киржач г, Ленинградская ул, 54</t>
  </si>
  <si>
    <t>268.450</t>
  </si>
  <si>
    <t>Киржач г, Магистральная ул, 1</t>
  </si>
  <si>
    <t>Киржач г, Магистральная ул, 11</t>
  </si>
  <si>
    <t>Киржач г, Магистральная ул, 18</t>
  </si>
  <si>
    <t>Киржач г, Магистральная ул, 22</t>
  </si>
  <si>
    <t>Киржач г, Магистральная ул, 3</t>
  </si>
  <si>
    <t>Киржач г, Магистральная ул, 30</t>
  </si>
  <si>
    <t>681.100</t>
  </si>
  <si>
    <t>Киржач г, Магистральная ул, 5</t>
  </si>
  <si>
    <t>689.400</t>
  </si>
  <si>
    <t>Киржач г, Магистральная ул, 6</t>
  </si>
  <si>
    <t>Киржач г, Мичурина ул, 33/1</t>
  </si>
  <si>
    <t>Киржач г, Мичурина ул, 33</t>
  </si>
  <si>
    <t>Киржач г, Мичурина ул, 6</t>
  </si>
  <si>
    <t>Киржач г, Молодежная ул, 7</t>
  </si>
  <si>
    <t>Киржач г, Морозовская ул, 10</t>
  </si>
  <si>
    <t>249.830</t>
  </si>
  <si>
    <t>Киржач г, Морозовская ул, 122</t>
  </si>
  <si>
    <t>626.040</t>
  </si>
  <si>
    <t>Киржач г, Морозовская ул, 124</t>
  </si>
  <si>
    <t>493.980</t>
  </si>
  <si>
    <t>747.100</t>
  </si>
  <si>
    <t>Киржач г, Морозовская ул, 22</t>
  </si>
  <si>
    <t>Киржач г, Морозовская ул, 27</t>
  </si>
  <si>
    <t>181.100</t>
  </si>
  <si>
    <t>532.460</t>
  </si>
  <si>
    <t>Киржач г, Морозовская ул, 95</t>
  </si>
  <si>
    <t>Киржач г, Некрасовская ул, 11</t>
  </si>
  <si>
    <t>380.910</t>
  </si>
  <si>
    <t>Киржач г, Некрасовская ул, 24</t>
  </si>
  <si>
    <t>1203.100</t>
  </si>
  <si>
    <t>Киржач г, Островского ул, 20</t>
  </si>
  <si>
    <t>825.760</t>
  </si>
  <si>
    <t>Киржач г, Островского ул, 29Б</t>
  </si>
  <si>
    <t>Киржач г, Островского ул, 7</t>
  </si>
  <si>
    <t>2468.440</t>
  </si>
  <si>
    <t>Киржач г, Павловского ул, 26</t>
  </si>
  <si>
    <t>Киржач г, Павловского ул, 32</t>
  </si>
  <si>
    <t>629.600</t>
  </si>
  <si>
    <t>Киржач г, Павловского ул, 34</t>
  </si>
  <si>
    <t>1007.620</t>
  </si>
  <si>
    <t>Киржач г, Павловского ул, 36</t>
  </si>
  <si>
    <t>Киржач г, Первомайская ул, 20</t>
  </si>
  <si>
    <t>617.500</t>
  </si>
  <si>
    <t>605.800</t>
  </si>
  <si>
    <t>519.700</t>
  </si>
  <si>
    <t>738.100</t>
  </si>
  <si>
    <t>Киржач г, Прибрежный кв-л, 1</t>
  </si>
  <si>
    <t>Киржач г, Прибрежный кв-л, 2</t>
  </si>
  <si>
    <t>Киржач г, Прибрежный кв-л, 3</t>
  </si>
  <si>
    <t>779.300</t>
  </si>
  <si>
    <t>Киржач г, Прибрежный кв-л, 4</t>
  </si>
  <si>
    <t>1698.600</t>
  </si>
  <si>
    <t>Киржач г, Прибрежный кв-л, 5</t>
  </si>
  <si>
    <t>769.200</t>
  </si>
  <si>
    <t>Киржач г, Прибрежный кв-л, 7</t>
  </si>
  <si>
    <t>Киржач г, Прибрежный кв-л, 7а</t>
  </si>
  <si>
    <t>Киржач г, Прибрежный кв-л, 9</t>
  </si>
  <si>
    <t>Киржач г, Привокзальная ул, 1</t>
  </si>
  <si>
    <t>Киржач г, Привокзальная ул, 10</t>
  </si>
  <si>
    <t>Киржач г, Привокзальная ул, 11</t>
  </si>
  <si>
    <t>440.440</t>
  </si>
  <si>
    <t>Киржач г, Привокзальная ул, 1а</t>
  </si>
  <si>
    <t>Киржач г, Привокзальная ул, 3</t>
  </si>
  <si>
    <t>419.200</t>
  </si>
  <si>
    <t>Киржач г, Приозерная ул, 1а</t>
  </si>
  <si>
    <t>Киржач г, Приозерная ул, 1б</t>
  </si>
  <si>
    <t>515.200</t>
  </si>
  <si>
    <t>5120.000</t>
  </si>
  <si>
    <t>Киржач г, Приозерная ул, 2а</t>
  </si>
  <si>
    <t>Киржач г, Пугачева ул, 14</t>
  </si>
  <si>
    <t>Киржач г, Пугачева ул, 2</t>
  </si>
  <si>
    <t>1326.700</t>
  </si>
  <si>
    <t>12039.670</t>
  </si>
  <si>
    <t>Киржач г, Расковой М. ул, 17</t>
  </si>
  <si>
    <t>Киржач г, Расковой М. ул, 18</t>
  </si>
  <si>
    <t>Киржач г, Расковой М. ул, 19</t>
  </si>
  <si>
    <t>Киржач г, Расковой М. ул, 21</t>
  </si>
  <si>
    <t>Киржач г, Расковой М. ул, 9</t>
  </si>
  <si>
    <t>900.100</t>
  </si>
  <si>
    <t>Киржач г, Садовая ул, 10</t>
  </si>
  <si>
    <t>393.460</t>
  </si>
  <si>
    <t>Киржач г, Садовая ул, 12</t>
  </si>
  <si>
    <t>396.490</t>
  </si>
  <si>
    <t>Киржач г, Садовая ул, 14</t>
  </si>
  <si>
    <t>Киржач г, Садовая ул, 8</t>
  </si>
  <si>
    <t>396.060</t>
  </si>
  <si>
    <t>Киржач г, Свобода ул, 113</t>
  </si>
  <si>
    <t>832.900</t>
  </si>
  <si>
    <t>Киржач г, Свобода ул, 115</t>
  </si>
  <si>
    <t>745.100</t>
  </si>
  <si>
    <t>Киржач г, Свобода ул, 120</t>
  </si>
  <si>
    <t>Киржач г, Свобода ул, 14</t>
  </si>
  <si>
    <t>Киржач г, Свобода ул, 16</t>
  </si>
  <si>
    <t>294.500</t>
  </si>
  <si>
    <t>Киржач г, Свобода ул, 18</t>
  </si>
  <si>
    <t>1575.200</t>
  </si>
  <si>
    <t>Киржач г, Свобода ул, 5</t>
  </si>
  <si>
    <t>Киржач г, Серегина ул, 11</t>
  </si>
  <si>
    <t>Киржач г, Советская ул, 11</t>
  </si>
  <si>
    <t>Киржач г, Советская ул, 1г</t>
  </si>
  <si>
    <t>806.650</t>
  </si>
  <si>
    <t>Киржач г, Совхозная ул, 1</t>
  </si>
  <si>
    <t>Киржач г, Совхозная ул, 2</t>
  </si>
  <si>
    <t>510.700</t>
  </si>
  <si>
    <t>Киржач г, Совхозная ул, 4</t>
  </si>
  <si>
    <t>601.800</t>
  </si>
  <si>
    <t>603.300</t>
  </si>
  <si>
    <t>Киржач г, Текстильщиков ул, 12</t>
  </si>
  <si>
    <t>541.900</t>
  </si>
  <si>
    <t>Киржач г, Текстильщиков ул, 14</t>
  </si>
  <si>
    <t>Киржач г, Текстильщиков ул, 16</t>
  </si>
  <si>
    <t>Киржач г, Текстильщиков ул, 5</t>
  </si>
  <si>
    <t>Киржач г, Текстильщиков ул, 9</t>
  </si>
  <si>
    <t>Киржач г, Томаровича ул, 1</t>
  </si>
  <si>
    <t>Киржач г, Томаровича ул, 3</t>
  </si>
  <si>
    <t>Киржач г, Томаровича ул, 5</t>
  </si>
  <si>
    <t>762.600</t>
  </si>
  <si>
    <t>1012.800</t>
  </si>
  <si>
    <t>Киржач г, Томаровича ул, 9</t>
  </si>
  <si>
    <t>Киржач г, Фурманова ул, 12</t>
  </si>
  <si>
    <t>Киржач г, Чайкиной ул, 4</t>
  </si>
  <si>
    <t>531.500</t>
  </si>
  <si>
    <t>Киржач г, Чайкиной ул, 4а</t>
  </si>
  <si>
    <t>595.800</t>
  </si>
  <si>
    <t>Киржач г, Чайкиной ул, 6</t>
  </si>
  <si>
    <t>Киржач г, Чехова ул, 1</t>
  </si>
  <si>
    <t>Киржач г, Чехова ул, 12</t>
  </si>
  <si>
    <t>Киржач г, Чехова ул, 2</t>
  </si>
  <si>
    <t>1207.900</t>
  </si>
  <si>
    <t>Киржач г, Чехова ул, 4</t>
  </si>
  <si>
    <t>1209.400</t>
  </si>
  <si>
    <t>Киржач г, Чехова ул, 5</t>
  </si>
  <si>
    <t>Киржач г, Шелковиков ул, 11</t>
  </si>
  <si>
    <t>Киржач г, Шелковиков ул, 13</t>
  </si>
  <si>
    <t>Киржач г, Шелковиков ул, 14</t>
  </si>
  <si>
    <t>859.900</t>
  </si>
  <si>
    <t>Киржач г, Шелковиков ул, 4/1 стр. 1</t>
  </si>
  <si>
    <t>262.580</t>
  </si>
  <si>
    <t>Киржач г, Шелковиков ул, 4/1</t>
  </si>
  <si>
    <t>1666.200</t>
  </si>
  <si>
    <t>Киржач г, Шелковиков ул, 4/3</t>
  </si>
  <si>
    <t>Киржачский р-н, Аленино д, Центральная ул, 56</t>
  </si>
  <si>
    <t>442.650</t>
  </si>
  <si>
    <t>Киржачский р-н, Аленино д, Центральная ул, 58</t>
  </si>
  <si>
    <t>Киржачский р-н, Аленино д, Центральная ул, 69</t>
  </si>
  <si>
    <t>Киржачский р-н, Аленино д, Центральная ул, 71</t>
  </si>
  <si>
    <t>Киржачский р-н, Аленино д, Центральная ул, 73</t>
  </si>
  <si>
    <t>Киржачский р-н, Афанасово д, Полевая ул, 1</t>
  </si>
  <si>
    <t>Киржачский р-н, Афанасово д, Полевая ул, 2</t>
  </si>
  <si>
    <t>Киржачский р-н, Афанасово д, Полевая ул, 3</t>
  </si>
  <si>
    <t>Киржачский р-н, Афанасово д, Полевая ул, 4</t>
  </si>
  <si>
    <t>Киржачский р-н, Барсово п, 29</t>
  </si>
  <si>
    <t>Киржачский р-н, Барсово п, 30</t>
  </si>
  <si>
    <t>Киржачский р-н, Барсово п, 31</t>
  </si>
  <si>
    <t>Киржачский р-н, Барсово п, 32</t>
  </si>
  <si>
    <t>Киржачский р-н, Барсово п, 33</t>
  </si>
  <si>
    <t>Киржачский р-н, Барсово п, 73</t>
  </si>
  <si>
    <t>Киржачский р-н, Барсово п, 74</t>
  </si>
  <si>
    <t>Киржачский р-н, Барсово п, 75</t>
  </si>
  <si>
    <t>Киржачский р-н, Барсово п, 76</t>
  </si>
  <si>
    <t>Киржачский р-н, Барсово п, 77</t>
  </si>
  <si>
    <t>Киржачский р-н, Барсово п, 78</t>
  </si>
  <si>
    <t>Киржачский р-н, Барсово п, 79</t>
  </si>
  <si>
    <t>Киржачский р-н, Барсово п, 80</t>
  </si>
  <si>
    <t>Киржачский р-н, Барсово п, 81</t>
  </si>
  <si>
    <t>Киржачский р-н, Барсово п, 82</t>
  </si>
  <si>
    <t>Киржачский р-н, Горка п, Больничная ул, 13</t>
  </si>
  <si>
    <t>Киржачский р-н, Горка п, Больничная ул, 17</t>
  </si>
  <si>
    <t>Киржачский р-н, Горка п, Больничная ул, 18</t>
  </si>
  <si>
    <t>Киржачский р-н, Горка п, Больничная ул, 19</t>
  </si>
  <si>
    <t>569.800</t>
  </si>
  <si>
    <t>Киржачский р-н, Горка п, Больничная ул, 20</t>
  </si>
  <si>
    <t>440.300</t>
  </si>
  <si>
    <t>Киржачский р-н, Горка п, Больничная ул, 5</t>
  </si>
  <si>
    <t>Киржачский р-н, Горка п, Больничная ул, 7</t>
  </si>
  <si>
    <t>686.520</t>
  </si>
  <si>
    <t>Киржачский р-н, Горка п, Больничная ул, 9</t>
  </si>
  <si>
    <t>Киржачский р-н, Горка п, Свобода ул, 22</t>
  </si>
  <si>
    <t>317.060</t>
  </si>
  <si>
    <t>634.120</t>
  </si>
  <si>
    <t>Киржачский р-н, Горка п, Шелковиков ул, 1</t>
  </si>
  <si>
    <t>279.750</t>
  </si>
  <si>
    <t>Киржачский р-н, Горка п, Шелковиков ул, 2</t>
  </si>
  <si>
    <t>279.150</t>
  </si>
  <si>
    <t>334.150</t>
  </si>
  <si>
    <t>Киржачский р-н, Горка п, Шелковиков ул, 4</t>
  </si>
  <si>
    <t>Киржачский р-н, Горка п, Шелковиков ул, 7</t>
  </si>
  <si>
    <t>565.800</t>
  </si>
  <si>
    <t>Киржачский р-н, Дубки тер, 134</t>
  </si>
  <si>
    <t>Киржачский р-н, Дубки тер, 135</t>
  </si>
  <si>
    <t>563.800</t>
  </si>
  <si>
    <t>Киржачский р-н, Дубки тер, 27</t>
  </si>
  <si>
    <t>Киржачский р-н, Дубки тер, 29</t>
  </si>
  <si>
    <t>Киржачский р-н, Ельцы д, Молодежная ул, 1</t>
  </si>
  <si>
    <t>Киржачский р-н, Ельцы д, Молодежная ул, 2</t>
  </si>
  <si>
    <t>185.500</t>
  </si>
  <si>
    <t>Киржачский р-н, Ельцы д, Молодежная ул, 3</t>
  </si>
  <si>
    <t>Киржачский р-н, Ельцы д, Молодежная ул, 4</t>
  </si>
  <si>
    <t>691.300</t>
  </si>
  <si>
    <t>Киржачский р-н, Ефремово д, Восточная ул, 2</t>
  </si>
  <si>
    <t>Киржачский р-н, Ефремово д, Восточная ул, 3</t>
  </si>
  <si>
    <t>Киржачский р-н, Ефремово д, Восточная ул, 4</t>
  </si>
  <si>
    <t>Киржачский р-н, Ефремово д, Восточная ул, 6</t>
  </si>
  <si>
    <t>Киржачский р-н, Желдыбино п, 27</t>
  </si>
  <si>
    <t>Киржачский р-н, Кашино д, Кашино п. тер, 131</t>
  </si>
  <si>
    <t>312.260</t>
  </si>
  <si>
    <t>Киржачский р-н, Кашино д, Кашино п. тер, 136</t>
  </si>
  <si>
    <t>Киржачский р-н, Кашино д, Кашино п. тер, 137</t>
  </si>
  <si>
    <t>295.720</t>
  </si>
  <si>
    <t>Киржачский р-н, Кашино д, Кашино п. тер, 138</t>
  </si>
  <si>
    <t>Киржачский р-н, Кашино д, Кашино п. тер, 27</t>
  </si>
  <si>
    <t>Киржачский р-н, Кашино д, Кашино п. тер, 29</t>
  </si>
  <si>
    <t>Киржачский р-н, Кипрево д, Новая ул, 1</t>
  </si>
  <si>
    <t>Киржачский р-н, Кипрево д, Новая ул, 3</t>
  </si>
  <si>
    <t>Киржачский р-н, Новоселово д, Гагарина ул, 1</t>
  </si>
  <si>
    <t>Киржачский р-н, Новоселово д, Гагарина ул, 2</t>
  </si>
  <si>
    <t>Киржачский р-н, Новоселово д, Гагарина ул, 3</t>
  </si>
  <si>
    <t>653.500</t>
  </si>
  <si>
    <t>864.400</t>
  </si>
  <si>
    <t>Киржачский р-н, Новоселово д, Гагарина ул, 4</t>
  </si>
  <si>
    <t>Киржачский р-н, Новоселово д, Ленинская ул, 2</t>
  </si>
  <si>
    <t>Киржачский р-н, Новоселово д, Ленинская ул, 4</t>
  </si>
  <si>
    <t>Киржачский р-н, Новоселово д, Ленинская ул, 6</t>
  </si>
  <si>
    <t>Киржачский р-н, Новоселово д, Ленинская ул, 7</t>
  </si>
  <si>
    <t>226.400</t>
  </si>
  <si>
    <t>Киржачский р-н, Першино п, 60 лет Октября ул, 5</t>
  </si>
  <si>
    <t>Киржачский р-н, Першино п, 60 лет Октября ул, 7</t>
  </si>
  <si>
    <t>633.510</t>
  </si>
  <si>
    <t>Киржачский р-н, Першино п, Комсомольская ул, 4</t>
  </si>
  <si>
    <t>Киржачский р-н, Першино п, Пионерская ул, 2</t>
  </si>
  <si>
    <t>Киржачский р-н, Першино п, Проезд октябрят ул, 2</t>
  </si>
  <si>
    <t>Киржачский р-н, Першино п, Проезд октябрят ул, 4</t>
  </si>
  <si>
    <t>491.240</t>
  </si>
  <si>
    <t>Киржачский р-н, Першино п, Проезд октябрят ул, 6</t>
  </si>
  <si>
    <t>498.540</t>
  </si>
  <si>
    <t>Киржачский р-н, Першино п, Южный мкр, 1</t>
  </si>
  <si>
    <t>882.000</t>
  </si>
  <si>
    <t>Киржачский р-н, Першино п, Южный мкр, 1а</t>
  </si>
  <si>
    <t>1016.170</t>
  </si>
  <si>
    <t>Киржачский р-н, Першино п, Южный мкр, 2</t>
  </si>
  <si>
    <t>Киржачский р-н, Першино п, Южный мкр, 3</t>
  </si>
  <si>
    <t>Киржачский р-н, Першино п, Южный мкр, 4</t>
  </si>
  <si>
    <t>Киржачский р-н, Першино п, Южный мкр, 5</t>
  </si>
  <si>
    <t>Киржачский р-н, Першино п, Южный мкр, 6</t>
  </si>
  <si>
    <t>802.820</t>
  </si>
  <si>
    <t>Киржачский р-н, Першино п, Южный мкр, 7</t>
  </si>
  <si>
    <t>Киржачский р-н, Участок Мележи нп, 1</t>
  </si>
  <si>
    <t>Киржачский р-н, Участок Мележи нп, 2</t>
  </si>
  <si>
    <t>Киржачский р-н, Участок Мележи нп, ДРП-1 тер, 4</t>
  </si>
  <si>
    <t>Киржачский р-н, Федоровское д, Колхозная ул, 18</t>
  </si>
  <si>
    <t>289.700</t>
  </si>
  <si>
    <t>Киржачский р-н, Федоровское д, Советская ул, 17</t>
  </si>
  <si>
    <t>574.560</t>
  </si>
  <si>
    <t>Киржачский р-н, Федоровское д, Советская ул, 19</t>
  </si>
  <si>
    <t>689.830</t>
  </si>
  <si>
    <t>Киржачский р-н, Федоровское д, Советская ул, 2</t>
  </si>
  <si>
    <t>706.960</t>
  </si>
  <si>
    <t>706.900</t>
  </si>
  <si>
    <t>Киржачский р-н, Филипповское с, Электрик проезд, 1</t>
  </si>
  <si>
    <t>Ковров г, 18 Марта ул, 6</t>
  </si>
  <si>
    <t>Ковров г, 19 Партсъезда ул, 10</t>
  </si>
  <si>
    <t>Ковров г, 19 Партсъезда ул, 3</t>
  </si>
  <si>
    <t>495.950</t>
  </si>
  <si>
    <t>Ковров г, 19 Партсъезда ул, 4</t>
  </si>
  <si>
    <t>Ковров г, 19 Партсъезда ул, 6</t>
  </si>
  <si>
    <t>Ковров г, 19 Партсъезда ул, 7</t>
  </si>
  <si>
    <t>Ковров г, 3 Интернационала ул, 30а</t>
  </si>
  <si>
    <t>Ковров г, 3 Интернационала ул, 31</t>
  </si>
  <si>
    <t>2310.300</t>
  </si>
  <si>
    <t>Ковров г, 3 Интернационала ул, 32</t>
  </si>
  <si>
    <t>384.800</t>
  </si>
  <si>
    <t>392.500</t>
  </si>
  <si>
    <t>Ковров г, 3 Интернационала ул, 34</t>
  </si>
  <si>
    <t>Ковров г, 3 Интернационала ул, 36</t>
  </si>
  <si>
    <t>Ковров г, 5 Декабря ул, 22/1</t>
  </si>
  <si>
    <t>Ковров г, 5 Декабря ул, 22/2</t>
  </si>
  <si>
    <t>1055.600</t>
  </si>
  <si>
    <t>Ковров г, 5 Декабря ул, 22</t>
  </si>
  <si>
    <t>Ковров г, 9 Мая ул, 10</t>
  </si>
  <si>
    <t>Ковров г, Абельмана ул, 105</t>
  </si>
  <si>
    <t>957.500</t>
  </si>
  <si>
    <t>Ковров г, Абельмана ул, 124</t>
  </si>
  <si>
    <t>Ковров г, Абельмана ул, 128</t>
  </si>
  <si>
    <t>967.940</t>
  </si>
  <si>
    <t>Ковров г, Абельмана ул, 130</t>
  </si>
  <si>
    <t>Ковров г, Абельмана ул, 132</t>
  </si>
  <si>
    <t>Ковров г, Абельмана ул, 135</t>
  </si>
  <si>
    <t>1494.800</t>
  </si>
  <si>
    <t>Ковров г, Абельмана ул, 139/1</t>
  </si>
  <si>
    <t>1417.200</t>
  </si>
  <si>
    <t>Ковров г, Абельмана ул, 18/26</t>
  </si>
  <si>
    <t>Ковров г, Абельмана ул, 18</t>
  </si>
  <si>
    <t>Ковров г, Абельмана ул, 19</t>
  </si>
  <si>
    <t>1338.000</t>
  </si>
  <si>
    <t>Ковров г, Абельмана ул, 22</t>
  </si>
  <si>
    <t>378.190</t>
  </si>
  <si>
    <t>Ковров г, Абельмана ул, 27</t>
  </si>
  <si>
    <t>685.700</t>
  </si>
  <si>
    <t>Ковров г, Абельмана ул, 37</t>
  </si>
  <si>
    <t>483.800</t>
  </si>
  <si>
    <t>Ковров г, Абельмана ул, 38</t>
  </si>
  <si>
    <t>Ковров г, Абельмана ул, 4</t>
  </si>
  <si>
    <t>Ковров г, Абельмана ул, 42</t>
  </si>
  <si>
    <t>286.100</t>
  </si>
  <si>
    <t>Ковров г, Абельмана ул, 42а</t>
  </si>
  <si>
    <t>Ковров г, Абельмана ул, 49</t>
  </si>
  <si>
    <t>Ковров г, Абельмана ул, 4а</t>
  </si>
  <si>
    <t>1719.980</t>
  </si>
  <si>
    <t>Ковров г, Абельмана ул, 60</t>
  </si>
  <si>
    <t>502.400</t>
  </si>
  <si>
    <t>Ковров г, Абельмана ул, 74</t>
  </si>
  <si>
    <t>Ковров г, Абельмана ул, 82</t>
  </si>
  <si>
    <t>Ковров г, Абельмана ул, 88</t>
  </si>
  <si>
    <t>Ковров г, Бабушкина ул, 1</t>
  </si>
  <si>
    <t>Ковров г, Бабушкина ул, 10</t>
  </si>
  <si>
    <t>Ковров г, Бабушкина ул, 11</t>
  </si>
  <si>
    <t>Ковров г, Бабушкина ул, 2</t>
  </si>
  <si>
    <t>Ковров г, Бабушкина ул, 3</t>
  </si>
  <si>
    <t>Ковров г, Бабушкина ул, 4</t>
  </si>
  <si>
    <t>Ковров г, Бабушкина ул, 6</t>
  </si>
  <si>
    <t>Ковров г, Барсукова ул, 17</t>
  </si>
  <si>
    <t>Ковров г, Белинского ул, 1/1</t>
  </si>
  <si>
    <t>Ковров г, Белинского ул, 1/2</t>
  </si>
  <si>
    <t>451.300</t>
  </si>
  <si>
    <t>Ковров г, Белинского ул, 1/3</t>
  </si>
  <si>
    <t>446.550</t>
  </si>
  <si>
    <t>Ковров г, Белинского ул, 10</t>
  </si>
  <si>
    <t>Ковров г, Белинского ул, 11а</t>
  </si>
  <si>
    <t>Ковров г, Белинского ул, 11б</t>
  </si>
  <si>
    <t>1429.000</t>
  </si>
  <si>
    <t>Ковров г, Белинского ул, 14</t>
  </si>
  <si>
    <t>685.600</t>
  </si>
  <si>
    <t>Ковров г, Белинского ул, 16</t>
  </si>
  <si>
    <t>Ковров г, Белинского ул, 18</t>
  </si>
  <si>
    <t>Ковров г, Белинского ул, 3</t>
  </si>
  <si>
    <t>Ковров г, Белинского ул, 4</t>
  </si>
  <si>
    <t>Ковров г, Белинского ул, 6</t>
  </si>
  <si>
    <t>Ковров г, Белинского ул, 7</t>
  </si>
  <si>
    <t>1698.450</t>
  </si>
  <si>
    <t>Ковров г, Белинского ул, 7а</t>
  </si>
  <si>
    <t>453.600</t>
  </si>
  <si>
    <t>Ковров г, Белинского ул, 9а</t>
  </si>
  <si>
    <t>752.500</t>
  </si>
  <si>
    <t>Ковров г, Березовая ул, 81</t>
  </si>
  <si>
    <t>Ковров г, Блинова ул, 76/1</t>
  </si>
  <si>
    <t>Ковров г, Блинова ул, 76</t>
  </si>
  <si>
    <t>1314.500</t>
  </si>
  <si>
    <t>Ковров г, Брюсова проезд, 2</t>
  </si>
  <si>
    <t>438.400</t>
  </si>
  <si>
    <t>Ковров г, Брюсова проезд, 3</t>
  </si>
  <si>
    <t>Ковров г, Брюсова проезд, 6</t>
  </si>
  <si>
    <t>Ковров г, Брюсова ул, 19</t>
  </si>
  <si>
    <t>Ковров г, Брюсова ул, 23</t>
  </si>
  <si>
    <t>518.600</t>
  </si>
  <si>
    <t>Ковров г, Брюсова ул, 25</t>
  </si>
  <si>
    <t>Ковров г, Брюсова ул, 27</t>
  </si>
  <si>
    <t>Ковров г, Брюсова ул, 50</t>
  </si>
  <si>
    <t>1404.000</t>
  </si>
  <si>
    <t>Ковров г, Брюсова ул, 52/1</t>
  </si>
  <si>
    <t>Ковров г, Брюсова ул, 52</t>
  </si>
  <si>
    <t>611.400</t>
  </si>
  <si>
    <t>Ковров г, Брюсова ул, 54</t>
  </si>
  <si>
    <t>1671.000</t>
  </si>
  <si>
    <t>Ковров г, Брюсова ул, 56</t>
  </si>
  <si>
    <t>Ковров г, Брюсова ул, 58</t>
  </si>
  <si>
    <t>Ковров г, Бутовая ул, 60</t>
  </si>
  <si>
    <t>Ковров г, Васильева ул, 14а</t>
  </si>
  <si>
    <t>515.100</t>
  </si>
  <si>
    <t>Ковров г, Ватутина ул, 2а</t>
  </si>
  <si>
    <t>1267.500</t>
  </si>
  <si>
    <t>Ковров г, Ватутина ул, 2б</t>
  </si>
  <si>
    <t>474.800</t>
  </si>
  <si>
    <t>Ковров г, Ватутина ул, 2в</t>
  </si>
  <si>
    <t>Ковров г, Ватутина ул, 47</t>
  </si>
  <si>
    <t>Ковров г, Ватутина ул, 49</t>
  </si>
  <si>
    <t>1187.000</t>
  </si>
  <si>
    <t>Ковров г, Ватутина ул, 51</t>
  </si>
  <si>
    <t>943.200</t>
  </si>
  <si>
    <t>Ковров г, Ватутина ул, 53</t>
  </si>
  <si>
    <t>Ковров г, Ватутина ул, 55</t>
  </si>
  <si>
    <t>886.700</t>
  </si>
  <si>
    <t>Ковров г, Ватутина ул, 86</t>
  </si>
  <si>
    <t>Ковров г, Ватутина ул, 88</t>
  </si>
  <si>
    <t>Ковров г, Вишневая ул, 3</t>
  </si>
  <si>
    <t>1357.000</t>
  </si>
  <si>
    <t>Ковров г, Владимирская ул, 53а</t>
  </si>
  <si>
    <t>1104.100</t>
  </si>
  <si>
    <t>Ковров г, Волго-Донская ул, 10/1</t>
  </si>
  <si>
    <t>1060.300</t>
  </si>
  <si>
    <t>Ковров г, Волго-Донская ул, 11</t>
  </si>
  <si>
    <t>Ковров г, Волго-Донская ул, 11А</t>
  </si>
  <si>
    <t>Ковров г, Волго-Донская ул, 11В</t>
  </si>
  <si>
    <t>Ковров г, Волго-Донская ул, 13</t>
  </si>
  <si>
    <t>Ковров г, Волго-Донская ул, 14/2</t>
  </si>
  <si>
    <t>Ковров г, Волго-Донская ул, 15</t>
  </si>
  <si>
    <t>Ковров г, Волго-Донская ул, 17</t>
  </si>
  <si>
    <t>437.400</t>
  </si>
  <si>
    <t>Ковров г, Волго-Донская ул, 18</t>
  </si>
  <si>
    <t>Ковров г, Волго-Донская ул, 20</t>
  </si>
  <si>
    <t>Ковров г, Волго-Донская ул, 21</t>
  </si>
  <si>
    <t>1248.700</t>
  </si>
  <si>
    <t>Ковров г, Волго-Донская ул, 22</t>
  </si>
  <si>
    <t>Ковров г, Волго-Донская ул, 24</t>
  </si>
  <si>
    <t>Ковров г, Волго-Донская ул, 25</t>
  </si>
  <si>
    <t>Ковров г, Волго-Донская ул, 26</t>
  </si>
  <si>
    <t>Ковров г, Волго-Донская ул, 27</t>
  </si>
  <si>
    <t>Ковров г, Волго-Донская ул, 3</t>
  </si>
  <si>
    <t>Ковров г, Волго-Донская ул, 31</t>
  </si>
  <si>
    <t>Ковров г, Волго-Донская ул, 3а</t>
  </si>
  <si>
    <t>518.700</t>
  </si>
  <si>
    <t>Ковров г, Волго-Донская ул, 44</t>
  </si>
  <si>
    <t>Ковров г, Волго-Донская ул, 4а</t>
  </si>
  <si>
    <t>Ковров г, Волго-Донская ул, 5</t>
  </si>
  <si>
    <t>Ковров г, Волго-Донская ул, 6</t>
  </si>
  <si>
    <t>374.200</t>
  </si>
  <si>
    <t>Ковров г, Волго-Донская ул, 7</t>
  </si>
  <si>
    <t>438.100</t>
  </si>
  <si>
    <t>Ковров г, Волго-Донская ул, 7а</t>
  </si>
  <si>
    <t>1252.540</t>
  </si>
  <si>
    <t>Ковров г, Волго-Донская ул, 7б</t>
  </si>
  <si>
    <t>Ковров г, Волго-Донская ул, 7в</t>
  </si>
  <si>
    <t>1222.000</t>
  </si>
  <si>
    <t>Ковров г, Волго-Донская ул, 8/2</t>
  </si>
  <si>
    <t>Ковров г, Волго-Донская ул, 9</t>
  </si>
  <si>
    <t>106.700</t>
  </si>
  <si>
    <t>Ковров г, Восточная ул, 50</t>
  </si>
  <si>
    <t>820.030</t>
  </si>
  <si>
    <t>Ковров г, Восточная ул, 52 корп. 4</t>
  </si>
  <si>
    <t>1961.000</t>
  </si>
  <si>
    <t>Ковров г, Восточная ул, 52/1</t>
  </si>
  <si>
    <t>923.800</t>
  </si>
  <si>
    <t>Ковров г, Восточная ул, 52/2</t>
  </si>
  <si>
    <t>Ковров г, Восточная ул, 52/3</t>
  </si>
  <si>
    <t>Ковров г, Восточная ул, 52/6</t>
  </si>
  <si>
    <t>1267.800</t>
  </si>
  <si>
    <t>Ковров г, Восточная ул, 52/7</t>
  </si>
  <si>
    <t>Ковров г, Восточная ул, 52/9</t>
  </si>
  <si>
    <t>Ковров г, Восточная ул, 54</t>
  </si>
  <si>
    <t>1747.500</t>
  </si>
  <si>
    <t>Ковров г, Восточный проезд, 14/2</t>
  </si>
  <si>
    <t>Ковров г, Восточный проезд, 14/4</t>
  </si>
  <si>
    <t>1287.400</t>
  </si>
  <si>
    <t>Ковров г, Восточный проезд, 16/1</t>
  </si>
  <si>
    <t>Ковров г, Гагарина ул, 10а</t>
  </si>
  <si>
    <t>Ковров г, Гастелло ул, 14</t>
  </si>
  <si>
    <t>442.500</t>
  </si>
  <si>
    <t>Ковров г, Гастелло ул, 16</t>
  </si>
  <si>
    <t>Ковров г, Гастелло ул, 5</t>
  </si>
  <si>
    <t>391.800</t>
  </si>
  <si>
    <t>217.200</t>
  </si>
  <si>
    <t>Ковров г, Гастелло ул, 9</t>
  </si>
  <si>
    <t>Ковров г, Генералова ул, 1</t>
  </si>
  <si>
    <t>Ковров г, Генералова ул, 12</t>
  </si>
  <si>
    <t>902.900</t>
  </si>
  <si>
    <t>Ковров г, Генералова ул, 5а</t>
  </si>
  <si>
    <t>Ковров г, Грибоедова ул, 117</t>
  </si>
  <si>
    <t>202.800</t>
  </si>
  <si>
    <t>Ковров г, Грибоедова ул, 119а</t>
  </si>
  <si>
    <t>268.400</t>
  </si>
  <si>
    <t>823.500</t>
  </si>
  <si>
    <t>Ковров г, Грибоедова ул, 125</t>
  </si>
  <si>
    <t>1730.300</t>
  </si>
  <si>
    <t>Ковров г, Грибоедова ул, 125а</t>
  </si>
  <si>
    <t>1625.000</t>
  </si>
  <si>
    <t>1249.400</t>
  </si>
  <si>
    <t>Ковров г, Грибоедова ул, 13/1</t>
  </si>
  <si>
    <t>Ковров г, Грибоедова ул, 13/2</t>
  </si>
  <si>
    <t>618.900</t>
  </si>
  <si>
    <t>Ковров г, Грибоедова ул, 13/3</t>
  </si>
  <si>
    <t>611.800</t>
  </si>
  <si>
    <t>Ковров г, Грибоедова ул, 13</t>
  </si>
  <si>
    <t>3410.000</t>
  </si>
  <si>
    <t>Ковров г, Грибоедова ул, 28</t>
  </si>
  <si>
    <t>6370.000</t>
  </si>
  <si>
    <t>Ковров г, Грибоедова ул, 30</t>
  </si>
  <si>
    <t>Ковров г, Грибоедова ул, 32</t>
  </si>
  <si>
    <t>1540.900</t>
  </si>
  <si>
    <t>Ковров г, Грибоедова ул, 42</t>
  </si>
  <si>
    <t>428.400</t>
  </si>
  <si>
    <t>Ковров г, Грибоедова ул, 46</t>
  </si>
  <si>
    <t>263.500</t>
  </si>
  <si>
    <t>Ковров г, Грибоедова ул, 48</t>
  </si>
  <si>
    <t>268.700</t>
  </si>
  <si>
    <t>5224.000</t>
  </si>
  <si>
    <t>Ковров г, Грибоедова ул, 5/1</t>
  </si>
  <si>
    <t>Ковров г, Грибоедова ул, 50</t>
  </si>
  <si>
    <t>Ковров г, Грибоедова ул, 52</t>
  </si>
  <si>
    <t>Ковров г, Грибоедова ул, 54</t>
  </si>
  <si>
    <t>Ковров г, Грибоедова ул, 56</t>
  </si>
  <si>
    <t>410.700</t>
  </si>
  <si>
    <t>Ковров г, Грибоедова ул, 58</t>
  </si>
  <si>
    <t>Ковров г, Грибоедова ул, 60</t>
  </si>
  <si>
    <t>Ковров г, Грибоедова ул, 62</t>
  </si>
  <si>
    <t>Ковров г, Грибоедова ул, 64</t>
  </si>
  <si>
    <t>Ковров г, Грибоедова ул, 68</t>
  </si>
  <si>
    <t>Ковров г, Грибоедова ул, 7 корп. 2</t>
  </si>
  <si>
    <t>Ковров г, Грибоедова ул, 7/1</t>
  </si>
  <si>
    <t>Ковров г, Грибоедова ул, 7/3</t>
  </si>
  <si>
    <t>2144.540</t>
  </si>
  <si>
    <t>Ковров г, Грибоедова ул, 72</t>
  </si>
  <si>
    <t>544.000</t>
  </si>
  <si>
    <t>627.400</t>
  </si>
  <si>
    <t>Ковров г, Грибоедова ул, 9</t>
  </si>
  <si>
    <t>Ковров г, Грызлова ул, 3</t>
  </si>
  <si>
    <t>Ковров г, Грызлова ул, 5а</t>
  </si>
  <si>
    <t>Ковров г, Дегтярева ул, 162</t>
  </si>
  <si>
    <t>Ковров г, Дегтярева ул, 164</t>
  </si>
  <si>
    <t>889.800</t>
  </si>
  <si>
    <t>Ковров г, Дегтярева ул, 18</t>
  </si>
  <si>
    <t>1397.100</t>
  </si>
  <si>
    <t>Ковров г, Дегтярева ул, 19</t>
  </si>
  <si>
    <t>Ковров г, Дегтярева ул, 195</t>
  </si>
  <si>
    <t>216.900</t>
  </si>
  <si>
    <t>127.500</t>
  </si>
  <si>
    <t>Ковров г, Дегтярева ул, 204</t>
  </si>
  <si>
    <t>258.800</t>
  </si>
  <si>
    <t>1296.500</t>
  </si>
  <si>
    <t>Ковров г, Дегтярева ул, 6</t>
  </si>
  <si>
    <t>Ковров г, Дзержинского ул, 5</t>
  </si>
  <si>
    <t>Ковров г, Димитрова ул, 16</t>
  </si>
  <si>
    <t>787.600</t>
  </si>
  <si>
    <t>2168.900</t>
  </si>
  <si>
    <t>Ковров г, Димитрова ул, 18</t>
  </si>
  <si>
    <t>Ковров г, Димитрова ул, 2</t>
  </si>
  <si>
    <t>Ковров г, Димитрова ул, 20</t>
  </si>
  <si>
    <t>Ковров г, Димитрова ул, 33</t>
  </si>
  <si>
    <t>Ковров г, Димитрова ул, 4</t>
  </si>
  <si>
    <t>216.400</t>
  </si>
  <si>
    <t>Ковров г, Димитрова ул, 51</t>
  </si>
  <si>
    <t>Ковров г, Димитрова ул, 53</t>
  </si>
  <si>
    <t>Ковров г, Димитрова ул, 55</t>
  </si>
  <si>
    <t>Ковров г, Димитрова ул, 57</t>
  </si>
  <si>
    <t>Ковров г, Димитрова ул, 8</t>
  </si>
  <si>
    <t>Ковров г, Долинная 1-я ул, 12</t>
  </si>
  <si>
    <t>679.200</t>
  </si>
  <si>
    <t>Ковров г, Долинная 1-я ул, 14</t>
  </si>
  <si>
    <t>Ковров г, Долинная 1-я ул, 16</t>
  </si>
  <si>
    <t>Ковров г, Долинная ул, 1</t>
  </si>
  <si>
    <t>746.500</t>
  </si>
  <si>
    <t>Ковров г, Дорожная ул, 11</t>
  </si>
  <si>
    <t>Ковров г, Дорожная ул, 12</t>
  </si>
  <si>
    <t>Ковров г, Дорожная ул, 9</t>
  </si>
  <si>
    <t>Ковров г, Еловая ул, 80/1</t>
  </si>
  <si>
    <t>Ковров г, Еловая ул, 82/1</t>
  </si>
  <si>
    <t>1205.400</t>
  </si>
  <si>
    <t>1190.600</t>
  </si>
  <si>
    <t>Ковров г, Еловая ул, 84/2</t>
  </si>
  <si>
    <t>1480.300</t>
  </si>
  <si>
    <t>Ковров г, Еловая ул, 84/3</t>
  </si>
  <si>
    <t>Ковров г, Еловая ул, 84/4</t>
  </si>
  <si>
    <t>1131.200</t>
  </si>
  <si>
    <t>Ковров г, Еловая ул, 84/5</t>
  </si>
  <si>
    <t>Ковров г, Еловая ул, 84/6</t>
  </si>
  <si>
    <t>Ковров г, Еловая ул, 84/7</t>
  </si>
  <si>
    <t>Ковров г, Еловая ул, 84</t>
  </si>
  <si>
    <t>1198.200</t>
  </si>
  <si>
    <t>1077.000</t>
  </si>
  <si>
    <t>937.300</t>
  </si>
  <si>
    <t>Ковров г, Еловая ул, 86/9</t>
  </si>
  <si>
    <t>Ковров г, Еловая ул, 86</t>
  </si>
  <si>
    <t>Ковров г, Еловая ул, 88/1</t>
  </si>
  <si>
    <t>Ковров г, Еловая ул, 88</t>
  </si>
  <si>
    <t>Ковров г, Еловая ул, 90/1</t>
  </si>
  <si>
    <t>1066.500</t>
  </si>
  <si>
    <t>Ковров г, Еловая ул, 90/3</t>
  </si>
  <si>
    <t>Ковров г, Еловая ул, 90</t>
  </si>
  <si>
    <t>Ковров г, Еловая ул, 94/2</t>
  </si>
  <si>
    <t>1219.000</t>
  </si>
  <si>
    <t>Ковров г, Еловая ул, 94</t>
  </si>
  <si>
    <t>Ковров г, Еловая ул, 96/1</t>
  </si>
  <si>
    <t>873.600</t>
  </si>
  <si>
    <t>Ковров г, Еловая ул, 98</t>
  </si>
  <si>
    <t>Ковров г, Железнодорожная ул, 55</t>
  </si>
  <si>
    <t>Ковров г, Жуковского ул, 1</t>
  </si>
  <si>
    <t>Ковров г, Жуковского ул, 3</t>
  </si>
  <si>
    <t>Ковров г, Запольная ул, 24/1</t>
  </si>
  <si>
    <t>Ковров г, Запольная ул, 26</t>
  </si>
  <si>
    <t>Ковров г, Запольная ул, 28</t>
  </si>
  <si>
    <t>Ковров г, Запольная ул, 30</t>
  </si>
  <si>
    <t>2729.000</t>
  </si>
  <si>
    <t>Ковров г, Зои Космодемьянской ул, 1 корп. 10</t>
  </si>
  <si>
    <t>3844.000</t>
  </si>
  <si>
    <t>Ковров г, Зои Космодемьянской ул, 1 корп. 4</t>
  </si>
  <si>
    <t>810.150</t>
  </si>
  <si>
    <t>Ковров г, Зои Космодемьянской ул, 1 корп. 5</t>
  </si>
  <si>
    <t>1615.100</t>
  </si>
  <si>
    <t>Ковров г, Зои Космодемьянской ул, 1/11</t>
  </si>
  <si>
    <t>Ковров г, Зои Космодемьянской ул, 1/12</t>
  </si>
  <si>
    <t>Ковров г, Зои Космодемьянской ул, 1/2</t>
  </si>
  <si>
    <t>Ковров г, Зои Космодемьянской ул, 1/3</t>
  </si>
  <si>
    <t>Ковров г, Зои Космодемьянской ул, 1/6</t>
  </si>
  <si>
    <t>Ковров г, Зои Космодемьянской ул, 1/8</t>
  </si>
  <si>
    <t>Ковров г, Зои Космодемьянской ул, 1/9</t>
  </si>
  <si>
    <t>2474.000</t>
  </si>
  <si>
    <t>Ковров г, Зои Космодемьянской ул, 11</t>
  </si>
  <si>
    <t>Ковров г, Зои Космодемьянской ул, 17</t>
  </si>
  <si>
    <t>199.400</t>
  </si>
  <si>
    <t>Ковров г, Зои Космодемьянской ул, 19</t>
  </si>
  <si>
    <t>Ковров г, Зои Космодемьянской ул, 19а</t>
  </si>
  <si>
    <t>Ковров г, Зои Космодемьянской ул, 21</t>
  </si>
  <si>
    <t>Ковров г, Зои Космодемьянской ул, 23</t>
  </si>
  <si>
    <t>Ковров г, Зои Космодемьянской ул, 26/1</t>
  </si>
  <si>
    <t>1372.300</t>
  </si>
  <si>
    <t>1459.800</t>
  </si>
  <si>
    <t>Ковров г, Зои Космодемьянской ул, 26</t>
  </si>
  <si>
    <t>Ковров г, Зои Космодемьянской ул, 28</t>
  </si>
  <si>
    <t>Ковров г, Зои Космодемьянской ул, 3 корп. 1</t>
  </si>
  <si>
    <t>1262.800</t>
  </si>
  <si>
    <t>8027.900</t>
  </si>
  <si>
    <t>Ковров г, Зои Космодемьянской ул, 30</t>
  </si>
  <si>
    <t>Ковров г, Зои Космодемьянской ул, 34</t>
  </si>
  <si>
    <t>201.700</t>
  </si>
  <si>
    <t>Ковров г, Зои Космодемьянской ул, 34а</t>
  </si>
  <si>
    <t>201.500</t>
  </si>
  <si>
    <t>313.700</t>
  </si>
  <si>
    <t>Ковров г, Зои Космодемьянской ул, 38</t>
  </si>
  <si>
    <t>Ковров г, Зои Космодемьянской ул, 5/1</t>
  </si>
  <si>
    <t>Ковров г, Зои Космодемьянской ул, 5/2</t>
  </si>
  <si>
    <t>891.800</t>
  </si>
  <si>
    <t>Ковров г, Зои Космодемьянской ул, 5/3</t>
  </si>
  <si>
    <t>934.560</t>
  </si>
  <si>
    <t>Ковров г, Зои Космодемьянской ул, 7/2</t>
  </si>
  <si>
    <t>Ковров г, Зои Космодемьянской ул, 7/3</t>
  </si>
  <si>
    <t>Ковров г, Зои Космодемьянской ул, 9</t>
  </si>
  <si>
    <t>Ковров г, Калинина ул, 1</t>
  </si>
  <si>
    <t>376.800</t>
  </si>
  <si>
    <t>Ковров г, Калинина ул, 14</t>
  </si>
  <si>
    <t>268.900</t>
  </si>
  <si>
    <t>Ковров г, Калинина ул, 15</t>
  </si>
  <si>
    <t>371.480</t>
  </si>
  <si>
    <t>264.100</t>
  </si>
  <si>
    <t>Ковров г, Калинина ул, 17</t>
  </si>
  <si>
    <t>Ковров г, Калинина ул, 20</t>
  </si>
  <si>
    <t>Ковров г, Калинина ул, 21</t>
  </si>
  <si>
    <t>Ковров г, Калинина ул, 22</t>
  </si>
  <si>
    <t>484.900</t>
  </si>
  <si>
    <t>Ковров г, Калинина ул, 3</t>
  </si>
  <si>
    <t>Ковров г, Калинина ул, 5</t>
  </si>
  <si>
    <t>Ковров г, Калинина ул, 8</t>
  </si>
  <si>
    <t>Ковров г, Калинина ул, 9</t>
  </si>
  <si>
    <t>Ковров г, Киркижа ул, 1</t>
  </si>
  <si>
    <t>Ковров г, Киркижа ул, 11</t>
  </si>
  <si>
    <t>Ковров г, Киркижа ул, 12</t>
  </si>
  <si>
    <t>Ковров г, Киркижа ул, 13</t>
  </si>
  <si>
    <t>483.900</t>
  </si>
  <si>
    <t>Ковров г, Киркижа ул, 14</t>
  </si>
  <si>
    <t>Ковров г, Киркижа ул, 15</t>
  </si>
  <si>
    <t>3171.700</t>
  </si>
  <si>
    <t>Ковров г, Киркижа ул, 16</t>
  </si>
  <si>
    <t>268.100</t>
  </si>
  <si>
    <t>Ковров г, Киркижа ул, 20</t>
  </si>
  <si>
    <t>Ковров г, Киркижа ул, 20А</t>
  </si>
  <si>
    <t>Ковров г, Киркижа ул, 22</t>
  </si>
  <si>
    <t>Ковров г, Киркижа ул, 3</t>
  </si>
  <si>
    <t>Ковров г, Киркижа ул, 30</t>
  </si>
  <si>
    <t>Ковров г, Киркижа ул, 4</t>
  </si>
  <si>
    <t>Ковров г, Киркижа ул, 5</t>
  </si>
  <si>
    <t>Ковров г, Киркижа ул, 6</t>
  </si>
  <si>
    <t>Ковров г, Киркижа ул, 7</t>
  </si>
  <si>
    <t>Ковров г, Киркижа ул, 8</t>
  </si>
  <si>
    <t>Ковров г, Киркижа ул, 9</t>
  </si>
  <si>
    <t>268.500</t>
  </si>
  <si>
    <t>Ковров г, Кирова ул, 65Б</t>
  </si>
  <si>
    <t>794.950</t>
  </si>
  <si>
    <t>966.800</t>
  </si>
  <si>
    <t>Ковров г, Кирова ул, 67А</t>
  </si>
  <si>
    <t>7922.900</t>
  </si>
  <si>
    <t>Ковров г, Кирова ул, 71</t>
  </si>
  <si>
    <t>1156.800</t>
  </si>
  <si>
    <t>Ковров г, Кирова ул, 73</t>
  </si>
  <si>
    <t>Ковров г, Кирова ул, 75</t>
  </si>
  <si>
    <t>1911.000</t>
  </si>
  <si>
    <t>Ковров г, Кирова ул, 77</t>
  </si>
  <si>
    <t>1568.000</t>
  </si>
  <si>
    <t>Ковров г, Кирова ул, 79</t>
  </si>
  <si>
    <t>Ковров г, Клязьменская ул, 10</t>
  </si>
  <si>
    <t>327.100</t>
  </si>
  <si>
    <t>Ковров г, Клязьменская ул, 6</t>
  </si>
  <si>
    <t>Ковров г, Ковров-2 тер, 2</t>
  </si>
  <si>
    <t>Ковров г, Ковров-2 тер, 3</t>
  </si>
  <si>
    <t>Ковров г, Ковров-8 тер, 1</t>
  </si>
  <si>
    <t>Ковров г, Ковров-8 тер, 11</t>
  </si>
  <si>
    <t>822.100</t>
  </si>
  <si>
    <t>Ковров г, Ковров-8 тер, 12</t>
  </si>
  <si>
    <t>Ковров г, Ковров-8 тер, 13</t>
  </si>
  <si>
    <t>Ковров г, Ковров-8 тер, 14</t>
  </si>
  <si>
    <t>Ковров г, Ковров-8 тер, 15</t>
  </si>
  <si>
    <t>Ковров г, Ковров-8 тер, 16</t>
  </si>
  <si>
    <t>Ковров г, Ковров-8 тер, 17</t>
  </si>
  <si>
    <t>Ковров г, Ковров-8 тер, 18</t>
  </si>
  <si>
    <t>Ковров г, Ковров-8 тер, 19</t>
  </si>
  <si>
    <t>592.600</t>
  </si>
  <si>
    <t>Ковров г, Ковров-8 тер, 20</t>
  </si>
  <si>
    <t>3315.000</t>
  </si>
  <si>
    <t>Ковров г, Ковров-8 тер, 22</t>
  </si>
  <si>
    <t>479.600</t>
  </si>
  <si>
    <t>Ковров г, Ковров-8 тер, 23</t>
  </si>
  <si>
    <t>Ковров г, Ковров-8 тер, 24</t>
  </si>
  <si>
    <t>Ковров г, Ковров-8 тер, 25</t>
  </si>
  <si>
    <t>Ковров г, Ковров-8 тер, 26</t>
  </si>
  <si>
    <t>200.500</t>
  </si>
  <si>
    <t>Ковров г, Ковров-8 тер, 27</t>
  </si>
  <si>
    <t>Ковров г, Ковров-8 тер, 3</t>
  </si>
  <si>
    <t>Ковров г, Ковров-8 тер, 332</t>
  </si>
  <si>
    <t>Ковров г, Ковров-8 тер, 4</t>
  </si>
  <si>
    <t>Ковров г, Ковров-8 тер, 5</t>
  </si>
  <si>
    <t>Ковров г, Ковров-8 тер, 6</t>
  </si>
  <si>
    <t>Ковров г, Ковров-8 тер, 7</t>
  </si>
  <si>
    <t>Ковров г, Ковров-8 тер, 8</t>
  </si>
  <si>
    <t>1321.300</t>
  </si>
  <si>
    <t>Ковров г, Ковровская ул, 21</t>
  </si>
  <si>
    <t>Ковров г, Колхозная ул, 28</t>
  </si>
  <si>
    <t>7094.000</t>
  </si>
  <si>
    <t>Ковров г, Колхозная ул, 29</t>
  </si>
  <si>
    <t>903.400</t>
  </si>
  <si>
    <t>Ковров г, Колхозная ул, 31</t>
  </si>
  <si>
    <t>Ковров г, Колхозная ул, 32</t>
  </si>
  <si>
    <t>2117.000</t>
  </si>
  <si>
    <t>Ковров г, Комиссарова ул, 10</t>
  </si>
  <si>
    <t>180.300</t>
  </si>
  <si>
    <t>Ковров г, Комиссарова ул, 12</t>
  </si>
  <si>
    <t>168.100</t>
  </si>
  <si>
    <t>Ковров г, Комиссарова ул, 14</t>
  </si>
  <si>
    <t>168.000</t>
  </si>
  <si>
    <t>219.100</t>
  </si>
  <si>
    <t>Ковров г, Комиссарова ул, 4А</t>
  </si>
  <si>
    <t>Ковров г, Комсомольская ул, 100</t>
  </si>
  <si>
    <t>Ковров г, Комсомольская ул, 101</t>
  </si>
  <si>
    <t>11800.000</t>
  </si>
  <si>
    <t>Ковров г, Комсомольская ул, 103</t>
  </si>
  <si>
    <t>Ковров г, Комсомольская ул, 106</t>
  </si>
  <si>
    <t>Ковров г, Комсомольская ул, 24</t>
  </si>
  <si>
    <t>1522.600</t>
  </si>
  <si>
    <t>Ковров г, Комсомольская ул, 28</t>
  </si>
  <si>
    <t>Ковров г, Комсомольская ул, 30</t>
  </si>
  <si>
    <t>Ковров г, Комсомольская ул, 32</t>
  </si>
  <si>
    <t>Ковров г, Комсомольская ул, 34 корп. 2</t>
  </si>
  <si>
    <t>Ковров г, Комсомольская ул, 34/3</t>
  </si>
  <si>
    <t>Ковров г, Комсомольская ул, 34</t>
  </si>
  <si>
    <t>Ковров г, Комсомольская ул, 36/2</t>
  </si>
  <si>
    <t>Ковров г, Комсомольская ул, 36/3</t>
  </si>
  <si>
    <t>Ковров г, Комсомольская ул, 36/4</t>
  </si>
  <si>
    <t>1310.600</t>
  </si>
  <si>
    <t>Ковров г, Комсомольская ул, 36</t>
  </si>
  <si>
    <t>1430.600</t>
  </si>
  <si>
    <t>5300.000</t>
  </si>
  <si>
    <t>Ковров г, Комсомольская ул, 96</t>
  </si>
  <si>
    <t>Ковров г, Комсомольская ул, 97</t>
  </si>
  <si>
    <t>Ковров г, Комсомольская ул, 99/1</t>
  </si>
  <si>
    <t>Ковров г, Комсомольская ул, 99</t>
  </si>
  <si>
    <t>Ковров г, Космонавтов ул, 10</t>
  </si>
  <si>
    <t>Ковров г, Космонавтов ул, 12</t>
  </si>
  <si>
    <t>818.500</t>
  </si>
  <si>
    <t>Ковров г, Космонавтов ул, 2/2</t>
  </si>
  <si>
    <t>Ковров г, Космонавтов ул, 2/4</t>
  </si>
  <si>
    <t>Ковров г, Космонавтов ул, 2</t>
  </si>
  <si>
    <t>5916.500</t>
  </si>
  <si>
    <t>Ковров г, Космонавтов ул, 4 корп. 5</t>
  </si>
  <si>
    <t>1202.900</t>
  </si>
  <si>
    <t>Ковров г, Космонавтов ул, 4 корп. 6</t>
  </si>
  <si>
    <t>Ковров г, Космонавтов ул, 4/2</t>
  </si>
  <si>
    <t>Ковров г, Космонавтов ул, 4/3</t>
  </si>
  <si>
    <t>1299.900</t>
  </si>
  <si>
    <t>Ковров г, Космонавтов ул, 4/4</t>
  </si>
  <si>
    <t>2051.000</t>
  </si>
  <si>
    <t>Ковров г, Космонавтов ул, 4</t>
  </si>
  <si>
    <t>816.200</t>
  </si>
  <si>
    <t>Ковров г, Космонавтов ул, 6/1</t>
  </si>
  <si>
    <t>Ковров г, Космонавтов ул, 6/2</t>
  </si>
  <si>
    <t>Ковров г, Космонавтов ул, 6/3</t>
  </si>
  <si>
    <t>Ковров г, Космонавтов ул, 6/5</t>
  </si>
  <si>
    <t>Ковров г, Космонавтов ул, 8</t>
  </si>
  <si>
    <t>Ковров г, Космонавтов ул, 8А</t>
  </si>
  <si>
    <t>Ковров г, Краснознаменная ул, 10</t>
  </si>
  <si>
    <t>264.400</t>
  </si>
  <si>
    <t>Ковров г, Краснознаменная ул, 11</t>
  </si>
  <si>
    <t>Ковров г, Краснознаменная ул, 3</t>
  </si>
  <si>
    <t>Ковров г, Краснознаменная ул, 7</t>
  </si>
  <si>
    <t>261.600</t>
  </si>
  <si>
    <t>Ковров г, Краснознаменная ул, 8</t>
  </si>
  <si>
    <t>261.500</t>
  </si>
  <si>
    <t>Ковров г, Кузнечная ул, 16А</t>
  </si>
  <si>
    <t>190.000</t>
  </si>
  <si>
    <t>Ковров г, Кузнечная ул, 43</t>
  </si>
  <si>
    <t>Ковров г, Кузнечная ул, 6А</t>
  </si>
  <si>
    <t>Ковров г, Куйбышева ул, 10</t>
  </si>
  <si>
    <t>Ковров г, Куйбышева ул, 11</t>
  </si>
  <si>
    <t>Ковров г, Куйбышева ул, 13</t>
  </si>
  <si>
    <t>Ковров г, Куйбышева ул, 14</t>
  </si>
  <si>
    <t>1676.400</t>
  </si>
  <si>
    <t>Ковров г, Куйбышева ул, 15</t>
  </si>
  <si>
    <t>1271.400</t>
  </si>
  <si>
    <t>Ковров г, Куйбышева ул, 16/1</t>
  </si>
  <si>
    <t>Ковров г, Куйбышева ул, 16/2</t>
  </si>
  <si>
    <t>Ковров г, Куйбышева ул, 16</t>
  </si>
  <si>
    <t>Ковров г, Куйбышева ул, 18</t>
  </si>
  <si>
    <t>Ковров г, Куйбышева ул, 20</t>
  </si>
  <si>
    <t>875.140</t>
  </si>
  <si>
    <t>Ковров г, Куйбышева ул, 3</t>
  </si>
  <si>
    <t>Ковров г, Куйбышева ул, 4 корп. 1</t>
  </si>
  <si>
    <t>Ковров г, Куйбышева ул, 4</t>
  </si>
  <si>
    <t>Ковров г, Куйбышева ул, 5</t>
  </si>
  <si>
    <t>Ковров г, Куйбышева ул, 6</t>
  </si>
  <si>
    <t>5686.000</t>
  </si>
  <si>
    <t>Ковров г, Куйбышева ул, 9</t>
  </si>
  <si>
    <t>322.300</t>
  </si>
  <si>
    <t>Ковров г, Ленина пр-кт, 10</t>
  </si>
  <si>
    <t>Ковров г, Ленина пр-кт, 10А</t>
  </si>
  <si>
    <t>Ковров г, Ленина пр-кт, 11</t>
  </si>
  <si>
    <t>Ковров г, Ленина пр-кт, 12</t>
  </si>
  <si>
    <t>482.600</t>
  </si>
  <si>
    <t>Ковров г, Ленина пр-кт, 12А</t>
  </si>
  <si>
    <t>Ковров г, Ленина пр-кт, 13</t>
  </si>
  <si>
    <t>Ковров г, Ленина пр-кт, 14А</t>
  </si>
  <si>
    <t>Ковров г, Ленина пр-кт, 15</t>
  </si>
  <si>
    <t>Ковров г, Ленина пр-кт, 17</t>
  </si>
  <si>
    <t>Ковров г, Ленина пр-кт, 18</t>
  </si>
  <si>
    <t>Ковров г, Ленина пр-кт, 18А</t>
  </si>
  <si>
    <t>276.300</t>
  </si>
  <si>
    <t>Ковров г, Ленина пр-кт, 1Б</t>
  </si>
  <si>
    <t>Ковров г, Ленина пр-кт, 20</t>
  </si>
  <si>
    <t>Ковров г, Ленина пр-кт, 21</t>
  </si>
  <si>
    <t>Ковров г, Ленина пр-кт, 22</t>
  </si>
  <si>
    <t>Ковров г, Ленина пр-кт, 24</t>
  </si>
  <si>
    <t>8395.000</t>
  </si>
  <si>
    <t>Ковров г, Ленина пр-кт, 25</t>
  </si>
  <si>
    <t>Ковров г, Ленина пр-кт, 26</t>
  </si>
  <si>
    <t>Ковров г, Ленина пр-кт, 27</t>
  </si>
  <si>
    <t>Ковров г, Ленина пр-кт, 28</t>
  </si>
  <si>
    <t>Ковров г, Ленина пр-кт, 29</t>
  </si>
  <si>
    <t>Ковров г, Ленина пр-кт, 3</t>
  </si>
  <si>
    <t>3226.300</t>
  </si>
  <si>
    <t>Ковров г, Ленина пр-кт, 30</t>
  </si>
  <si>
    <t>Ковров г, Ленина пр-кт, 31</t>
  </si>
  <si>
    <t>699.900</t>
  </si>
  <si>
    <t>Ковров г, Ленина пр-кт, 32</t>
  </si>
  <si>
    <t>547.400</t>
  </si>
  <si>
    <t>Ковров г, Ленина пр-кт, 33</t>
  </si>
  <si>
    <t>4160.300</t>
  </si>
  <si>
    <t>Ковров г, Ленина пр-кт, 35</t>
  </si>
  <si>
    <t>Ковров г, Ленина пр-кт, 36</t>
  </si>
  <si>
    <t>Ковров г, Ленина пр-кт, 38А</t>
  </si>
  <si>
    <t>Ковров г, Ленина пр-кт, 40</t>
  </si>
  <si>
    <t>Ковров г, Ленина пр-кт, 41</t>
  </si>
  <si>
    <t>1245.700</t>
  </si>
  <si>
    <t>Ковров г, Ленина пр-кт, 43</t>
  </si>
  <si>
    <t>Ковров г, Ленина пр-кт, 44</t>
  </si>
  <si>
    <t>Ковров г, Ленина пр-кт, 46</t>
  </si>
  <si>
    <t>Ковров г, Ленина пр-кт, 48</t>
  </si>
  <si>
    <t>1290.700</t>
  </si>
  <si>
    <t>Ковров г, Ленина пр-кт, 49/1</t>
  </si>
  <si>
    <t>Ковров г, Ленина пр-кт, 49</t>
  </si>
  <si>
    <t>1894.950</t>
  </si>
  <si>
    <t>Ковров г, Ленина пр-кт, 5</t>
  </si>
  <si>
    <t>Ковров г, Ленина пр-кт, 50</t>
  </si>
  <si>
    <t>451.130</t>
  </si>
  <si>
    <t>Ковров г, Ленина пр-кт, 57</t>
  </si>
  <si>
    <t>Ковров г, Ленина пр-кт, 58а</t>
  </si>
  <si>
    <t>Ковров г, Ленина пр-кт, 59</t>
  </si>
  <si>
    <t>Ковров г, Ленина пр-кт, 63</t>
  </si>
  <si>
    <t>4755.000</t>
  </si>
  <si>
    <t>Ковров г, Ленина пр-кт, 7</t>
  </si>
  <si>
    <t>Ковров г, Ленина пр-кт, 9</t>
  </si>
  <si>
    <t>Ковров г, Лепсе ул, 11</t>
  </si>
  <si>
    <t>Ковров г, Лепсе ул, 2</t>
  </si>
  <si>
    <t>Ковров г, Лепсе ул, 4</t>
  </si>
  <si>
    <t>8934.000</t>
  </si>
  <si>
    <t>Ковров г, Лепсе ул, 5</t>
  </si>
  <si>
    <t>Ковров г, Лепсе ул, 7</t>
  </si>
  <si>
    <t>Ковров г, Лесная ул, 11</t>
  </si>
  <si>
    <t>Ковров г, Лесная ул, 3</t>
  </si>
  <si>
    <t>Ковров г, Лесная ул, 4</t>
  </si>
  <si>
    <t>7605.100</t>
  </si>
  <si>
    <t>Ковров г, Лесная ул, 5</t>
  </si>
  <si>
    <t>Ковров г, Лесная ул, 7</t>
  </si>
  <si>
    <t>Ковров г, Лесная ул, 9</t>
  </si>
  <si>
    <t>Ковров г, Летняя ул, 19</t>
  </si>
  <si>
    <t>1235.800</t>
  </si>
  <si>
    <t>Ковров г, Летняя ул, 23</t>
  </si>
  <si>
    <t>Ковров г, Летняя ул, 25</t>
  </si>
  <si>
    <t>Ковров г, Летняя ул, 27</t>
  </si>
  <si>
    <t>Ковров г, Летняя ул, 29</t>
  </si>
  <si>
    <t>Ковров г, Летняя ул, 31</t>
  </si>
  <si>
    <t>Ковров г, Летняя ул, 35</t>
  </si>
  <si>
    <t>265.700</t>
  </si>
  <si>
    <t>Ковров г, Летняя ул, 37</t>
  </si>
  <si>
    <t>Ковров г, Летняя ул, 39</t>
  </si>
  <si>
    <t>Ковров г, Летняя ул, 41</t>
  </si>
  <si>
    <t>307.100</t>
  </si>
  <si>
    <t>Ковров г, Летняя ул, 45</t>
  </si>
  <si>
    <t>292.300</t>
  </si>
  <si>
    <t>Ковров г, Летняя ул, 51</t>
  </si>
  <si>
    <t>Ковров г, Летняя ул, 53</t>
  </si>
  <si>
    <t>Ковров г, Летняя ул, 55</t>
  </si>
  <si>
    <t>Ковров г, Летняя ул, 82</t>
  </si>
  <si>
    <t>Ковров г, Летняя ул, 88</t>
  </si>
  <si>
    <t>Ковров г, Либерецкая ул, 1</t>
  </si>
  <si>
    <t>Ковров г, Либерецкая ул, 2</t>
  </si>
  <si>
    <t>Ковров г, Либерецкая ул, 4</t>
  </si>
  <si>
    <t>Ковров г, Лизы Чайкиной ул, 102</t>
  </si>
  <si>
    <t>Ковров г, Лизы Чайкиной ул, 106</t>
  </si>
  <si>
    <t>Ковров г, Лизы Чайкиной ул, 110</t>
  </si>
  <si>
    <t>Ковров г, Лизы Чайкиной ул, 32</t>
  </si>
  <si>
    <t>Ковров г, Лизы Чайкиной ул, 34</t>
  </si>
  <si>
    <t>267.400</t>
  </si>
  <si>
    <t>Ковров г, Лизы Чайкиной ул, 36</t>
  </si>
  <si>
    <t>345.600</t>
  </si>
  <si>
    <t>266.800</t>
  </si>
  <si>
    <t>Ковров г, Лизы Чайкиной ул, 38</t>
  </si>
  <si>
    <t>Ковров г, Лопатина ул, 13/1</t>
  </si>
  <si>
    <t>Ковров г, Лопатина ул, 13/2</t>
  </si>
  <si>
    <t>Ковров г, Лопатина ул, 13/3</t>
  </si>
  <si>
    <t>Ковров г, Лопатина ул, 13/4</t>
  </si>
  <si>
    <t>Ковров г, Лопатина ул, 13/5</t>
  </si>
  <si>
    <t>873.400</t>
  </si>
  <si>
    <t>Ковров г, Лопатина ул, 19</t>
  </si>
  <si>
    <t>Ковров г, Лопатина ул, 21 корп. 1</t>
  </si>
  <si>
    <t>Ковров г, Лопатина ул, 21</t>
  </si>
  <si>
    <t>Ковров г, Лопатина ул, 23</t>
  </si>
  <si>
    <t>1204.900</t>
  </si>
  <si>
    <t>Ковров г, Лопатина ул, 46</t>
  </si>
  <si>
    <t>1328.900</t>
  </si>
  <si>
    <t>Ковров г, Лопатина ул, 57а</t>
  </si>
  <si>
    <t>251.300</t>
  </si>
  <si>
    <t>447.500</t>
  </si>
  <si>
    <t>Ковров г, Лопатина ул, 61</t>
  </si>
  <si>
    <t>438.600</t>
  </si>
  <si>
    <t>Ковров г, Лопатина ул, 63</t>
  </si>
  <si>
    <t>Ковров г, Лопатина ул, 68</t>
  </si>
  <si>
    <t>Ковров г, Лопатина ул, 72</t>
  </si>
  <si>
    <t>Ковров г, Лопатина ул, 72а</t>
  </si>
  <si>
    <t>Ковров г, Лопатина ул, 76</t>
  </si>
  <si>
    <t>Ковров г, Лопатина ул, 78</t>
  </si>
  <si>
    <t>Ковров г, Луговая ул, 11</t>
  </si>
  <si>
    <t>Ковров г, Луговая ул, 13</t>
  </si>
  <si>
    <t>Ковров г, Луговая ул, 15</t>
  </si>
  <si>
    <t>Ковров г, Луговая ул, 17</t>
  </si>
  <si>
    <t>Ковров г, Луговая ул, 3</t>
  </si>
  <si>
    <t>Ковров г, Луговая ул, 5</t>
  </si>
  <si>
    <t>Ковров г, Луговая ул, 7</t>
  </si>
  <si>
    <t>Ковров г, Луговая ул, 9</t>
  </si>
  <si>
    <t>Ковров г, Малая Железнодорожная ул, 1</t>
  </si>
  <si>
    <t>Ковров г, Малеева ул, 1/1</t>
  </si>
  <si>
    <t>Ковров г, Малеева ул, 12</t>
  </si>
  <si>
    <t>Ковров г, Маршала Устинова ул, 1</t>
  </si>
  <si>
    <t>Ковров г, Маршала Устинова ул, 3</t>
  </si>
  <si>
    <t>Ковров г, Маршала Устинова ул, 5</t>
  </si>
  <si>
    <t>Ковров г, Маршала Устинова ул, 9</t>
  </si>
  <si>
    <t>1188.330</t>
  </si>
  <si>
    <t>Ковров г, Матвеева ул, 3</t>
  </si>
  <si>
    <t>Ковров г, Матвеева ул, 3а</t>
  </si>
  <si>
    <t>Ковров г, Матвеева ул, 5</t>
  </si>
  <si>
    <t>Ковров г, Матвеева ул, 7</t>
  </si>
  <si>
    <t>Ковров г, Машиностроителей ул, 11</t>
  </si>
  <si>
    <t>895.230</t>
  </si>
  <si>
    <t>Ковров г, Машиностроителей ул, 3</t>
  </si>
  <si>
    <t>Ковров г, Машиностроителей ул, 5/2</t>
  </si>
  <si>
    <t>Ковров г, Машиностроителей ул, 5</t>
  </si>
  <si>
    <t>Ковров г, Машиностроителей ул, 7</t>
  </si>
  <si>
    <t>5874.000</t>
  </si>
  <si>
    <t>Ковров г, Машиностроителей ул, 9</t>
  </si>
  <si>
    <t>7691.000</t>
  </si>
  <si>
    <t>Ковров г, Маяковского ул, 104</t>
  </si>
  <si>
    <t>454.300</t>
  </si>
  <si>
    <t>441.800</t>
  </si>
  <si>
    <t>1874.780</t>
  </si>
  <si>
    <t>Ковров г, Маяковского ул, 30</t>
  </si>
  <si>
    <t>2033.000</t>
  </si>
  <si>
    <t>Ковров г, Маяковского ул, 4</t>
  </si>
  <si>
    <t>Ковров г, Маяковского ул, 6</t>
  </si>
  <si>
    <t>Ковров г, Маяковского ул, 79</t>
  </si>
  <si>
    <t>Ковров г, Маяковского ул, 81</t>
  </si>
  <si>
    <t>Ковров г, Маяковского ул, 83</t>
  </si>
  <si>
    <t>Ковров г, Маяковского ул, 85</t>
  </si>
  <si>
    <t>1261.100</t>
  </si>
  <si>
    <t>Ковров г, Маяковского ул, 87</t>
  </si>
  <si>
    <t>618.700</t>
  </si>
  <si>
    <t>Ковров г, Металлистов ул, 12</t>
  </si>
  <si>
    <t>Ковров г, Металлистов ул, 4</t>
  </si>
  <si>
    <t>Ковров г, Металлистов ул, 6</t>
  </si>
  <si>
    <t>386.300</t>
  </si>
  <si>
    <t>Ковров г, Металлистов ул, 8</t>
  </si>
  <si>
    <t>Ковров г, Мира пр-кт, 2</t>
  </si>
  <si>
    <t>Ковров г, Мира пр-кт, 6</t>
  </si>
  <si>
    <t>2608.300</t>
  </si>
  <si>
    <t>Ковров г, Молодогвардейская ул, 1/16</t>
  </si>
  <si>
    <t>Ковров г, Молодогвардейская ул, 3</t>
  </si>
  <si>
    <t>718.100</t>
  </si>
  <si>
    <t>Ковров г, Молодогвардейская ул, 4</t>
  </si>
  <si>
    <t>Ковров г, Молодогвардейская ул, 5</t>
  </si>
  <si>
    <t>750.100</t>
  </si>
  <si>
    <t>Ковров г, Молодогвардейская ул, 7</t>
  </si>
  <si>
    <t>Ковров г, МОПРа ул, 22</t>
  </si>
  <si>
    <t>Ковров г, МОПРа ул, 24</t>
  </si>
  <si>
    <t>Ковров г, МОПРа ул, 26</t>
  </si>
  <si>
    <t>Ковров г, МОПРа ул, 27</t>
  </si>
  <si>
    <t>Ковров г, МОПРа ул, 29</t>
  </si>
  <si>
    <t>281.600</t>
  </si>
  <si>
    <t>Ковров г, МОПРа ул, 33</t>
  </si>
  <si>
    <t>Ковров г, МОПРа ул, 35</t>
  </si>
  <si>
    <t>Ковров г, Московская ул, 3</t>
  </si>
  <si>
    <t>2803.100</t>
  </si>
  <si>
    <t>Ковров г, Московская ул, 4</t>
  </si>
  <si>
    <t>2833.500</t>
  </si>
  <si>
    <t>Ковров г, Московская ул, 5</t>
  </si>
  <si>
    <t>2820.100</t>
  </si>
  <si>
    <t>Ковров г, Московская ул, 6</t>
  </si>
  <si>
    <t>Ковров г, Московская ул, 7</t>
  </si>
  <si>
    <t>2828.600</t>
  </si>
  <si>
    <t>Ковров г, Московская ул, 8</t>
  </si>
  <si>
    <t>2817.100</t>
  </si>
  <si>
    <t>Ковров г, Московская ул, 9</t>
  </si>
  <si>
    <t>2816.900</t>
  </si>
  <si>
    <t>Ковров г, Моховая ул, 1/3</t>
  </si>
  <si>
    <t>1664.700</t>
  </si>
  <si>
    <t>Ковров г, Моховая ул, 1/4</t>
  </si>
  <si>
    <t>Ковров г, Моховая ул, 1/5</t>
  </si>
  <si>
    <t>Ковров г, Моховая ул, 1/6</t>
  </si>
  <si>
    <t>Ковров г, Моховая ул, 1/7</t>
  </si>
  <si>
    <t>Ковров г, Моховая ул, 1</t>
  </si>
  <si>
    <t>Ковров г, Моховая ул, 10</t>
  </si>
  <si>
    <t>Ковров г, Моховая ул, 13</t>
  </si>
  <si>
    <t>Ковров г, Моховая ул, 17</t>
  </si>
  <si>
    <t>Ковров г, Моховая ул, 1а</t>
  </si>
  <si>
    <t>Ковров г, Моховая ул, 1б</t>
  </si>
  <si>
    <t>Ковров г, Моховая ул, 2 корп. 10</t>
  </si>
  <si>
    <t>1194.550</t>
  </si>
  <si>
    <t>Ковров г, Моховая ул, 2 корп. 5</t>
  </si>
  <si>
    <t>Ковров г, Моховая ул, 2/11</t>
  </si>
  <si>
    <t>1413.400</t>
  </si>
  <si>
    <t>Ковров г, Моховая ул, 2/4</t>
  </si>
  <si>
    <t>Ковров г, Моховая ул, 2/6</t>
  </si>
  <si>
    <t>1267.220</t>
  </si>
  <si>
    <t>Ковров г, Моховая ул, 2/8</t>
  </si>
  <si>
    <t>1143.530</t>
  </si>
  <si>
    <t>Ковров г, Моховая ул, 2/9</t>
  </si>
  <si>
    <t>1227.000</t>
  </si>
  <si>
    <t>Ковров г, Моховая ул, 2а</t>
  </si>
  <si>
    <t>Ковров г, Моховая ул, 2б</t>
  </si>
  <si>
    <t>Ковров г, Моховая ул, 2в</t>
  </si>
  <si>
    <t>Ковров г, Моховая ул, 3</t>
  </si>
  <si>
    <t>393.100</t>
  </si>
  <si>
    <t>Ковров г, Моховая ул, 5</t>
  </si>
  <si>
    <t>Ковров г, Моховая ул, 8</t>
  </si>
  <si>
    <t>Ковров г, Моховая ул, 9</t>
  </si>
  <si>
    <t>453.800</t>
  </si>
  <si>
    <t>Ковров г, Муромская ул, 1</t>
  </si>
  <si>
    <t>Ковров г, Муромская ул, 13</t>
  </si>
  <si>
    <t>Ковров г, Муромская ул, 13а</t>
  </si>
  <si>
    <t>Ковров г, Муромская ул, 15</t>
  </si>
  <si>
    <t>Ковров г, Муромская ул, 23 корп. 3</t>
  </si>
  <si>
    <t>Ковров г, Муромская ул, 23/2</t>
  </si>
  <si>
    <t>Ковров г, Муромская ул, 23</t>
  </si>
  <si>
    <t>Ковров г, Муромская ул, 25 корп. 2</t>
  </si>
  <si>
    <t>Ковров г, Муромская ул, 25 корп. 3</t>
  </si>
  <si>
    <t>Ковров г, Муромская ул, 25</t>
  </si>
  <si>
    <t>Ковров г, Муромская ул, 27/2</t>
  </si>
  <si>
    <t>Ковров г, Муромская ул, 27</t>
  </si>
  <si>
    <t>Ковров г, Муромская ул, 31</t>
  </si>
  <si>
    <t>1843.000</t>
  </si>
  <si>
    <t>Ковров г, Муромская ул, 33</t>
  </si>
  <si>
    <t>Ковров г, Муромская ул, 35 корп. 2</t>
  </si>
  <si>
    <t>1324.600</t>
  </si>
  <si>
    <t>Ковров г, Муромская ул, 35/1</t>
  </si>
  <si>
    <t>Ковров г, Муромская ул, 35</t>
  </si>
  <si>
    <t>Ковров г, Муромская ул, 5/1</t>
  </si>
  <si>
    <t>891.900</t>
  </si>
  <si>
    <t>Ковров г, Муромская ул, 7</t>
  </si>
  <si>
    <t>1565.000</t>
  </si>
  <si>
    <t>Ковров г, Муромский проезд, 10</t>
  </si>
  <si>
    <t>Ковров г, Муромский проезд, 3</t>
  </si>
  <si>
    <t>434.100</t>
  </si>
  <si>
    <t>Ковров г, Муромский проезд, 5</t>
  </si>
  <si>
    <t>265.500</t>
  </si>
  <si>
    <t>Ковров г, Муромский проезд, 6</t>
  </si>
  <si>
    <t>Ковров г, Муромский проезд, 7</t>
  </si>
  <si>
    <t>Ковров г, Муромский проезд, 9</t>
  </si>
  <si>
    <t>Ковров г, Набережная ул, 10</t>
  </si>
  <si>
    <t>1921</t>
  </si>
  <si>
    <t>Ковров г, Набережная ул, 10а</t>
  </si>
  <si>
    <t>Ковров г, Набережная ул, 16а</t>
  </si>
  <si>
    <t>Ковров г, Набережная ул, 17</t>
  </si>
  <si>
    <t>Ковров г, Набережная ул, 18</t>
  </si>
  <si>
    <t>Ковров г, Набережная ул, 19</t>
  </si>
  <si>
    <t>242.200</t>
  </si>
  <si>
    <t>Ковров г, Набережная ул, 1а</t>
  </si>
  <si>
    <t>Ковров г, Набережная ул, 2</t>
  </si>
  <si>
    <t>Ковров г, Набережная ул, 20</t>
  </si>
  <si>
    <t>Ковров г, Набережная ул, 21</t>
  </si>
  <si>
    <t>229.500</t>
  </si>
  <si>
    <t>251.500</t>
  </si>
  <si>
    <t>Ковров г, Набережная ул, 22</t>
  </si>
  <si>
    <t>Ковров г, Набережная ул, 23</t>
  </si>
  <si>
    <t>427.340</t>
  </si>
  <si>
    <t>Ковров г, Набережная ул, 24</t>
  </si>
  <si>
    <t>Ковров г, Набережная ул, 5</t>
  </si>
  <si>
    <t>Ковров г, Никитина ул, 34</t>
  </si>
  <si>
    <t>Ковров г, Ногина пер, 3</t>
  </si>
  <si>
    <t>Ковров г, Ногина пер, 5</t>
  </si>
  <si>
    <t>Ковров г, Ногина пер, 6</t>
  </si>
  <si>
    <t>Ковров г, Ногина пер, 8</t>
  </si>
  <si>
    <t>Ковров г, Ногина ул, 59</t>
  </si>
  <si>
    <t>3213.400</t>
  </si>
  <si>
    <t>680.100</t>
  </si>
  <si>
    <t>Ковров г, Олега Кошевого ул, 1</t>
  </si>
  <si>
    <t>671.300</t>
  </si>
  <si>
    <t>Ковров г, Олега Кошевого ул, 10</t>
  </si>
  <si>
    <t>Ковров г, Олега Кошевого ул, 12</t>
  </si>
  <si>
    <t>Ковров г, Олега Кошевого ул, 13</t>
  </si>
  <si>
    <t>Ковров г, Олега Кошевого ул, 15</t>
  </si>
  <si>
    <t>Ковров г, Олега Кошевого ул, 2</t>
  </si>
  <si>
    <t>Ковров г, Олега Кошевого ул, 21</t>
  </si>
  <si>
    <t>Ковров г, Олега Кошевого ул, 3</t>
  </si>
  <si>
    <t>Ковров г, Олега Кошевого ул, 5</t>
  </si>
  <si>
    <t>Ковров г, Олега Кошевого ул, 6</t>
  </si>
  <si>
    <t>Ковров г, Олега Кошевого ул, 7</t>
  </si>
  <si>
    <t>202.200</t>
  </si>
  <si>
    <t>Ковров г, Олега Кошевого ул, 8</t>
  </si>
  <si>
    <t>Ковров г, Олега Кошевого ул, 9</t>
  </si>
  <si>
    <t>Ковров г, Ореховая ул, 22</t>
  </si>
  <si>
    <t>Ковров г, Осиповская ул, 41</t>
  </si>
  <si>
    <t>Ковров г, Островского ул, 57/1</t>
  </si>
  <si>
    <t>2142.000</t>
  </si>
  <si>
    <t>682.100</t>
  </si>
  <si>
    <t>Ковров г, Островского ул, 73</t>
  </si>
  <si>
    <t>Ковров г, Островского ул, 77</t>
  </si>
  <si>
    <t>12369.000</t>
  </si>
  <si>
    <t>Ковров г, Островского ул, 79</t>
  </si>
  <si>
    <t>Ковров г, Островского ул, 81</t>
  </si>
  <si>
    <t>Ковров г, Парковая ул, 2</t>
  </si>
  <si>
    <t>Ковров г, Партизанская ул, 1</t>
  </si>
  <si>
    <t>Ковров г, Первомайская ул, 21</t>
  </si>
  <si>
    <t>3800.000</t>
  </si>
  <si>
    <t>Ковров г, Первомайская ул, 27</t>
  </si>
  <si>
    <t>1078.800</t>
  </si>
  <si>
    <t>Ковров г, Першутова ул, 20</t>
  </si>
  <si>
    <t>Ковров г, Першутова ул, 30</t>
  </si>
  <si>
    <t>Ковров г, Першутова ул, 40</t>
  </si>
  <si>
    <t>Ковров г, Першутова ул, 42</t>
  </si>
  <si>
    <t>Ковров г, Пионерская ул, 12</t>
  </si>
  <si>
    <t>Ковров г, Пионерская ул, 13</t>
  </si>
  <si>
    <t>435.800</t>
  </si>
  <si>
    <t>Ковров г, Пионерская ул, 15</t>
  </si>
  <si>
    <t>Ковров г, Пионерская ул, 16</t>
  </si>
  <si>
    <t>416.300</t>
  </si>
  <si>
    <t>Ковров г, Пионерская ул, 17</t>
  </si>
  <si>
    <t>Ковров г, Пионерская ул, 18</t>
  </si>
  <si>
    <t>Ковров г, Пионерская ул, 19</t>
  </si>
  <si>
    <t>255.300</t>
  </si>
  <si>
    <t>Ковров г, Пионерская ул, 2</t>
  </si>
  <si>
    <t>Ковров г, Пионерская ул, 23</t>
  </si>
  <si>
    <t>Ковров г, Пионерская ул, 25</t>
  </si>
  <si>
    <t>324.200</t>
  </si>
  <si>
    <t>Ковров г, Пионерская ул, 27</t>
  </si>
  <si>
    <t>325.400</t>
  </si>
  <si>
    <t>Ковров г, Пионерская ул, 3</t>
  </si>
  <si>
    <t>Ковров г, Пионерская ул, 6</t>
  </si>
  <si>
    <t>Ковров г, Подлесная ул, 12</t>
  </si>
  <si>
    <t>675.600</t>
  </si>
  <si>
    <t>Ковров г, Подлесная ул, 13</t>
  </si>
  <si>
    <t>Ковров г, Подлесная ул, 14</t>
  </si>
  <si>
    <t>Ковров г, Подлесная ул, 16</t>
  </si>
  <si>
    <t>Ковров г, Подлесная ул, 17</t>
  </si>
  <si>
    <t>Ковров г, Подлесная ул, 17а</t>
  </si>
  <si>
    <t>Ковров г, Подлесная ул, 18</t>
  </si>
  <si>
    <t>Ковров г, Подлесная ул, 19</t>
  </si>
  <si>
    <t>Ковров г, Подлесная ул, 2</t>
  </si>
  <si>
    <t>466.400</t>
  </si>
  <si>
    <t>Ковров г, Подлесная ул, 21</t>
  </si>
  <si>
    <t>Ковров г, Подлесная ул, 21а</t>
  </si>
  <si>
    <t>Ковров г, Подлесная ул, 22</t>
  </si>
  <si>
    <t>984.000</t>
  </si>
  <si>
    <t>Ковров г, Подлесная ул, 22а</t>
  </si>
  <si>
    <t>Ковров г, Подлесная ул, 22б</t>
  </si>
  <si>
    <t>Ковров г, Подлесная ул, 23</t>
  </si>
  <si>
    <t>Ковров г, Подлесная ул, 4</t>
  </si>
  <si>
    <t>Ковров г, Подлесная ул, 6</t>
  </si>
  <si>
    <t>Ковров г, Полевая ул, 2</t>
  </si>
  <si>
    <t>1283.400</t>
  </si>
  <si>
    <t>Ковров г, Полевая ул, 4</t>
  </si>
  <si>
    <t>1245.000</t>
  </si>
  <si>
    <t>Ковров г, Полевая ул, 6</t>
  </si>
  <si>
    <t>Ковров г, Правды ул, 32</t>
  </si>
  <si>
    <t>Ковров г, Правды ул, 5</t>
  </si>
  <si>
    <t>Ковров г, Правды ул, 6</t>
  </si>
  <si>
    <t>444.100</t>
  </si>
  <si>
    <t>Ковров г, Правды ул, 77а</t>
  </si>
  <si>
    <t>Ковров г, Пролетарская ул, 14/1</t>
  </si>
  <si>
    <t>Ковров г, Пролетарская ул, 38</t>
  </si>
  <si>
    <t>Ковров г, Пролетарская ул, 38а</t>
  </si>
  <si>
    <t>Ковров г, Пролетарская ул, 40</t>
  </si>
  <si>
    <t>Ковров г, Пролетарская ул, 44</t>
  </si>
  <si>
    <t>Ковров г, Пролетарская ул, 46</t>
  </si>
  <si>
    <t>Ковров г, Пролетарская ул, 48</t>
  </si>
  <si>
    <t>Ковров г, Пролетарская ул, 50</t>
  </si>
  <si>
    <t>Ковров г, Пролетарская ул, 52</t>
  </si>
  <si>
    <t>Ковров г, Пугачева ул, 10</t>
  </si>
  <si>
    <t>1293.900</t>
  </si>
  <si>
    <t>Ковров г, Пугачева ул, 21А</t>
  </si>
  <si>
    <t>Ковров г, Пугачева ул, 23</t>
  </si>
  <si>
    <t>Ковров г, Пугачева ул, 24</t>
  </si>
  <si>
    <t>Ковров г, Пугачева ул, 26</t>
  </si>
  <si>
    <t>255.200</t>
  </si>
  <si>
    <t>Ковров г, Пугачева ул, 29</t>
  </si>
  <si>
    <t>Ковров г, Пугачева ул, 30</t>
  </si>
  <si>
    <t>Ковров г, Пугачева ул, 35</t>
  </si>
  <si>
    <t>4897.700</t>
  </si>
  <si>
    <t>Ковров г, Пугачева ул, 9</t>
  </si>
  <si>
    <t>939.000</t>
  </si>
  <si>
    <t>Ковров г, Рабочая ул, 35</t>
  </si>
  <si>
    <t>Ковров г, Разина ул, 3</t>
  </si>
  <si>
    <t>Ковров г, Ранжева ул, 11/2</t>
  </si>
  <si>
    <t>Ковров г, Ранжева ул, 11</t>
  </si>
  <si>
    <t>Ковров г, Ранжева ул, 13</t>
  </si>
  <si>
    <t>2206.000</t>
  </si>
  <si>
    <t>Ковров г, Ранжева ул, 3</t>
  </si>
  <si>
    <t>Ковров г, Ранжева ул, 7</t>
  </si>
  <si>
    <t>Ковров г, Рунова ул, 34</t>
  </si>
  <si>
    <t>Ковров г, Рунова ул, 34а</t>
  </si>
  <si>
    <t>Ковров г, Рунова ул, 36</t>
  </si>
  <si>
    <t>Ковров г, Рунова ул, 36а</t>
  </si>
  <si>
    <t>Ковров г, Рунова ул, 38</t>
  </si>
  <si>
    <t>Ковров г, Садовая ул, 23</t>
  </si>
  <si>
    <t>Ковров г, Свердлова ул, 11</t>
  </si>
  <si>
    <t>Ковров г, Свердлова ул, 15</t>
  </si>
  <si>
    <t>Ковров г, Свердлова ул, 1а</t>
  </si>
  <si>
    <t>Ковров г, Свердлова ул, 20</t>
  </si>
  <si>
    <t>1103.800</t>
  </si>
  <si>
    <t>447.800</t>
  </si>
  <si>
    <t>259.700</t>
  </si>
  <si>
    <t>Ковров г, Свердлова ул, 80</t>
  </si>
  <si>
    <t>Ковров г, Свердлова ул, 82</t>
  </si>
  <si>
    <t>Ковров г, Свердлова ул, 82а</t>
  </si>
  <si>
    <t>Ковров г, Свердлова ул, 83а</t>
  </si>
  <si>
    <t>Ковров г, Свердлова ул, 84</t>
  </si>
  <si>
    <t>223.800</t>
  </si>
  <si>
    <t>Ковров г, Свердлова ул, 9</t>
  </si>
  <si>
    <t>Ковров г, Свердлова ул, 91а</t>
  </si>
  <si>
    <t>Ковров г, Свердлова ул, 92</t>
  </si>
  <si>
    <t>Ковров г, Свердлова ул, 96</t>
  </si>
  <si>
    <t>Ковров г, Свердлова ул, 98</t>
  </si>
  <si>
    <t>Ковров г, Северный проезд, 10а</t>
  </si>
  <si>
    <t>Ковров г, Северный проезд, 11</t>
  </si>
  <si>
    <t>535.940</t>
  </si>
  <si>
    <t>Ковров г, Северный проезд, 13</t>
  </si>
  <si>
    <t>Ковров г, Сергея Лазо ул, 4/1</t>
  </si>
  <si>
    <t>Ковров г, Сергея Лазо ул, 4</t>
  </si>
  <si>
    <t>Ковров г, Сергея Лазо ул, 4а</t>
  </si>
  <si>
    <t>2790.000</t>
  </si>
  <si>
    <t>Ковров г, Сергея Лазо ул, 6</t>
  </si>
  <si>
    <t>Ковров г, Славянская ул, 31</t>
  </si>
  <si>
    <t>Ковров г, Советская ул, 2а</t>
  </si>
  <si>
    <t>Ковров г, Солнечная ул, 2</t>
  </si>
  <si>
    <t>Ковров г, Сосновая ул, 14</t>
  </si>
  <si>
    <t>Ковров г, Сосновая ул, 15 корп. 1</t>
  </si>
  <si>
    <t>Ковров г, Сосновая ул, 15/2</t>
  </si>
  <si>
    <t>921.200</t>
  </si>
  <si>
    <t>Ковров г, Сосновая ул, 15/3</t>
  </si>
  <si>
    <t>Ковров г, Сосновая ул, 16</t>
  </si>
  <si>
    <t>429.500</t>
  </si>
  <si>
    <t>Ковров г, Сосновая ул, 17</t>
  </si>
  <si>
    <t>Ковров г, Сосновая ул, 18</t>
  </si>
  <si>
    <t>Ковров г, Сосновая ул, 20</t>
  </si>
  <si>
    <t>Ковров г, Сосновая ул, 22</t>
  </si>
  <si>
    <t>222.200</t>
  </si>
  <si>
    <t>Ковров г, Сосновая ул, 24</t>
  </si>
  <si>
    <t>Ковров г, Сосновая ул, 25</t>
  </si>
  <si>
    <t>219.500</t>
  </si>
  <si>
    <t>Ковров г, Сосновая ул, 28</t>
  </si>
  <si>
    <t>Ковров г, Сосновая ул, 30</t>
  </si>
  <si>
    <t>Ковров г, Сосновая ул, 32</t>
  </si>
  <si>
    <t>Ковров г, Сосновая ул, 35</t>
  </si>
  <si>
    <t>Ковров г, Сосновая ул, 37</t>
  </si>
  <si>
    <t>Ковров г, Сосновая ул, 39</t>
  </si>
  <si>
    <t>1527.300</t>
  </si>
  <si>
    <t>Ковров г, Сосновая ул, 4</t>
  </si>
  <si>
    <t>Ковров г, Сосновая ул, 41</t>
  </si>
  <si>
    <t>Ковров г, Сосновая ул, 6</t>
  </si>
  <si>
    <t>Ковров г, Социалистическая ул, 11</t>
  </si>
  <si>
    <t>Ковров г, Социалистическая ул, 13</t>
  </si>
  <si>
    <t>Ковров г, Социалистическая ул, 15</t>
  </si>
  <si>
    <t>Ковров г, Социалистическая ул, 17</t>
  </si>
  <si>
    <t>846.200</t>
  </si>
  <si>
    <t>Ковров г, Социалистическая ул, 21</t>
  </si>
  <si>
    <t>Ковров г, Социалистическая ул, 25</t>
  </si>
  <si>
    <t>Ковров г, Социалистическая ул, 3</t>
  </si>
  <si>
    <t>Ковров г, Социалистическая ул, 4</t>
  </si>
  <si>
    <t>Ковров г, Социалистическая ул, 4а</t>
  </si>
  <si>
    <t>Ковров г, Социалистическая ул, 4б</t>
  </si>
  <si>
    <t>Ковров г, Социалистическая ул, 6</t>
  </si>
  <si>
    <t>Ковров г, Социалистическая ул, 7</t>
  </si>
  <si>
    <t>Ковров г, Социалистическая ул, 8</t>
  </si>
  <si>
    <t>Ковров г, Социалистическая ул, 9</t>
  </si>
  <si>
    <t>Ковров г, Строителей ул, 10</t>
  </si>
  <si>
    <t>Ковров г, Строителей ул, 11</t>
  </si>
  <si>
    <t>Ковров г, Строителей ул, 12/1</t>
  </si>
  <si>
    <t>1012.700</t>
  </si>
  <si>
    <t>Ковров г, Строителей ул, 12</t>
  </si>
  <si>
    <t>Ковров г, Строителей ул, 13</t>
  </si>
  <si>
    <t>Ковров г, Строителей ул, 14</t>
  </si>
  <si>
    <t>Ковров г, Строителей ул, 15 корп. 1</t>
  </si>
  <si>
    <t>Ковров г, Строителей ул, 15/2</t>
  </si>
  <si>
    <t>Ковров г, Строителей ул, 15</t>
  </si>
  <si>
    <t>808.700</t>
  </si>
  <si>
    <t>Ковров г, Строителей ул, 16</t>
  </si>
  <si>
    <t>Ковров г, Строителей ул, 18</t>
  </si>
  <si>
    <t>Ковров г, Строителей ул, 2</t>
  </si>
  <si>
    <t>10629.700</t>
  </si>
  <si>
    <t>Ковров г, Строителей ул, 22/1</t>
  </si>
  <si>
    <t>Ковров г, Строителей ул, 22/2</t>
  </si>
  <si>
    <t>9777.700</t>
  </si>
  <si>
    <t>Ковров г, Строителей ул, 22</t>
  </si>
  <si>
    <t>8038.000</t>
  </si>
  <si>
    <t>Ковров г, Строителей ул, 24/2</t>
  </si>
  <si>
    <t>Ковров г, Строителей ул, 25/1</t>
  </si>
  <si>
    <t>11081.000</t>
  </si>
  <si>
    <t>Ковров г, Строителей ул, 26</t>
  </si>
  <si>
    <t>7869.000</t>
  </si>
  <si>
    <t>Ковров г, Строителей ул, 27/1</t>
  </si>
  <si>
    <t>1060.500</t>
  </si>
  <si>
    <t>Ковров г, Строителей ул, 27/2</t>
  </si>
  <si>
    <t>4524.000</t>
  </si>
  <si>
    <t>Ковров г, Строителей ул, 27/3</t>
  </si>
  <si>
    <t>Ковров г, Строителей ул, 28</t>
  </si>
  <si>
    <t>Ковров г, Строителей ул, 29</t>
  </si>
  <si>
    <t>Ковров г, Строителей ул, 3</t>
  </si>
  <si>
    <t>Ковров г, Строителей ул, 31/1</t>
  </si>
  <si>
    <t>Ковров г, Строителей ул, 31/2</t>
  </si>
  <si>
    <t>769.060</t>
  </si>
  <si>
    <t>Ковров г, Строителей ул, 33</t>
  </si>
  <si>
    <t>Ковров г, Строителей ул, 35</t>
  </si>
  <si>
    <t>Ковров г, Строителей ул, 39/1</t>
  </si>
  <si>
    <t>Ковров г, Строителей ул, 39</t>
  </si>
  <si>
    <t>Ковров г, Строителей ул, 41</t>
  </si>
  <si>
    <t>Ковров г, Строителей ул, 43</t>
  </si>
  <si>
    <t>Ковров г, Строителей ул, 45</t>
  </si>
  <si>
    <t>Ковров г, Строителей ул, 5</t>
  </si>
  <si>
    <t>Ковров г, Строителей ул, 8</t>
  </si>
  <si>
    <t>Ковров г, Строителей ул, 9</t>
  </si>
  <si>
    <t>1327.000</t>
  </si>
  <si>
    <t>Ковров г, Суворова ул, 19</t>
  </si>
  <si>
    <t>Ковров г, Текстильная ул, 2а</t>
  </si>
  <si>
    <t>Ковров г, Текстильная ул, 2в</t>
  </si>
  <si>
    <t>936.100</t>
  </si>
  <si>
    <t>Ковров г, Текстильная ул, 3</t>
  </si>
  <si>
    <t>Ковров г, Текстильная ул, 5</t>
  </si>
  <si>
    <t>Ковров г, Текстильная ул, 7</t>
  </si>
  <si>
    <t>868.200</t>
  </si>
  <si>
    <t>Ковров г, Тимофея Павловского ул, 1</t>
  </si>
  <si>
    <t>881.100</t>
  </si>
  <si>
    <t>Ковров г, Тимофея Павловского ул, 10</t>
  </si>
  <si>
    <t>Ковров г, Тимофея Павловского ул, 11</t>
  </si>
  <si>
    <t>382.050</t>
  </si>
  <si>
    <t>Ковров г, Тимофея Павловского ул, 2</t>
  </si>
  <si>
    <t>879.100</t>
  </si>
  <si>
    <t>Ковров г, Тимофея Павловского ул, 3</t>
  </si>
  <si>
    <t>Ковров г, Тимофея Павловского ул, 4</t>
  </si>
  <si>
    <t>896.400</t>
  </si>
  <si>
    <t>Ковров г, Тимофея Павловского ул, 6</t>
  </si>
  <si>
    <t>Ковров г, Тимофея Павловского ул, 8</t>
  </si>
  <si>
    <t>Ковров г, Тимофея Павловского ул, 9</t>
  </si>
  <si>
    <t>Ковров г, Транспортная ул, 79</t>
  </si>
  <si>
    <t>Ковров г, Транспортная ул, 81</t>
  </si>
  <si>
    <t>Ковров г, Труда ул, 1</t>
  </si>
  <si>
    <t>20669.000</t>
  </si>
  <si>
    <t>Ковров г, Туманова ул, 10</t>
  </si>
  <si>
    <t>Ковров г, Туманова ул, 11</t>
  </si>
  <si>
    <t>Ковров г, Туманова ул, 12</t>
  </si>
  <si>
    <t>Ковров г, Туманова ул, 13</t>
  </si>
  <si>
    <t>823.700</t>
  </si>
  <si>
    <t>Ковров г, Туманова ул, 14</t>
  </si>
  <si>
    <t>820.100</t>
  </si>
  <si>
    <t>Ковров г, Туманова ул, 16</t>
  </si>
  <si>
    <t>Ковров г, Туманова ул, 20</t>
  </si>
  <si>
    <t>Ковров г, Туманова ул, 22</t>
  </si>
  <si>
    <t>Ковров г, Туманова ул, 29</t>
  </si>
  <si>
    <t>Ковров г, Туманова ул, 2а</t>
  </si>
  <si>
    <t>Ковров г, Туманова ул, 33</t>
  </si>
  <si>
    <t>Ковров г, Туманова ул, 4</t>
  </si>
  <si>
    <t>Ковров г, Туманова ул, 6</t>
  </si>
  <si>
    <t>Ковров г, Туманова ул, 8</t>
  </si>
  <si>
    <t>Ковров г, Туманова ул, 8а</t>
  </si>
  <si>
    <t>Ковров г, Урицкого ул, 15</t>
  </si>
  <si>
    <t>Ковров г, Урицкого ул, 9</t>
  </si>
  <si>
    <t>257.800</t>
  </si>
  <si>
    <t>Ковров г, Урожайная ул, 100</t>
  </si>
  <si>
    <t>Ковров г, Урожайная ул, 83</t>
  </si>
  <si>
    <t>Ковров г, Урожайный проезд, 3</t>
  </si>
  <si>
    <t>Ковров г, Урожайный проезд, 4</t>
  </si>
  <si>
    <t>1024.900</t>
  </si>
  <si>
    <t>Ковров г, Урожайный проезд, 8</t>
  </si>
  <si>
    <t>514.100</t>
  </si>
  <si>
    <t>Ковров г, Фабричный проезд, 4а</t>
  </si>
  <si>
    <t>1618.600</t>
  </si>
  <si>
    <t>475.200</t>
  </si>
  <si>
    <t>Ковров г, Фабричный проезд, 5</t>
  </si>
  <si>
    <t>643.600</t>
  </si>
  <si>
    <t>Ковров г, Фабричный проезд, 6</t>
  </si>
  <si>
    <t>749.600</t>
  </si>
  <si>
    <t>Ковров г, Фабричный проезд, 7</t>
  </si>
  <si>
    <t>207.200</t>
  </si>
  <si>
    <t>Ковров г, Федорова ул, 13а</t>
  </si>
  <si>
    <t>Ковров г, Федорова ул, 91/1</t>
  </si>
  <si>
    <t>Ковров г, Федорова ул, 91/2</t>
  </si>
  <si>
    <t>1284.400</t>
  </si>
  <si>
    <t>Ковров г, Федорова ул, 93</t>
  </si>
  <si>
    <t>Ковров г, Федорова ул, 95</t>
  </si>
  <si>
    <t>4026.330</t>
  </si>
  <si>
    <t>3977.170</t>
  </si>
  <si>
    <t>Ковров г, Федорова ул, 99</t>
  </si>
  <si>
    <t>Ковров г, Фрунзе ул, 1</t>
  </si>
  <si>
    <t>Ковров г, Фрунзе ул, 10</t>
  </si>
  <si>
    <t>Ковров г, Фрунзе ул, 11</t>
  </si>
  <si>
    <t>Ковров г, Фрунзе ул, 13</t>
  </si>
  <si>
    <t>Ковров г, Фрунзе ул, 15</t>
  </si>
  <si>
    <t>Ковров г, Фрунзе ул, 17</t>
  </si>
  <si>
    <t>Ковров г, Фрунзе ул, 19</t>
  </si>
  <si>
    <t>278.300</t>
  </si>
  <si>
    <t>Ковров г, Фрунзе ул, 2</t>
  </si>
  <si>
    <t>Ковров г, Фрунзе ул, 4</t>
  </si>
  <si>
    <t>2129.900</t>
  </si>
  <si>
    <t>Ковров г, Фрунзе ул, 6</t>
  </si>
  <si>
    <t>927.600</t>
  </si>
  <si>
    <t>Ковров г, Фрунзе ул, 7</t>
  </si>
  <si>
    <t>Ковров г, Фрунзе ул, 8</t>
  </si>
  <si>
    <t>Ковров г, Фурманова ул, 14</t>
  </si>
  <si>
    <t>Ковров г, Фурманова ул, 16</t>
  </si>
  <si>
    <t>Ковров г, Фурманова ул, 17/1</t>
  </si>
  <si>
    <t>Ковров г, Фурманова ул, 17/2</t>
  </si>
  <si>
    <t>Ковров г, Фурманова ул, 18</t>
  </si>
  <si>
    <t>Ковров г, Фурманова ул, 27</t>
  </si>
  <si>
    <t>Ковров г, Фурманова ул, 31</t>
  </si>
  <si>
    <t>Ковров г, Фурманова ул, 33</t>
  </si>
  <si>
    <t>Ковров г, Фурманова ул, 35</t>
  </si>
  <si>
    <t>Ковров г, Фурманова ул, 37</t>
  </si>
  <si>
    <t>Ковров г, Циолковского ул, 12</t>
  </si>
  <si>
    <t>1044.400</t>
  </si>
  <si>
    <t>Ковров г, Циолковского ул, 19</t>
  </si>
  <si>
    <t>Ковров г, Циолковского ул, 21</t>
  </si>
  <si>
    <t>932.400</t>
  </si>
  <si>
    <t>Ковров г, Циолковского ул, 35</t>
  </si>
  <si>
    <t>1171.000</t>
  </si>
  <si>
    <t>982.300</t>
  </si>
  <si>
    <t>Ковров г, Циолковского ул, 40</t>
  </si>
  <si>
    <t>Ковров г, Челюскинцев ул, 131</t>
  </si>
  <si>
    <t>1924</t>
  </si>
  <si>
    <t>Ковров г, Челюскинцев ул, 131а</t>
  </si>
  <si>
    <t>Ковров г, Челюскинцев ул, 133</t>
  </si>
  <si>
    <t>Ковров г, Челюскинцев ул, 93</t>
  </si>
  <si>
    <t>Ковров г, Чернышевского ул, 1</t>
  </si>
  <si>
    <t>Ковров г, Чернышевского ул, 11</t>
  </si>
  <si>
    <t>Ковров г, Чернышевского ул, 15</t>
  </si>
  <si>
    <t>Ковров г, Чернышевского ул, 3</t>
  </si>
  <si>
    <t>1311.400</t>
  </si>
  <si>
    <t>Ковров г, Чернышевского ул, 4</t>
  </si>
  <si>
    <t>Ковров г, Чернышевского ул, 5</t>
  </si>
  <si>
    <t>Ковров г, Чернышевского ул, 7</t>
  </si>
  <si>
    <t>Ковров г, Чернышевского ул, 9</t>
  </si>
  <si>
    <t>919.100</t>
  </si>
  <si>
    <t>Ковров г, Чкалова пер, 3</t>
  </si>
  <si>
    <t>Ковров г, Чкалова пер, 5</t>
  </si>
  <si>
    <t>Ковров г, Чкалова ул, 48/2</t>
  </si>
  <si>
    <t>Ковров г, Чкалова ул, 48</t>
  </si>
  <si>
    <t>Ковров г, Чкалова ул, 50</t>
  </si>
  <si>
    <t>Ковров г, Шмидта ул, 11</t>
  </si>
  <si>
    <t>Ковров г, Шмидта ул, 9</t>
  </si>
  <si>
    <t>3531.000</t>
  </si>
  <si>
    <t>Ковров г, Щеглова ул, 43</t>
  </si>
  <si>
    <t>Ковров г, Щеглова ул, 56</t>
  </si>
  <si>
    <t>Ковров г, Щорса ул, 1</t>
  </si>
  <si>
    <t>Ковров г, Щорса ул, 25</t>
  </si>
  <si>
    <t>Ковров г, Щорса ул, 4</t>
  </si>
  <si>
    <t>Ковровский р-н, Гигант п, Первомайская ул, 1</t>
  </si>
  <si>
    <t>233.300</t>
  </si>
  <si>
    <t>Ковровский р-н, Гигант п, Первомайская ул, 11</t>
  </si>
  <si>
    <t>285.400</t>
  </si>
  <si>
    <t>Ковровский р-н, Гигант п, Первомайская ул, 13</t>
  </si>
  <si>
    <t>Ковровский р-н, Гигант п, Первомайская ул, 15</t>
  </si>
  <si>
    <t>Ковровский р-н, Гигант п, Первомайская ул, 17</t>
  </si>
  <si>
    <t>Ковровский р-н, Гигант п, Первомайская ул, 25</t>
  </si>
  <si>
    <t>Ковровский р-н, Гигант п, Первомайская ул, 3</t>
  </si>
  <si>
    <t>Ковровский р-н, Гигант п, Первомайская ул, 5</t>
  </si>
  <si>
    <t>Ковровский р-н, Гигант п, Первомайская ул, 7</t>
  </si>
  <si>
    <t>Ковровский р-н, Гигант п, Юбилейная ул, 62</t>
  </si>
  <si>
    <t>Ковровский р-н, Гигант п, Юбилейная ул, 63</t>
  </si>
  <si>
    <t>Ковровский р-н, Гигант п, Юбилейная ул, 64</t>
  </si>
  <si>
    <t>Ковровский р-н, Глебово д, Школьная ул, 20</t>
  </si>
  <si>
    <t>611.500</t>
  </si>
  <si>
    <t>Ковровский р-н, Глебово д, Школьная ул, 22</t>
  </si>
  <si>
    <t>278.200</t>
  </si>
  <si>
    <t>258.400</t>
  </si>
  <si>
    <t>351.200</t>
  </si>
  <si>
    <t>Ковровский р-н, Гостюхинского карьера п, 5</t>
  </si>
  <si>
    <t>Ковровский р-н, Гостюхинского карьера п, 6</t>
  </si>
  <si>
    <t>Ковровский р-н, Доброград п, Славянская ул, 1</t>
  </si>
  <si>
    <t>Ковровский р-н, Доброград п, Славянская ул, 3</t>
  </si>
  <si>
    <t>Ковровский р-н, Доброград п, Славянская ул, 5</t>
  </si>
  <si>
    <t>Ковровский р-н, Достижение п, Кирпичная ул, 29</t>
  </si>
  <si>
    <t>Ковровский р-н, Достижение п, Фабричная ул, 17</t>
  </si>
  <si>
    <t>Ковровский р-н, Достижение п, Фабричная ул, 37</t>
  </si>
  <si>
    <t>Ковровский р-н, Достижение п, Фабричная ул, 38</t>
  </si>
  <si>
    <t>Ковровский р-н, Достижение п, Фабричная ул, 43</t>
  </si>
  <si>
    <t>Ковровский р-н, Иваново с, Коммунистическая ул, 22</t>
  </si>
  <si>
    <t>700.200</t>
  </si>
  <si>
    <t>Ковровский р-н, Клязьминский Городок с, Клязьминская ПМК ул, 1</t>
  </si>
  <si>
    <t>Ковровский р-н, Клязьминский Городок с, Клязьминская ПМК ул, 16</t>
  </si>
  <si>
    <t>Ковровский р-н, Клязьминский Городок с, Клязьминская ПМК ул, 2</t>
  </si>
  <si>
    <t>600.600</t>
  </si>
  <si>
    <t>Ковровский р-н, Клязьминский Городок с, Клязьминская ПМК ул, 29</t>
  </si>
  <si>
    <t>Ковровский р-н, Клязьминский Городок с, Клязьминская ПМК ул, 3</t>
  </si>
  <si>
    <t>Ковровский р-н, Клязьминский Городок с, Клязьминская ПМК ул, 5</t>
  </si>
  <si>
    <t>Ковровский р-н, Клязьминский Городок с, Клязьминская ПМК ул, 6</t>
  </si>
  <si>
    <t>Ковровский р-н, Ковров-35 городок, Центральная ул, 110</t>
  </si>
  <si>
    <t>Ковровский р-н, Ковров-35 городок, Центральная ул, 140</t>
  </si>
  <si>
    <t>Ковровский р-н, Ковров-35 городок, Центральная ул, 142</t>
  </si>
  <si>
    <t>Ковровский р-н, Ковров-35 городок, Центральная ул, 149</t>
  </si>
  <si>
    <t>Ковровский р-н, Ковров-35 городок, Центральная ул, 150</t>
  </si>
  <si>
    <t>Ковровский р-н, Ковров-35 городок, Школьная ул, 102</t>
  </si>
  <si>
    <t>Ковровский р-н, Ковров-35 городок, Школьная ул, 107</t>
  </si>
  <si>
    <t>Ковровский р-н, Ковров-35 городок, Школьная ул, 109</t>
  </si>
  <si>
    <t>Ковровский р-н, Ковров-35 городок, Школьная ул, 94</t>
  </si>
  <si>
    <t>Ковровский р-н, Красный Октябрь п, Комсомольская ул, 1</t>
  </si>
  <si>
    <t>Ковровский р-н, Красный Октябрь п, Комсомольская ул, 1А</t>
  </si>
  <si>
    <t>221.300</t>
  </si>
  <si>
    <t>Ковровский р-н, Красный Октябрь п, Комсомольская ул, 20</t>
  </si>
  <si>
    <t>Ковровский р-н, Красный Октябрь п, Комсомольская ул, 7</t>
  </si>
  <si>
    <t>Ковровский р-н, Красный Октябрь п, Комсомольская ул, 9</t>
  </si>
  <si>
    <t>652.000</t>
  </si>
  <si>
    <t>Ковровский р-н, Красный Октябрь п, Комсомольская ул, 9А</t>
  </si>
  <si>
    <t>207.300</t>
  </si>
  <si>
    <t>Ковровский р-н, Красный Октябрь п, Мира ул, 13</t>
  </si>
  <si>
    <t>Ковровский р-н, Красный Октябрь п, Мира ул, 17</t>
  </si>
  <si>
    <t>Ковровский р-н, Красный Октябрь п, Мира ул, 5</t>
  </si>
  <si>
    <t>267.500</t>
  </si>
  <si>
    <t>Ковровский р-н, Красный Октябрь п, Мира ул, 7</t>
  </si>
  <si>
    <t>269.400</t>
  </si>
  <si>
    <t>Ковровский р-н, Красный Октябрь п, Садовая ул, 2</t>
  </si>
  <si>
    <t>Ковровский р-н, Красный Октябрь п, Садовая ул, 4</t>
  </si>
  <si>
    <t>Ковровский р-н, Красный Октябрь п, Садовая ул, 6</t>
  </si>
  <si>
    <t>476.300</t>
  </si>
  <si>
    <t>Ковровский р-н, Крутово с, Просторная ул, 8</t>
  </si>
  <si>
    <t>Ковровский р-н, Крутово с, Танеева ул, 37А</t>
  </si>
  <si>
    <t>Ковровский р-н, Малыгино п, Дорожная ул, 89В</t>
  </si>
  <si>
    <t>Ковровский р-н, Малыгино п, Строителей ул, 43</t>
  </si>
  <si>
    <t>280.400</t>
  </si>
  <si>
    <t>Ковровский р-н, Малыгино п, Строителей ул, 43А</t>
  </si>
  <si>
    <t>Ковровский р-н, Малыгино п, Школьная ул, 54</t>
  </si>
  <si>
    <t>455.400</t>
  </si>
  <si>
    <t>440.900</t>
  </si>
  <si>
    <t>Ковровский р-н, Малыгино п, Школьная ул, 57</t>
  </si>
  <si>
    <t>Ковровский р-н, Малыгино п, Школьная ул, 58</t>
  </si>
  <si>
    <t>Ковровский р-н, Малыгино п, Школьная ул, 61</t>
  </si>
  <si>
    <t>Ковровский р-н, Малыгино п, Школьная ул, 66</t>
  </si>
  <si>
    <t>807.100</t>
  </si>
  <si>
    <t>Ковровский р-н, Малыгино п, Юбилейная ул, 47</t>
  </si>
  <si>
    <t>Ковровский р-н, Малыгино п, Юбилейная ул, 48</t>
  </si>
  <si>
    <t>Ковровский р-н, Малыгино п, Юбилейная ул, 50</t>
  </si>
  <si>
    <t>Ковровский р-н, Малыгино п, Юбилейная ул, 51</t>
  </si>
  <si>
    <t>Ковровский р-н, Малыгино п, Юбилейная ул, 52</t>
  </si>
  <si>
    <t>Ковровский р-н, Малыгино п, Юбилейная ул, 62</t>
  </si>
  <si>
    <t>Ковровский р-н, Малыгино п, Юбилейная ул, 63</t>
  </si>
  <si>
    <t>Ковровский р-н, Малыгино п, Юбилейная ул, 64</t>
  </si>
  <si>
    <t>1557.300</t>
  </si>
  <si>
    <t>Ковровский р-н, Малыгино п, Юбилейная ул, 65</t>
  </si>
  <si>
    <t>1253.100</t>
  </si>
  <si>
    <t>Ковровский р-н, Малыгино п, Юбилейная ул, 67</t>
  </si>
  <si>
    <t>Ковровский р-н, Малыгино п, Юбилейная ул, 68</t>
  </si>
  <si>
    <t>1155.200</t>
  </si>
  <si>
    <t>Ковровский р-н, Малыгино п, Юбилейная ул, 69</t>
  </si>
  <si>
    <t>Ковровский р-н, Мелехово пгт, 2-я Набережная ул, 26</t>
  </si>
  <si>
    <t>Ковровский р-н, Мелехово пгт, 2-я Набережная ул, 28</t>
  </si>
  <si>
    <t>Ковровский р-н, Мелехово пгт, 2-я Набережная ул, 30</t>
  </si>
  <si>
    <t>Ковровский р-н, Мелехово пгт, 2-я Набережная ул, 32</t>
  </si>
  <si>
    <t>Ковровский р-н, Мелехово пгт, 2-я Набережная ул, 34</t>
  </si>
  <si>
    <t>Ковровский р-н, Мелехово пгт, 2-я Набережная ул, 36</t>
  </si>
  <si>
    <t>Ковровский р-н, Мелехово пгт, Гагарина ул, 1</t>
  </si>
  <si>
    <t>Ковровский р-н, Мелехово пгт, Гагарина ул, 11</t>
  </si>
  <si>
    <t>602.900</t>
  </si>
  <si>
    <t>Ковровский р-н, Мелехово пгт, Гагарина ул, 13</t>
  </si>
  <si>
    <t>616.600</t>
  </si>
  <si>
    <t>1002.100</t>
  </si>
  <si>
    <t>Ковровский р-н, Мелехово пгт, Гагарина ул, 15</t>
  </si>
  <si>
    <t>999.400</t>
  </si>
  <si>
    <t>Ковровский р-н, Мелехово пгт, Гагарина ул, 17</t>
  </si>
  <si>
    <t>Ковровский р-н, Мелехово пгт, Гагарина ул, 2</t>
  </si>
  <si>
    <t>747.700</t>
  </si>
  <si>
    <t>Ковровский р-н, Мелехово пгт, Гагарина ул, 3</t>
  </si>
  <si>
    <t>Ковровский р-н, Мелехово пгт, Гагарина ул, 5</t>
  </si>
  <si>
    <t>Ковровский р-н, Мелехово пгт, Гагарина ул, 6</t>
  </si>
  <si>
    <t>Ковровский р-н, Мелехово пгт, Гагарина ул, 7</t>
  </si>
  <si>
    <t>725.900</t>
  </si>
  <si>
    <t>693.400</t>
  </si>
  <si>
    <t>Ковровский р-н, Мелехово пгт, Комарова ул, 10</t>
  </si>
  <si>
    <t>Ковровский р-н, Мелехово пгт, Комарова ул, 15</t>
  </si>
  <si>
    <t>662.600</t>
  </si>
  <si>
    <t>Ковровский р-н, Мелехово пгт, Комарова ул, 17</t>
  </si>
  <si>
    <t>717.900</t>
  </si>
  <si>
    <t>Ковровский р-н, Мелехово пгт, Комарова ул, 2</t>
  </si>
  <si>
    <t>Ковровский р-н, Мелехово пгт, Комарова ул, 4</t>
  </si>
  <si>
    <t>Ковровский р-н, Мелехово пгт, Комарова ул, 5</t>
  </si>
  <si>
    <t>Ковровский р-н, Мелехово пгт, Комарова ул, 6</t>
  </si>
  <si>
    <t>428.800</t>
  </si>
  <si>
    <t>Ковровский р-н, Мелехово пгт, Комарова ул, 7</t>
  </si>
  <si>
    <t>Ковровский р-н, Мелехово пгт, Красная Горка ул, 1</t>
  </si>
  <si>
    <t>Ковровский р-н, Мелехово пгт, Красная Горка ул, 2</t>
  </si>
  <si>
    <t>511.100</t>
  </si>
  <si>
    <t>Ковровский р-н, Мелехово пгт, Красная Горка ул, 3а</t>
  </si>
  <si>
    <t>Ковровский р-н, Мелехово пгт, Первомайская ул, 44</t>
  </si>
  <si>
    <t>Ковровский р-н, Мелехово пгт, Первомайская ул, 53</t>
  </si>
  <si>
    <t>Ковровский р-н, Мелехово пгт, Первомайская ул, 53а</t>
  </si>
  <si>
    <t>Ковровский р-н, Мелехово пгт, Первомайская ул, 57</t>
  </si>
  <si>
    <t>291.800</t>
  </si>
  <si>
    <t>Ковровский р-н, Мелехово пгт, Первомайская ул, 59</t>
  </si>
  <si>
    <t>Ковровский р-н, Мелехово пгт, Первомайская ул, 64</t>
  </si>
  <si>
    <t>593.100</t>
  </si>
  <si>
    <t>Ковровский р-н, Мелехово пгт, Первомайская ул, 66</t>
  </si>
  <si>
    <t>1354.100</t>
  </si>
  <si>
    <t>Ковровский р-н, Мелехово пгт, Первомайская ул, 68</t>
  </si>
  <si>
    <t>Ковровский р-н, Мелехово пгт, Первомайская ул, 70</t>
  </si>
  <si>
    <t>Ковровский р-н, Мелехово пгт, Первомайская ул, 72</t>
  </si>
  <si>
    <t>1229.100</t>
  </si>
  <si>
    <t>Ковровский р-н, Мелехово пгт, Пионерская ул, 3</t>
  </si>
  <si>
    <t>Ковровский р-н, Мелехово пгт, Пионерская ул, 4</t>
  </si>
  <si>
    <t>Ковровский р-н, Мелехово пгт, Пионерская ул, 5</t>
  </si>
  <si>
    <t>Ковровский р-н, Мелехово пгт, Советская ул, 10</t>
  </si>
  <si>
    <t>740.600</t>
  </si>
  <si>
    <t>Ковровский р-н, Мелехово пгт, Советская ул, 15</t>
  </si>
  <si>
    <t>725.600</t>
  </si>
  <si>
    <t>Ковровский р-н, Мелехово пгт, Советская ул, 3</t>
  </si>
  <si>
    <t>Ковровский р-н, Мелехово пгт, Советская ул, 6</t>
  </si>
  <si>
    <t>Ковровский р-н, Мелехово пгт, Советская ул, 7</t>
  </si>
  <si>
    <t>Ковровский р-н, Мелехово пгт, Советская ул, 8</t>
  </si>
  <si>
    <t>Ковровский р-н, Мелехово пгт, Строительная ул, 1</t>
  </si>
  <si>
    <t>Ковровский р-н, Мелехово пгт, Строительная ул, 2</t>
  </si>
  <si>
    <t>Ковровский р-н, Мелехово пгт, Строительная ул, 3</t>
  </si>
  <si>
    <t>Ковровский р-н, Мелехово пгт, Строительная ул, 4</t>
  </si>
  <si>
    <t>Ковровский р-н, Мелехово пгт, Школьный пер, 21</t>
  </si>
  <si>
    <t>1028.600</t>
  </si>
  <si>
    <t>Ковровский р-н, Мелехово пгт, Школьный пер, 22</t>
  </si>
  <si>
    <t>924.600</t>
  </si>
  <si>
    <t>Ковровский р-н, Мелехово пгт, Школьный пер, 23</t>
  </si>
  <si>
    <t>Ковровский р-н, Мелехово пгт, Школьный пер, 25</t>
  </si>
  <si>
    <t>Ковровский р-н, Мелехово пгт, Школьный пер, 27</t>
  </si>
  <si>
    <t>Ковровский р-н, Мелехово пгт, Школьный пер, 28</t>
  </si>
  <si>
    <t>Ковровский р-н, Мелехово пгт, Юбилейная ул, 1</t>
  </si>
  <si>
    <t>Ковровский р-н, Мелехово пгт, Юбилейная ул, 3</t>
  </si>
  <si>
    <t>516.600</t>
  </si>
  <si>
    <t>Ковровский р-н, Мелехово пгт, Юбилейная ул, 4</t>
  </si>
  <si>
    <t>Ковровский р-н, Мелехово пгт, Юбилейная ул, 5</t>
  </si>
  <si>
    <t>Ковровский р-н, Мелехово пгт, Юбилейная ул, 6</t>
  </si>
  <si>
    <t>Ковровский р-н, Мелехово пгт, Юбилейная ул, 7</t>
  </si>
  <si>
    <t>Ковровский р-н, Нерехта п, Просторная ул, 1</t>
  </si>
  <si>
    <t>Ковровский р-н, Нерехта п, Просторная ул, 2</t>
  </si>
  <si>
    <t>Ковровский р-н, Нерехта п, Просторная ул, 3</t>
  </si>
  <si>
    <t>Ковровский р-н, Нерехта п, Просторная ул, 4</t>
  </si>
  <si>
    <t>Ковровский р-н, Новый п, Лесная ул, 3</t>
  </si>
  <si>
    <t>297.700</t>
  </si>
  <si>
    <t>Ковровский р-н, Новый п, Лесная ул, 4</t>
  </si>
  <si>
    <t>206.900</t>
  </si>
  <si>
    <t>Ковровский р-н, Новый п, Лесная ул, 4А</t>
  </si>
  <si>
    <t>Ковровский р-н, Новый п, Лесная ул, 5</t>
  </si>
  <si>
    <t>Ковровский р-н, Новый п, Лесная ул, 6</t>
  </si>
  <si>
    <t>Ковровский р-н, Новый п, Першутова ул, 1</t>
  </si>
  <si>
    <t>Ковровский р-н, Новый п, Першутова ул, 2</t>
  </si>
  <si>
    <t>623.900</t>
  </si>
  <si>
    <t>Ковровский р-н, Новый п, Першутова ул, 3</t>
  </si>
  <si>
    <t>Ковровский р-н, Новый п, Школьная ул, 10</t>
  </si>
  <si>
    <t>Ковровский р-н, Новый п, Школьная ул, 11</t>
  </si>
  <si>
    <t>402.500</t>
  </si>
  <si>
    <t>Ковровский р-н, Новый п, Школьная ул, 12</t>
  </si>
  <si>
    <t>Ковровский р-н, Новый п, Школьная ул, 13</t>
  </si>
  <si>
    <t>Ковровский р-н, Новый п, Школьная ул, 14</t>
  </si>
  <si>
    <t>Ковровский р-н, Новый п, Школьная ул, 15</t>
  </si>
  <si>
    <t>Ковровский р-н, Новый п, Школьная ул, 17</t>
  </si>
  <si>
    <t>Ковровский р-н, Новый п, Школьная ул, 4</t>
  </si>
  <si>
    <t>662.700</t>
  </si>
  <si>
    <t>Ковровский р-н, Новый п, Школьная ул, 6</t>
  </si>
  <si>
    <t>Ковровский р-н, Новый п, Школьная ул, 6а</t>
  </si>
  <si>
    <t>Ковровский р-н, Новый п, Школьная ул, 7</t>
  </si>
  <si>
    <t>Ковровский р-н, Новый п, Школьная ул, 8</t>
  </si>
  <si>
    <t>510.600</t>
  </si>
  <si>
    <t>Ковровский р-н, Новый п, Школьная ул, 9</t>
  </si>
  <si>
    <t>Ковровский р-н, Пакино п, 1</t>
  </si>
  <si>
    <t>Ковровский р-н, Пакино п, Молодежная ул, 21</t>
  </si>
  <si>
    <t>Ковровский р-н, Пакино п, Молодежная ул, 22</t>
  </si>
  <si>
    <t>Ковровский р-н, Пакино п, Молодежная ул, 23</t>
  </si>
  <si>
    <t>Ковровский р-н, Пакино п, Молодежная ул, 24</t>
  </si>
  <si>
    <t>Ковровский р-н, Пакино п, Труда ул, 13</t>
  </si>
  <si>
    <t>Ковровский р-н, Пакино п, Труда ул, 16</t>
  </si>
  <si>
    <t>Ковровский р-н, Пакино п, Труда ул, 18</t>
  </si>
  <si>
    <t>Ковровский р-н, Пакино п, Труда ул, 19</t>
  </si>
  <si>
    <t>Ковровский р-н, Пакино п, Центральная ул, 25</t>
  </si>
  <si>
    <t>259.300</t>
  </si>
  <si>
    <t>Ковровский р-н, Пакино п, Центральная ул, 26</t>
  </si>
  <si>
    <t>414.900</t>
  </si>
  <si>
    <t>Ковровский р-н, Пакино п, Школьная ул, 20б</t>
  </si>
  <si>
    <t>Ковровский р-н, Пакино п, Школьная ул, 29</t>
  </si>
  <si>
    <t>Ковровский р-н, Пантелеево с, Подгорица ул, 6</t>
  </si>
  <si>
    <t>Ковровский р-н, Пантелеево с, Центральная ул, 57</t>
  </si>
  <si>
    <t>Ковровский р-н, Первомайский п, 1</t>
  </si>
  <si>
    <t>Ковровский р-н, Первомайский п, 14</t>
  </si>
  <si>
    <t>Ковровский р-н, Первомайский п, 15</t>
  </si>
  <si>
    <t>Ковровский р-н, Первомайский п, 16</t>
  </si>
  <si>
    <t>832.100</t>
  </si>
  <si>
    <t>Ковровский р-н, Первомайский п, 17</t>
  </si>
  <si>
    <t>Ковровский р-н, Первомайский п, 18</t>
  </si>
  <si>
    <t>934.200</t>
  </si>
  <si>
    <t>Ковровский р-н, Первомайский п, 19б</t>
  </si>
  <si>
    <t>Ковровский р-н, Первомайский п, 2</t>
  </si>
  <si>
    <t>Ковровский р-н, Первомайский п, 3</t>
  </si>
  <si>
    <t>Ковровский р-н, Первомайский п, 4</t>
  </si>
  <si>
    <t>Ковровский р-н, Первомайский п, 6</t>
  </si>
  <si>
    <t>Ковровский р-н, Первомайский п, 7</t>
  </si>
  <si>
    <t>Ковровский р-н, Первомайский п, 9</t>
  </si>
  <si>
    <t>647.100</t>
  </si>
  <si>
    <t>355.300</t>
  </si>
  <si>
    <t>501.600</t>
  </si>
  <si>
    <t>233.200</t>
  </si>
  <si>
    <t>Ковровский р-н, Ручей д, Молодежная ул, 33</t>
  </si>
  <si>
    <t>Ковровский р-н, Ручей д, Молодежная ул, 34</t>
  </si>
  <si>
    <t>Ковровский р-н, Ручей д, Центральная ул, 1</t>
  </si>
  <si>
    <t>227.100</t>
  </si>
  <si>
    <t>Ковровский р-н, Ручей д, Центральная ул, 3</t>
  </si>
  <si>
    <t>521.800</t>
  </si>
  <si>
    <t>Ковровский р-н, Ручей д, Центральная ул, 4</t>
  </si>
  <si>
    <t>Ковровский р-н, Ручей д, Центральная ул, 5</t>
  </si>
  <si>
    <t>Ковровский р-н, Санатория им Абельмана п, 1</t>
  </si>
  <si>
    <t>591.100</t>
  </si>
  <si>
    <t>Ковровский р-н, Санниково с, Центральная ул, 16</t>
  </si>
  <si>
    <t>Ковровский р-н, Санниково с, Центральная ул, 20</t>
  </si>
  <si>
    <t>Ковровский р-н, Смолино с, Дорожная ул, 3</t>
  </si>
  <si>
    <t>Ковровский р-н, Смолино с, Дорожная ул, 4</t>
  </si>
  <si>
    <t>Ковровский р-н, Старая д, Совхозная ул, 25</t>
  </si>
  <si>
    <t>Ковровский р-н, Старая д, Совхозная ул, 27</t>
  </si>
  <si>
    <t>Ковровский р-н, Филино п, 1</t>
  </si>
  <si>
    <t>Ковровский р-н, Филино п, 2</t>
  </si>
  <si>
    <t>Ковровский р-н, Филино п, 7</t>
  </si>
  <si>
    <t>Ковровский р-н, Филино п, 8</t>
  </si>
  <si>
    <t>Ковровский р-н, Шевинская д, Советская ул, 11</t>
  </si>
  <si>
    <t>Ковровский р-н, Шевинская д, Советская ул, 12</t>
  </si>
  <si>
    <t>Кольчугино г, 3 Интернационала ул, 38</t>
  </si>
  <si>
    <t>Кольчугино г, 3 Интернационала ул, 49</t>
  </si>
  <si>
    <t>Кольчугино г, 3 Интернационала ул, 51</t>
  </si>
  <si>
    <t>1329.400</t>
  </si>
  <si>
    <t>Кольчугино г, 3 Интернационала ул, 55</t>
  </si>
  <si>
    <t>Кольчугино г, 3 Интернационала ул, 57</t>
  </si>
  <si>
    <t>Кольчугино г, 3 Интернационала ул, 59</t>
  </si>
  <si>
    <t>746.800</t>
  </si>
  <si>
    <t>Кольчугино г, 3 Интернационала ул, 60</t>
  </si>
  <si>
    <t>1751.300</t>
  </si>
  <si>
    <t>Кольчугино г, 3 Интернационала ул, 62</t>
  </si>
  <si>
    <t>643.510</t>
  </si>
  <si>
    <t>Кольчугино г, 3 Интернационала ул, 63</t>
  </si>
  <si>
    <t>Кольчугино г, 3 Интернационала ул, 64</t>
  </si>
  <si>
    <t>1631.000</t>
  </si>
  <si>
    <t>Кольчугино г, 3 Интернационала ул, 64а</t>
  </si>
  <si>
    <t>Кольчугино г, 3 Интернационала ул, 65</t>
  </si>
  <si>
    <t>Кольчугино г, 3 Интернационала ул, 66</t>
  </si>
  <si>
    <t>Кольчугино г, 3 Интернационала ул, 67</t>
  </si>
  <si>
    <t>Кольчугино г, 3 Интернационала ул, 71</t>
  </si>
  <si>
    <t>Кольчугино г, 3 Интернационала ул, 81</t>
  </si>
  <si>
    <t>Кольчугино г, 3 Интернационала ул, 81А</t>
  </si>
  <si>
    <t>661.400</t>
  </si>
  <si>
    <t>Кольчугино г, 4 Линия Ленинского поселка ул, 1</t>
  </si>
  <si>
    <t>2661.000</t>
  </si>
  <si>
    <t>Кольчугино г, 4 Линия Ленинского поселка ул, 2</t>
  </si>
  <si>
    <t>Кольчугино г, 4 Линия Ленинского поселка ул, 3</t>
  </si>
  <si>
    <t>389.500</t>
  </si>
  <si>
    <t>Кольчугино г, 5 Линия Ленинского поселка ул, 1</t>
  </si>
  <si>
    <t>Кольчугино г, 5 Линия Ленинского поселка ул, 1а</t>
  </si>
  <si>
    <t>Кольчугино г, 5 Линия Ленинского поселка ул, 2</t>
  </si>
  <si>
    <t>Кольчугино г, 5 Линия Ленинского поселка ул, 3</t>
  </si>
  <si>
    <t>8826.000</t>
  </si>
  <si>
    <t>Кольчугино г, 50 лет Октября ул, 10</t>
  </si>
  <si>
    <t>Кольчугино г, 50 лет Октября ул, 11</t>
  </si>
  <si>
    <t>489.300</t>
  </si>
  <si>
    <t>Кольчугино г, 50 лет Октября ул, 12</t>
  </si>
  <si>
    <t>Кольчугино г, 50 лет Октября ул, 14</t>
  </si>
  <si>
    <t>Кольчугино г, 50 лет Октября ул, 15</t>
  </si>
  <si>
    <t>4139.000</t>
  </si>
  <si>
    <t>Кольчугино г, 50 лет Октября ул, 16</t>
  </si>
  <si>
    <t>Кольчугино г, 50 лет Октября ул, 22</t>
  </si>
  <si>
    <t>Кольчугино г, 50 лет Октября ул, 24</t>
  </si>
  <si>
    <t>Кольчугино г, 50 лет Октября ул, 26</t>
  </si>
  <si>
    <t>1559.000</t>
  </si>
  <si>
    <t>Кольчугино г, 50 лет Октября ул, 28</t>
  </si>
  <si>
    <t>Кольчугино г, 50 лет Октября ул, 3</t>
  </si>
  <si>
    <t>Кольчугино г, 50 лет Октября ул, 30</t>
  </si>
  <si>
    <t>Кольчугино г, 50 лет Октября ул, 4</t>
  </si>
  <si>
    <t>Кольчугино г, 50 лет Октября ул, 5А</t>
  </si>
  <si>
    <t>Кольчугино г, 50 лет Октября ул, 6</t>
  </si>
  <si>
    <t>Кольчугино г, 50 лет Октября ул, 7</t>
  </si>
  <si>
    <t>Кольчугино г, 50 лет Октября ул, 8</t>
  </si>
  <si>
    <t>Кольчугино г, 50 лет СССР ул, 10</t>
  </si>
  <si>
    <t>Кольчугино г, 50 лет СССР ул, 4</t>
  </si>
  <si>
    <t>Кольчугино г, 50 лет СССР ул, 6</t>
  </si>
  <si>
    <t>Кольчугино г, 50 лет СССР ул, 8</t>
  </si>
  <si>
    <t>Кольчугино г, 6 Линия Ленинского поселка ул, 28</t>
  </si>
  <si>
    <t>Кольчугино г, 6 Линия Ленинского поселка ул, 29а</t>
  </si>
  <si>
    <t>Кольчугино г, 6 Линия Ленинского поселка ул, 29Б</t>
  </si>
  <si>
    <t>Кольчугино г, 7 Ноября ул, 2А</t>
  </si>
  <si>
    <t>Кольчугино г, 7 Ноября ул, 2Б</t>
  </si>
  <si>
    <t>Кольчугино г, 7 Ноября ул, 4</t>
  </si>
  <si>
    <t>Кольчугино г, 7 Ноября ул, 6</t>
  </si>
  <si>
    <t>Кольчугино г, 7 Ноября ул, 6а</t>
  </si>
  <si>
    <t>Кольчугино г, Алексеева ул, 1</t>
  </si>
  <si>
    <t>Кольчугино г, Алексеева ул, 1а</t>
  </si>
  <si>
    <t>1304.500</t>
  </si>
  <si>
    <t>Кольчугино г, Алексеева ул, 3А</t>
  </si>
  <si>
    <t>Кольчугино г, Алексеева ул, 3б</t>
  </si>
  <si>
    <t>Кольчугино г, Алексеева ул, 8</t>
  </si>
  <si>
    <t>Кольчугино г, Белая Речка мкр, Мелиораторов ул, 10</t>
  </si>
  <si>
    <t>Кольчугино г, Белая Речка мкр, Мелиораторов ул, 12</t>
  </si>
  <si>
    <t>Кольчугино г, Белая Речка мкр, Мелиораторов ул, 14</t>
  </si>
  <si>
    <t>Кольчугино г, Белая Речка мкр, Мелиораторов ул, 2</t>
  </si>
  <si>
    <t>Кольчугино г, Белая Речка мкр, Мелиораторов ул, 4</t>
  </si>
  <si>
    <t>Кольчугино г, Белая Речка мкр, Мелиораторов ул, 6</t>
  </si>
  <si>
    <t>Кольчугино г, Белая Речка мкр, Мелиораторов ул, 8</t>
  </si>
  <si>
    <t>Кольчугино г, Белая Речка мкр, Молодежная ул, 1</t>
  </si>
  <si>
    <t>Кольчугино г, Белая Речка мкр, Молодежная ул, 11</t>
  </si>
  <si>
    <t>Кольчугино г, Белая Речка мкр, Молодежная ул, 3</t>
  </si>
  <si>
    <t>Кольчугино г, Белая Речка мкр, Молодежная ул, 4</t>
  </si>
  <si>
    <t>Кольчугино г, Белая Речка мкр, Молодежная ул, 5</t>
  </si>
  <si>
    <t>Кольчугино г, Белая Речка мкр, Новая ул, 2</t>
  </si>
  <si>
    <t>Кольчугино г, Белая Речка мкр, Новая ул, 3</t>
  </si>
  <si>
    <t>Кольчугино г, Белая Речка мкр, Новая ул, 4</t>
  </si>
  <si>
    <t>Кольчугино г, Белая Речка мкр, Новая ул, 5</t>
  </si>
  <si>
    <t>Кольчугино г, Белая Речка мкр, Новая ул, 6</t>
  </si>
  <si>
    <t>Кольчугино г, Белая Речка мкр, Новая ул, 7</t>
  </si>
  <si>
    <t>438.800</t>
  </si>
  <si>
    <t>Кольчугино г, Белая Речка мкр, Родниковая ул, 15</t>
  </si>
  <si>
    <t>Кольчугино г, Белая Речка мкр, Родниковая ул, 41</t>
  </si>
  <si>
    <t>Кольчугино г, Белая Речка мкр, Родниковая ул, 45</t>
  </si>
  <si>
    <t>Кольчугино г, Белая Речка мкр, Родниковая ул, 50</t>
  </si>
  <si>
    <t>Кольчугино г, Белая Речка мкр, Школьная ул, 11а</t>
  </si>
  <si>
    <t>Кольчугино г, Белая Речка мкр, Школьная ул, 12</t>
  </si>
  <si>
    <t>Кольчугино г, Белая Речка мкр, Школьная ул, 14</t>
  </si>
  <si>
    <t>Кольчугино г, Белая Речка мкр, Школьная ул, 15</t>
  </si>
  <si>
    <t>Кольчугино г, Белая Речка мкр, Школьная ул, 3</t>
  </si>
  <si>
    <t>Кольчугино г, Веденеева ул, 1</t>
  </si>
  <si>
    <t>738.720</t>
  </si>
  <si>
    <t>Кольчугино г, Веденеева ул, 10</t>
  </si>
  <si>
    <t>803.100</t>
  </si>
  <si>
    <t>Кольчугино г, Веденеева ул, 12</t>
  </si>
  <si>
    <t>Кольчугино г, Веденеева ул, 14</t>
  </si>
  <si>
    <t>607.940</t>
  </si>
  <si>
    <t>Кольчугино г, Веденеева ул, 2</t>
  </si>
  <si>
    <t>842.020</t>
  </si>
  <si>
    <t>Кольчугино г, Веденеева ул, 2а</t>
  </si>
  <si>
    <t>4909.800</t>
  </si>
  <si>
    <t>1513.050</t>
  </si>
  <si>
    <t>Кольчугино г, Веденеева ул, 4</t>
  </si>
  <si>
    <t>744.680</t>
  </si>
  <si>
    <t>Кольчугино г, Веденеева ул, 5</t>
  </si>
  <si>
    <t>825.530</t>
  </si>
  <si>
    <t>2837.000</t>
  </si>
  <si>
    <t>Кольчугино г, Веденеева ул, 7</t>
  </si>
  <si>
    <t>Кольчугино г, Веденеева ул, 8</t>
  </si>
  <si>
    <t>Кольчугино г, Вокзальная ул, 20А</t>
  </si>
  <si>
    <t>Кольчугино г, Гагарина ул, 1</t>
  </si>
  <si>
    <t>Кольчугино г, Гагарина ул, 12</t>
  </si>
  <si>
    <t>Кольчугино г, Гагарина ул, 3</t>
  </si>
  <si>
    <t>649.200</t>
  </si>
  <si>
    <t>Кольчугино г, Гагарина ул, 5</t>
  </si>
  <si>
    <t>Кольчугино г, Гагарина ул, 6</t>
  </si>
  <si>
    <t>Кольчугино г, Гагарина ул, 7</t>
  </si>
  <si>
    <t>Кольчугино г, Добровольского ул, 11</t>
  </si>
  <si>
    <t>Кольчугино г, Добровольского ул, 15</t>
  </si>
  <si>
    <t>2977.000</t>
  </si>
  <si>
    <t>Кольчугино г, Добровольского ул, 17</t>
  </si>
  <si>
    <t>Кольчугино г, Добровольского ул, 19</t>
  </si>
  <si>
    <t>Кольчугино г, Добровольского ул, 21</t>
  </si>
  <si>
    <t>785.800</t>
  </si>
  <si>
    <t>Кольчугино г, Добровольского ул, 23</t>
  </si>
  <si>
    <t>Кольчугино г, Добровольского ул, 25</t>
  </si>
  <si>
    <t>Кольчугино г, Добровольского ул, 27</t>
  </si>
  <si>
    <t>Кольчугино г, Добровольского ул, 29</t>
  </si>
  <si>
    <t>Кольчугино г, Добровольского ул, 3</t>
  </si>
  <si>
    <t>718.750</t>
  </si>
  <si>
    <t>Кольчугино г, Добровольского ул, 5</t>
  </si>
  <si>
    <t>Кольчугино г, Добровольского ул, 7</t>
  </si>
  <si>
    <t>Кольчугино г, Добровольского ул, 9</t>
  </si>
  <si>
    <t>Кольчугино г, Дружбы ул, 10</t>
  </si>
  <si>
    <t>Кольчугино г, Дружбы ул, 11</t>
  </si>
  <si>
    <t>Кольчугино г, Дружбы ул, 12</t>
  </si>
  <si>
    <t>Кольчугино г, Дружбы ул, 13</t>
  </si>
  <si>
    <t>Кольчугино г, Дружбы ул, 13а</t>
  </si>
  <si>
    <t>Кольчугино г, Дружбы ул, 15</t>
  </si>
  <si>
    <t>Кольчугино г, Дружбы ул, 17</t>
  </si>
  <si>
    <t>Кольчугино г, Дружбы ул, 18</t>
  </si>
  <si>
    <t>801.500</t>
  </si>
  <si>
    <t>Кольчугино г, Дружбы ул, 18А</t>
  </si>
  <si>
    <t>Кольчугино г, Дружбы ул, 18б</t>
  </si>
  <si>
    <t>Кольчугино г, Дружбы ул, 20</t>
  </si>
  <si>
    <t>5944.000</t>
  </si>
  <si>
    <t>Кольчугино г, Дружбы ул, 20а</t>
  </si>
  <si>
    <t>Кольчугино г, Дружбы ул, 21</t>
  </si>
  <si>
    <t>Кольчугино г, Дружбы ул, 22</t>
  </si>
  <si>
    <t>Кольчугино г, Дружбы ул, 23</t>
  </si>
  <si>
    <t>Кольчугино г, Дружбы ул, 24</t>
  </si>
  <si>
    <t>Кольчугино г, Дружбы ул, 25</t>
  </si>
  <si>
    <t>Кольчугино г, Дружбы ул, 26</t>
  </si>
  <si>
    <t>Кольчугино г, Дружбы ул, 27</t>
  </si>
  <si>
    <t>Кольчугино г, Дружбы ул, 29</t>
  </si>
  <si>
    <t>Кольчугино г, Дружбы ул, 30</t>
  </si>
  <si>
    <t>635.700</t>
  </si>
  <si>
    <t>Кольчугино г, Дружбы ул, 31</t>
  </si>
  <si>
    <t>1321.500</t>
  </si>
  <si>
    <t>Кольчугино г, Дружбы ул, 32</t>
  </si>
  <si>
    <t>Кольчугино г, Дружбы ул, 4</t>
  </si>
  <si>
    <t>Кольчугино г, Дружбы ул, 4А</t>
  </si>
  <si>
    <t>Кольчугино г, Дружбы ул, 6</t>
  </si>
  <si>
    <t>Кольчугино г, Дружбы ул, 6А</t>
  </si>
  <si>
    <t>6655.000</t>
  </si>
  <si>
    <t>Кольчугино г, Дружбы ул, 7</t>
  </si>
  <si>
    <t>Кольчугино г, Дружбы ул, 8</t>
  </si>
  <si>
    <t>Кольчугино г, Зернова ул, 18</t>
  </si>
  <si>
    <t>Кольчугино г, Инициативная ул, 12</t>
  </si>
  <si>
    <t>Кольчугино г, Инициативная ул, 13</t>
  </si>
  <si>
    <t>380.820</t>
  </si>
  <si>
    <t>Кольчугино г, Инициативная ул, 14</t>
  </si>
  <si>
    <t>Кольчугино г, Инициативная ул, 15</t>
  </si>
  <si>
    <t>Кольчугино г, Инициативная ул, 16</t>
  </si>
  <si>
    <t>Кольчугино г, Инициативная ул, 17</t>
  </si>
  <si>
    <t>387.940</t>
  </si>
  <si>
    <t>Кольчугино г, Инициативная ул, 18</t>
  </si>
  <si>
    <t>Кольчугино г, Инициативная ул, 19</t>
  </si>
  <si>
    <t>747.220</t>
  </si>
  <si>
    <t>Кольчугино г, К.Маркса ул, 21</t>
  </si>
  <si>
    <t>Кольчугино г, КИМ ул, 14</t>
  </si>
  <si>
    <t>Кольчугино г, КИМ ул, 18</t>
  </si>
  <si>
    <t>Кольчугино г, КИМ ул, 22</t>
  </si>
  <si>
    <t>Кольчугино г, КИМ ул, 26</t>
  </si>
  <si>
    <t>Кольчугино г, КИМ ул, 37</t>
  </si>
  <si>
    <t>Кольчугино г, КИМ ул, 6</t>
  </si>
  <si>
    <t>Кольчугино г, Коллективная ул, 35</t>
  </si>
  <si>
    <t>Кольчугино г, Коллективная ул, 37</t>
  </si>
  <si>
    <t>Кольчугино г, Коллективная ул, 39</t>
  </si>
  <si>
    <t>Кольчугино г, Коллективная ул, 41</t>
  </si>
  <si>
    <t>Кольчугино г, Коллективная ул, 45</t>
  </si>
  <si>
    <t>Кольчугино г, Коллективная ул, 47</t>
  </si>
  <si>
    <t>Кольчугино г, Котовского ул, 13</t>
  </si>
  <si>
    <t>Кольчугино г, Котовского ул, 16</t>
  </si>
  <si>
    <t>Кольчугино г, Котовского ул, 17</t>
  </si>
  <si>
    <t>Кольчугино г, Котовского ул, 18</t>
  </si>
  <si>
    <t>Кольчугино г, Котовского ул, 19</t>
  </si>
  <si>
    <t>Кольчугино г, Котовского ул, 20</t>
  </si>
  <si>
    <t>Кольчугино г, Котовского ул, 21</t>
  </si>
  <si>
    <t>Кольчугино г, Котовского ул, 22</t>
  </si>
  <si>
    <t>Кольчугино г, Котовского ул, 24</t>
  </si>
  <si>
    <t>Кольчугино г, Котовского ул, 25</t>
  </si>
  <si>
    <t>Кольчугино г, Котовского ул, 26</t>
  </si>
  <si>
    <t>408.480</t>
  </si>
  <si>
    <t>Кольчугино г, Котовского ул, 28</t>
  </si>
  <si>
    <t>Кольчугино г, Котовского ул, 30</t>
  </si>
  <si>
    <t>Кольчугино г, Ленина пл, 1</t>
  </si>
  <si>
    <t>Кольчугино г, Ленина пл, 10</t>
  </si>
  <si>
    <t>Кольчугино г, Ленина пл, 3</t>
  </si>
  <si>
    <t>Кольчугино г, Ленина пл, 6</t>
  </si>
  <si>
    <t>Кольчугино г, Ленина пл, 8</t>
  </si>
  <si>
    <t>Кольчугино г, Ленина ул, 10</t>
  </si>
  <si>
    <t>Кольчугино г, Ленина ул, 11</t>
  </si>
  <si>
    <t>Кольчугино г, Ленина ул, 11А</t>
  </si>
  <si>
    <t>Кольчугино г, Ленина ул, 14</t>
  </si>
  <si>
    <t>980.500</t>
  </si>
  <si>
    <t>Кольчугино г, Ленина ул, 16</t>
  </si>
  <si>
    <t>Кольчугино г, Ленина ул, 18</t>
  </si>
  <si>
    <t>Кольчугино г, Ленина ул, 19</t>
  </si>
  <si>
    <t>1914</t>
  </si>
  <si>
    <t>Кольчугино г, Ленина ул, 2</t>
  </si>
  <si>
    <t>Кольчугино г, Ленина ул, 21</t>
  </si>
  <si>
    <t>Кольчугино г, Ленина ул, 3</t>
  </si>
  <si>
    <t>Кольчугино г, Ленина ул, 4</t>
  </si>
  <si>
    <t>Кольчугино г, Ленина ул, 5</t>
  </si>
  <si>
    <t>Кольчугино г, Ленина ул, 6</t>
  </si>
  <si>
    <t>885.700</t>
  </si>
  <si>
    <t>Кольчугино г, Ленина ул, 7</t>
  </si>
  <si>
    <t>Кольчугино г, Ленина ул, 8</t>
  </si>
  <si>
    <t>Кольчугино г, Ленина ул, 9</t>
  </si>
  <si>
    <t>Кольчугино г, Лермонтова ул, 3</t>
  </si>
  <si>
    <t>Кольчугино г, Лермонтова ул, 4</t>
  </si>
  <si>
    <t>Кольчугино г, Лермонтова ул, 9</t>
  </si>
  <si>
    <t>Кольчугино г, Ломако ул, 12</t>
  </si>
  <si>
    <t>Кольчугино г, Ломако ул, 16</t>
  </si>
  <si>
    <t>Кольчугино г, Ломако ул, 18</t>
  </si>
  <si>
    <t>1929.180</t>
  </si>
  <si>
    <t>Кольчугино г, Ломако ул, 22</t>
  </si>
  <si>
    <t>Кольчугино г, Ломако ул, 24</t>
  </si>
  <si>
    <t>Кольчугино г, Ломако ул, 26</t>
  </si>
  <si>
    <t>5533.000</t>
  </si>
  <si>
    <t>Кольчугино г, Ломако ул, 32</t>
  </si>
  <si>
    <t>Кольчугино г, Ломако ул, 34</t>
  </si>
  <si>
    <t>967.200</t>
  </si>
  <si>
    <t>Кольчугино г, Ломако ул, 6</t>
  </si>
  <si>
    <t>Кольчугино г, Луговая ул, 1</t>
  </si>
  <si>
    <t>Кольчугино г, Луговая ул, 10</t>
  </si>
  <si>
    <t>Кольчугино г, Луговая ул, 2</t>
  </si>
  <si>
    <t>Кольчугино г, Луговая ул, 5</t>
  </si>
  <si>
    <t>423.300</t>
  </si>
  <si>
    <t>Кольчугино г, Луговая ул, 6</t>
  </si>
  <si>
    <t>Кольчугино г, Луговая ул, 9</t>
  </si>
  <si>
    <t>Кольчугино г, Максимова ул, 1</t>
  </si>
  <si>
    <t>Кольчугино г, Максимова ул, 11</t>
  </si>
  <si>
    <t>Кольчугино г, Максимова ул, 15</t>
  </si>
  <si>
    <t>Кольчугино г, Максимова ул, 21</t>
  </si>
  <si>
    <t>Кольчугино г, Максимова ул, 23</t>
  </si>
  <si>
    <t>1718.400</t>
  </si>
  <si>
    <t>Кольчугино г, Максимова ул, 25</t>
  </si>
  <si>
    <t>2046.400</t>
  </si>
  <si>
    <t>Кольчугино г, Максимова ул, 3</t>
  </si>
  <si>
    <t>Кольчугино г, Максимова ул, 7</t>
  </si>
  <si>
    <t>843.000</t>
  </si>
  <si>
    <t>Кольчугино г, Мира ул, 1</t>
  </si>
  <si>
    <t>Кольчугино г, Мира ул, 11</t>
  </si>
  <si>
    <t>Кольчугино г, Мира ул, 13</t>
  </si>
  <si>
    <t>Кольчугино г, Мира ул, 14</t>
  </si>
  <si>
    <t>Кольчугино г, Мира ул, 17</t>
  </si>
  <si>
    <t>Кольчугино г, Мира ул, 19</t>
  </si>
  <si>
    <t>Кольчугино г, Мира ул, 2</t>
  </si>
  <si>
    <t>3151.200</t>
  </si>
  <si>
    <t>Кольчугино г, Мира ул, 20</t>
  </si>
  <si>
    <t>Кольчугино г, Мира ул, 20А</t>
  </si>
  <si>
    <t>Кольчугино г, Мира ул, 21</t>
  </si>
  <si>
    <t>Кольчугино г, Мира ул, 22</t>
  </si>
  <si>
    <t>Кольчугино г, Мира ул, 23</t>
  </si>
  <si>
    <t>Кольчугино г, Мира ул, 24</t>
  </si>
  <si>
    <t>Кольчугино г, Мира ул, 26</t>
  </si>
  <si>
    <t>Кольчугино г, Мира ул, 28</t>
  </si>
  <si>
    <t>Кольчугино г, Мира ул, 3</t>
  </si>
  <si>
    <t>Кольчугино г, Мира ул, 6</t>
  </si>
  <si>
    <t>Кольчугино г, Мира ул, 7</t>
  </si>
  <si>
    <t>Кольчугино г, Мира ул, 73</t>
  </si>
  <si>
    <t>Кольчугино г, Мира ул, 8</t>
  </si>
  <si>
    <t>1212.700</t>
  </si>
  <si>
    <t>Кольчугино г, Московская ул, 56</t>
  </si>
  <si>
    <t>Кольчугино г, Московская ул, 58</t>
  </si>
  <si>
    <t>1257.800</t>
  </si>
  <si>
    <t>Кольчугино г, Московская ул, 60</t>
  </si>
  <si>
    <t>Кольчугино г, Московская ул, 62</t>
  </si>
  <si>
    <t>Кольчугино г, Московская ул, 66</t>
  </si>
  <si>
    <t>Кольчугино г, Октябрьская ул, 12</t>
  </si>
  <si>
    <t>Кольчугино г, Октябрьская ул, 14</t>
  </si>
  <si>
    <t>Кольчугино г, Октябрьская ул, 17</t>
  </si>
  <si>
    <t>Кольчугино г, Октябрьская ул, 19</t>
  </si>
  <si>
    <t>Кольчугино г, Октябрьская ул, 36</t>
  </si>
  <si>
    <t>Кольчугино г, Островского ул, 11</t>
  </si>
  <si>
    <t>Кольчугино г, Папанинцев ул, 1</t>
  </si>
  <si>
    <t>Кольчугино г, Папанинцев ул, 2</t>
  </si>
  <si>
    <t>422.400</t>
  </si>
  <si>
    <t>Кольчугино г, Папанинцев ул, 4</t>
  </si>
  <si>
    <t>Кольчугино г, Победы ул, 11</t>
  </si>
  <si>
    <t>Кольчугино г, Победы ул, 17</t>
  </si>
  <si>
    <t>Кольчугино г, Победы ул, 18</t>
  </si>
  <si>
    <t>580.900</t>
  </si>
  <si>
    <t>Кольчугино г, Победы ул, 7</t>
  </si>
  <si>
    <t>3890.000</t>
  </si>
  <si>
    <t>Кольчугино г, Победы ул, 9</t>
  </si>
  <si>
    <t>4460.000</t>
  </si>
  <si>
    <t>Кольчугино г, Поселок Труда ул, 7</t>
  </si>
  <si>
    <t>Кольчугино г, Темкина ул, 4</t>
  </si>
  <si>
    <t>Кольчугино г, Ульяновская ул, 29</t>
  </si>
  <si>
    <t>Кольчугино г, Ульяновская ул, 31</t>
  </si>
  <si>
    <t>Кольчугино г, Ульяновская ул, 33</t>
  </si>
  <si>
    <t>Кольчугино г, Ульяновская ул, 35</t>
  </si>
  <si>
    <t>Кольчугино г, Ульяновская ул, 37</t>
  </si>
  <si>
    <t>4790.000</t>
  </si>
  <si>
    <t>Кольчугино г, Ульяновская ул, 45</t>
  </si>
  <si>
    <t>Кольчугино г, Ульяновская ул, 47</t>
  </si>
  <si>
    <t>877.300</t>
  </si>
  <si>
    <t>Кольчугино г, Фурманова ул, 15а</t>
  </si>
  <si>
    <t>Кольчугино г, Фурманова ул, 17а</t>
  </si>
  <si>
    <t>Кольчугино г, Фурманова ул, 19а</t>
  </si>
  <si>
    <t>Кольчугино г, Чапаева ул, 1Б</t>
  </si>
  <si>
    <t>Кольчугино г, Чапаева ул, 1в</t>
  </si>
  <si>
    <t>Кольчугино г, Чапаева ул, 1г</t>
  </si>
  <si>
    <t>1684.900</t>
  </si>
  <si>
    <t>Кольчугино г, Чапаева ул, 3</t>
  </si>
  <si>
    <t>Кольчугино г, Чапаева ул, 7</t>
  </si>
  <si>
    <t>Кольчугино г, Шиманаева ул, 1</t>
  </si>
  <si>
    <t>Кольчугино г, Шиманаева ул, 11</t>
  </si>
  <si>
    <t>Кольчугино г, Шиманаева ул, 3</t>
  </si>
  <si>
    <t>Кольчугино г, Шиманаева ул, 4</t>
  </si>
  <si>
    <t>Кольчугино г, Шиманаева ул, 4А</t>
  </si>
  <si>
    <t>Кольчугино г, Шиманаева ул, 5</t>
  </si>
  <si>
    <t>Кольчугино г, Шиманаева ул, 7</t>
  </si>
  <si>
    <t>Кольчугино г, Шиманаева ул, 9</t>
  </si>
  <si>
    <t>Кольчугино г, Шмелева ул, 1</t>
  </si>
  <si>
    <t>Кольчугино г, Шмелева ул, 10</t>
  </si>
  <si>
    <t>1212.000</t>
  </si>
  <si>
    <t>Кольчугино г, Шмелева ул, 11</t>
  </si>
  <si>
    <t>Кольчугино г, Шмелева ул, 12</t>
  </si>
  <si>
    <t>677.250</t>
  </si>
  <si>
    <t>1517.500</t>
  </si>
  <si>
    <t>935.780</t>
  </si>
  <si>
    <t>Кольчугино г, Шмелева ул, 16</t>
  </si>
  <si>
    <t>817.920</t>
  </si>
  <si>
    <t>Кольчугино г, Шмелева ул, 17</t>
  </si>
  <si>
    <t>757.490</t>
  </si>
  <si>
    <t>Кольчугино г, Шмелева ул, 2</t>
  </si>
  <si>
    <t>1301.000</t>
  </si>
  <si>
    <t>Кольчугино г, Шмелева ул, 3</t>
  </si>
  <si>
    <t>1309.100</t>
  </si>
  <si>
    <t>Кольчугино г, Шмелева ул, 7</t>
  </si>
  <si>
    <t>Кольчугино г, Шмелева ул, 8</t>
  </si>
  <si>
    <t>648.600</t>
  </si>
  <si>
    <t>Кольчугино г, Щербакова ул, 22</t>
  </si>
  <si>
    <t>Кольчугино г, Щербакова ул, 32</t>
  </si>
  <si>
    <t>Кольчугино г, Щербакова ул, 34</t>
  </si>
  <si>
    <t>Кольчугино г, Щербакова ул, 7</t>
  </si>
  <si>
    <t>615.400</t>
  </si>
  <si>
    <t>Кольчугино г, Щорса ул, 18</t>
  </si>
  <si>
    <t>Кольчугино г, Щорса ул, 2</t>
  </si>
  <si>
    <t>Кольчугино г, Щорса ул, 20</t>
  </si>
  <si>
    <t>Кольчугино г, Щорса ул, 3</t>
  </si>
  <si>
    <t>Кольчугино г, Щорса ул, 4</t>
  </si>
  <si>
    <t>Кольчугино г, Щорса ул, 5</t>
  </si>
  <si>
    <t>Кольчугино г, Щорса ул, 6</t>
  </si>
  <si>
    <t>239.600</t>
  </si>
  <si>
    <t>Кольчугино г, Щорса ул, 7</t>
  </si>
  <si>
    <t>Кольчугино г, Щорса ул, 8</t>
  </si>
  <si>
    <t>Кольчугинский р-н, Бавлены п, Больничная ул, 11</t>
  </si>
  <si>
    <t>Кольчугинский р-н, Бавлены п, Больничная ул, 2А</t>
  </si>
  <si>
    <t>Кольчугинский р-н, Бавлены п, Больничная ул, 9</t>
  </si>
  <si>
    <t>837.700</t>
  </si>
  <si>
    <t>Кольчугинский р-н, Бавлены п, Больничный пер, 2</t>
  </si>
  <si>
    <t>Кольчугинский р-н, Бавлены п, Больничный пер, 3</t>
  </si>
  <si>
    <t>Кольчугинский р-н, Бавлены п, Больничный пер, 4</t>
  </si>
  <si>
    <t>Кольчугинский р-н, Бавлены п, Железнодорожная ул, 5</t>
  </si>
  <si>
    <t>Кольчугинский р-н, Бавлены п, Лесная ул, 1</t>
  </si>
  <si>
    <t>Кольчугинский р-н, Бавлены п, Лесная ул, 2</t>
  </si>
  <si>
    <t>Кольчугинский р-н, Бавлены п, Лесная ул, 3</t>
  </si>
  <si>
    <t>Кольчугинский р-н, Бавлены п, Лесная ул, 4</t>
  </si>
  <si>
    <t>Кольчугинский р-н, Бавлены п, Лесная ул, 6</t>
  </si>
  <si>
    <t>Кольчугинский р-н, Бавлены п, Лесной пер, 1</t>
  </si>
  <si>
    <t>Кольчугинский р-н, Бавлены п, Лесной пер, 5</t>
  </si>
  <si>
    <t>Кольчугинский р-н, Бавлены п, Лесной пер, 6А</t>
  </si>
  <si>
    <t>Кольчугинский р-н, Бавлены п, Мира ул, 9</t>
  </si>
  <si>
    <t>7862.400</t>
  </si>
  <si>
    <t>Кольчугинский р-н, Бавлены п, Молодежная ул, 1</t>
  </si>
  <si>
    <t>Кольчугинский р-н, Бавлены п, Молодежная ул, 2</t>
  </si>
  <si>
    <t>Кольчугинский р-н, Бавлены п, Молодежная ул, 3</t>
  </si>
  <si>
    <t>Кольчугинский р-н, Бавлены п, Молодежная ул, 4</t>
  </si>
  <si>
    <t>Кольчугинский р-н, Бавлены п, Октябрьская ул, 3А</t>
  </si>
  <si>
    <t>667.980</t>
  </si>
  <si>
    <t>Кольчугинский р-н, Бавлены п, Октябрьская ул, 4</t>
  </si>
  <si>
    <t>Кольчугинский р-н, Бавлены п, Полевая ул, 2</t>
  </si>
  <si>
    <t>Кольчугинский р-н, Бавлены п, Полевая ул, 3</t>
  </si>
  <si>
    <t>Кольчугинский р-н, Бавлены п, Полевая ул, 4</t>
  </si>
  <si>
    <t>Кольчугинский р-н, Бавлены п, Полевая ул, 5</t>
  </si>
  <si>
    <t>Кольчугинский р-н, Бавлены п, Рачкова ул, 1</t>
  </si>
  <si>
    <t>Кольчугинский р-н, Бавлены п, Силантьева ул, 2</t>
  </si>
  <si>
    <t>Кольчугинский р-н, Бавлены п, Силантьева ул, 8</t>
  </si>
  <si>
    <t>2648.300</t>
  </si>
  <si>
    <t>Кольчугинский р-н, Бавлены п, Центральная ул, 10</t>
  </si>
  <si>
    <t>836.100</t>
  </si>
  <si>
    <t>Кольчугинский р-н, Бавлены п, Центральная ул, 10А</t>
  </si>
  <si>
    <t>Кольчугинский р-н, Бавлены п, Центральная ул, 17</t>
  </si>
  <si>
    <t>176.000</t>
  </si>
  <si>
    <t>203.600</t>
  </si>
  <si>
    <t>Кольчугинский р-н, Бавлены п, Центральная ул, 19</t>
  </si>
  <si>
    <t>211.300</t>
  </si>
  <si>
    <t>Кольчугинский р-н, Бавлены п, Центральная ул, 8</t>
  </si>
  <si>
    <t>Кольчугинский р-н, Бавлены п, Центральная ул, 8А</t>
  </si>
  <si>
    <t>403.800</t>
  </si>
  <si>
    <t>Кольчугинский р-н, Бавлены п, Южный пер, 1</t>
  </si>
  <si>
    <t>Кольчугинский р-н, Бавлены п, Южный пер, 2</t>
  </si>
  <si>
    <t>Кольчугинский р-н, Бавлены п, Южный пер, 3</t>
  </si>
  <si>
    <t>Кольчугинский р-н, Большевик п, Школьная ул, 4</t>
  </si>
  <si>
    <t>Кольчугинский р-н, Большевик п, Школьный пер, 2</t>
  </si>
  <si>
    <t>Кольчугинский р-н, Большевик п, Школьный пер, 3</t>
  </si>
  <si>
    <t>Кольчугинский р-н, Большевик п, Школьный пер, 4</t>
  </si>
  <si>
    <t>Кольчугинский р-н, Большое Кузьминское с, Молодежная ул, 1</t>
  </si>
  <si>
    <t>Кольчугинский р-н, Большое Кузьминское с, Молодежная ул, 2</t>
  </si>
  <si>
    <t>Кольчугинский р-н, Большое Кузьминское с, Молодежная ул, 3</t>
  </si>
  <si>
    <t>Кольчугинский р-н, Большое Кузьминское с, Молодежная ул, 4</t>
  </si>
  <si>
    <t>714.200</t>
  </si>
  <si>
    <t>Кольчугинский р-н, Большое Кузьминское с, Молодежная ул, 5</t>
  </si>
  <si>
    <t>Кольчугинский р-н, Большое Кузьминское с, Молодежная ул, 6</t>
  </si>
  <si>
    <t>Кольчугинский р-н, Большое Кузьминское с, Рачкова ул, 19</t>
  </si>
  <si>
    <t>562.300</t>
  </si>
  <si>
    <t>Кольчугинский р-н, Большое Кузьминское с, Рачкова ул, 20</t>
  </si>
  <si>
    <t>Кольчугинский р-н, Большое Кузьминское с, Рачкова ул, 21</t>
  </si>
  <si>
    <t>Кольчугинский р-н, Большое Кузьминское с, Рачкова ул, 27</t>
  </si>
  <si>
    <t>590.500</t>
  </si>
  <si>
    <t>Кольчугинский р-н, Большое Кузьминское с, Строителей ул, 1</t>
  </si>
  <si>
    <t>Кольчугинский р-н, Большое Кузьминское с, Строителей ул, 2</t>
  </si>
  <si>
    <t>Кольчугинский р-н, Вишневый п, Вторая ул, 3</t>
  </si>
  <si>
    <t>Кольчугинский р-н, Вишневый п, Третья ул, 1</t>
  </si>
  <si>
    <t>Кольчугинский р-н, Вишневый п, Третья ул, 2</t>
  </si>
  <si>
    <t>Кольчугинский р-н, Вишневый п, Третья ул, 3</t>
  </si>
  <si>
    <t>Кольчугинский р-н, Вишневый п, Третья ул, 4</t>
  </si>
  <si>
    <t>Кольчугинский р-н, Вишневый п, Третья ул, 5</t>
  </si>
  <si>
    <t>Кольчугинский р-н, Вишневый п, Третья ул, 6</t>
  </si>
  <si>
    <t>Кольчугинский р-н, Вишневый п, Третья ул, 8</t>
  </si>
  <si>
    <t>Кольчугинский р-н, Дубки п, Совхозная ул, 4</t>
  </si>
  <si>
    <t>Кольчугинский р-н, Дубки п, Совхозная ул, 6</t>
  </si>
  <si>
    <t>189.000</t>
  </si>
  <si>
    <t>Кольчугинский р-н, Есиплево с, Карпова ул, 1</t>
  </si>
  <si>
    <t>Кольчугинский р-н, Есиплево с, Карпова ул, 5</t>
  </si>
  <si>
    <t>Кольчугинский р-н, Золотуха п, Пятнадцатая ул, 1</t>
  </si>
  <si>
    <t>Кольчугинский р-н, Золотуха п, Пятнадцатая ул, 2</t>
  </si>
  <si>
    <t>Кольчугинский р-н, Золотуха п, Пятнадцатая ул, 4</t>
  </si>
  <si>
    <t>Кольчугинский р-н, Металлист п, Лесная ул, 1</t>
  </si>
  <si>
    <t>Кольчугинский р-н, Металлист п, Молодежная ул, 7</t>
  </si>
  <si>
    <t>1021.700</t>
  </si>
  <si>
    <t>1630.620</t>
  </si>
  <si>
    <t>Кольчугинский р-н, Металлист п, Центральная ул, 5</t>
  </si>
  <si>
    <t>Кольчугинский р-н, Металлист п, Центральная ул, 6</t>
  </si>
  <si>
    <t>613.600</t>
  </si>
  <si>
    <t>Кольчугинский р-н, Металлист п, Центральная ул, 8</t>
  </si>
  <si>
    <t>Кольчугинский р-н, Новобусино с, Шестая ул, 1</t>
  </si>
  <si>
    <t>Кольчугинский р-н, Павловка д, Первая ул, 1</t>
  </si>
  <si>
    <t>Кольчугинский р-н, Павловка д, Первая ул, 2</t>
  </si>
  <si>
    <t>Кольчугинский р-н, Павловка д, Первая ул, 4</t>
  </si>
  <si>
    <t>Кольчугинский р-н, Павловка д, Первая ул, 7</t>
  </si>
  <si>
    <t>Кольчугинский р-н, Павловка д, Первая ул, 8</t>
  </si>
  <si>
    <t>Кольчугинский р-н, Раздолье п, Новоселов ул, 1</t>
  </si>
  <si>
    <t>Кольчугинский р-н, Раздолье п, Новоселов ул, 14</t>
  </si>
  <si>
    <t>Кольчугинский р-н, Раздолье п, Новоселов ул, 16</t>
  </si>
  <si>
    <t>Кольчугинский р-н, Раздолье п, Новоселов ул, 2</t>
  </si>
  <si>
    <t>Кольчугинский р-н, Раздолье п, Новоселов ул, 3</t>
  </si>
  <si>
    <t>Кольчугинский р-н, Раздолье п, Новоселов ул, 4</t>
  </si>
  <si>
    <t>Кольчугинский р-н, Раздолье п, Новоселов ул, 5</t>
  </si>
  <si>
    <t>Кольчугинский р-н, Раздолье п, Новоселов ул, 6</t>
  </si>
  <si>
    <t>Кольчугинский р-н, Раздолье п, Первомайская ул, 11</t>
  </si>
  <si>
    <t>Кольчугинский р-н, Раздолье п, Первомайская ул, 1А</t>
  </si>
  <si>
    <t>Кольчугинский р-н, Раздолье п, Первомайская ул, 3</t>
  </si>
  <si>
    <t>Кольчугинский р-н, Раздолье п, Первомайская ул, 5</t>
  </si>
  <si>
    <t>Кольчугинский р-н, Раздолье п, Первомайская ул, 9</t>
  </si>
  <si>
    <t>Меленки г, 60 лет Октября ул, 11</t>
  </si>
  <si>
    <t>Меленки г, 60 лет Октября ул, 21</t>
  </si>
  <si>
    <t>529.100</t>
  </si>
  <si>
    <t>Меленки г, 60 лет Октября ул, 23</t>
  </si>
  <si>
    <t>523.900</t>
  </si>
  <si>
    <t>Меленки г, 60 лет Октября ул, 25</t>
  </si>
  <si>
    <t>Меленки г, 60 лет Октября ул, 27</t>
  </si>
  <si>
    <t>990.670</t>
  </si>
  <si>
    <t>Меленки г, 60 лет Октября ул, 29</t>
  </si>
  <si>
    <t>Меленки г, 60 лет Октября ул, 31</t>
  </si>
  <si>
    <t>Меленки г, 60 лет Октября ул, 33</t>
  </si>
  <si>
    <t>Меленки г, 60 лет Октября ул, 9</t>
  </si>
  <si>
    <t>413.580</t>
  </si>
  <si>
    <t>Меленки г, Академика Королева ул, 2</t>
  </si>
  <si>
    <t>Меленки г, Академика Королева ул, 25</t>
  </si>
  <si>
    <t>868.700</t>
  </si>
  <si>
    <t>Меленки г, Валентины Суздальцевой ул, 23</t>
  </si>
  <si>
    <t>Меленки г, Валентины Суздальцевой ул, 25</t>
  </si>
  <si>
    <t>Меленки г, Валентины Суздальцевой ул, 27</t>
  </si>
  <si>
    <t>522.600</t>
  </si>
  <si>
    <t>371.360</t>
  </si>
  <si>
    <t>Меленки г, Венедиктова ул, 15а</t>
  </si>
  <si>
    <t>Меленки г, Венедиктова ул, 3а</t>
  </si>
  <si>
    <t>Меленки г, Венедиктова ул, 6</t>
  </si>
  <si>
    <t>Меленки г, Вокзальная ул, 1</t>
  </si>
  <si>
    <t>Меленки г, Вокзальная ул, 3</t>
  </si>
  <si>
    <t>491.400</t>
  </si>
  <si>
    <t>Меленки г, Дзержинского ул, 27</t>
  </si>
  <si>
    <t>Меленки г, Дзержинского ул, 29</t>
  </si>
  <si>
    <t>489.600</t>
  </si>
  <si>
    <t>Меленки г, Дзержинского ул, 42</t>
  </si>
  <si>
    <t>477.840</t>
  </si>
  <si>
    <t>Меленки г, Дзержинского ул, 46</t>
  </si>
  <si>
    <t>441.600</t>
  </si>
  <si>
    <t>Меленки г, Дзержинского ул, 46а</t>
  </si>
  <si>
    <t>Меленки г, Дзержинского ул, 54</t>
  </si>
  <si>
    <t>167.700</t>
  </si>
  <si>
    <t>Меленки г, Дзержинского ул, 60</t>
  </si>
  <si>
    <t>339.760</t>
  </si>
  <si>
    <t>Меленки г, Железнодорожная ул, 19</t>
  </si>
  <si>
    <t>Меленки г, Кирова ул, 34</t>
  </si>
  <si>
    <t>Меленки г, Кирова ул, 36</t>
  </si>
  <si>
    <t>629.140</t>
  </si>
  <si>
    <t>Меленки г, Кирова ул, 38</t>
  </si>
  <si>
    <t>Меленки г, Кирова ул, 42</t>
  </si>
  <si>
    <t>1167.700</t>
  </si>
  <si>
    <t>Меленки г, Кирова ул, 43А</t>
  </si>
  <si>
    <t>Меленки г, Кирова ул, 44</t>
  </si>
  <si>
    <t>Меленки г, Кирова ул, 53</t>
  </si>
  <si>
    <t>568.140</t>
  </si>
  <si>
    <t>769.100</t>
  </si>
  <si>
    <t>Меленки г, Кирова ул, 55</t>
  </si>
  <si>
    <t>Меленки г, Кирова ул, 99</t>
  </si>
  <si>
    <t>Меленки г, Коминтерна ул, 106</t>
  </si>
  <si>
    <t>Меленки г, Коминтерна ул, 211</t>
  </si>
  <si>
    <t>718.710</t>
  </si>
  <si>
    <t>Меленки г, Коммунистическая ул, 13</t>
  </si>
  <si>
    <t>2557.240</t>
  </si>
  <si>
    <t>Меленки г, Коммунистическая ул, 16</t>
  </si>
  <si>
    <t>603.290</t>
  </si>
  <si>
    <t>240.260</t>
  </si>
  <si>
    <t>Меленки г, Коммунистическая ул, 28</t>
  </si>
  <si>
    <t>Меленки г, Коммунистическая ул, 47</t>
  </si>
  <si>
    <t>Меленки г, Коммунистическая ул, 49</t>
  </si>
  <si>
    <t>287.580</t>
  </si>
  <si>
    <t>Меленки г, Комсомольская ул, 103</t>
  </si>
  <si>
    <t>188.000</t>
  </si>
  <si>
    <t>Меленки г, Комсомольская ул, 117</t>
  </si>
  <si>
    <t>Меленки г, Комсомольская ул, 98</t>
  </si>
  <si>
    <t>Меленки г, Конышева ул, 15</t>
  </si>
  <si>
    <t>1256.700</t>
  </si>
  <si>
    <t>Меленки г, Конышева ул, 17</t>
  </si>
  <si>
    <t>Меленки г, Конышева ул, 1А</t>
  </si>
  <si>
    <t>Меленки г, Конышева ул, 2</t>
  </si>
  <si>
    <t>958.500</t>
  </si>
  <si>
    <t>Меленки г, Конышева ул, 2А</t>
  </si>
  <si>
    <t>1100.600</t>
  </si>
  <si>
    <t>Меленки г, Конышева ул, 3А</t>
  </si>
  <si>
    <t>1136.500</t>
  </si>
  <si>
    <t>Меленки г, Красноармейская ул, 204</t>
  </si>
  <si>
    <t>Меленки г, Красноармейская ул, 92</t>
  </si>
  <si>
    <t>648.440</t>
  </si>
  <si>
    <t>Меленки г, Красноармейская ул, 94</t>
  </si>
  <si>
    <t>Меленки г, Лермонтова ул, 4</t>
  </si>
  <si>
    <t>Меленки г, Лермонтова ул, 6</t>
  </si>
  <si>
    <t>Меленки г, Маяковского ул, 24</t>
  </si>
  <si>
    <t>846.330</t>
  </si>
  <si>
    <t>Меленки г, Маяковского ул, 26</t>
  </si>
  <si>
    <t>852.590</t>
  </si>
  <si>
    <t>Меленки г, Мира ул, 17</t>
  </si>
  <si>
    <t>Меленки г, Мира ул, 19</t>
  </si>
  <si>
    <t>Меленки г, Мира ул, 19а</t>
  </si>
  <si>
    <t>Меленки г, Мира ул, 21</t>
  </si>
  <si>
    <t>Меленки г, Мира ул, 21а</t>
  </si>
  <si>
    <t>652.300</t>
  </si>
  <si>
    <t>Меленки г, Муромская ул, 1</t>
  </si>
  <si>
    <t>Меленки г, Муромская ул, 21</t>
  </si>
  <si>
    <t>715.520</t>
  </si>
  <si>
    <t>Меленки г, Муромская ул, 3</t>
  </si>
  <si>
    <t>Меленки г, Муромская ул, 39</t>
  </si>
  <si>
    <t>Меленки г, Муромская ул, 5</t>
  </si>
  <si>
    <t>Меленки г, Пролетарская ул, 37</t>
  </si>
  <si>
    <t>915.770</t>
  </si>
  <si>
    <t>Меленки г, Пролетарская ул, 53</t>
  </si>
  <si>
    <t>Меленки г, Пушкина ул, 1</t>
  </si>
  <si>
    <t>Меленки г, Советская ул, 28</t>
  </si>
  <si>
    <t>Меленки г, Чернышевского ул, 15</t>
  </si>
  <si>
    <t>200.480</t>
  </si>
  <si>
    <t>Меленки г, Чернышевского ул, 43</t>
  </si>
  <si>
    <t>Меленки г, Чкалова ул, 56</t>
  </si>
  <si>
    <t>Меленки г, Чкалова ул, 58</t>
  </si>
  <si>
    <t>Меленки г, Чкалова ул, 62</t>
  </si>
  <si>
    <t>763.840</t>
  </si>
  <si>
    <t>639.100</t>
  </si>
  <si>
    <t>Меленковский р-н, Архангел с, Совхозная ул, 182</t>
  </si>
  <si>
    <t>Меленковский р-н, Бутылицы с, Железнодорожная ул, 43</t>
  </si>
  <si>
    <t>Меленковский р-н, Бутылицы с, Железнодорожная ул, 59</t>
  </si>
  <si>
    <t>Меленковский р-н, Бутылицы с, Садовая ул, 1</t>
  </si>
  <si>
    <t>Меленковский р-н, Бутылицы с, Садовая ул, 2</t>
  </si>
  <si>
    <t>Меленковский р-н, Бутылицы с, Садовая ул, 2а</t>
  </si>
  <si>
    <t>558.800</t>
  </si>
  <si>
    <t>Меленковский р-н, Высоково д, Слободская ул, 27</t>
  </si>
  <si>
    <t>394.450</t>
  </si>
  <si>
    <t>Меленковский р-н, Денятино с, Механизаторов ул, 1</t>
  </si>
  <si>
    <t>535.100</t>
  </si>
  <si>
    <t>Меленковский р-н, Денятино с, Механизаторов ул, 3</t>
  </si>
  <si>
    <t>641.130</t>
  </si>
  <si>
    <t>Меленковский р-н, Денятино с, Механизаторов ул, 4</t>
  </si>
  <si>
    <t>Меленковский р-н, Денятино с, Механизаторов ул, 5</t>
  </si>
  <si>
    <t>Меленковский р-н, Злобино-2 д, 125</t>
  </si>
  <si>
    <t>Меленковский р-н, Злобино-2 д, 133</t>
  </si>
  <si>
    <t>Меленковский р-н, Злобино-2 д, 99</t>
  </si>
  <si>
    <t>Меленковский р-н, Илькино с, Садовая ул, 10</t>
  </si>
  <si>
    <t>Меленковский р-н, Илькино с, Садовая ул, 8</t>
  </si>
  <si>
    <t>Меленковский р-н, Илькино с, Солнечная ул, 13</t>
  </si>
  <si>
    <t>Меленковский р-н, Илькино с, Солнечная ул, 15</t>
  </si>
  <si>
    <t>Меленковский р-н, Кондаково д, Центральная ул, 2</t>
  </si>
  <si>
    <t>Меленковский р-н, Ляхи с, Климова ул, 4</t>
  </si>
  <si>
    <t>816.350</t>
  </si>
  <si>
    <t>659.200</t>
  </si>
  <si>
    <t>875.200</t>
  </si>
  <si>
    <t>Меленковский р-н, Паново д, Молодежная ул, 1</t>
  </si>
  <si>
    <t>Меленковский р-н, Паново д, Молодежная ул, 3</t>
  </si>
  <si>
    <t>Меленковский р-н, Паново д, Молодежная ул, 4</t>
  </si>
  <si>
    <t>Меленковский р-н, Папулино д, Коммунистическая ул, 1</t>
  </si>
  <si>
    <t>409.090</t>
  </si>
  <si>
    <t>Меленковский р-н, Папулино д, Коммунистическая ул, 13</t>
  </si>
  <si>
    <t>Меленковский р-н, Папулино д, Коммунистическая ул, 15</t>
  </si>
  <si>
    <t>555.180</t>
  </si>
  <si>
    <t>Меленковский р-н, Папулино д, Коммунистическая ул, 23</t>
  </si>
  <si>
    <t>Меленковский р-н, Советский п, Центральная ул, 6</t>
  </si>
  <si>
    <t>Меленковский р-н, Софроново д, Молодежная ул, 14</t>
  </si>
  <si>
    <t>Меленковский р-н, Софроново д, Молодежная ул, 7</t>
  </si>
  <si>
    <t>Меленковский р-н, Тургенево д, Совхозная ул, 1</t>
  </si>
  <si>
    <t>Меленковский р-н, Тургенево д, Совхозная ул, 3</t>
  </si>
  <si>
    <t>Меленковский р-н, Тургенево д, Совхозная ул, 4</t>
  </si>
  <si>
    <t>Меленковский р-н, Тургенево д, Совхозная ул, 5</t>
  </si>
  <si>
    <t>Меленковский р-н, Тургенево д, Совхозная ул, 6</t>
  </si>
  <si>
    <t>592.300</t>
  </si>
  <si>
    <t>Меленковский р-н, Тургенево д, Школьная ул, 1</t>
  </si>
  <si>
    <t>Меленковский р-н, Тургенево д, Школьная ул, 2</t>
  </si>
  <si>
    <t>Меленковский р-н, Тургенево д, Школьная ул, 3</t>
  </si>
  <si>
    <t>Меленковский р-н, Тургенево д, Школьная ул, 4</t>
  </si>
  <si>
    <t>Меленковский р-н, Тургенево д, Школьная ул, 5</t>
  </si>
  <si>
    <t>Меленковский р-н, Тургенево д, Школьная ул, 6</t>
  </si>
  <si>
    <t>Меленковский р-н, Тургенево д, Школьная ул, 7</t>
  </si>
  <si>
    <t>Муром г, 1-я Новослободская ул, 1</t>
  </si>
  <si>
    <t>Муром г, 1-я Новослободская ул, 10</t>
  </si>
  <si>
    <t>Муром г, 1-я Новослободская ул, 2</t>
  </si>
  <si>
    <t>Муром г, 1-я Новослободская ул, 3</t>
  </si>
  <si>
    <t>Муром г, 1-я Новослободская ул, 4</t>
  </si>
  <si>
    <t>Муром г, 1-я Новослободская ул, 5</t>
  </si>
  <si>
    <t>Муром г, 1-я Новослободская ул, 6</t>
  </si>
  <si>
    <t>Муром г, 1-я Новослободская ул, 7</t>
  </si>
  <si>
    <t>Муром г, 1-я Новослободская ул, 8</t>
  </si>
  <si>
    <t>Муром г, 1-я Новослободская ул, 9</t>
  </si>
  <si>
    <t>Муром г, 2-я Новослободская ул, 1</t>
  </si>
  <si>
    <t>Муром г, 2-я Новослободская ул, 2</t>
  </si>
  <si>
    <t>Муром г, 2-я Новослободская ул, 3</t>
  </si>
  <si>
    <t>Муром г, 2-я Новослободская ул, 4</t>
  </si>
  <si>
    <t>Муром г, 2-я Новослободская ул, 5</t>
  </si>
  <si>
    <t>Муром г, 2-я Новослободская ул, 7</t>
  </si>
  <si>
    <t>Муром г, 30 лет Победы ул, 11</t>
  </si>
  <si>
    <t>546.100</t>
  </si>
  <si>
    <t>Муром г, 30 лет Победы ул, 2</t>
  </si>
  <si>
    <t>Муром г, 30 лет Победы ул, 3</t>
  </si>
  <si>
    <t>Муром г, 30 лет Победы ул, 4</t>
  </si>
  <si>
    <t>Муром г, 30 лет Победы ул, 6</t>
  </si>
  <si>
    <t>9130.000</t>
  </si>
  <si>
    <t>Муром г, 30 лет Победы ул, 8</t>
  </si>
  <si>
    <t>Муром г, 30 лет Победы ул, 9 корп. 1</t>
  </si>
  <si>
    <t>Муром г, 30 лет Победы ул, 9 корп. 2</t>
  </si>
  <si>
    <t>Муром г, 30 лет Победы ул, 9 корп. 3</t>
  </si>
  <si>
    <t>Муром г, 30 лет Победы ул, 9</t>
  </si>
  <si>
    <t>Муром г, Автодора ул, 37</t>
  </si>
  <si>
    <t>1669.900</t>
  </si>
  <si>
    <t>Муром г, Автодора ул, 40</t>
  </si>
  <si>
    <t>Муром г, Автодора ул, 44</t>
  </si>
  <si>
    <t>Муром г, Амосова ул, 50</t>
  </si>
  <si>
    <t>Муром г, Артема ул, 11</t>
  </si>
  <si>
    <t>539.650</t>
  </si>
  <si>
    <t>Муром г, Артема ул, 15</t>
  </si>
  <si>
    <t>Муром г, Артема ул, 1а</t>
  </si>
  <si>
    <t>903.900</t>
  </si>
  <si>
    <t>Муром г, Артема ул, 2</t>
  </si>
  <si>
    <t>Муром г, Артема ул, 20</t>
  </si>
  <si>
    <t>Муром г, Артема ул, 27</t>
  </si>
  <si>
    <t>Муром г, Артема ул, 29</t>
  </si>
  <si>
    <t>Муром г, Артема ул, 29а</t>
  </si>
  <si>
    <t>Муром г, Артема ул, 39</t>
  </si>
  <si>
    <t>Муром г, Артема ул, 40</t>
  </si>
  <si>
    <t>Муром г, Артема ул, 55</t>
  </si>
  <si>
    <t>1345.700</t>
  </si>
  <si>
    <t>Муром г, Артема ул, 65</t>
  </si>
  <si>
    <t>Муром г, Владимирская ул, 1</t>
  </si>
  <si>
    <t>Муром г, Владимирская ул, 11</t>
  </si>
  <si>
    <t>Муром г, Владимирская ул, 2</t>
  </si>
  <si>
    <t>1539.420</t>
  </si>
  <si>
    <t>Муром г, Владимирская ул, 26</t>
  </si>
  <si>
    <t>Муром г, Владимирская ул, 28</t>
  </si>
  <si>
    <t>Муром г, Владимирская ул, 2а</t>
  </si>
  <si>
    <t>Муром г, Владимирская ул, 30</t>
  </si>
  <si>
    <t>1169.500</t>
  </si>
  <si>
    <t>Муром г, Владимирская ул, 37</t>
  </si>
  <si>
    <t>Муром г, Владимирская ул, 40</t>
  </si>
  <si>
    <t>1424.770</t>
  </si>
  <si>
    <t>Муром г, Владимирская ул, 5</t>
  </si>
  <si>
    <t>Муром г, Владимирская ул, 6</t>
  </si>
  <si>
    <t>1800.500</t>
  </si>
  <si>
    <t>Муром г, Владимирская ул, 7</t>
  </si>
  <si>
    <t>1289.100</t>
  </si>
  <si>
    <t>Муром г, Владимирская ул, 9</t>
  </si>
  <si>
    <t>Муром г, Владимирское ш, 10</t>
  </si>
  <si>
    <t>1873.000</t>
  </si>
  <si>
    <t>Муром г, Владимирское ш, 12</t>
  </si>
  <si>
    <t>1230.500</t>
  </si>
  <si>
    <t>Муром г, Владимирское ш, 12а</t>
  </si>
  <si>
    <t>Муром г, Владимирское ш, 12б</t>
  </si>
  <si>
    <t>Муром г, Владимирское ш, 4/58</t>
  </si>
  <si>
    <t>Муром г, Войкова ул, 1</t>
  </si>
  <si>
    <t>Муром г, Войкова ул, 13а</t>
  </si>
  <si>
    <t>215.900</t>
  </si>
  <si>
    <t>Муром г, Войкова ул, 2а</t>
  </si>
  <si>
    <t>Муром г, Войкова ул, 2б</t>
  </si>
  <si>
    <t>Муром г, Войкова ул, 2в</t>
  </si>
  <si>
    <t>404.800</t>
  </si>
  <si>
    <t>Муром г, Войкова ул, 3а</t>
  </si>
  <si>
    <t>Муром г, Войкова ул, 5</t>
  </si>
  <si>
    <t>Муром г, Войкова ул, 7</t>
  </si>
  <si>
    <t>Муром г, Войкова ул, 74</t>
  </si>
  <si>
    <t>Муром г, Войкова ул, 9</t>
  </si>
  <si>
    <t>461.160</t>
  </si>
  <si>
    <t>Муром г, Вокзальная ул, 16</t>
  </si>
  <si>
    <t>Муром г, Вокзальная ул, 3</t>
  </si>
  <si>
    <t>Муром г, Вокзальная ул, 6</t>
  </si>
  <si>
    <t>Муром г, Воровского ул, 101</t>
  </si>
  <si>
    <t>Муром г, Воровского ул, 16а</t>
  </si>
  <si>
    <t>312.400</t>
  </si>
  <si>
    <t>Муром г, Воровского ул, 23</t>
  </si>
  <si>
    <t>128.500</t>
  </si>
  <si>
    <t>157.000</t>
  </si>
  <si>
    <t>112.400</t>
  </si>
  <si>
    <t>Муром г, Воровского ул, 55</t>
  </si>
  <si>
    <t>Муром г, Воровского ул, 67</t>
  </si>
  <si>
    <t>Муром г, Воровского ул, 71</t>
  </si>
  <si>
    <t>1390.400</t>
  </si>
  <si>
    <t>Муром г, Воровского ул, 75</t>
  </si>
  <si>
    <t>922.880</t>
  </si>
  <si>
    <t>Муром г, Воровского ул, 85</t>
  </si>
  <si>
    <t>Муром г, Воровского ул, 88</t>
  </si>
  <si>
    <t>Муром г, Воровского ул, 90</t>
  </si>
  <si>
    <t>Муром г, Воровского ул, 91а</t>
  </si>
  <si>
    <t>Муром г, Воровского ул, 95</t>
  </si>
  <si>
    <t>462.500</t>
  </si>
  <si>
    <t>270.240</t>
  </si>
  <si>
    <t>Муром г, Воровского ул, 99</t>
  </si>
  <si>
    <t>266.500</t>
  </si>
  <si>
    <t>280.950</t>
  </si>
  <si>
    <t>Муром г, Гоголева ул, 10</t>
  </si>
  <si>
    <t>Муром г, Гоголева ул, 2а</t>
  </si>
  <si>
    <t>Муром г, Гоголева ул, 36</t>
  </si>
  <si>
    <t>560.600</t>
  </si>
  <si>
    <t>242.600</t>
  </si>
  <si>
    <t>Муром г, Губкина ул, 1а</t>
  </si>
  <si>
    <t>Муром г, Дзержинского ул, 1</t>
  </si>
  <si>
    <t>Муром г, Дзержинского ул, 10</t>
  </si>
  <si>
    <t>Муром г, Дзержинского ул, 2а</t>
  </si>
  <si>
    <t>Муром г, Дзержинского ул, 2б</t>
  </si>
  <si>
    <t>Муром г, Дзержинского ул, 36</t>
  </si>
  <si>
    <t>1583.090</t>
  </si>
  <si>
    <t>Муром г, Дзержинского ул, 3а</t>
  </si>
  <si>
    <t>Муром г, Дзержинского ул, 4</t>
  </si>
  <si>
    <t>Муром г, Дзержинского ул, 43</t>
  </si>
  <si>
    <t>3825.000</t>
  </si>
  <si>
    <t>Муром г, Дзержинского ул, 45</t>
  </si>
  <si>
    <t>Муром г, Дзержинского ул, 46</t>
  </si>
  <si>
    <t>Муром г, Дзержинского ул, 49</t>
  </si>
  <si>
    <t>Муром г, Дзержинского ул, 51</t>
  </si>
  <si>
    <t>Муром г, Дзержинского ул, 53 корп. 1</t>
  </si>
  <si>
    <t>Муром г, Дзержинского ул, 53 корп. 2</t>
  </si>
  <si>
    <t>Муром г, Дзержинского ул, 5а</t>
  </si>
  <si>
    <t>Муром г, Заводская ул, 1</t>
  </si>
  <si>
    <t>398.250</t>
  </si>
  <si>
    <t>Муром г, Заводская ул, 19</t>
  </si>
  <si>
    <t>Муром г, Заводская ул, 2</t>
  </si>
  <si>
    <t>Муром г, Заводская ул, 21</t>
  </si>
  <si>
    <t>Муром г, Заводская ул, 3</t>
  </si>
  <si>
    <t>585.500</t>
  </si>
  <si>
    <t>Муром г, Заводская ул, 7</t>
  </si>
  <si>
    <t>Муром г, Казанская ул, 2б</t>
  </si>
  <si>
    <t>220.500</t>
  </si>
  <si>
    <t>250.200</t>
  </si>
  <si>
    <t>Муром г, Калинина ул, 27</t>
  </si>
  <si>
    <t>215.300</t>
  </si>
  <si>
    <t>Муром г, Калинина ул, 33</t>
  </si>
  <si>
    <t>201.820</t>
  </si>
  <si>
    <t>Муром г, Калинина ул, 37</t>
  </si>
  <si>
    <t>198.400</t>
  </si>
  <si>
    <t>Муром г, Калинина ул, 45</t>
  </si>
  <si>
    <t>197.500</t>
  </si>
  <si>
    <t>Муром г, Карачаровское ш, 11</t>
  </si>
  <si>
    <t>1575.600</t>
  </si>
  <si>
    <t>Муром г, Карачаровское ш, 12</t>
  </si>
  <si>
    <t>Муром г, Карачаровское ш, 24</t>
  </si>
  <si>
    <t>Муром г, Карачаровское ш, 26</t>
  </si>
  <si>
    <t>Муром г, Карачаровское ш, 26а</t>
  </si>
  <si>
    <t>Муром г, Карачаровское ш, 26б</t>
  </si>
  <si>
    <t>1134.500</t>
  </si>
  <si>
    <t>Муром г, Карачаровское ш, 28</t>
  </si>
  <si>
    <t>Муром г, Карачаровское ш, 30</t>
  </si>
  <si>
    <t>Муром г, Карачаровское ш, 30а</t>
  </si>
  <si>
    <t>1190.200</t>
  </si>
  <si>
    <t>Муром г, Карачаровское ш, 30б</t>
  </si>
  <si>
    <t>Муром г, Карачаровское ш, 30в</t>
  </si>
  <si>
    <t>Муром г, Карачаровское ш, 30г</t>
  </si>
  <si>
    <t>1819.350</t>
  </si>
  <si>
    <t>Муром г, Карачаровское ш, 30д</t>
  </si>
  <si>
    <t>Муром г, Карачаровское ш, 32</t>
  </si>
  <si>
    <t>Муром г, Карачаровское ш, 34</t>
  </si>
  <si>
    <t>Муром г, Карла Маркса ул, 31</t>
  </si>
  <si>
    <t>877.800</t>
  </si>
  <si>
    <t>Муром г, Карла Маркса ул, 34</t>
  </si>
  <si>
    <t>Муром г, Карла Маркса ул, 43</t>
  </si>
  <si>
    <t>Муром г, Карла Маркса ул, 44</t>
  </si>
  <si>
    <t>641.420</t>
  </si>
  <si>
    <t>Муром г, Карла Маркса ул, 50</t>
  </si>
  <si>
    <t>Муром г, Карла Маркса ул, 60</t>
  </si>
  <si>
    <t>Муром г, Карла Маркса ул, 66</t>
  </si>
  <si>
    <t>1912.000</t>
  </si>
  <si>
    <t>Муром г, Карла Маркса ул, 71</t>
  </si>
  <si>
    <t>Муром г, Каштановая ул, 13</t>
  </si>
  <si>
    <t>Муром г, Каштановая ул, 15</t>
  </si>
  <si>
    <t>Муром г, Каштановая ул, 24</t>
  </si>
  <si>
    <t>Муром г, Каштановая ул, 26</t>
  </si>
  <si>
    <t>Муром г, Кирова проезд, 27</t>
  </si>
  <si>
    <t>Муром г, Кирова ул, 12</t>
  </si>
  <si>
    <t>Муром г, Кирова ул, 16</t>
  </si>
  <si>
    <t>Муром г, Кирова ул, 17</t>
  </si>
  <si>
    <t>Муром г, Кирова ул, 18</t>
  </si>
  <si>
    <t>Муром г, Кирова ул, 19</t>
  </si>
  <si>
    <t>325.960</t>
  </si>
  <si>
    <t>Муром г, Кирова ул, 21</t>
  </si>
  <si>
    <t>Муром г, Кирова ул, 24</t>
  </si>
  <si>
    <t>313.380</t>
  </si>
  <si>
    <t>Муром г, Кирова ул, 28</t>
  </si>
  <si>
    <t>360.500</t>
  </si>
  <si>
    <t>Муром г, Кирова ул, 3</t>
  </si>
  <si>
    <t>Муром г, Кирова ул, 30</t>
  </si>
  <si>
    <t>1766.600</t>
  </si>
  <si>
    <t>Муром г, Кирова ул, 7</t>
  </si>
  <si>
    <t>4691.400</t>
  </si>
  <si>
    <t>Муром г, Кленовая ул, 1</t>
  </si>
  <si>
    <t>Муром г, Кленовая ул, 10а</t>
  </si>
  <si>
    <t>Муром г, Кленовая ул, 12 корп. 2</t>
  </si>
  <si>
    <t>3213.000</t>
  </si>
  <si>
    <t>Муром г, Кленовая ул, 12а</t>
  </si>
  <si>
    <t>Муром г, Кленовая ул, 15</t>
  </si>
  <si>
    <t>Муром г, Кленовая ул, 26</t>
  </si>
  <si>
    <t>Муром г, Кленовая ул, 28</t>
  </si>
  <si>
    <t>Муром г, Кленовая ул, 3 корп. 1</t>
  </si>
  <si>
    <t>Муром г, Кленовая ул, 3 корп. 2</t>
  </si>
  <si>
    <t>Муром г, Кленовая ул, 3 корп. 4</t>
  </si>
  <si>
    <t>Муром г, Кленовая ул, 3 корп. 5</t>
  </si>
  <si>
    <t>Муром г, Кленовая ул, 3 корп. 6</t>
  </si>
  <si>
    <t>Муром г, Кленовая ул, 3/3</t>
  </si>
  <si>
    <t>Муром г, Кленовая ул, 30</t>
  </si>
  <si>
    <t>Муром г, Кленовая ул, 32</t>
  </si>
  <si>
    <t>1157.200</t>
  </si>
  <si>
    <t>Муром г, Кленовая ул, 34</t>
  </si>
  <si>
    <t>Муром г, Кленовая ул, 36</t>
  </si>
  <si>
    <t>Муром г, Кленовая ул, 5</t>
  </si>
  <si>
    <t>Муром г, Кленовая ул, 7а</t>
  </si>
  <si>
    <t>Муром г, Кленовая ул, 8а</t>
  </si>
  <si>
    <t>179.600</t>
  </si>
  <si>
    <t>Муром г, Кленовая ул, 9</t>
  </si>
  <si>
    <t>Муром г, Ковровская ул, 1</t>
  </si>
  <si>
    <t>Муром г, Ковровская ул, 10</t>
  </si>
  <si>
    <t>Муром г, Ковровская ул, 14</t>
  </si>
  <si>
    <t>Муром г, Ковровская ул, 16</t>
  </si>
  <si>
    <t>Муром г, Ковровская ул, 1а</t>
  </si>
  <si>
    <t>Муром г, Ковровская ул, 5</t>
  </si>
  <si>
    <t>Муром г, Кожевники ул, 11</t>
  </si>
  <si>
    <t>182.800</t>
  </si>
  <si>
    <t>Муром г, Кожевники ул, 5</t>
  </si>
  <si>
    <t>Муром г, Коммунальная ул, 12</t>
  </si>
  <si>
    <t>325.800</t>
  </si>
  <si>
    <t>Муром г, Коммунальная ул, 22</t>
  </si>
  <si>
    <t>Муром г, Коммунальная ул, 3а</t>
  </si>
  <si>
    <t>Муром г, Коммунальная ул, 7</t>
  </si>
  <si>
    <t>Муром г, Коммунистическая ул, 10</t>
  </si>
  <si>
    <t>1895</t>
  </si>
  <si>
    <t>Муром г, Коммунистическая ул, 14</t>
  </si>
  <si>
    <t>144.100</t>
  </si>
  <si>
    <t>Муром г, Коммунистическая ул, 15</t>
  </si>
  <si>
    <t>161.700</t>
  </si>
  <si>
    <t>Муром г, Коммунистическая ул, 17</t>
  </si>
  <si>
    <t>237.500</t>
  </si>
  <si>
    <t>Муром г, Коммунистическая ул, 17а</t>
  </si>
  <si>
    <t>146.300</t>
  </si>
  <si>
    <t>Муром г, Коммунистическая ул, 21</t>
  </si>
  <si>
    <t>Муром г, Коммунистическая ул, 33</t>
  </si>
  <si>
    <t>848.240</t>
  </si>
  <si>
    <t>Муром г, Коммунистическая ул, 35</t>
  </si>
  <si>
    <t>Муром г, Коммунистическая ул, 36</t>
  </si>
  <si>
    <t>Муром г, Коммунистическая ул, 37</t>
  </si>
  <si>
    <t>293.700</t>
  </si>
  <si>
    <t>Муром г, Коммунистическая ул, 38</t>
  </si>
  <si>
    <t>Муром г, Коммунистическая ул, 39</t>
  </si>
  <si>
    <t>Муром г, Коммунистическая ул, 40</t>
  </si>
  <si>
    <t>667.900</t>
  </si>
  <si>
    <t>Муром г, Коммунистическая ул, 6</t>
  </si>
  <si>
    <t>Муром г, Коммунистическая ул, 9</t>
  </si>
  <si>
    <t>Муром г, Коммунистическая ул, 9а</t>
  </si>
  <si>
    <t>Муром г, Комсомольская ул, 17</t>
  </si>
  <si>
    <t>Муром г, Комсомольская ул, 1а</t>
  </si>
  <si>
    <t>Муром г, Комсомольская ул, 35</t>
  </si>
  <si>
    <t>Муром г, Комсомольская ул, 41</t>
  </si>
  <si>
    <t>212.100</t>
  </si>
  <si>
    <t>Муром г, Комсомольская ул, 46</t>
  </si>
  <si>
    <t>Муром г, Комсомольская ул, 5</t>
  </si>
  <si>
    <t>Муром г, Комсомольская ул, 50</t>
  </si>
  <si>
    <t>Муром г, Комсомольская ул, 51</t>
  </si>
  <si>
    <t>257.100</t>
  </si>
  <si>
    <t>Муром г, Комсомольская ул, 53а</t>
  </si>
  <si>
    <t>447.950</t>
  </si>
  <si>
    <t>Муром г, Комсомольская ул, 56а</t>
  </si>
  <si>
    <t>Муром г, Комсомольская ул, 7</t>
  </si>
  <si>
    <t>1019.100</t>
  </si>
  <si>
    <t>Муром г, Комсомольская ул, 70</t>
  </si>
  <si>
    <t>1013.300</t>
  </si>
  <si>
    <t>Муром г, Комсомольская ул, 76</t>
  </si>
  <si>
    <t>347.100</t>
  </si>
  <si>
    <t>Муром г, Комсомольская ул, 9</t>
  </si>
  <si>
    <t>Муром г, Комсомольский пер, 10</t>
  </si>
  <si>
    <t>897.800</t>
  </si>
  <si>
    <t>Муром г, Комсомольский пер, 11</t>
  </si>
  <si>
    <t>Муром г, Кооперативная ул, 10</t>
  </si>
  <si>
    <t>Муром г, Кооперативная ул, 10а</t>
  </si>
  <si>
    <t>Муром г, Кооперативная ул, 11</t>
  </si>
  <si>
    <t>Муром г, Кооперативная ул, 12</t>
  </si>
  <si>
    <t>Муром г, Кооперативная ул, 13</t>
  </si>
  <si>
    <t>Муром г, Кооперативная ул, 15</t>
  </si>
  <si>
    <t>Муром г, Кооперативная ул, 2</t>
  </si>
  <si>
    <t>Муром г, Кооперативная ул, 2а</t>
  </si>
  <si>
    <t>Муром г, Кооперативная ул, 5</t>
  </si>
  <si>
    <t>Муром г, Кооперативная ул, 6</t>
  </si>
  <si>
    <t>Муром г, Кооперативная ул, 7</t>
  </si>
  <si>
    <t>9753.300</t>
  </si>
  <si>
    <t>Муром г, Кооперативная ул, 8</t>
  </si>
  <si>
    <t>Муром г, Кооперативная ул, 9</t>
  </si>
  <si>
    <t>Муром г, Кооперативный проезд, 1</t>
  </si>
  <si>
    <t>Муром г, Кооперативный проезд, 12а</t>
  </si>
  <si>
    <t>Муром г, Кооперативный проезд, 2</t>
  </si>
  <si>
    <t>Муром г, Кооперативный проезд, 4</t>
  </si>
  <si>
    <t>Муром г, Кооперативный проезд, 6</t>
  </si>
  <si>
    <t>Муром г, Кооперативный проезд, 8</t>
  </si>
  <si>
    <t>Муром г, Красноармейская ул, 13</t>
  </si>
  <si>
    <t>465.600</t>
  </si>
  <si>
    <t>Муром г, Красноармейская ул, 15</t>
  </si>
  <si>
    <t>207.600</t>
  </si>
  <si>
    <t>Муром г, Красноармейская ул, 17</t>
  </si>
  <si>
    <t>231.900</t>
  </si>
  <si>
    <t>Муром г, Красноармейская ул, 19</t>
  </si>
  <si>
    <t>356.230</t>
  </si>
  <si>
    <t>Муром г, Красноармейская ул, 2</t>
  </si>
  <si>
    <t>465.900</t>
  </si>
  <si>
    <t>Муром г, Красноармейская ул, 33</t>
  </si>
  <si>
    <t>Муром г, Красноармейская ул, 35</t>
  </si>
  <si>
    <t>Муром г, Красноармейская ул, 39</t>
  </si>
  <si>
    <t>Муром г, Красноармейская ул, 5</t>
  </si>
  <si>
    <t>Муром г, Красноармейская ул, 7</t>
  </si>
  <si>
    <t>Муром г, Красногвардейская ул, 10а</t>
  </si>
  <si>
    <t>556.200</t>
  </si>
  <si>
    <t>Муром г, Красногвардейская ул, 30</t>
  </si>
  <si>
    <t>Муром г, Красногвардейская ул, 32</t>
  </si>
  <si>
    <t>1280.100</t>
  </si>
  <si>
    <t>Муром г, Красногвардейская ул, 40</t>
  </si>
  <si>
    <t>1727.800</t>
  </si>
  <si>
    <t>Муром г, Красногвардейская ул, 50</t>
  </si>
  <si>
    <t>Муром г, Красногвардейская ул, 55</t>
  </si>
  <si>
    <t>1359.700</t>
  </si>
  <si>
    <t>Муром г, Красногвардейская ул, 65</t>
  </si>
  <si>
    <t>310.250</t>
  </si>
  <si>
    <t>Муром г, Красногвардейская ул, 76а</t>
  </si>
  <si>
    <t>Муром г, Красногвардейская ул, 78</t>
  </si>
  <si>
    <t>354.050</t>
  </si>
  <si>
    <t>Муром г, Красногвардейская ул, 78а</t>
  </si>
  <si>
    <t>Муром г, Красногвардейская ул, 8</t>
  </si>
  <si>
    <t>Муром г, Красногвардейская ул, 80</t>
  </si>
  <si>
    <t>296.100</t>
  </si>
  <si>
    <t>Муром г, Красногвардейская ул, 82</t>
  </si>
  <si>
    <t>Муром г, Красногвардейская ул, 8а</t>
  </si>
  <si>
    <t>Муром г, Красногвардейская ул, 9</t>
  </si>
  <si>
    <t>Муром г, Красногвардейский пер, 4</t>
  </si>
  <si>
    <t>Муром г, Крестьянина пл, 4</t>
  </si>
  <si>
    <t>222.500</t>
  </si>
  <si>
    <t>Муром г, Куйбышева ул, 1г</t>
  </si>
  <si>
    <t>Муром г, Куйбышева ул, 2</t>
  </si>
  <si>
    <t>Муром г, Куйбышева ул, 20</t>
  </si>
  <si>
    <t>Муром г, Куйбышева ул, 24А</t>
  </si>
  <si>
    <t>Муром г, Куйбышева ул, 26</t>
  </si>
  <si>
    <t>Муром г, Куйбышева ул, 26а</t>
  </si>
  <si>
    <t>Муром г, Куйбышева ул, 27</t>
  </si>
  <si>
    <t>Муром г, Куйбышева ул, 28</t>
  </si>
  <si>
    <t>Муром г, Куйбышева ул, 30</t>
  </si>
  <si>
    <t>Муром г, Куйбышева ул, 32</t>
  </si>
  <si>
    <t>Муром г, Куйбышева ул, 34</t>
  </si>
  <si>
    <t>Муром г, Куйбышева ул, 36</t>
  </si>
  <si>
    <t>Муром г, Куйбышева ул, 38</t>
  </si>
  <si>
    <t>23182.000</t>
  </si>
  <si>
    <t>Муром г, Куйбышева ул, 4</t>
  </si>
  <si>
    <t>Муром г, Куликова ул, 1</t>
  </si>
  <si>
    <t>309.400</t>
  </si>
  <si>
    <t>Муром г, Куликова ул, 10</t>
  </si>
  <si>
    <t>1256.600</t>
  </si>
  <si>
    <t>318.480</t>
  </si>
  <si>
    <t>Муром г, Куликова ул, 13</t>
  </si>
  <si>
    <t>1627.800</t>
  </si>
  <si>
    <t>Муром г, Куликова ул, 14</t>
  </si>
  <si>
    <t>Муром г, Куликова ул, 15</t>
  </si>
  <si>
    <t>Муром г, Куликова ул, 16</t>
  </si>
  <si>
    <t>Муром г, Куликова ул, 16а</t>
  </si>
  <si>
    <t>Муром г, Куликова ул, 17</t>
  </si>
  <si>
    <t>Муром г, Куликова ул, 18</t>
  </si>
  <si>
    <t>Муром г, Куликова ул, 19</t>
  </si>
  <si>
    <t>Муром г, Куликова ул, 20</t>
  </si>
  <si>
    <t>343.800</t>
  </si>
  <si>
    <t>587.600</t>
  </si>
  <si>
    <t>Муром г, Куликова ул, 21</t>
  </si>
  <si>
    <t>344.800</t>
  </si>
  <si>
    <t>Муром г, Куликова ул, 22</t>
  </si>
  <si>
    <t>Муром г, Куликова ул, 23</t>
  </si>
  <si>
    <t>Муром г, Куликова ул, 5</t>
  </si>
  <si>
    <t>Муром г, Куликова ул, 7</t>
  </si>
  <si>
    <t>834.500</t>
  </si>
  <si>
    <t>Муром г, Куликова ул, 9</t>
  </si>
  <si>
    <t>Муром г, Лаврентьева ул, 1</t>
  </si>
  <si>
    <t>Муром г, Лаврентьева ул, 11</t>
  </si>
  <si>
    <t>Муром г, Лаврентьева ул, 13</t>
  </si>
  <si>
    <t>Муром г, Лаврентьева ул, 15</t>
  </si>
  <si>
    <t>Муром г, Лаврентьева ул, 19</t>
  </si>
  <si>
    <t>Муром г, Лаврентьева ул, 25</t>
  </si>
  <si>
    <t>Муром г, Лаврентьева ул, 27</t>
  </si>
  <si>
    <t>Муром г, Лаврентьева ул, 3</t>
  </si>
  <si>
    <t>1398.610</t>
  </si>
  <si>
    <t>Муром г, Лаврентьева ул, 39</t>
  </si>
  <si>
    <t>Муром г, Лаврентьева ул, 41</t>
  </si>
  <si>
    <t>1714.000</t>
  </si>
  <si>
    <t>Муром г, Лаврентьева ул, 42 корп. 2</t>
  </si>
  <si>
    <t>Муром г, Лаврентьева ул, 42</t>
  </si>
  <si>
    <t>Муром г, Лаврентьева ул, 43</t>
  </si>
  <si>
    <t>Муром г, Лаврентьева ул, 46</t>
  </si>
  <si>
    <t>Муром г, Лаврентьева ул, 48</t>
  </si>
  <si>
    <t>Муром г, Лаврентьева ул, 50</t>
  </si>
  <si>
    <t>Муром г, Лаврентьева ул, 7</t>
  </si>
  <si>
    <t>Муром г, Лаврентьева ул, 9</t>
  </si>
  <si>
    <t>258.470</t>
  </si>
  <si>
    <t>Муром г, Лакина ул, 18</t>
  </si>
  <si>
    <t>203.200</t>
  </si>
  <si>
    <t>Муром г, Лакина ул, 36</t>
  </si>
  <si>
    <t>Муром г, Лакина ул, 41</t>
  </si>
  <si>
    <t>Муром г, Лакина ул, 54</t>
  </si>
  <si>
    <t>314.500</t>
  </si>
  <si>
    <t>545.500</t>
  </si>
  <si>
    <t>Муром г, Лакина ул, 64</t>
  </si>
  <si>
    <t>Муром г, Лакина ул, 66</t>
  </si>
  <si>
    <t>1117.000</t>
  </si>
  <si>
    <t>Муром г, Лакина ул, 7</t>
  </si>
  <si>
    <t>159.310</t>
  </si>
  <si>
    <t>Муром г, Лакина ул, 77</t>
  </si>
  <si>
    <t>3592.000</t>
  </si>
  <si>
    <t>Муром г, Лакина ул, 79</t>
  </si>
  <si>
    <t>Муром г, Лакина ул, 83</t>
  </si>
  <si>
    <t>181.370</t>
  </si>
  <si>
    <t>Муром г, Лакина ул, 84</t>
  </si>
  <si>
    <t>Муром г, Лакина ул, 86</t>
  </si>
  <si>
    <t>338.850</t>
  </si>
  <si>
    <t>Муром г, Лакина ул, 87</t>
  </si>
  <si>
    <t>Муром г, Лакина ул, 89</t>
  </si>
  <si>
    <t>185.150</t>
  </si>
  <si>
    <t>Муром г, Лакина ул, 90</t>
  </si>
  <si>
    <t>Муром г, Ленина ул, 1</t>
  </si>
  <si>
    <t>Муром г, Ленина ул, 110</t>
  </si>
  <si>
    <t>1723.200</t>
  </si>
  <si>
    <t>Муром г, Ленина ул, 115</t>
  </si>
  <si>
    <t>1791.100</t>
  </si>
  <si>
    <t>Муром г, Ленина ул, 125</t>
  </si>
  <si>
    <t>1597.300</t>
  </si>
  <si>
    <t>Муром г, Ленина ул, 131а</t>
  </si>
  <si>
    <t>983.900</t>
  </si>
  <si>
    <t>Муром г, Ленина ул, 16</t>
  </si>
  <si>
    <t>Муром г, Ленина ул, 2</t>
  </si>
  <si>
    <t>Муром г, Ленина ул, 28</t>
  </si>
  <si>
    <t>Муром г, Ленина ул, 30</t>
  </si>
  <si>
    <t>Муром г, Ленина ул, 31</t>
  </si>
  <si>
    <t>Муром г, Ленина ул, 36</t>
  </si>
  <si>
    <t>Муром г, Ленина ул, 4</t>
  </si>
  <si>
    <t>Муром г, Ленина ул, 48</t>
  </si>
  <si>
    <t>155.300</t>
  </si>
  <si>
    <t>Муром г, Ленина ул, 53</t>
  </si>
  <si>
    <t>Муром г, Ленина ул, 55</t>
  </si>
  <si>
    <t>1791.300</t>
  </si>
  <si>
    <t>Муром г, Ленина ул, 6</t>
  </si>
  <si>
    <t>Муром г, Ленина ул, 62</t>
  </si>
  <si>
    <t>Муром г, Ленина ул, 65</t>
  </si>
  <si>
    <t>Муром г, Ленина ул, 72</t>
  </si>
  <si>
    <t>Муром г, Ленина ул, 85</t>
  </si>
  <si>
    <t>Муром г, Ленина ул, 9</t>
  </si>
  <si>
    <t>Муром г, Ленина ул, 90</t>
  </si>
  <si>
    <t>Муром г, Ленина ул, 92</t>
  </si>
  <si>
    <t>Муром г, Ленинградская ул, 1</t>
  </si>
  <si>
    <t>Муром г, Ленинградская ул, 10</t>
  </si>
  <si>
    <t>Муром г, Ленинградская ул, 11</t>
  </si>
  <si>
    <t>Муром г, Ленинградская ул, 12 корп. 2</t>
  </si>
  <si>
    <t>Муром г, Ленинградская ул, 12</t>
  </si>
  <si>
    <t>Муром г, Ленинградская ул, 14</t>
  </si>
  <si>
    <t>Муром г, Ленинградская ул, 15</t>
  </si>
  <si>
    <t>887.500</t>
  </si>
  <si>
    <t>Муром г, Ленинградская ул, 17</t>
  </si>
  <si>
    <t>Муром г, Ленинградская ул, 19</t>
  </si>
  <si>
    <t>Муром г, Ленинградская ул, 2</t>
  </si>
  <si>
    <t>Муром г, Ленинградская ул, 20</t>
  </si>
  <si>
    <t>2822.000</t>
  </si>
  <si>
    <t>Муром г, Ленинградская ул, 22</t>
  </si>
  <si>
    <t>Муром г, Ленинградская ул, 23</t>
  </si>
  <si>
    <t>Муром г, Ленинградская ул, 24</t>
  </si>
  <si>
    <t>Муром г, Ленинградская ул, 25</t>
  </si>
  <si>
    <t>Муром г, Ленинградская ул, 26 корп. 1</t>
  </si>
  <si>
    <t>Муром г, Ленинградская ул, 26 корп. 2</t>
  </si>
  <si>
    <t>Муром г, Ленинградская ул, 26 корп. 3</t>
  </si>
  <si>
    <t>3392.850</t>
  </si>
  <si>
    <t>Муром г, Ленинградская ул, 26 корп. 4</t>
  </si>
  <si>
    <t>Муром г, Ленинградская ул, 26 корп. 7</t>
  </si>
  <si>
    <t>Муром г, Ленинградская ул, 26/6</t>
  </si>
  <si>
    <t>Муром г, Ленинградская ул, 28</t>
  </si>
  <si>
    <t>Муром г, Ленинградская ул, 29 корп. 2</t>
  </si>
  <si>
    <t>Муром г, Ленинградская ул, 29/3</t>
  </si>
  <si>
    <t>Муром г, Ленинградская ул, 29</t>
  </si>
  <si>
    <t>Муром г, Ленинградская ул, 3</t>
  </si>
  <si>
    <t>Муром г, Ленинградская ул, 30</t>
  </si>
  <si>
    <t>Муром г, Ленинградская ул, 31</t>
  </si>
  <si>
    <t>Муром г, Ленинградская ул, 32 корп. 1</t>
  </si>
  <si>
    <t>Муром г, Ленинградская ул, 32 корп. 2</t>
  </si>
  <si>
    <t>Муром г, Ленинградская ул, 33</t>
  </si>
  <si>
    <t>1261.620</t>
  </si>
  <si>
    <t>Муром г, Ленинградская ул, 34 корп. 3</t>
  </si>
  <si>
    <t>Муром г, Ленинградская ул, 34 корп. 4</t>
  </si>
  <si>
    <t>Муром г, Ленинградская ул, 34 корп. 5</t>
  </si>
  <si>
    <t>Муром г, Ленинградская ул, 34/1</t>
  </si>
  <si>
    <t>Муром г, Ленинградская ул, 34/2</t>
  </si>
  <si>
    <t>Муром г, Ленинградская ул, 34/6</t>
  </si>
  <si>
    <t>Муром г, Ленинградская ул, 35</t>
  </si>
  <si>
    <t>Муром г, Ленинградская ул, 36 корп. 1</t>
  </si>
  <si>
    <t>Муром г, Ленинградская ул, 36 корп. 2</t>
  </si>
  <si>
    <t>4020.300</t>
  </si>
  <si>
    <t>Муром г, Ленинградская ул, 36 корп. 3</t>
  </si>
  <si>
    <t>Муром г, Ленинградская ул, 4 корп. 2</t>
  </si>
  <si>
    <t>Муром г, Ленинградская ул, 4 корп. 4</t>
  </si>
  <si>
    <t>Муром г, Ленинградская ул, 4/1</t>
  </si>
  <si>
    <t>Муром г, Ленинградская ул, 4/3</t>
  </si>
  <si>
    <t>665.100</t>
  </si>
  <si>
    <t>Муром г, Ленинградская ул, 4</t>
  </si>
  <si>
    <t>Муром г, Ленинградская ул, 40</t>
  </si>
  <si>
    <t>Муром г, Ленинградская ул, 42</t>
  </si>
  <si>
    <t>4544.200</t>
  </si>
  <si>
    <t>701.250</t>
  </si>
  <si>
    <t>Муром г, Лесная ул, 1</t>
  </si>
  <si>
    <t>Муром г, Лесной проезд, 1</t>
  </si>
  <si>
    <t>888.300</t>
  </si>
  <si>
    <t>947.420</t>
  </si>
  <si>
    <t>Муром г, Льва Толстого ул, 111</t>
  </si>
  <si>
    <t>Муром г, Льва Толстого ул, 13а</t>
  </si>
  <si>
    <t>Муром г, Льва Толстого ул, 13б</t>
  </si>
  <si>
    <t>Муром г, Льва Толстого ул, 18</t>
  </si>
  <si>
    <t>1604.000</t>
  </si>
  <si>
    <t>Муром г, Льва Толстого ул, 20</t>
  </si>
  <si>
    <t>1538.850</t>
  </si>
  <si>
    <t>Муром г, Льва Толстого ул, 3</t>
  </si>
  <si>
    <t>163.600</t>
  </si>
  <si>
    <t>Муром г, Льва Толстого ул, 35</t>
  </si>
  <si>
    <t>Муром г, Льва Толстого ул, 52</t>
  </si>
  <si>
    <t>1419.300</t>
  </si>
  <si>
    <t>Муром г, Льва Толстого ул, 54</t>
  </si>
  <si>
    <t>Муром г, Льва Толстого ул, 55</t>
  </si>
  <si>
    <t>1677.470</t>
  </si>
  <si>
    <t>Муром г, Льва Толстого ул, 57</t>
  </si>
  <si>
    <t>Муром г, Льва Толстого ул, 74</t>
  </si>
  <si>
    <t>802.500</t>
  </si>
  <si>
    <t>Муром г, Льва Толстого ул, 79</t>
  </si>
  <si>
    <t>Муром г, Льва Толстого ул, 80</t>
  </si>
  <si>
    <t>754.600</t>
  </si>
  <si>
    <t>Муром г, Льва Толстого ул, 82</t>
  </si>
  <si>
    <t>Муром г, Льва Толстого ул, 94</t>
  </si>
  <si>
    <t>471.900</t>
  </si>
  <si>
    <t>Муром г, Льва Толстого ул, 95</t>
  </si>
  <si>
    <t>Муром г, Льва Толстого ул, 96</t>
  </si>
  <si>
    <t>Муром г, Льва Толстого ул, 97</t>
  </si>
  <si>
    <t>768.400</t>
  </si>
  <si>
    <t>Муром г, Машинистов ул, 14</t>
  </si>
  <si>
    <t>Муром г, Машинистов ул, 25</t>
  </si>
  <si>
    <t>Муром г, Машинистов ул, 36а</t>
  </si>
  <si>
    <t>3716.000</t>
  </si>
  <si>
    <t>Муром г, Машинистов ул, 36б</t>
  </si>
  <si>
    <t>Муром г, Машинистов ул, 5</t>
  </si>
  <si>
    <t>Муром г, Меленковская ул, 1 корп. 2</t>
  </si>
  <si>
    <t>Муром г, Меленковская ул, 11</t>
  </si>
  <si>
    <t>Муром г, Меленковская ул, 13</t>
  </si>
  <si>
    <t>Муром г, Меленковская ул, 3 корп. 2</t>
  </si>
  <si>
    <t>872.880</t>
  </si>
  <si>
    <t>Муром г, Меленковская ул, 3</t>
  </si>
  <si>
    <t>Муром г, Меленковская ул, 5 стр. 1</t>
  </si>
  <si>
    <t>Муром г, Меленковская ул, 5</t>
  </si>
  <si>
    <t>Муром г, Меленковская ул, 7</t>
  </si>
  <si>
    <t>Муром г, Меленковская ул, 9</t>
  </si>
  <si>
    <t>Муром г, Мечникова ул, 26</t>
  </si>
  <si>
    <t>Муром г, Мечникова ул, 28а</t>
  </si>
  <si>
    <t>286.900</t>
  </si>
  <si>
    <t>Муром г, Мечникова ул, 2Б</t>
  </si>
  <si>
    <t>Муром г, Мечникова ул, 30</t>
  </si>
  <si>
    <t>Муром г, Мечникова ул, 32</t>
  </si>
  <si>
    <t>Муром г, Мечникова ул, 34</t>
  </si>
  <si>
    <t>Муром г, Мечникова ул, 36</t>
  </si>
  <si>
    <t>Муром г, Мечникова ул, 39</t>
  </si>
  <si>
    <t>Муром г, Мечникова ул, 40</t>
  </si>
  <si>
    <t>Муром г, Мечникова ул, 45а</t>
  </si>
  <si>
    <t>824.900</t>
  </si>
  <si>
    <t>Муром г, Мечникова ул, 46а</t>
  </si>
  <si>
    <t>Муром г, Мечникова ул, 49</t>
  </si>
  <si>
    <t>1161.100</t>
  </si>
  <si>
    <t>Муром г, Мечникова ул, 50</t>
  </si>
  <si>
    <t>Муром г, Мечникова ул, 55</t>
  </si>
  <si>
    <t>2146.200</t>
  </si>
  <si>
    <t>Муром г, Мечникова ул, 56</t>
  </si>
  <si>
    <t>Муром г, Мечникова ул, 58</t>
  </si>
  <si>
    <t>Муром г, Мечникова ул, 6</t>
  </si>
  <si>
    <t>540.800</t>
  </si>
  <si>
    <t>Муром г, Мечникова ул, 60а</t>
  </si>
  <si>
    <t>Муром г, Мечникова ул, 62</t>
  </si>
  <si>
    <t>Муром г, Мечникова ул, 65</t>
  </si>
  <si>
    <t>Муром г, Мечникова ул, 8</t>
  </si>
  <si>
    <t>Муром г, Мечникова ул, 81</t>
  </si>
  <si>
    <t>Муром г, Мечтателей ул, 4</t>
  </si>
  <si>
    <t>Муром г, Мечтателей ул, 6</t>
  </si>
  <si>
    <t>Муром г, Мечтателей ул, 8</t>
  </si>
  <si>
    <t>Муром г, Мичуринская ул, 13</t>
  </si>
  <si>
    <t>Муром г, Мичуринская ул, 15</t>
  </si>
  <si>
    <t>Муром г, Мичуринская ул, 17</t>
  </si>
  <si>
    <t>Муром г, Мичуринская ул, 19</t>
  </si>
  <si>
    <t>Муром г, Мичуринская ул, 21</t>
  </si>
  <si>
    <t>Муром г, Мичуринская ул, 23</t>
  </si>
  <si>
    <t>Муром г, Мичуринская ул, 25</t>
  </si>
  <si>
    <t>Муром г, Мичуринская ул, 29</t>
  </si>
  <si>
    <t>Муром г, Мичуринская ул, 3</t>
  </si>
  <si>
    <t>593.760</t>
  </si>
  <si>
    <t>Муром г, Мичуринская ул, 31</t>
  </si>
  <si>
    <t>Муром г, Мичуринская ул, 33</t>
  </si>
  <si>
    <t>885.600</t>
  </si>
  <si>
    <t>Муром г, Московская ул, 103</t>
  </si>
  <si>
    <t>Муром г, Московская ул, 104</t>
  </si>
  <si>
    <t>Муром г, Московская ул, 105</t>
  </si>
  <si>
    <t>Муром г, Московская ул, 106</t>
  </si>
  <si>
    <t>Муром г, Московская ул, 108</t>
  </si>
  <si>
    <t>Муром г, Московская ул, 109</t>
  </si>
  <si>
    <t>Муром г, Московская ул, 111</t>
  </si>
  <si>
    <t>Муром г, Московская ул, 111В</t>
  </si>
  <si>
    <t>Муром г, Московская ул, 112</t>
  </si>
  <si>
    <t>Муром г, Московская ул, 113</t>
  </si>
  <si>
    <t>Муром г, Московская ул, 114</t>
  </si>
  <si>
    <t>Муром г, Московская ул, 115</t>
  </si>
  <si>
    <t>Муром г, Московская ул, 116</t>
  </si>
  <si>
    <t>Муром г, Московская ул, 117</t>
  </si>
  <si>
    <t>Муром г, Московская ул, 118</t>
  </si>
  <si>
    <t>Муром г, Московская ул, 119</t>
  </si>
  <si>
    <t>Муром г, Московская ул, 120</t>
  </si>
  <si>
    <t>Муром г, Московская ул, 123</t>
  </si>
  <si>
    <t>161.500</t>
  </si>
  <si>
    <t>Муром г, Московская ул, 25</t>
  </si>
  <si>
    <t>5273.000</t>
  </si>
  <si>
    <t>Муром г, Московская ул, 28</t>
  </si>
  <si>
    <t>Муром г, Московская ул, 30</t>
  </si>
  <si>
    <t>Муром г, Московская ул, 32</t>
  </si>
  <si>
    <t>Муром г, Московская ул, 37А</t>
  </si>
  <si>
    <t>Муром г, Московская ул, 45</t>
  </si>
  <si>
    <t>691.900</t>
  </si>
  <si>
    <t>Муром г, Московская ул, 47</t>
  </si>
  <si>
    <t>Муром г, Московская ул, 54</t>
  </si>
  <si>
    <t>Муром г, Московская ул, 62</t>
  </si>
  <si>
    <t>Муром г, Московская ул, 64</t>
  </si>
  <si>
    <t>Муром г, Московская ул, 69</t>
  </si>
  <si>
    <t>Муром г, Московская ул, 71</t>
  </si>
  <si>
    <t>1329.700</t>
  </si>
  <si>
    <t>Муром г, Московская ул, 75</t>
  </si>
  <si>
    <t>Муром г, Московская ул, 82</t>
  </si>
  <si>
    <t>205.500</t>
  </si>
  <si>
    <t>Муром г, Московская ул, 85</t>
  </si>
  <si>
    <t>Муром г, Московская ул, 96</t>
  </si>
  <si>
    <t>Муром г, Московская ул, 98</t>
  </si>
  <si>
    <t>Муром г, Московская ул, 98а</t>
  </si>
  <si>
    <t>Муром г, Муромская ул, 1 корп. 3</t>
  </si>
  <si>
    <t>Муром г, Муромская ул, 1/2</t>
  </si>
  <si>
    <t>Муром г, Муромская ул, 1</t>
  </si>
  <si>
    <t>Муром г, Муромская ул, 10</t>
  </si>
  <si>
    <t>Муром г, Муромская ул, 11</t>
  </si>
  <si>
    <t>Муром г, Муромская ул, 12</t>
  </si>
  <si>
    <t>Муром г, Муромская ул, 13</t>
  </si>
  <si>
    <t>Муром г, Муромская ул, 15</t>
  </si>
  <si>
    <t>435.930</t>
  </si>
  <si>
    <t>Муром г, Муромская ул, 19</t>
  </si>
  <si>
    <t>Муром г, Муромская ул, 23 корп. 2</t>
  </si>
  <si>
    <t>Муром г, Муромская ул, 25</t>
  </si>
  <si>
    <t>1867.800</t>
  </si>
  <si>
    <t>Муром г, Муромская ул, 29</t>
  </si>
  <si>
    <t>Муром г, Муромская ул, 3 корп. 2</t>
  </si>
  <si>
    <t>Муром г, Муромская ул, 3</t>
  </si>
  <si>
    <t>Муром г, Муромская ул, 4</t>
  </si>
  <si>
    <t>Муром г, Муромская ул, 5</t>
  </si>
  <si>
    <t>Муром г, Муромская ул, 9 корп. 2</t>
  </si>
  <si>
    <t>Муром г, Муромская ул, 9</t>
  </si>
  <si>
    <t>153.200</t>
  </si>
  <si>
    <t>Муром г, Нежиловка мкр, 1а</t>
  </si>
  <si>
    <t>Муром г, Нижегородская ул, 1</t>
  </si>
  <si>
    <t>Муром г, Нижегородская ул, 29</t>
  </si>
  <si>
    <t>Муром г, Нижегородская ул, 31</t>
  </si>
  <si>
    <t>Муром г, Нижегородская ул, 43</t>
  </si>
  <si>
    <t>1253.800</t>
  </si>
  <si>
    <t>Муром г, Новая ул, 1</t>
  </si>
  <si>
    <t>Муром г, Новая ул, 5</t>
  </si>
  <si>
    <t>Муром г, Озерная ул, 1а</t>
  </si>
  <si>
    <t>Муром г, Озерная ул, 5</t>
  </si>
  <si>
    <t>Муром г, Октябрьская ул, 100</t>
  </si>
  <si>
    <t>670.400</t>
  </si>
  <si>
    <t>Муром г, Октябрьская ул, 2</t>
  </si>
  <si>
    <t>Муром г, Октябрьская ул, 26</t>
  </si>
  <si>
    <t>Муром г, Октябрьская ул, 27</t>
  </si>
  <si>
    <t>Муром г, Октябрьская ул, 29</t>
  </si>
  <si>
    <t>946.600</t>
  </si>
  <si>
    <t>Муром г, Октябрьская ул, 31</t>
  </si>
  <si>
    <t>962.100</t>
  </si>
  <si>
    <t>Муром г, Октябрьская ул, 3А</t>
  </si>
  <si>
    <t>340.100</t>
  </si>
  <si>
    <t>Муром г, Октябрьская ул, 3Б</t>
  </si>
  <si>
    <t>Муром г, Октябрьская ул, 4</t>
  </si>
  <si>
    <t>603.100</t>
  </si>
  <si>
    <t>265.450</t>
  </si>
  <si>
    <t>Муром г, Октябрьская ул, 43А</t>
  </si>
  <si>
    <t>Муром г, Октябрьская ул, 5</t>
  </si>
  <si>
    <t>Муром г, Октябрьская ул, 52</t>
  </si>
  <si>
    <t>932.050</t>
  </si>
  <si>
    <t>Муром г, Октябрьская ул, 54</t>
  </si>
  <si>
    <t>1698.300</t>
  </si>
  <si>
    <t>Муром г, Октябрьская ул, 69</t>
  </si>
  <si>
    <t>Муром г, Октябрьская ул, 7</t>
  </si>
  <si>
    <t>Муром г, Октябрьская ул, 73</t>
  </si>
  <si>
    <t>Муром г, Октябрьская ул, 9</t>
  </si>
  <si>
    <t>2701.350</t>
  </si>
  <si>
    <t>Муром г, Октябрьская ул, 90</t>
  </si>
  <si>
    <t>Муром г, Октябрьская ул, 9а</t>
  </si>
  <si>
    <t>Муром г, Орджоникидзе ул, 2</t>
  </si>
  <si>
    <t>Муром г, Орджоникидзе ул, 5а</t>
  </si>
  <si>
    <t>305.500</t>
  </si>
  <si>
    <t>Муром г, Орджоникидзе ул, 8</t>
  </si>
  <si>
    <t>364.900</t>
  </si>
  <si>
    <t>Муром г, Орловская ул, 11</t>
  </si>
  <si>
    <t>1255.720</t>
  </si>
  <si>
    <t>Муром г, Орловская ул, 14</t>
  </si>
  <si>
    <t>Муром г, Орловская ул, 15</t>
  </si>
  <si>
    <t>Муром г, Орловская ул, 17</t>
  </si>
  <si>
    <t>Муром г, Орловская ул, 19</t>
  </si>
  <si>
    <t>1260.280</t>
  </si>
  <si>
    <t>Муром г, Орловская ул, 1а</t>
  </si>
  <si>
    <t>Муром г, Орловская ул, 21</t>
  </si>
  <si>
    <t>Муром г, Орловская ул, 25</t>
  </si>
  <si>
    <t>1042.500</t>
  </si>
  <si>
    <t>Муром г, Орловская ул, 25а</t>
  </si>
  <si>
    <t>Муром г, Орловская ул, 26в</t>
  </si>
  <si>
    <t>Муром г, Орловская ул, 27</t>
  </si>
  <si>
    <t>Муром г, Орловская ул, 3</t>
  </si>
  <si>
    <t>Муром г, Орловская ул, 5</t>
  </si>
  <si>
    <t>Муром г, Орловская ул, 7</t>
  </si>
  <si>
    <t>Муром г, Орловская ул, 9</t>
  </si>
  <si>
    <t>Муром г, Осипенко ул, 25</t>
  </si>
  <si>
    <t>Муром г, Осипенко ул, 30</t>
  </si>
  <si>
    <t>Муром г, Парковая ул, 12</t>
  </si>
  <si>
    <t>Муром г, Парковая ул, 29</t>
  </si>
  <si>
    <t>Муром г, Парковая ул, 35</t>
  </si>
  <si>
    <t>172.220</t>
  </si>
  <si>
    <t>Муром г, Парковая ул, 37</t>
  </si>
  <si>
    <t>Муром г, Парковая ул, 4</t>
  </si>
  <si>
    <t>354.950</t>
  </si>
  <si>
    <t>Муром г, Первомайская ул, 101</t>
  </si>
  <si>
    <t>928.770</t>
  </si>
  <si>
    <t>Муром г, Первомайская ул, 103а</t>
  </si>
  <si>
    <t>619.400</t>
  </si>
  <si>
    <t>Муром г, Первомайская ул, 103б</t>
  </si>
  <si>
    <t>Муром г, Первомайская ул, 13</t>
  </si>
  <si>
    <t>Муром г, Первомайская ул, 19</t>
  </si>
  <si>
    <t>167.250</t>
  </si>
  <si>
    <t>Муром г, Первомайская ул, 22</t>
  </si>
  <si>
    <t>Муром г, Первомайская ул, 34</t>
  </si>
  <si>
    <t>193.410</t>
  </si>
  <si>
    <t>206.610</t>
  </si>
  <si>
    <t>503.800</t>
  </si>
  <si>
    <t>Муром г, Первомайская ул, 47А</t>
  </si>
  <si>
    <t>Муром г, Первомайская ул, 84</t>
  </si>
  <si>
    <t>Муром г, Первомайская ул, 93</t>
  </si>
  <si>
    <t>Муром г, Плеханова ул, 1</t>
  </si>
  <si>
    <t>Муром г, Плеханова ул, 3</t>
  </si>
  <si>
    <t>Муром г, Плеханова ул, 7</t>
  </si>
  <si>
    <t>1845</t>
  </si>
  <si>
    <t>Муром г, Привокзальная ул, 1</t>
  </si>
  <si>
    <t>Муром г, Привокзальная ул, 2</t>
  </si>
  <si>
    <t>1319.670</t>
  </si>
  <si>
    <t>Муром г, Пролетарская ул, 1</t>
  </si>
  <si>
    <t>Муром г, Пролетарская ул, 1б</t>
  </si>
  <si>
    <t>Муром г, Пролетарская ул, 21</t>
  </si>
  <si>
    <t>Муром г, Пролетарская ул, 3</t>
  </si>
  <si>
    <t>1022.600</t>
  </si>
  <si>
    <t>Муром г, Пролетарская ул, 32</t>
  </si>
  <si>
    <t>Муром г, Пролетарская ул, 35</t>
  </si>
  <si>
    <t>Муром г, Пролетарская ул, 37</t>
  </si>
  <si>
    <t>Муром г, Пролетарская ул, 41</t>
  </si>
  <si>
    <t>939.120</t>
  </si>
  <si>
    <t>Муром г, Пролетарская ул, 5</t>
  </si>
  <si>
    <t>526.820</t>
  </si>
  <si>
    <t>1906.900</t>
  </si>
  <si>
    <t>Муром г, Пролетарская ул, 59</t>
  </si>
  <si>
    <t>338.050</t>
  </si>
  <si>
    <t>Муром г, Пролетарская ул, 73</t>
  </si>
  <si>
    <t>Муром г, Пролетарская ул, 75</t>
  </si>
  <si>
    <t>Муром г, Профсоюзная ул, 18</t>
  </si>
  <si>
    <t>335.960</t>
  </si>
  <si>
    <t>Муром г, Профсоюзная ул, 21</t>
  </si>
  <si>
    <t>346.500</t>
  </si>
  <si>
    <t>Муром г, Профсоюзная ул, 23</t>
  </si>
  <si>
    <t>387.390</t>
  </si>
  <si>
    <t>Муром г, Пушкина ул, 15</t>
  </si>
  <si>
    <t>Муром г, Пушкина ул, 16</t>
  </si>
  <si>
    <t>Муром г, Пушкина ул, 1а</t>
  </si>
  <si>
    <t>Муром г, Радиозаводское ш, 14</t>
  </si>
  <si>
    <t>Муром г, Радиозаводское ш, 15</t>
  </si>
  <si>
    <t>444.200</t>
  </si>
  <si>
    <t>Муром г, Радиозаводское ш, 16</t>
  </si>
  <si>
    <t>Муром г, Радиозаводское ш, 17</t>
  </si>
  <si>
    <t>350.360</t>
  </si>
  <si>
    <t>Муром г, Радиозаводское ш, 20</t>
  </si>
  <si>
    <t>Муром г, Радиозаводское ш, 25</t>
  </si>
  <si>
    <t>Муром г, Радиозаводское ш, 32</t>
  </si>
  <si>
    <t>Муром г, Радиозаводское ш, 33</t>
  </si>
  <si>
    <t>Муром г, Радиозаводское ш, 36</t>
  </si>
  <si>
    <t>Муром г, Радиозаводское ш, 38</t>
  </si>
  <si>
    <t>Муром г, Радиозаводское ш, 38А</t>
  </si>
  <si>
    <t>Муром г, Радиозаводское ш, 40</t>
  </si>
  <si>
    <t>935.100</t>
  </si>
  <si>
    <t>Муром г, Радиозаводское ш, 42</t>
  </si>
  <si>
    <t>1287.130</t>
  </si>
  <si>
    <t>Муром г, Радиозаводское ш, 44</t>
  </si>
  <si>
    <t>1329.900</t>
  </si>
  <si>
    <t>Муром г, Радиозаводское ш, 46</t>
  </si>
  <si>
    <t>1501.000</t>
  </si>
  <si>
    <t>Муром г, Радиозаводское ш, 48</t>
  </si>
  <si>
    <t>Муром г, Расковой ул, 48</t>
  </si>
  <si>
    <t>Муром г, Революции пл, 4</t>
  </si>
  <si>
    <t>435.400</t>
  </si>
  <si>
    <t>Муром г, Свердлова ул, 1</t>
  </si>
  <si>
    <t>Муром г, Свердлова ул, 12</t>
  </si>
  <si>
    <t>Муром г, Свердлова ул, 14</t>
  </si>
  <si>
    <t>198.800</t>
  </si>
  <si>
    <t>Муром г, Свердлова ул, 17</t>
  </si>
  <si>
    <t>357.950</t>
  </si>
  <si>
    <t>Муром г, Свердлова ул, 28</t>
  </si>
  <si>
    <t>Муром г, Свердлова ул, 30</t>
  </si>
  <si>
    <t>182.060</t>
  </si>
  <si>
    <t>Муром г, Свердлова ул, 33</t>
  </si>
  <si>
    <t>1193.000</t>
  </si>
  <si>
    <t>Муром г, Свердлова ул, 35</t>
  </si>
  <si>
    <t>Муром г, Свердлова ул, 37</t>
  </si>
  <si>
    <t>Муром г, Свердлова ул, 37а</t>
  </si>
  <si>
    <t>446.070</t>
  </si>
  <si>
    <t>Муром г, Свердлова ул, 38</t>
  </si>
  <si>
    <t>Муром г, Свердлова ул, 43</t>
  </si>
  <si>
    <t>334.750</t>
  </si>
  <si>
    <t>Муром г, Свердлова ул, 45</t>
  </si>
  <si>
    <t>Муром г, Свердлова ул, 65</t>
  </si>
  <si>
    <t>2170.800</t>
  </si>
  <si>
    <t>Муром г, Северный проезд, 11</t>
  </si>
  <si>
    <t>322.950</t>
  </si>
  <si>
    <t>Муром г, Северный проезд, 15</t>
  </si>
  <si>
    <t>Муром г, Серова ул, 30</t>
  </si>
  <si>
    <t>Муром г, Серова ул, 35</t>
  </si>
  <si>
    <t>Муром г, Серова ул, 37</t>
  </si>
  <si>
    <t>Муром г, Серова ул, 38</t>
  </si>
  <si>
    <t>Муром г, Серова ул, 39</t>
  </si>
  <si>
    <t>Муром г, Серова ул, 40</t>
  </si>
  <si>
    <t>Муром г, Советская ул, 13</t>
  </si>
  <si>
    <t>Муром г, Советская ул, 23</t>
  </si>
  <si>
    <t>214.640</t>
  </si>
  <si>
    <t>Муром г, Советская ул, 25</t>
  </si>
  <si>
    <t>Муром г, Советская ул, 28</t>
  </si>
  <si>
    <t>Муром г, Советская ул, 29А</t>
  </si>
  <si>
    <t>Муром г, Советская ул, 35</t>
  </si>
  <si>
    <t>Муром г, Советская ул, 40</t>
  </si>
  <si>
    <t>Муром г, Советская ул, 44</t>
  </si>
  <si>
    <t>1053.500</t>
  </si>
  <si>
    <t>Муром г, Советская ул, 46</t>
  </si>
  <si>
    <t>Муром г, Советская ул, 47</t>
  </si>
  <si>
    <t>Муром г, Советская ул, 49</t>
  </si>
  <si>
    <t>Муром г, Советская ул, 50</t>
  </si>
  <si>
    <t>Муром г, Советская ул, 51</t>
  </si>
  <si>
    <t>Муром г, Советская ул, 57А</t>
  </si>
  <si>
    <t>Муром г, Советская ул, 73</t>
  </si>
  <si>
    <t>Муром г, Советская ул, 73А</t>
  </si>
  <si>
    <t>Муром г, Совхозная ул, 11</t>
  </si>
  <si>
    <t>1387.100</t>
  </si>
  <si>
    <t>Муром г, Совхозная ул, 13</t>
  </si>
  <si>
    <t>1038.100</t>
  </si>
  <si>
    <t>Муром г, Совхозная ул, 15А</t>
  </si>
  <si>
    <t>189.250</t>
  </si>
  <si>
    <t>Муром г, Совхозная ул, 64 корп. 2</t>
  </si>
  <si>
    <t>Муром г, Спортивная ул, 10</t>
  </si>
  <si>
    <t>Муром г, Спортивная ул, 16</t>
  </si>
  <si>
    <t>Муром г, Спортивная ул, 18</t>
  </si>
  <si>
    <t>Муром г, Спортивная ул, 8</t>
  </si>
  <si>
    <t>Муром г, Стахановская ул, 16</t>
  </si>
  <si>
    <t>Муром г, Стахановская ул, 18</t>
  </si>
  <si>
    <t>201.150</t>
  </si>
  <si>
    <t>Муром г, Стахановская ул, 28</t>
  </si>
  <si>
    <t>351.800</t>
  </si>
  <si>
    <t>Муром г, Строителей ул, 2</t>
  </si>
  <si>
    <t>219.750</t>
  </si>
  <si>
    <t>Муром г, Строителей ул, 6</t>
  </si>
  <si>
    <t>Муром г, Строителей ул, 8</t>
  </si>
  <si>
    <t>232.650</t>
  </si>
  <si>
    <t>Муром г, Сурикова ул, 2а</t>
  </si>
  <si>
    <t>286.510</t>
  </si>
  <si>
    <t>531.600</t>
  </si>
  <si>
    <t>Муром г, Сурикова ул, 4</t>
  </si>
  <si>
    <t>285.750</t>
  </si>
  <si>
    <t>Муром г, Сурикова ул, 6</t>
  </si>
  <si>
    <t>293.350</t>
  </si>
  <si>
    <t>Муром г, Тимирязева ул, 10</t>
  </si>
  <si>
    <t>283.300</t>
  </si>
  <si>
    <t>Муром г, Тимирязева ул, 11</t>
  </si>
  <si>
    <t>Муром г, Тимирязева ул, 13</t>
  </si>
  <si>
    <t>138.000</t>
  </si>
  <si>
    <t>Муром г, Тимирязева ул, 15</t>
  </si>
  <si>
    <t>206.250</t>
  </si>
  <si>
    <t>Муром г, Тимирязева ул, 6</t>
  </si>
  <si>
    <t>Муром г, Тимирязева ул, 6а</t>
  </si>
  <si>
    <t>245.940</t>
  </si>
  <si>
    <t>1222.600</t>
  </si>
  <si>
    <t>Муром г, Трудовая ул, 33</t>
  </si>
  <si>
    <t>1478.200</t>
  </si>
  <si>
    <t>Муром г, Трудовая ул, 35</t>
  </si>
  <si>
    <t>Муром г, Трудовая ул, 37</t>
  </si>
  <si>
    <t>Муром г, Трудовая ул, 41</t>
  </si>
  <si>
    <t>Муром г, Филатова ул, 13</t>
  </si>
  <si>
    <t>350.750</t>
  </si>
  <si>
    <t>Муром г, Филатова ул, 15</t>
  </si>
  <si>
    <t>Муром г, Филатова ул, 17</t>
  </si>
  <si>
    <t>Муром г, Филатова ул, 19</t>
  </si>
  <si>
    <t>676.300</t>
  </si>
  <si>
    <t>Муром г, Филатова ул, 19а</t>
  </si>
  <si>
    <t>Муром г, Филатова ул, 1а</t>
  </si>
  <si>
    <t>381.380</t>
  </si>
  <si>
    <t>Муром г, Филатова ул, 1б</t>
  </si>
  <si>
    <t>Муром г, Филатова ул, 21</t>
  </si>
  <si>
    <t>Муром г, Филатова ул, 5</t>
  </si>
  <si>
    <t>3368.300</t>
  </si>
  <si>
    <t>Муром г, Филатова ул, 6</t>
  </si>
  <si>
    <t>Муром г, Филатова ул, 6а</t>
  </si>
  <si>
    <t>1029.000</t>
  </si>
  <si>
    <t>Муром г, Филатова ул, 7</t>
  </si>
  <si>
    <t>1499.000</t>
  </si>
  <si>
    <t>Муром г, Фрунзе ул, 1</t>
  </si>
  <si>
    <t>Муром г, Цветочный б-р, 2</t>
  </si>
  <si>
    <t>Муром г, Цветочный б-р, 3</t>
  </si>
  <si>
    <t>Муром г, Чкалова ул, 10а</t>
  </si>
  <si>
    <t>Муром г, Чкалова ул, 10Б</t>
  </si>
  <si>
    <t>Муром г, Чкалова ул, 11А</t>
  </si>
  <si>
    <t>Муром г, Чкалова ул, 12б</t>
  </si>
  <si>
    <t>Муром г, Чкалова ул, 16а</t>
  </si>
  <si>
    <t>Муром г, Чкалова ул, 2а</t>
  </si>
  <si>
    <t>Муром г, Чкалова ул, 2б</t>
  </si>
  <si>
    <t>Муром г, Чкалова ул, 4А</t>
  </si>
  <si>
    <t>169.350</t>
  </si>
  <si>
    <t>Муром г, Чкалова ул, 4б</t>
  </si>
  <si>
    <t>685.020</t>
  </si>
  <si>
    <t>Муром г, Чкалова ул, 5А</t>
  </si>
  <si>
    <t>170.700</t>
  </si>
  <si>
    <t>Муром г, Чкалова ул, 6а</t>
  </si>
  <si>
    <t>195.000</t>
  </si>
  <si>
    <t>Муром г, Чкалова ул, 6б</t>
  </si>
  <si>
    <t>Муром г, Чкалова ул, 7А</t>
  </si>
  <si>
    <t>178.300</t>
  </si>
  <si>
    <t>Муром г, Чкалова ул, 8А</t>
  </si>
  <si>
    <t>Муром г, Чкалова ул, 8б</t>
  </si>
  <si>
    <t>Муром г, Чкалова ул, 9А</t>
  </si>
  <si>
    <t>Муром г, Школьная ул, 1а</t>
  </si>
  <si>
    <t>Муром г, Щербакова ул, 11</t>
  </si>
  <si>
    <t>Муром г, Щербакова ул, 12</t>
  </si>
  <si>
    <t>Муром г, Щербакова ул, 13</t>
  </si>
  <si>
    <t>Муром г, Щербакова ул, 15</t>
  </si>
  <si>
    <t>Муром г, Щербакова ул, 17</t>
  </si>
  <si>
    <t>215.600</t>
  </si>
  <si>
    <t>Муром г, Щербакова ул, 21</t>
  </si>
  <si>
    <t>Муром г, Щербакова ул, 23</t>
  </si>
  <si>
    <t>Муром г, Щербакова ул, 25</t>
  </si>
  <si>
    <t>Муром г, Щербакова ул, 27</t>
  </si>
  <si>
    <t>939.160</t>
  </si>
  <si>
    <t>Муром г, Щербакова ул, 29</t>
  </si>
  <si>
    <t>Муром г, Щербакова ул, 33</t>
  </si>
  <si>
    <t>225.570</t>
  </si>
  <si>
    <t>Муром г, Щербакова ул, 37</t>
  </si>
  <si>
    <t>1073.500</t>
  </si>
  <si>
    <t>Муром г, Щербакова ул, 4</t>
  </si>
  <si>
    <t>Муром г, Щербакова ул, 5</t>
  </si>
  <si>
    <t>Муром г, Щербакова ул, 6</t>
  </si>
  <si>
    <t>Муром г, Щербакова ул, 7</t>
  </si>
  <si>
    <t>228.700</t>
  </si>
  <si>
    <t>Муром г, Экземплярского ул, 10 корп. 1</t>
  </si>
  <si>
    <t>Муром г, Экземплярского ул, 10</t>
  </si>
  <si>
    <t>Муром г, Экземплярского ул, 11а</t>
  </si>
  <si>
    <t>169.750</t>
  </si>
  <si>
    <t>Муром г, Экземплярского ул, 13а</t>
  </si>
  <si>
    <t>298.200</t>
  </si>
  <si>
    <t>Муром г, Экземплярского ул, 14а</t>
  </si>
  <si>
    <t>Муром г, Экземплярского ул, 1а</t>
  </si>
  <si>
    <t>482.850</t>
  </si>
  <si>
    <t>Муром г, Экземплярского ул, 45</t>
  </si>
  <si>
    <t>Муром г, Экземплярского ул, 53</t>
  </si>
  <si>
    <t>944.030</t>
  </si>
  <si>
    <t>Муром г, Экземплярского ул, 55</t>
  </si>
  <si>
    <t>459.900</t>
  </si>
  <si>
    <t>Муром г, Экземплярского ул, 70</t>
  </si>
  <si>
    <t>Муром г, Экземплярского ул, 74</t>
  </si>
  <si>
    <t>Муром г, Экземплярского ул, 90</t>
  </si>
  <si>
    <t>Муром г, Экземплярского ул, 92</t>
  </si>
  <si>
    <t>Муром г, Эксплуатационная ул, 16</t>
  </si>
  <si>
    <t>218.200</t>
  </si>
  <si>
    <t>Муром г, Эксплуатационная ул, 17</t>
  </si>
  <si>
    <t>Муром г, Энгельса ул, 1</t>
  </si>
  <si>
    <t>Муром г, Энгельса ул, 12</t>
  </si>
  <si>
    <t>Муром г, Энгельса ул, 14</t>
  </si>
  <si>
    <t>Муром г, Энгельса ул, 15</t>
  </si>
  <si>
    <t>Муром г, Энгельса ул, 16</t>
  </si>
  <si>
    <t>Муром г, Энгельса ул, 17</t>
  </si>
  <si>
    <t>Муром г, Энгельса ул, 18</t>
  </si>
  <si>
    <t>1035.700</t>
  </si>
  <si>
    <t>Муром г, Энгельса ул, 1а</t>
  </si>
  <si>
    <t>5969.100</t>
  </si>
  <si>
    <t>Муром г, Энгельса ул, 1б</t>
  </si>
  <si>
    <t>Муром г, Энгельса ул, 1в</t>
  </si>
  <si>
    <t>Муром г, Энгельса ул, 1г</t>
  </si>
  <si>
    <t>Муром г, Энгельса ул, 21</t>
  </si>
  <si>
    <t>Муром г, Энгельса ул, 3</t>
  </si>
  <si>
    <t>Муром г, Энгельса ул, 5</t>
  </si>
  <si>
    <t>Муром г, Энгельса ул, 7</t>
  </si>
  <si>
    <t>Муром г, Энергетиков ул, 2</t>
  </si>
  <si>
    <t>164.300</t>
  </si>
  <si>
    <t>Муром г, Энергетиков ул, 3а</t>
  </si>
  <si>
    <t>675.800</t>
  </si>
  <si>
    <t>Муром г, Энергетиков ул, 7</t>
  </si>
  <si>
    <t>168.350</t>
  </si>
  <si>
    <t>Муром г, Юбилейная ул, 48</t>
  </si>
  <si>
    <t>327.200</t>
  </si>
  <si>
    <t>Муром г, Юбилейная ул, 48а</t>
  </si>
  <si>
    <t>1089.500</t>
  </si>
  <si>
    <t>304.900</t>
  </si>
  <si>
    <t>105.600</t>
  </si>
  <si>
    <t>Муром г, Юбилейная ул, 54</t>
  </si>
  <si>
    <t>Муром г, Юбилейная ул, 56</t>
  </si>
  <si>
    <t>Муром г, Юбилейная ул, 58</t>
  </si>
  <si>
    <t>Муром г, Южная ул, 10</t>
  </si>
  <si>
    <t>Муром г, Южная ул, 11</t>
  </si>
  <si>
    <t>Муром г, Южная ул, 12</t>
  </si>
  <si>
    <t>Муром г, Южная ул, 14</t>
  </si>
  <si>
    <t>Муром г, Южная ул, 18</t>
  </si>
  <si>
    <t>Муром г, Южная ул, 2</t>
  </si>
  <si>
    <t>Муром г, Южная ул, 22</t>
  </si>
  <si>
    <t>Муром г, Южная ул, 24</t>
  </si>
  <si>
    <t>Муром г, Южная ул, 4</t>
  </si>
  <si>
    <t>Муром г, Южная ул, 6</t>
  </si>
  <si>
    <t>595.100</t>
  </si>
  <si>
    <t>Муром г, Южная ул, 8</t>
  </si>
  <si>
    <t>Муромский р-н, Борисоглеб с, Первомайская ул, 3</t>
  </si>
  <si>
    <t>Муромский р-н, Булатниково с, Мира ул, 3</t>
  </si>
  <si>
    <t>Муромский р-н, Волнино д, Луговая ул, 1</t>
  </si>
  <si>
    <t>Муромский р-н, Зимёнки п, Кооперативная ул, 11</t>
  </si>
  <si>
    <t>609.450</t>
  </si>
  <si>
    <t>Муромский р-н, Зимёнки п, Кооперативная ул, 12</t>
  </si>
  <si>
    <t>652.620</t>
  </si>
  <si>
    <t>Муромский р-н, Зимёнки п, Кооперативная ул, 14</t>
  </si>
  <si>
    <t>Муромский р-н, Зимёнки п, Кооперативная ул, 2</t>
  </si>
  <si>
    <t>614.680</t>
  </si>
  <si>
    <t>Муромский р-н, Зимёнки п, Кооперативная ул, 3</t>
  </si>
  <si>
    <t>Муромский р-н, Зимёнки п, Красногорбатовская ул, 1</t>
  </si>
  <si>
    <t>Муромский р-н, Зимёнки п, Красногорбатовская ул, 2</t>
  </si>
  <si>
    <t>Муромский р-н, Зимёнки п, Красногорбатовская ул, 3</t>
  </si>
  <si>
    <t>609.800</t>
  </si>
  <si>
    <t>Муромский р-н, Зимёнки п, Мира ул, 1</t>
  </si>
  <si>
    <t>426.510</t>
  </si>
  <si>
    <t>Муромский р-н, Зимёнки п, Мира ул, 2</t>
  </si>
  <si>
    <t>433.440</t>
  </si>
  <si>
    <t>Муромский р-н, Зимёнки п, Мира ул, 3</t>
  </si>
  <si>
    <t>Муромский р-н, Зимёнки п, Мира ул, 4</t>
  </si>
  <si>
    <t>Муромский р-н, Зимёнки п, Мира ул, 5</t>
  </si>
  <si>
    <t>Муромский р-н, Зимёнки п, Мира ул, 6</t>
  </si>
  <si>
    <t>495.700</t>
  </si>
  <si>
    <t>Муромский р-н, Зимёнки п, Мира ул, 7</t>
  </si>
  <si>
    <t>Муромский р-н, Зимёнки п, Мира ул, 8</t>
  </si>
  <si>
    <t>Муромский р-н, Ковардицы с, Молодежная ул, 11</t>
  </si>
  <si>
    <t>Муромский р-н, Ковардицы с, Молодежная ул, 12</t>
  </si>
  <si>
    <t>Муромский р-н, Кондраково п, Зеленая ул, 6</t>
  </si>
  <si>
    <t>217.880</t>
  </si>
  <si>
    <t>Муромский р-н, Кондраково п, Зеленая ул, 8</t>
  </si>
  <si>
    <t>217.750</t>
  </si>
  <si>
    <t>Муромский р-н, Кондраково п, Набережная ул, 15</t>
  </si>
  <si>
    <t>Муромский р-н, Макаровка д, Центральная ул, 9</t>
  </si>
  <si>
    <t>Муромский р-н, Межищи д, Овражная ул, 1</t>
  </si>
  <si>
    <t>498.800</t>
  </si>
  <si>
    <t>Муромский р-н, Межищи д, Полевая ул, 45</t>
  </si>
  <si>
    <t>Муромский р-н, Механизаторов п, 35а</t>
  </si>
  <si>
    <t>Муромский р-н, Механизаторов п, 44а</t>
  </si>
  <si>
    <t>Муромский р-н, Механизаторов п, 44в</t>
  </si>
  <si>
    <t>Муромский р-н, Механизаторов п, 48</t>
  </si>
  <si>
    <t>868.900</t>
  </si>
  <si>
    <t>825.200</t>
  </si>
  <si>
    <t>Муромский р-н, Механизаторов п, 50а</t>
  </si>
  <si>
    <t>758.630</t>
  </si>
  <si>
    <t>Муромский р-н, Механизаторов п, 51</t>
  </si>
  <si>
    <t>399.200</t>
  </si>
  <si>
    <t>Муромский р-н, Механизаторов п, 52</t>
  </si>
  <si>
    <t>Муромский р-н, Механизаторов п, 53</t>
  </si>
  <si>
    <t>Муромский р-н, Механизаторов п, 54</t>
  </si>
  <si>
    <t>Муромский р-н, Механизаторов п, 55</t>
  </si>
  <si>
    <t>Муромский р-н, Механизаторов п, 55а</t>
  </si>
  <si>
    <t>Муромский р-н, Механизаторов п, 57</t>
  </si>
  <si>
    <t>Муромский р-н, Механизаторов п, 59</t>
  </si>
  <si>
    <t>Муромский р-н, Механизаторов п, 60</t>
  </si>
  <si>
    <t>Муромский р-н, Механизаторов п, 62</t>
  </si>
  <si>
    <t>Муромский р-н, Механизаторов п, 63</t>
  </si>
  <si>
    <t>Муромский р-н, Механизаторов п, 64</t>
  </si>
  <si>
    <t>Муромский р-н, Механизаторов п, 66</t>
  </si>
  <si>
    <t>Муромский р-н, Механизаторов п, 68</t>
  </si>
  <si>
    <t>779.900</t>
  </si>
  <si>
    <t>1837.400</t>
  </si>
  <si>
    <t>Муромский р-н, Механизаторов п, 70</t>
  </si>
  <si>
    <t>3693.000</t>
  </si>
  <si>
    <t>Муромский р-н, Мишино д, Комсомольская ул, 71а</t>
  </si>
  <si>
    <t>Муромский р-н, Молотицы с, Гагарина ул, 26</t>
  </si>
  <si>
    <t>Муромский р-н, Молотицы с, Гагарина ул, 28</t>
  </si>
  <si>
    <t>Муромский р-н, Молотицы с, Гагарина ул, 29</t>
  </si>
  <si>
    <t>Муромский р-н, Молотицы с, Гагарина ул, 30</t>
  </si>
  <si>
    <t>Муромский р-н, Молотицы с, ПМК-10 ул, 1</t>
  </si>
  <si>
    <t>Муромский р-н, Муромский п, Кольцевая ул, 23</t>
  </si>
  <si>
    <t>Муромский р-н, Муромский п, Кольцевая ул, 29</t>
  </si>
  <si>
    <t>Муромский р-н, Муромский п, Кольцевая ул, 31</t>
  </si>
  <si>
    <t>Муромский р-н, Муромский п, Озёрная ул, 20</t>
  </si>
  <si>
    <t>Муромский р-н, Муромский п, Озёрная ул, 21</t>
  </si>
  <si>
    <t>Муромский р-н, Муромский п, Озёрная ул, 22</t>
  </si>
  <si>
    <t>520.020</t>
  </si>
  <si>
    <t>Муромский р-н, Муромский п, Садовая ул, 27</t>
  </si>
  <si>
    <t>Муромский р-н, Муромский п, Садовая ул, 28</t>
  </si>
  <si>
    <t>639.200</t>
  </si>
  <si>
    <t>639.150</t>
  </si>
  <si>
    <t>Муромский р-н, Муромский п, Северная ул, 10</t>
  </si>
  <si>
    <t>Муромский р-н, Муромский п, Северная ул, 11</t>
  </si>
  <si>
    <t>258.720</t>
  </si>
  <si>
    <t>Муромский р-н, Муромский п, Северная ул, 18</t>
  </si>
  <si>
    <t>438.300</t>
  </si>
  <si>
    <t>Муромский р-н, Муромский п, Северная ул, 19</t>
  </si>
  <si>
    <t>Муромский р-н, Муромский п, Северная ул, 7</t>
  </si>
  <si>
    <t>Муромский р-н, Муромский п, Центральная ул, 30</t>
  </si>
  <si>
    <t>Муромский р-н, Муромский п, Центральная ул, 34</t>
  </si>
  <si>
    <t>Муромский р-н, Нежиловка д, Пригородная ул, 52</t>
  </si>
  <si>
    <t>Муромский р-н, Панфилово с, Первомайская ул, 25</t>
  </si>
  <si>
    <t>268.210</t>
  </si>
  <si>
    <t>Муромский р-н, Панфилово с, Советская ул, 35</t>
  </si>
  <si>
    <t>676.100</t>
  </si>
  <si>
    <t>652.270</t>
  </si>
  <si>
    <t>Муромский р-н, Прудищи д, Клубная ул, 4</t>
  </si>
  <si>
    <t>691.600</t>
  </si>
  <si>
    <t>Муромский р-н, Савково д, Советская ул, 20</t>
  </si>
  <si>
    <t>Муромский р-н, Фабрики им П.Л.Войкова п, 10</t>
  </si>
  <si>
    <t>964.100</t>
  </si>
  <si>
    <t>221.340</t>
  </si>
  <si>
    <t>Муромский р-н, Фабрики им П.Л.Войкова п, 21</t>
  </si>
  <si>
    <t>307.630</t>
  </si>
  <si>
    <t>Муромский р-н, Фабрики им П.Л.Войкова п, 22</t>
  </si>
  <si>
    <t>Муромский р-н, Фабрики им П.Л.Войкова п, 23</t>
  </si>
  <si>
    <t>452.240</t>
  </si>
  <si>
    <t>Муромский р-н, Фабрики им П.Л.Войкова п, 24</t>
  </si>
  <si>
    <t>Муромский р-н, Фабрики им П.Л.Войкова п, 25</t>
  </si>
  <si>
    <t>Муромский р-н, Фабрики им П.Л.Войкова п, 26</t>
  </si>
  <si>
    <t>970.020</t>
  </si>
  <si>
    <t>Муромский р-н, Фабрики им П.Л.Войкова п, 27</t>
  </si>
  <si>
    <t>978.140</t>
  </si>
  <si>
    <t>Муромский р-н, Фабрики им П.Л.Войкова п, 28</t>
  </si>
  <si>
    <t>Муромский р-н, Фабрики им П.Л.Войкова п, 29</t>
  </si>
  <si>
    <t>Муромский р-н, Фабрики им П.Л.Войкова п, 30</t>
  </si>
  <si>
    <t>502.900</t>
  </si>
  <si>
    <t>Муромский р-н, Фабрики им П.Л.Войкова п, 31</t>
  </si>
  <si>
    <t>Муромский р-н, Фабрики им П.Л.Войкова п, 32</t>
  </si>
  <si>
    <t>Муромский р-н, Фабрики им П.Л.Войкова п, 8</t>
  </si>
  <si>
    <t>Муромский р-н, Фабрики им П.Л.Войкова п, 9</t>
  </si>
  <si>
    <t>Муромский р-н, Якиманская Слобода с, Ленина ул, 1</t>
  </si>
  <si>
    <t>Муромский р-н, Якиманская Слобода с, Ленина ул, 34а</t>
  </si>
  <si>
    <t>Муромский р-н, Якиманская Слобода с, Школьная ул, 45а</t>
  </si>
  <si>
    <t>Петушинский р-н, Андреевское с, 10</t>
  </si>
  <si>
    <t>Петушинский р-н, Андреевское с, 11</t>
  </si>
  <si>
    <t>Петушинский р-н, Андреевское с, 13</t>
  </si>
  <si>
    <t>Петушинский р-н, Андреевское с, 9</t>
  </si>
  <si>
    <t>Петушинский р-н, Анкудиново д, Арханинская ул, 40</t>
  </si>
  <si>
    <t>Петушинский р-н, Березка п, Центральная ул, 11</t>
  </si>
  <si>
    <t>Петушинский р-н, Березка п, Центральная ул, 7</t>
  </si>
  <si>
    <t>687.160</t>
  </si>
  <si>
    <t>Петушинский р-н, Березка п, Центральная ул, 9</t>
  </si>
  <si>
    <t>686.710</t>
  </si>
  <si>
    <t>Петушинский р-н, Болдино д, 7</t>
  </si>
  <si>
    <t>Петушинский р-н, Вольгинский п, Новосеменковская ул, 1</t>
  </si>
  <si>
    <t>Петушинский р-н, Вольгинский п, Новосеменковская ул, 10</t>
  </si>
  <si>
    <t>Петушинский р-н, Вольгинский п, Новосеменковская ул, 12</t>
  </si>
  <si>
    <t>Петушинский р-н, Вольгинский п, Новосеменковская ул, 14</t>
  </si>
  <si>
    <t>Петушинский р-н, Вольгинский п, Новосеменковская ул, 19</t>
  </si>
  <si>
    <t>Петушинский р-н, Вольгинский п, Новосеменковская ул, 21</t>
  </si>
  <si>
    <t>Петушинский р-н, Вольгинский п, Новосеменковская ул, 22</t>
  </si>
  <si>
    <t>Петушинский р-н, Вольгинский п, Новосеменковская ул, 23</t>
  </si>
  <si>
    <t>Петушинский р-н, Вольгинский п, Новосеменковская ул, 25</t>
  </si>
  <si>
    <t>5065.000</t>
  </si>
  <si>
    <t>Петушинский р-н, Вольгинский п, Новосеменковская ул, 5</t>
  </si>
  <si>
    <t>Петушинский р-н, Вольгинский п, Новосеменковская ул, 8</t>
  </si>
  <si>
    <t>Петушинский р-н, Вольгинский п, Старовская ул, 10</t>
  </si>
  <si>
    <t>Петушинский р-н, Вольгинский п, Старовская ул, 14</t>
  </si>
  <si>
    <t>Петушинский р-н, Вольгинский п, Старовская ул, 15</t>
  </si>
  <si>
    <t>Петушинский р-н, Вольгинский п, Старовская ул, 17</t>
  </si>
  <si>
    <t>Петушинский р-н, Вольгинский п, Старовская ул, 18</t>
  </si>
  <si>
    <t>Петушинский р-н, Вольгинский п, Старовская ул, 2</t>
  </si>
  <si>
    <t>Петушинский р-н, Вольгинский п, Старовская ул, 22</t>
  </si>
  <si>
    <t>Петушинский р-н, Вольгинский п, Старовская ул, 24</t>
  </si>
  <si>
    <t>Петушинский р-н, Вольгинский п, Старовская ул, 25</t>
  </si>
  <si>
    <t>Петушинский р-н, Вольгинский п, Старовская ул, 26</t>
  </si>
  <si>
    <t>Петушинский р-н, Вольгинский п, Старовская ул, 27</t>
  </si>
  <si>
    <t>1348.000</t>
  </si>
  <si>
    <t>Петушинский р-н, Вольгинский п, Старовская ул, 3</t>
  </si>
  <si>
    <t>Петушинский р-н, Вольгинский п, Старовская ул, 33</t>
  </si>
  <si>
    <t>Петушинский р-н, Вольгинский п, Старовская ул, 4</t>
  </si>
  <si>
    <t>Петушинский р-н, Вольгинский п, Старовская ул, 5</t>
  </si>
  <si>
    <t>Петушинский р-н, Вольгинский п, Старовская ул, 7</t>
  </si>
  <si>
    <t>Петушинский р-н, Воспушка д, Ленина ул, 1</t>
  </si>
  <si>
    <t>505.400</t>
  </si>
  <si>
    <t>Петушинский р-н, Воспушка д, Ленина ул, 2</t>
  </si>
  <si>
    <t>431.820</t>
  </si>
  <si>
    <t>Петушинский р-н, Головино д, Полевая ул, 1</t>
  </si>
  <si>
    <t>Петушинский р-н, Головино д, Полевая ул, 2</t>
  </si>
  <si>
    <t>Петушинский р-н, Головино д, Полевая ул, 3</t>
  </si>
  <si>
    <t>840.420</t>
  </si>
  <si>
    <t>Петушинский р-н, Головино д, Полевая ул, 4</t>
  </si>
  <si>
    <t>Петушинский р-н, Головино д, Полевая ул, 5</t>
  </si>
  <si>
    <t>938.900</t>
  </si>
  <si>
    <t>Петушинский р-н, Головино д, Полевая ул, 6</t>
  </si>
  <si>
    <t>752.200</t>
  </si>
  <si>
    <t>Петушинский р-н, Городищи п, К.Соловьева ул, 1</t>
  </si>
  <si>
    <t>7647.450</t>
  </si>
  <si>
    <t>Петушинский р-н, Городищи п, К.Соловьева ул, 2</t>
  </si>
  <si>
    <t>Петушинский р-н, Городищи п, К.Соловьева ул, 3а</t>
  </si>
  <si>
    <t>497.860</t>
  </si>
  <si>
    <t>Петушинский р-н, Городищи п, К.Соловьева ул, 4а</t>
  </si>
  <si>
    <t>3032.000</t>
  </si>
  <si>
    <t>1213.130</t>
  </si>
  <si>
    <t>Петушинский р-н, Городищи п, Ленина ул, 12</t>
  </si>
  <si>
    <t>570.800</t>
  </si>
  <si>
    <t>Петушинский р-н, Городищи п, Ленина ул, 14</t>
  </si>
  <si>
    <t>Петушинский р-н, Городищи п, Ленина ул, 16</t>
  </si>
  <si>
    <t>Петушинский р-н, Городищи п, Ленина ул, 18</t>
  </si>
  <si>
    <t>Петушинский р-н, Городищи п, Ленина ул, 1А</t>
  </si>
  <si>
    <t>Петушинский р-н, Городищи п, Ленина ул, 24</t>
  </si>
  <si>
    <t>Петушинский р-н, Городищи п, Ленина ул, 6</t>
  </si>
  <si>
    <t>Петушинский р-н, Городищи п, Ленина ул, 8</t>
  </si>
  <si>
    <t>Петушинский р-н, Городищи п, Ленина ул, 8а</t>
  </si>
  <si>
    <t>715.300</t>
  </si>
  <si>
    <t>Петушинский р-н, Городищи п, Ленина ул, 9а</t>
  </si>
  <si>
    <t>Петушинский р-н, Городищи п, Октябрьская-2 ул, 23</t>
  </si>
  <si>
    <t>497.800</t>
  </si>
  <si>
    <t>Петушинский р-н, Городищи п, Октябрьская-2 ул, 24</t>
  </si>
  <si>
    <t>315.980</t>
  </si>
  <si>
    <t>Петушинский р-н, Городищи п, Октябрьская-2 ул, 25</t>
  </si>
  <si>
    <t>564.100</t>
  </si>
  <si>
    <t>Петушинский р-н, Городищи п, Октябрьская-2 ул, 27</t>
  </si>
  <si>
    <t>Петушинский р-н, Городищи п, Октябрьская-2 ул, 28</t>
  </si>
  <si>
    <t>Петушинский р-н, Городищи п, Октябрьская-2 ул, 29</t>
  </si>
  <si>
    <t>Петушинский р-н, Городищи п, Октябрьская-2 ул, 30</t>
  </si>
  <si>
    <t>2086.100</t>
  </si>
  <si>
    <t>Петушинский р-н, Городищи п, Октябрьская-2 ул, 31</t>
  </si>
  <si>
    <t>1198.100</t>
  </si>
  <si>
    <t>1501.900</t>
  </si>
  <si>
    <t>Петушинский р-н, Городищи п, Октябрьская-2 ул, 32</t>
  </si>
  <si>
    <t>Петушинский р-н, Городищи п, Октябрьская-2 ул, 33</t>
  </si>
  <si>
    <t>Петушинский р-н, Городищи п, Октябрьская-2 ул, 34</t>
  </si>
  <si>
    <t>Петушинский р-н, Городищи п, Октябрьская-2 ул, 35</t>
  </si>
  <si>
    <t>Петушинский р-н, Городищи п, Октябрьская-2 ул, 36</t>
  </si>
  <si>
    <t>Петушинский р-н, Городищи п, Октябрьская-2 ул, 37</t>
  </si>
  <si>
    <t>Петушинский р-н, Городищи п, Октябрьская-2 ул, 38</t>
  </si>
  <si>
    <t>Петушинский р-н, Городищи п, Первомайская ул, 2</t>
  </si>
  <si>
    <t>Петушинский р-н, Городищи п, Советская ул, 10</t>
  </si>
  <si>
    <t>Петушинский р-н, Городищи п, Советская ул, 11</t>
  </si>
  <si>
    <t>Петушинский р-н, Городищи п, Советская ул, 14</t>
  </si>
  <si>
    <t>Петушинский р-н, Городищи п, Советская ул, 19</t>
  </si>
  <si>
    <t>755.950</t>
  </si>
  <si>
    <t>Петушинский р-н, Городищи п, Советская ул, 21</t>
  </si>
  <si>
    <t>Петушинский р-н, Городищи п, Советская ул, 22</t>
  </si>
  <si>
    <t>504.710</t>
  </si>
  <si>
    <t>Петушинский р-н, Городищи п, Советская ул, 23</t>
  </si>
  <si>
    <t>Петушинский р-н, Городищи п, Советская ул, 25</t>
  </si>
  <si>
    <t>Петушинский р-н, Городищи п, Советская ул, 26</t>
  </si>
  <si>
    <t>Петушинский р-н, Городищи п, Советская ул, 27</t>
  </si>
  <si>
    <t>510.160</t>
  </si>
  <si>
    <t>Петушинский р-н, Городищи п, Советская ул, 3</t>
  </si>
  <si>
    <t>1712.300</t>
  </si>
  <si>
    <t>Петушинский р-н, Городищи п, Советская ул, 32</t>
  </si>
  <si>
    <t>Петушинский р-н, Городищи п, Советская ул, 34</t>
  </si>
  <si>
    <t>Петушинский р-н, Городищи п, Советская ул, 36</t>
  </si>
  <si>
    <t>Петушинский р-н, Городищи п, Советская ул, 38</t>
  </si>
  <si>
    <t>1362.720</t>
  </si>
  <si>
    <t>Петушинский р-н, Городищи п, Советская ул, 40</t>
  </si>
  <si>
    <t>1557.540</t>
  </si>
  <si>
    <t>Петушинский р-н, Городищи п, Советская ул, 42</t>
  </si>
  <si>
    <t>1297.200</t>
  </si>
  <si>
    <t>Петушинский р-н, Городищи п, Советская ул, 45а</t>
  </si>
  <si>
    <t>Петушинский р-н, Городищи п, Советская ул, 47а</t>
  </si>
  <si>
    <t>714.300</t>
  </si>
  <si>
    <t>Петушинский р-н, Городищи п, Советская ул, 5</t>
  </si>
  <si>
    <t>888.950</t>
  </si>
  <si>
    <t>Петушинский р-н, Городищи п, Советская ул, 7</t>
  </si>
  <si>
    <t>Петушинский р-н, Городищи п, Советская ул, 9</t>
  </si>
  <si>
    <t>526.900</t>
  </si>
  <si>
    <t>Петушинский р-н, Грибово д, Охотохозяйство тер, 9</t>
  </si>
  <si>
    <t>Петушинский р-н, Киржач д, Луговая ул, 30</t>
  </si>
  <si>
    <t>Петушинский р-н, Костерево г, 40 лет Октября ул, 1</t>
  </si>
  <si>
    <t>560.700</t>
  </si>
  <si>
    <t>Петушинский р-н, Костерево г, 40 лет Октября ул, 10</t>
  </si>
  <si>
    <t>Петушинский р-н, Костерево г, 40 лет Октября ул, 12</t>
  </si>
  <si>
    <t>1282.260</t>
  </si>
  <si>
    <t>1277.500</t>
  </si>
  <si>
    <t>Петушинский р-н, Костерево г, 40 лет Октября ул, 14</t>
  </si>
  <si>
    <t>4534.450</t>
  </si>
  <si>
    <t>4467.300</t>
  </si>
  <si>
    <t>Петушинский р-н, Костерево г, 40 лет Октября ул, 16</t>
  </si>
  <si>
    <t>1259.040</t>
  </si>
  <si>
    <t>Петушинский р-н, Костерево г, 40 лет Октября ул, 18</t>
  </si>
  <si>
    <t>1111.440</t>
  </si>
  <si>
    <t>Петушинский р-н, Костерево г, 40 лет Октября ул, 2</t>
  </si>
  <si>
    <t>Петушинский р-н, Костерево г, 40 лет Октября ул, 3</t>
  </si>
  <si>
    <t>Петушинский р-н, Костерево г, 40 лет Октября ул, 4</t>
  </si>
  <si>
    <t>Петушинский р-н, Костерево г, 40 лет Октября ул, 5</t>
  </si>
  <si>
    <t>Петушинский р-н, Костерево г, 40 лет Октября ул, 6</t>
  </si>
  <si>
    <t>Петушинский р-н, Костерево г, 40 лет Октября ул, 7</t>
  </si>
  <si>
    <t>Петушинский р-н, Костерево г, 40 лет Октября ул, 8</t>
  </si>
  <si>
    <t>644.100</t>
  </si>
  <si>
    <t>Петушинский р-н, Костерево г, 40 лет Октября ул, 9</t>
  </si>
  <si>
    <t>Петушинский р-н, Костерево г, Бормино ул, 58</t>
  </si>
  <si>
    <t>1983.570</t>
  </si>
  <si>
    <t>Петушинский р-н, Костерево г, Бормино ул, 60</t>
  </si>
  <si>
    <t>526.850</t>
  </si>
  <si>
    <t>Петушинский р-н, Костерево г, Заречная ул, 448</t>
  </si>
  <si>
    <t>Петушинский р-н, Костерево г, Заречная ул, 464</t>
  </si>
  <si>
    <t>Петушинский р-н, Костерево г, Заречная ул, 465</t>
  </si>
  <si>
    <t>Петушинский р-н, Костерево г, Заречная ул, 466</t>
  </si>
  <si>
    <t>Петушинский р-н, Костерево г, им Горького ул, 1</t>
  </si>
  <si>
    <t>Петушинский р-н, Костерево г, им Горького ул, 11</t>
  </si>
  <si>
    <t>Петушинский р-н, Костерево г, им Горького ул, 12</t>
  </si>
  <si>
    <t>449.450</t>
  </si>
  <si>
    <t>496.600</t>
  </si>
  <si>
    <t>Петушинский р-н, Костерево г, им Горького ул, 3</t>
  </si>
  <si>
    <t>Петушинский р-н, Костерево г, им Горького ул, 4</t>
  </si>
  <si>
    <t>691.380</t>
  </si>
  <si>
    <t>Петушинский р-н, Костерево г, им Горького ул, 5</t>
  </si>
  <si>
    <t>Петушинский р-н, Костерево г, им Горького ул, 7</t>
  </si>
  <si>
    <t>2858.570</t>
  </si>
  <si>
    <t>Петушинский р-н, Костерево г, им Серебренникова ул, 37</t>
  </si>
  <si>
    <t>1796.100</t>
  </si>
  <si>
    <t>Петушинский р-н, Костерево г, им Серебренникова ул, 39</t>
  </si>
  <si>
    <t>Петушинский р-н, Костерево г, Комсомольская ул, 1</t>
  </si>
  <si>
    <t>Петушинский р-н, Костерево г, Комсомольская ул, 11</t>
  </si>
  <si>
    <t>Петушинский р-н, Костерево г, Комсомольская ул, 3</t>
  </si>
  <si>
    <t>904.100</t>
  </si>
  <si>
    <t>Петушинский р-н, Костерево г, Комсомольская ул, 5</t>
  </si>
  <si>
    <t>Петушинский р-н, Костерево г, Комсомольская ул, 7</t>
  </si>
  <si>
    <t>Петушинский р-н, Костерево г, Комсомольская ул, 9</t>
  </si>
  <si>
    <t>Петушинский р-н, Костерево г, Костерево-1 п, 419</t>
  </si>
  <si>
    <t>Петушинский р-н, Костерево г, Костерево-1 п, 425</t>
  </si>
  <si>
    <t>Петушинский р-н, Костерево г, Костерево-1 п, 435</t>
  </si>
  <si>
    <t>Петушинский р-н, Костерево г, Костерево-1 п, 436</t>
  </si>
  <si>
    <t>Петушинский р-н, Костерево г, Костерево-1 п, 437</t>
  </si>
  <si>
    <t>Петушинский р-н, Костерево г, Костерево-1 п, 438</t>
  </si>
  <si>
    <t>Петушинский р-н, Костерево г, Костерево-1 п, 439</t>
  </si>
  <si>
    <t>Петушинский р-н, Костерево г, Костерево-1 п, 495</t>
  </si>
  <si>
    <t>Петушинский р-н, Костерево г, Костерево-1 п, 505</t>
  </si>
  <si>
    <t>Петушинский р-н, Костерево г, Костерево-1 п, 513</t>
  </si>
  <si>
    <t>Петушинский р-н, Костерево г, Красная ул, 6а</t>
  </si>
  <si>
    <t>Петушинский р-н, Костерево г, Ленина ул, 10</t>
  </si>
  <si>
    <t>407.210</t>
  </si>
  <si>
    <t>Петушинский р-н, Костерево г, Ленина ул, 13</t>
  </si>
  <si>
    <t>Петушинский р-н, Костерево г, Ленина ул, 15</t>
  </si>
  <si>
    <t>418.120</t>
  </si>
  <si>
    <t>628.800</t>
  </si>
  <si>
    <t>Петушинский р-н, Костерево г, Ленина ул, 5</t>
  </si>
  <si>
    <t>393.400</t>
  </si>
  <si>
    <t>Петушинский р-н, Костерево г, Ленина ул, 6</t>
  </si>
  <si>
    <t>Петушинский р-н, Костерево г, Ленина ул, 7</t>
  </si>
  <si>
    <t>342.720</t>
  </si>
  <si>
    <t>645.610</t>
  </si>
  <si>
    <t>Петушинский р-н, Костерево г, Ленина ул, 8</t>
  </si>
  <si>
    <t>Петушинский р-н, Костерево г, Ленина ул, 9</t>
  </si>
  <si>
    <t>Петушинский р-н, Костерево г, Матросова ул, 11</t>
  </si>
  <si>
    <t>715.340</t>
  </si>
  <si>
    <t>Петушинский р-н, Костерево г, Матросова ул, 13</t>
  </si>
  <si>
    <t>Петушинский р-н, Костерево г, Матросова ул, 1а</t>
  </si>
  <si>
    <t>572.240</t>
  </si>
  <si>
    <t>Петушинский р-н, Костерево г, Матросова ул, 7</t>
  </si>
  <si>
    <t>Петушинский р-н, Костерево г, Матросова ул, 9</t>
  </si>
  <si>
    <t>Петушинский р-н, Костерево г, Писцова ул, 56</t>
  </si>
  <si>
    <t>Петушинский р-н, Костерево г, Писцова ул, 60</t>
  </si>
  <si>
    <t>636.740</t>
  </si>
  <si>
    <t>Петушинский р-н, Костерево г, Рабочая ул, 2</t>
  </si>
  <si>
    <t>Петушинский р-н, Костерево г, Рабочая ул, 4</t>
  </si>
  <si>
    <t>Петушинский р-н, Костерево г, Рабочая ул, 6</t>
  </si>
  <si>
    <t>Петушинский р-н, Костерево г, Трансформаторная ул, 1</t>
  </si>
  <si>
    <t>Петушинский р-н, Костерево г, Чехова ул, 1</t>
  </si>
  <si>
    <t>439.600</t>
  </si>
  <si>
    <t>Петушинский р-н, Костерево г, Чехова ул, 3</t>
  </si>
  <si>
    <t>Петушинский р-н, Костерево г, Чехова ул, 4</t>
  </si>
  <si>
    <t>981.690</t>
  </si>
  <si>
    <t>Петушинский р-н, Костерево г, Школьная ул, 10</t>
  </si>
  <si>
    <t>Петушинский р-н, Костерево г, Школьная ул, 12</t>
  </si>
  <si>
    <t>Петушинский р-н, Костино д, Воинская тер, 1</t>
  </si>
  <si>
    <t>Петушинский р-н, Костино д, Воинская тер, 2</t>
  </si>
  <si>
    <t>Петушинский р-н, Костино д, Воинская тер, 3</t>
  </si>
  <si>
    <t>Петушинский р-н, Липна д, Дачная ул, 1</t>
  </si>
  <si>
    <t>512.970</t>
  </si>
  <si>
    <t>Петушинский р-н, Липна д, Дачная ул, 10</t>
  </si>
  <si>
    <t>Петушинский р-н, Липна д, Дачная ул, 2</t>
  </si>
  <si>
    <t>513.920</t>
  </si>
  <si>
    <t>Петушинский р-н, Липна д, Дачная ул, 3</t>
  </si>
  <si>
    <t>673.970</t>
  </si>
  <si>
    <t>Петушинский р-н, Липна д, Дачная ул, 5</t>
  </si>
  <si>
    <t>676.230</t>
  </si>
  <si>
    <t>Петушинский р-н, Липна д, Дачная ул, 6</t>
  </si>
  <si>
    <t>Петушинский р-н, Липна д, Дачная ул, 7</t>
  </si>
  <si>
    <t>763.290</t>
  </si>
  <si>
    <t>1534.100</t>
  </si>
  <si>
    <t>Петушинский р-н, Липна д, Дачная ул, 8</t>
  </si>
  <si>
    <t>Петушинский р-н, Липна д, Дачная ул, 9</t>
  </si>
  <si>
    <t>705.080</t>
  </si>
  <si>
    <t>Петушинский р-н, Луговой п, Цветочная ул, 12</t>
  </si>
  <si>
    <t>968.660</t>
  </si>
  <si>
    <t>Петушинский р-н, Машиностроитель п, Парковая ул, 15</t>
  </si>
  <si>
    <t>Петушинский р-н, Нагорный п, Владимирская ул, 1</t>
  </si>
  <si>
    <t>615.700</t>
  </si>
  <si>
    <t>964.900</t>
  </si>
  <si>
    <t>Петушинский р-н, Нагорный п, Владимирская ул, 12</t>
  </si>
  <si>
    <t>Петушинский р-н, Нагорный п, Владимирская ул, 13</t>
  </si>
  <si>
    <t>Петушинский р-н, Нагорный п, Владимирская ул, 2</t>
  </si>
  <si>
    <t>Петушинский р-н, Нагорный п, Владимирская ул, 3</t>
  </si>
  <si>
    <t>Петушинский р-н, Нагорный п, Владимирская ул, 8</t>
  </si>
  <si>
    <t>Петушинский р-н, Нагорный п, Горячкина ул, 1</t>
  </si>
  <si>
    <t>Петушинский р-н, Нагорный п, Горячкина ул, 3</t>
  </si>
  <si>
    <t>Петушинский р-н, Новое Аннино д, Центральная ул, 1</t>
  </si>
  <si>
    <t>507.370</t>
  </si>
  <si>
    <t>Петушинский р-н, Новое Аннино д, Центральная ул, 10</t>
  </si>
  <si>
    <t>618.280</t>
  </si>
  <si>
    <t>Петушинский р-н, Новое Аннино д, Центральная ул, 13</t>
  </si>
  <si>
    <t>534.980</t>
  </si>
  <si>
    <t>Петушинский р-н, Новое Аннино д, Центральная ул, 3</t>
  </si>
  <si>
    <t>494.540</t>
  </si>
  <si>
    <t>Петушинский р-н, Новое Аннино д, Центральная ул, 4</t>
  </si>
  <si>
    <t>Петушинский р-н, Новое Аннино д, Центральная ул, 5</t>
  </si>
  <si>
    <t>508.550</t>
  </si>
  <si>
    <t>Петушинский р-н, Новое Аннино д, Центральная ул, 6</t>
  </si>
  <si>
    <t>Петушинский р-н, Новое Аннино д, Центральная ул, 7</t>
  </si>
  <si>
    <t>Петушинский р-н, Новое Аннино д, Центральная ул, 8</t>
  </si>
  <si>
    <t>649.600</t>
  </si>
  <si>
    <t>627.470</t>
  </si>
  <si>
    <t>Петушинский р-н, Новое Аннино д, Центральная ул, 9</t>
  </si>
  <si>
    <t>627.620</t>
  </si>
  <si>
    <t>Петушинский р-н, Панфилово д, Центральная ул, 1</t>
  </si>
  <si>
    <t>Петушинский р-н, Панфилово д, Центральная ул, 2</t>
  </si>
  <si>
    <t>739.400</t>
  </si>
  <si>
    <t>Петушинский р-н, Панфилово д, Центральная ул, 3</t>
  </si>
  <si>
    <t>Петушинский р-н, Пекша д, Молодежная ул, 1</t>
  </si>
  <si>
    <t>Петушинский р-н, Пекша д, Московская ул, 1</t>
  </si>
  <si>
    <t>849.120</t>
  </si>
  <si>
    <t>Петушинский р-н, Пекша д, Московская ул, 3</t>
  </si>
  <si>
    <t>663.380</t>
  </si>
  <si>
    <t>Петушинский р-н, Пекша д, Совхозная ул, 1</t>
  </si>
  <si>
    <t>440.950</t>
  </si>
  <si>
    <t>Петушинский р-н, Пекша д, Совхозная ул, 2</t>
  </si>
  <si>
    <t>Петушинский р-н, Пекша д, Совхозная ул, 4</t>
  </si>
  <si>
    <t>Петушинский р-н, Пекша д, Строителей ул, 1</t>
  </si>
  <si>
    <t>440.940</t>
  </si>
  <si>
    <t>Петушинский р-н, Пекша д, Строителей ул, 3</t>
  </si>
  <si>
    <t>Петушинский р-н, Пекша д, Строителей ул, 5</t>
  </si>
  <si>
    <t>567.640</t>
  </si>
  <si>
    <t>671.660</t>
  </si>
  <si>
    <t>Петушинский р-н, Пекша д, Центральная ул, 12</t>
  </si>
  <si>
    <t>674.500</t>
  </si>
  <si>
    <t>Петушинский р-н, Пекша д, Центральная ул, 14</t>
  </si>
  <si>
    <t>885.580</t>
  </si>
  <si>
    <t>Петушинский р-н, Пекша д, Центральная ул, 3</t>
  </si>
  <si>
    <t>Петушинский р-н, Пекша д, Центральная ул, 5</t>
  </si>
  <si>
    <t>440.690</t>
  </si>
  <si>
    <t>Петушинский р-н, Пекша д, Центральная ул, 7</t>
  </si>
  <si>
    <t>Петушинский р-н, Пекша д, Центральная ул, 9</t>
  </si>
  <si>
    <t>Петушинский р-н, Покров г, 3 Интернационала ул, 103</t>
  </si>
  <si>
    <t>557.830</t>
  </si>
  <si>
    <t>Петушинский р-н, Покров г, 3 Интернационала ул, 105</t>
  </si>
  <si>
    <t>Петушинский р-н, Покров г, 3 Интернационала ул, 34</t>
  </si>
  <si>
    <t>433.740</t>
  </si>
  <si>
    <t>Петушинский р-н, Покров г, 3 Интернационала ул, 46</t>
  </si>
  <si>
    <t>Петушинский р-н, Покров г, 3 Интернационала ул, 49</t>
  </si>
  <si>
    <t>Петушинский р-н, Покров г, 3 Интернационала ул, 51</t>
  </si>
  <si>
    <t>Петушинский р-н, Покров г, 3 Интернационала ул, 52а</t>
  </si>
  <si>
    <t>3134.050</t>
  </si>
  <si>
    <t>Петушинский р-н, Покров г, 3 Интернационала ул, 54б</t>
  </si>
  <si>
    <t>Петушинский р-н, Покров г, 3 Интернационала ул, 55</t>
  </si>
  <si>
    <t>Петушинский р-н, Покров г, 3 Интернационала ул, 57</t>
  </si>
  <si>
    <t>Петушинский р-н, Покров г, 3 Интернационала ул, 59</t>
  </si>
  <si>
    <t>Петушинский р-н, Покров г, 3 Интернационала ул, 66</t>
  </si>
  <si>
    <t>Петушинский р-н, Покров г, 3 Интернационала ул, 70</t>
  </si>
  <si>
    <t>Петушинский р-н, Покров г, 3 Интернационала ул, 73</t>
  </si>
  <si>
    <t>783.030</t>
  </si>
  <si>
    <t>Петушинский р-н, Покров г, 3 Интернационала ул, 76</t>
  </si>
  <si>
    <t>1028.220</t>
  </si>
  <si>
    <t>Петушинский р-н, Покров г, 3 Интернационала ул, 79а</t>
  </si>
  <si>
    <t>Петушинский р-н, Покров г, 3 Интернационала ул, 81</t>
  </si>
  <si>
    <t>Петушинский р-н, Покров г, 3 Интернационала ул, 83</t>
  </si>
  <si>
    <t>Петушинский р-н, Покров г, 3 Интернационала ул, 99</t>
  </si>
  <si>
    <t>1771.420</t>
  </si>
  <si>
    <t>Петушинский р-н, Покров г, Больничный проезд, 19</t>
  </si>
  <si>
    <t>Петушинский р-н, Покров г, Больничный проезд, 2 корп. 2</t>
  </si>
  <si>
    <t>1158.200</t>
  </si>
  <si>
    <t>Петушинский р-н, Покров г, Больничный проезд, 23</t>
  </si>
  <si>
    <t>Петушинский р-н, Покров г, Больничный проезд, 3</t>
  </si>
  <si>
    <t>2222.510</t>
  </si>
  <si>
    <t>Петушинский р-н, Покров г, Больничный проезд, 4 корп. 2</t>
  </si>
  <si>
    <t>Петушинский р-н, Покров г, Больничный проезд, 4</t>
  </si>
  <si>
    <t>Петушинский р-н, Покров г, Больничный проезд, 5</t>
  </si>
  <si>
    <t>Петушинский р-н, Покров г, Больничный проезд, 6</t>
  </si>
  <si>
    <t>Петушинский р-н, Покров г, Больничный проезд, 7</t>
  </si>
  <si>
    <t>833.790</t>
  </si>
  <si>
    <t>Петушинский р-н, Покров г, Быкова ул, 1</t>
  </si>
  <si>
    <t>Петушинский р-н, Покров г, Быкова ул, 2</t>
  </si>
  <si>
    <t>Петушинский р-н, Покров г, Быкова ул, 71</t>
  </si>
  <si>
    <t>Петушинский р-н, Покров г, Введенский п, 3</t>
  </si>
  <si>
    <t>858.620</t>
  </si>
  <si>
    <t>Петушинский р-н, Покров г, Введенский п, 32</t>
  </si>
  <si>
    <t>Петушинский р-н, Покров г, Введенский п, 33</t>
  </si>
  <si>
    <t>Петушинский р-н, Покров г, Введенский п, 34</t>
  </si>
  <si>
    <t>442.350</t>
  </si>
  <si>
    <t>622.700</t>
  </si>
  <si>
    <t>Петушинский р-н, Покров г, Введенский п, 35</t>
  </si>
  <si>
    <t>Петушинский р-н, Покров г, Введенский п, 36</t>
  </si>
  <si>
    <t>517.120</t>
  </si>
  <si>
    <t>513.820</t>
  </si>
  <si>
    <t>Петушинский р-н, Покров г, Введенский п, 38</t>
  </si>
  <si>
    <t>743.700</t>
  </si>
  <si>
    <t>Петушинский р-н, Покров г, Введенский п, 8</t>
  </si>
  <si>
    <t>Петушинский р-н, Покров г, Введенский п, 9</t>
  </si>
  <si>
    <t>1404.210</t>
  </si>
  <si>
    <t>Петушинский р-н, Покров г, Герасимова ул, 19</t>
  </si>
  <si>
    <t>Петушинский р-н, Покров г, Герасимова ул, 20</t>
  </si>
  <si>
    <t>Петушинский р-н, Покров г, Герасимова ул, 22</t>
  </si>
  <si>
    <t>Петушинский р-н, Покров г, Герасимова ул, 23</t>
  </si>
  <si>
    <t>Петушинский р-н, Покров г, Герасимова ул, 24</t>
  </si>
  <si>
    <t>924.560</t>
  </si>
  <si>
    <t>Петушинский р-н, Покров г, Герасимова ул, 24А</t>
  </si>
  <si>
    <t>Петушинский р-н, Покров г, Герасимова ул, 26</t>
  </si>
  <si>
    <t>1985.360</t>
  </si>
  <si>
    <t>Петушинский р-н, Покров г, Герасимова ул, 28</t>
  </si>
  <si>
    <t>Петушинский р-н, Покров г, Герасимова ул, 30</t>
  </si>
  <si>
    <t>2006.780</t>
  </si>
  <si>
    <t>Петушинский р-н, Покров г, Испытателей ул, 2</t>
  </si>
  <si>
    <t>1134.270</t>
  </si>
  <si>
    <t>Петушинский р-н, Покров г, К.Либкнехта ул, 10</t>
  </si>
  <si>
    <t>Петушинский р-н, Покров г, К.Либкнехта ул, 12</t>
  </si>
  <si>
    <t>Петушинский р-н, Покров г, К.Либкнехта ул, 14</t>
  </si>
  <si>
    <t>Петушинский р-н, Покров г, К.Либкнехта ул, 2</t>
  </si>
  <si>
    <t>Петушинский р-н, Покров г, К.Либкнехта ул, 4</t>
  </si>
  <si>
    <t>Петушинский р-н, Покров г, К.Либкнехта ул, 8</t>
  </si>
  <si>
    <t>Петушинский р-н, Покров г, Кольцевая ул, 18а</t>
  </si>
  <si>
    <t>Петушинский р-н, Покров г, Кольцевая ул, 20а</t>
  </si>
  <si>
    <t>674.020</t>
  </si>
  <si>
    <t>Петушинский р-н, Покров г, Ленина ул, 100</t>
  </si>
  <si>
    <t>Петушинский р-н, Покров г, Ленина ул, 124</t>
  </si>
  <si>
    <t>Петушинский р-н, Покров г, Ленина ул, 71</t>
  </si>
  <si>
    <t>Петушинский р-н, Покров г, Ленина ул, 86</t>
  </si>
  <si>
    <t>Петушинский р-н, Покров г, Малая Поляна ул, 1</t>
  </si>
  <si>
    <t>Петушинский р-н, Покров г, Озерный проезд, 1</t>
  </si>
  <si>
    <t>Петушинский р-н, Покров г, Озерный проезд, 2</t>
  </si>
  <si>
    <t>502.920</t>
  </si>
  <si>
    <t>Петушинский р-н, Покров г, Октябрьская ул, 113а</t>
  </si>
  <si>
    <t>511.120</t>
  </si>
  <si>
    <t>Петушинский р-н, Покров г, Октябрьская ул, 64</t>
  </si>
  <si>
    <t>Петушинский р-н, Покров г, Октябрьская ул, 66</t>
  </si>
  <si>
    <t>Петушинский р-н, Покров г, Октябрьская ул, 75</t>
  </si>
  <si>
    <t>Петушинский р-н, Покров г, Первомайская ул, 1</t>
  </si>
  <si>
    <t>1384.500</t>
  </si>
  <si>
    <t>1808.300</t>
  </si>
  <si>
    <t>Петушинский р-н, Покров г, Пролетарская ул, 11</t>
  </si>
  <si>
    <t>Петушинский р-н, Покров г, Пролетарская ул, 2</t>
  </si>
  <si>
    <t>Петушинский р-н, Покров г, Пролетарская ул, 3</t>
  </si>
  <si>
    <t>Петушинский р-н, Покров г, Пролетарская ул, 5</t>
  </si>
  <si>
    <t>Петушинский р-н, Покров г, Пролетарская ул, 9</t>
  </si>
  <si>
    <t>Петушинский р-н, Покров г, Райтоповский проезд, 2</t>
  </si>
  <si>
    <t>Петушинский р-н, Покров г, Советская ул, 160</t>
  </si>
  <si>
    <t>288.820</t>
  </si>
  <si>
    <t>Петушинский р-н, Покров г, Советская ул, 49</t>
  </si>
  <si>
    <t>Петушинский р-н, Покров г, Советская ул, 74</t>
  </si>
  <si>
    <t>1671.680</t>
  </si>
  <si>
    <t>Петушинский р-н, Покров г, Советская ул, 78</t>
  </si>
  <si>
    <t>1247.300</t>
  </si>
  <si>
    <t>Петушинский р-н, Покров г, Советская ул, 9</t>
  </si>
  <si>
    <t>Петушинский р-н, Покров г, Спортивный проезд, 1</t>
  </si>
  <si>
    <t>738.080</t>
  </si>
  <si>
    <t>Петушинский р-н, Покров г, Фейгина ул, 3а корп. 1</t>
  </si>
  <si>
    <t>1019.710</t>
  </si>
  <si>
    <t>Петушинский р-н, Покров г, Фейгина ул, 3а корп. 2</t>
  </si>
  <si>
    <t>1215.590</t>
  </si>
  <si>
    <t>Петушинский р-н, Покров г, Школьный проезд, 4а</t>
  </si>
  <si>
    <t>Петушинский р-н, Покров г, Школьный проезд, 6</t>
  </si>
  <si>
    <t>Петушинский р-н, Покровского лесоучастка п, 1</t>
  </si>
  <si>
    <t>Петушинский р-н, Покровского лесоучастка п, 2</t>
  </si>
  <si>
    <t>Петушинский р-н, Покровского лесоучастка п, 3</t>
  </si>
  <si>
    <t>Петушинский р-н, Покровского лесоучастка п, 4</t>
  </si>
  <si>
    <t>Петушинский р-н, Санинского ДОКа п, Железнодорожная ул, 3</t>
  </si>
  <si>
    <t>Петушинский р-н, Санинского ДОКа п, Железнодорожная ул, 4</t>
  </si>
  <si>
    <t>226.300</t>
  </si>
  <si>
    <t>Петушинский р-н, Санинского ДОКа п, Клубная ул, 6</t>
  </si>
  <si>
    <t>Петушинский р-н, Сосновый Бор п, Центральная ул, 6</t>
  </si>
  <si>
    <t>205.200</t>
  </si>
  <si>
    <t>Петушинский р-н, Сосновый Бор п, Центральная ул, 8</t>
  </si>
  <si>
    <t>Петушинский р-н, Сушнево-1 п, Центральная ул, 10</t>
  </si>
  <si>
    <t>Петушинский р-н, Сушнево-1 п, Центральная ул, 5</t>
  </si>
  <si>
    <t>Петушинский р-н, Сушнево-2 п, Парковая ул, 9</t>
  </si>
  <si>
    <t>656.900</t>
  </si>
  <si>
    <t>Петушинский р-н, Труд п, Набережная ул, 1</t>
  </si>
  <si>
    <t>555.910</t>
  </si>
  <si>
    <t>Петушинский р-н, Труд п, Набережная ул, 2</t>
  </si>
  <si>
    <t>580.540</t>
  </si>
  <si>
    <t>Петушинский р-н, Труд п, Набережная ул, 4</t>
  </si>
  <si>
    <t>635.310</t>
  </si>
  <si>
    <t>Петушинский р-н, Труд п, Нагорная ул, 2</t>
  </si>
  <si>
    <t>639.760</t>
  </si>
  <si>
    <t>Петушинский р-н, Труд п, Советская ул, 1</t>
  </si>
  <si>
    <t>Петушинский р-н, Труд п, Советская ул, 11</t>
  </si>
  <si>
    <t>Петушинский р-н, Труд п, Советская ул, 13</t>
  </si>
  <si>
    <t>Петушинский р-н, Труд п, Советская ул, 15</t>
  </si>
  <si>
    <t>Петушинский р-н, Труд п, Советская ул, 17</t>
  </si>
  <si>
    <t>614.200</t>
  </si>
  <si>
    <t>Петушинский р-н, Труд п, Советская ул, 19</t>
  </si>
  <si>
    <t>Петушинский р-н, Труд п, Советская ул, 2</t>
  </si>
  <si>
    <t>1436.700</t>
  </si>
  <si>
    <t>Петушинский р-н, Труд п, Советская ул, 3</t>
  </si>
  <si>
    <t>389.760</t>
  </si>
  <si>
    <t>854.880</t>
  </si>
  <si>
    <t>Петушинский р-н, Труд п, Советская ул, 4а</t>
  </si>
  <si>
    <t>Петушинский р-н, Труд п, Советская ул, 9</t>
  </si>
  <si>
    <t>615.320</t>
  </si>
  <si>
    <t>Петушки г, Вокзальная ул, 58</t>
  </si>
  <si>
    <t>Петушки г, Завод Силикат ул, 1</t>
  </si>
  <si>
    <t>442.040</t>
  </si>
  <si>
    <t>Петушки г, Завод Силикат ул, 6</t>
  </si>
  <si>
    <t>518.060</t>
  </si>
  <si>
    <t>Петушки г, Заводская ул, 10</t>
  </si>
  <si>
    <t>Петушки г, Заводская ул, 12</t>
  </si>
  <si>
    <t>424.830</t>
  </si>
  <si>
    <t>Петушки г, Заводская ул, 14</t>
  </si>
  <si>
    <t>Петушки г, Заводская ул, 16</t>
  </si>
  <si>
    <t>351.310</t>
  </si>
  <si>
    <t>Петушки г, Заводская ул, 8</t>
  </si>
  <si>
    <t>982.500</t>
  </si>
  <si>
    <t>Петушки г, Зеленая ул, 22</t>
  </si>
  <si>
    <t>406.650</t>
  </si>
  <si>
    <t>Петушки г, Кирова ул, 6</t>
  </si>
  <si>
    <t>627.090</t>
  </si>
  <si>
    <t>Петушки г, Коммунальная ул, 2</t>
  </si>
  <si>
    <t>349.520</t>
  </si>
  <si>
    <t>Петушки г, Коммунальная ул, 8</t>
  </si>
  <si>
    <t>339.690</t>
  </si>
  <si>
    <t>Петушки г, Красноармейская ул, 139</t>
  </si>
  <si>
    <t>512.710</t>
  </si>
  <si>
    <t>Петушки г, Красноармейская ул, 143</t>
  </si>
  <si>
    <t>518.220</t>
  </si>
  <si>
    <t>Петушки г, Куйбышева ул, 89</t>
  </si>
  <si>
    <t>Петушки г, Лесная ул, 11</t>
  </si>
  <si>
    <t>281.160</t>
  </si>
  <si>
    <t>Петушки г, Лесная ул, 12</t>
  </si>
  <si>
    <t>Петушки г, Лесная ул, 13</t>
  </si>
  <si>
    <t>730.610</t>
  </si>
  <si>
    <t>727.590</t>
  </si>
  <si>
    <t>Петушки г, Лесная ул, 16</t>
  </si>
  <si>
    <t>729.820</t>
  </si>
  <si>
    <t>701.700</t>
  </si>
  <si>
    <t>Петушки г, Лесная ул, 1а</t>
  </si>
  <si>
    <t>Петушки г, Лесная ул, 20</t>
  </si>
  <si>
    <t>505.300</t>
  </si>
  <si>
    <t>Петушки г, Лесная ул, 22</t>
  </si>
  <si>
    <t>597.230</t>
  </si>
  <si>
    <t>Петушки г, Лесная ул, 3а</t>
  </si>
  <si>
    <t>748.660</t>
  </si>
  <si>
    <t>Петушки г, Лесная ул, 4а</t>
  </si>
  <si>
    <t>745.400</t>
  </si>
  <si>
    <t>Петушки г, Лесная ул, 5а</t>
  </si>
  <si>
    <t>583.640</t>
  </si>
  <si>
    <t>Петушки г, Луговая ул, 2</t>
  </si>
  <si>
    <t>Петушки г, Луговая ул, 4</t>
  </si>
  <si>
    <t>Петушки г, Луговая ул, 6</t>
  </si>
  <si>
    <t>Петушки г, Маяковского ул, 10</t>
  </si>
  <si>
    <t>Петушки г, Маяковского ул, 10а</t>
  </si>
  <si>
    <t>Петушки г, Маяковского ул, 12</t>
  </si>
  <si>
    <t>689.650</t>
  </si>
  <si>
    <t>Петушки г, Маяковского ул, 15</t>
  </si>
  <si>
    <t>897.690</t>
  </si>
  <si>
    <t>Петушки г, Маяковского ул, 17</t>
  </si>
  <si>
    <t>1025.600</t>
  </si>
  <si>
    <t>Петушки г, Маяковского ул, 2</t>
  </si>
  <si>
    <t>1979.500</t>
  </si>
  <si>
    <t>Петушки г, Маяковского ул, 25</t>
  </si>
  <si>
    <t>528.270</t>
  </si>
  <si>
    <t>Петушки г, Маяковского ул, 29</t>
  </si>
  <si>
    <t>Петушки г, Маяковского ул, 4</t>
  </si>
  <si>
    <t>457.400</t>
  </si>
  <si>
    <t>Петушки г, Маяковского ул, 6</t>
  </si>
  <si>
    <t>Петушки г, Московская ул, 1</t>
  </si>
  <si>
    <t>827.870</t>
  </si>
  <si>
    <t>Петушки г, Московская ул, 10</t>
  </si>
  <si>
    <t>934.450</t>
  </si>
  <si>
    <t>Петушки г, Московская ул, 12</t>
  </si>
  <si>
    <t>912.680</t>
  </si>
  <si>
    <t>974.250</t>
  </si>
  <si>
    <t>876.300</t>
  </si>
  <si>
    <t>Петушки г, Московская ул, 17</t>
  </si>
  <si>
    <t>936.320</t>
  </si>
  <si>
    <t>831.570</t>
  </si>
  <si>
    <t>Петушки г, Московская ул, 19</t>
  </si>
  <si>
    <t>Петушки г, Московская ул, 20</t>
  </si>
  <si>
    <t>898.620</t>
  </si>
  <si>
    <t>Петушки г, Московская ул, 21</t>
  </si>
  <si>
    <t>Петушки г, Московская ул, 22</t>
  </si>
  <si>
    <t>886.470</t>
  </si>
  <si>
    <t>Петушки г, Московская ул, 23</t>
  </si>
  <si>
    <t>Петушки г, Московская ул, 24</t>
  </si>
  <si>
    <t>663.240</t>
  </si>
  <si>
    <t>711.950</t>
  </si>
  <si>
    <t>Петушки г, Московская ул, 28</t>
  </si>
  <si>
    <t>685.370</t>
  </si>
  <si>
    <t>Петушки г, Московская ул, 30</t>
  </si>
  <si>
    <t>708.900</t>
  </si>
  <si>
    <t>Петушки г, Московская ул, 32</t>
  </si>
  <si>
    <t>623.910</t>
  </si>
  <si>
    <t>Петушки г, Московская ул, 34</t>
  </si>
  <si>
    <t>Петушки г, Московская ул, 36</t>
  </si>
  <si>
    <t>598.940</t>
  </si>
  <si>
    <t>Петушки г, Московская ул, 38</t>
  </si>
  <si>
    <t>941.230</t>
  </si>
  <si>
    <t>Петушки г, Московская ул, 4</t>
  </si>
  <si>
    <t>Петушки г, Московская ул, 40</t>
  </si>
  <si>
    <t>Петушки г, Московская ул, 5</t>
  </si>
  <si>
    <t>Петушки г, Московская ул, 6</t>
  </si>
  <si>
    <t>1031.600</t>
  </si>
  <si>
    <t>2223.900</t>
  </si>
  <si>
    <t>Петушки г, Московская ул, 8</t>
  </si>
  <si>
    <t>806.300</t>
  </si>
  <si>
    <t>Петушки г, Московская ул, 9</t>
  </si>
  <si>
    <t>Петушки г, Покровка ул, 19</t>
  </si>
  <si>
    <t>Петушки г, Покровка ул, 21</t>
  </si>
  <si>
    <t>Петушки г, Покровский проезд, 15</t>
  </si>
  <si>
    <t>638.910</t>
  </si>
  <si>
    <t>Петушки г, Покровский проезд, 17</t>
  </si>
  <si>
    <t>Петушки г, Полевой проезд, 11</t>
  </si>
  <si>
    <t>695.300</t>
  </si>
  <si>
    <t>Петушки г, Полевой проезд, 3</t>
  </si>
  <si>
    <t>524.440</t>
  </si>
  <si>
    <t>Петушки г, Полевой проезд, 3а</t>
  </si>
  <si>
    <t>1208.560</t>
  </si>
  <si>
    <t>Петушки г, Полевой проезд, 5</t>
  </si>
  <si>
    <t>Петушки г, Полевой проезд, 9</t>
  </si>
  <si>
    <t>451.320</t>
  </si>
  <si>
    <t>Петушки г, Профсоюзная ул, 12</t>
  </si>
  <si>
    <t>550.560</t>
  </si>
  <si>
    <t>538.180</t>
  </si>
  <si>
    <t>Петушки г, Профсоюзная ул, 16</t>
  </si>
  <si>
    <t>Петушки г, Профсоюзная ул, 20</t>
  </si>
  <si>
    <t>253.650</t>
  </si>
  <si>
    <t>Петушки г, Профсоюзная ул, 22а</t>
  </si>
  <si>
    <t>315.130</t>
  </si>
  <si>
    <t>Петушки г, Профсоюзная ул, 26</t>
  </si>
  <si>
    <t>383.810</t>
  </si>
  <si>
    <t>Петушки г, Профсоюзная ул, 49</t>
  </si>
  <si>
    <t>554.800</t>
  </si>
  <si>
    <t>Петушки г, Профсоюзная ул, 51</t>
  </si>
  <si>
    <t>367.600</t>
  </si>
  <si>
    <t>Петушки г, Прудная ул, 21</t>
  </si>
  <si>
    <t>625.550</t>
  </si>
  <si>
    <t>Петушки г, Прудная ул, 23</t>
  </si>
  <si>
    <t>703.400</t>
  </si>
  <si>
    <t>Петушки г, Пушкина ул, 7</t>
  </si>
  <si>
    <t>476.150</t>
  </si>
  <si>
    <t>Петушки г, Советская пл, 11</t>
  </si>
  <si>
    <t>Петушки г, Советская пл, 14</t>
  </si>
  <si>
    <t>Петушки г, Советская пл, 15</t>
  </si>
  <si>
    <t>347.010</t>
  </si>
  <si>
    <t>Петушки г, Советская пл, 16</t>
  </si>
  <si>
    <t>581.460</t>
  </si>
  <si>
    <t>Петушки г, Советская пл, 4</t>
  </si>
  <si>
    <t>Петушки г, Советская пл, 7</t>
  </si>
  <si>
    <t>557.540</t>
  </si>
  <si>
    <t>Петушки г, Советская пл, 9</t>
  </si>
  <si>
    <t>Петушки г, Спортивная ул, 10</t>
  </si>
  <si>
    <t>Петушки г, Спортивная ул, 13</t>
  </si>
  <si>
    <t>Петушки г, Спортивная ул, 16</t>
  </si>
  <si>
    <t>Петушки г, Спортивная ул, 4</t>
  </si>
  <si>
    <t>402.900</t>
  </si>
  <si>
    <t>Петушки г, Спортивная ул, 6</t>
  </si>
  <si>
    <t>1207.500</t>
  </si>
  <si>
    <t>Петушки г, Спортивная ул, 6а</t>
  </si>
  <si>
    <t>594.050</t>
  </si>
  <si>
    <t>1290.800</t>
  </si>
  <si>
    <t>Петушки г, Спортивный проезд, 1</t>
  </si>
  <si>
    <t>Петушки г, Спортивный проезд, 2</t>
  </si>
  <si>
    <t>Петушки г, Спортивный проезд, 3</t>
  </si>
  <si>
    <t>Петушки г, Строителей ул, 12</t>
  </si>
  <si>
    <t>Петушки г, Строителей ул, 14</t>
  </si>
  <si>
    <t>Петушки г, Строителей ул, 18</t>
  </si>
  <si>
    <t>1652.200</t>
  </si>
  <si>
    <t>2038.700</t>
  </si>
  <si>
    <t>1206.610</t>
  </si>
  <si>
    <t>Петушки г, Строителей ул, 22а</t>
  </si>
  <si>
    <t>Петушки г, Строителей ул, 24а</t>
  </si>
  <si>
    <t>923.080</t>
  </si>
  <si>
    <t>Петушки г, Строителей ул, 26</t>
  </si>
  <si>
    <t>Петушки г, Строителей ул, 26а</t>
  </si>
  <si>
    <t>Петушки г, Строителей ул, 28</t>
  </si>
  <si>
    <t>1593.000</t>
  </si>
  <si>
    <t>Петушки г, Строителей ул, 4</t>
  </si>
  <si>
    <t>1319.290</t>
  </si>
  <si>
    <t>1312.300</t>
  </si>
  <si>
    <t>Петушки г, Строителей ул, 8</t>
  </si>
  <si>
    <t>676.860</t>
  </si>
  <si>
    <t>Петушки г, Трудовая ул, 14</t>
  </si>
  <si>
    <t>Петушки г, Трудовая ул, 14а</t>
  </si>
  <si>
    <t>590.760</t>
  </si>
  <si>
    <t>Петушки г, Трудовая ул, 6</t>
  </si>
  <si>
    <t>523.520</t>
  </si>
  <si>
    <t>Петушки г, Трудовая ул, 8</t>
  </si>
  <si>
    <t>322.190</t>
  </si>
  <si>
    <t>Петушки г, Фабричный проезд, 12</t>
  </si>
  <si>
    <t>Петушки г, Фабричный проезд, 8</t>
  </si>
  <si>
    <t>1461.500</t>
  </si>
  <si>
    <t>Петушки г, Филинский проезд, 7</t>
  </si>
  <si>
    <t>941.500</t>
  </si>
  <si>
    <t>Петушки г, Филинский проезд, 8</t>
  </si>
  <si>
    <t>Петушки г, Филинский проезд, 9</t>
  </si>
  <si>
    <t>902.080</t>
  </si>
  <si>
    <t>Петушки г, Чехова ул, 5</t>
  </si>
  <si>
    <t>Петушки г, Чехова ул, 7</t>
  </si>
  <si>
    <t>Петушки г, Чехова ул, 9</t>
  </si>
  <si>
    <t>Петушки г, Чкалова ул, 1</t>
  </si>
  <si>
    <t>491.700</t>
  </si>
  <si>
    <t>Петушки г, Чкалова ул, 14</t>
  </si>
  <si>
    <t>845.700</t>
  </si>
  <si>
    <t>Петушки г, Чкалова ул, 3</t>
  </si>
  <si>
    <t>Петушки г, Чкалова ул, 6</t>
  </si>
  <si>
    <t>Петушки г, Чкалова ул, 8</t>
  </si>
  <si>
    <t>Радужный г, 1-й кв-л, 1</t>
  </si>
  <si>
    <t>Радужный г, 1-й кв-л, 10</t>
  </si>
  <si>
    <t>Радужный г, 1-й кв-л, 11</t>
  </si>
  <si>
    <t>Радужный г, 1-й кв-л, 12</t>
  </si>
  <si>
    <t>930.300</t>
  </si>
  <si>
    <t>Радужный г, 1-й кв-л, 13</t>
  </si>
  <si>
    <t>Радужный г, 1-й кв-л, 14</t>
  </si>
  <si>
    <t>Радужный г, 1-й кв-л, 15</t>
  </si>
  <si>
    <t>1079.900</t>
  </si>
  <si>
    <t>1099.500</t>
  </si>
  <si>
    <t>Радужный г, 1-й кв-л, 18</t>
  </si>
  <si>
    <t>1189.800</t>
  </si>
  <si>
    <t>Радужный г, 1-й кв-л, 19</t>
  </si>
  <si>
    <t>Радужный г, 1-й кв-л, 2</t>
  </si>
  <si>
    <t>Радужный г, 1-й кв-л, 20</t>
  </si>
  <si>
    <t>1194.400</t>
  </si>
  <si>
    <t>Радужный г, 1-й кв-л, 21</t>
  </si>
  <si>
    <t>1198.600</t>
  </si>
  <si>
    <t>933.300</t>
  </si>
  <si>
    <t>941.300</t>
  </si>
  <si>
    <t>Радужный г, 1-й кв-л, 29</t>
  </si>
  <si>
    <t>899.900</t>
  </si>
  <si>
    <t>Радужный г, 1-й кв-л, 3</t>
  </si>
  <si>
    <t>903.500</t>
  </si>
  <si>
    <t>Радужный г, 1-й кв-л, 31</t>
  </si>
  <si>
    <t>1061.700</t>
  </si>
  <si>
    <t>Радужный г, 1-й кв-л, 32</t>
  </si>
  <si>
    <t>Радужный г, 1-й кв-л, 35</t>
  </si>
  <si>
    <t>994.800</t>
  </si>
  <si>
    <t>Радужный г, 1-й кв-л, 37</t>
  </si>
  <si>
    <t>933.700</t>
  </si>
  <si>
    <t>Радужный г, 1-й кв-л, 6</t>
  </si>
  <si>
    <t>Радужный г, 1-й кв-л, 8</t>
  </si>
  <si>
    <t>Радужный г, 1-й кв-л, 9</t>
  </si>
  <si>
    <t>Радужный г, 3-й кв-л, 1</t>
  </si>
  <si>
    <t>Радужный г, 3-й кв-л, 10</t>
  </si>
  <si>
    <t>Радужный г, 3-й кв-л, 11</t>
  </si>
  <si>
    <t>Радужный г, 3-й кв-л, 12</t>
  </si>
  <si>
    <t>Радужный г, 3-й кв-л, 13</t>
  </si>
  <si>
    <t>Радужный г, 3-й кв-л, 14</t>
  </si>
  <si>
    <t>Радужный г, 3-й кв-л, 15</t>
  </si>
  <si>
    <t>Радужный г, 3-й кв-л, 16</t>
  </si>
  <si>
    <t>Радужный г, 3-й кв-л, 17</t>
  </si>
  <si>
    <t>1071.700</t>
  </si>
  <si>
    <t>1114.400</t>
  </si>
  <si>
    <t>Радужный г, 3-й кв-л, 18</t>
  </si>
  <si>
    <t>1457.000</t>
  </si>
  <si>
    <t>1643.800</t>
  </si>
  <si>
    <t>Радужный г, 3-й кв-л, 2</t>
  </si>
  <si>
    <t>942.500</t>
  </si>
  <si>
    <t>Радужный г, 3-й кв-л, 20</t>
  </si>
  <si>
    <t>Радужный г, 3-й кв-л, 21</t>
  </si>
  <si>
    <t>Радужный г, 3-й кв-л, 22</t>
  </si>
  <si>
    <t>Радужный г, 3-й кв-л, 23</t>
  </si>
  <si>
    <t>Радужный г, 3-й кв-л, 25</t>
  </si>
  <si>
    <t>1256.500</t>
  </si>
  <si>
    <t>Радужный г, 3-й кв-л, 27</t>
  </si>
  <si>
    <t>976.550</t>
  </si>
  <si>
    <t>Радужный г, 3-й кв-л, 28</t>
  </si>
  <si>
    <t>1295.700</t>
  </si>
  <si>
    <t>Радужный г, 3-й кв-л, 3</t>
  </si>
  <si>
    <t>Радужный г, 3-й кв-л, 33</t>
  </si>
  <si>
    <t>3606.000</t>
  </si>
  <si>
    <t>Радужный г, 3-й кв-л, 34</t>
  </si>
  <si>
    <t>1706.500</t>
  </si>
  <si>
    <t>Радужный г, 3-й кв-л, 35</t>
  </si>
  <si>
    <t>2184.120</t>
  </si>
  <si>
    <t>Радужный г, 3-й кв-л, 35А</t>
  </si>
  <si>
    <t>1254.900</t>
  </si>
  <si>
    <t>Радужный г, 3-й кв-л, 5</t>
  </si>
  <si>
    <t>Радужный г, 3-й кв-л, 6</t>
  </si>
  <si>
    <t>Радужный г, 3-й кв-л, 7</t>
  </si>
  <si>
    <t>Радужный г, 3-й кв-л, 8</t>
  </si>
  <si>
    <t>Радужный г, 3-й кв-л, 9</t>
  </si>
  <si>
    <t>Радужный г, 7/2 Благодар кв-л, 1</t>
  </si>
  <si>
    <t>Радужный г, 7/2 Благодар кв-л, 2</t>
  </si>
  <si>
    <t>Радужный г, 9-й кв-л, 4</t>
  </si>
  <si>
    <t>Радужный г, 9-й кв-л, 6/1</t>
  </si>
  <si>
    <t>Радужный г, 9-й кв-л, 6/2</t>
  </si>
  <si>
    <t>Селивановский р-н, Высоково д, Молодежная ул, 1</t>
  </si>
  <si>
    <t>Селивановский р-н, Высоково д, Молодежная ул, 2</t>
  </si>
  <si>
    <t>Селивановский р-н, Высоково д, Молодежная ул, 3</t>
  </si>
  <si>
    <t>Селивановский р-н, Высоково д, Молодежная ул, 4</t>
  </si>
  <si>
    <t>Селивановский р-н, Высоково д, Молодежная ул, 5</t>
  </si>
  <si>
    <t>Селивановский р-н, Губино д, Административная ул, 4</t>
  </si>
  <si>
    <t>Селивановский р-н, Губино д, Школьная ул, 3</t>
  </si>
  <si>
    <t>505.500</t>
  </si>
  <si>
    <t>Селивановский р-н, Губино д, Школьная ул, 5</t>
  </si>
  <si>
    <t>Селивановский р-н, Драчево с, Кирпичная ул, 4</t>
  </si>
  <si>
    <t>Селивановский р-н, Драчево с, Кирпичная ул, 7</t>
  </si>
  <si>
    <t>Селивановский р-н, Драчево с, Южная ул, 4</t>
  </si>
  <si>
    <t>Селивановский р-н, Драчево с, Южная ул, 6</t>
  </si>
  <si>
    <t>Селивановский р-н, Костенец п, 1</t>
  </si>
  <si>
    <t>Селивановский р-н, Костенец п, 16</t>
  </si>
  <si>
    <t>Селивановский р-н, Костенец п, 2</t>
  </si>
  <si>
    <t>Селивановский р-н, Костенец п, 20</t>
  </si>
  <si>
    <t>Селивановский р-н, Костенец п, 3</t>
  </si>
  <si>
    <t>Селивановский р-н, Костенец п, 4</t>
  </si>
  <si>
    <t>Селивановский р-н, Костенец п, 5</t>
  </si>
  <si>
    <t>Селивановский р-н, Костенец п, 6</t>
  </si>
  <si>
    <t>Селивановский р-н, Костенец п, 7</t>
  </si>
  <si>
    <t>Селивановский р-н, Костенец п, 8</t>
  </si>
  <si>
    <t>Селивановский р-н, Красная Горбатка п, 1-я Заводская ул, 2</t>
  </si>
  <si>
    <t>1065.200</t>
  </si>
  <si>
    <t>Селивановский р-н, Красная Горбатка п, 2-я Заводская ул, 11</t>
  </si>
  <si>
    <t>883.400</t>
  </si>
  <si>
    <t>Селивановский р-н, Красная Горбатка п, 2-я Заводская ул, 13</t>
  </si>
  <si>
    <t>Селивановский р-н, Красная Горбатка п, 2-я Заводская ул, 2</t>
  </si>
  <si>
    <t>847.400</t>
  </si>
  <si>
    <t>3142.000</t>
  </si>
  <si>
    <t>Селивановский р-н, Красная Горбатка п, 3-я Заводская ул, 2</t>
  </si>
  <si>
    <t>Селивановский р-н, Красная Горбатка п, 3-я Заводская ул, 3</t>
  </si>
  <si>
    <t>Селивановский р-н, Красная Горбатка п, 3-я Заводская ул, 4</t>
  </si>
  <si>
    <t>568.100</t>
  </si>
  <si>
    <t>Селивановский р-н, Красная Горбатка п, Комсомольская ул, 76</t>
  </si>
  <si>
    <t>299.280</t>
  </si>
  <si>
    <t>Селивановский р-н, Красная Горбатка п, Комсомольская ул, 80</t>
  </si>
  <si>
    <t>Селивановский р-н, Красная Горбатка п, Комсомольская ул, 82</t>
  </si>
  <si>
    <t>Селивановский р-н, Красная Горбатка п, Комсомольская ул, 83</t>
  </si>
  <si>
    <t>Селивановский р-н, Красная Горбатка п, Комсомольская ул, 84</t>
  </si>
  <si>
    <t>Селивановский р-н, Красная Горбатка п, Комсомольская ул, 85</t>
  </si>
  <si>
    <t>253.500</t>
  </si>
  <si>
    <t>Селивановский р-н, Красная Горбатка п, Комсомольская ул, 86</t>
  </si>
  <si>
    <t>900.200</t>
  </si>
  <si>
    <t>Селивановский р-н, Красная Горбатка п, Комсомольская ул, 87</t>
  </si>
  <si>
    <t>449.700</t>
  </si>
  <si>
    <t>Селивановский р-н, Красная Горбатка п, Комсомольская ул, 95</t>
  </si>
  <si>
    <t>Селивановский р-н, Красная Горбатка п, Красноармейская ул, 18</t>
  </si>
  <si>
    <t>Селивановский р-н, Красная Горбатка п, Красноармейская ул, 27/4</t>
  </si>
  <si>
    <t>1665.100</t>
  </si>
  <si>
    <t>Селивановский р-н, Красная Горбатка п, Красноармейская ул, 28</t>
  </si>
  <si>
    <t>448.920</t>
  </si>
  <si>
    <t>Селивановский р-н, Красная Горбатка п, Красноармейская ул, 29</t>
  </si>
  <si>
    <t>Селивановский р-н, Красная Горбатка п, Красноармейская ул, 30</t>
  </si>
  <si>
    <t>Селивановский р-н, Красная Горбатка п, Красноармейская ул, 31</t>
  </si>
  <si>
    <t>Селивановский р-н, Красная Горбатка п, Красноармейская ул, 32</t>
  </si>
  <si>
    <t>Селивановский р-н, Красная Горбатка п, Красноармейская ул, 35</t>
  </si>
  <si>
    <t>590.900</t>
  </si>
  <si>
    <t>Селивановский р-н, Красная Горбатка п, Красноармейская ул, 37</t>
  </si>
  <si>
    <t>Селивановский р-н, Красная Горбатка п, Красноармейская ул, 39</t>
  </si>
  <si>
    <t>Селивановский р-н, Красная Горбатка п, Механизаторов ул, 22</t>
  </si>
  <si>
    <t>Селивановский р-н, Красная Горбатка п, Молодежная ул, 2а</t>
  </si>
  <si>
    <t>Селивановский р-н, Красная Горбатка п, Напольная ул, 1</t>
  </si>
  <si>
    <t>Селивановский р-н, Красная Горбатка п, Новая ул, 108</t>
  </si>
  <si>
    <t>2724.000</t>
  </si>
  <si>
    <t>Селивановский р-н, Красная Горбатка п, Пионерская ул, 20</t>
  </si>
  <si>
    <t>Селивановский р-н, Красная Горбатка п, Пролетарская ул, 10</t>
  </si>
  <si>
    <t>Селивановский р-н, Красная Горбатка п, Профсоюзная ул, 13</t>
  </si>
  <si>
    <t>Селивановский р-н, Красная Горбатка п, Садовая ул, 11</t>
  </si>
  <si>
    <t>Селивановский р-н, Красная Горбатка п, Садовая ул, 17</t>
  </si>
  <si>
    <t>Селивановский р-н, Красная Горбатка п, Садовая ул, 19</t>
  </si>
  <si>
    <t>Селивановский р-н, Красная Горбатка п, Свободы ул, 46</t>
  </si>
  <si>
    <t>Селивановский р-н, Красная Горбатка п, Свободы ул, 48</t>
  </si>
  <si>
    <t>390.070</t>
  </si>
  <si>
    <t>Селивановский р-н, Красная Горбатка п, Свободы ул, 52</t>
  </si>
  <si>
    <t>Селивановский р-н, Красная Горбатка п, Свободы ул, 71</t>
  </si>
  <si>
    <t>Селивановский р-н, Красная Горбатка п, Свободы ул, 75</t>
  </si>
  <si>
    <t>Селивановский р-н, Красная Горбатка п, Свободы ул, 77</t>
  </si>
  <si>
    <t>Селивановский р-н, Красная Горбатка п, Свободы ул, 79</t>
  </si>
  <si>
    <t>Селивановский р-н, Красная Горбатка п, Свободы ул, 81</t>
  </si>
  <si>
    <t>Селивановский р-н, Красная Горбатка п, Свободы ул, 83</t>
  </si>
  <si>
    <t>Селивановский р-н, Красная Горбатка п, Свободы ул, 85</t>
  </si>
  <si>
    <t>445.500</t>
  </si>
  <si>
    <t>Селивановский р-н, Красная Горбатка п, Северная ул, 73</t>
  </si>
  <si>
    <t>Селивановский р-н, Красная Горбатка п, Северная ул, 75</t>
  </si>
  <si>
    <t>Селивановский р-н, Красная Горбатка п, Станко ул, 1</t>
  </si>
  <si>
    <t>Селивановский р-н, Красная Горбатка п, Станко ул, 5</t>
  </si>
  <si>
    <t>390.060</t>
  </si>
  <si>
    <t>Селивановский р-н, Красная Горбатка п, Строителей ул, 10</t>
  </si>
  <si>
    <t>Селивановский р-н, Красная Горбатка п, Строителей ул, 12</t>
  </si>
  <si>
    <t>Селивановский р-н, Красная Горбатка п, Строителей ул, 14</t>
  </si>
  <si>
    <t>Селивановский р-н, Красная Горбатка п, Строителей ул, 5</t>
  </si>
  <si>
    <t>Селивановский р-н, Красная Горбатка п, Строителей ул, 7</t>
  </si>
  <si>
    <t>Селивановский р-н, Красная Горбатка п, Строителей ул, 8</t>
  </si>
  <si>
    <t>Селивановский р-н, Красная Горбатка п, Школьная ул, 20</t>
  </si>
  <si>
    <t>Селивановский р-н, Красная Горбатка п, Школьная ул, 22</t>
  </si>
  <si>
    <t>Селивановский р-н, Красная Горбатка п, Школьная ул, 24</t>
  </si>
  <si>
    <t>609.850</t>
  </si>
  <si>
    <t>Селивановский р-н, Красная Горбатка п, Школьная ул, 25</t>
  </si>
  <si>
    <t>Селивановский р-н, Красная Горбатка п, Школьная ул, 26</t>
  </si>
  <si>
    <t>612.750</t>
  </si>
  <si>
    <t>Селивановский р-н, Красная Горбатка п, Школьная ул, 43</t>
  </si>
  <si>
    <t>Селивановский р-н, Красная Ушна п, Заводская ул, 1</t>
  </si>
  <si>
    <t>Селивановский р-н, Красная Ушна п, Заводская ул, 2</t>
  </si>
  <si>
    <t>Селивановский р-н, Красная Ушна п, Заводская ул, 3</t>
  </si>
  <si>
    <t>Селивановский р-н, Красная Ушна п, Заводская ул, 5</t>
  </si>
  <si>
    <t>Селивановский р-н, Красная Ушна п, Заводская ул, 7</t>
  </si>
  <si>
    <t>393.700</t>
  </si>
  <si>
    <t>Селивановский р-н, Красная Ушна п, Заводская ул, 8</t>
  </si>
  <si>
    <t>Селивановский р-н, Красная Ушна п, Заводская ул, 9</t>
  </si>
  <si>
    <t>Селивановский р-н, Красная Ушна п, Школьная ул, 2</t>
  </si>
  <si>
    <t>Селивановский р-н, Красная Ушна п, Школьная ул, 2а</t>
  </si>
  <si>
    <t>Селивановский р-н, Малышево с, Ленина ул, 1</t>
  </si>
  <si>
    <t>Селивановский р-н, Малышево с, Ленина ул, 5а</t>
  </si>
  <si>
    <t>Селивановский р-н, Малышево с, Новая ул, 2</t>
  </si>
  <si>
    <t>401.300</t>
  </si>
  <si>
    <t>Селивановский р-н, Малышево с, Школьная ул, 15а</t>
  </si>
  <si>
    <t>Селивановский р-н, Малышево с, Школьная ул, 2</t>
  </si>
  <si>
    <t>Селивановский р-н, Малышево с, Школьная ул, 4</t>
  </si>
  <si>
    <t>225.900</t>
  </si>
  <si>
    <t>Селивановский р-н, Надеждино д, Школьная ул, 10</t>
  </si>
  <si>
    <t>Селивановский р-н, Новлянка д, Совхозная ул, 1</t>
  </si>
  <si>
    <t>Селивановский р-н, Новлянка д, Совхозная ул, 17</t>
  </si>
  <si>
    <t>Селивановский р-н, Новлянка д, Совхозная ул, 19</t>
  </si>
  <si>
    <t>Селивановский р-н, Новлянка д, Совхозная ул, 26</t>
  </si>
  <si>
    <t>Селивановский р-н, Новлянка д, Совхозная ул, 27</t>
  </si>
  <si>
    <t>Селивановский р-н, Новлянка д, Совхозная ул, 29</t>
  </si>
  <si>
    <t>Селивановский р-н, Новлянка д, Совхозная ул, 3</t>
  </si>
  <si>
    <t>Селивановский р-н, Новлянка д, Совхозная ул, 4</t>
  </si>
  <si>
    <t>Селивановский р-н, Новлянка д, Совхозная ул, 6</t>
  </si>
  <si>
    <t>Селивановский р-н, Новлянка д, Совхозная ул, 7</t>
  </si>
  <si>
    <t>Селивановский р-н, Новлянка д, Совхозная ул, 8</t>
  </si>
  <si>
    <t>Селивановский р-н, Новлянка п, Молодежная ул, 1</t>
  </si>
  <si>
    <t>Селивановский р-н, Новлянка п, Молодежная ул, 12</t>
  </si>
  <si>
    <t>440.400</t>
  </si>
  <si>
    <t>Селивановский р-н, Новлянка п, Молодежная ул, 13</t>
  </si>
  <si>
    <t>852.300</t>
  </si>
  <si>
    <t>Селивановский р-н, Новлянка п, Молодежная ул, 14</t>
  </si>
  <si>
    <t>Селивановский р-н, Новлянка п, Молодежная ул, 2</t>
  </si>
  <si>
    <t>Селивановский р-н, Новлянка п, Молодежная ул, 5</t>
  </si>
  <si>
    <t>411.800</t>
  </si>
  <si>
    <t>Селивановский р-н, Новлянка п, Молодежная ул, 6</t>
  </si>
  <si>
    <t>Селивановский р-н, Новлянка п, Молодежная ул, 7</t>
  </si>
  <si>
    <t>Селивановский р-н, Новлянка п, Молодежная ул, 8</t>
  </si>
  <si>
    <t>Селивановский р-н, Новлянка п, Молодежная ул, 9</t>
  </si>
  <si>
    <t>Селивановский р-н, Новлянка п, Парковая ул, 10</t>
  </si>
  <si>
    <t>Селивановский р-н, Новый Быт п, Молодежная ул, 2</t>
  </si>
  <si>
    <t>864.700</t>
  </si>
  <si>
    <t>Селивановский р-н, Новый Быт п, Молодежная ул, 4</t>
  </si>
  <si>
    <t>Селивановский р-н, Новый Быт п, Новая ул, 1</t>
  </si>
  <si>
    <t>Селивановский р-н, Новый Быт п, Новая ул, 2</t>
  </si>
  <si>
    <t>51.700</t>
  </si>
  <si>
    <t>Селивановский р-н, Новый Быт п, Новая ул, 3</t>
  </si>
  <si>
    <t>Селивановский р-н, Новый Быт п, Новая ул, 4</t>
  </si>
  <si>
    <t>Селивановский р-н, Новый Быт п, Шоссейная ул, 58</t>
  </si>
  <si>
    <t>Селивановский р-н, Переложниково д, Свободы ул, 11</t>
  </si>
  <si>
    <t>Селивановский р-н, Чертково д, Молодежная ул, 5</t>
  </si>
  <si>
    <t>Собинка г, Гагарина ул, 10</t>
  </si>
  <si>
    <t>Собинка г, Гагарина ул, 11</t>
  </si>
  <si>
    <t>832.990</t>
  </si>
  <si>
    <t>1614.800</t>
  </si>
  <si>
    <t>1279.630</t>
  </si>
  <si>
    <t>1425.900</t>
  </si>
  <si>
    <t>1279.400</t>
  </si>
  <si>
    <t>Собинка г, Гагарина ул, 17</t>
  </si>
  <si>
    <t>416.600</t>
  </si>
  <si>
    <t>Собинка г, Гагарина ул, 17А</t>
  </si>
  <si>
    <t>Собинка г, Гагарина ул, 18</t>
  </si>
  <si>
    <t>1325.800</t>
  </si>
  <si>
    <t>Собинка г, Гагарина ул, 2</t>
  </si>
  <si>
    <t>Собинка г, Гагарина ул, 21</t>
  </si>
  <si>
    <t>Собинка г, Гагарина ул, 26</t>
  </si>
  <si>
    <t>931.120</t>
  </si>
  <si>
    <t>1065.090</t>
  </si>
  <si>
    <t>Собинка г, Гагарина ул, 4</t>
  </si>
  <si>
    <t>Собинка г, Гагарина ул, 5</t>
  </si>
  <si>
    <t>696.270</t>
  </si>
  <si>
    <t>Собинка г, Гагарина ул, 6</t>
  </si>
  <si>
    <t>Собинка г, Гагарина ул, 7</t>
  </si>
  <si>
    <t>Собинка г, Гагарина ул, 8</t>
  </si>
  <si>
    <t>Собинка г, Гагарина ул, 8А</t>
  </si>
  <si>
    <t>Собинка г, Гагарина ул, 9</t>
  </si>
  <si>
    <t>Собинка г, Гоголя ул, 1</t>
  </si>
  <si>
    <t>Собинка г, Гоголя ул, 1А</t>
  </si>
  <si>
    <t>774.800</t>
  </si>
  <si>
    <t>Собинка г, Гоголя ул, 1Б</t>
  </si>
  <si>
    <t>Собинка г, Гоголя ул, 3</t>
  </si>
  <si>
    <t>Собинка г, Гоголя ул, 3а</t>
  </si>
  <si>
    <t>943.700</t>
  </si>
  <si>
    <t>Собинка г, Гоголя ул, 3Б</t>
  </si>
  <si>
    <t>Собинка г, Гоголя ул, 5</t>
  </si>
  <si>
    <t>Собинка г, Димитрова ул, 11</t>
  </si>
  <si>
    <t>Собинка г, Димитрова ул, 15</t>
  </si>
  <si>
    <t>799.580</t>
  </si>
  <si>
    <t>899.930</t>
  </si>
  <si>
    <t>Собинка г, Затонная ул, 5</t>
  </si>
  <si>
    <t>307.120</t>
  </si>
  <si>
    <t>Собинка г, Калинина ул, 2А</t>
  </si>
  <si>
    <t>Собинка г, Коммунальная ул, 19</t>
  </si>
  <si>
    <t>Собинка г, Комсомольская ул, 5А</t>
  </si>
  <si>
    <t>Собинка г, Комсомольская ул, 7</t>
  </si>
  <si>
    <t>Собинка г, Красная Звезда ул, 1</t>
  </si>
  <si>
    <t>Собинка г, Красная Звезда ул, 10</t>
  </si>
  <si>
    <t>280.530</t>
  </si>
  <si>
    <t>Собинка г, Красная Звезда ул, 11</t>
  </si>
  <si>
    <t>432.960</t>
  </si>
  <si>
    <t>Собинка г, Красная Звезда ул, 15</t>
  </si>
  <si>
    <t>417.360</t>
  </si>
  <si>
    <t>Собинка г, Красная Звезда ул, 4</t>
  </si>
  <si>
    <t>4115.000</t>
  </si>
  <si>
    <t>Собинка г, Красная Звезда ул, 5</t>
  </si>
  <si>
    <t>Собинка г, Красноборская ул, 1А</t>
  </si>
  <si>
    <t>Собинка г, Красноборская ул, 2А</t>
  </si>
  <si>
    <t>Собинка г, Красноборская ул, 3А</t>
  </si>
  <si>
    <t>1187.800</t>
  </si>
  <si>
    <t>Собинка г, Красноборская ул, 4А</t>
  </si>
  <si>
    <t>1105.500</t>
  </si>
  <si>
    <t>Собинка г, Лакина ул, 11</t>
  </si>
  <si>
    <t>Собинка г, Лакина ул, 1б</t>
  </si>
  <si>
    <t>1065.340</t>
  </si>
  <si>
    <t>Собинка г, Лакина ул, 3</t>
  </si>
  <si>
    <t>Собинка г, Лакина ул, 5</t>
  </si>
  <si>
    <t>Собинка г, Лакина ул, 7</t>
  </si>
  <si>
    <t>884.420</t>
  </si>
  <si>
    <t>Собинка г, Лакина ул, 8</t>
  </si>
  <si>
    <t>1761.100</t>
  </si>
  <si>
    <t>Собинка г, Лакина ул, 9</t>
  </si>
  <si>
    <t>Собинка г, Ленина ул, 18/1</t>
  </si>
  <si>
    <t>Собинка г, Ленина ул, 18А</t>
  </si>
  <si>
    <t>Собинка г, Ленина ул, 20</t>
  </si>
  <si>
    <t>702.500</t>
  </si>
  <si>
    <t>Собинка г, Ленина ул, 22/1</t>
  </si>
  <si>
    <t>Собинка г, Ленина ул, 24</t>
  </si>
  <si>
    <t>Собинка г, Ленина ул, 26</t>
  </si>
  <si>
    <t>Собинка г, Ленина ул, 27</t>
  </si>
  <si>
    <t>Собинка г, Ленина ул, 31</t>
  </si>
  <si>
    <t>Собинка г, Ленина ул, 34А</t>
  </si>
  <si>
    <t>Собинка г, Ленина ул, 94</t>
  </si>
  <si>
    <t>Собинка г, Ленина ул, 98</t>
  </si>
  <si>
    <t>446.290</t>
  </si>
  <si>
    <t>Собинка г, Мира ул, 1</t>
  </si>
  <si>
    <t>Собинка г, Мира ул, 10</t>
  </si>
  <si>
    <t>1636.970</t>
  </si>
  <si>
    <t>Собинка г, Мира ул, 1А</t>
  </si>
  <si>
    <t>Собинка г, Мира ул, 2</t>
  </si>
  <si>
    <t>Собинка г, Мира ул, 2А</t>
  </si>
  <si>
    <t>Собинка г, Мира ул, 3</t>
  </si>
  <si>
    <t>462.030</t>
  </si>
  <si>
    <t>Собинка г, Мира ул, 4</t>
  </si>
  <si>
    <t>815.930</t>
  </si>
  <si>
    <t>Собинка г, Мира ул, 5</t>
  </si>
  <si>
    <t>Собинка г, Мира ул, 6</t>
  </si>
  <si>
    <t>1331.900</t>
  </si>
  <si>
    <t>Собинка г, Мира ул, 7</t>
  </si>
  <si>
    <t>Собинка г, Мира ул, 8</t>
  </si>
  <si>
    <t>Собинка г, Мира ул, 9</t>
  </si>
  <si>
    <t>Собинка г, Молодежная ул, 1</t>
  </si>
  <si>
    <t>Собинка г, Молодежная ул, 2</t>
  </si>
  <si>
    <t>380.700</t>
  </si>
  <si>
    <t>Собинка г, Молодежная ул, 3</t>
  </si>
  <si>
    <t>1231.250</t>
  </si>
  <si>
    <t>Собинка г, Молодежная ул, 4</t>
  </si>
  <si>
    <t>Собинка г, Молодежная ул, 5</t>
  </si>
  <si>
    <t>2752.040</t>
  </si>
  <si>
    <t>Собинка г, Молодежная ул, 6</t>
  </si>
  <si>
    <t>Собинка г, Некрасова ул, 1А</t>
  </si>
  <si>
    <t>450.570</t>
  </si>
  <si>
    <t>Собинка г, Некрасова ул, 2А</t>
  </si>
  <si>
    <t>Собинка г, Некрасова ул, 2Б</t>
  </si>
  <si>
    <t>Собинка г, Некрасова ул, 2В</t>
  </si>
  <si>
    <t>Собинка г, Некрасова ул, 2Г</t>
  </si>
  <si>
    <t>Собинка г, Некрасова ул, 4А</t>
  </si>
  <si>
    <t>Собинка г, Парковая ул, 36б</t>
  </si>
  <si>
    <t>Собинка г, Парковая ул, 5</t>
  </si>
  <si>
    <t>Собинка г, Рабочий пр-кт, 15</t>
  </si>
  <si>
    <t>Собинка г, Рабочий пр-кт, 17</t>
  </si>
  <si>
    <t>1317.220</t>
  </si>
  <si>
    <t>Собинка г, Рабочий пр-кт, 5/12</t>
  </si>
  <si>
    <t>5408.660</t>
  </si>
  <si>
    <t>Собинка г, Родниковская ул, 19</t>
  </si>
  <si>
    <t>1192.600</t>
  </si>
  <si>
    <t>Собинка г, Родниковская ул, 22</t>
  </si>
  <si>
    <t>Собинка г, Родниковская ул, 23</t>
  </si>
  <si>
    <t>1042.320</t>
  </si>
  <si>
    <t>Собинка г, Родниковская ул, 24</t>
  </si>
  <si>
    <t>1057.400</t>
  </si>
  <si>
    <t>Собинка г, Фабричная ул, 2а</t>
  </si>
  <si>
    <t>Собинка г, Центральная ул, 21</t>
  </si>
  <si>
    <t>802.250</t>
  </si>
  <si>
    <t>Собинка г, Центральная ул, 24</t>
  </si>
  <si>
    <t>Собинка г, Центральная ул, 25</t>
  </si>
  <si>
    <t>Собинка г, Центральная ул, 26</t>
  </si>
  <si>
    <t>Собинка г, Чайковского ул, 1</t>
  </si>
  <si>
    <t>356.970</t>
  </si>
  <si>
    <t>Собинка г, Чайковского ул, 10</t>
  </si>
  <si>
    <t>Собинка г, Чайковского ул, 12</t>
  </si>
  <si>
    <t>1010.130</t>
  </si>
  <si>
    <t>Собинка г, Чайковского ул, 2</t>
  </si>
  <si>
    <t>1180.040</t>
  </si>
  <si>
    <t>Собинка г, Чайковского ул, 4</t>
  </si>
  <si>
    <t>972.360</t>
  </si>
  <si>
    <t>Собинка г, Чайковского ул, 5</t>
  </si>
  <si>
    <t>Собинка г, Чайковского ул, 8</t>
  </si>
  <si>
    <t>266.760</t>
  </si>
  <si>
    <t>708.220</t>
  </si>
  <si>
    <t>Собинка г, Шибаева ул, 1А</t>
  </si>
  <si>
    <t>309.320</t>
  </si>
  <si>
    <t>Собинка г, Шибаева ул, 21</t>
  </si>
  <si>
    <t>Собинский р-н, Асерхово п, Железнодорожная ул, 1</t>
  </si>
  <si>
    <t>Собинский р-н, Асерхово п, Железнодорожная ул, 2</t>
  </si>
  <si>
    <t>Собинский р-н, Асерхово п, Железнодорожная ул, 3а</t>
  </si>
  <si>
    <t>Собинский р-н, Асерхово п, Железнодорожная ул, 5</t>
  </si>
  <si>
    <t>Собинский р-н, Асерхово п, Заводская ул, 1</t>
  </si>
  <si>
    <t>1427.100</t>
  </si>
  <si>
    <t>Собинский р-н, Асерхово п, Заводская ул, 2</t>
  </si>
  <si>
    <t>Собинский р-н, Асерхово п, Заводская ул, 3</t>
  </si>
  <si>
    <t>788.350</t>
  </si>
  <si>
    <t>Собинский р-н, Асерхово п, Лесной пр-кт, 1</t>
  </si>
  <si>
    <t>Собинский р-н, Асерхово п, Лесной пр-кт, 10а</t>
  </si>
  <si>
    <t>Собинский р-н, Асерхово п, Лесной пр-кт, 12</t>
  </si>
  <si>
    <t>366.700</t>
  </si>
  <si>
    <t>Собинский р-н, Асерхово п, Лесной пр-кт, 2</t>
  </si>
  <si>
    <t>Собинский р-н, Асерхово п, Лесной пр-кт, 3</t>
  </si>
  <si>
    <t>Собинский р-н, Асерхово п, Лесной пр-кт, 4</t>
  </si>
  <si>
    <t>204.200</t>
  </si>
  <si>
    <t>Собинский р-н, Асерхово п, Лесной пр-кт, 5</t>
  </si>
  <si>
    <t>316.400</t>
  </si>
  <si>
    <t>Собинский р-н, Асерхово п, Лесной пр-кт, 6</t>
  </si>
  <si>
    <t>Собинский р-н, Асерхово п, Лесной пр-кт, 7</t>
  </si>
  <si>
    <t>196.600</t>
  </si>
  <si>
    <t>Собинский р-н, Асерхово п, Рабочая ул, 14</t>
  </si>
  <si>
    <t>Собинский р-н, Асерхово п, Центральная ул, 2</t>
  </si>
  <si>
    <t>Собинский р-н, Бабаево с, Молодежная ул, 2</t>
  </si>
  <si>
    <t>Собинский р-н, Бабаево с, Молодежная ул, 3</t>
  </si>
  <si>
    <t>Собинский р-н, Бабаево с, Молодежная ул, 4</t>
  </si>
  <si>
    <t>Собинский р-н, Бабаево с, Молодежная ул, 5</t>
  </si>
  <si>
    <t>Собинский р-н, Бабаево с, Молодежная ул, 6</t>
  </si>
  <si>
    <t>Собинский р-н, Березники с, Колхозная ул, 1А</t>
  </si>
  <si>
    <t>Собинский р-н, Березники с, сан Русский лес тер, 1</t>
  </si>
  <si>
    <t>Собинский р-н, Васильевка д, Механизаторов ул, 12</t>
  </si>
  <si>
    <t>Собинский р-н, Васильевка д, Механизаторов ул, 2</t>
  </si>
  <si>
    <t>Собинский р-н, Васильевка д, Механизаторов ул, 3</t>
  </si>
  <si>
    <t>Собинский р-н, Васильевка д, Механизаторов ул, 4</t>
  </si>
  <si>
    <t>Собинский р-н, Васильевка д, Механизаторов ул, 5</t>
  </si>
  <si>
    <t>Собинский р-н, Ворша с, Молодежная ул, 1</t>
  </si>
  <si>
    <t>Собинский р-н, Ворша с, Молодежная ул, 13</t>
  </si>
  <si>
    <t>Собинский р-н, Ворша с, Молодежная ул, 2</t>
  </si>
  <si>
    <t>Собинский р-н, Ворша с, Молодежная ул, 3</t>
  </si>
  <si>
    <t>Собинский р-н, Ворша с, Молодежная ул, 4</t>
  </si>
  <si>
    <t>Собинский р-н, Ворша с, Молодежная ул, 5</t>
  </si>
  <si>
    <t>Собинский р-н, Ворша с, Молодежная ул, 6</t>
  </si>
  <si>
    <t>Собинский р-н, Ворша с, Молодежная ул, 7</t>
  </si>
  <si>
    <t>Собинский р-н, Ворша с, Молодежная ул, 8</t>
  </si>
  <si>
    <t>Собинский р-н, Ворша с, Молодежная ул, 8А</t>
  </si>
  <si>
    <t>Собинский р-н, Ворша с, Молодежная ул, 8Б</t>
  </si>
  <si>
    <t>Собинский р-н, Ворша с, Молодежная ул, 9</t>
  </si>
  <si>
    <t>Собинский р-н, Глухово с, Новая ул, 1</t>
  </si>
  <si>
    <t>Собинский р-н, Глухово с, Новая ул, 2</t>
  </si>
  <si>
    <t>Собинский р-н, Глухово с, Новая ул, 3</t>
  </si>
  <si>
    <t>Собинский р-н, Глухово с, Новая ул, 4</t>
  </si>
  <si>
    <t>Собинский р-н, Глухово с, Новая ул, 5</t>
  </si>
  <si>
    <t>324.450</t>
  </si>
  <si>
    <t>Собинский р-н, Демидово д, 2а</t>
  </si>
  <si>
    <t>869.200</t>
  </si>
  <si>
    <t>722.700</t>
  </si>
  <si>
    <t>Собинский р-н, Ермонино д, Советская ул, 10</t>
  </si>
  <si>
    <t>Собинский р-н, Жохово д, 66</t>
  </si>
  <si>
    <t>Собинский р-н, Заречное с, Парковая ул, 1</t>
  </si>
  <si>
    <t>Собинский р-н, Заречное с, Парковая ул, 10</t>
  </si>
  <si>
    <t>Собинский р-н, Заречное с, Парковая ул, 11</t>
  </si>
  <si>
    <t>Собинский р-н, Заречное с, Парковая ул, 12</t>
  </si>
  <si>
    <t>Собинский р-н, Заречное с, Парковая ул, 2</t>
  </si>
  <si>
    <t>3198.700</t>
  </si>
  <si>
    <t>Собинский р-н, Заречное с, Парковая ул, 3</t>
  </si>
  <si>
    <t>3403.000</t>
  </si>
  <si>
    <t>Собинский р-н, Заречное с, Парковая ул, 4</t>
  </si>
  <si>
    <t>3224.500</t>
  </si>
  <si>
    <t>Собинский р-н, Заречное с, Парковая ул, 5</t>
  </si>
  <si>
    <t>412.500</t>
  </si>
  <si>
    <t>Собинский р-н, Заречное с, Парковая ул, 6</t>
  </si>
  <si>
    <t>3855.480</t>
  </si>
  <si>
    <t>Собинский р-н, Заречное с, Парковая ул, 8</t>
  </si>
  <si>
    <t>6184.750</t>
  </si>
  <si>
    <t>Собинский р-н, Заречное с, Садовая ул, 1</t>
  </si>
  <si>
    <t>Собинский р-н, Колокша п, Железнодорожная ул, 1А</t>
  </si>
  <si>
    <t>Собинский р-н, Колокша п, Железнодорожная ул, 2Б</t>
  </si>
  <si>
    <t>Собинский р-н, Колокша п, Заречная ул, 17</t>
  </si>
  <si>
    <t>Собинский р-н, Колокша п, Заречная ул, 18</t>
  </si>
  <si>
    <t>Собинский р-н, Колокша п, сан Строитель тер, 1</t>
  </si>
  <si>
    <t>421.120</t>
  </si>
  <si>
    <t>Собинский р-н, Колокша п, сан Строитель тер, 3</t>
  </si>
  <si>
    <t>Собинский р-н, Колокша п, Центральная ул, 2</t>
  </si>
  <si>
    <t>411.870</t>
  </si>
  <si>
    <t>Собинский р-н, Колокша п, Центральная ул, 2А</t>
  </si>
  <si>
    <t>459.200</t>
  </si>
  <si>
    <t>Собинский р-н, Колокша п, Центральная ул, 2Б</t>
  </si>
  <si>
    <t>874.500</t>
  </si>
  <si>
    <t>Собинский р-н, Копнино д, Молодежная ул, 19</t>
  </si>
  <si>
    <t>Собинский р-н, Курилово д, Молодежная ул, 1</t>
  </si>
  <si>
    <t>514.030</t>
  </si>
  <si>
    <t>Собинский р-н, Курилово д, Молодежная ул, 2</t>
  </si>
  <si>
    <t>Собинский р-н, Курилово д, Молодежная ул, 4</t>
  </si>
  <si>
    <t>1030.790</t>
  </si>
  <si>
    <t>Собинский р-н, Курилово д, Молодежная ул, 7</t>
  </si>
  <si>
    <t>Собинский р-н, Курилово д, Молодежная ул, 8</t>
  </si>
  <si>
    <t>Собинский р-н, Курилово д, Молодежная ул, 9</t>
  </si>
  <si>
    <t>Собинский р-н, Лакинск г, 10 Октября ул, 1</t>
  </si>
  <si>
    <t>360.150</t>
  </si>
  <si>
    <t>Собинский р-н, Лакинск г, 10 Октября ул, 2</t>
  </si>
  <si>
    <t>1596.320</t>
  </si>
  <si>
    <t>Собинский р-н, Лакинск г, 10 Октября ул, 3</t>
  </si>
  <si>
    <t>Собинский р-н, Лакинск г, 10 Октября ул, 4</t>
  </si>
  <si>
    <t>1266.500</t>
  </si>
  <si>
    <t>Собинский р-н, Лакинск г, 10 Октября ул, 5</t>
  </si>
  <si>
    <t>Собинский р-н, Лакинск г, 17 Партсъезда ул, 5</t>
  </si>
  <si>
    <t>Собинский р-н, Лакинск г, 21 Партсъезда ул, 1</t>
  </si>
  <si>
    <t>Собинский р-н, Лакинск г, 21 Партсъезда ул, 10</t>
  </si>
  <si>
    <t>Собинский р-н, Лакинск г, 21 Партсъезда ул, 11</t>
  </si>
  <si>
    <t>Собинский р-н, Лакинск г, 21 Партсъезда ул, 12</t>
  </si>
  <si>
    <t>Собинский р-н, Лакинск г, 21 Партсъезда ул, 14</t>
  </si>
  <si>
    <t>Собинский р-н, Лакинск г, 21 Партсъезда ул, 15</t>
  </si>
  <si>
    <t>1138.500</t>
  </si>
  <si>
    <t>Собинский р-н, Лакинск г, 21 Партсъезда ул, 17</t>
  </si>
  <si>
    <t>Собинский р-н, Лакинск г, 21 Партсъезда ул, 18</t>
  </si>
  <si>
    <t>Собинский р-н, Лакинск г, 21 Партсъезда ул, 19</t>
  </si>
  <si>
    <t>Собинский р-н, Лакинск г, 21 Партсъезда ул, 20</t>
  </si>
  <si>
    <t>5674.200</t>
  </si>
  <si>
    <t>Собинский р-н, Лакинск г, 21 Партсъезда ул, 21</t>
  </si>
  <si>
    <t>Собинский р-н, Лакинск г, 21 Партсъезда ул, 22</t>
  </si>
  <si>
    <t>1454.500</t>
  </si>
  <si>
    <t>Собинский р-н, Лакинск г, 21 Партсъезда ул, 23</t>
  </si>
  <si>
    <t>Собинский р-н, Лакинск г, 21 Партсъезда ул, 24</t>
  </si>
  <si>
    <t>Собинский р-н, Лакинск г, 21 Партсъезда ул, 25</t>
  </si>
  <si>
    <t>Собинский р-н, Лакинск г, 21 Партсъезда ул, 27</t>
  </si>
  <si>
    <t>Собинский р-н, Лакинск г, 21 Партсъезда ул, 3</t>
  </si>
  <si>
    <t>Собинский р-н, Лакинск г, 21 Партсъезда ул, 5</t>
  </si>
  <si>
    <t>Собинский р-н, Лакинск г, 21 Партсъезда ул, 7</t>
  </si>
  <si>
    <t>Собинский р-н, Лакинск г, 21 Партсъезда ул, 9</t>
  </si>
  <si>
    <t>Собинский р-н, Лакинск г, Вокзальная ул, 22</t>
  </si>
  <si>
    <t>Собинский р-н, Лакинск г, Вокзальная ул, 24</t>
  </si>
  <si>
    <t>Собинский р-н, Лакинск г, Вокзальный пер, 3</t>
  </si>
  <si>
    <t>Собинский р-н, Лакинск г, Горького ул, 10</t>
  </si>
  <si>
    <t>Собинский р-н, Лакинск г, Горького ул, 12</t>
  </si>
  <si>
    <t>Собинский р-н, Лакинск г, Горького ул, 14</t>
  </si>
  <si>
    <t>Собинский р-н, Лакинск г, Карла Маркса ул, 16</t>
  </si>
  <si>
    <t>Собинский р-н, Лакинск г, Карла Маркса ул, 18</t>
  </si>
  <si>
    <t>Собинский р-н, Лакинск г, Карла Маркса ул, 20</t>
  </si>
  <si>
    <t>1297.870</t>
  </si>
  <si>
    <t>Собинский р-н, Лакинск г, Карла Маркса ул, 21</t>
  </si>
  <si>
    <t>Собинский р-н, Лакинск г, Красноармейская ул, 1а</t>
  </si>
  <si>
    <t>Собинский р-н, Лакинск г, Ленина пр-кт, 15</t>
  </si>
  <si>
    <t>286.590</t>
  </si>
  <si>
    <t>Собинский р-н, Лакинск г, Ленина пр-кт, 17</t>
  </si>
  <si>
    <t>Собинский р-н, Лакинск г, Ленина пр-кт, 32</t>
  </si>
  <si>
    <t>Собинский р-н, Лакинск г, Ленина пр-кт, 33а</t>
  </si>
  <si>
    <t>Собинский р-н, Лакинск г, Ленина пр-кт, 34</t>
  </si>
  <si>
    <t>Собинский р-н, Лакинск г, Ленина пр-кт, 36</t>
  </si>
  <si>
    <t>Собинский р-н, Лакинск г, Ленина пр-кт, 55</t>
  </si>
  <si>
    <t>Собинский р-н, Лакинск г, Ленина пр-кт, 65</t>
  </si>
  <si>
    <t>978.040</t>
  </si>
  <si>
    <t>Собинский р-н, Лакинск г, Ленина пр-кт, 67</t>
  </si>
  <si>
    <t>Собинский р-н, Лакинск г, Ленина пр-кт, 71/2</t>
  </si>
  <si>
    <t>Собинский р-н, Лакинск г, Ленина пр-кт, 8/2</t>
  </si>
  <si>
    <t>Собинский р-н, Лакинск г, Ленина пр-кт, 8/3</t>
  </si>
  <si>
    <t>Собинский р-н, Лакинск г, Лермонтова ул, 34</t>
  </si>
  <si>
    <t>Собинский р-н, Лакинск г, Лермонтова ул, 35</t>
  </si>
  <si>
    <t>Собинский р-н, Лакинск г, Лермонтова ул, 36</t>
  </si>
  <si>
    <t>Собинский р-н, Лакинск г, Лермонтова ул, 38</t>
  </si>
  <si>
    <t>Собинский р-н, Лакинск г, Лермонтова ул, 39</t>
  </si>
  <si>
    <t>Собинский р-н, Лакинск г, Лермонтова ул, 40</t>
  </si>
  <si>
    <t>Собинский р-н, Лакинск г, Лермонтова ул, 42</t>
  </si>
  <si>
    <t>Собинский р-н, Лакинск г, Лермонтова ул, 43</t>
  </si>
  <si>
    <t>1594.700</t>
  </si>
  <si>
    <t>Собинский р-н, Лакинск г, Лермонтова ул, 44</t>
  </si>
  <si>
    <t>Собинский р-н, Лакинск г, Лермонтова ул, 46</t>
  </si>
  <si>
    <t>Собинский р-н, Лакинск г, Лермонтова ул, 47</t>
  </si>
  <si>
    <t>Собинский р-н, Лакинск г, Майская ул, 3</t>
  </si>
  <si>
    <t>Собинский р-н, Лакинск г, Майская ул, 5</t>
  </si>
  <si>
    <t>Собинский р-н, Лакинск г, Майская ул, 7</t>
  </si>
  <si>
    <t>Собинский р-н, Лакинск г, Майская ул, 9 соор. 9</t>
  </si>
  <si>
    <t>Собинский р-н, Лакинск г, Маяковского ул, 23</t>
  </si>
  <si>
    <t>Собинский р-н, Лакинск г, Маяковского ул, 25</t>
  </si>
  <si>
    <t>Собинский р-н, Лакинск г, Маяковского ул, 26</t>
  </si>
  <si>
    <t>496.300</t>
  </si>
  <si>
    <t>Собинский р-н, Лакинск г, Маяковского ул, 28</t>
  </si>
  <si>
    <t>Собинский р-н, Лакинск г, Маяковского ул, 30</t>
  </si>
  <si>
    <t>Собинский р-н, Лакинск г, Маяковского ул, 32</t>
  </si>
  <si>
    <t>235.250</t>
  </si>
  <si>
    <t>726.070</t>
  </si>
  <si>
    <t>709.920</t>
  </si>
  <si>
    <t>887.800</t>
  </si>
  <si>
    <t>Собинский р-н, Лакинск г, Мира ул, 39</t>
  </si>
  <si>
    <t>Собинский р-н, Лакинск г, Мира ул, 49б</t>
  </si>
  <si>
    <t>381.150</t>
  </si>
  <si>
    <t>Собинский р-н, Лакинск г, Мира ул, 7а</t>
  </si>
  <si>
    <t>Собинский р-н, Лакинск г, Мира ул, 89</t>
  </si>
  <si>
    <t>651.560</t>
  </si>
  <si>
    <t>Собинский р-н, Лакинск г, Мира ул, 90 корп. 7</t>
  </si>
  <si>
    <t>Собинский р-н, Лакинск г, Мира ул, 90б</t>
  </si>
  <si>
    <t>Собинский р-н, Лакинск г, Мира ул, 93</t>
  </si>
  <si>
    <t>Собинский р-н, Лакинск г, Мира ул, 94</t>
  </si>
  <si>
    <t>Собинский р-н, Лакинск г, Мира ул, 95</t>
  </si>
  <si>
    <t>539.310</t>
  </si>
  <si>
    <t>Собинский р-н, Лакинск г, Мира ул, 96а</t>
  </si>
  <si>
    <t>Собинский р-н, Лакинск г, Мира ул, 97</t>
  </si>
  <si>
    <t>Собинский р-н, Лакинск г, Мира ул, 99</t>
  </si>
  <si>
    <t>Собинский р-н, Лакинск г, Набережная ул, 5</t>
  </si>
  <si>
    <t>Собинский р-н, Лакинск г, Парижской Коммуны ул, 26</t>
  </si>
  <si>
    <t>399.030</t>
  </si>
  <si>
    <t>Собинский р-н, Лакинск г, Парижской Коммуны ул, 29</t>
  </si>
  <si>
    <t>Собинский р-н, Лакинск г, Парижской Коммуны ул, 31</t>
  </si>
  <si>
    <t>Собинский р-н, Лакинск г, Парковый проезд, 2</t>
  </si>
  <si>
    <t>507.330</t>
  </si>
  <si>
    <t>Собинский р-н, Лакинск г, Парковый проезд, 4</t>
  </si>
  <si>
    <t>Собинский р-н, Лакинск г, Пушкина ул, 10</t>
  </si>
  <si>
    <t>Собинский р-н, Лакинск г, Пушкина ул, 11</t>
  </si>
  <si>
    <t>Собинский р-н, Лакинск г, Советская ул, 16</t>
  </si>
  <si>
    <t>Собинский р-н, Лакинск г, Советская ул, 20</t>
  </si>
  <si>
    <t>Собинский р-н, Лакинск г, Советская ул, 4</t>
  </si>
  <si>
    <t>Собинский р-н, Лакинск г, Советская ул, 63</t>
  </si>
  <si>
    <t>783.680</t>
  </si>
  <si>
    <t>Собинский р-н, Лакинск г, Советская ул, 65</t>
  </si>
  <si>
    <t>Собинский р-н, Лакинск г, Спортивная ул, 10а</t>
  </si>
  <si>
    <t>Собинский р-н, Лакинск г, Спортивная ул, 17а</t>
  </si>
  <si>
    <t>Собинский р-н, Лакинск г, Спортивная ул, 18</t>
  </si>
  <si>
    <t>Собинский р-н, Лакинск г, Спортивная ул, 1а</t>
  </si>
  <si>
    <t>412.960</t>
  </si>
  <si>
    <t>Собинский р-н, Лакинск г, Спортивная ул, 3а</t>
  </si>
  <si>
    <t>408.980</t>
  </si>
  <si>
    <t>Собинский р-н, Лакинск г, Текстильщиков ул, 1а</t>
  </si>
  <si>
    <t>Собинский р-н, Лакинск г, Текстильщиков ул, 2</t>
  </si>
  <si>
    <t>Собинский р-н, Лакинск г, Текстильщиков ул, 3</t>
  </si>
  <si>
    <t>Собинский р-н, Лакинск г, Текстильщиков ул, 4</t>
  </si>
  <si>
    <t>Собинский р-н, Лакинск г, Текстильщиков ул, 9</t>
  </si>
  <si>
    <t>Собинский р-н, Лакинск г, Центральная площадь ул, 3</t>
  </si>
  <si>
    <t>Собинский р-н, Рождествено с, Дружбы ул, 1</t>
  </si>
  <si>
    <t>Собинский р-н, Рождествено с, Дружбы ул, 3</t>
  </si>
  <si>
    <t>378.900</t>
  </si>
  <si>
    <t>Собинский р-н, Рождествено с, Мира ул, 5</t>
  </si>
  <si>
    <t>Собинский р-н, Рождествено с, Набережная ул, 1</t>
  </si>
  <si>
    <t>Собинский р-н, Рождествено с, Порошина ул, 11</t>
  </si>
  <si>
    <t>Собинский р-н, Рождествено с, Порошина ул, 13</t>
  </si>
  <si>
    <t>502.300</t>
  </si>
  <si>
    <t>Собинский р-н, Рождествено с, Школьный пер, 9</t>
  </si>
  <si>
    <t>Собинский р-н, Ставрово п, Жуковского ул, 26</t>
  </si>
  <si>
    <t>Собинский р-н, Ставрово п, Комсомольская ул, 10</t>
  </si>
  <si>
    <t>Собинский р-н, Ставрово п, Комсомольская ул, 11</t>
  </si>
  <si>
    <t>Собинский р-н, Ставрово п, Комсомольская ул, 12</t>
  </si>
  <si>
    <t>Собинский р-н, Ставрово п, Комсомольская ул, 13</t>
  </si>
  <si>
    <t>Собинский р-н, Ставрово п, Комсомольская ул, 16</t>
  </si>
  <si>
    <t>Собинский р-н, Ставрово п, Комсомольская ул, 3</t>
  </si>
  <si>
    <t>Собинский р-н, Ставрово п, Комсомольская ул, 3А</t>
  </si>
  <si>
    <t>Собинский р-н, Ставрово п, Комсомольская ул, 4</t>
  </si>
  <si>
    <t>Собинский р-н, Ставрово п, Комсомольская ул, 4А</t>
  </si>
  <si>
    <t>Собинский р-н, Ставрово п, Комсомольская ул, 5</t>
  </si>
  <si>
    <t>Собинский р-н, Ставрово п, Комсомольская ул, 6</t>
  </si>
  <si>
    <t>Собинский р-н, Ставрово п, Комсомольская ул, 7А</t>
  </si>
  <si>
    <t>Собинский р-н, Ставрово п, Механизаторов ул, 19А</t>
  </si>
  <si>
    <t>Собинский р-н, Ставрово п, Механизаторов ул, 6</t>
  </si>
  <si>
    <t>Собинский р-н, Ставрово п, Механизаторов ул, 9</t>
  </si>
  <si>
    <t>Собинский р-н, Ставрово п, Механизаторов ул, 9А</t>
  </si>
  <si>
    <t>Собинский р-н, Ставрово п, Октябрьская ул, 1</t>
  </si>
  <si>
    <t>Собинский р-н, Ставрово п, Октябрьская ул, 107</t>
  </si>
  <si>
    <t>Собинский р-н, Ставрово п, Октябрьская ул, 109</t>
  </si>
  <si>
    <t>Собинский р-н, Ставрово п, Октябрьская ул, 111</t>
  </si>
  <si>
    <t>Собинский р-н, Ставрово п, Октябрьская ул, 117</t>
  </si>
  <si>
    <t>Собинский р-н, Ставрово п, Октябрьская ул, 126</t>
  </si>
  <si>
    <t>Собинский р-н, Ставрово п, Октябрьская ул, 130</t>
  </si>
  <si>
    <t>Собинский р-н, Ставрово п, Октябрьская ул, 134</t>
  </si>
  <si>
    <t>Собинский р-н, Ставрово п, Октябрьская ул, 136</t>
  </si>
  <si>
    <t>Собинский р-н, Ставрово п, Октябрьская ул, 140</t>
  </si>
  <si>
    <t>Собинский р-н, Ставрово п, Октябрьская ул, 142</t>
  </si>
  <si>
    <t>Собинский р-н, Ставрово п, Октябрьская ул, 5</t>
  </si>
  <si>
    <t>Собинский р-н, Ставрово п, Островского ул, 2Б</t>
  </si>
  <si>
    <t>683.300</t>
  </si>
  <si>
    <t>Собинский р-н, Ставрово п, Садовая ул, 4</t>
  </si>
  <si>
    <t>Собинский р-н, Ставрово п, Советская ул, 34</t>
  </si>
  <si>
    <t>Собинский р-н, Ставрово п, Советская ул, 41</t>
  </si>
  <si>
    <t>Собинский р-н, Ставрово п, Советская ул, 43</t>
  </si>
  <si>
    <t>Собинский р-н, Ставрово п, Советская ул, 45</t>
  </si>
  <si>
    <t>Собинский р-н, Ставрово п, Советская ул, 47</t>
  </si>
  <si>
    <t>Собинский р-н, Ставрово п, Советская ул, 49</t>
  </si>
  <si>
    <t>Собинский р-н, Ставрово п, Советская ул, 82</t>
  </si>
  <si>
    <t>Собинский р-н, Ставрово п, Советская ул, 86</t>
  </si>
  <si>
    <t>Собинский р-н, Ставрово п, Советская ул, 88</t>
  </si>
  <si>
    <t>Собинский р-н, Ставрово п, Советская ул, 92</t>
  </si>
  <si>
    <t>Собинский р-н, Ставрово п, Советская ул, 94</t>
  </si>
  <si>
    <t>Собинский р-н, Ставрово п, Совхозная ул, 3А</t>
  </si>
  <si>
    <t>Собинский р-н, Ставрово п, Совхозная ул, 4В</t>
  </si>
  <si>
    <t>Собинский р-н, Ставрово п, Совхозная ул, 6</t>
  </si>
  <si>
    <t>Собинский р-н, Ставрово п, Совхозная ул, 7</t>
  </si>
  <si>
    <t>Собинский р-н, Ставрово п, Школьная ул, 1</t>
  </si>
  <si>
    <t>Собинский р-н, Ставрово п, Школьная ул, 2</t>
  </si>
  <si>
    <t>Собинский р-н, Ставрово п, Школьная ул, 3</t>
  </si>
  <si>
    <t>Собинский р-н, Ставрово п, Школьная ул, 4</t>
  </si>
  <si>
    <t>Собинский р-н, Ставрово п, Юбилейная ул, 10</t>
  </si>
  <si>
    <t>Собинский р-н, Ставрово п, Юбилейная ул, 13</t>
  </si>
  <si>
    <t>Собинский р-н, Ставрово п, Юбилейная ул, 15</t>
  </si>
  <si>
    <t>Собинский р-н, Ставрово п, Юбилейная ул, 2</t>
  </si>
  <si>
    <t>Собинский р-н, Ставрово п, Юбилейная ул, 3</t>
  </si>
  <si>
    <t>Собинский р-н, Ставрово п, Юбилейная ул, 3А</t>
  </si>
  <si>
    <t>Собинский р-н, Ставрово п, Юбилейная ул, 4</t>
  </si>
  <si>
    <t>Собинский р-н, Ставрово п, Юбилейная ул, 4А</t>
  </si>
  <si>
    <t>Собинский р-н, Ставрово п, Юбилейная ул, 5</t>
  </si>
  <si>
    <t>Собинский р-н, Ставрово п, Юбилейная ул, 6</t>
  </si>
  <si>
    <t>Собинский р-н, Ставрово п, Юбилейная ул, 7</t>
  </si>
  <si>
    <t>Собинский р-н, Ставрово п, Юбилейная ул, 8</t>
  </si>
  <si>
    <t>Собинский р-н, Ставрово п, Южная ул, 1</t>
  </si>
  <si>
    <t>Собинский р-н, Ставрово п, Южная ул, 2</t>
  </si>
  <si>
    <t>Собинский р-н, Толпухово д, Молодежная ул, 1</t>
  </si>
  <si>
    <t>Собинский р-н, Толпухово д, Молодежная ул, 2</t>
  </si>
  <si>
    <t>Собинский р-н, Толпухово д, Молодежная ул, 21</t>
  </si>
  <si>
    <t>Собинский р-н, Толпухово д, Молодежная ул, 3</t>
  </si>
  <si>
    <t>Собинский р-н, Толпухово д, Молодежная ул, 4</t>
  </si>
  <si>
    <t>Собинский р-н, Толпухово д, Молодежная ул, 5</t>
  </si>
  <si>
    <t>Собинский р-н, Толпухово д, Молодежная ул, 6</t>
  </si>
  <si>
    <t>Собинский р-н, Толпухово д, Молодежная ул, 7</t>
  </si>
  <si>
    <t>Собинский р-н, Толпухово д, Молодежная ул, 8</t>
  </si>
  <si>
    <t>Собинский р-н, Толпухово д, Молодежная ул, 9</t>
  </si>
  <si>
    <t>Собинский р-н, Ундольский п, Совхозная ул, 1</t>
  </si>
  <si>
    <t>Собинский р-н, Ундольский п, Совхозная ул, 2</t>
  </si>
  <si>
    <t>Собинский р-н, Ундольский п, Совхозная ул, 3</t>
  </si>
  <si>
    <t>Собинский р-н, Ундольский п, Совхозная ул, 4</t>
  </si>
  <si>
    <t>Собинский р-н, Ундольский п, Совхозная ул, 5</t>
  </si>
  <si>
    <t>Собинский р-н, Ундольский п, Школьная ул, 2</t>
  </si>
  <si>
    <t>Собинский р-н, Ундольский п, Школьная ул, 20</t>
  </si>
  <si>
    <t>Собинский р-н, Ундольский п, Школьная ул, 22</t>
  </si>
  <si>
    <t>Собинский р-н, Ундольский п, Школьная ул, 32</t>
  </si>
  <si>
    <t>Собинский р-н, Фетинино с, Молодежная ул, 1</t>
  </si>
  <si>
    <t>503.130</t>
  </si>
  <si>
    <t>Собинский р-н, Фетинино с, Молодежная ул, 3</t>
  </si>
  <si>
    <t>Собинский р-н, Фетинино с, Молодежная ул, 4</t>
  </si>
  <si>
    <t>Собинский р-н, Фетинино с, Молодежная ул, 5</t>
  </si>
  <si>
    <t>483.920</t>
  </si>
  <si>
    <t>449.920</t>
  </si>
  <si>
    <t>433.920</t>
  </si>
  <si>
    <t>Собинский р-н, Черкутино с, Мира ул, 10</t>
  </si>
  <si>
    <t>Собинский р-н, Черкутино с, Мира ул, 11</t>
  </si>
  <si>
    <t>380.370</t>
  </si>
  <si>
    <t>Собинский р-н, Черкутино с, Мира ул, 12</t>
  </si>
  <si>
    <t>380.870</t>
  </si>
  <si>
    <t>Собинский р-н, Черкутино с, Мира ул, 13</t>
  </si>
  <si>
    <t>Собинский р-н, Черкутино с, Мира ул, 14</t>
  </si>
  <si>
    <t>Собинский р-н, Черкутино с, Мира ул, 15</t>
  </si>
  <si>
    <t>Собинский р-н, Черкутино с, Мира ул, 16</t>
  </si>
  <si>
    <t>Собинский р-н, Черкутино с, Мира ул, 4</t>
  </si>
  <si>
    <t>Собинский р-н, Черкутино с, Мира ул, 5</t>
  </si>
  <si>
    <t>Собинский р-н, Черкутино с, Мира ул, 6</t>
  </si>
  <si>
    <t>Собинский р-н, Черкутино с, Мира ул, 7</t>
  </si>
  <si>
    <t>514.400</t>
  </si>
  <si>
    <t>Собинский р-н, Черкутино с, Мира ул, 8</t>
  </si>
  <si>
    <t>Собинский р-н, Черкутино с, Мира ул, 9</t>
  </si>
  <si>
    <t>Собинский р-н, Юрино д, Санаторий Тонус ул, 2</t>
  </si>
  <si>
    <t>Судогда г, 1-й Первомайский пер, 2а</t>
  </si>
  <si>
    <t>527.510</t>
  </si>
  <si>
    <t>Судогда г, 2-й Первомайский пер, 4</t>
  </si>
  <si>
    <t>Судогда г, 2-й Первомайский пер, 5</t>
  </si>
  <si>
    <t>Судогда г, Большой Советский пер, 17</t>
  </si>
  <si>
    <t>Судогда г, Буденного ул, 4</t>
  </si>
  <si>
    <t>1462.300</t>
  </si>
  <si>
    <t>Судогда г, Бякова ул, 14</t>
  </si>
  <si>
    <t>393.750</t>
  </si>
  <si>
    <t>Судогда г, Бякова ул, 16</t>
  </si>
  <si>
    <t>Судогда г, Бякова ул, 20</t>
  </si>
  <si>
    <t>Судогда г, Бякова ул, 22</t>
  </si>
  <si>
    <t>Судогда г, Бякова ул, 24</t>
  </si>
  <si>
    <t>196.800</t>
  </si>
  <si>
    <t>Судогда г, Бякова ул, 26</t>
  </si>
  <si>
    <t>Судогда г, Бякова ул, 28</t>
  </si>
  <si>
    <t>Судогда г, Бякова ул, 28а</t>
  </si>
  <si>
    <t>Судогда г, Бякова ул, 30</t>
  </si>
  <si>
    <t>Судогда г, Бякова ул, 30а</t>
  </si>
  <si>
    <t>Судогда г, Бякова ул, 32</t>
  </si>
  <si>
    <t>645.870</t>
  </si>
  <si>
    <t>Судогда г, Бякова ул, 32а</t>
  </si>
  <si>
    <t>643.800</t>
  </si>
  <si>
    <t>Судогда г, Бякова ул, 34</t>
  </si>
  <si>
    <t>Судогда г, Гагарина ул, 10</t>
  </si>
  <si>
    <t>Судогда г, Гагарина ул, 11</t>
  </si>
  <si>
    <t>783.800</t>
  </si>
  <si>
    <t>837.550</t>
  </si>
  <si>
    <t>Судогда г, Гагарина ул, 19</t>
  </si>
  <si>
    <t>849.800</t>
  </si>
  <si>
    <t>Судогда г, Гагарина ул, 1а</t>
  </si>
  <si>
    <t>Судогда г, Гагарина ул, 2</t>
  </si>
  <si>
    <t>436.250</t>
  </si>
  <si>
    <t>Судогда г, Гагарина ул, 3а</t>
  </si>
  <si>
    <t>733.930</t>
  </si>
  <si>
    <t>Судогда г, Гагарина ул, 4</t>
  </si>
  <si>
    <t>438.320</t>
  </si>
  <si>
    <t>Судогда г, Гагарина ул, 5а</t>
  </si>
  <si>
    <t>491.720</t>
  </si>
  <si>
    <t>506.520</t>
  </si>
  <si>
    <t>665.880</t>
  </si>
  <si>
    <t>Судогда г, Гагарина ул, 8</t>
  </si>
  <si>
    <t>636.720</t>
  </si>
  <si>
    <t>Судогда г, Карла Маркса ул, 100/8</t>
  </si>
  <si>
    <t>Судогда г, Карла Маркса ул, 15</t>
  </si>
  <si>
    <t>Судогда г, Карла Маркса ул, 2</t>
  </si>
  <si>
    <t>Судогда г, Карла Маркса ул, 34</t>
  </si>
  <si>
    <t>Судогда г, Карла Маркса ул, 40</t>
  </si>
  <si>
    <t>762.100</t>
  </si>
  <si>
    <t>Судогда г, Карла Маркса ул, 7</t>
  </si>
  <si>
    <t>86.000</t>
  </si>
  <si>
    <t>Судогда г, Карла Маркса ул, 75</t>
  </si>
  <si>
    <t>Судогда г, Карла Маркса ул, 77</t>
  </si>
  <si>
    <t>Судогда г, Карла Маркса ул, 84</t>
  </si>
  <si>
    <t>Судогда г, Коммунистическая ул, 1</t>
  </si>
  <si>
    <t>1233.100</t>
  </si>
  <si>
    <t>Судогда г, Коммунистическая ул, 10</t>
  </si>
  <si>
    <t>Судогда г, Коммунистическая ул, 2</t>
  </si>
  <si>
    <t>Судогда г, Коммунистическая ул, 3</t>
  </si>
  <si>
    <t>985.900</t>
  </si>
  <si>
    <t>Судогда г, Коммунистическая ул, 4</t>
  </si>
  <si>
    <t>Судогда г, Коммунистическая ул, 4а</t>
  </si>
  <si>
    <t>Судогда г, Коммунистическая ул, 5</t>
  </si>
  <si>
    <t>Судогда г, Коммунистическая ул, 6</t>
  </si>
  <si>
    <t>1538.900</t>
  </si>
  <si>
    <t>Судогда г, Коммунистическая ул, 7</t>
  </si>
  <si>
    <t>Судогда г, Коммунистическая ул, 8</t>
  </si>
  <si>
    <t>Судогда г, Коммунистическая ул, 9</t>
  </si>
  <si>
    <t>Судогда г, Красная ул, 20</t>
  </si>
  <si>
    <t>Судогда г, Красная ул, 37</t>
  </si>
  <si>
    <t>Судогда г, Краснознаменная ул, 10</t>
  </si>
  <si>
    <t>Судогда г, Ленина ул, 15</t>
  </si>
  <si>
    <t>274.360</t>
  </si>
  <si>
    <t>Судогда г, Ленина ул, 17</t>
  </si>
  <si>
    <t>Судогда г, Ленина ул, 25</t>
  </si>
  <si>
    <t>Судогда г, Ленина ул, 34</t>
  </si>
  <si>
    <t>Судогда г, Ленина ул, 37</t>
  </si>
  <si>
    <t>Судогда г, Ленина ул, 54в</t>
  </si>
  <si>
    <t>149.580</t>
  </si>
  <si>
    <t>892.700</t>
  </si>
  <si>
    <t>Судогда г, Ленина ул, 63</t>
  </si>
  <si>
    <t>Судогда г, Ленина ул, 7</t>
  </si>
  <si>
    <t>Судогда г, Ленина ул, 70</t>
  </si>
  <si>
    <t>693.120</t>
  </si>
  <si>
    <t>Судогда г, Ленина ул, 74</t>
  </si>
  <si>
    <t>Судогда г, Ленина ул, 76</t>
  </si>
  <si>
    <t>Судогда г, Малый Советский пер, 14</t>
  </si>
  <si>
    <t>Судогда г, Малый Советский пер, 14а</t>
  </si>
  <si>
    <t>773.600</t>
  </si>
  <si>
    <t>Судогда г, Муромское шоссе ул, 7</t>
  </si>
  <si>
    <t>1446.100</t>
  </si>
  <si>
    <t>Судогда г, Октябрьская ул, 97</t>
  </si>
  <si>
    <t>Судогда г, Пионерская ул, 25</t>
  </si>
  <si>
    <t>Судогда г, Площадь Свободы ул, 10</t>
  </si>
  <si>
    <t>402.180</t>
  </si>
  <si>
    <t>Судогда г, Поспелова пер, 5</t>
  </si>
  <si>
    <t>Судогда г, Поспелова пер, 8</t>
  </si>
  <si>
    <t>Судогда г, Пролетарская ул, 15а</t>
  </si>
  <si>
    <t>738.280</t>
  </si>
  <si>
    <t>Судогда г, Пролетарская ул, 17</t>
  </si>
  <si>
    <t>Судогда г, Пролетарская ул, 17а</t>
  </si>
  <si>
    <t>1235.100</t>
  </si>
  <si>
    <t>Судогда г, Пролетарская ул, 19</t>
  </si>
  <si>
    <t>Судогда г, Пролетарская ул, 19а</t>
  </si>
  <si>
    <t>1069.700</t>
  </si>
  <si>
    <t>436.970</t>
  </si>
  <si>
    <t>Судогда г, Пролетарская ул, 23</t>
  </si>
  <si>
    <t>Судогда г, Пролетарская ул, 25</t>
  </si>
  <si>
    <t>Судогда г, Пролетарская ул, 27</t>
  </si>
  <si>
    <t>Судогда г, Пролетарская ул, 29</t>
  </si>
  <si>
    <t>Судогда г, Пролетарская ул, 31</t>
  </si>
  <si>
    <t>Судогда г, Пролетарская ул, 7</t>
  </si>
  <si>
    <t>Судогда г, Пушкина ул, 38</t>
  </si>
  <si>
    <t>Судогда г, Северная ул, 5</t>
  </si>
  <si>
    <t>797.200</t>
  </si>
  <si>
    <t>Судогда г, Текстильщиков ул, 10а</t>
  </si>
  <si>
    <t>Судогда г, Текстильщиков ул, 10б</t>
  </si>
  <si>
    <t>Судогда г, Текстильщиков ул, 10в</t>
  </si>
  <si>
    <t>666.300</t>
  </si>
  <si>
    <t>Судогда г, Текстильщиков ул, 2</t>
  </si>
  <si>
    <t>Судогда г, Текстильщиков ул, 3</t>
  </si>
  <si>
    <t>1332.100</t>
  </si>
  <si>
    <t>Судогда г, Текстильщиков ул, 4</t>
  </si>
  <si>
    <t>2074.850</t>
  </si>
  <si>
    <t>Судогда г, Текстильщиков ул, 6</t>
  </si>
  <si>
    <t>Судогда г, Текстильщиков ул, 7</t>
  </si>
  <si>
    <t>Судогда г, Химиков ул, 1</t>
  </si>
  <si>
    <t>Судогда г, Химиков ул, 11</t>
  </si>
  <si>
    <t>1645.400</t>
  </si>
  <si>
    <t>Судогда г, Химиков ул, 3</t>
  </si>
  <si>
    <t>Судогда г, Химиков ул, 5</t>
  </si>
  <si>
    <t>Судогда г, Химиков ул, 7</t>
  </si>
  <si>
    <t>1432.040</t>
  </si>
  <si>
    <t>Судогда г, Химиков ул, 9</t>
  </si>
  <si>
    <t>Судогда г, Чапаева ул, 12</t>
  </si>
  <si>
    <t>Судогда г, Чапаева ул, 12а</t>
  </si>
  <si>
    <t>Судогда г, Чапаева ул, 32</t>
  </si>
  <si>
    <t>Судогда г, Чапаева ул, 35</t>
  </si>
  <si>
    <t>Судогда г, Чапаева ул, 43</t>
  </si>
  <si>
    <t>1020.400</t>
  </si>
  <si>
    <t>Судогодский р-н, Андреево п, Коммунистическая ул, 4</t>
  </si>
  <si>
    <t>Судогодский р-н, Андреево п, Коммунистическая ул, 6</t>
  </si>
  <si>
    <t>Судогодский р-н, Андреево п, Коммунистическая ул, 8</t>
  </si>
  <si>
    <t>Судогодский р-н, Андреево п, Первомайская ул, 13</t>
  </si>
  <si>
    <t>541.800</t>
  </si>
  <si>
    <t>Судогодский р-н, Андреево п, Первомайская ул, 15</t>
  </si>
  <si>
    <t>Судогодский р-н, Андреево п, Первомайская ул, 17</t>
  </si>
  <si>
    <t>Судогодский р-н, Андреево п, Первомайская ул, 19</t>
  </si>
  <si>
    <t>Судогодский р-н, Андреево п, Первомайская ул, 3</t>
  </si>
  <si>
    <t>Судогодский р-н, Андреево п, Первомайская ул, 4</t>
  </si>
  <si>
    <t>1343.100</t>
  </si>
  <si>
    <t>Судогодский р-н, Андреево п, Первомайская ул, 5</t>
  </si>
  <si>
    <t>Судогодский р-н, Андреево п, Первомайская ул, 6</t>
  </si>
  <si>
    <t>Судогодский р-н, Андреево п, Первомайская ул, 9</t>
  </si>
  <si>
    <t>Судогодский р-н, Андреево п, Почтовая ул, 12</t>
  </si>
  <si>
    <t>435.100</t>
  </si>
  <si>
    <t>Судогодский р-н, Андреево п, Почтовая ул, 47</t>
  </si>
  <si>
    <t>Судогодский р-н, Андреево п, Почтовая ул, 49</t>
  </si>
  <si>
    <t>Судогодский р-н, Андреево п, Почтовая ул, 51</t>
  </si>
  <si>
    <t>Судогодский р-н, Андреево п, Труда ул, 25</t>
  </si>
  <si>
    <t>Судогодский р-н, Бараки д, Молодежная ул, 1</t>
  </si>
  <si>
    <t>Судогодский р-н, Бараки д, Молодежная ул, 2</t>
  </si>
  <si>
    <t>Судогодский р-н, Бег п, Октябрьская ул, 10</t>
  </si>
  <si>
    <t>344.500</t>
  </si>
  <si>
    <t>Судогодский р-н, Бег п, Октябрьская ул, 14</t>
  </si>
  <si>
    <t>521.280</t>
  </si>
  <si>
    <t>Судогодский р-н, Бег п, Октябрьская ул, 15</t>
  </si>
  <si>
    <t>Судогодский р-н, Бег п, Октябрьская ул, 19</t>
  </si>
  <si>
    <t>520.130</t>
  </si>
  <si>
    <t>Судогодский р-н, Бег п, Октябрьская ул, 21</t>
  </si>
  <si>
    <t>Судогодский р-н, Бег п, Октябрьская ул, 23</t>
  </si>
  <si>
    <t>Судогодский р-н, Бег п, Октябрьская ул, 25</t>
  </si>
  <si>
    <t>Судогодский р-н, Бег п, Октябрьская ул, 29</t>
  </si>
  <si>
    <t>Судогодский р-н, Бег п, Спортивная ул, 13</t>
  </si>
  <si>
    <t>Судогодский р-н, Бег п, Спортивная ул, 15</t>
  </si>
  <si>
    <t>428.590</t>
  </si>
  <si>
    <t>Судогодский р-н, Бег п, Спортивная ул, 17</t>
  </si>
  <si>
    <t>738.540</t>
  </si>
  <si>
    <t>Судогодский р-н, Бег п, Спортивная ул, 3</t>
  </si>
  <si>
    <t>513.830</t>
  </si>
  <si>
    <t>Судогодский р-н, Бег п, Спортивная ул, 5</t>
  </si>
  <si>
    <t>Судогодский р-н, Бег п, Спортивная ул, 7</t>
  </si>
  <si>
    <t>638.210</t>
  </si>
  <si>
    <t>Судогодский р-н, Бег п, Спортивная ул, 9</t>
  </si>
  <si>
    <t>Судогодский р-н, Болотский п, Садовая ул, 18</t>
  </si>
  <si>
    <t>Судогодский р-н, Болотский п, Школьная ул, 8</t>
  </si>
  <si>
    <t>Судогодский р-н, Вяткино д, Докучаева ул, 10</t>
  </si>
  <si>
    <t>Судогодский р-н, Вяткино д, Докучаева ул, 12</t>
  </si>
  <si>
    <t>Судогодский р-н, Вяткино д, Докучаева ул, 2</t>
  </si>
  <si>
    <t>Судогодский р-н, Вяткино д, Докучаева ул, 3</t>
  </si>
  <si>
    <t>Судогодский р-н, Вяткино д, Докучаева ул, 8</t>
  </si>
  <si>
    <t>585.920</t>
  </si>
  <si>
    <t>Судогодский р-н, Вяткино д, Прянишникова ул, 1</t>
  </si>
  <si>
    <t>Судогодский р-н, Вяткино д, Прянишникова ул, 1а</t>
  </si>
  <si>
    <t>8588.000</t>
  </si>
  <si>
    <t>Судогодский р-н, Вяткино д, Прянишникова ул, 3</t>
  </si>
  <si>
    <t>Судогодский р-н, Головино п, Гагарина ул, 25</t>
  </si>
  <si>
    <t>Судогодский р-н, Головино п, Гагарина ул, 26</t>
  </si>
  <si>
    <t>Судогодский р-н, Головино п, Гагарина ул, 28</t>
  </si>
  <si>
    <t>Судогодский р-н, Головино п, Гагарина ул, 30</t>
  </si>
  <si>
    <t>Судогодский р-н, Головино п, Зеленая ул, 1</t>
  </si>
  <si>
    <t>Судогодский р-н, Головино п, Радужная ул, 1</t>
  </si>
  <si>
    <t>Судогодский р-н, Головино п, Радужная ул, 11</t>
  </si>
  <si>
    <t>489.900</t>
  </si>
  <si>
    <t>Судогодский р-н, Головино п, Радужная ул, 13</t>
  </si>
  <si>
    <t>Судогодский р-н, Головино п, Радужная ул, 16</t>
  </si>
  <si>
    <t>Судогодский р-н, Головино п, Радужная ул, 17</t>
  </si>
  <si>
    <t>Судогодский р-н, Головино п, Радужная ул, 18</t>
  </si>
  <si>
    <t>Судогодский р-н, Головино п, Радужная ул, 23</t>
  </si>
  <si>
    <t>453.300</t>
  </si>
  <si>
    <t>Судогодский р-н, Головино п, Радужная ул, 24</t>
  </si>
  <si>
    <t>Судогодский р-н, Головино п, Радужная ул, 3</t>
  </si>
  <si>
    <t>Судогодский р-н, Головино п, Радужная ул, 4</t>
  </si>
  <si>
    <t>Судогодский р-н, Головино п, Радужная ул, 5</t>
  </si>
  <si>
    <t>Судогодский р-н, Головино п, Радужная ул, 6</t>
  </si>
  <si>
    <t>Судогодский р-н, Головино п, Советская ул, 19А</t>
  </si>
  <si>
    <t>1022.750</t>
  </si>
  <si>
    <t>Судогодский р-н, Головино п, Советская ул, 28</t>
  </si>
  <si>
    <t>Судогодский р-н, Головино п, Сосновая ул, 7</t>
  </si>
  <si>
    <t>767.500</t>
  </si>
  <si>
    <t>Судогодский р-н, Головино п, Юбилейная ул, 10А</t>
  </si>
  <si>
    <t>Судогодский р-н, Головино п, Юбилейная ул, 11А</t>
  </si>
  <si>
    <t>Судогодский р-н, Головино п, Юбилейная ул, 11Б</t>
  </si>
  <si>
    <t>Судогодский р-н, Гонобилово д, Центральная ул, 1</t>
  </si>
  <si>
    <t>Судогодский р-н, Гонобилово д, Центральная ул, 2</t>
  </si>
  <si>
    <t>Судогодский р-н, Гридино д, Молодежная ул, 10</t>
  </si>
  <si>
    <t>Судогодский р-н, Гридино д, Молодежная ул, 11</t>
  </si>
  <si>
    <t>Судогодский р-н, Ильино д, Молодежная ул, 1</t>
  </si>
  <si>
    <t>Судогодский р-н, Ильино д, Молодежная ул, 2</t>
  </si>
  <si>
    <t>Судогодский р-н, Ильино д, Молодежная ул, 3</t>
  </si>
  <si>
    <t>Судогодский р-н, Ильино д, Молодежная ул, 5</t>
  </si>
  <si>
    <t>Судогодский р-н, Ильино д, Молодежная ул, 6</t>
  </si>
  <si>
    <t>Судогодский р-н, им Воровского п, Воровского ул, 49</t>
  </si>
  <si>
    <t>176.130</t>
  </si>
  <si>
    <t>Судогодский р-н, им Воровского п, Спортивная ул, 11</t>
  </si>
  <si>
    <t>225.420</t>
  </si>
  <si>
    <t>Судогодский р-н, им Воровского п, Спортивная ул, 13</t>
  </si>
  <si>
    <t>Судогодский р-н, им Воровского п, Спортивная ул, 2а</t>
  </si>
  <si>
    <t>749.450</t>
  </si>
  <si>
    <t>Судогодский р-н, им Воровского п, Спортивная ул, 2б</t>
  </si>
  <si>
    <t>728.260</t>
  </si>
  <si>
    <t>Судогодский р-н, им Воровского п, Спортивная ул, 2в</t>
  </si>
  <si>
    <t>225.090</t>
  </si>
  <si>
    <t>Судогодский р-н, им Воровского п, Спортивная ул, 5</t>
  </si>
  <si>
    <t>Судогодский р-н, им Воровского п, Спортивная ул, 6</t>
  </si>
  <si>
    <t>230.910</t>
  </si>
  <si>
    <t>484.790</t>
  </si>
  <si>
    <t>Судогодский р-н, им Воровского п, Спортивная ул, 9</t>
  </si>
  <si>
    <t>Судогодский р-н, Колычево д, Муромская ул, 1</t>
  </si>
  <si>
    <t>Судогодский р-н, Кондряево д, Колхозная ул, 14</t>
  </si>
  <si>
    <t>Судогодский р-н, Кондряево д, Колхозная ул, 15</t>
  </si>
  <si>
    <t>Судогодский р-н, Коняево п, 45</t>
  </si>
  <si>
    <t>718.530</t>
  </si>
  <si>
    <t>Судогодский р-н, Красный Богатырь п, Ленина ул, 18</t>
  </si>
  <si>
    <t>Судогодский р-н, Красный Богатырь п, Ленина ул, 32</t>
  </si>
  <si>
    <t>Судогодский р-н, Красный Богатырь п, Ленина ул, 32а</t>
  </si>
  <si>
    <t>Судогодский р-н, Красный Богатырь п, Пионерская ул, 2</t>
  </si>
  <si>
    <t>Судогодский р-н, Красный Богатырь п, Пионерская ул, 4</t>
  </si>
  <si>
    <t>Судогодский р-н, Лаврово д, Молодежная ул, 2</t>
  </si>
  <si>
    <t>Судогодский р-н, Лаврово д, Молодежная ул, 3</t>
  </si>
  <si>
    <t>Судогодский р-н, Лаврово д, Молодежная ул, 4</t>
  </si>
  <si>
    <t>834.100</t>
  </si>
  <si>
    <t>Судогодский р-н, Лаврово д, Молодежная ул, 5</t>
  </si>
  <si>
    <t>607.800</t>
  </si>
  <si>
    <t>Судогодский р-н, Лаврово д, Новая ул, 2</t>
  </si>
  <si>
    <t>227.900</t>
  </si>
  <si>
    <t>Судогодский р-н, Лаврово д, Новая ул, 3</t>
  </si>
  <si>
    <t>Судогодский р-н, Лаврово д, Новая ул, 4</t>
  </si>
  <si>
    <t>Судогодский р-н, Ликино с, Лесная ул, 10</t>
  </si>
  <si>
    <t>Судогодский р-н, Ликино с, Лесная ул, 11</t>
  </si>
  <si>
    <t>Судогодский р-н, Ликино с, Лесная ул, 12</t>
  </si>
  <si>
    <t>Судогодский р-н, Ликино с, Лесная ул, 17</t>
  </si>
  <si>
    <t>Судогодский р-н, Ликино с, Лесная ул, 18</t>
  </si>
  <si>
    <t>Судогодский р-н, Ликино с, Лесная ул, 6</t>
  </si>
  <si>
    <t>Судогодский р-н, Ликино с, Лесная ул, 7</t>
  </si>
  <si>
    <t>Судогодский р-н, Ликино с, Лесная ул, 8</t>
  </si>
  <si>
    <t>Судогодский р-н, Ликино с, Лесная ул, 9</t>
  </si>
  <si>
    <t>Судогодский р-н, Мошок с, Заводская ул, 14</t>
  </si>
  <si>
    <t>Судогодский р-н, Мошок с, Заводская ул, 16</t>
  </si>
  <si>
    <t>Судогодский р-н, Мошок с, Заводская ул, 22</t>
  </si>
  <si>
    <t>Судогодский р-н, Мошок с, Заводская ул, 26</t>
  </si>
  <si>
    <t>939.300</t>
  </si>
  <si>
    <t>Судогодский р-н, Мошок с, Заводская ул, 28</t>
  </si>
  <si>
    <t>Судогодский р-н, Мошок с, Заводская ул, 6</t>
  </si>
  <si>
    <t>Судогодский р-н, Мошок с, Заводская ул, 8</t>
  </si>
  <si>
    <t>Судогодский р-н, Муромцево п, Бор ул, 1</t>
  </si>
  <si>
    <t>Судогодский р-н, Муромцево п, Бор ул, 6</t>
  </si>
  <si>
    <t>Судогодский р-н, Муромцево п, Комсомольская ул, 1</t>
  </si>
  <si>
    <t>499.230</t>
  </si>
  <si>
    <t>Судогодский р-н, Муромцево п, Комсомольская ул, 11</t>
  </si>
  <si>
    <t>914.800</t>
  </si>
  <si>
    <t>Судогодский р-н, Муромцево п, Комсомольская ул, 2</t>
  </si>
  <si>
    <t>Судогодский р-н, Муромцево п, Комсомольская ул, 7</t>
  </si>
  <si>
    <t>Судогодский р-н, Муромцево п, Комсомольская ул, 9</t>
  </si>
  <si>
    <t>Судогодский р-н, Муромцево п, Октябрьская ул, 13</t>
  </si>
  <si>
    <t>Судогодский р-н, Муромцево п, Парковая ул, 16</t>
  </si>
  <si>
    <t>Судогодский р-н, Муромцево п, Шкурина ул, 10</t>
  </si>
  <si>
    <t>Судогодский р-н, Муромцево п, Шкурина ул, 13</t>
  </si>
  <si>
    <t>Судогодский р-н, Муромцево п, Шкурина ул, 14</t>
  </si>
  <si>
    <t>409.300</t>
  </si>
  <si>
    <t>Судогодский р-н, Муромцево п, Шкурина ул, 15</t>
  </si>
  <si>
    <t>Судогодский р-н, Муромцево п, Шкурина ул, 16</t>
  </si>
  <si>
    <t>Судогодский р-н, Муромцево п, Шкурина ул, 2</t>
  </si>
  <si>
    <t>Судогодский р-н, Муромцево п, Шкурина ул, 3</t>
  </si>
  <si>
    <t>Судогодский р-н, Муромцево п, Шкурина ул, 4</t>
  </si>
  <si>
    <t>Судогодский р-н, Муромцево п, Шкурина ул, 5</t>
  </si>
  <si>
    <t>Судогодский р-н, Муромцево п, Шкурина ул, 6</t>
  </si>
  <si>
    <t>Судогодский р-н, Муромцево п, Шкурина ул, 7</t>
  </si>
  <si>
    <t>914.700</t>
  </si>
  <si>
    <t>Судогодский р-н, Новая д, Муромская ул, 26</t>
  </si>
  <si>
    <t>Судогодский р-н, Новая д, Муромская ул, 28</t>
  </si>
  <si>
    <t>Судогодский р-н, Новая д, Муромская ул, 30</t>
  </si>
  <si>
    <t>Судогодский р-н, Новая д, Муромская ул, 53</t>
  </si>
  <si>
    <t>508.800</t>
  </si>
  <si>
    <t>Судогодский р-н, Сойма д, Молодежная ул, 12</t>
  </si>
  <si>
    <t>168.900</t>
  </si>
  <si>
    <t>Судогодский р-н, Сойма д, Молодежная ул, 7</t>
  </si>
  <si>
    <t>Судогодский р-н, Сойма д, Молодежная ул, 8</t>
  </si>
  <si>
    <t>Судогодский р-н, Сойма д, Молодежная ул, 9</t>
  </si>
  <si>
    <t>Судогодский р-н, Тюрмеровка п, Краснознаменная ул, 14а</t>
  </si>
  <si>
    <t>Судогодский р-н, Тюрмеровка п, Краснознаменная ул, 30</t>
  </si>
  <si>
    <t>Судогодский р-н, Тюрмеровка п, Краснознаменная ул, 32</t>
  </si>
  <si>
    <t>421.800</t>
  </si>
  <si>
    <t>Судогодский р-н, Тюрмеровка п, Краснознаменная ул, 34</t>
  </si>
  <si>
    <t>Судогодский р-н, Тюрмеровка п, Краснознаменная ул, 38</t>
  </si>
  <si>
    <t>Судогодский р-н, Тюрмеровка п, Краснознаменная ул, 40</t>
  </si>
  <si>
    <t>Судогодский р-н, Тюрмеровка п, Краснознаменная ул, 42</t>
  </si>
  <si>
    <t>Судогодский р-н, Чамерево с, Первомайская ул, 3</t>
  </si>
  <si>
    <t>Судогодский р-н, Чамерево с, Первомайская ул, 6</t>
  </si>
  <si>
    <t>Суздаль г, Васильевская ул, 17</t>
  </si>
  <si>
    <t>146.500</t>
  </si>
  <si>
    <t>Суздаль г, Васильевская ул, 34а</t>
  </si>
  <si>
    <t>Суздаль г, Васильевская ул, 65а</t>
  </si>
  <si>
    <t>Суздаль г, Васильевская ул, 65б</t>
  </si>
  <si>
    <t>244.400</t>
  </si>
  <si>
    <t>1396.700</t>
  </si>
  <si>
    <t>Суздаль г, Всполье б-р, 11</t>
  </si>
  <si>
    <t>Суздаль г, Всполье б-р, 12</t>
  </si>
  <si>
    <t>Суздаль г, Всполье б-р, 13</t>
  </si>
  <si>
    <t>Суздаль г, Всполье б-р, 14</t>
  </si>
  <si>
    <t>Суздаль г, Всполье б-р, 15</t>
  </si>
  <si>
    <t>Суздаль г, Всполье б-р, 16</t>
  </si>
  <si>
    <t>Суздаль г, Всполье б-р, 17/1</t>
  </si>
  <si>
    <t>Суздаль г, Всполье б-р, 17/2</t>
  </si>
  <si>
    <t>Суздаль г, Всполье б-р, 17/3</t>
  </si>
  <si>
    <t>Суздаль г, Всполье б-р, 17</t>
  </si>
  <si>
    <t>Суздаль г, Всполье б-р, 18</t>
  </si>
  <si>
    <t>Суздаль г, Всполье б-р, 19</t>
  </si>
  <si>
    <t>1086.430</t>
  </si>
  <si>
    <t>Суздаль г, Всполье б-р, 2</t>
  </si>
  <si>
    <t>Суздаль г, Всполье б-р, 20</t>
  </si>
  <si>
    <t>Суздаль г, Всполье б-р, 22</t>
  </si>
  <si>
    <t>Суздаль г, Всполье б-р, 24</t>
  </si>
  <si>
    <t>Суздаль г, Всполье б-р, 26</t>
  </si>
  <si>
    <t>Суздаль г, Всполье б-р, 27</t>
  </si>
  <si>
    <t>Суздаль г, Всполье б-р, 28</t>
  </si>
  <si>
    <t>Суздаль г, Всполье б-р, 29</t>
  </si>
  <si>
    <t>Суздаль г, Всполье б-р, 3</t>
  </si>
  <si>
    <t>Суздаль г, Всполье б-р, 30</t>
  </si>
  <si>
    <t>Суздаль г, Всполье б-р, 31</t>
  </si>
  <si>
    <t>4821.360</t>
  </si>
  <si>
    <t>Суздаль г, Всполье б-р, 32</t>
  </si>
  <si>
    <t>Суздаль г, Всполье б-р, 34</t>
  </si>
  <si>
    <t>193.770</t>
  </si>
  <si>
    <t>Суздаль г, Всполье б-р, 36</t>
  </si>
  <si>
    <t>1564.000</t>
  </si>
  <si>
    <t>Суздаль г, Всполье б-р, 5</t>
  </si>
  <si>
    <t>Суздаль г, Всполье б-р, 6</t>
  </si>
  <si>
    <t>Суздаль г, Всполье б-р, 7</t>
  </si>
  <si>
    <t>Суздаль г, Всполье б-р, 8</t>
  </si>
  <si>
    <t>1416.100</t>
  </si>
  <si>
    <t>Суздаль г, Всполье б-р, 9</t>
  </si>
  <si>
    <t>Суздаль г, Гоголя ул, 11</t>
  </si>
  <si>
    <t>Суздаль г, Гоголя ул, 13</t>
  </si>
  <si>
    <t>Суздаль г, Гоголя ул, 13А</t>
  </si>
  <si>
    <t>Суздаль г, Гоголя ул, 13Б</t>
  </si>
  <si>
    <t>Суздаль г, Гоголя ул, 17</t>
  </si>
  <si>
    <t>Суздаль г, Гоголя ул, 19</t>
  </si>
  <si>
    <t>Суздаль г, Гоголя ул, 19Б</t>
  </si>
  <si>
    <t>Суздаль г, Гоголя ул, 21</t>
  </si>
  <si>
    <t>Суздаль г, Гоголя ул, 23</t>
  </si>
  <si>
    <t>Суздаль г, Гоголя ул, 25</t>
  </si>
  <si>
    <t>Суздаль г, Гоголя ул, 27</t>
  </si>
  <si>
    <t>Суздаль г, Гоголя ул, 29</t>
  </si>
  <si>
    <t>Суздаль г, Гоголя ул, 3</t>
  </si>
  <si>
    <t>Суздаль г, Гоголя ул, 31</t>
  </si>
  <si>
    <t>Суздаль г, Гоголя ул, 33</t>
  </si>
  <si>
    <t>Суздаль г, Гоголя ул, 33А</t>
  </si>
  <si>
    <t>Суздаль г, Гоголя ул, 35</t>
  </si>
  <si>
    <t>Суздаль г, Гоголя ул, 37</t>
  </si>
  <si>
    <t>Суздаль г, Гоголя ул, 41</t>
  </si>
  <si>
    <t>723.870</t>
  </si>
  <si>
    <t>Суздаль г, Гоголя ул, 45</t>
  </si>
  <si>
    <t>Суздаль г, Гоголя ул, 49</t>
  </si>
  <si>
    <t>Суздаль г, Гоголя ул, 5</t>
  </si>
  <si>
    <t>Суздаль г, Гоголя ул, 51</t>
  </si>
  <si>
    <t>Суздаль г, Гоголя ул, 53</t>
  </si>
  <si>
    <t>478.150</t>
  </si>
  <si>
    <t>491.100</t>
  </si>
  <si>
    <t>Суздаль г, Гоголя ул, 9</t>
  </si>
  <si>
    <t>Суздаль г, Калинина ул, 1</t>
  </si>
  <si>
    <t>Суздаль г, Калинина ул, 3</t>
  </si>
  <si>
    <t>436.600</t>
  </si>
  <si>
    <t>Суздаль г, Красная пл, 28</t>
  </si>
  <si>
    <t>Суздаль г, Красная пл, 30</t>
  </si>
  <si>
    <t>Суздаль г, Кремлевская ул, 10Б</t>
  </si>
  <si>
    <t>168.180</t>
  </si>
  <si>
    <t>Суздаль г, Ленина ул, 101А</t>
  </si>
  <si>
    <t>Суздаль г, Ленина ул, 23</t>
  </si>
  <si>
    <t>Суздаль г, Ленина ул, 26</t>
  </si>
  <si>
    <t>Суздаль г, Ленина ул, 27</t>
  </si>
  <si>
    <t>283.180</t>
  </si>
  <si>
    <t>Суздаль г, Ленина ул, 30</t>
  </si>
  <si>
    <t>Суздаль г, Ленина ул, 69</t>
  </si>
  <si>
    <t>Суздаль г, Ленина ул, 71</t>
  </si>
  <si>
    <t>125.400</t>
  </si>
  <si>
    <t>Суздаль г, Ленина ул, 92</t>
  </si>
  <si>
    <t>236.050</t>
  </si>
  <si>
    <t>Суздаль г, Ленина ул, 94</t>
  </si>
  <si>
    <t>185.200</t>
  </si>
  <si>
    <t>Суздаль г, Лоунская ул, 1</t>
  </si>
  <si>
    <t>579.900</t>
  </si>
  <si>
    <t>Суздаль г, Лоунская ул, 2</t>
  </si>
  <si>
    <t>Суздаль г, Лоунская ул, 3</t>
  </si>
  <si>
    <t>Суздаль г, Лоунская ул, 6</t>
  </si>
  <si>
    <t>Суздаль г, Лоунская ул, 7</t>
  </si>
  <si>
    <t>566.050</t>
  </si>
  <si>
    <t>Суздаль г, Лоунская ул, 8</t>
  </si>
  <si>
    <t>Суздаль г, Лоунская ул, 9</t>
  </si>
  <si>
    <t>Суздаль г, Михайловская ул, 76А</t>
  </si>
  <si>
    <t>Суздаль г, Михайловская ул, 78А</t>
  </si>
  <si>
    <t>Суздаль г, Михайловская ул, 82А</t>
  </si>
  <si>
    <t>548.400</t>
  </si>
  <si>
    <t>422.600</t>
  </si>
  <si>
    <t>Суздаль г, Михайловская ул, 82Б</t>
  </si>
  <si>
    <t>Суздаль г, Михайловская ул, 84</t>
  </si>
  <si>
    <t>Суздаль г, Пожарского ул, 12</t>
  </si>
  <si>
    <t>Суздаль г, Пожарского ул, 4</t>
  </si>
  <si>
    <t>Суздаль г, Пожарского ул, 6</t>
  </si>
  <si>
    <t>Суздаль г, Пожарского ул, 6А</t>
  </si>
  <si>
    <t>Суздаль г, Советская ул, 1</t>
  </si>
  <si>
    <t>Суздаль г, Советская ул, 10</t>
  </si>
  <si>
    <t>162.900</t>
  </si>
  <si>
    <t>Суздаль г, Советская ул, 11</t>
  </si>
  <si>
    <t>Суздаль г, Советская ул, 12</t>
  </si>
  <si>
    <t>397.180</t>
  </si>
  <si>
    <t>Суздаль г, Советская ул, 13</t>
  </si>
  <si>
    <t>2313.200</t>
  </si>
  <si>
    <t>Суздаль г, Советская ул, 14</t>
  </si>
  <si>
    <t>Суздаль г, Советская ул, 15</t>
  </si>
  <si>
    <t>230.130</t>
  </si>
  <si>
    <t>Суздаль г, Советская ул, 16</t>
  </si>
  <si>
    <t>Суздаль г, Советская ул, 2</t>
  </si>
  <si>
    <t>Суздаль г, Советская ул, 20</t>
  </si>
  <si>
    <t>164.030</t>
  </si>
  <si>
    <t>Суздаль г, Советская ул, 23</t>
  </si>
  <si>
    <t>Суздаль г, Советская ул, 24</t>
  </si>
  <si>
    <t>324.650</t>
  </si>
  <si>
    <t>Суздаль г, Советская ул, 25</t>
  </si>
  <si>
    <t>Суздаль г, Советская ул, 26</t>
  </si>
  <si>
    <t>Суздаль г, Советская ул, 28</t>
  </si>
  <si>
    <t>Суздаль г, Советская ул, 29</t>
  </si>
  <si>
    <t>Суздаль г, Советская ул, 3</t>
  </si>
  <si>
    <t>Суздаль г, Советская ул, 30</t>
  </si>
  <si>
    <t>Суздаль г, Советская ул, 31</t>
  </si>
  <si>
    <t>Суздаль г, Советская ул, 32</t>
  </si>
  <si>
    <t>Суздаль г, Советская ул, 33</t>
  </si>
  <si>
    <t>Суздаль г, Советская ул, 34</t>
  </si>
  <si>
    <t>Суздаль г, Советская ул, 35</t>
  </si>
  <si>
    <t>Суздаль г, Советская ул, 36</t>
  </si>
  <si>
    <t>Суздаль г, Советская ул, 37</t>
  </si>
  <si>
    <t>Суздаль г, Советская ул, 39</t>
  </si>
  <si>
    <t>Суздаль г, Советская ул, 4</t>
  </si>
  <si>
    <t>326.150</t>
  </si>
  <si>
    <t>Суздаль г, Советская ул, 40</t>
  </si>
  <si>
    <t>Суздаль г, Советская ул, 41</t>
  </si>
  <si>
    <t>Суздаль г, Советская ул, 42</t>
  </si>
  <si>
    <t>704.550</t>
  </si>
  <si>
    <t>Суздаль г, Советская ул, 44</t>
  </si>
  <si>
    <t>Суздаль г, Советская ул, 45</t>
  </si>
  <si>
    <t>Суздаль г, Советская ул, 46</t>
  </si>
  <si>
    <t>Суздаль г, Советская ул, 47</t>
  </si>
  <si>
    <t>Суздаль г, Советская ул, 48</t>
  </si>
  <si>
    <t>Суздаль г, Советская ул, 49</t>
  </si>
  <si>
    <t>Суздаль г, Советская ул, 5</t>
  </si>
  <si>
    <t>Суздаль г, Советская ул, 50</t>
  </si>
  <si>
    <t>Суздаль г, Советская ул, 51</t>
  </si>
  <si>
    <t>Суздаль г, Советская ул, 52</t>
  </si>
  <si>
    <t>Суздаль г, Советская ул, 53</t>
  </si>
  <si>
    <t>Суздаль г, Советская ул, 54</t>
  </si>
  <si>
    <t>Суздаль г, Советская ул, 55</t>
  </si>
  <si>
    <t>Суздаль г, Советская ул, 56</t>
  </si>
  <si>
    <t>326.700</t>
  </si>
  <si>
    <t>Суздаль г, Советская ул, 57</t>
  </si>
  <si>
    <t>Суздаль г, Советская ул, 58</t>
  </si>
  <si>
    <t>326.650</t>
  </si>
  <si>
    <t>Суздаль г, Советская ул, 59</t>
  </si>
  <si>
    <t>697.600</t>
  </si>
  <si>
    <t>Суздаль г, Советская ул, 6</t>
  </si>
  <si>
    <t>Суздаль г, Советская ул, 60</t>
  </si>
  <si>
    <t>Суздаль г, Советская ул, 7</t>
  </si>
  <si>
    <t>325.750</t>
  </si>
  <si>
    <t>Суздаль г, Советская ул, 8</t>
  </si>
  <si>
    <t>Суздаль г, Советская ул, 9</t>
  </si>
  <si>
    <t>Суздаль г, Шаховского ул, 1</t>
  </si>
  <si>
    <t>147.500</t>
  </si>
  <si>
    <t>Суздальский р-н, Боголюбово п, Заводская ул, 1а</t>
  </si>
  <si>
    <t>Суздальский р-н, Боголюбово п, Заводская ул, 5</t>
  </si>
  <si>
    <t>Суздальский р-н, Боголюбово п, Западная ул, 11а</t>
  </si>
  <si>
    <t>Суздальский р-н, Боголюбово п, Западная ул, 12а</t>
  </si>
  <si>
    <t>Суздальский р-н, Боголюбово п, Западная ул, 13</t>
  </si>
  <si>
    <t>Суздальский р-н, Боголюбово п, Западная ул, 15</t>
  </si>
  <si>
    <t>Суздальский р-н, Боголюбово п, Западная ул, 17</t>
  </si>
  <si>
    <t>Суздальский р-н, Боголюбово п, Западная ул, 19</t>
  </si>
  <si>
    <t>Суздальский р-н, Боголюбово п, Западная ул, 21</t>
  </si>
  <si>
    <t>Суздальский р-н, Боголюбово п, Западная ул, 21а</t>
  </si>
  <si>
    <t>Суздальский р-н, Боголюбово п, Западная ул, 25</t>
  </si>
  <si>
    <t>Суздальский р-н, Боголюбово п, Западная ул, 25а</t>
  </si>
  <si>
    <t>Суздальский р-н, Боголюбово п, Западная ул, 25б</t>
  </si>
  <si>
    <t>Суздальский р-н, Боголюбово п, Западная ул, 25в</t>
  </si>
  <si>
    <t>Суздальский р-н, Боголюбово п, Западная ул, 27а</t>
  </si>
  <si>
    <t>640.100</t>
  </si>
  <si>
    <t>Суздальский р-н, Боголюбово п, Западная ул, 31</t>
  </si>
  <si>
    <t>574.700</t>
  </si>
  <si>
    <t>Суздальский р-н, Боголюбово п, Западная ул, 31а</t>
  </si>
  <si>
    <t>Суздальский р-н, Боголюбово п, Западная ул, 33</t>
  </si>
  <si>
    <t>Суздальский р-н, Боголюбово п, Западная ул, 33а</t>
  </si>
  <si>
    <t>Суздальский р-н, Боголюбово п, Западная ул, 35а</t>
  </si>
  <si>
    <t>Суздальский р-н, Боголюбово п, Западная ул, 3а</t>
  </si>
  <si>
    <t>Суздальский р-н, Боголюбово п, Западная ул, 41</t>
  </si>
  <si>
    <t>Суздальский р-н, Боголюбово п, Западная ул, 5</t>
  </si>
  <si>
    <t>Суздальский р-н, Боголюбово п, Западная ул, 7</t>
  </si>
  <si>
    <t>Суздальский р-н, Боголюбово п, Западная ул, 7а</t>
  </si>
  <si>
    <t>Суздальский р-н, Боголюбово п, Западная ул, 9</t>
  </si>
  <si>
    <t>Суздальский р-н, Боголюбово п, Ленина ул, 1</t>
  </si>
  <si>
    <t>345.300</t>
  </si>
  <si>
    <t>Суздальский р-н, Боголюбово п, Ленина ул, 18</t>
  </si>
  <si>
    <t>Суздальский р-н, Боголюбово п, Ленина ул, 18а</t>
  </si>
  <si>
    <t>Суздальский р-н, Боголюбово п, Ленина ул, 1а</t>
  </si>
  <si>
    <t>612.400</t>
  </si>
  <si>
    <t>Суздальский р-н, Боголюбово п, Ленина ул, 22</t>
  </si>
  <si>
    <t>Суздальский р-н, Боголюбово п, Ленина ул, 24б</t>
  </si>
  <si>
    <t>Суздальский р-н, Боголюбово п, Ленина ул, 24в</t>
  </si>
  <si>
    <t>643.200</t>
  </si>
  <si>
    <t>Суздальский р-н, Боголюбово п, Молодежная ул, 7</t>
  </si>
  <si>
    <t>Суздальский р-н, Боголюбово п, Новая ул, 20</t>
  </si>
  <si>
    <t>Суздальский р-н, Боголюбово п, Новая ул, 22</t>
  </si>
  <si>
    <t>Суздальский р-н, Боголюбово п, Новая ул, 24</t>
  </si>
  <si>
    <t>Суздальский р-н, Боголюбово п, Новая ул, 26</t>
  </si>
  <si>
    <t>Суздальский р-н, Боголюбово п, Новая ул, 28</t>
  </si>
  <si>
    <t>Суздальский р-н, Боголюбово п, Новая ул, 30</t>
  </si>
  <si>
    <t>Суздальский р-н, Боголюбово п, Песчаный пер, 2</t>
  </si>
  <si>
    <t>Суздальский р-н, Боголюбово п, Песчаный пер, 4</t>
  </si>
  <si>
    <t>Суздальский р-н, Боголюбово п, Полевая ул, 37</t>
  </si>
  <si>
    <t>Суздальский р-н, Боголюбово п, Полевая ул, 37А</t>
  </si>
  <si>
    <t>Суздальский р-н, Боголюбово п, Полевая ул, 37Б</t>
  </si>
  <si>
    <t>Суздальский р-н, Боголюбово п, Полевая ул, 37В</t>
  </si>
  <si>
    <t>Суздальский р-н, Боголюбово п, Пушкина ул, 31</t>
  </si>
  <si>
    <t>Суздальский р-н, Боголюбово п, Садовая ул, 30а</t>
  </si>
  <si>
    <t>Суздальский р-н, Боголюбово п, Садовая ул, 30б</t>
  </si>
  <si>
    <t>Суздальский р-н, Боголюбово п, Северная ул, 12</t>
  </si>
  <si>
    <t>Суздальский р-н, Боголюбово п, Фрунзе ул, 5</t>
  </si>
  <si>
    <t>Суздальский р-н, Весь с, Набережная ул, 7</t>
  </si>
  <si>
    <t>Суздальский р-н, Гавриловское с, Школьная ул, 1</t>
  </si>
  <si>
    <t>Суздальский р-н, Гавриловское с, Школьная ул, 17</t>
  </si>
  <si>
    <t>Суздальский р-н, Гавриловское с, Школьная ул, 19</t>
  </si>
  <si>
    <t>225.100</t>
  </si>
  <si>
    <t>Суздальский р-н, Гавриловское с, Школьная ул, 2</t>
  </si>
  <si>
    <t>469.400</t>
  </si>
  <si>
    <t>Суздальский р-н, Гавриловское с, Школьная ул, 3</t>
  </si>
  <si>
    <t>489.060</t>
  </si>
  <si>
    <t>Суздальский р-н, Гавриловское с, Школьная ул, 4</t>
  </si>
  <si>
    <t>Суздальский р-н, Гавриловское с, Школьная ул, 5</t>
  </si>
  <si>
    <t>Суздальский р-н, Добрынское с, Пионерская ул, 14А</t>
  </si>
  <si>
    <t>Суздальский р-н, Клементьево с, Школьная ул, 1</t>
  </si>
  <si>
    <t>Суздальский р-н, Клементьево с, Школьная ул, 2</t>
  </si>
  <si>
    <t>Суздальский р-н, Клементьево с, Школьная ул, 3</t>
  </si>
  <si>
    <t>Суздальский р-н, Красногвардейский п, Октябрьская ул, 10</t>
  </si>
  <si>
    <t>Суздальский р-н, Красногвардейский п, Октябрьская ул, 11</t>
  </si>
  <si>
    <t>Суздальский р-н, Красногвардейский п, Октябрьская ул, 12</t>
  </si>
  <si>
    <t>Суздальский р-н, Красногвардейский п, Октябрьская ул, 13</t>
  </si>
  <si>
    <t>Суздальский р-н, Красногвардейский п, Октябрьская ул, 14</t>
  </si>
  <si>
    <t>Суздальский р-н, Красногвардейский п, Октябрьская ул, 15</t>
  </si>
  <si>
    <t>Суздальский р-н, Красногвардейский п, Октябрьская ул, 16</t>
  </si>
  <si>
    <t>Суздальский р-н, Красногвардейский п, Октябрьская ул, 2</t>
  </si>
  <si>
    <t>Суздальский р-н, Красногвардейский п, Октябрьская ул, 3</t>
  </si>
  <si>
    <t>Суздальский р-н, Красногвардейский п, Октябрьская ул, 4</t>
  </si>
  <si>
    <t>497.100</t>
  </si>
  <si>
    <t>Суздальский р-н, Красногвардейский п, Октябрьская ул, 5</t>
  </si>
  <si>
    <t>Суздальский р-н, Красногвардейский п, Октябрьская ул, 6</t>
  </si>
  <si>
    <t>Суздальский р-н, Красногвардейский п, Октябрьская ул, 7</t>
  </si>
  <si>
    <t>Суздальский р-н, Красногвардейский п, Октябрьская ул, 8</t>
  </si>
  <si>
    <t>Суздальский р-н, Кутуково с, Садовая ул, 7</t>
  </si>
  <si>
    <t>595.600</t>
  </si>
  <si>
    <t>Суздальский р-н, Кутуково с, Школьная ул, 4</t>
  </si>
  <si>
    <t>1216.600</t>
  </si>
  <si>
    <t>Суздальский р-н, Кутуково с, Школьная ул, 5</t>
  </si>
  <si>
    <t>Суздальский р-н, Кутуково с, Школьная ул, 6</t>
  </si>
  <si>
    <t>Суздальский р-н, Малининский п, Совхозная ул, 9</t>
  </si>
  <si>
    <t>Суздальский р-н, Новоалександрово с, Рабочая ул, 1</t>
  </si>
  <si>
    <t>Суздальский р-н, Новоалександрово с, Рабочая ул, 2</t>
  </si>
  <si>
    <t>Суздальский р-н, Новоалександрово с, Рабочая ул, 3</t>
  </si>
  <si>
    <t>Суздальский р-н, Новоалександрово с, Рабочая ул, 5</t>
  </si>
  <si>
    <t>Суздальский р-н, Новоалександрово с, Студенческая ул, 1</t>
  </si>
  <si>
    <t>Суздальский р-н, Новоалександрово с, Студенческая ул, 2</t>
  </si>
  <si>
    <t>Суздальский р-н, Новоалександрово с, Студенческая ул, 3</t>
  </si>
  <si>
    <t>Суздальский р-н, Новоалександрово с, Студенческая ул, 6</t>
  </si>
  <si>
    <t>Суздальский р-н, Новое с, Молодежная ул, 1</t>
  </si>
  <si>
    <t>Суздальский р-н, Новое с, Молодежная ул, 2</t>
  </si>
  <si>
    <t>Суздальский р-н, Новое с, Молодежная ул, 3</t>
  </si>
  <si>
    <t>Суздальский р-н, Новое с, Молодежная ул, 4</t>
  </si>
  <si>
    <t>Суздальский р-н, Новое с, Молодежная ул, 5</t>
  </si>
  <si>
    <t>Суздальский р-н, Новое с, Молодежная ул, 6</t>
  </si>
  <si>
    <t>Суздальский р-н, Новое с, Молодежная ул, 7</t>
  </si>
  <si>
    <t>Суздальский р-н, Новый п, Новая ул, 11</t>
  </si>
  <si>
    <t>Суздальский р-н, Новый п, Новая ул, 13</t>
  </si>
  <si>
    <t>Суздальский р-н, Новый п, Новая ул, 3</t>
  </si>
  <si>
    <t>Суздальский р-н, Новый п, Новая ул, 7</t>
  </si>
  <si>
    <t>Суздальский р-н, Новый п, Новая ул, 9</t>
  </si>
  <si>
    <t>Суздальский р-н, Новый п, Центральная ул, 10</t>
  </si>
  <si>
    <t>Суздальский р-н, Новый п, Центральная ул, 12</t>
  </si>
  <si>
    <t>Суздальский р-н, Новый п, Центральная ул, 14</t>
  </si>
  <si>
    <t>564.250</t>
  </si>
  <si>
    <t>Суздальский р-н, Новый п, Центральная ул, 16</t>
  </si>
  <si>
    <t>Суздальский р-н, Новый п, Центральная ул, 2</t>
  </si>
  <si>
    <t>Суздальский р-н, Новый п, Центральная ул, 20</t>
  </si>
  <si>
    <t>Суздальский р-н, Новый п, Центральная ул, 22</t>
  </si>
  <si>
    <t>Суздальский р-н, Новый п, Центральная ул, 26</t>
  </si>
  <si>
    <t>634.580</t>
  </si>
  <si>
    <t>Суздальский р-н, Новый п, Центральная ул, 28</t>
  </si>
  <si>
    <t>Суздальский р-н, Новый п, Центральная ул, 30</t>
  </si>
  <si>
    <t>Суздальский р-н, Новый п, Центральная ул, 34</t>
  </si>
  <si>
    <t>Суздальский р-н, Новый п, Центральная ул, 36</t>
  </si>
  <si>
    <t>Суздальский р-н, Новый п, Центральная ул, 38</t>
  </si>
  <si>
    <t>Суздальский р-н, Новый п, Центральная ул, 4</t>
  </si>
  <si>
    <t>Суздальский р-н, Новый п, Центральная ул, 40</t>
  </si>
  <si>
    <t>Суздальский р-н, Новый п, Центральная ул, 42</t>
  </si>
  <si>
    <t>Суздальский р-н, Новый п, Центральная ул, 46 корп. 2</t>
  </si>
  <si>
    <t>Суздальский р-н, Новый п, Центральная ул, 46 корп. 3</t>
  </si>
  <si>
    <t>Суздальский р-н, Новый п, Центральная ул, 46</t>
  </si>
  <si>
    <t>Суздальский р-н, Новый п, Центральная ул, 8</t>
  </si>
  <si>
    <t>Суздальский р-н, Павловское с, Полевая ул, 1</t>
  </si>
  <si>
    <t>209.000</t>
  </si>
  <si>
    <t>Суздальский р-н, Павловское с, Полевая ул, 2</t>
  </si>
  <si>
    <t>219.800</t>
  </si>
  <si>
    <t>Суздальский р-н, Павловское с, Полевая ул, 3</t>
  </si>
  <si>
    <t>208.600</t>
  </si>
  <si>
    <t>Суздальский р-н, Павловское с, Центральная ул, 29</t>
  </si>
  <si>
    <t>Суздальский р-н, Павловское с, Центральная ул, 31</t>
  </si>
  <si>
    <t>Суздальский р-н, Павловское с, Центральная ул, 33</t>
  </si>
  <si>
    <t>Суздальский р-н, Павловское с, Центральная ул, 35</t>
  </si>
  <si>
    <t>213.200</t>
  </si>
  <si>
    <t>Суздальский р-н, Павловское с, Центральная ул, 37</t>
  </si>
  <si>
    <t>757.300</t>
  </si>
  <si>
    <t>Суздальский р-н, Павловское с, Центральная ул, 39</t>
  </si>
  <si>
    <t>Суздальский р-н, Павловское с, Центральная ул, 41</t>
  </si>
  <si>
    <t>Суздальский р-н, Павловское с, Центральная ул, 43</t>
  </si>
  <si>
    <t>Суздальский р-н, Павловское с, Центральная ул, 45</t>
  </si>
  <si>
    <t>616.700</t>
  </si>
  <si>
    <t>Суздальский р-н, Павловское с, Центральная ул, 47</t>
  </si>
  <si>
    <t>292.560</t>
  </si>
  <si>
    <t>Суздальский р-н, Павловское с, Центральная ул, 49</t>
  </si>
  <si>
    <t>Суздальский р-н, Павловское с, Школьная ул, 19</t>
  </si>
  <si>
    <t>Суздальский р-н, Павловское с, Школьная ул, 20</t>
  </si>
  <si>
    <t>497.200</t>
  </si>
  <si>
    <t>213.600</t>
  </si>
  <si>
    <t>Суздальский р-н, Порецкое с, Молодежная ул, 10</t>
  </si>
  <si>
    <t>Суздальский р-н, Порецкое с, Молодежная ул, 11</t>
  </si>
  <si>
    <t>470.700</t>
  </si>
  <si>
    <t>Суздальский р-н, Порецкое с, Молодежная ул, 2</t>
  </si>
  <si>
    <t>Суздальский р-н, Порецкое с, Молодежная ул, 3</t>
  </si>
  <si>
    <t>Суздальский р-н, Порецкое с, Молодежная ул, 4</t>
  </si>
  <si>
    <t>433.800</t>
  </si>
  <si>
    <t>Суздальский р-н, Порецкое с, Молодежная ул, 5</t>
  </si>
  <si>
    <t>Суздальский р-н, Порецкое с, Молодежная ул, 8</t>
  </si>
  <si>
    <t>Суздальский р-н, Порецкое с, Молодежная ул, 9</t>
  </si>
  <si>
    <t>Суздальский р-н, Садовый п, Владимирская ул, 13</t>
  </si>
  <si>
    <t>Суздальский р-н, Садовый п, Владимирская ул, 15</t>
  </si>
  <si>
    <t>Суздальский р-н, Садовый п, Владимирская ул, 17</t>
  </si>
  <si>
    <t>Суздальский р-н, Садовый п, Владимирская ул, 19</t>
  </si>
  <si>
    <t>Суздальский р-н, Садовый п, Строителей ул, 1</t>
  </si>
  <si>
    <t>Суздальский р-н, Садовый п, Строителей ул, 2</t>
  </si>
  <si>
    <t>Суздальский р-н, Садовый п, Центральная ул, 1</t>
  </si>
  <si>
    <t>Суздальский р-н, Садовый п, Центральная ул, 2</t>
  </si>
  <si>
    <t>Суздальский р-н, Садовый п, Центральная ул, 2а</t>
  </si>
  <si>
    <t>Суздальский р-н, Садовый п, Центральная ул, 3</t>
  </si>
  <si>
    <t>Суздальский р-н, Садовый п, Центральная ул, 3а</t>
  </si>
  <si>
    <t>707.380</t>
  </si>
  <si>
    <t>Суздальский р-н, Садовый п, Центральная ул, 4</t>
  </si>
  <si>
    <t>Суздальский р-н, Садовый п, Центральная ул, 5</t>
  </si>
  <si>
    <t>Суздальский р-н, Садовый п, Центральная ул, 6</t>
  </si>
  <si>
    <t>Суздальский р-н, Садовый п, Центральная ул, 7</t>
  </si>
  <si>
    <t>Суздальский р-н, Садовый п, Центральная ул, 8</t>
  </si>
  <si>
    <t>910.200</t>
  </si>
  <si>
    <t>Суздальский р-н, Сновицы с, Вознесенская ул, 2А</t>
  </si>
  <si>
    <t>Суздальский р-н, Сновицы с, Вороновой ул, 24А</t>
  </si>
  <si>
    <t>Суздальский р-н, Сновицы с, Вороновой ул, 24Б</t>
  </si>
  <si>
    <t>Суздальский р-н, Сновицы с, Заречная ул, 1</t>
  </si>
  <si>
    <t>Суздальский р-н, Сновицы с, Речная ул, 2</t>
  </si>
  <si>
    <t>9636.000</t>
  </si>
  <si>
    <t>Суздальский р-н, Сновицы с, Солнечная ул, 1</t>
  </si>
  <si>
    <t>Суздальский р-н, Сновицы с, Футбольное поле ул, 1А</t>
  </si>
  <si>
    <t>Суздальский р-н, Сновицы с, Центральная ул, 74А</t>
  </si>
  <si>
    <t>1285.500</t>
  </si>
  <si>
    <t>Суздальский р-н, Сновицы с, Центральная ул, 76А</t>
  </si>
  <si>
    <t>332.200</t>
  </si>
  <si>
    <t>Суздальский р-н, Сновицы с, Центральная ул, 76Б</t>
  </si>
  <si>
    <t>Суздальский р-н, Сновицы с, Центральная ул, 76В</t>
  </si>
  <si>
    <t>686.800</t>
  </si>
  <si>
    <t>Суздальский р-н, Сновицы с, Центральная ул, 78А</t>
  </si>
  <si>
    <t>181.900</t>
  </si>
  <si>
    <t>Суздальский р-н, Сновицы с, Центральная ул, 78Б</t>
  </si>
  <si>
    <t>Суздальский р-н, Сновицы с, Центральная ул, 78В</t>
  </si>
  <si>
    <t>Суздальский р-н, Сновицы с, Школьная ул, 2</t>
  </si>
  <si>
    <t>Суздальский р-н, Сновицы с, Школьная ул, 4</t>
  </si>
  <si>
    <t>445.200</t>
  </si>
  <si>
    <t>Суздальский р-н, Сновицы с, Школьная ул, 5</t>
  </si>
  <si>
    <t>826.500</t>
  </si>
  <si>
    <t>Суздальский р-н, Сновицы с, Школьная ул, 7</t>
  </si>
  <si>
    <t>4469.000</t>
  </si>
  <si>
    <t>Суздальский р-н, Сновицы с, Школьная ул, 8</t>
  </si>
  <si>
    <t>Суздальский р-н, Содышка п, Владимирская ул, 1</t>
  </si>
  <si>
    <t>4698.500</t>
  </si>
  <si>
    <t>Суздальский р-н, Содышка п, Владимирская ул, 10</t>
  </si>
  <si>
    <t>Суздальский р-н, Содышка п, Владимирская ул, 2</t>
  </si>
  <si>
    <t>Суздальский р-н, Содышка п, Владимирская ул, 3</t>
  </si>
  <si>
    <t>Суздальский р-н, Сокол п, 1</t>
  </si>
  <si>
    <t>Суздальский р-н, Сокол п, 10</t>
  </si>
  <si>
    <t>992.300</t>
  </si>
  <si>
    <t>Суздальский р-н, Сокол п, 11</t>
  </si>
  <si>
    <t>Суздальский р-н, Сокол п, 12</t>
  </si>
  <si>
    <t>Суздальский р-н, Сокол п, 14</t>
  </si>
  <si>
    <t>Суздальский р-н, Сокол п, 15</t>
  </si>
  <si>
    <t>1303.400</t>
  </si>
  <si>
    <t>Суздальский р-н, Сокол п, 2</t>
  </si>
  <si>
    <t>553.100</t>
  </si>
  <si>
    <t>Суздальский р-н, Сокол п, 4</t>
  </si>
  <si>
    <t>Суздальский р-н, Сокол п, 5</t>
  </si>
  <si>
    <t>744.700</t>
  </si>
  <si>
    <t>Суздальский р-н, Сокол п, 6</t>
  </si>
  <si>
    <t>Суздальский р-н, Сокол п, 7</t>
  </si>
  <si>
    <t>Суздальский р-н, Сокол п, 9</t>
  </si>
  <si>
    <t>1068.100</t>
  </si>
  <si>
    <t>729.100</t>
  </si>
  <si>
    <t>Суздальский р-н, Спасское-Городище с, Центральная ул, 12</t>
  </si>
  <si>
    <t>811.600</t>
  </si>
  <si>
    <t>Суздальский р-н, Старый Двор с, Молодежная ул, 1а</t>
  </si>
  <si>
    <t>Суздальский р-н, Старый Двор с, Молодежная ул, 2а</t>
  </si>
  <si>
    <t>Суздальский р-н, Старый Двор с, Нагорная ул, 1</t>
  </si>
  <si>
    <t>Суздальский р-н, Старый Двор с, Нагорная ул, 2</t>
  </si>
  <si>
    <t>Суздальский р-н, Старый Двор с, Нагорная ул, 3</t>
  </si>
  <si>
    <t>Суздальский р-н, Старый Двор с, Нагорная ул, 4</t>
  </si>
  <si>
    <t>Суздальский р-н, Старый Двор с, Нагорная ул, 4а</t>
  </si>
  <si>
    <t>Суздальский р-н, Цибеево с, Западная ул, 2</t>
  </si>
  <si>
    <t>Суздальский р-н, Цибеево с, Западная ул, 4</t>
  </si>
  <si>
    <t>637.700</t>
  </si>
  <si>
    <t>Юрьев-Польский г, 1 Мая ул, 21</t>
  </si>
  <si>
    <t>Юрьев-Польский г, 1 Мая ул, 24</t>
  </si>
  <si>
    <t>Юрьев-Польский г, 1 Мая ул, 26</t>
  </si>
  <si>
    <t>Юрьев-Польский г, 1 Мая ул, 27</t>
  </si>
  <si>
    <t>Юрьев-Польский г, 1 Мая ул, 28</t>
  </si>
  <si>
    <t>Юрьев-Польский г, 1 Мая ул, 3</t>
  </si>
  <si>
    <t>Юрьев-Польский г, 1 Мая ул, 34</t>
  </si>
  <si>
    <t>Юрьев-Польский г, 1 Мая ул, 37</t>
  </si>
  <si>
    <t>Юрьев-Польский г, 1 Мая ул, 46</t>
  </si>
  <si>
    <t>Юрьев-Польский г, 1 Мая ул, 48</t>
  </si>
  <si>
    <t>Юрьев-Польский г, 1 Мая ул, 56</t>
  </si>
  <si>
    <t>Юрьев-Польский г, 1 Мая ул, 6</t>
  </si>
  <si>
    <t>Юрьев-Польский г, 1 Мая ул, 65</t>
  </si>
  <si>
    <t>Юрьев-Польский г, 1 Мая ул, 70</t>
  </si>
  <si>
    <t>1344.300</t>
  </si>
  <si>
    <t>Юрьев-Польский г, 1 Мая ул, 75</t>
  </si>
  <si>
    <t>426.800</t>
  </si>
  <si>
    <t>Юрьев-Польский г, 1 Мая ул, 77</t>
  </si>
  <si>
    <t>Юрьев-Польский г, 1 Мая ул, 8</t>
  </si>
  <si>
    <t>Юрьев-Польский г, 1 Мая ул, 91</t>
  </si>
  <si>
    <t>663.700</t>
  </si>
  <si>
    <t>Юрьев-Польский г, 1 Мая ул, 95</t>
  </si>
  <si>
    <t>Юрьев-Польский г, Авангардский пер, 14</t>
  </si>
  <si>
    <t>Юрьев-Польский г, Авангардский пер, 18</t>
  </si>
  <si>
    <t>Юрьев-Польский г, Авангардский пер, 2</t>
  </si>
  <si>
    <t>Юрьев-Польский г, Авангардский пер, 20</t>
  </si>
  <si>
    <t>817.200</t>
  </si>
  <si>
    <t>Юрьев-Польский г, Авангардский пер, 22</t>
  </si>
  <si>
    <t>Юрьев-Польский г, Авангардский пер, 25</t>
  </si>
  <si>
    <t>Юрьев-Польский г, Авангардский пер, 5</t>
  </si>
  <si>
    <t>Юрьев-Польский г, Авангардский пер, 5А</t>
  </si>
  <si>
    <t>Юрьев-Польский г, Авангардский пер, 9</t>
  </si>
  <si>
    <t>Юрьев-Польский г, Артиллерийская ул, 13</t>
  </si>
  <si>
    <t>Юрьев-Польский г, Артиллерийская ул, 28</t>
  </si>
  <si>
    <t>Юрьев-Польский г, Артиллерийская ул, 32</t>
  </si>
  <si>
    <t>Юрьев-Польский г, Артиллерийская ул, 32А</t>
  </si>
  <si>
    <t>Юрьев-Польский г, Артиллерийская ул, 34</t>
  </si>
  <si>
    <t>Юрьев-Польский г, Богомолова пер, 10А</t>
  </si>
  <si>
    <t>Юрьев-Польский г, Богомолова пер, 12</t>
  </si>
  <si>
    <t>1348.500</t>
  </si>
  <si>
    <t>Юрьев-Польский г, Вокзальная ул, 18</t>
  </si>
  <si>
    <t>Юрьев-Польский г, Вокзальная ул, 20</t>
  </si>
  <si>
    <t>Юрьев-Польский г, Вокзальная ул, 4</t>
  </si>
  <si>
    <t>Юрьев-Польский г, Вокзальный пер, 1</t>
  </si>
  <si>
    <t>Юрьев-Польский г, Вокзальный пер, 3</t>
  </si>
  <si>
    <t>Юрьев-Польский г, Герцена ул, 11</t>
  </si>
  <si>
    <t>Юрьев-Польский г, Герцена ул, 13</t>
  </si>
  <si>
    <t>631.400</t>
  </si>
  <si>
    <t>Юрьев-Польский г, Герцена ул, 13Б</t>
  </si>
  <si>
    <t>Юрьев-Польский г, Герцена ул, 17</t>
  </si>
  <si>
    <t>Юрьев-Польский г, Герцена ул, 4</t>
  </si>
  <si>
    <t>Юрьев-Польский г, Герцена ул, 4А</t>
  </si>
  <si>
    <t>Юрьев-Польский г, Герцена ул, 5</t>
  </si>
  <si>
    <t>Юрьев-Польский г, Герцена ул, 7</t>
  </si>
  <si>
    <t>521.100</t>
  </si>
  <si>
    <t>Юрьев-Польский г, Герцена ул, 9</t>
  </si>
  <si>
    <t>Юрьев-Польский г, Горького ул, 13</t>
  </si>
  <si>
    <t>Юрьев-Польский г, Горького ул, 15</t>
  </si>
  <si>
    <t>Юрьев-Польский г, Горького ул, 20</t>
  </si>
  <si>
    <t>Юрьев-Польский г, Горького ул, 3</t>
  </si>
  <si>
    <t>418.300</t>
  </si>
  <si>
    <t>Юрьев-Польский г, Железнодорожная ул, 13</t>
  </si>
  <si>
    <t>Юрьев-Польский г, Железнодорожная ул, 15</t>
  </si>
  <si>
    <t>Юрьев-Польский г, Железнодорожная ул, 17</t>
  </si>
  <si>
    <t>Юрьев-Польский г, Железнодорожная ул, 5</t>
  </si>
  <si>
    <t>Юрьев-Польский г, Железнодорожная ул, 7</t>
  </si>
  <si>
    <t>Юрьев-Польский г, Заводская ул, 1</t>
  </si>
  <si>
    <t>Юрьев-Польский г, Заводская ул, 1А</t>
  </si>
  <si>
    <t>Юрьев-Польский г, Ильинская ул, 14</t>
  </si>
  <si>
    <t>Юрьев-Польский г, Комсомольская ул, 12</t>
  </si>
  <si>
    <t>Юрьев-Польский г, Комсомольская ул, 2</t>
  </si>
  <si>
    <t>Юрьев-Польский г, Комсомольская ул, 4</t>
  </si>
  <si>
    <t>Юрьев-Польский г, Комсомольская ул, 8</t>
  </si>
  <si>
    <t>Юрьев-Польский г, Комсомольская ул, 90Б</t>
  </si>
  <si>
    <t>Юрьев-Польский г, Комсомольская ул, 90В</t>
  </si>
  <si>
    <t>Юрьев-Польский г, Красноармейский пер, 5</t>
  </si>
  <si>
    <t>Юрьев-Польский г, Красноармейский пер, 7</t>
  </si>
  <si>
    <t>Юрьев-Польский г, Краснооктябрьская ул, 11</t>
  </si>
  <si>
    <t>Юрьев-Польский г, Краснооктябрьская ул, 12</t>
  </si>
  <si>
    <t>Юрьев-Польский г, Краснооктябрьская ул, 18</t>
  </si>
  <si>
    <t>Юрьев-Польский г, Краснооктябрьская ул, 27</t>
  </si>
  <si>
    <t>153.900</t>
  </si>
  <si>
    <t>Юрьев-Польский г, Краснооктябрьская ул, 34</t>
  </si>
  <si>
    <t>Юрьев-Польский г, Красный поселок ул, 1</t>
  </si>
  <si>
    <t>Юрьев-Польский г, Луговая ул, 1</t>
  </si>
  <si>
    <t>Юрьев-Польский г, Луговая ул, 17</t>
  </si>
  <si>
    <t>Юрьев-Польский г, Луговая ул, 19</t>
  </si>
  <si>
    <t>Юрьев-Польский г, Луговая ул, 23</t>
  </si>
  <si>
    <t>1039.500</t>
  </si>
  <si>
    <t>Юрьев-Польский г, Луговая ул, 23А</t>
  </si>
  <si>
    <t>Юрьев-Польский г, Луговая ул, 25</t>
  </si>
  <si>
    <t>1194.700</t>
  </si>
  <si>
    <t>Юрьев-Польский г, Луговая ул, 27</t>
  </si>
  <si>
    <t>2331.400</t>
  </si>
  <si>
    <t>Юрьев-Польский г, Луговая ул, 29</t>
  </si>
  <si>
    <t>1541.500</t>
  </si>
  <si>
    <t>Юрьев-Польский г, Луговая ул, 3</t>
  </si>
  <si>
    <t>Юрьев-Польский г, Луговая ул, 31</t>
  </si>
  <si>
    <t>Юрьев-Польский г, Луговая ул, 35</t>
  </si>
  <si>
    <t>Юрьев-Польский г, Луговая ул, 37</t>
  </si>
  <si>
    <t>1268.200</t>
  </si>
  <si>
    <t>Юрьев-Польский г, Луговая ул, 37А</t>
  </si>
  <si>
    <t>Юрьев-Польский г, Луговая ул, 43</t>
  </si>
  <si>
    <t>Юрьев-Польский г, Луговая ул, 43А</t>
  </si>
  <si>
    <t>Юрьев-Польский г, Луговая ул, 45</t>
  </si>
  <si>
    <t>Юрьев-Польский г, Луговая ул, 45А</t>
  </si>
  <si>
    <t>Юрьев-Польский г, Луговая ул, 5</t>
  </si>
  <si>
    <t>Юрьев-Польский г, Луговая ул, 51</t>
  </si>
  <si>
    <t>Юрьев-Польский г, Луговая ул, 51А</t>
  </si>
  <si>
    <t>Юрьев-Польский г, Луговая ул, 7</t>
  </si>
  <si>
    <t>Юрьев-Польский г, Матросова ул, 24</t>
  </si>
  <si>
    <t>Юрьев-Польский г, Набережная ул, 1</t>
  </si>
  <si>
    <t>Юрьев-Польский г, Набережная ул, 2</t>
  </si>
  <si>
    <t>Юрьев-Польский г, Набережная ул, 84</t>
  </si>
  <si>
    <t>Юрьев-Польский г, Набережная ул, 88</t>
  </si>
  <si>
    <t>Юрьев-Польский г, Набережная ул, 90</t>
  </si>
  <si>
    <t>Юрьев-Польский г, Набережная ул, 96</t>
  </si>
  <si>
    <t>Юрьев-Польский г, Павших борцов ул, 1</t>
  </si>
  <si>
    <t>Юрьев-Польский г, Павших борцов ул, 11</t>
  </si>
  <si>
    <t>Юрьев-Польский г, Павших борцов ул, 13</t>
  </si>
  <si>
    <t>Юрьев-Польский г, Павших борцов ул, 15</t>
  </si>
  <si>
    <t>Юрьев-Польский г, Павших борцов ул, 17</t>
  </si>
  <si>
    <t>Юрьев-Польский г, Павших борцов ул, 19</t>
  </si>
  <si>
    <t>Юрьев-Польский г, Павших борцов ул, 3</t>
  </si>
  <si>
    <t>Юрьев-Польский г, Павших борцов ул, 5</t>
  </si>
  <si>
    <t>Юрьев-Польский г, Перфильева ул, 67А</t>
  </si>
  <si>
    <t>861.600</t>
  </si>
  <si>
    <t>Юрьев-Польский г, Покровская ул, 10</t>
  </si>
  <si>
    <t>229.400</t>
  </si>
  <si>
    <t>Юрьев-Польский г, Покровская ул, 11</t>
  </si>
  <si>
    <t>Юрьев-Польский г, Покровская ул, 21</t>
  </si>
  <si>
    <t>Юрьев-Польский г, Покровская ул, 46</t>
  </si>
  <si>
    <t>336.100</t>
  </si>
  <si>
    <t>Юрьев-Польский г, Покровская ул, 48</t>
  </si>
  <si>
    <t>523.600</t>
  </si>
  <si>
    <t>Юрьев-Польский г, Покровская ул, 50</t>
  </si>
  <si>
    <t>385.100</t>
  </si>
  <si>
    <t>Юрьев-Польский г, Покровская ул, 52</t>
  </si>
  <si>
    <t>425.500</t>
  </si>
  <si>
    <t>Юрьев-Польский г, Промышленный пер, 13</t>
  </si>
  <si>
    <t>Юрьев-Польский г, Промышленный пер, 14</t>
  </si>
  <si>
    <t>Юрьев-Польский г, Промышленный пер, 16</t>
  </si>
  <si>
    <t>Юрьев-Польский г, Промышленный пер, 4</t>
  </si>
  <si>
    <t>Юрьев-Польский г, Промышленный пер, 6</t>
  </si>
  <si>
    <t>Юрьев-Польский г, Промышленный пер, 9</t>
  </si>
  <si>
    <t>Юрьев-Польский г, Пушкина ул, 19</t>
  </si>
  <si>
    <t>Юрьев-Польский г, Пушкина ул, 25</t>
  </si>
  <si>
    <t>Юрьев-Польский г, Революции ул, 12</t>
  </si>
  <si>
    <t>656.340</t>
  </si>
  <si>
    <t>Юрьев-Польский г, Революции ул, 9</t>
  </si>
  <si>
    <t>Юрьев-Польский г, Речной пер, 2</t>
  </si>
  <si>
    <t>Юрьев-Польский г, Садовый пер, 1</t>
  </si>
  <si>
    <t>Юрьев-Польский г, Садовый пер, 11</t>
  </si>
  <si>
    <t>2090.700</t>
  </si>
  <si>
    <t>Юрьев-Польский г, Садовый пер, 31</t>
  </si>
  <si>
    <t>Юрьев-Польский г, Садовый пер, 32</t>
  </si>
  <si>
    <t>Юрьев-Польский г, Садовый пер, 33</t>
  </si>
  <si>
    <t>Юрьев-Польский г, Садовый пер, 33А</t>
  </si>
  <si>
    <t>Юрьев-Польский г, Садовый пер, 33Б</t>
  </si>
  <si>
    <t>Юрьев-Польский г, Садовый пер, 4</t>
  </si>
  <si>
    <t>Юрьев-Польский г, Свободы ул, 107</t>
  </si>
  <si>
    <t>Юрьев-Польский г, Свободы ул, 129</t>
  </si>
  <si>
    <t>868.600</t>
  </si>
  <si>
    <t>Юрьев-Польский г, Свободы ул, 129А</t>
  </si>
  <si>
    <t>Юрьев-Польский г, Свободы ул, 133</t>
  </si>
  <si>
    <t>Юрьев-Польский г, Свободы ул, 143</t>
  </si>
  <si>
    <t>Юрьев-Польский г, Свободы ул, 145</t>
  </si>
  <si>
    <t>Юрьев-Польский г, Свободы ул, 147</t>
  </si>
  <si>
    <t>Юрьев-Польский г, Свободы ул, 22</t>
  </si>
  <si>
    <t>Юрьев-Польский г, Свободы ул, 24</t>
  </si>
  <si>
    <t>1191.700</t>
  </si>
  <si>
    <t>Юрьев-Польский г, Свободы ул, 4</t>
  </si>
  <si>
    <t>Юрьев-Польский г, Связистов ул, 4</t>
  </si>
  <si>
    <t>Юрьев-Польский г, Связистов ул, 5</t>
  </si>
  <si>
    <t>Юрьев-Польский г, Станционная ул, 15</t>
  </si>
  <si>
    <t>Юрьев-Польский г, Станционная ул, 1А</t>
  </si>
  <si>
    <t>Юрьев-Польский г, Станционная ул, 1Б</t>
  </si>
  <si>
    <t>Юрьев-Польский г, Строителей ул, 2</t>
  </si>
  <si>
    <t>Юрьев-Польский г, Строителей ул, 2А</t>
  </si>
  <si>
    <t>Юрьев-Польский г, Строителей ул, 4</t>
  </si>
  <si>
    <t>Юрьев-Польский г, Строителей ул, 6</t>
  </si>
  <si>
    <t>Юрьев-Польский г, Строителей ул, 8</t>
  </si>
  <si>
    <t>Юрьев-Польский г, Чехова ул, 1</t>
  </si>
  <si>
    <t>Юрьев-Польский г, Чехова ул, 10</t>
  </si>
  <si>
    <t>Юрьев-Польский г, Чехова ул, 11</t>
  </si>
  <si>
    <t>Юрьев-Польский г, Чехова ул, 12</t>
  </si>
  <si>
    <t>Юрьев-Польский г, Чехова ул, 12А</t>
  </si>
  <si>
    <t>Юрьев-Польский г, Чехова ул, 13</t>
  </si>
  <si>
    <t>810.900</t>
  </si>
  <si>
    <t>Юрьев-Польский г, Чехова ул, 15</t>
  </si>
  <si>
    <t>1023.600</t>
  </si>
  <si>
    <t>Юрьев-Польский г, Чехова ул, 15А</t>
  </si>
  <si>
    <t>Юрьев-Польский г, Чехова ул, 17</t>
  </si>
  <si>
    <t>Юрьев-Польский г, Чехова ул, 19</t>
  </si>
  <si>
    <t>Юрьев-Польский г, Чехова ул, 21</t>
  </si>
  <si>
    <t>Юрьев-Польский г, Чехова ул, 21А</t>
  </si>
  <si>
    <t>Юрьев-Польский г, Чехова ул, 23А</t>
  </si>
  <si>
    <t>Юрьев-Польский г, Чехова ул, 25</t>
  </si>
  <si>
    <t>Юрьев-Польский г, Чехова ул, 4В</t>
  </si>
  <si>
    <t>Юрьев-Польский г, Чехова ул, 6</t>
  </si>
  <si>
    <t>Юрьев-Польский г, Чехова ул, 7</t>
  </si>
  <si>
    <t>Юрьев-Польский г, Чехова ул, 7А</t>
  </si>
  <si>
    <t>Юрьев-Польский г, Чехова ул, 7Б</t>
  </si>
  <si>
    <t>Юрьев-Польский г, Чехова ул, 8</t>
  </si>
  <si>
    <t>Юрьев-Польский г, Чехова ул, 9</t>
  </si>
  <si>
    <t>Юрьев-Польский г, Чехова ул, 9А</t>
  </si>
  <si>
    <t>2120.100</t>
  </si>
  <si>
    <t>Юрьев-Польский г, Шибанкова ул, 1</t>
  </si>
  <si>
    <t>1557.100</t>
  </si>
  <si>
    <t>Юрьев-Польский г, Шибанкова ул, 10</t>
  </si>
  <si>
    <t>Юрьев-Польский г, Шибанкова ул, 101</t>
  </si>
  <si>
    <t>Юрьев-Польский г, Шибанкова ул, 107</t>
  </si>
  <si>
    <t>Юрьев-Польский г, Шибанкова ул, 109</t>
  </si>
  <si>
    <t>Юрьев-Польский г, Шибанкова ул, 111</t>
  </si>
  <si>
    <t>Юрьев-Польский г, Шибанкова ул, 113</t>
  </si>
  <si>
    <t>Юрьев-Польский г, Шибанкова ул, 115</t>
  </si>
  <si>
    <t>Юрьев-Польский г, Шибанкова ул, 116</t>
  </si>
  <si>
    <t>2002.430</t>
  </si>
  <si>
    <t>Юрьев-Польский г, Шибанкова ул, 142А</t>
  </si>
  <si>
    <t>Юрьев-Польский г, Шибанкова ул, 144</t>
  </si>
  <si>
    <t>Юрьев-Польский г, Шибанкова ул, 146</t>
  </si>
  <si>
    <t>Юрьев-Польский г, Шибанкова ул, 150</t>
  </si>
  <si>
    <t>Юрьев-Польский г, Шибанкова ул, 152</t>
  </si>
  <si>
    <t>Юрьев-Польский г, Шибанкова ул, 154</t>
  </si>
  <si>
    <t>Юрьев-Польский г, Шибанкова ул, 158</t>
  </si>
  <si>
    <t>Юрьев-Польский г, Шибанкова ул, 160</t>
  </si>
  <si>
    <t>Юрьев-Польский г, Шибанкова ул, 162</t>
  </si>
  <si>
    <t>Юрьев-Польский г, Шибанкова ул, 164</t>
  </si>
  <si>
    <t>Юрьев-Польский г, Шибанкова ул, 2</t>
  </si>
  <si>
    <t>Юрьев-Польский г, Шибанкова ул, 21</t>
  </si>
  <si>
    <t>Юрьев-Польский г, Шибанкова ул, 22А</t>
  </si>
  <si>
    <t>Юрьев-Польский г, Шибанкова ул, 24</t>
  </si>
  <si>
    <t>Юрьев-Польский г, Шибанкова ул, 27</t>
  </si>
  <si>
    <t>Юрьев-Польский г, Шибанкова ул, 29</t>
  </si>
  <si>
    <t>Юрьев-Польский г, Шибанкова ул, 3</t>
  </si>
  <si>
    <t>Юрьев-Польский г, Шибанкова ул, 31</t>
  </si>
  <si>
    <t>Юрьев-Польский г, Шибанкова ул, 38</t>
  </si>
  <si>
    <t>Юрьев-Польский г, Шибанкова ул, 50</t>
  </si>
  <si>
    <t>Юрьев-Польский г, Шибанкова ул, 51</t>
  </si>
  <si>
    <t>Юрьев-Польский г, Шибанкова ул, 6</t>
  </si>
  <si>
    <t>Юрьев-Польский г, Шибанкова ул, 60</t>
  </si>
  <si>
    <t>Юрьев-Польский г, Шибанкова ул, 63</t>
  </si>
  <si>
    <t>Юрьев-Польский г, Шибанкова ул, 70</t>
  </si>
  <si>
    <t>Юрьев-Польский г, Шибанкова ул, 8</t>
  </si>
  <si>
    <t>1216.640</t>
  </si>
  <si>
    <t>Юрьев-Польский г, Шибанкова ул, 87</t>
  </si>
  <si>
    <t>Юрьев-Польский г, Шибанкова ул, 89</t>
  </si>
  <si>
    <t>Юрьев-Польский г, Шибанкова ул, 91</t>
  </si>
  <si>
    <t>Юрьев-Польский г, Шибанкова ул, 94</t>
  </si>
  <si>
    <t>Юрьев-Польский г, Шибанкова ул, 96</t>
  </si>
  <si>
    <t>Юрьев-Польский г, Шибанкова ул, 97</t>
  </si>
  <si>
    <t>Юрьев-Польский г, Шибанкова ул, 99</t>
  </si>
  <si>
    <t>Юрьев-Польский г, Школьная ул, 13</t>
  </si>
  <si>
    <t>Юрьев-Польский г, Школьная ул, 1А</t>
  </si>
  <si>
    <t>Юрьев-Польский г, Школьная ул, 26</t>
  </si>
  <si>
    <t>Юрьев-Польский г, Школьная ул, 3</t>
  </si>
  <si>
    <t>Юрьев-Польский г, Школьная ул, 38</t>
  </si>
  <si>
    <t>Юрьев-Польский г, Школьная ул, 4</t>
  </si>
  <si>
    <t>Юрьев-Польский г, Школьная ул, 40</t>
  </si>
  <si>
    <t>Юрьев-Польский г, Школьная ул, 4А</t>
  </si>
  <si>
    <t>148.200</t>
  </si>
  <si>
    <t>Юрьев-Польский г, Школьная ул, 8</t>
  </si>
  <si>
    <t>Юрьев-Польский р-н, Андреевское с, Гагарина ул, 1</t>
  </si>
  <si>
    <t>Юрьев-Польский р-н, Андреевское с, Гагарина ул, 2</t>
  </si>
  <si>
    <t>Юрьев-Польский р-н, Андреевское с, Гагарина ул, 3</t>
  </si>
  <si>
    <t>Юрьев-Польский р-н, Андреевское с, Гагарина ул, 4</t>
  </si>
  <si>
    <t>Юрьев-Польский р-н, Андреевское с, Гагарина ул, 7</t>
  </si>
  <si>
    <t>Юрьев-Польский р-н, Веска д, 101</t>
  </si>
  <si>
    <t>Юрьев-Польский р-н, Горки с, Механическая ул, 10</t>
  </si>
  <si>
    <t>Юрьев-Польский р-н, Горки с, Механическая ул, 2</t>
  </si>
  <si>
    <t>Юрьев-Польский р-н, Горки с, Механическая ул, 5</t>
  </si>
  <si>
    <t>Юрьев-Польский р-н, Горки с, Механическая ул, 6</t>
  </si>
  <si>
    <t>Юрьев-Польский р-н, Горки с, Механическая ул, 7</t>
  </si>
  <si>
    <t>Юрьев-Польский р-н, Горки с, Механическая ул, 8</t>
  </si>
  <si>
    <t>Юрьев-Польский р-н, Горки с, Механическая ул, 9</t>
  </si>
  <si>
    <t>Юрьев-Польский р-н, Кирпичный завод с, 1</t>
  </si>
  <si>
    <t>Юрьев-Польский р-н, Кирпичный завод с, 2</t>
  </si>
  <si>
    <t>Юрьев-Польский р-н, Косинское с, Косинская ул, 49</t>
  </si>
  <si>
    <t>Юрьев-Польский р-н, Косинское с, Школьная ул, 1</t>
  </si>
  <si>
    <t>Юрьев-Польский р-н, Косинское с, Школьная ул, 3</t>
  </si>
  <si>
    <t>Юрьев-Польский р-н, Красное с, 1А</t>
  </si>
  <si>
    <t>Юрьев-Польский р-н, Красное с, 1Б</t>
  </si>
  <si>
    <t>Юрьев-Польский р-н, Красное с, 1В</t>
  </si>
  <si>
    <t>Юрьев-Польский р-н, Красное с, 1Д</t>
  </si>
  <si>
    <t>Юрьев-Польский р-н, Красное с, 1Е</t>
  </si>
  <si>
    <t>Юрьев-Польский р-н, Красное с, 3</t>
  </si>
  <si>
    <t>Юрьев-Польский р-н, Лучки м, 175</t>
  </si>
  <si>
    <t>186.900</t>
  </si>
  <si>
    <t>Юрьев-Польский р-н, Лучки м, 176</t>
  </si>
  <si>
    <t>Юрьев-Польский р-н, Небылое с, Луговая ул, 1</t>
  </si>
  <si>
    <t>222.100</t>
  </si>
  <si>
    <t>Юрьев-Польский р-н, Небылое с, Октябрьская ул, 2</t>
  </si>
  <si>
    <t>Юрьев-Польский р-н, Небылое с, Первомайская ул, 73</t>
  </si>
  <si>
    <t>Юрьев-Польский р-н, Небылое с, Первомайская ул, 75</t>
  </si>
  <si>
    <t>Юрьев-Польский р-н, Небылое с, Первомайская ул, 77</t>
  </si>
  <si>
    <t>Юрьев-Польский р-н, Небылое с, Первомайская ул, 79</t>
  </si>
  <si>
    <t>Юрьев-Польский р-н, Небылое с, Первомайская ул, 81</t>
  </si>
  <si>
    <t>Юрьев-Польский р-н, Небылое с, Школьная ул, 11</t>
  </si>
  <si>
    <t>Юрьев-Польский р-н, Небылое с, Школьная ул, 13</t>
  </si>
  <si>
    <t>Юрьев-Польский р-н, Небылое с, Школьная ул, 15</t>
  </si>
  <si>
    <t>Юрьев-Польский р-н, Небылое с, Школьная ул, 4</t>
  </si>
  <si>
    <t>Юрьев-Польский р-н, Ополье с, 1</t>
  </si>
  <si>
    <t>Юрьев-Польский р-н, Ополье с, 11</t>
  </si>
  <si>
    <t>Юрьев-Польский р-н, Ополье с, 12</t>
  </si>
  <si>
    <t>Юрьев-Польский р-н, Ополье с, 2</t>
  </si>
  <si>
    <t>Юрьев-Польский р-н, Ополье с, 3</t>
  </si>
  <si>
    <t>Юрьев-Польский р-н, Ополье с, 5</t>
  </si>
  <si>
    <t>Юрьев-Польский р-н, Ополье с, 6</t>
  </si>
  <si>
    <t>Юрьев-Польский р-н, Ополье с, 7</t>
  </si>
  <si>
    <t>Юрьев-Польский р-н, Ополье с, 8</t>
  </si>
  <si>
    <t>Юрьев-Польский р-н, Ополье с, 9</t>
  </si>
  <si>
    <t>Юрьев-Польский р-н, Пригородный с, 10</t>
  </si>
  <si>
    <t>Юрьев-Польский р-н, Пригородный с, 12</t>
  </si>
  <si>
    <t>Юрьев-Польский р-н, Пригородный с, 2</t>
  </si>
  <si>
    <t>Юрьев-Польский р-н, Пригородный с, 4</t>
  </si>
  <si>
    <t>Юрьев-Польский р-н, Пригородный с, 6</t>
  </si>
  <si>
    <t>Юрьев-Польский р-н, Пригородный с, 8</t>
  </si>
  <si>
    <t>Юрьев-Польский р-н, Семьинское с, 12</t>
  </si>
  <si>
    <t>Юрьев-Польский р-н, Сима с, Багратиона ул, 30</t>
  </si>
  <si>
    <t>Юрьев-Польский р-н, Сима с, Багратиона ул, 32</t>
  </si>
  <si>
    <t>Юрьев-Польский р-н, Сима с, Гражданская ул, 9</t>
  </si>
  <si>
    <t>281.200</t>
  </si>
  <si>
    <t>Юрьев-Польский р-н, Сима с, Комсомольская ул, 1</t>
  </si>
  <si>
    <t>Юрьев-Польский р-н, Сима с, Комсомольская ул, 2</t>
  </si>
  <si>
    <t>Юрьев-Польский р-н, Сима с, Комсомольская ул, 6</t>
  </si>
  <si>
    <t>Юрьев-Польский р-н, Сима с, Луговая ул, 1</t>
  </si>
  <si>
    <t>Юрьев-Польский р-н, Сима с, Луговая ул, 3</t>
  </si>
  <si>
    <t>Юрьев-Польский р-н, Сима с, Луговая ул, 4</t>
  </si>
  <si>
    <t>Юрьев-Польский р-н, Сима с, Молодежная ул, 25</t>
  </si>
  <si>
    <t>Юрьев-Польский р-н, Сима с, Советская ул, 2</t>
  </si>
  <si>
    <t>Юрьев-Польский р-н, Сима с, Советская ул, 52</t>
  </si>
  <si>
    <t>Юрьев-Польский р-н, Сосновый Бор с, Центральная ул, 10</t>
  </si>
  <si>
    <t>Юрьев-Польский р-н, Сосновый Бор с, Центральная ул, 3</t>
  </si>
  <si>
    <t>Юрьев-Польский р-н, Сосновый Бор с, Центральная ул, 5</t>
  </si>
  <si>
    <t>Юрьев-Польский р-н, Сосновый Бор с, Центральная ул, 7</t>
  </si>
  <si>
    <t>Юрьев-Польский р-н, Сосновый Бор с, Центральная ул, 9</t>
  </si>
  <si>
    <t>Юрьев-Польский р-н, Сосновый Бор с, Школьная ул, 1</t>
  </si>
  <si>
    <t>Юрьев-Польский р-н, Сосновый Бор с, Школьная ул, 2</t>
  </si>
  <si>
    <t>Юрьев-Польский р-н, Федоровское с, 67</t>
  </si>
  <si>
    <t>Юрьев-Польский р-н, Федоровское с, 68</t>
  </si>
  <si>
    <t>Юрьев-Польский р-н, Федоровское с, 70</t>
  </si>
  <si>
    <t>Юрьев-Польский р-н, Федоровское с, 75</t>
  </si>
  <si>
    <t>Юрьев-Польский р-н, Федоровское с, 76</t>
  </si>
  <si>
    <t>Юрьев-Польский р-н, Федоровское с, 78</t>
  </si>
  <si>
    <t>Юрьев-Польский р-н, Федоровское с, 79</t>
  </si>
  <si>
    <t>Юрьев-Польский р-н, Хвойный с, 6</t>
  </si>
  <si>
    <t>Юрьев-Польский р-н, Чеково с, 7-я ул, 1</t>
  </si>
  <si>
    <t>Юрьев-Польский р-н, Чеково с, 7-я ул, 2</t>
  </si>
  <si>
    <t>Юрьев-Польский р-н, Чеково с, 7-я ул, 3</t>
  </si>
  <si>
    <t>Юрьев-Польский р-н, Шихобалово с, 1</t>
  </si>
  <si>
    <t>Юрьев-Польский р-н, Шихобалово с, 10</t>
  </si>
  <si>
    <t>Юрьев-Польский р-н, Шихобалово с, 11</t>
  </si>
  <si>
    <t>Юрьев-Польский р-н, Шихобалово с, 12</t>
  </si>
  <si>
    <t>Юрьев-Польский р-н, Шихобалово с, 13</t>
  </si>
  <si>
    <t>Юрьев-Польский р-н, Шихобалово с, 14</t>
  </si>
  <si>
    <t>Юрьев-Польский р-н, Шихобалово с, 15</t>
  </si>
  <si>
    <t>Юрьев-Польский р-н, Шихобалово с, 16</t>
  </si>
  <si>
    <t>Юрьев-Польский р-н, Шихобалово с, 2</t>
  </si>
  <si>
    <t>Юрьев-Польский р-н, Шихобалово с, 3</t>
  </si>
  <si>
    <t>Юрьев-Польский р-н, Шихобалово с, 4</t>
  </si>
  <si>
    <t>Юрьев-Польский р-н, Шихобалово с, 5</t>
  </si>
  <si>
    <t>Юрьев-Польский р-н, Энтузиаст с, Центральная ул, 1А</t>
  </si>
  <si>
    <t>1088.100</t>
  </si>
  <si>
    <t>Юрьев-Польский р-н, Энтузиаст с, Центральная ул, 2</t>
  </si>
  <si>
    <t>Юрьев-Польский р-н, Энтузиаст с, Центральная ул, 3</t>
  </si>
  <si>
    <t>Юрьев-Польский р-н, Энтузиаст с, Центральная ул, 4</t>
  </si>
  <si>
    <t>Юрьев-Польский р-н, Энтузиаст с, Центральная ул, 9</t>
  </si>
  <si>
    <t>Тип кровли</t>
  </si>
  <si>
    <t>Капремонт выполнен ООО КиТ в 2016 году</t>
  </si>
  <si>
    <t>Дом из двух частей, учли только 1 корпус</t>
  </si>
  <si>
    <t>Мне кажется что в ИС ЖКХ площадь завышена</t>
  </si>
  <si>
    <t>В ИС ЖКХ площадь кровли 0 кв.м.</t>
  </si>
  <si>
    <t>Мне кажется площадь ОМС указано больше чем есть по факту</t>
  </si>
  <si>
    <t>Площадь в ИС ЖКХ указана не верно</t>
  </si>
  <si>
    <t>Площадь в ИС ЖКХ занижена</t>
  </si>
  <si>
    <t>2017-2019</t>
  </si>
  <si>
    <t>2029-2031</t>
  </si>
  <si>
    <t>2027-2029</t>
  </si>
  <si>
    <t>2036-2038</t>
  </si>
  <si>
    <t>2018-2020</t>
  </si>
  <si>
    <t>2020-2022</t>
  </si>
  <si>
    <t>2025-2027</t>
  </si>
  <si>
    <t>2028-2030</t>
  </si>
  <si>
    <t>2040-2042</t>
  </si>
  <si>
    <t>2034-2036</t>
  </si>
  <si>
    <t>2031-2033</t>
  </si>
  <si>
    <t>2019-2021</t>
  </si>
  <si>
    <t>2039-2041</t>
  </si>
  <si>
    <t>2024-2026</t>
  </si>
  <si>
    <t>2032-2034</t>
  </si>
  <si>
    <t>2041-2043</t>
  </si>
  <si>
    <t>2030-2032</t>
  </si>
  <si>
    <t>2037-2039</t>
  </si>
  <si>
    <t>2021-2023</t>
  </si>
  <si>
    <t>2035-2037</t>
  </si>
  <si>
    <t>2022-2024</t>
  </si>
  <si>
    <t>2023-2025</t>
  </si>
  <si>
    <t>2033-2035</t>
  </si>
  <si>
    <t>2038-2040</t>
  </si>
  <si>
    <t>2016-2018</t>
  </si>
  <si>
    <t>2026-2028</t>
  </si>
  <si>
    <t>второй вид ремонта</t>
  </si>
  <si>
    <t>третий вид ремонта</t>
  </si>
  <si>
    <t>Комментаий по ранее сделанным видам работ в рамказ РПКР</t>
  </si>
  <si>
    <t>четвертый вид ремонта</t>
  </si>
  <si>
    <t>Комментарий по срокам РПКР</t>
  </si>
  <si>
    <t>протокол о замене вида работ</t>
  </si>
  <si>
    <t>делаем раньше указанного срока (-1 год), протокол о замене вида работ</t>
  </si>
  <si>
    <t>делаем раньше срока (-2 года), протокол о замене вида работ</t>
  </si>
  <si>
    <t>делаем раньше срока (-2 года)</t>
  </si>
  <si>
    <t>делем раньше срока (-1 год), протокол о замене вида работ</t>
  </si>
  <si>
    <t>делаем раньше срока</t>
  </si>
  <si>
    <t>делаем раньше срока (-1 год), протокол о замене вида работ</t>
  </si>
  <si>
    <t>делаем раньше срока, протокол о замене вида работ</t>
  </si>
  <si>
    <t>делаем раньше срока (-1 год)</t>
  </si>
  <si>
    <t>0</t>
  </si>
  <si>
    <t>2023</t>
  </si>
  <si>
    <t>2022</t>
  </si>
  <si>
    <t>2021</t>
  </si>
  <si>
    <t>2025</t>
  </si>
  <si>
    <t>1</t>
  </si>
  <si>
    <t>2041</t>
  </si>
  <si>
    <t>2</t>
  </si>
  <si>
    <t>2045</t>
  </si>
  <si>
    <t>52</t>
  </si>
  <si>
    <t>2121</t>
  </si>
  <si>
    <t>2030</t>
  </si>
  <si>
    <t>2050</t>
  </si>
  <si>
    <t>2054</t>
  </si>
  <si>
    <t>2026</t>
  </si>
  <si>
    <t>46</t>
  </si>
  <si>
    <t>2040</t>
  </si>
  <si>
    <t>2038</t>
  </si>
  <si>
    <t>2058</t>
  </si>
  <si>
    <t>2088</t>
  </si>
  <si>
    <t>2060</t>
  </si>
  <si>
    <t>взяла по площади застройки</t>
  </si>
  <si>
    <t>Год последнего капремонта</t>
  </si>
  <si>
    <t>не проводился</t>
  </si>
  <si>
    <t>не указано</t>
  </si>
  <si>
    <t>не указан</t>
  </si>
  <si>
    <t>скатная</t>
  </si>
  <si>
    <t>плоская</t>
  </si>
  <si>
    <t>комплексн</t>
  </si>
  <si>
    <t>скатная/плоская</t>
  </si>
  <si>
    <t>лифт</t>
  </si>
  <si>
    <t xml:space="preserve"> скатная</t>
  </si>
  <si>
    <t>Итого по Ковардицкое</t>
  </si>
  <si>
    <t>Скатная</t>
  </si>
  <si>
    <t>Собрано, руб.</t>
  </si>
  <si>
    <t>второй вид ремонта (лифты)</t>
  </si>
  <si>
    <t>четвертый вид ремонта (лифты)</t>
  </si>
  <si>
    <t>X</t>
  </si>
  <si>
    <t>Таблица №1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</si>
  <si>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</si>
  <si>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</si>
  <si>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</si>
  <si>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</si>
  <si>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</si>
  <si>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</si>
  <si>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</si>
  <si>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</si>
  <si>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</si>
  <si>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</si>
  <si>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</si>
  <si>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</si>
  <si>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</si>
  <si>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</si>
  <si>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</si>
  <si>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</si>
  <si>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</si>
  <si>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за счет средств         собственников помещений в МКД</t>
  </si>
  <si>
    <t>чел.</t>
  </si>
  <si>
    <t>руб./кв.м</t>
  </si>
  <si>
    <t>РО</t>
  </si>
  <si>
    <t>Александров г, Терешковой ул, 1</t>
  </si>
  <si>
    <t>8</t>
  </si>
  <si>
    <t>4</t>
  </si>
  <si>
    <t>-</t>
  </si>
  <si>
    <t>Ж/б панели</t>
  </si>
  <si>
    <t>6</t>
  </si>
  <si>
    <t>3</t>
  </si>
  <si>
    <t>Шлакоблок</t>
  </si>
  <si>
    <t>9</t>
  </si>
  <si>
    <t>5</t>
  </si>
  <si>
    <t>7</t>
  </si>
  <si>
    <t>12</t>
  </si>
  <si>
    <t>Александровский р-н, Балакирево п, Заводская ул, 2</t>
  </si>
  <si>
    <t>Александровский р-н, Балакирево п, Юго-Западный кв-л, 17</t>
  </si>
  <si>
    <t>11</t>
  </si>
  <si>
    <t>УК</t>
  </si>
  <si>
    <t>МКП г.Владимира «ЖКХ»</t>
  </si>
  <si>
    <t>ООО «МУПЖРЭП»</t>
  </si>
  <si>
    <t>ООО «Жилищник-Центр»</t>
  </si>
  <si>
    <t>ООО «УК ЛЮКС»</t>
  </si>
  <si>
    <t>МУП г.Владимира «ГУК»</t>
  </si>
  <si>
    <t>ООО «Мой дом»</t>
  </si>
  <si>
    <t>ООО ЖРП Заклязьменский</t>
  </si>
  <si>
    <t>ООО «Жилремстрой»</t>
  </si>
  <si>
    <t>ООО «ЖСС»</t>
  </si>
  <si>
    <t>ООО «Ресурс»</t>
  </si>
  <si>
    <t>ООО «ВУК»</t>
  </si>
  <si>
    <t>ООО «УК ЖРЭП»</t>
  </si>
  <si>
    <t>ООО «УК «Жилтех»</t>
  </si>
  <si>
    <t>ООО «Жилищник»</t>
  </si>
  <si>
    <t>ООО "ТЭК"</t>
  </si>
  <si>
    <t>ООО "Оникс"</t>
  </si>
  <si>
    <t>ООО "Жилищник-Центр"</t>
  </si>
  <si>
    <t>ООО ЖРП "Заклязьменский"</t>
  </si>
  <si>
    <t>ООО "Жилремстрой"</t>
  </si>
  <si>
    <t>ООО "УК Люкс"</t>
  </si>
  <si>
    <t>ООО "Жилищник"</t>
  </si>
  <si>
    <t>НУ</t>
  </si>
  <si>
    <t>непосредственное упр.</t>
  </si>
  <si>
    <t>ООО "ЖЭУ"</t>
  </si>
  <si>
    <t>ООО УК "Старый город"</t>
  </si>
  <si>
    <t>ООО УК «Жилтех»</t>
  </si>
  <si>
    <t>ООО "Жилищная компания"</t>
  </si>
  <si>
    <t>ООО «Оникс»</t>
  </si>
  <si>
    <t>МКП «ЖКХ»</t>
  </si>
  <si>
    <t>ООО "ВУК"</t>
  </si>
  <si>
    <t>ООО "УК ЛЮКС"</t>
  </si>
  <si>
    <t>ООО "Квартал"</t>
  </si>
  <si>
    <t>ООО  «УК ЛЮКС»</t>
  </si>
  <si>
    <t>ООО «УК «БЕЛЫЙ ПАРУС»</t>
  </si>
  <si>
    <t>ООО "КЭЧ"</t>
  </si>
  <si>
    <t>ООО "Мой дом"</t>
  </si>
  <si>
    <t>ООО «УК Лидер»</t>
  </si>
  <si>
    <t>ООО УК "Веста"</t>
  </si>
  <si>
    <t>ООО УК "Сфера"</t>
  </si>
  <si>
    <t>ООО УК "Жилсервис"</t>
  </si>
  <si>
    <t>ООО "ЖЭЦ-Управление"</t>
  </si>
  <si>
    <t>ТСЖ</t>
  </si>
  <si>
    <t>ООО УМД "Континент"</t>
  </si>
  <si>
    <t>ООО УК "Вика"</t>
  </si>
  <si>
    <t>ООО УК "Управдом"</t>
  </si>
  <si>
    <t>ООО УК "ЖКО Роско"</t>
  </si>
  <si>
    <t>ООО "Комсервис +"</t>
  </si>
  <si>
    <t>ООО"УК"ЖКО РОСКО"</t>
  </si>
  <si>
    <t>ООО УК "Селиваново"</t>
  </si>
  <si>
    <t>ООО ООО "Управляющая компания"</t>
  </si>
  <si>
    <t>ООО "Фортуна"</t>
  </si>
  <si>
    <t>ООО "Домоуправ"</t>
  </si>
  <si>
    <t>ООО "РЕМСТРОЙ Южный"</t>
  </si>
  <si>
    <t>ООО "Союз"</t>
  </si>
  <si>
    <t>ООО "Верба"</t>
  </si>
  <si>
    <t>ООО УК "Партнер"</t>
  </si>
  <si>
    <t>ТСН "Центральная, 24"</t>
  </si>
  <si>
    <t>ООО УК "Центрум"</t>
  </si>
  <si>
    <t>ООО УК "Домком"</t>
  </si>
  <si>
    <t>Плоская</t>
  </si>
  <si>
    <t>ООО" Монолит"</t>
  </si>
  <si>
    <t>ООО "УК"Наш Дом"</t>
  </si>
  <si>
    <t>ООО "Управляющая оргпнизация"</t>
  </si>
  <si>
    <t>ООО "Управляющая оргпнизация ремонтно-эксплуатационное управление №1"</t>
  </si>
  <si>
    <t>ООО "МКД-СЕРВИС"</t>
  </si>
  <si>
    <t>ООО "РСК"</t>
  </si>
  <si>
    <t>ООО "ЖКС "Алдега"</t>
  </si>
  <si>
    <t>ООО «РСК»</t>
  </si>
  <si>
    <t>ООО "ЖКХ "УЮТ"</t>
  </si>
  <si>
    <t>ООО "УК Содружество"</t>
  </si>
  <si>
    <t>ООО "Балремстрой"</t>
  </si>
  <si>
    <t>ООО "Эврика Комфорт"</t>
  </si>
  <si>
    <t>ООО "РТЭК"</t>
  </si>
  <si>
    <t>ООО "УК СОДРУЖЕСТВО С"</t>
  </si>
  <si>
    <t>ООО "НОВАЯ УПРАВЛЯЮЩАЯ КОМПАНИЯ"</t>
  </si>
  <si>
    <t>ООО "Следнево"</t>
  </si>
  <si>
    <t>УК "Эврика Комфорт"</t>
  </si>
  <si>
    <t>ООО "Перспектива"</t>
  </si>
  <si>
    <t>ООО «Перспектива»</t>
  </si>
  <si>
    <t>ООО "Парус"</t>
  </si>
  <si>
    <t>ООО "УК "Содружество"</t>
  </si>
  <si>
    <t>ООО "ЖКС"УЮТ"</t>
  </si>
  <si>
    <t>ООО "ГУК"</t>
  </si>
  <si>
    <t>ООО "НСК"</t>
  </si>
  <si>
    <t>ООО "Жилцентр"</t>
  </si>
  <si>
    <t>ООО "ГСК"</t>
  </si>
  <si>
    <t>ООО "Универсал строй"</t>
  </si>
  <si>
    <t>ИП Деркач В.Н.</t>
  </si>
  <si>
    <t>ЖЭК № 3</t>
  </si>
  <si>
    <t>ЖЭК № 4</t>
  </si>
  <si>
    <t>ТСЖ "Степанцевское"</t>
  </si>
  <si>
    <t>ТСЖ "Искра"</t>
  </si>
  <si>
    <t>ЖЭК № 2</t>
  </si>
  <si>
    <t>СТН "Мальва"</t>
  </si>
  <si>
    <t>ООО "УК Жилищник"</t>
  </si>
  <si>
    <t>ООО "Андреевская УК"</t>
  </si>
  <si>
    <t>МКП г. Судогда "Коммунальщик"</t>
  </si>
  <si>
    <t>ООО "Комстройсервис"</t>
  </si>
  <si>
    <t>ООО "НАШ ДОМ"</t>
  </si>
  <si>
    <t>ООО "Комсервис+"</t>
  </si>
  <si>
    <t xml:space="preserve">УК </t>
  </si>
  <si>
    <t>ООО "Плес+"</t>
  </si>
  <si>
    <t>ОП ООО "КЭЧ"</t>
  </si>
  <si>
    <t>ООО "УК Покров"</t>
  </si>
  <si>
    <t>ООО "Управляющая компания Костерево"</t>
  </si>
  <si>
    <t>ООО УК "Наш дом"</t>
  </si>
  <si>
    <t>ООО "Эксперт"</t>
  </si>
  <si>
    <t>МУП РСУ г. Петушки</t>
  </si>
  <si>
    <t>БУ</t>
  </si>
  <si>
    <t>МУП ЖКХ "УК Собинского района"</t>
  </si>
  <si>
    <t>МУМП ЖКХ ПОС.СТАВРОВО</t>
  </si>
  <si>
    <t>ООО УК "Пономарев С.А."</t>
  </si>
  <si>
    <t>ООО "УК "ДОВЕРИЕ"</t>
  </si>
  <si>
    <t>ООО УК "Теплый Дом"</t>
  </si>
  <si>
    <t>ООО "ЖИЛСТРОЙ"</t>
  </si>
  <si>
    <t>МУП «ЖКХ Тасинский Бор»</t>
  </si>
  <si>
    <t>ООО "ЖЭУ № 3"</t>
  </si>
  <si>
    <t>ООО "Уют"</t>
  </si>
  <si>
    <t>ООО "Надежда"</t>
  </si>
  <si>
    <t>ООО "Альтернатива"</t>
  </si>
  <si>
    <t>МУП "ЖКХ" ЗАТО г. Радужный</t>
  </si>
  <si>
    <t>МУП "ЖКХ" ЗАТО г. Радужный </t>
  </si>
  <si>
    <t>ООО"УПРАВЛЯЮЩАЯ КОМПАНИЯ № 1"</t>
  </si>
  <si>
    <t>Блочные</t>
  </si>
  <si>
    <t>Деревянные</t>
  </si>
  <si>
    <t>Кирпичные</t>
  </si>
  <si>
    <t>Монолитные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</si>
  <si>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2023 - 2025 годы</t>
  </si>
  <si>
    <t>к сводному краткосрочному плану реализации
 региональной программы капитального ремонта общего
 имущества в многоквартирных домах на 2023-2025 годы</t>
  </si>
  <si>
    <t>ООО "ПЛАЗМА"</t>
  </si>
  <si>
    <t>Итого по сводному краткосрочному плану на 2023-2025 годы</t>
  </si>
  <si>
    <t>Итого по сводному краткосрочному плану на 2023 год</t>
  </si>
  <si>
    <t>Приложение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</si>
  <si>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</si>
  <si>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</si>
  <si>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</si>
  <si>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</si>
  <si>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</si>
  <si>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</si>
  <si>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2023 - 2025 годы *  **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</si>
  <si>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2023 - 2025 годы определены таблицей №1 к сводному краткосрочному плану</t>
  </si>
  <si>
    <t>Итого по сводному краткосрочному плану на 2024 год</t>
  </si>
  <si>
    <t>Итого по сводному краткосрочному плану на 2025 год</t>
  </si>
  <si>
    <t>Приложение к Таблице №1</t>
  </si>
  <si>
    <t>Получатель бюджетных средств - Некоммерческая организация "Фонд капитального ремонта многоквартирных домов Владимирской области" (далее - Некоммерческая организация)</t>
  </si>
  <si>
    <t xml:space="preserve">Источники финансирования </t>
  </si>
  <si>
    <t xml:space="preserve">Всего </t>
  </si>
  <si>
    <t>Областной бюджет</t>
  </si>
  <si>
    <t>Местные бюджеты</t>
  </si>
  <si>
    <t>Средства собственников</t>
  </si>
  <si>
    <t xml:space="preserve">Получатель бюджетных средств - Некоммерческая организация </t>
  </si>
  <si>
    <t xml:space="preserve">Получатель бюджетных средств - Некоммерческая организация, товарищество собственников жилья, жилищный, жилищно-строительный кооператив, управляющая организация
 (в рамках постановления администрации области от 05.10.2018 №742, в рамках постановления Губернатора области от 13.02.2014 № 111) </t>
  </si>
  <si>
    <t>Объем финансирования в 2023 г., руб.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</si>
  <si>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2023 - 2025 годы</t>
  </si>
  <si>
    <t>Объем финансирования в 2025 г., руб.</t>
  </si>
  <si>
    <t>Объем финансирования в 2024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</si>
  <si>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</si>
  <si>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</si>
  <si>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</si>
  <si>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</si>
  <si>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</si>
  <si>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</si>
  <si>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</si>
  <si>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2023-2025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</si>
  <si>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2023 - 2025 годы </t>
  </si>
  <si>
    <t>город Владимир</t>
  </si>
  <si>
    <t>город Гусь-Хрустальный</t>
  </si>
  <si>
    <t>город Ковров</t>
  </si>
  <si>
    <t>округ Муром</t>
  </si>
  <si>
    <t>город Александров</t>
  </si>
  <si>
    <t>поселок Балакирево</t>
  </si>
  <si>
    <t>город Карабаново</t>
  </si>
  <si>
    <t>город Струнино</t>
  </si>
  <si>
    <t>Андреевское</t>
  </si>
  <si>
    <t>город Вязники</t>
  </si>
  <si>
    <t>поселок Никологоры</t>
  </si>
  <si>
    <t>Октябрьское</t>
  </si>
  <si>
    <t>Степанцевское</t>
  </si>
  <si>
    <t>поселок Мстера</t>
  </si>
  <si>
    <t>город Гороховец</t>
  </si>
  <si>
    <t>Куприяновское</t>
  </si>
  <si>
    <t>поселок Великодворский</t>
  </si>
  <si>
    <t>поселок Красное Эхо</t>
  </si>
  <si>
    <t>Второвское</t>
  </si>
  <si>
    <t>Пенкинское</t>
  </si>
  <si>
    <t>город Киржач</t>
  </si>
  <si>
    <t>Клязьминское</t>
  </si>
  <si>
    <t>Новосельское</t>
  </si>
  <si>
    <t>Кольчугино</t>
  </si>
  <si>
    <t>город Меленки</t>
  </si>
  <si>
    <t>Ковардицкое</t>
  </si>
  <si>
    <t>Нагорное</t>
  </si>
  <si>
    <t>город Покров</t>
  </si>
  <si>
    <t>город Костерево</t>
  </si>
  <si>
    <t>город Петушки</t>
  </si>
  <si>
    <t>поселок Вольгинский</t>
  </si>
  <si>
    <t xml:space="preserve">Петушинское </t>
  </si>
  <si>
    <t>Малышевское</t>
  </si>
  <si>
    <t>Воршинское</t>
  </si>
  <si>
    <t>Рождественское</t>
  </si>
  <si>
    <t>Черкутинское</t>
  </si>
  <si>
    <t>поселок Ставрово</t>
  </si>
  <si>
    <t>город Лакинск</t>
  </si>
  <si>
    <t>город Собинка</t>
  </si>
  <si>
    <t>город Судогда</t>
  </si>
  <si>
    <t>Головинское</t>
  </si>
  <si>
    <t>Мошокское</t>
  </si>
  <si>
    <t>Муромцевское</t>
  </si>
  <si>
    <t>город Суздаль</t>
  </si>
  <si>
    <t>Новоалександровское</t>
  </si>
  <si>
    <t>Красносельское</t>
  </si>
  <si>
    <t>Небыловское</t>
  </si>
  <si>
    <t>Сарыевское</t>
  </si>
  <si>
    <t>Паустовское</t>
  </si>
  <si>
    <t>город Курлово</t>
  </si>
  <si>
    <t>поселок Иванищи</t>
  </si>
  <si>
    <t>город Камешково</t>
  </si>
  <si>
    <t>Брызгаловское</t>
  </si>
  <si>
    <t>Кипревское</t>
  </si>
  <si>
    <t>Филипповское</t>
  </si>
  <si>
    <t>Малыгинское</t>
  </si>
  <si>
    <t>поселок Мелехово</t>
  </si>
  <si>
    <t>город Кольчугино</t>
  </si>
  <si>
    <t>Ляховское</t>
  </si>
  <si>
    <t>Новлянское</t>
  </si>
  <si>
    <t>Колокшанское</t>
  </si>
  <si>
    <t>Толпуховское</t>
  </si>
  <si>
    <t>Боголюбовское</t>
  </si>
  <si>
    <t>Павловское</t>
  </si>
  <si>
    <t>Селецкое</t>
  </si>
  <si>
    <t>город Юрьев-Польский</t>
  </si>
  <si>
    <t>ЗАТО город Радужный</t>
  </si>
  <si>
    <t>Следневское</t>
  </si>
  <si>
    <t>Денисовское</t>
  </si>
  <si>
    <t>поселок Уршельский</t>
  </si>
  <si>
    <t>поселок Анопино</t>
  </si>
  <si>
    <t>Першинское</t>
  </si>
  <si>
    <t>Бавленское</t>
  </si>
  <si>
    <t>Раздольевское</t>
  </si>
  <si>
    <t>Денятинское</t>
  </si>
  <si>
    <t>Петушинское</t>
  </si>
  <si>
    <t>Пекшинское</t>
  </si>
  <si>
    <t>Куриловское</t>
  </si>
  <si>
    <t>ООО УК «Старый город»</t>
  </si>
  <si>
    <t>МУП города Владимира "ГУК"</t>
  </si>
  <si>
    <t>ООО "ЖЭК №2"</t>
  </si>
  <si>
    <t>МУП "АЭЛИТА"</t>
  </si>
  <si>
    <t>ООО "СМК-РЕКОНСТРУКЦИЯ"</t>
  </si>
  <si>
    <t>Итого по Симское</t>
  </si>
  <si>
    <t>Итого по Ивановское</t>
  </si>
  <si>
    <t>Итого по Дмитриевогорское</t>
  </si>
  <si>
    <t>Итого по поселок Городищи</t>
  </si>
  <si>
    <t>Перечень многоквартирных домов,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</si>
  <si>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Х</t>
  </si>
  <si>
    <t>п Малыгино ул Юбилейная д.51</t>
  </si>
  <si>
    <t>п Мелехово ул Первомайская д.53</t>
  </si>
  <si>
    <t xml:space="preserve">Всего по Владимирской области на 2023-2025 годы: </t>
  </si>
  <si>
    <t xml:space="preserve">Итого по Владимирской области по 2023 году: </t>
  </si>
  <si>
    <t>Панельные</t>
  </si>
  <si>
    <t>ООО «Владимирская управляющая компания»</t>
  </si>
  <si>
    <t>Каменные, кирпичные</t>
  </si>
  <si>
    <t xml:space="preserve"> МУП г.Владимира «ГУК»</t>
  </si>
  <si>
    <t>ООО»Жилищник-Центр»</t>
  </si>
  <si>
    <t xml:space="preserve"> ООО «Жилищник»</t>
  </si>
  <si>
    <t>Кирпичные, блочные</t>
  </si>
  <si>
    <t>ООО «ЖРЭП № 8»</t>
  </si>
  <si>
    <t>ООО «ТЭК»</t>
  </si>
  <si>
    <t>ООО "ЖИЛИЩНИК"</t>
  </si>
  <si>
    <t>6 473,7</t>
  </si>
  <si>
    <t>ТСЖ "РИТМ"</t>
  </si>
  <si>
    <t>ООО "Наш дом"</t>
  </si>
  <si>
    <t>ООО "МУПЖРЭП"</t>
  </si>
  <si>
    <t>ООО "УК "Жилсервис"</t>
  </si>
  <si>
    <t>ООО "ПОТЕНЦИАЛ"</t>
  </si>
  <si>
    <t>ООО "Алдега"</t>
  </si>
  <si>
    <t>ООО "УК СОДРУЖЕСТВО"</t>
  </si>
  <si>
    <t>ООО "ЖКО"</t>
  </si>
  <si>
    <t>ООО "Ком-сервис"</t>
  </si>
  <si>
    <t>ООО "НУК"</t>
  </si>
  <si>
    <t>ООО "УК "Содружество С"</t>
  </si>
  <si>
    <t>ООО "ЖЭК №4"</t>
  </si>
  <si>
    <t>ООО "ЖЭК"Никологоры"</t>
  </si>
  <si>
    <t>ООО "ДомСервис"</t>
  </si>
  <si>
    <t>Комсервис+</t>
  </si>
  <si>
    <t>Плес+</t>
  </si>
  <si>
    <t>ООО "Нерехта"</t>
  </si>
  <si>
    <t xml:space="preserve"> "Новый-2" </t>
  </si>
  <si>
    <t>ООО "Управляющая компания в ЖКХ города Кольчугино"</t>
  </si>
  <si>
    <t>ООО "ЖЭУ №3"</t>
  </si>
  <si>
    <t>ООО "ЖКХ г. Костерево"</t>
  </si>
  <si>
    <t>МУП "РСУ" г.Петушки</t>
  </si>
  <si>
    <t>ООО "ЭКСПЕРТ"</t>
  </si>
  <si>
    <t>МУП "Инфраструктура и сервис"</t>
  </si>
  <si>
    <t>МУМП ЖКХ п.Ставрово</t>
  </si>
  <si>
    <t xml:space="preserve">ООО УК "Теплый дом" </t>
  </si>
  <si>
    <t>ЖСК</t>
  </si>
  <si>
    <t>ЖСК ул. Гоголя, д.1б</t>
  </si>
  <si>
    <t>ООО УК Теплый дом</t>
  </si>
  <si>
    <t>ООО"НАШ ДОМ"</t>
  </si>
  <si>
    <t>Кирпичные/блочные</t>
  </si>
  <si>
    <t>Итого по поселок Красная Горбатка</t>
  </si>
  <si>
    <t>ООО "Владимирская управляющая компания"</t>
  </si>
  <si>
    <t>ООО "УК ЖРЭП"</t>
  </si>
  <si>
    <t>ООО "ЖСС"</t>
  </si>
  <si>
    <t>ООО "Управляющая организация"</t>
  </si>
  <si>
    <t>ООО "Управляющая организация ремонтно-эксплуатационное управление № 1"</t>
  </si>
  <si>
    <t>ООО "УО "РМД"</t>
  </si>
  <si>
    <t>ТСЖ "Южная 11"</t>
  </si>
  <si>
    <t>ООО УК "Спецстройгарант-1"</t>
  </si>
  <si>
    <t xml:space="preserve">Проведение капитального ремонта общего имущества в связи с возникновением аварии, иных чрезвычайных ситуаций природного или техногенного характера (постановление администрации Владимирской области от 14.08.2017 № 678) </t>
  </si>
  <si>
    <t>Ивановское</t>
  </si>
  <si>
    <t>Дмитриевогорское</t>
  </si>
  <si>
    <t>поселок Городищи</t>
  </si>
  <si>
    <t>поселок Красная Горбатка</t>
  </si>
  <si>
    <t>Симское</t>
  </si>
  <si>
    <t>Информация по многоквартирным домам,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</si>
  <si>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МКП Г. ВЛАДИМИРА "ЖКХ"</t>
  </si>
  <si>
    <t>Ковров г, Волго-Донская ул, 10</t>
  </si>
  <si>
    <t>Александров г, Совхоз "Правда" ул, 27</t>
  </si>
  <si>
    <t>Ковровский р-н, Мелехово п, Школьный пер, 24</t>
  </si>
  <si>
    <t>Ковровский р-н, Мелехово п, Школьный пер, 26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</si>
  <si>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за счет средств регионального оператора определены таблицей №1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</si>
  <si>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</si>
  <si>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</si>
  <si>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</si>
  <si>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установка или замена в комплексе оборудования индивидуальных тепловых пунктов, при проведении капитального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</si>
  <si>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</si>
  <si>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</si>
  <si>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2023-2025 годы
за счет средств регионального оператора * **</t>
  </si>
  <si>
    <t>ООО УК "Ковровтеплострой"</t>
  </si>
  <si>
    <t>ООО "УК "Веста" </t>
  </si>
  <si>
    <t>ООО "Наше ЖКО"</t>
  </si>
  <si>
    <t>ООО "ЖЭЦ-Управление" </t>
  </si>
  <si>
    <t>ООО "УК ПОКРОВ"</t>
  </si>
  <si>
    <t>Итого по Фоминское</t>
  </si>
  <si>
    <t>ТСН "ЛЕСНОЕ"</t>
  </si>
  <si>
    <t>Итого по субъекту:</t>
  </si>
  <si>
    <t>Ковровский р-н, Мелехово п, Пионерская ул, 5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</si>
  <si>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</si>
  <si>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</si>
  <si>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</si>
  <si>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</si>
  <si>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</si>
  <si>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</si>
  <si>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2023-2025 годы
за счет средств регионального оператора</t>
  </si>
  <si>
    <t>ООО "ЖКХ "УЮТ""</t>
  </si>
  <si>
    <t>МУП Г ВЛАДИМИРА "ГУК"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</si>
  <si>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</si>
  <si>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</si>
  <si>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</si>
  <si>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ООО "КОМСЕРВИС +"</t>
  </si>
  <si>
    <t>ООО ЖРП "ЗАКЛЯЗЬМЕНСКИЙ"</t>
  </si>
  <si>
    <t>Ковровский р-н, Мелехово п, Школьный пер, 27</t>
  </si>
  <si>
    <t>Ковровский р-н, Мелехово п, Строительная ул, 3</t>
  </si>
  <si>
    <t>Ковровский р-н, Мелехово п, Советская ул, 5</t>
  </si>
  <si>
    <t>ООО УК "Атмосфера"</t>
  </si>
  <si>
    <t>Способ формирования фонда капитального ремонта (РО - счет регионального оператора, СС - специальный счет)</t>
  </si>
  <si>
    <t xml:space="preserve">к приказу Министерства жилищно-коммунального хозяйства Владимирской области 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</si>
  <si>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</si>
  <si>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</si>
  <si>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Всего по Владимирской области на 2023-2025 годы:</t>
  </si>
  <si>
    <t>Итого по Владимирской области по 2023 году:</t>
  </si>
  <si>
    <t xml:space="preserve">Получатель бюджетных средств - Некоммерческая организация (в рамках постановления администрации области от 05.10.2018 №742) </t>
  </si>
  <si>
    <t>в том числе: областной бюджет</t>
  </si>
  <si>
    <t>Информация по многоквартирным домам,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администрации области от 05.10.2018 №742)</t>
  </si>
  <si>
    <t>Количество жителей,
зарегистрированных в МКД на дату утверждения программы</t>
  </si>
  <si>
    <t>в том числе нераспределенный остаток</t>
  </si>
  <si>
    <t>ИП Деркач В. Н.</t>
  </si>
  <si>
    <t xml:space="preserve">Получатель бюджетных средств - Некоммерческая организация (в рамках постановления Губернатора области от 13.02.2014 № 111) </t>
  </si>
  <si>
    <t>Перечень многоквартирных домов, по которым предоставляется финансовая поддержка на замену лифтового оборудования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Губернатора области от 13.02.2014 № 111)</t>
  </si>
  <si>
    <t>СС</t>
  </si>
  <si>
    <t>ТСН "ВОРОВСКОГО 69"</t>
  </si>
  <si>
    <t>ТСЖ "КОВЧЕГ"</t>
  </si>
  <si>
    <t>ООО "УК "ЖКО РОСКО"</t>
  </si>
  <si>
    <t>Информация по многоквартирным домам, по которым предоставляется финансовая поддержка на замену лифтового оборудования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Губернатора области от 13.02.2014 № 111)</t>
  </si>
  <si>
    <t>ООО "РЕМСТРОЙ ЮЖНЫЙ"</t>
  </si>
  <si>
    <t>Фоминское</t>
  </si>
  <si>
    <t>Срок проведения капитального ремонта в МКД</t>
  </si>
  <si>
    <t>замена плоской кровли на  стропильную</t>
  </si>
  <si>
    <t>ремонт внутридомовых инженерных систем теплоснабжения с заменой отопительных приборов (радиаторов)  в местах общего пользования и отопительных приборов (радиаторов), расположенных в жилых помещениях, не имеющих отключающих устройств</t>
  </si>
  <si>
    <t>Информация о выполнении капитального ремонта общего имущества в многоквартирных домах со способом формирования фонда капитально ремонта - специальный счет на территории Владимирской области в период 2023-2025 годы в рамках реализации региональной программы капитального ремонта</t>
  </si>
  <si>
    <t>Итого по Владимирской области за период 2023-2025  годы</t>
  </si>
  <si>
    <t>Итого по Владимирской области в 2023 году:</t>
  </si>
  <si>
    <t>Кольчугино г, Максимова ул, 8</t>
  </si>
  <si>
    <t>ООО "ДОМОУПРАВ"</t>
  </si>
  <si>
    <t>Владимир г, Стасова проезд, 3/1</t>
  </si>
  <si>
    <t>УК «Порядок»</t>
  </si>
  <si>
    <t>ООО «Наш дом-3»</t>
  </si>
  <si>
    <t>ООО «Универсал-Строй»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</si>
</sst>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\ ###\ ###\ ##0.00"/>
    <numFmt numFmtId="165" formatCode="###\ ###\ ###\ ##0"/>
  </numFmts>
  <fonts count="4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  <font>
      <sz val="14"/>
      <name val="Times New Roman"/>
      <family val="1"/>
      <charset val="1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charset val="204"/>
      <scheme val="minor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48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color rgb="FF000000"/>
      <name val="Tahoma"/>
      <family val="2"/>
      <charset val="204"/>
    </font>
    <font>
      <sz val="14"/>
      <color rgb="FF000000"/>
      <name val="Tahoma"/>
      <family val="2"/>
      <charset val="204"/>
    </font>
    <font>
      <b/>
      <sz val="4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2">
    <xf numFmtId="0" fontId="0" fillId="0" borderId="0"/>
    <xf numFmtId="0" fontId="9" fillId="0" borderId="0"/>
    <xf numFmtId="0" fontId="9" fillId="0" borderId="0"/>
    <xf numFmtId="0" fontId="12" fillId="0" borderId="0"/>
    <xf numFmtId="0" fontId="21" fillId="0" borderId="0"/>
    <xf numFmtId="0" fontId="28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0" fontId="21" fillId="0" borderId="0"/>
  </cellStyleXfs>
  <cellXfs count="398">
    <xf numFmtId="0" fontId="0" fillId="0" borderId="0" xfId="0"/>
    <xf numFmtId="4" fontId="0" fillId="0" borderId="0" xfId="0" applyNumberFormat="1"/>
    <xf numFmtId="0" fontId="1" fillId="0" borderId="0" xfId="4" applyFont="1" applyAlignment="1">
      <alignment wrapText="1"/>
    </xf>
    <xf numFmtId="0" fontId="1" fillId="0" borderId="0" xfId="4" applyFont="1" applyAlignment="1">
      <alignment horizontal="right"/>
    </xf>
    <xf numFmtId="0" fontId="1" fillId="0" borderId="1" xfId="4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1" fillId="0" borderId="0" xfId="0" applyFont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7" fillId="0" borderId="1" xfId="0" applyFont="1" applyBorder="1"/>
    <xf numFmtId="4" fontId="22" fillId="0" borderId="1" xfId="1" applyNumberFormat="1" applyFont="1" applyBorder="1" applyAlignment="1">
      <alignment horizontal="center" vertical="center"/>
    </xf>
    <xf numFmtId="3" fontId="22" fillId="0" borderId="1" xfId="1" applyNumberFormat="1" applyFont="1" applyBorder="1" applyAlignment="1">
      <alignment horizontal="center" vertical="center"/>
    </xf>
    <xf numFmtId="4" fontId="22" fillId="0" borderId="1" xfId="0" applyNumberFormat="1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3" fontId="22" fillId="0" borderId="1" xfId="0" applyNumberFormat="1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1" xfId="0" applyFont="1" applyBorder="1" applyAlignment="1">
      <alignment horizontal="left"/>
    </xf>
    <xf numFmtId="164" fontId="24" fillId="0" borderId="1" xfId="0" applyNumberFormat="1" applyFont="1" applyBorder="1" applyAlignment="1">
      <alignment horizontal="center"/>
    </xf>
    <xf numFmtId="1" fontId="24" fillId="0" borderId="1" xfId="0" applyNumberFormat="1" applyFont="1" applyBorder="1" applyAlignment="1">
      <alignment horizontal="center" wrapText="1"/>
    </xf>
    <xf numFmtId="4" fontId="24" fillId="0" borderId="1" xfId="0" applyNumberFormat="1" applyFont="1" applyBorder="1" applyAlignment="1">
      <alignment horizontal="center"/>
    </xf>
    <xf numFmtId="3" fontId="24" fillId="0" borderId="1" xfId="0" applyNumberFormat="1" applyFont="1" applyBorder="1" applyAlignment="1">
      <alignment horizontal="center" wrapText="1"/>
    </xf>
    <xf numFmtId="49" fontId="2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7" fillId="0" borderId="1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 wrapText="1"/>
    </xf>
    <xf numFmtId="0" fontId="30" fillId="0" borderId="0" xfId="0" applyFont="1"/>
    <xf numFmtId="0" fontId="36" fillId="0" borderId="0" xfId="0" applyFont="1" applyAlignment="1">
      <alignment horizontal="left" vertical="center"/>
    </xf>
    <xf numFmtId="0" fontId="37" fillId="0" borderId="1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textRotation="90" wrapText="1"/>
    </xf>
    <xf numFmtId="4" fontId="37" fillId="0" borderId="1" xfId="0" applyNumberFormat="1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wrapText="1"/>
    </xf>
    <xf numFmtId="0" fontId="40" fillId="0" borderId="3" xfId="0" applyFont="1" applyBorder="1" applyAlignment="1">
      <alignment horizontal="center" wrapText="1"/>
    </xf>
    <xf numFmtId="0" fontId="40" fillId="0" borderId="1" xfId="0" applyFont="1" applyBorder="1" applyAlignment="1">
      <alignment horizontal="center" wrapText="1"/>
    </xf>
    <xf numFmtId="4" fontId="40" fillId="0" borderId="1" xfId="0" applyNumberFormat="1" applyFont="1" applyBorder="1" applyAlignment="1">
      <alignment horizontal="right"/>
    </xf>
    <xf numFmtId="1" fontId="40" fillId="0" borderId="1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/>
    </xf>
    <xf numFmtId="1" fontId="40" fillId="0" borderId="3" xfId="0" applyNumberFormat="1" applyFont="1" applyBorder="1" applyAlignment="1">
      <alignment horizontal="center"/>
    </xf>
    <xf numFmtId="0" fontId="42" fillId="0" borderId="1" xfId="0" applyFont="1" applyBorder="1"/>
    <xf numFmtId="164" fontId="40" fillId="0" borderId="1" xfId="0" applyNumberFormat="1" applyFont="1" applyBorder="1" applyAlignment="1">
      <alignment horizontal="right"/>
    </xf>
    <xf numFmtId="0" fontId="39" fillId="0" borderId="1" xfId="5" applyFont="1" applyBorder="1" applyAlignment="1">
      <alignment horizontal="center"/>
    </xf>
    <xf numFmtId="164" fontId="40" fillId="0" borderId="1" xfId="0" applyNumberFormat="1" applyFont="1" applyBorder="1" applyAlignment="1">
      <alignment horizontal="left" wrapText="1"/>
    </xf>
    <xf numFmtId="10" fontId="40" fillId="0" borderId="1" xfId="0" applyNumberFormat="1" applyFont="1" applyBorder="1" applyAlignment="1">
      <alignment horizontal="center"/>
    </xf>
    <xf numFmtId="0" fontId="41" fillId="0" borderId="0" xfId="0" applyFont="1"/>
    <xf numFmtId="4" fontId="40" fillId="0" borderId="1" xfId="0" applyNumberFormat="1" applyFont="1" applyBorder="1"/>
    <xf numFmtId="4" fontId="42" fillId="0" borderId="1" xfId="0" applyNumberFormat="1" applyFont="1" applyBorder="1" applyAlignment="1">
      <alignment horizontal="right"/>
    </xf>
    <xf numFmtId="0" fontId="39" fillId="0" borderId="1" xfId="5" applyFont="1" applyBorder="1" applyAlignment="1">
      <alignment horizontal="left" vertical="center"/>
    </xf>
    <xf numFmtId="0" fontId="40" fillId="0" borderId="3" xfId="0" applyFont="1" applyBorder="1" applyAlignment="1">
      <alignment horizontal="center"/>
    </xf>
    <xf numFmtId="0" fontId="15" fillId="0" borderId="0" xfId="8" applyFont="1" applyAlignment="1">
      <alignment wrapText="1"/>
    </xf>
    <xf numFmtId="0" fontId="15" fillId="0" borderId="0" xfId="8" applyFont="1" applyAlignment="1">
      <alignment horizontal="center" wrapText="1"/>
    </xf>
    <xf numFmtId="0" fontId="15" fillId="0" borderId="0" xfId="8" applyFont="1" applyAlignment="1">
      <alignment horizontal="right" wrapText="1"/>
    </xf>
    <xf numFmtId="0" fontId="15" fillId="0" borderId="0" xfId="8" applyFont="1" applyAlignment="1">
      <alignment vertical="center" wrapText="1"/>
    </xf>
    <xf numFmtId="0" fontId="15" fillId="0" borderId="1" xfId="9" applyFont="1" applyBorder="1" applyAlignment="1">
      <alignment horizontal="center" vertical="center"/>
    </xf>
    <xf numFmtId="1" fontId="15" fillId="0" borderId="1" xfId="9" applyNumberFormat="1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left"/>
    </xf>
    <xf numFmtId="0" fontId="38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 wrapText="1"/>
    </xf>
    <xf numFmtId="4" fontId="17" fillId="0" borderId="1" xfId="0" applyNumberFormat="1" applyFont="1" applyBorder="1" applyAlignment="1">
      <alignment vertical="center"/>
    </xf>
    <xf numFmtId="3" fontId="38" fillId="0" borderId="1" xfId="0" applyNumberFormat="1" applyFont="1" applyBorder="1" applyAlignment="1">
      <alignment horizontal="center"/>
    </xf>
    <xf numFmtId="4" fontId="17" fillId="0" borderId="1" xfId="0" applyNumberFormat="1" applyFont="1" applyBorder="1" applyAlignment="1">
      <alignment horizontal="right"/>
    </xf>
    <xf numFmtId="4" fontId="17" fillId="0" borderId="1" xfId="9" applyNumberFormat="1" applyFont="1" applyBorder="1" applyAlignment="1">
      <alignment horizontal="right" vertical="center"/>
    </xf>
    <xf numFmtId="1" fontId="31" fillId="0" borderId="1" xfId="5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left" wrapText="1"/>
    </xf>
    <xf numFmtId="4" fontId="38" fillId="0" borderId="1" xfId="0" applyNumberFormat="1" applyFont="1" applyBorder="1" applyAlignment="1">
      <alignment horizontal="right"/>
    </xf>
    <xf numFmtId="3" fontId="38" fillId="0" borderId="1" xfId="0" applyNumberFormat="1" applyFont="1" applyBorder="1" applyAlignment="1">
      <alignment horizontal="right"/>
    </xf>
    <xf numFmtId="4" fontId="38" fillId="0" borderId="1" xfId="0" applyNumberFormat="1" applyFont="1" applyBorder="1" applyAlignment="1">
      <alignment horizontal="center"/>
    </xf>
    <xf numFmtId="0" fontId="0" fillId="2" borderId="0" xfId="0" applyFill="1"/>
    <xf numFmtId="0" fontId="17" fillId="2" borderId="0" xfId="0" applyFont="1" applyFill="1" applyAlignment="1">
      <alignment vertical="center"/>
    </xf>
    <xf numFmtId="0" fontId="30" fillId="2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right"/>
    </xf>
    <xf numFmtId="3" fontId="18" fillId="0" borderId="0" xfId="0" applyNumberFormat="1" applyFont="1" applyAlignment="1">
      <alignment horizontal="right"/>
    </xf>
    <xf numFmtId="1" fontId="18" fillId="0" borderId="0" xfId="0" applyNumberFormat="1" applyFont="1" applyAlignment="1">
      <alignment horizontal="right"/>
    </xf>
    <xf numFmtId="0" fontId="6" fillId="0" borderId="0" xfId="0" applyFont="1"/>
    <xf numFmtId="0" fontId="15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" fontId="19" fillId="0" borderId="0" xfId="0" applyNumberFormat="1" applyFont="1" applyAlignment="1">
      <alignment horizontal="right"/>
    </xf>
    <xf numFmtId="1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3" fontId="15" fillId="0" borderId="0" xfId="0" applyNumberFormat="1" applyFont="1"/>
    <xf numFmtId="1" fontId="15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textRotation="90"/>
    </xf>
    <xf numFmtId="0" fontId="1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4" fontId="6" fillId="0" borderId="0" xfId="0" applyNumberFormat="1" applyFont="1"/>
    <xf numFmtId="0" fontId="2" fillId="0" borderId="1" xfId="0" applyFont="1" applyBorder="1"/>
    <xf numFmtId="0" fontId="6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2" fontId="6" fillId="0" borderId="0" xfId="0" applyNumberFormat="1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0" xfId="0" applyFont="1"/>
    <xf numFmtId="4" fontId="1" fillId="0" borderId="0" xfId="0" applyNumberFormat="1" applyFont="1"/>
    <xf numFmtId="4" fontId="2" fillId="0" borderId="4" xfId="0" applyNumberFormat="1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4" fontId="3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4" fontId="2" fillId="0" borderId="1" xfId="3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4" fontId="10" fillId="0" borderId="1" xfId="1" applyNumberFormat="1" applyFont="1" applyBorder="1" applyAlignment="1">
      <alignment horizontal="right" vertical="center"/>
    </xf>
    <xf numFmtId="4" fontId="2" fillId="0" borderId="1" xfId="3" applyNumberFormat="1" applyFont="1" applyBorder="1" applyAlignment="1">
      <alignment horizontal="right"/>
    </xf>
    <xf numFmtId="0" fontId="2" fillId="0" borderId="1" xfId="3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4" fontId="2" fillId="0" borderId="1" xfId="6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right" vertical="center" wrapText="1"/>
    </xf>
    <xf numFmtId="0" fontId="2" fillId="0" borderId="2" xfId="0" applyFont="1" applyBorder="1"/>
    <xf numFmtId="0" fontId="6" fillId="0" borderId="3" xfId="0" applyFont="1" applyBorder="1"/>
    <xf numFmtId="0" fontId="2" fillId="0" borderId="1" xfId="0" applyFont="1" applyBorder="1" applyAlignment="1">
      <alignment horizontal="right" wrapText="1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right" vertical="center"/>
    </xf>
    <xf numFmtId="0" fontId="3" fillId="0" borderId="1" xfId="5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1" fillId="0" borderId="1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1" fontId="6" fillId="0" borderId="0" xfId="0" applyNumberFormat="1" applyFont="1"/>
    <xf numFmtId="4" fontId="1" fillId="0" borderId="1" xfId="4" applyNumberFormat="1" applyFont="1" applyBorder="1" applyAlignment="1">
      <alignment horizontal="right" vertical="center" wrapText="1"/>
    </xf>
    <xf numFmtId="4" fontId="1" fillId="0" borderId="3" xfId="0" applyNumberFormat="1" applyFont="1" applyBorder="1"/>
    <xf numFmtId="0" fontId="2" fillId="0" borderId="5" xfId="0" applyFont="1" applyBorder="1"/>
    <xf numFmtId="4" fontId="4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3" fontId="15" fillId="0" borderId="1" xfId="0" applyNumberFormat="1" applyFont="1" applyBorder="1"/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3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4" fontId="15" fillId="0" borderId="5" xfId="1" applyNumberFormat="1" applyFont="1" applyBorder="1" applyAlignment="1">
      <alignment horizontal="center" vertical="center" textRotation="90" wrapText="1"/>
    </xf>
    <xf numFmtId="4" fontId="15" fillId="0" borderId="7" xfId="1" applyNumberFormat="1" applyFont="1" applyBorder="1" applyAlignment="1">
      <alignment horizontal="center" vertical="center" textRotation="90" wrapText="1"/>
    </xf>
    <xf numFmtId="0" fontId="15" fillId="0" borderId="1" xfId="1" applyFont="1" applyBorder="1" applyAlignment="1">
      <alignment horizontal="center" vertical="center"/>
    </xf>
    <xf numFmtId="4" fontId="15" fillId="0" borderId="1" xfId="1" applyNumberFormat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/>
    </xf>
    <xf numFmtId="0" fontId="15" fillId="0" borderId="2" xfId="1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4" fontId="15" fillId="0" borderId="1" xfId="1" applyNumberFormat="1" applyFont="1" applyBorder="1" applyAlignment="1">
      <alignment horizontal="right" vertical="center"/>
    </xf>
    <xf numFmtId="3" fontId="15" fillId="0" borderId="1" xfId="1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wrapText="1"/>
    </xf>
    <xf numFmtId="4" fontId="20" fillId="0" borderId="1" xfId="1" applyNumberFormat="1" applyFont="1" applyBorder="1" applyAlignment="1">
      <alignment horizontal="right" vertical="center"/>
    </xf>
    <xf numFmtId="4" fontId="15" fillId="0" borderId="1" xfId="0" applyNumberFormat="1" applyFont="1" applyBorder="1"/>
    <xf numFmtId="4" fontId="20" fillId="0" borderId="1" xfId="0" applyNumberFormat="1" applyFont="1" applyBorder="1"/>
    <xf numFmtId="4" fontId="15" fillId="0" borderId="1" xfId="0" applyNumberFormat="1" applyFont="1" applyBorder="1" applyAlignment="1">
      <alignment horizontal="right" vertical="center" wrapText="1"/>
    </xf>
    <xf numFmtId="0" fontId="32" fillId="0" borderId="1" xfId="0" applyFont="1" applyBorder="1"/>
    <xf numFmtId="0" fontId="32" fillId="0" borderId="2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/>
    </xf>
    <xf numFmtId="0" fontId="32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left" vertical="center"/>
    </xf>
    <xf numFmtId="3" fontId="15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right" vertical="center"/>
    </xf>
    <xf numFmtId="0" fontId="32" fillId="0" borderId="2" xfId="0" applyFont="1" applyBorder="1"/>
    <xf numFmtId="0" fontId="15" fillId="0" borderId="2" xfId="0" applyFont="1" applyBorder="1" applyAlignment="1">
      <alignment horizontal="left" vertical="center" wrapText="1"/>
    </xf>
    <xf numFmtId="0" fontId="32" fillId="0" borderId="9" xfId="0" applyFont="1" applyBorder="1" applyAlignment="1">
      <alignment vertical="center" wrapText="1"/>
    </xf>
    <xf numFmtId="0" fontId="15" fillId="0" borderId="8" xfId="0" applyFont="1" applyBorder="1"/>
    <xf numFmtId="0" fontId="32" fillId="0" borderId="2" xfId="0" applyFont="1" applyBorder="1" applyAlignment="1">
      <alignment wrapText="1"/>
    </xf>
    <xf numFmtId="4" fontId="20" fillId="0" borderId="1" xfId="0" applyNumberFormat="1" applyFont="1" applyBorder="1" applyAlignment="1">
      <alignment horizontal="right"/>
    </xf>
    <xf numFmtId="0" fontId="32" fillId="0" borderId="0" xfId="0" applyFont="1"/>
    <xf numFmtId="0" fontId="32" fillId="0" borderId="2" xfId="0" applyFont="1" applyBorder="1" applyAlignment="1">
      <alignment vertical="top"/>
    </xf>
    <xf numFmtId="0" fontId="34" fillId="0" borderId="2" xfId="0" applyFont="1" applyBorder="1" applyAlignment="1">
      <alignment vertical="center" wrapText="1"/>
    </xf>
    <xf numFmtId="0" fontId="33" fillId="0" borderId="2" xfId="0" applyFont="1" applyBorder="1"/>
    <xf numFmtId="0" fontId="31" fillId="0" borderId="1" xfId="5" applyFont="1" applyBorder="1" applyAlignment="1">
      <alignment horizontal="center" vertical="center"/>
    </xf>
    <xf numFmtId="1" fontId="15" fillId="0" borderId="1" xfId="0" applyNumberFormat="1" applyFont="1" applyBorder="1" applyAlignment="1">
      <alignment vertical="center"/>
    </xf>
    <xf numFmtId="43" fontId="0" fillId="0" borderId="0" xfId="10" applyFont="1"/>
    <xf numFmtId="0" fontId="48" fillId="0" borderId="0" xfId="0" applyFont="1"/>
    <xf numFmtId="0" fontId="38" fillId="0" borderId="1" xfId="0" applyFont="1" applyBorder="1" applyAlignment="1">
      <alignment horizontal="center" vertical="center" wrapText="1"/>
    </xf>
    <xf numFmtId="0" fontId="38" fillId="0" borderId="1" xfId="7" applyFont="1" applyBorder="1" applyAlignment="1">
      <alignment horizontal="center" vertical="center" textRotation="90" wrapText="1"/>
    </xf>
    <xf numFmtId="0" fontId="48" fillId="0" borderId="0" xfId="0" applyFont="1" applyAlignment="1">
      <alignment vertical="center"/>
    </xf>
    <xf numFmtId="4" fontId="48" fillId="0" borderId="1" xfId="0" applyNumberFormat="1" applyFont="1" applyBorder="1" applyAlignment="1">
      <alignment horizontal="center" vertical="center" wrapText="1"/>
    </xf>
    <xf numFmtId="1" fontId="38" fillId="0" borderId="1" xfId="0" applyNumberFormat="1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wrapText="1"/>
    </xf>
    <xf numFmtId="1" fontId="48" fillId="0" borderId="1" xfId="0" applyNumberFormat="1" applyFont="1" applyBorder="1" applyAlignment="1">
      <alignment horizontal="center" wrapText="1"/>
    </xf>
    <xf numFmtId="0" fontId="15" fillId="0" borderId="2" xfId="8" applyFont="1" applyBorder="1" applyAlignment="1">
      <alignment horizontal="left"/>
    </xf>
    <xf numFmtId="0" fontId="15" fillId="0" borderId="3" xfId="8" applyFont="1" applyBorder="1" applyAlignment="1">
      <alignment wrapText="1"/>
    </xf>
    <xf numFmtId="4" fontId="38" fillId="0" borderId="1" xfId="8" applyNumberFormat="1" applyFont="1" applyBorder="1" applyAlignment="1">
      <alignment horizontal="right" wrapText="1"/>
    </xf>
    <xf numFmtId="1" fontId="38" fillId="0" borderId="1" xfId="8" applyNumberFormat="1" applyFont="1" applyBorder="1" applyAlignment="1">
      <alignment horizontal="right" wrapText="1"/>
    </xf>
    <xf numFmtId="4" fontId="38" fillId="0" borderId="1" xfId="8" applyNumberFormat="1" applyFont="1" applyBorder="1" applyAlignment="1">
      <alignment horizontal="center" wrapText="1"/>
    </xf>
    <xf numFmtId="0" fontId="15" fillId="0" borderId="1" xfId="8" applyFont="1" applyBorder="1" applyAlignment="1">
      <alignment horizontal="left"/>
    </xf>
    <xf numFmtId="0" fontId="15" fillId="0" borderId="1" xfId="8" applyFont="1" applyBorder="1"/>
    <xf numFmtId="4" fontId="38" fillId="0" borderId="1" xfId="8" applyNumberFormat="1" applyFont="1" applyBorder="1"/>
    <xf numFmtId="1" fontId="38" fillId="0" borderId="1" xfId="8" applyNumberFormat="1" applyFont="1" applyBorder="1"/>
    <xf numFmtId="0" fontId="38" fillId="0" borderId="1" xfId="8" applyFont="1" applyBorder="1" applyAlignment="1">
      <alignment horizontal="center"/>
    </xf>
    <xf numFmtId="0" fontId="24" fillId="0" borderId="1" xfId="0" applyFont="1" applyBorder="1" applyAlignment="1">
      <alignment horizontal="right"/>
    </xf>
    <xf numFmtId="164" fontId="24" fillId="0" borderId="1" xfId="0" applyNumberFormat="1" applyFont="1" applyBorder="1" applyAlignment="1">
      <alignment horizontal="center" wrapText="1"/>
    </xf>
    <xf numFmtId="1" fontId="15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textRotation="90" wrapText="1"/>
    </xf>
    <xf numFmtId="4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textRotation="90" wrapText="1"/>
    </xf>
    <xf numFmtId="0" fontId="15" fillId="0" borderId="6" xfId="1" applyFont="1" applyBorder="1" applyAlignment="1">
      <alignment horizontal="center" vertical="center" textRotation="90" wrapText="1"/>
    </xf>
    <xf numFmtId="0" fontId="15" fillId="0" borderId="7" xfId="1" applyFont="1" applyBorder="1" applyAlignment="1">
      <alignment horizontal="center" vertical="center" textRotation="90" wrapText="1"/>
    </xf>
    <xf numFmtId="4" fontId="15" fillId="0" borderId="5" xfId="1" applyNumberFormat="1" applyFont="1" applyBorder="1" applyAlignment="1">
      <alignment horizontal="center" vertical="center" textRotation="90" wrapText="1"/>
    </xf>
    <xf numFmtId="4" fontId="15" fillId="0" borderId="6" xfId="1" applyNumberFormat="1" applyFont="1" applyBorder="1" applyAlignment="1">
      <alignment horizontal="center" vertical="center" textRotation="90" wrapText="1"/>
    </xf>
    <xf numFmtId="4" fontId="15" fillId="0" borderId="7" xfId="1" applyNumberFormat="1" applyFont="1" applyBorder="1" applyAlignment="1">
      <alignment horizontal="center" vertical="center" textRotation="90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4" fontId="15" fillId="0" borderId="2" xfId="1" applyNumberFormat="1" applyFont="1" applyBorder="1" applyAlignment="1">
      <alignment horizontal="center" vertical="center" wrapText="1"/>
    </xf>
    <xf numFmtId="4" fontId="15" fillId="0" borderId="8" xfId="1" applyNumberFormat="1" applyFont="1" applyBorder="1" applyAlignment="1">
      <alignment horizontal="center" vertical="center" wrapText="1"/>
    </xf>
    <xf numFmtId="4" fontId="15" fillId="0" borderId="3" xfId="1" applyNumberFormat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textRotation="90" wrapText="1"/>
    </xf>
    <xf numFmtId="0" fontId="15" fillId="0" borderId="6" xfId="1" applyFont="1" applyBorder="1" applyAlignment="1">
      <alignment horizontal="center" textRotation="90" wrapText="1"/>
    </xf>
    <xf numFmtId="0" fontId="15" fillId="0" borderId="7" xfId="1" applyFont="1" applyBorder="1" applyAlignment="1">
      <alignment horizontal="center" textRotation="90" wrapText="1"/>
    </xf>
    <xf numFmtId="0" fontId="1" fillId="0" borderId="2" xfId="4" applyFont="1" applyBorder="1" applyAlignment="1">
      <alignment wrapText="1"/>
    </xf>
    <xf numFmtId="0" fontId="1" fillId="0" borderId="3" xfId="4" applyFont="1" applyBorder="1" applyAlignment="1">
      <alignment wrapText="1"/>
    </xf>
    <xf numFmtId="0" fontId="1" fillId="0" borderId="2" xfId="4" applyFont="1" applyBorder="1" applyAlignment="1">
      <alignment horizontal="center" vertical="center" wrapText="1"/>
    </xf>
    <xf numFmtId="0" fontId="1" fillId="0" borderId="8" xfId="4" applyFont="1" applyBorder="1" applyAlignment="1">
      <alignment horizontal="center" vertical="center" wrapText="1"/>
    </xf>
    <xf numFmtId="0" fontId="1" fillId="0" borderId="3" xfId="4" applyFont="1" applyBorder="1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center" vertical="top" wrapText="1"/>
    </xf>
    <xf numFmtId="0" fontId="36" fillId="0" borderId="0" xfId="0" applyFont="1" applyAlignment="1">
      <alignment horizontal="left" wrapText="1"/>
    </xf>
    <xf numFmtId="0" fontId="36" fillId="0" borderId="10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4" fontId="37" fillId="0" borderId="5" xfId="0" applyNumberFormat="1" applyFont="1" applyBorder="1" applyAlignment="1">
      <alignment horizontal="center" vertical="center" wrapText="1"/>
    </xf>
    <xf numFmtId="4" fontId="37" fillId="0" borderId="6" xfId="0" applyNumberFormat="1" applyFont="1" applyBorder="1" applyAlignment="1">
      <alignment horizontal="center" vertical="center" wrapText="1"/>
    </xf>
    <xf numFmtId="4" fontId="37" fillId="0" borderId="7" xfId="0" applyNumberFormat="1" applyFont="1" applyBorder="1" applyAlignment="1">
      <alignment horizontal="center" vertical="center" wrapText="1"/>
    </xf>
    <xf numFmtId="2" fontId="37" fillId="0" borderId="1" xfId="8" applyNumberFormat="1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textRotation="90" wrapText="1"/>
    </xf>
    <xf numFmtId="0" fontId="37" fillId="0" borderId="6" xfId="0" applyFont="1" applyBorder="1" applyAlignment="1">
      <alignment horizontal="center" vertical="center" textRotation="90" wrapText="1"/>
    </xf>
    <xf numFmtId="0" fontId="37" fillId="0" borderId="7" xfId="0" applyFont="1" applyBorder="1" applyAlignment="1">
      <alignment horizontal="center" vertical="center" textRotation="90" wrapText="1"/>
    </xf>
    <xf numFmtId="165" fontId="40" fillId="0" borderId="2" xfId="0" applyNumberFormat="1" applyFont="1" applyBorder="1" applyAlignment="1">
      <alignment horizontal="left"/>
    </xf>
    <xf numFmtId="165" fontId="40" fillId="0" borderId="3" xfId="0" applyNumberFormat="1" applyFont="1" applyBorder="1" applyAlignment="1">
      <alignment horizontal="left"/>
    </xf>
    <xf numFmtId="0" fontId="40" fillId="0" borderId="1" xfId="0" applyFont="1" applyBorder="1" applyAlignment="1">
      <alignment horizontal="center" vertical="center"/>
    </xf>
    <xf numFmtId="2" fontId="37" fillId="0" borderId="5" xfId="8" applyNumberFormat="1" applyFont="1" applyBorder="1" applyAlignment="1">
      <alignment horizontal="center" vertical="center" textRotation="90" wrapText="1"/>
    </xf>
    <xf numFmtId="2" fontId="37" fillId="0" borderId="7" xfId="8" applyNumberFormat="1" applyFont="1" applyBorder="1" applyAlignment="1">
      <alignment horizontal="center" vertical="center" textRotation="90" wrapText="1"/>
    </xf>
    <xf numFmtId="2" fontId="37" fillId="0" borderId="5" xfId="0" applyNumberFormat="1" applyFont="1" applyBorder="1" applyAlignment="1">
      <alignment horizontal="center" vertical="center" textRotation="90" wrapText="1"/>
    </xf>
    <xf numFmtId="2" fontId="37" fillId="0" borderId="7" xfId="0" applyNumberFormat="1" applyFont="1" applyBorder="1" applyAlignment="1">
      <alignment horizontal="center" vertical="center" textRotation="90" wrapText="1"/>
    </xf>
    <xf numFmtId="0" fontId="37" fillId="0" borderId="11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15" fillId="0" borderId="0" xfId="8" applyFont="1" applyAlignment="1">
      <alignment horizontal="right" wrapText="1"/>
    </xf>
    <xf numFmtId="0" fontId="15" fillId="0" borderId="0" xfId="8" applyFont="1" applyAlignment="1">
      <alignment horizontal="right" vertical="center" wrapText="1"/>
    </xf>
    <xf numFmtId="0" fontId="43" fillId="0" borderId="0" xfId="8" applyFont="1" applyAlignment="1">
      <alignment horizontal="center" vertical="center" wrapText="1"/>
    </xf>
    <xf numFmtId="0" fontId="15" fillId="0" borderId="1" xfId="9" applyFont="1" applyBorder="1" applyAlignment="1">
      <alignment horizontal="center" vertical="center" wrapText="1"/>
    </xf>
    <xf numFmtId="0" fontId="15" fillId="0" borderId="1" xfId="9" applyFont="1" applyBorder="1" applyAlignment="1">
      <alignment vertical="center" wrapText="1"/>
    </xf>
    <xf numFmtId="0" fontId="15" fillId="0" borderId="1" xfId="9" applyFont="1" applyBorder="1" applyAlignment="1">
      <alignment vertical="center"/>
    </xf>
    <xf numFmtId="0" fontId="15" fillId="0" borderId="1" xfId="9" applyFont="1" applyBorder="1" applyAlignment="1">
      <alignment horizontal="center" vertical="center" textRotation="90" wrapText="1"/>
    </xf>
    <xf numFmtId="0" fontId="15" fillId="0" borderId="5" xfId="9" applyFont="1" applyBorder="1" applyAlignment="1">
      <alignment horizontal="center" vertical="center" textRotation="90" wrapText="1"/>
    </xf>
    <xf numFmtId="0" fontId="15" fillId="0" borderId="6" xfId="9" applyFont="1" applyBorder="1" applyAlignment="1">
      <alignment vertical="center" wrapText="1"/>
    </xf>
    <xf numFmtId="0" fontId="15" fillId="0" borderId="7" xfId="9" applyFont="1" applyBorder="1" applyAlignment="1">
      <alignment vertical="center"/>
    </xf>
    <xf numFmtId="0" fontId="37" fillId="0" borderId="2" xfId="9" applyFont="1" applyBorder="1" applyAlignment="1">
      <alignment horizontal="center" vertical="center"/>
    </xf>
    <xf numFmtId="0" fontId="37" fillId="0" borderId="8" xfId="9" applyFont="1" applyBorder="1" applyAlignment="1">
      <alignment horizontal="center" vertical="center"/>
    </xf>
    <xf numFmtId="0" fontId="37" fillId="0" borderId="3" xfId="9" applyFont="1" applyBorder="1" applyAlignment="1">
      <alignment horizontal="center" vertical="center"/>
    </xf>
    <xf numFmtId="0" fontId="15" fillId="0" borderId="5" xfId="9" applyFont="1" applyBorder="1" applyAlignment="1">
      <alignment horizontal="center" textRotation="90" wrapText="1"/>
    </xf>
    <xf numFmtId="0" fontId="15" fillId="0" borderId="6" xfId="9" applyFont="1" applyBorder="1" applyAlignment="1">
      <alignment horizontal="center" wrapText="1"/>
    </xf>
    <xf numFmtId="0" fontId="15" fillId="0" borderId="7" xfId="9" applyFont="1" applyBorder="1" applyAlignment="1">
      <alignment horizontal="center" wrapText="1"/>
    </xf>
    <xf numFmtId="0" fontId="15" fillId="0" borderId="6" xfId="9" applyFont="1" applyBorder="1" applyAlignment="1">
      <alignment horizontal="center" textRotation="90" wrapText="1"/>
    </xf>
    <xf numFmtId="0" fontId="15" fillId="0" borderId="7" xfId="9" applyFont="1" applyBorder="1" applyAlignment="1">
      <alignment horizontal="center" textRotation="90" wrapText="1"/>
    </xf>
    <xf numFmtId="0" fontId="15" fillId="0" borderId="5" xfId="9" applyFont="1" applyBorder="1" applyAlignment="1">
      <alignment horizontal="center" vertical="center" wrapText="1"/>
    </xf>
    <xf numFmtId="0" fontId="15" fillId="0" borderId="6" xfId="9" applyFont="1" applyBorder="1" applyAlignment="1">
      <alignment horizontal="center" vertical="center" wrapText="1"/>
    </xf>
    <xf numFmtId="0" fontId="15" fillId="0" borderId="7" xfId="9" applyFont="1" applyBorder="1" applyAlignment="1">
      <alignment horizontal="center" vertical="center" wrapText="1"/>
    </xf>
    <xf numFmtId="0" fontId="15" fillId="0" borderId="1" xfId="9" applyFont="1" applyBorder="1" applyAlignment="1">
      <alignment horizontal="center" textRotation="90" wrapText="1"/>
    </xf>
    <xf numFmtId="0" fontId="15" fillId="0" borderId="1" xfId="9" applyFont="1" applyBorder="1" applyAlignment="1">
      <alignment horizontal="center" wrapText="1"/>
    </xf>
    <xf numFmtId="0" fontId="15" fillId="0" borderId="7" xfId="9" applyFont="1" applyBorder="1" applyAlignment="1">
      <alignment horizontal="center" vertical="center"/>
    </xf>
    <xf numFmtId="0" fontId="15" fillId="0" borderId="7" xfId="9" applyFont="1" applyBorder="1" applyAlignment="1">
      <alignment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8" applyFont="1" applyAlignment="1">
      <alignment horizontal="right" wrapText="1"/>
    </xf>
    <xf numFmtId="0" fontId="24" fillId="0" borderId="0" xfId="0" applyFont="1" applyAlignment="1">
      <alignment horizontal="right" vertical="center" wrapText="1"/>
    </xf>
    <xf numFmtId="0" fontId="25" fillId="0" borderId="1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2" fontId="38" fillId="0" borderId="1" xfId="0" applyNumberFormat="1" applyFont="1" applyBorder="1" applyAlignment="1">
      <alignment horizontal="center" vertical="center" textRotation="90" wrapText="1"/>
    </xf>
    <xf numFmtId="0" fontId="38" fillId="0" borderId="1" xfId="0" applyFont="1" applyBorder="1" applyAlignment="1">
      <alignment horizontal="center" vertical="center" textRotation="90" wrapText="1"/>
    </xf>
    <xf numFmtId="0" fontId="47" fillId="0" borderId="10" xfId="4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4" fontId="38" fillId="0" borderId="5" xfId="0" applyNumberFormat="1" applyFont="1" applyBorder="1" applyAlignment="1">
      <alignment horizontal="center" vertical="center" textRotation="90" wrapText="1"/>
    </xf>
    <xf numFmtId="4" fontId="38" fillId="0" borderId="6" xfId="0" applyNumberFormat="1" applyFont="1" applyBorder="1" applyAlignment="1">
      <alignment horizontal="center" vertical="center" textRotation="90" wrapText="1"/>
    </xf>
    <xf numFmtId="4" fontId="38" fillId="0" borderId="7" xfId="0" applyNumberFormat="1" applyFont="1" applyBorder="1" applyAlignment="1">
      <alignment horizontal="center" vertical="center" textRotation="90" wrapText="1"/>
    </xf>
    <xf numFmtId="0" fontId="38" fillId="0" borderId="2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1" xfId="11" applyFont="1" applyBorder="1" applyAlignment="1">
      <alignment horizontal="center" vertical="center" textRotation="90" wrapText="1"/>
    </xf>
    <xf numFmtId="1" fontId="38" fillId="0" borderId="1" xfId="0" applyNumberFormat="1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left"/>
    </xf>
    <xf numFmtId="4" fontId="2" fillId="0" borderId="15" xfId="0" applyNumberFormat="1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4" fontId="1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4" fontId="15" fillId="0" borderId="1" xfId="0" applyNumberFormat="1" applyFont="1" applyFill="1" applyBorder="1" applyAlignment="1">
      <alignment horizontal="right" vertical="center" wrapText="1"/>
    </xf>
    <xf numFmtId="4" fontId="15" fillId="0" borderId="1" xfId="1" applyNumberFormat="1" applyFont="1" applyFill="1" applyBorder="1" applyAlignment="1">
      <alignment horizontal="right" vertical="center"/>
    </xf>
  </cellXfs>
  <cellStyles count="12">
    <cellStyle name="Excel Built-in Normal" xfId="3" xr:uid="{FD7E4C00-EC7B-4161-9CCA-28B8615F2FB6}"/>
    <cellStyle name="Обычный" xfId="0" builtinId="0"/>
    <cellStyle name="Обычный 11" xfId="8" xr:uid="{750BC25E-702D-4EF1-A3FB-8E9472DEDFF3}"/>
    <cellStyle name="Обычный 2" xfId="1" xr:uid="{00F64855-E54F-4602-8668-907A6907D63D}"/>
    <cellStyle name="Обычный 2 6" xfId="11" xr:uid="{229B14F8-9E93-4A7D-8DCA-1C958C6652BF}"/>
    <cellStyle name="Обычный 2 8" xfId="9" xr:uid="{02AAEBA2-33C7-4A7E-B9C8-F583AE267C18}"/>
    <cellStyle name="Обычный 3 16" xfId="7" xr:uid="{5042A548-1377-4DE1-A979-BA70F670A0C3}"/>
    <cellStyle name="Обычный 4" xfId="2" xr:uid="{23E1028B-5887-4974-8FE5-5923729F5DAB}"/>
    <cellStyle name="Обычный 4 2 2 2" xfId="4" xr:uid="{68FF9376-E1DF-40B6-9CCF-579F832598D2}"/>
    <cellStyle name="Обычный 7" xfId="6" xr:uid="{EFC7F4F6-DBA6-47CD-B6F6-E1FF85548AE9}"/>
    <cellStyle name="Обычный_Лист1" xfId="5" xr:uid="{85781B5E-C225-454D-B6E6-152659DF7BCA}"/>
    <cellStyle name="Финансовый" xfId="10" builtinId="3"/>
  </cellStyles>
  <dxfs count="3"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  <color rgb="FFCCFF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1;&#1072;&#1079;&#1078;&#1080;&#1085;&#1072;/Desktop/2017-2019%20&#1075;&#1086;&#1076;&#1099;8/2020%20&#1043;&#1054;&#1044;/&#1086;&#1090;%2008.02.2022%20&#8470;2/&#1050;&#1055;%202020-2022%20&#1075;&#1086;&#1076;&#1099;_&#1086;&#1090;%2008.02.2022%20&#1053;&#1040;%20&#1055;&#1045;&#1063;&#1040;&#1058;&#106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1;&#1072;&#1079;&#1078;&#1080;&#1085;&#1072;/Desktop/2017-2019%20&#1075;&#1086;&#1076;&#1099;8/2020%20&#1043;&#1054;&#1044;/new/&#1050;&#1055;%202020-2022%20&#1075;&#1086;&#1076;&#1099;_new_&#1089;%20&#1091;&#1076;&#1072;&#1083;&#1077;&#1085;&#1085;&#1099;&#1084;&#1080;%20&#1052;&#1050;&#1044;%20&#1086;&#1090;%2024.10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естр"/>
      <sheetName val="Перечень"/>
      <sheetName val="Рес обесп"/>
      <sheetName val="Плановые показатели"/>
      <sheetName val="Спец.счета КП 2020-2022"/>
      <sheetName val="Зачет"/>
      <sheetName val="Реестр_бонусы"/>
      <sheetName val="Перечень_бонусы"/>
      <sheetName val="Планируемые показат_бонусы"/>
    </sheetNames>
    <sheetDataSet>
      <sheetData sheetId="0" refreshError="1"/>
      <sheetData sheetId="1">
        <row r="14">
          <cell r="Q14">
            <v>0</v>
          </cell>
        </row>
        <row r="1021">
          <cell r="Q10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естр"/>
      <sheetName val="Перечень"/>
      <sheetName val="Рес обесп"/>
      <sheetName val="Плановые показатели"/>
      <sheetName val="Спец.счета КП 2020-2022"/>
      <sheetName val="Зачет"/>
      <sheetName val="Реестр_бонусы"/>
      <sheetName val="Перечень_бонусы"/>
      <sheetName val="Планируемые показат_бонусы"/>
      <sheetName val="Лист1"/>
      <sheetName val="Лист2"/>
    </sheetNames>
    <sheetDataSet>
      <sheetData sheetId="0"/>
      <sheetData sheetId="1">
        <row r="35">
          <cell r="R35">
            <v>0</v>
          </cell>
          <cell r="S3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55D03-0EC6-4AEE-AEF5-294BC54648D2}">
  <sheetPr>
    <pageSetUpPr fitToPage="1"/>
  </sheetPr>
  <dimension ref="A1:HJ11447"/>
  <sheetViews>
    <sheetView view="pageBreakPreview" topLeftCell="M1" zoomScale="60" zoomScaleNormal="50" workbookViewId="0">
      <selection activeCell="B840" sqref="B1:AR840"/>
    </sheetView>
  </sheetViews>
  <sheetFormatPr defaultRowHeight="18.75" x14ac:dyDescent="0.3"/>
  <cols>
    <col min="1" max="1" width="9.140625" style="79" hidden="1" customWidth="1"/>
    <col min="2" max="2" width="10.5703125" style="79" customWidth="1"/>
    <col min="3" max="3" width="83.85546875" style="79" customWidth="1"/>
    <col min="4" max="4" width="28.7109375" style="79" customWidth="1"/>
    <col min="5" max="5" width="16.42578125" style="79" customWidth="1"/>
    <col min="6" max="6" width="19.7109375" style="79" customWidth="1"/>
    <col min="7" max="7" width="23.7109375" style="79" customWidth="1"/>
    <col min="8" max="8" width="18.42578125" style="79" customWidth="1"/>
    <col min="9" max="9" width="20.28515625" style="79" customWidth="1"/>
    <col min="10" max="10" width="14.42578125" style="79" customWidth="1"/>
    <col min="11" max="11" width="19.42578125" style="169" customWidth="1"/>
    <col min="12" max="12" width="19.42578125" style="79" customWidth="1"/>
    <col min="13" max="13" width="17.5703125" style="79" customWidth="1"/>
    <col min="14" max="14" width="23.28515625" style="79" customWidth="1"/>
    <col min="15" max="15" width="16.85546875" style="79" customWidth="1"/>
    <col min="16" max="16" width="19.5703125" style="79" customWidth="1"/>
    <col min="17" max="17" width="16" style="79" customWidth="1"/>
    <col min="18" max="18" width="22" style="79" customWidth="1"/>
    <col min="19" max="19" width="9.28515625" style="79" customWidth="1"/>
    <col min="20" max="20" width="18.28515625" style="79" customWidth="1"/>
    <col min="21" max="21" width="18.85546875" style="79" customWidth="1"/>
    <col min="22" max="22" width="19" style="79" customWidth="1"/>
    <col min="23" max="23" width="27" style="79" customWidth="1"/>
    <col min="24" max="24" width="21.28515625" style="79" customWidth="1"/>
    <col min="25" max="25" width="9.28515625" style="79" customWidth="1"/>
    <col min="26" max="26" width="19" style="79" customWidth="1"/>
    <col min="27" max="27" width="36.140625" style="79" customWidth="1"/>
    <col min="28" max="29" width="21.5703125" style="79" customWidth="1"/>
    <col min="30" max="30" width="18.140625" style="79" customWidth="1"/>
    <col min="31" max="31" width="17" style="79" customWidth="1"/>
    <col min="32" max="33" width="24.5703125" style="79" customWidth="1"/>
    <col min="34" max="34" width="24" style="79" customWidth="1"/>
    <col min="35" max="38" width="9.140625" style="79" hidden="1" customWidth="1"/>
    <col min="39" max="40" width="16.85546875" style="79" hidden="1" customWidth="1"/>
    <col min="41" max="41" width="13.5703125" style="79" hidden="1" customWidth="1"/>
    <col min="42" max="42" width="13.140625" style="79" hidden="1" customWidth="1"/>
    <col min="43" max="44" width="14" style="79" hidden="1" customWidth="1"/>
    <col min="45" max="45" width="35.5703125" style="79" hidden="1" customWidth="1"/>
    <col min="46" max="48" width="40.7109375" style="79" hidden="1" customWidth="1"/>
    <col min="49" max="49" width="9.140625" style="79" hidden="1" customWidth="1"/>
    <col min="50" max="50" width="13" style="79" hidden="1" customWidth="1"/>
    <col min="51" max="51" width="21.42578125" style="79" hidden="1" customWidth="1"/>
    <col min="52" max="52" width="33.28515625" style="81" hidden="1" customWidth="1"/>
    <col min="53" max="53" width="21.42578125" style="81" hidden="1" customWidth="1"/>
    <col min="54" max="54" width="33.28515625" style="81" hidden="1" customWidth="1"/>
    <col min="55" max="55" width="15.85546875" style="79" hidden="1" customWidth="1"/>
    <col min="56" max="85" width="9.140625" style="79" hidden="1" customWidth="1"/>
    <col min="86" max="86" width="16.7109375" style="79" hidden="1" customWidth="1"/>
    <col min="87" max="117" width="0" style="79" hidden="1" customWidth="1"/>
    <col min="118" max="16384" width="9.140625" style="79"/>
  </cols>
  <sheetData>
    <row r="1" spans="2:54" ht="35.25" x14ac:dyDescent="0.5">
      <c r="B1" s="74"/>
      <c r="C1" s="75"/>
      <c r="D1" s="76"/>
      <c r="E1" s="76"/>
      <c r="F1" s="76"/>
      <c r="G1" s="76"/>
      <c r="H1" s="77"/>
      <c r="I1" s="76"/>
      <c r="J1" s="76"/>
      <c r="K1" s="78"/>
      <c r="L1" s="76"/>
      <c r="M1" s="76"/>
      <c r="N1" s="76"/>
      <c r="O1" s="76"/>
      <c r="P1" s="76"/>
      <c r="AC1" s="80"/>
      <c r="AD1" s="259" t="s">
        <v>17200</v>
      </c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</row>
    <row r="2" spans="2:54" ht="75.75" customHeight="1" x14ac:dyDescent="0.45">
      <c r="B2" s="74"/>
      <c r="C2" s="75"/>
      <c r="D2" s="76"/>
      <c r="E2" s="76"/>
      <c r="F2" s="76"/>
      <c r="G2" s="76"/>
      <c r="H2" s="77"/>
      <c r="I2" s="76"/>
      <c r="J2" s="76"/>
      <c r="K2" s="78"/>
      <c r="L2" s="76"/>
      <c r="M2" s="76"/>
      <c r="N2" s="76"/>
      <c r="O2" s="76"/>
      <c r="P2" s="76"/>
      <c r="Z2" s="260" t="s">
        <v>17425</v>
      </c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</row>
    <row r="3" spans="2:54" ht="91.5" x14ac:dyDescent="1.25">
      <c r="B3" s="82"/>
      <c r="C3" s="83"/>
      <c r="D3" s="84"/>
      <c r="E3" s="84"/>
      <c r="F3" s="84"/>
      <c r="G3" s="84"/>
      <c r="H3" s="85"/>
      <c r="I3" s="84"/>
      <c r="J3" s="84"/>
      <c r="K3" s="86"/>
      <c r="L3" s="84"/>
      <c r="M3" s="84"/>
      <c r="N3" s="84"/>
      <c r="O3" s="84"/>
      <c r="P3" s="84"/>
      <c r="AC3" s="260" t="s">
        <v>17201</v>
      </c>
      <c r="AD3" s="260"/>
      <c r="AE3" s="260"/>
      <c r="AF3" s="260"/>
      <c r="AG3" s="260"/>
      <c r="AH3" s="260"/>
      <c r="AI3" s="260"/>
      <c r="AJ3" s="260"/>
      <c r="AK3" s="260"/>
      <c r="AL3" s="260"/>
      <c r="AM3" s="260"/>
      <c r="AN3" s="260"/>
      <c r="AO3" s="260"/>
    </row>
    <row r="4" spans="2:54" ht="34.5" customHeight="1" x14ac:dyDescent="0.45">
      <c r="B4" s="250" t="s">
        <v>17202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</row>
    <row r="5" spans="2:54" ht="34.5" customHeight="1" x14ac:dyDescent="0.3">
      <c r="B5" s="251" t="s">
        <v>17203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</row>
    <row r="6" spans="2:54" ht="34.5" customHeight="1" x14ac:dyDescent="0.3">
      <c r="B6" s="251" t="s">
        <v>17207</v>
      </c>
      <c r="C6" s="251"/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</row>
    <row r="7" spans="2:54" ht="18.75" customHeight="1" x14ac:dyDescent="0.3">
      <c r="B7" s="249" t="s">
        <v>17204</v>
      </c>
      <c r="C7" s="252" t="s">
        <v>17208</v>
      </c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</row>
    <row r="8" spans="2:54" ht="18.75" customHeight="1" x14ac:dyDescent="0.3">
      <c r="B8" s="249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</row>
    <row r="9" spans="2:54" ht="35.25" customHeight="1" x14ac:dyDescent="0.3">
      <c r="B9" s="87" t="s">
        <v>17205</v>
      </c>
      <c r="C9" s="252" t="s">
        <v>17206</v>
      </c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</row>
    <row r="10" spans="2:54" ht="35.25" x14ac:dyDescent="0.5">
      <c r="B10" s="88"/>
      <c r="C10" s="89"/>
      <c r="D10" s="90"/>
      <c r="E10" s="90"/>
      <c r="F10" s="90"/>
      <c r="G10" s="90"/>
      <c r="H10" s="91"/>
      <c r="I10" s="90"/>
      <c r="J10" s="90"/>
      <c r="K10" s="92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88"/>
      <c r="AA10" s="88"/>
      <c r="AB10" s="88"/>
    </row>
    <row r="11" spans="2:54" ht="45.75" customHeight="1" x14ac:dyDescent="0.3">
      <c r="B11" s="266" t="s">
        <v>0</v>
      </c>
      <c r="C11" s="266" t="s">
        <v>1</v>
      </c>
      <c r="D11" s="255" t="s">
        <v>2</v>
      </c>
      <c r="E11" s="266" t="s">
        <v>3</v>
      </c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72" t="s">
        <v>4</v>
      </c>
      <c r="V11" s="272"/>
      <c r="W11" s="272"/>
      <c r="X11" s="272"/>
      <c r="Y11" s="272"/>
      <c r="Z11" s="272"/>
      <c r="AA11" s="272"/>
      <c r="AB11" s="272"/>
      <c r="AC11" s="272"/>
      <c r="AD11" s="272"/>
      <c r="AE11" s="272"/>
      <c r="AF11" s="258" t="s">
        <v>5</v>
      </c>
      <c r="AG11" s="258" t="s">
        <v>6</v>
      </c>
      <c r="AH11" s="258" t="s">
        <v>7</v>
      </c>
      <c r="AI11" s="265" t="s">
        <v>588</v>
      </c>
      <c r="AJ11" s="262" t="s">
        <v>600</v>
      </c>
      <c r="AK11" s="262" t="s">
        <v>601</v>
      </c>
      <c r="AL11" s="265" t="s">
        <v>589</v>
      </c>
      <c r="AM11" s="270" t="s">
        <v>590</v>
      </c>
      <c r="AN11" s="270"/>
      <c r="AO11" s="270"/>
      <c r="AP11" s="270"/>
      <c r="AQ11" s="270"/>
      <c r="AR11" s="270"/>
      <c r="AS11" s="267" t="s">
        <v>16982</v>
      </c>
      <c r="AT11" s="267" t="s">
        <v>16980</v>
      </c>
      <c r="AU11" s="267"/>
      <c r="AV11" s="267" t="s">
        <v>17026</v>
      </c>
      <c r="AW11" s="261" t="s">
        <v>597</v>
      </c>
      <c r="AX11" s="261" t="s">
        <v>598</v>
      </c>
      <c r="AY11" s="261" t="s">
        <v>599</v>
      </c>
      <c r="AZ11" s="261" t="s">
        <v>16944</v>
      </c>
      <c r="BA11" s="261" t="s">
        <v>17014</v>
      </c>
      <c r="BB11" s="96"/>
    </row>
    <row r="12" spans="2:54" ht="45.75" customHeight="1" x14ac:dyDescent="0.3">
      <c r="B12" s="266"/>
      <c r="C12" s="266"/>
      <c r="D12" s="255"/>
      <c r="E12" s="266" t="s">
        <v>8</v>
      </c>
      <c r="F12" s="266"/>
      <c r="G12" s="266"/>
      <c r="H12" s="266"/>
      <c r="I12" s="266"/>
      <c r="J12" s="266"/>
      <c r="K12" s="266" t="s">
        <v>9</v>
      </c>
      <c r="L12" s="266"/>
      <c r="M12" s="266" t="s">
        <v>10</v>
      </c>
      <c r="N12" s="266"/>
      <c r="O12" s="266" t="s">
        <v>11</v>
      </c>
      <c r="P12" s="266"/>
      <c r="Q12" s="266" t="s">
        <v>12</v>
      </c>
      <c r="R12" s="266"/>
      <c r="S12" s="266" t="s">
        <v>13</v>
      </c>
      <c r="T12" s="266"/>
      <c r="U12" s="256" t="s">
        <v>14</v>
      </c>
      <c r="V12" s="256" t="s">
        <v>15</v>
      </c>
      <c r="W12" s="256" t="s">
        <v>16</v>
      </c>
      <c r="X12" s="256" t="s">
        <v>17</v>
      </c>
      <c r="Y12" s="256" t="s">
        <v>18</v>
      </c>
      <c r="Z12" s="256" t="s">
        <v>19</v>
      </c>
      <c r="AA12" s="256" t="s">
        <v>20</v>
      </c>
      <c r="AB12" s="256" t="s">
        <v>21</v>
      </c>
      <c r="AC12" s="256" t="s">
        <v>22</v>
      </c>
      <c r="AD12" s="257" t="s">
        <v>23</v>
      </c>
      <c r="AE12" s="256" t="s">
        <v>24</v>
      </c>
      <c r="AF12" s="258"/>
      <c r="AG12" s="258"/>
      <c r="AH12" s="258"/>
      <c r="AI12" s="265"/>
      <c r="AJ12" s="263"/>
      <c r="AK12" s="263"/>
      <c r="AL12" s="265"/>
      <c r="AM12" s="261" t="s">
        <v>591</v>
      </c>
      <c r="AN12" s="261" t="s">
        <v>592</v>
      </c>
      <c r="AO12" s="261" t="s">
        <v>593</v>
      </c>
      <c r="AP12" s="261" t="s">
        <v>594</v>
      </c>
      <c r="AQ12" s="261" t="s">
        <v>595</v>
      </c>
      <c r="AR12" s="261" t="s">
        <v>596</v>
      </c>
      <c r="AS12" s="268"/>
      <c r="AT12" s="268"/>
      <c r="AU12" s="268"/>
      <c r="AV12" s="268"/>
      <c r="AW12" s="261"/>
      <c r="AX12" s="261"/>
      <c r="AY12" s="261"/>
      <c r="AZ12" s="261"/>
      <c r="BA12" s="261"/>
      <c r="BB12" s="96"/>
    </row>
    <row r="13" spans="2:54" ht="15" customHeight="1" x14ac:dyDescent="0.3">
      <c r="B13" s="266"/>
      <c r="C13" s="266"/>
      <c r="D13" s="255"/>
      <c r="E13" s="258" t="s">
        <v>25</v>
      </c>
      <c r="F13" s="258" t="s">
        <v>26</v>
      </c>
      <c r="G13" s="258" t="s">
        <v>27</v>
      </c>
      <c r="H13" s="258" t="s">
        <v>28</v>
      </c>
      <c r="I13" s="258" t="s">
        <v>29</v>
      </c>
      <c r="J13" s="258" t="s">
        <v>30</v>
      </c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56"/>
      <c r="V13" s="256"/>
      <c r="W13" s="256"/>
      <c r="X13" s="256"/>
      <c r="Y13" s="256"/>
      <c r="Z13" s="256"/>
      <c r="AA13" s="256"/>
      <c r="AB13" s="256"/>
      <c r="AC13" s="256"/>
      <c r="AD13" s="257"/>
      <c r="AE13" s="256"/>
      <c r="AF13" s="258"/>
      <c r="AG13" s="258"/>
      <c r="AH13" s="258"/>
      <c r="AI13" s="265"/>
      <c r="AJ13" s="263"/>
      <c r="AK13" s="263"/>
      <c r="AL13" s="265"/>
      <c r="AM13" s="261"/>
      <c r="AN13" s="261"/>
      <c r="AO13" s="261"/>
      <c r="AP13" s="261"/>
      <c r="AQ13" s="261"/>
      <c r="AR13" s="261"/>
      <c r="AS13" s="268"/>
      <c r="AT13" s="268"/>
      <c r="AU13" s="268"/>
      <c r="AV13" s="268"/>
      <c r="AW13" s="261"/>
      <c r="AX13" s="261"/>
      <c r="AY13" s="261"/>
      <c r="AZ13" s="261"/>
      <c r="BA13" s="261"/>
      <c r="BB13" s="96"/>
    </row>
    <row r="14" spans="2:54" ht="15" customHeight="1" x14ac:dyDescent="0.3">
      <c r="B14" s="266"/>
      <c r="C14" s="266"/>
      <c r="D14" s="255"/>
      <c r="E14" s="258"/>
      <c r="F14" s="258"/>
      <c r="G14" s="258"/>
      <c r="H14" s="258"/>
      <c r="I14" s="258"/>
      <c r="J14" s="258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56"/>
      <c r="V14" s="256"/>
      <c r="W14" s="256"/>
      <c r="X14" s="256"/>
      <c r="Y14" s="256"/>
      <c r="Z14" s="256"/>
      <c r="AA14" s="256"/>
      <c r="AB14" s="256"/>
      <c r="AC14" s="256"/>
      <c r="AD14" s="257"/>
      <c r="AE14" s="256"/>
      <c r="AF14" s="258"/>
      <c r="AG14" s="258"/>
      <c r="AH14" s="258"/>
      <c r="AI14" s="265"/>
      <c r="AJ14" s="263"/>
      <c r="AK14" s="263"/>
      <c r="AL14" s="265"/>
      <c r="AM14" s="261"/>
      <c r="AN14" s="261"/>
      <c r="AO14" s="261"/>
      <c r="AP14" s="261"/>
      <c r="AQ14" s="261"/>
      <c r="AR14" s="261"/>
      <c r="AS14" s="268"/>
      <c r="AT14" s="268"/>
      <c r="AU14" s="268"/>
      <c r="AV14" s="268"/>
      <c r="AW14" s="261"/>
      <c r="AX14" s="261"/>
      <c r="AY14" s="261"/>
      <c r="AZ14" s="261"/>
      <c r="BA14" s="261"/>
      <c r="BB14" s="96"/>
    </row>
    <row r="15" spans="2:54" ht="15" customHeight="1" x14ac:dyDescent="0.3">
      <c r="B15" s="266"/>
      <c r="C15" s="266"/>
      <c r="D15" s="255"/>
      <c r="E15" s="258"/>
      <c r="F15" s="258"/>
      <c r="G15" s="258"/>
      <c r="H15" s="258"/>
      <c r="I15" s="258"/>
      <c r="J15" s="258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56"/>
      <c r="V15" s="256"/>
      <c r="W15" s="256"/>
      <c r="X15" s="256"/>
      <c r="Y15" s="256"/>
      <c r="Z15" s="256"/>
      <c r="AA15" s="256"/>
      <c r="AB15" s="256"/>
      <c r="AC15" s="256"/>
      <c r="AD15" s="257"/>
      <c r="AE15" s="256"/>
      <c r="AF15" s="258"/>
      <c r="AG15" s="258"/>
      <c r="AH15" s="258"/>
      <c r="AI15" s="265"/>
      <c r="AJ15" s="263"/>
      <c r="AK15" s="263"/>
      <c r="AL15" s="265"/>
      <c r="AM15" s="261"/>
      <c r="AN15" s="261"/>
      <c r="AO15" s="261"/>
      <c r="AP15" s="261"/>
      <c r="AQ15" s="261"/>
      <c r="AR15" s="261"/>
      <c r="AS15" s="268"/>
      <c r="AT15" s="268"/>
      <c r="AU15" s="268"/>
      <c r="AV15" s="268"/>
      <c r="AW15" s="261"/>
      <c r="AX15" s="261"/>
      <c r="AY15" s="261"/>
      <c r="AZ15" s="261"/>
      <c r="BA15" s="261"/>
      <c r="BB15" s="96"/>
    </row>
    <row r="16" spans="2:54" ht="191.25" customHeight="1" x14ac:dyDescent="0.3">
      <c r="B16" s="266"/>
      <c r="C16" s="266"/>
      <c r="D16" s="255"/>
      <c r="E16" s="258"/>
      <c r="F16" s="258"/>
      <c r="G16" s="258"/>
      <c r="H16" s="258"/>
      <c r="I16" s="258"/>
      <c r="J16" s="258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56"/>
      <c r="V16" s="256"/>
      <c r="W16" s="256"/>
      <c r="X16" s="256"/>
      <c r="Y16" s="256"/>
      <c r="Z16" s="256"/>
      <c r="AA16" s="256"/>
      <c r="AB16" s="256"/>
      <c r="AC16" s="256"/>
      <c r="AD16" s="257"/>
      <c r="AE16" s="256"/>
      <c r="AF16" s="258"/>
      <c r="AG16" s="258"/>
      <c r="AH16" s="258"/>
      <c r="AI16" s="265"/>
      <c r="AJ16" s="263"/>
      <c r="AK16" s="263"/>
      <c r="AL16" s="265"/>
      <c r="AM16" s="261"/>
      <c r="AN16" s="261"/>
      <c r="AO16" s="261"/>
      <c r="AP16" s="261"/>
      <c r="AQ16" s="261"/>
      <c r="AR16" s="261"/>
      <c r="AS16" s="268"/>
      <c r="AT16" s="268"/>
      <c r="AU16" s="268"/>
      <c r="AV16" s="268"/>
      <c r="AW16" s="261"/>
      <c r="AX16" s="261"/>
      <c r="AY16" s="261"/>
      <c r="AZ16" s="261"/>
      <c r="BA16" s="261"/>
      <c r="BB16" s="96"/>
    </row>
    <row r="17" spans="1:86" ht="20.25" customHeight="1" x14ac:dyDescent="0.3">
      <c r="B17" s="271"/>
      <c r="C17" s="271"/>
      <c r="D17" s="94" t="s">
        <v>31</v>
      </c>
      <c r="E17" s="94" t="s">
        <v>31</v>
      </c>
      <c r="F17" s="94" t="s">
        <v>31</v>
      </c>
      <c r="G17" s="94" t="s">
        <v>31</v>
      </c>
      <c r="H17" s="94" t="s">
        <v>31</v>
      </c>
      <c r="I17" s="94" t="s">
        <v>31</v>
      </c>
      <c r="J17" s="94" t="s">
        <v>31</v>
      </c>
      <c r="K17" s="98" t="s">
        <v>32</v>
      </c>
      <c r="L17" s="93" t="s">
        <v>31</v>
      </c>
      <c r="M17" s="93" t="s">
        <v>33</v>
      </c>
      <c r="N17" s="93" t="s">
        <v>31</v>
      </c>
      <c r="O17" s="93" t="s">
        <v>33</v>
      </c>
      <c r="P17" s="93" t="s">
        <v>31</v>
      </c>
      <c r="Q17" s="93" t="s">
        <v>33</v>
      </c>
      <c r="R17" s="93" t="s">
        <v>31</v>
      </c>
      <c r="S17" s="93" t="s">
        <v>34</v>
      </c>
      <c r="T17" s="93" t="s">
        <v>31</v>
      </c>
      <c r="U17" s="93" t="s">
        <v>31</v>
      </c>
      <c r="V17" s="95" t="s">
        <v>31</v>
      </c>
      <c r="W17" s="93" t="s">
        <v>31</v>
      </c>
      <c r="X17" s="93" t="s">
        <v>31</v>
      </c>
      <c r="Y17" s="94" t="s">
        <v>31</v>
      </c>
      <c r="Z17" s="93" t="s">
        <v>31</v>
      </c>
      <c r="AA17" s="93" t="s">
        <v>31</v>
      </c>
      <c r="AB17" s="93" t="s">
        <v>31</v>
      </c>
      <c r="AC17" s="93" t="s">
        <v>31</v>
      </c>
      <c r="AD17" s="94" t="s">
        <v>31</v>
      </c>
      <c r="AE17" s="93" t="s">
        <v>31</v>
      </c>
      <c r="AF17" s="258"/>
      <c r="AG17" s="258"/>
      <c r="AH17" s="258"/>
      <c r="AI17" s="265"/>
      <c r="AJ17" s="264"/>
      <c r="AK17" s="264"/>
      <c r="AL17" s="265"/>
      <c r="AM17" s="261"/>
      <c r="AN17" s="261"/>
      <c r="AO17" s="261"/>
      <c r="AP17" s="261"/>
      <c r="AQ17" s="261"/>
      <c r="AR17" s="261"/>
      <c r="AS17" s="269"/>
      <c r="AT17" s="269"/>
      <c r="AU17" s="269"/>
      <c r="AV17" s="269"/>
      <c r="AW17" s="261"/>
      <c r="AX17" s="261"/>
      <c r="AY17" s="261"/>
      <c r="AZ17" s="261"/>
      <c r="BA17" s="261"/>
      <c r="BB17" s="96"/>
    </row>
    <row r="18" spans="1:86" x14ac:dyDescent="0.3">
      <c r="B18" s="93">
        <v>1</v>
      </c>
      <c r="C18" s="93">
        <v>2</v>
      </c>
      <c r="D18" s="93">
        <v>3</v>
      </c>
      <c r="E18" s="93">
        <v>4</v>
      </c>
      <c r="F18" s="93">
        <v>5</v>
      </c>
      <c r="G18" s="93">
        <v>6</v>
      </c>
      <c r="H18" s="93">
        <v>7</v>
      </c>
      <c r="I18" s="93">
        <v>8</v>
      </c>
      <c r="J18" s="93">
        <v>9</v>
      </c>
      <c r="K18" s="98">
        <v>10</v>
      </c>
      <c r="L18" s="93">
        <v>11</v>
      </c>
      <c r="M18" s="93">
        <v>12</v>
      </c>
      <c r="N18" s="93">
        <v>13</v>
      </c>
      <c r="O18" s="93">
        <v>14</v>
      </c>
      <c r="P18" s="93">
        <v>15</v>
      </c>
      <c r="Q18" s="93">
        <v>16</v>
      </c>
      <c r="R18" s="93">
        <v>17</v>
      </c>
      <c r="S18" s="93">
        <v>18</v>
      </c>
      <c r="T18" s="93">
        <v>19</v>
      </c>
      <c r="U18" s="93">
        <v>20</v>
      </c>
      <c r="V18" s="93">
        <v>21</v>
      </c>
      <c r="W18" s="93">
        <v>22</v>
      </c>
      <c r="X18" s="93">
        <v>23</v>
      </c>
      <c r="Y18" s="93">
        <v>24</v>
      </c>
      <c r="Z18" s="93">
        <v>25</v>
      </c>
      <c r="AA18" s="93">
        <v>26</v>
      </c>
      <c r="AB18" s="93">
        <v>27</v>
      </c>
      <c r="AC18" s="93">
        <v>28</v>
      </c>
      <c r="AD18" s="93">
        <v>29</v>
      </c>
      <c r="AE18" s="93">
        <v>30</v>
      </c>
      <c r="AF18" s="93">
        <v>31</v>
      </c>
      <c r="AG18" s="93">
        <v>32</v>
      </c>
      <c r="AH18" s="93">
        <v>33</v>
      </c>
      <c r="AI18" s="93">
        <v>34</v>
      </c>
      <c r="AJ18" s="93">
        <v>35</v>
      </c>
      <c r="AK18" s="93">
        <v>36</v>
      </c>
      <c r="AL18" s="93">
        <v>37</v>
      </c>
      <c r="AM18" s="93">
        <v>38</v>
      </c>
      <c r="AN18" s="93">
        <v>39</v>
      </c>
      <c r="AO18" s="93">
        <v>40</v>
      </c>
      <c r="AP18" s="93">
        <v>41</v>
      </c>
      <c r="AQ18" s="93">
        <v>42</v>
      </c>
      <c r="AR18" s="93">
        <v>43</v>
      </c>
      <c r="AS18" s="93"/>
      <c r="AT18" s="93"/>
      <c r="AU18" s="93"/>
      <c r="AV18" s="93"/>
      <c r="AW18" s="99">
        <v>44</v>
      </c>
      <c r="AX18" s="99">
        <v>45</v>
      </c>
      <c r="AY18" s="99">
        <v>46</v>
      </c>
      <c r="AZ18" s="99">
        <v>47</v>
      </c>
      <c r="BA18" s="99"/>
      <c r="BB18" s="100"/>
    </row>
    <row r="19" spans="1:86" x14ac:dyDescent="0.3">
      <c r="B19" s="101" t="s">
        <v>17198</v>
      </c>
      <c r="C19" s="93"/>
      <c r="D19" s="102">
        <f>D20+D419+D633</f>
        <v>3776151183.8699999</v>
      </c>
      <c r="E19" s="103">
        <f>E20+E419+E633</f>
        <v>7689337.04</v>
      </c>
      <c r="F19" s="103">
        <f>F20+F419+F633</f>
        <v>12814297.59</v>
      </c>
      <c r="G19" s="103">
        <f>G20+G419+G633</f>
        <v>112214372.27999999</v>
      </c>
      <c r="H19" s="103">
        <f>H20+H419+H633</f>
        <v>8441264.4399999995</v>
      </c>
      <c r="I19" s="103">
        <f>I20+I419+I633</f>
        <v>25756805.279999997</v>
      </c>
      <c r="J19" s="103">
        <f>J20+J419+J633</f>
        <v>0</v>
      </c>
      <c r="K19" s="104">
        <f>K20+K419+K633</f>
        <v>19</v>
      </c>
      <c r="L19" s="103">
        <f>L20+L419+L633</f>
        <v>43425533.579999998</v>
      </c>
      <c r="M19" s="103">
        <f>M20+M419+M633</f>
        <v>366218.10800000001</v>
      </c>
      <c r="N19" s="103">
        <f>N20+N419+N633</f>
        <v>2934895304.8199997</v>
      </c>
      <c r="O19" s="103">
        <f>O20+O419+O633</f>
        <v>376</v>
      </c>
      <c r="P19" s="103">
        <f>P20+P419+P633</f>
        <v>2452962.62</v>
      </c>
      <c r="Q19" s="103">
        <f>Q20+Q419+Q633</f>
        <v>87360.69</v>
      </c>
      <c r="R19" s="103">
        <f>R20+R419+R633</f>
        <v>385661068.68000001</v>
      </c>
      <c r="S19" s="103">
        <f>S20+S419+S633</f>
        <v>566.83000000000004</v>
      </c>
      <c r="T19" s="103">
        <f>T20+T419+T633</f>
        <v>29459501.149999999</v>
      </c>
      <c r="U19" s="103">
        <f>U20+U419+U633</f>
        <v>48912432.010000005</v>
      </c>
      <c r="V19" s="103">
        <f>V20+V419+V633</f>
        <v>146242.79999999999</v>
      </c>
      <c r="W19" s="103">
        <f>W20+W419+W633</f>
        <v>0</v>
      </c>
      <c r="X19" s="103">
        <f>X20+X419+X633</f>
        <v>486171.6</v>
      </c>
      <c r="Y19" s="103">
        <f>Y20+Y419+Y633</f>
        <v>0</v>
      </c>
      <c r="Z19" s="103">
        <f>Z20+Z419+Z633</f>
        <v>0</v>
      </c>
      <c r="AA19" s="103">
        <f>AA20+AA419+AA633</f>
        <v>400000</v>
      </c>
      <c r="AB19" s="103">
        <f>AB20+AB419+AB633</f>
        <v>2500000</v>
      </c>
      <c r="AC19" s="103">
        <f>AC20+AC419+AC633</f>
        <v>74032120.149999976</v>
      </c>
      <c r="AD19" s="103">
        <f>AD20+AD419+AD633</f>
        <v>85063769.829999998</v>
      </c>
      <c r="AE19" s="103">
        <f>AE20+AE419+AE633</f>
        <v>1800000</v>
      </c>
      <c r="AF19" s="93" t="s">
        <v>17029</v>
      </c>
      <c r="AG19" s="93" t="s">
        <v>17029</v>
      </c>
      <c r="AH19" s="93" t="s">
        <v>17029</v>
      </c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9"/>
      <c r="AX19" s="99"/>
      <c r="AY19" s="99"/>
      <c r="AZ19" s="99"/>
      <c r="BA19" s="99"/>
      <c r="BB19" s="100"/>
      <c r="CH19" s="105">
        <f>D19-E19-F19-G19-H19-I19-J19-L19-N19-P19-R19-T19-U19-V19-W19-X19-Y19-Z19-AA19-AB19-AC19-AD19-AE19</f>
        <v>-3.4272670745849609E-7</v>
      </c>
    </row>
    <row r="20" spans="1:86" x14ac:dyDescent="0.3">
      <c r="B20" s="101" t="s">
        <v>17199</v>
      </c>
      <c r="C20" s="93"/>
      <c r="D20" s="102">
        <f>D21+D115+D129+D174+D193+D198+D214+D222+D229+D236+D238+D249+D251+D253+D255+D258+D262+D267+D269+D271+D276+D278+D284+D286+D288+D292+D297+D301+D304+D306+D313+D315+D317+D319+D322+D324+D327+D332+D335+D341+D344+D347+D350+D352+D356+D358+D360+D364+D371+D382+D387+D389+D395+D397+D399+D404+D406+D412+D414+D417+D273+D354</f>
        <v>1962713375.6299996</v>
      </c>
      <c r="E20" s="103">
        <f>E21+E115+E129+E174+E193+E198+E214+E222+E229+E236+E238+E249+E251+E253+E255+E258+E262+E267+E269+E271+E276+E278+E284+E286+E288+E292+E297+E301+E304+E306+E313+E315+E317+E319+E322+E324+E327+E332+E335+E341+E344+E347+E350+E352+E356+E358+E360+E364+E371+E382+E387+E389+E395+E397+E399+E404+E406+E412+E414+E417+E273+E354</f>
        <v>6544378.9100000001</v>
      </c>
      <c r="F20" s="103">
        <f>F21+F115+F129+F174+F193+F198+F214+F222+F229+F236+F238+F249+F251+F253+F255+F258+F262+F267+F269+F271+F276+F278+F284+F286+F288+F292+F297+F301+F304+F306+F313+F315+F317+F319+F322+F324+F327+F332+F335+F341+F344+F347+F350+F352+F356+F358+F360+F364+F371+F382+F387+F389+F395+F397+F399+F404+F406+F412+F414+F417+F273+F354</f>
        <v>12814297.59</v>
      </c>
      <c r="G20" s="103">
        <f>G21+G115+G129+G174+G193+G198+G214+G222+G229+G236+G238+G249+G251+G253+G255+G258+G262+G267+G269+G271+G276+G278+G284+G286+G288+G292+G297+G301+G304+G306+G313+G315+G317+G319+G322+G324+G327+G332+G335+G341+G344+G347+G350+G352+G356+G358+G360+G364+G371+G382+G387+G389+G395+G397+G399+G404+G406+G412+G414+G417+G273+G354</f>
        <v>102355902.20999999</v>
      </c>
      <c r="H20" s="103">
        <f>H21+H115+H129+H174+H193+H198+H214+H222+H229+H236+H238+H249+H251+H253+H255+H258+H262+H267+H269+H271+H276+H278+H284+H286+H288+H292+H297+H301+H304+H306+H313+H315+H317+H319+H322+H324+H327+H332+H335+H341+H344+H347+H350+H352+H356+H358+H360+H364+H371+H382+H387+H389+H395+H397+H399+H404+H406+H412+H414+H417+H273+H354</f>
        <v>7879184.4499999993</v>
      </c>
      <c r="I20" s="103">
        <f>I21+I115+I129+I174+I193+I198+I214+I222+I229+I236+I238+I249+I251+I253+I255+I258+I262+I267+I269+I271+I276+I278+I284+I286+I288+I292+I297+I301+I304+I306+I313+I315+I317+I319+I322+I324+I327+I332+I335+I341+I344+I347+I350+I352+I356+I358+I360+I364+I371+I382+I387+I389+I395+I397+I399+I404+I406+I412+I414+I417+I273+I354</f>
        <v>25056289.539999999</v>
      </c>
      <c r="J20" s="103">
        <f>J21+J115+J129+J174+J193+J198+J214+J222+J229+J236+J238+J249+J251+J253+J255+J258+J262+J267+J269+J271+J276+J278+J284+J286+J288+J292+J297+J301+J304+J306+J313+J315+J317+J319+J322+J324+J327+J332+J335+J341+J344+J347+J350+J352+J356+J358+J360+J364+J371+J382+J387+J389+J395+J397+J399+J404+J406+J412+J414+J417+J273+J354</f>
        <v>0</v>
      </c>
      <c r="K20" s="104">
        <f>K21+K115+K129+K174+K193+K198+K214+K222+K229+K236+K238+K249+K251+K253+K255+K258+K262+K267+K269+K271+K276+K278+K284+K286+K288+K292+K297+K301+K304+K306+K313+K315+K317+K319+K322+K324+K327+K332+K335+K341+K344+K347+K350+K352+K356+K358+K360+K364+K371+K382+K387+K389+K395+K397+K399+K404+K406+K412+K414+K417+K273+K354</f>
        <v>0</v>
      </c>
      <c r="L20" s="103">
        <f>L21+L115+L129+L174+L193+L198+L214+L222+L229+L236+L238+L249+L251+L253+L255+L258+L262+L267+L269+L271+L276+L278+L284+L286+L288+L292+L297+L301+L304+L306+L313+L315+L317+L319+L322+L324+L327+L332+L335+L341+L344+L347+L350+L352+L356+L358+L360+L364+L371+L382+L387+L389+L395+L397+L399+L404+L406+L412+L414+L417+L273+L354</f>
        <v>0</v>
      </c>
      <c r="M20" s="103">
        <f>M21+M115+M129+M174+M193+M198+M214+M222+M229+M236+M238+M249+M251+M253+M255+M258+M262+M267+M269+M271+M276+M278+M284+M286+M288+M292+M297+M301+M304+M306+M313+M315+M317+M319+M322+M324+M327+M332+M335+M341+M344+M347+M350+M352+M356+M358+M360+M364+M371+M382+M387+M389+M395+M397+M399+M404+M406+M412+M414+M417+M273+M354</f>
        <v>177561.14800000002</v>
      </c>
      <c r="N20" s="103">
        <f>N21+N115+N129+N174+N193+N198+N214+N222+N229+N236+N238+N249+N251+N253+N255+N258+N262+N267+N269+N271+N276+N278+N284+N286+N288+N292+N297+N301+N304+N306+N313+N315+N317+N319+N322+N324+N327+N332+N335+N341+N344+N347+N350+N352+N356+N358+N360+N364+N371+N382+N387+N389+N395+N397+N399+N404+N406+N412+N414+N417+N273+N354</f>
        <v>1421488267.9499998</v>
      </c>
      <c r="O20" s="103">
        <f>O21+O115+O129+O174+O193+O198+O214+O222+O229+O236+O238+O249+O251+O253+O255+O258+O262+O267+O269+O271+O276+O278+O284+O286+O288+O292+O297+O301+O304+O306+O313+O315+O317+O319+O322+O324+O327+O332+O335+O341+O344+O347+O350+O352+O356+O358+O360+O364+O371+O382+O387+O389+O395+O397+O399+O404+O406+O412+O414+O417+O273+O354</f>
        <v>376</v>
      </c>
      <c r="P20" s="103">
        <f>P21+P115+P129+P174+P193+P198+P214+P222+P229+P236+P238+P249+P251+P253+P255+P258+P262+P267+P269+P271+P276+P278+P284+P286+P288+P292+P297+P301+P304+P306+P313+P315+P317+P319+P322+P324+P327+P332+P335+P341+P344+P347+P350+P352+P356+P358+P360+P364+P371+P382+P387+P389+P395+P397+P399+P404+P406+P412+P414+P417+P273+P354</f>
        <v>2452962.62</v>
      </c>
      <c r="Q20" s="103">
        <f>Q21+Q115+Q129+Q174+Q193+Q198+Q214+Q222+Q229+Q236+Q238+Q249+Q251+Q253+Q255+Q258+Q262+Q267+Q269+Q271+Q276+Q278+Q284+Q286+Q288+Q292+Q297+Q301+Q304+Q306+Q313+Q315+Q317+Q319+Q322+Q324+Q327+Q332+Q335+Q341+Q344+Q347+Q350+Q352+Q356+Q358+Q360+Q364+Q371+Q382+Q387+Q389+Q395+Q397+Q399+Q404+Q406+Q412+Q414+Q417+Q273+Q354</f>
        <v>64726.66</v>
      </c>
      <c r="R20" s="103">
        <f>R21+R115+R129+R174+R193+R198+R214+R222+R229+R236+R238+R249+R251+R253+R255+R258+R262+R267+R269+R271+R276+R278+R284+R286+R288+R292+R297+R301+R304+R306+R313+R315+R317+R319+R322+R324+R327+R332+R335+R341+R344+R347+R350+R352+R356+R358+R360+R364+R371+R382+R387+R389+R395+R397+R399+R404+R406+R412+R414+R417+R273+R354</f>
        <v>268585391.91000003</v>
      </c>
      <c r="S20" s="103">
        <f>S21+S115+S129+S174+S193+S198+S214+S222+S229+S236+S238+S249+S251+S253+S255+S258+S262+S267+S269+S271+S276+S278+S284+S286+S288+S292+S297+S301+S304+S306+S313+S315+S317+S319+S322+S324+S327+S332+S335+S341+S344+S347+S350+S352+S356+S358+S360+S364+S371+S382+S387+S389+S395+S397+S399+S404+S406+S412+S414+S417+S273+S354</f>
        <v>280</v>
      </c>
      <c r="T20" s="103">
        <f>T21+T115+T129+T174+T193+T198+T214+T222+T229+T236+T238+T249+T251+T253+T255+T258+T262+T267+T269+T271+T276+T278+T284+T286+T288+T292+T297+T301+T304+T306+T313+T315+T317+T319+T322+T324+T327+T332+T335+T341+T344+T347+T350+T352+T356+T358+T360+T364+T371+T382+T387+T389+T395+T397+T399+T404+T406+T412+T414+T417+T273+T354</f>
        <v>12051069.789999999</v>
      </c>
      <c r="U20" s="103">
        <f>U21+U115+U129+U174+U193+U198+U214+U222+U229+U236+U238+U249+U251+U253+U255+U258+U262+U267+U269+U271+U276+U278+U284+U286+U288+U292+U297+U301+U304+U306+U313+U315+U317+U319+U322+U324+U327+U332+U335+U341+U344+U347+U350+U352+U356+U358+U360+U364+U371+U382+U387+U389+U395+U397+U399+U404+U406+U412+U414+U417+U273+U354</f>
        <v>26475951.109999999</v>
      </c>
      <c r="V20" s="103">
        <f>V21+V115+V129+V174+V193+V198+V214+V222+V229+V236+V238+V249+V251+V253+V255+V258+V262+V267+V269+V271+V276+V278+V284+V286+V288+V292+V297+V301+V304+V306+V313+V315+V317+V319+V322+V324+V327+V332+V335+V341+V344+V347+V350+V352+V356+V358+V360+V364+V371+V382+V387+V389+V395+V397+V399+V404+V406+V412+V414+V417+V273+V354</f>
        <v>146242.79999999999</v>
      </c>
      <c r="W20" s="103">
        <f>W21+W115+W129+W174+W193+W198+W214+W222+W229+W236+W238+W249+W251+W253+W255+W258+W262+W267+W269+W271+W276+W278+W284+W286+W288+W292+W297+W301+W304+W306+W313+W315+W317+W319+W322+W324+W327+W332+W335+W341+W344+W347+W350+W352+W356+W358+W360+W364+W371+W382+W387+W389+W395+W397+W399+W404+W406+W412+W414+W417+W273+W354</f>
        <v>0</v>
      </c>
      <c r="X20" s="103">
        <f>X21+X115+X129+X174+X193+X198+X214+X222+X229+X236+X238+X249+X251+X253+X255+X258+X262+X267+X269+X271+X276+X278+X284+X286+X288+X292+X297+X301+X304+X306+X313+X315+X317+X319+X322+X324+X327+X332+X335+X341+X344+X347+X350+X352+X356+X358+X360+X364+X371+X382+X387+X389+X395+X397+X399+X404+X406+X412+X414+X417+X273+X354</f>
        <v>486171.6</v>
      </c>
      <c r="Y20" s="103">
        <f>Y21+Y115+Y129+Y174+Y193+Y198+Y214+Y222+Y229+Y236+Y238+Y249+Y251+Y253+Y255+Y258+Y262+Y267+Y269+Y271+Y276+Y278+Y284+Y286+Y288+Y292+Y297+Y301+Y304+Y306+Y313+Y315+Y317+Y319+Y322+Y324+Y327+Y332+Y335+Y341+Y344+Y347+Y350+Y352+Y356+Y358+Y360+Y364+Y371+Y382+Y387+Y389+Y395+Y397+Y399+Y404+Y406+Y412+Y414+Y417+Y273+Y354</f>
        <v>0</v>
      </c>
      <c r="Z20" s="103">
        <f>Z21+Z115+Z129+Z174+Z193+Z198+Z214+Z222+Z229+Z236+Z238+Z249+Z251+Z253+Z255+Z258+Z262+Z267+Z269+Z271+Z276+Z278+Z284+Z286+Z288+Z292+Z297+Z301+Z304+Z306+Z313+Z315+Z317+Z319+Z322+Z324+Z327+Z332+Z335+Z341+Z344+Z347+Z350+Z352+Z356+Z358+Z360+Z364+Z371+Z382+Z387+Z389+Z395+Z397+Z399+Z404+Z406+Z412+Z414+Z417+Z273+Z354</f>
        <v>0</v>
      </c>
      <c r="AA20" s="103">
        <f>AA21+AA115+AA129+AA174+AA193+AA198+AA214+AA222+AA229+AA236+AA238+AA249+AA251+AA253+AA255+AA258+AA262+AA267+AA269+AA271+AA276+AA278+AA284+AA286+AA288+AA292+AA297+AA301+AA304+AA306+AA313+AA315+AA317+AA319+AA322+AA324+AA327+AA332+AA335+AA341+AA344+AA347+AA350+AA352+AA356+AA358+AA360+AA364+AA371+AA382+AA387+AA389+AA395+AA397+AA399+AA404+AA406+AA412+AA414+AA417+AA273+AA354</f>
        <v>400000</v>
      </c>
      <c r="AB20" s="103">
        <f>AB21+AB115+AB129+AB174+AB193+AB198+AB214+AB222+AB229+AB236+AB238+AB249+AB251+AB253+AB255+AB258+AB262+AB267+AB269+AB271+AB276+AB278+AB284+AB286+AB288+AB292+AB297+AB301+AB304+AB306+AB313+AB315+AB317+AB319+AB322+AB324+AB327+AB332+AB335+AB341+AB344+AB347+AB350+AB352+AB356+AB358+AB360+AB364+AB371+AB382+AB387+AB389+AB395+AB397+AB399+AB404+AB406+AB412+AB414+AB417+AB273+AB354</f>
        <v>2500000</v>
      </c>
      <c r="AC20" s="103">
        <f>AC21+AC115+AC129+AC174+AC193+AC198+AC214+AC222+AC229+AC236+AC238+AC249+AC251+AC253+AC255+AC258+AC262+AC267+AC269+AC271+AC276+AC278+AC284+AC286+AC288+AC292+AC297+AC301+AC304+AC306+AC313+AC315+AC317+AC319+AC322+AC324+AC327+AC332+AC335+AC341+AC344+AC347+AC350+AC352+AC356+AC358+AC360+AC364+AC371+AC382+AC387+AC389+AC395+AC397+AC399+AC404+AC406+AC412+AC414+AC417+AC273+AC354</f>
        <v>37253495.319999985</v>
      </c>
      <c r="AD20" s="103">
        <f>AD21+AD115+AD129+AD174+AD193+AD198+AD214+AD222+AD229+AD236+AD238+AD249+AD251+AD253+AD255+AD258+AD262+AD267+AD269+AD271+AD276+AD278+AD284+AD286+AD288+AD292+AD297+AD301+AD304+AD306+AD313+AD315+AD317+AD319+AD322+AD324+AD327+AD332+AD335+AD341+AD344+AD347+AD350+AD352+AD356+AD358+AD360+AD364+AD371+AD382+AD387+AD389+AD395+AD397+AD399+AD404+AD406+AD412+AD414+AD417+AD273+AD354</f>
        <v>35263769.829999998</v>
      </c>
      <c r="AE20" s="103">
        <f>AE21+AE115+AE129+AE174+AE193+AE198+AE214+AE222+AE229+AE236+AE238+AE249+AE251+AE253+AE255+AE258+AE262+AE267+AE269+AE271+AE276+AE278+AE284+AE286+AE288+AE292+AE297+AE301+AE304+AE306+AE313+AE315+AE317+AE319+AE322+AE324+AE327+AE332+AE335+AE341+AE344+AE347+AE350+AE352+AE356+AE358+AE360+AE364+AE371+AE382+AE387+AE389+AE395+AE397+AE399+AE404+AE406+AE412+AE414+AE417+AE273+AE354</f>
        <v>960000</v>
      </c>
      <c r="AF20" s="93" t="s">
        <v>17029</v>
      </c>
      <c r="AG20" s="93" t="s">
        <v>17029</v>
      </c>
      <c r="AH20" s="93" t="s">
        <v>17029</v>
      </c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9"/>
      <c r="AX20" s="99"/>
      <c r="AY20" s="99"/>
      <c r="AZ20" s="99"/>
      <c r="BA20" s="99"/>
      <c r="BB20" s="100"/>
      <c r="CH20" s="105">
        <f t="shared" ref="CH20:CH76" si="0">D20-E20-F20-G20-H20-I20-J20-L20-N20-P20-R20-T20-U20-V20-W20-X20-Y20-Z20-AA20-AB20-AC20-AD20-AE20</f>
        <v>-2.1606683731079102E-7</v>
      </c>
    </row>
    <row r="21" spans="1:86" x14ac:dyDescent="0.3">
      <c r="B21" s="106" t="s">
        <v>71</v>
      </c>
      <c r="C21" s="106"/>
      <c r="D21" s="102">
        <f>SUM(D22:D114)</f>
        <v>570362070.40999985</v>
      </c>
      <c r="E21" s="103">
        <f t="shared" ref="E21:AE21" si="1">SUM(E22:E114)</f>
        <v>1808721.49</v>
      </c>
      <c r="F21" s="103">
        <f t="shared" si="1"/>
        <v>500000</v>
      </c>
      <c r="G21" s="103">
        <f t="shared" si="1"/>
        <v>32577917.030000001</v>
      </c>
      <c r="H21" s="103">
        <f t="shared" si="1"/>
        <v>1717287.7</v>
      </c>
      <c r="I21" s="103">
        <f t="shared" si="1"/>
        <v>6863016.1499999994</v>
      </c>
      <c r="J21" s="103">
        <f t="shared" si="1"/>
        <v>0</v>
      </c>
      <c r="K21" s="115">
        <f t="shared" si="1"/>
        <v>0</v>
      </c>
      <c r="L21" s="103">
        <f t="shared" si="1"/>
        <v>0</v>
      </c>
      <c r="M21" s="103">
        <f t="shared" si="1"/>
        <v>47670.003999999979</v>
      </c>
      <c r="N21" s="103">
        <f t="shared" si="1"/>
        <v>358875953.4199999</v>
      </c>
      <c r="O21" s="103">
        <f t="shared" si="1"/>
        <v>0</v>
      </c>
      <c r="P21" s="103">
        <f t="shared" si="1"/>
        <v>0</v>
      </c>
      <c r="Q21" s="103">
        <f t="shared" si="1"/>
        <v>34584.79</v>
      </c>
      <c r="R21" s="103">
        <f t="shared" si="1"/>
        <v>143263690.95999998</v>
      </c>
      <c r="S21" s="103">
        <f t="shared" si="1"/>
        <v>0</v>
      </c>
      <c r="T21" s="103">
        <f t="shared" si="1"/>
        <v>0</v>
      </c>
      <c r="U21" s="103">
        <f t="shared" si="1"/>
        <v>0</v>
      </c>
      <c r="V21" s="103">
        <f t="shared" si="1"/>
        <v>0</v>
      </c>
      <c r="W21" s="103">
        <f t="shared" si="1"/>
        <v>0</v>
      </c>
      <c r="X21" s="103">
        <f t="shared" si="1"/>
        <v>0</v>
      </c>
      <c r="Y21" s="103">
        <f t="shared" si="1"/>
        <v>0</v>
      </c>
      <c r="Z21" s="103">
        <f t="shared" si="1"/>
        <v>0</v>
      </c>
      <c r="AA21" s="103">
        <f t="shared" si="1"/>
        <v>0</v>
      </c>
      <c r="AB21" s="103">
        <f t="shared" si="1"/>
        <v>2500000</v>
      </c>
      <c r="AC21" s="103">
        <f t="shared" si="1"/>
        <v>11766838.140000002</v>
      </c>
      <c r="AD21" s="103">
        <f t="shared" si="1"/>
        <v>10488645.520000001</v>
      </c>
      <c r="AE21" s="103">
        <f t="shared" si="1"/>
        <v>0</v>
      </c>
      <c r="AF21" s="93" t="s">
        <v>17029</v>
      </c>
      <c r="AG21" s="93" t="s">
        <v>17029</v>
      </c>
      <c r="AH21" s="93" t="s">
        <v>17029</v>
      </c>
      <c r="AI21" s="107"/>
      <c r="AJ21" s="107"/>
      <c r="AK21" s="107"/>
      <c r="AL21" s="107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9"/>
      <c r="AY21" s="109"/>
      <c r="AZ21" s="108"/>
      <c r="BA21" s="108"/>
      <c r="BB21" s="110"/>
      <c r="BC21" s="111">
        <f t="shared" ref="BC21:BC117" si="2">AY21-M21</f>
        <v>-47670.003999999979</v>
      </c>
      <c r="BJ21" s="79" t="e">
        <f>VLOOKUP(C21,BM:BO,3,FALSE)</f>
        <v>#N/A</v>
      </c>
      <c r="BM21" s="79" t="s">
        <v>3053</v>
      </c>
      <c r="BN21" s="79" t="s">
        <v>1344</v>
      </c>
      <c r="BO21" s="79" t="s">
        <v>931</v>
      </c>
      <c r="BU21" s="79" t="s">
        <v>3053</v>
      </c>
      <c r="BV21" s="79" t="s">
        <v>1344</v>
      </c>
      <c r="BW21" s="79" t="s">
        <v>931</v>
      </c>
      <c r="CH21" s="105">
        <f t="shared" si="0"/>
        <v>2.2351741790771484E-8</v>
      </c>
    </row>
    <row r="22" spans="1:86" x14ac:dyDescent="0.3">
      <c r="A22" s="79">
        <v>1</v>
      </c>
      <c r="B22" s="112">
        <f>SUBTOTAL(9,$A$22:A22)</f>
        <v>1</v>
      </c>
      <c r="C22" s="113" t="s">
        <v>70</v>
      </c>
      <c r="D22" s="103">
        <f t="shared" ref="D22:D82" si="3">E22+F22+G22+H22+I22+J22+L22+N22+P22+R22+T22+U22+V22+W22+X22+Y22+Z22+AA22+AB22+AC22+AD22+AE22</f>
        <v>7690792.6499999994</v>
      </c>
      <c r="E22" s="114">
        <v>0</v>
      </c>
      <c r="F22" s="114">
        <v>0</v>
      </c>
      <c r="G22" s="114">
        <v>0</v>
      </c>
      <c r="H22" s="114">
        <v>0</v>
      </c>
      <c r="I22" s="114">
        <v>0</v>
      </c>
      <c r="J22" s="114">
        <v>0</v>
      </c>
      <c r="K22" s="115">
        <v>0</v>
      </c>
      <c r="L22" s="114">
        <v>0</v>
      </c>
      <c r="M22" s="114">
        <v>877.98</v>
      </c>
      <c r="N22" s="114">
        <v>7407346.8700000001</v>
      </c>
      <c r="O22" s="114">
        <v>0</v>
      </c>
      <c r="P22" s="114">
        <v>0</v>
      </c>
      <c r="Q22" s="114">
        <v>0</v>
      </c>
      <c r="R22" s="114">
        <v>0</v>
      </c>
      <c r="S22" s="114">
        <v>0</v>
      </c>
      <c r="T22" s="114">
        <v>0</v>
      </c>
      <c r="U22" s="114">
        <v>0</v>
      </c>
      <c r="V22" s="114">
        <v>0</v>
      </c>
      <c r="W22" s="114">
        <v>0</v>
      </c>
      <c r="X22" s="114">
        <v>0</v>
      </c>
      <c r="Y22" s="114">
        <v>0</v>
      </c>
      <c r="Z22" s="114">
        <v>0</v>
      </c>
      <c r="AA22" s="114">
        <v>0</v>
      </c>
      <c r="AB22" s="114">
        <v>0</v>
      </c>
      <c r="AC22" s="103">
        <v>158517.22</v>
      </c>
      <c r="AD22" s="103">
        <v>124928.56</v>
      </c>
      <c r="AE22" s="103">
        <v>0</v>
      </c>
      <c r="AF22" s="93">
        <v>2023</v>
      </c>
      <c r="AG22" s="93">
        <v>2023</v>
      </c>
      <c r="AH22" s="93">
        <v>2023</v>
      </c>
      <c r="AI22" s="107"/>
      <c r="AJ22" s="107"/>
      <c r="AK22" s="107"/>
      <c r="AL22" s="107"/>
      <c r="AM22" s="108" t="s">
        <v>16952</v>
      </c>
      <c r="AN22" s="108" t="s">
        <v>16973</v>
      </c>
      <c r="AO22" s="108">
        <v>0</v>
      </c>
      <c r="AP22" s="108" t="s">
        <v>16954</v>
      </c>
      <c r="AQ22" s="108" t="s">
        <v>16971</v>
      </c>
      <c r="AR22" s="108">
        <v>0</v>
      </c>
      <c r="AS22" s="108"/>
      <c r="AT22" s="108"/>
      <c r="AU22" s="108"/>
      <c r="AV22" s="108"/>
      <c r="AW22" s="108" t="s">
        <v>614</v>
      </c>
      <c r="AX22" s="109">
        <v>1268.5999999999999</v>
      </c>
      <c r="AY22" s="109">
        <v>671</v>
      </c>
      <c r="AZ22" s="108" t="s">
        <v>17018</v>
      </c>
      <c r="BA22" s="108" t="s">
        <v>17015</v>
      </c>
      <c r="BB22" s="110"/>
      <c r="BC22" s="111">
        <f t="shared" si="2"/>
        <v>-206.98000000000002</v>
      </c>
      <c r="BJ22" s="79" t="str">
        <f>VLOOKUP(C22,BM:BO,3,FALSE)</f>
        <v>423.900</v>
      </c>
      <c r="BM22" s="79" t="s">
        <v>3055</v>
      </c>
      <c r="BN22" s="79" t="s">
        <v>2985</v>
      </c>
      <c r="BO22" s="79" t="s">
        <v>2985</v>
      </c>
      <c r="BU22" s="79" t="s">
        <v>3055</v>
      </c>
      <c r="BV22" s="79" t="s">
        <v>2985</v>
      </c>
      <c r="BW22" s="79" t="s">
        <v>2985</v>
      </c>
      <c r="CH22" s="105">
        <f t="shared" si="0"/>
        <v>-6.6938810050487518E-10</v>
      </c>
    </row>
    <row r="23" spans="1:86" x14ac:dyDescent="0.3">
      <c r="A23" s="79">
        <v>1</v>
      </c>
      <c r="B23" s="112">
        <f>SUBTOTAL(9,$A$22:A23)</f>
        <v>2</v>
      </c>
      <c r="C23" s="113" t="s">
        <v>73</v>
      </c>
      <c r="D23" s="103">
        <f t="shared" si="3"/>
        <v>18411738.940000001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14">
        <v>0</v>
      </c>
      <c r="K23" s="115">
        <v>0</v>
      </c>
      <c r="L23" s="114">
        <v>0</v>
      </c>
      <c r="M23" s="114">
        <v>0</v>
      </c>
      <c r="N23" s="114">
        <v>0</v>
      </c>
      <c r="O23" s="114">
        <v>0</v>
      </c>
      <c r="P23" s="114">
        <v>0</v>
      </c>
      <c r="Q23" s="114">
        <v>2673</v>
      </c>
      <c r="R23" s="114">
        <v>17843043.859999999</v>
      </c>
      <c r="S23" s="114">
        <v>0</v>
      </c>
      <c r="T23" s="114">
        <v>0</v>
      </c>
      <c r="U23" s="114">
        <v>0</v>
      </c>
      <c r="V23" s="114">
        <v>0</v>
      </c>
      <c r="W23" s="114">
        <v>0</v>
      </c>
      <c r="X23" s="114">
        <v>0</v>
      </c>
      <c r="Y23" s="114">
        <v>0</v>
      </c>
      <c r="Z23" s="114">
        <v>0</v>
      </c>
      <c r="AA23" s="114">
        <v>0</v>
      </c>
      <c r="AB23" s="114">
        <v>0</v>
      </c>
      <c r="AC23" s="103">
        <v>381841.14</v>
      </c>
      <c r="AD23" s="103">
        <v>186853.94</v>
      </c>
      <c r="AE23" s="103">
        <v>0</v>
      </c>
      <c r="AF23" s="93">
        <v>2023</v>
      </c>
      <c r="AG23" s="93">
        <v>2023</v>
      </c>
      <c r="AH23" s="93">
        <v>2023</v>
      </c>
      <c r="AI23" s="107"/>
      <c r="AJ23" s="107"/>
      <c r="AK23" s="107"/>
      <c r="AL23" s="107"/>
      <c r="AM23" s="108" t="s">
        <v>16973</v>
      </c>
      <c r="AN23" s="108" t="s">
        <v>16971</v>
      </c>
      <c r="AO23" s="108">
        <v>2020</v>
      </c>
      <c r="AP23" s="108" t="s">
        <v>16967</v>
      </c>
      <c r="AQ23" s="108" t="s">
        <v>16969</v>
      </c>
      <c r="AR23" s="108" t="s">
        <v>16967</v>
      </c>
      <c r="AS23" s="108"/>
      <c r="AT23" s="108" t="s">
        <v>16978</v>
      </c>
      <c r="AU23" s="116">
        <v>1698388.82</v>
      </c>
      <c r="AV23" s="116">
        <v>1375971.34</v>
      </c>
      <c r="AW23" s="108" t="s">
        <v>707</v>
      </c>
      <c r="AX23" s="109">
        <v>2297.9</v>
      </c>
      <c r="AY23" s="109">
        <v>390.18</v>
      </c>
      <c r="AZ23" s="108" t="s">
        <v>17019</v>
      </c>
      <c r="BA23" s="108" t="s">
        <v>17015</v>
      </c>
      <c r="BB23" s="110"/>
      <c r="BC23" s="111">
        <f t="shared" si="2"/>
        <v>390.18</v>
      </c>
      <c r="BJ23" s="79" t="str">
        <f>VLOOKUP(C23,BM:BO,3,FALSE)</f>
        <v>382.700</v>
      </c>
      <c r="BM23" s="79" t="s">
        <v>606</v>
      </c>
      <c r="BN23" s="79" t="s">
        <v>2985</v>
      </c>
      <c r="BO23" s="79" t="s">
        <v>3057</v>
      </c>
      <c r="BU23" s="79" t="s">
        <v>606</v>
      </c>
      <c r="BV23" s="79" t="s">
        <v>2985</v>
      </c>
      <c r="BW23" s="79" t="s">
        <v>3057</v>
      </c>
      <c r="CH23" s="105">
        <f t="shared" si="0"/>
        <v>1.9208528101444244E-9</v>
      </c>
    </row>
    <row r="24" spans="1:86" x14ac:dyDescent="0.3">
      <c r="A24" s="79">
        <v>1</v>
      </c>
      <c r="B24" s="112">
        <f>SUBTOTAL(9,$A$22:A24)</f>
        <v>3</v>
      </c>
      <c r="C24" s="113" t="s">
        <v>74</v>
      </c>
      <c r="D24" s="103">
        <f t="shared" si="3"/>
        <v>6161374.2799999993</v>
      </c>
      <c r="E24" s="114">
        <v>0</v>
      </c>
      <c r="F24" s="114">
        <v>0</v>
      </c>
      <c r="G24" s="114">
        <v>0</v>
      </c>
      <c r="H24" s="114">
        <v>0</v>
      </c>
      <c r="I24" s="114">
        <v>0</v>
      </c>
      <c r="J24" s="114">
        <v>0</v>
      </c>
      <c r="K24" s="115">
        <v>0</v>
      </c>
      <c r="L24" s="114">
        <v>0</v>
      </c>
      <c r="M24" s="114">
        <v>1162.9000000000001</v>
      </c>
      <c r="N24" s="114">
        <v>5820200.9299999997</v>
      </c>
      <c r="O24" s="114">
        <v>0</v>
      </c>
      <c r="P24" s="114">
        <v>0</v>
      </c>
      <c r="Q24" s="114">
        <v>0</v>
      </c>
      <c r="R24" s="114">
        <v>0</v>
      </c>
      <c r="S24" s="114">
        <v>0</v>
      </c>
      <c r="T24" s="114">
        <v>0</v>
      </c>
      <c r="U24" s="114">
        <v>0</v>
      </c>
      <c r="V24" s="114">
        <v>0</v>
      </c>
      <c r="W24" s="114">
        <v>0</v>
      </c>
      <c r="X24" s="114">
        <v>0</v>
      </c>
      <c r="Y24" s="114">
        <v>0</v>
      </c>
      <c r="Z24" s="114">
        <v>0</v>
      </c>
      <c r="AA24" s="114">
        <v>0</v>
      </c>
      <c r="AB24" s="114">
        <v>0</v>
      </c>
      <c r="AC24" s="103">
        <v>124552.3</v>
      </c>
      <c r="AD24" s="103">
        <v>216621.05</v>
      </c>
      <c r="AE24" s="103">
        <v>0</v>
      </c>
      <c r="AF24" s="93">
        <v>2023</v>
      </c>
      <c r="AG24" s="93">
        <v>2023</v>
      </c>
      <c r="AH24" s="93">
        <v>2023</v>
      </c>
      <c r="AI24" s="107"/>
      <c r="AJ24" s="107"/>
      <c r="AK24" s="107"/>
      <c r="AL24" s="107"/>
      <c r="AM24" s="108" t="s">
        <v>16957</v>
      </c>
      <c r="AN24" s="108" t="s">
        <v>16954</v>
      </c>
      <c r="AO24" s="108" t="s">
        <v>16962</v>
      </c>
      <c r="AP24" s="108" t="s">
        <v>16960</v>
      </c>
      <c r="AQ24" s="108" t="s">
        <v>16969</v>
      </c>
      <c r="AR24" s="108" t="s">
        <v>16967</v>
      </c>
      <c r="AS24" s="108"/>
      <c r="AT24" s="108"/>
      <c r="AU24" s="108"/>
      <c r="AV24" s="108"/>
      <c r="AW24" s="108" t="s">
        <v>773</v>
      </c>
      <c r="AX24" s="109">
        <v>5378</v>
      </c>
      <c r="AY24" s="109">
        <v>871</v>
      </c>
      <c r="AZ24" s="108" t="s">
        <v>17019</v>
      </c>
      <c r="BA24" s="108" t="s">
        <v>17015</v>
      </c>
      <c r="BB24" s="110"/>
      <c r="BC24" s="111">
        <f t="shared" si="2"/>
        <v>-291.90000000000009</v>
      </c>
      <c r="BJ24" s="79" t="str">
        <f>VLOOKUP(C24,BM:BO,3,FALSE)</f>
        <v>1278.000</v>
      </c>
      <c r="BM24" s="79" t="s">
        <v>607</v>
      </c>
      <c r="BN24" s="79" t="s">
        <v>2985</v>
      </c>
      <c r="BO24" s="79" t="s">
        <v>2985</v>
      </c>
      <c r="BU24" s="79" t="s">
        <v>607</v>
      </c>
      <c r="BV24" s="79" t="s">
        <v>2985</v>
      </c>
      <c r="BW24" s="79" t="s">
        <v>2985</v>
      </c>
      <c r="CH24" s="105">
        <f t="shared" si="0"/>
        <v>-3.4924596548080444E-10</v>
      </c>
    </row>
    <row r="25" spans="1:86" x14ac:dyDescent="0.3">
      <c r="A25" s="79">
        <v>1</v>
      </c>
      <c r="B25" s="112">
        <f>SUBTOTAL(9,$A$22:A25)</f>
        <v>4</v>
      </c>
      <c r="C25" s="113" t="s">
        <v>75</v>
      </c>
      <c r="D25" s="103">
        <f t="shared" si="3"/>
        <v>2879676.38</v>
      </c>
      <c r="E25" s="114">
        <v>0</v>
      </c>
      <c r="F25" s="114">
        <v>0</v>
      </c>
      <c r="G25" s="114">
        <v>0</v>
      </c>
      <c r="H25" s="114">
        <v>0</v>
      </c>
      <c r="I25" s="114">
        <v>0</v>
      </c>
      <c r="J25" s="114">
        <v>0</v>
      </c>
      <c r="K25" s="115">
        <v>0</v>
      </c>
      <c r="L25" s="114">
        <v>0</v>
      </c>
      <c r="M25" s="114">
        <v>361</v>
      </c>
      <c r="N25" s="114">
        <v>2720097.9</v>
      </c>
      <c r="O25" s="114">
        <v>0</v>
      </c>
      <c r="P25" s="114">
        <v>0</v>
      </c>
      <c r="Q25" s="114">
        <v>0</v>
      </c>
      <c r="R25" s="114">
        <v>0</v>
      </c>
      <c r="S25" s="114">
        <v>0</v>
      </c>
      <c r="T25" s="114">
        <v>0</v>
      </c>
      <c r="U25" s="114">
        <v>0</v>
      </c>
      <c r="V25" s="114">
        <v>0</v>
      </c>
      <c r="W25" s="114">
        <v>0</v>
      </c>
      <c r="X25" s="114">
        <v>0</v>
      </c>
      <c r="Y25" s="114">
        <v>0</v>
      </c>
      <c r="Z25" s="114">
        <v>0</v>
      </c>
      <c r="AA25" s="114">
        <v>0</v>
      </c>
      <c r="AB25" s="114">
        <v>0</v>
      </c>
      <c r="AC25" s="103">
        <v>58210.1</v>
      </c>
      <c r="AD25" s="103">
        <v>101368.38</v>
      </c>
      <c r="AE25" s="103">
        <v>0</v>
      </c>
      <c r="AF25" s="93">
        <v>2023</v>
      </c>
      <c r="AG25" s="93">
        <v>2023</v>
      </c>
      <c r="AH25" s="93">
        <v>2023</v>
      </c>
      <c r="AI25" s="107"/>
      <c r="AJ25" s="107"/>
      <c r="AK25" s="107"/>
      <c r="AL25" s="107"/>
      <c r="AM25" s="108" t="s">
        <v>16973</v>
      </c>
      <c r="AN25" s="108" t="s">
        <v>16968</v>
      </c>
      <c r="AO25" s="108">
        <v>0</v>
      </c>
      <c r="AP25" s="108" t="s">
        <v>16967</v>
      </c>
      <c r="AQ25" s="108" t="s">
        <v>16961</v>
      </c>
      <c r="AR25" s="108">
        <v>0</v>
      </c>
      <c r="AS25" s="108"/>
      <c r="AT25" s="108"/>
      <c r="AU25" s="108"/>
      <c r="AV25" s="108"/>
      <c r="AW25" s="108" t="s">
        <v>1784</v>
      </c>
      <c r="AX25" s="109">
        <v>515.5</v>
      </c>
      <c r="AY25" s="109">
        <v>361</v>
      </c>
      <c r="AZ25" s="108" t="s">
        <v>17018</v>
      </c>
      <c r="BA25" s="108">
        <v>2008</v>
      </c>
      <c r="BB25" s="110"/>
      <c r="BC25" s="111">
        <f t="shared" si="2"/>
        <v>0</v>
      </c>
      <c r="BJ25" s="79" t="str">
        <f>VLOOKUP(C25,BM:BO,3,FALSE)</f>
        <v>1155.760</v>
      </c>
      <c r="BM25" s="79" t="s">
        <v>3058</v>
      </c>
      <c r="BN25" s="79" t="s">
        <v>3091</v>
      </c>
      <c r="BO25" s="79" t="s">
        <v>3059</v>
      </c>
      <c r="BU25" s="79" t="s">
        <v>3058</v>
      </c>
      <c r="BV25" s="79" t="s">
        <v>3091</v>
      </c>
      <c r="BW25" s="79" t="s">
        <v>3059</v>
      </c>
      <c r="CH25" s="105">
        <f t="shared" si="0"/>
        <v>-2.9103830456733704E-11</v>
      </c>
    </row>
    <row r="26" spans="1:86" x14ac:dyDescent="0.3">
      <c r="A26" s="79">
        <v>1</v>
      </c>
      <c r="B26" s="112">
        <f>SUBTOTAL(9,$A$22:A26)</f>
        <v>5</v>
      </c>
      <c r="C26" s="113" t="s">
        <v>107</v>
      </c>
      <c r="D26" s="103">
        <f t="shared" si="3"/>
        <v>4260510</v>
      </c>
      <c r="E26" s="114">
        <v>0</v>
      </c>
      <c r="F26" s="114">
        <v>0</v>
      </c>
      <c r="G26" s="114">
        <v>0</v>
      </c>
      <c r="H26" s="114">
        <v>0</v>
      </c>
      <c r="I26" s="114">
        <v>0</v>
      </c>
      <c r="J26" s="114">
        <v>0</v>
      </c>
      <c r="K26" s="115">
        <v>0</v>
      </c>
      <c r="L26" s="114">
        <v>0</v>
      </c>
      <c r="M26" s="114">
        <v>528</v>
      </c>
      <c r="N26" s="114">
        <v>4040368.86</v>
      </c>
      <c r="O26" s="114">
        <v>0</v>
      </c>
      <c r="P26" s="114">
        <v>0</v>
      </c>
      <c r="Q26" s="114">
        <v>0</v>
      </c>
      <c r="R26" s="114">
        <v>0</v>
      </c>
      <c r="S26" s="114">
        <v>0</v>
      </c>
      <c r="T26" s="114">
        <v>0</v>
      </c>
      <c r="U26" s="114">
        <v>0</v>
      </c>
      <c r="V26" s="114">
        <v>0</v>
      </c>
      <c r="W26" s="114">
        <v>0</v>
      </c>
      <c r="X26" s="114">
        <v>0</v>
      </c>
      <c r="Y26" s="114">
        <v>0</v>
      </c>
      <c r="Z26" s="114">
        <v>0</v>
      </c>
      <c r="AA26" s="114">
        <v>0</v>
      </c>
      <c r="AB26" s="114">
        <v>0</v>
      </c>
      <c r="AC26" s="103">
        <v>86463.89</v>
      </c>
      <c r="AD26" s="103">
        <v>133677.25</v>
      </c>
      <c r="AE26" s="103">
        <v>0</v>
      </c>
      <c r="AF26" s="93">
        <v>2023</v>
      </c>
      <c r="AG26" s="93">
        <v>2023</v>
      </c>
      <c r="AH26" s="93">
        <v>2023</v>
      </c>
      <c r="AI26" s="107"/>
      <c r="AJ26" s="107"/>
      <c r="AK26" s="107"/>
      <c r="AL26" s="107"/>
      <c r="AM26" s="108" t="s">
        <v>16973</v>
      </c>
      <c r="AN26" s="108" t="s">
        <v>16968</v>
      </c>
      <c r="AO26" s="108">
        <v>0</v>
      </c>
      <c r="AP26" s="108" t="s">
        <v>16967</v>
      </c>
      <c r="AQ26" s="108" t="s">
        <v>16961</v>
      </c>
      <c r="AR26" s="108" t="s">
        <v>16967</v>
      </c>
      <c r="AS26" s="108"/>
      <c r="AT26" s="108"/>
      <c r="AU26" s="108"/>
      <c r="AV26" s="108"/>
      <c r="AW26" s="108" t="s">
        <v>1735</v>
      </c>
      <c r="AX26" s="109">
        <v>737.4</v>
      </c>
      <c r="AY26" s="109">
        <v>528</v>
      </c>
      <c r="AZ26" s="108" t="s">
        <v>17018</v>
      </c>
      <c r="BA26" s="108">
        <v>2008</v>
      </c>
      <c r="BB26" s="110"/>
      <c r="BC26" s="111">
        <f t="shared" si="2"/>
        <v>0</v>
      </c>
      <c r="BJ26" s="79" t="str">
        <f>VLOOKUP(C26,BM:BO,3,FALSE)</f>
        <v>1641.240</v>
      </c>
      <c r="BM26" s="79" t="s">
        <v>514</v>
      </c>
      <c r="BN26" s="79" t="s">
        <v>2985</v>
      </c>
      <c r="BO26" s="79" t="s">
        <v>3061</v>
      </c>
      <c r="BU26" s="79" t="s">
        <v>514</v>
      </c>
      <c r="BV26" s="79" t="s">
        <v>2985</v>
      </c>
      <c r="BW26" s="79" t="s">
        <v>3061</v>
      </c>
      <c r="CH26" s="105">
        <f t="shared" si="0"/>
        <v>1.1641532182693481E-10</v>
      </c>
    </row>
    <row r="27" spans="1:86" x14ac:dyDescent="0.3">
      <c r="A27" s="79">
        <v>1</v>
      </c>
      <c r="B27" s="112">
        <f>SUBTOTAL(9,$A$22:A27)</f>
        <v>6</v>
      </c>
      <c r="C27" s="113" t="s">
        <v>76</v>
      </c>
      <c r="D27" s="103">
        <f t="shared" si="3"/>
        <v>9565244.3599999994</v>
      </c>
      <c r="E27" s="114">
        <v>0</v>
      </c>
      <c r="F27" s="114">
        <v>0</v>
      </c>
      <c r="G27" s="114">
        <v>1500000</v>
      </c>
      <c r="H27" s="114">
        <v>0</v>
      </c>
      <c r="I27" s="114">
        <v>0</v>
      </c>
      <c r="J27" s="114">
        <v>0</v>
      </c>
      <c r="K27" s="115">
        <v>0</v>
      </c>
      <c r="L27" s="114">
        <v>0</v>
      </c>
      <c r="M27" s="114">
        <v>877</v>
      </c>
      <c r="N27" s="114">
        <v>6523294.8300000001</v>
      </c>
      <c r="O27" s="114">
        <v>0</v>
      </c>
      <c r="P27" s="114">
        <v>0</v>
      </c>
      <c r="Q27" s="114">
        <v>0</v>
      </c>
      <c r="R27" s="114">
        <v>0</v>
      </c>
      <c r="S27" s="114">
        <v>0</v>
      </c>
      <c r="T27" s="114">
        <v>0</v>
      </c>
      <c r="U27" s="114">
        <v>0</v>
      </c>
      <c r="V27" s="114">
        <v>0</v>
      </c>
      <c r="W27" s="114">
        <v>0</v>
      </c>
      <c r="X27" s="114">
        <v>0</v>
      </c>
      <c r="Y27" s="114">
        <v>0</v>
      </c>
      <c r="Z27" s="114">
        <v>0</v>
      </c>
      <c r="AA27" s="114">
        <v>0</v>
      </c>
      <c r="AB27" s="114">
        <v>1000000</v>
      </c>
      <c r="AC27" s="103">
        <v>193098.51</v>
      </c>
      <c r="AD27" s="103">
        <v>348851.02</v>
      </c>
      <c r="AE27" s="103">
        <v>0</v>
      </c>
      <c r="AF27" s="93">
        <v>2023</v>
      </c>
      <c r="AG27" s="93">
        <v>2023</v>
      </c>
      <c r="AH27" s="93">
        <v>2023</v>
      </c>
      <c r="AI27" s="107"/>
      <c r="AJ27" s="107"/>
      <c r="AK27" s="107"/>
      <c r="AL27" s="107"/>
      <c r="AM27" s="108" t="s">
        <v>16973</v>
      </c>
      <c r="AN27" s="108" t="s">
        <v>16953</v>
      </c>
      <c r="AO27" s="108" t="s">
        <v>16969</v>
      </c>
      <c r="AP27" s="108" t="s">
        <v>16967</v>
      </c>
      <c r="AQ27" s="108" t="s">
        <v>16971</v>
      </c>
      <c r="AR27" s="108" t="s">
        <v>16967</v>
      </c>
      <c r="AS27" s="108"/>
      <c r="AT27" s="108"/>
      <c r="AU27" s="108"/>
      <c r="AV27" s="108"/>
      <c r="AW27" s="108" t="s">
        <v>785</v>
      </c>
      <c r="AX27" s="109">
        <v>6409.7</v>
      </c>
      <c r="AY27" s="109">
        <v>877</v>
      </c>
      <c r="AZ27" s="108" t="s">
        <v>17019</v>
      </c>
      <c r="BA27" s="108" t="s">
        <v>2981</v>
      </c>
      <c r="BB27" s="110"/>
      <c r="BC27" s="111">
        <f t="shared" si="2"/>
        <v>0</v>
      </c>
      <c r="BJ27" s="79" t="str">
        <f>VLOOKUP(C27,BM:BO,3,FALSE)</f>
        <v>817.000</v>
      </c>
      <c r="BM27" s="79" t="s">
        <v>3062</v>
      </c>
      <c r="BN27" s="79" t="s">
        <v>738</v>
      </c>
      <c r="BO27" s="79" t="s">
        <v>3063</v>
      </c>
      <c r="BU27" s="79" t="s">
        <v>3062</v>
      </c>
      <c r="BV27" s="79" t="s">
        <v>738</v>
      </c>
      <c r="BW27" s="79" t="s">
        <v>3063</v>
      </c>
      <c r="CH27" s="105">
        <f t="shared" si="0"/>
        <v>-6.9849193096160889E-10</v>
      </c>
    </row>
    <row r="28" spans="1:86" x14ac:dyDescent="0.3">
      <c r="A28" s="79">
        <v>1</v>
      </c>
      <c r="B28" s="112">
        <f>SUBTOTAL(9,$A$22:A28)</f>
        <v>7</v>
      </c>
      <c r="C28" s="113" t="s">
        <v>455</v>
      </c>
      <c r="D28" s="103">
        <f t="shared" si="3"/>
        <v>4422184.46</v>
      </c>
      <c r="E28" s="114">
        <v>0</v>
      </c>
      <c r="F28" s="114">
        <v>0</v>
      </c>
      <c r="G28" s="114">
        <v>0</v>
      </c>
      <c r="H28" s="114">
        <v>0</v>
      </c>
      <c r="I28" s="114">
        <v>0</v>
      </c>
      <c r="J28" s="114">
        <v>0</v>
      </c>
      <c r="K28" s="115">
        <v>0</v>
      </c>
      <c r="L28" s="114">
        <v>0</v>
      </c>
      <c r="M28" s="114">
        <v>566</v>
      </c>
      <c r="N28" s="114">
        <v>4140579.32</v>
      </c>
      <c r="O28" s="114">
        <v>0</v>
      </c>
      <c r="P28" s="114">
        <v>0</v>
      </c>
      <c r="Q28" s="114">
        <v>0</v>
      </c>
      <c r="R28" s="114">
        <v>0</v>
      </c>
      <c r="S28" s="114">
        <v>0</v>
      </c>
      <c r="T28" s="114">
        <v>0</v>
      </c>
      <c r="U28" s="114">
        <v>0</v>
      </c>
      <c r="V28" s="114">
        <v>0</v>
      </c>
      <c r="W28" s="114">
        <v>0</v>
      </c>
      <c r="X28" s="114">
        <v>0</v>
      </c>
      <c r="Y28" s="114">
        <v>0</v>
      </c>
      <c r="Z28" s="114">
        <v>0</v>
      </c>
      <c r="AA28" s="114">
        <v>0</v>
      </c>
      <c r="AB28" s="114">
        <v>0</v>
      </c>
      <c r="AC28" s="103">
        <v>88608.4</v>
      </c>
      <c r="AD28" s="103">
        <v>192996.74</v>
      </c>
      <c r="AE28" s="103">
        <v>0</v>
      </c>
      <c r="AF28" s="93">
        <v>2023</v>
      </c>
      <c r="AG28" s="93">
        <v>2023</v>
      </c>
      <c r="AH28" s="93">
        <v>2023</v>
      </c>
      <c r="AI28" s="107"/>
      <c r="AJ28" s="107"/>
      <c r="AK28" s="107"/>
      <c r="AL28" s="107"/>
      <c r="AM28" s="108" t="s">
        <v>16973</v>
      </c>
      <c r="AN28" s="108" t="s">
        <v>16953</v>
      </c>
      <c r="AO28" s="108" t="s">
        <v>16969</v>
      </c>
      <c r="AP28" s="108" t="s">
        <v>16967</v>
      </c>
      <c r="AQ28" s="108" t="s">
        <v>16971</v>
      </c>
      <c r="AR28" s="108" t="s">
        <v>16967</v>
      </c>
      <c r="AS28" s="108"/>
      <c r="AT28" s="108"/>
      <c r="AU28" s="108"/>
      <c r="AV28" s="108"/>
      <c r="AW28" s="108" t="s">
        <v>785</v>
      </c>
      <c r="AX28" s="109">
        <v>4263.6000000000004</v>
      </c>
      <c r="AY28" s="109">
        <v>566</v>
      </c>
      <c r="AZ28" s="108" t="s">
        <v>17019</v>
      </c>
      <c r="BA28" s="108" t="s">
        <v>2981</v>
      </c>
      <c r="BB28" s="110"/>
      <c r="BC28" s="111">
        <f t="shared" si="2"/>
        <v>0</v>
      </c>
      <c r="BJ28" s="79" t="str">
        <f>VLOOKUP(C28,BM:BO,3,FALSE)</f>
        <v>604.500</v>
      </c>
      <c r="BM28" s="79" t="s">
        <v>3064</v>
      </c>
      <c r="BN28" s="79" t="s">
        <v>780</v>
      </c>
      <c r="BO28" s="79" t="s">
        <v>3066</v>
      </c>
      <c r="BU28" s="79" t="s">
        <v>3064</v>
      </c>
      <c r="BV28" s="79" t="s">
        <v>780</v>
      </c>
      <c r="BW28" s="79" t="s">
        <v>3066</v>
      </c>
      <c r="CH28" s="105">
        <f t="shared" si="0"/>
        <v>1.4551915228366852E-10</v>
      </c>
    </row>
    <row r="29" spans="1:86" x14ac:dyDescent="0.3">
      <c r="A29" s="79">
        <v>1</v>
      </c>
      <c r="B29" s="112">
        <f>SUBTOTAL(9,$A$22:A29)</f>
        <v>8</v>
      </c>
      <c r="C29" s="113" t="s">
        <v>80</v>
      </c>
      <c r="D29" s="103">
        <f t="shared" si="3"/>
        <v>4354396.71</v>
      </c>
      <c r="E29" s="114">
        <v>0</v>
      </c>
      <c r="F29" s="114">
        <v>0</v>
      </c>
      <c r="G29" s="114">
        <v>0</v>
      </c>
      <c r="H29" s="114">
        <v>0</v>
      </c>
      <c r="I29" s="114">
        <v>0</v>
      </c>
      <c r="J29" s="114">
        <v>0</v>
      </c>
      <c r="K29" s="115">
        <v>0</v>
      </c>
      <c r="L29" s="114">
        <v>0</v>
      </c>
      <c r="M29" s="114">
        <v>803.65</v>
      </c>
      <c r="N29" s="114">
        <v>4169146.03</v>
      </c>
      <c r="O29" s="114">
        <v>0</v>
      </c>
      <c r="P29" s="114">
        <v>0</v>
      </c>
      <c r="Q29" s="114">
        <v>0</v>
      </c>
      <c r="R29" s="114">
        <v>0</v>
      </c>
      <c r="S29" s="114">
        <v>0</v>
      </c>
      <c r="T29" s="114">
        <v>0</v>
      </c>
      <c r="U29" s="114">
        <v>0</v>
      </c>
      <c r="V29" s="114">
        <v>0</v>
      </c>
      <c r="W29" s="114">
        <v>0</v>
      </c>
      <c r="X29" s="114">
        <v>0</v>
      </c>
      <c r="Y29" s="114">
        <v>0</v>
      </c>
      <c r="Z29" s="114">
        <v>0</v>
      </c>
      <c r="AA29" s="114">
        <v>0</v>
      </c>
      <c r="AB29" s="114">
        <v>0</v>
      </c>
      <c r="AC29" s="103">
        <v>89219.73</v>
      </c>
      <c r="AD29" s="103">
        <v>96030.95</v>
      </c>
      <c r="AE29" s="103">
        <v>0</v>
      </c>
      <c r="AF29" s="93">
        <v>2023</v>
      </c>
      <c r="AG29" s="93">
        <v>2023</v>
      </c>
      <c r="AH29" s="93">
        <v>2023</v>
      </c>
      <c r="AI29" s="107"/>
      <c r="AJ29" s="107"/>
      <c r="AK29" s="107"/>
      <c r="AL29" s="107"/>
      <c r="AM29" s="108" t="s">
        <v>16973</v>
      </c>
      <c r="AN29" s="108" t="s">
        <v>16953</v>
      </c>
      <c r="AO29" s="108">
        <v>0</v>
      </c>
      <c r="AP29" s="108" t="s">
        <v>16967</v>
      </c>
      <c r="AQ29" s="108" t="s">
        <v>16971</v>
      </c>
      <c r="AR29" s="108" t="s">
        <v>16967</v>
      </c>
      <c r="AS29" s="108"/>
      <c r="AT29" s="108"/>
      <c r="AU29" s="108"/>
      <c r="AV29" s="108"/>
      <c r="AW29" s="108" t="s">
        <v>805</v>
      </c>
      <c r="AX29" s="109">
        <v>4069</v>
      </c>
      <c r="AY29" s="109">
        <v>879</v>
      </c>
      <c r="AZ29" s="108" t="s">
        <v>17019</v>
      </c>
      <c r="BA29" s="108" t="s">
        <v>2981</v>
      </c>
      <c r="BB29" s="110"/>
      <c r="BC29" s="111">
        <f t="shared" si="2"/>
        <v>75.350000000000023</v>
      </c>
      <c r="BJ29" s="79" t="str">
        <f>VLOOKUP(C29,BM:BO,3,FALSE)</f>
        <v>806.000</v>
      </c>
      <c r="BM29" s="79" t="s">
        <v>3069</v>
      </c>
      <c r="BN29" s="79" t="s">
        <v>925</v>
      </c>
      <c r="BO29" s="79" t="s">
        <v>3070</v>
      </c>
      <c r="BU29" s="79" t="s">
        <v>3069</v>
      </c>
      <c r="BV29" s="79" t="s">
        <v>925</v>
      </c>
      <c r="BW29" s="79" t="s">
        <v>3070</v>
      </c>
      <c r="CH29" s="105">
        <f t="shared" si="0"/>
        <v>1.7462298274040222E-10</v>
      </c>
    </row>
    <row r="30" spans="1:86" x14ac:dyDescent="0.3">
      <c r="A30" s="79">
        <v>1</v>
      </c>
      <c r="B30" s="112">
        <f>SUBTOTAL(9,$A$22:A30)</f>
        <v>9</v>
      </c>
      <c r="C30" s="113" t="s">
        <v>81</v>
      </c>
      <c r="D30" s="103">
        <f t="shared" si="3"/>
        <v>6427650.4499999993</v>
      </c>
      <c r="E30" s="114">
        <v>0</v>
      </c>
      <c r="F30" s="114">
        <v>0</v>
      </c>
      <c r="G30" s="114">
        <v>0</v>
      </c>
      <c r="H30" s="114">
        <v>0</v>
      </c>
      <c r="I30" s="114">
        <v>0</v>
      </c>
      <c r="J30" s="114">
        <v>0</v>
      </c>
      <c r="K30" s="115">
        <v>0</v>
      </c>
      <c r="L30" s="114">
        <v>0</v>
      </c>
      <c r="M30" s="114">
        <v>856</v>
      </c>
      <c r="N30" s="114">
        <v>6102270.0999999996</v>
      </c>
      <c r="O30" s="114">
        <v>0</v>
      </c>
      <c r="P30" s="114">
        <v>0</v>
      </c>
      <c r="Q30" s="114">
        <v>0</v>
      </c>
      <c r="R30" s="114">
        <v>0</v>
      </c>
      <c r="S30" s="114">
        <v>0</v>
      </c>
      <c r="T30" s="114">
        <v>0</v>
      </c>
      <c r="U30" s="114">
        <v>0</v>
      </c>
      <c r="V30" s="114">
        <v>0</v>
      </c>
      <c r="W30" s="114">
        <v>0</v>
      </c>
      <c r="X30" s="114">
        <v>0</v>
      </c>
      <c r="Y30" s="114">
        <v>0</v>
      </c>
      <c r="Z30" s="114">
        <v>0</v>
      </c>
      <c r="AA30" s="114">
        <v>0</v>
      </c>
      <c r="AB30" s="114">
        <v>0</v>
      </c>
      <c r="AC30" s="103">
        <v>130588.58</v>
      </c>
      <c r="AD30" s="103">
        <v>194791.77</v>
      </c>
      <c r="AE30" s="103">
        <v>0</v>
      </c>
      <c r="AF30" s="93">
        <v>2023</v>
      </c>
      <c r="AG30" s="93">
        <v>2023</v>
      </c>
      <c r="AH30" s="93">
        <v>2023</v>
      </c>
      <c r="AI30" s="107"/>
      <c r="AJ30" s="107"/>
      <c r="AK30" s="107"/>
      <c r="AL30" s="107"/>
      <c r="AM30" s="108" t="s">
        <v>16973</v>
      </c>
      <c r="AN30" s="108" t="s">
        <v>16953</v>
      </c>
      <c r="AO30" s="108">
        <v>0</v>
      </c>
      <c r="AP30" s="108" t="s">
        <v>16967</v>
      </c>
      <c r="AQ30" s="108" t="s">
        <v>16961</v>
      </c>
      <c r="AR30" s="108" t="s">
        <v>16967</v>
      </c>
      <c r="AS30" s="108"/>
      <c r="AT30" s="108"/>
      <c r="AU30" s="108"/>
      <c r="AV30" s="108"/>
      <c r="AW30" s="108" t="s">
        <v>638</v>
      </c>
      <c r="AX30" s="109">
        <v>2221.1999999999998</v>
      </c>
      <c r="AY30" s="109">
        <v>725</v>
      </c>
      <c r="AZ30" s="108" t="s">
        <v>17018</v>
      </c>
      <c r="BA30" s="108">
        <v>2008</v>
      </c>
      <c r="BB30" s="110"/>
      <c r="BC30" s="111">
        <f t="shared" si="2"/>
        <v>-131</v>
      </c>
      <c r="BJ30" s="79" t="str">
        <f>VLOOKUP(C30,BM:BO,3,FALSE)</f>
        <v>703.900</v>
      </c>
      <c r="BM30" s="79" t="s">
        <v>608</v>
      </c>
      <c r="BN30" s="79" t="s">
        <v>623</v>
      </c>
      <c r="BO30" s="79" t="s">
        <v>1264</v>
      </c>
      <c r="BU30" s="79" t="s">
        <v>608</v>
      </c>
      <c r="BV30" s="79" t="s">
        <v>623</v>
      </c>
      <c r="BW30" s="79" t="s">
        <v>1264</v>
      </c>
      <c r="CH30" s="105">
        <f t="shared" si="0"/>
        <v>-3.7834979593753815E-10</v>
      </c>
    </row>
    <row r="31" spans="1:86" x14ac:dyDescent="0.3">
      <c r="A31" s="79">
        <v>1</v>
      </c>
      <c r="B31" s="112">
        <f>SUBTOTAL(9,$A$22:A31)</f>
        <v>10</v>
      </c>
      <c r="C31" s="113" t="s">
        <v>82</v>
      </c>
      <c r="D31" s="103">
        <f t="shared" si="3"/>
        <v>3724627.09</v>
      </c>
      <c r="E31" s="114">
        <v>0</v>
      </c>
      <c r="F31" s="114">
        <v>0</v>
      </c>
      <c r="G31" s="114">
        <v>0</v>
      </c>
      <c r="H31" s="114">
        <v>0</v>
      </c>
      <c r="I31" s="114">
        <v>0</v>
      </c>
      <c r="J31" s="114">
        <v>0</v>
      </c>
      <c r="K31" s="115">
        <v>0</v>
      </c>
      <c r="L31" s="114">
        <v>0</v>
      </c>
      <c r="M31" s="114">
        <v>376</v>
      </c>
      <c r="N31" s="114">
        <v>3564331.8</v>
      </c>
      <c r="O31" s="114">
        <v>0</v>
      </c>
      <c r="P31" s="114">
        <v>0</v>
      </c>
      <c r="Q31" s="114">
        <v>0</v>
      </c>
      <c r="R31" s="114">
        <v>0</v>
      </c>
      <c r="S31" s="114">
        <v>0</v>
      </c>
      <c r="T31" s="114">
        <v>0</v>
      </c>
      <c r="U31" s="114">
        <v>0</v>
      </c>
      <c r="V31" s="114">
        <v>0</v>
      </c>
      <c r="W31" s="114">
        <v>0</v>
      </c>
      <c r="X31" s="114">
        <v>0</v>
      </c>
      <c r="Y31" s="114">
        <v>0</v>
      </c>
      <c r="Z31" s="114">
        <v>0</v>
      </c>
      <c r="AA31" s="114">
        <v>0</v>
      </c>
      <c r="AB31" s="114">
        <v>0</v>
      </c>
      <c r="AC31" s="103">
        <v>76276.7</v>
      </c>
      <c r="AD31" s="103">
        <v>84018.59</v>
      </c>
      <c r="AE31" s="103">
        <v>0</v>
      </c>
      <c r="AF31" s="93">
        <v>2023</v>
      </c>
      <c r="AG31" s="93">
        <v>2023</v>
      </c>
      <c r="AH31" s="93">
        <v>2023</v>
      </c>
      <c r="AI31" s="107"/>
      <c r="AJ31" s="107"/>
      <c r="AK31" s="107"/>
      <c r="AL31" s="107"/>
      <c r="AM31" s="108" t="s">
        <v>16958</v>
      </c>
      <c r="AN31" s="108" t="s">
        <v>16970</v>
      </c>
      <c r="AO31" s="108">
        <v>0</v>
      </c>
      <c r="AP31" s="108" t="s">
        <v>16967</v>
      </c>
      <c r="AQ31" s="108" t="s">
        <v>16960</v>
      </c>
      <c r="AR31" s="108" t="s">
        <v>16964</v>
      </c>
      <c r="AS31" s="108" t="s">
        <v>16985</v>
      </c>
      <c r="AT31" s="108"/>
      <c r="AU31" s="108"/>
      <c r="AV31" s="108"/>
      <c r="AW31" s="108" t="s">
        <v>773</v>
      </c>
      <c r="AX31" s="109">
        <v>769.6</v>
      </c>
      <c r="AY31" s="109">
        <v>395</v>
      </c>
      <c r="AZ31" s="108" t="s">
        <v>17018</v>
      </c>
      <c r="BA31" s="108">
        <v>2008</v>
      </c>
      <c r="BB31" s="110"/>
      <c r="BC31" s="111">
        <f t="shared" si="2"/>
        <v>19</v>
      </c>
      <c r="BJ31" s="79" t="str">
        <f>VLOOKUP(C31,BM:BO,3,FALSE)</f>
        <v>293.000</v>
      </c>
      <c r="BM31" s="79" t="s">
        <v>510</v>
      </c>
      <c r="BN31" s="79" t="s">
        <v>2985</v>
      </c>
      <c r="BO31" s="79" t="s">
        <v>3071</v>
      </c>
      <c r="BU31" s="79" t="s">
        <v>510</v>
      </c>
      <c r="BV31" s="79" t="s">
        <v>2985</v>
      </c>
      <c r="BW31" s="79" t="s">
        <v>3071</v>
      </c>
      <c r="CH31" s="105">
        <f t="shared" si="0"/>
        <v>4.3655745685100555E-11</v>
      </c>
    </row>
    <row r="32" spans="1:86" x14ac:dyDescent="0.3">
      <c r="A32" s="79">
        <v>1</v>
      </c>
      <c r="B32" s="112">
        <f>SUBTOTAL(9,$A$22:A32)</f>
        <v>11</v>
      </c>
      <c r="C32" s="113" t="s">
        <v>83</v>
      </c>
      <c r="D32" s="103">
        <f t="shared" si="3"/>
        <v>4234402.88</v>
      </c>
      <c r="E32" s="114">
        <v>0</v>
      </c>
      <c r="F32" s="114">
        <v>0</v>
      </c>
      <c r="G32" s="114">
        <v>0</v>
      </c>
      <c r="H32" s="114">
        <v>0</v>
      </c>
      <c r="I32" s="114">
        <v>0</v>
      </c>
      <c r="J32" s="114">
        <v>0</v>
      </c>
      <c r="K32" s="115">
        <v>0</v>
      </c>
      <c r="L32" s="114">
        <v>0</v>
      </c>
      <c r="M32" s="114">
        <v>392</v>
      </c>
      <c r="N32" s="114">
        <v>4062386.98</v>
      </c>
      <c r="O32" s="114">
        <v>0</v>
      </c>
      <c r="P32" s="114">
        <v>0</v>
      </c>
      <c r="Q32" s="114">
        <v>0</v>
      </c>
      <c r="R32" s="114">
        <v>0</v>
      </c>
      <c r="S32" s="114">
        <v>0</v>
      </c>
      <c r="T32" s="114">
        <v>0</v>
      </c>
      <c r="U32" s="114">
        <v>0</v>
      </c>
      <c r="V32" s="114">
        <v>0</v>
      </c>
      <c r="W32" s="114">
        <v>0</v>
      </c>
      <c r="X32" s="114">
        <v>0</v>
      </c>
      <c r="Y32" s="114">
        <v>0</v>
      </c>
      <c r="Z32" s="114">
        <v>0</v>
      </c>
      <c r="AA32" s="114">
        <v>0</v>
      </c>
      <c r="AB32" s="114">
        <v>0</v>
      </c>
      <c r="AC32" s="103">
        <v>86935.08</v>
      </c>
      <c r="AD32" s="103">
        <v>85080.82</v>
      </c>
      <c r="AE32" s="103">
        <v>0</v>
      </c>
      <c r="AF32" s="93">
        <v>2023</v>
      </c>
      <c r="AG32" s="93">
        <v>2023</v>
      </c>
      <c r="AH32" s="93">
        <v>2023</v>
      </c>
      <c r="AI32" s="107"/>
      <c r="AJ32" s="107"/>
      <c r="AK32" s="107"/>
      <c r="AL32" s="107"/>
      <c r="AM32" s="108" t="s">
        <v>16965</v>
      </c>
      <c r="AN32" s="108" t="s">
        <v>16957</v>
      </c>
      <c r="AO32" s="108">
        <v>0</v>
      </c>
      <c r="AP32" s="108" t="s">
        <v>16960</v>
      </c>
      <c r="AQ32" s="108" t="s">
        <v>16967</v>
      </c>
      <c r="AR32" s="108" t="s">
        <v>16964</v>
      </c>
      <c r="AS32" s="108" t="s">
        <v>16984</v>
      </c>
      <c r="AT32" s="108"/>
      <c r="AU32" s="108"/>
      <c r="AV32" s="108"/>
      <c r="AW32" s="108" t="s">
        <v>773</v>
      </c>
      <c r="AX32" s="109">
        <v>799.3</v>
      </c>
      <c r="AY32" s="109">
        <v>391</v>
      </c>
      <c r="AZ32" s="108" t="s">
        <v>17018</v>
      </c>
      <c r="BA32" s="108" t="s">
        <v>851</v>
      </c>
      <c r="BB32" s="110"/>
      <c r="BC32" s="111">
        <f t="shared" si="2"/>
        <v>-1</v>
      </c>
      <c r="BJ32" s="79" t="str">
        <f>VLOOKUP(C32,BM:BO,3,FALSE)</f>
        <v>306.000</v>
      </c>
      <c r="BM32" s="79" t="s">
        <v>609</v>
      </c>
      <c r="BN32" s="79" t="s">
        <v>2985</v>
      </c>
      <c r="BO32" s="79" t="s">
        <v>3072</v>
      </c>
      <c r="BU32" s="79" t="s">
        <v>609</v>
      </c>
      <c r="BV32" s="79" t="s">
        <v>2985</v>
      </c>
      <c r="BW32" s="79" t="s">
        <v>3072</v>
      </c>
      <c r="CH32" s="105">
        <f t="shared" si="0"/>
        <v>-1.0186340659856796E-10</v>
      </c>
    </row>
    <row r="33" spans="1:86" x14ac:dyDescent="0.3">
      <c r="A33" s="79">
        <v>1</v>
      </c>
      <c r="B33" s="112">
        <f>SUBTOTAL(9,$A$22:A33)</f>
        <v>12</v>
      </c>
      <c r="C33" s="113" t="s">
        <v>84</v>
      </c>
      <c r="D33" s="103">
        <f t="shared" si="3"/>
        <v>3472197.5399999996</v>
      </c>
      <c r="E33" s="114">
        <v>0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5">
        <v>0</v>
      </c>
      <c r="L33" s="114">
        <v>0</v>
      </c>
      <c r="M33" s="114">
        <v>404.6</v>
      </c>
      <c r="N33" s="114">
        <v>3291532.48</v>
      </c>
      <c r="O33" s="114">
        <v>0</v>
      </c>
      <c r="P33" s="114">
        <v>0</v>
      </c>
      <c r="Q33" s="114">
        <v>0</v>
      </c>
      <c r="R33" s="114">
        <v>0</v>
      </c>
      <c r="S33" s="114">
        <v>0</v>
      </c>
      <c r="T33" s="114">
        <v>0</v>
      </c>
      <c r="U33" s="114">
        <v>0</v>
      </c>
      <c r="V33" s="114">
        <v>0</v>
      </c>
      <c r="W33" s="114">
        <v>0</v>
      </c>
      <c r="X33" s="114">
        <v>0</v>
      </c>
      <c r="Y33" s="114">
        <v>0</v>
      </c>
      <c r="Z33" s="114">
        <v>0</v>
      </c>
      <c r="AA33" s="114">
        <v>0</v>
      </c>
      <c r="AB33" s="114">
        <v>0</v>
      </c>
      <c r="AC33" s="103">
        <v>70438.8</v>
      </c>
      <c r="AD33" s="103">
        <v>110226.26</v>
      </c>
      <c r="AE33" s="103">
        <v>0</v>
      </c>
      <c r="AF33" s="93">
        <v>2023</v>
      </c>
      <c r="AG33" s="93">
        <v>2023</v>
      </c>
      <c r="AH33" s="93">
        <v>2023</v>
      </c>
      <c r="AI33" s="107"/>
      <c r="AJ33" s="107"/>
      <c r="AK33" s="107"/>
      <c r="AL33" s="107"/>
      <c r="AM33" s="108" t="s">
        <v>16965</v>
      </c>
      <c r="AN33" s="108" t="s">
        <v>16957</v>
      </c>
      <c r="AO33" s="108">
        <v>0</v>
      </c>
      <c r="AP33" s="108" t="s">
        <v>16960</v>
      </c>
      <c r="AQ33" s="108" t="s">
        <v>16967</v>
      </c>
      <c r="AR33" s="108" t="s">
        <v>16964</v>
      </c>
      <c r="AS33" s="108" t="s">
        <v>16984</v>
      </c>
      <c r="AT33" s="108"/>
      <c r="AU33" s="108"/>
      <c r="AV33" s="108"/>
      <c r="AW33" s="108" t="s">
        <v>773</v>
      </c>
      <c r="AX33" s="109">
        <v>851.2</v>
      </c>
      <c r="AY33" s="109">
        <v>391</v>
      </c>
      <c r="AZ33" s="108" t="s">
        <v>17018</v>
      </c>
      <c r="BA33" s="108" t="s">
        <v>851</v>
      </c>
      <c r="BB33" s="110"/>
      <c r="BC33" s="111">
        <f t="shared" si="2"/>
        <v>-13.600000000000023</v>
      </c>
      <c r="BJ33" s="79" t="str">
        <f>VLOOKUP(C33,BM:BO,3,FALSE)</f>
        <v>303.000</v>
      </c>
      <c r="BM33" s="79" t="s">
        <v>3073</v>
      </c>
      <c r="BN33" s="79" t="s">
        <v>16994</v>
      </c>
      <c r="BO33" s="79" t="s">
        <v>1694</v>
      </c>
      <c r="BU33" s="79" t="s">
        <v>3073</v>
      </c>
      <c r="BV33" s="79" t="s">
        <v>16994</v>
      </c>
      <c r="BW33" s="79" t="s">
        <v>1694</v>
      </c>
      <c r="CH33" s="105">
        <f t="shared" si="0"/>
        <v>-4.0745362639427185E-10</v>
      </c>
    </row>
    <row r="34" spans="1:86" x14ac:dyDescent="0.3">
      <c r="A34" s="79">
        <v>1</v>
      </c>
      <c r="B34" s="112">
        <f>SUBTOTAL(9,$A$22:A34)</f>
        <v>13</v>
      </c>
      <c r="C34" s="113" t="s">
        <v>85</v>
      </c>
      <c r="D34" s="103">
        <f t="shared" si="3"/>
        <v>6317156.4800000004</v>
      </c>
      <c r="E34" s="114">
        <v>0</v>
      </c>
      <c r="F34" s="114">
        <v>0</v>
      </c>
      <c r="G34" s="114">
        <v>0</v>
      </c>
      <c r="H34" s="114">
        <v>0</v>
      </c>
      <c r="I34" s="114">
        <v>0</v>
      </c>
      <c r="J34" s="114">
        <v>0</v>
      </c>
      <c r="K34" s="115">
        <v>0</v>
      </c>
      <c r="L34" s="114">
        <v>0</v>
      </c>
      <c r="M34" s="114">
        <v>782</v>
      </c>
      <c r="N34" s="114">
        <v>6078227.4699999997</v>
      </c>
      <c r="O34" s="114">
        <v>0</v>
      </c>
      <c r="P34" s="114">
        <v>0</v>
      </c>
      <c r="Q34" s="114">
        <v>0</v>
      </c>
      <c r="R34" s="114">
        <v>0</v>
      </c>
      <c r="S34" s="114">
        <v>0</v>
      </c>
      <c r="T34" s="114">
        <v>0</v>
      </c>
      <c r="U34" s="114">
        <v>0</v>
      </c>
      <c r="V34" s="114">
        <v>0</v>
      </c>
      <c r="W34" s="114">
        <v>0</v>
      </c>
      <c r="X34" s="114">
        <v>0</v>
      </c>
      <c r="Y34" s="114">
        <v>0</v>
      </c>
      <c r="Z34" s="114">
        <v>0</v>
      </c>
      <c r="AA34" s="114">
        <v>0</v>
      </c>
      <c r="AB34" s="114">
        <v>0</v>
      </c>
      <c r="AC34" s="103">
        <v>130074.07</v>
      </c>
      <c r="AD34" s="103">
        <v>108854.94</v>
      </c>
      <c r="AE34" s="103">
        <v>0</v>
      </c>
      <c r="AF34" s="93">
        <v>2023</v>
      </c>
      <c r="AG34" s="93">
        <v>2023</v>
      </c>
      <c r="AH34" s="93">
        <v>2023</v>
      </c>
      <c r="AI34" s="107"/>
      <c r="AJ34" s="107"/>
      <c r="AK34" s="107"/>
      <c r="AL34" s="107"/>
      <c r="AM34" s="108" t="s">
        <v>16973</v>
      </c>
      <c r="AN34" s="108" t="s">
        <v>16953</v>
      </c>
      <c r="AO34" s="108">
        <v>0</v>
      </c>
      <c r="AP34" s="108" t="s">
        <v>16961</v>
      </c>
      <c r="AQ34" s="108" t="s">
        <v>16975</v>
      </c>
      <c r="AR34" s="108">
        <v>0</v>
      </c>
      <c r="AS34" s="108"/>
      <c r="AT34" s="108"/>
      <c r="AU34" s="108"/>
      <c r="AV34" s="108"/>
      <c r="AW34" s="108" t="s">
        <v>777</v>
      </c>
      <c r="AX34" s="109">
        <v>895.7</v>
      </c>
      <c r="AY34" s="109">
        <v>782</v>
      </c>
      <c r="AZ34" s="108" t="s">
        <v>17018</v>
      </c>
      <c r="BA34" s="108" t="s">
        <v>3206</v>
      </c>
      <c r="BB34" s="110"/>
      <c r="BC34" s="111">
        <f t="shared" si="2"/>
        <v>0</v>
      </c>
      <c r="BJ34" s="79" t="str">
        <f>VLOOKUP(C34,BM:BO,3,FALSE)</f>
        <v>793.600</v>
      </c>
      <c r="BM34" s="79" t="s">
        <v>610</v>
      </c>
      <c r="BN34" s="79" t="s">
        <v>3101</v>
      </c>
      <c r="BO34" s="79" t="s">
        <v>3075</v>
      </c>
      <c r="BU34" s="79" t="s">
        <v>610</v>
      </c>
      <c r="BV34" s="79" t="s">
        <v>3101</v>
      </c>
      <c r="BW34" s="79" t="s">
        <v>3075</v>
      </c>
      <c r="CH34" s="105">
        <f t="shared" si="0"/>
        <v>6.9849193096160889E-10</v>
      </c>
    </row>
    <row r="35" spans="1:86" x14ac:dyDescent="0.3">
      <c r="A35" s="79">
        <v>1</v>
      </c>
      <c r="B35" s="112">
        <f>SUBTOTAL(9,$A$22:A35)</f>
        <v>14</v>
      </c>
      <c r="C35" s="113" t="s">
        <v>86</v>
      </c>
      <c r="D35" s="103">
        <f t="shared" si="3"/>
        <v>24066544.300000001</v>
      </c>
      <c r="E35" s="114">
        <v>0</v>
      </c>
      <c r="F35" s="114">
        <v>500000</v>
      </c>
      <c r="G35" s="114">
        <v>1000000</v>
      </c>
      <c r="H35" s="114">
        <v>0</v>
      </c>
      <c r="I35" s="114">
        <v>0</v>
      </c>
      <c r="J35" s="114">
        <v>0</v>
      </c>
      <c r="K35" s="115">
        <v>0</v>
      </c>
      <c r="L35" s="114">
        <v>0</v>
      </c>
      <c r="M35" s="114">
        <v>610</v>
      </c>
      <c r="N35" s="114">
        <v>5325430.1900000004</v>
      </c>
      <c r="O35" s="114">
        <v>0</v>
      </c>
      <c r="P35" s="114">
        <v>0</v>
      </c>
      <c r="Q35" s="114">
        <v>2470</v>
      </c>
      <c r="R35" s="114">
        <v>15692994.130000001</v>
      </c>
      <c r="S35" s="114">
        <v>0</v>
      </c>
      <c r="T35" s="114">
        <v>0</v>
      </c>
      <c r="U35" s="114">
        <v>0</v>
      </c>
      <c r="V35" s="114">
        <v>0</v>
      </c>
      <c r="W35" s="114">
        <v>0</v>
      </c>
      <c r="X35" s="114">
        <v>0</v>
      </c>
      <c r="Y35" s="114">
        <v>0</v>
      </c>
      <c r="Z35" s="114">
        <v>0</v>
      </c>
      <c r="AA35" s="114">
        <v>0</v>
      </c>
      <c r="AB35" s="114">
        <v>500000</v>
      </c>
      <c r="AC35" s="103">
        <v>492594.28</v>
      </c>
      <c r="AD35" s="103">
        <v>555525.69999999995</v>
      </c>
      <c r="AE35" s="103">
        <v>0</v>
      </c>
      <c r="AF35" s="93">
        <v>2023</v>
      </c>
      <c r="AG35" s="93">
        <v>2023</v>
      </c>
      <c r="AH35" s="93">
        <v>2023</v>
      </c>
      <c r="AI35" s="107"/>
      <c r="AJ35" s="107"/>
      <c r="AK35" s="107"/>
      <c r="AL35" s="107"/>
      <c r="AM35" s="108" t="s">
        <v>16957</v>
      </c>
      <c r="AN35" s="108" t="s">
        <v>16968</v>
      </c>
      <c r="AO35" s="108">
        <v>2014</v>
      </c>
      <c r="AP35" s="108" t="s">
        <v>16967</v>
      </c>
      <c r="AQ35" s="108" t="s">
        <v>16961</v>
      </c>
      <c r="AR35" s="108" t="s">
        <v>16960</v>
      </c>
      <c r="AS35" s="108"/>
      <c r="AT35" s="108" t="s">
        <v>16978</v>
      </c>
      <c r="AU35" s="116">
        <v>3450400</v>
      </c>
      <c r="AV35" s="116">
        <v>2422377.7000000002</v>
      </c>
      <c r="AW35" s="108" t="s">
        <v>663</v>
      </c>
      <c r="AX35" s="109">
        <v>3943.7</v>
      </c>
      <c r="AY35" s="109">
        <v>630.4</v>
      </c>
      <c r="AZ35" s="108" t="s">
        <v>17020</v>
      </c>
      <c r="BA35" s="108">
        <v>1990</v>
      </c>
      <c r="BB35" s="110"/>
      <c r="BC35" s="111">
        <f t="shared" si="2"/>
        <v>20.399999999999977</v>
      </c>
      <c r="BJ35" s="79" t="str">
        <f>VLOOKUP(C35,BM:BO,3,FALSE)</f>
        <v>589.000</v>
      </c>
      <c r="BM35" s="79" t="s">
        <v>3076</v>
      </c>
      <c r="BN35" s="79" t="s">
        <v>2985</v>
      </c>
      <c r="BO35" s="79" t="s">
        <v>3077</v>
      </c>
      <c r="BU35" s="79" t="s">
        <v>3076</v>
      </c>
      <c r="BV35" s="79" t="s">
        <v>2985</v>
      </c>
      <c r="BW35" s="79" t="s">
        <v>3077</v>
      </c>
      <c r="CH35" s="105">
        <f t="shared" si="0"/>
        <v>-1.3969838619232178E-9</v>
      </c>
    </row>
    <row r="36" spans="1:86" x14ac:dyDescent="0.3">
      <c r="A36" s="79">
        <v>1</v>
      </c>
      <c r="B36" s="112">
        <f>SUBTOTAL(9,$A$22:A36)</f>
        <v>15</v>
      </c>
      <c r="C36" s="113" t="s">
        <v>88</v>
      </c>
      <c r="D36" s="103">
        <f t="shared" si="3"/>
        <v>19249394.109999999</v>
      </c>
      <c r="E36" s="114">
        <v>0</v>
      </c>
      <c r="F36" s="114">
        <v>0</v>
      </c>
      <c r="G36" s="114">
        <v>0</v>
      </c>
      <c r="H36" s="114">
        <v>0</v>
      </c>
      <c r="I36" s="114">
        <v>0</v>
      </c>
      <c r="J36" s="114">
        <v>0</v>
      </c>
      <c r="K36" s="115">
        <v>0</v>
      </c>
      <c r="L36" s="114">
        <v>0</v>
      </c>
      <c r="M36" s="114">
        <v>2462</v>
      </c>
      <c r="N36" s="114">
        <v>18637344.859999999</v>
      </c>
      <c r="O36" s="114">
        <v>0</v>
      </c>
      <c r="P36" s="114">
        <v>0</v>
      </c>
      <c r="Q36" s="114">
        <v>0</v>
      </c>
      <c r="R36" s="114">
        <v>0</v>
      </c>
      <c r="S36" s="114">
        <v>0</v>
      </c>
      <c r="T36" s="114">
        <v>0</v>
      </c>
      <c r="U36" s="114">
        <v>0</v>
      </c>
      <c r="V36" s="114">
        <v>0</v>
      </c>
      <c r="W36" s="114">
        <v>0</v>
      </c>
      <c r="X36" s="114">
        <v>0</v>
      </c>
      <c r="Y36" s="114">
        <v>0</v>
      </c>
      <c r="Z36" s="114">
        <v>0</v>
      </c>
      <c r="AA36" s="114">
        <v>0</v>
      </c>
      <c r="AB36" s="114">
        <v>0</v>
      </c>
      <c r="AC36" s="103">
        <v>398839.18</v>
      </c>
      <c r="AD36" s="103">
        <v>213210.07</v>
      </c>
      <c r="AE36" s="103">
        <v>0</v>
      </c>
      <c r="AF36" s="93">
        <v>2023</v>
      </c>
      <c r="AG36" s="93">
        <v>2023</v>
      </c>
      <c r="AH36" s="93">
        <v>2023</v>
      </c>
      <c r="AI36" s="107"/>
      <c r="AJ36" s="107"/>
      <c r="AK36" s="107"/>
      <c r="AL36" s="107"/>
      <c r="AM36" s="108" t="s">
        <v>16970</v>
      </c>
      <c r="AN36" s="108" t="s">
        <v>16975</v>
      </c>
      <c r="AO36" s="108">
        <v>0</v>
      </c>
      <c r="AP36" s="108" t="s">
        <v>16967</v>
      </c>
      <c r="AQ36" s="108" t="s">
        <v>16967</v>
      </c>
      <c r="AR36" s="108" t="s">
        <v>16964</v>
      </c>
      <c r="AS36" s="108"/>
      <c r="AT36" s="108"/>
      <c r="AU36" s="108"/>
      <c r="AV36" s="108"/>
      <c r="AW36" s="108" t="s">
        <v>702</v>
      </c>
      <c r="AX36" s="109">
        <v>8740</v>
      </c>
      <c r="AY36" s="109">
        <v>2462</v>
      </c>
      <c r="AZ36" s="108" t="s">
        <v>17019</v>
      </c>
      <c r="BA36" s="108" t="s">
        <v>17015</v>
      </c>
      <c r="BB36" s="110"/>
      <c r="BC36" s="111">
        <f t="shared" si="2"/>
        <v>0</v>
      </c>
      <c r="BJ36" s="79" t="str">
        <f>VLOOKUP(C36,BM:BO,3,FALSE)</f>
        <v>2462.000</v>
      </c>
      <c r="BM36" s="79" t="s">
        <v>611</v>
      </c>
      <c r="BN36" s="79" t="s">
        <v>630</v>
      </c>
      <c r="BO36" s="79" t="s">
        <v>3078</v>
      </c>
      <c r="BU36" s="79" t="s">
        <v>611</v>
      </c>
      <c r="BV36" s="79" t="s">
        <v>630</v>
      </c>
      <c r="BW36" s="79" t="s">
        <v>3078</v>
      </c>
      <c r="CH36" s="105">
        <f t="shared" si="0"/>
        <v>0</v>
      </c>
    </row>
    <row r="37" spans="1:86" x14ac:dyDescent="0.3">
      <c r="A37" s="79">
        <v>1</v>
      </c>
      <c r="B37" s="112">
        <f>SUBTOTAL(9,$A$22:A37)</f>
        <v>16</v>
      </c>
      <c r="C37" s="113" t="s">
        <v>89</v>
      </c>
      <c r="D37" s="103">
        <f t="shared" si="3"/>
        <v>4812586.07</v>
      </c>
      <c r="E37" s="114">
        <v>0</v>
      </c>
      <c r="F37" s="114">
        <v>0</v>
      </c>
      <c r="G37" s="114">
        <v>0</v>
      </c>
      <c r="H37" s="114">
        <v>0</v>
      </c>
      <c r="I37" s="114">
        <v>0</v>
      </c>
      <c r="J37" s="114">
        <v>0</v>
      </c>
      <c r="K37" s="115">
        <v>0</v>
      </c>
      <c r="L37" s="114">
        <v>0</v>
      </c>
      <c r="M37" s="114">
        <v>587.5</v>
      </c>
      <c r="N37" s="114">
        <v>4582861.8899999997</v>
      </c>
      <c r="O37" s="114">
        <v>0</v>
      </c>
      <c r="P37" s="114">
        <v>0</v>
      </c>
      <c r="Q37" s="114">
        <v>0</v>
      </c>
      <c r="R37" s="114">
        <v>0</v>
      </c>
      <c r="S37" s="114">
        <v>0</v>
      </c>
      <c r="T37" s="114">
        <v>0</v>
      </c>
      <c r="U37" s="114">
        <v>0</v>
      </c>
      <c r="V37" s="114">
        <v>0</v>
      </c>
      <c r="W37" s="114">
        <v>0</v>
      </c>
      <c r="X37" s="114">
        <v>0</v>
      </c>
      <c r="Y37" s="114">
        <v>0</v>
      </c>
      <c r="Z37" s="114">
        <v>0</v>
      </c>
      <c r="AA37" s="114">
        <v>0</v>
      </c>
      <c r="AB37" s="114">
        <v>0</v>
      </c>
      <c r="AC37" s="103">
        <v>98073.24</v>
      </c>
      <c r="AD37" s="103">
        <v>131650.94</v>
      </c>
      <c r="AE37" s="103">
        <v>0</v>
      </c>
      <c r="AF37" s="93">
        <v>2023</v>
      </c>
      <c r="AG37" s="93">
        <v>2023</v>
      </c>
      <c r="AH37" s="93">
        <v>2023</v>
      </c>
      <c r="AI37" s="107"/>
      <c r="AJ37" s="107"/>
      <c r="AK37" s="107"/>
      <c r="AL37" s="107"/>
      <c r="AM37" s="108" t="s">
        <v>16973</v>
      </c>
      <c r="AN37" s="108" t="s">
        <v>16956</v>
      </c>
      <c r="AO37" s="108">
        <v>0</v>
      </c>
      <c r="AP37" s="108" t="s">
        <v>16968</v>
      </c>
      <c r="AQ37" s="108" t="s">
        <v>16955</v>
      </c>
      <c r="AR37" s="108" t="s">
        <v>16967</v>
      </c>
      <c r="AS37" s="108"/>
      <c r="AT37" s="108"/>
      <c r="AU37" s="108"/>
      <c r="AV37" s="108"/>
      <c r="AW37" s="108" t="s">
        <v>843</v>
      </c>
      <c r="AX37" s="109">
        <v>1662.4</v>
      </c>
      <c r="AY37" s="109">
        <v>707.7</v>
      </c>
      <c r="AZ37" s="108" t="s">
        <v>17127</v>
      </c>
      <c r="BA37" s="108" t="s">
        <v>17015</v>
      </c>
      <c r="BB37" s="110"/>
      <c r="BC37" s="111">
        <f t="shared" si="2"/>
        <v>120.20000000000005</v>
      </c>
      <c r="BJ37" s="79" t="str">
        <f>VLOOKUP(C37,BM:BO,3,FALSE)</f>
        <v>878.800</v>
      </c>
      <c r="BM37" s="79" t="s">
        <v>612</v>
      </c>
      <c r="BN37" s="79" t="s">
        <v>630</v>
      </c>
      <c r="BO37" s="79" t="s">
        <v>3079</v>
      </c>
      <c r="BU37" s="79" t="s">
        <v>612</v>
      </c>
      <c r="BV37" s="79" t="s">
        <v>630</v>
      </c>
      <c r="BW37" s="79" t="s">
        <v>3079</v>
      </c>
      <c r="CH37" s="105">
        <f t="shared" si="0"/>
        <v>6.4028427004814148E-10</v>
      </c>
    </row>
    <row r="38" spans="1:86" x14ac:dyDescent="0.3">
      <c r="A38" s="79">
        <v>1</v>
      </c>
      <c r="B38" s="112">
        <f>SUBTOTAL(9,$A$22:A38)</f>
        <v>17</v>
      </c>
      <c r="C38" s="113" t="s">
        <v>90</v>
      </c>
      <c r="D38" s="103">
        <f t="shared" si="3"/>
        <v>2390242.6300000004</v>
      </c>
      <c r="E38" s="114">
        <v>0</v>
      </c>
      <c r="F38" s="114">
        <v>0</v>
      </c>
      <c r="G38" s="114">
        <v>0</v>
      </c>
      <c r="H38" s="114">
        <v>0</v>
      </c>
      <c r="I38" s="114">
        <v>0</v>
      </c>
      <c r="J38" s="114">
        <v>0</v>
      </c>
      <c r="K38" s="115">
        <v>0</v>
      </c>
      <c r="L38" s="114">
        <v>0</v>
      </c>
      <c r="M38" s="114">
        <v>237.9</v>
      </c>
      <c r="N38" s="114">
        <v>2227511.4500000002</v>
      </c>
      <c r="O38" s="114">
        <v>0</v>
      </c>
      <c r="P38" s="114">
        <v>0</v>
      </c>
      <c r="Q38" s="114">
        <v>0</v>
      </c>
      <c r="R38" s="114">
        <v>0</v>
      </c>
      <c r="S38" s="114">
        <v>0</v>
      </c>
      <c r="T38" s="114">
        <v>0</v>
      </c>
      <c r="U38" s="114">
        <v>0</v>
      </c>
      <c r="V38" s="114">
        <v>0</v>
      </c>
      <c r="W38" s="114">
        <v>0</v>
      </c>
      <c r="X38" s="114">
        <v>0</v>
      </c>
      <c r="Y38" s="114">
        <v>0</v>
      </c>
      <c r="Z38" s="114">
        <v>0</v>
      </c>
      <c r="AA38" s="114">
        <v>0</v>
      </c>
      <c r="AB38" s="114">
        <v>0</v>
      </c>
      <c r="AC38" s="103">
        <v>47668.75</v>
      </c>
      <c r="AD38" s="103">
        <v>115062.43</v>
      </c>
      <c r="AE38" s="103">
        <v>0</v>
      </c>
      <c r="AF38" s="93">
        <v>2023</v>
      </c>
      <c r="AG38" s="93">
        <v>2023</v>
      </c>
      <c r="AH38" s="93">
        <v>2023</v>
      </c>
      <c r="AI38" s="107"/>
      <c r="AJ38" s="107"/>
      <c r="AK38" s="107"/>
      <c r="AL38" s="107"/>
      <c r="AM38" s="108" t="s">
        <v>16973</v>
      </c>
      <c r="AN38" s="108" t="s">
        <v>16954</v>
      </c>
      <c r="AO38" s="108">
        <v>0</v>
      </c>
      <c r="AP38" s="108" t="s">
        <v>16960</v>
      </c>
      <c r="AQ38" s="108" t="s">
        <v>16967</v>
      </c>
      <c r="AR38" s="108" t="s">
        <v>16964</v>
      </c>
      <c r="AS38" s="108"/>
      <c r="AT38" s="108"/>
      <c r="AU38" s="108"/>
      <c r="AV38" s="108"/>
      <c r="AW38" s="108" t="s">
        <v>773</v>
      </c>
      <c r="AX38" s="109">
        <v>807.5</v>
      </c>
      <c r="AY38" s="109">
        <v>290</v>
      </c>
      <c r="AZ38" s="108" t="s">
        <v>17019</v>
      </c>
      <c r="BA38" s="108" t="s">
        <v>17015</v>
      </c>
      <c r="BB38" s="110"/>
      <c r="BC38" s="111">
        <f t="shared" si="2"/>
        <v>52.099999999999994</v>
      </c>
      <c r="BJ38" s="79" t="str">
        <f>VLOOKUP(C38,BM:BO,3,FALSE)</f>
        <v>232.100</v>
      </c>
      <c r="BM38" s="79" t="s">
        <v>511</v>
      </c>
      <c r="BN38" s="79" t="s">
        <v>628</v>
      </c>
      <c r="BO38" s="79" t="s">
        <v>3080</v>
      </c>
      <c r="BU38" s="79" t="s">
        <v>511</v>
      </c>
      <c r="BV38" s="79" t="s">
        <v>628</v>
      </c>
      <c r="BW38" s="79" t="s">
        <v>3080</v>
      </c>
      <c r="CH38" s="105">
        <f t="shared" si="0"/>
        <v>1.7462298274040222E-10</v>
      </c>
    </row>
    <row r="39" spans="1:86" x14ac:dyDescent="0.3">
      <c r="A39" s="79">
        <v>1</v>
      </c>
      <c r="B39" s="112">
        <f>SUBTOTAL(9,$A$22:A39)</f>
        <v>18</v>
      </c>
      <c r="C39" s="113" t="s">
        <v>91</v>
      </c>
      <c r="D39" s="103">
        <f t="shared" si="3"/>
        <v>9659148.2200000007</v>
      </c>
      <c r="E39" s="114">
        <v>0</v>
      </c>
      <c r="F39" s="114">
        <v>0</v>
      </c>
      <c r="G39" s="114">
        <v>0</v>
      </c>
      <c r="H39" s="114">
        <v>0</v>
      </c>
      <c r="I39" s="114">
        <v>0</v>
      </c>
      <c r="J39" s="114">
        <v>0</v>
      </c>
      <c r="K39" s="115">
        <v>0</v>
      </c>
      <c r="L39" s="114">
        <v>0</v>
      </c>
      <c r="M39" s="114">
        <v>1179.0999999999999</v>
      </c>
      <c r="N39" s="114">
        <v>9234815.2899999991</v>
      </c>
      <c r="O39" s="114">
        <v>0</v>
      </c>
      <c r="P39" s="114">
        <v>0</v>
      </c>
      <c r="Q39" s="114">
        <v>0</v>
      </c>
      <c r="R39" s="114">
        <v>0</v>
      </c>
      <c r="S39" s="114">
        <v>0</v>
      </c>
      <c r="T39" s="114">
        <v>0</v>
      </c>
      <c r="U39" s="114">
        <v>0</v>
      </c>
      <c r="V39" s="114">
        <v>0</v>
      </c>
      <c r="W39" s="114">
        <v>0</v>
      </c>
      <c r="X39" s="114">
        <v>0</v>
      </c>
      <c r="Y39" s="114">
        <v>0</v>
      </c>
      <c r="Z39" s="114">
        <v>0</v>
      </c>
      <c r="AA39" s="114">
        <v>0</v>
      </c>
      <c r="AB39" s="114">
        <v>0</v>
      </c>
      <c r="AC39" s="103">
        <v>197625.05</v>
      </c>
      <c r="AD39" s="103">
        <v>226707.88</v>
      </c>
      <c r="AE39" s="103">
        <v>0</v>
      </c>
      <c r="AF39" s="93">
        <v>2023</v>
      </c>
      <c r="AG39" s="93">
        <v>2023</v>
      </c>
      <c r="AH39" s="93">
        <v>2023</v>
      </c>
      <c r="AI39" s="107"/>
      <c r="AJ39" s="107"/>
      <c r="AK39" s="107"/>
      <c r="AL39" s="107"/>
      <c r="AM39" s="108" t="s">
        <v>16952</v>
      </c>
      <c r="AN39" s="108" t="s">
        <v>16973</v>
      </c>
      <c r="AO39" s="108">
        <v>0</v>
      </c>
      <c r="AP39" s="108" t="s">
        <v>16965</v>
      </c>
      <c r="AQ39" s="108" t="s">
        <v>16971</v>
      </c>
      <c r="AR39" s="108" t="s">
        <v>16967</v>
      </c>
      <c r="AS39" s="108"/>
      <c r="AT39" s="108"/>
      <c r="AU39" s="108"/>
      <c r="AV39" s="108"/>
      <c r="AW39" s="108" t="s">
        <v>664</v>
      </c>
      <c r="AX39" s="109">
        <v>3183.8</v>
      </c>
      <c r="AY39" s="109">
        <v>1179.0999999999999</v>
      </c>
      <c r="AZ39" s="108" t="s">
        <v>17018</v>
      </c>
      <c r="BA39" s="108" t="s">
        <v>17015</v>
      </c>
      <c r="BB39" s="110"/>
      <c r="BC39" s="111">
        <f t="shared" si="2"/>
        <v>0</v>
      </c>
      <c r="BJ39" s="79" t="str">
        <f>VLOOKUP(C39,BM:BO,3,FALSE)</f>
        <v>1001.000</v>
      </c>
      <c r="BM39" s="79" t="s">
        <v>3081</v>
      </c>
      <c r="BN39" s="79" t="s">
        <v>16992</v>
      </c>
      <c r="BO39" s="79" t="s">
        <v>3083</v>
      </c>
      <c r="BU39" s="79" t="s">
        <v>3081</v>
      </c>
      <c r="BV39" s="79" t="s">
        <v>16992</v>
      </c>
      <c r="BW39" s="79" t="s">
        <v>3083</v>
      </c>
      <c r="CH39" s="105">
        <f t="shared" si="0"/>
        <v>1.57160684466362E-9</v>
      </c>
    </row>
    <row r="40" spans="1:86" x14ac:dyDescent="0.3">
      <c r="A40" s="79">
        <v>1</v>
      </c>
      <c r="B40" s="112">
        <f>SUBTOTAL(9,$A$22:A40)</f>
        <v>19</v>
      </c>
      <c r="C40" s="113" t="s">
        <v>92</v>
      </c>
      <c r="D40" s="103">
        <f t="shared" si="3"/>
        <v>5046342.9799999995</v>
      </c>
      <c r="E40" s="114">
        <v>0</v>
      </c>
      <c r="F40" s="114">
        <v>0</v>
      </c>
      <c r="G40" s="114">
        <v>0</v>
      </c>
      <c r="H40" s="114">
        <v>0</v>
      </c>
      <c r="I40" s="114">
        <v>0</v>
      </c>
      <c r="J40" s="114">
        <v>0</v>
      </c>
      <c r="K40" s="115">
        <v>0</v>
      </c>
      <c r="L40" s="114">
        <v>0</v>
      </c>
      <c r="M40" s="114">
        <v>840.9</v>
      </c>
      <c r="N40" s="114">
        <v>4756132.5999999996</v>
      </c>
      <c r="O40" s="114">
        <v>0</v>
      </c>
      <c r="P40" s="114">
        <v>0</v>
      </c>
      <c r="Q40" s="114">
        <v>0</v>
      </c>
      <c r="R40" s="114">
        <v>0</v>
      </c>
      <c r="S40" s="114">
        <v>0</v>
      </c>
      <c r="T40" s="114">
        <v>0</v>
      </c>
      <c r="U40" s="114">
        <v>0</v>
      </c>
      <c r="V40" s="114">
        <v>0</v>
      </c>
      <c r="W40" s="114">
        <v>0</v>
      </c>
      <c r="X40" s="114">
        <v>0</v>
      </c>
      <c r="Y40" s="114">
        <v>0</v>
      </c>
      <c r="Z40" s="114">
        <v>0</v>
      </c>
      <c r="AA40" s="114">
        <v>0</v>
      </c>
      <c r="AB40" s="114">
        <v>0</v>
      </c>
      <c r="AC40" s="103">
        <v>101781.24</v>
      </c>
      <c r="AD40" s="103">
        <v>188429.14</v>
      </c>
      <c r="AE40" s="103">
        <v>0</v>
      </c>
      <c r="AF40" s="93">
        <v>2023</v>
      </c>
      <c r="AG40" s="93">
        <v>2023</v>
      </c>
      <c r="AH40" s="93">
        <v>2023</v>
      </c>
      <c r="AI40" s="107"/>
      <c r="AJ40" s="107"/>
      <c r="AK40" s="107"/>
      <c r="AL40" s="107"/>
      <c r="AM40" s="108" t="s">
        <v>16973</v>
      </c>
      <c r="AN40" s="108" t="s">
        <v>16968</v>
      </c>
      <c r="AO40" s="108">
        <v>2016</v>
      </c>
      <c r="AP40" s="108" t="s">
        <v>16966</v>
      </c>
      <c r="AQ40" s="108" t="s">
        <v>16964</v>
      </c>
      <c r="AR40" s="108" t="s">
        <v>16967</v>
      </c>
      <c r="AS40" s="108"/>
      <c r="AT40" s="108" t="s">
        <v>16978</v>
      </c>
      <c r="AU40" s="116">
        <v>1523818.4</v>
      </c>
      <c r="AV40" s="116">
        <v>1990456.59</v>
      </c>
      <c r="AW40" s="108" t="s">
        <v>812</v>
      </c>
      <c r="AX40" s="109">
        <v>2660.1</v>
      </c>
      <c r="AY40" s="109">
        <v>214.1</v>
      </c>
      <c r="AZ40" s="108" t="s">
        <v>17019</v>
      </c>
      <c r="BA40" s="108" t="s">
        <v>17015</v>
      </c>
      <c r="BB40" s="110"/>
      <c r="BC40" s="111">
        <f t="shared" si="2"/>
        <v>-626.79999999999995</v>
      </c>
      <c r="BD40" s="79" t="s">
        <v>16951</v>
      </c>
      <c r="BJ40" s="79" t="str">
        <f>VLOOKUP(C40,BM:BO,3,FALSE)</f>
        <v>414.600</v>
      </c>
      <c r="BM40" s="79" t="s">
        <v>3084</v>
      </c>
      <c r="BN40" s="79" t="s">
        <v>16992</v>
      </c>
      <c r="BO40" s="79" t="s">
        <v>1966</v>
      </c>
      <c r="BU40" s="79" t="s">
        <v>3084</v>
      </c>
      <c r="BV40" s="79" t="s">
        <v>16992</v>
      </c>
      <c r="BW40" s="79" t="s">
        <v>1966</v>
      </c>
      <c r="CH40" s="105">
        <f t="shared" si="0"/>
        <v>-1.1641532182693481E-10</v>
      </c>
    </row>
    <row r="41" spans="1:86" x14ac:dyDescent="0.3">
      <c r="A41" s="79">
        <v>1</v>
      </c>
      <c r="B41" s="112">
        <f>SUBTOTAL(9,$A$22:A41)</f>
        <v>20</v>
      </c>
      <c r="C41" s="113" t="s">
        <v>93</v>
      </c>
      <c r="D41" s="103">
        <f t="shared" si="3"/>
        <v>8197968.0300000003</v>
      </c>
      <c r="E41" s="114">
        <v>0</v>
      </c>
      <c r="F41" s="114">
        <v>0</v>
      </c>
      <c r="G41" s="114">
        <v>0</v>
      </c>
      <c r="H41" s="114">
        <v>0</v>
      </c>
      <c r="I41" s="114">
        <v>0</v>
      </c>
      <c r="J41" s="114">
        <v>0</v>
      </c>
      <c r="K41" s="115">
        <v>0</v>
      </c>
      <c r="L41" s="114">
        <v>0</v>
      </c>
      <c r="M41" s="114">
        <v>1058.4000000000001</v>
      </c>
      <c r="N41" s="114">
        <v>7883713.0700000003</v>
      </c>
      <c r="O41" s="114">
        <v>0</v>
      </c>
      <c r="P41" s="114">
        <v>0</v>
      </c>
      <c r="Q41" s="114">
        <v>0</v>
      </c>
      <c r="R41" s="114">
        <v>0</v>
      </c>
      <c r="S41" s="114">
        <v>0</v>
      </c>
      <c r="T41" s="114">
        <v>0</v>
      </c>
      <c r="U41" s="114">
        <v>0</v>
      </c>
      <c r="V41" s="114">
        <v>0</v>
      </c>
      <c r="W41" s="114">
        <v>0</v>
      </c>
      <c r="X41" s="114">
        <v>0</v>
      </c>
      <c r="Y41" s="114">
        <v>0</v>
      </c>
      <c r="Z41" s="114">
        <v>0</v>
      </c>
      <c r="AA41" s="114">
        <v>0</v>
      </c>
      <c r="AB41" s="114">
        <v>0</v>
      </c>
      <c r="AC41" s="103">
        <v>168711.46</v>
      </c>
      <c r="AD41" s="103">
        <v>145543.5</v>
      </c>
      <c r="AE41" s="103">
        <v>0</v>
      </c>
      <c r="AF41" s="93">
        <v>2023</v>
      </c>
      <c r="AG41" s="93">
        <v>2023</v>
      </c>
      <c r="AH41" s="93">
        <v>2023</v>
      </c>
      <c r="AI41" s="107"/>
      <c r="AJ41" s="107"/>
      <c r="AK41" s="107"/>
      <c r="AL41" s="107"/>
      <c r="AM41" s="108" t="s">
        <v>16973</v>
      </c>
      <c r="AN41" s="108" t="s">
        <v>16956</v>
      </c>
      <c r="AO41" s="108">
        <v>0</v>
      </c>
      <c r="AP41" s="108" t="s">
        <v>16968</v>
      </c>
      <c r="AQ41" s="108" t="s">
        <v>16955</v>
      </c>
      <c r="AR41" s="108" t="s">
        <v>16967</v>
      </c>
      <c r="AS41" s="108"/>
      <c r="AT41" s="108"/>
      <c r="AU41" s="108"/>
      <c r="AV41" s="108"/>
      <c r="AW41" s="108" t="s">
        <v>843</v>
      </c>
      <c r="AX41" s="109">
        <v>5186.3999999999996</v>
      </c>
      <c r="AY41" s="109">
        <v>1058.4000000000001</v>
      </c>
      <c r="AZ41" s="108" t="s">
        <v>17019</v>
      </c>
      <c r="BA41" s="108" t="s">
        <v>17015</v>
      </c>
      <c r="BB41" s="110"/>
      <c r="BC41" s="111">
        <f t="shared" si="2"/>
        <v>0</v>
      </c>
      <c r="BJ41" s="79" t="str">
        <f>VLOOKUP(C41,BM:BO,3,FALSE)</f>
        <v>880.500</v>
      </c>
      <c r="BM41" s="79" t="s">
        <v>3086</v>
      </c>
      <c r="BN41" s="79" t="s">
        <v>2985</v>
      </c>
      <c r="BO41" s="79" t="s">
        <v>3088</v>
      </c>
      <c r="BU41" s="79" t="s">
        <v>3086</v>
      </c>
      <c r="BV41" s="79" t="s">
        <v>2985</v>
      </c>
      <c r="BW41" s="79" t="s">
        <v>3088</v>
      </c>
      <c r="CH41" s="105">
        <f t="shared" si="0"/>
        <v>-2.9103830456733704E-11</v>
      </c>
    </row>
    <row r="42" spans="1:86" x14ac:dyDescent="0.3">
      <c r="A42" s="79">
        <v>1</v>
      </c>
      <c r="B42" s="112">
        <f>SUBTOTAL(9,$A$22:A42)</f>
        <v>21</v>
      </c>
      <c r="C42" s="113" t="s">
        <v>94</v>
      </c>
      <c r="D42" s="103">
        <f t="shared" si="3"/>
        <v>3342908.96</v>
      </c>
      <c r="E42" s="114">
        <v>0</v>
      </c>
      <c r="F42" s="114">
        <v>0</v>
      </c>
      <c r="G42" s="114">
        <v>0</v>
      </c>
      <c r="H42" s="114">
        <v>0</v>
      </c>
      <c r="I42" s="114">
        <v>0</v>
      </c>
      <c r="J42" s="114">
        <v>0</v>
      </c>
      <c r="K42" s="115">
        <v>0</v>
      </c>
      <c r="L42" s="114">
        <v>0</v>
      </c>
      <c r="M42" s="114">
        <v>707.2</v>
      </c>
      <c r="N42" s="114">
        <v>3097000</v>
      </c>
      <c r="O42" s="114">
        <v>0</v>
      </c>
      <c r="P42" s="114">
        <v>0</v>
      </c>
      <c r="Q42" s="114">
        <v>0</v>
      </c>
      <c r="R42" s="114">
        <v>0</v>
      </c>
      <c r="S42" s="114">
        <v>0</v>
      </c>
      <c r="T42" s="114">
        <v>0</v>
      </c>
      <c r="U42" s="114">
        <v>0</v>
      </c>
      <c r="V42" s="114">
        <v>0</v>
      </c>
      <c r="W42" s="114">
        <v>0</v>
      </c>
      <c r="X42" s="114">
        <v>0</v>
      </c>
      <c r="Y42" s="114">
        <v>0</v>
      </c>
      <c r="Z42" s="114">
        <v>0</v>
      </c>
      <c r="AA42" s="114">
        <v>0</v>
      </c>
      <c r="AB42" s="114">
        <v>0</v>
      </c>
      <c r="AC42" s="103">
        <v>66275.8</v>
      </c>
      <c r="AD42" s="103">
        <v>179633.16</v>
      </c>
      <c r="AE42" s="103">
        <v>0</v>
      </c>
      <c r="AF42" s="93">
        <v>2023</v>
      </c>
      <c r="AG42" s="93">
        <v>2023</v>
      </c>
      <c r="AH42" s="93">
        <v>2023</v>
      </c>
      <c r="AI42" s="107"/>
      <c r="AJ42" s="107"/>
      <c r="AK42" s="107"/>
      <c r="AL42" s="107"/>
      <c r="AM42" s="108" t="s">
        <v>16973</v>
      </c>
      <c r="AN42" s="108" t="s">
        <v>16956</v>
      </c>
      <c r="AO42" s="108">
        <v>0</v>
      </c>
      <c r="AP42" s="108" t="s">
        <v>16968</v>
      </c>
      <c r="AQ42" s="108" t="s">
        <v>16955</v>
      </c>
      <c r="AR42" s="108" t="s">
        <v>16967</v>
      </c>
      <c r="AS42" s="108"/>
      <c r="AT42" s="108"/>
      <c r="AU42" s="108"/>
      <c r="AV42" s="108"/>
      <c r="AW42" s="108" t="s">
        <v>668</v>
      </c>
      <c r="AX42" s="109">
        <v>2218</v>
      </c>
      <c r="AY42" s="109">
        <v>970.2</v>
      </c>
      <c r="AZ42" s="108" t="s">
        <v>17019</v>
      </c>
      <c r="BA42" s="108" t="s">
        <v>17015</v>
      </c>
      <c r="BB42" s="110"/>
      <c r="BC42" s="111">
        <f t="shared" si="2"/>
        <v>263</v>
      </c>
      <c r="BD42" s="79" t="s">
        <v>16948</v>
      </c>
      <c r="BJ42" s="79" t="str">
        <f>VLOOKUP(C42,BM:BO,3,FALSE)</f>
        <v>970.200</v>
      </c>
      <c r="BM42" s="79" t="s">
        <v>3089</v>
      </c>
      <c r="BN42" s="79" t="s">
        <v>2985</v>
      </c>
      <c r="BO42" s="79" t="s">
        <v>2985</v>
      </c>
      <c r="BU42" s="79" t="s">
        <v>3089</v>
      </c>
      <c r="BV42" s="79" t="s">
        <v>2985</v>
      </c>
      <c r="BW42" s="79" t="s">
        <v>2985</v>
      </c>
      <c r="CH42" s="105">
        <f t="shared" si="0"/>
        <v>-2.9103830456733704E-11</v>
      </c>
    </row>
    <row r="43" spans="1:86" x14ac:dyDescent="0.3">
      <c r="A43" s="79">
        <v>1</v>
      </c>
      <c r="B43" s="112">
        <f>SUBTOTAL(9,$A$22:A43)</f>
        <v>22</v>
      </c>
      <c r="C43" s="113" t="s">
        <v>95</v>
      </c>
      <c r="D43" s="103">
        <f t="shared" si="3"/>
        <v>8546191.1199999992</v>
      </c>
      <c r="E43" s="114">
        <v>0</v>
      </c>
      <c r="F43" s="114">
        <v>0</v>
      </c>
      <c r="G43" s="114">
        <v>0</v>
      </c>
      <c r="H43" s="114">
        <v>0</v>
      </c>
      <c r="I43" s="114">
        <v>0</v>
      </c>
      <c r="J43" s="114">
        <v>0</v>
      </c>
      <c r="K43" s="115">
        <v>0</v>
      </c>
      <c r="L43" s="114">
        <v>0</v>
      </c>
      <c r="M43" s="114">
        <v>1108</v>
      </c>
      <c r="N43" s="114">
        <v>8103584.1799999997</v>
      </c>
      <c r="O43" s="114">
        <v>0</v>
      </c>
      <c r="P43" s="114">
        <v>0</v>
      </c>
      <c r="Q43" s="114">
        <v>0</v>
      </c>
      <c r="R43" s="114">
        <v>0</v>
      </c>
      <c r="S43" s="114">
        <v>0</v>
      </c>
      <c r="T43" s="114">
        <v>0</v>
      </c>
      <c r="U43" s="114">
        <v>0</v>
      </c>
      <c r="V43" s="114">
        <v>0</v>
      </c>
      <c r="W43" s="114">
        <v>0</v>
      </c>
      <c r="X43" s="114">
        <v>0</v>
      </c>
      <c r="Y43" s="114">
        <v>0</v>
      </c>
      <c r="Z43" s="114">
        <v>0</v>
      </c>
      <c r="AA43" s="114">
        <v>0</v>
      </c>
      <c r="AB43" s="114">
        <v>0</v>
      </c>
      <c r="AC43" s="103">
        <v>173416.7</v>
      </c>
      <c r="AD43" s="103">
        <v>269190.24</v>
      </c>
      <c r="AE43" s="103">
        <v>0</v>
      </c>
      <c r="AF43" s="93">
        <v>2023</v>
      </c>
      <c r="AG43" s="93">
        <v>2023</v>
      </c>
      <c r="AH43" s="93">
        <v>2023</v>
      </c>
      <c r="AI43" s="107"/>
      <c r="AJ43" s="107"/>
      <c r="AK43" s="107"/>
      <c r="AL43" s="107"/>
      <c r="AM43" s="108" t="s">
        <v>16973</v>
      </c>
      <c r="AN43" s="108" t="s">
        <v>16953</v>
      </c>
      <c r="AO43" s="108">
        <v>0</v>
      </c>
      <c r="AP43" s="108" t="s">
        <v>16967</v>
      </c>
      <c r="AQ43" s="108" t="s">
        <v>16961</v>
      </c>
      <c r="AR43" s="108" t="s">
        <v>16967</v>
      </c>
      <c r="AS43" s="108"/>
      <c r="AT43" s="108"/>
      <c r="AU43" s="108"/>
      <c r="AV43" s="108"/>
      <c r="AW43" s="108" t="s">
        <v>665</v>
      </c>
      <c r="AX43" s="109">
        <v>4095.5</v>
      </c>
      <c r="AY43" s="109">
        <v>1168</v>
      </c>
      <c r="AZ43" s="108" t="s">
        <v>17018</v>
      </c>
      <c r="BA43" s="108" t="s">
        <v>3206</v>
      </c>
      <c r="BB43" s="110"/>
      <c r="BC43" s="111">
        <f t="shared" si="2"/>
        <v>60</v>
      </c>
      <c r="BJ43" s="79" t="str">
        <f>VLOOKUP(C43,BM:BO,3,FALSE)</f>
        <v>881.300</v>
      </c>
      <c r="BM43" s="79" t="s">
        <v>3090</v>
      </c>
      <c r="BN43" s="79" t="s">
        <v>2985</v>
      </c>
      <c r="BO43" s="79" t="s">
        <v>2985</v>
      </c>
      <c r="BU43" s="79" t="s">
        <v>3090</v>
      </c>
      <c r="BV43" s="79" t="s">
        <v>2985</v>
      </c>
      <c r="BW43" s="79" t="s">
        <v>2985</v>
      </c>
      <c r="CH43" s="105">
        <f t="shared" si="0"/>
        <v>-5.2386894822120667E-10</v>
      </c>
    </row>
    <row r="44" spans="1:86" x14ac:dyDescent="0.3">
      <c r="A44" s="79">
        <v>1</v>
      </c>
      <c r="B44" s="112">
        <f>SUBTOTAL(9,$A$22:A44)</f>
        <v>23</v>
      </c>
      <c r="C44" s="113" t="s">
        <v>96</v>
      </c>
      <c r="D44" s="103">
        <f t="shared" si="3"/>
        <v>5047866.7300000004</v>
      </c>
      <c r="E44" s="114">
        <v>0</v>
      </c>
      <c r="F44" s="114">
        <v>0</v>
      </c>
      <c r="G44" s="114">
        <v>0</v>
      </c>
      <c r="H44" s="114">
        <v>0</v>
      </c>
      <c r="I44" s="114">
        <v>0</v>
      </c>
      <c r="J44" s="114">
        <v>0</v>
      </c>
      <c r="K44" s="115">
        <v>0</v>
      </c>
      <c r="L44" s="114">
        <v>0</v>
      </c>
      <c r="M44" s="114">
        <v>547</v>
      </c>
      <c r="N44" s="114">
        <v>4761148.6500000004</v>
      </c>
      <c r="O44" s="114">
        <v>0</v>
      </c>
      <c r="P44" s="114">
        <v>0</v>
      </c>
      <c r="Q44" s="114">
        <v>0</v>
      </c>
      <c r="R44" s="114">
        <v>0</v>
      </c>
      <c r="S44" s="114">
        <v>0</v>
      </c>
      <c r="T44" s="114">
        <v>0</v>
      </c>
      <c r="U44" s="114">
        <v>0</v>
      </c>
      <c r="V44" s="114">
        <v>0</v>
      </c>
      <c r="W44" s="114">
        <v>0</v>
      </c>
      <c r="X44" s="114">
        <v>0</v>
      </c>
      <c r="Y44" s="114">
        <v>0</v>
      </c>
      <c r="Z44" s="114">
        <v>0</v>
      </c>
      <c r="AA44" s="114">
        <v>0</v>
      </c>
      <c r="AB44" s="114">
        <v>0</v>
      </c>
      <c r="AC44" s="103">
        <v>101888.58</v>
      </c>
      <c r="AD44" s="103">
        <v>184829.5</v>
      </c>
      <c r="AE44" s="103">
        <v>0</v>
      </c>
      <c r="AF44" s="93">
        <v>2023</v>
      </c>
      <c r="AG44" s="93">
        <v>2023</v>
      </c>
      <c r="AH44" s="93">
        <v>2023</v>
      </c>
      <c r="AI44" s="107"/>
      <c r="AJ44" s="107"/>
      <c r="AK44" s="107"/>
      <c r="AL44" s="107"/>
      <c r="AM44" s="108" t="s">
        <v>16973</v>
      </c>
      <c r="AN44" s="108" t="s">
        <v>16966</v>
      </c>
      <c r="AO44" s="108">
        <v>0</v>
      </c>
      <c r="AP44" s="108" t="s">
        <v>16953</v>
      </c>
      <c r="AQ44" s="108" t="s">
        <v>16964</v>
      </c>
      <c r="AR44" s="108">
        <v>0</v>
      </c>
      <c r="AS44" s="108"/>
      <c r="AT44" s="108"/>
      <c r="AU44" s="108"/>
      <c r="AV44" s="108"/>
      <c r="AW44" s="108" t="s">
        <v>619</v>
      </c>
      <c r="AX44" s="109">
        <v>1728.5</v>
      </c>
      <c r="AY44" s="109">
        <v>1234</v>
      </c>
      <c r="AZ44" s="108" t="s">
        <v>17018</v>
      </c>
      <c r="BA44" s="108" t="s">
        <v>17015</v>
      </c>
      <c r="BB44" s="110"/>
      <c r="BC44" s="111">
        <f t="shared" si="2"/>
        <v>687</v>
      </c>
      <c r="BD44" s="79" t="s">
        <v>16947</v>
      </c>
      <c r="BJ44" s="79" t="str">
        <f>VLOOKUP(C44,BM:BO,3,FALSE)</f>
        <v>503.200</v>
      </c>
      <c r="BM44" s="79" t="s">
        <v>3092</v>
      </c>
      <c r="BN44" s="79" t="s">
        <v>665</v>
      </c>
      <c r="BO44" s="79" t="s">
        <v>3093</v>
      </c>
      <c r="BU44" s="79" t="s">
        <v>3092</v>
      </c>
      <c r="BV44" s="79" t="s">
        <v>665</v>
      </c>
      <c r="BW44" s="79" t="s">
        <v>3093</v>
      </c>
      <c r="CH44" s="105">
        <f t="shared" si="0"/>
        <v>5.8207660913467407E-11</v>
      </c>
    </row>
    <row r="45" spans="1:86" x14ac:dyDescent="0.3">
      <c r="A45" s="79">
        <v>1</v>
      </c>
      <c r="B45" s="112">
        <f>SUBTOTAL(9,$A$22:A45)</f>
        <v>24</v>
      </c>
      <c r="C45" s="113" t="s">
        <v>87</v>
      </c>
      <c r="D45" s="103">
        <f t="shared" si="3"/>
        <v>7068871.79</v>
      </c>
      <c r="E45" s="114">
        <v>0</v>
      </c>
      <c r="F45" s="114">
        <v>0</v>
      </c>
      <c r="G45" s="114">
        <v>0</v>
      </c>
      <c r="H45" s="114">
        <v>0</v>
      </c>
      <c r="I45" s="114">
        <v>0</v>
      </c>
      <c r="J45" s="114">
        <v>0</v>
      </c>
      <c r="K45" s="115">
        <v>0</v>
      </c>
      <c r="L45" s="114">
        <v>0</v>
      </c>
      <c r="M45" s="114">
        <v>868</v>
      </c>
      <c r="N45" s="114">
        <v>6768211.0899999999</v>
      </c>
      <c r="O45" s="114">
        <v>0</v>
      </c>
      <c r="P45" s="114">
        <v>0</v>
      </c>
      <c r="Q45" s="114">
        <v>0</v>
      </c>
      <c r="R45" s="114">
        <v>0</v>
      </c>
      <c r="S45" s="114">
        <v>0</v>
      </c>
      <c r="T45" s="114">
        <v>0</v>
      </c>
      <c r="U45" s="114">
        <v>0</v>
      </c>
      <c r="V45" s="114">
        <v>0</v>
      </c>
      <c r="W45" s="114">
        <v>0</v>
      </c>
      <c r="X45" s="114">
        <v>0</v>
      </c>
      <c r="Y45" s="114">
        <v>0</v>
      </c>
      <c r="Z45" s="114">
        <v>0</v>
      </c>
      <c r="AA45" s="114">
        <v>0</v>
      </c>
      <c r="AB45" s="114">
        <v>0</v>
      </c>
      <c r="AC45" s="103">
        <v>144839.72</v>
      </c>
      <c r="AD45" s="103">
        <v>155820.98000000001</v>
      </c>
      <c r="AE45" s="103">
        <v>0</v>
      </c>
      <c r="AF45" s="93">
        <v>2023</v>
      </c>
      <c r="AG45" s="93">
        <v>2023</v>
      </c>
      <c r="AH45" s="93">
        <v>2023</v>
      </c>
      <c r="AI45" s="107"/>
      <c r="AJ45" s="107"/>
      <c r="AK45" s="107"/>
      <c r="AL45" s="107"/>
      <c r="AM45" s="108" t="s">
        <v>16970</v>
      </c>
      <c r="AN45" s="108" t="s">
        <v>16953</v>
      </c>
      <c r="AO45" s="108">
        <v>0</v>
      </c>
      <c r="AP45" s="108" t="s">
        <v>16967</v>
      </c>
      <c r="AQ45" s="108" t="s">
        <v>16961</v>
      </c>
      <c r="AR45" s="108" t="s">
        <v>16960</v>
      </c>
      <c r="AS45" s="108"/>
      <c r="AT45" s="108"/>
      <c r="AU45" s="108"/>
      <c r="AV45" s="108"/>
      <c r="AW45" s="108" t="s">
        <v>664</v>
      </c>
      <c r="AX45" s="109">
        <v>1830.4</v>
      </c>
      <c r="AY45" s="109">
        <v>868</v>
      </c>
      <c r="AZ45" s="108" t="s">
        <v>17018</v>
      </c>
      <c r="BA45" s="108">
        <v>2006</v>
      </c>
      <c r="BB45" s="110"/>
      <c r="BC45" s="111">
        <f t="shared" si="2"/>
        <v>0</v>
      </c>
      <c r="BJ45" s="79" t="str">
        <f>VLOOKUP(C45,BM:BO,3,FALSE)</f>
        <v>658.000</v>
      </c>
      <c r="BM45" s="79" t="s">
        <v>3094</v>
      </c>
      <c r="BN45" s="79" t="s">
        <v>16992</v>
      </c>
      <c r="BO45" s="79" t="s">
        <v>3095</v>
      </c>
      <c r="BU45" s="79" t="s">
        <v>3094</v>
      </c>
      <c r="BV45" s="79" t="s">
        <v>16992</v>
      </c>
      <c r="BW45" s="79" t="s">
        <v>3095</v>
      </c>
      <c r="CH45" s="105">
        <f t="shared" si="0"/>
        <v>1.7462298274040222E-10</v>
      </c>
    </row>
    <row r="46" spans="1:86" x14ac:dyDescent="0.3">
      <c r="A46" s="79">
        <v>1</v>
      </c>
      <c r="B46" s="112">
        <f>SUBTOTAL(9,$A$22:A46)</f>
        <v>25</v>
      </c>
      <c r="C46" s="113" t="s">
        <v>99</v>
      </c>
      <c r="D46" s="103">
        <f t="shared" si="3"/>
        <v>2700799.25</v>
      </c>
      <c r="E46" s="114">
        <v>0</v>
      </c>
      <c r="F46" s="114">
        <v>0</v>
      </c>
      <c r="G46" s="114">
        <v>0</v>
      </c>
      <c r="H46" s="114">
        <v>0</v>
      </c>
      <c r="I46" s="114">
        <v>0</v>
      </c>
      <c r="J46" s="114">
        <v>0</v>
      </c>
      <c r="K46" s="115">
        <v>0</v>
      </c>
      <c r="L46" s="114">
        <v>0</v>
      </c>
      <c r="M46" s="114">
        <v>334</v>
      </c>
      <c r="N46" s="114">
        <v>2590683.2599999998</v>
      </c>
      <c r="O46" s="114">
        <v>0</v>
      </c>
      <c r="P46" s="114">
        <v>0</v>
      </c>
      <c r="Q46" s="114">
        <v>0</v>
      </c>
      <c r="R46" s="114">
        <v>0</v>
      </c>
      <c r="S46" s="114">
        <v>0</v>
      </c>
      <c r="T46" s="114">
        <v>0</v>
      </c>
      <c r="U46" s="114">
        <v>0</v>
      </c>
      <c r="V46" s="114">
        <v>0</v>
      </c>
      <c r="W46" s="114">
        <v>0</v>
      </c>
      <c r="X46" s="114">
        <v>0</v>
      </c>
      <c r="Y46" s="114">
        <v>0</v>
      </c>
      <c r="Z46" s="114">
        <v>0</v>
      </c>
      <c r="AA46" s="114">
        <v>0</v>
      </c>
      <c r="AB46" s="114">
        <v>0</v>
      </c>
      <c r="AC46" s="103">
        <v>55440.62</v>
      </c>
      <c r="AD46" s="103">
        <v>54675.37</v>
      </c>
      <c r="AE46" s="103">
        <v>0</v>
      </c>
      <c r="AF46" s="93">
        <v>2023</v>
      </c>
      <c r="AG46" s="93">
        <v>2023</v>
      </c>
      <c r="AH46" s="93">
        <v>2023</v>
      </c>
      <c r="AI46" s="107"/>
      <c r="AJ46" s="107"/>
      <c r="AK46" s="107"/>
      <c r="AL46" s="107"/>
      <c r="AM46" s="108" t="s">
        <v>16952</v>
      </c>
      <c r="AN46" s="108" t="s">
        <v>16973</v>
      </c>
      <c r="AO46" s="108">
        <v>0</v>
      </c>
      <c r="AP46" s="108" t="s">
        <v>16954</v>
      </c>
      <c r="AQ46" s="108" t="s">
        <v>16971</v>
      </c>
      <c r="AR46" s="108">
        <v>0</v>
      </c>
      <c r="AS46" s="108"/>
      <c r="AT46" s="108"/>
      <c r="AU46" s="108"/>
      <c r="AV46" s="108"/>
      <c r="AW46" s="108" t="s">
        <v>698</v>
      </c>
      <c r="AX46" s="109">
        <v>450.8</v>
      </c>
      <c r="AY46" s="109">
        <v>678</v>
      </c>
      <c r="AZ46" s="108" t="s">
        <v>17018</v>
      </c>
      <c r="BA46" s="108">
        <v>2005</v>
      </c>
      <c r="BB46" s="110"/>
      <c r="BC46" s="111">
        <f t="shared" si="2"/>
        <v>344</v>
      </c>
      <c r="BJ46" s="79" t="str">
        <f>VLOOKUP(C46,BM:BO,3,FALSE)</f>
        <v>234.000</v>
      </c>
      <c r="BM46" s="79" t="s">
        <v>3098</v>
      </c>
      <c r="BN46" s="79" t="s">
        <v>2985</v>
      </c>
      <c r="BO46" s="79" t="s">
        <v>2985</v>
      </c>
      <c r="BU46" s="79" t="s">
        <v>3098</v>
      </c>
      <c r="BV46" s="79" t="s">
        <v>2985</v>
      </c>
      <c r="BW46" s="79" t="s">
        <v>2985</v>
      </c>
      <c r="CH46" s="105">
        <f t="shared" si="0"/>
        <v>2.1827872842550278E-10</v>
      </c>
    </row>
    <row r="47" spans="1:86" x14ac:dyDescent="0.3">
      <c r="A47" s="79">
        <v>1</v>
      </c>
      <c r="B47" s="112">
        <f>SUBTOTAL(9,$A$22:A47)</f>
        <v>26</v>
      </c>
      <c r="C47" s="113" t="s">
        <v>101</v>
      </c>
      <c r="D47" s="103">
        <f t="shared" si="3"/>
        <v>7018402.9800000004</v>
      </c>
      <c r="E47" s="114">
        <v>0</v>
      </c>
      <c r="F47" s="114">
        <v>0</v>
      </c>
      <c r="G47" s="114">
        <v>0</v>
      </c>
      <c r="H47" s="114">
        <v>0</v>
      </c>
      <c r="I47" s="114">
        <v>0</v>
      </c>
      <c r="J47" s="114">
        <v>0</v>
      </c>
      <c r="K47" s="115">
        <v>0</v>
      </c>
      <c r="L47" s="114">
        <v>0</v>
      </c>
      <c r="M47" s="114">
        <v>1129.6400000000001</v>
      </c>
      <c r="N47" s="114">
        <v>6761686.4900000002</v>
      </c>
      <c r="O47" s="114">
        <v>0</v>
      </c>
      <c r="P47" s="114">
        <v>0</v>
      </c>
      <c r="Q47" s="114">
        <v>0</v>
      </c>
      <c r="R47" s="114">
        <v>0</v>
      </c>
      <c r="S47" s="114">
        <v>0</v>
      </c>
      <c r="T47" s="114">
        <v>0</v>
      </c>
      <c r="U47" s="114">
        <v>0</v>
      </c>
      <c r="V47" s="114">
        <v>0</v>
      </c>
      <c r="W47" s="114">
        <v>0</v>
      </c>
      <c r="X47" s="114">
        <v>0</v>
      </c>
      <c r="Y47" s="114">
        <v>0</v>
      </c>
      <c r="Z47" s="114">
        <v>0</v>
      </c>
      <c r="AA47" s="114">
        <v>0</v>
      </c>
      <c r="AB47" s="114">
        <v>0</v>
      </c>
      <c r="AC47" s="103">
        <v>144700.09</v>
      </c>
      <c r="AD47" s="103">
        <v>112016.4</v>
      </c>
      <c r="AE47" s="103">
        <v>0</v>
      </c>
      <c r="AF47" s="93">
        <v>2023</v>
      </c>
      <c r="AG47" s="93">
        <v>2023</v>
      </c>
      <c r="AH47" s="93">
        <v>2023</v>
      </c>
      <c r="AI47" s="107"/>
      <c r="AJ47" s="107"/>
      <c r="AK47" s="107"/>
      <c r="AL47" s="107"/>
      <c r="AM47" s="108" t="s">
        <v>16970</v>
      </c>
      <c r="AN47" s="108" t="s">
        <v>16959</v>
      </c>
      <c r="AO47" s="108">
        <v>0</v>
      </c>
      <c r="AP47" s="108" t="s">
        <v>16967</v>
      </c>
      <c r="AQ47" s="108" t="s">
        <v>16961</v>
      </c>
      <c r="AR47" s="108" t="s">
        <v>16960</v>
      </c>
      <c r="AS47" s="108"/>
      <c r="AT47" s="108"/>
      <c r="AU47" s="108"/>
      <c r="AV47" s="108"/>
      <c r="AW47" s="108" t="s">
        <v>777</v>
      </c>
      <c r="AX47" s="109">
        <v>5132</v>
      </c>
      <c r="AY47" s="109">
        <v>1156</v>
      </c>
      <c r="AZ47" s="108" t="s">
        <v>17019</v>
      </c>
      <c r="BA47" s="108">
        <v>2007</v>
      </c>
      <c r="BB47" s="110"/>
      <c r="BC47" s="111">
        <f t="shared" si="2"/>
        <v>26.3599999999999</v>
      </c>
      <c r="BJ47" s="79" t="str">
        <f>VLOOKUP(C47,BM:BO,3,FALSE)</f>
        <v>1068.000</v>
      </c>
      <c r="BM47" s="79" t="s">
        <v>3100</v>
      </c>
      <c r="BN47" s="79" t="s">
        <v>2985</v>
      </c>
      <c r="BO47" s="79" t="s">
        <v>2448</v>
      </c>
      <c r="BU47" s="79" t="s">
        <v>3100</v>
      </c>
      <c r="BV47" s="79" t="s">
        <v>2985</v>
      </c>
      <c r="BW47" s="79" t="s">
        <v>2448</v>
      </c>
      <c r="CH47" s="105">
        <f t="shared" si="0"/>
        <v>2.3283064365386963E-10</v>
      </c>
    </row>
    <row r="48" spans="1:86" x14ac:dyDescent="0.3">
      <c r="A48" s="79">
        <v>1</v>
      </c>
      <c r="B48" s="112">
        <f>SUBTOTAL(9,$A$22:A48)</f>
        <v>27</v>
      </c>
      <c r="C48" s="113" t="s">
        <v>102</v>
      </c>
      <c r="D48" s="103">
        <f t="shared" si="3"/>
        <v>9585108.6500000004</v>
      </c>
      <c r="E48" s="114">
        <v>0</v>
      </c>
      <c r="F48" s="114">
        <v>0</v>
      </c>
      <c r="G48" s="114">
        <v>0</v>
      </c>
      <c r="H48" s="114">
        <v>0</v>
      </c>
      <c r="I48" s="114">
        <v>0</v>
      </c>
      <c r="J48" s="114">
        <v>0</v>
      </c>
      <c r="K48" s="115">
        <v>0</v>
      </c>
      <c r="L48" s="114">
        <v>0</v>
      </c>
      <c r="M48" s="114">
        <v>1225.4000000000001</v>
      </c>
      <c r="N48" s="114">
        <v>9163177.6699999999</v>
      </c>
      <c r="O48" s="114">
        <v>0</v>
      </c>
      <c r="P48" s="114">
        <v>0</v>
      </c>
      <c r="Q48" s="114">
        <v>0</v>
      </c>
      <c r="R48" s="114">
        <v>0</v>
      </c>
      <c r="S48" s="114">
        <v>0</v>
      </c>
      <c r="T48" s="114">
        <v>0</v>
      </c>
      <c r="U48" s="114">
        <v>0</v>
      </c>
      <c r="V48" s="114">
        <v>0</v>
      </c>
      <c r="W48" s="114">
        <v>0</v>
      </c>
      <c r="X48" s="114">
        <v>0</v>
      </c>
      <c r="Y48" s="114">
        <v>0</v>
      </c>
      <c r="Z48" s="114">
        <v>0</v>
      </c>
      <c r="AA48" s="114">
        <v>0</v>
      </c>
      <c r="AB48" s="114">
        <v>0</v>
      </c>
      <c r="AC48" s="103">
        <v>196092</v>
      </c>
      <c r="AD48" s="103">
        <v>225838.98</v>
      </c>
      <c r="AE48" s="103">
        <v>0</v>
      </c>
      <c r="AF48" s="93">
        <v>2023</v>
      </c>
      <c r="AG48" s="93">
        <v>2023</v>
      </c>
      <c r="AH48" s="93">
        <v>2023</v>
      </c>
      <c r="AI48" s="107"/>
      <c r="AJ48" s="107"/>
      <c r="AK48" s="107"/>
      <c r="AL48" s="107"/>
      <c r="AM48" s="108" t="s">
        <v>16957</v>
      </c>
      <c r="AN48" s="108" t="s">
        <v>16959</v>
      </c>
      <c r="AO48" s="108">
        <v>2015</v>
      </c>
      <c r="AP48" s="108" t="s">
        <v>16967</v>
      </c>
      <c r="AQ48" s="108" t="s">
        <v>16961</v>
      </c>
      <c r="AR48" s="108" t="s">
        <v>16960</v>
      </c>
      <c r="AS48" s="108"/>
      <c r="AT48" s="108" t="s">
        <v>16978</v>
      </c>
      <c r="AU48" s="116">
        <v>1609049.45</v>
      </c>
      <c r="AV48" s="116">
        <v>3139409.1700000004</v>
      </c>
      <c r="AW48" s="108" t="s">
        <v>1269</v>
      </c>
      <c r="AX48" s="109">
        <v>5895.5</v>
      </c>
      <c r="AY48" s="109">
        <v>1225.4000000000001</v>
      </c>
      <c r="AZ48" s="108" t="s">
        <v>17019</v>
      </c>
      <c r="BA48" s="108" t="s">
        <v>17015</v>
      </c>
      <c r="BB48" s="110"/>
      <c r="BC48" s="111">
        <f t="shared" si="2"/>
        <v>0</v>
      </c>
      <c r="BJ48" s="79" t="str">
        <f>VLOOKUP(C48,BM:BO,3,FALSE)</f>
        <v>1032.600</v>
      </c>
      <c r="BM48" s="79" t="s">
        <v>3102</v>
      </c>
      <c r="BN48" s="79" t="s">
        <v>2985</v>
      </c>
      <c r="BO48" s="79" t="s">
        <v>1060</v>
      </c>
      <c r="BU48" s="79" t="s">
        <v>3102</v>
      </c>
      <c r="BV48" s="79" t="s">
        <v>2985</v>
      </c>
      <c r="BW48" s="79" t="s">
        <v>1060</v>
      </c>
      <c r="CH48" s="105">
        <f t="shared" si="0"/>
        <v>4.3655745685100555E-10</v>
      </c>
    </row>
    <row r="49" spans="1:116" x14ac:dyDescent="0.3">
      <c r="A49" s="79">
        <v>1</v>
      </c>
      <c r="B49" s="112">
        <f>SUBTOTAL(9,$A$22:A49)</f>
        <v>28</v>
      </c>
      <c r="C49" s="113" t="s">
        <v>104</v>
      </c>
      <c r="D49" s="103">
        <f t="shared" si="3"/>
        <v>9409064.4999999981</v>
      </c>
      <c r="E49" s="114">
        <v>0</v>
      </c>
      <c r="F49" s="114">
        <v>0</v>
      </c>
      <c r="G49" s="114">
        <v>0</v>
      </c>
      <c r="H49" s="114">
        <v>0</v>
      </c>
      <c r="I49" s="114">
        <v>0</v>
      </c>
      <c r="J49" s="114">
        <v>0</v>
      </c>
      <c r="K49" s="115">
        <v>0</v>
      </c>
      <c r="L49" s="114">
        <v>0</v>
      </c>
      <c r="M49" s="114">
        <v>1463.4</v>
      </c>
      <c r="N49" s="114">
        <v>9074077.6999999993</v>
      </c>
      <c r="O49" s="114">
        <v>0</v>
      </c>
      <c r="P49" s="114">
        <v>0</v>
      </c>
      <c r="Q49" s="114">
        <v>0</v>
      </c>
      <c r="R49" s="114">
        <v>0</v>
      </c>
      <c r="S49" s="114">
        <v>0</v>
      </c>
      <c r="T49" s="114">
        <v>0</v>
      </c>
      <c r="U49" s="114">
        <v>0</v>
      </c>
      <c r="V49" s="114">
        <v>0</v>
      </c>
      <c r="W49" s="114">
        <v>0</v>
      </c>
      <c r="X49" s="114">
        <v>0</v>
      </c>
      <c r="Y49" s="114">
        <v>0</v>
      </c>
      <c r="Z49" s="114">
        <v>0</v>
      </c>
      <c r="AA49" s="114">
        <v>0</v>
      </c>
      <c r="AB49" s="114">
        <v>0</v>
      </c>
      <c r="AC49" s="103">
        <v>194185.26</v>
      </c>
      <c r="AD49" s="103">
        <v>140801.54</v>
      </c>
      <c r="AE49" s="103">
        <v>0</v>
      </c>
      <c r="AF49" s="93">
        <v>2023</v>
      </c>
      <c r="AG49" s="93">
        <v>2023</v>
      </c>
      <c r="AH49" s="93">
        <v>2023</v>
      </c>
      <c r="AI49" s="107"/>
      <c r="AJ49" s="107"/>
      <c r="AK49" s="107"/>
      <c r="AL49" s="107"/>
      <c r="AM49" s="108" t="s">
        <v>16973</v>
      </c>
      <c r="AN49" s="108" t="s">
        <v>16953</v>
      </c>
      <c r="AO49" s="108">
        <v>0</v>
      </c>
      <c r="AP49" s="108" t="s">
        <v>16967</v>
      </c>
      <c r="AQ49" s="108" t="s">
        <v>16971</v>
      </c>
      <c r="AR49" s="108" t="s">
        <v>16967</v>
      </c>
      <c r="AS49" s="108"/>
      <c r="AT49" s="108"/>
      <c r="AU49" s="108"/>
      <c r="AV49" s="108"/>
      <c r="AW49" s="108" t="s">
        <v>669</v>
      </c>
      <c r="AX49" s="109">
        <v>6171.3</v>
      </c>
      <c r="AY49" s="109">
        <v>1660</v>
      </c>
      <c r="AZ49" s="108" t="s">
        <v>17019</v>
      </c>
      <c r="BA49" s="108" t="s">
        <v>2981</v>
      </c>
      <c r="BB49" s="110"/>
      <c r="BC49" s="111">
        <f t="shared" si="2"/>
        <v>196.59999999999991</v>
      </c>
      <c r="BJ49" s="79" t="str">
        <f>VLOOKUP(C49,BM:BO,3,FALSE)</f>
        <v>1527.900</v>
      </c>
      <c r="BM49" s="79" t="s">
        <v>3103</v>
      </c>
      <c r="BN49" s="79" t="s">
        <v>2985</v>
      </c>
      <c r="BO49" s="79" t="s">
        <v>2985</v>
      </c>
      <c r="BU49" s="79" t="s">
        <v>3103</v>
      </c>
      <c r="BV49" s="79" t="s">
        <v>2985</v>
      </c>
      <c r="BW49" s="79" t="s">
        <v>2985</v>
      </c>
      <c r="CH49" s="105">
        <f t="shared" si="0"/>
        <v>-1.1350493878126144E-9</v>
      </c>
    </row>
    <row r="50" spans="1:116" x14ac:dyDescent="0.3">
      <c r="A50" s="79">
        <v>1</v>
      </c>
      <c r="B50" s="112">
        <f>SUBTOTAL(9,$A$22:A50)</f>
        <v>29</v>
      </c>
      <c r="C50" s="113" t="s">
        <v>105</v>
      </c>
      <c r="D50" s="103">
        <f t="shared" si="3"/>
        <v>3405722.91</v>
      </c>
      <c r="E50" s="114">
        <v>0</v>
      </c>
      <c r="F50" s="114">
        <v>0</v>
      </c>
      <c r="G50" s="114">
        <v>0</v>
      </c>
      <c r="H50" s="114">
        <v>0</v>
      </c>
      <c r="I50" s="114">
        <v>0</v>
      </c>
      <c r="J50" s="114">
        <v>0</v>
      </c>
      <c r="K50" s="115">
        <v>0</v>
      </c>
      <c r="L50" s="114">
        <v>0</v>
      </c>
      <c r="M50" s="114">
        <v>426</v>
      </c>
      <c r="N50" s="114">
        <v>3241597.15</v>
      </c>
      <c r="O50" s="114">
        <v>0</v>
      </c>
      <c r="P50" s="114">
        <v>0</v>
      </c>
      <c r="Q50" s="114">
        <v>0</v>
      </c>
      <c r="R50" s="114">
        <v>0</v>
      </c>
      <c r="S50" s="114">
        <v>0</v>
      </c>
      <c r="T50" s="114">
        <v>0</v>
      </c>
      <c r="U50" s="114">
        <v>0</v>
      </c>
      <c r="V50" s="114">
        <v>0</v>
      </c>
      <c r="W50" s="114">
        <v>0</v>
      </c>
      <c r="X50" s="114">
        <v>0</v>
      </c>
      <c r="Y50" s="114">
        <v>0</v>
      </c>
      <c r="Z50" s="114">
        <v>0</v>
      </c>
      <c r="AA50" s="114">
        <v>0</v>
      </c>
      <c r="AB50" s="114">
        <v>0</v>
      </c>
      <c r="AC50" s="103">
        <v>69370.179999999993</v>
      </c>
      <c r="AD50" s="103">
        <v>94755.58</v>
      </c>
      <c r="AE50" s="103">
        <v>0</v>
      </c>
      <c r="AF50" s="93">
        <v>2023</v>
      </c>
      <c r="AG50" s="93">
        <v>2023</v>
      </c>
      <c r="AH50" s="93">
        <v>2023</v>
      </c>
      <c r="AI50" s="107"/>
      <c r="AJ50" s="107"/>
      <c r="AK50" s="107"/>
      <c r="AL50" s="107"/>
      <c r="AM50" s="108" t="s">
        <v>16952</v>
      </c>
      <c r="AN50" s="108" t="s">
        <v>16973</v>
      </c>
      <c r="AO50" s="108">
        <v>0</v>
      </c>
      <c r="AP50" s="108" t="s">
        <v>16965</v>
      </c>
      <c r="AQ50" s="108" t="s">
        <v>16971</v>
      </c>
      <c r="AR50" s="108">
        <v>0</v>
      </c>
      <c r="AS50" s="108"/>
      <c r="AT50" s="108"/>
      <c r="AU50" s="108"/>
      <c r="AV50" s="108"/>
      <c r="AW50" s="108" t="s">
        <v>664</v>
      </c>
      <c r="AX50" s="109">
        <v>718.8</v>
      </c>
      <c r="AY50" s="109">
        <v>426.6</v>
      </c>
      <c r="AZ50" s="108" t="s">
        <v>17018</v>
      </c>
      <c r="BA50" s="108">
        <v>2007</v>
      </c>
      <c r="BB50" s="110"/>
      <c r="BC50" s="111">
        <f t="shared" si="2"/>
        <v>0.60000000000002274</v>
      </c>
      <c r="BJ50" s="79" t="str">
        <f>VLOOKUP(C50,BM:BO,3,FALSE)</f>
        <v>466.800</v>
      </c>
      <c r="BM50" s="79" t="s">
        <v>3104</v>
      </c>
      <c r="BN50" s="79" t="s">
        <v>2985</v>
      </c>
      <c r="BO50" s="79" t="s">
        <v>2985</v>
      </c>
      <c r="BU50" s="79" t="s">
        <v>3104</v>
      </c>
      <c r="BV50" s="79" t="s">
        <v>2985</v>
      </c>
      <c r="BW50" s="79" t="s">
        <v>2985</v>
      </c>
      <c r="CH50" s="105">
        <f t="shared" si="0"/>
        <v>2.4738255888223648E-10</v>
      </c>
    </row>
    <row r="51" spans="1:116" x14ac:dyDescent="0.3">
      <c r="A51" s="79">
        <v>1</v>
      </c>
      <c r="B51" s="112">
        <f>SUBTOTAL(9,$A$22:A51)</f>
        <v>30</v>
      </c>
      <c r="C51" s="113" t="s">
        <v>106</v>
      </c>
      <c r="D51" s="103">
        <f t="shared" si="3"/>
        <v>4889917.59</v>
      </c>
      <c r="E51" s="114">
        <v>0</v>
      </c>
      <c r="F51" s="114">
        <v>0</v>
      </c>
      <c r="G51" s="114">
        <v>0</v>
      </c>
      <c r="H51" s="114">
        <v>0</v>
      </c>
      <c r="I51" s="114">
        <v>4606574.2699999996</v>
      </c>
      <c r="J51" s="114">
        <v>0</v>
      </c>
      <c r="K51" s="115">
        <v>0</v>
      </c>
      <c r="L51" s="114">
        <v>0</v>
      </c>
      <c r="M51" s="114">
        <v>0</v>
      </c>
      <c r="N51" s="114">
        <v>0</v>
      </c>
      <c r="O51" s="114">
        <v>0</v>
      </c>
      <c r="P51" s="114">
        <v>0</v>
      </c>
      <c r="Q51" s="114">
        <v>0</v>
      </c>
      <c r="R51" s="114">
        <v>0</v>
      </c>
      <c r="S51" s="114">
        <v>0</v>
      </c>
      <c r="T51" s="114">
        <v>0</v>
      </c>
      <c r="U51" s="114">
        <v>0</v>
      </c>
      <c r="V51" s="114">
        <v>0</v>
      </c>
      <c r="W51" s="114">
        <v>0</v>
      </c>
      <c r="X51" s="114">
        <v>0</v>
      </c>
      <c r="Y51" s="114">
        <v>0</v>
      </c>
      <c r="Z51" s="114">
        <v>0</v>
      </c>
      <c r="AA51" s="114">
        <v>0</v>
      </c>
      <c r="AB51" s="114">
        <v>0</v>
      </c>
      <c r="AC51" s="103">
        <v>98580.69</v>
      </c>
      <c r="AD51" s="103">
        <v>184762.63</v>
      </c>
      <c r="AE51" s="103">
        <v>0</v>
      </c>
      <c r="AF51" s="93">
        <v>2023</v>
      </c>
      <c r="AG51" s="93">
        <v>2023</v>
      </c>
      <c r="AH51" s="93">
        <v>2023</v>
      </c>
      <c r="AI51" s="107"/>
      <c r="AJ51" s="107"/>
      <c r="AK51" s="107"/>
      <c r="AL51" s="107"/>
      <c r="AM51" s="108" t="s">
        <v>16973</v>
      </c>
      <c r="AN51" s="108" t="s">
        <v>16953</v>
      </c>
      <c r="AO51" s="108">
        <v>0</v>
      </c>
      <c r="AP51" s="108" t="s">
        <v>16967</v>
      </c>
      <c r="AQ51" s="108" t="s">
        <v>16969</v>
      </c>
      <c r="AR51" s="108" t="s">
        <v>16967</v>
      </c>
      <c r="AS51" s="108"/>
      <c r="AT51" s="108"/>
      <c r="AU51" s="108"/>
      <c r="AV51" s="108"/>
      <c r="AW51" s="108" t="s">
        <v>616</v>
      </c>
      <c r="AX51" s="109">
        <v>4616</v>
      </c>
      <c r="AY51" s="109">
        <v>1161</v>
      </c>
      <c r="AZ51" s="108" t="s">
        <v>17019</v>
      </c>
      <c r="BA51" s="108" t="s">
        <v>1141</v>
      </c>
      <c r="BB51" s="110"/>
      <c r="BC51" s="111">
        <f t="shared" si="2"/>
        <v>1161</v>
      </c>
      <c r="BJ51" s="79" t="str">
        <f>VLOOKUP(C51,BM:BO,3,FALSE)</f>
        <v>1196.000</v>
      </c>
      <c r="BM51" s="79" t="s">
        <v>3105</v>
      </c>
      <c r="BN51" s="79" t="s">
        <v>2985</v>
      </c>
      <c r="BO51" s="79" t="s">
        <v>2985</v>
      </c>
      <c r="BU51" s="79" t="s">
        <v>3105</v>
      </c>
      <c r="BV51" s="79" t="s">
        <v>2985</v>
      </c>
      <c r="BW51" s="79" t="s">
        <v>2985</v>
      </c>
      <c r="CH51" s="105">
        <f t="shared" si="0"/>
        <v>2.9103830456733704E-10</v>
      </c>
    </row>
    <row r="52" spans="1:116" x14ac:dyDescent="0.3">
      <c r="A52" s="79">
        <v>1</v>
      </c>
      <c r="B52" s="112">
        <f>SUBTOTAL(9,$A$22:A52)</f>
        <v>31</v>
      </c>
      <c r="C52" s="113" t="s">
        <v>7345</v>
      </c>
      <c r="D52" s="103">
        <f t="shared" si="3"/>
        <v>6148459.2400000002</v>
      </c>
      <c r="E52" s="114">
        <v>0</v>
      </c>
      <c r="F52" s="114">
        <v>0</v>
      </c>
      <c r="G52" s="114">
        <v>0</v>
      </c>
      <c r="H52" s="114">
        <v>0</v>
      </c>
      <c r="I52" s="114">
        <v>0</v>
      </c>
      <c r="J52" s="114">
        <v>0</v>
      </c>
      <c r="K52" s="115">
        <v>0</v>
      </c>
      <c r="L52" s="114">
        <v>0</v>
      </c>
      <c r="M52" s="114">
        <v>729</v>
      </c>
      <c r="N52" s="114">
        <v>5923931.0099999998</v>
      </c>
      <c r="O52" s="114">
        <v>0</v>
      </c>
      <c r="P52" s="114">
        <v>0</v>
      </c>
      <c r="Q52" s="114">
        <v>0</v>
      </c>
      <c r="R52" s="114">
        <v>0</v>
      </c>
      <c r="S52" s="114">
        <v>0</v>
      </c>
      <c r="T52" s="114">
        <v>0</v>
      </c>
      <c r="U52" s="114">
        <v>0</v>
      </c>
      <c r="V52" s="114">
        <v>0</v>
      </c>
      <c r="W52" s="114">
        <v>0</v>
      </c>
      <c r="X52" s="114">
        <v>0</v>
      </c>
      <c r="Y52" s="114">
        <v>0</v>
      </c>
      <c r="Z52" s="114">
        <v>0</v>
      </c>
      <c r="AA52" s="114">
        <v>0</v>
      </c>
      <c r="AB52" s="114">
        <v>0</v>
      </c>
      <c r="AC52" s="103">
        <v>126772.12</v>
      </c>
      <c r="AD52" s="103">
        <v>97756.11</v>
      </c>
      <c r="AE52" s="103">
        <v>0</v>
      </c>
      <c r="AF52" s="93">
        <v>2023</v>
      </c>
      <c r="AG52" s="93">
        <v>2023</v>
      </c>
      <c r="AH52" s="93">
        <v>2023</v>
      </c>
      <c r="AI52" s="107"/>
      <c r="AJ52" s="107"/>
      <c r="AK52" s="107"/>
      <c r="AL52" s="107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9"/>
      <c r="AY52" s="109"/>
      <c r="AZ52" s="108"/>
      <c r="BA52" s="108"/>
      <c r="BB52" s="110"/>
      <c r="BC52" s="111"/>
      <c r="CH52" s="105">
        <f t="shared" si="0"/>
        <v>4.5110937207937241E-10</v>
      </c>
    </row>
    <row r="53" spans="1:116" x14ac:dyDescent="0.3">
      <c r="A53" s="79">
        <v>1</v>
      </c>
      <c r="B53" s="112">
        <f>SUBTOTAL(9,$A$22:A53)</f>
        <v>32</v>
      </c>
      <c r="C53" s="118" t="s">
        <v>132</v>
      </c>
      <c r="D53" s="103">
        <f t="shared" si="3"/>
        <v>4943487.4399999995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9">
        <v>0</v>
      </c>
      <c r="L53" s="117">
        <v>0</v>
      </c>
      <c r="M53" s="114">
        <v>1073.44</v>
      </c>
      <c r="N53" s="114">
        <v>4689831.2</v>
      </c>
      <c r="O53" s="117">
        <v>0</v>
      </c>
      <c r="P53" s="117">
        <v>0</v>
      </c>
      <c r="Q53" s="114">
        <v>0</v>
      </c>
      <c r="R53" s="114">
        <v>0</v>
      </c>
      <c r="S53" s="117">
        <v>0</v>
      </c>
      <c r="T53" s="117">
        <v>0</v>
      </c>
      <c r="U53" s="117">
        <v>0</v>
      </c>
      <c r="V53" s="117">
        <v>0</v>
      </c>
      <c r="W53" s="117">
        <v>0</v>
      </c>
      <c r="X53" s="117">
        <v>0</v>
      </c>
      <c r="Y53" s="117">
        <v>0</v>
      </c>
      <c r="Z53" s="117">
        <v>0</v>
      </c>
      <c r="AA53" s="117">
        <v>0</v>
      </c>
      <c r="AB53" s="117">
        <v>0</v>
      </c>
      <c r="AC53" s="103">
        <v>100362.39</v>
      </c>
      <c r="AD53" s="103">
        <v>153293.85</v>
      </c>
      <c r="AE53" s="120">
        <v>0</v>
      </c>
      <c r="AF53" s="93">
        <v>2023</v>
      </c>
      <c r="AG53" s="93">
        <v>2023</v>
      </c>
      <c r="AH53" s="93">
        <v>2023</v>
      </c>
      <c r="AI53" s="107"/>
      <c r="AJ53" s="107"/>
      <c r="AK53" s="107"/>
      <c r="AL53" s="107"/>
      <c r="AM53" s="108" t="s">
        <v>16973</v>
      </c>
      <c r="AN53" s="108" t="s">
        <v>16968</v>
      </c>
      <c r="AO53" s="108">
        <v>2016</v>
      </c>
      <c r="AP53" s="108" t="s">
        <v>16969</v>
      </c>
      <c r="AQ53" s="108" t="s">
        <v>16955</v>
      </c>
      <c r="AR53" s="108" t="s">
        <v>16967</v>
      </c>
      <c r="AS53" s="108"/>
      <c r="AT53" s="108" t="s">
        <v>16978</v>
      </c>
      <c r="AU53" s="116">
        <v>2935944.12</v>
      </c>
      <c r="AV53" s="116">
        <v>2244637.5100000002</v>
      </c>
      <c r="AW53" s="108" t="s">
        <v>616</v>
      </c>
      <c r="AX53" s="109">
        <v>6914.1</v>
      </c>
      <c r="AY53" s="109">
        <v>1125</v>
      </c>
      <c r="AZ53" s="108" t="s">
        <v>17019</v>
      </c>
      <c r="BA53" s="108" t="s">
        <v>17015</v>
      </c>
      <c r="BB53" s="110"/>
      <c r="BC53" s="111">
        <f>AY53-M53</f>
        <v>51.559999999999945</v>
      </c>
      <c r="BD53" s="79" t="s">
        <v>16946</v>
      </c>
      <c r="BJ53" s="79" t="str">
        <f>VLOOKUP(C53,BM:BO,3,FALSE)</f>
        <v>1304.100</v>
      </c>
      <c r="BM53" s="79" t="s">
        <v>3156</v>
      </c>
      <c r="BN53" s="79" t="s">
        <v>705</v>
      </c>
      <c r="BO53" s="79" t="s">
        <v>3157</v>
      </c>
      <c r="BU53" s="79" t="s">
        <v>3156</v>
      </c>
      <c r="BV53" s="79" t="s">
        <v>705</v>
      </c>
      <c r="BW53" s="79" t="s">
        <v>3157</v>
      </c>
      <c r="CH53" s="105">
        <f t="shared" si="0"/>
        <v>-7.2759576141834259E-10</v>
      </c>
    </row>
    <row r="54" spans="1:116" x14ac:dyDescent="0.3">
      <c r="A54" s="79">
        <v>1</v>
      </c>
      <c r="B54" s="112">
        <f>SUBTOTAL(9,$A$22:A54)</f>
        <v>33</v>
      </c>
      <c r="C54" s="101" t="s">
        <v>5290</v>
      </c>
      <c r="D54" s="103">
        <f t="shared" si="3"/>
        <v>13841781.459999999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9">
        <v>0</v>
      </c>
      <c r="L54" s="117">
        <v>0</v>
      </c>
      <c r="M54" s="117">
        <v>1563.5</v>
      </c>
      <c r="N54" s="117">
        <v>13551773.51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  <c r="T54" s="117">
        <v>0</v>
      </c>
      <c r="U54" s="117">
        <v>0</v>
      </c>
      <c r="V54" s="117">
        <v>0</v>
      </c>
      <c r="W54" s="117">
        <v>0</v>
      </c>
      <c r="X54" s="117">
        <v>0</v>
      </c>
      <c r="Y54" s="117">
        <v>0</v>
      </c>
      <c r="Z54" s="117">
        <v>0</v>
      </c>
      <c r="AA54" s="117">
        <v>0</v>
      </c>
      <c r="AB54" s="117">
        <v>0</v>
      </c>
      <c r="AC54" s="121">
        <v>290007.95</v>
      </c>
      <c r="AD54" s="121">
        <v>0</v>
      </c>
      <c r="AE54" s="121">
        <v>0</v>
      </c>
      <c r="AF54" s="122" t="s">
        <v>17055</v>
      </c>
      <c r="AG54" s="122">
        <v>2023</v>
      </c>
      <c r="AH54" s="123">
        <v>2023</v>
      </c>
      <c r="AZ54" s="79"/>
      <c r="BA54" s="79"/>
      <c r="BB54" s="79"/>
      <c r="CH54" s="105">
        <f t="shared" si="0"/>
        <v>-7.5669959187507629E-10</v>
      </c>
    </row>
    <row r="55" spans="1:116" s="124" customFormat="1" x14ac:dyDescent="0.3">
      <c r="A55" s="79">
        <v>1</v>
      </c>
      <c r="B55" s="112">
        <f>SUBTOTAL(9,$A$22:A55)</f>
        <v>34</v>
      </c>
      <c r="C55" s="101" t="s">
        <v>6666</v>
      </c>
      <c r="D55" s="103">
        <f t="shared" si="3"/>
        <v>4226772.08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9">
        <v>0</v>
      </c>
      <c r="L55" s="117">
        <v>0</v>
      </c>
      <c r="M55" s="117">
        <v>0</v>
      </c>
      <c r="N55" s="117">
        <v>0</v>
      </c>
      <c r="O55" s="117">
        <v>0</v>
      </c>
      <c r="P55" s="117">
        <v>0</v>
      </c>
      <c r="Q55" s="117">
        <v>2455.75</v>
      </c>
      <c r="R55" s="117">
        <v>4138214.29</v>
      </c>
      <c r="S55" s="117">
        <v>0</v>
      </c>
      <c r="T55" s="117">
        <v>0</v>
      </c>
      <c r="U55" s="117">
        <v>0</v>
      </c>
      <c r="V55" s="117">
        <v>0</v>
      </c>
      <c r="W55" s="117">
        <v>0</v>
      </c>
      <c r="X55" s="117">
        <v>0</v>
      </c>
      <c r="Y55" s="117">
        <v>0</v>
      </c>
      <c r="Z55" s="117">
        <v>0</v>
      </c>
      <c r="AA55" s="117">
        <v>0</v>
      </c>
      <c r="AB55" s="117">
        <v>0</v>
      </c>
      <c r="AC55" s="121">
        <v>88557.79</v>
      </c>
      <c r="AD55" s="121">
        <v>0</v>
      </c>
      <c r="AE55" s="121">
        <v>0</v>
      </c>
      <c r="AF55" s="122" t="s">
        <v>17055</v>
      </c>
      <c r="AG55" s="122">
        <v>2023</v>
      </c>
      <c r="AH55" s="123">
        <v>2023</v>
      </c>
      <c r="AT55" s="124" t="e">
        <f>VLOOKUP(C55,AW:AX,2,FALSE)</f>
        <v>#N/A</v>
      </c>
      <c r="BV55" s="124" t="b">
        <f t="shared" ref="BV55:BV75" si="4">D55=(E55+F55+G55+H55+I55+L55+N55+P55+R55+T55+U55+V55+AA55+AB55+AC55+AD55+AE55)</f>
        <v>1</v>
      </c>
      <c r="BW55" s="125"/>
      <c r="CE55" s="124" t="e">
        <f>VLOOKUP(C55,CF:CG,2,FALSE)</f>
        <v>#N/A</v>
      </c>
      <c r="CF55" s="124" t="s">
        <v>14348</v>
      </c>
      <c r="CG55" s="124">
        <v>1</v>
      </c>
      <c r="CH55" s="105">
        <f t="shared" si="0"/>
        <v>4.3655745685100555E-11</v>
      </c>
      <c r="CL55" s="124" t="e">
        <f>VLOOKUP(C55,CM:CN,2,FALSE)</f>
        <v>#N/A</v>
      </c>
      <c r="CM55" s="124" t="s">
        <v>3932</v>
      </c>
      <c r="CN55" s="124">
        <v>110249.16</v>
      </c>
      <c r="DK55" s="124" t="e">
        <f>VLOOKUP(C55,DL:DM,2,FALSE)</f>
        <v>#N/A</v>
      </c>
      <c r="DL55" s="124" t="s">
        <v>1536</v>
      </c>
    </row>
    <row r="56" spans="1:116" s="124" customFormat="1" x14ac:dyDescent="0.3">
      <c r="A56" s="79">
        <v>1</v>
      </c>
      <c r="B56" s="112">
        <f>SUBTOTAL(9,$A$22:A56)</f>
        <v>35</v>
      </c>
      <c r="C56" s="101" t="s">
        <v>1118</v>
      </c>
      <c r="D56" s="103">
        <f t="shared" si="3"/>
        <v>3824817.79</v>
      </c>
      <c r="E56" s="117">
        <v>0</v>
      </c>
      <c r="F56" s="117">
        <v>0</v>
      </c>
      <c r="G56" s="117">
        <v>0</v>
      </c>
      <c r="H56" s="117">
        <v>0</v>
      </c>
      <c r="I56" s="117">
        <v>0</v>
      </c>
      <c r="J56" s="117">
        <v>0</v>
      </c>
      <c r="K56" s="119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1067.9000000000001</v>
      </c>
      <c r="R56" s="117">
        <v>3744681.6</v>
      </c>
      <c r="S56" s="117">
        <v>0</v>
      </c>
      <c r="T56" s="117">
        <v>0</v>
      </c>
      <c r="U56" s="117">
        <v>0</v>
      </c>
      <c r="V56" s="117">
        <v>0</v>
      </c>
      <c r="W56" s="117">
        <v>0</v>
      </c>
      <c r="X56" s="117">
        <v>0</v>
      </c>
      <c r="Y56" s="117">
        <v>0</v>
      </c>
      <c r="Z56" s="117">
        <v>0</v>
      </c>
      <c r="AA56" s="117">
        <v>0</v>
      </c>
      <c r="AB56" s="117">
        <v>0</v>
      </c>
      <c r="AC56" s="121">
        <v>80136.19</v>
      </c>
      <c r="AD56" s="121">
        <v>0</v>
      </c>
      <c r="AE56" s="121">
        <v>0</v>
      </c>
      <c r="AF56" s="122" t="s">
        <v>17055</v>
      </c>
      <c r="AG56" s="122">
        <v>2023</v>
      </c>
      <c r="AH56" s="123">
        <v>2023</v>
      </c>
      <c r="AT56" s="124" t="e">
        <f>VLOOKUP(C56,AW:AX,2,FALSE)</f>
        <v>#N/A</v>
      </c>
      <c r="BV56" s="124" t="b">
        <f t="shared" si="4"/>
        <v>1</v>
      </c>
      <c r="BW56" s="125"/>
      <c r="CA56" s="124" t="e">
        <f>VLOOKUP(C56,CB:CC,2,FALSE)</f>
        <v>#N/A</v>
      </c>
      <c r="CE56" s="124" t="e">
        <f>VLOOKUP(C56,CF:CG,2,FALSE)</f>
        <v>#N/A</v>
      </c>
      <c r="CF56" s="124" t="s">
        <v>13894</v>
      </c>
      <c r="CG56" s="124">
        <v>1</v>
      </c>
      <c r="CH56" s="105">
        <f t="shared" si="0"/>
        <v>-5.8207660913467407E-11</v>
      </c>
      <c r="CL56" s="124" t="e">
        <f>VLOOKUP(C56,CM:CN,2,FALSE)</f>
        <v>#N/A</v>
      </c>
      <c r="CM56" s="124" t="s">
        <v>10159</v>
      </c>
      <c r="CN56" s="124">
        <v>78870.41</v>
      </c>
      <c r="DK56" s="124" t="e">
        <f>VLOOKUP(C56,DL:DM,2,FALSE)</f>
        <v>#N/A</v>
      </c>
      <c r="DL56" s="124" t="s">
        <v>8752</v>
      </c>
    </row>
    <row r="57" spans="1:116" s="124" customFormat="1" x14ac:dyDescent="0.3">
      <c r="A57" s="79">
        <v>1</v>
      </c>
      <c r="B57" s="112">
        <f>SUBTOTAL(9,$A$22:A57)</f>
        <v>36</v>
      </c>
      <c r="C57" s="101" t="s">
        <v>4740</v>
      </c>
      <c r="D57" s="103">
        <f t="shared" si="3"/>
        <v>3048912.3800000004</v>
      </c>
      <c r="E57" s="117">
        <v>0</v>
      </c>
      <c r="F57" s="117">
        <v>0</v>
      </c>
      <c r="G57" s="117">
        <v>0</v>
      </c>
      <c r="H57" s="117">
        <v>0</v>
      </c>
      <c r="I57" s="117">
        <v>0</v>
      </c>
      <c r="J57" s="117">
        <v>0</v>
      </c>
      <c r="K57" s="119">
        <v>0</v>
      </c>
      <c r="L57" s="117">
        <v>0</v>
      </c>
      <c r="M57" s="117">
        <v>0</v>
      </c>
      <c r="N57" s="117">
        <v>0</v>
      </c>
      <c r="O57" s="117">
        <v>0</v>
      </c>
      <c r="P57" s="117">
        <v>0</v>
      </c>
      <c r="Q57" s="117">
        <v>760.44</v>
      </c>
      <c r="R57" s="117">
        <v>2985032.68</v>
      </c>
      <c r="S57" s="117">
        <v>0</v>
      </c>
      <c r="T57" s="117">
        <v>0</v>
      </c>
      <c r="U57" s="117">
        <v>0</v>
      </c>
      <c r="V57" s="117">
        <v>0</v>
      </c>
      <c r="W57" s="117">
        <v>0</v>
      </c>
      <c r="X57" s="117">
        <v>0</v>
      </c>
      <c r="Y57" s="117">
        <v>0</v>
      </c>
      <c r="Z57" s="117">
        <v>0</v>
      </c>
      <c r="AA57" s="117">
        <v>0</v>
      </c>
      <c r="AB57" s="117">
        <v>0</v>
      </c>
      <c r="AC57" s="121">
        <v>63879.7</v>
      </c>
      <c r="AD57" s="121">
        <v>0</v>
      </c>
      <c r="AE57" s="121">
        <v>0</v>
      </c>
      <c r="AF57" s="122" t="s">
        <v>17055</v>
      </c>
      <c r="AG57" s="122">
        <v>2023</v>
      </c>
      <c r="AH57" s="123">
        <v>2023</v>
      </c>
      <c r="BV57" s="124" t="b">
        <f t="shared" si="4"/>
        <v>1</v>
      </c>
      <c r="BW57" s="125"/>
      <c r="CA57" s="124" t="e">
        <f>VLOOKUP(C57,CB:CC,2,FALSE)</f>
        <v>#N/A</v>
      </c>
      <c r="CE57" s="124" t="e">
        <f>VLOOKUP(C57,CF:CG,2,FALSE)</f>
        <v>#N/A</v>
      </c>
      <c r="CF57" s="124" t="s">
        <v>320</v>
      </c>
      <c r="CG57" s="124">
        <v>1</v>
      </c>
      <c r="CH57" s="105">
        <f t="shared" si="0"/>
        <v>1.8917489796876907E-10</v>
      </c>
      <c r="CL57" s="124" t="e">
        <f>VLOOKUP(C57,CM:CN,2,FALSE)</f>
        <v>#N/A</v>
      </c>
      <c r="CM57" s="124" t="s">
        <v>1824</v>
      </c>
      <c r="CN57" s="124">
        <v>82315.72</v>
      </c>
      <c r="DK57" s="124" t="e">
        <f>VLOOKUP(C57,DL:DM,2,FALSE)</f>
        <v>#N/A</v>
      </c>
      <c r="DL57" s="124" t="s">
        <v>13108</v>
      </c>
    </row>
    <row r="58" spans="1:116" s="124" customFormat="1" x14ac:dyDescent="0.3">
      <c r="A58" s="79">
        <v>1</v>
      </c>
      <c r="B58" s="112">
        <f>SUBTOTAL(9,$A$22:A58)</f>
        <v>37</v>
      </c>
      <c r="C58" s="101" t="s">
        <v>6327</v>
      </c>
      <c r="D58" s="103">
        <f t="shared" si="3"/>
        <v>1130201.98</v>
      </c>
      <c r="E58" s="117">
        <v>0</v>
      </c>
      <c r="F58" s="117">
        <v>0</v>
      </c>
      <c r="G58" s="117">
        <v>0</v>
      </c>
      <c r="H58" s="117">
        <v>0</v>
      </c>
      <c r="I58" s="117">
        <v>0</v>
      </c>
      <c r="J58" s="117">
        <v>0</v>
      </c>
      <c r="K58" s="119">
        <v>0</v>
      </c>
      <c r="L58" s="117">
        <v>0</v>
      </c>
      <c r="M58" s="117">
        <v>0</v>
      </c>
      <c r="N58" s="117">
        <v>0</v>
      </c>
      <c r="O58" s="117">
        <v>0</v>
      </c>
      <c r="P58" s="117">
        <v>0</v>
      </c>
      <c r="Q58" s="117">
        <v>398.4</v>
      </c>
      <c r="R58" s="117">
        <v>1106522.3999999999</v>
      </c>
      <c r="S58" s="117">
        <v>0</v>
      </c>
      <c r="T58" s="117">
        <v>0</v>
      </c>
      <c r="U58" s="117">
        <v>0</v>
      </c>
      <c r="V58" s="117">
        <v>0</v>
      </c>
      <c r="W58" s="117">
        <v>0</v>
      </c>
      <c r="X58" s="117">
        <v>0</v>
      </c>
      <c r="Y58" s="117">
        <v>0</v>
      </c>
      <c r="Z58" s="117">
        <v>0</v>
      </c>
      <c r="AA58" s="117">
        <v>0</v>
      </c>
      <c r="AB58" s="117">
        <v>0</v>
      </c>
      <c r="AC58" s="121">
        <v>23679.58</v>
      </c>
      <c r="AD58" s="121">
        <v>0</v>
      </c>
      <c r="AE58" s="121">
        <v>0</v>
      </c>
      <c r="AF58" s="122" t="s">
        <v>17055</v>
      </c>
      <c r="AG58" s="122">
        <v>2023</v>
      </c>
      <c r="AH58" s="123">
        <v>2023</v>
      </c>
      <c r="AT58" s="124" t="e">
        <f>VLOOKUP(C58,AW:AX,2,FALSE)</f>
        <v>#N/A</v>
      </c>
      <c r="BV58" s="124" t="b">
        <f t="shared" si="4"/>
        <v>1</v>
      </c>
      <c r="BW58" s="125"/>
      <c r="CA58" s="124" t="e">
        <f>VLOOKUP(C58,CB:CC,2,FALSE)</f>
        <v>#N/A</v>
      </c>
      <c r="CE58" s="124" t="e">
        <f>VLOOKUP(C58,CF:CG,2,FALSE)</f>
        <v>#N/A</v>
      </c>
      <c r="CF58" s="124" t="s">
        <v>11572</v>
      </c>
      <c r="CG58" s="124">
        <v>1</v>
      </c>
      <c r="CH58" s="105">
        <f t="shared" si="0"/>
        <v>7.2759576141834259E-11</v>
      </c>
      <c r="CL58" s="124" t="e">
        <f>VLOOKUP(C58,CM:CN,2,FALSE)</f>
        <v>#N/A</v>
      </c>
      <c r="CM58" s="124" t="s">
        <v>2159</v>
      </c>
      <c r="CN58" s="124">
        <v>74041.06</v>
      </c>
      <c r="DK58" s="124" t="e">
        <f>VLOOKUP(C58,DL:DM,2,FALSE)</f>
        <v>#N/A</v>
      </c>
      <c r="DL58" s="124" t="s">
        <v>5410</v>
      </c>
    </row>
    <row r="59" spans="1:116" s="124" customFormat="1" x14ac:dyDescent="0.3">
      <c r="A59" s="79">
        <v>1</v>
      </c>
      <c r="B59" s="112">
        <f>SUBTOTAL(9,$A$22:A59)</f>
        <v>38</v>
      </c>
      <c r="C59" s="101" t="s">
        <v>6662</v>
      </c>
      <c r="D59" s="103">
        <f t="shared" si="3"/>
        <v>1413024.25</v>
      </c>
      <c r="E59" s="117">
        <v>0</v>
      </c>
      <c r="F59" s="117">
        <v>0</v>
      </c>
      <c r="G59" s="117">
        <v>0</v>
      </c>
      <c r="H59" s="117">
        <v>0</v>
      </c>
      <c r="I59" s="117">
        <v>0</v>
      </c>
      <c r="J59" s="117">
        <v>0</v>
      </c>
      <c r="K59" s="119">
        <v>0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1830.54</v>
      </c>
      <c r="R59" s="126">
        <v>1383419.08</v>
      </c>
      <c r="S59" s="117">
        <v>0</v>
      </c>
      <c r="T59" s="117">
        <v>0</v>
      </c>
      <c r="U59" s="117">
        <v>0</v>
      </c>
      <c r="V59" s="117">
        <v>0</v>
      </c>
      <c r="W59" s="117">
        <v>0</v>
      </c>
      <c r="X59" s="117">
        <v>0</v>
      </c>
      <c r="Y59" s="117">
        <v>0</v>
      </c>
      <c r="Z59" s="117">
        <v>0</v>
      </c>
      <c r="AA59" s="117">
        <v>0</v>
      </c>
      <c r="AB59" s="117">
        <v>0</v>
      </c>
      <c r="AC59" s="121">
        <v>29605.17</v>
      </c>
      <c r="AD59" s="121">
        <v>0</v>
      </c>
      <c r="AE59" s="121">
        <v>0</v>
      </c>
      <c r="AF59" s="122" t="s">
        <v>17055</v>
      </c>
      <c r="AG59" s="122">
        <v>2023</v>
      </c>
      <c r="AH59" s="123">
        <v>2023</v>
      </c>
      <c r="BV59" s="124" t="b">
        <f t="shared" si="4"/>
        <v>1</v>
      </c>
      <c r="CE59" s="124" t="e">
        <f>VLOOKUP(C59,CF:CG,2,FALSE)</f>
        <v>#N/A</v>
      </c>
      <c r="CF59" s="124" t="s">
        <v>8773</v>
      </c>
      <c r="CG59" s="124">
        <v>1</v>
      </c>
      <c r="CH59" s="105">
        <f t="shared" si="0"/>
        <v>-7.2759576141834259E-11</v>
      </c>
      <c r="CL59" s="124" t="e">
        <f>VLOOKUP(C59,CM:CN,2,FALSE)</f>
        <v>#N/A</v>
      </c>
      <c r="CM59" s="124" t="s">
        <v>14911</v>
      </c>
      <c r="CN59" s="124">
        <v>80218.58</v>
      </c>
      <c r="DK59" s="124" t="e">
        <f>VLOOKUP(C59,DL:DM,2,FALSE)</f>
        <v>#N/A</v>
      </c>
      <c r="DL59" s="124" t="s">
        <v>2089</v>
      </c>
    </row>
    <row r="60" spans="1:116" s="124" customFormat="1" x14ac:dyDescent="0.3">
      <c r="A60" s="79">
        <v>1</v>
      </c>
      <c r="B60" s="112">
        <f>SUBTOTAL(9,$A$22:A60)</f>
        <v>39</v>
      </c>
      <c r="C60" s="101" t="s">
        <v>5002</v>
      </c>
      <c r="D60" s="103">
        <f t="shared" si="3"/>
        <v>3048872.3600000003</v>
      </c>
      <c r="E60" s="117">
        <v>0</v>
      </c>
      <c r="F60" s="117">
        <v>0</v>
      </c>
      <c r="G60" s="117">
        <v>0</v>
      </c>
      <c r="H60" s="117">
        <v>0</v>
      </c>
      <c r="I60" s="117">
        <v>0</v>
      </c>
      <c r="J60" s="117">
        <v>0</v>
      </c>
      <c r="K60" s="119">
        <v>0</v>
      </c>
      <c r="L60" s="117">
        <v>0</v>
      </c>
      <c r="M60" s="117">
        <v>319</v>
      </c>
      <c r="N60" s="117">
        <v>2910723.99</v>
      </c>
      <c r="O60" s="117">
        <v>0</v>
      </c>
      <c r="P60" s="117">
        <v>0</v>
      </c>
      <c r="Q60" s="117">
        <v>0</v>
      </c>
      <c r="R60" s="117">
        <v>0</v>
      </c>
      <c r="S60" s="117">
        <v>0</v>
      </c>
      <c r="T60" s="117">
        <v>0</v>
      </c>
      <c r="U60" s="117">
        <v>0</v>
      </c>
      <c r="V60" s="117">
        <v>0</v>
      </c>
      <c r="W60" s="117">
        <v>0</v>
      </c>
      <c r="X60" s="117">
        <v>0</v>
      </c>
      <c r="Y60" s="117">
        <v>0</v>
      </c>
      <c r="Z60" s="117">
        <v>0</v>
      </c>
      <c r="AA60" s="117">
        <v>0</v>
      </c>
      <c r="AB60" s="117">
        <v>0</v>
      </c>
      <c r="AC60" s="121">
        <v>62289.49</v>
      </c>
      <c r="AD60" s="121">
        <v>75858.880000000005</v>
      </c>
      <c r="AE60" s="121">
        <v>0</v>
      </c>
      <c r="AF60" s="122">
        <v>2023</v>
      </c>
      <c r="AG60" s="122">
        <v>2023</v>
      </c>
      <c r="AH60" s="123">
        <v>2023</v>
      </c>
      <c r="BV60" s="124" t="b">
        <f t="shared" si="4"/>
        <v>1</v>
      </c>
      <c r="BW60" s="125"/>
      <c r="CA60" s="124" t="e">
        <f>VLOOKUP(C60,CB:CC,2,FALSE)</f>
        <v>#N/A</v>
      </c>
      <c r="CE60" s="124" t="e">
        <f>VLOOKUP(C60,CF:CG,2,FALSE)</f>
        <v>#N/A</v>
      </c>
      <c r="CF60" s="124" t="s">
        <v>9143</v>
      </c>
      <c r="CG60" s="124">
        <v>1</v>
      </c>
      <c r="CH60" s="105">
        <f t="shared" si="0"/>
        <v>1.1641532182693481E-10</v>
      </c>
      <c r="CL60" s="124" t="e">
        <f>VLOOKUP(C60,CM:CN,2,FALSE)</f>
        <v>#N/A</v>
      </c>
      <c r="DK60" s="124" t="e">
        <f>VLOOKUP(C60,DL:DM,2,FALSE)</f>
        <v>#N/A</v>
      </c>
      <c r="DL60" s="124" t="s">
        <v>10906</v>
      </c>
    </row>
    <row r="61" spans="1:116" s="124" customFormat="1" x14ac:dyDescent="0.3">
      <c r="A61" s="79">
        <v>1</v>
      </c>
      <c r="B61" s="112">
        <f>SUBTOTAL(9,$A$22:A61)</f>
        <v>40</v>
      </c>
      <c r="C61" s="101" t="s">
        <v>6113</v>
      </c>
      <c r="D61" s="103">
        <f t="shared" si="3"/>
        <v>3802817.04</v>
      </c>
      <c r="E61" s="117">
        <v>0</v>
      </c>
      <c r="F61" s="117">
        <v>0</v>
      </c>
      <c r="G61" s="117">
        <v>0</v>
      </c>
      <c r="H61" s="117">
        <v>0</v>
      </c>
      <c r="I61" s="117">
        <v>0</v>
      </c>
      <c r="J61" s="117">
        <v>0</v>
      </c>
      <c r="K61" s="119">
        <v>0</v>
      </c>
      <c r="L61" s="117">
        <v>0</v>
      </c>
      <c r="M61" s="117">
        <v>356</v>
      </c>
      <c r="N61" s="117">
        <v>3634621.73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  <c r="T61" s="117">
        <v>0</v>
      </c>
      <c r="U61" s="117">
        <v>0</v>
      </c>
      <c r="V61" s="117">
        <v>0</v>
      </c>
      <c r="W61" s="117">
        <v>0</v>
      </c>
      <c r="X61" s="117">
        <v>0</v>
      </c>
      <c r="Y61" s="117">
        <v>0</v>
      </c>
      <c r="Z61" s="117">
        <v>0</v>
      </c>
      <c r="AA61" s="117">
        <v>0</v>
      </c>
      <c r="AB61" s="117">
        <v>0</v>
      </c>
      <c r="AC61" s="121">
        <v>77780.91</v>
      </c>
      <c r="AD61" s="121">
        <v>90414.399999999994</v>
      </c>
      <c r="AE61" s="121">
        <v>0</v>
      </c>
      <c r="AF61" s="122">
        <v>2023</v>
      </c>
      <c r="AG61" s="122">
        <v>2023</v>
      </c>
      <c r="AH61" s="123">
        <v>2023</v>
      </c>
      <c r="AT61" s="124" t="e">
        <f>VLOOKUP(C61,AW:AX,2,FALSE)</f>
        <v>#N/A</v>
      </c>
      <c r="AW61" s="124" t="s">
        <v>2606</v>
      </c>
      <c r="AX61" s="124">
        <v>1</v>
      </c>
      <c r="BV61" s="124" t="b">
        <f t="shared" si="4"/>
        <v>1</v>
      </c>
      <c r="BW61" s="125"/>
      <c r="CA61" s="124" t="e">
        <f>VLOOKUP(C61,CB:CC,2,FALSE)</f>
        <v>#N/A</v>
      </c>
      <c r="CB61" s="124" t="s">
        <v>7130</v>
      </c>
      <c r="CC61" s="124">
        <v>1603.24</v>
      </c>
      <c r="CE61" s="124" t="e">
        <f>VLOOKUP(C61,CF:CG,2,FALSE)</f>
        <v>#N/A</v>
      </c>
      <c r="CF61" s="124" t="s">
        <v>10432</v>
      </c>
      <c r="CG61" s="124">
        <v>1</v>
      </c>
      <c r="CH61" s="105">
        <f t="shared" si="0"/>
        <v>5.8207660913467407E-11</v>
      </c>
      <c r="CL61" s="124" t="e">
        <f>VLOOKUP(C61,CM:CN,2,FALSE)</f>
        <v>#N/A</v>
      </c>
      <c r="DK61" s="124" t="e">
        <f>VLOOKUP(C61,DL:DM,2,FALSE)</f>
        <v>#N/A</v>
      </c>
      <c r="DL61" s="124" t="s">
        <v>1290</v>
      </c>
    </row>
    <row r="62" spans="1:116" s="124" customFormat="1" x14ac:dyDescent="0.3">
      <c r="A62" s="79">
        <v>1</v>
      </c>
      <c r="B62" s="112">
        <f>SUBTOTAL(9,$A$22:A62)</f>
        <v>41</v>
      </c>
      <c r="C62" s="101" t="s">
        <v>6358</v>
      </c>
      <c r="D62" s="103">
        <f t="shared" si="3"/>
        <v>7903595.2400000002</v>
      </c>
      <c r="E62" s="117">
        <v>0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9">
        <v>0</v>
      </c>
      <c r="L62" s="117">
        <v>0</v>
      </c>
      <c r="M62" s="117">
        <v>0</v>
      </c>
      <c r="N62" s="117">
        <v>0</v>
      </c>
      <c r="O62" s="117">
        <v>0</v>
      </c>
      <c r="P62" s="117">
        <v>0</v>
      </c>
      <c r="Q62" s="117">
        <v>2032.46</v>
      </c>
      <c r="R62" s="117">
        <v>7738002</v>
      </c>
      <c r="S62" s="117">
        <v>0</v>
      </c>
      <c r="T62" s="117">
        <v>0</v>
      </c>
      <c r="U62" s="117">
        <v>0</v>
      </c>
      <c r="V62" s="117">
        <v>0</v>
      </c>
      <c r="W62" s="117">
        <v>0</v>
      </c>
      <c r="X62" s="117">
        <v>0</v>
      </c>
      <c r="Y62" s="117">
        <v>0</v>
      </c>
      <c r="Z62" s="117">
        <v>0</v>
      </c>
      <c r="AA62" s="117">
        <v>0</v>
      </c>
      <c r="AB62" s="117">
        <v>0</v>
      </c>
      <c r="AC62" s="121">
        <v>165593.24</v>
      </c>
      <c r="AD62" s="121">
        <v>0</v>
      </c>
      <c r="AE62" s="121">
        <v>0</v>
      </c>
      <c r="AF62" s="122" t="s">
        <v>17055</v>
      </c>
      <c r="AG62" s="122">
        <v>2023</v>
      </c>
      <c r="AH62" s="123">
        <v>2023</v>
      </c>
      <c r="AT62" s="124" t="e">
        <f>VLOOKUP(C62,AW:AX,2,FALSE)</f>
        <v>#N/A</v>
      </c>
      <c r="BV62" s="124" t="b">
        <f t="shared" si="4"/>
        <v>1</v>
      </c>
      <c r="BW62" s="125"/>
      <c r="CE62" s="124" t="e">
        <f>VLOOKUP(C62,CF:CG,2,FALSE)</f>
        <v>#N/A</v>
      </c>
      <c r="CF62" s="124" t="s">
        <v>13661</v>
      </c>
      <c r="CG62" s="124">
        <v>1</v>
      </c>
      <c r="CH62" s="105">
        <f t="shared" si="0"/>
        <v>2.3283064365386963E-10</v>
      </c>
      <c r="CL62" s="124" t="e">
        <f>VLOOKUP(C62,CM:CN,2,FALSE)</f>
        <v>#N/A</v>
      </c>
      <c r="CM62" s="124" t="s">
        <v>2133</v>
      </c>
      <c r="CN62" s="124">
        <v>353378.65</v>
      </c>
      <c r="DK62" s="124" t="e">
        <f>VLOOKUP(C62,DL:DM,2,FALSE)</f>
        <v>#N/A</v>
      </c>
      <c r="DL62" s="124" t="s">
        <v>8773</v>
      </c>
    </row>
    <row r="63" spans="1:116" s="124" customFormat="1" x14ac:dyDescent="0.3">
      <c r="A63" s="79">
        <v>1</v>
      </c>
      <c r="B63" s="112">
        <f>SUBTOTAL(9,$A$22:A63)</f>
        <v>42</v>
      </c>
      <c r="C63" s="101" t="s">
        <v>6533</v>
      </c>
      <c r="D63" s="103">
        <f t="shared" si="3"/>
        <v>7668792.9500000002</v>
      </c>
      <c r="E63" s="117">
        <v>0</v>
      </c>
      <c r="F63" s="117">
        <v>0</v>
      </c>
      <c r="G63" s="117">
        <v>0</v>
      </c>
      <c r="H63" s="117">
        <v>0</v>
      </c>
      <c r="I63" s="117">
        <v>0</v>
      </c>
      <c r="J63" s="117">
        <v>0</v>
      </c>
      <c r="K63" s="119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1407.43</v>
      </c>
      <c r="R63" s="117">
        <v>7508119.2000000002</v>
      </c>
      <c r="S63" s="117">
        <v>0</v>
      </c>
      <c r="T63" s="117">
        <v>0</v>
      </c>
      <c r="U63" s="117">
        <v>0</v>
      </c>
      <c r="V63" s="117">
        <v>0</v>
      </c>
      <c r="W63" s="117">
        <v>0</v>
      </c>
      <c r="X63" s="117">
        <v>0</v>
      </c>
      <c r="Y63" s="117">
        <v>0</v>
      </c>
      <c r="Z63" s="117">
        <v>0</v>
      </c>
      <c r="AA63" s="117">
        <v>0</v>
      </c>
      <c r="AB63" s="117">
        <v>0</v>
      </c>
      <c r="AC63" s="121">
        <v>160673.75</v>
      </c>
      <c r="AD63" s="121">
        <v>0</v>
      </c>
      <c r="AE63" s="121">
        <v>0</v>
      </c>
      <c r="AF63" s="122" t="s">
        <v>17055</v>
      </c>
      <c r="AG63" s="122">
        <v>2023</v>
      </c>
      <c r="AH63" s="123">
        <v>2023</v>
      </c>
      <c r="AT63" s="124" t="e">
        <f>VLOOKUP(C63,AW:AX,2,FALSE)</f>
        <v>#N/A</v>
      </c>
      <c r="BV63" s="124" t="b">
        <f t="shared" si="4"/>
        <v>1</v>
      </c>
      <c r="BW63" s="125"/>
      <c r="CE63" s="124" t="e">
        <f>VLOOKUP(C63,CF:CG,2,FALSE)</f>
        <v>#N/A</v>
      </c>
      <c r="CF63" s="124" t="s">
        <v>14344</v>
      </c>
      <c r="CG63" s="124">
        <v>1</v>
      </c>
      <c r="CH63" s="105">
        <f t="shared" si="0"/>
        <v>0</v>
      </c>
      <c r="CL63" s="124" t="e">
        <f>VLOOKUP(C63,CM:CN,2,FALSE)</f>
        <v>#N/A</v>
      </c>
      <c r="CM63" s="124" t="s">
        <v>3897</v>
      </c>
      <c r="CN63" s="124">
        <v>147800.44</v>
      </c>
      <c r="DK63" s="124" t="e">
        <f>VLOOKUP(C63,DL:DM,2,FALSE)</f>
        <v>#N/A</v>
      </c>
      <c r="DL63" s="124" t="s">
        <v>5371</v>
      </c>
    </row>
    <row r="64" spans="1:116" s="124" customFormat="1" x14ac:dyDescent="0.3">
      <c r="A64" s="79">
        <v>1</v>
      </c>
      <c r="B64" s="112">
        <f>SUBTOTAL(9,$A$22:A64)</f>
        <v>43</v>
      </c>
      <c r="C64" s="101" t="s">
        <v>7082</v>
      </c>
      <c r="D64" s="103">
        <f t="shared" si="3"/>
        <v>5803876.71</v>
      </c>
      <c r="E64" s="117">
        <v>0</v>
      </c>
      <c r="F64" s="117">
        <v>0</v>
      </c>
      <c r="G64" s="117">
        <v>0</v>
      </c>
      <c r="H64" s="117">
        <v>0</v>
      </c>
      <c r="I64" s="117">
        <v>0</v>
      </c>
      <c r="J64" s="117">
        <v>0</v>
      </c>
      <c r="K64" s="119">
        <v>0</v>
      </c>
      <c r="L64" s="117">
        <v>0</v>
      </c>
      <c r="M64" s="117">
        <v>0</v>
      </c>
      <c r="N64" s="117">
        <v>0</v>
      </c>
      <c r="O64" s="117">
        <v>0</v>
      </c>
      <c r="P64" s="117">
        <v>0</v>
      </c>
      <c r="Q64" s="117">
        <v>1826.15</v>
      </c>
      <c r="R64" s="117">
        <v>5682276</v>
      </c>
      <c r="S64" s="117">
        <v>0</v>
      </c>
      <c r="T64" s="117">
        <v>0</v>
      </c>
      <c r="U64" s="117">
        <v>0</v>
      </c>
      <c r="V64" s="117">
        <v>0</v>
      </c>
      <c r="W64" s="117">
        <v>0</v>
      </c>
      <c r="X64" s="117">
        <v>0</v>
      </c>
      <c r="Y64" s="117">
        <v>0</v>
      </c>
      <c r="Z64" s="117">
        <v>0</v>
      </c>
      <c r="AA64" s="117">
        <v>0</v>
      </c>
      <c r="AB64" s="117">
        <v>0</v>
      </c>
      <c r="AC64" s="121">
        <v>121600.71</v>
      </c>
      <c r="AD64" s="121">
        <v>0</v>
      </c>
      <c r="AE64" s="121">
        <v>0</v>
      </c>
      <c r="AF64" s="122" t="s">
        <v>17055</v>
      </c>
      <c r="AG64" s="122">
        <v>2023</v>
      </c>
      <c r="AH64" s="123">
        <v>2023</v>
      </c>
      <c r="AT64" s="124" t="e">
        <f>VLOOKUP(C64,AW:AX,2,FALSE)</f>
        <v>#N/A</v>
      </c>
      <c r="BV64" s="124" t="b">
        <f t="shared" si="4"/>
        <v>1</v>
      </c>
      <c r="BW64" s="125"/>
      <c r="CE64" s="124" t="e">
        <f>VLOOKUP(C64,CF:CG,2,FALSE)</f>
        <v>#N/A</v>
      </c>
      <c r="CF64" s="124" t="s">
        <v>2440</v>
      </c>
      <c r="CG64" s="124">
        <v>1</v>
      </c>
      <c r="CH64" s="105">
        <f t="shared" si="0"/>
        <v>-4.3655745685100555E-11</v>
      </c>
      <c r="CL64" s="124" t="e">
        <f>VLOOKUP(C64,CM:CN,2,FALSE)</f>
        <v>#N/A</v>
      </c>
      <c r="CM64" s="124" t="s">
        <v>823</v>
      </c>
      <c r="CN64" s="124">
        <v>149881</v>
      </c>
      <c r="DK64" s="124" t="e">
        <f>VLOOKUP(C64,DL:DM,2,FALSE)</f>
        <v>#N/A</v>
      </c>
      <c r="DL64" s="124" t="s">
        <v>13400</v>
      </c>
    </row>
    <row r="65" spans="1:116" s="124" customFormat="1" x14ac:dyDescent="0.3">
      <c r="A65" s="79">
        <v>1</v>
      </c>
      <c r="B65" s="112">
        <f>SUBTOTAL(9,$A$22:A65)</f>
        <v>44</v>
      </c>
      <c r="C65" s="101" t="s">
        <v>6095</v>
      </c>
      <c r="D65" s="103">
        <f t="shared" si="3"/>
        <v>5509850.1200000001</v>
      </c>
      <c r="E65" s="117">
        <v>0</v>
      </c>
      <c r="F65" s="117">
        <v>0</v>
      </c>
      <c r="G65" s="117">
        <v>0</v>
      </c>
      <c r="H65" s="117">
        <v>0</v>
      </c>
      <c r="I65" s="117">
        <v>0</v>
      </c>
      <c r="J65" s="117">
        <v>0</v>
      </c>
      <c r="K65" s="119">
        <v>0</v>
      </c>
      <c r="L65" s="117">
        <v>0</v>
      </c>
      <c r="M65" s="117">
        <v>1372.5039999999999</v>
      </c>
      <c r="N65" s="117">
        <v>5394409.75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  <c r="T65" s="117">
        <v>0</v>
      </c>
      <c r="U65" s="117">
        <v>0</v>
      </c>
      <c r="V65" s="117">
        <v>0</v>
      </c>
      <c r="W65" s="117">
        <v>0</v>
      </c>
      <c r="X65" s="117">
        <v>0</v>
      </c>
      <c r="Y65" s="117">
        <v>0</v>
      </c>
      <c r="Z65" s="117">
        <v>0</v>
      </c>
      <c r="AA65" s="117">
        <v>0</v>
      </c>
      <c r="AB65" s="117">
        <v>0</v>
      </c>
      <c r="AC65" s="121">
        <v>115440.37</v>
      </c>
      <c r="AD65" s="121">
        <v>0</v>
      </c>
      <c r="AE65" s="121">
        <v>0</v>
      </c>
      <c r="AF65" s="122" t="s">
        <v>17055</v>
      </c>
      <c r="AG65" s="122">
        <v>2023</v>
      </c>
      <c r="AH65" s="123">
        <v>2023</v>
      </c>
      <c r="AT65" s="124" t="e">
        <f>VLOOKUP(C65,AW:AX,2,FALSE)</f>
        <v>#N/A</v>
      </c>
      <c r="BV65" s="124" t="b">
        <f t="shared" si="4"/>
        <v>1</v>
      </c>
      <c r="BW65" s="125"/>
      <c r="CE65" s="124" t="e">
        <f>VLOOKUP(C65,CF:CG,2,FALSE)</f>
        <v>#N/A</v>
      </c>
      <c r="CF65" s="124" t="s">
        <v>14274</v>
      </c>
      <c r="CG65" s="124">
        <v>1</v>
      </c>
      <c r="CH65" s="105">
        <f t="shared" si="0"/>
        <v>1.1641532182693481E-10</v>
      </c>
      <c r="CL65" s="124" t="e">
        <f>VLOOKUP(C65,CM:CN,2,FALSE)</f>
        <v>#N/A</v>
      </c>
      <c r="CM65" s="124" t="s">
        <v>1454</v>
      </c>
      <c r="CN65" s="124">
        <v>199981.27</v>
      </c>
      <c r="DK65" s="124" t="e">
        <f>VLOOKUP(C65,DL:DM,2,FALSE)</f>
        <v>#N/A</v>
      </c>
      <c r="DL65" s="124" t="s">
        <v>13995</v>
      </c>
    </row>
    <row r="66" spans="1:116" s="124" customFormat="1" x14ac:dyDescent="0.3">
      <c r="A66" s="79">
        <v>1</v>
      </c>
      <c r="B66" s="112">
        <f>SUBTOTAL(9,$A$22:A66)</f>
        <v>45</v>
      </c>
      <c r="C66" s="101" t="s">
        <v>5474</v>
      </c>
      <c r="D66" s="103">
        <f t="shared" si="3"/>
        <v>18253357.280000001</v>
      </c>
      <c r="E66" s="117">
        <v>0</v>
      </c>
      <c r="F66" s="117">
        <v>0</v>
      </c>
      <c r="G66" s="117">
        <v>0</v>
      </c>
      <c r="H66" s="117">
        <v>0</v>
      </c>
      <c r="I66" s="117">
        <v>0</v>
      </c>
      <c r="J66" s="117">
        <v>0</v>
      </c>
      <c r="K66" s="119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4647.45</v>
      </c>
      <c r="R66" s="117">
        <v>17870919.600000001</v>
      </c>
      <c r="S66" s="117">
        <v>0</v>
      </c>
      <c r="T66" s="117">
        <v>0</v>
      </c>
      <c r="U66" s="117">
        <v>0</v>
      </c>
      <c r="V66" s="117">
        <v>0</v>
      </c>
      <c r="W66" s="117">
        <v>0</v>
      </c>
      <c r="X66" s="117">
        <v>0</v>
      </c>
      <c r="Y66" s="117">
        <v>0</v>
      </c>
      <c r="Z66" s="117">
        <v>0</v>
      </c>
      <c r="AA66" s="117">
        <v>0</v>
      </c>
      <c r="AB66" s="117">
        <v>0</v>
      </c>
      <c r="AC66" s="121">
        <v>382437.68</v>
      </c>
      <c r="AD66" s="121">
        <v>0</v>
      </c>
      <c r="AE66" s="121">
        <v>0</v>
      </c>
      <c r="AF66" s="122" t="s">
        <v>17055</v>
      </c>
      <c r="AG66" s="122">
        <v>2023</v>
      </c>
      <c r="AH66" s="123">
        <v>2023</v>
      </c>
      <c r="BV66" s="124" t="b">
        <f t="shared" si="4"/>
        <v>1</v>
      </c>
      <c r="BW66" s="125"/>
      <c r="CA66" s="124" t="e">
        <f>VLOOKUP(C66,CB:CC,2,FALSE)</f>
        <v>#N/A</v>
      </c>
      <c r="CE66" s="124" t="e">
        <f>VLOOKUP(C66,CF:CG,2,FALSE)</f>
        <v>#N/A</v>
      </c>
      <c r="CF66" s="124" t="s">
        <v>14377</v>
      </c>
      <c r="CG66" s="124">
        <v>1</v>
      </c>
      <c r="CH66" s="105">
        <f t="shared" si="0"/>
        <v>-2.9103830456733704E-10</v>
      </c>
      <c r="CL66" s="124" t="e">
        <f>VLOOKUP(C66,CM:CN,2,FALSE)</f>
        <v>#N/A</v>
      </c>
      <c r="CM66" s="124" t="s">
        <v>9248</v>
      </c>
      <c r="CN66" s="124">
        <v>23915.98</v>
      </c>
      <c r="DK66" s="124" t="e">
        <f>VLOOKUP(C66,DL:DM,2,FALSE)</f>
        <v>#N/A</v>
      </c>
      <c r="DL66" s="124" t="s">
        <v>2507</v>
      </c>
    </row>
    <row r="67" spans="1:116" s="124" customFormat="1" x14ac:dyDescent="0.3">
      <c r="A67" s="79">
        <v>1</v>
      </c>
      <c r="B67" s="112">
        <f>SUBTOTAL(9,$A$22:A67)</f>
        <v>46</v>
      </c>
      <c r="C67" s="101" t="s">
        <v>1150</v>
      </c>
      <c r="D67" s="103">
        <f t="shared" si="3"/>
        <v>7620449.6799999997</v>
      </c>
      <c r="E67" s="117">
        <v>0</v>
      </c>
      <c r="F67" s="117">
        <v>0</v>
      </c>
      <c r="G67" s="117">
        <v>0</v>
      </c>
      <c r="H67" s="117">
        <v>0</v>
      </c>
      <c r="I67" s="117">
        <v>0</v>
      </c>
      <c r="J67" s="117">
        <v>0</v>
      </c>
      <c r="K67" s="119">
        <v>0</v>
      </c>
      <c r="L67" s="117">
        <v>0</v>
      </c>
      <c r="M67" s="117">
        <v>0</v>
      </c>
      <c r="N67" s="117">
        <v>0</v>
      </c>
      <c r="O67" s="117">
        <v>0</v>
      </c>
      <c r="P67" s="117">
        <v>0</v>
      </c>
      <c r="Q67" s="117">
        <v>1414</v>
      </c>
      <c r="R67" s="117">
        <v>7460788.7999999998</v>
      </c>
      <c r="S67" s="117">
        <v>0</v>
      </c>
      <c r="T67" s="117">
        <v>0</v>
      </c>
      <c r="U67" s="117">
        <v>0</v>
      </c>
      <c r="V67" s="117">
        <v>0</v>
      </c>
      <c r="W67" s="117">
        <v>0</v>
      </c>
      <c r="X67" s="117">
        <v>0</v>
      </c>
      <c r="Y67" s="117">
        <v>0</v>
      </c>
      <c r="Z67" s="117">
        <v>0</v>
      </c>
      <c r="AA67" s="117">
        <v>0</v>
      </c>
      <c r="AB67" s="117">
        <v>0</v>
      </c>
      <c r="AC67" s="121">
        <v>159660.88</v>
      </c>
      <c r="AD67" s="121">
        <v>0</v>
      </c>
      <c r="AE67" s="121">
        <v>0</v>
      </c>
      <c r="AF67" s="122" t="s">
        <v>17055</v>
      </c>
      <c r="AG67" s="122">
        <v>2023</v>
      </c>
      <c r="AH67" s="123">
        <v>2023</v>
      </c>
      <c r="AT67" s="124" t="e">
        <f>VLOOKUP(C67,AW:AX,2,FALSE)</f>
        <v>#N/A</v>
      </c>
      <c r="BV67" s="124" t="b">
        <f t="shared" si="4"/>
        <v>1</v>
      </c>
      <c r="BW67" s="125"/>
      <c r="CA67" s="124" t="e">
        <f>VLOOKUP(C67,CB:CC,2,FALSE)</f>
        <v>#N/A</v>
      </c>
      <c r="CE67" s="124" t="e">
        <f>VLOOKUP(C67,CF:CG,2,FALSE)</f>
        <v>#N/A</v>
      </c>
      <c r="CF67" s="124" t="s">
        <v>14320</v>
      </c>
      <c r="CG67" s="124">
        <v>1</v>
      </c>
      <c r="CH67" s="105">
        <f t="shared" si="0"/>
        <v>-1.1641532182693481E-10</v>
      </c>
      <c r="CL67" s="124" t="e">
        <f>VLOOKUP(C67,CM:CN,2,FALSE)</f>
        <v>#N/A</v>
      </c>
      <c r="CM67" s="124" t="s">
        <v>10014</v>
      </c>
      <c r="CN67" s="124">
        <v>51856.9</v>
      </c>
      <c r="DK67" s="124" t="e">
        <f>VLOOKUP(C67,DL:DM,2,FALSE)</f>
        <v>#N/A</v>
      </c>
      <c r="DL67" s="124" t="s">
        <v>9135</v>
      </c>
    </row>
    <row r="68" spans="1:116" s="124" customFormat="1" x14ac:dyDescent="0.3">
      <c r="A68" s="79">
        <v>1</v>
      </c>
      <c r="B68" s="112">
        <f>SUBTOTAL(9,$A$22:A68)</f>
        <v>47</v>
      </c>
      <c r="C68" s="101" t="s">
        <v>5418</v>
      </c>
      <c r="D68" s="103">
        <f t="shared" si="3"/>
        <v>6647449.7400000002</v>
      </c>
      <c r="E68" s="117">
        <v>0</v>
      </c>
      <c r="F68" s="117">
        <v>0</v>
      </c>
      <c r="G68" s="117">
        <v>0</v>
      </c>
      <c r="H68" s="117">
        <v>0</v>
      </c>
      <c r="I68" s="117">
        <v>0</v>
      </c>
      <c r="J68" s="117">
        <v>0</v>
      </c>
      <c r="K68" s="119">
        <v>0</v>
      </c>
      <c r="L68" s="117">
        <v>0</v>
      </c>
      <c r="M68" s="117">
        <v>0</v>
      </c>
      <c r="N68" s="117">
        <v>0</v>
      </c>
      <c r="O68" s="117">
        <v>0</v>
      </c>
      <c r="P68" s="117">
        <v>0</v>
      </c>
      <c r="Q68" s="117">
        <v>1444.97</v>
      </c>
      <c r="R68" s="117">
        <v>6508174.7999999998</v>
      </c>
      <c r="S68" s="117">
        <v>0</v>
      </c>
      <c r="T68" s="117">
        <v>0</v>
      </c>
      <c r="U68" s="117">
        <v>0</v>
      </c>
      <c r="V68" s="117">
        <v>0</v>
      </c>
      <c r="W68" s="117">
        <v>0</v>
      </c>
      <c r="X68" s="117">
        <v>0</v>
      </c>
      <c r="Y68" s="117">
        <v>0</v>
      </c>
      <c r="Z68" s="117">
        <v>0</v>
      </c>
      <c r="AA68" s="117">
        <v>0</v>
      </c>
      <c r="AB68" s="117">
        <v>0</v>
      </c>
      <c r="AC68" s="121">
        <v>139274.94</v>
      </c>
      <c r="AD68" s="121">
        <v>0</v>
      </c>
      <c r="AE68" s="121">
        <v>0</v>
      </c>
      <c r="AF68" s="122" t="s">
        <v>17055</v>
      </c>
      <c r="AG68" s="122">
        <v>2023</v>
      </c>
      <c r="AH68" s="123">
        <v>2023</v>
      </c>
      <c r="BV68" s="124" t="b">
        <f t="shared" si="4"/>
        <v>1</v>
      </c>
      <c r="BW68" s="125"/>
      <c r="CA68" s="124" t="e">
        <f>VLOOKUP(C68,CB:CC,2,FALSE)</f>
        <v>#N/A</v>
      </c>
      <c r="CE68" s="124" t="e">
        <f>VLOOKUP(C68,CF:CG,2,FALSE)</f>
        <v>#N/A</v>
      </c>
      <c r="CF68" s="124" t="s">
        <v>2307</v>
      </c>
      <c r="CG68" s="124">
        <v>1</v>
      </c>
      <c r="CH68" s="105">
        <f t="shared" si="0"/>
        <v>4.0745362639427185E-10</v>
      </c>
      <c r="CL68" s="124" t="e">
        <f>VLOOKUP(C68,CM:CN,2,FALSE)</f>
        <v>#N/A</v>
      </c>
      <c r="CM68" s="124" t="s">
        <v>1896</v>
      </c>
      <c r="CN68" s="124">
        <v>118300.96</v>
      </c>
      <c r="DK68" s="124" t="e">
        <f>VLOOKUP(C68,DL:DM,2,FALSE)</f>
        <v>#N/A</v>
      </c>
      <c r="DL68" s="124" t="s">
        <v>15247</v>
      </c>
    </row>
    <row r="69" spans="1:116" s="124" customFormat="1" x14ac:dyDescent="0.3">
      <c r="A69" s="79">
        <v>1</v>
      </c>
      <c r="B69" s="112">
        <f>SUBTOTAL(9,$A$22:A69)</f>
        <v>48</v>
      </c>
      <c r="C69" s="101" t="s">
        <v>6360</v>
      </c>
      <c r="D69" s="103">
        <f t="shared" si="3"/>
        <v>7898478.0200000005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9">
        <v>0</v>
      </c>
      <c r="L69" s="117">
        <v>0</v>
      </c>
      <c r="M69" s="117">
        <v>853.8</v>
      </c>
      <c r="N69" s="117">
        <v>7732991.9900000002</v>
      </c>
      <c r="O69" s="117">
        <v>0</v>
      </c>
      <c r="P69" s="117">
        <v>0</v>
      </c>
      <c r="Q69" s="117">
        <v>0</v>
      </c>
      <c r="R69" s="117">
        <v>0</v>
      </c>
      <c r="S69" s="117">
        <v>0</v>
      </c>
      <c r="T69" s="117">
        <v>0</v>
      </c>
      <c r="U69" s="117">
        <v>0</v>
      </c>
      <c r="V69" s="117">
        <v>0</v>
      </c>
      <c r="W69" s="117">
        <v>0</v>
      </c>
      <c r="X69" s="117">
        <v>0</v>
      </c>
      <c r="Y69" s="117">
        <v>0</v>
      </c>
      <c r="Z69" s="117">
        <v>0</v>
      </c>
      <c r="AA69" s="117">
        <v>0</v>
      </c>
      <c r="AB69" s="117">
        <v>0</v>
      </c>
      <c r="AC69" s="121">
        <v>165486.03</v>
      </c>
      <c r="AD69" s="121">
        <v>0</v>
      </c>
      <c r="AE69" s="121">
        <v>0</v>
      </c>
      <c r="AF69" s="122" t="s">
        <v>17055</v>
      </c>
      <c r="AG69" s="122">
        <v>2023</v>
      </c>
      <c r="AH69" s="123">
        <v>2023</v>
      </c>
      <c r="AT69" s="124" t="e">
        <f>VLOOKUP(C69,AW:AX,2,FALSE)</f>
        <v>#N/A</v>
      </c>
      <c r="BV69" s="124" t="b">
        <f t="shared" si="4"/>
        <v>1</v>
      </c>
      <c r="BW69" s="125"/>
      <c r="CA69" s="124" t="e">
        <f>VLOOKUP(C69,CB:CC,2,FALSE)</f>
        <v>#N/A</v>
      </c>
      <c r="CE69" s="124" t="e">
        <f>VLOOKUP(C69,CF:CG,2,FALSE)</f>
        <v>#N/A</v>
      </c>
      <c r="CF69" s="124" t="s">
        <v>2747</v>
      </c>
      <c r="CG69" s="124">
        <v>1</v>
      </c>
      <c r="CH69" s="105">
        <f t="shared" si="0"/>
        <v>2.6193447411060333E-10</v>
      </c>
      <c r="CL69" s="124" t="e">
        <f>VLOOKUP(C69,CM:CN,2,FALSE)</f>
        <v>#N/A</v>
      </c>
      <c r="CM69" s="124" t="s">
        <v>10542</v>
      </c>
      <c r="CN69" s="124">
        <v>81076.850000000006</v>
      </c>
      <c r="DK69" s="124" t="e">
        <f>VLOOKUP(C69,DL:DM,2,FALSE)</f>
        <v>#N/A</v>
      </c>
      <c r="DL69" s="124" t="s">
        <v>6883</v>
      </c>
    </row>
    <row r="70" spans="1:116" s="124" customFormat="1" x14ac:dyDescent="0.3">
      <c r="A70" s="79">
        <v>1</v>
      </c>
      <c r="B70" s="112">
        <f>SUBTOTAL(9,$A$22:A70)</f>
        <v>49</v>
      </c>
      <c r="C70" s="101" t="s">
        <v>6944</v>
      </c>
      <c r="D70" s="103">
        <f t="shared" si="3"/>
        <v>3314631.04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9">
        <v>0</v>
      </c>
      <c r="L70" s="117">
        <v>0</v>
      </c>
      <c r="M70" s="117">
        <v>393.4</v>
      </c>
      <c r="N70" s="117">
        <v>3175656.66</v>
      </c>
      <c r="O70" s="117">
        <v>0</v>
      </c>
      <c r="P70" s="117">
        <v>0</v>
      </c>
      <c r="Q70" s="117">
        <v>0</v>
      </c>
      <c r="R70" s="117">
        <v>0</v>
      </c>
      <c r="S70" s="117">
        <v>0</v>
      </c>
      <c r="T70" s="117">
        <v>0</v>
      </c>
      <c r="U70" s="117">
        <v>0</v>
      </c>
      <c r="V70" s="117">
        <v>0</v>
      </c>
      <c r="W70" s="117">
        <v>0</v>
      </c>
      <c r="X70" s="117">
        <v>0</v>
      </c>
      <c r="Y70" s="117">
        <v>0</v>
      </c>
      <c r="Z70" s="117">
        <v>0</v>
      </c>
      <c r="AA70" s="117">
        <v>0</v>
      </c>
      <c r="AB70" s="117">
        <v>0</v>
      </c>
      <c r="AC70" s="121">
        <v>67959.05</v>
      </c>
      <c r="AD70" s="121">
        <v>71015.33</v>
      </c>
      <c r="AE70" s="121">
        <v>0</v>
      </c>
      <c r="AF70" s="122">
        <v>2023</v>
      </c>
      <c r="AG70" s="122">
        <v>2023</v>
      </c>
      <c r="AH70" s="123">
        <v>2023</v>
      </c>
      <c r="AT70" s="124" t="e">
        <f>VLOOKUP(C70,AW:AX,2,FALSE)</f>
        <v>#N/A</v>
      </c>
      <c r="BV70" s="124" t="b">
        <f t="shared" si="4"/>
        <v>1</v>
      </c>
      <c r="BW70" s="125"/>
      <c r="CA70" s="124" t="e">
        <f>VLOOKUP(C70,CB:CC,2,FALSE)</f>
        <v>#N/A</v>
      </c>
      <c r="CE70" s="124" t="e">
        <f>VLOOKUP(C70,CF:CG,2,FALSE)</f>
        <v>#N/A</v>
      </c>
      <c r="CF70" s="124" t="s">
        <v>15884</v>
      </c>
      <c r="CG70" s="124">
        <v>1</v>
      </c>
      <c r="CH70" s="105">
        <f t="shared" si="0"/>
        <v>-1.1641532182693481E-10</v>
      </c>
      <c r="CL70" s="124" t="e">
        <f>VLOOKUP(C70,CM:CN,2,FALSE)</f>
        <v>#N/A</v>
      </c>
      <c r="CM70" s="124" t="s">
        <v>10473</v>
      </c>
      <c r="CN70" s="124">
        <v>78660.91</v>
      </c>
      <c r="DK70" s="124" t="e">
        <f>VLOOKUP(C70,DL:DM,2,FALSE)</f>
        <v>#N/A</v>
      </c>
      <c r="DL70" s="124" t="s">
        <v>1983</v>
      </c>
    </row>
    <row r="71" spans="1:116" s="124" customFormat="1" x14ac:dyDescent="0.3">
      <c r="A71" s="79">
        <v>1</v>
      </c>
      <c r="B71" s="112">
        <f>SUBTOTAL(9,$A$22:A71)</f>
        <v>50</v>
      </c>
      <c r="C71" s="101" t="s">
        <v>5879</v>
      </c>
      <c r="D71" s="103">
        <f t="shared" si="3"/>
        <v>6287839.5199999996</v>
      </c>
      <c r="E71" s="117">
        <v>0</v>
      </c>
      <c r="F71" s="117">
        <v>0</v>
      </c>
      <c r="G71" s="117">
        <v>0</v>
      </c>
      <c r="H71" s="117">
        <v>0</v>
      </c>
      <c r="I71" s="117">
        <v>0</v>
      </c>
      <c r="J71" s="117">
        <v>0</v>
      </c>
      <c r="K71" s="119">
        <v>0</v>
      </c>
      <c r="L71" s="117">
        <v>0</v>
      </c>
      <c r="M71" s="117">
        <v>900</v>
      </c>
      <c r="N71" s="117">
        <v>6156099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  <c r="T71" s="117">
        <v>0</v>
      </c>
      <c r="U71" s="117">
        <v>0</v>
      </c>
      <c r="V71" s="117">
        <v>0</v>
      </c>
      <c r="W71" s="117">
        <v>0</v>
      </c>
      <c r="X71" s="117">
        <v>0</v>
      </c>
      <c r="Y71" s="117">
        <v>0</v>
      </c>
      <c r="Z71" s="117">
        <v>0</v>
      </c>
      <c r="AA71" s="117">
        <v>0</v>
      </c>
      <c r="AB71" s="117">
        <v>0</v>
      </c>
      <c r="AC71" s="121">
        <v>131740.51999999999</v>
      </c>
      <c r="AD71" s="121">
        <v>0</v>
      </c>
      <c r="AE71" s="121">
        <v>0</v>
      </c>
      <c r="AF71" s="122" t="s">
        <v>17055</v>
      </c>
      <c r="AG71" s="122">
        <v>2023</v>
      </c>
      <c r="AH71" s="123">
        <v>2023</v>
      </c>
      <c r="BV71" s="124" t="b">
        <f t="shared" si="4"/>
        <v>1</v>
      </c>
      <c r="CE71" s="124" t="e">
        <f>VLOOKUP(C71,CF:CG,2,FALSE)</f>
        <v>#N/A</v>
      </c>
      <c r="CF71" s="124" t="s">
        <v>12343</v>
      </c>
      <c r="CG71" s="124">
        <v>1</v>
      </c>
      <c r="CH71" s="105">
        <f t="shared" si="0"/>
        <v>-4.3655745685100555E-10</v>
      </c>
      <c r="CL71" s="124" t="e">
        <f>VLOOKUP(C71,CM:CN,2,FALSE)</f>
        <v>#N/A</v>
      </c>
      <c r="CM71" s="124" t="s">
        <v>14320</v>
      </c>
      <c r="CN71" s="124">
        <v>82431.28</v>
      </c>
      <c r="DK71" s="124" t="e">
        <f>VLOOKUP(C71,DL:DM,2,FALSE)</f>
        <v>#N/A</v>
      </c>
      <c r="DL71" s="124" t="s">
        <v>10364</v>
      </c>
    </row>
    <row r="72" spans="1:116" s="124" customFormat="1" x14ac:dyDescent="0.3">
      <c r="A72" s="79">
        <v>1</v>
      </c>
      <c r="B72" s="112">
        <f>SUBTOTAL(9,$A$22:A72)</f>
        <v>51</v>
      </c>
      <c r="C72" s="101" t="s">
        <v>7161</v>
      </c>
      <c r="D72" s="103">
        <f t="shared" si="3"/>
        <v>5770851.9800000004</v>
      </c>
      <c r="E72" s="117">
        <v>0</v>
      </c>
      <c r="F72" s="117">
        <v>0</v>
      </c>
      <c r="G72" s="117">
        <v>0</v>
      </c>
      <c r="H72" s="117">
        <v>0</v>
      </c>
      <c r="I72" s="117">
        <v>0</v>
      </c>
      <c r="J72" s="117">
        <v>0</v>
      </c>
      <c r="K72" s="119">
        <v>0</v>
      </c>
      <c r="L72" s="117">
        <v>0</v>
      </c>
      <c r="M72" s="117">
        <v>768.14</v>
      </c>
      <c r="N72" s="117">
        <v>5649943.2000000002</v>
      </c>
      <c r="O72" s="117">
        <v>0</v>
      </c>
      <c r="P72" s="117">
        <v>0</v>
      </c>
      <c r="Q72" s="117">
        <v>0</v>
      </c>
      <c r="R72" s="117">
        <v>0</v>
      </c>
      <c r="S72" s="117">
        <v>0</v>
      </c>
      <c r="T72" s="117">
        <v>0</v>
      </c>
      <c r="U72" s="117">
        <v>0</v>
      </c>
      <c r="V72" s="117">
        <v>0</v>
      </c>
      <c r="W72" s="117">
        <v>0</v>
      </c>
      <c r="X72" s="117">
        <v>0</v>
      </c>
      <c r="Y72" s="117">
        <v>0</v>
      </c>
      <c r="Z72" s="117">
        <v>0</v>
      </c>
      <c r="AA72" s="117">
        <v>0</v>
      </c>
      <c r="AB72" s="117">
        <v>0</v>
      </c>
      <c r="AC72" s="121">
        <v>120908.78</v>
      </c>
      <c r="AD72" s="121">
        <v>0</v>
      </c>
      <c r="AE72" s="121">
        <v>0</v>
      </c>
      <c r="AF72" s="122" t="s">
        <v>17055</v>
      </c>
      <c r="AG72" s="122">
        <v>2023</v>
      </c>
      <c r="AH72" s="123">
        <v>2023</v>
      </c>
      <c r="BV72" s="124" t="b">
        <f t="shared" si="4"/>
        <v>1</v>
      </c>
      <c r="CE72" s="124" t="e">
        <f>VLOOKUP(C72,CF:CG,2,FALSE)</f>
        <v>#N/A</v>
      </c>
      <c r="CF72" s="124" t="s">
        <v>8480</v>
      </c>
      <c r="CG72" s="124">
        <v>1</v>
      </c>
      <c r="CH72" s="105">
        <f t="shared" si="0"/>
        <v>2.6193447411060333E-10</v>
      </c>
      <c r="CL72" s="124" t="e">
        <f>VLOOKUP(C72,CM:CN,2,FALSE)</f>
        <v>#N/A</v>
      </c>
      <c r="CM72" s="124" t="s">
        <v>15500</v>
      </c>
      <c r="CN72" s="124">
        <v>82879.66</v>
      </c>
      <c r="DK72" s="124" t="e">
        <f>VLOOKUP(C72,DL:DM,2,FALSE)</f>
        <v>#N/A</v>
      </c>
      <c r="DL72" s="124" t="s">
        <v>15731</v>
      </c>
    </row>
    <row r="73" spans="1:116" s="124" customFormat="1" x14ac:dyDescent="0.3">
      <c r="A73" s="79">
        <v>1</v>
      </c>
      <c r="B73" s="112">
        <f>SUBTOTAL(9,$A$22:A73)</f>
        <v>52</v>
      </c>
      <c r="C73" s="101" t="s">
        <v>4349</v>
      </c>
      <c r="D73" s="103">
        <f t="shared" si="3"/>
        <v>7650622.620000001</v>
      </c>
      <c r="E73" s="117">
        <v>0</v>
      </c>
      <c r="F73" s="117">
        <v>0</v>
      </c>
      <c r="G73" s="117">
        <v>0</v>
      </c>
      <c r="H73" s="117">
        <v>0</v>
      </c>
      <c r="I73" s="117">
        <v>0</v>
      </c>
      <c r="J73" s="117">
        <v>0</v>
      </c>
      <c r="K73" s="119">
        <v>0</v>
      </c>
      <c r="L73" s="117">
        <v>0</v>
      </c>
      <c r="M73" s="117">
        <v>910</v>
      </c>
      <c r="N73" s="117">
        <v>7383871.7300000004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  <c r="T73" s="117">
        <v>0</v>
      </c>
      <c r="U73" s="117">
        <v>0</v>
      </c>
      <c r="V73" s="117">
        <v>0</v>
      </c>
      <c r="W73" s="117">
        <v>0</v>
      </c>
      <c r="X73" s="117">
        <v>0</v>
      </c>
      <c r="Y73" s="117">
        <v>0</v>
      </c>
      <c r="Z73" s="117">
        <v>0</v>
      </c>
      <c r="AA73" s="117">
        <v>0</v>
      </c>
      <c r="AB73" s="117">
        <v>0</v>
      </c>
      <c r="AC73" s="121">
        <v>158014.85999999999</v>
      </c>
      <c r="AD73" s="121">
        <v>108736.03</v>
      </c>
      <c r="AE73" s="121">
        <v>0</v>
      </c>
      <c r="AF73" s="122">
        <v>2023</v>
      </c>
      <c r="AG73" s="122">
        <v>2023</v>
      </c>
      <c r="AH73" s="123">
        <v>2023</v>
      </c>
      <c r="AT73" s="124" t="e">
        <f>VLOOKUP(C73,AW:AX,2,FALSE)</f>
        <v>#N/A</v>
      </c>
      <c r="BV73" s="124" t="b">
        <f t="shared" si="4"/>
        <v>1</v>
      </c>
      <c r="BW73" s="125"/>
      <c r="CA73" s="124" t="e">
        <f>VLOOKUP(C73,CB:CC,2,FALSE)</f>
        <v>#N/A</v>
      </c>
      <c r="CE73" s="124" t="e">
        <f>VLOOKUP(C73,CF:CG,2,FALSE)</f>
        <v>#N/A</v>
      </c>
      <c r="CF73" s="124" t="s">
        <v>9276</v>
      </c>
      <c r="CG73" s="124">
        <v>1</v>
      </c>
      <c r="CH73" s="105">
        <f t="shared" si="0"/>
        <v>6.1118043959140778E-10</v>
      </c>
      <c r="CL73" s="124" t="e">
        <f>VLOOKUP(C73,CM:CN,2,FALSE)</f>
        <v>#N/A</v>
      </c>
      <c r="DK73" s="124" t="e">
        <f>VLOOKUP(C73,DL:DM,2,FALSE)</f>
        <v>#N/A</v>
      </c>
      <c r="DL73" s="124" t="s">
        <v>5860</v>
      </c>
    </row>
    <row r="74" spans="1:116" s="124" customFormat="1" x14ac:dyDescent="0.3">
      <c r="A74" s="79">
        <v>1</v>
      </c>
      <c r="B74" s="112">
        <f>SUBTOTAL(9,$A$22:A74)</f>
        <v>53</v>
      </c>
      <c r="C74" s="101" t="s">
        <v>5199</v>
      </c>
      <c r="D74" s="103">
        <f t="shared" si="3"/>
        <v>4725309.97</v>
      </c>
      <c r="E74" s="117">
        <v>0</v>
      </c>
      <c r="F74" s="117">
        <v>0</v>
      </c>
      <c r="G74" s="117">
        <v>0</v>
      </c>
      <c r="H74" s="117">
        <v>0</v>
      </c>
      <c r="I74" s="117">
        <v>0</v>
      </c>
      <c r="J74" s="117">
        <v>0</v>
      </c>
      <c r="K74" s="119">
        <v>0</v>
      </c>
      <c r="L74" s="117">
        <v>0</v>
      </c>
      <c r="M74" s="117">
        <v>587.1</v>
      </c>
      <c r="N74" s="117">
        <v>4626307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  <c r="T74" s="117">
        <v>0</v>
      </c>
      <c r="U74" s="117">
        <v>0</v>
      </c>
      <c r="V74" s="117">
        <v>0</v>
      </c>
      <c r="W74" s="117">
        <v>0</v>
      </c>
      <c r="X74" s="117">
        <v>0</v>
      </c>
      <c r="Y74" s="117">
        <v>0</v>
      </c>
      <c r="Z74" s="117">
        <v>0</v>
      </c>
      <c r="AA74" s="117">
        <v>0</v>
      </c>
      <c r="AB74" s="117">
        <v>0</v>
      </c>
      <c r="AC74" s="121">
        <v>99002.97</v>
      </c>
      <c r="AD74" s="121">
        <v>0</v>
      </c>
      <c r="AE74" s="121">
        <v>0</v>
      </c>
      <c r="AF74" s="122" t="s">
        <v>17055</v>
      </c>
      <c r="AG74" s="122">
        <v>2023</v>
      </c>
      <c r="AH74" s="123">
        <v>2023</v>
      </c>
      <c r="BV74" s="124" t="b">
        <f t="shared" si="4"/>
        <v>1</v>
      </c>
      <c r="BW74" s="125"/>
      <c r="CA74" s="124" t="e">
        <f>VLOOKUP(C74,CB:CC,2,FALSE)</f>
        <v>#N/A</v>
      </c>
      <c r="CB74" s="124" t="s">
        <v>10273</v>
      </c>
      <c r="CC74" s="124">
        <v>722.14</v>
      </c>
      <c r="CE74" s="124" t="e">
        <f>VLOOKUP(C74,CF:CG,2,FALSE)</f>
        <v>#N/A</v>
      </c>
      <c r="CF74" s="124" t="s">
        <v>10364</v>
      </c>
      <c r="CG74" s="124">
        <v>1</v>
      </c>
      <c r="CH74" s="105">
        <f t="shared" si="0"/>
        <v>-2.6193447411060333E-10</v>
      </c>
      <c r="CL74" s="124" t="e">
        <f>VLOOKUP(C74,CM:CN,2,FALSE)</f>
        <v>#N/A</v>
      </c>
      <c r="DK74" s="124" t="e">
        <f>VLOOKUP(C74,DL:DM,2,FALSE)</f>
        <v>#N/A</v>
      </c>
      <c r="DL74" s="124" t="s">
        <v>9037</v>
      </c>
    </row>
    <row r="75" spans="1:116" s="124" customFormat="1" x14ac:dyDescent="0.3">
      <c r="A75" s="79">
        <v>1</v>
      </c>
      <c r="B75" s="112">
        <f>SUBTOTAL(9,$A$22:A75)</f>
        <v>54</v>
      </c>
      <c r="C75" s="101" t="s">
        <v>7229</v>
      </c>
      <c r="D75" s="103">
        <f t="shared" si="3"/>
        <v>4301233.1500000004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9">
        <v>0</v>
      </c>
      <c r="L75" s="117">
        <v>0</v>
      </c>
      <c r="M75" s="117">
        <v>558</v>
      </c>
      <c r="N75" s="117">
        <v>4211115.28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  <c r="T75" s="117">
        <v>0</v>
      </c>
      <c r="U75" s="117">
        <v>0</v>
      </c>
      <c r="V75" s="117">
        <v>0</v>
      </c>
      <c r="W75" s="117">
        <v>0</v>
      </c>
      <c r="X75" s="117">
        <v>0</v>
      </c>
      <c r="Y75" s="117">
        <v>0</v>
      </c>
      <c r="Z75" s="117">
        <v>0</v>
      </c>
      <c r="AA75" s="117">
        <v>0</v>
      </c>
      <c r="AB75" s="117">
        <v>0</v>
      </c>
      <c r="AC75" s="121">
        <v>90117.87</v>
      </c>
      <c r="AD75" s="121">
        <v>0</v>
      </c>
      <c r="AE75" s="121">
        <v>0</v>
      </c>
      <c r="AF75" s="122" t="s">
        <v>17055</v>
      </c>
      <c r="AG75" s="122">
        <v>2023</v>
      </c>
      <c r="AH75" s="123">
        <v>2023</v>
      </c>
      <c r="AT75" s="124" t="e">
        <f>VLOOKUP(C75,AW:AX,2,FALSE)</f>
        <v>#N/A</v>
      </c>
      <c r="BV75" s="124" t="b">
        <f t="shared" si="4"/>
        <v>1</v>
      </c>
      <c r="BW75" s="125"/>
      <c r="CA75" s="124" t="e">
        <f>VLOOKUP(C75,CB:CC,2,FALSE)</f>
        <v>#N/A</v>
      </c>
      <c r="CB75" s="124" t="s">
        <v>9362</v>
      </c>
      <c r="CC75" s="124">
        <v>1674.7</v>
      </c>
      <c r="CE75" s="124" t="e">
        <f>VLOOKUP(C75,CF:CG,2,FALSE)</f>
        <v>#N/A</v>
      </c>
      <c r="CF75" s="124" t="s">
        <v>10429</v>
      </c>
      <c r="CG75" s="124">
        <v>1</v>
      </c>
      <c r="CH75" s="105">
        <f t="shared" si="0"/>
        <v>1.1641532182693481E-10</v>
      </c>
      <c r="CL75" s="124" t="e">
        <f>VLOOKUP(C75,CM:CN,2,FALSE)</f>
        <v>#N/A</v>
      </c>
      <c r="DK75" s="124" t="e">
        <f>VLOOKUP(C75,DL:DM,2,FALSE)</f>
        <v>#N/A</v>
      </c>
      <c r="DL75" s="124" t="s">
        <v>9268</v>
      </c>
    </row>
    <row r="76" spans="1:116" s="124" customFormat="1" x14ac:dyDescent="0.3">
      <c r="A76" s="79">
        <v>1</v>
      </c>
      <c r="B76" s="112">
        <f>SUBTOTAL(9,$A$22:A76)</f>
        <v>55</v>
      </c>
      <c r="C76" s="101" t="s">
        <v>4621</v>
      </c>
      <c r="D76" s="103">
        <f t="shared" si="3"/>
        <v>24405376.52</v>
      </c>
      <c r="E76" s="117">
        <v>0</v>
      </c>
      <c r="F76" s="117">
        <v>0</v>
      </c>
      <c r="G76" s="117">
        <v>5000000</v>
      </c>
      <c r="H76" s="117">
        <v>0</v>
      </c>
      <c r="I76" s="117">
        <v>0</v>
      </c>
      <c r="J76" s="117">
        <v>0</v>
      </c>
      <c r="K76" s="119">
        <v>0</v>
      </c>
      <c r="L76" s="117">
        <v>0</v>
      </c>
      <c r="M76" s="117">
        <v>0</v>
      </c>
      <c r="N76" s="117">
        <v>0</v>
      </c>
      <c r="O76" s="117">
        <v>0</v>
      </c>
      <c r="P76" s="117">
        <v>0</v>
      </c>
      <c r="Q76" s="117">
        <v>4450</v>
      </c>
      <c r="R76" s="117">
        <v>17857469.52</v>
      </c>
      <c r="S76" s="117">
        <v>0</v>
      </c>
      <c r="T76" s="117">
        <v>0</v>
      </c>
      <c r="U76" s="117">
        <v>0</v>
      </c>
      <c r="V76" s="117">
        <v>0</v>
      </c>
      <c r="W76" s="117">
        <v>0</v>
      </c>
      <c r="X76" s="117">
        <v>0</v>
      </c>
      <c r="Y76" s="117">
        <v>0</v>
      </c>
      <c r="Z76" s="117">
        <v>0</v>
      </c>
      <c r="AA76" s="117">
        <v>0</v>
      </c>
      <c r="AB76" s="117">
        <v>1000000</v>
      </c>
      <c r="AC76" s="121">
        <v>547907</v>
      </c>
      <c r="AD76" s="121">
        <v>0</v>
      </c>
      <c r="AE76" s="121">
        <v>0</v>
      </c>
      <c r="AF76" s="122" t="s">
        <v>17055</v>
      </c>
      <c r="AG76" s="122">
        <v>2023</v>
      </c>
      <c r="AH76" s="123">
        <v>2023</v>
      </c>
      <c r="BW76" s="125"/>
      <c r="CH76" s="105">
        <f t="shared" si="0"/>
        <v>0</v>
      </c>
      <c r="DK76" s="124" t="e">
        <f>VLOOKUP(C76,DL:DM,2,FALSE)</f>
        <v>#N/A</v>
      </c>
      <c r="DL76" s="124" t="s">
        <v>875</v>
      </c>
    </row>
    <row r="77" spans="1:116" s="124" customFormat="1" x14ac:dyDescent="0.3">
      <c r="A77" s="79">
        <v>1</v>
      </c>
      <c r="B77" s="112">
        <f>SUBTOTAL(9,$A$22:A77)</f>
        <v>56</v>
      </c>
      <c r="C77" s="101" t="s">
        <v>6398</v>
      </c>
      <c r="D77" s="103">
        <f t="shared" si="3"/>
        <v>14018603.58</v>
      </c>
      <c r="E77" s="117">
        <v>0</v>
      </c>
      <c r="F77" s="117">
        <v>0</v>
      </c>
      <c r="G77" s="117">
        <v>5000000</v>
      </c>
      <c r="H77" s="117">
        <v>0</v>
      </c>
      <c r="I77" s="117">
        <v>0</v>
      </c>
      <c r="J77" s="117">
        <v>0</v>
      </c>
      <c r="K77" s="119">
        <v>0</v>
      </c>
      <c r="L77" s="117">
        <v>0</v>
      </c>
      <c r="M77" s="117">
        <v>881.5</v>
      </c>
      <c r="N77" s="117">
        <v>8556983.2400000002</v>
      </c>
      <c r="O77" s="117">
        <v>0</v>
      </c>
      <c r="P77" s="117">
        <v>0</v>
      </c>
      <c r="Q77" s="117">
        <v>0</v>
      </c>
      <c r="R77" s="117">
        <v>0</v>
      </c>
      <c r="S77" s="117">
        <v>0</v>
      </c>
      <c r="T77" s="117">
        <v>0</v>
      </c>
      <c r="U77" s="117">
        <v>0</v>
      </c>
      <c r="V77" s="117">
        <v>0</v>
      </c>
      <c r="W77" s="117">
        <v>0</v>
      </c>
      <c r="X77" s="117">
        <v>0</v>
      </c>
      <c r="Y77" s="117">
        <v>0</v>
      </c>
      <c r="Z77" s="117">
        <v>0</v>
      </c>
      <c r="AA77" s="117">
        <v>0</v>
      </c>
      <c r="AB77" s="117">
        <v>0</v>
      </c>
      <c r="AC77" s="121">
        <v>290119.44</v>
      </c>
      <c r="AD77" s="121">
        <v>171500.9</v>
      </c>
      <c r="AE77" s="121">
        <v>0</v>
      </c>
      <c r="AF77" s="122">
        <v>2023</v>
      </c>
      <c r="AG77" s="122">
        <v>2023</v>
      </c>
      <c r="AH77" s="123">
        <v>2023</v>
      </c>
      <c r="BW77" s="125"/>
      <c r="CH77" s="105">
        <f t="shared" ref="CH77:CH185" si="5">D77-E77-F77-G77-H77-I77-J77-L77-N77-P77-R77-T77-U77-V77-W77-X77-Y77-Z77-AA77-AB77-AC77-AD77-AE77</f>
        <v>-1.4551915228366852E-10</v>
      </c>
      <c r="DK77" s="124" t="e">
        <f>VLOOKUP(C77,DL:DM,2,FALSE)</f>
        <v>#N/A</v>
      </c>
      <c r="DL77" s="124" t="s">
        <v>1182</v>
      </c>
    </row>
    <row r="78" spans="1:116" s="124" customFormat="1" x14ac:dyDescent="0.3">
      <c r="A78" s="79">
        <v>1</v>
      </c>
      <c r="B78" s="112">
        <f>SUBTOTAL(9,$A$22:A78)</f>
        <v>57</v>
      </c>
      <c r="C78" s="101" t="s">
        <v>7209</v>
      </c>
      <c r="D78" s="103">
        <f t="shared" si="3"/>
        <v>27618530.219999999</v>
      </c>
      <c r="E78" s="117">
        <v>0</v>
      </c>
      <c r="F78" s="117">
        <v>0</v>
      </c>
      <c r="G78" s="117">
        <v>1295843.8600000001</v>
      </c>
      <c r="H78" s="117">
        <v>0</v>
      </c>
      <c r="I78" s="117">
        <v>0</v>
      </c>
      <c r="J78" s="117">
        <v>0</v>
      </c>
      <c r="K78" s="119">
        <v>0</v>
      </c>
      <c r="L78" s="117">
        <v>0</v>
      </c>
      <c r="M78" s="117">
        <v>0</v>
      </c>
      <c r="N78" s="117">
        <v>0</v>
      </c>
      <c r="O78" s="117">
        <v>0</v>
      </c>
      <c r="P78" s="117">
        <v>0</v>
      </c>
      <c r="Q78" s="117">
        <v>5706.3</v>
      </c>
      <c r="R78" s="117">
        <v>25744033</v>
      </c>
      <c r="S78" s="117">
        <v>0</v>
      </c>
      <c r="T78" s="117">
        <v>0</v>
      </c>
      <c r="U78" s="117">
        <v>0</v>
      </c>
      <c r="V78" s="117">
        <v>0</v>
      </c>
      <c r="W78" s="117">
        <v>0</v>
      </c>
      <c r="X78" s="117">
        <v>0</v>
      </c>
      <c r="Y78" s="117">
        <v>0</v>
      </c>
      <c r="Z78" s="117">
        <v>0</v>
      </c>
      <c r="AA78" s="117">
        <v>0</v>
      </c>
      <c r="AB78" s="117">
        <v>0</v>
      </c>
      <c r="AC78" s="121">
        <v>578653.36</v>
      </c>
      <c r="AD78" s="121">
        <v>0</v>
      </c>
      <c r="AE78" s="121">
        <v>0</v>
      </c>
      <c r="AF78" s="122" t="s">
        <v>17055</v>
      </c>
      <c r="AG78" s="122">
        <v>2023</v>
      </c>
      <c r="AH78" s="123">
        <v>2023</v>
      </c>
      <c r="BW78" s="125"/>
      <c r="CH78" s="105">
        <f t="shared" si="5"/>
        <v>-5.8207660913467407E-10</v>
      </c>
      <c r="DK78" s="124" t="e">
        <f>VLOOKUP(C78,DL:DM,2,FALSE)</f>
        <v>#N/A</v>
      </c>
      <c r="DL78" s="124" t="s">
        <v>319</v>
      </c>
    </row>
    <row r="79" spans="1:116" s="124" customFormat="1" x14ac:dyDescent="0.3">
      <c r="A79" s="79">
        <v>1</v>
      </c>
      <c r="B79" s="112">
        <f>SUBTOTAL(9,$A$22:A79)</f>
        <v>58</v>
      </c>
      <c r="C79" s="101" t="s">
        <v>875</v>
      </c>
      <c r="D79" s="103">
        <f t="shared" si="3"/>
        <v>3630239.23</v>
      </c>
      <c r="E79" s="117">
        <v>0</v>
      </c>
      <c r="F79" s="117">
        <v>0</v>
      </c>
      <c r="G79" s="117">
        <v>0</v>
      </c>
      <c r="H79" s="117">
        <v>0</v>
      </c>
      <c r="I79" s="117">
        <v>0</v>
      </c>
      <c r="J79" s="117">
        <v>0</v>
      </c>
      <c r="K79" s="119">
        <v>0</v>
      </c>
      <c r="L79" s="117">
        <v>0</v>
      </c>
      <c r="M79" s="117">
        <v>559.24</v>
      </c>
      <c r="N79" s="117">
        <v>3554179.78</v>
      </c>
      <c r="O79" s="117">
        <v>0</v>
      </c>
      <c r="P79" s="117">
        <v>0</v>
      </c>
      <c r="Q79" s="117">
        <v>0</v>
      </c>
      <c r="R79" s="117">
        <v>0</v>
      </c>
      <c r="S79" s="117">
        <v>0</v>
      </c>
      <c r="T79" s="117">
        <v>0</v>
      </c>
      <c r="U79" s="117">
        <v>0</v>
      </c>
      <c r="V79" s="117">
        <v>0</v>
      </c>
      <c r="W79" s="117">
        <v>0</v>
      </c>
      <c r="X79" s="117">
        <v>0</v>
      </c>
      <c r="Y79" s="117">
        <v>0</v>
      </c>
      <c r="Z79" s="117">
        <v>0</v>
      </c>
      <c r="AA79" s="117">
        <v>0</v>
      </c>
      <c r="AB79" s="117">
        <v>0</v>
      </c>
      <c r="AC79" s="121">
        <v>76059.45</v>
      </c>
      <c r="AD79" s="121">
        <v>0</v>
      </c>
      <c r="AE79" s="121">
        <v>0</v>
      </c>
      <c r="AF79" s="122" t="s">
        <v>17055</v>
      </c>
      <c r="AG79" s="122">
        <v>2023</v>
      </c>
      <c r="AH79" s="123">
        <v>2023</v>
      </c>
      <c r="BW79" s="125"/>
      <c r="CH79" s="105">
        <f t="shared" si="5"/>
        <v>1.8917489796876907E-10</v>
      </c>
    </row>
    <row r="80" spans="1:116" s="124" customFormat="1" x14ac:dyDescent="0.3">
      <c r="A80" s="79">
        <v>1</v>
      </c>
      <c r="B80" s="112">
        <f>SUBTOTAL(9,$A$22:A80)</f>
        <v>59</v>
      </c>
      <c r="C80" s="101" t="s">
        <v>5410</v>
      </c>
      <c r="D80" s="103">
        <f t="shared" si="3"/>
        <v>6513451.1699999999</v>
      </c>
      <c r="E80" s="117">
        <v>0</v>
      </c>
      <c r="F80" s="117">
        <v>0</v>
      </c>
      <c r="G80" s="117">
        <v>0</v>
      </c>
      <c r="H80" s="117">
        <v>0</v>
      </c>
      <c r="I80" s="117">
        <v>0</v>
      </c>
      <c r="J80" s="117">
        <v>0</v>
      </c>
      <c r="K80" s="119">
        <v>0</v>
      </c>
      <c r="L80" s="117">
        <v>0</v>
      </c>
      <c r="M80" s="117">
        <v>775</v>
      </c>
      <c r="N80" s="117">
        <v>6227935.8799999999</v>
      </c>
      <c r="O80" s="117">
        <v>0</v>
      </c>
      <c r="P80" s="117">
        <v>0</v>
      </c>
      <c r="Q80" s="117">
        <v>0</v>
      </c>
      <c r="R80" s="117">
        <v>0</v>
      </c>
      <c r="S80" s="117">
        <v>0</v>
      </c>
      <c r="T80" s="117">
        <v>0</v>
      </c>
      <c r="U80" s="117">
        <v>0</v>
      </c>
      <c r="V80" s="117">
        <v>0</v>
      </c>
      <c r="W80" s="117">
        <v>0</v>
      </c>
      <c r="X80" s="117">
        <v>0</v>
      </c>
      <c r="Y80" s="117">
        <v>0</v>
      </c>
      <c r="Z80" s="117">
        <v>0</v>
      </c>
      <c r="AA80" s="117">
        <v>0</v>
      </c>
      <c r="AB80" s="117">
        <v>0</v>
      </c>
      <c r="AC80" s="121">
        <v>133277.82999999999</v>
      </c>
      <c r="AD80" s="121">
        <v>152237.46</v>
      </c>
      <c r="AE80" s="121">
        <v>0</v>
      </c>
      <c r="AF80" s="122">
        <v>2023</v>
      </c>
      <c r="AG80" s="122">
        <v>2023</v>
      </c>
      <c r="AH80" s="123">
        <v>2023</v>
      </c>
      <c r="BW80" s="125"/>
      <c r="CH80" s="105">
        <f t="shared" si="5"/>
        <v>5.8207660913467407E-11</v>
      </c>
    </row>
    <row r="81" spans="1:86" s="124" customFormat="1" x14ac:dyDescent="0.3">
      <c r="A81" s="79">
        <v>1</v>
      </c>
      <c r="B81" s="112">
        <f>SUBTOTAL(9,$A$22:A81)</f>
        <v>60</v>
      </c>
      <c r="C81" s="101" t="s">
        <v>5874</v>
      </c>
      <c r="D81" s="103">
        <f t="shared" si="3"/>
        <v>11631711.76</v>
      </c>
      <c r="E81" s="117">
        <v>0</v>
      </c>
      <c r="F81" s="117">
        <v>0</v>
      </c>
      <c r="G81" s="117">
        <v>0</v>
      </c>
      <c r="H81" s="117">
        <v>0</v>
      </c>
      <c r="I81" s="117">
        <v>0</v>
      </c>
      <c r="J81" s="117">
        <v>0</v>
      </c>
      <c r="K81" s="119">
        <v>0</v>
      </c>
      <c r="L81" s="117">
        <v>0</v>
      </c>
      <c r="M81" s="117">
        <v>1075</v>
      </c>
      <c r="N81" s="117">
        <v>11107858.060000001</v>
      </c>
      <c r="O81" s="117">
        <v>0</v>
      </c>
      <c r="P81" s="117">
        <v>0</v>
      </c>
      <c r="Q81" s="117">
        <v>0</v>
      </c>
      <c r="R81" s="117">
        <v>0</v>
      </c>
      <c r="S81" s="117">
        <v>0</v>
      </c>
      <c r="T81" s="117">
        <v>0</v>
      </c>
      <c r="U81" s="117">
        <v>0</v>
      </c>
      <c r="V81" s="117">
        <v>0</v>
      </c>
      <c r="W81" s="117">
        <v>0</v>
      </c>
      <c r="X81" s="117">
        <v>0</v>
      </c>
      <c r="Y81" s="117">
        <v>0</v>
      </c>
      <c r="Z81" s="117">
        <v>0</v>
      </c>
      <c r="AA81" s="117">
        <v>0</v>
      </c>
      <c r="AB81" s="117">
        <v>0</v>
      </c>
      <c r="AC81" s="121">
        <v>237708.16</v>
      </c>
      <c r="AD81" s="121">
        <v>286145.53999999998</v>
      </c>
      <c r="AE81" s="121">
        <v>0</v>
      </c>
      <c r="AF81" s="122">
        <v>2023</v>
      </c>
      <c r="AG81" s="122">
        <v>2023</v>
      </c>
      <c r="AH81" s="123">
        <v>2023</v>
      </c>
      <c r="BW81" s="125"/>
      <c r="CH81" s="105">
        <f t="shared" si="5"/>
        <v>-7.5669959187507629E-10</v>
      </c>
    </row>
    <row r="82" spans="1:86" s="124" customFormat="1" x14ac:dyDescent="0.3">
      <c r="A82" s="79">
        <v>1</v>
      </c>
      <c r="B82" s="112">
        <f>SUBTOTAL(9,$A$22:A82)</f>
        <v>61</v>
      </c>
      <c r="C82" s="101" t="s">
        <v>6348</v>
      </c>
      <c r="D82" s="103">
        <f t="shared" si="3"/>
        <v>12172467.330000002</v>
      </c>
      <c r="E82" s="117">
        <v>0</v>
      </c>
      <c r="F82" s="117">
        <v>0</v>
      </c>
      <c r="G82" s="117">
        <v>0</v>
      </c>
      <c r="H82" s="117">
        <v>0</v>
      </c>
      <c r="I82" s="117">
        <v>0</v>
      </c>
      <c r="J82" s="117">
        <v>0</v>
      </c>
      <c r="K82" s="119">
        <v>0</v>
      </c>
      <c r="L82" s="117">
        <v>0</v>
      </c>
      <c r="M82" s="117">
        <v>1447</v>
      </c>
      <c r="N82" s="117">
        <v>11740605.380000001</v>
      </c>
      <c r="O82" s="117">
        <v>0</v>
      </c>
      <c r="P82" s="117">
        <v>0</v>
      </c>
      <c r="Q82" s="117">
        <v>0</v>
      </c>
      <c r="R82" s="117">
        <v>0</v>
      </c>
      <c r="S82" s="117">
        <v>0</v>
      </c>
      <c r="T82" s="117">
        <v>0</v>
      </c>
      <c r="U82" s="117">
        <v>0</v>
      </c>
      <c r="V82" s="117">
        <v>0</v>
      </c>
      <c r="W82" s="117">
        <v>0</v>
      </c>
      <c r="X82" s="117">
        <v>0</v>
      </c>
      <c r="Y82" s="117">
        <v>0</v>
      </c>
      <c r="Z82" s="117">
        <v>0</v>
      </c>
      <c r="AA82" s="117">
        <v>0</v>
      </c>
      <c r="AB82" s="117">
        <v>0</v>
      </c>
      <c r="AC82" s="121">
        <v>251248.96</v>
      </c>
      <c r="AD82" s="121">
        <v>180612.99</v>
      </c>
      <c r="AE82" s="121">
        <v>0</v>
      </c>
      <c r="AF82" s="122">
        <v>2023</v>
      </c>
      <c r="AG82" s="122">
        <v>2023</v>
      </c>
      <c r="AH82" s="123">
        <v>2023</v>
      </c>
      <c r="BW82" s="125"/>
      <c r="CH82" s="105">
        <f t="shared" si="5"/>
        <v>1.1350493878126144E-9</v>
      </c>
    </row>
    <row r="83" spans="1:86" s="124" customFormat="1" x14ac:dyDescent="0.3">
      <c r="A83" s="79">
        <v>1</v>
      </c>
      <c r="B83" s="112">
        <f>SUBTOTAL(9,$A$22:A83)</f>
        <v>62</v>
      </c>
      <c r="C83" s="101" t="s">
        <v>7519</v>
      </c>
      <c r="D83" s="103">
        <f t="shared" ref="D83:D114" si="6">E83+F83+G83+H83+I83+J83+L83+N83+P83+R83+T83+U83+V83+W83+X83+Y83+Z83+AA83+AB83+AC83+AD83+AE83</f>
        <v>7851242.0399999991</v>
      </c>
      <c r="E83" s="117">
        <v>0</v>
      </c>
      <c r="F83" s="117">
        <v>0</v>
      </c>
      <c r="G83" s="117">
        <v>0</v>
      </c>
      <c r="H83" s="117">
        <v>0</v>
      </c>
      <c r="I83" s="117">
        <v>0</v>
      </c>
      <c r="J83" s="117">
        <v>0</v>
      </c>
      <c r="K83" s="119">
        <v>0</v>
      </c>
      <c r="L83" s="117">
        <v>0</v>
      </c>
      <c r="M83" s="117">
        <v>897</v>
      </c>
      <c r="N83" s="117">
        <v>7509899.3899999997</v>
      </c>
      <c r="O83" s="117">
        <v>0</v>
      </c>
      <c r="P83" s="117">
        <v>0</v>
      </c>
      <c r="Q83" s="117">
        <v>0</v>
      </c>
      <c r="R83" s="117">
        <v>0</v>
      </c>
      <c r="S83" s="117">
        <v>0</v>
      </c>
      <c r="T83" s="117">
        <v>0</v>
      </c>
      <c r="U83" s="117">
        <v>0</v>
      </c>
      <c r="V83" s="117">
        <v>0</v>
      </c>
      <c r="W83" s="117">
        <v>0</v>
      </c>
      <c r="X83" s="117">
        <v>0</v>
      </c>
      <c r="Y83" s="117">
        <v>0</v>
      </c>
      <c r="Z83" s="117">
        <v>0</v>
      </c>
      <c r="AA83" s="117">
        <v>0</v>
      </c>
      <c r="AB83" s="117">
        <v>0</v>
      </c>
      <c r="AC83" s="121">
        <v>160711.85</v>
      </c>
      <c r="AD83" s="121">
        <v>180630.8</v>
      </c>
      <c r="AE83" s="121">
        <v>0</v>
      </c>
      <c r="AF83" s="122">
        <v>2023</v>
      </c>
      <c r="AG83" s="122">
        <v>2023</v>
      </c>
      <c r="AH83" s="123">
        <v>2023</v>
      </c>
      <c r="BW83" s="125"/>
      <c r="CH83" s="105">
        <f t="shared" si="5"/>
        <v>-5.5297277867794037E-10</v>
      </c>
    </row>
    <row r="84" spans="1:86" s="124" customFormat="1" x14ac:dyDescent="0.3">
      <c r="A84" s="79">
        <v>1</v>
      </c>
      <c r="B84" s="112">
        <f>SUBTOTAL(9,$A$22:A84)</f>
        <v>63</v>
      </c>
      <c r="C84" s="101" t="s">
        <v>989</v>
      </c>
      <c r="D84" s="103">
        <f t="shared" si="6"/>
        <v>22560265.890000001</v>
      </c>
      <c r="E84" s="117">
        <v>1808721.49</v>
      </c>
      <c r="F84" s="117">
        <v>0</v>
      </c>
      <c r="G84" s="117">
        <v>15995290.67</v>
      </c>
      <c r="H84" s="117">
        <v>1717287.7</v>
      </c>
      <c r="I84" s="117">
        <v>2256441.88</v>
      </c>
      <c r="J84" s="117">
        <v>0</v>
      </c>
      <c r="K84" s="119">
        <v>0</v>
      </c>
      <c r="L84" s="117">
        <v>0</v>
      </c>
      <c r="M84" s="117">
        <v>0</v>
      </c>
      <c r="N84" s="117">
        <v>0</v>
      </c>
      <c r="O84" s="117">
        <v>0</v>
      </c>
      <c r="P84" s="117">
        <v>0</v>
      </c>
      <c r="Q84" s="117">
        <v>0</v>
      </c>
      <c r="R84" s="117">
        <v>0</v>
      </c>
      <c r="S84" s="117">
        <v>0</v>
      </c>
      <c r="T84" s="117">
        <v>0</v>
      </c>
      <c r="U84" s="117">
        <v>0</v>
      </c>
      <c r="V84" s="117">
        <v>0</v>
      </c>
      <c r="W84" s="117">
        <v>0</v>
      </c>
      <c r="X84" s="117">
        <v>0</v>
      </c>
      <c r="Y84" s="117">
        <v>0</v>
      </c>
      <c r="Z84" s="117">
        <v>0</v>
      </c>
      <c r="AA84" s="117">
        <v>0</v>
      </c>
      <c r="AB84" s="117">
        <v>0</v>
      </c>
      <c r="AC84" s="121">
        <v>466043.67</v>
      </c>
      <c r="AD84" s="121">
        <v>316480.48</v>
      </c>
      <c r="AE84" s="121">
        <v>0</v>
      </c>
      <c r="AF84" s="122">
        <v>2023</v>
      </c>
      <c r="AG84" s="122">
        <v>2023</v>
      </c>
      <c r="AH84" s="123">
        <v>2023</v>
      </c>
      <c r="BW84" s="125"/>
      <c r="CH84" s="105">
        <f t="shared" si="5"/>
        <v>2.2700987756252289E-9</v>
      </c>
    </row>
    <row r="85" spans="1:86" s="124" customFormat="1" x14ac:dyDescent="0.3">
      <c r="A85" s="79">
        <v>1</v>
      </c>
      <c r="B85" s="112">
        <f>SUBTOTAL(9,$A$22:A85)</f>
        <v>64</v>
      </c>
      <c r="C85" s="101" t="s">
        <v>1149</v>
      </c>
      <c r="D85" s="103">
        <f t="shared" si="6"/>
        <v>6866351.4299999997</v>
      </c>
      <c r="E85" s="117">
        <v>0</v>
      </c>
      <c r="F85" s="117">
        <v>0</v>
      </c>
      <c r="G85" s="117">
        <v>0</v>
      </c>
      <c r="H85" s="117">
        <v>0</v>
      </c>
      <c r="I85" s="117">
        <v>0</v>
      </c>
      <c r="J85" s="117">
        <v>0</v>
      </c>
      <c r="K85" s="119">
        <v>0</v>
      </c>
      <c r="L85" s="117">
        <v>0</v>
      </c>
      <c r="M85" s="117">
        <v>798.2</v>
      </c>
      <c r="N85" s="117">
        <v>6545705.3399999999</v>
      </c>
      <c r="O85" s="117">
        <v>0</v>
      </c>
      <c r="P85" s="117">
        <v>0</v>
      </c>
      <c r="Q85" s="117">
        <v>0</v>
      </c>
      <c r="R85" s="117">
        <v>0</v>
      </c>
      <c r="S85" s="117">
        <v>0</v>
      </c>
      <c r="T85" s="117">
        <v>0</v>
      </c>
      <c r="U85" s="117">
        <v>0</v>
      </c>
      <c r="V85" s="117">
        <v>0</v>
      </c>
      <c r="W85" s="117">
        <v>0</v>
      </c>
      <c r="X85" s="117">
        <v>0</v>
      </c>
      <c r="Y85" s="117">
        <v>0</v>
      </c>
      <c r="Z85" s="117">
        <v>0</v>
      </c>
      <c r="AA85" s="117">
        <v>0</v>
      </c>
      <c r="AB85" s="117">
        <v>0</v>
      </c>
      <c r="AC85" s="121">
        <v>140078.09</v>
      </c>
      <c r="AD85" s="121">
        <v>180568</v>
      </c>
      <c r="AE85" s="121">
        <v>0</v>
      </c>
      <c r="AF85" s="122">
        <v>2023</v>
      </c>
      <c r="AG85" s="122">
        <v>2023</v>
      </c>
      <c r="AH85" s="123">
        <v>2023</v>
      </c>
      <c r="BW85" s="125"/>
      <c r="CH85" s="105">
        <f t="shared" si="5"/>
        <v>-1.4551915228366852E-10</v>
      </c>
    </row>
    <row r="86" spans="1:86" s="124" customFormat="1" x14ac:dyDescent="0.3">
      <c r="A86" s="79">
        <v>1</v>
      </c>
      <c r="B86" s="112">
        <f>SUBTOTAL(9,$A$22:A86)</f>
        <v>65</v>
      </c>
      <c r="C86" s="101" t="s">
        <v>1185</v>
      </c>
      <c r="D86" s="103">
        <f t="shared" si="6"/>
        <v>9314204.5199999977</v>
      </c>
      <c r="E86" s="117">
        <v>0</v>
      </c>
      <c r="F86" s="117">
        <v>0</v>
      </c>
      <c r="G86" s="117">
        <v>0</v>
      </c>
      <c r="H86" s="117">
        <v>0</v>
      </c>
      <c r="I86" s="117">
        <v>0</v>
      </c>
      <c r="J86" s="117">
        <v>0</v>
      </c>
      <c r="K86" s="119">
        <v>0</v>
      </c>
      <c r="L86" s="117">
        <v>0</v>
      </c>
      <c r="M86" s="117">
        <v>860</v>
      </c>
      <c r="N86" s="117">
        <v>8958817.7899999991</v>
      </c>
      <c r="O86" s="117">
        <v>0</v>
      </c>
      <c r="P86" s="117">
        <v>0</v>
      </c>
      <c r="Q86" s="117">
        <v>0</v>
      </c>
      <c r="R86" s="117">
        <v>0</v>
      </c>
      <c r="S86" s="117">
        <v>0</v>
      </c>
      <c r="T86" s="117">
        <v>0</v>
      </c>
      <c r="U86" s="117">
        <v>0</v>
      </c>
      <c r="V86" s="117">
        <v>0</v>
      </c>
      <c r="W86" s="117">
        <v>0</v>
      </c>
      <c r="X86" s="117">
        <v>0</v>
      </c>
      <c r="Y86" s="117">
        <v>0</v>
      </c>
      <c r="Z86" s="117">
        <v>0</v>
      </c>
      <c r="AA86" s="117">
        <v>0</v>
      </c>
      <c r="AB86" s="117">
        <v>0</v>
      </c>
      <c r="AC86" s="121">
        <v>191718.7</v>
      </c>
      <c r="AD86" s="121">
        <v>163668.03</v>
      </c>
      <c r="AE86" s="121">
        <v>0</v>
      </c>
      <c r="AF86" s="122">
        <v>2023</v>
      </c>
      <c r="AG86" s="122">
        <v>2023</v>
      </c>
      <c r="AH86" s="123">
        <v>2023</v>
      </c>
      <c r="BW86" s="125"/>
      <c r="CH86" s="105">
        <f t="shared" si="5"/>
        <v>-1.4260876923799515E-9</v>
      </c>
    </row>
    <row r="87" spans="1:86" s="124" customFormat="1" x14ac:dyDescent="0.3">
      <c r="A87" s="79">
        <v>1</v>
      </c>
      <c r="B87" s="112">
        <f>SUBTOTAL(9,$A$22:A87)</f>
        <v>66</v>
      </c>
      <c r="C87" s="101" t="s">
        <v>5886</v>
      </c>
      <c r="D87" s="103">
        <f t="shared" si="6"/>
        <v>100275.9</v>
      </c>
      <c r="E87" s="117">
        <v>0</v>
      </c>
      <c r="F87" s="117">
        <v>0</v>
      </c>
      <c r="G87" s="117">
        <v>0</v>
      </c>
      <c r="H87" s="117">
        <v>0</v>
      </c>
      <c r="I87" s="117">
        <v>0</v>
      </c>
      <c r="J87" s="117">
        <v>0</v>
      </c>
      <c r="K87" s="119">
        <v>0</v>
      </c>
      <c r="L87" s="117">
        <v>0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117">
        <v>0</v>
      </c>
      <c r="T87" s="117">
        <v>0</v>
      </c>
      <c r="U87" s="117">
        <v>0</v>
      </c>
      <c r="V87" s="117">
        <v>0</v>
      </c>
      <c r="W87" s="117">
        <v>0</v>
      </c>
      <c r="X87" s="117">
        <v>0</v>
      </c>
      <c r="Y87" s="117">
        <v>0</v>
      </c>
      <c r="Z87" s="117">
        <v>0</v>
      </c>
      <c r="AA87" s="117">
        <v>0</v>
      </c>
      <c r="AB87" s="117">
        <v>0</v>
      </c>
      <c r="AC87" s="121">
        <v>0</v>
      </c>
      <c r="AD87" s="121">
        <v>100275.9</v>
      </c>
      <c r="AE87" s="121">
        <v>0</v>
      </c>
      <c r="AF87" s="122">
        <v>2023</v>
      </c>
      <c r="AG87" s="122" t="s">
        <v>17055</v>
      </c>
      <c r="AH87" s="123" t="s">
        <v>17055</v>
      </c>
      <c r="BW87" s="125"/>
      <c r="CH87" s="105">
        <f t="shared" si="5"/>
        <v>0</v>
      </c>
    </row>
    <row r="88" spans="1:86" s="124" customFormat="1" x14ac:dyDescent="0.3">
      <c r="A88" s="79">
        <v>1</v>
      </c>
      <c r="B88" s="112">
        <f>SUBTOTAL(9,$A$22:A88)</f>
        <v>67</v>
      </c>
      <c r="C88" s="101" t="s">
        <v>127</v>
      </c>
      <c r="D88" s="103">
        <f t="shared" si="6"/>
        <v>6803479.2000000002</v>
      </c>
      <c r="E88" s="117">
        <v>0</v>
      </c>
      <c r="F88" s="117">
        <v>0</v>
      </c>
      <c r="G88" s="117">
        <v>0</v>
      </c>
      <c r="H88" s="117">
        <v>0</v>
      </c>
      <c r="I88" s="117">
        <v>0</v>
      </c>
      <c r="J88" s="117">
        <v>0</v>
      </c>
      <c r="K88" s="119">
        <v>0</v>
      </c>
      <c r="L88" s="117">
        <v>0</v>
      </c>
      <c r="M88" s="117">
        <v>889.53</v>
      </c>
      <c r="N88" s="117">
        <v>6535544.5300000003</v>
      </c>
      <c r="O88" s="117">
        <v>0</v>
      </c>
      <c r="P88" s="117">
        <v>0</v>
      </c>
      <c r="Q88" s="117">
        <v>0</v>
      </c>
      <c r="R88" s="117">
        <v>0</v>
      </c>
      <c r="S88" s="117">
        <v>0</v>
      </c>
      <c r="T88" s="117">
        <v>0</v>
      </c>
      <c r="U88" s="117">
        <v>0</v>
      </c>
      <c r="V88" s="117">
        <v>0</v>
      </c>
      <c r="W88" s="117">
        <v>0</v>
      </c>
      <c r="X88" s="117">
        <v>0</v>
      </c>
      <c r="Y88" s="117">
        <v>0</v>
      </c>
      <c r="Z88" s="117">
        <v>0</v>
      </c>
      <c r="AA88" s="117">
        <v>0</v>
      </c>
      <c r="AB88" s="117">
        <v>0</v>
      </c>
      <c r="AC88" s="103">
        <v>139860.65</v>
      </c>
      <c r="AD88" s="121">
        <v>128074.02</v>
      </c>
      <c r="AE88" s="121">
        <v>0</v>
      </c>
      <c r="AF88" s="122">
        <v>2023</v>
      </c>
      <c r="AG88" s="122">
        <v>2023</v>
      </c>
      <c r="AH88" s="123">
        <v>2023</v>
      </c>
      <c r="BW88" s="125"/>
      <c r="CH88" s="105">
        <f t="shared" si="5"/>
        <v>-7.2759576141834259E-11</v>
      </c>
    </row>
    <row r="89" spans="1:86" s="124" customFormat="1" x14ac:dyDescent="0.3">
      <c r="A89" s="79">
        <v>1</v>
      </c>
      <c r="B89" s="112">
        <f>SUBTOTAL(9,$A$22:A89)</f>
        <v>68</v>
      </c>
      <c r="C89" s="101" t="s">
        <v>7023</v>
      </c>
      <c r="D89" s="103">
        <f t="shared" si="6"/>
        <v>8603206.7200000007</v>
      </c>
      <c r="E89" s="117">
        <v>0</v>
      </c>
      <c r="F89" s="117">
        <v>0</v>
      </c>
      <c r="G89" s="117">
        <v>0</v>
      </c>
      <c r="H89" s="117">
        <v>0</v>
      </c>
      <c r="I89" s="117">
        <v>0</v>
      </c>
      <c r="J89" s="117">
        <v>0</v>
      </c>
      <c r="K89" s="119">
        <v>0</v>
      </c>
      <c r="L89" s="117">
        <v>0</v>
      </c>
      <c r="M89" s="117">
        <v>1216.27</v>
      </c>
      <c r="N89" s="117">
        <v>8310898</v>
      </c>
      <c r="O89" s="117">
        <v>0</v>
      </c>
      <c r="P89" s="117">
        <v>0</v>
      </c>
      <c r="Q89" s="117">
        <v>0</v>
      </c>
      <c r="R89" s="117">
        <v>0</v>
      </c>
      <c r="S89" s="117">
        <v>0</v>
      </c>
      <c r="T89" s="117">
        <v>0</v>
      </c>
      <c r="U89" s="117">
        <v>0</v>
      </c>
      <c r="V89" s="117">
        <v>0</v>
      </c>
      <c r="W89" s="117">
        <v>0</v>
      </c>
      <c r="X89" s="117">
        <v>0</v>
      </c>
      <c r="Y89" s="117">
        <v>0</v>
      </c>
      <c r="Z89" s="117">
        <v>0</v>
      </c>
      <c r="AA89" s="117">
        <v>0</v>
      </c>
      <c r="AB89" s="117">
        <v>0</v>
      </c>
      <c r="AC89" s="121">
        <v>177853.22</v>
      </c>
      <c r="AD89" s="121">
        <v>114455.5</v>
      </c>
      <c r="AE89" s="121">
        <v>0</v>
      </c>
      <c r="AF89" s="122">
        <v>2023</v>
      </c>
      <c r="AG89" s="122">
        <v>2023</v>
      </c>
      <c r="AH89" s="123">
        <v>2023</v>
      </c>
      <c r="BW89" s="125"/>
      <c r="CH89" s="105">
        <f t="shared" si="5"/>
        <v>6.6938810050487518E-10</v>
      </c>
    </row>
    <row r="90" spans="1:86" s="124" customFormat="1" x14ac:dyDescent="0.3">
      <c r="A90" s="79">
        <v>1</v>
      </c>
      <c r="B90" s="112">
        <f>SUBTOTAL(9,$A$22:A90)</f>
        <v>69</v>
      </c>
      <c r="C90" s="101" t="s">
        <v>4680</v>
      </c>
      <c r="D90" s="103">
        <f t="shared" si="6"/>
        <v>7220586.4100000001</v>
      </c>
      <c r="E90" s="117">
        <v>0</v>
      </c>
      <c r="F90" s="117">
        <v>0</v>
      </c>
      <c r="G90" s="117">
        <v>0</v>
      </c>
      <c r="H90" s="117">
        <v>0</v>
      </c>
      <c r="I90" s="117">
        <v>0</v>
      </c>
      <c r="J90" s="117">
        <v>0</v>
      </c>
      <c r="K90" s="119">
        <v>0</v>
      </c>
      <c r="L90" s="117">
        <v>0</v>
      </c>
      <c r="M90" s="117">
        <v>830.1</v>
      </c>
      <c r="N90" s="117">
        <v>7069303.3200000003</v>
      </c>
      <c r="O90" s="117">
        <v>0</v>
      </c>
      <c r="P90" s="117">
        <v>0</v>
      </c>
      <c r="Q90" s="117">
        <v>0</v>
      </c>
      <c r="R90" s="117">
        <v>0</v>
      </c>
      <c r="S90" s="117">
        <v>0</v>
      </c>
      <c r="T90" s="117">
        <v>0</v>
      </c>
      <c r="U90" s="117">
        <v>0</v>
      </c>
      <c r="V90" s="117">
        <v>0</v>
      </c>
      <c r="W90" s="117">
        <v>0</v>
      </c>
      <c r="X90" s="117">
        <v>0</v>
      </c>
      <c r="Y90" s="117">
        <v>0</v>
      </c>
      <c r="Z90" s="117">
        <v>0</v>
      </c>
      <c r="AA90" s="117">
        <v>0</v>
      </c>
      <c r="AB90" s="117">
        <v>0</v>
      </c>
      <c r="AC90" s="121">
        <v>151283.09</v>
      </c>
      <c r="AD90" s="127">
        <v>0</v>
      </c>
      <c r="AE90" s="121">
        <v>0</v>
      </c>
      <c r="AF90" s="122" t="s">
        <v>17055</v>
      </c>
      <c r="AG90" s="122">
        <v>2023</v>
      </c>
      <c r="AH90" s="122">
        <v>2023</v>
      </c>
      <c r="BW90" s="125"/>
      <c r="CH90" s="105">
        <f t="shared" si="5"/>
        <v>-1.4551915228366852E-10</v>
      </c>
    </row>
    <row r="91" spans="1:86" s="124" customFormat="1" x14ac:dyDescent="0.3">
      <c r="A91" s="79">
        <v>1</v>
      </c>
      <c r="B91" s="112">
        <f>SUBTOTAL(9,$A$22:A91)</f>
        <v>70</v>
      </c>
      <c r="C91" s="101" t="s">
        <v>5007</v>
      </c>
      <c r="D91" s="103">
        <f t="shared" si="6"/>
        <v>4361296.29</v>
      </c>
      <c r="E91" s="117">
        <v>0</v>
      </c>
      <c r="F91" s="117">
        <v>0</v>
      </c>
      <c r="G91" s="117">
        <v>0</v>
      </c>
      <c r="H91" s="117">
        <v>0</v>
      </c>
      <c r="I91" s="117">
        <v>0</v>
      </c>
      <c r="J91" s="117">
        <v>0</v>
      </c>
      <c r="K91" s="119">
        <v>0</v>
      </c>
      <c r="L91" s="117">
        <v>0</v>
      </c>
      <c r="M91" s="117">
        <v>634.52</v>
      </c>
      <c r="N91" s="117">
        <v>4269920</v>
      </c>
      <c r="O91" s="117">
        <v>0</v>
      </c>
      <c r="P91" s="117">
        <v>0</v>
      </c>
      <c r="Q91" s="117">
        <v>0</v>
      </c>
      <c r="R91" s="117">
        <v>0</v>
      </c>
      <c r="S91" s="117">
        <v>0</v>
      </c>
      <c r="T91" s="117">
        <v>0</v>
      </c>
      <c r="U91" s="117">
        <v>0</v>
      </c>
      <c r="V91" s="117">
        <v>0</v>
      </c>
      <c r="W91" s="117">
        <v>0</v>
      </c>
      <c r="X91" s="117">
        <v>0</v>
      </c>
      <c r="Y91" s="117">
        <v>0</v>
      </c>
      <c r="Z91" s="117">
        <v>0</v>
      </c>
      <c r="AA91" s="117">
        <v>0</v>
      </c>
      <c r="AB91" s="117">
        <v>0</v>
      </c>
      <c r="AC91" s="103">
        <v>91376.29</v>
      </c>
      <c r="AD91" s="103">
        <v>0</v>
      </c>
      <c r="AE91" s="103">
        <v>0</v>
      </c>
      <c r="AF91" s="93" t="s">
        <v>17055</v>
      </c>
      <c r="AG91" s="122">
        <v>2023</v>
      </c>
      <c r="AH91" s="93">
        <v>2023</v>
      </c>
      <c r="BW91" s="125"/>
      <c r="CH91" s="105">
        <f t="shared" si="5"/>
        <v>4.3655745685100555E-11</v>
      </c>
    </row>
    <row r="92" spans="1:86" s="124" customFormat="1" x14ac:dyDescent="0.3">
      <c r="A92" s="79">
        <v>1</v>
      </c>
      <c r="B92" s="112">
        <f>SUBTOTAL(9,$A$22:A92)</f>
        <v>71</v>
      </c>
      <c r="C92" s="101" t="s">
        <v>5415</v>
      </c>
      <c r="D92" s="103">
        <f t="shared" si="6"/>
        <v>4662585.8</v>
      </c>
      <c r="E92" s="117">
        <v>0</v>
      </c>
      <c r="F92" s="117">
        <v>0</v>
      </c>
      <c r="G92" s="117">
        <v>0</v>
      </c>
      <c r="H92" s="117">
        <v>0</v>
      </c>
      <c r="I92" s="117">
        <v>0</v>
      </c>
      <c r="J92" s="117">
        <v>0</v>
      </c>
      <c r="K92" s="119">
        <v>0</v>
      </c>
      <c r="L92" s="117">
        <v>0</v>
      </c>
      <c r="M92" s="117">
        <f>524.77+106.3</f>
        <v>631.06999999999994</v>
      </c>
      <c r="N92" s="117">
        <v>4564897</v>
      </c>
      <c r="O92" s="117">
        <v>0</v>
      </c>
      <c r="P92" s="117">
        <v>0</v>
      </c>
      <c r="Q92" s="117">
        <v>0</v>
      </c>
      <c r="R92" s="117">
        <v>0</v>
      </c>
      <c r="S92" s="117">
        <v>0</v>
      </c>
      <c r="T92" s="117">
        <v>0</v>
      </c>
      <c r="U92" s="117">
        <v>0</v>
      </c>
      <c r="V92" s="117">
        <v>0</v>
      </c>
      <c r="W92" s="117">
        <v>0</v>
      </c>
      <c r="X92" s="117">
        <v>0</v>
      </c>
      <c r="Y92" s="117">
        <v>0</v>
      </c>
      <c r="Z92" s="117">
        <v>0</v>
      </c>
      <c r="AA92" s="117">
        <v>0</v>
      </c>
      <c r="AB92" s="117">
        <v>0</v>
      </c>
      <c r="AC92" s="103">
        <v>97688.8</v>
      </c>
      <c r="AD92" s="103">
        <v>0</v>
      </c>
      <c r="AE92" s="103">
        <v>0</v>
      </c>
      <c r="AF92" s="93" t="s">
        <v>17055</v>
      </c>
      <c r="AG92" s="122">
        <v>2023</v>
      </c>
      <c r="AH92" s="93">
        <v>2023</v>
      </c>
      <c r="BW92" s="125"/>
      <c r="CH92" s="105">
        <f t="shared" si="5"/>
        <v>-1.8917489796876907E-10</v>
      </c>
    </row>
    <row r="93" spans="1:86" s="124" customFormat="1" x14ac:dyDescent="0.3">
      <c r="A93" s="79">
        <v>1</v>
      </c>
      <c r="B93" s="112">
        <f>SUBTOTAL(9,$A$22:A93)</f>
        <v>72</v>
      </c>
      <c r="C93" s="101" t="s">
        <v>1312</v>
      </c>
      <c r="D93" s="103">
        <f t="shared" si="6"/>
        <v>15284735.229999999</v>
      </c>
      <c r="E93" s="117">
        <v>0</v>
      </c>
      <c r="F93" s="117">
        <v>0</v>
      </c>
      <c r="G93" s="117">
        <v>0</v>
      </c>
      <c r="H93" s="117">
        <v>0</v>
      </c>
      <c r="I93" s="117">
        <v>0</v>
      </c>
      <c r="J93" s="117">
        <v>0</v>
      </c>
      <c r="K93" s="119">
        <v>0</v>
      </c>
      <c r="L93" s="117">
        <v>0</v>
      </c>
      <c r="M93" s="117">
        <v>1688</v>
      </c>
      <c r="N93" s="117">
        <v>14964495.039999999</v>
      </c>
      <c r="O93" s="117">
        <v>0</v>
      </c>
      <c r="P93" s="117">
        <v>0</v>
      </c>
      <c r="Q93" s="117">
        <v>0</v>
      </c>
      <c r="R93" s="117">
        <v>0</v>
      </c>
      <c r="S93" s="117">
        <v>0</v>
      </c>
      <c r="T93" s="117">
        <v>0</v>
      </c>
      <c r="U93" s="117">
        <v>0</v>
      </c>
      <c r="V93" s="117">
        <v>0</v>
      </c>
      <c r="W93" s="117">
        <v>0</v>
      </c>
      <c r="X93" s="117">
        <v>0</v>
      </c>
      <c r="Y93" s="117">
        <v>0</v>
      </c>
      <c r="Z93" s="117">
        <v>0</v>
      </c>
      <c r="AA93" s="117">
        <v>0</v>
      </c>
      <c r="AB93" s="117">
        <v>0</v>
      </c>
      <c r="AC93" s="121">
        <v>320240.19</v>
      </c>
      <c r="AD93" s="121">
        <v>0</v>
      </c>
      <c r="AE93" s="121">
        <v>0</v>
      </c>
      <c r="AF93" s="122" t="s">
        <v>17055</v>
      </c>
      <c r="AG93" s="122">
        <v>2023</v>
      </c>
      <c r="AH93" s="123">
        <v>2023</v>
      </c>
      <c r="BW93" s="125"/>
      <c r="CH93" s="105">
        <f t="shared" si="5"/>
        <v>-5.2386894822120667E-10</v>
      </c>
    </row>
    <row r="94" spans="1:86" s="124" customFormat="1" x14ac:dyDescent="0.3">
      <c r="A94" s="79">
        <v>1</v>
      </c>
      <c r="B94" s="112">
        <f>SUBTOTAL(9,$A$22:A94)</f>
        <v>73</v>
      </c>
      <c r="C94" s="101" t="s">
        <v>1373</v>
      </c>
      <c r="D94" s="103">
        <f t="shared" si="6"/>
        <v>6067536.8499999996</v>
      </c>
      <c r="E94" s="117">
        <v>0</v>
      </c>
      <c r="F94" s="117">
        <v>0</v>
      </c>
      <c r="G94" s="117">
        <v>0</v>
      </c>
      <c r="H94" s="117">
        <v>0</v>
      </c>
      <c r="I94" s="117">
        <v>0</v>
      </c>
      <c r="J94" s="117">
        <v>0</v>
      </c>
      <c r="K94" s="119">
        <v>0</v>
      </c>
      <c r="L94" s="117">
        <v>0</v>
      </c>
      <c r="M94" s="114">
        <v>615</v>
      </c>
      <c r="N94" s="114">
        <v>5842500</v>
      </c>
      <c r="O94" s="117">
        <v>0</v>
      </c>
      <c r="P94" s="117">
        <v>0</v>
      </c>
      <c r="Q94" s="117">
        <v>0</v>
      </c>
      <c r="R94" s="117">
        <v>0</v>
      </c>
      <c r="S94" s="117">
        <v>0</v>
      </c>
      <c r="T94" s="117">
        <v>0</v>
      </c>
      <c r="U94" s="117">
        <v>0</v>
      </c>
      <c r="V94" s="117">
        <v>0</v>
      </c>
      <c r="W94" s="117">
        <v>0</v>
      </c>
      <c r="X94" s="117">
        <v>0</v>
      </c>
      <c r="Y94" s="117">
        <v>0</v>
      </c>
      <c r="Z94" s="117">
        <v>0</v>
      </c>
      <c r="AA94" s="117">
        <v>0</v>
      </c>
      <c r="AB94" s="117">
        <v>0</v>
      </c>
      <c r="AC94" s="121">
        <v>125029.5</v>
      </c>
      <c r="AD94" s="121">
        <v>100007.35</v>
      </c>
      <c r="AE94" s="121">
        <v>0</v>
      </c>
      <c r="AF94" s="122">
        <v>2023</v>
      </c>
      <c r="AG94" s="122">
        <v>2023</v>
      </c>
      <c r="AH94" s="123">
        <v>2023</v>
      </c>
      <c r="BW94" s="125"/>
      <c r="CH94" s="105"/>
    </row>
    <row r="95" spans="1:86" s="124" customFormat="1" x14ac:dyDescent="0.3">
      <c r="A95" s="79">
        <v>1</v>
      </c>
      <c r="B95" s="112">
        <f>SUBTOTAL(9,$A$22:A95)</f>
        <v>74</v>
      </c>
      <c r="C95" s="101" t="s">
        <v>6854</v>
      </c>
      <c r="D95" s="103">
        <f t="shared" si="6"/>
        <v>2846419.65</v>
      </c>
      <c r="E95" s="117">
        <v>0</v>
      </c>
      <c r="F95" s="117">
        <v>0</v>
      </c>
      <c r="G95" s="117">
        <v>2786782.5</v>
      </c>
      <c r="H95" s="117">
        <v>0</v>
      </c>
      <c r="I95" s="117">
        <v>0</v>
      </c>
      <c r="J95" s="117">
        <v>0</v>
      </c>
      <c r="K95" s="119">
        <v>0</v>
      </c>
      <c r="L95" s="117">
        <v>0</v>
      </c>
      <c r="M95" s="117">
        <v>0</v>
      </c>
      <c r="N95" s="117">
        <v>0</v>
      </c>
      <c r="O95" s="117">
        <v>0</v>
      </c>
      <c r="P95" s="117">
        <v>0</v>
      </c>
      <c r="Q95" s="117">
        <v>0</v>
      </c>
      <c r="R95" s="117">
        <v>0</v>
      </c>
      <c r="S95" s="117">
        <v>0</v>
      </c>
      <c r="T95" s="117">
        <v>0</v>
      </c>
      <c r="U95" s="117">
        <v>0</v>
      </c>
      <c r="V95" s="117">
        <v>0</v>
      </c>
      <c r="W95" s="117">
        <v>0</v>
      </c>
      <c r="X95" s="117">
        <v>0</v>
      </c>
      <c r="Y95" s="117">
        <v>0</v>
      </c>
      <c r="Z95" s="117">
        <v>0</v>
      </c>
      <c r="AA95" s="117">
        <v>0</v>
      </c>
      <c r="AB95" s="117">
        <v>0</v>
      </c>
      <c r="AC95" s="121">
        <v>59637.15</v>
      </c>
      <c r="AD95" s="121">
        <v>0</v>
      </c>
      <c r="AE95" s="121">
        <v>0</v>
      </c>
      <c r="AF95" s="122" t="s">
        <v>17055</v>
      </c>
      <c r="AG95" s="122">
        <v>2023</v>
      </c>
      <c r="AH95" s="123">
        <v>2023</v>
      </c>
      <c r="BW95" s="125"/>
      <c r="CH95" s="105"/>
    </row>
    <row r="96" spans="1:86" s="124" customFormat="1" x14ac:dyDescent="0.3">
      <c r="A96" s="79">
        <v>1</v>
      </c>
      <c r="B96" s="112">
        <f>SUBTOTAL(9,$A$22:A96)</f>
        <v>75</v>
      </c>
      <c r="C96" s="101" t="s">
        <v>7022</v>
      </c>
      <c r="D96" s="103">
        <f t="shared" si="6"/>
        <v>2074043.28</v>
      </c>
      <c r="E96" s="117">
        <v>0</v>
      </c>
      <c r="F96" s="117">
        <v>0</v>
      </c>
      <c r="G96" s="117">
        <v>0</v>
      </c>
      <c r="H96" s="117">
        <v>0</v>
      </c>
      <c r="I96" s="117">
        <v>0</v>
      </c>
      <c r="J96" s="117">
        <v>0</v>
      </c>
      <c r="K96" s="119">
        <v>0</v>
      </c>
      <c r="L96" s="117">
        <v>0</v>
      </c>
      <c r="M96" s="117">
        <v>385.7</v>
      </c>
      <c r="N96" s="117">
        <v>2030588.68</v>
      </c>
      <c r="O96" s="117">
        <v>0</v>
      </c>
      <c r="P96" s="117">
        <v>0</v>
      </c>
      <c r="Q96" s="117">
        <v>0</v>
      </c>
      <c r="R96" s="117">
        <v>0</v>
      </c>
      <c r="S96" s="117">
        <v>0</v>
      </c>
      <c r="T96" s="117">
        <v>0</v>
      </c>
      <c r="U96" s="117">
        <v>0</v>
      </c>
      <c r="V96" s="117">
        <v>0</v>
      </c>
      <c r="W96" s="117">
        <v>0</v>
      </c>
      <c r="X96" s="117">
        <v>0</v>
      </c>
      <c r="Y96" s="117">
        <v>0</v>
      </c>
      <c r="Z96" s="117">
        <v>0</v>
      </c>
      <c r="AA96" s="117">
        <v>0</v>
      </c>
      <c r="AB96" s="117">
        <v>0</v>
      </c>
      <c r="AC96" s="121">
        <v>43454.6</v>
      </c>
      <c r="AD96" s="121">
        <v>0</v>
      </c>
      <c r="AE96" s="121">
        <v>0</v>
      </c>
      <c r="AF96" s="122" t="s">
        <v>17055</v>
      </c>
      <c r="AG96" s="122">
        <v>2023</v>
      </c>
      <c r="AH96" s="123">
        <v>2023</v>
      </c>
      <c r="BW96" s="125"/>
      <c r="CH96" s="105"/>
    </row>
    <row r="97" spans="1:86" s="124" customFormat="1" x14ac:dyDescent="0.3">
      <c r="A97" s="79">
        <v>1</v>
      </c>
      <c r="B97" s="112">
        <f>SUBTOTAL(9,$A$22:A97)</f>
        <v>76</v>
      </c>
      <c r="C97" s="101" t="s">
        <v>7074</v>
      </c>
      <c r="D97" s="103">
        <f t="shared" si="6"/>
        <v>1956784.6700000002</v>
      </c>
      <c r="E97" s="117">
        <v>0</v>
      </c>
      <c r="F97" s="117">
        <v>0</v>
      </c>
      <c r="G97" s="117">
        <v>0</v>
      </c>
      <c r="H97" s="117">
        <v>0</v>
      </c>
      <c r="I97" s="117">
        <v>0</v>
      </c>
      <c r="J97" s="117">
        <v>0</v>
      </c>
      <c r="K97" s="119">
        <v>0</v>
      </c>
      <c r="L97" s="117">
        <v>0</v>
      </c>
      <c r="M97" s="117">
        <v>331.42</v>
      </c>
      <c r="N97" s="117">
        <v>1915786.83</v>
      </c>
      <c r="O97" s="117">
        <v>0</v>
      </c>
      <c r="P97" s="117">
        <v>0</v>
      </c>
      <c r="Q97" s="117">
        <v>0</v>
      </c>
      <c r="R97" s="117">
        <v>0</v>
      </c>
      <c r="S97" s="117">
        <v>0</v>
      </c>
      <c r="T97" s="117">
        <v>0</v>
      </c>
      <c r="U97" s="117">
        <v>0</v>
      </c>
      <c r="V97" s="117">
        <v>0</v>
      </c>
      <c r="W97" s="117">
        <v>0</v>
      </c>
      <c r="X97" s="117">
        <v>0</v>
      </c>
      <c r="Y97" s="117">
        <v>0</v>
      </c>
      <c r="Z97" s="117">
        <v>0</v>
      </c>
      <c r="AA97" s="117">
        <v>0</v>
      </c>
      <c r="AB97" s="117">
        <v>0</v>
      </c>
      <c r="AC97" s="121">
        <v>40997.839999999997</v>
      </c>
      <c r="AD97" s="121">
        <v>0</v>
      </c>
      <c r="AE97" s="121">
        <v>0</v>
      </c>
      <c r="AF97" s="122" t="s">
        <v>17055</v>
      </c>
      <c r="AG97" s="122">
        <v>2023</v>
      </c>
      <c r="AH97" s="123">
        <v>2023</v>
      </c>
      <c r="BW97" s="125"/>
      <c r="CH97" s="105"/>
    </row>
    <row r="98" spans="1:86" s="124" customFormat="1" x14ac:dyDescent="0.3">
      <c r="A98" s="79">
        <v>1</v>
      </c>
      <c r="B98" s="112">
        <f>SUBTOTAL(9,$A$22:A98)</f>
        <v>77</v>
      </c>
      <c r="C98" s="101" t="s">
        <v>7154</v>
      </c>
      <c r="D98" s="103">
        <f t="shared" si="6"/>
        <v>163126.06</v>
      </c>
      <c r="E98" s="117">
        <v>0</v>
      </c>
      <c r="F98" s="117">
        <v>0</v>
      </c>
      <c r="G98" s="117">
        <v>0</v>
      </c>
      <c r="H98" s="117">
        <v>0</v>
      </c>
      <c r="I98" s="117">
        <v>0</v>
      </c>
      <c r="J98" s="117">
        <v>0</v>
      </c>
      <c r="K98" s="119">
        <v>0</v>
      </c>
      <c r="L98" s="117">
        <v>0</v>
      </c>
      <c r="M98" s="117">
        <v>0</v>
      </c>
      <c r="N98" s="117">
        <v>0</v>
      </c>
      <c r="O98" s="117">
        <v>0</v>
      </c>
      <c r="P98" s="117">
        <v>0</v>
      </c>
      <c r="Q98" s="117">
        <v>0</v>
      </c>
      <c r="R98" s="117">
        <v>0</v>
      </c>
      <c r="S98" s="117">
        <v>0</v>
      </c>
      <c r="T98" s="117">
        <v>0</v>
      </c>
      <c r="U98" s="117">
        <v>0</v>
      </c>
      <c r="V98" s="117">
        <v>0</v>
      </c>
      <c r="W98" s="117">
        <v>0</v>
      </c>
      <c r="X98" s="117">
        <v>0</v>
      </c>
      <c r="Y98" s="117">
        <v>0</v>
      </c>
      <c r="Z98" s="117">
        <v>0</v>
      </c>
      <c r="AA98" s="117">
        <v>0</v>
      </c>
      <c r="AB98" s="117">
        <v>0</v>
      </c>
      <c r="AC98" s="121">
        <v>0</v>
      </c>
      <c r="AD98" s="121">
        <v>163126.06</v>
      </c>
      <c r="AE98" s="121">
        <v>0</v>
      </c>
      <c r="AF98" s="122">
        <v>2023</v>
      </c>
      <c r="AG98" s="122" t="s">
        <v>17055</v>
      </c>
      <c r="AH98" s="123" t="s">
        <v>17055</v>
      </c>
      <c r="BW98" s="125"/>
      <c r="CH98" s="105"/>
    </row>
    <row r="99" spans="1:86" s="124" customFormat="1" x14ac:dyDescent="0.3">
      <c r="A99" s="79">
        <v>1</v>
      </c>
      <c r="B99" s="112">
        <f>SUBTOTAL(9,$A$22:A99)</f>
        <v>78</v>
      </c>
      <c r="C99" s="386" t="s">
        <v>6908</v>
      </c>
      <c r="D99" s="175">
        <f t="shared" si="6"/>
        <v>185118.56</v>
      </c>
      <c r="E99" s="387">
        <v>0</v>
      </c>
      <c r="F99" s="387">
        <v>0</v>
      </c>
      <c r="G99" s="387">
        <v>0</v>
      </c>
      <c r="H99" s="387">
        <v>0</v>
      </c>
      <c r="I99" s="387">
        <v>0</v>
      </c>
      <c r="J99" s="387">
        <v>0</v>
      </c>
      <c r="K99" s="388">
        <v>0</v>
      </c>
      <c r="L99" s="387">
        <v>0</v>
      </c>
      <c r="M99" s="387">
        <v>0</v>
      </c>
      <c r="N99" s="387">
        <v>0</v>
      </c>
      <c r="O99" s="387">
        <v>0</v>
      </c>
      <c r="P99" s="387">
        <v>0</v>
      </c>
      <c r="Q99" s="387">
        <v>0</v>
      </c>
      <c r="R99" s="387">
        <v>0</v>
      </c>
      <c r="S99" s="387">
        <v>0</v>
      </c>
      <c r="T99" s="387">
        <v>0</v>
      </c>
      <c r="U99" s="387">
        <v>0</v>
      </c>
      <c r="V99" s="387">
        <v>0</v>
      </c>
      <c r="W99" s="387">
        <v>0</v>
      </c>
      <c r="X99" s="387">
        <v>0</v>
      </c>
      <c r="Y99" s="387">
        <v>0</v>
      </c>
      <c r="Z99" s="387">
        <v>0</v>
      </c>
      <c r="AA99" s="387">
        <v>0</v>
      </c>
      <c r="AB99" s="387">
        <v>0</v>
      </c>
      <c r="AC99" s="389">
        <v>0</v>
      </c>
      <c r="AD99" s="389">
        <v>185118.56</v>
      </c>
      <c r="AE99" s="389">
        <v>0</v>
      </c>
      <c r="AF99" s="390">
        <v>2023</v>
      </c>
      <c r="AG99" s="390" t="s">
        <v>17055</v>
      </c>
      <c r="AH99" s="391" t="s">
        <v>17055</v>
      </c>
      <c r="BW99" s="125"/>
      <c r="CH99" s="105"/>
    </row>
    <row r="100" spans="1:86" s="124" customFormat="1" x14ac:dyDescent="0.3">
      <c r="A100" s="79">
        <v>1</v>
      </c>
      <c r="B100" s="112">
        <f>SUBTOTAL(9,$A$22:A100)</f>
        <v>79</v>
      </c>
      <c r="C100" s="101" t="s">
        <v>133</v>
      </c>
      <c r="D100" s="103">
        <f t="shared" si="6"/>
        <v>205915.02</v>
      </c>
      <c r="E100" s="120">
        <v>0</v>
      </c>
      <c r="F100" s="120">
        <v>0</v>
      </c>
      <c r="G100" s="120">
        <v>0</v>
      </c>
      <c r="H100" s="120">
        <v>0</v>
      </c>
      <c r="I100" s="120">
        <v>0</v>
      </c>
      <c r="J100" s="120">
        <v>0</v>
      </c>
      <c r="K100" s="128">
        <v>0</v>
      </c>
      <c r="L100" s="120">
        <v>0</v>
      </c>
      <c r="M100" s="120">
        <v>0</v>
      </c>
      <c r="N100" s="120">
        <v>0</v>
      </c>
      <c r="O100" s="120">
        <v>0</v>
      </c>
      <c r="P100" s="120">
        <v>0</v>
      </c>
      <c r="Q100" s="120">
        <v>0</v>
      </c>
      <c r="R100" s="120">
        <v>0</v>
      </c>
      <c r="S100" s="120">
        <v>0</v>
      </c>
      <c r="T100" s="120">
        <v>0</v>
      </c>
      <c r="U100" s="120">
        <v>0</v>
      </c>
      <c r="V100" s="120">
        <v>0</v>
      </c>
      <c r="W100" s="120">
        <v>0</v>
      </c>
      <c r="X100" s="120">
        <v>0</v>
      </c>
      <c r="Y100" s="120">
        <v>0</v>
      </c>
      <c r="Z100" s="120">
        <v>0</v>
      </c>
      <c r="AA100" s="120">
        <v>0</v>
      </c>
      <c r="AB100" s="120">
        <v>0</v>
      </c>
      <c r="AC100" s="121">
        <v>0</v>
      </c>
      <c r="AD100" s="121">
        <v>205915.02</v>
      </c>
      <c r="AE100" s="121">
        <v>0</v>
      </c>
      <c r="AF100" s="122">
        <v>2023</v>
      </c>
      <c r="AG100" s="122" t="s">
        <v>17055</v>
      </c>
      <c r="AH100" s="122" t="s">
        <v>17055</v>
      </c>
      <c r="BW100" s="125"/>
      <c r="CH100" s="105"/>
    </row>
    <row r="101" spans="1:86" s="124" customFormat="1" x14ac:dyDescent="0.3">
      <c r="A101" s="79">
        <v>1</v>
      </c>
      <c r="B101" s="112">
        <f>SUBTOTAL(9,$A$22:A101)</f>
        <v>80</v>
      </c>
      <c r="C101" s="101" t="s">
        <v>7747</v>
      </c>
      <c r="D101" s="103">
        <f t="shared" si="6"/>
        <v>150000</v>
      </c>
      <c r="E101" s="120">
        <v>0</v>
      </c>
      <c r="F101" s="120">
        <v>0</v>
      </c>
      <c r="G101" s="120">
        <v>0</v>
      </c>
      <c r="H101" s="120">
        <v>0</v>
      </c>
      <c r="I101" s="120">
        <v>0</v>
      </c>
      <c r="J101" s="120">
        <v>0</v>
      </c>
      <c r="K101" s="128">
        <v>0</v>
      </c>
      <c r="L101" s="120">
        <v>0</v>
      </c>
      <c r="M101" s="120">
        <v>0</v>
      </c>
      <c r="N101" s="120">
        <v>0</v>
      </c>
      <c r="O101" s="120">
        <v>0</v>
      </c>
      <c r="P101" s="120">
        <v>0</v>
      </c>
      <c r="Q101" s="120">
        <v>0</v>
      </c>
      <c r="R101" s="120">
        <v>0</v>
      </c>
      <c r="S101" s="120">
        <v>0</v>
      </c>
      <c r="T101" s="120">
        <v>0</v>
      </c>
      <c r="U101" s="120">
        <v>0</v>
      </c>
      <c r="V101" s="120">
        <v>0</v>
      </c>
      <c r="W101" s="120">
        <v>0</v>
      </c>
      <c r="X101" s="120">
        <v>0</v>
      </c>
      <c r="Y101" s="120">
        <v>0</v>
      </c>
      <c r="Z101" s="120">
        <v>0</v>
      </c>
      <c r="AA101" s="120">
        <v>0</v>
      </c>
      <c r="AB101" s="120">
        <v>0</v>
      </c>
      <c r="AC101" s="121">
        <v>0</v>
      </c>
      <c r="AD101" s="121">
        <v>150000</v>
      </c>
      <c r="AE101" s="121">
        <v>0</v>
      </c>
      <c r="AF101" s="122">
        <v>2023</v>
      </c>
      <c r="AG101" s="122" t="s">
        <v>17055</v>
      </c>
      <c r="AH101" s="122" t="s">
        <v>17055</v>
      </c>
      <c r="BW101" s="125"/>
      <c r="CH101" s="105"/>
    </row>
    <row r="102" spans="1:86" s="124" customFormat="1" x14ac:dyDescent="0.3">
      <c r="A102" s="79">
        <v>1</v>
      </c>
      <c r="B102" s="112">
        <f>SUBTOTAL(9,$A$22:A102)</f>
        <v>81</v>
      </c>
      <c r="C102" s="101" t="s">
        <v>4799</v>
      </c>
      <c r="D102" s="103">
        <f t="shared" si="6"/>
        <v>150000</v>
      </c>
      <c r="E102" s="120">
        <v>0</v>
      </c>
      <c r="F102" s="120">
        <v>0</v>
      </c>
      <c r="G102" s="120">
        <v>0</v>
      </c>
      <c r="H102" s="120">
        <v>0</v>
      </c>
      <c r="I102" s="120">
        <v>0</v>
      </c>
      <c r="J102" s="120">
        <v>0</v>
      </c>
      <c r="K102" s="128">
        <v>0</v>
      </c>
      <c r="L102" s="120">
        <v>0</v>
      </c>
      <c r="M102" s="120">
        <v>0</v>
      </c>
      <c r="N102" s="120">
        <v>0</v>
      </c>
      <c r="O102" s="120">
        <v>0</v>
      </c>
      <c r="P102" s="120">
        <v>0</v>
      </c>
      <c r="Q102" s="120">
        <v>0</v>
      </c>
      <c r="R102" s="120">
        <v>0</v>
      </c>
      <c r="S102" s="120">
        <v>0</v>
      </c>
      <c r="T102" s="120">
        <v>0</v>
      </c>
      <c r="U102" s="120">
        <v>0</v>
      </c>
      <c r="V102" s="120">
        <v>0</v>
      </c>
      <c r="W102" s="120">
        <v>0</v>
      </c>
      <c r="X102" s="120">
        <v>0</v>
      </c>
      <c r="Y102" s="120">
        <v>0</v>
      </c>
      <c r="Z102" s="120">
        <v>0</v>
      </c>
      <c r="AA102" s="120">
        <v>0</v>
      </c>
      <c r="AB102" s="120">
        <v>0</v>
      </c>
      <c r="AC102" s="121">
        <v>0</v>
      </c>
      <c r="AD102" s="121">
        <v>150000</v>
      </c>
      <c r="AE102" s="121">
        <v>0</v>
      </c>
      <c r="AF102" s="122">
        <v>2023</v>
      </c>
      <c r="AG102" s="122" t="s">
        <v>17055</v>
      </c>
      <c r="AH102" s="122" t="s">
        <v>17055</v>
      </c>
      <c r="BW102" s="125"/>
      <c r="CH102" s="105"/>
    </row>
    <row r="103" spans="1:86" s="124" customFormat="1" x14ac:dyDescent="0.3">
      <c r="A103" s="79">
        <v>1</v>
      </c>
      <c r="B103" s="112">
        <f>SUBTOTAL(9,$A$22:A103)</f>
        <v>82</v>
      </c>
      <c r="C103" s="101" t="s">
        <v>5255</v>
      </c>
      <c r="D103" s="103">
        <f t="shared" si="6"/>
        <v>150000</v>
      </c>
      <c r="E103" s="120">
        <v>0</v>
      </c>
      <c r="F103" s="120">
        <v>0</v>
      </c>
      <c r="G103" s="120">
        <v>0</v>
      </c>
      <c r="H103" s="120">
        <v>0</v>
      </c>
      <c r="I103" s="120">
        <v>0</v>
      </c>
      <c r="J103" s="120">
        <v>0</v>
      </c>
      <c r="K103" s="128">
        <v>0</v>
      </c>
      <c r="L103" s="120">
        <v>0</v>
      </c>
      <c r="M103" s="120">
        <v>0</v>
      </c>
      <c r="N103" s="120">
        <v>0</v>
      </c>
      <c r="O103" s="120">
        <v>0</v>
      </c>
      <c r="P103" s="120">
        <v>0</v>
      </c>
      <c r="Q103" s="120">
        <v>0</v>
      </c>
      <c r="R103" s="120">
        <v>0</v>
      </c>
      <c r="S103" s="120">
        <v>0</v>
      </c>
      <c r="T103" s="120">
        <v>0</v>
      </c>
      <c r="U103" s="120">
        <v>0</v>
      </c>
      <c r="V103" s="120">
        <v>0</v>
      </c>
      <c r="W103" s="120">
        <v>0</v>
      </c>
      <c r="X103" s="120">
        <v>0</v>
      </c>
      <c r="Y103" s="120">
        <v>0</v>
      </c>
      <c r="Z103" s="120">
        <v>0</v>
      </c>
      <c r="AA103" s="120">
        <v>0</v>
      </c>
      <c r="AB103" s="120">
        <v>0</v>
      </c>
      <c r="AC103" s="121">
        <v>0</v>
      </c>
      <c r="AD103" s="121">
        <v>150000</v>
      </c>
      <c r="AE103" s="121">
        <v>0</v>
      </c>
      <c r="AF103" s="122">
        <v>2023</v>
      </c>
      <c r="AG103" s="122" t="s">
        <v>17055</v>
      </c>
      <c r="AH103" s="122" t="s">
        <v>17055</v>
      </c>
      <c r="BW103" s="125"/>
      <c r="CH103" s="105"/>
    </row>
    <row r="104" spans="1:86" s="124" customFormat="1" x14ac:dyDescent="0.3">
      <c r="A104" s="79">
        <v>1</v>
      </c>
      <c r="B104" s="112">
        <f>SUBTOTAL(9,$A$22:A104)</f>
        <v>83</v>
      </c>
      <c r="C104" s="101" t="s">
        <v>5258</v>
      </c>
      <c r="D104" s="103">
        <f t="shared" si="6"/>
        <v>150000</v>
      </c>
      <c r="E104" s="120">
        <v>0</v>
      </c>
      <c r="F104" s="120">
        <v>0</v>
      </c>
      <c r="G104" s="120">
        <v>0</v>
      </c>
      <c r="H104" s="120">
        <v>0</v>
      </c>
      <c r="I104" s="120">
        <v>0</v>
      </c>
      <c r="J104" s="120">
        <v>0</v>
      </c>
      <c r="K104" s="128">
        <v>0</v>
      </c>
      <c r="L104" s="120">
        <v>0</v>
      </c>
      <c r="M104" s="120">
        <v>0</v>
      </c>
      <c r="N104" s="120">
        <v>0</v>
      </c>
      <c r="O104" s="120">
        <v>0</v>
      </c>
      <c r="P104" s="120">
        <v>0</v>
      </c>
      <c r="Q104" s="120">
        <v>0</v>
      </c>
      <c r="R104" s="120">
        <v>0</v>
      </c>
      <c r="S104" s="120">
        <v>0</v>
      </c>
      <c r="T104" s="120">
        <v>0</v>
      </c>
      <c r="U104" s="120">
        <v>0</v>
      </c>
      <c r="V104" s="120">
        <v>0</v>
      </c>
      <c r="W104" s="120">
        <v>0</v>
      </c>
      <c r="X104" s="120">
        <v>0</v>
      </c>
      <c r="Y104" s="120">
        <v>0</v>
      </c>
      <c r="Z104" s="120">
        <v>0</v>
      </c>
      <c r="AA104" s="120">
        <v>0</v>
      </c>
      <c r="AB104" s="120">
        <v>0</v>
      </c>
      <c r="AC104" s="121">
        <v>0</v>
      </c>
      <c r="AD104" s="121">
        <v>150000</v>
      </c>
      <c r="AE104" s="121">
        <v>0</v>
      </c>
      <c r="AF104" s="122">
        <v>2023</v>
      </c>
      <c r="AG104" s="122" t="s">
        <v>17055</v>
      </c>
      <c r="AH104" s="122" t="s">
        <v>17055</v>
      </c>
      <c r="BW104" s="125"/>
      <c r="CH104" s="105"/>
    </row>
    <row r="105" spans="1:86" s="124" customFormat="1" x14ac:dyDescent="0.3">
      <c r="A105" s="79">
        <v>1</v>
      </c>
      <c r="B105" s="112">
        <f>SUBTOTAL(9,$A$22:A105)</f>
        <v>84</v>
      </c>
      <c r="C105" s="101" t="s">
        <v>97</v>
      </c>
      <c r="D105" s="103">
        <f t="shared" si="6"/>
        <v>150000</v>
      </c>
      <c r="E105" s="120">
        <v>0</v>
      </c>
      <c r="F105" s="120">
        <v>0</v>
      </c>
      <c r="G105" s="120">
        <v>0</v>
      </c>
      <c r="H105" s="120">
        <v>0</v>
      </c>
      <c r="I105" s="120">
        <v>0</v>
      </c>
      <c r="J105" s="120">
        <v>0</v>
      </c>
      <c r="K105" s="128">
        <v>0</v>
      </c>
      <c r="L105" s="120">
        <v>0</v>
      </c>
      <c r="M105" s="120">
        <v>0</v>
      </c>
      <c r="N105" s="120">
        <v>0</v>
      </c>
      <c r="O105" s="120">
        <v>0</v>
      </c>
      <c r="P105" s="120">
        <v>0</v>
      </c>
      <c r="Q105" s="120">
        <v>0</v>
      </c>
      <c r="R105" s="120">
        <v>0</v>
      </c>
      <c r="S105" s="120">
        <v>0</v>
      </c>
      <c r="T105" s="120">
        <v>0</v>
      </c>
      <c r="U105" s="120">
        <v>0</v>
      </c>
      <c r="V105" s="120">
        <v>0</v>
      </c>
      <c r="W105" s="120">
        <v>0</v>
      </c>
      <c r="X105" s="120">
        <v>0</v>
      </c>
      <c r="Y105" s="120">
        <v>0</v>
      </c>
      <c r="Z105" s="120">
        <v>0</v>
      </c>
      <c r="AA105" s="120">
        <v>0</v>
      </c>
      <c r="AB105" s="120">
        <v>0</v>
      </c>
      <c r="AC105" s="121">
        <v>0</v>
      </c>
      <c r="AD105" s="121">
        <v>150000</v>
      </c>
      <c r="AE105" s="121">
        <v>0</v>
      </c>
      <c r="AF105" s="122">
        <v>2023</v>
      </c>
      <c r="AG105" s="122" t="s">
        <v>17055</v>
      </c>
      <c r="AH105" s="122" t="s">
        <v>17055</v>
      </c>
      <c r="BW105" s="125"/>
      <c r="CH105" s="105"/>
    </row>
    <row r="106" spans="1:86" s="124" customFormat="1" x14ac:dyDescent="0.3">
      <c r="A106" s="79">
        <v>1</v>
      </c>
      <c r="B106" s="112">
        <f>SUBTOTAL(9,$A$22:A106)</f>
        <v>85</v>
      </c>
      <c r="C106" s="101" t="s">
        <v>5557</v>
      </c>
      <c r="D106" s="103">
        <f t="shared" si="6"/>
        <v>150000</v>
      </c>
      <c r="E106" s="120">
        <v>0</v>
      </c>
      <c r="F106" s="120">
        <v>0</v>
      </c>
      <c r="G106" s="120">
        <v>0</v>
      </c>
      <c r="H106" s="120">
        <v>0</v>
      </c>
      <c r="I106" s="120">
        <v>0</v>
      </c>
      <c r="J106" s="120">
        <v>0</v>
      </c>
      <c r="K106" s="128">
        <v>0</v>
      </c>
      <c r="L106" s="120">
        <v>0</v>
      </c>
      <c r="M106" s="120">
        <v>0</v>
      </c>
      <c r="N106" s="120">
        <v>0</v>
      </c>
      <c r="O106" s="120">
        <v>0</v>
      </c>
      <c r="P106" s="120">
        <v>0</v>
      </c>
      <c r="Q106" s="120">
        <v>0</v>
      </c>
      <c r="R106" s="120">
        <v>0</v>
      </c>
      <c r="S106" s="120">
        <v>0</v>
      </c>
      <c r="T106" s="120">
        <v>0</v>
      </c>
      <c r="U106" s="120">
        <v>0</v>
      </c>
      <c r="V106" s="120">
        <v>0</v>
      </c>
      <c r="W106" s="120">
        <v>0</v>
      </c>
      <c r="X106" s="120">
        <v>0</v>
      </c>
      <c r="Y106" s="120">
        <v>0</v>
      </c>
      <c r="Z106" s="120">
        <v>0</v>
      </c>
      <c r="AA106" s="120">
        <v>0</v>
      </c>
      <c r="AB106" s="120">
        <v>0</v>
      </c>
      <c r="AC106" s="121">
        <v>0</v>
      </c>
      <c r="AD106" s="121">
        <v>150000</v>
      </c>
      <c r="AE106" s="121">
        <v>0</v>
      </c>
      <c r="AF106" s="122">
        <v>2023</v>
      </c>
      <c r="AG106" s="122" t="s">
        <v>17055</v>
      </c>
      <c r="AH106" s="122" t="s">
        <v>17055</v>
      </c>
      <c r="BW106" s="125"/>
      <c r="CH106" s="105"/>
    </row>
    <row r="107" spans="1:86" s="124" customFormat="1" x14ac:dyDescent="0.3">
      <c r="A107" s="79">
        <v>1</v>
      </c>
      <c r="B107" s="112">
        <f>SUBTOTAL(9,$A$22:A107)</f>
        <v>86</v>
      </c>
      <c r="C107" s="101" t="s">
        <v>6166</v>
      </c>
      <c r="D107" s="103">
        <f t="shared" si="6"/>
        <v>150000</v>
      </c>
      <c r="E107" s="120">
        <v>0</v>
      </c>
      <c r="F107" s="120">
        <v>0</v>
      </c>
      <c r="G107" s="120">
        <v>0</v>
      </c>
      <c r="H107" s="120">
        <v>0</v>
      </c>
      <c r="I107" s="120">
        <v>0</v>
      </c>
      <c r="J107" s="120">
        <v>0</v>
      </c>
      <c r="K107" s="128">
        <v>0</v>
      </c>
      <c r="L107" s="120">
        <v>0</v>
      </c>
      <c r="M107" s="120">
        <v>0</v>
      </c>
      <c r="N107" s="120">
        <v>0</v>
      </c>
      <c r="O107" s="120">
        <v>0</v>
      </c>
      <c r="P107" s="120">
        <v>0</v>
      </c>
      <c r="Q107" s="120">
        <v>0</v>
      </c>
      <c r="R107" s="120">
        <v>0</v>
      </c>
      <c r="S107" s="120">
        <v>0</v>
      </c>
      <c r="T107" s="120">
        <v>0</v>
      </c>
      <c r="U107" s="120">
        <v>0</v>
      </c>
      <c r="V107" s="120">
        <v>0</v>
      </c>
      <c r="W107" s="120">
        <v>0</v>
      </c>
      <c r="X107" s="120">
        <v>0</v>
      </c>
      <c r="Y107" s="120">
        <v>0</v>
      </c>
      <c r="Z107" s="120">
        <v>0</v>
      </c>
      <c r="AA107" s="120">
        <v>0</v>
      </c>
      <c r="AB107" s="120">
        <v>0</v>
      </c>
      <c r="AC107" s="121">
        <v>0</v>
      </c>
      <c r="AD107" s="121">
        <v>150000</v>
      </c>
      <c r="AE107" s="121">
        <v>0</v>
      </c>
      <c r="AF107" s="122">
        <v>2023</v>
      </c>
      <c r="AG107" s="122" t="s">
        <v>17055</v>
      </c>
      <c r="AH107" s="122" t="s">
        <v>17055</v>
      </c>
      <c r="BW107" s="125"/>
      <c r="CH107" s="105"/>
    </row>
    <row r="108" spans="1:86" s="124" customFormat="1" x14ac:dyDescent="0.3">
      <c r="A108" s="79">
        <v>1</v>
      </c>
      <c r="B108" s="112">
        <f>SUBTOTAL(9,$A$22:A108)</f>
        <v>87</v>
      </c>
      <c r="C108" s="101" t="s">
        <v>4879</v>
      </c>
      <c r="D108" s="103">
        <f t="shared" si="6"/>
        <v>150000</v>
      </c>
      <c r="E108" s="120">
        <v>0</v>
      </c>
      <c r="F108" s="120">
        <v>0</v>
      </c>
      <c r="G108" s="120">
        <v>0</v>
      </c>
      <c r="H108" s="120">
        <v>0</v>
      </c>
      <c r="I108" s="120">
        <v>0</v>
      </c>
      <c r="J108" s="120">
        <v>0</v>
      </c>
      <c r="K108" s="128">
        <v>0</v>
      </c>
      <c r="L108" s="120">
        <v>0</v>
      </c>
      <c r="M108" s="120">
        <v>0</v>
      </c>
      <c r="N108" s="120">
        <v>0</v>
      </c>
      <c r="O108" s="120">
        <v>0</v>
      </c>
      <c r="P108" s="120">
        <v>0</v>
      </c>
      <c r="Q108" s="120">
        <v>0</v>
      </c>
      <c r="R108" s="120">
        <v>0</v>
      </c>
      <c r="S108" s="120">
        <v>0</v>
      </c>
      <c r="T108" s="120">
        <v>0</v>
      </c>
      <c r="U108" s="120">
        <v>0</v>
      </c>
      <c r="V108" s="120">
        <v>0</v>
      </c>
      <c r="W108" s="120">
        <v>0</v>
      </c>
      <c r="X108" s="120">
        <v>0</v>
      </c>
      <c r="Y108" s="120">
        <v>0</v>
      </c>
      <c r="Z108" s="120">
        <v>0</v>
      </c>
      <c r="AA108" s="120">
        <v>0</v>
      </c>
      <c r="AB108" s="120">
        <v>0</v>
      </c>
      <c r="AC108" s="121">
        <v>0</v>
      </c>
      <c r="AD108" s="121">
        <v>150000</v>
      </c>
      <c r="AE108" s="121">
        <v>0</v>
      </c>
      <c r="AF108" s="122">
        <v>2023</v>
      </c>
      <c r="AG108" s="122" t="s">
        <v>17055</v>
      </c>
      <c r="AH108" s="122" t="s">
        <v>17055</v>
      </c>
      <c r="BW108" s="125"/>
      <c r="CH108" s="105"/>
    </row>
    <row r="109" spans="1:86" s="124" customFormat="1" x14ac:dyDescent="0.3">
      <c r="A109" s="79">
        <v>1</v>
      </c>
      <c r="B109" s="112">
        <f>SUBTOTAL(9,$A$22:A109)</f>
        <v>88</v>
      </c>
      <c r="C109" s="101" t="s">
        <v>6767</v>
      </c>
      <c r="D109" s="103">
        <f t="shared" si="6"/>
        <v>150000</v>
      </c>
      <c r="E109" s="120">
        <v>0</v>
      </c>
      <c r="F109" s="120">
        <v>0</v>
      </c>
      <c r="G109" s="120">
        <v>0</v>
      </c>
      <c r="H109" s="120">
        <v>0</v>
      </c>
      <c r="I109" s="120">
        <v>0</v>
      </c>
      <c r="J109" s="120">
        <v>0</v>
      </c>
      <c r="K109" s="128">
        <v>0</v>
      </c>
      <c r="L109" s="120">
        <v>0</v>
      </c>
      <c r="M109" s="120">
        <v>0</v>
      </c>
      <c r="N109" s="120">
        <v>0</v>
      </c>
      <c r="O109" s="120">
        <v>0</v>
      </c>
      <c r="P109" s="120">
        <v>0</v>
      </c>
      <c r="Q109" s="120">
        <v>0</v>
      </c>
      <c r="R109" s="120">
        <v>0</v>
      </c>
      <c r="S109" s="120">
        <v>0</v>
      </c>
      <c r="T109" s="120">
        <v>0</v>
      </c>
      <c r="U109" s="120">
        <v>0</v>
      </c>
      <c r="V109" s="120">
        <v>0</v>
      </c>
      <c r="W109" s="120">
        <v>0</v>
      </c>
      <c r="X109" s="120">
        <v>0</v>
      </c>
      <c r="Y109" s="120">
        <v>0</v>
      </c>
      <c r="Z109" s="120">
        <v>0</v>
      </c>
      <c r="AA109" s="120">
        <v>0</v>
      </c>
      <c r="AB109" s="120">
        <v>0</v>
      </c>
      <c r="AC109" s="121">
        <v>0</v>
      </c>
      <c r="AD109" s="121">
        <v>150000</v>
      </c>
      <c r="AE109" s="121">
        <v>0</v>
      </c>
      <c r="AF109" s="122">
        <v>2023</v>
      </c>
      <c r="AG109" s="122" t="s">
        <v>17055</v>
      </c>
      <c r="AH109" s="122" t="s">
        <v>17055</v>
      </c>
      <c r="BW109" s="125"/>
      <c r="CH109" s="105"/>
    </row>
    <row r="110" spans="1:86" s="124" customFormat="1" x14ac:dyDescent="0.3">
      <c r="A110" s="79">
        <v>1</v>
      </c>
      <c r="B110" s="112">
        <f>SUBTOTAL(9,$A$22:A110)</f>
        <v>89</v>
      </c>
      <c r="C110" s="101" t="s">
        <v>17453</v>
      </c>
      <c r="D110" s="103">
        <f t="shared" si="6"/>
        <v>150000</v>
      </c>
      <c r="E110" s="120">
        <v>0</v>
      </c>
      <c r="F110" s="120">
        <v>0</v>
      </c>
      <c r="G110" s="120">
        <v>0</v>
      </c>
      <c r="H110" s="120">
        <v>0</v>
      </c>
      <c r="I110" s="120">
        <v>0</v>
      </c>
      <c r="J110" s="120">
        <v>0</v>
      </c>
      <c r="K110" s="128">
        <v>0</v>
      </c>
      <c r="L110" s="120">
        <v>0</v>
      </c>
      <c r="M110" s="120">
        <v>0</v>
      </c>
      <c r="N110" s="120">
        <v>0</v>
      </c>
      <c r="O110" s="120">
        <v>0</v>
      </c>
      <c r="P110" s="120">
        <v>0</v>
      </c>
      <c r="Q110" s="120">
        <v>0</v>
      </c>
      <c r="R110" s="120">
        <v>0</v>
      </c>
      <c r="S110" s="120">
        <v>0</v>
      </c>
      <c r="T110" s="120">
        <v>0</v>
      </c>
      <c r="U110" s="120">
        <v>0</v>
      </c>
      <c r="V110" s="120">
        <v>0</v>
      </c>
      <c r="W110" s="120">
        <v>0</v>
      </c>
      <c r="X110" s="120">
        <v>0</v>
      </c>
      <c r="Y110" s="120">
        <v>0</v>
      </c>
      <c r="Z110" s="120">
        <v>0</v>
      </c>
      <c r="AA110" s="120">
        <v>0</v>
      </c>
      <c r="AB110" s="120">
        <v>0</v>
      </c>
      <c r="AC110" s="121">
        <v>0</v>
      </c>
      <c r="AD110" s="121">
        <v>150000</v>
      </c>
      <c r="AE110" s="121">
        <v>0</v>
      </c>
      <c r="AF110" s="122">
        <v>2023</v>
      </c>
      <c r="AG110" s="122" t="s">
        <v>17055</v>
      </c>
      <c r="AH110" s="122" t="s">
        <v>17055</v>
      </c>
      <c r="BW110" s="125"/>
      <c r="CH110" s="105"/>
    </row>
    <row r="111" spans="1:86" s="124" customFormat="1" x14ac:dyDescent="0.3">
      <c r="A111" s="79">
        <v>1</v>
      </c>
      <c r="B111" s="112">
        <f>SUBTOTAL(9,$A$22:A111)</f>
        <v>90</v>
      </c>
      <c r="C111" s="101" t="s">
        <v>1120</v>
      </c>
      <c r="D111" s="103">
        <f t="shared" si="6"/>
        <v>150000</v>
      </c>
      <c r="E111" s="120">
        <v>0</v>
      </c>
      <c r="F111" s="120">
        <v>0</v>
      </c>
      <c r="G111" s="120">
        <v>0</v>
      </c>
      <c r="H111" s="120">
        <v>0</v>
      </c>
      <c r="I111" s="120">
        <v>0</v>
      </c>
      <c r="J111" s="120">
        <v>0</v>
      </c>
      <c r="K111" s="128">
        <v>0</v>
      </c>
      <c r="L111" s="120">
        <v>0</v>
      </c>
      <c r="M111" s="120">
        <v>0</v>
      </c>
      <c r="N111" s="120">
        <v>0</v>
      </c>
      <c r="O111" s="120">
        <v>0</v>
      </c>
      <c r="P111" s="120">
        <v>0</v>
      </c>
      <c r="Q111" s="120">
        <v>0</v>
      </c>
      <c r="R111" s="120">
        <v>0</v>
      </c>
      <c r="S111" s="120">
        <v>0</v>
      </c>
      <c r="T111" s="120">
        <v>0</v>
      </c>
      <c r="U111" s="120">
        <v>0</v>
      </c>
      <c r="V111" s="120">
        <v>0</v>
      </c>
      <c r="W111" s="120">
        <v>0</v>
      </c>
      <c r="X111" s="120">
        <v>0</v>
      </c>
      <c r="Y111" s="120">
        <v>0</v>
      </c>
      <c r="Z111" s="120">
        <v>0</v>
      </c>
      <c r="AA111" s="120">
        <v>0</v>
      </c>
      <c r="AB111" s="120">
        <v>0</v>
      </c>
      <c r="AC111" s="121">
        <v>0</v>
      </c>
      <c r="AD111" s="121">
        <v>150000</v>
      </c>
      <c r="AE111" s="121">
        <v>0</v>
      </c>
      <c r="AF111" s="122">
        <v>2023</v>
      </c>
      <c r="AG111" s="122" t="s">
        <v>17055</v>
      </c>
      <c r="AH111" s="122" t="s">
        <v>17055</v>
      </c>
      <c r="BW111" s="125"/>
      <c r="CH111" s="105"/>
    </row>
    <row r="112" spans="1:86" s="124" customFormat="1" x14ac:dyDescent="0.3">
      <c r="A112" s="79">
        <v>1</v>
      </c>
      <c r="B112" s="112">
        <f>SUBTOTAL(9,$A$22:A112)</f>
        <v>91</v>
      </c>
      <c r="C112" s="101" t="s">
        <v>6383</v>
      </c>
      <c r="D112" s="103">
        <f t="shared" si="6"/>
        <v>150000</v>
      </c>
      <c r="E112" s="120">
        <v>0</v>
      </c>
      <c r="F112" s="120">
        <v>0</v>
      </c>
      <c r="G112" s="120">
        <v>0</v>
      </c>
      <c r="H112" s="120">
        <v>0</v>
      </c>
      <c r="I112" s="120">
        <v>0</v>
      </c>
      <c r="J112" s="120">
        <v>0</v>
      </c>
      <c r="K112" s="128">
        <v>0</v>
      </c>
      <c r="L112" s="120">
        <v>0</v>
      </c>
      <c r="M112" s="120">
        <v>0</v>
      </c>
      <c r="N112" s="120">
        <v>0</v>
      </c>
      <c r="O112" s="120">
        <v>0</v>
      </c>
      <c r="P112" s="120">
        <v>0</v>
      </c>
      <c r="Q112" s="120">
        <v>0</v>
      </c>
      <c r="R112" s="120">
        <v>0</v>
      </c>
      <c r="S112" s="120">
        <v>0</v>
      </c>
      <c r="T112" s="120">
        <v>0</v>
      </c>
      <c r="U112" s="120">
        <v>0</v>
      </c>
      <c r="V112" s="120">
        <v>0</v>
      </c>
      <c r="W112" s="120">
        <v>0</v>
      </c>
      <c r="X112" s="120">
        <v>0</v>
      </c>
      <c r="Y112" s="120">
        <v>0</v>
      </c>
      <c r="Z112" s="120">
        <v>0</v>
      </c>
      <c r="AA112" s="120">
        <v>0</v>
      </c>
      <c r="AB112" s="120">
        <v>0</v>
      </c>
      <c r="AC112" s="121">
        <v>0</v>
      </c>
      <c r="AD112" s="121">
        <v>150000</v>
      </c>
      <c r="AE112" s="121">
        <v>0</v>
      </c>
      <c r="AF112" s="122">
        <v>2023</v>
      </c>
      <c r="AG112" s="122" t="s">
        <v>17055</v>
      </c>
      <c r="AH112" s="122" t="s">
        <v>17055</v>
      </c>
      <c r="BW112" s="125"/>
      <c r="CH112" s="105"/>
    </row>
    <row r="113" spans="1:86" s="124" customFormat="1" x14ac:dyDescent="0.3">
      <c r="A113" s="79">
        <v>1</v>
      </c>
      <c r="B113" s="112">
        <f>SUBTOTAL(9,$A$22:A113)</f>
        <v>92</v>
      </c>
      <c r="C113" s="101" t="s">
        <v>1171</v>
      </c>
      <c r="D113" s="103">
        <f t="shared" si="6"/>
        <v>150000</v>
      </c>
      <c r="E113" s="120">
        <v>0</v>
      </c>
      <c r="F113" s="120">
        <v>0</v>
      </c>
      <c r="G113" s="120">
        <v>0</v>
      </c>
      <c r="H113" s="120">
        <v>0</v>
      </c>
      <c r="I113" s="120">
        <v>0</v>
      </c>
      <c r="J113" s="120">
        <v>0</v>
      </c>
      <c r="K113" s="128">
        <v>0</v>
      </c>
      <c r="L113" s="120">
        <v>0</v>
      </c>
      <c r="M113" s="120">
        <v>0</v>
      </c>
      <c r="N113" s="120">
        <v>0</v>
      </c>
      <c r="O113" s="120">
        <v>0</v>
      </c>
      <c r="P113" s="120">
        <v>0</v>
      </c>
      <c r="Q113" s="120">
        <v>0</v>
      </c>
      <c r="R113" s="120">
        <v>0</v>
      </c>
      <c r="S113" s="120">
        <v>0</v>
      </c>
      <c r="T113" s="120">
        <v>0</v>
      </c>
      <c r="U113" s="120">
        <v>0</v>
      </c>
      <c r="V113" s="120">
        <v>0</v>
      </c>
      <c r="W113" s="120">
        <v>0</v>
      </c>
      <c r="X113" s="120">
        <v>0</v>
      </c>
      <c r="Y113" s="120">
        <v>0</v>
      </c>
      <c r="Z113" s="120">
        <v>0</v>
      </c>
      <c r="AA113" s="120">
        <v>0</v>
      </c>
      <c r="AB113" s="120">
        <v>0</v>
      </c>
      <c r="AC113" s="121">
        <v>0</v>
      </c>
      <c r="AD113" s="121">
        <v>150000</v>
      </c>
      <c r="AE113" s="121">
        <v>0</v>
      </c>
      <c r="AF113" s="122">
        <v>2023</v>
      </c>
      <c r="AG113" s="122" t="s">
        <v>17055</v>
      </c>
      <c r="AH113" s="122" t="s">
        <v>17055</v>
      </c>
      <c r="BW113" s="125"/>
      <c r="CH113" s="105"/>
    </row>
    <row r="114" spans="1:86" s="124" customFormat="1" x14ac:dyDescent="0.3">
      <c r="A114" s="79">
        <v>1</v>
      </c>
      <c r="B114" s="112">
        <f>SUBTOTAL(9,$A$22:A114)</f>
        <v>93</v>
      </c>
      <c r="C114" s="101" t="s">
        <v>5889</v>
      </c>
      <c r="D114" s="103">
        <f t="shared" si="6"/>
        <v>150000</v>
      </c>
      <c r="E114" s="120">
        <v>0</v>
      </c>
      <c r="F114" s="120">
        <v>0</v>
      </c>
      <c r="G114" s="120">
        <v>0</v>
      </c>
      <c r="H114" s="120">
        <v>0</v>
      </c>
      <c r="I114" s="120">
        <v>0</v>
      </c>
      <c r="J114" s="120">
        <v>0</v>
      </c>
      <c r="K114" s="128">
        <v>0</v>
      </c>
      <c r="L114" s="120">
        <v>0</v>
      </c>
      <c r="M114" s="120">
        <v>0</v>
      </c>
      <c r="N114" s="120">
        <v>0</v>
      </c>
      <c r="O114" s="120">
        <v>0</v>
      </c>
      <c r="P114" s="120">
        <v>0</v>
      </c>
      <c r="Q114" s="120">
        <v>0</v>
      </c>
      <c r="R114" s="120">
        <v>0</v>
      </c>
      <c r="S114" s="120">
        <v>0</v>
      </c>
      <c r="T114" s="120">
        <v>0</v>
      </c>
      <c r="U114" s="120">
        <v>0</v>
      </c>
      <c r="V114" s="120">
        <v>0</v>
      </c>
      <c r="W114" s="120">
        <v>0</v>
      </c>
      <c r="X114" s="120">
        <v>0</v>
      </c>
      <c r="Y114" s="120">
        <v>0</v>
      </c>
      <c r="Z114" s="120">
        <v>0</v>
      </c>
      <c r="AA114" s="120">
        <v>0</v>
      </c>
      <c r="AB114" s="120">
        <v>0</v>
      </c>
      <c r="AC114" s="121">
        <v>0</v>
      </c>
      <c r="AD114" s="121">
        <v>150000</v>
      </c>
      <c r="AE114" s="121">
        <v>0</v>
      </c>
      <c r="AF114" s="122">
        <v>2023</v>
      </c>
      <c r="AG114" s="122" t="s">
        <v>17055</v>
      </c>
      <c r="AH114" s="122" t="s">
        <v>17055</v>
      </c>
      <c r="BW114" s="125"/>
      <c r="CH114" s="105"/>
    </row>
    <row r="115" spans="1:86" x14ac:dyDescent="0.3">
      <c r="B115" s="106" t="s">
        <v>568</v>
      </c>
      <c r="C115" s="106"/>
      <c r="D115" s="102">
        <f>SUM(D116:D128)</f>
        <v>100830004.40000001</v>
      </c>
      <c r="E115" s="103">
        <f t="shared" ref="E115:AE115" si="7">SUM(E116:E128)</f>
        <v>0</v>
      </c>
      <c r="F115" s="103">
        <f t="shared" si="7"/>
        <v>0</v>
      </c>
      <c r="G115" s="103">
        <f t="shared" si="7"/>
        <v>0</v>
      </c>
      <c r="H115" s="103">
        <f t="shared" si="7"/>
        <v>0</v>
      </c>
      <c r="I115" s="103">
        <f t="shared" si="7"/>
        <v>0</v>
      </c>
      <c r="J115" s="103">
        <f t="shared" si="7"/>
        <v>0</v>
      </c>
      <c r="K115" s="104">
        <f t="shared" si="7"/>
        <v>0</v>
      </c>
      <c r="L115" s="103">
        <f t="shared" si="7"/>
        <v>0</v>
      </c>
      <c r="M115" s="103">
        <f t="shared" si="7"/>
        <v>11442.62</v>
      </c>
      <c r="N115" s="103">
        <f t="shared" si="7"/>
        <v>95784772.820000008</v>
      </c>
      <c r="O115" s="103">
        <f t="shared" si="7"/>
        <v>0</v>
      </c>
      <c r="P115" s="103">
        <f t="shared" si="7"/>
        <v>0</v>
      </c>
      <c r="Q115" s="103">
        <f t="shared" si="7"/>
        <v>450.1</v>
      </c>
      <c r="R115" s="103">
        <f t="shared" si="7"/>
        <v>1437542.17</v>
      </c>
      <c r="S115" s="103">
        <f t="shared" si="7"/>
        <v>0</v>
      </c>
      <c r="T115" s="103">
        <f t="shared" si="7"/>
        <v>0</v>
      </c>
      <c r="U115" s="103">
        <f t="shared" si="7"/>
        <v>0</v>
      </c>
      <c r="V115" s="103">
        <f t="shared" si="7"/>
        <v>0</v>
      </c>
      <c r="W115" s="103">
        <f t="shared" si="7"/>
        <v>0</v>
      </c>
      <c r="X115" s="103">
        <f t="shared" si="7"/>
        <v>0</v>
      </c>
      <c r="Y115" s="103">
        <f t="shared" si="7"/>
        <v>0</v>
      </c>
      <c r="Z115" s="103">
        <f t="shared" si="7"/>
        <v>0</v>
      </c>
      <c r="AA115" s="103">
        <f t="shared" si="7"/>
        <v>0</v>
      </c>
      <c r="AB115" s="103">
        <f t="shared" si="7"/>
        <v>0</v>
      </c>
      <c r="AC115" s="103">
        <f t="shared" si="7"/>
        <v>1820597.0399999998</v>
      </c>
      <c r="AD115" s="103">
        <f t="shared" si="7"/>
        <v>1667092.37</v>
      </c>
      <c r="AE115" s="103">
        <f t="shared" si="7"/>
        <v>120000</v>
      </c>
      <c r="AF115" s="93" t="s">
        <v>17029</v>
      </c>
      <c r="AG115" s="93" t="s">
        <v>17029</v>
      </c>
      <c r="AH115" s="93" t="s">
        <v>17029</v>
      </c>
      <c r="AI115" s="107"/>
      <c r="AJ115" s="107"/>
      <c r="AK115" s="107"/>
      <c r="AL115" s="107"/>
      <c r="AM115" s="108"/>
      <c r="AN115" s="108"/>
      <c r="AO115" s="108"/>
      <c r="AP115" s="108"/>
      <c r="AQ115" s="108"/>
      <c r="AR115" s="108"/>
      <c r="AS115" s="108"/>
      <c r="AT115" s="108"/>
      <c r="AU115" s="108"/>
      <c r="AV115" s="108"/>
      <c r="AW115" s="108"/>
      <c r="AX115" s="109"/>
      <c r="AY115" s="109"/>
      <c r="AZ115" s="108"/>
      <c r="BA115" s="108"/>
      <c r="BB115" s="110"/>
      <c r="BC115" s="111">
        <f t="shared" si="2"/>
        <v>-11442.62</v>
      </c>
      <c r="BJ115" s="79" t="e">
        <f>VLOOKUP(C115,BM:BO,3,FALSE)</f>
        <v>#N/A</v>
      </c>
      <c r="BM115" s="79" t="s">
        <v>3885</v>
      </c>
      <c r="BN115" s="79" t="s">
        <v>660</v>
      </c>
      <c r="BO115" s="79" t="s">
        <v>772</v>
      </c>
      <c r="BU115" s="79" t="s">
        <v>3885</v>
      </c>
      <c r="BV115" s="79" t="s">
        <v>660</v>
      </c>
      <c r="BW115" s="79" t="s">
        <v>772</v>
      </c>
      <c r="CH115" s="105">
        <f t="shared" si="5"/>
        <v>-1.6298145055770874E-9</v>
      </c>
    </row>
    <row r="116" spans="1:86" x14ac:dyDescent="0.3">
      <c r="A116" s="79">
        <v>1</v>
      </c>
      <c r="B116" s="112">
        <f>SUBTOTAL(9,$A$22:A116)</f>
        <v>94</v>
      </c>
      <c r="C116" s="118" t="s">
        <v>569</v>
      </c>
      <c r="D116" s="103">
        <f t="shared" ref="D116:D128" si="8">E116+F116+G116+H116+I116+J116+L116+N116+P116+R116+T116+U116+V116+W116+X116+Y116+Z116+AA116+AB116+AC116+AD116+AE116</f>
        <v>14604033.84</v>
      </c>
      <c r="E116" s="120">
        <v>0</v>
      </c>
      <c r="F116" s="120">
        <v>0</v>
      </c>
      <c r="G116" s="120">
        <v>0</v>
      </c>
      <c r="H116" s="120">
        <v>0</v>
      </c>
      <c r="I116" s="120">
        <v>0</v>
      </c>
      <c r="J116" s="120">
        <v>0</v>
      </c>
      <c r="K116" s="128">
        <v>0</v>
      </c>
      <c r="L116" s="120">
        <v>0</v>
      </c>
      <c r="M116" s="129">
        <v>1622</v>
      </c>
      <c r="N116" s="103">
        <v>14102245.779999999</v>
      </c>
      <c r="O116" s="120">
        <v>0</v>
      </c>
      <c r="P116" s="120">
        <v>0</v>
      </c>
      <c r="Q116" s="103">
        <v>0</v>
      </c>
      <c r="R116" s="103">
        <v>0</v>
      </c>
      <c r="S116" s="120">
        <v>0</v>
      </c>
      <c r="T116" s="120">
        <v>0</v>
      </c>
      <c r="U116" s="120">
        <v>0</v>
      </c>
      <c r="V116" s="120">
        <v>0</v>
      </c>
      <c r="W116" s="120">
        <v>0</v>
      </c>
      <c r="X116" s="120">
        <v>0</v>
      </c>
      <c r="Y116" s="120">
        <v>0</v>
      </c>
      <c r="Z116" s="120">
        <v>0</v>
      </c>
      <c r="AA116" s="120">
        <v>0</v>
      </c>
      <c r="AB116" s="120">
        <v>0</v>
      </c>
      <c r="AC116" s="103">
        <f>ROUND(N116*2.14%,2)</f>
        <v>301788.06</v>
      </c>
      <c r="AD116" s="120">
        <v>200000</v>
      </c>
      <c r="AE116" s="120">
        <v>0</v>
      </c>
      <c r="AF116" s="93">
        <v>2023</v>
      </c>
      <c r="AG116" s="93">
        <v>2023</v>
      </c>
      <c r="AH116" s="93">
        <v>2023</v>
      </c>
      <c r="AI116" s="107"/>
      <c r="AJ116" s="107"/>
      <c r="AK116" s="107"/>
      <c r="AL116" s="107"/>
      <c r="AM116" s="108" t="s">
        <v>16957</v>
      </c>
      <c r="AN116" s="108" t="s">
        <v>16953</v>
      </c>
      <c r="AO116" s="108">
        <v>0</v>
      </c>
      <c r="AP116" s="108" t="s">
        <v>16967</v>
      </c>
      <c r="AQ116" s="108" t="s">
        <v>16967</v>
      </c>
      <c r="AR116" s="108" t="s">
        <v>16967</v>
      </c>
      <c r="AS116" s="108"/>
      <c r="AT116" s="108"/>
      <c r="AU116" s="108"/>
      <c r="AV116" s="108"/>
      <c r="AW116" s="108" t="s">
        <v>639</v>
      </c>
      <c r="AX116" s="109">
        <v>6379.1</v>
      </c>
      <c r="AY116" s="109">
        <v>1622</v>
      </c>
      <c r="AZ116" s="108" t="s">
        <v>2993</v>
      </c>
      <c r="BA116" s="108">
        <v>2007</v>
      </c>
      <c r="BB116" s="110"/>
      <c r="BC116" s="111">
        <f t="shared" si="2"/>
        <v>0</v>
      </c>
      <c r="BJ116" s="79" t="str">
        <f>VLOOKUP(C116,BM:BO,3,FALSE)</f>
        <v>1800.000</v>
      </c>
      <c r="BM116" s="79" t="s">
        <v>3886</v>
      </c>
      <c r="BN116" s="79" t="s">
        <v>3049</v>
      </c>
      <c r="BO116" s="79" t="s">
        <v>2985</v>
      </c>
      <c r="BU116" s="79" t="s">
        <v>3886</v>
      </c>
      <c r="BV116" s="79" t="s">
        <v>3049</v>
      </c>
      <c r="BW116" s="79" t="s">
        <v>2985</v>
      </c>
      <c r="CH116" s="105">
        <f t="shared" si="5"/>
        <v>5.2386894822120667E-10</v>
      </c>
    </row>
    <row r="117" spans="1:86" x14ac:dyDescent="0.3">
      <c r="A117" s="79">
        <v>1</v>
      </c>
      <c r="B117" s="112">
        <f>SUBTOTAL(9,$A$22:A117)</f>
        <v>95</v>
      </c>
      <c r="C117" s="118" t="s">
        <v>570</v>
      </c>
      <c r="D117" s="103">
        <f t="shared" si="8"/>
        <v>11048027.58</v>
      </c>
      <c r="E117" s="120">
        <v>0</v>
      </c>
      <c r="F117" s="120">
        <v>0</v>
      </c>
      <c r="G117" s="120">
        <v>0</v>
      </c>
      <c r="H117" s="120">
        <v>0</v>
      </c>
      <c r="I117" s="120">
        <v>0</v>
      </c>
      <c r="J117" s="120">
        <v>0</v>
      </c>
      <c r="K117" s="128">
        <v>0</v>
      </c>
      <c r="L117" s="120">
        <v>0</v>
      </c>
      <c r="M117" s="129">
        <v>1279</v>
      </c>
      <c r="N117" s="103">
        <v>10620743.67</v>
      </c>
      <c r="O117" s="120">
        <v>0</v>
      </c>
      <c r="P117" s="120">
        <v>0</v>
      </c>
      <c r="Q117" s="103">
        <v>0</v>
      </c>
      <c r="R117" s="103">
        <v>0</v>
      </c>
      <c r="S117" s="120">
        <v>0</v>
      </c>
      <c r="T117" s="120">
        <v>0</v>
      </c>
      <c r="U117" s="120">
        <v>0</v>
      </c>
      <c r="V117" s="120">
        <v>0</v>
      </c>
      <c r="W117" s="120">
        <v>0</v>
      </c>
      <c r="X117" s="120">
        <v>0</v>
      </c>
      <c r="Y117" s="120">
        <v>0</v>
      </c>
      <c r="Z117" s="120">
        <v>0</v>
      </c>
      <c r="AA117" s="120">
        <v>0</v>
      </c>
      <c r="AB117" s="120">
        <v>0</v>
      </c>
      <c r="AC117" s="103">
        <f>ROUND(N117*2.14%,2)</f>
        <v>227283.91</v>
      </c>
      <c r="AD117" s="120">
        <v>200000</v>
      </c>
      <c r="AE117" s="120">
        <v>0</v>
      </c>
      <c r="AF117" s="93">
        <v>2023</v>
      </c>
      <c r="AG117" s="93">
        <v>2023</v>
      </c>
      <c r="AH117" s="93">
        <v>2023</v>
      </c>
      <c r="AI117" s="107"/>
      <c r="AJ117" s="107"/>
      <c r="AK117" s="107"/>
      <c r="AL117" s="107"/>
      <c r="AM117" s="108" t="s">
        <v>16963</v>
      </c>
      <c r="AN117" s="108" t="s">
        <v>16954</v>
      </c>
      <c r="AO117" s="108">
        <v>0</v>
      </c>
      <c r="AP117" s="108" t="s">
        <v>16953</v>
      </c>
      <c r="AQ117" s="108" t="s">
        <v>16975</v>
      </c>
      <c r="AR117" s="108" t="s">
        <v>16967</v>
      </c>
      <c r="AS117" s="108"/>
      <c r="AT117" s="108"/>
      <c r="AU117" s="108"/>
      <c r="AV117" s="108"/>
      <c r="AW117" s="108" t="s">
        <v>668</v>
      </c>
      <c r="AX117" s="109">
        <v>4014.8</v>
      </c>
      <c r="AY117" s="109">
        <v>1279</v>
      </c>
      <c r="AZ117" s="108" t="s">
        <v>2968</v>
      </c>
      <c r="BA117" s="108" t="s">
        <v>17015</v>
      </c>
      <c r="BB117" s="110"/>
      <c r="BC117" s="111">
        <f t="shared" si="2"/>
        <v>0</v>
      </c>
      <c r="BJ117" s="79" t="str">
        <f>VLOOKUP(C117,BM:BO,3,FALSE)</f>
        <v>1010.600</v>
      </c>
      <c r="BM117" s="79" t="s">
        <v>3888</v>
      </c>
      <c r="BN117" s="79" t="s">
        <v>3049</v>
      </c>
      <c r="BO117" s="79" t="s">
        <v>2985</v>
      </c>
      <c r="BU117" s="79" t="s">
        <v>3888</v>
      </c>
      <c r="BV117" s="79" t="s">
        <v>3049</v>
      </c>
      <c r="BW117" s="79" t="s">
        <v>2985</v>
      </c>
      <c r="CH117" s="105">
        <f t="shared" si="5"/>
        <v>1.4551915228366852E-10</v>
      </c>
    </row>
    <row r="118" spans="1:86" x14ac:dyDescent="0.3">
      <c r="A118" s="79">
        <v>1</v>
      </c>
      <c r="B118" s="112">
        <f>SUBTOTAL(9,$A$22:A118)</f>
        <v>96</v>
      </c>
      <c r="C118" s="118" t="s">
        <v>580</v>
      </c>
      <c r="D118" s="103">
        <f t="shared" si="8"/>
        <v>11563886.99</v>
      </c>
      <c r="E118" s="120">
        <v>0</v>
      </c>
      <c r="F118" s="120">
        <v>0</v>
      </c>
      <c r="G118" s="120">
        <v>0</v>
      </c>
      <c r="H118" s="120">
        <v>0</v>
      </c>
      <c r="I118" s="120">
        <v>0</v>
      </c>
      <c r="J118" s="120">
        <v>0</v>
      </c>
      <c r="K118" s="128">
        <v>0</v>
      </c>
      <c r="L118" s="120">
        <v>0</v>
      </c>
      <c r="M118" s="129">
        <v>1299</v>
      </c>
      <c r="N118" s="103">
        <v>11059400.880000001</v>
      </c>
      <c r="O118" s="120">
        <v>0</v>
      </c>
      <c r="P118" s="120">
        <v>0</v>
      </c>
      <c r="Q118" s="103">
        <v>0</v>
      </c>
      <c r="R118" s="103">
        <v>0</v>
      </c>
      <c r="S118" s="120">
        <v>0</v>
      </c>
      <c r="T118" s="120">
        <v>0</v>
      </c>
      <c r="U118" s="120">
        <v>0</v>
      </c>
      <c r="V118" s="120">
        <v>0</v>
      </c>
      <c r="W118" s="120">
        <v>0</v>
      </c>
      <c r="X118" s="120">
        <v>0</v>
      </c>
      <c r="Y118" s="120">
        <v>0</v>
      </c>
      <c r="Z118" s="120">
        <v>0</v>
      </c>
      <c r="AA118" s="120">
        <v>0</v>
      </c>
      <c r="AB118" s="120">
        <v>0</v>
      </c>
      <c r="AC118" s="103">
        <f>ROUND(N118*2.14%,2)</f>
        <v>236671.18</v>
      </c>
      <c r="AD118" s="120">
        <v>267814.93</v>
      </c>
      <c r="AE118" s="120">
        <v>0</v>
      </c>
      <c r="AF118" s="93">
        <v>2023</v>
      </c>
      <c r="AG118" s="93">
        <v>2023</v>
      </c>
      <c r="AH118" s="93">
        <v>2023</v>
      </c>
      <c r="AI118" s="107"/>
      <c r="AJ118" s="107"/>
      <c r="AK118" s="107"/>
      <c r="AL118" s="107"/>
      <c r="AM118" s="108" t="s">
        <v>16963</v>
      </c>
      <c r="AN118" s="108" t="s">
        <v>16954</v>
      </c>
      <c r="AO118" s="108"/>
      <c r="AP118" s="108" t="s">
        <v>16968</v>
      </c>
      <c r="AQ118" s="108" t="s">
        <v>16975</v>
      </c>
      <c r="AR118" s="108" t="s">
        <v>16967</v>
      </c>
      <c r="AS118" s="108"/>
      <c r="AT118" s="108"/>
      <c r="AU118" s="108"/>
      <c r="AV118" s="108"/>
      <c r="AW118" s="108"/>
      <c r="AX118" s="109"/>
      <c r="AY118" s="109"/>
      <c r="AZ118" s="108" t="s">
        <v>2968</v>
      </c>
      <c r="BA118" s="108"/>
      <c r="BB118" s="110"/>
      <c r="BC118" s="111"/>
      <c r="CH118" s="105">
        <f t="shared" si="5"/>
        <v>-5.8207660913467407E-10</v>
      </c>
    </row>
    <row r="119" spans="1:86" x14ac:dyDescent="0.3">
      <c r="A119" s="79">
        <v>1</v>
      </c>
      <c r="B119" s="112">
        <f>SUBTOTAL(9,$A$22:A119)</f>
        <v>97</v>
      </c>
      <c r="C119" s="118" t="s">
        <v>571</v>
      </c>
      <c r="D119" s="103">
        <f t="shared" si="8"/>
        <v>10312788.01</v>
      </c>
      <c r="E119" s="120">
        <v>0</v>
      </c>
      <c r="F119" s="120">
        <v>0</v>
      </c>
      <c r="G119" s="120">
        <v>0</v>
      </c>
      <c r="H119" s="120">
        <v>0</v>
      </c>
      <c r="I119" s="120">
        <v>0</v>
      </c>
      <c r="J119" s="120">
        <v>0</v>
      </c>
      <c r="K119" s="128">
        <v>0</v>
      </c>
      <c r="L119" s="120">
        <v>0</v>
      </c>
      <c r="M119" s="129">
        <v>1153</v>
      </c>
      <c r="N119" s="103">
        <v>9820288.0099999998</v>
      </c>
      <c r="O119" s="120">
        <v>0</v>
      </c>
      <c r="P119" s="120">
        <v>0</v>
      </c>
      <c r="Q119" s="103">
        <v>0</v>
      </c>
      <c r="R119" s="103">
        <v>0</v>
      </c>
      <c r="S119" s="120">
        <v>0</v>
      </c>
      <c r="T119" s="120">
        <v>0</v>
      </c>
      <c r="U119" s="120">
        <v>0</v>
      </c>
      <c r="V119" s="120">
        <v>0</v>
      </c>
      <c r="W119" s="120">
        <v>0</v>
      </c>
      <c r="X119" s="120">
        <v>0</v>
      </c>
      <c r="Y119" s="120">
        <v>0</v>
      </c>
      <c r="Z119" s="120">
        <v>0</v>
      </c>
      <c r="AA119" s="120">
        <v>0</v>
      </c>
      <c r="AB119" s="120">
        <v>0</v>
      </c>
      <c r="AC119" s="103">
        <f>ROUND(N119*2.14%,2)</f>
        <v>210154.16</v>
      </c>
      <c r="AD119" s="120">
        <v>282345.84000000003</v>
      </c>
      <c r="AE119" s="120">
        <v>0</v>
      </c>
      <c r="AF119" s="93">
        <v>2023</v>
      </c>
      <c r="AG119" s="93">
        <v>2023</v>
      </c>
      <c r="AH119" s="93">
        <v>2023</v>
      </c>
      <c r="AI119" s="107"/>
      <c r="AJ119" s="107"/>
      <c r="AK119" s="107"/>
      <c r="AL119" s="107"/>
      <c r="AM119" s="108" t="s">
        <v>16963</v>
      </c>
      <c r="AN119" s="108" t="s">
        <v>16954</v>
      </c>
      <c r="AO119" s="108">
        <v>0</v>
      </c>
      <c r="AP119" s="108" t="s">
        <v>16974</v>
      </c>
      <c r="AQ119" s="108" t="s">
        <v>16975</v>
      </c>
      <c r="AR119" s="108" t="s">
        <v>16967</v>
      </c>
      <c r="AS119" s="108"/>
      <c r="AT119" s="108"/>
      <c r="AU119" s="108"/>
      <c r="AV119" s="108"/>
      <c r="AW119" s="108" t="s">
        <v>780</v>
      </c>
      <c r="AX119" s="109">
        <v>4446.8999999999996</v>
      </c>
      <c r="AY119" s="109">
        <v>1153</v>
      </c>
      <c r="AZ119" s="108" t="s">
        <v>2968</v>
      </c>
      <c r="BA119" s="108" t="s">
        <v>17015</v>
      </c>
      <c r="BB119" s="110"/>
      <c r="BC119" s="111">
        <f>AY119-M119</f>
        <v>0</v>
      </c>
      <c r="BJ119" s="79" t="str">
        <f>VLOOKUP(C119,BM:BO,3,FALSE)</f>
        <v>1594.000</v>
      </c>
      <c r="BM119" s="79" t="s">
        <v>754</v>
      </c>
      <c r="BN119" s="79" t="s">
        <v>1344</v>
      </c>
      <c r="BO119" s="79" t="s">
        <v>3889</v>
      </c>
      <c r="BU119" s="79" t="s">
        <v>754</v>
      </c>
      <c r="BV119" s="79" t="s">
        <v>1344</v>
      </c>
      <c r="BW119" s="79" t="s">
        <v>3889</v>
      </c>
      <c r="CH119" s="105">
        <f t="shared" si="5"/>
        <v>-5.8207660913467407E-11</v>
      </c>
    </row>
    <row r="120" spans="1:86" x14ac:dyDescent="0.3">
      <c r="A120" s="79">
        <v>1</v>
      </c>
      <c r="B120" s="112">
        <f>SUBTOTAL(9,$A$22:A120)</f>
        <v>98</v>
      </c>
      <c r="C120" s="118" t="s">
        <v>582</v>
      </c>
      <c r="D120" s="103">
        <f t="shared" si="8"/>
        <v>7928806.7800000003</v>
      </c>
      <c r="E120" s="120">
        <v>0</v>
      </c>
      <c r="F120" s="120">
        <v>0</v>
      </c>
      <c r="G120" s="120">
        <v>0</v>
      </c>
      <c r="H120" s="120">
        <v>0</v>
      </c>
      <c r="I120" s="120">
        <v>0</v>
      </c>
      <c r="J120" s="120">
        <v>0</v>
      </c>
      <c r="K120" s="128">
        <v>0</v>
      </c>
      <c r="L120" s="120">
        <v>0</v>
      </c>
      <c r="M120" s="129">
        <v>868</v>
      </c>
      <c r="N120" s="103">
        <v>7586456.6100000003</v>
      </c>
      <c r="O120" s="120">
        <v>0</v>
      </c>
      <c r="P120" s="120">
        <v>0</v>
      </c>
      <c r="Q120" s="103">
        <v>0</v>
      </c>
      <c r="R120" s="103">
        <v>0</v>
      </c>
      <c r="S120" s="120">
        <v>0</v>
      </c>
      <c r="T120" s="120">
        <v>0</v>
      </c>
      <c r="U120" s="120">
        <v>0</v>
      </c>
      <c r="V120" s="120">
        <v>0</v>
      </c>
      <c r="W120" s="120">
        <v>0</v>
      </c>
      <c r="X120" s="120">
        <v>0</v>
      </c>
      <c r="Y120" s="120">
        <v>0</v>
      </c>
      <c r="Z120" s="120">
        <v>0</v>
      </c>
      <c r="AA120" s="120">
        <v>0</v>
      </c>
      <c r="AB120" s="120">
        <v>0</v>
      </c>
      <c r="AC120" s="103">
        <f>ROUND(N120*2.14%,2)</f>
        <v>162350.17000000001</v>
      </c>
      <c r="AD120" s="103">
        <v>180000</v>
      </c>
      <c r="AE120" s="120">
        <v>0</v>
      </c>
      <c r="AF120" s="93">
        <v>2023</v>
      </c>
      <c r="AG120" s="93">
        <v>2023</v>
      </c>
      <c r="AH120" s="93">
        <v>2023</v>
      </c>
      <c r="AI120" s="107"/>
      <c r="AJ120" s="107"/>
      <c r="AK120" s="107"/>
      <c r="AL120" s="107"/>
      <c r="AM120" s="108" t="s">
        <v>16963</v>
      </c>
      <c r="AN120" s="108" t="s">
        <v>16954</v>
      </c>
      <c r="AO120" s="108"/>
      <c r="AP120" s="108" t="s">
        <v>16953</v>
      </c>
      <c r="AQ120" s="108" t="s">
        <v>16975</v>
      </c>
      <c r="AR120" s="108"/>
      <c r="AS120" s="108"/>
      <c r="AT120" s="108"/>
      <c r="AU120" s="108"/>
      <c r="AV120" s="108"/>
      <c r="AW120" s="108"/>
      <c r="AX120" s="109"/>
      <c r="AY120" s="109"/>
      <c r="AZ120" s="108" t="s">
        <v>2968</v>
      </c>
      <c r="BA120" s="108"/>
      <c r="BB120" s="110"/>
      <c r="BC120" s="111"/>
      <c r="CH120" s="105">
        <f t="shared" si="5"/>
        <v>-8.7311491370201111E-11</v>
      </c>
    </row>
    <row r="121" spans="1:86" x14ac:dyDescent="0.3">
      <c r="A121" s="79">
        <v>1</v>
      </c>
      <c r="B121" s="112">
        <f>SUBTOTAL(9,$A$22:A121)</f>
        <v>99</v>
      </c>
      <c r="C121" s="118" t="s">
        <v>574</v>
      </c>
      <c r="D121" s="103">
        <f t="shared" si="8"/>
        <v>6779801.1600000001</v>
      </c>
      <c r="E121" s="120">
        <v>0</v>
      </c>
      <c r="F121" s="120">
        <v>0</v>
      </c>
      <c r="G121" s="120">
        <v>0</v>
      </c>
      <c r="H121" s="120">
        <v>0</v>
      </c>
      <c r="I121" s="120">
        <v>0</v>
      </c>
      <c r="J121" s="120">
        <v>0</v>
      </c>
      <c r="K121" s="128">
        <v>0</v>
      </c>
      <c r="L121" s="120">
        <v>0</v>
      </c>
      <c r="M121" s="129">
        <v>753</v>
      </c>
      <c r="N121" s="103">
        <v>6461524.5300000003</v>
      </c>
      <c r="O121" s="120">
        <v>0</v>
      </c>
      <c r="P121" s="120">
        <v>0</v>
      </c>
      <c r="Q121" s="103">
        <v>0</v>
      </c>
      <c r="R121" s="103">
        <v>0</v>
      </c>
      <c r="S121" s="120">
        <v>0</v>
      </c>
      <c r="T121" s="120">
        <v>0</v>
      </c>
      <c r="U121" s="120">
        <v>0</v>
      </c>
      <c r="V121" s="120">
        <v>0</v>
      </c>
      <c r="W121" s="120">
        <v>0</v>
      </c>
      <c r="X121" s="120">
        <v>0</v>
      </c>
      <c r="Y121" s="120">
        <v>0</v>
      </c>
      <c r="Z121" s="120">
        <v>0</v>
      </c>
      <c r="AA121" s="120">
        <v>0</v>
      </c>
      <c r="AB121" s="120">
        <v>0</v>
      </c>
      <c r="AC121" s="103">
        <f>ROUND(N121*2.14%,2)+0.01</f>
        <v>138276.63</v>
      </c>
      <c r="AD121" s="103">
        <v>180000</v>
      </c>
      <c r="AE121" s="120">
        <v>0</v>
      </c>
      <c r="AF121" s="93">
        <v>2023</v>
      </c>
      <c r="AG121" s="93">
        <v>2023</v>
      </c>
      <c r="AH121" s="93">
        <v>2023</v>
      </c>
      <c r="AI121" s="107"/>
      <c r="AJ121" s="107"/>
      <c r="AK121" s="107"/>
      <c r="AL121" s="107"/>
      <c r="AM121" s="108" t="s">
        <v>16970</v>
      </c>
      <c r="AN121" s="108" t="s">
        <v>16959</v>
      </c>
      <c r="AO121" s="108">
        <v>0</v>
      </c>
      <c r="AP121" s="108" t="s">
        <v>16967</v>
      </c>
      <c r="AQ121" s="108" t="s">
        <v>16955</v>
      </c>
      <c r="AR121" s="108" t="s">
        <v>16967</v>
      </c>
      <c r="AS121" s="108"/>
      <c r="AT121" s="108"/>
      <c r="AU121" s="108"/>
      <c r="AV121" s="108"/>
      <c r="AW121" s="108" t="s">
        <v>785</v>
      </c>
      <c r="AX121" s="109">
        <v>2422.1</v>
      </c>
      <c r="AY121" s="109">
        <v>753</v>
      </c>
      <c r="AZ121" s="108" t="s">
        <v>2993</v>
      </c>
      <c r="BA121" s="108">
        <v>2008</v>
      </c>
      <c r="BB121" s="110"/>
      <c r="BC121" s="111">
        <f t="shared" ref="BC121:BC139" si="9">AY121-M121</f>
        <v>0</v>
      </c>
      <c r="BJ121" s="79" t="str">
        <f>VLOOKUP(C121,BM:BO,3,FALSE)</f>
        <v>654.200</v>
      </c>
      <c r="BM121" s="79" t="s">
        <v>3890</v>
      </c>
      <c r="BN121" s="79" t="s">
        <v>1344</v>
      </c>
      <c r="BO121" s="79" t="s">
        <v>2985</v>
      </c>
      <c r="BU121" s="79" t="s">
        <v>3890</v>
      </c>
      <c r="BV121" s="79" t="s">
        <v>1344</v>
      </c>
      <c r="BW121" s="79" t="s">
        <v>2985</v>
      </c>
      <c r="CH121" s="105">
        <f t="shared" si="5"/>
        <v>-1.1641532182693481E-10</v>
      </c>
    </row>
    <row r="122" spans="1:86" x14ac:dyDescent="0.3">
      <c r="A122" s="79">
        <v>1</v>
      </c>
      <c r="B122" s="112">
        <f>SUBTOTAL(9,$A$22:A122)</f>
        <v>100</v>
      </c>
      <c r="C122" s="118" t="s">
        <v>575</v>
      </c>
      <c r="D122" s="103">
        <f t="shared" si="8"/>
        <v>10724208.91</v>
      </c>
      <c r="E122" s="120">
        <v>0</v>
      </c>
      <c r="F122" s="120">
        <v>0</v>
      </c>
      <c r="G122" s="120">
        <v>0</v>
      </c>
      <c r="H122" s="120">
        <v>0</v>
      </c>
      <c r="I122" s="120">
        <v>0</v>
      </c>
      <c r="J122" s="120">
        <v>0</v>
      </c>
      <c r="K122" s="128">
        <v>0</v>
      </c>
      <c r="L122" s="120">
        <v>0</v>
      </c>
      <c r="M122" s="129">
        <v>1211</v>
      </c>
      <c r="N122" s="103">
        <v>10296923.15</v>
      </c>
      <c r="O122" s="120">
        <v>0</v>
      </c>
      <c r="P122" s="120">
        <v>0</v>
      </c>
      <c r="Q122" s="103">
        <v>0</v>
      </c>
      <c r="R122" s="103">
        <v>0</v>
      </c>
      <c r="S122" s="120">
        <v>0</v>
      </c>
      <c r="T122" s="120">
        <v>0</v>
      </c>
      <c r="U122" s="120">
        <v>0</v>
      </c>
      <c r="V122" s="120">
        <v>0</v>
      </c>
      <c r="W122" s="120">
        <v>0</v>
      </c>
      <c r="X122" s="120">
        <v>0</v>
      </c>
      <c r="Y122" s="120">
        <v>0</v>
      </c>
      <c r="Z122" s="120">
        <v>0</v>
      </c>
      <c r="AA122" s="120">
        <v>0</v>
      </c>
      <c r="AB122" s="120">
        <v>0</v>
      </c>
      <c r="AC122" s="103">
        <f>ROUND(N122*2.14%,2)</f>
        <v>220354.16</v>
      </c>
      <c r="AD122" s="120">
        <v>206931.6</v>
      </c>
      <c r="AE122" s="120">
        <v>0</v>
      </c>
      <c r="AF122" s="93">
        <v>2023</v>
      </c>
      <c r="AG122" s="93">
        <v>2023</v>
      </c>
      <c r="AH122" s="93">
        <v>2023</v>
      </c>
      <c r="AI122" s="107"/>
      <c r="AJ122" s="107"/>
      <c r="AK122" s="107"/>
      <c r="AL122" s="107"/>
      <c r="AM122" s="108" t="s">
        <v>16963</v>
      </c>
      <c r="AN122" s="108" t="s">
        <v>16954</v>
      </c>
      <c r="AO122" s="108">
        <v>0</v>
      </c>
      <c r="AP122" s="108" t="s">
        <v>16974</v>
      </c>
      <c r="AQ122" s="108" t="s">
        <v>16975</v>
      </c>
      <c r="AR122" s="108" t="s">
        <v>16967</v>
      </c>
      <c r="AS122" s="108"/>
      <c r="AT122" s="108"/>
      <c r="AU122" s="108"/>
      <c r="AV122" s="108"/>
      <c r="AW122" s="108" t="s">
        <v>780</v>
      </c>
      <c r="AX122" s="109">
        <v>4053.8</v>
      </c>
      <c r="AY122" s="109">
        <v>1211</v>
      </c>
      <c r="AZ122" s="108" t="s">
        <v>2968</v>
      </c>
      <c r="BA122" s="108" t="s">
        <v>17015</v>
      </c>
      <c r="BB122" s="110"/>
      <c r="BC122" s="111">
        <f t="shared" si="9"/>
        <v>0</v>
      </c>
      <c r="BJ122" s="79" t="str">
        <f>VLOOKUP(C122,BM:BO,3,FALSE)</f>
        <v>994.300</v>
      </c>
      <c r="BM122" s="79" t="s">
        <v>3892</v>
      </c>
      <c r="BN122" s="79" t="s">
        <v>3049</v>
      </c>
      <c r="BO122" s="79" t="s">
        <v>2985</v>
      </c>
      <c r="BU122" s="79" t="s">
        <v>3892</v>
      </c>
      <c r="BV122" s="79" t="s">
        <v>3049</v>
      </c>
      <c r="BW122" s="79" t="s">
        <v>2985</v>
      </c>
      <c r="CH122" s="105">
        <f t="shared" si="5"/>
        <v>-2.3283064365386963E-10</v>
      </c>
    </row>
    <row r="123" spans="1:86" x14ac:dyDescent="0.3">
      <c r="A123" s="79">
        <v>1</v>
      </c>
      <c r="B123" s="112">
        <f>SUBTOTAL(9,$A$22:A123)</f>
        <v>101</v>
      </c>
      <c r="C123" s="118" t="s">
        <v>9422</v>
      </c>
      <c r="D123" s="103">
        <f t="shared" si="8"/>
        <v>5286242.1500000004</v>
      </c>
      <c r="E123" s="120">
        <v>0</v>
      </c>
      <c r="F123" s="120">
        <v>0</v>
      </c>
      <c r="G123" s="120">
        <v>0</v>
      </c>
      <c r="H123" s="120">
        <v>0</v>
      </c>
      <c r="I123" s="120">
        <v>0</v>
      </c>
      <c r="J123" s="120">
        <v>0</v>
      </c>
      <c r="K123" s="128">
        <v>0</v>
      </c>
      <c r="L123" s="120">
        <v>0</v>
      </c>
      <c r="M123" s="129">
        <v>615.44000000000005</v>
      </c>
      <c r="N123" s="103">
        <v>5028629.4800000004</v>
      </c>
      <c r="O123" s="120">
        <v>0</v>
      </c>
      <c r="P123" s="120">
        <v>0</v>
      </c>
      <c r="Q123" s="103">
        <v>0</v>
      </c>
      <c r="R123" s="103">
        <v>0</v>
      </c>
      <c r="S123" s="120">
        <v>0</v>
      </c>
      <c r="T123" s="120">
        <v>0</v>
      </c>
      <c r="U123" s="120">
        <v>0</v>
      </c>
      <c r="V123" s="120">
        <v>0</v>
      </c>
      <c r="W123" s="120">
        <v>0</v>
      </c>
      <c r="X123" s="120">
        <v>0</v>
      </c>
      <c r="Y123" s="120">
        <v>0</v>
      </c>
      <c r="Z123" s="120">
        <v>0</v>
      </c>
      <c r="AA123" s="120">
        <v>0</v>
      </c>
      <c r="AB123" s="120">
        <v>0</v>
      </c>
      <c r="AC123" s="103">
        <f t="shared" ref="AC123" si="10">ROUND(N123*2.14%,2)+ROUND(E123*2.14%,2)+ROUND(F123*2.14%,2)+ROUND(G123*2.14%,2)+ROUND(H123*2.14%,2)+ROUND(I123*2.14%,2)+ROUND(J123*2.14%,2)+ROUND(L123*2.14%,2)+ROUND(P123*2.14%,2)+ROUND(R123*2.14%,2)+ROUND(T123*2.14%,2)+ROUND(U123*2.14%,2)+ROUND(V123*2.14%,2)+ROUND(W123*2.14%,2)+ROUND(X123*2.14%,2)+ROUND(Y123*2.14%,2)+ROUND(Z123*2.14%,2)+ROUND(AA123*2.14%,2)+ROUND(AB123*2.14%,2)</f>
        <v>107612.67</v>
      </c>
      <c r="AD123" s="120">
        <v>150000</v>
      </c>
      <c r="AE123" s="120">
        <v>0</v>
      </c>
      <c r="AF123" s="93">
        <v>2023</v>
      </c>
      <c r="AG123" s="93">
        <v>2023</v>
      </c>
      <c r="AH123" s="93">
        <v>2023</v>
      </c>
      <c r="AI123" s="107"/>
      <c r="AJ123" s="107"/>
      <c r="AK123" s="107"/>
      <c r="AL123" s="107"/>
      <c r="AM123" s="108"/>
      <c r="AN123" s="108"/>
      <c r="AO123" s="108"/>
      <c r="AP123" s="108"/>
      <c r="AQ123" s="108"/>
      <c r="AR123" s="108"/>
      <c r="AS123" s="108"/>
      <c r="AT123" s="108"/>
      <c r="AU123" s="108"/>
      <c r="AV123" s="108"/>
      <c r="AW123" s="108"/>
      <c r="AX123" s="109"/>
      <c r="AY123" s="109"/>
      <c r="AZ123" s="108"/>
      <c r="BA123" s="108"/>
      <c r="BB123" s="110"/>
      <c r="BC123" s="111"/>
      <c r="CH123" s="105">
        <f t="shared" si="5"/>
        <v>-5.8207660913467407E-11</v>
      </c>
    </row>
    <row r="124" spans="1:86" x14ac:dyDescent="0.3">
      <c r="A124" s="79">
        <v>1</v>
      </c>
      <c r="B124" s="112">
        <f>SUBTOTAL(9,$A$22:A124)</f>
        <v>102</v>
      </c>
      <c r="C124" s="118" t="s">
        <v>9868</v>
      </c>
      <c r="D124" s="103">
        <f t="shared" si="8"/>
        <v>1588305.5699999998</v>
      </c>
      <c r="E124" s="120">
        <v>0</v>
      </c>
      <c r="F124" s="120">
        <v>0</v>
      </c>
      <c r="G124" s="120">
        <v>0</v>
      </c>
      <c r="H124" s="120">
        <v>0</v>
      </c>
      <c r="I124" s="120">
        <v>0</v>
      </c>
      <c r="J124" s="120">
        <v>0</v>
      </c>
      <c r="K124" s="128">
        <v>0</v>
      </c>
      <c r="L124" s="120">
        <v>0</v>
      </c>
      <c r="M124" s="129">
        <v>0</v>
      </c>
      <c r="N124" s="103">
        <v>0</v>
      </c>
      <c r="O124" s="120">
        <v>0</v>
      </c>
      <c r="P124" s="120">
        <v>0</v>
      </c>
      <c r="Q124" s="103">
        <v>450.1</v>
      </c>
      <c r="R124" s="103">
        <v>1437542.17</v>
      </c>
      <c r="S124" s="120">
        <v>0</v>
      </c>
      <c r="T124" s="120">
        <v>0</v>
      </c>
      <c r="U124" s="120">
        <v>0</v>
      </c>
      <c r="V124" s="120">
        <v>0</v>
      </c>
      <c r="W124" s="120">
        <v>0</v>
      </c>
      <c r="X124" s="120">
        <v>0</v>
      </c>
      <c r="Y124" s="120">
        <v>0</v>
      </c>
      <c r="Z124" s="120">
        <v>0</v>
      </c>
      <c r="AA124" s="120">
        <v>0</v>
      </c>
      <c r="AB124" s="120">
        <v>0</v>
      </c>
      <c r="AC124" s="103">
        <f>ROUND(R124*2.14%,2)</f>
        <v>30763.4</v>
      </c>
      <c r="AD124" s="120">
        <v>0</v>
      </c>
      <c r="AE124" s="120">
        <v>120000</v>
      </c>
      <c r="AF124" s="93" t="s">
        <v>17055</v>
      </c>
      <c r="AG124" s="93">
        <v>2023</v>
      </c>
      <c r="AH124" s="93">
        <v>2023</v>
      </c>
      <c r="AI124" s="107"/>
      <c r="AJ124" s="107"/>
      <c r="AK124" s="107"/>
      <c r="AL124" s="107"/>
      <c r="AM124" s="108"/>
      <c r="AN124" s="108"/>
      <c r="AO124" s="108"/>
      <c r="AP124" s="108"/>
      <c r="AQ124" s="108"/>
      <c r="AR124" s="108"/>
      <c r="AS124" s="108"/>
      <c r="AT124" s="108"/>
      <c r="AU124" s="108"/>
      <c r="AV124" s="108"/>
      <c r="AW124" s="108"/>
      <c r="AX124" s="109"/>
      <c r="AY124" s="109"/>
      <c r="AZ124" s="108"/>
      <c r="BA124" s="108"/>
      <c r="BB124" s="110"/>
      <c r="BC124" s="111"/>
      <c r="CH124" s="105">
        <f t="shared" si="5"/>
        <v>0</v>
      </c>
    </row>
    <row r="125" spans="1:86" x14ac:dyDescent="0.3">
      <c r="A125" s="79">
        <v>1</v>
      </c>
      <c r="B125" s="112">
        <f>SUBTOTAL(9,$A$22:A125)</f>
        <v>103</v>
      </c>
      <c r="C125" s="118" t="s">
        <v>1719</v>
      </c>
      <c r="D125" s="103">
        <f t="shared" si="8"/>
        <v>7004824.3799999999</v>
      </c>
      <c r="E125" s="120">
        <v>0</v>
      </c>
      <c r="F125" s="120">
        <v>0</v>
      </c>
      <c r="G125" s="120">
        <v>0</v>
      </c>
      <c r="H125" s="120">
        <v>0</v>
      </c>
      <c r="I125" s="120">
        <v>0</v>
      </c>
      <c r="J125" s="120">
        <v>0</v>
      </c>
      <c r="K125" s="128">
        <v>0</v>
      </c>
      <c r="L125" s="120">
        <v>0</v>
      </c>
      <c r="M125" s="121">
        <v>864</v>
      </c>
      <c r="N125" s="121">
        <v>6931400.0599999996</v>
      </c>
      <c r="O125" s="129">
        <v>0</v>
      </c>
      <c r="P125" s="129">
        <v>0</v>
      </c>
      <c r="Q125" s="129">
        <v>0</v>
      </c>
      <c r="R125" s="129">
        <v>0</v>
      </c>
      <c r="S125" s="129">
        <v>0</v>
      </c>
      <c r="T125" s="129">
        <v>0</v>
      </c>
      <c r="U125" s="129">
        <v>0</v>
      </c>
      <c r="V125" s="129">
        <v>0</v>
      </c>
      <c r="W125" s="129">
        <v>0</v>
      </c>
      <c r="X125" s="129">
        <v>0</v>
      </c>
      <c r="Y125" s="129">
        <v>0</v>
      </c>
      <c r="Z125" s="129">
        <v>0</v>
      </c>
      <c r="AA125" s="129">
        <v>0</v>
      </c>
      <c r="AB125" s="129">
        <v>0</v>
      </c>
      <c r="AC125" s="121">
        <f t="shared" ref="AC125" si="11">ROUND(N125*1.0593%,2)+ROUND(E125*1.0593%,2)+ROUND(F125*1.0593%,2)+ROUND(G125*1.0593%,2)+ROUND(H125*1.0593%,2)+ROUND(I125*1.0593%,2)+ROUND(J125*1.0593%,2)+ROUND(L125*1.0593%,2)+ROUND(P125*1.0593%,2)+ROUND(R125*1.0593%,2)+ROUND(T125*1.0593%,2)+ROUND(U125*1.0593%,2)+ROUND(V125*1.0593%,2)+ROUND(W125*1.0593%,2)+ROUND(X125*1.0593%,2)+ROUND(Y125*1.0593%,2)+ROUND(Z125*1.0593%,2)+ROUND(AA125*1.0593%,2)+ROUND(AB125*1.0593%,2)</f>
        <v>73424.320000000007</v>
      </c>
      <c r="AD125" s="120">
        <v>0</v>
      </c>
      <c r="AE125" s="120">
        <v>0</v>
      </c>
      <c r="AF125" s="93" t="s">
        <v>17055</v>
      </c>
      <c r="AG125" s="93">
        <v>2023</v>
      </c>
      <c r="AH125" s="93">
        <v>2023</v>
      </c>
      <c r="AI125" s="107"/>
      <c r="AJ125" s="107"/>
      <c r="AK125" s="107"/>
      <c r="AL125" s="107"/>
      <c r="AM125" s="108"/>
      <c r="AN125" s="108"/>
      <c r="AO125" s="108"/>
      <c r="AP125" s="108"/>
      <c r="AQ125" s="108"/>
      <c r="AR125" s="108"/>
      <c r="AS125" s="108"/>
      <c r="AT125" s="108"/>
      <c r="AU125" s="108"/>
      <c r="AV125" s="108"/>
      <c r="AW125" s="108"/>
      <c r="AX125" s="109"/>
      <c r="AY125" s="109"/>
      <c r="AZ125" s="108"/>
      <c r="BA125" s="108"/>
      <c r="BB125" s="110"/>
      <c r="BC125" s="111"/>
      <c r="CH125" s="105">
        <f t="shared" si="5"/>
        <v>2.9103830456733704E-10</v>
      </c>
    </row>
    <row r="126" spans="1:86" x14ac:dyDescent="0.3">
      <c r="A126" s="79">
        <v>1</v>
      </c>
      <c r="B126" s="112">
        <f>SUBTOTAL(9,$A$22:A126)</f>
        <v>104</v>
      </c>
      <c r="C126" s="118" t="s">
        <v>1684</v>
      </c>
      <c r="D126" s="103">
        <f t="shared" si="8"/>
        <v>4480463.1499999994</v>
      </c>
      <c r="E126" s="130">
        <v>0</v>
      </c>
      <c r="F126" s="130">
        <v>0</v>
      </c>
      <c r="G126" s="130">
        <v>0</v>
      </c>
      <c r="H126" s="130">
        <v>0</v>
      </c>
      <c r="I126" s="130">
        <v>0</v>
      </c>
      <c r="J126" s="130">
        <v>0</v>
      </c>
      <c r="K126" s="131">
        <v>0</v>
      </c>
      <c r="L126" s="130">
        <v>0</v>
      </c>
      <c r="M126" s="121">
        <v>547</v>
      </c>
      <c r="N126" s="121">
        <v>4433499.09</v>
      </c>
      <c r="O126" s="130">
        <v>0</v>
      </c>
      <c r="P126" s="130">
        <v>0</v>
      </c>
      <c r="Q126" s="130">
        <v>0</v>
      </c>
      <c r="R126" s="130">
        <v>0</v>
      </c>
      <c r="S126" s="130">
        <v>0</v>
      </c>
      <c r="T126" s="130">
        <v>0</v>
      </c>
      <c r="U126" s="130">
        <v>0</v>
      </c>
      <c r="V126" s="130">
        <v>0</v>
      </c>
      <c r="W126" s="130">
        <v>0</v>
      </c>
      <c r="X126" s="130">
        <v>0</v>
      </c>
      <c r="Y126" s="130">
        <v>0</v>
      </c>
      <c r="Z126" s="130">
        <v>0</v>
      </c>
      <c r="AA126" s="121">
        <v>0</v>
      </c>
      <c r="AB126" s="121">
        <v>0</v>
      </c>
      <c r="AC126" s="121">
        <f>ROUND(N126*1.0593%,2)</f>
        <v>46964.06</v>
      </c>
      <c r="AD126" s="121">
        <v>0</v>
      </c>
      <c r="AE126" s="121">
        <v>0</v>
      </c>
      <c r="AF126" s="122" t="s">
        <v>17055</v>
      </c>
      <c r="AG126" s="93">
        <v>2023</v>
      </c>
      <c r="AH126" s="93">
        <v>2023</v>
      </c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  <c r="AX126" s="109"/>
      <c r="AY126" s="109"/>
      <c r="AZ126" s="108"/>
      <c r="BA126" s="108"/>
      <c r="BB126" s="110"/>
      <c r="BC126" s="111"/>
      <c r="CH126" s="105">
        <f t="shared" si="5"/>
        <v>-4.0745362639427185E-10</v>
      </c>
    </row>
    <row r="127" spans="1:86" x14ac:dyDescent="0.3">
      <c r="A127" s="79">
        <v>1</v>
      </c>
      <c r="B127" s="112">
        <f>SUBTOTAL(9,$A$22:A127)</f>
        <v>105</v>
      </c>
      <c r="C127" s="118" t="s">
        <v>9347</v>
      </c>
      <c r="D127" s="103">
        <f t="shared" si="8"/>
        <v>6196769.3200000003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  <c r="K127" s="131">
        <v>0</v>
      </c>
      <c r="L127" s="130">
        <v>0</v>
      </c>
      <c r="M127" s="121">
        <v>826.98</v>
      </c>
      <c r="N127" s="121">
        <v>6131815</v>
      </c>
      <c r="O127" s="130">
        <v>0</v>
      </c>
      <c r="P127" s="130">
        <v>0</v>
      </c>
      <c r="Q127" s="130">
        <v>0</v>
      </c>
      <c r="R127" s="130">
        <v>0</v>
      </c>
      <c r="S127" s="130">
        <v>0</v>
      </c>
      <c r="T127" s="121">
        <v>0</v>
      </c>
      <c r="U127" s="130">
        <v>0</v>
      </c>
      <c r="V127" s="130">
        <v>0</v>
      </c>
      <c r="W127" s="130">
        <v>0</v>
      </c>
      <c r="X127" s="130">
        <v>0</v>
      </c>
      <c r="Y127" s="130">
        <v>0</v>
      </c>
      <c r="Z127" s="130">
        <v>0</v>
      </c>
      <c r="AA127" s="121">
        <v>0</v>
      </c>
      <c r="AB127" s="121">
        <v>0</v>
      </c>
      <c r="AC127" s="121">
        <f>ROUND(N127*1.0593%,2)</f>
        <v>64954.32</v>
      </c>
      <c r="AD127" s="121">
        <v>0</v>
      </c>
      <c r="AE127" s="121">
        <v>0</v>
      </c>
      <c r="AF127" s="122" t="s">
        <v>17055</v>
      </c>
      <c r="AG127" s="93">
        <v>2023</v>
      </c>
      <c r="AH127" s="93">
        <v>2023</v>
      </c>
      <c r="AI127" s="107"/>
      <c r="AJ127" s="107"/>
      <c r="AK127" s="107"/>
      <c r="AL127" s="107"/>
      <c r="AM127" s="108"/>
      <c r="AN127" s="108"/>
      <c r="AO127" s="108"/>
      <c r="AP127" s="108"/>
      <c r="AQ127" s="108"/>
      <c r="AR127" s="108"/>
      <c r="AS127" s="108"/>
      <c r="AT127" s="108"/>
      <c r="AU127" s="108"/>
      <c r="AV127" s="108"/>
      <c r="AW127" s="108"/>
      <c r="AX127" s="109"/>
      <c r="AY127" s="109"/>
      <c r="AZ127" s="108"/>
      <c r="BA127" s="108"/>
      <c r="BB127" s="110"/>
      <c r="BC127" s="111"/>
      <c r="CH127" s="105">
        <f t="shared" si="5"/>
        <v>2.9831426218152046E-10</v>
      </c>
    </row>
    <row r="128" spans="1:86" x14ac:dyDescent="0.3">
      <c r="A128" s="79">
        <v>1</v>
      </c>
      <c r="B128" s="112">
        <f>SUBTOTAL(9,$A$22:A128)</f>
        <v>106</v>
      </c>
      <c r="C128" s="118" t="s">
        <v>9779</v>
      </c>
      <c r="D128" s="103">
        <f t="shared" si="8"/>
        <v>3311846.56</v>
      </c>
      <c r="E128" s="130">
        <v>0</v>
      </c>
      <c r="F128" s="130">
        <v>0</v>
      </c>
      <c r="G128" s="130">
        <v>0</v>
      </c>
      <c r="H128" s="130">
        <v>0</v>
      </c>
      <c r="I128" s="130">
        <v>0</v>
      </c>
      <c r="J128" s="130">
        <v>0</v>
      </c>
      <c r="K128" s="131">
        <v>0</v>
      </c>
      <c r="L128" s="130">
        <v>0</v>
      </c>
      <c r="M128" s="121">
        <v>404.2</v>
      </c>
      <c r="N128" s="121">
        <f>3277131.9+34714.66</f>
        <v>3311846.56</v>
      </c>
      <c r="O128" s="130">
        <v>0</v>
      </c>
      <c r="P128" s="130">
        <v>0</v>
      </c>
      <c r="Q128" s="130">
        <v>0</v>
      </c>
      <c r="R128" s="130">
        <v>0</v>
      </c>
      <c r="S128" s="130">
        <v>0</v>
      </c>
      <c r="T128" s="130">
        <v>0</v>
      </c>
      <c r="U128" s="130">
        <v>0</v>
      </c>
      <c r="V128" s="130">
        <v>0</v>
      </c>
      <c r="W128" s="130">
        <v>0</v>
      </c>
      <c r="X128" s="130">
        <v>0</v>
      </c>
      <c r="Y128" s="130">
        <v>0</v>
      </c>
      <c r="Z128" s="130">
        <v>0</v>
      </c>
      <c r="AA128" s="121">
        <v>0</v>
      </c>
      <c r="AB128" s="121">
        <v>0</v>
      </c>
      <c r="AC128" s="121">
        <v>0</v>
      </c>
      <c r="AD128" s="121">
        <v>0</v>
      </c>
      <c r="AE128" s="121">
        <v>0</v>
      </c>
      <c r="AF128" s="122" t="s">
        <v>17055</v>
      </c>
      <c r="AG128" s="122">
        <v>2023</v>
      </c>
      <c r="AH128" s="123" t="s">
        <v>17055</v>
      </c>
      <c r="AI128" s="107"/>
      <c r="AJ128" s="107"/>
      <c r="AK128" s="107"/>
      <c r="AL128" s="107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  <c r="AX128" s="109"/>
      <c r="AY128" s="109"/>
      <c r="AZ128" s="108"/>
      <c r="BA128" s="108"/>
      <c r="BB128" s="110"/>
      <c r="BC128" s="111"/>
      <c r="CH128" s="105">
        <f t="shared" si="5"/>
        <v>0</v>
      </c>
    </row>
    <row r="129" spans="1:115" x14ac:dyDescent="0.3">
      <c r="B129" s="106" t="s">
        <v>380</v>
      </c>
      <c r="C129" s="106"/>
      <c r="D129" s="102">
        <f>SUM(D130:D173)</f>
        <v>190797026.01999995</v>
      </c>
      <c r="E129" s="103">
        <f t="shared" ref="E129:AE129" si="12">SUM(E130:E173)</f>
        <v>172823.19</v>
      </c>
      <c r="F129" s="103">
        <f t="shared" si="12"/>
        <v>0</v>
      </c>
      <c r="G129" s="103">
        <f t="shared" si="12"/>
        <v>5401466.4000000004</v>
      </c>
      <c r="H129" s="103">
        <f t="shared" si="12"/>
        <v>248868</v>
      </c>
      <c r="I129" s="103">
        <f t="shared" si="12"/>
        <v>1694890.44</v>
      </c>
      <c r="J129" s="103">
        <f t="shared" si="12"/>
        <v>0</v>
      </c>
      <c r="K129" s="104">
        <f t="shared" si="12"/>
        <v>0</v>
      </c>
      <c r="L129" s="103">
        <f t="shared" si="12"/>
        <v>0</v>
      </c>
      <c r="M129" s="103">
        <f t="shared" si="12"/>
        <v>18233.5</v>
      </c>
      <c r="N129" s="103">
        <f t="shared" si="12"/>
        <v>147256607.12000003</v>
      </c>
      <c r="O129" s="103">
        <f t="shared" si="12"/>
        <v>0</v>
      </c>
      <c r="P129" s="103">
        <f t="shared" si="12"/>
        <v>0</v>
      </c>
      <c r="Q129" s="103">
        <f t="shared" si="12"/>
        <v>5685.1</v>
      </c>
      <c r="R129" s="103">
        <f t="shared" si="12"/>
        <v>25963282.709999997</v>
      </c>
      <c r="S129" s="103">
        <f t="shared" si="12"/>
        <v>0</v>
      </c>
      <c r="T129" s="103">
        <f t="shared" si="12"/>
        <v>0</v>
      </c>
      <c r="U129" s="103">
        <f t="shared" si="12"/>
        <v>0</v>
      </c>
      <c r="V129" s="103">
        <f t="shared" si="12"/>
        <v>146242.79999999999</v>
      </c>
      <c r="W129" s="103">
        <f t="shared" si="12"/>
        <v>0</v>
      </c>
      <c r="X129" s="103">
        <f t="shared" si="12"/>
        <v>0</v>
      </c>
      <c r="Y129" s="103">
        <f t="shared" si="12"/>
        <v>0</v>
      </c>
      <c r="Z129" s="103">
        <f t="shared" si="12"/>
        <v>0</v>
      </c>
      <c r="AA129" s="103">
        <f t="shared" si="12"/>
        <v>0</v>
      </c>
      <c r="AB129" s="103">
        <f t="shared" si="12"/>
        <v>0</v>
      </c>
      <c r="AC129" s="103">
        <f t="shared" si="12"/>
        <v>3632845.3599999989</v>
      </c>
      <c r="AD129" s="103">
        <f t="shared" si="12"/>
        <v>6040000</v>
      </c>
      <c r="AE129" s="103">
        <f t="shared" si="12"/>
        <v>240000</v>
      </c>
      <c r="AF129" s="93" t="s">
        <v>17029</v>
      </c>
      <c r="AG129" s="93" t="s">
        <v>17029</v>
      </c>
      <c r="AH129" s="93" t="s">
        <v>17029</v>
      </c>
      <c r="AI129" s="107"/>
      <c r="AJ129" s="107"/>
      <c r="AK129" s="107"/>
      <c r="AL129" s="107"/>
      <c r="AM129" s="108"/>
      <c r="AN129" s="108"/>
      <c r="AO129" s="108"/>
      <c r="AP129" s="108"/>
      <c r="AQ129" s="108"/>
      <c r="AR129" s="108"/>
      <c r="AS129" s="108"/>
      <c r="AT129" s="108"/>
      <c r="AU129" s="108"/>
      <c r="AV129" s="108"/>
      <c r="AW129" s="108"/>
      <c r="AX129" s="109"/>
      <c r="AY129" s="109"/>
      <c r="AZ129" s="108"/>
      <c r="BA129" s="108"/>
      <c r="BB129" s="110"/>
      <c r="BC129" s="111">
        <f t="shared" si="9"/>
        <v>-18233.5</v>
      </c>
      <c r="BJ129" s="79" t="e">
        <f>VLOOKUP(C129,BM:BO,3,FALSE)</f>
        <v>#N/A</v>
      </c>
      <c r="BM129" s="79" t="s">
        <v>3568</v>
      </c>
      <c r="BN129" s="79" t="s">
        <v>2985</v>
      </c>
      <c r="BO129" s="79" t="s">
        <v>2985</v>
      </c>
      <c r="BU129" s="79" t="s">
        <v>3568</v>
      </c>
      <c r="BV129" s="79" t="s">
        <v>2985</v>
      </c>
      <c r="BW129" s="79" t="s">
        <v>2985</v>
      </c>
      <c r="CH129" s="105">
        <f t="shared" si="5"/>
        <v>-8.1956386566162109E-8</v>
      </c>
    </row>
    <row r="130" spans="1:115" x14ac:dyDescent="0.3">
      <c r="A130" s="79">
        <v>1</v>
      </c>
      <c r="B130" s="112">
        <f>SUBTOTAL(9,$A$22:A130)</f>
        <v>107</v>
      </c>
      <c r="C130" s="118" t="s">
        <v>383</v>
      </c>
      <c r="D130" s="103">
        <f t="shared" ref="D130:D146" si="13">E130+F130+G130+H130+I130+J130+L130+N130+P130+R130+T130+U130+V130+W130+X130+Y130+Z130+AA130+AB130+AC130+AD130+AE130</f>
        <v>6521564.9199999999</v>
      </c>
      <c r="E130" s="120">
        <v>0</v>
      </c>
      <c r="F130" s="120">
        <v>0</v>
      </c>
      <c r="G130" s="120">
        <v>0</v>
      </c>
      <c r="H130" s="120">
        <v>0</v>
      </c>
      <c r="I130" s="120">
        <v>0</v>
      </c>
      <c r="J130" s="120">
        <v>0</v>
      </c>
      <c r="K130" s="128">
        <v>0</v>
      </c>
      <c r="L130" s="120">
        <v>0</v>
      </c>
      <c r="M130" s="129">
        <v>732</v>
      </c>
      <c r="N130" s="103">
        <v>6214287.5300000003</v>
      </c>
      <c r="O130" s="120">
        <v>0</v>
      </c>
      <c r="P130" s="120">
        <v>0</v>
      </c>
      <c r="Q130" s="103">
        <v>0</v>
      </c>
      <c r="R130" s="103">
        <v>0</v>
      </c>
      <c r="S130" s="120">
        <v>0</v>
      </c>
      <c r="T130" s="120">
        <v>0</v>
      </c>
      <c r="U130" s="120">
        <v>0</v>
      </c>
      <c r="V130" s="120">
        <v>0</v>
      </c>
      <c r="W130" s="120">
        <v>0</v>
      </c>
      <c r="X130" s="120">
        <v>0</v>
      </c>
      <c r="Y130" s="120">
        <v>0</v>
      </c>
      <c r="Z130" s="120">
        <v>0</v>
      </c>
      <c r="AA130" s="120">
        <v>0</v>
      </c>
      <c r="AB130" s="120">
        <v>0</v>
      </c>
      <c r="AC130" s="103">
        <f t="shared" ref="AC130:AC131" si="14">ROUND(N130*2.14%,2)</f>
        <v>132985.75</v>
      </c>
      <c r="AD130" s="103">
        <f>180000-5708.36</f>
        <v>174291.64</v>
      </c>
      <c r="AE130" s="120">
        <v>0</v>
      </c>
      <c r="AF130" s="93">
        <v>2023</v>
      </c>
      <c r="AG130" s="93">
        <v>2023</v>
      </c>
      <c r="AH130" s="93">
        <v>2023</v>
      </c>
      <c r="AI130" s="107"/>
      <c r="AJ130" s="107"/>
      <c r="AK130" s="107"/>
      <c r="AL130" s="107"/>
      <c r="AM130" s="108" t="s">
        <v>16957</v>
      </c>
      <c r="AN130" s="108" t="s">
        <v>16954</v>
      </c>
      <c r="AO130" s="108">
        <v>0</v>
      </c>
      <c r="AP130" s="108" t="s">
        <v>16967</v>
      </c>
      <c r="AQ130" s="108" t="s">
        <v>16955</v>
      </c>
      <c r="AR130" s="108" t="s">
        <v>16967</v>
      </c>
      <c r="AS130" s="108"/>
      <c r="AT130" s="108"/>
      <c r="AU130" s="108"/>
      <c r="AV130" s="108"/>
      <c r="AW130" s="108" t="s">
        <v>669</v>
      </c>
      <c r="AX130" s="109">
        <v>2642.8</v>
      </c>
      <c r="AY130" s="109">
        <v>732</v>
      </c>
      <c r="AZ130" s="108" t="s">
        <v>2993</v>
      </c>
      <c r="BA130" s="108" t="s">
        <v>17015</v>
      </c>
      <c r="BB130" s="110"/>
      <c r="BC130" s="111">
        <f t="shared" si="9"/>
        <v>0</v>
      </c>
      <c r="BJ130" s="79" t="str">
        <f>VLOOKUP(C130,BM:BO,3,FALSE)</f>
        <v>582.000</v>
      </c>
      <c r="BM130" s="79" t="s">
        <v>3571</v>
      </c>
      <c r="BN130" s="79" t="s">
        <v>2985</v>
      </c>
      <c r="BO130" s="79" t="s">
        <v>2985</v>
      </c>
      <c r="BU130" s="79" t="s">
        <v>3571</v>
      </c>
      <c r="BV130" s="79" t="s">
        <v>2985</v>
      </c>
      <c r="BW130" s="79" t="s">
        <v>2985</v>
      </c>
      <c r="CH130" s="105">
        <f t="shared" si="5"/>
        <v>-3.4924596548080444E-10</v>
      </c>
    </row>
    <row r="131" spans="1:115" x14ac:dyDescent="0.3">
      <c r="A131" s="79">
        <v>1</v>
      </c>
      <c r="B131" s="112">
        <f>SUBTOTAL(9,$A$22:A131)</f>
        <v>108</v>
      </c>
      <c r="C131" s="118" t="s">
        <v>385</v>
      </c>
      <c r="D131" s="103">
        <f t="shared" si="13"/>
        <v>4297056</v>
      </c>
      <c r="E131" s="120">
        <v>0</v>
      </c>
      <c r="F131" s="120">
        <v>0</v>
      </c>
      <c r="G131" s="120">
        <v>0</v>
      </c>
      <c r="H131" s="120">
        <v>0</v>
      </c>
      <c r="I131" s="120">
        <v>0</v>
      </c>
      <c r="J131" s="120">
        <v>0</v>
      </c>
      <c r="K131" s="128">
        <v>0</v>
      </c>
      <c r="L131" s="120">
        <v>0</v>
      </c>
      <c r="M131" s="129">
        <v>510</v>
      </c>
      <c r="N131" s="103">
        <v>4030796.95</v>
      </c>
      <c r="O131" s="120">
        <v>0</v>
      </c>
      <c r="P131" s="120">
        <v>0</v>
      </c>
      <c r="Q131" s="103">
        <v>0</v>
      </c>
      <c r="R131" s="103">
        <v>0</v>
      </c>
      <c r="S131" s="120">
        <v>0</v>
      </c>
      <c r="T131" s="120">
        <v>0</v>
      </c>
      <c r="U131" s="120">
        <v>0</v>
      </c>
      <c r="V131" s="120">
        <v>0</v>
      </c>
      <c r="W131" s="120">
        <v>0</v>
      </c>
      <c r="X131" s="120">
        <v>0</v>
      </c>
      <c r="Y131" s="120">
        <v>0</v>
      </c>
      <c r="Z131" s="120">
        <v>0</v>
      </c>
      <c r="AA131" s="120">
        <v>0</v>
      </c>
      <c r="AB131" s="120">
        <v>0</v>
      </c>
      <c r="AC131" s="103">
        <f t="shared" si="14"/>
        <v>86259.05</v>
      </c>
      <c r="AD131" s="103">
        <v>180000</v>
      </c>
      <c r="AE131" s="120">
        <v>0</v>
      </c>
      <c r="AF131" s="93">
        <v>2023</v>
      </c>
      <c r="AG131" s="93">
        <v>2023</v>
      </c>
      <c r="AH131" s="93">
        <v>2023</v>
      </c>
      <c r="AI131" s="107"/>
      <c r="AJ131" s="107"/>
      <c r="AK131" s="107"/>
      <c r="AL131" s="107"/>
      <c r="AM131" s="108" t="s">
        <v>16963</v>
      </c>
      <c r="AN131" s="108" t="s">
        <v>16965</v>
      </c>
      <c r="AO131" s="108">
        <v>0</v>
      </c>
      <c r="AP131" s="108" t="s">
        <v>16974</v>
      </c>
      <c r="AQ131" s="108" t="s">
        <v>16975</v>
      </c>
      <c r="AR131" s="108" t="s">
        <v>16967</v>
      </c>
      <c r="AS131" s="108"/>
      <c r="AT131" s="108"/>
      <c r="AU131" s="108"/>
      <c r="AV131" s="108"/>
      <c r="AW131" s="108" t="s">
        <v>843</v>
      </c>
      <c r="AX131" s="109">
        <v>1595</v>
      </c>
      <c r="AY131" s="109">
        <v>510</v>
      </c>
      <c r="AZ131" s="108" t="s">
        <v>2968</v>
      </c>
      <c r="BA131" s="108" t="s">
        <v>17015</v>
      </c>
      <c r="BB131" s="110"/>
      <c r="BC131" s="111">
        <f t="shared" si="9"/>
        <v>0</v>
      </c>
      <c r="BJ131" s="79" t="str">
        <f>VLOOKUP(C131,BM:BO,3,FALSE)</f>
        <v>449.000</v>
      </c>
      <c r="BM131" s="79" t="s">
        <v>3572</v>
      </c>
      <c r="BN131" s="79" t="s">
        <v>2985</v>
      </c>
      <c r="BO131" s="79" t="s">
        <v>2985</v>
      </c>
      <c r="BU131" s="79" t="s">
        <v>3572</v>
      </c>
      <c r="BV131" s="79" t="s">
        <v>2985</v>
      </c>
      <c r="BW131" s="79" t="s">
        <v>2985</v>
      </c>
      <c r="CH131" s="105">
        <f t="shared" si="5"/>
        <v>-1.7462298274040222E-10</v>
      </c>
    </row>
    <row r="132" spans="1:115" x14ac:dyDescent="0.3">
      <c r="A132" s="79">
        <v>1</v>
      </c>
      <c r="B132" s="112">
        <f>SUBTOTAL(9,$A$22:A132)</f>
        <v>109</v>
      </c>
      <c r="C132" s="118" t="s">
        <v>390</v>
      </c>
      <c r="D132" s="103">
        <f t="shared" si="13"/>
        <v>5308128</v>
      </c>
      <c r="E132" s="120">
        <v>0</v>
      </c>
      <c r="F132" s="120">
        <v>0</v>
      </c>
      <c r="G132" s="120">
        <v>0</v>
      </c>
      <c r="H132" s="120">
        <v>0</v>
      </c>
      <c r="I132" s="120">
        <v>0</v>
      </c>
      <c r="J132" s="120">
        <v>0</v>
      </c>
      <c r="K132" s="128">
        <v>0</v>
      </c>
      <c r="L132" s="120">
        <v>0</v>
      </c>
      <c r="M132" s="129">
        <v>630</v>
      </c>
      <c r="N132" s="103">
        <v>5020685.33</v>
      </c>
      <c r="O132" s="120">
        <v>0</v>
      </c>
      <c r="P132" s="120">
        <v>0</v>
      </c>
      <c r="Q132" s="103">
        <v>0</v>
      </c>
      <c r="R132" s="103">
        <v>0</v>
      </c>
      <c r="S132" s="120">
        <v>0</v>
      </c>
      <c r="T132" s="120">
        <v>0</v>
      </c>
      <c r="U132" s="120">
        <v>0</v>
      </c>
      <c r="V132" s="120">
        <v>0</v>
      </c>
      <c r="W132" s="120">
        <v>0</v>
      </c>
      <c r="X132" s="120">
        <v>0</v>
      </c>
      <c r="Y132" s="120">
        <v>0</v>
      </c>
      <c r="Z132" s="120">
        <v>0</v>
      </c>
      <c r="AA132" s="120">
        <v>0</v>
      </c>
      <c r="AB132" s="120">
        <v>0</v>
      </c>
      <c r="AC132" s="103">
        <f>ROUND(N132*2.14%,2)</f>
        <v>107442.67</v>
      </c>
      <c r="AD132" s="103">
        <v>180000</v>
      </c>
      <c r="AE132" s="120">
        <v>0</v>
      </c>
      <c r="AF132" s="93">
        <v>2023</v>
      </c>
      <c r="AG132" s="93">
        <v>2023</v>
      </c>
      <c r="AH132" s="93">
        <v>2023</v>
      </c>
      <c r="AI132" s="107"/>
      <c r="AJ132" s="107"/>
      <c r="AK132" s="107"/>
      <c r="AL132" s="107"/>
      <c r="AM132" s="108" t="s">
        <v>16954</v>
      </c>
      <c r="AN132" s="108" t="s">
        <v>16973</v>
      </c>
      <c r="AO132" s="108">
        <v>0</v>
      </c>
      <c r="AP132" s="108" t="s">
        <v>16961</v>
      </c>
      <c r="AQ132" s="108" t="s">
        <v>16960</v>
      </c>
      <c r="AR132" s="108" t="s">
        <v>16967</v>
      </c>
      <c r="AS132" s="108" t="s">
        <v>16983</v>
      </c>
      <c r="AT132" s="108"/>
      <c r="AU132" s="108"/>
      <c r="AV132" s="108"/>
      <c r="AW132" s="108" t="s">
        <v>777</v>
      </c>
      <c r="AX132" s="109">
        <v>1918.8</v>
      </c>
      <c r="AY132" s="109">
        <v>582</v>
      </c>
      <c r="AZ132" s="108" t="s">
        <v>2968</v>
      </c>
      <c r="BA132" s="108">
        <v>2012</v>
      </c>
      <c r="BB132" s="110"/>
      <c r="BC132" s="111">
        <f t="shared" si="9"/>
        <v>-48</v>
      </c>
      <c r="BJ132" s="79" t="str">
        <f>VLOOKUP(C132,BM:BO,3,FALSE)</f>
        <v>501.800</v>
      </c>
      <c r="BM132" s="79" t="s">
        <v>3578</v>
      </c>
      <c r="BN132" s="79" t="s">
        <v>2985</v>
      </c>
      <c r="BO132" s="79" t="s">
        <v>3580</v>
      </c>
      <c r="BU132" s="79" t="s">
        <v>3578</v>
      </c>
      <c r="BV132" s="79" t="s">
        <v>2985</v>
      </c>
      <c r="BW132" s="79" t="s">
        <v>3580</v>
      </c>
      <c r="CH132" s="105">
        <f t="shared" si="5"/>
        <v>-5.8207660913467407E-11</v>
      </c>
    </row>
    <row r="133" spans="1:115" x14ac:dyDescent="0.3">
      <c r="A133" s="79">
        <v>1</v>
      </c>
      <c r="B133" s="112">
        <f>SUBTOTAL(9,$A$22:A133)</f>
        <v>110</v>
      </c>
      <c r="C133" s="118" t="s">
        <v>399</v>
      </c>
      <c r="D133" s="103">
        <f t="shared" si="13"/>
        <v>13197219.200000001</v>
      </c>
      <c r="E133" s="120">
        <v>0</v>
      </c>
      <c r="F133" s="120">
        <v>0</v>
      </c>
      <c r="G133" s="120">
        <v>0</v>
      </c>
      <c r="H133" s="120">
        <v>0</v>
      </c>
      <c r="I133" s="120">
        <v>0</v>
      </c>
      <c r="J133" s="120">
        <v>0</v>
      </c>
      <c r="K133" s="128">
        <v>0</v>
      </c>
      <c r="L133" s="120">
        <v>0</v>
      </c>
      <c r="M133" s="129">
        <v>1480</v>
      </c>
      <c r="N133" s="103">
        <v>12724906.210000001</v>
      </c>
      <c r="O133" s="120">
        <v>0</v>
      </c>
      <c r="P133" s="120">
        <v>0</v>
      </c>
      <c r="Q133" s="103">
        <v>0</v>
      </c>
      <c r="R133" s="103">
        <v>0</v>
      </c>
      <c r="S133" s="120">
        <v>0</v>
      </c>
      <c r="T133" s="120">
        <v>0</v>
      </c>
      <c r="U133" s="120">
        <v>0</v>
      </c>
      <c r="V133" s="120">
        <v>0</v>
      </c>
      <c r="W133" s="120">
        <v>0</v>
      </c>
      <c r="X133" s="120">
        <v>0</v>
      </c>
      <c r="Y133" s="120">
        <v>0</v>
      </c>
      <c r="Z133" s="120">
        <v>0</v>
      </c>
      <c r="AA133" s="120">
        <v>0</v>
      </c>
      <c r="AB133" s="120">
        <v>0</v>
      </c>
      <c r="AC133" s="103">
        <f>ROUND(N133*2.14%,2)</f>
        <v>272312.99</v>
      </c>
      <c r="AD133" s="120">
        <v>200000</v>
      </c>
      <c r="AE133" s="120">
        <v>0</v>
      </c>
      <c r="AF133" s="93">
        <v>2023</v>
      </c>
      <c r="AG133" s="93">
        <v>2023</v>
      </c>
      <c r="AH133" s="93">
        <v>2023</v>
      </c>
      <c r="AI133" s="107"/>
      <c r="AJ133" s="107"/>
      <c r="AK133" s="107"/>
      <c r="AL133" s="107"/>
      <c r="AM133" s="108" t="s">
        <v>16958</v>
      </c>
      <c r="AN133" s="108" t="s">
        <v>16968</v>
      </c>
      <c r="AO133" s="108">
        <v>0</v>
      </c>
      <c r="AP133" s="108" t="s">
        <v>16967</v>
      </c>
      <c r="AQ133" s="108" t="s">
        <v>16955</v>
      </c>
      <c r="AR133" s="108" t="s">
        <v>16971</v>
      </c>
      <c r="AS133" s="108" t="s">
        <v>16986</v>
      </c>
      <c r="AT133" s="108"/>
      <c r="AU133" s="108"/>
      <c r="AV133" s="108"/>
      <c r="AW133" s="108" t="s">
        <v>619</v>
      </c>
      <c r="AX133" s="109">
        <v>4539.8999999999996</v>
      </c>
      <c r="AY133" s="109">
        <v>1510</v>
      </c>
      <c r="AZ133" s="108" t="s">
        <v>3043</v>
      </c>
      <c r="BA133" s="108" t="s">
        <v>17015</v>
      </c>
      <c r="BB133" s="110"/>
      <c r="BC133" s="111">
        <f t="shared" si="9"/>
        <v>30</v>
      </c>
      <c r="BJ133" s="79" t="str">
        <f>VLOOKUP(C133,BM:BO,3,FALSE)</f>
        <v>1258.400</v>
      </c>
      <c r="BM133" s="79" t="s">
        <v>3586</v>
      </c>
      <c r="BN133" s="79" t="s">
        <v>630</v>
      </c>
      <c r="BO133" s="79" t="s">
        <v>3587</v>
      </c>
      <c r="BU133" s="79" t="s">
        <v>3586</v>
      </c>
      <c r="BV133" s="79" t="s">
        <v>630</v>
      </c>
      <c r="BW133" s="79" t="s">
        <v>3587</v>
      </c>
      <c r="CH133" s="105">
        <f t="shared" si="5"/>
        <v>2.3283064365386963E-10</v>
      </c>
    </row>
    <row r="134" spans="1:115" x14ac:dyDescent="0.3">
      <c r="A134" s="79">
        <v>1</v>
      </c>
      <c r="B134" s="112">
        <f>SUBTOTAL(9,$A$22:A134)</f>
        <v>111</v>
      </c>
      <c r="C134" s="118" t="s">
        <v>433</v>
      </c>
      <c r="D134" s="103">
        <f t="shared" si="13"/>
        <v>9773696</v>
      </c>
      <c r="E134" s="120">
        <v>0</v>
      </c>
      <c r="F134" s="120">
        <v>0</v>
      </c>
      <c r="G134" s="120">
        <v>0</v>
      </c>
      <c r="H134" s="120">
        <v>0</v>
      </c>
      <c r="I134" s="120">
        <v>0</v>
      </c>
      <c r="J134" s="120">
        <v>0</v>
      </c>
      <c r="K134" s="128">
        <v>0</v>
      </c>
      <c r="L134" s="120">
        <v>0</v>
      </c>
      <c r="M134" s="129">
        <v>1160</v>
      </c>
      <c r="N134" s="103">
        <v>9373111.4199999999</v>
      </c>
      <c r="O134" s="120">
        <v>0</v>
      </c>
      <c r="P134" s="120">
        <v>0</v>
      </c>
      <c r="Q134" s="103">
        <v>0</v>
      </c>
      <c r="R134" s="103">
        <v>0</v>
      </c>
      <c r="S134" s="120">
        <v>0</v>
      </c>
      <c r="T134" s="120">
        <v>0</v>
      </c>
      <c r="U134" s="120">
        <v>0</v>
      </c>
      <c r="V134" s="120">
        <v>0</v>
      </c>
      <c r="W134" s="120">
        <v>0</v>
      </c>
      <c r="X134" s="120">
        <v>0</v>
      </c>
      <c r="Y134" s="120">
        <v>0</v>
      </c>
      <c r="Z134" s="120">
        <v>0</v>
      </c>
      <c r="AA134" s="120">
        <v>0</v>
      </c>
      <c r="AB134" s="120">
        <v>0</v>
      </c>
      <c r="AC134" s="103">
        <f>ROUND(N134*2.14%,2)</f>
        <v>200584.58</v>
      </c>
      <c r="AD134" s="120">
        <v>200000</v>
      </c>
      <c r="AE134" s="120">
        <v>0</v>
      </c>
      <c r="AF134" s="93">
        <v>2023</v>
      </c>
      <c r="AG134" s="93">
        <v>2023</v>
      </c>
      <c r="AH134" s="93">
        <v>2023</v>
      </c>
      <c r="AI134" s="107"/>
      <c r="AJ134" s="107"/>
      <c r="AK134" s="107"/>
      <c r="AL134" s="107"/>
      <c r="AM134" s="108" t="s">
        <v>16956</v>
      </c>
      <c r="AN134" s="108" t="s">
        <v>16968</v>
      </c>
      <c r="AO134" s="108">
        <v>0</v>
      </c>
      <c r="AP134" s="108" t="s">
        <v>16977</v>
      </c>
      <c r="AQ134" s="108" t="s">
        <v>16969</v>
      </c>
      <c r="AR134" s="108" t="s">
        <v>16967</v>
      </c>
      <c r="AS134" s="108"/>
      <c r="AT134" s="108"/>
      <c r="AU134" s="108"/>
      <c r="AV134" s="108"/>
      <c r="AW134" s="108" t="s">
        <v>638</v>
      </c>
      <c r="AX134" s="109">
        <v>1601.3</v>
      </c>
      <c r="AY134" s="109">
        <v>700</v>
      </c>
      <c r="AZ134" s="108" t="s">
        <v>2968</v>
      </c>
      <c r="BA134" s="108" t="s">
        <v>17015</v>
      </c>
      <c r="BB134" s="110"/>
      <c r="BC134" s="111">
        <f t="shared" si="9"/>
        <v>-460</v>
      </c>
      <c r="BD134" s="79" t="s">
        <v>16949</v>
      </c>
      <c r="BJ134" s="79" t="str">
        <f>VLOOKUP(C134,BM:BO,3,FALSE)</f>
        <v>нет данных</v>
      </c>
      <c r="BM134" s="79" t="s">
        <v>3636</v>
      </c>
      <c r="BN134" s="79" t="s">
        <v>2985</v>
      </c>
      <c r="BO134" s="79" t="s">
        <v>2985</v>
      </c>
      <c r="BU134" s="79" t="s">
        <v>3636</v>
      </c>
      <c r="BV134" s="79" t="s">
        <v>2985</v>
      </c>
      <c r="BW134" s="79" t="s">
        <v>2985</v>
      </c>
      <c r="CH134" s="105">
        <f t="shared" si="5"/>
        <v>8.7311491370201111E-11</v>
      </c>
    </row>
    <row r="135" spans="1:115" x14ac:dyDescent="0.3">
      <c r="A135" s="79">
        <v>1</v>
      </c>
      <c r="B135" s="112">
        <f>SUBTOTAL(9,$A$22:A135)</f>
        <v>112</v>
      </c>
      <c r="C135" s="118" t="s">
        <v>401</v>
      </c>
      <c r="D135" s="103">
        <f t="shared" si="13"/>
        <v>2546532.12</v>
      </c>
      <c r="E135" s="120">
        <v>0</v>
      </c>
      <c r="F135" s="120">
        <v>0</v>
      </c>
      <c r="G135" s="120">
        <v>0</v>
      </c>
      <c r="H135" s="120">
        <v>0</v>
      </c>
      <c r="I135" s="120">
        <v>0</v>
      </c>
      <c r="J135" s="120">
        <v>0</v>
      </c>
      <c r="K135" s="128">
        <v>0</v>
      </c>
      <c r="L135" s="120">
        <v>0</v>
      </c>
      <c r="M135" s="129">
        <v>0</v>
      </c>
      <c r="N135" s="103">
        <v>0</v>
      </c>
      <c r="O135" s="120">
        <v>0</v>
      </c>
      <c r="P135" s="120">
        <v>0</v>
      </c>
      <c r="Q135" s="103">
        <v>363</v>
      </c>
      <c r="R135" s="103">
        <v>2346320.85</v>
      </c>
      <c r="S135" s="120">
        <v>0</v>
      </c>
      <c r="T135" s="120">
        <v>0</v>
      </c>
      <c r="U135" s="120">
        <v>0</v>
      </c>
      <c r="V135" s="120">
        <v>0</v>
      </c>
      <c r="W135" s="120">
        <v>0</v>
      </c>
      <c r="X135" s="120">
        <v>0</v>
      </c>
      <c r="Y135" s="120">
        <v>0</v>
      </c>
      <c r="Z135" s="120">
        <v>0</v>
      </c>
      <c r="AA135" s="120">
        <v>0</v>
      </c>
      <c r="AB135" s="120">
        <v>0</v>
      </c>
      <c r="AC135" s="103">
        <f>ROUND(R135*2.14%,2)</f>
        <v>50211.27</v>
      </c>
      <c r="AD135" s="120">
        <v>150000</v>
      </c>
      <c r="AE135" s="120">
        <v>0</v>
      </c>
      <c r="AF135" s="93">
        <v>2023</v>
      </c>
      <c r="AG135" s="93">
        <v>2023</v>
      </c>
      <c r="AH135" s="93">
        <v>2023</v>
      </c>
      <c r="AI135" s="107"/>
      <c r="AJ135" s="107"/>
      <c r="AK135" s="107"/>
      <c r="AL135" s="107"/>
      <c r="AM135" s="108" t="s">
        <v>16959</v>
      </c>
      <c r="AN135" s="108" t="s">
        <v>16962</v>
      </c>
      <c r="AO135" s="108">
        <v>0</v>
      </c>
      <c r="AP135" s="108" t="s">
        <v>16957</v>
      </c>
      <c r="AQ135" s="108" t="s">
        <v>16960</v>
      </c>
      <c r="AR135" s="108">
        <v>0</v>
      </c>
      <c r="AS135" s="108"/>
      <c r="AT135" s="108"/>
      <c r="AU135" s="108"/>
      <c r="AV135" s="108"/>
      <c r="AW135" s="108" t="s">
        <v>664</v>
      </c>
      <c r="AX135" s="109">
        <v>307.2</v>
      </c>
      <c r="AY135" s="109">
        <v>236.2</v>
      </c>
      <c r="AZ135" s="108" t="s">
        <v>2968</v>
      </c>
      <c r="BA135" s="108" t="s">
        <v>738</v>
      </c>
      <c r="BB135" s="110"/>
      <c r="BC135" s="111">
        <f t="shared" si="9"/>
        <v>236.2</v>
      </c>
      <c r="BJ135" s="79" t="str">
        <f>VLOOKUP(C135,BM:BO,3,FALSE)</f>
        <v>307.100</v>
      </c>
      <c r="BM135" s="79" t="s">
        <v>723</v>
      </c>
      <c r="BN135" s="79" t="s">
        <v>623</v>
      </c>
      <c r="BO135" s="79" t="s">
        <v>3590</v>
      </c>
      <c r="BU135" s="79" t="s">
        <v>723</v>
      </c>
      <c r="BV135" s="79" t="s">
        <v>623</v>
      </c>
      <c r="BW135" s="79" t="s">
        <v>3590</v>
      </c>
      <c r="CH135" s="105">
        <f t="shared" si="5"/>
        <v>2.9103830456733704E-11</v>
      </c>
    </row>
    <row r="136" spans="1:115" x14ac:dyDescent="0.3">
      <c r="A136" s="79">
        <v>1</v>
      </c>
      <c r="B136" s="112">
        <f>SUBTOTAL(9,$A$22:A136)</f>
        <v>113</v>
      </c>
      <c r="C136" s="118" t="s">
        <v>403</v>
      </c>
      <c r="D136" s="103">
        <f t="shared" si="13"/>
        <v>8423996.3599999994</v>
      </c>
      <c r="E136" s="120">
        <v>0</v>
      </c>
      <c r="F136" s="120">
        <v>0</v>
      </c>
      <c r="G136" s="120">
        <v>0</v>
      </c>
      <c r="H136" s="120">
        <v>0</v>
      </c>
      <c r="I136" s="120">
        <v>0</v>
      </c>
      <c r="J136" s="120">
        <v>0</v>
      </c>
      <c r="K136" s="128">
        <v>0</v>
      </c>
      <c r="L136" s="120">
        <v>0</v>
      </c>
      <c r="M136" s="129">
        <v>0</v>
      </c>
      <c r="N136" s="103">
        <v>0</v>
      </c>
      <c r="O136" s="120">
        <v>0</v>
      </c>
      <c r="P136" s="120">
        <v>0</v>
      </c>
      <c r="Q136" s="103">
        <v>1200</v>
      </c>
      <c r="R136" s="103">
        <v>7997149.0099999998</v>
      </c>
      <c r="S136" s="120">
        <v>0</v>
      </c>
      <c r="T136" s="120">
        <v>0</v>
      </c>
      <c r="U136" s="120">
        <v>0</v>
      </c>
      <c r="V136" s="120">
        <v>0</v>
      </c>
      <c r="W136" s="120">
        <v>0</v>
      </c>
      <c r="X136" s="120">
        <v>0</v>
      </c>
      <c r="Y136" s="120">
        <v>0</v>
      </c>
      <c r="Z136" s="120">
        <v>0</v>
      </c>
      <c r="AA136" s="120">
        <v>0</v>
      </c>
      <c r="AB136" s="120">
        <v>0</v>
      </c>
      <c r="AC136" s="103">
        <f>ROUND(R136*2.14%,2)</f>
        <v>171138.99</v>
      </c>
      <c r="AD136" s="120">
        <v>255708.36</v>
      </c>
      <c r="AE136" s="120">
        <v>0</v>
      </c>
      <c r="AF136" s="93">
        <v>2023</v>
      </c>
      <c r="AG136" s="93">
        <v>2023</v>
      </c>
      <c r="AH136" s="93">
        <v>2023</v>
      </c>
      <c r="AI136" s="107"/>
      <c r="AJ136" s="107"/>
      <c r="AK136" s="107"/>
      <c r="AL136" s="107"/>
      <c r="AM136" s="108" t="s">
        <v>16956</v>
      </c>
      <c r="AN136" s="108" t="s">
        <v>16968</v>
      </c>
      <c r="AO136" s="108">
        <v>0</v>
      </c>
      <c r="AP136" s="108" t="s">
        <v>16958</v>
      </c>
      <c r="AQ136" s="108" t="s">
        <v>16969</v>
      </c>
      <c r="AR136" s="108" t="s">
        <v>16967</v>
      </c>
      <c r="AS136" s="108" t="s">
        <v>16989</v>
      </c>
      <c r="AT136" s="108"/>
      <c r="AU136" s="108"/>
      <c r="AV136" s="108"/>
      <c r="AW136" s="108" t="s">
        <v>664</v>
      </c>
      <c r="AX136" s="109">
        <v>3827.7</v>
      </c>
      <c r="AY136" s="109">
        <v>560</v>
      </c>
      <c r="AZ136" s="108" t="s">
        <v>2968</v>
      </c>
      <c r="BA136" s="108" t="s">
        <v>664</v>
      </c>
      <c r="BB136" s="110"/>
      <c r="BC136" s="111">
        <f t="shared" si="9"/>
        <v>560</v>
      </c>
      <c r="BJ136" s="79" t="str">
        <f>VLOOKUP(C136,BM:BO,3,FALSE)</f>
        <v>1200.000</v>
      </c>
      <c r="BM136" s="79" t="s">
        <v>3592</v>
      </c>
      <c r="BN136" s="79" t="s">
        <v>2985</v>
      </c>
      <c r="BO136" s="79" t="s">
        <v>2985</v>
      </c>
      <c r="BU136" s="79" t="s">
        <v>3592</v>
      </c>
      <c r="BV136" s="79" t="s">
        <v>2985</v>
      </c>
      <c r="BW136" s="79" t="s">
        <v>2985</v>
      </c>
      <c r="CH136" s="105">
        <f t="shared" si="5"/>
        <v>-3.4924596548080444E-10</v>
      </c>
    </row>
    <row r="137" spans="1:115" x14ac:dyDescent="0.3">
      <c r="A137" s="79">
        <v>1</v>
      </c>
      <c r="B137" s="112">
        <f>SUBTOTAL(9,$A$22:A137)</f>
        <v>114</v>
      </c>
      <c r="C137" s="118" t="s">
        <v>405</v>
      </c>
      <c r="D137" s="103">
        <f t="shared" si="13"/>
        <v>3560537.12</v>
      </c>
      <c r="E137" s="120">
        <v>105405.99</v>
      </c>
      <c r="F137" s="120">
        <v>0</v>
      </c>
      <c r="G137" s="120">
        <v>3233674.8</v>
      </c>
      <c r="H137" s="120">
        <v>0</v>
      </c>
      <c r="I137" s="120">
        <v>0</v>
      </c>
      <c r="J137" s="120">
        <v>0</v>
      </c>
      <c r="K137" s="128">
        <v>0</v>
      </c>
      <c r="L137" s="120">
        <v>0</v>
      </c>
      <c r="M137" s="129">
        <v>0</v>
      </c>
      <c r="N137" s="103">
        <v>0</v>
      </c>
      <c r="O137" s="120">
        <v>0</v>
      </c>
      <c r="P137" s="120">
        <v>0</v>
      </c>
      <c r="Q137" s="103">
        <v>0</v>
      </c>
      <c r="R137" s="103">
        <v>0</v>
      </c>
      <c r="S137" s="120">
        <v>0</v>
      </c>
      <c r="T137" s="120">
        <v>0</v>
      </c>
      <c r="U137" s="120">
        <v>0</v>
      </c>
      <c r="V137" s="120">
        <v>0</v>
      </c>
      <c r="W137" s="120">
        <v>0</v>
      </c>
      <c r="X137" s="120">
        <v>0</v>
      </c>
      <c r="Y137" s="120">
        <v>0</v>
      </c>
      <c r="Z137" s="120">
        <v>0</v>
      </c>
      <c r="AA137" s="120">
        <v>0</v>
      </c>
      <c r="AB137" s="120">
        <v>0</v>
      </c>
      <c r="AC137" s="120">
        <f>ROUND(E137*2.14%,2)+ROUND(G137*2.14%,2)</f>
        <v>71456.33</v>
      </c>
      <c r="AD137" s="120">
        <v>150000</v>
      </c>
      <c r="AE137" s="120">
        <v>0</v>
      </c>
      <c r="AF137" s="93">
        <v>2023</v>
      </c>
      <c r="AG137" s="93">
        <v>2023</v>
      </c>
      <c r="AH137" s="93">
        <v>2023</v>
      </c>
      <c r="AI137" s="107"/>
      <c r="AJ137" s="107"/>
      <c r="AK137" s="107"/>
      <c r="AL137" s="107"/>
      <c r="AM137" s="108" t="s">
        <v>16977</v>
      </c>
      <c r="AN137" s="108" t="s">
        <v>16970</v>
      </c>
      <c r="AO137" s="108">
        <v>0</v>
      </c>
      <c r="AP137" s="108" t="s">
        <v>16974</v>
      </c>
      <c r="AQ137" s="108" t="s">
        <v>16964</v>
      </c>
      <c r="AR137" s="108">
        <v>0</v>
      </c>
      <c r="AS137" s="108"/>
      <c r="AT137" s="108"/>
      <c r="AU137" s="108"/>
      <c r="AV137" s="108"/>
      <c r="AW137" s="108" t="s">
        <v>638</v>
      </c>
      <c r="AX137" s="109">
        <v>1025.5</v>
      </c>
      <c r="AY137" s="109">
        <v>587</v>
      </c>
      <c r="AZ137" s="108" t="s">
        <v>2968</v>
      </c>
      <c r="BA137" s="108" t="s">
        <v>638</v>
      </c>
      <c r="BB137" s="110"/>
      <c r="BC137" s="111">
        <f t="shared" si="9"/>
        <v>587</v>
      </c>
      <c r="BJ137" s="79" t="str">
        <f>VLOOKUP(C137,BM:BO,3,FALSE)</f>
        <v>451.000</v>
      </c>
      <c r="BM137" s="79" t="s">
        <v>3595</v>
      </c>
      <c r="BN137" s="79" t="s">
        <v>2981</v>
      </c>
      <c r="BO137" s="79" t="s">
        <v>3596</v>
      </c>
      <c r="BU137" s="79" t="s">
        <v>3595</v>
      </c>
      <c r="BV137" s="79" t="s">
        <v>2981</v>
      </c>
      <c r="BW137" s="79" t="s">
        <v>3596</v>
      </c>
      <c r="CH137" s="105">
        <f t="shared" si="5"/>
        <v>5.8207660913467407E-11</v>
      </c>
    </row>
    <row r="138" spans="1:115" x14ac:dyDescent="0.3">
      <c r="A138" s="79">
        <v>1</v>
      </c>
      <c r="B138" s="112">
        <f>SUBTOTAL(9,$A$22:A138)</f>
        <v>115</v>
      </c>
      <c r="C138" s="118" t="s">
        <v>413</v>
      </c>
      <c r="D138" s="103">
        <f t="shared" si="13"/>
        <v>4547690.3999999994</v>
      </c>
      <c r="E138" s="120">
        <v>0</v>
      </c>
      <c r="F138" s="120">
        <v>0</v>
      </c>
      <c r="G138" s="120">
        <v>0</v>
      </c>
      <c r="H138" s="120">
        <v>0</v>
      </c>
      <c r="I138" s="120">
        <v>0</v>
      </c>
      <c r="J138" s="120">
        <v>0</v>
      </c>
      <c r="K138" s="128">
        <v>0</v>
      </c>
      <c r="L138" s="120">
        <v>0</v>
      </c>
      <c r="M138" s="129">
        <v>510</v>
      </c>
      <c r="N138" s="103">
        <v>4276180.1399999997</v>
      </c>
      <c r="O138" s="120">
        <v>0</v>
      </c>
      <c r="P138" s="120">
        <v>0</v>
      </c>
      <c r="Q138" s="103">
        <v>0</v>
      </c>
      <c r="R138" s="103">
        <v>0</v>
      </c>
      <c r="S138" s="120">
        <v>0</v>
      </c>
      <c r="T138" s="120">
        <v>0</v>
      </c>
      <c r="U138" s="120">
        <v>0</v>
      </c>
      <c r="V138" s="120">
        <v>0</v>
      </c>
      <c r="W138" s="120">
        <v>0</v>
      </c>
      <c r="X138" s="120">
        <v>0</v>
      </c>
      <c r="Y138" s="120">
        <v>0</v>
      </c>
      <c r="Z138" s="120">
        <v>0</v>
      </c>
      <c r="AA138" s="120">
        <v>0</v>
      </c>
      <c r="AB138" s="120">
        <v>0</v>
      </c>
      <c r="AC138" s="103">
        <f>ROUND(N138*2.14%,2)+0.01</f>
        <v>91510.26</v>
      </c>
      <c r="AD138" s="103">
        <v>180000</v>
      </c>
      <c r="AE138" s="120">
        <v>0</v>
      </c>
      <c r="AF138" s="93">
        <v>2023</v>
      </c>
      <c r="AG138" s="93">
        <v>2023</v>
      </c>
      <c r="AH138" s="93">
        <v>2023</v>
      </c>
      <c r="AI138" s="107"/>
      <c r="AJ138" s="107"/>
      <c r="AK138" s="107"/>
      <c r="AL138" s="107"/>
      <c r="AM138" s="108" t="s">
        <v>16957</v>
      </c>
      <c r="AN138" s="108" t="s">
        <v>16966</v>
      </c>
      <c r="AO138" s="108">
        <v>0</v>
      </c>
      <c r="AP138" s="108" t="s">
        <v>16967</v>
      </c>
      <c r="AQ138" s="108" t="s">
        <v>16955</v>
      </c>
      <c r="AR138" s="108" t="s">
        <v>16967</v>
      </c>
      <c r="AS138" s="108"/>
      <c r="AT138" s="108"/>
      <c r="AU138" s="108"/>
      <c r="AV138" s="108"/>
      <c r="AW138" s="108" t="s">
        <v>733</v>
      </c>
      <c r="AX138" s="109">
        <v>1035.8</v>
      </c>
      <c r="AY138" s="109">
        <v>510.3</v>
      </c>
      <c r="AZ138" s="108" t="s">
        <v>2993</v>
      </c>
      <c r="BA138" s="108" t="s">
        <v>17015</v>
      </c>
      <c r="BB138" s="110"/>
      <c r="BC138" s="111">
        <f t="shared" si="9"/>
        <v>0.30000000000001137</v>
      </c>
      <c r="BJ138" s="79" t="str">
        <f>VLOOKUP(C138,BM:BO,3,FALSE)</f>
        <v>546.500</v>
      </c>
      <c r="BM138" s="79" t="s">
        <v>3603</v>
      </c>
      <c r="BN138" s="79" t="s">
        <v>16992</v>
      </c>
      <c r="BO138" s="79" t="s">
        <v>3604</v>
      </c>
      <c r="BU138" s="79" t="s">
        <v>3603</v>
      </c>
      <c r="BV138" s="79" t="s">
        <v>16992</v>
      </c>
      <c r="BW138" s="79" t="s">
        <v>3604</v>
      </c>
      <c r="CH138" s="105">
        <f t="shared" si="5"/>
        <v>-2.3283064365386963E-10</v>
      </c>
    </row>
    <row r="139" spans="1:115" x14ac:dyDescent="0.3">
      <c r="A139" s="79">
        <v>1</v>
      </c>
      <c r="B139" s="112">
        <f>SUBTOTAL(9,$A$22:A139)</f>
        <v>116</v>
      </c>
      <c r="C139" s="118" t="s">
        <v>415</v>
      </c>
      <c r="D139" s="103">
        <f t="shared" si="13"/>
        <v>2957385.5999999996</v>
      </c>
      <c r="E139" s="120">
        <v>0</v>
      </c>
      <c r="F139" s="120">
        <v>0</v>
      </c>
      <c r="G139" s="120">
        <v>0</v>
      </c>
      <c r="H139" s="120">
        <v>0</v>
      </c>
      <c r="I139" s="120">
        <v>0</v>
      </c>
      <c r="J139" s="120">
        <v>0</v>
      </c>
      <c r="K139" s="128">
        <v>0</v>
      </c>
      <c r="L139" s="120">
        <v>0</v>
      </c>
      <c r="M139" s="129">
        <v>351</v>
      </c>
      <c r="N139" s="103">
        <v>2748566.28</v>
      </c>
      <c r="O139" s="120">
        <v>0</v>
      </c>
      <c r="P139" s="120">
        <v>0</v>
      </c>
      <c r="Q139" s="103">
        <v>0</v>
      </c>
      <c r="R139" s="103">
        <v>0</v>
      </c>
      <c r="S139" s="120">
        <v>0</v>
      </c>
      <c r="T139" s="120">
        <v>0</v>
      </c>
      <c r="U139" s="120">
        <v>0</v>
      </c>
      <c r="V139" s="120">
        <v>0</v>
      </c>
      <c r="W139" s="120">
        <v>0</v>
      </c>
      <c r="X139" s="120">
        <v>0</v>
      </c>
      <c r="Y139" s="120">
        <v>0</v>
      </c>
      <c r="Z139" s="120">
        <v>0</v>
      </c>
      <c r="AA139" s="120">
        <v>0</v>
      </c>
      <c r="AB139" s="120">
        <v>0</v>
      </c>
      <c r="AC139" s="103">
        <f>ROUND(N139*2.14%,2)</f>
        <v>58819.32</v>
      </c>
      <c r="AD139" s="103">
        <v>150000</v>
      </c>
      <c r="AE139" s="120">
        <v>0</v>
      </c>
      <c r="AF139" s="93">
        <v>2023</v>
      </c>
      <c r="AG139" s="93">
        <v>2023</v>
      </c>
      <c r="AH139" s="93">
        <v>2023</v>
      </c>
      <c r="AI139" s="107"/>
      <c r="AJ139" s="107"/>
      <c r="AK139" s="107"/>
      <c r="AL139" s="107"/>
      <c r="AM139" s="108" t="s">
        <v>16957</v>
      </c>
      <c r="AN139" s="108" t="s">
        <v>16959</v>
      </c>
      <c r="AO139" s="108">
        <v>0</v>
      </c>
      <c r="AP139" s="108" t="s">
        <v>16960</v>
      </c>
      <c r="AQ139" s="108" t="s">
        <v>16955</v>
      </c>
      <c r="AR139" s="108">
        <v>0</v>
      </c>
      <c r="AS139" s="108"/>
      <c r="AT139" s="108"/>
      <c r="AU139" s="108"/>
      <c r="AV139" s="108"/>
      <c r="AW139" s="108" t="s">
        <v>773</v>
      </c>
      <c r="AX139" s="109">
        <v>408</v>
      </c>
      <c r="AY139" s="109">
        <v>350.58</v>
      </c>
      <c r="AZ139" s="108" t="s">
        <v>2968</v>
      </c>
      <c r="BA139" s="108" t="s">
        <v>17015</v>
      </c>
      <c r="BB139" s="110"/>
      <c r="BC139" s="111">
        <f t="shared" si="9"/>
        <v>-0.42000000000001592</v>
      </c>
      <c r="BJ139" s="79" t="str">
        <f>VLOOKUP(C139,BM:BO,3,FALSE)</f>
        <v>275.900</v>
      </c>
      <c r="BM139" s="79" t="s">
        <v>3611</v>
      </c>
      <c r="BN139" s="79" t="s">
        <v>3006</v>
      </c>
      <c r="BO139" s="79" t="s">
        <v>2985</v>
      </c>
      <c r="BU139" s="79" t="s">
        <v>3611</v>
      </c>
      <c r="BV139" s="79" t="s">
        <v>3006</v>
      </c>
      <c r="BW139" s="79" t="s">
        <v>2985</v>
      </c>
      <c r="CH139" s="105">
        <f t="shared" si="5"/>
        <v>-1.7462298274040222E-10</v>
      </c>
    </row>
    <row r="140" spans="1:115" x14ac:dyDescent="0.3">
      <c r="A140" s="79">
        <v>1</v>
      </c>
      <c r="B140" s="112">
        <f>SUBTOTAL(9,$A$22:A140)</f>
        <v>117</v>
      </c>
      <c r="C140" s="118" t="s">
        <v>422</v>
      </c>
      <c r="D140" s="103">
        <f t="shared" si="13"/>
        <v>9541232.7999999989</v>
      </c>
      <c r="E140" s="120">
        <v>0</v>
      </c>
      <c r="F140" s="120">
        <v>0</v>
      </c>
      <c r="G140" s="120">
        <v>0</v>
      </c>
      <c r="H140" s="120">
        <v>0</v>
      </c>
      <c r="I140" s="120">
        <v>0</v>
      </c>
      <c r="J140" s="120">
        <v>0</v>
      </c>
      <c r="K140" s="128">
        <v>0</v>
      </c>
      <c r="L140" s="120">
        <v>0</v>
      </c>
      <c r="M140" s="129">
        <v>1070</v>
      </c>
      <c r="N140" s="103">
        <v>9145518.6999999993</v>
      </c>
      <c r="O140" s="120">
        <v>0</v>
      </c>
      <c r="P140" s="120">
        <v>0</v>
      </c>
      <c r="Q140" s="103">
        <v>0</v>
      </c>
      <c r="R140" s="103">
        <v>0</v>
      </c>
      <c r="S140" s="120">
        <v>0</v>
      </c>
      <c r="T140" s="120">
        <v>0</v>
      </c>
      <c r="U140" s="120">
        <v>0</v>
      </c>
      <c r="V140" s="120">
        <v>0</v>
      </c>
      <c r="W140" s="120">
        <v>0</v>
      </c>
      <c r="X140" s="120">
        <v>0</v>
      </c>
      <c r="Y140" s="120">
        <v>0</v>
      </c>
      <c r="Z140" s="120">
        <v>0</v>
      </c>
      <c r="AA140" s="120">
        <v>0</v>
      </c>
      <c r="AB140" s="120">
        <v>0</v>
      </c>
      <c r="AC140" s="103">
        <f>ROUND(N140*2.14%,2)</f>
        <v>195714.1</v>
      </c>
      <c r="AD140" s="120">
        <v>200000</v>
      </c>
      <c r="AE140" s="120">
        <v>0</v>
      </c>
      <c r="AF140" s="93">
        <v>2023</v>
      </c>
      <c r="AG140" s="93">
        <v>2023</v>
      </c>
      <c r="AH140" s="93">
        <v>2023</v>
      </c>
      <c r="AI140" s="107"/>
      <c r="AJ140" s="107"/>
      <c r="AK140" s="107"/>
      <c r="AL140" s="107"/>
      <c r="AM140" s="108" t="s">
        <v>16957</v>
      </c>
      <c r="AN140" s="108" t="s">
        <v>16959</v>
      </c>
      <c r="AO140" s="108">
        <v>0</v>
      </c>
      <c r="AP140" s="108" t="s">
        <v>16967</v>
      </c>
      <c r="AQ140" s="108" t="s">
        <v>16955</v>
      </c>
      <c r="AR140" s="108" t="s">
        <v>16967</v>
      </c>
      <c r="AS140" s="108"/>
      <c r="AT140" s="108"/>
      <c r="AU140" s="108"/>
      <c r="AV140" s="108"/>
      <c r="AW140" s="108" t="s">
        <v>705</v>
      </c>
      <c r="AX140" s="109">
        <v>4864.1000000000004</v>
      </c>
      <c r="AY140" s="109">
        <v>1070</v>
      </c>
      <c r="AZ140" s="108" t="s">
        <v>2993</v>
      </c>
      <c r="BA140" s="108" t="s">
        <v>17015</v>
      </c>
      <c r="BB140" s="110"/>
      <c r="BC140" s="111">
        <f t="shared" ref="BC140:BC193" si="15">AY140-M140</f>
        <v>0</v>
      </c>
      <c r="BJ140" s="79" t="str">
        <f>VLOOKUP(C140,BM:BO,3,FALSE)</f>
        <v>3977.170</v>
      </c>
      <c r="BM140" s="79" t="s">
        <v>3619</v>
      </c>
      <c r="BN140" s="79" t="s">
        <v>623</v>
      </c>
      <c r="BO140" s="79" t="s">
        <v>3621</v>
      </c>
      <c r="BU140" s="79" t="s">
        <v>3619</v>
      </c>
      <c r="BV140" s="79" t="s">
        <v>623</v>
      </c>
      <c r="BW140" s="79" t="s">
        <v>3621</v>
      </c>
      <c r="CH140" s="105">
        <f t="shared" si="5"/>
        <v>-3.7834979593753815E-10</v>
      </c>
    </row>
    <row r="141" spans="1:115" x14ac:dyDescent="0.3">
      <c r="A141" s="79">
        <v>1</v>
      </c>
      <c r="B141" s="112">
        <f>SUBTOTAL(9,$A$22:A141)</f>
        <v>118</v>
      </c>
      <c r="C141" s="118" t="s">
        <v>11160</v>
      </c>
      <c r="D141" s="103">
        <f t="shared" si="13"/>
        <v>10185538.860000001</v>
      </c>
      <c r="E141" s="120">
        <v>0</v>
      </c>
      <c r="F141" s="120">
        <v>0</v>
      </c>
      <c r="G141" s="120">
        <v>0</v>
      </c>
      <c r="H141" s="120">
        <v>0</v>
      </c>
      <c r="I141" s="120">
        <v>0</v>
      </c>
      <c r="J141" s="120">
        <v>0</v>
      </c>
      <c r="K141" s="128">
        <v>0</v>
      </c>
      <c r="L141" s="120">
        <v>0</v>
      </c>
      <c r="M141" s="129">
        <v>750</v>
      </c>
      <c r="N141" s="103">
        <v>6000000</v>
      </c>
      <c r="O141" s="120">
        <v>0</v>
      </c>
      <c r="P141" s="120">
        <v>0</v>
      </c>
      <c r="Q141" s="103">
        <v>2058.1</v>
      </c>
      <c r="R141" s="103">
        <v>3737163.56</v>
      </c>
      <c r="S141" s="120">
        <v>0</v>
      </c>
      <c r="T141" s="120">
        <v>0</v>
      </c>
      <c r="U141" s="120">
        <v>0</v>
      </c>
      <c r="V141" s="120">
        <v>0</v>
      </c>
      <c r="W141" s="120">
        <v>0</v>
      </c>
      <c r="X141" s="120">
        <v>0</v>
      </c>
      <c r="Y141" s="120">
        <v>0</v>
      </c>
      <c r="Z141" s="120">
        <v>0</v>
      </c>
      <c r="AA141" s="120">
        <v>0</v>
      </c>
      <c r="AB141" s="120">
        <v>0</v>
      </c>
      <c r="AC141" s="103">
        <f t="shared" ref="AC141:AC142" si="16">ROUND(N141*2.14%,2)+ROUND(E141*2.14%,2)+ROUND(F141*2.14%,2)+ROUND(G141*2.14%,2)+ROUND(H141*2.14%,2)+ROUND(I141*2.14%,2)+ROUND(J141*2.14%,2)+ROUND(L141*2.14%,2)+ROUND(P141*2.14%,2)+ROUND(R141*2.14%,2)+ROUND(T141*2.14%,2)+ROUND(U141*2.14%,2)+ROUND(V141*2.14%,2)+ROUND(W141*2.14%,2)+ROUND(X141*2.14%,2)+ROUND(Y141*2.14%,2)+ROUND(Z141*2.14%,2)+ROUND(AA141*2.14%,2)+ROUND(AB141*2.14%,2)</f>
        <v>208375.3</v>
      </c>
      <c r="AD141" s="103">
        <v>0</v>
      </c>
      <c r="AE141" s="120">
        <v>240000</v>
      </c>
      <c r="AF141" s="93" t="s">
        <v>17055</v>
      </c>
      <c r="AG141" s="93">
        <v>2023</v>
      </c>
      <c r="AH141" s="93">
        <v>2023</v>
      </c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  <c r="AX141" s="109"/>
      <c r="AY141" s="109"/>
      <c r="AZ141" s="108"/>
      <c r="BA141" s="108"/>
      <c r="BB141" s="110"/>
      <c r="BC141" s="111"/>
      <c r="CH141" s="105">
        <f t="shared" si="5"/>
        <v>1.2223608791828156E-9</v>
      </c>
    </row>
    <row r="142" spans="1:115" s="124" customFormat="1" x14ac:dyDescent="0.3">
      <c r="A142" s="79">
        <v>1</v>
      </c>
      <c r="B142" s="112">
        <f>SUBTOTAL(9,$A$22:A142)</f>
        <v>119</v>
      </c>
      <c r="C142" s="101" t="s">
        <v>17385</v>
      </c>
      <c r="D142" s="103">
        <f t="shared" si="13"/>
        <v>149372.4</v>
      </c>
      <c r="E142" s="121">
        <v>0</v>
      </c>
      <c r="F142" s="121">
        <v>0</v>
      </c>
      <c r="G142" s="121">
        <v>0</v>
      </c>
      <c r="H142" s="121">
        <v>0</v>
      </c>
      <c r="I142" s="121">
        <v>0</v>
      </c>
      <c r="J142" s="121">
        <v>0</v>
      </c>
      <c r="K142" s="131">
        <v>0</v>
      </c>
      <c r="L142" s="121">
        <v>0</v>
      </c>
      <c r="M142" s="121">
        <v>0</v>
      </c>
      <c r="N142" s="121">
        <v>0</v>
      </c>
      <c r="O142" s="121">
        <v>0</v>
      </c>
      <c r="P142" s="121">
        <v>0</v>
      </c>
      <c r="Q142" s="121">
        <v>0</v>
      </c>
      <c r="R142" s="121">
        <v>0</v>
      </c>
      <c r="S142" s="121">
        <v>0</v>
      </c>
      <c r="T142" s="121">
        <v>0</v>
      </c>
      <c r="U142" s="121">
        <v>0</v>
      </c>
      <c r="V142" s="120">
        <v>146242.79999999999</v>
      </c>
      <c r="W142" s="121">
        <v>0</v>
      </c>
      <c r="X142" s="121">
        <v>0</v>
      </c>
      <c r="Y142" s="121">
        <v>0</v>
      </c>
      <c r="Z142" s="121">
        <v>0</v>
      </c>
      <c r="AA142" s="121">
        <v>0</v>
      </c>
      <c r="AB142" s="121">
        <v>0</v>
      </c>
      <c r="AC142" s="121">
        <f t="shared" si="16"/>
        <v>3129.6</v>
      </c>
      <c r="AD142" s="121">
        <v>0</v>
      </c>
      <c r="AE142" s="121">
        <v>0</v>
      </c>
      <c r="AF142" s="122" t="s">
        <v>17055</v>
      </c>
      <c r="AG142" s="122">
        <v>2023</v>
      </c>
      <c r="AH142" s="123">
        <v>2023</v>
      </c>
      <c r="BW142" s="125"/>
      <c r="CA142" s="124" t="e">
        <f>VLOOKUP(C142,CB:CC,2,FALSE)</f>
        <v>#N/A</v>
      </c>
      <c r="CE142" s="124" t="e">
        <f>VLOOKUP(C142,CF:CG,2,FALSE)</f>
        <v>#N/A</v>
      </c>
      <c r="CH142" s="105">
        <f t="shared" si="5"/>
        <v>5.9117155615240335E-12</v>
      </c>
      <c r="CL142" s="124" t="e">
        <f>VLOOKUP(C142,CM:CN,2,FALSE)</f>
        <v>#N/A</v>
      </c>
      <c r="DK142" s="124" t="e">
        <f>VLOOKUP(C142,DL:DM,2,FALSE)</f>
        <v>#N/A</v>
      </c>
    </row>
    <row r="143" spans="1:115" s="124" customFormat="1" x14ac:dyDescent="0.3">
      <c r="A143" s="79">
        <v>1</v>
      </c>
      <c r="B143" s="112">
        <f>SUBTOTAL(9,$A$22:A143)</f>
        <v>120</v>
      </c>
      <c r="C143" s="101" t="s">
        <v>11574</v>
      </c>
      <c r="D143" s="103">
        <f t="shared" si="13"/>
        <v>5186133.25</v>
      </c>
      <c r="E143" s="121">
        <v>0</v>
      </c>
      <c r="F143" s="121">
        <v>0</v>
      </c>
      <c r="G143" s="121">
        <v>0</v>
      </c>
      <c r="H143" s="121">
        <v>0</v>
      </c>
      <c r="I143" s="121">
        <v>0</v>
      </c>
      <c r="J143" s="121">
        <v>0</v>
      </c>
      <c r="K143" s="131">
        <v>0</v>
      </c>
      <c r="L143" s="121">
        <v>0</v>
      </c>
      <c r="M143" s="121">
        <v>627</v>
      </c>
      <c r="N143" s="121">
        <v>5131772.3899999997</v>
      </c>
      <c r="O143" s="121">
        <v>0</v>
      </c>
      <c r="P143" s="121">
        <v>0</v>
      </c>
      <c r="Q143" s="121">
        <v>0</v>
      </c>
      <c r="R143" s="121">
        <v>0</v>
      </c>
      <c r="S143" s="121">
        <v>0</v>
      </c>
      <c r="T143" s="121">
        <v>0</v>
      </c>
      <c r="U143" s="121">
        <v>0</v>
      </c>
      <c r="V143" s="121">
        <v>0</v>
      </c>
      <c r="W143" s="121">
        <v>0</v>
      </c>
      <c r="X143" s="121">
        <v>0</v>
      </c>
      <c r="Y143" s="121">
        <v>0</v>
      </c>
      <c r="Z143" s="121">
        <v>0</v>
      </c>
      <c r="AA143" s="121">
        <v>0</v>
      </c>
      <c r="AB143" s="121">
        <v>0</v>
      </c>
      <c r="AC143" s="121">
        <f t="shared" ref="AC143" si="17">ROUND(N143*1.0593%,2)+ROUND(E143*1.0593%,2)+ROUND(F143*1.0593%,2)+ROUND(G143*1.0593%,2)+ROUND(H143*1.0593%,2)+ROUND(I143*1.0593%,2)+ROUND(J143*1.0593%,2)+ROUND(L143*1.0593%,2)+ROUND(P143*1.0593%,2)+ROUND(R143*1.0593%,2)+ROUND(T143*1.0593%,2)+ROUND(U143*1.0593%,2)+ROUND(V143*1.0593%,2)+ROUND(W143*1.0593%,2)+ROUND(X143*1.0593%,2)+ROUND(Y143*1.0593%,2)+ROUND(Z143*1.0593%,2)+ROUND(AA143*1.0593%,2)+ROUND(AB143*1.0593%,2)</f>
        <v>54360.86</v>
      </c>
      <c r="AD143" s="121">
        <v>0</v>
      </c>
      <c r="AE143" s="121">
        <v>0</v>
      </c>
      <c r="AF143" s="122" t="s">
        <v>17055</v>
      </c>
      <c r="AG143" s="122">
        <v>2023</v>
      </c>
      <c r="AH143" s="123">
        <v>2023</v>
      </c>
      <c r="AT143" s="124" t="e">
        <f>VLOOKUP(C143,AW:AX,2,FALSE)</f>
        <v>#N/A</v>
      </c>
      <c r="BW143" s="125"/>
      <c r="CE143" s="124" t="e">
        <f>VLOOKUP(C143,CF:CG,2,FALSE)</f>
        <v>#N/A</v>
      </c>
      <c r="CH143" s="105">
        <f t="shared" si="5"/>
        <v>3.3469405025243759E-10</v>
      </c>
      <c r="CL143" s="124" t="e">
        <f>VLOOKUP(C143,CM:CN,2,FALSE)</f>
        <v>#N/A</v>
      </c>
      <c r="DK143" s="124" t="e">
        <f>VLOOKUP(C143,DL:DM,2,FALSE)</f>
        <v>#N/A</v>
      </c>
    </row>
    <row r="144" spans="1:115" s="124" customFormat="1" x14ac:dyDescent="0.3">
      <c r="A144" s="79">
        <v>1</v>
      </c>
      <c r="B144" s="112">
        <f>SUBTOTAL(9,$A$22:A144)</f>
        <v>121</v>
      </c>
      <c r="C144" s="101" t="s">
        <v>11568</v>
      </c>
      <c r="D144" s="103">
        <f t="shared" si="13"/>
        <v>2537236.0500000003</v>
      </c>
      <c r="E144" s="121">
        <v>67417.2</v>
      </c>
      <c r="F144" s="121">
        <v>0</v>
      </c>
      <c r="G144" s="121">
        <v>2167791.6</v>
      </c>
      <c r="H144" s="121">
        <v>248868</v>
      </c>
      <c r="I144" s="127">
        <v>0</v>
      </c>
      <c r="J144" s="121">
        <v>0</v>
      </c>
      <c r="K144" s="131">
        <v>0</v>
      </c>
      <c r="L144" s="121">
        <v>0</v>
      </c>
      <c r="M144" s="121">
        <v>0</v>
      </c>
      <c r="N144" s="121">
        <v>0</v>
      </c>
      <c r="O144" s="121">
        <v>0</v>
      </c>
      <c r="P144" s="121">
        <v>0</v>
      </c>
      <c r="Q144" s="121">
        <v>0</v>
      </c>
      <c r="R144" s="121">
        <v>0</v>
      </c>
      <c r="S144" s="121">
        <v>0</v>
      </c>
      <c r="T144" s="121">
        <v>0</v>
      </c>
      <c r="U144" s="121">
        <v>0</v>
      </c>
      <c r="V144" s="121">
        <v>0</v>
      </c>
      <c r="W144" s="121">
        <v>0</v>
      </c>
      <c r="X144" s="121">
        <v>0</v>
      </c>
      <c r="Y144" s="121">
        <v>0</v>
      </c>
      <c r="Z144" s="121">
        <v>0</v>
      </c>
      <c r="AA144" s="121">
        <v>0</v>
      </c>
      <c r="AB144" s="121">
        <v>0</v>
      </c>
      <c r="AC144" s="121">
        <f t="shared" ref="AC144:AC145" si="18">ROUND(N144*2.14%,2)+ROUND(E144*2.14%,2)+ROUND(F144*2.14%,2)+ROUND(G144*2.14%,2)+ROUND(H144*2.14%,2)+ROUND(I144*2.14%,2)+ROUND(J144*2.14%,2)+ROUND(L144*2.14%,2)+ROUND(P144*2.14%,2)+ROUND(R144*2.14%,2)+ROUND(T144*2.14%,2)+ROUND(U144*2.14%,2)+ROUND(V144*2.14%,2)+ROUND(W144*2.14%,2)+ROUND(X144*2.14%,2)+ROUND(Y144*2.14%,2)+ROUND(Z144*2.14%,2)+ROUND(AA144*2.14%,2)+ROUND(AB144*2.14%,2)</f>
        <v>53159.25</v>
      </c>
      <c r="AD144" s="121">
        <v>0</v>
      </c>
      <c r="AE144" s="121">
        <v>0</v>
      </c>
      <c r="AF144" s="122" t="s">
        <v>17055</v>
      </c>
      <c r="AG144" s="122">
        <v>2023</v>
      </c>
      <c r="AH144" s="123">
        <v>2023</v>
      </c>
      <c r="BW144" s="125"/>
      <c r="CA144" s="124" t="e">
        <f>VLOOKUP(C144,CB:CC,2,FALSE)</f>
        <v>#N/A</v>
      </c>
      <c r="CE144" s="124" t="e">
        <f>VLOOKUP(C144,CF:CG,2,FALSE)</f>
        <v>#N/A</v>
      </c>
      <c r="CH144" s="105">
        <f t="shared" si="5"/>
        <v>0</v>
      </c>
      <c r="CL144" s="124" t="e">
        <f>VLOOKUP(C144,CM:CN,2,FALSE)</f>
        <v>#N/A</v>
      </c>
      <c r="DK144" s="124" t="e">
        <f>VLOOKUP(C144,DL:DM,2,FALSE)</f>
        <v>#N/A</v>
      </c>
    </row>
    <row r="145" spans="1:86" s="124" customFormat="1" x14ac:dyDescent="0.3">
      <c r="A145" s="79">
        <v>1</v>
      </c>
      <c r="B145" s="112">
        <f>SUBTOTAL(9,$A$22:A145)</f>
        <v>122</v>
      </c>
      <c r="C145" s="101" t="s">
        <v>2039</v>
      </c>
      <c r="D145" s="103">
        <f t="shared" si="13"/>
        <v>1731161.0999999999</v>
      </c>
      <c r="E145" s="121">
        <v>0</v>
      </c>
      <c r="F145" s="121">
        <v>0</v>
      </c>
      <c r="G145" s="121">
        <v>0</v>
      </c>
      <c r="H145" s="121">
        <v>0</v>
      </c>
      <c r="I145" s="121">
        <v>1694890.44</v>
      </c>
      <c r="J145" s="121">
        <v>0</v>
      </c>
      <c r="K145" s="131">
        <v>0</v>
      </c>
      <c r="L145" s="121">
        <v>0</v>
      </c>
      <c r="M145" s="121">
        <v>0</v>
      </c>
      <c r="N145" s="121">
        <v>0</v>
      </c>
      <c r="O145" s="121">
        <v>0</v>
      </c>
      <c r="P145" s="121">
        <v>0</v>
      </c>
      <c r="Q145" s="121">
        <v>0</v>
      </c>
      <c r="R145" s="121">
        <v>0</v>
      </c>
      <c r="S145" s="121">
        <v>0</v>
      </c>
      <c r="T145" s="121">
        <v>0</v>
      </c>
      <c r="U145" s="121">
        <v>0</v>
      </c>
      <c r="V145" s="121">
        <v>0</v>
      </c>
      <c r="W145" s="121">
        <v>0</v>
      </c>
      <c r="X145" s="121">
        <v>0</v>
      </c>
      <c r="Y145" s="121">
        <v>0</v>
      </c>
      <c r="Z145" s="121">
        <v>0</v>
      </c>
      <c r="AA145" s="121">
        <v>0</v>
      </c>
      <c r="AB145" s="121">
        <v>0</v>
      </c>
      <c r="AC145" s="121">
        <f t="shared" si="18"/>
        <v>36270.660000000003</v>
      </c>
      <c r="AD145" s="121">
        <v>0</v>
      </c>
      <c r="AE145" s="121">
        <v>0</v>
      </c>
      <c r="AF145" s="122" t="s">
        <v>17055</v>
      </c>
      <c r="AG145" s="122">
        <v>2023</v>
      </c>
      <c r="AH145" s="123">
        <v>2023</v>
      </c>
      <c r="BW145" s="125"/>
      <c r="CH145" s="105">
        <f t="shared" si="5"/>
        <v>-8.7311491370201111E-11</v>
      </c>
    </row>
    <row r="146" spans="1:86" s="124" customFormat="1" x14ac:dyDescent="0.3">
      <c r="A146" s="79">
        <v>1</v>
      </c>
      <c r="B146" s="112">
        <f>SUBTOTAL(9,$A$22:A146)</f>
        <v>123</v>
      </c>
      <c r="C146" s="101" t="s">
        <v>432</v>
      </c>
      <c r="D146" s="103">
        <f t="shared" si="13"/>
        <v>2714704</v>
      </c>
      <c r="E146" s="120">
        <v>0</v>
      </c>
      <c r="F146" s="120">
        <v>0</v>
      </c>
      <c r="G146" s="120">
        <v>0</v>
      </c>
      <c r="H146" s="120">
        <v>0</v>
      </c>
      <c r="I146" s="120">
        <v>0</v>
      </c>
      <c r="J146" s="120">
        <v>0</v>
      </c>
      <c r="K146" s="131">
        <v>0</v>
      </c>
      <c r="L146" s="120">
        <v>0</v>
      </c>
      <c r="M146" s="129">
        <v>340</v>
      </c>
      <c r="N146" s="103">
        <v>2657826.5099999998</v>
      </c>
      <c r="O146" s="120">
        <v>0</v>
      </c>
      <c r="P146" s="120">
        <v>0</v>
      </c>
      <c r="Q146" s="103">
        <v>0</v>
      </c>
      <c r="R146" s="103">
        <v>0</v>
      </c>
      <c r="S146" s="120">
        <v>0</v>
      </c>
      <c r="T146" s="120">
        <v>0</v>
      </c>
      <c r="U146" s="120">
        <v>0</v>
      </c>
      <c r="V146" s="120">
        <v>0</v>
      </c>
      <c r="W146" s="120">
        <v>0</v>
      </c>
      <c r="X146" s="120">
        <v>0</v>
      </c>
      <c r="Y146" s="120">
        <v>0</v>
      </c>
      <c r="Z146" s="120">
        <v>0</v>
      </c>
      <c r="AA146" s="120">
        <v>0</v>
      </c>
      <c r="AB146" s="120">
        <v>0</v>
      </c>
      <c r="AC146" s="103">
        <f>ROUND(N146*2.14%,2)</f>
        <v>56877.49</v>
      </c>
      <c r="AD146" s="103">
        <v>0</v>
      </c>
      <c r="AE146" s="120">
        <v>0</v>
      </c>
      <c r="AF146" s="93" t="s">
        <v>17055</v>
      </c>
      <c r="AG146" s="93">
        <v>2023</v>
      </c>
      <c r="AH146" s="93">
        <v>2023</v>
      </c>
      <c r="BW146" s="125"/>
      <c r="CH146" s="105">
        <f t="shared" si="5"/>
        <v>2.255546860396862E-10</v>
      </c>
    </row>
    <row r="147" spans="1:86" x14ac:dyDescent="0.3">
      <c r="A147" s="79">
        <v>1</v>
      </c>
      <c r="B147" s="112">
        <f>SUBTOTAL(9,$A$22:A147)</f>
        <v>124</v>
      </c>
      <c r="C147" s="118" t="s">
        <v>388</v>
      </c>
      <c r="D147" s="103">
        <f t="shared" ref="D147:D172" si="19">E147+F147+G147+H147+I147+J147+L147+N147+P147+R147+T147+U147+V147+W147+X147+Y147+Z147+AA147+AB147+AC147+AD147+AE147</f>
        <v>3647924.8</v>
      </c>
      <c r="E147" s="120">
        <v>0</v>
      </c>
      <c r="F147" s="120">
        <v>0</v>
      </c>
      <c r="G147" s="120">
        <v>0</v>
      </c>
      <c r="H147" s="120">
        <v>0</v>
      </c>
      <c r="I147" s="120">
        <v>0</v>
      </c>
      <c r="J147" s="120">
        <v>0</v>
      </c>
      <c r="K147" s="128">
        <v>0</v>
      </c>
      <c r="L147" s="120">
        <v>0</v>
      </c>
      <c r="M147" s="129">
        <v>0</v>
      </c>
      <c r="N147" s="103">
        <v>0</v>
      </c>
      <c r="O147" s="120">
        <v>0</v>
      </c>
      <c r="P147" s="120">
        <v>0</v>
      </c>
      <c r="Q147" s="103">
        <v>520</v>
      </c>
      <c r="R147" s="103">
        <v>3395266.11</v>
      </c>
      <c r="S147" s="120">
        <v>0</v>
      </c>
      <c r="T147" s="120">
        <v>0</v>
      </c>
      <c r="U147" s="120">
        <v>0</v>
      </c>
      <c r="V147" s="120">
        <v>0</v>
      </c>
      <c r="W147" s="120">
        <v>0</v>
      </c>
      <c r="X147" s="120">
        <v>0</v>
      </c>
      <c r="Y147" s="120">
        <v>0</v>
      </c>
      <c r="Z147" s="120">
        <v>0</v>
      </c>
      <c r="AA147" s="120">
        <v>0</v>
      </c>
      <c r="AB147" s="120">
        <v>0</v>
      </c>
      <c r="AC147" s="103">
        <f>ROUND(R147*2.14%,2)</f>
        <v>72658.69</v>
      </c>
      <c r="AD147" s="120">
        <v>180000</v>
      </c>
      <c r="AE147" s="120">
        <v>0</v>
      </c>
      <c r="AF147" s="93">
        <v>2023</v>
      </c>
      <c r="AG147" s="93">
        <v>2023</v>
      </c>
      <c r="AH147" s="93">
        <v>2023</v>
      </c>
      <c r="AI147" s="107"/>
      <c r="AJ147" s="107"/>
      <c r="AK147" s="107"/>
      <c r="AL147" s="107"/>
      <c r="AM147" s="108" t="s">
        <v>16963</v>
      </c>
      <c r="AN147" s="108" t="s">
        <v>16954</v>
      </c>
      <c r="AO147" s="108">
        <v>0</v>
      </c>
      <c r="AP147" s="108" t="s">
        <v>16966</v>
      </c>
      <c r="AQ147" s="108" t="s">
        <v>16975</v>
      </c>
      <c r="AR147" s="108">
        <v>0</v>
      </c>
      <c r="AS147" s="108" t="s">
        <v>16983</v>
      </c>
      <c r="AT147" s="108"/>
      <c r="AU147" s="108"/>
      <c r="AV147" s="108"/>
      <c r="AW147" s="108" t="s">
        <v>633</v>
      </c>
      <c r="AX147" s="109">
        <v>419</v>
      </c>
      <c r="AY147" s="109" t="s">
        <v>2985</v>
      </c>
      <c r="AZ147" s="108" t="s">
        <v>2968</v>
      </c>
      <c r="BA147" s="108" t="s">
        <v>633</v>
      </c>
      <c r="BB147" s="110"/>
      <c r="BC147" s="111" t="e">
        <f>AY147-M147</f>
        <v>#VALUE!</v>
      </c>
      <c r="BJ147" s="79" t="str">
        <f>VLOOKUP(C147,BM:BO,3,FALSE)</f>
        <v>1234.000</v>
      </c>
      <c r="BM147" s="79" t="s">
        <v>3575</v>
      </c>
      <c r="BN147" s="79" t="s">
        <v>2985</v>
      </c>
      <c r="BO147" s="79" t="s">
        <v>2985</v>
      </c>
      <c r="BU147" s="79" t="s">
        <v>3575</v>
      </c>
      <c r="BV147" s="79" t="s">
        <v>2985</v>
      </c>
      <c r="BW147" s="79" t="s">
        <v>2985</v>
      </c>
      <c r="CH147" s="105">
        <f t="shared" ref="CH147:CH172" si="20">D147-E147-F147-G147-H147-I147-J147-L147-N147-P147-R147-T147-U147-V147-W147-X147-Y147-Z147-AA147-AB147-AC147-AD147-AE147</f>
        <v>-5.8207660913467407E-11</v>
      </c>
    </row>
    <row r="148" spans="1:86" x14ac:dyDescent="0.3">
      <c r="A148" s="79">
        <v>1</v>
      </c>
      <c r="B148" s="112">
        <f>SUBTOTAL(9,$A$22:A148)</f>
        <v>125</v>
      </c>
      <c r="C148" s="118" t="s">
        <v>445</v>
      </c>
      <c r="D148" s="103">
        <f t="shared" si="19"/>
        <v>3075344</v>
      </c>
      <c r="E148" s="120">
        <v>0</v>
      </c>
      <c r="F148" s="120">
        <v>0</v>
      </c>
      <c r="G148" s="120">
        <v>0</v>
      </c>
      <c r="H148" s="120">
        <v>0</v>
      </c>
      <c r="I148" s="120">
        <v>0</v>
      </c>
      <c r="J148" s="120">
        <v>0</v>
      </c>
      <c r="K148" s="128">
        <v>0</v>
      </c>
      <c r="L148" s="120">
        <v>0</v>
      </c>
      <c r="M148" s="129">
        <v>365</v>
      </c>
      <c r="N148" s="103">
        <v>2864053.26</v>
      </c>
      <c r="O148" s="120">
        <v>0</v>
      </c>
      <c r="P148" s="120">
        <v>0</v>
      </c>
      <c r="Q148" s="103">
        <v>0</v>
      </c>
      <c r="R148" s="103">
        <v>0</v>
      </c>
      <c r="S148" s="120">
        <v>0</v>
      </c>
      <c r="T148" s="120">
        <v>0</v>
      </c>
      <c r="U148" s="120">
        <v>0</v>
      </c>
      <c r="V148" s="120">
        <v>0</v>
      </c>
      <c r="W148" s="120">
        <v>0</v>
      </c>
      <c r="X148" s="120">
        <v>0</v>
      </c>
      <c r="Y148" s="120">
        <v>0</v>
      </c>
      <c r="Z148" s="120">
        <v>0</v>
      </c>
      <c r="AA148" s="120">
        <v>0</v>
      </c>
      <c r="AB148" s="120">
        <v>0</v>
      </c>
      <c r="AC148" s="103">
        <f>ROUND(N148*2.14%,2)</f>
        <v>61290.74</v>
      </c>
      <c r="AD148" s="103">
        <v>150000</v>
      </c>
      <c r="AE148" s="120">
        <v>0</v>
      </c>
      <c r="AF148" s="93">
        <v>2023</v>
      </c>
      <c r="AG148" s="93">
        <v>2023</v>
      </c>
      <c r="AH148" s="93">
        <v>2023</v>
      </c>
      <c r="AI148" s="107"/>
      <c r="AJ148" s="107"/>
      <c r="AK148" s="107"/>
      <c r="AL148" s="107"/>
      <c r="AM148" s="108" t="s">
        <v>16958</v>
      </c>
      <c r="AN148" s="108" t="s">
        <v>16957</v>
      </c>
      <c r="AO148" s="108">
        <v>0</v>
      </c>
      <c r="AP148" s="108" t="s">
        <v>16974</v>
      </c>
      <c r="AQ148" s="108" t="s">
        <v>16964</v>
      </c>
      <c r="AR148" s="108">
        <v>0</v>
      </c>
      <c r="AS148" s="108" t="s">
        <v>16987</v>
      </c>
      <c r="AT148" s="108"/>
      <c r="AU148" s="108"/>
      <c r="AV148" s="108"/>
      <c r="AW148" s="108" t="s">
        <v>698</v>
      </c>
      <c r="AX148" s="109">
        <v>443</v>
      </c>
      <c r="AY148" s="109" t="s">
        <v>2985</v>
      </c>
      <c r="AZ148" s="108" t="s">
        <v>2968</v>
      </c>
      <c r="BA148" s="108">
        <v>2009</v>
      </c>
      <c r="BB148" s="110"/>
      <c r="BC148" s="111" t="e">
        <f>AY148-M148</f>
        <v>#VALUE!</v>
      </c>
      <c r="BJ148" s="79" t="str">
        <f>VLOOKUP(C148,BM:BO,3,FALSE)</f>
        <v>292.000</v>
      </c>
      <c r="BM148" s="79" t="s">
        <v>545</v>
      </c>
      <c r="BN148" s="79" t="s">
        <v>2985</v>
      </c>
      <c r="BO148" s="79" t="s">
        <v>2985</v>
      </c>
      <c r="BU148" s="79" t="s">
        <v>545</v>
      </c>
      <c r="BV148" s="79" t="s">
        <v>2985</v>
      </c>
      <c r="BW148" s="79" t="s">
        <v>2985</v>
      </c>
      <c r="CH148" s="105">
        <f t="shared" si="20"/>
        <v>2.3283064365386963E-10</v>
      </c>
    </row>
    <row r="149" spans="1:86" x14ac:dyDescent="0.3">
      <c r="A149" s="79">
        <v>1</v>
      </c>
      <c r="B149" s="112">
        <f>SUBTOTAL(9,$A$22:A149)</f>
        <v>126</v>
      </c>
      <c r="C149" s="118" t="s">
        <v>382</v>
      </c>
      <c r="D149" s="103">
        <f t="shared" si="19"/>
        <v>3597731.1999999997</v>
      </c>
      <c r="E149" s="120">
        <v>0</v>
      </c>
      <c r="F149" s="120">
        <v>0</v>
      </c>
      <c r="G149" s="120">
        <v>0</v>
      </c>
      <c r="H149" s="120">
        <v>0</v>
      </c>
      <c r="I149" s="120">
        <v>0</v>
      </c>
      <c r="J149" s="120">
        <v>0</v>
      </c>
      <c r="K149" s="128">
        <v>0</v>
      </c>
      <c r="L149" s="120">
        <v>0</v>
      </c>
      <c r="M149" s="129">
        <v>427</v>
      </c>
      <c r="N149" s="103">
        <v>3375495.59</v>
      </c>
      <c r="O149" s="120">
        <v>0</v>
      </c>
      <c r="P149" s="120">
        <v>0</v>
      </c>
      <c r="Q149" s="103">
        <v>0</v>
      </c>
      <c r="R149" s="103">
        <v>0</v>
      </c>
      <c r="S149" s="120">
        <v>0</v>
      </c>
      <c r="T149" s="120">
        <v>0</v>
      </c>
      <c r="U149" s="120">
        <v>0</v>
      </c>
      <c r="V149" s="120">
        <v>0</v>
      </c>
      <c r="W149" s="120">
        <v>0</v>
      </c>
      <c r="X149" s="120">
        <v>0</v>
      </c>
      <c r="Y149" s="120">
        <v>0</v>
      </c>
      <c r="Z149" s="120">
        <v>0</v>
      </c>
      <c r="AA149" s="120">
        <v>0</v>
      </c>
      <c r="AB149" s="120">
        <v>0</v>
      </c>
      <c r="AC149" s="103">
        <f>ROUND(N149*2.14%,2)</f>
        <v>72235.61</v>
      </c>
      <c r="AD149" s="103">
        <v>150000</v>
      </c>
      <c r="AE149" s="120">
        <v>0</v>
      </c>
      <c r="AF149" s="93">
        <v>2023</v>
      </c>
      <c r="AG149" s="93">
        <v>2023</v>
      </c>
      <c r="AH149" s="93">
        <v>2023</v>
      </c>
      <c r="AI149" s="107"/>
      <c r="AJ149" s="107"/>
      <c r="AK149" s="107"/>
      <c r="AL149" s="107"/>
      <c r="AM149" s="108" t="s">
        <v>16973</v>
      </c>
      <c r="AN149" s="108" t="s">
        <v>16953</v>
      </c>
      <c r="AO149" s="108">
        <v>0</v>
      </c>
      <c r="AP149" s="108" t="s">
        <v>16961</v>
      </c>
      <c r="AQ149" s="108" t="s">
        <v>16967</v>
      </c>
      <c r="AR149" s="108">
        <v>0</v>
      </c>
      <c r="AS149" s="108"/>
      <c r="AT149" s="108"/>
      <c r="AU149" s="108"/>
      <c r="AV149" s="108"/>
      <c r="AW149" s="108" t="s">
        <v>1498</v>
      </c>
      <c r="AX149" s="109">
        <v>628.9</v>
      </c>
      <c r="AY149" s="109">
        <v>427</v>
      </c>
      <c r="AZ149" s="108" t="s">
        <v>2968</v>
      </c>
      <c r="BA149" s="108" t="s">
        <v>628</v>
      </c>
      <c r="BB149" s="110"/>
      <c r="BC149" s="111">
        <f t="shared" ref="BC149:BC171" si="21">AY149-M149</f>
        <v>0</v>
      </c>
      <c r="BJ149" s="79" t="str">
        <f>VLOOKUP(C149,BM:BO,3,FALSE)</f>
        <v>378.000</v>
      </c>
      <c r="BM149" s="79" t="s">
        <v>3569</v>
      </c>
      <c r="BN149" s="79" t="s">
        <v>2985</v>
      </c>
      <c r="BO149" s="79" t="s">
        <v>2985</v>
      </c>
      <c r="BU149" s="79" t="s">
        <v>3569</v>
      </c>
      <c r="BV149" s="79" t="s">
        <v>2985</v>
      </c>
      <c r="BW149" s="79" t="s">
        <v>2985</v>
      </c>
      <c r="CH149" s="105">
        <f t="shared" si="20"/>
        <v>-1.1641532182693481E-10</v>
      </c>
    </row>
    <row r="150" spans="1:86" x14ac:dyDescent="0.3">
      <c r="A150" s="79">
        <v>1</v>
      </c>
      <c r="B150" s="112">
        <f>SUBTOTAL(9,$A$22:A150)</f>
        <v>127</v>
      </c>
      <c r="C150" s="118" t="s">
        <v>386</v>
      </c>
      <c r="D150" s="103">
        <f t="shared" si="19"/>
        <v>2274912</v>
      </c>
      <c r="E150" s="120">
        <v>0</v>
      </c>
      <c r="F150" s="120">
        <v>0</v>
      </c>
      <c r="G150" s="120">
        <v>0</v>
      </c>
      <c r="H150" s="120">
        <v>0</v>
      </c>
      <c r="I150" s="120">
        <v>0</v>
      </c>
      <c r="J150" s="120">
        <v>0</v>
      </c>
      <c r="K150" s="128">
        <v>0</v>
      </c>
      <c r="L150" s="120">
        <v>0</v>
      </c>
      <c r="M150" s="129">
        <v>270</v>
      </c>
      <c r="N150" s="103">
        <v>2080391.62</v>
      </c>
      <c r="O150" s="120">
        <v>0</v>
      </c>
      <c r="P150" s="120">
        <v>0</v>
      </c>
      <c r="Q150" s="103">
        <v>0</v>
      </c>
      <c r="R150" s="103">
        <v>0</v>
      </c>
      <c r="S150" s="120">
        <v>0</v>
      </c>
      <c r="T150" s="120">
        <v>0</v>
      </c>
      <c r="U150" s="120">
        <v>0</v>
      </c>
      <c r="V150" s="120">
        <v>0</v>
      </c>
      <c r="W150" s="120">
        <v>0</v>
      </c>
      <c r="X150" s="120">
        <v>0</v>
      </c>
      <c r="Y150" s="120">
        <v>0</v>
      </c>
      <c r="Z150" s="120">
        <v>0</v>
      </c>
      <c r="AA150" s="120">
        <v>0</v>
      </c>
      <c r="AB150" s="120">
        <v>0</v>
      </c>
      <c r="AC150" s="103">
        <f>ROUND(N150*2.14%,2)</f>
        <v>44520.38</v>
      </c>
      <c r="AD150" s="103">
        <v>150000</v>
      </c>
      <c r="AE150" s="120">
        <v>0</v>
      </c>
      <c r="AF150" s="93">
        <v>2023</v>
      </c>
      <c r="AG150" s="93">
        <v>2023</v>
      </c>
      <c r="AH150" s="93">
        <v>2023</v>
      </c>
      <c r="AI150" s="107"/>
      <c r="AJ150" s="107"/>
      <c r="AK150" s="107"/>
      <c r="AL150" s="107"/>
      <c r="AM150" s="108" t="s">
        <v>16956</v>
      </c>
      <c r="AN150" s="108" t="s">
        <v>16963</v>
      </c>
      <c r="AO150" s="108">
        <v>0</v>
      </c>
      <c r="AP150" s="108" t="s">
        <v>16962</v>
      </c>
      <c r="AQ150" s="108" t="s">
        <v>16969</v>
      </c>
      <c r="AR150" s="108">
        <v>0</v>
      </c>
      <c r="AS150" s="108"/>
      <c r="AT150" s="108"/>
      <c r="AU150" s="108"/>
      <c r="AV150" s="108"/>
      <c r="AW150" s="108" t="s">
        <v>664</v>
      </c>
      <c r="AX150" s="109">
        <v>302.39999999999998</v>
      </c>
      <c r="AY150" s="109">
        <v>270.5</v>
      </c>
      <c r="AZ150" s="108" t="s">
        <v>2968</v>
      </c>
      <c r="BA150" s="108" t="s">
        <v>17015</v>
      </c>
      <c r="BB150" s="110"/>
      <c r="BC150" s="111">
        <f t="shared" si="21"/>
        <v>0.5</v>
      </c>
      <c r="BJ150" s="79" t="str">
        <f>VLOOKUP(C150,BM:BO,3,FALSE)</f>
        <v>771.300</v>
      </c>
      <c r="BM150" s="79" t="s">
        <v>3573</v>
      </c>
      <c r="BN150" s="79" t="s">
        <v>669</v>
      </c>
      <c r="BO150" s="79" t="s">
        <v>2985</v>
      </c>
      <c r="BU150" s="79" t="s">
        <v>3573</v>
      </c>
      <c r="BV150" s="79" t="s">
        <v>669</v>
      </c>
      <c r="BW150" s="79" t="s">
        <v>2985</v>
      </c>
      <c r="CH150" s="105">
        <f t="shared" si="20"/>
        <v>-1.1641532182693481E-10</v>
      </c>
    </row>
    <row r="151" spans="1:86" x14ac:dyDescent="0.3">
      <c r="A151" s="79">
        <v>1</v>
      </c>
      <c r="B151" s="112">
        <f>SUBTOTAL(9,$A$22:A151)</f>
        <v>128</v>
      </c>
      <c r="C151" s="118" t="s">
        <v>387</v>
      </c>
      <c r="D151" s="103">
        <f t="shared" si="19"/>
        <v>2696192</v>
      </c>
      <c r="E151" s="120">
        <v>0</v>
      </c>
      <c r="F151" s="120">
        <v>0</v>
      </c>
      <c r="G151" s="120">
        <v>0</v>
      </c>
      <c r="H151" s="120">
        <v>0</v>
      </c>
      <c r="I151" s="120">
        <v>0</v>
      </c>
      <c r="J151" s="120">
        <v>0</v>
      </c>
      <c r="K151" s="128">
        <v>0</v>
      </c>
      <c r="L151" s="120">
        <v>0</v>
      </c>
      <c r="M151" s="129">
        <v>320</v>
      </c>
      <c r="N151" s="103">
        <v>2492845.11</v>
      </c>
      <c r="O151" s="120">
        <v>0</v>
      </c>
      <c r="P151" s="120">
        <v>0</v>
      </c>
      <c r="Q151" s="103">
        <v>0</v>
      </c>
      <c r="R151" s="103">
        <v>0</v>
      </c>
      <c r="S151" s="120">
        <v>0</v>
      </c>
      <c r="T151" s="120">
        <v>0</v>
      </c>
      <c r="U151" s="120">
        <v>0</v>
      </c>
      <c r="V151" s="120">
        <v>0</v>
      </c>
      <c r="W151" s="120">
        <v>0</v>
      </c>
      <c r="X151" s="120">
        <v>0</v>
      </c>
      <c r="Y151" s="120">
        <v>0</v>
      </c>
      <c r="Z151" s="120">
        <v>0</v>
      </c>
      <c r="AA151" s="120">
        <v>0</v>
      </c>
      <c r="AB151" s="120">
        <v>0</v>
      </c>
      <c r="AC151" s="103">
        <f>ROUND(N151*2.14%,2)</f>
        <v>53346.89</v>
      </c>
      <c r="AD151" s="103">
        <v>150000</v>
      </c>
      <c r="AE151" s="120">
        <v>0</v>
      </c>
      <c r="AF151" s="93">
        <v>2023</v>
      </c>
      <c r="AG151" s="93">
        <v>2023</v>
      </c>
      <c r="AH151" s="93">
        <v>2023</v>
      </c>
      <c r="AI151" s="107"/>
      <c r="AJ151" s="107"/>
      <c r="AK151" s="107"/>
      <c r="AL151" s="107"/>
      <c r="AM151" s="108" t="s">
        <v>16972</v>
      </c>
      <c r="AN151" s="108" t="s">
        <v>16953</v>
      </c>
      <c r="AO151" s="108">
        <v>0</v>
      </c>
      <c r="AP151" s="108" t="s">
        <v>16961</v>
      </c>
      <c r="AQ151" s="108" t="s">
        <v>16960</v>
      </c>
      <c r="AR151" s="108">
        <v>0</v>
      </c>
      <c r="AS151" s="108"/>
      <c r="AT151" s="108"/>
      <c r="AU151" s="108"/>
      <c r="AV151" s="108"/>
      <c r="AW151" s="108" t="s">
        <v>942</v>
      </c>
      <c r="AX151" s="109">
        <v>415.9</v>
      </c>
      <c r="AY151" s="109">
        <v>320</v>
      </c>
      <c r="AZ151" s="108" t="s">
        <v>2968</v>
      </c>
      <c r="BA151" s="108" t="s">
        <v>17015</v>
      </c>
      <c r="BB151" s="110"/>
      <c r="BC151" s="111">
        <f t="shared" si="21"/>
        <v>0</v>
      </c>
      <c r="BJ151" s="79" t="str">
        <f>VLOOKUP(C151,BM:BO,3,FALSE)</f>
        <v>240.000</v>
      </c>
      <c r="BM151" s="79" t="s">
        <v>3574</v>
      </c>
      <c r="BN151" s="79" t="s">
        <v>669</v>
      </c>
      <c r="BO151" s="79" t="s">
        <v>2985</v>
      </c>
      <c r="BU151" s="79" t="s">
        <v>3574</v>
      </c>
      <c r="BV151" s="79" t="s">
        <v>669</v>
      </c>
      <c r="BW151" s="79" t="s">
        <v>2985</v>
      </c>
      <c r="CH151" s="105">
        <f t="shared" si="20"/>
        <v>1.1641532182693481E-10</v>
      </c>
    </row>
    <row r="152" spans="1:86" x14ac:dyDescent="0.3">
      <c r="A152" s="79">
        <v>1</v>
      </c>
      <c r="B152" s="112">
        <f>SUBTOTAL(9,$A$22:A152)</f>
        <v>129</v>
      </c>
      <c r="C152" s="118" t="s">
        <v>391</v>
      </c>
      <c r="D152" s="103">
        <f t="shared" si="19"/>
        <v>2822576</v>
      </c>
      <c r="E152" s="120">
        <v>0</v>
      </c>
      <c r="F152" s="120">
        <v>0</v>
      </c>
      <c r="G152" s="120">
        <v>0</v>
      </c>
      <c r="H152" s="120">
        <v>0</v>
      </c>
      <c r="I152" s="120">
        <v>0</v>
      </c>
      <c r="J152" s="120">
        <v>0</v>
      </c>
      <c r="K152" s="128">
        <v>0</v>
      </c>
      <c r="L152" s="120">
        <v>0</v>
      </c>
      <c r="M152" s="129">
        <v>335</v>
      </c>
      <c r="N152" s="103">
        <v>2616581.16</v>
      </c>
      <c r="O152" s="120">
        <v>0</v>
      </c>
      <c r="P152" s="120">
        <v>0</v>
      </c>
      <c r="Q152" s="103">
        <v>0</v>
      </c>
      <c r="R152" s="103">
        <v>0</v>
      </c>
      <c r="S152" s="120">
        <v>0</v>
      </c>
      <c r="T152" s="120">
        <v>0</v>
      </c>
      <c r="U152" s="120">
        <v>0</v>
      </c>
      <c r="V152" s="120">
        <v>0</v>
      </c>
      <c r="W152" s="120">
        <v>0</v>
      </c>
      <c r="X152" s="120">
        <v>0</v>
      </c>
      <c r="Y152" s="120">
        <v>0</v>
      </c>
      <c r="Z152" s="120">
        <v>0</v>
      </c>
      <c r="AA152" s="120">
        <v>0</v>
      </c>
      <c r="AB152" s="120">
        <v>0</v>
      </c>
      <c r="AC152" s="103">
        <f>ROUND(N152*2.14%,2)</f>
        <v>55994.84</v>
      </c>
      <c r="AD152" s="103">
        <v>150000</v>
      </c>
      <c r="AE152" s="120">
        <v>0</v>
      </c>
      <c r="AF152" s="93">
        <v>2023</v>
      </c>
      <c r="AG152" s="93">
        <v>2023</v>
      </c>
      <c r="AH152" s="93">
        <v>2023</v>
      </c>
      <c r="AI152" s="107"/>
      <c r="AJ152" s="107"/>
      <c r="AK152" s="107"/>
      <c r="AL152" s="107"/>
      <c r="AM152" s="108" t="s">
        <v>16973</v>
      </c>
      <c r="AN152" s="108" t="s">
        <v>16953</v>
      </c>
      <c r="AO152" s="108">
        <v>0</v>
      </c>
      <c r="AP152" s="108" t="s">
        <v>16961</v>
      </c>
      <c r="AQ152" s="108" t="s">
        <v>16967</v>
      </c>
      <c r="AR152" s="108">
        <v>0</v>
      </c>
      <c r="AS152" s="108"/>
      <c r="AT152" s="108"/>
      <c r="AU152" s="108"/>
      <c r="AV152" s="108"/>
      <c r="AW152" s="108" t="s">
        <v>1693</v>
      </c>
      <c r="AX152" s="109">
        <v>414.8</v>
      </c>
      <c r="AY152" s="109">
        <v>334.79</v>
      </c>
      <c r="AZ152" s="108" t="s">
        <v>2968</v>
      </c>
      <c r="BA152" s="108" t="s">
        <v>17015</v>
      </c>
      <c r="BB152" s="110"/>
      <c r="BC152" s="111">
        <f t="shared" si="21"/>
        <v>-0.20999999999997954</v>
      </c>
      <c r="BJ152" s="79" t="str">
        <f>VLOOKUP(C152,BM:BO,3,FALSE)</f>
        <v>277.900</v>
      </c>
      <c r="BM152" s="79" t="s">
        <v>3581</v>
      </c>
      <c r="BN152" s="79" t="s">
        <v>2985</v>
      </c>
      <c r="BO152" s="79" t="s">
        <v>2985</v>
      </c>
      <c r="BU152" s="79" t="s">
        <v>3581</v>
      </c>
      <c r="BV152" s="79" t="s">
        <v>2985</v>
      </c>
      <c r="BW152" s="79" t="s">
        <v>2985</v>
      </c>
      <c r="CH152" s="105">
        <f t="shared" si="20"/>
        <v>-1.4551915228366852E-10</v>
      </c>
    </row>
    <row r="153" spans="1:86" x14ac:dyDescent="0.3">
      <c r="A153" s="79">
        <v>1</v>
      </c>
      <c r="B153" s="112">
        <f>SUBTOTAL(9,$A$22:A153)</f>
        <v>130</v>
      </c>
      <c r="C153" s="118" t="s">
        <v>396</v>
      </c>
      <c r="D153" s="103">
        <f t="shared" si="19"/>
        <v>2525486.4</v>
      </c>
      <c r="E153" s="120">
        <v>0</v>
      </c>
      <c r="F153" s="120">
        <v>0</v>
      </c>
      <c r="G153" s="120">
        <v>0</v>
      </c>
      <c r="H153" s="120">
        <v>0</v>
      </c>
      <c r="I153" s="120">
        <v>0</v>
      </c>
      <c r="J153" s="120">
        <v>0</v>
      </c>
      <c r="K153" s="128">
        <v>0</v>
      </c>
      <c r="L153" s="120">
        <v>0</v>
      </c>
      <c r="M153" s="129">
        <v>0</v>
      </c>
      <c r="N153" s="103">
        <v>0</v>
      </c>
      <c r="O153" s="120">
        <v>0</v>
      </c>
      <c r="P153" s="120">
        <v>0</v>
      </c>
      <c r="Q153" s="103">
        <v>360</v>
      </c>
      <c r="R153" s="103">
        <v>2325716.08</v>
      </c>
      <c r="S153" s="120">
        <v>0</v>
      </c>
      <c r="T153" s="120">
        <v>0</v>
      </c>
      <c r="U153" s="120">
        <v>0</v>
      </c>
      <c r="V153" s="120">
        <v>0</v>
      </c>
      <c r="W153" s="120">
        <v>0</v>
      </c>
      <c r="X153" s="120">
        <v>0</v>
      </c>
      <c r="Y153" s="120">
        <v>0</v>
      </c>
      <c r="Z153" s="120">
        <v>0</v>
      </c>
      <c r="AA153" s="120">
        <v>0</v>
      </c>
      <c r="AB153" s="120">
        <v>0</v>
      </c>
      <c r="AC153" s="103">
        <f>ROUND(R153*2.14%,2)</f>
        <v>49770.32</v>
      </c>
      <c r="AD153" s="120">
        <v>150000</v>
      </c>
      <c r="AE153" s="120">
        <v>0</v>
      </c>
      <c r="AF153" s="93">
        <v>2023</v>
      </c>
      <c r="AG153" s="93">
        <v>2023</v>
      </c>
      <c r="AH153" s="93">
        <v>2023</v>
      </c>
      <c r="AI153" s="107"/>
      <c r="AJ153" s="107"/>
      <c r="AK153" s="107"/>
      <c r="AL153" s="107"/>
      <c r="AM153" s="108" t="s">
        <v>16954</v>
      </c>
      <c r="AN153" s="108" t="s">
        <v>16962</v>
      </c>
      <c r="AO153" s="108">
        <v>0</v>
      </c>
      <c r="AP153" s="108" t="s">
        <v>16957</v>
      </c>
      <c r="AQ153" s="108" t="s">
        <v>16964</v>
      </c>
      <c r="AR153" s="108">
        <v>0</v>
      </c>
      <c r="AS153" s="108"/>
      <c r="AT153" s="108"/>
      <c r="AU153" s="108"/>
      <c r="AV153" s="108"/>
      <c r="AW153" s="108" t="s">
        <v>664</v>
      </c>
      <c r="AX153" s="109">
        <v>312</v>
      </c>
      <c r="AY153" s="109">
        <v>570</v>
      </c>
      <c r="AZ153" s="108" t="s">
        <v>2968</v>
      </c>
      <c r="BA153" s="108" t="s">
        <v>664</v>
      </c>
      <c r="BB153" s="110"/>
      <c r="BC153" s="111">
        <f t="shared" si="21"/>
        <v>570</v>
      </c>
      <c r="BJ153" s="79" t="str">
        <f>VLOOKUP(C153,BM:BO,3,FALSE)</f>
        <v>нет данных</v>
      </c>
      <c r="BM153" s="79" t="s">
        <v>3583</v>
      </c>
      <c r="BN153" s="79" t="s">
        <v>639</v>
      </c>
      <c r="BO153" s="79" t="s">
        <v>2985</v>
      </c>
      <c r="BU153" s="79" t="s">
        <v>3583</v>
      </c>
      <c r="BV153" s="79" t="s">
        <v>639</v>
      </c>
      <c r="BW153" s="79" t="s">
        <v>2985</v>
      </c>
      <c r="CH153" s="105">
        <f t="shared" si="20"/>
        <v>-1.7462298274040222E-10</v>
      </c>
    </row>
    <row r="154" spans="1:86" x14ac:dyDescent="0.3">
      <c r="A154" s="79">
        <v>1</v>
      </c>
      <c r="B154" s="112">
        <f>SUBTOTAL(9,$A$22:A154)</f>
        <v>131</v>
      </c>
      <c r="C154" s="118" t="s">
        <v>397</v>
      </c>
      <c r="D154" s="103">
        <f t="shared" si="19"/>
        <v>2123251.2000000002</v>
      </c>
      <c r="E154" s="120">
        <v>0</v>
      </c>
      <c r="F154" s="120">
        <v>0</v>
      </c>
      <c r="G154" s="120">
        <v>0</v>
      </c>
      <c r="H154" s="120">
        <v>0</v>
      </c>
      <c r="I154" s="120">
        <v>0</v>
      </c>
      <c r="J154" s="120">
        <v>0</v>
      </c>
      <c r="K154" s="128">
        <v>0</v>
      </c>
      <c r="L154" s="120">
        <v>0</v>
      </c>
      <c r="M154" s="129">
        <v>0</v>
      </c>
      <c r="N154" s="103">
        <v>0</v>
      </c>
      <c r="O154" s="120">
        <v>0</v>
      </c>
      <c r="P154" s="120">
        <v>0</v>
      </c>
      <c r="Q154" s="103">
        <v>351</v>
      </c>
      <c r="R154" s="103">
        <v>1931908.36</v>
      </c>
      <c r="S154" s="120">
        <v>0</v>
      </c>
      <c r="T154" s="120">
        <v>0</v>
      </c>
      <c r="U154" s="120">
        <v>0</v>
      </c>
      <c r="V154" s="120">
        <v>0</v>
      </c>
      <c r="W154" s="120">
        <v>0</v>
      </c>
      <c r="X154" s="120">
        <v>0</v>
      </c>
      <c r="Y154" s="120">
        <v>0</v>
      </c>
      <c r="Z154" s="120">
        <v>0</v>
      </c>
      <c r="AA154" s="120">
        <v>0</v>
      </c>
      <c r="AB154" s="120">
        <v>0</v>
      </c>
      <c r="AC154" s="103">
        <f>ROUND(R154*2.14%,2)</f>
        <v>41342.839999999997</v>
      </c>
      <c r="AD154" s="103">
        <v>150000</v>
      </c>
      <c r="AE154" s="120">
        <v>0</v>
      </c>
      <c r="AF154" s="93">
        <v>2023</v>
      </c>
      <c r="AG154" s="93">
        <v>2023</v>
      </c>
      <c r="AH154" s="93">
        <v>2023</v>
      </c>
      <c r="AI154" s="107"/>
      <c r="AJ154" s="107"/>
      <c r="AK154" s="107"/>
      <c r="AL154" s="107"/>
      <c r="AM154" s="108" t="s">
        <v>16956</v>
      </c>
      <c r="AN154" s="108" t="s">
        <v>16968</v>
      </c>
      <c r="AO154" s="108">
        <v>0</v>
      </c>
      <c r="AP154" s="108" t="s">
        <v>16958</v>
      </c>
      <c r="AQ154" s="108" t="s">
        <v>16969</v>
      </c>
      <c r="AR154" s="108">
        <v>0</v>
      </c>
      <c r="AS154" s="108"/>
      <c r="AT154" s="108"/>
      <c r="AU154" s="108"/>
      <c r="AV154" s="108"/>
      <c r="AW154" s="108" t="s">
        <v>664</v>
      </c>
      <c r="AX154" s="109">
        <v>313.7</v>
      </c>
      <c r="AY154" s="109">
        <v>252</v>
      </c>
      <c r="AZ154" s="108" t="s">
        <v>2968</v>
      </c>
      <c r="BA154" s="108" t="s">
        <v>17015</v>
      </c>
      <c r="BB154" s="110"/>
      <c r="BC154" s="111">
        <f t="shared" si="21"/>
        <v>252</v>
      </c>
      <c r="BJ154" s="79" t="str">
        <f>VLOOKUP(C154,BM:BO,3,FALSE)</f>
        <v>201.500</v>
      </c>
      <c r="BM154" s="79" t="s">
        <v>3584</v>
      </c>
      <c r="BN154" s="79" t="s">
        <v>16992</v>
      </c>
      <c r="BO154" s="79" t="s">
        <v>2985</v>
      </c>
      <c r="BU154" s="79" t="s">
        <v>3584</v>
      </c>
      <c r="BV154" s="79" t="s">
        <v>16992</v>
      </c>
      <c r="BW154" s="79" t="s">
        <v>2985</v>
      </c>
      <c r="CH154" s="105">
        <f t="shared" si="20"/>
        <v>8.7311491370201111E-11</v>
      </c>
    </row>
    <row r="155" spans="1:86" x14ac:dyDescent="0.3">
      <c r="A155" s="79">
        <v>1</v>
      </c>
      <c r="B155" s="112">
        <f>SUBTOTAL(9,$A$22:A155)</f>
        <v>132</v>
      </c>
      <c r="C155" s="118" t="s">
        <v>398</v>
      </c>
      <c r="D155" s="103">
        <f t="shared" si="19"/>
        <v>3580880</v>
      </c>
      <c r="E155" s="120">
        <v>0</v>
      </c>
      <c r="F155" s="120">
        <v>0</v>
      </c>
      <c r="G155" s="120">
        <v>0</v>
      </c>
      <c r="H155" s="120">
        <v>0</v>
      </c>
      <c r="I155" s="120">
        <v>0</v>
      </c>
      <c r="J155" s="120">
        <v>0</v>
      </c>
      <c r="K155" s="128">
        <v>0</v>
      </c>
      <c r="L155" s="120">
        <v>0</v>
      </c>
      <c r="M155" s="129">
        <v>425</v>
      </c>
      <c r="N155" s="103">
        <v>3358997.45</v>
      </c>
      <c r="O155" s="120">
        <v>0</v>
      </c>
      <c r="P155" s="120">
        <v>0</v>
      </c>
      <c r="Q155" s="103">
        <v>0</v>
      </c>
      <c r="R155" s="103">
        <v>0</v>
      </c>
      <c r="S155" s="120">
        <v>0</v>
      </c>
      <c r="T155" s="120">
        <v>0</v>
      </c>
      <c r="U155" s="120">
        <v>0</v>
      </c>
      <c r="V155" s="120">
        <v>0</v>
      </c>
      <c r="W155" s="120">
        <v>0</v>
      </c>
      <c r="X155" s="120">
        <v>0</v>
      </c>
      <c r="Y155" s="120">
        <v>0</v>
      </c>
      <c r="Z155" s="120">
        <v>0</v>
      </c>
      <c r="AA155" s="120">
        <v>0</v>
      </c>
      <c r="AB155" s="120">
        <v>0</v>
      </c>
      <c r="AC155" s="103">
        <f t="shared" ref="AC155:AC163" si="22">ROUND(N155*2.14%,2)</f>
        <v>71882.55</v>
      </c>
      <c r="AD155" s="103">
        <v>150000</v>
      </c>
      <c r="AE155" s="120">
        <v>0</v>
      </c>
      <c r="AF155" s="93">
        <v>2023</v>
      </c>
      <c r="AG155" s="93">
        <v>2023</v>
      </c>
      <c r="AH155" s="93">
        <v>2023</v>
      </c>
      <c r="AI155" s="107"/>
      <c r="AJ155" s="107"/>
      <c r="AK155" s="107"/>
      <c r="AL155" s="107"/>
      <c r="AM155" s="108" t="s">
        <v>16956</v>
      </c>
      <c r="AN155" s="108" t="s">
        <v>16963</v>
      </c>
      <c r="AO155" s="108">
        <v>0</v>
      </c>
      <c r="AP155" s="108" t="s">
        <v>16966</v>
      </c>
      <c r="AQ155" s="108" t="s">
        <v>16969</v>
      </c>
      <c r="AR155" s="108">
        <v>0</v>
      </c>
      <c r="AS155" s="108"/>
      <c r="AT155" s="108"/>
      <c r="AU155" s="108"/>
      <c r="AV155" s="108"/>
      <c r="AW155" s="108" t="s">
        <v>641</v>
      </c>
      <c r="AX155" s="109">
        <v>492.5</v>
      </c>
      <c r="AY155" s="109">
        <v>425.1</v>
      </c>
      <c r="AZ155" s="108" t="s">
        <v>2968</v>
      </c>
      <c r="BA155" s="108" t="s">
        <v>17015</v>
      </c>
      <c r="BB155" s="110"/>
      <c r="BC155" s="111">
        <f t="shared" si="21"/>
        <v>0.10000000000002274</v>
      </c>
      <c r="BJ155" s="79" t="str">
        <f>VLOOKUP(C155,BM:BO,3,FALSE)</f>
        <v>327.100</v>
      </c>
      <c r="BM155" s="79" t="s">
        <v>722</v>
      </c>
      <c r="BN155" s="79" t="s">
        <v>16994</v>
      </c>
      <c r="BO155" s="79" t="s">
        <v>3585</v>
      </c>
      <c r="BU155" s="79" t="s">
        <v>722</v>
      </c>
      <c r="BV155" s="79" t="s">
        <v>16994</v>
      </c>
      <c r="BW155" s="79" t="s">
        <v>3585</v>
      </c>
      <c r="CH155" s="105">
        <f t="shared" si="20"/>
        <v>-1.7462298274040222E-10</v>
      </c>
    </row>
    <row r="156" spans="1:86" x14ac:dyDescent="0.3">
      <c r="A156" s="79">
        <v>1</v>
      </c>
      <c r="B156" s="112">
        <f>SUBTOTAL(9,$A$22:A156)</f>
        <v>133</v>
      </c>
      <c r="C156" s="118" t="s">
        <v>408</v>
      </c>
      <c r="D156" s="103">
        <f t="shared" si="19"/>
        <v>2637212.7999999998</v>
      </c>
      <c r="E156" s="120">
        <v>0</v>
      </c>
      <c r="F156" s="120">
        <v>0</v>
      </c>
      <c r="G156" s="120">
        <v>0</v>
      </c>
      <c r="H156" s="120">
        <v>0</v>
      </c>
      <c r="I156" s="120">
        <v>0</v>
      </c>
      <c r="J156" s="120">
        <v>0</v>
      </c>
      <c r="K156" s="128">
        <v>0</v>
      </c>
      <c r="L156" s="120">
        <v>0</v>
      </c>
      <c r="M156" s="129">
        <v>313</v>
      </c>
      <c r="N156" s="103">
        <v>2435101.63</v>
      </c>
      <c r="O156" s="120">
        <v>0</v>
      </c>
      <c r="P156" s="120">
        <v>0</v>
      </c>
      <c r="Q156" s="103">
        <v>0</v>
      </c>
      <c r="R156" s="103">
        <v>0</v>
      </c>
      <c r="S156" s="120">
        <v>0</v>
      </c>
      <c r="T156" s="120">
        <v>0</v>
      </c>
      <c r="U156" s="120">
        <v>0</v>
      </c>
      <c r="V156" s="120">
        <v>0</v>
      </c>
      <c r="W156" s="120">
        <v>0</v>
      </c>
      <c r="X156" s="120">
        <v>0</v>
      </c>
      <c r="Y156" s="120">
        <v>0</v>
      </c>
      <c r="Z156" s="120">
        <v>0</v>
      </c>
      <c r="AA156" s="120">
        <v>0</v>
      </c>
      <c r="AB156" s="120">
        <v>0</v>
      </c>
      <c r="AC156" s="103">
        <f t="shared" si="22"/>
        <v>52111.17</v>
      </c>
      <c r="AD156" s="103">
        <v>150000</v>
      </c>
      <c r="AE156" s="120">
        <v>0</v>
      </c>
      <c r="AF156" s="93">
        <v>2023</v>
      </c>
      <c r="AG156" s="93">
        <v>2023</v>
      </c>
      <c r="AH156" s="93">
        <v>2023</v>
      </c>
      <c r="AI156" s="107"/>
      <c r="AJ156" s="107"/>
      <c r="AK156" s="107"/>
      <c r="AL156" s="107"/>
      <c r="AM156" s="108" t="s">
        <v>16973</v>
      </c>
      <c r="AN156" s="108" t="s">
        <v>16953</v>
      </c>
      <c r="AO156" s="108">
        <v>0</v>
      </c>
      <c r="AP156" s="108" t="s">
        <v>16961</v>
      </c>
      <c r="AQ156" s="108" t="s">
        <v>16967</v>
      </c>
      <c r="AR156" s="108">
        <v>0</v>
      </c>
      <c r="AS156" s="108"/>
      <c r="AT156" s="108"/>
      <c r="AU156" s="108"/>
      <c r="AV156" s="108"/>
      <c r="AW156" s="108" t="s">
        <v>1693</v>
      </c>
      <c r="AX156" s="109">
        <v>386.9</v>
      </c>
      <c r="AY156" s="109">
        <v>313</v>
      </c>
      <c r="AZ156" s="108" t="s">
        <v>2968</v>
      </c>
      <c r="BA156" s="108" t="s">
        <v>17015</v>
      </c>
      <c r="BB156" s="110"/>
      <c r="BC156" s="111">
        <f t="shared" si="21"/>
        <v>0</v>
      </c>
      <c r="BJ156" s="79" t="str">
        <f>VLOOKUP(C156,BM:BO,3,FALSE)</f>
        <v>276.600</v>
      </c>
      <c r="BM156" s="79" t="s">
        <v>3588</v>
      </c>
      <c r="BN156" s="79" t="s">
        <v>1271</v>
      </c>
      <c r="BO156" s="79" t="s">
        <v>3589</v>
      </c>
      <c r="BU156" s="79" t="s">
        <v>3588</v>
      </c>
      <c r="BV156" s="79" t="s">
        <v>1271</v>
      </c>
      <c r="BW156" s="79" t="s">
        <v>3589</v>
      </c>
      <c r="CH156" s="105">
        <f t="shared" si="20"/>
        <v>-5.8207660913467407E-11</v>
      </c>
    </row>
    <row r="157" spans="1:86" x14ac:dyDescent="0.3">
      <c r="A157" s="79">
        <v>1</v>
      </c>
      <c r="B157" s="112">
        <f>SUBTOTAL(9,$A$22:A157)</f>
        <v>134</v>
      </c>
      <c r="C157" s="118" t="s">
        <v>409</v>
      </c>
      <c r="D157" s="103">
        <f t="shared" si="19"/>
        <v>2831001.6000000001</v>
      </c>
      <c r="E157" s="120">
        <v>0</v>
      </c>
      <c r="F157" s="120">
        <v>0</v>
      </c>
      <c r="G157" s="120">
        <v>0</v>
      </c>
      <c r="H157" s="120">
        <v>0</v>
      </c>
      <c r="I157" s="120">
        <v>0</v>
      </c>
      <c r="J157" s="120">
        <v>0</v>
      </c>
      <c r="K157" s="128">
        <v>0</v>
      </c>
      <c r="L157" s="120">
        <v>0</v>
      </c>
      <c r="M157" s="103">
        <v>336</v>
      </c>
      <c r="N157" s="103">
        <v>2624830.23</v>
      </c>
      <c r="O157" s="120">
        <v>0</v>
      </c>
      <c r="P157" s="120">
        <v>0</v>
      </c>
      <c r="Q157" s="103">
        <v>0</v>
      </c>
      <c r="R157" s="103">
        <v>0</v>
      </c>
      <c r="S157" s="120">
        <v>0</v>
      </c>
      <c r="T157" s="120">
        <v>0</v>
      </c>
      <c r="U157" s="120">
        <v>0</v>
      </c>
      <c r="V157" s="120">
        <v>0</v>
      </c>
      <c r="W157" s="120">
        <v>0</v>
      </c>
      <c r="X157" s="120">
        <v>0</v>
      </c>
      <c r="Y157" s="120">
        <v>0</v>
      </c>
      <c r="Z157" s="120">
        <v>0</v>
      </c>
      <c r="AA157" s="120">
        <v>0</v>
      </c>
      <c r="AB157" s="120">
        <v>0</v>
      </c>
      <c r="AC157" s="103">
        <f t="shared" si="22"/>
        <v>56171.37</v>
      </c>
      <c r="AD157" s="103">
        <v>150000</v>
      </c>
      <c r="AE157" s="120">
        <v>0</v>
      </c>
      <c r="AF157" s="93">
        <v>2023</v>
      </c>
      <c r="AG157" s="93">
        <v>2023</v>
      </c>
      <c r="AH157" s="93">
        <v>2023</v>
      </c>
      <c r="AI157" s="107"/>
      <c r="AJ157" s="107"/>
      <c r="AK157" s="107"/>
      <c r="AL157" s="107"/>
      <c r="AM157" s="108" t="s">
        <v>16956</v>
      </c>
      <c r="AN157" s="108" t="s">
        <v>16977</v>
      </c>
      <c r="AO157" s="108">
        <v>0</v>
      </c>
      <c r="AP157" s="108" t="s">
        <v>16958</v>
      </c>
      <c r="AQ157" s="108" t="s">
        <v>16969</v>
      </c>
      <c r="AR157" s="108">
        <v>0</v>
      </c>
      <c r="AS157" s="108"/>
      <c r="AT157" s="108"/>
      <c r="AU157" s="108"/>
      <c r="AV157" s="108"/>
      <c r="AW157" s="108" t="s">
        <v>664</v>
      </c>
      <c r="AX157" s="109">
        <v>410</v>
      </c>
      <c r="AY157" s="109">
        <v>268.39999999999998</v>
      </c>
      <c r="AZ157" s="108" t="s">
        <v>2968</v>
      </c>
      <c r="BA157" s="108" t="s">
        <v>17015</v>
      </c>
      <c r="BB157" s="110"/>
      <c r="BC157" s="111">
        <f t="shared" si="21"/>
        <v>-67.600000000000023</v>
      </c>
      <c r="BD157" s="79" t="s">
        <v>17013</v>
      </c>
      <c r="BJ157" s="79" t="str">
        <f>VLOOKUP(C157,BM:BO,3,FALSE)</f>
        <v>268.400</v>
      </c>
      <c r="BM157" s="79" t="s">
        <v>518</v>
      </c>
      <c r="BN157" s="79" t="s">
        <v>663</v>
      </c>
      <c r="BO157" s="79" t="s">
        <v>730</v>
      </c>
      <c r="BU157" s="79" t="s">
        <v>518</v>
      </c>
      <c r="BV157" s="79" t="s">
        <v>663</v>
      </c>
      <c r="BW157" s="79" t="s">
        <v>730</v>
      </c>
      <c r="CH157" s="105">
        <f t="shared" si="20"/>
        <v>1.1641532182693481E-10</v>
      </c>
    </row>
    <row r="158" spans="1:86" x14ac:dyDescent="0.3">
      <c r="A158" s="79">
        <v>1</v>
      </c>
      <c r="B158" s="112">
        <f>SUBTOTAL(9,$A$22:A158)</f>
        <v>135</v>
      </c>
      <c r="C158" s="118" t="s">
        <v>435</v>
      </c>
      <c r="D158" s="103">
        <f t="shared" si="19"/>
        <v>2738320</v>
      </c>
      <c r="E158" s="120">
        <v>0</v>
      </c>
      <c r="F158" s="120">
        <v>0</v>
      </c>
      <c r="G158" s="120">
        <v>0</v>
      </c>
      <c r="H158" s="120">
        <v>0</v>
      </c>
      <c r="I158" s="120">
        <v>0</v>
      </c>
      <c r="J158" s="120">
        <v>0</v>
      </c>
      <c r="K158" s="128">
        <v>0</v>
      </c>
      <c r="L158" s="120">
        <v>0</v>
      </c>
      <c r="M158" s="129">
        <v>325</v>
      </c>
      <c r="N158" s="103">
        <v>2534090.46</v>
      </c>
      <c r="O158" s="120">
        <v>0</v>
      </c>
      <c r="P158" s="120">
        <v>0</v>
      </c>
      <c r="Q158" s="103">
        <v>0</v>
      </c>
      <c r="R158" s="103">
        <v>0</v>
      </c>
      <c r="S158" s="120">
        <v>0</v>
      </c>
      <c r="T158" s="120">
        <v>0</v>
      </c>
      <c r="U158" s="120">
        <v>0</v>
      </c>
      <c r="V158" s="120">
        <v>0</v>
      </c>
      <c r="W158" s="120">
        <v>0</v>
      </c>
      <c r="X158" s="120">
        <v>0</v>
      </c>
      <c r="Y158" s="120">
        <v>0</v>
      </c>
      <c r="Z158" s="120">
        <v>0</v>
      </c>
      <c r="AA158" s="120">
        <v>0</v>
      </c>
      <c r="AB158" s="120">
        <v>0</v>
      </c>
      <c r="AC158" s="103">
        <f t="shared" si="22"/>
        <v>54229.54</v>
      </c>
      <c r="AD158" s="103">
        <v>150000</v>
      </c>
      <c r="AE158" s="120">
        <v>0</v>
      </c>
      <c r="AF158" s="93">
        <v>2023</v>
      </c>
      <c r="AG158" s="93">
        <v>2023</v>
      </c>
      <c r="AH158" s="93">
        <v>2023</v>
      </c>
      <c r="AI158" s="107"/>
      <c r="AJ158" s="107"/>
      <c r="AK158" s="107"/>
      <c r="AL158" s="107"/>
      <c r="AM158" s="108" t="s">
        <v>16972</v>
      </c>
      <c r="AN158" s="108" t="s">
        <v>16953</v>
      </c>
      <c r="AO158" s="108">
        <v>0</v>
      </c>
      <c r="AP158" s="108" t="s">
        <v>16961</v>
      </c>
      <c r="AQ158" s="108" t="s">
        <v>16960</v>
      </c>
      <c r="AR158" s="108">
        <v>0</v>
      </c>
      <c r="AS158" s="108"/>
      <c r="AT158" s="108"/>
      <c r="AU158" s="108"/>
      <c r="AV158" s="108"/>
      <c r="AW158" s="108" t="s">
        <v>7078</v>
      </c>
      <c r="AX158" s="109">
        <v>436.7</v>
      </c>
      <c r="AY158" s="109">
        <v>400</v>
      </c>
      <c r="AZ158" s="108" t="s">
        <v>2968</v>
      </c>
      <c r="BA158" s="108" t="s">
        <v>17015</v>
      </c>
      <c r="BB158" s="110"/>
      <c r="BC158" s="111">
        <f t="shared" si="21"/>
        <v>75</v>
      </c>
      <c r="BJ158" s="79" t="str">
        <f>VLOOKUP(C158,BM:BO,3,FALSE)</f>
        <v>нет данных</v>
      </c>
      <c r="BM158" s="79" t="s">
        <v>3637</v>
      </c>
      <c r="BN158" s="79" t="s">
        <v>2985</v>
      </c>
      <c r="BO158" s="79" t="s">
        <v>2985</v>
      </c>
      <c r="BU158" s="79" t="s">
        <v>3637</v>
      </c>
      <c r="BV158" s="79" t="s">
        <v>2985</v>
      </c>
      <c r="BW158" s="79" t="s">
        <v>2985</v>
      </c>
      <c r="CH158" s="105">
        <f t="shared" si="20"/>
        <v>2.9103830456733704E-11</v>
      </c>
    </row>
    <row r="159" spans="1:86" x14ac:dyDescent="0.3">
      <c r="A159" s="79">
        <v>1</v>
      </c>
      <c r="B159" s="112">
        <f>SUBTOTAL(9,$A$22:A159)</f>
        <v>136</v>
      </c>
      <c r="C159" s="118" t="s">
        <v>436</v>
      </c>
      <c r="D159" s="103">
        <f t="shared" si="19"/>
        <v>2738320</v>
      </c>
      <c r="E159" s="120">
        <v>0</v>
      </c>
      <c r="F159" s="120">
        <v>0</v>
      </c>
      <c r="G159" s="120">
        <v>0</v>
      </c>
      <c r="H159" s="120">
        <v>0</v>
      </c>
      <c r="I159" s="120">
        <v>0</v>
      </c>
      <c r="J159" s="120">
        <v>0</v>
      </c>
      <c r="K159" s="128">
        <v>0</v>
      </c>
      <c r="L159" s="120">
        <v>0</v>
      </c>
      <c r="M159" s="129">
        <v>325</v>
      </c>
      <c r="N159" s="103">
        <v>2534090.46</v>
      </c>
      <c r="O159" s="120">
        <v>0</v>
      </c>
      <c r="P159" s="120">
        <v>0</v>
      </c>
      <c r="Q159" s="103">
        <v>0</v>
      </c>
      <c r="R159" s="103">
        <v>0</v>
      </c>
      <c r="S159" s="120">
        <v>0</v>
      </c>
      <c r="T159" s="120">
        <v>0</v>
      </c>
      <c r="U159" s="120">
        <v>0</v>
      </c>
      <c r="V159" s="120">
        <v>0</v>
      </c>
      <c r="W159" s="120">
        <v>0</v>
      </c>
      <c r="X159" s="120">
        <v>0</v>
      </c>
      <c r="Y159" s="120">
        <v>0</v>
      </c>
      <c r="Z159" s="120">
        <v>0</v>
      </c>
      <c r="AA159" s="120">
        <v>0</v>
      </c>
      <c r="AB159" s="120">
        <v>0</v>
      </c>
      <c r="AC159" s="103">
        <f t="shared" si="22"/>
        <v>54229.54</v>
      </c>
      <c r="AD159" s="103">
        <v>150000</v>
      </c>
      <c r="AE159" s="120">
        <v>0</v>
      </c>
      <c r="AF159" s="93">
        <v>2023</v>
      </c>
      <c r="AG159" s="93">
        <v>2023</v>
      </c>
      <c r="AH159" s="93">
        <v>2023</v>
      </c>
      <c r="AI159" s="107"/>
      <c r="AJ159" s="107"/>
      <c r="AK159" s="107"/>
      <c r="AL159" s="107"/>
      <c r="AM159" s="108" t="s">
        <v>16972</v>
      </c>
      <c r="AN159" s="108" t="s">
        <v>16953</v>
      </c>
      <c r="AO159" s="108">
        <v>0</v>
      </c>
      <c r="AP159" s="108" t="s">
        <v>16961</v>
      </c>
      <c r="AQ159" s="108" t="s">
        <v>16960</v>
      </c>
      <c r="AR159" s="108">
        <v>0</v>
      </c>
      <c r="AS159" s="108"/>
      <c r="AT159" s="108"/>
      <c r="AU159" s="108"/>
      <c r="AV159" s="108"/>
      <c r="AW159" s="108" t="s">
        <v>1281</v>
      </c>
      <c r="AX159" s="109">
        <v>447.5</v>
      </c>
      <c r="AY159" s="109">
        <v>326.69</v>
      </c>
      <c r="AZ159" s="108" t="s">
        <v>2968</v>
      </c>
      <c r="BA159" s="108" t="s">
        <v>17015</v>
      </c>
      <c r="BB159" s="110"/>
      <c r="BC159" s="111">
        <f t="shared" si="21"/>
        <v>1.6899999999999977</v>
      </c>
      <c r="BJ159" s="79" t="str">
        <f>VLOOKUP(C159,BM:BO,3,FALSE)</f>
        <v>251.300</v>
      </c>
      <c r="BM159" s="79" t="s">
        <v>3638</v>
      </c>
      <c r="BN159" s="79" t="s">
        <v>633</v>
      </c>
      <c r="BO159" s="79" t="s">
        <v>3640</v>
      </c>
      <c r="BU159" s="79" t="s">
        <v>3638</v>
      </c>
      <c r="BV159" s="79" t="s">
        <v>633</v>
      </c>
      <c r="BW159" s="79" t="s">
        <v>3640</v>
      </c>
      <c r="CH159" s="105">
        <f t="shared" si="20"/>
        <v>2.9103830456733704E-11</v>
      </c>
    </row>
    <row r="160" spans="1:86" x14ac:dyDescent="0.3">
      <c r="A160" s="79">
        <v>1</v>
      </c>
      <c r="B160" s="112">
        <f>SUBTOTAL(9,$A$22:A160)</f>
        <v>137</v>
      </c>
      <c r="C160" s="118" t="s">
        <v>404</v>
      </c>
      <c r="D160" s="103">
        <f t="shared" si="19"/>
        <v>4819443.2</v>
      </c>
      <c r="E160" s="120">
        <v>0</v>
      </c>
      <c r="F160" s="120">
        <v>0</v>
      </c>
      <c r="G160" s="120">
        <v>0</v>
      </c>
      <c r="H160" s="120">
        <v>0</v>
      </c>
      <c r="I160" s="120">
        <v>0</v>
      </c>
      <c r="J160" s="120">
        <v>0</v>
      </c>
      <c r="K160" s="128">
        <v>0</v>
      </c>
      <c r="L160" s="120">
        <v>0</v>
      </c>
      <c r="M160" s="129">
        <v>572</v>
      </c>
      <c r="N160" s="103">
        <v>4542239.28</v>
      </c>
      <c r="O160" s="120">
        <v>0</v>
      </c>
      <c r="P160" s="120">
        <v>0</v>
      </c>
      <c r="Q160" s="103">
        <v>0</v>
      </c>
      <c r="R160" s="103">
        <v>0</v>
      </c>
      <c r="S160" s="120">
        <v>0</v>
      </c>
      <c r="T160" s="120">
        <v>0</v>
      </c>
      <c r="U160" s="120">
        <v>0</v>
      </c>
      <c r="V160" s="120">
        <v>0</v>
      </c>
      <c r="W160" s="120">
        <v>0</v>
      </c>
      <c r="X160" s="120">
        <v>0</v>
      </c>
      <c r="Y160" s="120">
        <v>0</v>
      </c>
      <c r="Z160" s="120">
        <v>0</v>
      </c>
      <c r="AA160" s="120">
        <v>0</v>
      </c>
      <c r="AB160" s="120">
        <v>0</v>
      </c>
      <c r="AC160" s="103">
        <f t="shared" si="22"/>
        <v>97203.92</v>
      </c>
      <c r="AD160" s="103">
        <v>180000</v>
      </c>
      <c r="AE160" s="120">
        <v>0</v>
      </c>
      <c r="AF160" s="93">
        <v>2023</v>
      </c>
      <c r="AG160" s="93">
        <v>2023</v>
      </c>
      <c r="AH160" s="93">
        <v>2023</v>
      </c>
      <c r="AI160" s="107"/>
      <c r="AJ160" s="107"/>
      <c r="AK160" s="107"/>
      <c r="AL160" s="107"/>
      <c r="AM160" s="108" t="s">
        <v>16956</v>
      </c>
      <c r="AN160" s="108" t="s">
        <v>16977</v>
      </c>
      <c r="AO160" s="108">
        <v>0</v>
      </c>
      <c r="AP160" s="108" t="s">
        <v>16966</v>
      </c>
      <c r="AQ160" s="108" t="s">
        <v>16969</v>
      </c>
      <c r="AR160" s="108">
        <v>0</v>
      </c>
      <c r="AS160" s="108"/>
      <c r="AT160" s="108"/>
      <c r="AU160" s="108"/>
      <c r="AV160" s="108"/>
      <c r="AW160" s="108" t="s">
        <v>641</v>
      </c>
      <c r="AX160" s="109">
        <v>571.4</v>
      </c>
      <c r="AY160" s="109">
        <v>560</v>
      </c>
      <c r="AZ160" s="108" t="s">
        <v>2968</v>
      </c>
      <c r="BA160" s="108" t="s">
        <v>17015</v>
      </c>
      <c r="BB160" s="110"/>
      <c r="BC160" s="111">
        <f t="shared" si="21"/>
        <v>-12</v>
      </c>
      <c r="BJ160" s="79" t="str">
        <f>VLOOKUP(C160,BM:BO,3,FALSE)</f>
        <v>310.000</v>
      </c>
      <c r="BM160" s="79" t="s">
        <v>3593</v>
      </c>
      <c r="BN160" s="79" t="s">
        <v>2985</v>
      </c>
      <c r="BO160" s="79" t="s">
        <v>2985</v>
      </c>
      <c r="BU160" s="79" t="s">
        <v>3593</v>
      </c>
      <c r="BV160" s="79" t="s">
        <v>2985</v>
      </c>
      <c r="BW160" s="79" t="s">
        <v>2985</v>
      </c>
      <c r="CH160" s="105">
        <f t="shared" si="20"/>
        <v>-5.8207660913467407E-11</v>
      </c>
    </row>
    <row r="161" spans="1:86" x14ac:dyDescent="0.3">
      <c r="A161" s="79">
        <v>1</v>
      </c>
      <c r="B161" s="112">
        <f>SUBTOTAL(9,$A$22:A161)</f>
        <v>138</v>
      </c>
      <c r="C161" s="118" t="s">
        <v>411</v>
      </c>
      <c r="D161" s="103">
        <f t="shared" si="19"/>
        <v>2881555.1999999997</v>
      </c>
      <c r="E161" s="120">
        <v>0</v>
      </c>
      <c r="F161" s="120">
        <v>0</v>
      </c>
      <c r="G161" s="120">
        <v>0</v>
      </c>
      <c r="H161" s="120">
        <v>0</v>
      </c>
      <c r="I161" s="120">
        <v>0</v>
      </c>
      <c r="J161" s="120">
        <v>0</v>
      </c>
      <c r="K161" s="128">
        <v>0</v>
      </c>
      <c r="L161" s="120">
        <v>0</v>
      </c>
      <c r="M161" s="129">
        <v>342</v>
      </c>
      <c r="N161" s="103">
        <v>2674324.65</v>
      </c>
      <c r="O161" s="120">
        <v>0</v>
      </c>
      <c r="P161" s="120">
        <v>0</v>
      </c>
      <c r="Q161" s="103">
        <v>0</v>
      </c>
      <c r="R161" s="103">
        <v>0</v>
      </c>
      <c r="S161" s="120">
        <v>0</v>
      </c>
      <c r="T161" s="120">
        <v>0</v>
      </c>
      <c r="U161" s="120">
        <v>0</v>
      </c>
      <c r="V161" s="120">
        <v>0</v>
      </c>
      <c r="W161" s="120">
        <v>0</v>
      </c>
      <c r="X161" s="120">
        <v>0</v>
      </c>
      <c r="Y161" s="120">
        <v>0</v>
      </c>
      <c r="Z161" s="120">
        <v>0</v>
      </c>
      <c r="AA161" s="120">
        <v>0</v>
      </c>
      <c r="AB161" s="120">
        <v>0</v>
      </c>
      <c r="AC161" s="103">
        <f t="shared" si="22"/>
        <v>57230.55</v>
      </c>
      <c r="AD161" s="103">
        <v>150000</v>
      </c>
      <c r="AE161" s="120">
        <v>0</v>
      </c>
      <c r="AF161" s="93">
        <v>2023</v>
      </c>
      <c r="AG161" s="93">
        <v>2023</v>
      </c>
      <c r="AH161" s="93">
        <v>2023</v>
      </c>
      <c r="AI161" s="107"/>
      <c r="AJ161" s="107"/>
      <c r="AK161" s="107"/>
      <c r="AL161" s="107"/>
      <c r="AM161" s="108" t="s">
        <v>16972</v>
      </c>
      <c r="AN161" s="108" t="s">
        <v>16966</v>
      </c>
      <c r="AO161" s="108">
        <v>0</v>
      </c>
      <c r="AP161" s="108" t="s">
        <v>16953</v>
      </c>
      <c r="AQ161" s="108" t="s">
        <v>16960</v>
      </c>
      <c r="AR161" s="108">
        <v>0</v>
      </c>
      <c r="AS161" s="108"/>
      <c r="AT161" s="108"/>
      <c r="AU161" s="108"/>
      <c r="AV161" s="108"/>
      <c r="AW161" s="108" t="s">
        <v>1005</v>
      </c>
      <c r="AX161" s="109">
        <v>428.5</v>
      </c>
      <c r="AY161" s="109">
        <v>342</v>
      </c>
      <c r="AZ161" s="108" t="s">
        <v>2968</v>
      </c>
      <c r="BA161" s="108" t="s">
        <v>17015</v>
      </c>
      <c r="BB161" s="110"/>
      <c r="BC161" s="111">
        <f t="shared" si="21"/>
        <v>0</v>
      </c>
      <c r="BJ161" s="79" t="str">
        <f>VLOOKUP(C161,BM:BO,3,FALSE)</f>
        <v>нет данных</v>
      </c>
      <c r="BM161" s="79" t="s">
        <v>3597</v>
      </c>
      <c r="BN161" s="79" t="s">
        <v>16992</v>
      </c>
      <c r="BO161" s="79" t="s">
        <v>2509</v>
      </c>
      <c r="BU161" s="79" t="s">
        <v>3597</v>
      </c>
      <c r="BV161" s="79" t="s">
        <v>16992</v>
      </c>
      <c r="BW161" s="79" t="s">
        <v>2509</v>
      </c>
      <c r="CH161" s="105">
        <f t="shared" si="20"/>
        <v>-1.7462298274040222E-10</v>
      </c>
    </row>
    <row r="162" spans="1:86" x14ac:dyDescent="0.3">
      <c r="A162" s="79">
        <v>1</v>
      </c>
      <c r="B162" s="112">
        <f>SUBTOTAL(9,$A$22:A162)</f>
        <v>139</v>
      </c>
      <c r="C162" s="118" t="s">
        <v>412</v>
      </c>
      <c r="D162" s="103">
        <f t="shared" si="19"/>
        <v>2881555.1999999997</v>
      </c>
      <c r="E162" s="120">
        <v>0</v>
      </c>
      <c r="F162" s="120">
        <v>0</v>
      </c>
      <c r="G162" s="120">
        <v>0</v>
      </c>
      <c r="H162" s="120">
        <v>0</v>
      </c>
      <c r="I162" s="120">
        <v>0</v>
      </c>
      <c r="J162" s="120">
        <v>0</v>
      </c>
      <c r="K162" s="128">
        <v>0</v>
      </c>
      <c r="L162" s="120">
        <v>0</v>
      </c>
      <c r="M162" s="129">
        <v>342</v>
      </c>
      <c r="N162" s="103">
        <v>2674324.65</v>
      </c>
      <c r="O162" s="120">
        <v>0</v>
      </c>
      <c r="P162" s="120">
        <v>0</v>
      </c>
      <c r="Q162" s="103">
        <v>0</v>
      </c>
      <c r="R162" s="103">
        <v>0</v>
      </c>
      <c r="S162" s="120">
        <v>0</v>
      </c>
      <c r="T162" s="120">
        <v>0</v>
      </c>
      <c r="U162" s="120">
        <v>0</v>
      </c>
      <c r="V162" s="120">
        <v>0</v>
      </c>
      <c r="W162" s="120">
        <v>0</v>
      </c>
      <c r="X162" s="120">
        <v>0</v>
      </c>
      <c r="Y162" s="120">
        <v>0</v>
      </c>
      <c r="Z162" s="120">
        <v>0</v>
      </c>
      <c r="AA162" s="120">
        <v>0</v>
      </c>
      <c r="AB162" s="120">
        <v>0</v>
      </c>
      <c r="AC162" s="103">
        <f t="shared" si="22"/>
        <v>57230.55</v>
      </c>
      <c r="AD162" s="103">
        <v>150000</v>
      </c>
      <c r="AE162" s="120">
        <v>0</v>
      </c>
      <c r="AF162" s="93">
        <v>2023</v>
      </c>
      <c r="AG162" s="93">
        <v>2023</v>
      </c>
      <c r="AH162" s="93">
        <v>2023</v>
      </c>
      <c r="AI162" s="107"/>
      <c r="AJ162" s="107"/>
      <c r="AK162" s="107"/>
      <c r="AL162" s="107"/>
      <c r="AM162" s="108" t="s">
        <v>16956</v>
      </c>
      <c r="AN162" s="108" t="s">
        <v>16977</v>
      </c>
      <c r="AO162" s="108">
        <v>0</v>
      </c>
      <c r="AP162" s="108" t="s">
        <v>16962</v>
      </c>
      <c r="AQ162" s="108" t="s">
        <v>16969</v>
      </c>
      <c r="AR162" s="108">
        <v>0</v>
      </c>
      <c r="AS162" s="108"/>
      <c r="AT162" s="108"/>
      <c r="AU162" s="108"/>
      <c r="AV162" s="108"/>
      <c r="AW162" s="108" t="s">
        <v>615</v>
      </c>
      <c r="AX162" s="109">
        <v>311.3</v>
      </c>
      <c r="AY162" s="109">
        <v>342</v>
      </c>
      <c r="AZ162" s="108" t="s">
        <v>2968</v>
      </c>
      <c r="BA162" s="108" t="s">
        <v>17015</v>
      </c>
      <c r="BB162" s="110"/>
      <c r="BC162" s="111">
        <f t="shared" si="21"/>
        <v>0</v>
      </c>
      <c r="BJ162" s="79" t="str">
        <f>VLOOKUP(C162,BM:BO,3,FALSE)</f>
        <v>нет данных</v>
      </c>
      <c r="BM162" s="79" t="s">
        <v>3600</v>
      </c>
      <c r="BN162" s="79" t="s">
        <v>789</v>
      </c>
      <c r="BO162" s="79" t="s">
        <v>3601</v>
      </c>
      <c r="BU162" s="79" t="s">
        <v>3600</v>
      </c>
      <c r="BV162" s="79" t="s">
        <v>789</v>
      </c>
      <c r="BW162" s="79" t="s">
        <v>3601</v>
      </c>
      <c r="CH162" s="105">
        <f t="shared" si="20"/>
        <v>-1.7462298274040222E-10</v>
      </c>
    </row>
    <row r="163" spans="1:86" x14ac:dyDescent="0.3">
      <c r="A163" s="79">
        <v>1</v>
      </c>
      <c r="B163" s="112">
        <f>SUBTOTAL(9,$A$22:A163)</f>
        <v>140</v>
      </c>
      <c r="C163" s="118" t="s">
        <v>441</v>
      </c>
      <c r="D163" s="103">
        <f t="shared" si="19"/>
        <v>6993248</v>
      </c>
      <c r="E163" s="120">
        <v>0</v>
      </c>
      <c r="F163" s="120">
        <v>0</v>
      </c>
      <c r="G163" s="120">
        <v>0</v>
      </c>
      <c r="H163" s="120">
        <v>0</v>
      </c>
      <c r="I163" s="120">
        <v>0</v>
      </c>
      <c r="J163" s="120">
        <v>0</v>
      </c>
      <c r="K163" s="128">
        <v>0</v>
      </c>
      <c r="L163" s="120">
        <v>0</v>
      </c>
      <c r="M163" s="129">
        <v>830</v>
      </c>
      <c r="N163" s="103">
        <v>6670499.3099999996</v>
      </c>
      <c r="O163" s="120">
        <v>0</v>
      </c>
      <c r="P163" s="120">
        <v>0</v>
      </c>
      <c r="Q163" s="103">
        <v>0</v>
      </c>
      <c r="R163" s="103">
        <v>0</v>
      </c>
      <c r="S163" s="120">
        <v>0</v>
      </c>
      <c r="T163" s="120">
        <v>0</v>
      </c>
      <c r="U163" s="120">
        <v>0</v>
      </c>
      <c r="V163" s="120">
        <v>0</v>
      </c>
      <c r="W163" s="120">
        <v>0</v>
      </c>
      <c r="X163" s="120">
        <v>0</v>
      </c>
      <c r="Y163" s="120">
        <v>0</v>
      </c>
      <c r="Z163" s="120">
        <v>0</v>
      </c>
      <c r="AA163" s="120">
        <v>0</v>
      </c>
      <c r="AB163" s="120">
        <v>0</v>
      </c>
      <c r="AC163" s="103">
        <f t="shared" si="22"/>
        <v>142748.69</v>
      </c>
      <c r="AD163" s="103">
        <v>180000</v>
      </c>
      <c r="AE163" s="120">
        <v>0</v>
      </c>
      <c r="AF163" s="93">
        <v>2023</v>
      </c>
      <c r="AG163" s="93">
        <v>2023</v>
      </c>
      <c r="AH163" s="93">
        <v>2023</v>
      </c>
      <c r="AI163" s="107"/>
      <c r="AJ163" s="107"/>
      <c r="AK163" s="107"/>
      <c r="AL163" s="107"/>
      <c r="AM163" s="108" t="s">
        <v>16952</v>
      </c>
      <c r="AN163" s="108" t="s">
        <v>16965</v>
      </c>
      <c r="AO163" s="108">
        <v>0</v>
      </c>
      <c r="AP163" s="108" t="s">
        <v>16968</v>
      </c>
      <c r="AQ163" s="108" t="s">
        <v>16969</v>
      </c>
      <c r="AR163" s="108">
        <v>0</v>
      </c>
      <c r="AS163" s="108"/>
      <c r="AT163" s="108"/>
      <c r="AU163" s="108"/>
      <c r="AV163" s="108"/>
      <c r="AW163" s="108" t="s">
        <v>696</v>
      </c>
      <c r="AX163" s="109">
        <v>890.5</v>
      </c>
      <c r="AY163" s="109">
        <v>683</v>
      </c>
      <c r="AZ163" s="108" t="s">
        <v>2968</v>
      </c>
      <c r="BA163" s="108" t="s">
        <v>17015</v>
      </c>
      <c r="BB163" s="110"/>
      <c r="BC163" s="111">
        <f t="shared" si="21"/>
        <v>-147</v>
      </c>
      <c r="BJ163" s="79" t="str">
        <f>VLOOKUP(C163,BM:BO,3,FALSE)</f>
        <v>552.000</v>
      </c>
      <c r="BM163" s="79" t="s">
        <v>3649</v>
      </c>
      <c r="BN163" s="79" t="s">
        <v>3009</v>
      </c>
      <c r="BO163" s="79" t="s">
        <v>3651</v>
      </c>
      <c r="BU163" s="79" t="s">
        <v>3649</v>
      </c>
      <c r="BV163" s="79" t="s">
        <v>3009</v>
      </c>
      <c r="BW163" s="79" t="s">
        <v>3651</v>
      </c>
      <c r="CH163" s="105">
        <f t="shared" si="20"/>
        <v>4.0745362639427185E-10</v>
      </c>
    </row>
    <row r="164" spans="1:86" x14ac:dyDescent="0.3">
      <c r="A164" s="79">
        <v>1</v>
      </c>
      <c r="B164" s="112">
        <f>SUBTOTAL(9,$A$22:A164)</f>
        <v>141</v>
      </c>
      <c r="C164" s="118" t="s">
        <v>406</v>
      </c>
      <c r="D164" s="103">
        <f t="shared" si="19"/>
        <v>3016553.2</v>
      </c>
      <c r="E164" s="120">
        <v>0</v>
      </c>
      <c r="F164" s="120">
        <v>0</v>
      </c>
      <c r="G164" s="120">
        <v>0</v>
      </c>
      <c r="H164" s="120">
        <v>0</v>
      </c>
      <c r="I164" s="120">
        <v>0</v>
      </c>
      <c r="J164" s="120">
        <v>0</v>
      </c>
      <c r="K164" s="128">
        <v>0</v>
      </c>
      <c r="L164" s="120">
        <v>0</v>
      </c>
      <c r="M164" s="129">
        <v>0</v>
      </c>
      <c r="N164" s="103">
        <v>0</v>
      </c>
      <c r="O164" s="120">
        <v>0</v>
      </c>
      <c r="P164" s="120">
        <v>0</v>
      </c>
      <c r="Q164" s="103">
        <v>430</v>
      </c>
      <c r="R164" s="103">
        <v>2806494.22</v>
      </c>
      <c r="S164" s="120">
        <v>0</v>
      </c>
      <c r="T164" s="120">
        <v>0</v>
      </c>
      <c r="U164" s="120">
        <v>0</v>
      </c>
      <c r="V164" s="120">
        <v>0</v>
      </c>
      <c r="W164" s="120">
        <v>0</v>
      </c>
      <c r="X164" s="120">
        <v>0</v>
      </c>
      <c r="Y164" s="120">
        <v>0</v>
      </c>
      <c r="Z164" s="120">
        <v>0</v>
      </c>
      <c r="AA164" s="120">
        <v>0</v>
      </c>
      <c r="AB164" s="120">
        <v>0</v>
      </c>
      <c r="AC164" s="103">
        <f>ROUND(R164*2.14%,2)</f>
        <v>60058.98</v>
      </c>
      <c r="AD164" s="120">
        <v>150000</v>
      </c>
      <c r="AE164" s="120">
        <v>0</v>
      </c>
      <c r="AF164" s="93">
        <v>2023</v>
      </c>
      <c r="AG164" s="93">
        <v>2023</v>
      </c>
      <c r="AH164" s="93">
        <v>2023</v>
      </c>
      <c r="AI164" s="107"/>
      <c r="AJ164" s="107"/>
      <c r="AK164" s="107"/>
      <c r="AL164" s="107"/>
      <c r="AM164" s="108" t="s">
        <v>16954</v>
      </c>
      <c r="AN164" s="108" t="s">
        <v>16962</v>
      </c>
      <c r="AO164" s="108">
        <v>0</v>
      </c>
      <c r="AP164" s="108" t="s">
        <v>16957</v>
      </c>
      <c r="AQ164" s="108" t="s">
        <v>16964</v>
      </c>
      <c r="AR164" s="108">
        <v>0</v>
      </c>
      <c r="AS164" s="108"/>
      <c r="AT164" s="108"/>
      <c r="AU164" s="108"/>
      <c r="AV164" s="108"/>
      <c r="AW164" s="108" t="s">
        <v>914</v>
      </c>
      <c r="AX164" s="109">
        <v>362.3</v>
      </c>
      <c r="AY164" s="109">
        <v>297</v>
      </c>
      <c r="AZ164" s="108" t="s">
        <v>2968</v>
      </c>
      <c r="BA164" s="108" t="s">
        <v>2981</v>
      </c>
      <c r="BB164" s="110"/>
      <c r="BC164" s="111">
        <f t="shared" si="21"/>
        <v>297</v>
      </c>
      <c r="BJ164" s="79" t="str">
        <f>VLOOKUP(C164,BM:BO,3,FALSE)</f>
        <v>280.000</v>
      </c>
      <c r="BM164" s="79" t="s">
        <v>3606</v>
      </c>
      <c r="BN164" s="79" t="s">
        <v>16992</v>
      </c>
      <c r="BO164" s="79" t="s">
        <v>3607</v>
      </c>
      <c r="BU164" s="79" t="s">
        <v>3606</v>
      </c>
      <c r="BV164" s="79" t="s">
        <v>16992</v>
      </c>
      <c r="BW164" s="79" t="s">
        <v>3607</v>
      </c>
      <c r="CH164" s="105">
        <f t="shared" si="20"/>
        <v>-2.9103830456733704E-11</v>
      </c>
    </row>
    <row r="165" spans="1:86" x14ac:dyDescent="0.3">
      <c r="A165" s="79">
        <v>1</v>
      </c>
      <c r="B165" s="112">
        <f>SUBTOTAL(9,$A$22:A165)</f>
        <v>142</v>
      </c>
      <c r="C165" s="118" t="s">
        <v>414</v>
      </c>
      <c r="D165" s="103">
        <f t="shared" si="19"/>
        <v>4802592</v>
      </c>
      <c r="E165" s="120">
        <v>0</v>
      </c>
      <c r="F165" s="120">
        <v>0</v>
      </c>
      <c r="G165" s="120">
        <v>0</v>
      </c>
      <c r="H165" s="120">
        <v>0</v>
      </c>
      <c r="I165" s="120">
        <v>0</v>
      </c>
      <c r="J165" s="120">
        <v>0</v>
      </c>
      <c r="K165" s="128">
        <v>0</v>
      </c>
      <c r="L165" s="120">
        <v>0</v>
      </c>
      <c r="M165" s="129">
        <v>570</v>
      </c>
      <c r="N165" s="103">
        <v>4525741.1399999997</v>
      </c>
      <c r="O165" s="120">
        <v>0</v>
      </c>
      <c r="P165" s="120">
        <v>0</v>
      </c>
      <c r="Q165" s="103">
        <v>0</v>
      </c>
      <c r="R165" s="103">
        <v>0</v>
      </c>
      <c r="S165" s="120">
        <v>0</v>
      </c>
      <c r="T165" s="120">
        <v>0</v>
      </c>
      <c r="U165" s="120">
        <v>0</v>
      </c>
      <c r="V165" s="120">
        <v>0</v>
      </c>
      <c r="W165" s="120">
        <v>0</v>
      </c>
      <c r="X165" s="120">
        <v>0</v>
      </c>
      <c r="Y165" s="120">
        <v>0</v>
      </c>
      <c r="Z165" s="120">
        <v>0</v>
      </c>
      <c r="AA165" s="120">
        <v>0</v>
      </c>
      <c r="AB165" s="120">
        <v>0</v>
      </c>
      <c r="AC165" s="103">
        <f>ROUND(N165*2.14%,2)</f>
        <v>96850.86</v>
      </c>
      <c r="AD165" s="103">
        <v>180000</v>
      </c>
      <c r="AE165" s="120">
        <v>0</v>
      </c>
      <c r="AF165" s="93">
        <v>2023</v>
      </c>
      <c r="AG165" s="93">
        <v>2023</v>
      </c>
      <c r="AH165" s="93">
        <v>2023</v>
      </c>
      <c r="AI165" s="107"/>
      <c r="AJ165" s="107"/>
      <c r="AK165" s="107"/>
      <c r="AL165" s="107"/>
      <c r="AM165" s="108" t="s">
        <v>16956</v>
      </c>
      <c r="AN165" s="108" t="s">
        <v>16968</v>
      </c>
      <c r="AO165" s="108">
        <v>0</v>
      </c>
      <c r="AP165" s="108" t="s">
        <v>16958</v>
      </c>
      <c r="AQ165" s="108" t="s">
        <v>16969</v>
      </c>
      <c r="AR165" s="108" t="s">
        <v>16967</v>
      </c>
      <c r="AS165" s="108"/>
      <c r="AT165" s="108"/>
      <c r="AU165" s="108"/>
      <c r="AV165" s="108"/>
      <c r="AW165" s="108" t="s">
        <v>664</v>
      </c>
      <c r="AX165" s="109">
        <v>1104.7</v>
      </c>
      <c r="AY165" s="109">
        <v>570</v>
      </c>
      <c r="AZ165" s="108" t="s">
        <v>2968</v>
      </c>
      <c r="BA165" s="108" t="s">
        <v>17015</v>
      </c>
      <c r="BB165" s="110"/>
      <c r="BC165" s="111">
        <f t="shared" si="21"/>
        <v>0</v>
      </c>
      <c r="BJ165" s="79" t="str">
        <f>VLOOKUP(C165,BM:BO,3,FALSE)</f>
        <v>444.000</v>
      </c>
      <c r="BM165" s="79" t="s">
        <v>3609</v>
      </c>
      <c r="BN165" s="79" t="s">
        <v>3006</v>
      </c>
      <c r="BO165" s="79" t="s">
        <v>3610</v>
      </c>
      <c r="BU165" s="79" t="s">
        <v>3609</v>
      </c>
      <c r="BV165" s="79" t="s">
        <v>3006</v>
      </c>
      <c r="BW165" s="79" t="s">
        <v>3610</v>
      </c>
      <c r="CH165" s="105">
        <f t="shared" si="20"/>
        <v>3.4924596548080444E-10</v>
      </c>
    </row>
    <row r="166" spans="1:86" x14ac:dyDescent="0.3">
      <c r="A166" s="79">
        <v>1</v>
      </c>
      <c r="B166" s="112">
        <f>SUBTOTAL(9,$A$22:A166)</f>
        <v>143</v>
      </c>
      <c r="C166" s="118" t="s">
        <v>418</v>
      </c>
      <c r="D166" s="103">
        <f t="shared" si="19"/>
        <v>2822576</v>
      </c>
      <c r="E166" s="120">
        <v>0</v>
      </c>
      <c r="F166" s="120">
        <v>0</v>
      </c>
      <c r="G166" s="120">
        <v>0</v>
      </c>
      <c r="H166" s="120">
        <v>0</v>
      </c>
      <c r="I166" s="120">
        <v>0</v>
      </c>
      <c r="J166" s="120">
        <v>0</v>
      </c>
      <c r="K166" s="128">
        <v>0</v>
      </c>
      <c r="L166" s="120">
        <v>0</v>
      </c>
      <c r="M166" s="129">
        <v>335</v>
      </c>
      <c r="N166" s="103">
        <v>2616581.16</v>
      </c>
      <c r="O166" s="120">
        <v>0</v>
      </c>
      <c r="P166" s="120">
        <v>0</v>
      </c>
      <c r="Q166" s="103">
        <v>0</v>
      </c>
      <c r="R166" s="103">
        <v>0</v>
      </c>
      <c r="S166" s="120">
        <v>0</v>
      </c>
      <c r="T166" s="120">
        <v>0</v>
      </c>
      <c r="U166" s="120">
        <v>0</v>
      </c>
      <c r="V166" s="120">
        <v>0</v>
      </c>
      <c r="W166" s="120">
        <v>0</v>
      </c>
      <c r="X166" s="120">
        <v>0</v>
      </c>
      <c r="Y166" s="120">
        <v>0</v>
      </c>
      <c r="Z166" s="120">
        <v>0</v>
      </c>
      <c r="AA166" s="120">
        <v>0</v>
      </c>
      <c r="AB166" s="120">
        <v>0</v>
      </c>
      <c r="AC166" s="103">
        <f>ROUND(N166*2.14%,2)</f>
        <v>55994.84</v>
      </c>
      <c r="AD166" s="103">
        <v>150000</v>
      </c>
      <c r="AE166" s="120">
        <v>0</v>
      </c>
      <c r="AF166" s="93">
        <v>2023</v>
      </c>
      <c r="AG166" s="93">
        <v>2023</v>
      </c>
      <c r="AH166" s="93">
        <v>2023</v>
      </c>
      <c r="AI166" s="107"/>
      <c r="AJ166" s="107"/>
      <c r="AK166" s="107"/>
      <c r="AL166" s="107"/>
      <c r="AM166" s="108" t="s">
        <v>16972</v>
      </c>
      <c r="AN166" s="108" t="s">
        <v>16977</v>
      </c>
      <c r="AO166" s="108">
        <v>0</v>
      </c>
      <c r="AP166" s="108" t="s">
        <v>16956</v>
      </c>
      <c r="AQ166" s="108" t="s">
        <v>16975</v>
      </c>
      <c r="AR166" s="108">
        <v>0</v>
      </c>
      <c r="AS166" s="108"/>
      <c r="AT166" s="108"/>
      <c r="AU166" s="108"/>
      <c r="AV166" s="108"/>
      <c r="AW166" s="108" t="s">
        <v>1281</v>
      </c>
      <c r="AX166" s="109">
        <v>271.89999999999998</v>
      </c>
      <c r="AY166" s="109">
        <v>252</v>
      </c>
      <c r="AZ166" s="108" t="s">
        <v>2968</v>
      </c>
      <c r="BA166" s="108" t="s">
        <v>17015</v>
      </c>
      <c r="BB166" s="110"/>
      <c r="BC166" s="111">
        <f t="shared" si="21"/>
        <v>-83</v>
      </c>
      <c r="BJ166" s="79" t="str">
        <f>VLOOKUP(C166,BM:BO,3,FALSE)</f>
        <v>219.500</v>
      </c>
      <c r="BM166" s="79" t="s">
        <v>3613</v>
      </c>
      <c r="BN166" s="79" t="s">
        <v>721</v>
      </c>
      <c r="BO166" s="79" t="s">
        <v>3614</v>
      </c>
      <c r="BU166" s="79" t="s">
        <v>3613</v>
      </c>
      <c r="BV166" s="79" t="s">
        <v>721</v>
      </c>
      <c r="BW166" s="79" t="s">
        <v>3614</v>
      </c>
      <c r="CH166" s="105">
        <f t="shared" si="20"/>
        <v>-1.4551915228366852E-10</v>
      </c>
    </row>
    <row r="167" spans="1:86" x14ac:dyDescent="0.3">
      <c r="A167" s="79">
        <v>1</v>
      </c>
      <c r="B167" s="112">
        <f>SUBTOTAL(9,$A$22:A167)</f>
        <v>144</v>
      </c>
      <c r="C167" s="118" t="s">
        <v>447</v>
      </c>
      <c r="D167" s="103">
        <f t="shared" si="19"/>
        <v>2822576</v>
      </c>
      <c r="E167" s="120">
        <v>0</v>
      </c>
      <c r="F167" s="120">
        <v>0</v>
      </c>
      <c r="G167" s="120">
        <v>0</v>
      </c>
      <c r="H167" s="120">
        <v>0</v>
      </c>
      <c r="I167" s="120">
        <v>0</v>
      </c>
      <c r="J167" s="120">
        <v>0</v>
      </c>
      <c r="K167" s="128">
        <v>0</v>
      </c>
      <c r="L167" s="120">
        <v>0</v>
      </c>
      <c r="M167" s="129">
        <v>335</v>
      </c>
      <c r="N167" s="103">
        <v>2616581.16</v>
      </c>
      <c r="O167" s="120">
        <v>0</v>
      </c>
      <c r="P167" s="120">
        <v>0</v>
      </c>
      <c r="Q167" s="103">
        <v>0</v>
      </c>
      <c r="R167" s="103">
        <v>0</v>
      </c>
      <c r="S167" s="120">
        <v>0</v>
      </c>
      <c r="T167" s="120">
        <v>0</v>
      </c>
      <c r="U167" s="120">
        <v>0</v>
      </c>
      <c r="V167" s="120">
        <v>0</v>
      </c>
      <c r="W167" s="120">
        <v>0</v>
      </c>
      <c r="X167" s="120">
        <v>0</v>
      </c>
      <c r="Y167" s="120">
        <v>0</v>
      </c>
      <c r="Z167" s="120">
        <v>0</v>
      </c>
      <c r="AA167" s="120">
        <v>0</v>
      </c>
      <c r="AB167" s="120">
        <v>0</v>
      </c>
      <c r="AC167" s="103">
        <f>ROUND(N167*2.14%,2)</f>
        <v>55994.84</v>
      </c>
      <c r="AD167" s="103">
        <v>150000</v>
      </c>
      <c r="AE167" s="120">
        <v>0</v>
      </c>
      <c r="AF167" s="93">
        <v>2023</v>
      </c>
      <c r="AG167" s="93">
        <v>2023</v>
      </c>
      <c r="AH167" s="93">
        <v>2023</v>
      </c>
      <c r="AI167" s="107"/>
      <c r="AJ167" s="107"/>
      <c r="AK167" s="107"/>
      <c r="AL167" s="107"/>
      <c r="AM167" s="108" t="s">
        <v>16972</v>
      </c>
      <c r="AN167" s="108" t="s">
        <v>16953</v>
      </c>
      <c r="AO167" s="108">
        <v>0</v>
      </c>
      <c r="AP167" s="108" t="s">
        <v>16961</v>
      </c>
      <c r="AQ167" s="108" t="s">
        <v>16960</v>
      </c>
      <c r="AR167" s="108">
        <v>0</v>
      </c>
      <c r="AS167" s="108"/>
      <c r="AT167" s="108"/>
      <c r="AU167" s="108"/>
      <c r="AV167" s="108"/>
      <c r="AW167" s="108" t="s">
        <v>1735</v>
      </c>
      <c r="AX167" s="109">
        <v>456.6</v>
      </c>
      <c r="AY167" s="109">
        <v>313</v>
      </c>
      <c r="AZ167" s="108" t="s">
        <v>2968</v>
      </c>
      <c r="BA167" s="108" t="s">
        <v>17015</v>
      </c>
      <c r="BB167" s="110"/>
      <c r="BC167" s="111">
        <f t="shared" si="21"/>
        <v>-22</v>
      </c>
      <c r="BJ167" s="79" t="str">
        <f>VLOOKUP(C167,BM:BO,3,FALSE)</f>
        <v>264.600</v>
      </c>
      <c r="BM167" s="79" t="s">
        <v>3653</v>
      </c>
      <c r="BN167" s="79" t="s">
        <v>2981</v>
      </c>
      <c r="BO167" s="79" t="s">
        <v>1022</v>
      </c>
      <c r="BU167" s="79" t="s">
        <v>3653</v>
      </c>
      <c r="BV167" s="79" t="s">
        <v>2981</v>
      </c>
      <c r="BW167" s="79" t="s">
        <v>1022</v>
      </c>
      <c r="CH167" s="105">
        <f t="shared" si="20"/>
        <v>-1.4551915228366852E-10</v>
      </c>
    </row>
    <row r="168" spans="1:86" x14ac:dyDescent="0.3">
      <c r="A168" s="79">
        <v>1</v>
      </c>
      <c r="B168" s="112">
        <f>SUBTOTAL(9,$A$22:A168)</f>
        <v>145</v>
      </c>
      <c r="C168" s="118" t="s">
        <v>420</v>
      </c>
      <c r="D168" s="103">
        <f t="shared" si="19"/>
        <v>1603722.3800000001</v>
      </c>
      <c r="E168" s="120">
        <v>0</v>
      </c>
      <c r="F168" s="120">
        <v>0</v>
      </c>
      <c r="G168" s="120">
        <v>0</v>
      </c>
      <c r="H168" s="120">
        <v>0</v>
      </c>
      <c r="I168" s="120">
        <v>0</v>
      </c>
      <c r="J168" s="120">
        <v>0</v>
      </c>
      <c r="K168" s="128">
        <v>0</v>
      </c>
      <c r="L168" s="120">
        <v>0</v>
      </c>
      <c r="M168" s="129">
        <v>0</v>
      </c>
      <c r="N168" s="103">
        <v>0</v>
      </c>
      <c r="O168" s="120">
        <v>0</v>
      </c>
      <c r="P168" s="120">
        <v>0</v>
      </c>
      <c r="Q168" s="129">
        <v>403</v>
      </c>
      <c r="R168" s="103">
        <v>1423264.52</v>
      </c>
      <c r="S168" s="120">
        <v>0</v>
      </c>
      <c r="T168" s="120">
        <v>0</v>
      </c>
      <c r="U168" s="120">
        <v>0</v>
      </c>
      <c r="V168" s="120">
        <v>0</v>
      </c>
      <c r="W168" s="120">
        <v>0</v>
      </c>
      <c r="X168" s="120">
        <v>0</v>
      </c>
      <c r="Y168" s="120">
        <v>0</v>
      </c>
      <c r="Z168" s="120">
        <v>0</v>
      </c>
      <c r="AA168" s="120">
        <v>0</v>
      </c>
      <c r="AB168" s="120">
        <v>0</v>
      </c>
      <c r="AC168" s="103">
        <f>ROUND(R168*2.14%,2)</f>
        <v>30457.86</v>
      </c>
      <c r="AD168" s="120">
        <v>150000</v>
      </c>
      <c r="AE168" s="120">
        <v>0</v>
      </c>
      <c r="AF168" s="93">
        <v>2023</v>
      </c>
      <c r="AG168" s="93">
        <v>2023</v>
      </c>
      <c r="AH168" s="93">
        <v>2023</v>
      </c>
      <c r="AI168" s="107"/>
      <c r="AJ168" s="107"/>
      <c r="AK168" s="107"/>
      <c r="AL168" s="107"/>
      <c r="AM168" s="108" t="s">
        <v>16973</v>
      </c>
      <c r="AN168" s="108" t="s">
        <v>16953</v>
      </c>
      <c r="AO168" s="108">
        <v>0</v>
      </c>
      <c r="AP168" s="108" t="s">
        <v>16961</v>
      </c>
      <c r="AQ168" s="108" t="s">
        <v>16967</v>
      </c>
      <c r="AR168" s="108">
        <v>0</v>
      </c>
      <c r="AS168" s="108" t="s">
        <v>16983</v>
      </c>
      <c r="AT168" s="108"/>
      <c r="AU168" s="108"/>
      <c r="AV168" s="108"/>
      <c r="AW168" s="108" t="s">
        <v>1735</v>
      </c>
      <c r="AX168" s="109">
        <v>391.7</v>
      </c>
      <c r="AY168" s="109">
        <v>342</v>
      </c>
      <c r="AZ168" s="108" t="s">
        <v>2968</v>
      </c>
      <c r="BA168" s="108" t="s">
        <v>1735</v>
      </c>
      <c r="BB168" s="110"/>
      <c r="BC168" s="111">
        <f t="shared" si="21"/>
        <v>342</v>
      </c>
      <c r="BJ168" s="79" t="str">
        <f>VLOOKUP(C168,BM:BO,3,FALSE)</f>
        <v>нет данных</v>
      </c>
      <c r="BM168" s="79" t="s">
        <v>3615</v>
      </c>
      <c r="BN168" s="79" t="s">
        <v>2985</v>
      </c>
      <c r="BO168" s="79" t="s">
        <v>3616</v>
      </c>
      <c r="BU168" s="79" t="s">
        <v>3615</v>
      </c>
      <c r="BV168" s="79" t="s">
        <v>2985</v>
      </c>
      <c r="BW168" s="79" t="s">
        <v>3616</v>
      </c>
      <c r="CH168" s="105">
        <f t="shared" si="20"/>
        <v>1.1641532182693481E-10</v>
      </c>
    </row>
    <row r="169" spans="1:86" x14ac:dyDescent="0.3">
      <c r="A169" s="79">
        <v>1</v>
      </c>
      <c r="B169" s="112">
        <f>SUBTOTAL(9,$A$22:A169)</f>
        <v>146</v>
      </c>
      <c r="C169" s="118" t="s">
        <v>421</v>
      </c>
      <c r="D169" s="103">
        <f t="shared" si="19"/>
        <v>2055846.4000000001</v>
      </c>
      <c r="E169" s="120">
        <v>0</v>
      </c>
      <c r="F169" s="120">
        <v>0</v>
      </c>
      <c r="G169" s="120">
        <v>0</v>
      </c>
      <c r="H169" s="120">
        <v>0</v>
      </c>
      <c r="I169" s="120">
        <v>0</v>
      </c>
      <c r="J169" s="120">
        <v>0</v>
      </c>
      <c r="K169" s="128">
        <v>0</v>
      </c>
      <c r="L169" s="120">
        <v>0</v>
      </c>
      <c r="M169" s="129">
        <v>244</v>
      </c>
      <c r="N169" s="103">
        <v>1865915.8</v>
      </c>
      <c r="O169" s="120">
        <v>0</v>
      </c>
      <c r="P169" s="120">
        <v>0</v>
      </c>
      <c r="Q169" s="103">
        <v>0</v>
      </c>
      <c r="R169" s="103">
        <v>0</v>
      </c>
      <c r="S169" s="120">
        <v>0</v>
      </c>
      <c r="T169" s="120">
        <v>0</v>
      </c>
      <c r="U169" s="120">
        <v>0</v>
      </c>
      <c r="V169" s="120">
        <v>0</v>
      </c>
      <c r="W169" s="120">
        <v>0</v>
      </c>
      <c r="X169" s="120">
        <v>0</v>
      </c>
      <c r="Y169" s="120">
        <v>0</v>
      </c>
      <c r="Z169" s="120">
        <v>0</v>
      </c>
      <c r="AA169" s="120">
        <v>0</v>
      </c>
      <c r="AB169" s="120">
        <v>0</v>
      </c>
      <c r="AC169" s="103">
        <f>ROUND(N169*2.14%,2)</f>
        <v>39930.6</v>
      </c>
      <c r="AD169" s="103">
        <v>150000</v>
      </c>
      <c r="AE169" s="120">
        <v>0</v>
      </c>
      <c r="AF169" s="93">
        <v>2023</v>
      </c>
      <c r="AG169" s="93">
        <v>2023</v>
      </c>
      <c r="AH169" s="93">
        <v>2023</v>
      </c>
      <c r="AI169" s="107"/>
      <c r="AJ169" s="107"/>
      <c r="AK169" s="107"/>
      <c r="AL169" s="107"/>
      <c r="AM169" s="108" t="s">
        <v>16970</v>
      </c>
      <c r="AN169" s="108" t="s">
        <v>16962</v>
      </c>
      <c r="AO169" s="108">
        <v>0</v>
      </c>
      <c r="AP169" s="108" t="s">
        <v>16954</v>
      </c>
      <c r="AQ169" s="108" t="s">
        <v>16960</v>
      </c>
      <c r="AR169" s="108" t="s">
        <v>16967</v>
      </c>
      <c r="AS169" s="108"/>
      <c r="AT169" s="108"/>
      <c r="AU169" s="108"/>
      <c r="AV169" s="108"/>
      <c r="AW169" s="108" t="s">
        <v>2141</v>
      </c>
      <c r="AX169" s="109">
        <v>255.8</v>
      </c>
      <c r="AY169" s="109">
        <v>244</v>
      </c>
      <c r="AZ169" s="108" t="s">
        <v>2968</v>
      </c>
      <c r="BA169" s="108" t="s">
        <v>17015</v>
      </c>
      <c r="BB169" s="110"/>
      <c r="BC169" s="111">
        <f t="shared" si="21"/>
        <v>0</v>
      </c>
      <c r="BJ169" s="79" t="str">
        <f>VLOOKUP(C169,BM:BO,3,FALSE)</f>
        <v>178.400</v>
      </c>
      <c r="BM169" s="79" t="s">
        <v>3617</v>
      </c>
      <c r="BN169" s="79" t="s">
        <v>1344</v>
      </c>
      <c r="BO169" s="79" t="s">
        <v>3618</v>
      </c>
      <c r="BU169" s="79" t="s">
        <v>3617</v>
      </c>
      <c r="BV169" s="79" t="s">
        <v>1344</v>
      </c>
      <c r="BW169" s="79" t="s">
        <v>3618</v>
      </c>
      <c r="CH169" s="105">
        <f t="shared" si="20"/>
        <v>8.7311491370201111E-11</v>
      </c>
    </row>
    <row r="170" spans="1:86" x14ac:dyDescent="0.3">
      <c r="A170" s="79">
        <v>1</v>
      </c>
      <c r="B170" s="112">
        <f>SUBTOTAL(9,$A$22:A170)</f>
        <v>147</v>
      </c>
      <c r="C170" s="118" t="s">
        <v>424</v>
      </c>
      <c r="D170" s="103">
        <f t="shared" si="19"/>
        <v>3201728</v>
      </c>
      <c r="E170" s="120">
        <v>0</v>
      </c>
      <c r="F170" s="120">
        <v>0</v>
      </c>
      <c r="G170" s="120">
        <v>0</v>
      </c>
      <c r="H170" s="120">
        <v>0</v>
      </c>
      <c r="I170" s="120">
        <v>0</v>
      </c>
      <c r="J170" s="120">
        <v>0</v>
      </c>
      <c r="K170" s="128">
        <v>0</v>
      </c>
      <c r="L170" s="120">
        <v>0</v>
      </c>
      <c r="M170" s="129">
        <v>380</v>
      </c>
      <c r="N170" s="103">
        <v>2987789.31</v>
      </c>
      <c r="O170" s="120">
        <v>0</v>
      </c>
      <c r="P170" s="120">
        <v>0</v>
      </c>
      <c r="Q170" s="103">
        <v>0</v>
      </c>
      <c r="R170" s="103">
        <v>0</v>
      </c>
      <c r="S170" s="120">
        <v>0</v>
      </c>
      <c r="T170" s="120">
        <v>0</v>
      </c>
      <c r="U170" s="120">
        <v>0</v>
      </c>
      <c r="V170" s="120">
        <v>0</v>
      </c>
      <c r="W170" s="120">
        <v>0</v>
      </c>
      <c r="X170" s="120">
        <v>0</v>
      </c>
      <c r="Y170" s="120">
        <v>0</v>
      </c>
      <c r="Z170" s="120">
        <v>0</v>
      </c>
      <c r="AA170" s="120">
        <v>0</v>
      </c>
      <c r="AB170" s="120">
        <v>0</v>
      </c>
      <c r="AC170" s="103">
        <f>ROUND(N170*2.14%,2)</f>
        <v>63938.69</v>
      </c>
      <c r="AD170" s="103">
        <v>150000</v>
      </c>
      <c r="AE170" s="120">
        <v>0</v>
      </c>
      <c r="AF170" s="93">
        <v>2023</v>
      </c>
      <c r="AG170" s="93">
        <v>2023</v>
      </c>
      <c r="AH170" s="93">
        <v>2023</v>
      </c>
      <c r="AI170" s="107"/>
      <c r="AJ170" s="107"/>
      <c r="AK170" s="107"/>
      <c r="AL170" s="107"/>
      <c r="AM170" s="108" t="s">
        <v>16973</v>
      </c>
      <c r="AN170" s="108" t="s">
        <v>16953</v>
      </c>
      <c r="AO170" s="108">
        <v>0</v>
      </c>
      <c r="AP170" s="108" t="s">
        <v>16961</v>
      </c>
      <c r="AQ170" s="108" t="s">
        <v>16967</v>
      </c>
      <c r="AR170" s="108">
        <v>0</v>
      </c>
      <c r="AS170" s="108"/>
      <c r="AT170" s="108"/>
      <c r="AU170" s="108"/>
      <c r="AV170" s="108"/>
      <c r="AW170" s="108" t="s">
        <v>1011</v>
      </c>
      <c r="AX170" s="109">
        <v>383.6</v>
      </c>
      <c r="AY170" s="109">
        <v>380</v>
      </c>
      <c r="AZ170" s="108" t="s">
        <v>2968</v>
      </c>
      <c r="BA170" s="108" t="s">
        <v>17015</v>
      </c>
      <c r="BB170" s="110"/>
      <c r="BC170" s="111">
        <f t="shared" si="21"/>
        <v>0</v>
      </c>
      <c r="BJ170" s="79" t="str">
        <f>VLOOKUP(C170,BM:BO,3,FALSE)</f>
        <v>216.000</v>
      </c>
      <c r="BM170" s="79" t="s">
        <v>3622</v>
      </c>
      <c r="BN170" s="79" t="s">
        <v>2981</v>
      </c>
      <c r="BO170" s="79" t="s">
        <v>3623</v>
      </c>
      <c r="BU170" s="79" t="s">
        <v>3622</v>
      </c>
      <c r="BV170" s="79" t="s">
        <v>2981</v>
      </c>
      <c r="BW170" s="79" t="s">
        <v>3623</v>
      </c>
      <c r="CH170" s="105">
        <f t="shared" si="20"/>
        <v>-5.8207660913467407E-11</v>
      </c>
    </row>
    <row r="171" spans="1:86" x14ac:dyDescent="0.3">
      <c r="A171" s="79">
        <v>1</v>
      </c>
      <c r="B171" s="112">
        <f>SUBTOTAL(9,$A$22:A171)</f>
        <v>148</v>
      </c>
      <c r="C171" s="118" t="s">
        <v>426</v>
      </c>
      <c r="D171" s="103">
        <f t="shared" si="19"/>
        <v>2864704</v>
      </c>
      <c r="E171" s="120">
        <v>0</v>
      </c>
      <c r="F171" s="120">
        <v>0</v>
      </c>
      <c r="G171" s="120">
        <v>0</v>
      </c>
      <c r="H171" s="120">
        <v>0</v>
      </c>
      <c r="I171" s="120">
        <v>0</v>
      </c>
      <c r="J171" s="120">
        <v>0</v>
      </c>
      <c r="K171" s="128">
        <v>0</v>
      </c>
      <c r="L171" s="120">
        <v>0</v>
      </c>
      <c r="M171" s="129">
        <v>340</v>
      </c>
      <c r="N171" s="103">
        <v>2657826.5099999998</v>
      </c>
      <c r="O171" s="120">
        <v>0</v>
      </c>
      <c r="P171" s="120">
        <v>0</v>
      </c>
      <c r="Q171" s="103">
        <v>0</v>
      </c>
      <c r="R171" s="103">
        <v>0</v>
      </c>
      <c r="S171" s="120">
        <v>0</v>
      </c>
      <c r="T171" s="120">
        <v>0</v>
      </c>
      <c r="U171" s="120">
        <v>0</v>
      </c>
      <c r="V171" s="120">
        <v>0</v>
      </c>
      <c r="W171" s="120">
        <v>0</v>
      </c>
      <c r="X171" s="120">
        <v>0</v>
      </c>
      <c r="Y171" s="120">
        <v>0</v>
      </c>
      <c r="Z171" s="120">
        <v>0</v>
      </c>
      <c r="AA171" s="120">
        <v>0</v>
      </c>
      <c r="AB171" s="120">
        <v>0</v>
      </c>
      <c r="AC171" s="103">
        <f>ROUND(N171*2.14%,2)</f>
        <v>56877.49</v>
      </c>
      <c r="AD171" s="103">
        <v>150000</v>
      </c>
      <c r="AE171" s="120">
        <v>0</v>
      </c>
      <c r="AF171" s="93">
        <v>2023</v>
      </c>
      <c r="AG171" s="93">
        <v>2023</v>
      </c>
      <c r="AH171" s="93">
        <v>2023</v>
      </c>
      <c r="AI171" s="107"/>
      <c r="AJ171" s="107"/>
      <c r="AK171" s="107"/>
      <c r="AL171" s="107"/>
      <c r="AM171" s="108" t="s">
        <v>16970</v>
      </c>
      <c r="AN171" s="108" t="s">
        <v>16959</v>
      </c>
      <c r="AO171" s="108">
        <v>0</v>
      </c>
      <c r="AP171" s="108" t="s">
        <v>16974</v>
      </c>
      <c r="AQ171" s="108" t="s">
        <v>16960</v>
      </c>
      <c r="AR171" s="108">
        <v>0</v>
      </c>
      <c r="AS171" s="108"/>
      <c r="AT171" s="108"/>
      <c r="AU171" s="108"/>
      <c r="AV171" s="108"/>
      <c r="AW171" s="108" t="s">
        <v>2143</v>
      </c>
      <c r="AX171" s="109">
        <v>404.7</v>
      </c>
      <c r="AY171" s="109">
        <v>343.95</v>
      </c>
      <c r="AZ171" s="108" t="s">
        <v>2968</v>
      </c>
      <c r="BA171" s="108" t="s">
        <v>17015</v>
      </c>
      <c r="BB171" s="110"/>
      <c r="BC171" s="111">
        <f t="shared" si="21"/>
        <v>3.9499999999999886</v>
      </c>
      <c r="BJ171" s="79" t="str">
        <f>VLOOKUP(C171,BM:BO,3,FALSE)</f>
        <v>404.700</v>
      </c>
      <c r="BM171" s="79" t="s">
        <v>3627</v>
      </c>
      <c r="BN171" s="79" t="s">
        <v>782</v>
      </c>
      <c r="BO171" s="79" t="s">
        <v>3628</v>
      </c>
      <c r="BU171" s="79" t="s">
        <v>3627</v>
      </c>
      <c r="BV171" s="79" t="s">
        <v>782</v>
      </c>
      <c r="BW171" s="79" t="s">
        <v>3628</v>
      </c>
      <c r="CH171" s="105">
        <f t="shared" si="20"/>
        <v>2.3283064365386963E-10</v>
      </c>
    </row>
    <row r="172" spans="1:86" x14ac:dyDescent="0.3">
      <c r="A172" s="79">
        <v>1</v>
      </c>
      <c r="B172" s="112">
        <f>SUBTOTAL(9,$A$22:A172)</f>
        <v>149</v>
      </c>
      <c r="C172" s="118" t="s">
        <v>381</v>
      </c>
      <c r="D172" s="103">
        <f t="shared" si="19"/>
        <v>2485552</v>
      </c>
      <c r="E172" s="120">
        <v>0</v>
      </c>
      <c r="F172" s="120">
        <v>0</v>
      </c>
      <c r="G172" s="120">
        <v>0</v>
      </c>
      <c r="H172" s="120">
        <v>0</v>
      </c>
      <c r="I172" s="120">
        <v>0</v>
      </c>
      <c r="J172" s="120">
        <v>0</v>
      </c>
      <c r="K172" s="128">
        <v>0</v>
      </c>
      <c r="L172" s="120">
        <v>0</v>
      </c>
      <c r="M172" s="129">
        <v>295</v>
      </c>
      <c r="N172" s="103">
        <v>2286618.37</v>
      </c>
      <c r="O172" s="120">
        <v>0</v>
      </c>
      <c r="P172" s="120">
        <v>0</v>
      </c>
      <c r="Q172" s="103">
        <v>0</v>
      </c>
      <c r="R172" s="103">
        <v>0</v>
      </c>
      <c r="S172" s="120">
        <v>0</v>
      </c>
      <c r="T172" s="120">
        <v>0</v>
      </c>
      <c r="U172" s="120">
        <v>0</v>
      </c>
      <c r="V172" s="120">
        <v>0</v>
      </c>
      <c r="W172" s="120">
        <v>0</v>
      </c>
      <c r="X172" s="120">
        <v>0</v>
      </c>
      <c r="Y172" s="120">
        <v>0</v>
      </c>
      <c r="Z172" s="120">
        <v>0</v>
      </c>
      <c r="AA172" s="120">
        <v>0</v>
      </c>
      <c r="AB172" s="120">
        <v>0</v>
      </c>
      <c r="AC172" s="103">
        <f>ROUND(N172*2.14%,2)</f>
        <v>48933.63</v>
      </c>
      <c r="AD172" s="103">
        <v>150000</v>
      </c>
      <c r="AE172" s="120">
        <v>0</v>
      </c>
      <c r="AF172" s="93">
        <v>2023</v>
      </c>
      <c r="AG172" s="93">
        <v>2023</v>
      </c>
      <c r="AH172" s="93">
        <v>2023</v>
      </c>
      <c r="AI172" s="107"/>
      <c r="AJ172" s="107"/>
      <c r="AK172" s="107"/>
      <c r="AL172" s="107"/>
      <c r="AM172" s="108" t="s">
        <v>16963</v>
      </c>
      <c r="AN172" s="108" t="s">
        <v>16954</v>
      </c>
      <c r="AO172" s="108">
        <v>0</v>
      </c>
      <c r="AP172" s="108" t="s">
        <v>16974</v>
      </c>
      <c r="AQ172" s="108" t="s">
        <v>16975</v>
      </c>
      <c r="AR172" s="108">
        <v>0</v>
      </c>
      <c r="AS172" s="108"/>
      <c r="AT172" s="108"/>
      <c r="AU172" s="108"/>
      <c r="AV172" s="108"/>
      <c r="AW172" s="108" t="s">
        <v>782</v>
      </c>
      <c r="AX172" s="109">
        <v>275.3</v>
      </c>
      <c r="AY172" s="109">
        <v>321.3</v>
      </c>
      <c r="AZ172" s="108" t="s">
        <v>2968</v>
      </c>
      <c r="BA172" s="108" t="s">
        <v>17015</v>
      </c>
      <c r="BB172" s="110"/>
      <c r="BC172" s="111">
        <f>AY172-M172</f>
        <v>26.300000000000011</v>
      </c>
      <c r="BJ172" s="79" t="str">
        <f>VLOOKUP(C172,BM:BO,3,FALSE)</f>
        <v>208.500</v>
      </c>
      <c r="BM172" s="79" t="s">
        <v>561</v>
      </c>
      <c r="BN172" s="79" t="s">
        <v>805</v>
      </c>
      <c r="BO172" s="79" t="s">
        <v>732</v>
      </c>
      <c r="BU172" s="79" t="s">
        <v>561</v>
      </c>
      <c r="BV172" s="79" t="s">
        <v>805</v>
      </c>
      <c r="BW172" s="79" t="s">
        <v>732</v>
      </c>
      <c r="CH172" s="105">
        <f t="shared" si="20"/>
        <v>-1.1641532182693481E-10</v>
      </c>
    </row>
    <row r="173" spans="1:86" x14ac:dyDescent="0.3">
      <c r="A173" s="79">
        <v>1</v>
      </c>
      <c r="B173" s="112">
        <f>SUBTOTAL(9,$A$22:A173)</f>
        <v>150</v>
      </c>
      <c r="C173" s="118" t="s">
        <v>2133</v>
      </c>
      <c r="D173" s="121">
        <f t="shared" ref="D173" si="23">E173+F173+G173+H173+I173+J173+L173+N173+P173+R173+T173+U173+V173+W173+X173+Y173+Z173+AA173+AB173+AC173+AD173+AE173</f>
        <v>17077038.260000002</v>
      </c>
      <c r="E173" s="121">
        <v>0</v>
      </c>
      <c r="F173" s="121">
        <v>0</v>
      </c>
      <c r="G173" s="121">
        <v>0</v>
      </c>
      <c r="H173" s="121">
        <v>0</v>
      </c>
      <c r="I173" s="121">
        <v>0</v>
      </c>
      <c r="J173" s="121">
        <v>0</v>
      </c>
      <c r="K173" s="131">
        <v>0</v>
      </c>
      <c r="L173" s="121">
        <v>0</v>
      </c>
      <c r="M173" s="121">
        <v>2047.5</v>
      </c>
      <c r="N173" s="121">
        <v>16898037.350000001</v>
      </c>
      <c r="O173" s="121">
        <v>0</v>
      </c>
      <c r="P173" s="121">
        <v>0</v>
      </c>
      <c r="Q173" s="121">
        <v>0</v>
      </c>
      <c r="R173" s="121">
        <v>0</v>
      </c>
      <c r="S173" s="121">
        <v>0</v>
      </c>
      <c r="T173" s="121">
        <v>0</v>
      </c>
      <c r="U173" s="121">
        <v>0</v>
      </c>
      <c r="V173" s="121">
        <v>0</v>
      </c>
      <c r="W173" s="121">
        <v>0</v>
      </c>
      <c r="X173" s="121">
        <v>0</v>
      </c>
      <c r="Y173" s="121">
        <v>0</v>
      </c>
      <c r="Z173" s="121">
        <v>0</v>
      </c>
      <c r="AA173" s="121">
        <v>0</v>
      </c>
      <c r="AB173" s="121">
        <v>0</v>
      </c>
      <c r="AC173" s="121">
        <f t="shared" ref="AC173" si="24">ROUND(N173*1.0593%,2)+ROUND(E173*1.0593%,2)+ROUND(F173*1.0593%,2)+ROUND(G173*1.0593%,2)+ROUND(H173*1.0593%,2)+ROUND(I173*1.0593%,2)+ROUND(J173*1.0593%,2)+ROUND(L173*1.0593%,2)+ROUND(P173*1.0593%,2)+ROUND(R173*1.0593%,2)+ROUND(T173*1.0593%,2)+ROUND(U173*1.0593%,2)+ROUND(V173*1.0593%,2)+ROUND(W173*1.0593%,2)+ROUND(X173*1.0593%,2)+ROUND(Y173*1.0593%,2)+ROUND(Z173*1.0593%,2)+ROUND(AA173*1.0593%,2)+ROUND(AB173*1.0593%,2)</f>
        <v>179000.91</v>
      </c>
      <c r="AD173" s="121">
        <v>0</v>
      </c>
      <c r="AE173" s="121">
        <v>0</v>
      </c>
      <c r="AF173" s="122" t="s">
        <v>17055</v>
      </c>
      <c r="AG173" s="122">
        <v>2023</v>
      </c>
      <c r="AH173" s="123">
        <v>2023</v>
      </c>
      <c r="AI173" s="107"/>
      <c r="AJ173" s="107"/>
      <c r="AK173" s="107"/>
      <c r="AL173" s="107"/>
      <c r="AM173" s="108"/>
      <c r="AN173" s="108"/>
      <c r="AO173" s="108"/>
      <c r="AP173" s="108"/>
      <c r="AQ173" s="108"/>
      <c r="AR173" s="108"/>
      <c r="AS173" s="108"/>
      <c r="AT173" s="108"/>
      <c r="AU173" s="108"/>
      <c r="AV173" s="108"/>
      <c r="AW173" s="108"/>
      <c r="AX173" s="109"/>
      <c r="AY173" s="109"/>
      <c r="AZ173" s="108"/>
      <c r="BA173" s="108"/>
      <c r="BB173" s="110"/>
      <c r="BC173" s="111"/>
      <c r="CH173" s="105"/>
    </row>
    <row r="174" spans="1:86" x14ac:dyDescent="0.3">
      <c r="B174" s="106" t="s">
        <v>199</v>
      </c>
      <c r="C174" s="106"/>
      <c r="D174" s="102">
        <f t="shared" ref="D174:AE174" si="25">SUM(D175:D192)</f>
        <v>150602349.22999999</v>
      </c>
      <c r="E174" s="103">
        <f t="shared" si="25"/>
        <v>0</v>
      </c>
      <c r="F174" s="103">
        <f t="shared" si="25"/>
        <v>0</v>
      </c>
      <c r="G174" s="103">
        <f t="shared" si="25"/>
        <v>0</v>
      </c>
      <c r="H174" s="103">
        <f t="shared" si="25"/>
        <v>0</v>
      </c>
      <c r="I174" s="103">
        <f t="shared" si="25"/>
        <v>0</v>
      </c>
      <c r="J174" s="103">
        <f t="shared" si="25"/>
        <v>0</v>
      </c>
      <c r="K174" s="104">
        <f t="shared" si="25"/>
        <v>0</v>
      </c>
      <c r="L174" s="103">
        <f t="shared" si="25"/>
        <v>0</v>
      </c>
      <c r="M174" s="103">
        <f t="shared" si="25"/>
        <v>15432.929999999998</v>
      </c>
      <c r="N174" s="103">
        <f t="shared" si="25"/>
        <v>129564560.42</v>
      </c>
      <c r="O174" s="103">
        <f t="shared" si="25"/>
        <v>0</v>
      </c>
      <c r="P174" s="103">
        <f t="shared" si="25"/>
        <v>0</v>
      </c>
      <c r="Q174" s="103">
        <f t="shared" si="25"/>
        <v>2425.62</v>
      </c>
      <c r="R174" s="103">
        <f t="shared" si="25"/>
        <v>16945164.27</v>
      </c>
      <c r="S174" s="103">
        <f t="shared" si="25"/>
        <v>0</v>
      </c>
      <c r="T174" s="103">
        <f t="shared" si="25"/>
        <v>0</v>
      </c>
      <c r="U174" s="103">
        <f t="shared" si="25"/>
        <v>0</v>
      </c>
      <c r="V174" s="103">
        <f t="shared" si="25"/>
        <v>0</v>
      </c>
      <c r="W174" s="103">
        <f t="shared" si="25"/>
        <v>0</v>
      </c>
      <c r="X174" s="103">
        <f t="shared" si="25"/>
        <v>0</v>
      </c>
      <c r="Y174" s="103">
        <f t="shared" si="25"/>
        <v>0</v>
      </c>
      <c r="Z174" s="103">
        <f t="shared" si="25"/>
        <v>0</v>
      </c>
      <c r="AA174" s="103">
        <f t="shared" si="25"/>
        <v>0</v>
      </c>
      <c r="AB174" s="103">
        <f t="shared" si="25"/>
        <v>0</v>
      </c>
      <c r="AC174" s="103">
        <f t="shared" si="25"/>
        <v>2452480.5999999996</v>
      </c>
      <c r="AD174" s="103">
        <f t="shared" si="25"/>
        <v>1520143.94</v>
      </c>
      <c r="AE174" s="103">
        <f t="shared" si="25"/>
        <v>120000</v>
      </c>
      <c r="AF174" s="93" t="s">
        <v>17029</v>
      </c>
      <c r="AG174" s="93" t="s">
        <v>17029</v>
      </c>
      <c r="AH174" s="93" t="s">
        <v>17029</v>
      </c>
      <c r="AI174" s="107"/>
      <c r="AJ174" s="107"/>
      <c r="AK174" s="107"/>
      <c r="AL174" s="107"/>
      <c r="AM174" s="108"/>
      <c r="AN174" s="108"/>
      <c r="AO174" s="108"/>
      <c r="AP174" s="108"/>
      <c r="AQ174" s="108"/>
      <c r="AR174" s="108"/>
      <c r="AS174" s="108"/>
      <c r="AT174" s="108"/>
      <c r="AU174" s="108"/>
      <c r="AV174" s="108"/>
      <c r="AW174" s="108"/>
      <c r="AX174" s="109"/>
      <c r="AY174" s="109"/>
      <c r="AZ174" s="108"/>
      <c r="BA174" s="108"/>
      <c r="BB174" s="110"/>
      <c r="BC174" s="111">
        <f t="shared" si="15"/>
        <v>-15432.929999999998</v>
      </c>
      <c r="BJ174" s="79" t="e">
        <f>VLOOKUP(C174,BM:BO,3,FALSE)</f>
        <v>#N/A</v>
      </c>
      <c r="BM174" s="79" t="s">
        <v>635</v>
      </c>
      <c r="BN174" s="79" t="s">
        <v>1344</v>
      </c>
      <c r="BO174" s="79" t="s">
        <v>1678</v>
      </c>
      <c r="BU174" s="79" t="s">
        <v>635</v>
      </c>
      <c r="BV174" s="79" t="s">
        <v>1344</v>
      </c>
      <c r="BW174" s="79" t="s">
        <v>1678</v>
      </c>
      <c r="CH174" s="105">
        <f t="shared" si="5"/>
        <v>-1.1641532182693481E-8</v>
      </c>
    </row>
    <row r="175" spans="1:86" x14ac:dyDescent="0.3">
      <c r="A175" s="79">
        <v>1</v>
      </c>
      <c r="B175" s="112">
        <f>SUBTOTAL(9,$A$22:A175)</f>
        <v>151</v>
      </c>
      <c r="C175" s="113" t="s">
        <v>190</v>
      </c>
      <c r="D175" s="103">
        <f t="shared" ref="D175:D190" si="26">E175+F175+G175+H175+I175+J175+L175+N175+P175+R175+T175+U175+V175+W175+X175+Y175+Z175+AA175+AB175+AC175+AD175+AE175</f>
        <v>4251834.92</v>
      </c>
      <c r="E175" s="103">
        <v>0</v>
      </c>
      <c r="F175" s="103">
        <v>0</v>
      </c>
      <c r="G175" s="103">
        <v>0</v>
      </c>
      <c r="H175" s="103">
        <v>0</v>
      </c>
      <c r="I175" s="103">
        <v>0</v>
      </c>
      <c r="J175" s="103">
        <v>0</v>
      </c>
      <c r="K175" s="104">
        <v>0</v>
      </c>
      <c r="L175" s="103">
        <v>0</v>
      </c>
      <c r="M175" s="103">
        <v>472.24</v>
      </c>
      <c r="N175" s="103">
        <v>4086167.77</v>
      </c>
      <c r="O175" s="103">
        <v>0</v>
      </c>
      <c r="P175" s="103">
        <v>0</v>
      </c>
      <c r="Q175" s="103">
        <v>0</v>
      </c>
      <c r="R175" s="103">
        <v>0</v>
      </c>
      <c r="S175" s="103">
        <v>0</v>
      </c>
      <c r="T175" s="103">
        <v>0</v>
      </c>
      <c r="U175" s="103">
        <v>0</v>
      </c>
      <c r="V175" s="103">
        <v>0</v>
      </c>
      <c r="W175" s="103">
        <v>0</v>
      </c>
      <c r="X175" s="103">
        <v>0</v>
      </c>
      <c r="Y175" s="103">
        <v>0</v>
      </c>
      <c r="Z175" s="103">
        <v>0</v>
      </c>
      <c r="AA175" s="103">
        <v>0</v>
      </c>
      <c r="AB175" s="103">
        <v>0</v>
      </c>
      <c r="AC175" s="103">
        <f t="shared" ref="AC175:AC185" si="27">ROUND(N175*2.14%,2)</f>
        <v>87443.99</v>
      </c>
      <c r="AD175" s="103">
        <v>78223.16</v>
      </c>
      <c r="AE175" s="103">
        <v>0</v>
      </c>
      <c r="AF175" s="93">
        <v>2023</v>
      </c>
      <c r="AG175" s="93">
        <v>2023</v>
      </c>
      <c r="AH175" s="93">
        <v>2023</v>
      </c>
      <c r="AI175" s="107"/>
      <c r="AJ175" s="107"/>
      <c r="AK175" s="107"/>
      <c r="AL175" s="107"/>
      <c r="AM175" s="108" t="s">
        <v>16956</v>
      </c>
      <c r="AN175" s="108" t="s">
        <v>16968</v>
      </c>
      <c r="AO175" s="108">
        <v>0</v>
      </c>
      <c r="AP175" s="108" t="s">
        <v>16965</v>
      </c>
      <c r="AQ175" s="108" t="s">
        <v>16969</v>
      </c>
      <c r="AR175" s="108">
        <v>0</v>
      </c>
      <c r="AS175" s="108"/>
      <c r="AT175" s="108"/>
      <c r="AU175" s="108"/>
      <c r="AV175" s="108"/>
      <c r="AW175" s="108" t="s">
        <v>615</v>
      </c>
      <c r="AX175" s="109">
        <v>555</v>
      </c>
      <c r="AY175" s="109">
        <v>602</v>
      </c>
      <c r="AZ175" s="108" t="s">
        <v>2968</v>
      </c>
      <c r="BA175" s="108" t="s">
        <v>17015</v>
      </c>
      <c r="BB175" s="110"/>
      <c r="BC175" s="111">
        <f t="shared" si="15"/>
        <v>129.76</v>
      </c>
      <c r="BJ175" s="79" t="str">
        <f>VLOOKUP(C175,BM:BO,3,FALSE)</f>
        <v>605.800</v>
      </c>
      <c r="BM175" s="79" t="s">
        <v>636</v>
      </c>
      <c r="BN175" s="79" t="s">
        <v>1141</v>
      </c>
      <c r="BO175" s="79" t="s">
        <v>3229</v>
      </c>
      <c r="BU175" s="79" t="s">
        <v>636</v>
      </c>
      <c r="BV175" s="79" t="s">
        <v>1141</v>
      </c>
      <c r="BW175" s="79" t="s">
        <v>3229</v>
      </c>
      <c r="CH175" s="105">
        <f t="shared" si="5"/>
        <v>-1.0186340659856796E-10</v>
      </c>
    </row>
    <row r="176" spans="1:86" x14ac:dyDescent="0.3">
      <c r="A176" s="79">
        <v>1</v>
      </c>
      <c r="B176" s="112">
        <f>SUBTOTAL(9,$A$22:A176)</f>
        <v>152</v>
      </c>
      <c r="C176" s="113" t="s">
        <v>191</v>
      </c>
      <c r="D176" s="103">
        <f t="shared" si="26"/>
        <v>9400487.7800000012</v>
      </c>
      <c r="E176" s="103">
        <v>0</v>
      </c>
      <c r="F176" s="103">
        <v>0</v>
      </c>
      <c r="G176" s="103">
        <v>0</v>
      </c>
      <c r="H176" s="103">
        <v>0</v>
      </c>
      <c r="I176" s="103">
        <v>0</v>
      </c>
      <c r="J176" s="103">
        <v>0</v>
      </c>
      <c r="K176" s="104">
        <v>0</v>
      </c>
      <c r="L176" s="103">
        <v>0</v>
      </c>
      <c r="M176" s="103">
        <v>954</v>
      </c>
      <c r="N176" s="103">
        <v>9043312.9000000004</v>
      </c>
      <c r="O176" s="103">
        <v>0</v>
      </c>
      <c r="P176" s="103">
        <v>0</v>
      </c>
      <c r="Q176" s="103">
        <v>0</v>
      </c>
      <c r="R176" s="103">
        <v>0</v>
      </c>
      <c r="S176" s="103">
        <v>0</v>
      </c>
      <c r="T176" s="103">
        <v>0</v>
      </c>
      <c r="U176" s="103">
        <v>0</v>
      </c>
      <c r="V176" s="103">
        <v>0</v>
      </c>
      <c r="W176" s="103">
        <v>0</v>
      </c>
      <c r="X176" s="103">
        <v>0</v>
      </c>
      <c r="Y176" s="103">
        <v>0</v>
      </c>
      <c r="Z176" s="103">
        <v>0</v>
      </c>
      <c r="AA176" s="103">
        <v>0</v>
      </c>
      <c r="AB176" s="103">
        <v>0</v>
      </c>
      <c r="AC176" s="103">
        <f t="shared" si="27"/>
        <v>193526.9</v>
      </c>
      <c r="AD176" s="120">
        <v>163647.98000000001</v>
      </c>
      <c r="AE176" s="103">
        <v>0</v>
      </c>
      <c r="AF176" s="93">
        <v>2023</v>
      </c>
      <c r="AG176" s="93">
        <v>2023</v>
      </c>
      <c r="AH176" s="93">
        <v>2023</v>
      </c>
      <c r="AI176" s="107"/>
      <c r="AJ176" s="107"/>
      <c r="AK176" s="107"/>
      <c r="AL176" s="107"/>
      <c r="AM176" s="108" t="s">
        <v>16958</v>
      </c>
      <c r="AN176" s="108" t="s">
        <v>16963</v>
      </c>
      <c r="AO176" s="108">
        <v>0</v>
      </c>
      <c r="AP176" s="108" t="s">
        <v>16974</v>
      </c>
      <c r="AQ176" s="108" t="s">
        <v>16975</v>
      </c>
      <c r="AR176" s="108" t="s">
        <v>16967</v>
      </c>
      <c r="AS176" s="108" t="s">
        <v>16985</v>
      </c>
      <c r="AT176" s="108"/>
      <c r="AU176" s="108"/>
      <c r="AV176" s="108"/>
      <c r="AW176" s="108" t="s">
        <v>621</v>
      </c>
      <c r="AX176" s="109">
        <v>2576.3000000000002</v>
      </c>
      <c r="AY176" s="109">
        <v>1054.3</v>
      </c>
      <c r="AZ176" s="108" t="s">
        <v>2968</v>
      </c>
      <c r="BA176" s="108" t="s">
        <v>1344</v>
      </c>
      <c r="BB176" s="110"/>
      <c r="BC176" s="111">
        <f t="shared" si="15"/>
        <v>100.29999999999995</v>
      </c>
      <c r="BJ176" s="79" t="str">
        <f>VLOOKUP(C176,BM:BO,3,FALSE)</f>
        <v>821.000</v>
      </c>
      <c r="BM176" s="79" t="s">
        <v>3230</v>
      </c>
      <c r="BN176" s="79" t="s">
        <v>2985</v>
      </c>
      <c r="BO176" s="79" t="s">
        <v>2985</v>
      </c>
      <c r="BU176" s="79" t="s">
        <v>3230</v>
      </c>
      <c r="BV176" s="79" t="s">
        <v>2985</v>
      </c>
      <c r="BW176" s="79" t="s">
        <v>2985</v>
      </c>
      <c r="CH176" s="105">
        <f t="shared" si="5"/>
        <v>8.149072527885437E-10</v>
      </c>
    </row>
    <row r="177" spans="1:115" x14ac:dyDescent="0.3">
      <c r="A177" s="79">
        <v>1</v>
      </c>
      <c r="B177" s="112">
        <f>SUBTOTAL(9,$A$22:A177)</f>
        <v>153</v>
      </c>
      <c r="C177" s="113" t="s">
        <v>13834</v>
      </c>
      <c r="D177" s="103">
        <f t="shared" si="26"/>
        <v>5969218.1799999997</v>
      </c>
      <c r="E177" s="103">
        <v>0</v>
      </c>
      <c r="F177" s="103">
        <v>0</v>
      </c>
      <c r="G177" s="103">
        <v>0</v>
      </c>
      <c r="H177" s="103">
        <v>0</v>
      </c>
      <c r="I177" s="103">
        <v>0</v>
      </c>
      <c r="J177" s="103">
        <v>0</v>
      </c>
      <c r="K177" s="104">
        <v>0</v>
      </c>
      <c r="L177" s="103">
        <v>0</v>
      </c>
      <c r="M177" s="103">
        <v>662</v>
      </c>
      <c r="N177" s="103">
        <v>5765757.29</v>
      </c>
      <c r="O177" s="103">
        <v>0</v>
      </c>
      <c r="P177" s="103">
        <v>0</v>
      </c>
      <c r="Q177" s="103">
        <v>0</v>
      </c>
      <c r="R177" s="103">
        <v>0</v>
      </c>
      <c r="S177" s="103">
        <v>0</v>
      </c>
      <c r="T177" s="103">
        <v>0</v>
      </c>
      <c r="U177" s="103">
        <v>0</v>
      </c>
      <c r="V177" s="103">
        <v>0</v>
      </c>
      <c r="W177" s="103">
        <v>0</v>
      </c>
      <c r="X177" s="103">
        <v>0</v>
      </c>
      <c r="Y177" s="103">
        <v>0</v>
      </c>
      <c r="Z177" s="103">
        <v>0</v>
      </c>
      <c r="AA177" s="103">
        <v>0</v>
      </c>
      <c r="AB177" s="103">
        <v>0</v>
      </c>
      <c r="AC177" s="103">
        <f t="shared" si="27"/>
        <v>123387.21</v>
      </c>
      <c r="AD177" s="103">
        <v>80073.679999999993</v>
      </c>
      <c r="AE177" s="103">
        <v>0</v>
      </c>
      <c r="AF177" s="93">
        <v>2023</v>
      </c>
      <c r="AG177" s="93">
        <v>2023</v>
      </c>
      <c r="AH177" s="93">
        <v>2023</v>
      </c>
      <c r="AI177" s="107"/>
      <c r="AJ177" s="107"/>
      <c r="AK177" s="107"/>
      <c r="AL177" s="107"/>
      <c r="AM177" s="108" t="s">
        <v>16956</v>
      </c>
      <c r="AN177" s="108" t="s">
        <v>16977</v>
      </c>
      <c r="AO177" s="108">
        <v>0</v>
      </c>
      <c r="AP177" s="108" t="s">
        <v>16962</v>
      </c>
      <c r="AQ177" s="108" t="s">
        <v>16969</v>
      </c>
      <c r="AR177" s="108">
        <v>0</v>
      </c>
      <c r="AS177" s="108"/>
      <c r="AT177" s="108"/>
      <c r="AU177" s="108"/>
      <c r="AV177" s="108"/>
      <c r="AW177" s="108">
        <v>1967</v>
      </c>
      <c r="AX177" s="109">
        <v>777.9</v>
      </c>
      <c r="AY177" s="109">
        <v>692</v>
      </c>
      <c r="AZ177" s="108" t="s">
        <v>2968</v>
      </c>
      <c r="BA177" s="108" t="s">
        <v>17015</v>
      </c>
      <c r="BB177" s="110"/>
      <c r="BC177" s="111">
        <f t="shared" si="15"/>
        <v>30</v>
      </c>
      <c r="BJ177" s="79" t="str">
        <f>VLOOKUP(C177,BM:BO,3,FALSE)</f>
        <v>444.800</v>
      </c>
      <c r="BM177" s="79" t="s">
        <v>3233</v>
      </c>
      <c r="BN177" s="79" t="s">
        <v>2985</v>
      </c>
      <c r="BO177" s="79" t="s">
        <v>2985</v>
      </c>
      <c r="BU177" s="79" t="s">
        <v>3233</v>
      </c>
      <c r="BV177" s="79" t="s">
        <v>2985</v>
      </c>
      <c r="BW177" s="79" t="s">
        <v>2985</v>
      </c>
      <c r="CH177" s="105">
        <f t="shared" si="5"/>
        <v>-3.3469405025243759E-10</v>
      </c>
    </row>
    <row r="178" spans="1:115" x14ac:dyDescent="0.3">
      <c r="A178" s="79">
        <v>1</v>
      </c>
      <c r="B178" s="112">
        <f>SUBTOTAL(9,$A$22:A178)</f>
        <v>154</v>
      </c>
      <c r="C178" s="113" t="s">
        <v>193</v>
      </c>
      <c r="D178" s="103">
        <f t="shared" si="26"/>
        <v>10786311.710000001</v>
      </c>
      <c r="E178" s="103">
        <v>0</v>
      </c>
      <c r="F178" s="103">
        <v>0</v>
      </c>
      <c r="G178" s="103">
        <v>0</v>
      </c>
      <c r="H178" s="103">
        <v>0</v>
      </c>
      <c r="I178" s="103">
        <v>0</v>
      </c>
      <c r="J178" s="103">
        <v>0</v>
      </c>
      <c r="K178" s="104">
        <v>0</v>
      </c>
      <c r="L178" s="103">
        <v>0</v>
      </c>
      <c r="M178" s="103">
        <v>1079.6199999999999</v>
      </c>
      <c r="N178" s="103">
        <v>10392703.640000001</v>
      </c>
      <c r="O178" s="103">
        <v>0</v>
      </c>
      <c r="P178" s="103">
        <v>0</v>
      </c>
      <c r="Q178" s="103">
        <v>0</v>
      </c>
      <c r="R178" s="103">
        <v>0</v>
      </c>
      <c r="S178" s="103">
        <v>0</v>
      </c>
      <c r="T178" s="103">
        <v>0</v>
      </c>
      <c r="U178" s="103">
        <v>0</v>
      </c>
      <c r="V178" s="103">
        <v>0</v>
      </c>
      <c r="W178" s="103">
        <v>0</v>
      </c>
      <c r="X178" s="103">
        <v>0</v>
      </c>
      <c r="Y178" s="103">
        <v>0</v>
      </c>
      <c r="Z178" s="103">
        <v>0</v>
      </c>
      <c r="AA178" s="103">
        <v>0</v>
      </c>
      <c r="AB178" s="103">
        <v>0</v>
      </c>
      <c r="AC178" s="103">
        <f t="shared" si="27"/>
        <v>222403.86</v>
      </c>
      <c r="AD178" s="120">
        <v>171204.21</v>
      </c>
      <c r="AE178" s="103">
        <v>0</v>
      </c>
      <c r="AF178" s="93">
        <v>2023</v>
      </c>
      <c r="AG178" s="93">
        <v>2023</v>
      </c>
      <c r="AH178" s="93">
        <v>2023</v>
      </c>
      <c r="AI178" s="107"/>
      <c r="AJ178" s="107"/>
      <c r="AK178" s="107"/>
      <c r="AL178" s="107"/>
      <c r="AM178" s="108" t="s">
        <v>16956</v>
      </c>
      <c r="AN178" s="108" t="s">
        <v>16970</v>
      </c>
      <c r="AO178" s="108">
        <v>0</v>
      </c>
      <c r="AP178" s="108" t="s">
        <v>16973</v>
      </c>
      <c r="AQ178" s="108" t="s">
        <v>16969</v>
      </c>
      <c r="AR178" s="108" t="s">
        <v>16967</v>
      </c>
      <c r="AS178" s="108"/>
      <c r="AT178" s="108"/>
      <c r="AU178" s="108"/>
      <c r="AV178" s="108"/>
      <c r="AW178" s="108" t="s">
        <v>633</v>
      </c>
      <c r="AX178" s="109">
        <v>2904.4</v>
      </c>
      <c r="AY178" s="109">
        <v>1151</v>
      </c>
      <c r="AZ178" s="108" t="s">
        <v>2968</v>
      </c>
      <c r="BA178" s="108" t="s">
        <v>17015</v>
      </c>
      <c r="BB178" s="110"/>
      <c r="BC178" s="111">
        <f t="shared" si="15"/>
        <v>71.380000000000109</v>
      </c>
      <c r="BJ178" s="79" t="str">
        <f>VLOOKUP(C178,BM:BO,3,FALSE)</f>
        <v>885.600</v>
      </c>
      <c r="BM178" s="79" t="s">
        <v>3235</v>
      </c>
      <c r="BN178" s="79" t="s">
        <v>2985</v>
      </c>
      <c r="BO178" s="79" t="s">
        <v>2985</v>
      </c>
      <c r="BU178" s="79" t="s">
        <v>3235</v>
      </c>
      <c r="BV178" s="79" t="s">
        <v>2985</v>
      </c>
      <c r="BW178" s="79" t="s">
        <v>2985</v>
      </c>
      <c r="CH178" s="105">
        <f t="shared" si="5"/>
        <v>3.2014213502407074E-10</v>
      </c>
    </row>
    <row r="179" spans="1:115" x14ac:dyDescent="0.3">
      <c r="A179" s="79">
        <v>1</v>
      </c>
      <c r="B179" s="112">
        <f>SUBTOTAL(9,$A$22:A179)</f>
        <v>155</v>
      </c>
      <c r="C179" s="113" t="s">
        <v>194</v>
      </c>
      <c r="D179" s="103">
        <f t="shared" si="26"/>
        <v>5766537.71</v>
      </c>
      <c r="E179" s="103">
        <v>0</v>
      </c>
      <c r="F179" s="103">
        <v>0</v>
      </c>
      <c r="G179" s="103">
        <v>0</v>
      </c>
      <c r="H179" s="103">
        <v>0</v>
      </c>
      <c r="I179" s="103">
        <v>0</v>
      </c>
      <c r="J179" s="103">
        <v>0</v>
      </c>
      <c r="K179" s="104">
        <v>0</v>
      </c>
      <c r="L179" s="103">
        <v>0</v>
      </c>
      <c r="M179" s="103">
        <v>552.28</v>
      </c>
      <c r="N179" s="103">
        <v>5520323.6600000001</v>
      </c>
      <c r="O179" s="103">
        <v>0</v>
      </c>
      <c r="P179" s="103">
        <v>0</v>
      </c>
      <c r="Q179" s="103">
        <v>0</v>
      </c>
      <c r="R179" s="103">
        <v>0</v>
      </c>
      <c r="S179" s="103">
        <v>0</v>
      </c>
      <c r="T179" s="103">
        <v>0</v>
      </c>
      <c r="U179" s="103">
        <v>0</v>
      </c>
      <c r="V179" s="103">
        <v>0</v>
      </c>
      <c r="W179" s="103">
        <v>0</v>
      </c>
      <c r="X179" s="103">
        <v>0</v>
      </c>
      <c r="Y179" s="103">
        <v>0</v>
      </c>
      <c r="Z179" s="103">
        <v>0</v>
      </c>
      <c r="AA179" s="103">
        <v>0</v>
      </c>
      <c r="AB179" s="103">
        <v>0</v>
      </c>
      <c r="AC179" s="103">
        <f t="shared" si="27"/>
        <v>118134.93</v>
      </c>
      <c r="AD179" s="103">
        <v>128079.12</v>
      </c>
      <c r="AE179" s="103">
        <v>0</v>
      </c>
      <c r="AF179" s="93">
        <v>2023</v>
      </c>
      <c r="AG179" s="93">
        <v>2023</v>
      </c>
      <c r="AH179" s="93">
        <v>2023</v>
      </c>
      <c r="AI179" s="107"/>
      <c r="AJ179" s="107"/>
      <c r="AK179" s="107"/>
      <c r="AL179" s="107"/>
      <c r="AM179" s="108" t="s">
        <v>16956</v>
      </c>
      <c r="AN179" s="108" t="s">
        <v>16957</v>
      </c>
      <c r="AO179" s="108">
        <v>0</v>
      </c>
      <c r="AP179" s="108" t="s">
        <v>16973</v>
      </c>
      <c r="AQ179" s="108" t="s">
        <v>16969</v>
      </c>
      <c r="AR179" s="108" t="s">
        <v>16967</v>
      </c>
      <c r="AS179" s="108"/>
      <c r="AT179" s="108"/>
      <c r="AU179" s="108"/>
      <c r="AV179" s="108"/>
      <c r="AW179" s="108" t="s">
        <v>638</v>
      </c>
      <c r="AX179" s="109">
        <v>1341.2</v>
      </c>
      <c r="AY179" s="109">
        <v>578</v>
      </c>
      <c r="AZ179" s="108" t="s">
        <v>2968</v>
      </c>
      <c r="BA179" s="108" t="s">
        <v>17015</v>
      </c>
      <c r="BB179" s="110"/>
      <c r="BC179" s="111">
        <f t="shared" si="15"/>
        <v>25.720000000000027</v>
      </c>
      <c r="BJ179" s="79" t="str">
        <f>VLOOKUP(C179,BM:BO,3,FALSE)</f>
        <v>560.300</v>
      </c>
      <c r="BM179" s="79" t="s">
        <v>3236</v>
      </c>
      <c r="BN179" s="79" t="s">
        <v>2985</v>
      </c>
      <c r="BO179" s="79" t="s">
        <v>2985</v>
      </c>
      <c r="BU179" s="79" t="s">
        <v>3236</v>
      </c>
      <c r="BV179" s="79" t="s">
        <v>2985</v>
      </c>
      <c r="BW179" s="79" t="s">
        <v>2985</v>
      </c>
      <c r="CH179" s="105">
        <f t="shared" si="5"/>
        <v>-1.7462298274040222E-10</v>
      </c>
    </row>
    <row r="180" spans="1:115" x14ac:dyDescent="0.3">
      <c r="A180" s="79">
        <v>1</v>
      </c>
      <c r="B180" s="112">
        <f>SUBTOTAL(9,$A$22:A180)</f>
        <v>156</v>
      </c>
      <c r="C180" s="113" t="s">
        <v>195</v>
      </c>
      <c r="D180" s="103">
        <f t="shared" si="26"/>
        <v>9088460.4900000002</v>
      </c>
      <c r="E180" s="103">
        <v>0</v>
      </c>
      <c r="F180" s="103">
        <v>0</v>
      </c>
      <c r="G180" s="103">
        <v>0</v>
      </c>
      <c r="H180" s="103">
        <v>0</v>
      </c>
      <c r="I180" s="103">
        <v>0</v>
      </c>
      <c r="J180" s="103">
        <v>0</v>
      </c>
      <c r="K180" s="104">
        <v>0</v>
      </c>
      <c r="L180" s="103">
        <v>0</v>
      </c>
      <c r="M180" s="103">
        <v>839.3</v>
      </c>
      <c r="N180" s="103">
        <v>8749979.9199999999</v>
      </c>
      <c r="O180" s="103">
        <v>0</v>
      </c>
      <c r="P180" s="103">
        <v>0</v>
      </c>
      <c r="Q180" s="103">
        <v>0</v>
      </c>
      <c r="R180" s="103">
        <v>0</v>
      </c>
      <c r="S180" s="103">
        <v>0</v>
      </c>
      <c r="T180" s="103">
        <v>0</v>
      </c>
      <c r="U180" s="103">
        <v>0</v>
      </c>
      <c r="V180" s="103">
        <v>0</v>
      </c>
      <c r="W180" s="103">
        <v>0</v>
      </c>
      <c r="X180" s="103">
        <v>0</v>
      </c>
      <c r="Y180" s="103">
        <v>0</v>
      </c>
      <c r="Z180" s="103">
        <v>0</v>
      </c>
      <c r="AA180" s="103">
        <v>0</v>
      </c>
      <c r="AB180" s="103">
        <v>0</v>
      </c>
      <c r="AC180" s="103">
        <f t="shared" si="27"/>
        <v>187249.57</v>
      </c>
      <c r="AD180" s="103">
        <v>151231</v>
      </c>
      <c r="AE180" s="103">
        <v>0</v>
      </c>
      <c r="AF180" s="93">
        <v>2023</v>
      </c>
      <c r="AG180" s="93">
        <v>2023</v>
      </c>
      <c r="AH180" s="93">
        <v>2023</v>
      </c>
      <c r="AI180" s="107"/>
      <c r="AJ180" s="107"/>
      <c r="AK180" s="107"/>
      <c r="AL180" s="107"/>
      <c r="AM180" s="108" t="s">
        <v>16965</v>
      </c>
      <c r="AN180" s="108" t="s">
        <v>16963</v>
      </c>
      <c r="AO180" s="108">
        <v>0</v>
      </c>
      <c r="AP180" s="108" t="s">
        <v>16966</v>
      </c>
      <c r="AQ180" s="108" t="s">
        <v>16975</v>
      </c>
      <c r="AR180" s="108" t="s">
        <v>16955</v>
      </c>
      <c r="AS180" s="108" t="s">
        <v>16984</v>
      </c>
      <c r="AT180" s="108"/>
      <c r="AU180" s="108"/>
      <c r="AV180" s="108"/>
      <c r="AW180" s="108" t="s">
        <v>633</v>
      </c>
      <c r="AX180" s="109">
        <v>2032</v>
      </c>
      <c r="AY180" s="109" t="s">
        <v>2985</v>
      </c>
      <c r="AZ180" s="108" t="s">
        <v>2968</v>
      </c>
      <c r="BA180" s="108">
        <v>2003</v>
      </c>
      <c r="BB180" s="110"/>
      <c r="BC180" s="111" t="e">
        <f t="shared" si="15"/>
        <v>#VALUE!</v>
      </c>
      <c r="BJ180" s="79" t="str">
        <f>VLOOKUP(C180,BM:BO,3,FALSE)</f>
        <v>нет данных</v>
      </c>
      <c r="BM180" s="79" t="s">
        <v>3237</v>
      </c>
      <c r="BN180" s="79" t="s">
        <v>780</v>
      </c>
      <c r="BO180" s="79" t="s">
        <v>2985</v>
      </c>
      <c r="BU180" s="79" t="s">
        <v>3237</v>
      </c>
      <c r="BV180" s="79" t="s">
        <v>780</v>
      </c>
      <c r="BW180" s="79" t="s">
        <v>2985</v>
      </c>
      <c r="CH180" s="105">
        <f t="shared" si="5"/>
        <v>2.9103830456733704E-10</v>
      </c>
    </row>
    <row r="181" spans="1:115" x14ac:dyDescent="0.3">
      <c r="A181" s="79">
        <v>1</v>
      </c>
      <c r="B181" s="112">
        <f>SUBTOTAL(9,$A$22:A181)</f>
        <v>157</v>
      </c>
      <c r="C181" s="113" t="s">
        <v>196</v>
      </c>
      <c r="D181" s="103">
        <f t="shared" si="26"/>
        <v>9639022.5999999996</v>
      </c>
      <c r="E181" s="103">
        <v>0</v>
      </c>
      <c r="F181" s="103">
        <v>0</v>
      </c>
      <c r="G181" s="103">
        <v>0</v>
      </c>
      <c r="H181" s="103">
        <v>0</v>
      </c>
      <c r="I181" s="103">
        <v>0</v>
      </c>
      <c r="J181" s="103">
        <v>0</v>
      </c>
      <c r="K181" s="104">
        <v>0</v>
      </c>
      <c r="L181" s="103">
        <v>0</v>
      </c>
      <c r="M181" s="103">
        <v>1018.54</v>
      </c>
      <c r="N181" s="103">
        <v>9329391.2899999991</v>
      </c>
      <c r="O181" s="103">
        <v>0</v>
      </c>
      <c r="P181" s="103">
        <v>0</v>
      </c>
      <c r="Q181" s="103">
        <v>0</v>
      </c>
      <c r="R181" s="103">
        <v>0</v>
      </c>
      <c r="S181" s="103">
        <v>0</v>
      </c>
      <c r="T181" s="103">
        <v>0</v>
      </c>
      <c r="U181" s="103">
        <v>0</v>
      </c>
      <c r="V181" s="103">
        <v>0</v>
      </c>
      <c r="W181" s="103">
        <v>0</v>
      </c>
      <c r="X181" s="103">
        <v>0</v>
      </c>
      <c r="Y181" s="103">
        <v>0</v>
      </c>
      <c r="Z181" s="103">
        <v>0</v>
      </c>
      <c r="AA181" s="103">
        <v>0</v>
      </c>
      <c r="AB181" s="103">
        <v>0</v>
      </c>
      <c r="AC181" s="103">
        <f t="shared" si="27"/>
        <v>199648.97</v>
      </c>
      <c r="AD181" s="103">
        <v>109982.34</v>
      </c>
      <c r="AE181" s="103">
        <v>0</v>
      </c>
      <c r="AF181" s="93">
        <v>2023</v>
      </c>
      <c r="AG181" s="93">
        <v>2023</v>
      </c>
      <c r="AH181" s="93">
        <v>2023</v>
      </c>
      <c r="AI181" s="107"/>
      <c r="AJ181" s="107"/>
      <c r="AK181" s="107"/>
      <c r="AL181" s="107"/>
      <c r="AM181" s="108" t="s">
        <v>16972</v>
      </c>
      <c r="AN181" s="108" t="s">
        <v>16959</v>
      </c>
      <c r="AO181" s="108">
        <v>0</v>
      </c>
      <c r="AP181" s="108" t="s">
        <v>16961</v>
      </c>
      <c r="AQ181" s="108" t="s">
        <v>16960</v>
      </c>
      <c r="AR181" s="108">
        <v>0</v>
      </c>
      <c r="AS181" s="108"/>
      <c r="AT181" s="108"/>
      <c r="AU181" s="108"/>
      <c r="AV181" s="108"/>
      <c r="AW181" s="108" t="s">
        <v>698</v>
      </c>
      <c r="AX181" s="109">
        <v>1131.5999999999999</v>
      </c>
      <c r="AY181" s="109">
        <v>747</v>
      </c>
      <c r="AZ181" s="108" t="s">
        <v>2968</v>
      </c>
      <c r="BA181" s="108" t="s">
        <v>17015</v>
      </c>
      <c r="BB181" s="110"/>
      <c r="BC181" s="111">
        <f t="shared" si="15"/>
        <v>-271.53999999999996</v>
      </c>
      <c r="BJ181" s="79" t="str">
        <f>VLOOKUP(C181,BM:BO,3,FALSE)</f>
        <v>670.400</v>
      </c>
      <c r="BM181" s="79" t="s">
        <v>3239</v>
      </c>
      <c r="BN181" s="79" t="s">
        <v>789</v>
      </c>
      <c r="BO181" s="79" t="s">
        <v>2985</v>
      </c>
      <c r="BU181" s="79" t="s">
        <v>3239</v>
      </c>
      <c r="BV181" s="79" t="s">
        <v>789</v>
      </c>
      <c r="BW181" s="79" t="s">
        <v>2985</v>
      </c>
      <c r="CH181" s="105">
        <f t="shared" si="5"/>
        <v>5.2386894822120667E-10</v>
      </c>
    </row>
    <row r="182" spans="1:115" x14ac:dyDescent="0.3">
      <c r="A182" s="79">
        <v>1</v>
      </c>
      <c r="B182" s="112">
        <f>SUBTOTAL(9,$A$22:A182)</f>
        <v>158</v>
      </c>
      <c r="C182" s="113" t="s">
        <v>197</v>
      </c>
      <c r="D182" s="103">
        <f t="shared" si="26"/>
        <v>12313252.390000001</v>
      </c>
      <c r="E182" s="103">
        <v>0</v>
      </c>
      <c r="F182" s="103">
        <v>0</v>
      </c>
      <c r="G182" s="103">
        <v>0</v>
      </c>
      <c r="H182" s="103">
        <v>0</v>
      </c>
      <c r="I182" s="103">
        <v>0</v>
      </c>
      <c r="J182" s="103">
        <v>0</v>
      </c>
      <c r="K182" s="104">
        <v>0</v>
      </c>
      <c r="L182" s="103">
        <v>0</v>
      </c>
      <c r="M182" s="103">
        <v>1135.2</v>
      </c>
      <c r="N182" s="103">
        <v>11851048.880000001</v>
      </c>
      <c r="O182" s="103">
        <v>0</v>
      </c>
      <c r="P182" s="103">
        <v>0</v>
      </c>
      <c r="Q182" s="103">
        <v>0</v>
      </c>
      <c r="R182" s="103">
        <v>0</v>
      </c>
      <c r="S182" s="103">
        <v>0</v>
      </c>
      <c r="T182" s="103">
        <v>0</v>
      </c>
      <c r="U182" s="103">
        <v>0</v>
      </c>
      <c r="V182" s="103">
        <v>0</v>
      </c>
      <c r="W182" s="103">
        <v>0</v>
      </c>
      <c r="X182" s="103">
        <v>0</v>
      </c>
      <c r="Y182" s="103">
        <v>0</v>
      </c>
      <c r="Z182" s="103">
        <v>0</v>
      </c>
      <c r="AA182" s="103">
        <v>0</v>
      </c>
      <c r="AB182" s="103">
        <v>0</v>
      </c>
      <c r="AC182" s="103">
        <f t="shared" si="27"/>
        <v>253612.45</v>
      </c>
      <c r="AD182" s="120">
        <v>208591.06</v>
      </c>
      <c r="AE182" s="103">
        <v>0</v>
      </c>
      <c r="AF182" s="93">
        <v>2023</v>
      </c>
      <c r="AG182" s="93">
        <v>2023</v>
      </c>
      <c r="AH182" s="93">
        <v>2023</v>
      </c>
      <c r="AI182" s="107"/>
      <c r="AJ182" s="107"/>
      <c r="AK182" s="107"/>
      <c r="AL182" s="107"/>
      <c r="AM182" s="108" t="s">
        <v>16972</v>
      </c>
      <c r="AN182" s="108" t="s">
        <v>16956</v>
      </c>
      <c r="AO182" s="108">
        <v>0</v>
      </c>
      <c r="AP182" s="108" t="s">
        <v>16966</v>
      </c>
      <c r="AQ182" s="108" t="s">
        <v>16975</v>
      </c>
      <c r="AR182" s="108" t="s">
        <v>16967</v>
      </c>
      <c r="AS182" s="108"/>
      <c r="AT182" s="108"/>
      <c r="AU182" s="108"/>
      <c r="AV182" s="108"/>
      <c r="AW182" s="108" t="s">
        <v>668</v>
      </c>
      <c r="AX182" s="109">
        <v>3397</v>
      </c>
      <c r="AY182" s="109">
        <v>1224</v>
      </c>
      <c r="AZ182" s="108" t="s">
        <v>2968</v>
      </c>
      <c r="BA182" s="108" t="s">
        <v>17015</v>
      </c>
      <c r="BB182" s="110"/>
      <c r="BC182" s="111">
        <f t="shared" si="15"/>
        <v>88.799999999999955</v>
      </c>
      <c r="BJ182" s="79" t="str">
        <f>VLOOKUP(C182,BM:BO,3,FALSE)</f>
        <v>1224.000</v>
      </c>
      <c r="BM182" s="79" t="s">
        <v>3240</v>
      </c>
      <c r="BN182" s="79" t="s">
        <v>1141</v>
      </c>
      <c r="BO182" s="79" t="s">
        <v>3241</v>
      </c>
      <c r="BU182" s="79" t="s">
        <v>3240</v>
      </c>
      <c r="BV182" s="79" t="s">
        <v>1141</v>
      </c>
      <c r="BW182" s="79" t="s">
        <v>3241</v>
      </c>
      <c r="CH182" s="105">
        <f t="shared" si="5"/>
        <v>-2.3283064365386963E-10</v>
      </c>
    </row>
    <row r="183" spans="1:115" x14ac:dyDescent="0.3">
      <c r="A183" s="79">
        <v>1</v>
      </c>
      <c r="B183" s="112">
        <f>SUBTOTAL(9,$A$22:A183)</f>
        <v>159</v>
      </c>
      <c r="C183" s="113" t="s">
        <v>13728</v>
      </c>
      <c r="D183" s="103">
        <f t="shared" si="26"/>
        <v>1150992.3199999996</v>
      </c>
      <c r="E183" s="103">
        <v>0</v>
      </c>
      <c r="F183" s="103">
        <v>0</v>
      </c>
      <c r="G183" s="103">
        <v>0</v>
      </c>
      <c r="H183" s="103">
        <v>0</v>
      </c>
      <c r="I183" s="103">
        <v>0</v>
      </c>
      <c r="J183" s="103">
        <v>0</v>
      </c>
      <c r="K183" s="104">
        <v>0</v>
      </c>
      <c r="L183" s="103">
        <v>0</v>
      </c>
      <c r="M183" s="103">
        <v>816</v>
      </c>
      <c r="N183" s="103">
        <f>6555012.34-5825830.65+193600.78</f>
        <v>922782.46999999951</v>
      </c>
      <c r="O183" s="103">
        <v>0</v>
      </c>
      <c r="P183" s="103">
        <v>0</v>
      </c>
      <c r="Q183" s="103">
        <v>0</v>
      </c>
      <c r="R183" s="103">
        <v>0</v>
      </c>
      <c r="S183" s="103">
        <v>0</v>
      </c>
      <c r="T183" s="103">
        <v>0</v>
      </c>
      <c r="U183" s="103">
        <v>0</v>
      </c>
      <c r="V183" s="103">
        <v>0</v>
      </c>
      <c r="W183" s="103">
        <v>0</v>
      </c>
      <c r="X183" s="103">
        <v>0</v>
      </c>
      <c r="Y183" s="103">
        <v>0</v>
      </c>
      <c r="Z183" s="103">
        <v>0</v>
      </c>
      <c r="AA183" s="103">
        <v>0</v>
      </c>
      <c r="AB183" s="103">
        <v>0</v>
      </c>
      <c r="AC183" s="103">
        <f t="shared" si="27"/>
        <v>19747.54</v>
      </c>
      <c r="AD183" s="103">
        <f>208462.3+0.01</f>
        <v>208462.31</v>
      </c>
      <c r="AE183" s="103">
        <v>0</v>
      </c>
      <c r="AF183" s="93">
        <v>2023</v>
      </c>
      <c r="AG183" s="93">
        <v>2023</v>
      </c>
      <c r="AH183" s="93">
        <v>2023</v>
      </c>
      <c r="AI183" s="107"/>
      <c r="AJ183" s="107"/>
      <c r="AK183" s="107"/>
      <c r="AL183" s="107"/>
      <c r="AM183" s="108" t="s">
        <v>16963</v>
      </c>
      <c r="AN183" s="108" t="s">
        <v>16954</v>
      </c>
      <c r="AO183" s="108">
        <v>0</v>
      </c>
      <c r="AP183" s="108" t="s">
        <v>16967</v>
      </c>
      <c r="AQ183" s="108" t="s">
        <v>16955</v>
      </c>
      <c r="AR183" s="108" t="s">
        <v>16967</v>
      </c>
      <c r="AS183" s="108"/>
      <c r="AT183" s="108"/>
      <c r="AU183" s="108"/>
      <c r="AV183" s="108"/>
      <c r="AW183" s="108">
        <v>1981</v>
      </c>
      <c r="AX183" s="109">
        <v>2280.8000000000002</v>
      </c>
      <c r="AY183" s="109">
        <v>816</v>
      </c>
      <c r="AZ183" s="108" t="s">
        <v>2968</v>
      </c>
      <c r="BA183" s="108" t="s">
        <v>17015</v>
      </c>
      <c r="BB183" s="110"/>
      <c r="BC183" s="111">
        <f t="shared" si="15"/>
        <v>0</v>
      </c>
      <c r="BJ183" s="79" t="str">
        <f>VLOOKUP(C183,BM:BO,3,FALSE)</f>
        <v>500.500</v>
      </c>
      <c r="BM183" s="79" t="s">
        <v>3242</v>
      </c>
      <c r="BN183" s="79" t="s">
        <v>2985</v>
      </c>
      <c r="BO183" s="79" t="s">
        <v>2985</v>
      </c>
      <c r="BU183" s="79" t="s">
        <v>3242</v>
      </c>
      <c r="BV183" s="79" t="s">
        <v>2985</v>
      </c>
      <c r="BW183" s="79" t="s">
        <v>2985</v>
      </c>
      <c r="CH183" s="105">
        <f t="shared" si="5"/>
        <v>8.7311491370201111E-11</v>
      </c>
    </row>
    <row r="184" spans="1:115" x14ac:dyDescent="0.3">
      <c r="A184" s="79">
        <v>1</v>
      </c>
      <c r="B184" s="112">
        <f>SUBTOTAL(9,$A$22:A184)</f>
        <v>160</v>
      </c>
      <c r="C184" s="113" t="s">
        <v>198</v>
      </c>
      <c r="D184" s="103">
        <f t="shared" si="26"/>
        <v>5910501.5499999998</v>
      </c>
      <c r="E184" s="103">
        <v>0</v>
      </c>
      <c r="F184" s="103">
        <v>0</v>
      </c>
      <c r="G184" s="103">
        <v>0</v>
      </c>
      <c r="H184" s="103">
        <v>0</v>
      </c>
      <c r="I184" s="103">
        <v>0</v>
      </c>
      <c r="J184" s="103">
        <v>0</v>
      </c>
      <c r="K184" s="104">
        <v>0</v>
      </c>
      <c r="L184" s="103">
        <v>0</v>
      </c>
      <c r="M184" s="103">
        <v>742.19</v>
      </c>
      <c r="N184" s="103">
        <v>5727799.9500000002</v>
      </c>
      <c r="O184" s="103">
        <v>0</v>
      </c>
      <c r="P184" s="103">
        <v>0</v>
      </c>
      <c r="Q184" s="103">
        <v>0</v>
      </c>
      <c r="R184" s="103">
        <v>0</v>
      </c>
      <c r="S184" s="103">
        <v>0</v>
      </c>
      <c r="T184" s="103">
        <v>0</v>
      </c>
      <c r="U184" s="103">
        <v>0</v>
      </c>
      <c r="V184" s="103">
        <v>0</v>
      </c>
      <c r="W184" s="103">
        <v>0</v>
      </c>
      <c r="X184" s="103">
        <v>0</v>
      </c>
      <c r="Y184" s="103">
        <v>0</v>
      </c>
      <c r="Z184" s="103">
        <v>0</v>
      </c>
      <c r="AA184" s="103">
        <v>0</v>
      </c>
      <c r="AB184" s="103">
        <v>0</v>
      </c>
      <c r="AC184" s="103">
        <f t="shared" si="27"/>
        <v>122574.92</v>
      </c>
      <c r="AD184" s="103">
        <v>60126.68</v>
      </c>
      <c r="AE184" s="103">
        <v>0</v>
      </c>
      <c r="AF184" s="93">
        <v>2023</v>
      </c>
      <c r="AG184" s="93">
        <v>2023</v>
      </c>
      <c r="AH184" s="93">
        <v>2023</v>
      </c>
      <c r="AI184" s="107"/>
      <c r="AJ184" s="107"/>
      <c r="AK184" s="107"/>
      <c r="AL184" s="107"/>
      <c r="AM184" s="108" t="s">
        <v>16957</v>
      </c>
      <c r="AN184" s="108" t="s">
        <v>16953</v>
      </c>
      <c r="AO184" s="108">
        <v>0</v>
      </c>
      <c r="AP184" s="108" t="s">
        <v>16960</v>
      </c>
      <c r="AQ184" s="108" t="s">
        <v>16955</v>
      </c>
      <c r="AR184" s="108">
        <v>0</v>
      </c>
      <c r="AS184" s="108"/>
      <c r="AT184" s="108"/>
      <c r="AU184" s="108"/>
      <c r="AV184" s="108"/>
      <c r="AW184" s="108" t="s">
        <v>773</v>
      </c>
      <c r="AX184" s="109">
        <v>868.7</v>
      </c>
      <c r="AY184" s="109">
        <v>649.20000000000005</v>
      </c>
      <c r="AZ184" s="108" t="s">
        <v>2993</v>
      </c>
      <c r="BA184" s="108" t="s">
        <v>17015</v>
      </c>
      <c r="BB184" s="110"/>
      <c r="BC184" s="111">
        <f t="shared" si="15"/>
        <v>-92.990000000000009</v>
      </c>
      <c r="BJ184" s="79" t="str">
        <f>VLOOKUP(C184,BM:BO,3,FALSE)</f>
        <v>649.200</v>
      </c>
      <c r="BM184" s="79" t="s">
        <v>3243</v>
      </c>
      <c r="BN184" s="79" t="s">
        <v>2985</v>
      </c>
      <c r="BO184" s="79" t="s">
        <v>3244</v>
      </c>
      <c r="BU184" s="79" t="s">
        <v>3243</v>
      </c>
      <c r="BV184" s="79" t="s">
        <v>2985</v>
      </c>
      <c r="BW184" s="79" t="s">
        <v>3244</v>
      </c>
      <c r="CH184" s="105">
        <f t="shared" si="5"/>
        <v>-3.7107383832335472E-10</v>
      </c>
    </row>
    <row r="185" spans="1:115" x14ac:dyDescent="0.3">
      <c r="A185" s="79">
        <v>1</v>
      </c>
      <c r="B185" s="112">
        <f>SUBTOTAL(9,$A$22:A185)</f>
        <v>161</v>
      </c>
      <c r="C185" s="113" t="s">
        <v>14385</v>
      </c>
      <c r="D185" s="103">
        <f t="shared" si="26"/>
        <v>5309254.76</v>
      </c>
      <c r="E185" s="103">
        <v>0</v>
      </c>
      <c r="F185" s="103">
        <v>0</v>
      </c>
      <c r="G185" s="103">
        <v>0</v>
      </c>
      <c r="H185" s="103">
        <v>0</v>
      </c>
      <c r="I185" s="103">
        <v>0</v>
      </c>
      <c r="J185" s="103">
        <v>0</v>
      </c>
      <c r="K185" s="104">
        <v>0</v>
      </c>
      <c r="L185" s="103">
        <v>0</v>
      </c>
      <c r="M185" s="103">
        <v>558.25</v>
      </c>
      <c r="N185" s="103">
        <v>5122082.21</v>
      </c>
      <c r="O185" s="103">
        <v>0</v>
      </c>
      <c r="P185" s="103">
        <v>0</v>
      </c>
      <c r="Q185" s="103">
        <v>0</v>
      </c>
      <c r="R185" s="103">
        <v>0</v>
      </c>
      <c r="S185" s="103">
        <v>0</v>
      </c>
      <c r="T185" s="103">
        <v>0</v>
      </c>
      <c r="U185" s="103">
        <v>0</v>
      </c>
      <c r="V185" s="103">
        <v>0</v>
      </c>
      <c r="W185" s="103">
        <v>0</v>
      </c>
      <c r="X185" s="103">
        <v>0</v>
      </c>
      <c r="Y185" s="103">
        <v>0</v>
      </c>
      <c r="Z185" s="103">
        <v>0</v>
      </c>
      <c r="AA185" s="103">
        <v>0</v>
      </c>
      <c r="AB185" s="103">
        <v>0</v>
      </c>
      <c r="AC185" s="103">
        <f t="shared" si="27"/>
        <v>109612.56</v>
      </c>
      <c r="AD185" s="103">
        <v>77559.990000000005</v>
      </c>
      <c r="AE185" s="103">
        <v>0</v>
      </c>
      <c r="AF185" s="93">
        <v>2023</v>
      </c>
      <c r="AG185" s="93">
        <v>2023</v>
      </c>
      <c r="AH185" s="93">
        <v>2023</v>
      </c>
      <c r="AI185" s="107"/>
      <c r="AJ185" s="107"/>
      <c r="AK185" s="107"/>
      <c r="AL185" s="107"/>
      <c r="AM185" s="108" t="s">
        <v>16956</v>
      </c>
      <c r="AN185" s="108" t="s">
        <v>16954</v>
      </c>
      <c r="AO185" s="108">
        <v>0</v>
      </c>
      <c r="AP185" s="108" t="s">
        <v>16966</v>
      </c>
      <c r="AQ185" s="108" t="s">
        <v>16975</v>
      </c>
      <c r="AR185" s="108">
        <v>0</v>
      </c>
      <c r="AS185" s="108"/>
      <c r="AT185" s="108"/>
      <c r="AU185" s="108"/>
      <c r="AV185" s="108"/>
      <c r="AW185" s="108">
        <v>1967</v>
      </c>
      <c r="AX185" s="109">
        <v>629.79999999999995</v>
      </c>
      <c r="AY185" s="109">
        <v>696</v>
      </c>
      <c r="AZ185" s="108" t="s">
        <v>2968</v>
      </c>
      <c r="BA185" s="108" t="s">
        <v>17015</v>
      </c>
      <c r="BB185" s="110"/>
      <c r="BC185" s="111">
        <f t="shared" si="15"/>
        <v>137.75</v>
      </c>
      <c r="BJ185" s="79" t="str">
        <f>VLOOKUP(C185,BM:BO,3,FALSE)</f>
        <v>433.900</v>
      </c>
      <c r="BM185" s="79" t="s">
        <v>3245</v>
      </c>
      <c r="BN185" s="79" t="s">
        <v>3087</v>
      </c>
      <c r="BO185" s="79" t="s">
        <v>2985</v>
      </c>
      <c r="BU185" s="79" t="s">
        <v>3245</v>
      </c>
      <c r="BV185" s="79" t="s">
        <v>3087</v>
      </c>
      <c r="BW185" s="79" t="s">
        <v>2985</v>
      </c>
      <c r="CH185" s="105">
        <f t="shared" si="5"/>
        <v>-1.8917489796876907E-10</v>
      </c>
    </row>
    <row r="186" spans="1:115" s="124" customFormat="1" x14ac:dyDescent="0.3">
      <c r="A186" s="79">
        <v>1</v>
      </c>
      <c r="B186" s="112">
        <f>SUBTOTAL(9,$A$22:A186)</f>
        <v>162</v>
      </c>
      <c r="C186" s="101" t="s">
        <v>13522</v>
      </c>
      <c r="D186" s="103">
        <f t="shared" si="26"/>
        <v>5890214.5099999998</v>
      </c>
      <c r="E186" s="121">
        <v>0</v>
      </c>
      <c r="F186" s="121">
        <v>0</v>
      </c>
      <c r="G186" s="121">
        <v>0</v>
      </c>
      <c r="H186" s="121">
        <v>0</v>
      </c>
      <c r="I186" s="121">
        <v>0</v>
      </c>
      <c r="J186" s="121">
        <v>0</v>
      </c>
      <c r="K186" s="131">
        <v>0</v>
      </c>
      <c r="L186" s="121">
        <v>0</v>
      </c>
      <c r="M186" s="121">
        <v>734</v>
      </c>
      <c r="N186" s="121">
        <v>5649319.0800000001</v>
      </c>
      <c r="O186" s="121">
        <v>0</v>
      </c>
      <c r="P186" s="121">
        <v>0</v>
      </c>
      <c r="Q186" s="121">
        <v>0</v>
      </c>
      <c r="R186" s="121">
        <v>0</v>
      </c>
      <c r="S186" s="121">
        <v>0</v>
      </c>
      <c r="T186" s="121">
        <v>0</v>
      </c>
      <c r="U186" s="121">
        <v>0</v>
      </c>
      <c r="V186" s="121">
        <v>0</v>
      </c>
      <c r="W186" s="121">
        <v>0</v>
      </c>
      <c r="X186" s="121">
        <v>0</v>
      </c>
      <c r="Y186" s="121">
        <v>0</v>
      </c>
      <c r="Z186" s="121">
        <v>0</v>
      </c>
      <c r="AA186" s="121">
        <v>0</v>
      </c>
      <c r="AB186" s="121">
        <v>0</v>
      </c>
      <c r="AC186" s="121">
        <f t="shared" ref="AC186" si="28">ROUND(N186*2.14%,2)+ROUND(E186*2.14%,2)+ROUND(F186*2.14%,2)+ROUND(G186*2.14%,2)+ROUND(H186*2.14%,2)+ROUND(I186*2.14%,2)+ROUND(J186*2.14%,2)+ROUND(L186*2.14%,2)+ROUND(P186*2.14%,2)+ROUND(R186*2.14%,2)+ROUND(T186*2.14%,2)+ROUND(U186*2.14%,2)+ROUND(V186*2.14%,2)+ROUND(W186*2.14%,2)+ROUND(X186*2.14%,2)+ROUND(Y186*2.14%,2)+ROUND(Z186*2.14%,2)+ROUND(AA186*2.14%,2)+ROUND(AB186*2.14%,2)</f>
        <v>120895.43</v>
      </c>
      <c r="AD186" s="121">
        <v>0</v>
      </c>
      <c r="AE186" s="121">
        <v>120000</v>
      </c>
      <c r="AF186" s="122" t="s">
        <v>17055</v>
      </c>
      <c r="AG186" s="122">
        <v>2023</v>
      </c>
      <c r="AH186" s="123">
        <v>2023</v>
      </c>
      <c r="BW186" s="125"/>
      <c r="CH186" s="105">
        <f t="shared" ref="CH186:CH256" si="29">D186-E186-F186-G186-H186-I186-J186-L186-N186-P186-R186-T186-U186-V186-W186-X186-Y186-Z186-AA186-AB186-AC186-AD186-AE186</f>
        <v>-2.9103830456733704E-10</v>
      </c>
      <c r="DK186" s="124" t="e">
        <f>VLOOKUP(C186,DL:DM,2,FALSE)</f>
        <v>#N/A</v>
      </c>
    </row>
    <row r="187" spans="1:115" s="124" customFormat="1" x14ac:dyDescent="0.3">
      <c r="A187" s="79">
        <v>1</v>
      </c>
      <c r="B187" s="112">
        <f>SUBTOTAL(9,$A$22:A187)</f>
        <v>163</v>
      </c>
      <c r="C187" s="101" t="s">
        <v>14072</v>
      </c>
      <c r="D187" s="103">
        <f t="shared" si="26"/>
        <v>11905448.02</v>
      </c>
      <c r="E187" s="121">
        <v>0</v>
      </c>
      <c r="F187" s="121">
        <v>0</v>
      </c>
      <c r="G187" s="121">
        <v>0</v>
      </c>
      <c r="H187" s="121">
        <v>0</v>
      </c>
      <c r="I187" s="121">
        <v>0</v>
      </c>
      <c r="J187" s="121">
        <v>0</v>
      </c>
      <c r="K187" s="131">
        <v>0</v>
      </c>
      <c r="L187" s="121">
        <v>0</v>
      </c>
      <c r="M187" s="121">
        <v>1471.41</v>
      </c>
      <c r="N187" s="121">
        <v>11776361</v>
      </c>
      <c r="O187" s="121">
        <v>0</v>
      </c>
      <c r="P187" s="121">
        <v>0</v>
      </c>
      <c r="Q187" s="121">
        <v>0</v>
      </c>
      <c r="R187" s="121">
        <v>0</v>
      </c>
      <c r="S187" s="121">
        <v>0</v>
      </c>
      <c r="T187" s="121">
        <v>0</v>
      </c>
      <c r="U187" s="121">
        <v>0</v>
      </c>
      <c r="V187" s="121">
        <v>0</v>
      </c>
      <c r="W187" s="121">
        <v>0</v>
      </c>
      <c r="X187" s="121">
        <v>0</v>
      </c>
      <c r="Y187" s="121">
        <v>0</v>
      </c>
      <c r="Z187" s="121">
        <v>0</v>
      </c>
      <c r="AA187" s="121">
        <v>0</v>
      </c>
      <c r="AB187" s="121">
        <v>0</v>
      </c>
      <c r="AC187" s="121">
        <v>129087.02</v>
      </c>
      <c r="AD187" s="121">
        <v>0</v>
      </c>
      <c r="AE187" s="121">
        <v>0</v>
      </c>
      <c r="AF187" s="122" t="s">
        <v>17055</v>
      </c>
      <c r="AG187" s="122">
        <v>2023</v>
      </c>
      <c r="AH187" s="123">
        <v>2023</v>
      </c>
      <c r="BW187" s="125"/>
      <c r="CH187" s="105">
        <f t="shared" si="29"/>
        <v>-4.5110937207937241E-10</v>
      </c>
    </row>
    <row r="188" spans="1:115" s="124" customFormat="1" x14ac:dyDescent="0.3">
      <c r="A188" s="79">
        <v>1</v>
      </c>
      <c r="B188" s="112">
        <f>SUBTOTAL(9,$A$22:A188)</f>
        <v>164</v>
      </c>
      <c r="C188" s="101" t="s">
        <v>13973</v>
      </c>
      <c r="D188" s="103">
        <f t="shared" si="26"/>
        <v>2993323.19</v>
      </c>
      <c r="E188" s="121">
        <v>0</v>
      </c>
      <c r="F188" s="121">
        <v>0</v>
      </c>
      <c r="G188" s="121">
        <v>0</v>
      </c>
      <c r="H188" s="121">
        <v>0</v>
      </c>
      <c r="I188" s="121">
        <v>0</v>
      </c>
      <c r="J188" s="121">
        <v>0</v>
      </c>
      <c r="K188" s="131">
        <v>0</v>
      </c>
      <c r="L188" s="121">
        <v>0</v>
      </c>
      <c r="M188" s="121">
        <v>373</v>
      </c>
      <c r="N188" s="121">
        <v>2961889</v>
      </c>
      <c r="O188" s="121">
        <v>0</v>
      </c>
      <c r="P188" s="121">
        <v>0</v>
      </c>
      <c r="Q188" s="121">
        <v>0</v>
      </c>
      <c r="R188" s="121">
        <v>0</v>
      </c>
      <c r="S188" s="121">
        <v>0</v>
      </c>
      <c r="T188" s="121">
        <v>0</v>
      </c>
      <c r="U188" s="121">
        <v>0</v>
      </c>
      <c r="V188" s="121">
        <v>0</v>
      </c>
      <c r="W188" s="121">
        <v>0</v>
      </c>
      <c r="X188" s="121">
        <v>0</v>
      </c>
      <c r="Y188" s="121">
        <v>0</v>
      </c>
      <c r="Z188" s="121">
        <v>0</v>
      </c>
      <c r="AA188" s="121">
        <v>0</v>
      </c>
      <c r="AB188" s="121">
        <v>0</v>
      </c>
      <c r="AC188" s="121">
        <v>31434.19</v>
      </c>
      <c r="AD188" s="121">
        <v>0</v>
      </c>
      <c r="AE188" s="121">
        <v>0</v>
      </c>
      <c r="AF188" s="122" t="s">
        <v>17055</v>
      </c>
      <c r="AG188" s="122">
        <v>2023</v>
      </c>
      <c r="AH188" s="123">
        <v>2023</v>
      </c>
      <c r="BW188" s="125"/>
      <c r="CH188" s="105">
        <f t="shared" si="29"/>
        <v>-5.4569682106375694E-11</v>
      </c>
    </row>
    <row r="189" spans="1:115" s="124" customFormat="1" x14ac:dyDescent="0.3">
      <c r="A189" s="79">
        <v>1</v>
      </c>
      <c r="B189" s="112">
        <f>SUBTOTAL(9,$A$22:A189)</f>
        <v>165</v>
      </c>
      <c r="C189" s="101" t="s">
        <v>13415</v>
      </c>
      <c r="D189" s="103">
        <f t="shared" si="26"/>
        <v>30439998.599999998</v>
      </c>
      <c r="E189" s="121">
        <v>0</v>
      </c>
      <c r="F189" s="121">
        <v>0</v>
      </c>
      <c r="G189" s="121">
        <v>0</v>
      </c>
      <c r="H189" s="121">
        <v>0</v>
      </c>
      <c r="I189" s="121">
        <v>0</v>
      </c>
      <c r="J189" s="121">
        <v>0</v>
      </c>
      <c r="K189" s="131">
        <v>0</v>
      </c>
      <c r="L189" s="121">
        <v>0</v>
      </c>
      <c r="M189" s="121">
        <v>1544.84</v>
      </c>
      <c r="N189" s="121">
        <v>13175763.34</v>
      </c>
      <c r="O189" s="121">
        <v>0</v>
      </c>
      <c r="P189" s="121">
        <v>0</v>
      </c>
      <c r="Q189" s="121">
        <v>2425.62</v>
      </c>
      <c r="R189" s="121">
        <v>16945164.27</v>
      </c>
      <c r="S189" s="121">
        <v>0</v>
      </c>
      <c r="T189" s="121">
        <v>0</v>
      </c>
      <c r="U189" s="121">
        <v>0</v>
      </c>
      <c r="V189" s="121">
        <v>0</v>
      </c>
      <c r="W189" s="121">
        <v>0</v>
      </c>
      <c r="X189" s="121">
        <v>0</v>
      </c>
      <c r="Y189" s="121">
        <v>0</v>
      </c>
      <c r="Z189" s="121">
        <v>0</v>
      </c>
      <c r="AA189" s="121">
        <v>0</v>
      </c>
      <c r="AB189" s="121">
        <v>0</v>
      </c>
      <c r="AC189" s="121">
        <f t="shared" ref="AC189:AC191" si="30">ROUND(N189*1.0593%,2)+ROUND(E189*1.0593%,2)+ROUND(F189*1.0593%,2)+ROUND(G189*1.0593%,2)+ROUND(H189*1.0593%,2)+ROUND(I189*1.0593%,2)+ROUND(J189*1.0593%,2)+ROUND(L189*1.0593%,2)+ROUND(P189*1.0593%,2)+ROUND(R189*1.0593%,2)+ROUND(T189*1.0593%,2)+ROUND(U189*1.0593%,2)+ROUND(V189*1.0593%,2)+ROUND(W189*1.0593%,2)+ROUND(X189*1.0593%,2)+ROUND(Y189*1.0593%,2)+ROUND(Z189*1.0593%,2)+ROUND(AA189*1.0593%,2)+ROUND(AB189*1.0593%,2)</f>
        <v>319070.99</v>
      </c>
      <c r="AD189" s="121">
        <v>0</v>
      </c>
      <c r="AE189" s="121">
        <v>0</v>
      </c>
      <c r="AF189" s="122" t="s">
        <v>17055</v>
      </c>
      <c r="AG189" s="122">
        <v>2023</v>
      </c>
      <c r="AH189" s="123">
        <v>2023</v>
      </c>
      <c r="BW189" s="125"/>
      <c r="CH189" s="105">
        <f t="shared" si="29"/>
        <v>-1.6298145055770874E-9</v>
      </c>
    </row>
    <row r="190" spans="1:115" s="124" customFormat="1" x14ac:dyDescent="0.3">
      <c r="A190" s="79">
        <v>1</v>
      </c>
      <c r="B190" s="112">
        <f>SUBTOTAL(9,$A$22:A190)</f>
        <v>166</v>
      </c>
      <c r="C190" s="101" t="s">
        <v>14028</v>
      </c>
      <c r="D190" s="103">
        <f t="shared" si="26"/>
        <v>3908071</v>
      </c>
      <c r="E190" s="121">
        <v>0</v>
      </c>
      <c r="F190" s="121">
        <v>0</v>
      </c>
      <c r="G190" s="121">
        <v>0</v>
      </c>
      <c r="H190" s="121">
        <v>0</v>
      </c>
      <c r="I190" s="121">
        <v>0</v>
      </c>
      <c r="J190" s="121">
        <v>0</v>
      </c>
      <c r="K190" s="131">
        <v>0</v>
      </c>
      <c r="L190" s="121">
        <v>0</v>
      </c>
      <c r="M190" s="121">
        <v>510</v>
      </c>
      <c r="N190" s="121">
        <v>3908071</v>
      </c>
      <c r="O190" s="121">
        <v>0</v>
      </c>
      <c r="P190" s="121">
        <v>0</v>
      </c>
      <c r="Q190" s="121">
        <v>0</v>
      </c>
      <c r="R190" s="121">
        <v>0</v>
      </c>
      <c r="S190" s="121">
        <v>0</v>
      </c>
      <c r="T190" s="121">
        <v>0</v>
      </c>
      <c r="U190" s="121">
        <v>0</v>
      </c>
      <c r="V190" s="121">
        <v>0</v>
      </c>
      <c r="W190" s="121">
        <v>0</v>
      </c>
      <c r="X190" s="121">
        <v>0</v>
      </c>
      <c r="Y190" s="121">
        <v>0</v>
      </c>
      <c r="Z190" s="121">
        <v>0</v>
      </c>
      <c r="AA190" s="121">
        <v>0</v>
      </c>
      <c r="AB190" s="121">
        <v>0</v>
      </c>
      <c r="AC190" s="121">
        <v>0</v>
      </c>
      <c r="AD190" s="121">
        <v>0</v>
      </c>
      <c r="AE190" s="121">
        <v>0</v>
      </c>
      <c r="AF190" s="122" t="s">
        <v>17055</v>
      </c>
      <c r="AG190" s="122">
        <v>2023</v>
      </c>
      <c r="AH190" s="123" t="s">
        <v>17055</v>
      </c>
      <c r="BW190" s="125"/>
      <c r="CH190" s="105">
        <f t="shared" si="29"/>
        <v>0</v>
      </c>
    </row>
    <row r="191" spans="1:115" s="124" customFormat="1" x14ac:dyDescent="0.3">
      <c r="A191" s="79">
        <v>1</v>
      </c>
      <c r="B191" s="112">
        <f>SUBTOTAL(9,$A$22:A191)</f>
        <v>167</v>
      </c>
      <c r="C191" s="101" t="s">
        <v>14093</v>
      </c>
      <c r="D191" s="121">
        <f>E191+F191+G191+H191+I191+J191+L191+N191+P191+R191+T191+U191+V191+W191+X191+Y191+Z191+AA191+AB191+AC191+AD191+AE191</f>
        <v>11109378.639999999</v>
      </c>
      <c r="E191" s="121">
        <v>0</v>
      </c>
      <c r="F191" s="121">
        <v>0</v>
      </c>
      <c r="G191" s="121">
        <v>0</v>
      </c>
      <c r="H191" s="121">
        <v>0</v>
      </c>
      <c r="I191" s="121">
        <v>0</v>
      </c>
      <c r="J191" s="121">
        <v>0</v>
      </c>
      <c r="K191" s="131">
        <v>0</v>
      </c>
      <c r="L191" s="121">
        <v>0</v>
      </c>
      <c r="M191" s="121">
        <v>1470.48</v>
      </c>
      <c r="N191" s="121">
        <v>10992930.529999999</v>
      </c>
      <c r="O191" s="121">
        <v>0</v>
      </c>
      <c r="P191" s="121">
        <v>0</v>
      </c>
      <c r="Q191" s="121">
        <v>0</v>
      </c>
      <c r="R191" s="121">
        <v>0</v>
      </c>
      <c r="S191" s="121">
        <v>0</v>
      </c>
      <c r="T191" s="121">
        <v>0</v>
      </c>
      <c r="U191" s="121">
        <v>0</v>
      </c>
      <c r="V191" s="121">
        <v>0</v>
      </c>
      <c r="W191" s="121">
        <v>0</v>
      </c>
      <c r="X191" s="121">
        <v>0</v>
      </c>
      <c r="Y191" s="121">
        <v>0</v>
      </c>
      <c r="Z191" s="121">
        <v>0</v>
      </c>
      <c r="AA191" s="121">
        <v>0</v>
      </c>
      <c r="AB191" s="121">
        <v>0</v>
      </c>
      <c r="AC191" s="121">
        <f t="shared" si="30"/>
        <v>116448.11</v>
      </c>
      <c r="AD191" s="121">
        <v>0</v>
      </c>
      <c r="AE191" s="121">
        <v>0</v>
      </c>
      <c r="AF191" s="122" t="s">
        <v>17055</v>
      </c>
      <c r="AG191" s="122">
        <v>2023</v>
      </c>
      <c r="AH191" s="123">
        <v>2023</v>
      </c>
      <c r="BW191" s="125"/>
      <c r="CH191" s="105"/>
    </row>
    <row r="192" spans="1:115" x14ac:dyDescent="0.3">
      <c r="A192" s="79">
        <v>1</v>
      </c>
      <c r="B192" s="112">
        <f>SUBTOTAL(9,$A$22:A192)</f>
        <v>168</v>
      </c>
      <c r="C192" s="113" t="s">
        <v>192</v>
      </c>
      <c r="D192" s="103">
        <f>E192+F192+G192+H192+I192+J192+L192+N192+P192+R192+T192+U192+V192+W192+X192+Y192+Z192+AA192+AB192+AC192+AD192+AE192</f>
        <v>4770040.8600000003</v>
      </c>
      <c r="E192" s="103">
        <v>0</v>
      </c>
      <c r="F192" s="103">
        <v>0</v>
      </c>
      <c r="G192" s="103">
        <v>0</v>
      </c>
      <c r="H192" s="103">
        <v>0</v>
      </c>
      <c r="I192" s="103">
        <v>0</v>
      </c>
      <c r="J192" s="103">
        <v>0</v>
      </c>
      <c r="K192" s="104">
        <v>0</v>
      </c>
      <c r="L192" s="103">
        <v>0</v>
      </c>
      <c r="M192" s="103">
        <v>499.58</v>
      </c>
      <c r="N192" s="103">
        <v>4588876.49</v>
      </c>
      <c r="O192" s="103">
        <v>0</v>
      </c>
      <c r="P192" s="103">
        <v>0</v>
      </c>
      <c r="Q192" s="103">
        <v>0</v>
      </c>
      <c r="R192" s="103">
        <v>0</v>
      </c>
      <c r="S192" s="103">
        <v>0</v>
      </c>
      <c r="T192" s="103">
        <v>0</v>
      </c>
      <c r="U192" s="103">
        <v>0</v>
      </c>
      <c r="V192" s="103">
        <v>0</v>
      </c>
      <c r="W192" s="103">
        <v>0</v>
      </c>
      <c r="X192" s="103">
        <v>0</v>
      </c>
      <c r="Y192" s="103">
        <v>0</v>
      </c>
      <c r="Z192" s="103">
        <v>0</v>
      </c>
      <c r="AA192" s="103">
        <v>0</v>
      </c>
      <c r="AB192" s="103">
        <v>0</v>
      </c>
      <c r="AC192" s="103">
        <f>ROUND(N192*2.14%,2)</f>
        <v>98201.96</v>
      </c>
      <c r="AD192" s="103">
        <v>82962.41</v>
      </c>
      <c r="AE192" s="103">
        <v>0</v>
      </c>
      <c r="AF192" s="93">
        <v>2023</v>
      </c>
      <c r="AG192" s="93">
        <v>2023</v>
      </c>
      <c r="AH192" s="93">
        <v>2023</v>
      </c>
      <c r="AI192" s="107"/>
      <c r="AJ192" s="107"/>
      <c r="AK192" s="107"/>
      <c r="AL192" s="107"/>
      <c r="AM192" s="108" t="s">
        <v>16956</v>
      </c>
      <c r="AN192" s="108" t="s">
        <v>16968</v>
      </c>
      <c r="AO192" s="108">
        <v>0</v>
      </c>
      <c r="AP192" s="108" t="s">
        <v>16958</v>
      </c>
      <c r="AQ192" s="108" t="s">
        <v>16969</v>
      </c>
      <c r="AR192" s="108">
        <v>0</v>
      </c>
      <c r="AS192" s="108"/>
      <c r="AT192" s="108"/>
      <c r="AU192" s="108"/>
      <c r="AV192" s="108"/>
      <c r="AW192" s="108" t="s">
        <v>621</v>
      </c>
      <c r="AX192" s="109">
        <v>555</v>
      </c>
      <c r="AY192" s="109">
        <v>615</v>
      </c>
      <c r="AZ192" s="108" t="s">
        <v>2968</v>
      </c>
      <c r="BA192" s="108" t="s">
        <v>17015</v>
      </c>
      <c r="BB192" s="110"/>
      <c r="BC192" s="111">
        <f>AY192-M192</f>
        <v>115.42000000000002</v>
      </c>
      <c r="BJ192" s="79" t="str">
        <f>VLOOKUP(C192,BM:BO,3,FALSE)</f>
        <v>348.000</v>
      </c>
      <c r="BM192" s="79" t="s">
        <v>3231</v>
      </c>
      <c r="BN192" s="79" t="s">
        <v>3009</v>
      </c>
      <c r="BO192" s="79" t="s">
        <v>2985</v>
      </c>
      <c r="BU192" s="79" t="s">
        <v>3231</v>
      </c>
      <c r="BV192" s="79" t="s">
        <v>3009</v>
      </c>
      <c r="BW192" s="79" t="s">
        <v>2985</v>
      </c>
      <c r="CH192" s="105">
        <f>D192-E192-F192-G192-H192-I192-J192-L192-N192-P192-R192-T192-U192-V192-W192-X192-Y192-Z192-AA192-AB192-AC192-AD192-AE192</f>
        <v>1.0186340659856796E-10</v>
      </c>
    </row>
    <row r="193" spans="1:115" x14ac:dyDescent="0.3">
      <c r="B193" s="106" t="s">
        <v>326</v>
      </c>
      <c r="C193" s="106"/>
      <c r="D193" s="102">
        <f>SUM(D194:D197)</f>
        <v>62803696.75</v>
      </c>
      <c r="E193" s="103">
        <f t="shared" ref="E193:AE193" si="31">SUM(E194:E197)</f>
        <v>2916561.33</v>
      </c>
      <c r="F193" s="103">
        <f t="shared" si="31"/>
        <v>5384297.8200000003</v>
      </c>
      <c r="G193" s="103">
        <f t="shared" si="31"/>
        <v>24176461.030000001</v>
      </c>
      <c r="H193" s="103">
        <f t="shared" si="31"/>
        <v>3257438.12</v>
      </c>
      <c r="I193" s="103">
        <f t="shared" si="31"/>
        <v>4560079.84</v>
      </c>
      <c r="J193" s="103">
        <f t="shared" si="31"/>
        <v>0</v>
      </c>
      <c r="K193" s="104">
        <f t="shared" si="31"/>
        <v>0</v>
      </c>
      <c r="L193" s="103">
        <f t="shared" si="31"/>
        <v>0</v>
      </c>
      <c r="M193" s="103">
        <f t="shared" si="31"/>
        <v>0</v>
      </c>
      <c r="N193" s="103">
        <f t="shared" si="31"/>
        <v>0</v>
      </c>
      <c r="O193" s="103">
        <f t="shared" si="31"/>
        <v>0</v>
      </c>
      <c r="P193" s="103">
        <f t="shared" si="31"/>
        <v>0</v>
      </c>
      <c r="Q193" s="103">
        <f t="shared" si="31"/>
        <v>10519.22</v>
      </c>
      <c r="R193" s="103">
        <f t="shared" si="31"/>
        <v>21231532.800000001</v>
      </c>
      <c r="S193" s="103">
        <f t="shared" si="31"/>
        <v>0</v>
      </c>
      <c r="T193" s="103">
        <f t="shared" si="31"/>
        <v>0</v>
      </c>
      <c r="U193" s="103">
        <f t="shared" si="31"/>
        <v>0</v>
      </c>
      <c r="V193" s="103">
        <f t="shared" si="31"/>
        <v>0</v>
      </c>
      <c r="W193" s="103">
        <f t="shared" si="31"/>
        <v>0</v>
      </c>
      <c r="X193" s="103">
        <f t="shared" si="31"/>
        <v>0</v>
      </c>
      <c r="Y193" s="103">
        <f t="shared" si="31"/>
        <v>0</v>
      </c>
      <c r="Z193" s="103">
        <f t="shared" si="31"/>
        <v>0</v>
      </c>
      <c r="AA193" s="103">
        <f t="shared" si="31"/>
        <v>0</v>
      </c>
      <c r="AB193" s="103">
        <f t="shared" si="31"/>
        <v>0</v>
      </c>
      <c r="AC193" s="103">
        <f t="shared" si="31"/>
        <v>843000.33000000007</v>
      </c>
      <c r="AD193" s="103">
        <f t="shared" si="31"/>
        <v>434325.48</v>
      </c>
      <c r="AE193" s="103">
        <f t="shared" si="31"/>
        <v>0</v>
      </c>
      <c r="AF193" s="93" t="s">
        <v>17029</v>
      </c>
      <c r="AG193" s="93" t="s">
        <v>17029</v>
      </c>
      <c r="AH193" s="93" t="s">
        <v>17029</v>
      </c>
      <c r="AI193" s="107"/>
      <c r="AJ193" s="107"/>
      <c r="AK193" s="107"/>
      <c r="AL193" s="107"/>
      <c r="AM193" s="108"/>
      <c r="AN193" s="108"/>
      <c r="AO193" s="108"/>
      <c r="AP193" s="108"/>
      <c r="AQ193" s="108"/>
      <c r="AR193" s="108"/>
      <c r="AS193" s="108"/>
      <c r="AT193" s="108"/>
      <c r="AU193" s="108"/>
      <c r="AV193" s="108"/>
      <c r="AW193" s="108"/>
      <c r="AX193" s="109"/>
      <c r="AY193" s="109"/>
      <c r="AZ193" s="108"/>
      <c r="BA193" s="108"/>
      <c r="BB193" s="110"/>
      <c r="BC193" s="111">
        <f t="shared" si="15"/>
        <v>0</v>
      </c>
      <c r="BJ193" s="79" t="e">
        <f>VLOOKUP(C193,BM:BO,3,FALSE)</f>
        <v>#N/A</v>
      </c>
      <c r="BM193" s="79" t="s">
        <v>682</v>
      </c>
      <c r="BN193" s="79" t="s">
        <v>659</v>
      </c>
      <c r="BO193" s="79" t="s">
        <v>2985</v>
      </c>
      <c r="BU193" s="79" t="s">
        <v>682</v>
      </c>
      <c r="BV193" s="79" t="s">
        <v>659</v>
      </c>
      <c r="BW193" s="79" t="s">
        <v>2985</v>
      </c>
      <c r="CH193" s="105">
        <f t="shared" si="29"/>
        <v>-1.3969838619232178E-9</v>
      </c>
    </row>
    <row r="194" spans="1:115" s="124" customFormat="1" x14ac:dyDescent="0.3">
      <c r="A194" s="79">
        <v>1</v>
      </c>
      <c r="B194" s="112">
        <f>SUBTOTAL(9,$A$22:A194)</f>
        <v>169</v>
      </c>
      <c r="C194" s="101" t="s">
        <v>2615</v>
      </c>
      <c r="D194" s="103">
        <f t="shared" ref="D194:D197" si="32">E194+F194+G194+H194+I194+J194+L194+N194+P194+R194+T194+U194+V194+W194+X194+Y194+Z194+AA194+AB194+AC194+AD194+AE194</f>
        <v>29815369.73</v>
      </c>
      <c r="E194" s="121">
        <v>2110804.58</v>
      </c>
      <c r="F194" s="121">
        <v>3307357.09</v>
      </c>
      <c r="G194" s="121">
        <f>18553352.05+93742.84</f>
        <v>18647094.890000001</v>
      </c>
      <c r="H194" s="121">
        <v>2004830.79</v>
      </c>
      <c r="I194" s="121">
        <v>3002985.84</v>
      </c>
      <c r="J194" s="121">
        <v>0</v>
      </c>
      <c r="K194" s="131">
        <v>0</v>
      </c>
      <c r="L194" s="121">
        <v>0</v>
      </c>
      <c r="M194" s="121">
        <v>0</v>
      </c>
      <c r="N194" s="121">
        <v>0</v>
      </c>
      <c r="O194" s="121">
        <v>0</v>
      </c>
      <c r="P194" s="121">
        <v>0</v>
      </c>
      <c r="Q194" s="121">
        <v>0</v>
      </c>
      <c r="R194" s="121">
        <v>0</v>
      </c>
      <c r="S194" s="121">
        <v>0</v>
      </c>
      <c r="T194" s="121">
        <v>0</v>
      </c>
      <c r="U194" s="121">
        <v>0</v>
      </c>
      <c r="V194" s="121">
        <v>0</v>
      </c>
      <c r="W194" s="121">
        <v>0</v>
      </c>
      <c r="X194" s="121">
        <v>0</v>
      </c>
      <c r="Y194" s="121">
        <v>0</v>
      </c>
      <c r="Z194" s="121">
        <v>0</v>
      </c>
      <c r="AA194" s="121">
        <v>0</v>
      </c>
      <c r="AB194" s="121">
        <v>0</v>
      </c>
      <c r="AC194" s="121">
        <f t="shared" ref="AC194" si="33">ROUND(N194*1.0593%,2)+ROUND(E194*1.0593%,2)+ROUND(F194*1.0593%,2)+ROUND(G194*1.0593%,2)+ROUND(H194*1.0593%,2)+ROUND(I194*1.0593%,2)+ROUND(J194*1.0593%,2)+ROUND(L194*1.0593%,2)+ROUND(P194*1.0593%,2)+ROUND(R194*1.0593%,2)+ROUND(T194*1.0593%,2)+ROUND(U194*1.0593%,2)+ROUND(V194*1.0593%,2)+ROUND(W194*1.0593%,2)+ROUND(X194*1.0593%,2)+ROUND(Y194*1.0593%,2)+ROUND(Z194*1.0593%,2)+ROUND(AA194*1.0593%,2)+ROUND(AB194*1.0593%,2)</f>
        <v>307971.06</v>
      </c>
      <c r="AD194" s="121">
        <v>434325.48</v>
      </c>
      <c r="AE194" s="121">
        <v>0</v>
      </c>
      <c r="AF194" s="122">
        <v>2023</v>
      </c>
      <c r="AG194" s="122">
        <v>2023</v>
      </c>
      <c r="AH194" s="123">
        <v>2023</v>
      </c>
      <c r="AT194" s="124" t="e">
        <f>VLOOKUP(C194,AW:AX,2,FALSE)</f>
        <v>#N/A</v>
      </c>
      <c r="BW194" s="125"/>
      <c r="CE194" s="124" t="e">
        <f>VLOOKUP(C194,CF:CG,2,FALSE)</f>
        <v>#N/A</v>
      </c>
      <c r="CH194" s="105">
        <f t="shared" si="29"/>
        <v>-1.8044374883174896E-9</v>
      </c>
      <c r="CL194" s="124" t="e">
        <f>VLOOKUP(C194,CM:CN,2,FALSE)</f>
        <v>#N/A</v>
      </c>
      <c r="DK194" s="124" t="e">
        <f>VLOOKUP(C194,DL:DM,2,FALSE)</f>
        <v>#N/A</v>
      </c>
    </row>
    <row r="195" spans="1:115" s="124" customFormat="1" x14ac:dyDescent="0.3">
      <c r="A195" s="79">
        <v>1</v>
      </c>
      <c r="B195" s="112">
        <f>SUBTOTAL(9,$A$22:A195)</f>
        <v>170</v>
      </c>
      <c r="C195" s="101" t="s">
        <v>15119</v>
      </c>
      <c r="D195" s="103">
        <f t="shared" si="32"/>
        <v>6613806.0499999998</v>
      </c>
      <c r="E195" s="132">
        <v>0</v>
      </c>
      <c r="F195" s="132">
        <v>0</v>
      </c>
      <c r="G195" s="132">
        <v>0</v>
      </c>
      <c r="H195" s="132">
        <v>0</v>
      </c>
      <c r="I195" s="132">
        <v>0</v>
      </c>
      <c r="J195" s="132">
        <v>0</v>
      </c>
      <c r="K195" s="131">
        <v>0</v>
      </c>
      <c r="L195" s="121">
        <v>0</v>
      </c>
      <c r="M195" s="121">
        <v>0</v>
      </c>
      <c r="N195" s="121">
        <v>0</v>
      </c>
      <c r="O195" s="121">
        <v>0</v>
      </c>
      <c r="P195" s="121">
        <v>0</v>
      </c>
      <c r="Q195" s="121">
        <v>3083.72</v>
      </c>
      <c r="R195" s="121">
        <v>6475236</v>
      </c>
      <c r="S195" s="121">
        <v>0</v>
      </c>
      <c r="T195" s="121">
        <v>0</v>
      </c>
      <c r="U195" s="121">
        <v>0</v>
      </c>
      <c r="V195" s="121">
        <v>0</v>
      </c>
      <c r="W195" s="121">
        <v>0</v>
      </c>
      <c r="X195" s="121">
        <v>0</v>
      </c>
      <c r="Y195" s="121">
        <v>0</v>
      </c>
      <c r="Z195" s="121">
        <v>0</v>
      </c>
      <c r="AA195" s="121">
        <v>0</v>
      </c>
      <c r="AB195" s="121">
        <v>0</v>
      </c>
      <c r="AC195" s="121">
        <f t="shared" ref="AC195" si="34">ROUND(N195*2.14%,2)+ROUND(E195*2.14%,2)+ROUND(F195*2.14%,2)+ROUND(G195*2.14%,2)+ROUND(H195*2.14%,2)+ROUND(I195*2.14%,2)+ROUND(J195*2.14%,2)+ROUND(L195*2.14%,2)+ROUND(P195*2.14%,2)+ROUND(R195*2.14%,2)+ROUND(T195*2.14%,2)+ROUND(U195*2.14%,2)+ROUND(V195*2.14%,2)+ROUND(W195*2.14%,2)+ROUND(X195*2.14%,2)+ROUND(Y195*2.14%,2)+ROUND(Z195*2.14%,2)+ROUND(AA195*2.14%,2)+ROUND(AB195*2.14%,2)</f>
        <v>138570.04999999999</v>
      </c>
      <c r="AD195" s="127">
        <v>0</v>
      </c>
      <c r="AE195" s="121">
        <v>0</v>
      </c>
      <c r="AF195" s="123" t="s">
        <v>17055</v>
      </c>
      <c r="AG195" s="122">
        <v>2023</v>
      </c>
      <c r="AH195" s="123">
        <v>2023</v>
      </c>
      <c r="AT195" s="124" t="e">
        <f>VLOOKUP(C195,AW:AX,2,FALSE)</f>
        <v>#N/A</v>
      </c>
      <c r="BW195" s="125"/>
      <c r="CA195" s="124" t="e">
        <f>VLOOKUP(C195,CB:CC,2,FALSE)</f>
        <v>#N/A</v>
      </c>
      <c r="CE195" s="124" t="e">
        <f>VLOOKUP(C195,CF:CG,2,FALSE)</f>
        <v>#N/A</v>
      </c>
      <c r="CH195" s="105">
        <f t="shared" si="29"/>
        <v>-1.7462298274040222E-10</v>
      </c>
      <c r="CL195" s="124" t="e">
        <f>VLOOKUP(C195,CM:CN,2,FALSE)</f>
        <v>#N/A</v>
      </c>
      <c r="DK195" s="124" t="e">
        <f>VLOOKUP(C195,DL:DM,2,FALSE)</f>
        <v>#N/A</v>
      </c>
    </row>
    <row r="196" spans="1:115" s="124" customFormat="1" x14ac:dyDescent="0.3">
      <c r="A196" s="79">
        <v>1</v>
      </c>
      <c r="B196" s="112">
        <f>SUBTOTAL(9,$A$22:A196)</f>
        <v>171</v>
      </c>
      <c r="C196" s="101" t="s">
        <v>320</v>
      </c>
      <c r="D196" s="103">
        <f t="shared" si="32"/>
        <v>14912610.25</v>
      </c>
      <c r="E196" s="121">
        <v>0</v>
      </c>
      <c r="F196" s="121">
        <v>0</v>
      </c>
      <c r="G196" s="121">
        <v>0</v>
      </c>
      <c r="H196" s="121">
        <v>0</v>
      </c>
      <c r="I196" s="121">
        <v>0</v>
      </c>
      <c r="J196" s="121">
        <v>0</v>
      </c>
      <c r="K196" s="131">
        <v>0</v>
      </c>
      <c r="L196" s="121">
        <v>0</v>
      </c>
      <c r="M196" s="121">
        <v>0</v>
      </c>
      <c r="N196" s="121">
        <v>0</v>
      </c>
      <c r="O196" s="121">
        <v>0</v>
      </c>
      <c r="P196" s="121">
        <v>0</v>
      </c>
      <c r="Q196" s="121">
        <v>7435.5</v>
      </c>
      <c r="R196" s="121">
        <v>14756296.800000001</v>
      </c>
      <c r="S196" s="121">
        <v>0</v>
      </c>
      <c r="T196" s="121">
        <v>0</v>
      </c>
      <c r="U196" s="121">
        <v>0</v>
      </c>
      <c r="V196" s="121">
        <v>0</v>
      </c>
      <c r="W196" s="121">
        <v>0</v>
      </c>
      <c r="X196" s="121">
        <v>0</v>
      </c>
      <c r="Y196" s="121">
        <v>0</v>
      </c>
      <c r="Z196" s="121">
        <v>0</v>
      </c>
      <c r="AA196" s="121">
        <v>0</v>
      </c>
      <c r="AB196" s="121">
        <v>0</v>
      </c>
      <c r="AC196" s="121">
        <f t="shared" ref="AC196" si="35">ROUND(N196*1.0593%,2)+ROUND(E196*1.0593%,2)+ROUND(F196*1.0593%,2)+ROUND(G196*1.0593%,2)+ROUND(H196*1.0593%,2)+ROUND(I196*1.0593%,2)+ROUND(J196*1.0593%,2)+ROUND(L196*1.0593%,2)+ROUND(P196*1.0593%,2)+ROUND(R196*1.0593%,2)+ROUND(T196*1.0593%,2)+ROUND(U196*1.0593%,2)+ROUND(V196*1.0593%,2)+ROUND(W196*1.0593%,2)+ROUND(X196*1.0593%,2)+ROUND(Y196*1.0593%,2)+ROUND(Z196*1.0593%,2)+ROUND(AA196*1.0593%,2)+ROUND(AB196*1.0593%,2)</f>
        <v>156313.45000000001</v>
      </c>
      <c r="AD196" s="121">
        <v>0</v>
      </c>
      <c r="AE196" s="121">
        <v>0</v>
      </c>
      <c r="AF196" s="122" t="s">
        <v>17055</v>
      </c>
      <c r="AG196" s="122">
        <v>2023</v>
      </c>
      <c r="AH196" s="123">
        <v>2023</v>
      </c>
      <c r="AT196" s="124" t="e">
        <f>VLOOKUP(C196,AW:AX,2,FALSE)</f>
        <v>#N/A</v>
      </c>
      <c r="BW196" s="125"/>
      <c r="CE196" s="124">
        <f>VLOOKUP(C196,CF:CG,2,FALSE)</f>
        <v>1</v>
      </c>
      <c r="CH196" s="105">
        <f t="shared" si="29"/>
        <v>-7.5669959187507629E-10</v>
      </c>
      <c r="CL196" s="124" t="e">
        <f>VLOOKUP(C196,CM:CN,2,FALSE)</f>
        <v>#N/A</v>
      </c>
      <c r="DK196" s="124" t="e">
        <f>VLOOKUP(C196,DL:DM,2,FALSE)</f>
        <v>#N/A</v>
      </c>
    </row>
    <row r="197" spans="1:115" s="124" customFormat="1" x14ac:dyDescent="0.3">
      <c r="A197" s="79">
        <v>1</v>
      </c>
      <c r="B197" s="112">
        <f>SUBTOTAL(9,$A$22:A197)</f>
        <v>172</v>
      </c>
      <c r="C197" s="101" t="s">
        <v>2619</v>
      </c>
      <c r="D197" s="103">
        <f t="shared" si="32"/>
        <v>11461910.719999999</v>
      </c>
      <c r="E197" s="121">
        <v>805756.75</v>
      </c>
      <c r="F197" s="121">
        <v>2076940.73</v>
      </c>
      <c r="G197" s="121">
        <v>5529366.1399999997</v>
      </c>
      <c r="H197" s="121">
        <v>1252607.33</v>
      </c>
      <c r="I197" s="121">
        <v>1557094</v>
      </c>
      <c r="J197" s="121">
        <v>0</v>
      </c>
      <c r="K197" s="131">
        <v>0</v>
      </c>
      <c r="L197" s="121">
        <v>0</v>
      </c>
      <c r="M197" s="121">
        <v>0</v>
      </c>
      <c r="N197" s="121">
        <v>0</v>
      </c>
      <c r="O197" s="121">
        <v>0</v>
      </c>
      <c r="P197" s="121">
        <v>0</v>
      </c>
      <c r="Q197" s="121">
        <v>0</v>
      </c>
      <c r="R197" s="121">
        <v>0</v>
      </c>
      <c r="S197" s="121">
        <v>0</v>
      </c>
      <c r="T197" s="121">
        <v>0</v>
      </c>
      <c r="U197" s="121">
        <v>0</v>
      </c>
      <c r="V197" s="121">
        <v>0</v>
      </c>
      <c r="W197" s="121">
        <v>0</v>
      </c>
      <c r="X197" s="121">
        <v>0</v>
      </c>
      <c r="Y197" s="121">
        <v>0</v>
      </c>
      <c r="Z197" s="121">
        <v>0</v>
      </c>
      <c r="AA197" s="121">
        <v>0</v>
      </c>
      <c r="AB197" s="121">
        <v>0</v>
      </c>
      <c r="AC197" s="121">
        <f t="shared" ref="AC197" si="36">ROUND(N197*2.14%,2)+ROUND(E197*2.14%,2)+ROUND(F197*2.14%,2)+ROUND(G197*2.14%,2)+ROUND(H197*2.14%,2)+ROUND(I197*2.14%,2)+ROUND(J197*2.14%,2)+ROUND(L197*2.14%,2)+ROUND(P197*2.14%,2)+ROUND(R197*2.14%,2)+ROUND(T197*2.14%,2)+ROUND(U197*2.14%,2)+ROUND(V197*2.14%,2)+ROUND(W197*2.14%,2)+ROUND(X197*2.14%,2)+ROUND(Y197*2.14%,2)+ROUND(Z197*2.14%,2)+ROUND(AA197*2.14%,2)+ROUND(AB197*2.14%,2)</f>
        <v>240145.77</v>
      </c>
      <c r="AD197" s="127">
        <v>0</v>
      </c>
      <c r="AE197" s="121">
        <v>0</v>
      </c>
      <c r="AF197" s="123" t="s">
        <v>17055</v>
      </c>
      <c r="AG197" s="122">
        <v>2023</v>
      </c>
      <c r="AH197" s="123">
        <v>2023</v>
      </c>
      <c r="BW197" s="125"/>
      <c r="CH197" s="105">
        <f t="shared" si="29"/>
        <v>-1.3678800314664841E-9</v>
      </c>
    </row>
    <row r="198" spans="1:115" x14ac:dyDescent="0.3">
      <c r="B198" s="106" t="s">
        <v>509</v>
      </c>
      <c r="C198" s="106"/>
      <c r="D198" s="102">
        <f>SUM(D199:D213)</f>
        <v>119357421.53</v>
      </c>
      <c r="E198" s="103">
        <f t="shared" ref="E198:AE198" si="37">SUM(E199:E213)</f>
        <v>0</v>
      </c>
      <c r="F198" s="103">
        <f t="shared" si="37"/>
        <v>0</v>
      </c>
      <c r="G198" s="103">
        <f t="shared" si="37"/>
        <v>0</v>
      </c>
      <c r="H198" s="103">
        <f t="shared" si="37"/>
        <v>0</v>
      </c>
      <c r="I198" s="103">
        <f t="shared" si="37"/>
        <v>3132244.09</v>
      </c>
      <c r="J198" s="103">
        <f t="shared" si="37"/>
        <v>0</v>
      </c>
      <c r="K198" s="104">
        <f t="shared" si="37"/>
        <v>0</v>
      </c>
      <c r="L198" s="103">
        <f t="shared" si="37"/>
        <v>0</v>
      </c>
      <c r="M198" s="103">
        <f t="shared" si="37"/>
        <v>10874.57</v>
      </c>
      <c r="N198" s="103">
        <f t="shared" si="37"/>
        <v>90846180.049999997</v>
      </c>
      <c r="O198" s="103">
        <f t="shared" si="37"/>
        <v>0</v>
      </c>
      <c r="P198" s="103">
        <f t="shared" si="37"/>
        <v>0</v>
      </c>
      <c r="Q198" s="103">
        <f t="shared" si="37"/>
        <v>0</v>
      </c>
      <c r="R198" s="103">
        <f t="shared" si="37"/>
        <v>0</v>
      </c>
      <c r="S198" s="103">
        <f t="shared" si="37"/>
        <v>209</v>
      </c>
      <c r="T198" s="103">
        <f t="shared" si="37"/>
        <v>6871038.0499999998</v>
      </c>
      <c r="U198" s="103">
        <f t="shared" si="37"/>
        <v>14349892.300000001</v>
      </c>
      <c r="V198" s="103">
        <f t="shared" si="37"/>
        <v>0</v>
      </c>
      <c r="W198" s="103">
        <f t="shared" si="37"/>
        <v>0</v>
      </c>
      <c r="X198" s="103">
        <f t="shared" si="37"/>
        <v>0</v>
      </c>
      <c r="Y198" s="103">
        <f t="shared" si="37"/>
        <v>0</v>
      </c>
      <c r="Z198" s="103">
        <f t="shared" si="37"/>
        <v>0</v>
      </c>
      <c r="AA198" s="103">
        <f t="shared" si="37"/>
        <v>0</v>
      </c>
      <c r="AB198" s="103">
        <f t="shared" si="37"/>
        <v>0</v>
      </c>
      <c r="AC198" s="103">
        <f t="shared" si="37"/>
        <v>2465266.2000000002</v>
      </c>
      <c r="AD198" s="103">
        <f t="shared" si="37"/>
        <v>1692800.84</v>
      </c>
      <c r="AE198" s="103">
        <f t="shared" si="37"/>
        <v>0</v>
      </c>
      <c r="AF198" s="93" t="s">
        <v>17029</v>
      </c>
      <c r="AG198" s="93" t="s">
        <v>17029</v>
      </c>
      <c r="AH198" s="93" t="s">
        <v>17029</v>
      </c>
      <c r="AI198" s="107"/>
      <c r="AJ198" s="107"/>
      <c r="AK198" s="107"/>
      <c r="AL198" s="107"/>
      <c r="AM198" s="108"/>
      <c r="AN198" s="108"/>
      <c r="AO198" s="108"/>
      <c r="AP198" s="108"/>
      <c r="AQ198" s="108"/>
      <c r="AR198" s="108"/>
      <c r="AS198" s="108"/>
      <c r="AT198" s="108"/>
      <c r="AU198" s="108"/>
      <c r="AV198" s="108"/>
      <c r="AW198" s="108"/>
      <c r="AX198" s="109"/>
      <c r="AY198" s="109"/>
      <c r="AZ198" s="108"/>
      <c r="BA198" s="108"/>
      <c r="BB198" s="110"/>
      <c r="BC198" s="111">
        <f t="shared" ref="BC198:BC233" si="38">AY198-M198</f>
        <v>-10874.57</v>
      </c>
      <c r="BJ198" s="79" t="e">
        <f>VLOOKUP(C198,BM:BO,3,FALSE)</f>
        <v>#N/A</v>
      </c>
      <c r="BM198" s="79" t="s">
        <v>3781</v>
      </c>
      <c r="BN198" s="79" t="s">
        <v>3256</v>
      </c>
      <c r="BO198" s="79" t="s">
        <v>3782</v>
      </c>
      <c r="BU198" s="79" t="s">
        <v>3781</v>
      </c>
      <c r="BV198" s="79" t="s">
        <v>3256</v>
      </c>
      <c r="BW198" s="79" t="s">
        <v>3782</v>
      </c>
      <c r="CH198" s="105">
        <f t="shared" si="29"/>
        <v>-1.1641532182693481E-9</v>
      </c>
    </row>
    <row r="199" spans="1:115" x14ac:dyDescent="0.3">
      <c r="A199" s="79">
        <v>1</v>
      </c>
      <c r="B199" s="112">
        <f>SUBTOTAL(9,$A$22:A199)</f>
        <v>173</v>
      </c>
      <c r="C199" s="118" t="s">
        <v>514</v>
      </c>
      <c r="D199" s="103">
        <f t="shared" ref="D199:D212" si="39">E199+F199+G199+H199+I199+J199+L199+N199+P199+R199+T199+U199+V199+W199+X199+Y199+Z199+AA199+AB199+AC199+AD199+AE199</f>
        <v>8609876.6600000001</v>
      </c>
      <c r="E199" s="120">
        <v>0</v>
      </c>
      <c r="F199" s="120">
        <v>0</v>
      </c>
      <c r="G199" s="120">
        <v>0</v>
      </c>
      <c r="H199" s="120">
        <v>0</v>
      </c>
      <c r="I199" s="120">
        <v>0</v>
      </c>
      <c r="J199" s="120">
        <v>0</v>
      </c>
      <c r="K199" s="133">
        <v>0</v>
      </c>
      <c r="L199" s="134">
        <v>0</v>
      </c>
      <c r="M199" s="135">
        <v>1023</v>
      </c>
      <c r="N199" s="103">
        <v>8317505.3799999999</v>
      </c>
      <c r="O199" s="120">
        <v>0</v>
      </c>
      <c r="P199" s="120">
        <v>0</v>
      </c>
      <c r="Q199" s="103">
        <v>0</v>
      </c>
      <c r="R199" s="103">
        <v>0</v>
      </c>
      <c r="S199" s="120">
        <v>0</v>
      </c>
      <c r="T199" s="120">
        <v>0</v>
      </c>
      <c r="U199" s="120">
        <v>0</v>
      </c>
      <c r="V199" s="120">
        <v>0</v>
      </c>
      <c r="W199" s="120">
        <v>0</v>
      </c>
      <c r="X199" s="120">
        <v>0</v>
      </c>
      <c r="Y199" s="120">
        <v>0</v>
      </c>
      <c r="Z199" s="120">
        <v>0</v>
      </c>
      <c r="AA199" s="120">
        <v>0</v>
      </c>
      <c r="AB199" s="120">
        <v>0</v>
      </c>
      <c r="AC199" s="103">
        <f>ROUND(N199*2.14%,2)</f>
        <v>177994.62</v>
      </c>
      <c r="AD199" s="120">
        <v>114376.66</v>
      </c>
      <c r="AE199" s="120">
        <v>0</v>
      </c>
      <c r="AF199" s="93">
        <v>2023</v>
      </c>
      <c r="AG199" s="93">
        <v>2023</v>
      </c>
      <c r="AH199" s="93">
        <v>2023</v>
      </c>
      <c r="AI199" s="107"/>
      <c r="AJ199" s="107"/>
      <c r="AK199" s="107"/>
      <c r="AL199" s="107"/>
      <c r="AM199" s="108" t="s">
        <v>16957</v>
      </c>
      <c r="AN199" s="108" t="s">
        <v>16956</v>
      </c>
      <c r="AO199" s="108">
        <v>0</v>
      </c>
      <c r="AP199" s="108" t="s">
        <v>16976</v>
      </c>
      <c r="AQ199" s="108" t="s">
        <v>16961</v>
      </c>
      <c r="AR199" s="108" t="s">
        <v>16967</v>
      </c>
      <c r="AS199" s="108"/>
      <c r="AT199" s="108"/>
      <c r="AU199" s="108"/>
      <c r="AV199" s="108"/>
      <c r="AW199" s="108" t="s">
        <v>618</v>
      </c>
      <c r="AX199" s="109">
        <v>3917.4</v>
      </c>
      <c r="AY199" s="109">
        <v>1055</v>
      </c>
      <c r="AZ199" s="108" t="s">
        <v>2993</v>
      </c>
      <c r="BA199" s="108" t="s">
        <v>17015</v>
      </c>
      <c r="BB199" s="110"/>
      <c r="BC199" s="111">
        <f t="shared" si="38"/>
        <v>32</v>
      </c>
      <c r="BJ199" s="79" t="str">
        <f>VLOOKUP(C199,BM:BO,3,FALSE)</f>
        <v>899.100</v>
      </c>
      <c r="BM199" s="79" t="s">
        <v>3786</v>
      </c>
      <c r="BN199" s="79" t="s">
        <v>2981</v>
      </c>
      <c r="BO199" s="79" t="s">
        <v>3787</v>
      </c>
      <c r="BU199" s="79" t="s">
        <v>3786</v>
      </c>
      <c r="BV199" s="79" t="s">
        <v>2981</v>
      </c>
      <c r="BW199" s="79" t="s">
        <v>3787</v>
      </c>
      <c r="CH199" s="105">
        <f t="shared" si="29"/>
        <v>2.6193447411060333E-10</v>
      </c>
    </row>
    <row r="200" spans="1:115" x14ac:dyDescent="0.3">
      <c r="A200" s="79">
        <v>1</v>
      </c>
      <c r="B200" s="112">
        <f>SUBTOTAL(9,$A$22:A200)</f>
        <v>174</v>
      </c>
      <c r="C200" s="118" t="s">
        <v>515</v>
      </c>
      <c r="D200" s="103">
        <f t="shared" si="39"/>
        <v>6014407</v>
      </c>
      <c r="E200" s="120">
        <v>0</v>
      </c>
      <c r="F200" s="120">
        <v>0</v>
      </c>
      <c r="G200" s="120">
        <v>0</v>
      </c>
      <c r="H200" s="120">
        <v>0</v>
      </c>
      <c r="I200" s="120">
        <v>0</v>
      </c>
      <c r="J200" s="120">
        <v>0</v>
      </c>
      <c r="K200" s="133">
        <v>0</v>
      </c>
      <c r="L200" s="134">
        <v>0</v>
      </c>
      <c r="M200" s="136">
        <v>680</v>
      </c>
      <c r="N200" s="103">
        <v>5756987.6600000001</v>
      </c>
      <c r="O200" s="120">
        <v>0</v>
      </c>
      <c r="P200" s="120">
        <v>0</v>
      </c>
      <c r="Q200" s="103">
        <v>0</v>
      </c>
      <c r="R200" s="103">
        <v>0</v>
      </c>
      <c r="S200" s="120">
        <v>0</v>
      </c>
      <c r="T200" s="120">
        <v>0</v>
      </c>
      <c r="U200" s="120">
        <v>0</v>
      </c>
      <c r="V200" s="120">
        <v>0</v>
      </c>
      <c r="W200" s="120">
        <v>0</v>
      </c>
      <c r="X200" s="120">
        <v>0</v>
      </c>
      <c r="Y200" s="120">
        <v>0</v>
      </c>
      <c r="Z200" s="120">
        <v>0</v>
      </c>
      <c r="AA200" s="120">
        <v>0</v>
      </c>
      <c r="AB200" s="120">
        <v>0</v>
      </c>
      <c r="AC200" s="103">
        <f>ROUND(N200*2.14%,2)</f>
        <v>123199.54</v>
      </c>
      <c r="AD200" s="103">
        <v>134219.79999999999</v>
      </c>
      <c r="AE200" s="120">
        <v>0</v>
      </c>
      <c r="AF200" s="93">
        <v>2023</v>
      </c>
      <c r="AG200" s="93">
        <v>2023</v>
      </c>
      <c r="AH200" s="93">
        <v>2023</v>
      </c>
      <c r="AI200" s="107"/>
      <c r="AJ200" s="107"/>
      <c r="AK200" s="107"/>
      <c r="AL200" s="107"/>
      <c r="AM200" s="108" t="s">
        <v>16963</v>
      </c>
      <c r="AN200" s="108" t="s">
        <v>16954</v>
      </c>
      <c r="AO200" s="108">
        <v>0</v>
      </c>
      <c r="AP200" s="108" t="s">
        <v>16967</v>
      </c>
      <c r="AQ200" s="108" t="s">
        <v>16961</v>
      </c>
      <c r="AR200" s="108" t="s">
        <v>16966</v>
      </c>
      <c r="AS200" s="108"/>
      <c r="AT200" s="108"/>
      <c r="AU200" s="108"/>
      <c r="AV200" s="108"/>
      <c r="AW200" s="108" t="s">
        <v>843</v>
      </c>
      <c r="AX200" s="109">
        <v>2900.26</v>
      </c>
      <c r="AY200" s="109">
        <v>680</v>
      </c>
      <c r="AZ200" s="108" t="s">
        <v>2993</v>
      </c>
      <c r="BA200" s="108" t="s">
        <v>17015</v>
      </c>
      <c r="BB200" s="110"/>
      <c r="BC200" s="111">
        <f t="shared" si="38"/>
        <v>0</v>
      </c>
      <c r="BJ200" s="79" t="str">
        <f>VLOOKUP(C200,BM:BO,3,FALSE)</f>
        <v>679.350</v>
      </c>
      <c r="BM200" s="79" t="s">
        <v>3788</v>
      </c>
      <c r="BN200" s="79" t="s">
        <v>1141</v>
      </c>
      <c r="BO200" s="79" t="s">
        <v>3789</v>
      </c>
      <c r="BU200" s="79" t="s">
        <v>3788</v>
      </c>
      <c r="BV200" s="79" t="s">
        <v>1141</v>
      </c>
      <c r="BW200" s="79" t="s">
        <v>3789</v>
      </c>
      <c r="CH200" s="105">
        <f t="shared" si="29"/>
        <v>-1.1641532182693481E-10</v>
      </c>
    </row>
    <row r="201" spans="1:115" x14ac:dyDescent="0.3">
      <c r="A201" s="79">
        <v>1</v>
      </c>
      <c r="B201" s="112">
        <f>SUBTOTAL(9,$A$22:A201)</f>
        <v>175</v>
      </c>
      <c r="C201" s="118" t="s">
        <v>3284</v>
      </c>
      <c r="D201" s="103">
        <f t="shared" si="39"/>
        <v>15028707.939999999</v>
      </c>
      <c r="E201" s="120">
        <v>0</v>
      </c>
      <c r="F201" s="120">
        <v>0</v>
      </c>
      <c r="G201" s="120">
        <v>0</v>
      </c>
      <c r="H201" s="120">
        <v>0</v>
      </c>
      <c r="I201" s="120">
        <v>0</v>
      </c>
      <c r="J201" s="120">
        <v>0</v>
      </c>
      <c r="K201" s="133">
        <v>0</v>
      </c>
      <c r="L201" s="134">
        <v>0</v>
      </c>
      <c r="M201" s="136">
        <v>0</v>
      </c>
      <c r="N201" s="135">
        <v>0</v>
      </c>
      <c r="O201" s="120">
        <v>0</v>
      </c>
      <c r="P201" s="120">
        <v>0</v>
      </c>
      <c r="Q201" s="103">
        <v>0</v>
      </c>
      <c r="R201" s="103">
        <v>0</v>
      </c>
      <c r="S201" s="120">
        <v>0</v>
      </c>
      <c r="T201" s="120">
        <v>0</v>
      </c>
      <c r="U201" s="103">
        <v>14349892.300000001</v>
      </c>
      <c r="V201" s="120">
        <v>0</v>
      </c>
      <c r="W201" s="120">
        <v>0</v>
      </c>
      <c r="X201" s="120">
        <v>0</v>
      </c>
      <c r="Y201" s="120">
        <v>0</v>
      </c>
      <c r="Z201" s="120">
        <v>0</v>
      </c>
      <c r="AA201" s="120">
        <v>0</v>
      </c>
      <c r="AB201" s="120">
        <v>0</v>
      </c>
      <c r="AC201" s="120">
        <f>ROUND(U201*2.14%,2)</f>
        <v>307087.7</v>
      </c>
      <c r="AD201" s="120">
        <v>371727.94</v>
      </c>
      <c r="AE201" s="120">
        <v>0</v>
      </c>
      <c r="AF201" s="93">
        <v>2023</v>
      </c>
      <c r="AG201" s="93">
        <v>2023</v>
      </c>
      <c r="AH201" s="93">
        <v>2023</v>
      </c>
      <c r="AI201" s="107"/>
      <c r="AJ201" s="107"/>
      <c r="AK201" s="107"/>
      <c r="AL201" s="107"/>
      <c r="AM201" s="108" t="s">
        <v>16972</v>
      </c>
      <c r="AN201" s="108" t="s">
        <v>16963</v>
      </c>
      <c r="AO201" s="108"/>
      <c r="AP201" s="108" t="s">
        <v>16961</v>
      </c>
      <c r="AQ201" s="108" t="s">
        <v>16975</v>
      </c>
      <c r="AR201" s="108" t="s">
        <v>16967</v>
      </c>
      <c r="AS201" s="108"/>
      <c r="AT201" s="108"/>
      <c r="AU201" s="108"/>
      <c r="AV201" s="108"/>
      <c r="AW201" s="108">
        <v>1974</v>
      </c>
      <c r="AX201" s="109">
        <v>4926.6000000000004</v>
      </c>
      <c r="AY201" s="109">
        <v>1710</v>
      </c>
      <c r="AZ201" s="108" t="s">
        <v>2993</v>
      </c>
      <c r="BA201" s="108" t="s">
        <v>17015</v>
      </c>
      <c r="BB201" s="110"/>
      <c r="BC201" s="111">
        <f t="shared" si="38"/>
        <v>1710</v>
      </c>
      <c r="CH201" s="105">
        <f t="shared" si="29"/>
        <v>-1.280568540096283E-9</v>
      </c>
    </row>
    <row r="202" spans="1:115" x14ac:dyDescent="0.3">
      <c r="A202" s="79">
        <v>1</v>
      </c>
      <c r="B202" s="112">
        <f>SUBTOTAL(9,$A$22:A202)</f>
        <v>176</v>
      </c>
      <c r="C202" s="118" t="s">
        <v>517</v>
      </c>
      <c r="D202" s="103">
        <f t="shared" si="39"/>
        <v>3463144.67</v>
      </c>
      <c r="E202" s="120">
        <v>0</v>
      </c>
      <c r="F202" s="120">
        <v>0</v>
      </c>
      <c r="G202" s="120">
        <v>0</v>
      </c>
      <c r="H202" s="120">
        <v>0</v>
      </c>
      <c r="I202" s="120">
        <v>0</v>
      </c>
      <c r="J202" s="120">
        <v>0</v>
      </c>
      <c r="K202" s="133">
        <v>0</v>
      </c>
      <c r="L202" s="134">
        <v>0</v>
      </c>
      <c r="M202" s="135">
        <v>420</v>
      </c>
      <c r="N202" s="103">
        <v>3317752.1</v>
      </c>
      <c r="O202" s="120">
        <v>0</v>
      </c>
      <c r="P202" s="120">
        <v>0</v>
      </c>
      <c r="Q202" s="103">
        <v>0</v>
      </c>
      <c r="R202" s="103">
        <v>0</v>
      </c>
      <c r="S202" s="120">
        <v>0</v>
      </c>
      <c r="T202" s="120">
        <v>0</v>
      </c>
      <c r="U202" s="120">
        <v>0</v>
      </c>
      <c r="V202" s="120">
        <v>0</v>
      </c>
      <c r="W202" s="120">
        <v>0</v>
      </c>
      <c r="X202" s="120">
        <v>0</v>
      </c>
      <c r="Y202" s="120">
        <v>0</v>
      </c>
      <c r="Z202" s="120">
        <v>0</v>
      </c>
      <c r="AA202" s="120">
        <v>0</v>
      </c>
      <c r="AB202" s="120">
        <v>0</v>
      </c>
      <c r="AC202" s="103">
        <f>ROUND(N202*2.14%,2)+0.01</f>
        <v>70999.899999999994</v>
      </c>
      <c r="AD202" s="103">
        <v>74392.67</v>
      </c>
      <c r="AE202" s="120">
        <v>0</v>
      </c>
      <c r="AF202" s="93">
        <v>2023</v>
      </c>
      <c r="AG202" s="93">
        <v>2023</v>
      </c>
      <c r="AH202" s="93">
        <v>2023</v>
      </c>
      <c r="AI202" s="107"/>
      <c r="AJ202" s="107"/>
      <c r="AK202" s="107"/>
      <c r="AL202" s="107"/>
      <c r="AM202" s="108" t="s">
        <v>16973</v>
      </c>
      <c r="AN202" s="108" t="s">
        <v>16966</v>
      </c>
      <c r="AO202" s="108">
        <v>0</v>
      </c>
      <c r="AP202" s="108" t="s">
        <v>16959</v>
      </c>
      <c r="AQ202" s="108" t="s">
        <v>16960</v>
      </c>
      <c r="AR202" s="108">
        <v>0</v>
      </c>
      <c r="AS202" s="108"/>
      <c r="AT202" s="108"/>
      <c r="AU202" s="108"/>
      <c r="AV202" s="108"/>
      <c r="AW202" s="108" t="s">
        <v>633</v>
      </c>
      <c r="AX202" s="109">
        <v>396.6</v>
      </c>
      <c r="AY202" s="109" t="s">
        <v>2985</v>
      </c>
      <c r="AZ202" s="108" t="s">
        <v>2968</v>
      </c>
      <c r="BA202" s="108" t="s">
        <v>17015</v>
      </c>
      <c r="BB202" s="110"/>
      <c r="BC202" s="111" t="e">
        <f t="shared" si="38"/>
        <v>#VALUE!</v>
      </c>
      <c r="BJ202" s="79" t="str">
        <f>VLOOKUP(C202,BM:BO,3,FALSE)</f>
        <v>нет данных</v>
      </c>
      <c r="BM202" s="79" t="s">
        <v>746</v>
      </c>
      <c r="BN202" s="79" t="s">
        <v>1344</v>
      </c>
      <c r="BO202" s="79" t="s">
        <v>3792</v>
      </c>
      <c r="BU202" s="79" t="s">
        <v>746</v>
      </c>
      <c r="BV202" s="79" t="s">
        <v>1344</v>
      </c>
      <c r="BW202" s="79" t="s">
        <v>3792</v>
      </c>
      <c r="CH202" s="105">
        <f t="shared" si="29"/>
        <v>-1.6007106751203537E-10</v>
      </c>
    </row>
    <row r="203" spans="1:115" x14ac:dyDescent="0.3">
      <c r="A203" s="79">
        <v>1</v>
      </c>
      <c r="B203" s="112">
        <f>SUBTOTAL(9,$A$22:A203)</f>
        <v>177</v>
      </c>
      <c r="C203" s="118" t="s">
        <v>518</v>
      </c>
      <c r="D203" s="103">
        <f t="shared" si="39"/>
        <v>7387436.6600000001</v>
      </c>
      <c r="E203" s="120">
        <v>0</v>
      </c>
      <c r="F203" s="120">
        <v>0</v>
      </c>
      <c r="G203" s="120">
        <v>0</v>
      </c>
      <c r="H203" s="120">
        <v>0</v>
      </c>
      <c r="I203" s="120">
        <v>0</v>
      </c>
      <c r="J203" s="120">
        <v>0</v>
      </c>
      <c r="K203" s="133">
        <v>0</v>
      </c>
      <c r="L203" s="134">
        <v>0</v>
      </c>
      <c r="M203" s="135">
        <v>833</v>
      </c>
      <c r="N203" s="103">
        <v>7096039.0800000001</v>
      </c>
      <c r="O203" s="120">
        <v>0</v>
      </c>
      <c r="P203" s="120">
        <v>0</v>
      </c>
      <c r="Q203" s="103">
        <v>0</v>
      </c>
      <c r="R203" s="103">
        <v>0</v>
      </c>
      <c r="S203" s="120">
        <v>0</v>
      </c>
      <c r="T203" s="120">
        <v>0</v>
      </c>
      <c r="U203" s="120">
        <v>0</v>
      </c>
      <c r="V203" s="120">
        <v>0</v>
      </c>
      <c r="W203" s="120">
        <v>0</v>
      </c>
      <c r="X203" s="120">
        <v>0</v>
      </c>
      <c r="Y203" s="120">
        <v>0</v>
      </c>
      <c r="Z203" s="120">
        <v>0</v>
      </c>
      <c r="AA203" s="120">
        <v>0</v>
      </c>
      <c r="AB203" s="120">
        <v>0</v>
      </c>
      <c r="AC203" s="103">
        <f>ROUND(N203*2.14%,2)</f>
        <v>151855.24</v>
      </c>
      <c r="AD203" s="103">
        <v>139542.34</v>
      </c>
      <c r="AE203" s="120">
        <v>0</v>
      </c>
      <c r="AF203" s="93">
        <v>2023</v>
      </c>
      <c r="AG203" s="93">
        <v>2023</v>
      </c>
      <c r="AH203" s="93">
        <v>2023</v>
      </c>
      <c r="AI203" s="107"/>
      <c r="AJ203" s="107"/>
      <c r="AK203" s="107"/>
      <c r="AL203" s="107"/>
      <c r="AM203" s="108" t="s">
        <v>16970</v>
      </c>
      <c r="AN203" s="108" t="s">
        <v>16968</v>
      </c>
      <c r="AO203" s="108">
        <v>0</v>
      </c>
      <c r="AP203" s="108" t="s">
        <v>16967</v>
      </c>
      <c r="AQ203" s="108" t="s">
        <v>16971</v>
      </c>
      <c r="AR203" s="108" t="s">
        <v>16967</v>
      </c>
      <c r="AS203" s="108"/>
      <c r="AT203" s="108"/>
      <c r="AU203" s="108"/>
      <c r="AV203" s="108"/>
      <c r="AW203" s="108" t="s">
        <v>663</v>
      </c>
      <c r="AX203" s="109">
        <v>4381.5</v>
      </c>
      <c r="AY203" s="109">
        <v>822.4</v>
      </c>
      <c r="AZ203" s="108" t="s">
        <v>3043</v>
      </c>
      <c r="BA203" s="108" t="s">
        <v>17015</v>
      </c>
      <c r="BB203" s="110"/>
      <c r="BC203" s="111">
        <f t="shared" si="38"/>
        <v>-10.600000000000023</v>
      </c>
      <c r="BJ203" s="79" t="str">
        <f>VLOOKUP(C203,BM:BO,3,FALSE)</f>
        <v>822.400</v>
      </c>
      <c r="BM203" s="79" t="s">
        <v>523</v>
      </c>
      <c r="BN203" s="79" t="s">
        <v>2981</v>
      </c>
      <c r="BO203" s="79" t="s">
        <v>3793</v>
      </c>
      <c r="BU203" s="79" t="s">
        <v>523</v>
      </c>
      <c r="BV203" s="79" t="s">
        <v>2981</v>
      </c>
      <c r="BW203" s="79" t="s">
        <v>3793</v>
      </c>
      <c r="CH203" s="105">
        <f t="shared" si="29"/>
        <v>8.7311491370201111E-11</v>
      </c>
    </row>
    <row r="204" spans="1:115" x14ac:dyDescent="0.3">
      <c r="A204" s="79">
        <v>1</v>
      </c>
      <c r="B204" s="112">
        <f>SUBTOTAL(9,$A$22:A204)</f>
        <v>178</v>
      </c>
      <c r="C204" s="118" t="s">
        <v>519</v>
      </c>
      <c r="D204" s="103">
        <f t="shared" si="39"/>
        <v>5439187.5700000003</v>
      </c>
      <c r="E204" s="120">
        <v>0</v>
      </c>
      <c r="F204" s="120">
        <v>0</v>
      </c>
      <c r="G204" s="120">
        <v>0</v>
      </c>
      <c r="H204" s="120">
        <v>0</v>
      </c>
      <c r="I204" s="120">
        <v>0</v>
      </c>
      <c r="J204" s="120">
        <v>0</v>
      </c>
      <c r="K204" s="133">
        <v>0</v>
      </c>
      <c r="L204" s="134">
        <v>0</v>
      </c>
      <c r="M204" s="137">
        <v>650</v>
      </c>
      <c r="N204" s="103">
        <v>5185666.7300000004</v>
      </c>
      <c r="O204" s="120">
        <v>0</v>
      </c>
      <c r="P204" s="120">
        <v>0</v>
      </c>
      <c r="Q204" s="103">
        <v>0</v>
      </c>
      <c r="R204" s="103">
        <v>0</v>
      </c>
      <c r="S204" s="120">
        <v>0</v>
      </c>
      <c r="T204" s="120">
        <v>0</v>
      </c>
      <c r="U204" s="120">
        <v>0</v>
      </c>
      <c r="V204" s="120">
        <v>0</v>
      </c>
      <c r="W204" s="120">
        <v>0</v>
      </c>
      <c r="X204" s="120">
        <v>0</v>
      </c>
      <c r="Y204" s="120">
        <v>0</v>
      </c>
      <c r="Z204" s="120">
        <v>0</v>
      </c>
      <c r="AA204" s="120">
        <v>0</v>
      </c>
      <c r="AB204" s="120">
        <v>0</v>
      </c>
      <c r="AC204" s="103">
        <f>ROUND(N204*2.14%,2)</f>
        <v>110973.27</v>
      </c>
      <c r="AD204" s="103">
        <v>142547.57</v>
      </c>
      <c r="AE204" s="120">
        <v>0</v>
      </c>
      <c r="AF204" s="93">
        <v>2023</v>
      </c>
      <c r="AG204" s="93">
        <v>2023</v>
      </c>
      <c r="AH204" s="93">
        <v>2023</v>
      </c>
      <c r="AI204" s="107"/>
      <c r="AJ204" s="107"/>
      <c r="AK204" s="107"/>
      <c r="AL204" s="107"/>
      <c r="AM204" s="108" t="s">
        <v>16970</v>
      </c>
      <c r="AN204" s="108" t="s">
        <v>16959</v>
      </c>
      <c r="AO204" s="108">
        <v>0</v>
      </c>
      <c r="AP204" s="108" t="s">
        <v>16967</v>
      </c>
      <c r="AQ204" s="108" t="s">
        <v>16967</v>
      </c>
      <c r="AR204" s="108">
        <v>0</v>
      </c>
      <c r="AS204" s="108"/>
      <c r="AT204" s="108"/>
      <c r="AU204" s="108"/>
      <c r="AV204" s="108"/>
      <c r="AW204" s="108" t="s">
        <v>717</v>
      </c>
      <c r="AX204" s="109">
        <v>1468.2</v>
      </c>
      <c r="AY204" s="109">
        <v>726</v>
      </c>
      <c r="AZ204" s="108" t="s">
        <v>2968</v>
      </c>
      <c r="BA204" s="108" t="s">
        <v>717</v>
      </c>
      <c r="BB204" s="110"/>
      <c r="BC204" s="111">
        <f t="shared" si="38"/>
        <v>76</v>
      </c>
      <c r="BJ204" s="79" t="str">
        <f>VLOOKUP(C204,BM:BO,3,FALSE)</f>
        <v>596.000</v>
      </c>
      <c r="BM204" s="79" t="s">
        <v>562</v>
      </c>
      <c r="BN204" s="79" t="s">
        <v>3206</v>
      </c>
      <c r="BO204" s="79" t="s">
        <v>3795</v>
      </c>
      <c r="BU204" s="79" t="s">
        <v>562</v>
      </c>
      <c r="BV204" s="79" t="s">
        <v>3206</v>
      </c>
      <c r="BW204" s="79" t="s">
        <v>3795</v>
      </c>
      <c r="CH204" s="105">
        <f t="shared" si="29"/>
        <v>-1.7462298274040222E-10</v>
      </c>
    </row>
    <row r="205" spans="1:115" x14ac:dyDescent="0.3">
      <c r="A205" s="79">
        <v>1</v>
      </c>
      <c r="B205" s="112">
        <f>SUBTOTAL(9,$A$22:A205)</f>
        <v>179</v>
      </c>
      <c r="C205" s="118" t="s">
        <v>520</v>
      </c>
      <c r="D205" s="103">
        <f t="shared" si="39"/>
        <v>6294788.0300000003</v>
      </c>
      <c r="E205" s="120">
        <v>0</v>
      </c>
      <c r="F205" s="120">
        <v>0</v>
      </c>
      <c r="G205" s="120">
        <v>0</v>
      </c>
      <c r="H205" s="120">
        <v>0</v>
      </c>
      <c r="I205" s="120">
        <v>0</v>
      </c>
      <c r="J205" s="120">
        <v>0</v>
      </c>
      <c r="K205" s="133">
        <v>0</v>
      </c>
      <c r="L205" s="134">
        <v>0</v>
      </c>
      <c r="M205" s="135">
        <v>747</v>
      </c>
      <c r="N205" s="103">
        <v>5985826.5099999998</v>
      </c>
      <c r="O205" s="120">
        <v>0</v>
      </c>
      <c r="P205" s="120">
        <v>0</v>
      </c>
      <c r="Q205" s="103">
        <v>0</v>
      </c>
      <c r="R205" s="103">
        <v>0</v>
      </c>
      <c r="S205" s="120">
        <v>0</v>
      </c>
      <c r="T205" s="120">
        <v>0</v>
      </c>
      <c r="U205" s="120">
        <v>0</v>
      </c>
      <c r="V205" s="120">
        <v>0</v>
      </c>
      <c r="W205" s="120">
        <v>0</v>
      </c>
      <c r="X205" s="120">
        <v>0</v>
      </c>
      <c r="Y205" s="120">
        <v>0</v>
      </c>
      <c r="Z205" s="120">
        <v>0</v>
      </c>
      <c r="AA205" s="120">
        <v>0</v>
      </c>
      <c r="AB205" s="120">
        <v>0</v>
      </c>
      <c r="AC205" s="103">
        <f>ROUND(N205*2.14%,2)</f>
        <v>128096.69</v>
      </c>
      <c r="AD205" s="103">
        <v>180864.83</v>
      </c>
      <c r="AE205" s="120">
        <v>0</v>
      </c>
      <c r="AF205" s="93">
        <v>2023</v>
      </c>
      <c r="AG205" s="93">
        <v>2023</v>
      </c>
      <c r="AH205" s="93">
        <v>2023</v>
      </c>
      <c r="AI205" s="107"/>
      <c r="AJ205" s="107"/>
      <c r="AK205" s="107"/>
      <c r="AL205" s="107"/>
      <c r="AM205" s="108" t="s">
        <v>16963</v>
      </c>
      <c r="AN205" s="108" t="s">
        <v>16954</v>
      </c>
      <c r="AO205" s="108">
        <v>0</v>
      </c>
      <c r="AP205" s="108" t="s">
        <v>16966</v>
      </c>
      <c r="AQ205" s="108" t="s">
        <v>16975</v>
      </c>
      <c r="AR205" s="108" t="s">
        <v>16966</v>
      </c>
      <c r="AS205" s="108"/>
      <c r="AT205" s="108"/>
      <c r="AU205" s="108"/>
      <c r="AV205" s="108"/>
      <c r="AW205" s="108" t="s">
        <v>843</v>
      </c>
      <c r="AX205" s="109">
        <v>2458</v>
      </c>
      <c r="AY205" s="109">
        <v>747</v>
      </c>
      <c r="AZ205" s="108" t="s">
        <v>2968</v>
      </c>
      <c r="BA205" s="108" t="s">
        <v>17015</v>
      </c>
      <c r="BB205" s="110"/>
      <c r="BC205" s="111">
        <f t="shared" si="38"/>
        <v>0</v>
      </c>
      <c r="BJ205" s="79" t="str">
        <f>VLOOKUP(C205,BM:BO,3,FALSE)</f>
        <v>505.600</v>
      </c>
      <c r="BM205" s="79" t="s">
        <v>3796</v>
      </c>
      <c r="BN205" s="79" t="s">
        <v>1344</v>
      </c>
      <c r="BO205" s="79" t="s">
        <v>3798</v>
      </c>
      <c r="BU205" s="79" t="s">
        <v>3796</v>
      </c>
      <c r="BV205" s="79" t="s">
        <v>1344</v>
      </c>
      <c r="BW205" s="79" t="s">
        <v>3798</v>
      </c>
      <c r="CH205" s="105">
        <f t="shared" si="29"/>
        <v>4.9476511776447296E-10</v>
      </c>
    </row>
    <row r="206" spans="1:115" x14ac:dyDescent="0.3">
      <c r="A206" s="79">
        <v>1</v>
      </c>
      <c r="B206" s="112">
        <f>SUBTOTAL(9,$A$22:A206)</f>
        <v>180</v>
      </c>
      <c r="C206" s="118" t="s">
        <v>522</v>
      </c>
      <c r="D206" s="103">
        <f t="shared" si="39"/>
        <v>10587190.48</v>
      </c>
      <c r="E206" s="120">
        <v>0</v>
      </c>
      <c r="F206" s="120">
        <v>0</v>
      </c>
      <c r="G206" s="120">
        <v>0</v>
      </c>
      <c r="H206" s="120">
        <v>0</v>
      </c>
      <c r="I206" s="120">
        <v>0</v>
      </c>
      <c r="J206" s="120">
        <v>0</v>
      </c>
      <c r="K206" s="133">
        <v>0</v>
      </c>
      <c r="L206" s="134">
        <v>0</v>
      </c>
      <c r="M206" s="135">
        <v>1250.83</v>
      </c>
      <c r="N206" s="103">
        <v>10213486.390000001</v>
      </c>
      <c r="O206" s="120">
        <v>0</v>
      </c>
      <c r="P206" s="120">
        <v>0</v>
      </c>
      <c r="Q206" s="103">
        <v>0</v>
      </c>
      <c r="R206" s="103">
        <v>0</v>
      </c>
      <c r="S206" s="120">
        <v>0</v>
      </c>
      <c r="T206" s="120">
        <v>0</v>
      </c>
      <c r="U206" s="120">
        <v>0</v>
      </c>
      <c r="V206" s="120">
        <v>0</v>
      </c>
      <c r="W206" s="120">
        <v>0</v>
      </c>
      <c r="X206" s="120">
        <v>0</v>
      </c>
      <c r="Y206" s="120">
        <v>0</v>
      </c>
      <c r="Z206" s="120">
        <v>0</v>
      </c>
      <c r="AA206" s="120">
        <v>0</v>
      </c>
      <c r="AB206" s="120">
        <v>0</v>
      </c>
      <c r="AC206" s="103">
        <f>ROUND(N206*2.14%,2)</f>
        <v>218568.61</v>
      </c>
      <c r="AD206" s="120">
        <v>155135.48000000001</v>
      </c>
      <c r="AE206" s="120">
        <v>0</v>
      </c>
      <c r="AF206" s="93">
        <v>2023</v>
      </c>
      <c r="AG206" s="93">
        <v>2023</v>
      </c>
      <c r="AH206" s="93">
        <v>2023</v>
      </c>
      <c r="AI206" s="107"/>
      <c r="AJ206" s="107"/>
      <c r="AK206" s="107"/>
      <c r="AL206" s="107"/>
      <c r="AM206" s="108" t="s">
        <v>16963</v>
      </c>
      <c r="AN206" s="108" t="s">
        <v>16954</v>
      </c>
      <c r="AO206" s="108">
        <v>0</v>
      </c>
      <c r="AP206" s="108" t="s">
        <v>16967</v>
      </c>
      <c r="AQ206" s="108" t="s">
        <v>16971</v>
      </c>
      <c r="AR206" s="108" t="s">
        <v>16967</v>
      </c>
      <c r="AS206" s="108"/>
      <c r="AT206" s="108"/>
      <c r="AU206" s="108"/>
      <c r="AV206" s="108"/>
      <c r="AW206" s="108" t="s">
        <v>780</v>
      </c>
      <c r="AX206" s="109">
        <v>6873.1</v>
      </c>
      <c r="AY206" s="109">
        <v>1286.23</v>
      </c>
      <c r="AZ206" s="108" t="s">
        <v>2993</v>
      </c>
      <c r="BA206" s="108" t="s">
        <v>17015</v>
      </c>
      <c r="BB206" s="110"/>
      <c r="BC206" s="111">
        <f t="shared" si="38"/>
        <v>35.400000000000091</v>
      </c>
      <c r="BJ206" s="79" t="str">
        <f>VLOOKUP(C206,BM:BO,3,FALSE)</f>
        <v>1169.300</v>
      </c>
      <c r="BM206" s="79" t="s">
        <v>3801</v>
      </c>
      <c r="BN206" s="79" t="s">
        <v>621</v>
      </c>
      <c r="BO206" s="79" t="s">
        <v>1399</v>
      </c>
      <c r="BU206" s="79" t="s">
        <v>3801</v>
      </c>
      <c r="BV206" s="79" t="s">
        <v>621</v>
      </c>
      <c r="BW206" s="79" t="s">
        <v>1399</v>
      </c>
      <c r="CH206" s="105">
        <f t="shared" si="29"/>
        <v>-1.4551915228366852E-10</v>
      </c>
    </row>
    <row r="207" spans="1:115" s="124" customFormat="1" x14ac:dyDescent="0.3">
      <c r="A207" s="79">
        <v>1</v>
      </c>
      <c r="B207" s="112">
        <f>SUBTOTAL(9,$A$22:A207)</f>
        <v>181</v>
      </c>
      <c r="C207" s="101" t="s">
        <v>3531</v>
      </c>
      <c r="D207" s="103">
        <f t="shared" si="39"/>
        <v>7018078.2599999998</v>
      </c>
      <c r="E207" s="138">
        <v>0</v>
      </c>
      <c r="F207" s="138">
        <v>0</v>
      </c>
      <c r="G207" s="138">
        <v>0</v>
      </c>
      <c r="H207" s="138">
        <v>0</v>
      </c>
      <c r="I207" s="138">
        <v>0</v>
      </c>
      <c r="J207" s="138">
        <v>0</v>
      </c>
      <c r="K207" s="139">
        <v>0</v>
      </c>
      <c r="L207" s="138">
        <v>0</v>
      </c>
      <c r="M207" s="121">
        <v>0</v>
      </c>
      <c r="N207" s="121">
        <v>0</v>
      </c>
      <c r="O207" s="121">
        <v>0</v>
      </c>
      <c r="P207" s="121">
        <v>0</v>
      </c>
      <c r="Q207" s="121">
        <v>0</v>
      </c>
      <c r="R207" s="121">
        <v>0</v>
      </c>
      <c r="S207" s="121">
        <v>209</v>
      </c>
      <c r="T207" s="121">
        <v>6871038.0499999998</v>
      </c>
      <c r="U207" s="121">
        <v>0</v>
      </c>
      <c r="V207" s="121">
        <v>0</v>
      </c>
      <c r="W207" s="121">
        <v>0</v>
      </c>
      <c r="X207" s="121">
        <v>0</v>
      </c>
      <c r="Y207" s="121">
        <v>0</v>
      </c>
      <c r="Z207" s="121">
        <v>0</v>
      </c>
      <c r="AA207" s="121">
        <v>0</v>
      </c>
      <c r="AB207" s="121">
        <v>0</v>
      </c>
      <c r="AC207" s="121">
        <f t="shared" ref="AC207:AC212" si="40">ROUND(N207*2.14%,2)+ROUND(E207*2.14%,2)+ROUND(F207*2.14%,2)+ROUND(G207*2.14%,2)+ROUND(H207*2.14%,2)+ROUND(I207*2.14%,2)+ROUND(J207*2.14%,2)+ROUND(L207*2.14%,2)+ROUND(P207*2.14%,2)+ROUND(R207*2.14%,2)+ROUND(T207*2.14%,2)+ROUND(U207*2.14%,2)+ROUND(V207*2.14%,2)+ROUND(W207*2.14%,2)+ROUND(X207*2.14%,2)+ROUND(Y207*2.14%,2)+ROUND(Z207*2.14%,2)+ROUND(AA207*2.14%,2)+ROUND(AB207*2.14%,2)</f>
        <v>147040.21</v>
      </c>
      <c r="AD207" s="121">
        <v>0</v>
      </c>
      <c r="AE207" s="121">
        <v>0</v>
      </c>
      <c r="AF207" s="122" t="s">
        <v>17055</v>
      </c>
      <c r="AG207" s="122">
        <v>2023</v>
      </c>
      <c r="AH207" s="123">
        <v>2023</v>
      </c>
      <c r="AT207" s="124" t="e">
        <f>VLOOKUP(C207,AW:AX,2,FALSE)</f>
        <v>#N/A</v>
      </c>
      <c r="BW207" s="125"/>
      <c r="CE207" s="124" t="e">
        <f>VLOOKUP(C207,CF:CG,2,FALSE)</f>
        <v>#N/A</v>
      </c>
      <c r="CH207" s="105">
        <f t="shared" si="29"/>
        <v>-2.9103830456733704E-11</v>
      </c>
      <c r="CL207" s="124" t="e">
        <f>VLOOKUP(C207,CM:CN,2,FALSE)</f>
        <v>#N/A</v>
      </c>
      <c r="DK207" s="124" t="e">
        <f>VLOOKUP(C207,DL:DM,2,FALSE)</f>
        <v>#N/A</v>
      </c>
    </row>
    <row r="208" spans="1:115" s="124" customFormat="1" x14ac:dyDescent="0.3">
      <c r="A208" s="79">
        <v>1</v>
      </c>
      <c r="B208" s="112">
        <f>SUBTOTAL(9,$A$22:A208)</f>
        <v>182</v>
      </c>
      <c r="C208" s="101" t="s">
        <v>3682</v>
      </c>
      <c r="D208" s="103">
        <f t="shared" si="39"/>
        <v>3399267.6599999997</v>
      </c>
      <c r="E208" s="121">
        <v>0</v>
      </c>
      <c r="F208" s="121">
        <v>0</v>
      </c>
      <c r="G208" s="121">
        <v>0</v>
      </c>
      <c r="H208" s="121">
        <v>0</v>
      </c>
      <c r="I208" s="121">
        <v>3132244.09</v>
      </c>
      <c r="J208" s="121">
        <v>0</v>
      </c>
      <c r="K208" s="131">
        <v>0</v>
      </c>
      <c r="L208" s="121">
        <v>0</v>
      </c>
      <c r="M208" s="121">
        <v>0</v>
      </c>
      <c r="N208" s="121">
        <v>0</v>
      </c>
      <c r="O208" s="121">
        <v>0</v>
      </c>
      <c r="P208" s="121">
        <v>0</v>
      </c>
      <c r="Q208" s="121">
        <v>0</v>
      </c>
      <c r="R208" s="121">
        <v>0</v>
      </c>
      <c r="S208" s="121">
        <v>0</v>
      </c>
      <c r="T208" s="121">
        <v>0</v>
      </c>
      <c r="U208" s="121">
        <v>0</v>
      </c>
      <c r="V208" s="121">
        <v>0</v>
      </c>
      <c r="W208" s="121">
        <v>0</v>
      </c>
      <c r="X208" s="121">
        <v>0</v>
      </c>
      <c r="Y208" s="121">
        <v>0</v>
      </c>
      <c r="Z208" s="121">
        <v>0</v>
      </c>
      <c r="AA208" s="121">
        <v>0</v>
      </c>
      <c r="AB208" s="121">
        <v>0</v>
      </c>
      <c r="AC208" s="121">
        <f t="shared" si="40"/>
        <v>67030.02</v>
      </c>
      <c r="AD208" s="121">
        <v>199993.55</v>
      </c>
      <c r="AE208" s="121">
        <v>0</v>
      </c>
      <c r="AF208" s="122">
        <v>2023</v>
      </c>
      <c r="AG208" s="122">
        <v>2023</v>
      </c>
      <c r="AH208" s="123">
        <v>2023</v>
      </c>
      <c r="BW208" s="125"/>
      <c r="CA208" s="124" t="e">
        <f>VLOOKUP(C208,CB:CC,2,FALSE)</f>
        <v>#N/A</v>
      </c>
      <c r="CE208" s="124" t="e">
        <f>VLOOKUP(C208,CF:CG,2,FALSE)</f>
        <v>#N/A</v>
      </c>
      <c r="CH208" s="105">
        <f t="shared" si="29"/>
        <v>-1.7462298274040222E-10</v>
      </c>
      <c r="CL208" s="124" t="e">
        <f>VLOOKUP(C208,CM:CN,2,FALSE)</f>
        <v>#N/A</v>
      </c>
      <c r="DK208" s="124" t="e">
        <f>VLOOKUP(C208,DL:DM,2,FALSE)</f>
        <v>#N/A</v>
      </c>
    </row>
    <row r="209" spans="1:115" s="124" customFormat="1" x14ac:dyDescent="0.3">
      <c r="A209" s="79">
        <v>1</v>
      </c>
      <c r="B209" s="112">
        <f>SUBTOTAL(9,$A$22:A209)</f>
        <v>183</v>
      </c>
      <c r="C209" s="101" t="s">
        <v>3551</v>
      </c>
      <c r="D209" s="103">
        <f t="shared" si="39"/>
        <v>18809755.130000003</v>
      </c>
      <c r="E209" s="138">
        <v>0</v>
      </c>
      <c r="F209" s="138">
        <v>0</v>
      </c>
      <c r="G209" s="138">
        <v>0</v>
      </c>
      <c r="H209" s="138">
        <v>0</v>
      </c>
      <c r="I209" s="138">
        <v>0</v>
      </c>
      <c r="J209" s="138">
        <v>0</v>
      </c>
      <c r="K209" s="139">
        <v>0</v>
      </c>
      <c r="L209" s="138">
        <v>0</v>
      </c>
      <c r="M209" s="121">
        <v>2129.6</v>
      </c>
      <c r="N209" s="121">
        <v>18415660.010000002</v>
      </c>
      <c r="O209" s="121">
        <v>0</v>
      </c>
      <c r="P209" s="121">
        <v>0</v>
      </c>
      <c r="Q209" s="121">
        <v>0</v>
      </c>
      <c r="R209" s="121">
        <v>0</v>
      </c>
      <c r="S209" s="121">
        <v>0</v>
      </c>
      <c r="T209" s="121">
        <v>0</v>
      </c>
      <c r="U209" s="121">
        <v>0</v>
      </c>
      <c r="V209" s="121">
        <v>0</v>
      </c>
      <c r="W209" s="121">
        <v>0</v>
      </c>
      <c r="X209" s="121">
        <v>0</v>
      </c>
      <c r="Y209" s="121">
        <v>0</v>
      </c>
      <c r="Z209" s="121">
        <v>0</v>
      </c>
      <c r="AA209" s="121">
        <v>0</v>
      </c>
      <c r="AB209" s="121">
        <v>0</v>
      </c>
      <c r="AC209" s="121">
        <f t="shared" si="40"/>
        <v>394095.12</v>
      </c>
      <c r="AD209" s="121">
        <v>0</v>
      </c>
      <c r="AE209" s="121">
        <v>0</v>
      </c>
      <c r="AF209" s="122" t="s">
        <v>17055</v>
      </c>
      <c r="AG209" s="122">
        <v>2023</v>
      </c>
      <c r="AH209" s="123">
        <v>2023</v>
      </c>
      <c r="AT209" s="124" t="e">
        <f>VLOOKUP(C209,AW:AX,2,FALSE)</f>
        <v>#N/A</v>
      </c>
      <c r="BW209" s="125"/>
      <c r="CE209" s="124" t="e">
        <f>VLOOKUP(C209,CF:CG,2,FALSE)</f>
        <v>#N/A</v>
      </c>
      <c r="CH209" s="105">
        <f t="shared" si="29"/>
        <v>1.0477378964424133E-9</v>
      </c>
      <c r="CL209" s="124" t="e">
        <f>VLOOKUP(C209,CM:CN,2,FALSE)</f>
        <v>#N/A</v>
      </c>
      <c r="DK209" s="124" t="e">
        <f>VLOOKUP(C209,DL:DM,2,FALSE)</f>
        <v>#N/A</v>
      </c>
    </row>
    <row r="210" spans="1:115" s="124" customFormat="1" x14ac:dyDescent="0.3">
      <c r="A210" s="79">
        <v>1</v>
      </c>
      <c r="B210" s="112">
        <f>SUBTOTAL(9,$A$22:A210)</f>
        <v>184</v>
      </c>
      <c r="C210" s="101" t="s">
        <v>642</v>
      </c>
      <c r="D210" s="103">
        <f t="shared" si="39"/>
        <v>8378586.0800000001</v>
      </c>
      <c r="E210" s="132">
        <v>0</v>
      </c>
      <c r="F210" s="132">
        <v>0</v>
      </c>
      <c r="G210" s="132">
        <v>0</v>
      </c>
      <c r="H210" s="132">
        <v>0</v>
      </c>
      <c r="I210" s="132">
        <v>0</v>
      </c>
      <c r="J210" s="132">
        <v>0</v>
      </c>
      <c r="K210" s="131">
        <v>0</v>
      </c>
      <c r="L210" s="121">
        <v>0</v>
      </c>
      <c r="M210" s="121">
        <v>936.26</v>
      </c>
      <c r="N210" s="121">
        <v>8203041</v>
      </c>
      <c r="O210" s="121">
        <v>0</v>
      </c>
      <c r="P210" s="121">
        <v>0</v>
      </c>
      <c r="Q210" s="121">
        <v>0</v>
      </c>
      <c r="R210" s="121">
        <v>0</v>
      </c>
      <c r="S210" s="121">
        <v>0</v>
      </c>
      <c r="T210" s="121">
        <v>0</v>
      </c>
      <c r="U210" s="121">
        <v>0</v>
      </c>
      <c r="V210" s="121">
        <v>0</v>
      </c>
      <c r="W210" s="121">
        <v>0</v>
      </c>
      <c r="X210" s="121">
        <v>0</v>
      </c>
      <c r="Y210" s="121">
        <v>0</v>
      </c>
      <c r="Z210" s="121">
        <v>0</v>
      </c>
      <c r="AA210" s="121">
        <v>0</v>
      </c>
      <c r="AB210" s="121">
        <v>0</v>
      </c>
      <c r="AC210" s="121">
        <f t="shared" si="40"/>
        <v>175545.08</v>
      </c>
      <c r="AD210" s="140">
        <v>0</v>
      </c>
      <c r="AE210" s="121">
        <v>0</v>
      </c>
      <c r="AF210" s="122" t="s">
        <v>17055</v>
      </c>
      <c r="AG210" s="122">
        <v>2023</v>
      </c>
      <c r="AH210" s="123">
        <v>2023</v>
      </c>
      <c r="AT210" s="124" t="e">
        <f>VLOOKUP(C210,AW:AX,2,FALSE)</f>
        <v>#N/A</v>
      </c>
      <c r="BW210" s="125"/>
      <c r="CA210" s="124" t="e">
        <f>VLOOKUP(C210,CB:CC,2,FALSE)</f>
        <v>#N/A</v>
      </c>
      <c r="CE210" s="124" t="e">
        <f>VLOOKUP(C210,CF:CG,2,FALSE)</f>
        <v>#N/A</v>
      </c>
      <c r="CH210" s="105">
        <f t="shared" si="29"/>
        <v>8.7311491370201111E-11</v>
      </c>
      <c r="CL210" s="124" t="e">
        <f>VLOOKUP(C210,CM:CN,2,FALSE)</f>
        <v>#N/A</v>
      </c>
      <c r="DK210" s="124" t="e">
        <f>VLOOKUP(C210,DL:DM,2,FALSE)</f>
        <v>#N/A</v>
      </c>
    </row>
    <row r="211" spans="1:115" s="124" customFormat="1" x14ac:dyDescent="0.3">
      <c r="A211" s="79">
        <v>1</v>
      </c>
      <c r="B211" s="112">
        <f>SUBTOTAL(9,$A$22:A211)</f>
        <v>185</v>
      </c>
      <c r="C211" s="101" t="s">
        <v>17052</v>
      </c>
      <c r="D211" s="103">
        <f t="shared" si="39"/>
        <v>9655445.5599999987</v>
      </c>
      <c r="E211" s="132">
        <v>0</v>
      </c>
      <c r="F211" s="132">
        <v>0</v>
      </c>
      <c r="G211" s="132">
        <v>0</v>
      </c>
      <c r="H211" s="132">
        <v>0</v>
      </c>
      <c r="I211" s="132">
        <v>0</v>
      </c>
      <c r="J211" s="132">
        <v>0</v>
      </c>
      <c r="K211" s="131">
        <v>0</v>
      </c>
      <c r="L211" s="121">
        <v>0</v>
      </c>
      <c r="M211" s="121">
        <v>1100</v>
      </c>
      <c r="N211" s="121">
        <v>9453148.1899999995</v>
      </c>
      <c r="O211" s="121">
        <v>0</v>
      </c>
      <c r="P211" s="121">
        <v>0</v>
      </c>
      <c r="Q211" s="121">
        <v>0</v>
      </c>
      <c r="R211" s="121">
        <v>0</v>
      </c>
      <c r="S211" s="121">
        <v>0</v>
      </c>
      <c r="T211" s="121">
        <v>0</v>
      </c>
      <c r="U211" s="121">
        <v>0</v>
      </c>
      <c r="V211" s="121">
        <v>0</v>
      </c>
      <c r="W211" s="121">
        <v>0</v>
      </c>
      <c r="X211" s="121">
        <v>0</v>
      </c>
      <c r="Y211" s="121">
        <v>0</v>
      </c>
      <c r="Z211" s="121">
        <v>0</v>
      </c>
      <c r="AA211" s="121">
        <v>0</v>
      </c>
      <c r="AB211" s="121">
        <v>0</v>
      </c>
      <c r="AC211" s="121">
        <f t="shared" si="40"/>
        <v>202297.37</v>
      </c>
      <c r="AD211" s="140">
        <v>0</v>
      </c>
      <c r="AE211" s="121">
        <v>0</v>
      </c>
      <c r="AF211" s="122" t="s">
        <v>17055</v>
      </c>
      <c r="AG211" s="122">
        <v>2023</v>
      </c>
      <c r="AH211" s="123">
        <v>2023</v>
      </c>
      <c r="AT211" s="124" t="e">
        <f>VLOOKUP(C211,AW:AX,2,FALSE)</f>
        <v>#N/A</v>
      </c>
      <c r="BW211" s="125"/>
      <c r="CA211" s="124" t="e">
        <f>VLOOKUP(C211,CB:CC,2,FALSE)</f>
        <v>#N/A</v>
      </c>
      <c r="CE211" s="124" t="e">
        <f>VLOOKUP(C211,CF:CG,2,FALSE)</f>
        <v>#N/A</v>
      </c>
      <c r="CH211" s="105">
        <f t="shared" si="29"/>
        <v>-8.149072527885437E-10</v>
      </c>
      <c r="CL211" s="124" t="e">
        <f>VLOOKUP(C211,CM:CN,2,FALSE)</f>
        <v>#N/A</v>
      </c>
      <c r="DK211" s="124" t="e">
        <f>VLOOKUP(C211,DL:DM,2,FALSE)</f>
        <v>#N/A</v>
      </c>
    </row>
    <row r="212" spans="1:115" s="124" customFormat="1" x14ac:dyDescent="0.3">
      <c r="A212" s="79">
        <v>1</v>
      </c>
      <c r="B212" s="112">
        <f>SUBTOTAL(9,$A$22:A212)</f>
        <v>186</v>
      </c>
      <c r="C212" s="101" t="s">
        <v>17386</v>
      </c>
      <c r="D212" s="103">
        <f t="shared" si="39"/>
        <v>9091549.8300000001</v>
      </c>
      <c r="E212" s="121">
        <v>0</v>
      </c>
      <c r="F212" s="121">
        <v>0</v>
      </c>
      <c r="G212" s="121">
        <v>0</v>
      </c>
      <c r="H212" s="121">
        <v>0</v>
      </c>
      <c r="I212" s="121">
        <v>0</v>
      </c>
      <c r="J212" s="121">
        <v>0</v>
      </c>
      <c r="K212" s="131">
        <v>0</v>
      </c>
      <c r="L212" s="121">
        <v>0</v>
      </c>
      <c r="M212" s="121">
        <v>1104.8800000000001</v>
      </c>
      <c r="N212" s="121">
        <v>8901067</v>
      </c>
      <c r="O212" s="121">
        <v>0</v>
      </c>
      <c r="P212" s="121">
        <v>0</v>
      </c>
      <c r="Q212" s="121">
        <v>0</v>
      </c>
      <c r="R212" s="121">
        <v>0</v>
      </c>
      <c r="S212" s="121">
        <v>0</v>
      </c>
      <c r="T212" s="121">
        <v>0</v>
      </c>
      <c r="U212" s="121">
        <v>0</v>
      </c>
      <c r="V212" s="121">
        <v>0</v>
      </c>
      <c r="W212" s="121">
        <v>0</v>
      </c>
      <c r="X212" s="121">
        <v>0</v>
      </c>
      <c r="Y212" s="121">
        <v>0</v>
      </c>
      <c r="Z212" s="121">
        <v>0</v>
      </c>
      <c r="AA212" s="121">
        <v>0</v>
      </c>
      <c r="AB212" s="121">
        <v>0</v>
      </c>
      <c r="AC212" s="121">
        <f t="shared" si="40"/>
        <v>190482.83</v>
      </c>
      <c r="AD212" s="121">
        <v>0</v>
      </c>
      <c r="AE212" s="121">
        <v>0</v>
      </c>
      <c r="AF212" s="122" t="s">
        <v>17055</v>
      </c>
      <c r="AG212" s="122">
        <v>2023</v>
      </c>
      <c r="AH212" s="123">
        <v>2023</v>
      </c>
      <c r="BW212" s="125"/>
      <c r="CA212" s="124" t="e">
        <f>VLOOKUP(C212,CB:CC,2,FALSE)</f>
        <v>#N/A</v>
      </c>
      <c r="CE212" s="124" t="e">
        <f>VLOOKUP(C212,CF:CG,2,FALSE)</f>
        <v>#N/A</v>
      </c>
      <c r="CH212" s="105">
        <f t="shared" si="29"/>
        <v>8.7311491370201111E-11</v>
      </c>
      <c r="CL212" s="124" t="e">
        <f>VLOOKUP(C212,CM:CN,2,FALSE)</f>
        <v>#N/A</v>
      </c>
      <c r="DK212" s="124" t="e">
        <f>VLOOKUP(C212,DL:DM,2,FALSE)</f>
        <v>#N/A</v>
      </c>
    </row>
    <row r="213" spans="1:115" x14ac:dyDescent="0.3">
      <c r="A213" s="79">
        <v>1</v>
      </c>
      <c r="B213" s="112">
        <f>SUBTOTAL(9,$A$22:A213)</f>
        <v>187</v>
      </c>
      <c r="C213" s="118" t="s">
        <v>516</v>
      </c>
      <c r="D213" s="103">
        <f>E213+F213+G213+H213+I213+J213+L213+N213+P213+R213+T213+U213+V213+W213+X213+Y213+Z213+AA213+AB213+AC213+AD213+AE213</f>
        <v>180000</v>
      </c>
      <c r="E213" s="120">
        <v>0</v>
      </c>
      <c r="F213" s="120">
        <v>0</v>
      </c>
      <c r="G213" s="120">
        <v>0</v>
      </c>
      <c r="H213" s="120">
        <v>0</v>
      </c>
      <c r="I213" s="120">
        <v>0</v>
      </c>
      <c r="J213" s="120">
        <v>0</v>
      </c>
      <c r="K213" s="133">
        <v>0</v>
      </c>
      <c r="L213" s="134">
        <v>0</v>
      </c>
      <c r="M213" s="136">
        <v>0</v>
      </c>
      <c r="N213" s="103">
        <v>0</v>
      </c>
      <c r="O213" s="120">
        <v>0</v>
      </c>
      <c r="P213" s="120">
        <v>0</v>
      </c>
      <c r="Q213" s="103">
        <v>0</v>
      </c>
      <c r="R213" s="103">
        <v>0</v>
      </c>
      <c r="S213" s="120">
        <v>0</v>
      </c>
      <c r="T213" s="120">
        <v>0</v>
      </c>
      <c r="U213" s="120">
        <v>0</v>
      </c>
      <c r="V213" s="120">
        <v>0</v>
      </c>
      <c r="W213" s="120">
        <v>0</v>
      </c>
      <c r="X213" s="120">
        <v>0</v>
      </c>
      <c r="Y213" s="120">
        <v>0</v>
      </c>
      <c r="Z213" s="120">
        <v>0</v>
      </c>
      <c r="AA213" s="120">
        <v>0</v>
      </c>
      <c r="AB213" s="120">
        <v>0</v>
      </c>
      <c r="AC213" s="103">
        <f>ROUND(N213*2.14%,2)</f>
        <v>0</v>
      </c>
      <c r="AD213" s="103">
        <v>180000</v>
      </c>
      <c r="AE213" s="120">
        <v>0</v>
      </c>
      <c r="AF213" s="93">
        <v>2023</v>
      </c>
      <c r="AG213" s="93" t="s">
        <v>17055</v>
      </c>
      <c r="AH213" s="93" t="s">
        <v>17055</v>
      </c>
      <c r="AI213" s="107"/>
      <c r="AJ213" s="107"/>
      <c r="AK213" s="107"/>
      <c r="AL213" s="107"/>
      <c r="AM213" s="108" t="s">
        <v>16973</v>
      </c>
      <c r="AN213" s="108" t="s">
        <v>16974</v>
      </c>
      <c r="AO213" s="108">
        <v>0</v>
      </c>
      <c r="AP213" s="108" t="s">
        <v>16959</v>
      </c>
      <c r="AQ213" s="108" t="s">
        <v>16967</v>
      </c>
      <c r="AR213" s="108" t="s">
        <v>16967</v>
      </c>
      <c r="AS213" s="108"/>
      <c r="AT213" s="108"/>
      <c r="AU213" s="108"/>
      <c r="AV213" s="108"/>
      <c r="AW213" s="108" t="s">
        <v>2224</v>
      </c>
      <c r="AX213" s="109">
        <v>1159.1300000000001</v>
      </c>
      <c r="AY213" s="109">
        <v>650</v>
      </c>
      <c r="AZ213" s="108" t="s">
        <v>2968</v>
      </c>
      <c r="BA213" s="108" t="s">
        <v>17015</v>
      </c>
      <c r="BB213" s="110"/>
      <c r="BC213" s="111">
        <f>AY213-M213</f>
        <v>650</v>
      </c>
      <c r="BJ213" s="79" t="str">
        <f>VLOOKUP(C213,BM:BO,3,FALSE)</f>
        <v>886.900</v>
      </c>
      <c r="BM213" s="79" t="s">
        <v>3790</v>
      </c>
      <c r="BN213" s="79" t="s">
        <v>1141</v>
      </c>
      <c r="BO213" s="79" t="s">
        <v>3791</v>
      </c>
      <c r="BU213" s="79" t="s">
        <v>3790</v>
      </c>
      <c r="BV213" s="79" t="s">
        <v>1141</v>
      </c>
      <c r="BW213" s="79" t="s">
        <v>3791</v>
      </c>
      <c r="CH213" s="105">
        <f>D213-E213-F213-G213-H213-I213-J213-L213-N213-P213-R213-T213-U213-V213-W213-X213-Y213-Z213-AA213-AB213-AC213-AD213-AE213</f>
        <v>0</v>
      </c>
    </row>
    <row r="214" spans="1:115" x14ac:dyDescent="0.3">
      <c r="B214" s="106" t="s">
        <v>534</v>
      </c>
      <c r="C214" s="106"/>
      <c r="D214" s="102">
        <f>SUM(D215:D221)</f>
        <v>24808077.649999999</v>
      </c>
      <c r="E214" s="103">
        <f t="shared" ref="E214:AE214" si="41">SUM(E215:E221)</f>
        <v>247395.82</v>
      </c>
      <c r="F214" s="103">
        <f t="shared" si="41"/>
        <v>0</v>
      </c>
      <c r="G214" s="103">
        <f t="shared" si="41"/>
        <v>0</v>
      </c>
      <c r="H214" s="103">
        <f t="shared" si="41"/>
        <v>0</v>
      </c>
      <c r="I214" s="103">
        <f t="shared" si="41"/>
        <v>0</v>
      </c>
      <c r="J214" s="103">
        <f t="shared" si="41"/>
        <v>0</v>
      </c>
      <c r="K214" s="104">
        <f t="shared" si="41"/>
        <v>0</v>
      </c>
      <c r="L214" s="103">
        <f t="shared" si="41"/>
        <v>0</v>
      </c>
      <c r="M214" s="103">
        <f t="shared" si="41"/>
        <v>3463.3940000000002</v>
      </c>
      <c r="N214" s="103">
        <f t="shared" si="41"/>
        <v>23421321.350000001</v>
      </c>
      <c r="O214" s="103">
        <f t="shared" si="41"/>
        <v>0</v>
      </c>
      <c r="P214" s="103">
        <f t="shared" si="41"/>
        <v>0</v>
      </c>
      <c r="Q214" s="103">
        <f t="shared" si="41"/>
        <v>0</v>
      </c>
      <c r="R214" s="103">
        <f t="shared" si="41"/>
        <v>0</v>
      </c>
      <c r="S214" s="103">
        <f t="shared" si="41"/>
        <v>0</v>
      </c>
      <c r="T214" s="103">
        <f t="shared" si="41"/>
        <v>0</v>
      </c>
      <c r="U214" s="103">
        <f t="shared" si="41"/>
        <v>0</v>
      </c>
      <c r="V214" s="103">
        <f t="shared" si="41"/>
        <v>0</v>
      </c>
      <c r="W214" s="103">
        <f t="shared" si="41"/>
        <v>0</v>
      </c>
      <c r="X214" s="103">
        <f t="shared" si="41"/>
        <v>0</v>
      </c>
      <c r="Y214" s="103">
        <f t="shared" si="41"/>
        <v>0</v>
      </c>
      <c r="Z214" s="103">
        <f t="shared" si="41"/>
        <v>0</v>
      </c>
      <c r="AA214" s="103">
        <f t="shared" si="41"/>
        <v>0</v>
      </c>
      <c r="AB214" s="103">
        <f t="shared" si="41"/>
        <v>0</v>
      </c>
      <c r="AC214" s="103">
        <f t="shared" si="41"/>
        <v>506510.53999999992</v>
      </c>
      <c r="AD214" s="103">
        <f t="shared" si="41"/>
        <v>632849.94000000006</v>
      </c>
      <c r="AE214" s="103">
        <f t="shared" si="41"/>
        <v>0</v>
      </c>
      <c r="AF214" s="93" t="s">
        <v>17029</v>
      </c>
      <c r="AG214" s="93" t="s">
        <v>17029</v>
      </c>
      <c r="AH214" s="93" t="s">
        <v>17029</v>
      </c>
      <c r="AI214" s="107"/>
      <c r="AJ214" s="107"/>
      <c r="AK214" s="107"/>
      <c r="AL214" s="107"/>
      <c r="AM214" s="108"/>
      <c r="AN214" s="108"/>
      <c r="AO214" s="108"/>
      <c r="AP214" s="108"/>
      <c r="AQ214" s="108"/>
      <c r="AR214" s="108"/>
      <c r="AS214" s="108"/>
      <c r="AT214" s="108"/>
      <c r="AU214" s="108"/>
      <c r="AV214" s="108"/>
      <c r="AW214" s="108"/>
      <c r="AX214" s="109"/>
      <c r="AY214" s="109"/>
      <c r="AZ214" s="108"/>
      <c r="BA214" s="108"/>
      <c r="BB214" s="110"/>
      <c r="BC214" s="111">
        <f t="shared" si="38"/>
        <v>-3463.3940000000002</v>
      </c>
      <c r="BJ214" s="79" t="e">
        <f>VLOOKUP(C214,BM:BO,3,FALSE)</f>
        <v>#N/A</v>
      </c>
      <c r="BM214" s="79" t="s">
        <v>524</v>
      </c>
      <c r="BN214" s="79" t="s">
        <v>864</v>
      </c>
      <c r="BO214" s="79" t="s">
        <v>3122</v>
      </c>
      <c r="BU214" s="79" t="s">
        <v>524</v>
      </c>
      <c r="BV214" s="79" t="s">
        <v>864</v>
      </c>
      <c r="BW214" s="79" t="s">
        <v>3122</v>
      </c>
      <c r="CH214" s="105">
        <f t="shared" si="29"/>
        <v>-3.2596290111541748E-9</v>
      </c>
    </row>
    <row r="215" spans="1:115" x14ac:dyDescent="0.3">
      <c r="A215" s="79">
        <v>1</v>
      </c>
      <c r="B215" s="112">
        <f>SUBTOTAL(9,$A$22:A215)</f>
        <v>188</v>
      </c>
      <c r="C215" s="118" t="s">
        <v>523</v>
      </c>
      <c r="D215" s="103">
        <f t="shared" ref="D215:D221" si="42">E215+F215+G215+H215+I215+J215+L215+N215+P215+R215+T215+U215+V215+W215+X215+Y215+Z215+AA215+AB215+AC215+AD215+AE215</f>
        <v>5529192.29</v>
      </c>
      <c r="E215" s="120">
        <v>0</v>
      </c>
      <c r="F215" s="120">
        <v>0</v>
      </c>
      <c r="G215" s="120">
        <v>0</v>
      </c>
      <c r="H215" s="120">
        <v>0</v>
      </c>
      <c r="I215" s="120">
        <v>0</v>
      </c>
      <c r="J215" s="120">
        <v>0</v>
      </c>
      <c r="K215" s="128">
        <v>0</v>
      </c>
      <c r="L215" s="120">
        <v>0</v>
      </c>
      <c r="M215" s="129">
        <v>617.9</v>
      </c>
      <c r="N215" s="103">
        <v>5218170.17</v>
      </c>
      <c r="O215" s="120">
        <v>0</v>
      </c>
      <c r="P215" s="120">
        <v>0</v>
      </c>
      <c r="Q215" s="103">
        <v>0</v>
      </c>
      <c r="R215" s="103">
        <v>0</v>
      </c>
      <c r="S215" s="120">
        <v>0</v>
      </c>
      <c r="T215" s="120">
        <v>0</v>
      </c>
      <c r="U215" s="120">
        <v>0</v>
      </c>
      <c r="V215" s="120">
        <v>0</v>
      </c>
      <c r="W215" s="120">
        <v>0</v>
      </c>
      <c r="X215" s="120">
        <v>0</v>
      </c>
      <c r="Y215" s="120">
        <v>0</v>
      </c>
      <c r="Z215" s="120">
        <v>0</v>
      </c>
      <c r="AA215" s="120">
        <v>0</v>
      </c>
      <c r="AB215" s="120">
        <v>0</v>
      </c>
      <c r="AC215" s="103">
        <f>ROUND(N215*2.14%,2)</f>
        <v>111668.84</v>
      </c>
      <c r="AD215" s="103">
        <v>199353.28</v>
      </c>
      <c r="AE215" s="120">
        <v>0</v>
      </c>
      <c r="AF215" s="93">
        <v>2023</v>
      </c>
      <c r="AG215" s="93">
        <v>2023</v>
      </c>
      <c r="AH215" s="93">
        <v>2023</v>
      </c>
      <c r="AI215" s="107"/>
      <c r="AJ215" s="107"/>
      <c r="AK215" s="107"/>
      <c r="AL215" s="107"/>
      <c r="AM215" s="108" t="s">
        <v>16972</v>
      </c>
      <c r="AN215" s="108" t="s">
        <v>16966</v>
      </c>
      <c r="AO215" s="108" t="s">
        <v>16971</v>
      </c>
      <c r="AP215" s="108" t="s">
        <v>16967</v>
      </c>
      <c r="AQ215" s="108" t="s">
        <v>16964</v>
      </c>
      <c r="AR215" s="108" t="s">
        <v>16967</v>
      </c>
      <c r="AS215" s="108"/>
      <c r="AT215" s="108"/>
      <c r="AU215" s="108"/>
      <c r="AV215" s="108"/>
      <c r="AW215" s="108" t="s">
        <v>1269</v>
      </c>
      <c r="AX215" s="109">
        <v>5594.5</v>
      </c>
      <c r="AY215" s="109">
        <v>617.9</v>
      </c>
      <c r="AZ215" s="108" t="s">
        <v>2993</v>
      </c>
      <c r="BA215" s="108">
        <v>2010</v>
      </c>
      <c r="BB215" s="110"/>
      <c r="BC215" s="111">
        <f t="shared" si="38"/>
        <v>0</v>
      </c>
      <c r="BJ215" s="79" t="str">
        <f>VLOOKUP(C215,BM:BO,3,FALSE)</f>
        <v>617.900</v>
      </c>
      <c r="BM215" s="79" t="s">
        <v>3803</v>
      </c>
      <c r="BN215" s="79" t="s">
        <v>1344</v>
      </c>
      <c r="BO215" s="79" t="s">
        <v>1059</v>
      </c>
      <c r="BU215" s="79" t="s">
        <v>3803</v>
      </c>
      <c r="BV215" s="79" t="s">
        <v>1344</v>
      </c>
      <c r="BW215" s="79" t="s">
        <v>1059</v>
      </c>
      <c r="CH215" s="105">
        <f t="shared" si="29"/>
        <v>1.1641532182693481E-10</v>
      </c>
    </row>
    <row r="216" spans="1:115" x14ac:dyDescent="0.3">
      <c r="A216" s="79">
        <v>1</v>
      </c>
      <c r="B216" s="112">
        <f>SUBTOTAL(9,$A$22:A216)</f>
        <v>189</v>
      </c>
      <c r="C216" s="118" t="s">
        <v>525</v>
      </c>
      <c r="D216" s="103">
        <f t="shared" si="42"/>
        <v>4409116.4800000004</v>
      </c>
      <c r="E216" s="120">
        <v>0</v>
      </c>
      <c r="F216" s="120">
        <v>0</v>
      </c>
      <c r="G216" s="120">
        <v>0</v>
      </c>
      <c r="H216" s="120">
        <v>0</v>
      </c>
      <c r="I216" s="120">
        <v>0</v>
      </c>
      <c r="J216" s="120">
        <v>0</v>
      </c>
      <c r="K216" s="128">
        <v>0</v>
      </c>
      <c r="L216" s="120">
        <v>0</v>
      </c>
      <c r="M216" s="129">
        <v>523.29999999999995</v>
      </c>
      <c r="N216" s="103">
        <v>4140509.58</v>
      </c>
      <c r="O216" s="120">
        <v>0</v>
      </c>
      <c r="P216" s="120">
        <v>0</v>
      </c>
      <c r="Q216" s="103">
        <v>0</v>
      </c>
      <c r="R216" s="103">
        <v>0</v>
      </c>
      <c r="S216" s="120">
        <v>0</v>
      </c>
      <c r="T216" s="120">
        <v>0</v>
      </c>
      <c r="U216" s="120">
        <v>0</v>
      </c>
      <c r="V216" s="120">
        <v>0</v>
      </c>
      <c r="W216" s="120">
        <v>0</v>
      </c>
      <c r="X216" s="120">
        <v>0</v>
      </c>
      <c r="Y216" s="120">
        <v>0</v>
      </c>
      <c r="Z216" s="120">
        <v>0</v>
      </c>
      <c r="AA216" s="120">
        <v>0</v>
      </c>
      <c r="AB216" s="120">
        <v>0</v>
      </c>
      <c r="AC216" s="103">
        <f>ROUND(N216*2.14%,2)-0.01</f>
        <v>88606.900000000009</v>
      </c>
      <c r="AD216" s="103">
        <v>180000</v>
      </c>
      <c r="AE216" s="120">
        <v>0</v>
      </c>
      <c r="AF216" s="93">
        <v>2023</v>
      </c>
      <c r="AG216" s="93">
        <v>2023</v>
      </c>
      <c r="AH216" s="93">
        <v>2023</v>
      </c>
      <c r="AI216" s="107"/>
      <c r="AJ216" s="107"/>
      <c r="AK216" s="107"/>
      <c r="AL216" s="107"/>
      <c r="AM216" s="108" t="s">
        <v>16958</v>
      </c>
      <c r="AN216" s="108" t="s">
        <v>16970</v>
      </c>
      <c r="AO216" s="108">
        <v>0</v>
      </c>
      <c r="AP216" s="108" t="s">
        <v>16974</v>
      </c>
      <c r="AQ216" s="108" t="s">
        <v>16964</v>
      </c>
      <c r="AR216" s="108" t="s">
        <v>16967</v>
      </c>
      <c r="AS216" s="108" t="s">
        <v>16985</v>
      </c>
      <c r="AT216" s="108"/>
      <c r="AU216" s="108"/>
      <c r="AV216" s="108"/>
      <c r="AW216" s="108" t="s">
        <v>782</v>
      </c>
      <c r="AX216" s="109">
        <v>2061.3000000000002</v>
      </c>
      <c r="AY216" s="109">
        <v>523.29999999999995</v>
      </c>
      <c r="AZ216" s="108" t="s">
        <v>2968</v>
      </c>
      <c r="BA216" s="108" t="s">
        <v>3206</v>
      </c>
      <c r="BB216" s="110"/>
      <c r="BC216" s="111">
        <f t="shared" si="38"/>
        <v>0</v>
      </c>
      <c r="BJ216" s="79" t="str">
        <f>VLOOKUP(C216,BM:BO,3,FALSE)</f>
        <v>643.000</v>
      </c>
      <c r="BM216" s="79" t="s">
        <v>3809</v>
      </c>
      <c r="BN216" s="79" t="s">
        <v>1344</v>
      </c>
      <c r="BO216" s="79" t="s">
        <v>2393</v>
      </c>
      <c r="BU216" s="79" t="s">
        <v>3809</v>
      </c>
      <c r="BV216" s="79" t="s">
        <v>1344</v>
      </c>
      <c r="BW216" s="79" t="s">
        <v>2393</v>
      </c>
      <c r="CH216" s="105">
        <f t="shared" si="29"/>
        <v>3.4924596548080444E-10</v>
      </c>
    </row>
    <row r="217" spans="1:115" x14ac:dyDescent="0.3">
      <c r="A217" s="79">
        <v>1</v>
      </c>
      <c r="B217" s="112">
        <f>SUBTOTAL(9,$A$22:A217)</f>
        <v>190</v>
      </c>
      <c r="C217" s="118" t="s">
        <v>526</v>
      </c>
      <c r="D217" s="103">
        <f t="shared" si="42"/>
        <v>356186.75</v>
      </c>
      <c r="E217" s="120">
        <v>247395.82</v>
      </c>
      <c r="F217" s="120">
        <v>0</v>
      </c>
      <c r="G217" s="120">
        <v>0</v>
      </c>
      <c r="H217" s="120">
        <v>0</v>
      </c>
      <c r="I217" s="120">
        <v>0</v>
      </c>
      <c r="J217" s="120">
        <v>0</v>
      </c>
      <c r="K217" s="128">
        <v>0</v>
      </c>
      <c r="L217" s="120">
        <v>0</v>
      </c>
      <c r="M217" s="129">
        <v>0</v>
      </c>
      <c r="N217" s="103">
        <v>0</v>
      </c>
      <c r="O217" s="120">
        <v>0</v>
      </c>
      <c r="P217" s="120">
        <v>0</v>
      </c>
      <c r="Q217" s="103">
        <v>0</v>
      </c>
      <c r="R217" s="103">
        <v>0</v>
      </c>
      <c r="S217" s="120">
        <v>0</v>
      </c>
      <c r="T217" s="120">
        <v>0</v>
      </c>
      <c r="U217" s="120">
        <v>0</v>
      </c>
      <c r="V217" s="120">
        <v>0</v>
      </c>
      <c r="W217" s="120">
        <v>0</v>
      </c>
      <c r="X217" s="120">
        <v>0</v>
      </c>
      <c r="Y217" s="120">
        <v>0</v>
      </c>
      <c r="Z217" s="120">
        <v>0</v>
      </c>
      <c r="AA217" s="120">
        <v>0</v>
      </c>
      <c r="AB217" s="120">
        <v>0</v>
      </c>
      <c r="AC217" s="120">
        <f>ROUND(E217*2.14%,2)</f>
        <v>5294.27</v>
      </c>
      <c r="AD217" s="120">
        <v>103496.66</v>
      </c>
      <c r="AE217" s="120">
        <v>0</v>
      </c>
      <c r="AF217" s="93">
        <v>2023</v>
      </c>
      <c r="AG217" s="93">
        <v>2023</v>
      </c>
      <c r="AH217" s="93">
        <v>2023</v>
      </c>
      <c r="AI217" s="107"/>
      <c r="AJ217" s="107"/>
      <c r="AK217" s="107"/>
      <c r="AL217" s="107"/>
      <c r="AM217" s="108" t="s">
        <v>16973</v>
      </c>
      <c r="AN217" s="108" t="s">
        <v>16953</v>
      </c>
      <c r="AO217" s="108">
        <v>0</v>
      </c>
      <c r="AP217" s="108" t="s">
        <v>16967</v>
      </c>
      <c r="AQ217" s="108" t="s">
        <v>16955</v>
      </c>
      <c r="AR217" s="108" t="s">
        <v>16967</v>
      </c>
      <c r="AS217" s="108" t="s">
        <v>16983</v>
      </c>
      <c r="AT217" s="108"/>
      <c r="AU217" s="108"/>
      <c r="AV217" s="108"/>
      <c r="AW217" s="108" t="s">
        <v>930</v>
      </c>
      <c r="AX217" s="109">
        <v>3798.1</v>
      </c>
      <c r="AY217" s="109">
        <v>690</v>
      </c>
      <c r="AZ217" s="108" t="s">
        <v>2993</v>
      </c>
      <c r="BA217" s="108" t="s">
        <v>1141</v>
      </c>
      <c r="BB217" s="110"/>
      <c r="BC217" s="111">
        <f t="shared" si="38"/>
        <v>690</v>
      </c>
      <c r="BJ217" s="79" t="str">
        <f>VLOOKUP(C217,BM:BO,3,FALSE)</f>
        <v>690.000</v>
      </c>
      <c r="BM217" s="79" t="s">
        <v>747</v>
      </c>
      <c r="BN217" s="79" t="s">
        <v>3049</v>
      </c>
      <c r="BO217" s="79" t="s">
        <v>3812</v>
      </c>
      <c r="BU217" s="79" t="s">
        <v>747</v>
      </c>
      <c r="BV217" s="79" t="s">
        <v>3049</v>
      </c>
      <c r="BW217" s="79" t="s">
        <v>3812</v>
      </c>
      <c r="CH217" s="105">
        <f t="shared" si="29"/>
        <v>-1.4551915228366852E-11</v>
      </c>
    </row>
    <row r="218" spans="1:115" s="124" customFormat="1" x14ac:dyDescent="0.3">
      <c r="A218" s="79">
        <v>1</v>
      </c>
      <c r="B218" s="112">
        <f>SUBTOTAL(9,$A$22:A218)</f>
        <v>191</v>
      </c>
      <c r="C218" s="101" t="s">
        <v>17065</v>
      </c>
      <c r="D218" s="103">
        <f t="shared" si="42"/>
        <v>5641615.0599999996</v>
      </c>
      <c r="E218" s="138">
        <v>0</v>
      </c>
      <c r="F218" s="138">
        <v>0</v>
      </c>
      <c r="G218" s="138">
        <v>0</v>
      </c>
      <c r="H218" s="138">
        <v>0</v>
      </c>
      <c r="I218" s="138">
        <v>0</v>
      </c>
      <c r="J218" s="138">
        <v>0</v>
      </c>
      <c r="K218" s="139">
        <v>0</v>
      </c>
      <c r="L218" s="138">
        <v>0</v>
      </c>
      <c r="M218" s="121">
        <v>1026.1300000000001</v>
      </c>
      <c r="N218" s="121">
        <v>5523414</v>
      </c>
      <c r="O218" s="121">
        <v>0</v>
      </c>
      <c r="P218" s="121">
        <v>0</v>
      </c>
      <c r="Q218" s="121">
        <v>0</v>
      </c>
      <c r="R218" s="121">
        <v>0</v>
      </c>
      <c r="S218" s="121">
        <v>0</v>
      </c>
      <c r="T218" s="121">
        <v>0</v>
      </c>
      <c r="U218" s="121">
        <v>0</v>
      </c>
      <c r="V218" s="121">
        <v>0</v>
      </c>
      <c r="W218" s="121">
        <v>0</v>
      </c>
      <c r="X218" s="121">
        <v>0</v>
      </c>
      <c r="Y218" s="121">
        <v>0</v>
      </c>
      <c r="Z218" s="121">
        <v>0</v>
      </c>
      <c r="AA218" s="121">
        <v>0</v>
      </c>
      <c r="AB218" s="121">
        <v>0</v>
      </c>
      <c r="AC218" s="121">
        <f t="shared" ref="AC218:AC220" si="43">ROUND(N218*2.14%,2)+ROUND(E218*2.14%,2)+ROUND(F218*2.14%,2)+ROUND(G218*2.14%,2)+ROUND(H218*2.14%,2)+ROUND(I218*2.14%,2)+ROUND(J218*2.14%,2)+ROUND(L218*2.14%,2)+ROUND(P218*2.14%,2)+ROUND(R218*2.14%,2)+ROUND(T218*2.14%,2)+ROUND(U218*2.14%,2)+ROUND(V218*2.14%,2)+ROUND(W218*2.14%,2)+ROUND(X218*2.14%,2)+ROUND(Y218*2.14%,2)+ROUND(Z218*2.14%,2)+ROUND(AA218*2.14%,2)+ROUND(AB218*2.14%,2)</f>
        <v>118201.06</v>
      </c>
      <c r="AD218" s="121">
        <v>0</v>
      </c>
      <c r="AE218" s="121">
        <v>0</v>
      </c>
      <c r="AF218" s="122" t="s">
        <v>17055</v>
      </c>
      <c r="AG218" s="122">
        <v>2023</v>
      </c>
      <c r="AH218" s="123">
        <v>2023</v>
      </c>
      <c r="AT218" s="124" t="e">
        <f>VLOOKUP(C218,AW:AX,2,FALSE)</f>
        <v>#N/A</v>
      </c>
      <c r="BW218" s="125"/>
      <c r="CE218" s="124" t="e">
        <f>VLOOKUP(C218,CF:CG,2,FALSE)</f>
        <v>#N/A</v>
      </c>
      <c r="CH218" s="105">
        <f t="shared" si="29"/>
        <v>-4.0745362639427185E-10</v>
      </c>
      <c r="CL218" s="124" t="e">
        <f>VLOOKUP(C218,CM:CN,2,FALSE)</f>
        <v>#N/A</v>
      </c>
      <c r="DK218" s="124" t="e">
        <f>VLOOKUP(C218,DL:DM,2,FALSE)</f>
        <v>#N/A</v>
      </c>
    </row>
    <row r="219" spans="1:115" s="124" customFormat="1" x14ac:dyDescent="0.3">
      <c r="A219" s="79">
        <v>1</v>
      </c>
      <c r="B219" s="112">
        <f>SUBTOTAL(9,$A$22:A219)</f>
        <v>192</v>
      </c>
      <c r="C219" s="101" t="s">
        <v>17064</v>
      </c>
      <c r="D219" s="103">
        <f t="shared" si="42"/>
        <v>1695754.02</v>
      </c>
      <c r="E219" s="138">
        <v>0</v>
      </c>
      <c r="F219" s="138">
        <v>0</v>
      </c>
      <c r="G219" s="138">
        <v>0</v>
      </c>
      <c r="H219" s="138">
        <v>0</v>
      </c>
      <c r="I219" s="138">
        <v>0</v>
      </c>
      <c r="J219" s="138">
        <v>0</v>
      </c>
      <c r="K219" s="139">
        <v>0</v>
      </c>
      <c r="L219" s="138">
        <v>0</v>
      </c>
      <c r="M219" s="121">
        <v>361.28399999999999</v>
      </c>
      <c r="N219" s="121">
        <v>1660225.2</v>
      </c>
      <c r="O219" s="121">
        <v>0</v>
      </c>
      <c r="P219" s="121">
        <v>0</v>
      </c>
      <c r="Q219" s="121">
        <v>0</v>
      </c>
      <c r="R219" s="121">
        <v>0</v>
      </c>
      <c r="S219" s="121">
        <v>0</v>
      </c>
      <c r="T219" s="121">
        <v>0</v>
      </c>
      <c r="U219" s="121">
        <v>0</v>
      </c>
      <c r="V219" s="121">
        <v>0</v>
      </c>
      <c r="W219" s="121">
        <v>0</v>
      </c>
      <c r="X219" s="121">
        <v>0</v>
      </c>
      <c r="Y219" s="121">
        <v>0</v>
      </c>
      <c r="Z219" s="121">
        <v>0</v>
      </c>
      <c r="AA219" s="121">
        <v>0</v>
      </c>
      <c r="AB219" s="121">
        <v>0</v>
      </c>
      <c r="AC219" s="121">
        <f t="shared" si="43"/>
        <v>35528.82</v>
      </c>
      <c r="AD219" s="121">
        <v>0</v>
      </c>
      <c r="AE219" s="121">
        <v>0</v>
      </c>
      <c r="AF219" s="122" t="s">
        <v>17055</v>
      </c>
      <c r="AG219" s="122">
        <v>2023</v>
      </c>
      <c r="AH219" s="123">
        <v>2023</v>
      </c>
      <c r="AT219" s="124" t="e">
        <f>VLOOKUP(C219,AW:AX,2,FALSE)</f>
        <v>#N/A</v>
      </c>
      <c r="BW219" s="125"/>
      <c r="CE219" s="124" t="e">
        <f>VLOOKUP(C219,CF:CG,2,FALSE)</f>
        <v>#N/A</v>
      </c>
      <c r="CH219" s="105">
        <f t="shared" si="29"/>
        <v>6.5483618527650833E-11</v>
      </c>
      <c r="CL219" s="124" t="e">
        <f>VLOOKUP(C219,CM:CN,2,FALSE)</f>
        <v>#N/A</v>
      </c>
      <c r="DK219" s="124" t="e">
        <f>VLOOKUP(C219,DL:DM,2,FALSE)</f>
        <v>#N/A</v>
      </c>
    </row>
    <row r="220" spans="1:115" s="124" customFormat="1" x14ac:dyDescent="0.3">
      <c r="A220" s="79">
        <v>1</v>
      </c>
      <c r="B220" s="112">
        <f>SUBTOTAL(9,$A$22:A220)</f>
        <v>193</v>
      </c>
      <c r="C220" s="101" t="s">
        <v>3842</v>
      </c>
      <c r="D220" s="103">
        <f t="shared" si="42"/>
        <v>7026213.0500000007</v>
      </c>
      <c r="E220" s="132">
        <v>0</v>
      </c>
      <c r="F220" s="132">
        <v>0</v>
      </c>
      <c r="G220" s="132">
        <v>0</v>
      </c>
      <c r="H220" s="132">
        <v>0</v>
      </c>
      <c r="I220" s="132">
        <v>0</v>
      </c>
      <c r="J220" s="132">
        <v>0</v>
      </c>
      <c r="K220" s="131">
        <v>0</v>
      </c>
      <c r="L220" s="121">
        <v>0</v>
      </c>
      <c r="M220" s="121">
        <v>934.78</v>
      </c>
      <c r="N220" s="121">
        <v>6879002.4000000004</v>
      </c>
      <c r="O220" s="121">
        <v>0</v>
      </c>
      <c r="P220" s="121">
        <v>0</v>
      </c>
      <c r="Q220" s="121">
        <v>0</v>
      </c>
      <c r="R220" s="121">
        <v>0</v>
      </c>
      <c r="S220" s="121">
        <v>0</v>
      </c>
      <c r="T220" s="121">
        <v>0</v>
      </c>
      <c r="U220" s="121">
        <v>0</v>
      </c>
      <c r="V220" s="121">
        <v>0</v>
      </c>
      <c r="W220" s="121">
        <v>0</v>
      </c>
      <c r="X220" s="121">
        <v>0</v>
      </c>
      <c r="Y220" s="121">
        <v>0</v>
      </c>
      <c r="Z220" s="121">
        <v>0</v>
      </c>
      <c r="AA220" s="121">
        <v>0</v>
      </c>
      <c r="AB220" s="121">
        <v>0</v>
      </c>
      <c r="AC220" s="121">
        <f t="shared" si="43"/>
        <v>147210.65</v>
      </c>
      <c r="AD220" s="121">
        <v>0</v>
      </c>
      <c r="AE220" s="121">
        <v>0</v>
      </c>
      <c r="AF220" s="122" t="s">
        <v>17055</v>
      </c>
      <c r="AG220" s="122">
        <v>2023</v>
      </c>
      <c r="AH220" s="123">
        <v>2023</v>
      </c>
      <c r="AT220" s="124" t="e">
        <f>VLOOKUP(C220,AW:AX,2,FALSE)</f>
        <v>#N/A</v>
      </c>
      <c r="BW220" s="125"/>
      <c r="CA220" s="124" t="e">
        <f>VLOOKUP(C220,CB:CC,2,FALSE)</f>
        <v>#N/A</v>
      </c>
      <c r="CE220" s="124" t="e">
        <f>VLOOKUP(C220,CF:CG,2,FALSE)</f>
        <v>#N/A</v>
      </c>
      <c r="CH220" s="105">
        <f t="shared" si="29"/>
        <v>3.7834979593753815E-10</v>
      </c>
      <c r="CL220" s="124" t="e">
        <f>VLOOKUP(C220,CM:CN,2,FALSE)</f>
        <v>#N/A</v>
      </c>
      <c r="DK220" s="124" t="e">
        <f>VLOOKUP(C220,DL:DM,2,FALSE)</f>
        <v>#N/A</v>
      </c>
    </row>
    <row r="221" spans="1:115" x14ac:dyDescent="0.3">
      <c r="A221" s="79">
        <v>1</v>
      </c>
      <c r="B221" s="112">
        <f>SUBTOTAL(9,$A$22:A221)</f>
        <v>194</v>
      </c>
      <c r="C221" s="118" t="s">
        <v>524</v>
      </c>
      <c r="D221" s="103">
        <f t="shared" si="42"/>
        <v>150000</v>
      </c>
      <c r="E221" s="120">
        <v>0</v>
      </c>
      <c r="F221" s="120">
        <v>0</v>
      </c>
      <c r="G221" s="120">
        <v>0</v>
      </c>
      <c r="H221" s="120">
        <v>0</v>
      </c>
      <c r="I221" s="120">
        <v>0</v>
      </c>
      <c r="J221" s="120">
        <v>0</v>
      </c>
      <c r="K221" s="128">
        <v>0</v>
      </c>
      <c r="L221" s="120">
        <v>0</v>
      </c>
      <c r="M221" s="129">
        <v>0</v>
      </c>
      <c r="N221" s="103">
        <v>0</v>
      </c>
      <c r="O221" s="120">
        <v>0</v>
      </c>
      <c r="P221" s="120">
        <v>0</v>
      </c>
      <c r="Q221" s="103">
        <v>0</v>
      </c>
      <c r="R221" s="103">
        <v>0</v>
      </c>
      <c r="S221" s="120">
        <v>0</v>
      </c>
      <c r="T221" s="120">
        <v>0</v>
      </c>
      <c r="U221" s="120">
        <v>0</v>
      </c>
      <c r="V221" s="120">
        <v>0</v>
      </c>
      <c r="W221" s="120">
        <v>0</v>
      </c>
      <c r="X221" s="120">
        <v>0</v>
      </c>
      <c r="Y221" s="120">
        <v>0</v>
      </c>
      <c r="Z221" s="120">
        <v>0</v>
      </c>
      <c r="AA221" s="120">
        <v>0</v>
      </c>
      <c r="AB221" s="120">
        <v>0</v>
      </c>
      <c r="AC221" s="103">
        <f>ROUND(N221*2.14%,2)</f>
        <v>0</v>
      </c>
      <c r="AD221" s="103">
        <v>150000</v>
      </c>
      <c r="AE221" s="120">
        <v>0</v>
      </c>
      <c r="AF221" s="93">
        <v>2023</v>
      </c>
      <c r="AG221" s="93" t="s">
        <v>17055</v>
      </c>
      <c r="AH221" s="93" t="s">
        <v>17055</v>
      </c>
      <c r="AI221" s="107"/>
      <c r="AJ221" s="107"/>
      <c r="AK221" s="107"/>
      <c r="AL221" s="107"/>
      <c r="AM221" s="108" t="s">
        <v>16970</v>
      </c>
      <c r="AN221" s="108" t="s">
        <v>16962</v>
      </c>
      <c r="AO221" s="108">
        <v>0</v>
      </c>
      <c r="AP221" s="108" t="s">
        <v>16977</v>
      </c>
      <c r="AQ221" s="108" t="s">
        <v>16964</v>
      </c>
      <c r="AR221" s="108">
        <v>0</v>
      </c>
      <c r="AS221" s="108"/>
      <c r="AT221" s="108"/>
      <c r="AU221" s="108"/>
      <c r="AV221" s="108"/>
      <c r="AW221" s="108" t="s">
        <v>621</v>
      </c>
      <c r="AX221" s="109">
        <v>701</v>
      </c>
      <c r="AY221" s="109">
        <v>300.8</v>
      </c>
      <c r="AZ221" s="108" t="s">
        <v>2968</v>
      </c>
      <c r="BA221" s="108">
        <v>2007</v>
      </c>
      <c r="BB221" s="110"/>
      <c r="BC221" s="111">
        <f>AY221-M221</f>
        <v>300.8</v>
      </c>
      <c r="BJ221" s="79" t="str">
        <f>VLOOKUP(C221,BM:BO,3,FALSE)</f>
        <v>290.700</v>
      </c>
      <c r="BM221" s="79" t="s">
        <v>3806</v>
      </c>
      <c r="BN221" s="79" t="s">
        <v>812</v>
      </c>
      <c r="BO221" s="79" t="s">
        <v>2354</v>
      </c>
      <c r="BU221" s="79" t="s">
        <v>3806</v>
      </c>
      <c r="BV221" s="79" t="s">
        <v>812</v>
      </c>
      <c r="BW221" s="79" t="s">
        <v>2354</v>
      </c>
      <c r="CH221" s="105">
        <f t="shared" si="29"/>
        <v>0</v>
      </c>
    </row>
    <row r="222" spans="1:115" x14ac:dyDescent="0.3">
      <c r="B222" s="106" t="s">
        <v>535</v>
      </c>
      <c r="C222" s="106"/>
      <c r="D222" s="102">
        <f>SUM(D223:D228)</f>
        <v>23720935.170000002</v>
      </c>
      <c r="E222" s="103">
        <f t="shared" ref="E222:AE222" si="44">SUM(E223:E228)</f>
        <v>0</v>
      </c>
      <c r="F222" s="103">
        <f t="shared" si="44"/>
        <v>0</v>
      </c>
      <c r="G222" s="103">
        <f t="shared" si="44"/>
        <v>6628654.7999999998</v>
      </c>
      <c r="H222" s="103">
        <f t="shared" si="44"/>
        <v>1233783.6000000001</v>
      </c>
      <c r="I222" s="103">
        <f t="shared" si="44"/>
        <v>0</v>
      </c>
      <c r="J222" s="103">
        <f t="shared" si="44"/>
        <v>0</v>
      </c>
      <c r="K222" s="104">
        <f t="shared" si="44"/>
        <v>0</v>
      </c>
      <c r="L222" s="103">
        <f t="shared" si="44"/>
        <v>0</v>
      </c>
      <c r="M222" s="103">
        <f t="shared" si="44"/>
        <v>1901.56</v>
      </c>
      <c r="N222" s="103">
        <f t="shared" si="44"/>
        <v>14842608.760000002</v>
      </c>
      <c r="O222" s="103">
        <f t="shared" si="44"/>
        <v>0</v>
      </c>
      <c r="P222" s="103">
        <f t="shared" si="44"/>
        <v>0</v>
      </c>
      <c r="Q222" s="103">
        <f t="shared" si="44"/>
        <v>0</v>
      </c>
      <c r="R222" s="103">
        <f t="shared" si="44"/>
        <v>0</v>
      </c>
      <c r="S222" s="103">
        <f t="shared" si="44"/>
        <v>0</v>
      </c>
      <c r="T222" s="103">
        <f t="shared" si="44"/>
        <v>0</v>
      </c>
      <c r="U222" s="103">
        <f t="shared" si="44"/>
        <v>0</v>
      </c>
      <c r="V222" s="103">
        <f t="shared" si="44"/>
        <v>0</v>
      </c>
      <c r="W222" s="103">
        <f t="shared" si="44"/>
        <v>0</v>
      </c>
      <c r="X222" s="103">
        <f t="shared" si="44"/>
        <v>0</v>
      </c>
      <c r="Y222" s="103">
        <f t="shared" si="44"/>
        <v>0</v>
      </c>
      <c r="Z222" s="103">
        <f t="shared" si="44"/>
        <v>0</v>
      </c>
      <c r="AA222" s="103">
        <f t="shared" si="44"/>
        <v>0</v>
      </c>
      <c r="AB222" s="103">
        <f t="shared" si="44"/>
        <v>0</v>
      </c>
      <c r="AC222" s="103">
        <f t="shared" si="44"/>
        <v>485888.00999999995</v>
      </c>
      <c r="AD222" s="103">
        <f t="shared" si="44"/>
        <v>530000</v>
      </c>
      <c r="AE222" s="103">
        <f t="shared" si="44"/>
        <v>0</v>
      </c>
      <c r="AF222" s="93" t="s">
        <v>17029</v>
      </c>
      <c r="AG222" s="93" t="s">
        <v>17029</v>
      </c>
      <c r="AH222" s="93" t="s">
        <v>17029</v>
      </c>
      <c r="AI222" s="107"/>
      <c r="AJ222" s="107"/>
      <c r="AK222" s="107"/>
      <c r="AL222" s="107"/>
      <c r="AM222" s="108"/>
      <c r="AN222" s="108"/>
      <c r="AO222" s="108"/>
      <c r="AP222" s="108"/>
      <c r="AQ222" s="108"/>
      <c r="AR222" s="108"/>
      <c r="AS222" s="108"/>
      <c r="AT222" s="108"/>
      <c r="AU222" s="108"/>
      <c r="AV222" s="108"/>
      <c r="AW222" s="108"/>
      <c r="AX222" s="109"/>
      <c r="AY222" s="109"/>
      <c r="AZ222" s="108"/>
      <c r="BA222" s="108"/>
      <c r="BB222" s="110"/>
      <c r="BC222" s="111">
        <f t="shared" si="38"/>
        <v>-1901.56</v>
      </c>
      <c r="BJ222" s="79" t="e">
        <f>VLOOKUP(C222,BM:BO,3,FALSE)</f>
        <v>#N/A</v>
      </c>
      <c r="BM222" s="79" t="s">
        <v>3813</v>
      </c>
      <c r="BN222" s="79" t="s">
        <v>864</v>
      </c>
      <c r="BO222" s="79" t="s">
        <v>3814</v>
      </c>
      <c r="BU222" s="79" t="s">
        <v>3813</v>
      </c>
      <c r="BV222" s="79" t="s">
        <v>864</v>
      </c>
      <c r="BW222" s="79" t="s">
        <v>3814</v>
      </c>
      <c r="CH222" s="105">
        <f t="shared" si="29"/>
        <v>-2.3283064365386963E-10</v>
      </c>
    </row>
    <row r="223" spans="1:115" x14ac:dyDescent="0.3">
      <c r="A223" s="79">
        <v>1</v>
      </c>
      <c r="B223" s="112">
        <f>SUBTOTAL(9,$A$22:A223)</f>
        <v>195</v>
      </c>
      <c r="C223" s="118" t="s">
        <v>527</v>
      </c>
      <c r="D223" s="103">
        <f t="shared" ref="D223:D226" si="45">E223+F223+G223+H223+I223+J223+L223+N223+P223+R223+T223+U223+V223+W223+X223+Y223+Z223+AA223+AB223+AC223+AD223+AE223</f>
        <v>10197503.680000002</v>
      </c>
      <c r="E223" s="120">
        <v>0</v>
      </c>
      <c r="F223" s="120">
        <v>0</v>
      </c>
      <c r="G223" s="120">
        <v>0</v>
      </c>
      <c r="H223" s="120">
        <v>0</v>
      </c>
      <c r="I223" s="120">
        <v>0</v>
      </c>
      <c r="J223" s="120">
        <v>0</v>
      </c>
      <c r="K223" s="128">
        <v>0</v>
      </c>
      <c r="L223" s="120">
        <v>0</v>
      </c>
      <c r="M223" s="129">
        <v>1210.3</v>
      </c>
      <c r="N223" s="103">
        <v>9788039.6300000008</v>
      </c>
      <c r="O223" s="120">
        <v>0</v>
      </c>
      <c r="P223" s="120">
        <v>0</v>
      </c>
      <c r="Q223" s="103">
        <v>0</v>
      </c>
      <c r="R223" s="103">
        <v>0</v>
      </c>
      <c r="S223" s="120">
        <v>0</v>
      </c>
      <c r="T223" s="120">
        <v>0</v>
      </c>
      <c r="U223" s="120">
        <v>0</v>
      </c>
      <c r="V223" s="120">
        <v>0</v>
      </c>
      <c r="W223" s="120">
        <v>0</v>
      </c>
      <c r="X223" s="120">
        <v>0</v>
      </c>
      <c r="Y223" s="120">
        <v>0</v>
      </c>
      <c r="Z223" s="120">
        <v>0</v>
      </c>
      <c r="AA223" s="120">
        <v>0</v>
      </c>
      <c r="AB223" s="120">
        <v>0</v>
      </c>
      <c r="AC223" s="103">
        <f>ROUND(N223*2.14%,2)</f>
        <v>209464.05</v>
      </c>
      <c r="AD223" s="120">
        <v>200000</v>
      </c>
      <c r="AE223" s="120">
        <v>0</v>
      </c>
      <c r="AF223" s="93">
        <v>2023</v>
      </c>
      <c r="AG223" s="93">
        <v>2023</v>
      </c>
      <c r="AH223" s="93">
        <v>2023</v>
      </c>
      <c r="AI223" s="107"/>
      <c r="AJ223" s="107"/>
      <c r="AK223" s="107"/>
      <c r="AL223" s="107"/>
      <c r="AM223" s="108" t="s">
        <v>16958</v>
      </c>
      <c r="AN223" s="108" t="s">
        <v>16962</v>
      </c>
      <c r="AO223" s="108">
        <v>0</v>
      </c>
      <c r="AP223" s="108" t="s">
        <v>16963</v>
      </c>
      <c r="AQ223" s="108" t="s">
        <v>16964</v>
      </c>
      <c r="AR223" s="108" t="s">
        <v>16967</v>
      </c>
      <c r="AS223" s="108" t="s">
        <v>16985</v>
      </c>
      <c r="AT223" s="108"/>
      <c r="AU223" s="108"/>
      <c r="AV223" s="108"/>
      <c r="AW223" s="108" t="s">
        <v>614</v>
      </c>
      <c r="AX223" s="109">
        <v>1914.1</v>
      </c>
      <c r="AY223" s="109">
        <v>1210.3</v>
      </c>
      <c r="AZ223" s="108" t="s">
        <v>2968</v>
      </c>
      <c r="BA223" s="108">
        <v>2009</v>
      </c>
      <c r="BB223" s="110"/>
      <c r="BC223" s="111">
        <f t="shared" si="38"/>
        <v>0</v>
      </c>
      <c r="BJ223" s="79" t="e">
        <f>VLOOKUP(C223,BM:BO,3,FALSE)</f>
        <v>#N/A</v>
      </c>
      <c r="BM223" s="79" t="s">
        <v>3815</v>
      </c>
      <c r="BN223" s="79" t="s">
        <v>2981</v>
      </c>
      <c r="BO223" s="79" t="s">
        <v>909</v>
      </c>
      <c r="BU223" s="79" t="s">
        <v>3815</v>
      </c>
      <c r="BV223" s="79" t="s">
        <v>2981</v>
      </c>
      <c r="BW223" s="79" t="s">
        <v>909</v>
      </c>
      <c r="CH223" s="105">
        <f t="shared" si="29"/>
        <v>7.5669959187507629E-10</v>
      </c>
    </row>
    <row r="224" spans="1:115" s="124" customFormat="1" x14ac:dyDescent="0.3">
      <c r="A224" s="79">
        <v>1</v>
      </c>
      <c r="B224" s="112">
        <f>SUBTOTAL(9,$A$22:A224)</f>
        <v>196</v>
      </c>
      <c r="C224" s="101" t="s">
        <v>3897</v>
      </c>
      <c r="D224" s="103">
        <f t="shared" si="45"/>
        <v>6770508.0099999998</v>
      </c>
      <c r="E224" s="138">
        <v>0</v>
      </c>
      <c r="F224" s="138">
        <v>0</v>
      </c>
      <c r="G224" s="121">
        <v>6628654.7999999998</v>
      </c>
      <c r="H224" s="138">
        <v>0</v>
      </c>
      <c r="I224" s="138">
        <v>0</v>
      </c>
      <c r="J224" s="138">
        <v>0</v>
      </c>
      <c r="K224" s="139">
        <v>0</v>
      </c>
      <c r="L224" s="138">
        <v>0</v>
      </c>
      <c r="M224" s="121">
        <v>0</v>
      </c>
      <c r="N224" s="121">
        <v>0</v>
      </c>
      <c r="O224" s="121">
        <v>0</v>
      </c>
      <c r="P224" s="121">
        <v>0</v>
      </c>
      <c r="Q224" s="121">
        <v>0</v>
      </c>
      <c r="R224" s="121">
        <v>0</v>
      </c>
      <c r="S224" s="121">
        <v>0</v>
      </c>
      <c r="T224" s="121">
        <v>0</v>
      </c>
      <c r="U224" s="121">
        <v>0</v>
      </c>
      <c r="V224" s="121">
        <v>0</v>
      </c>
      <c r="W224" s="121">
        <v>0</v>
      </c>
      <c r="X224" s="121">
        <v>0</v>
      </c>
      <c r="Y224" s="121">
        <v>0</v>
      </c>
      <c r="Z224" s="121">
        <v>0</v>
      </c>
      <c r="AA224" s="121">
        <v>0</v>
      </c>
      <c r="AB224" s="121">
        <v>0</v>
      </c>
      <c r="AC224" s="121">
        <f t="shared" ref="AC224:AC226" si="46">ROUND(N224*2.14%,2)+ROUND(E224*2.14%,2)+ROUND(F224*2.14%,2)+ROUND(G224*2.14%,2)+ROUND(H224*2.14%,2)+ROUND(I224*2.14%,2)+ROUND(J224*2.14%,2)+ROUND(L224*2.14%,2)+ROUND(P224*2.14%,2)+ROUND(R224*2.14%,2)+ROUND(T224*2.14%,2)+ROUND(U224*2.14%,2)+ROUND(V224*2.14%,2)+ROUND(W224*2.14%,2)+ROUND(X224*2.14%,2)+ROUND(Y224*2.14%,2)+ROUND(Z224*2.14%,2)+ROUND(AA224*2.14%,2)+ROUND(AB224*2.14%,2)</f>
        <v>141853.21</v>
      </c>
      <c r="AD224" s="121">
        <v>0</v>
      </c>
      <c r="AE224" s="121">
        <v>0</v>
      </c>
      <c r="AF224" s="122" t="s">
        <v>17055</v>
      </c>
      <c r="AG224" s="122">
        <v>2023</v>
      </c>
      <c r="AH224" s="123">
        <v>2023</v>
      </c>
      <c r="AT224" s="124" t="e">
        <f>VLOOKUP(C224,AW:AX,2,FALSE)</f>
        <v>#N/A</v>
      </c>
      <c r="BW224" s="125"/>
      <c r="CE224" s="124" t="e">
        <f>VLOOKUP(C224,CF:CG,2,FALSE)</f>
        <v>#N/A</v>
      </c>
      <c r="CH224" s="105">
        <f t="shared" si="29"/>
        <v>-2.9103830456733704E-11</v>
      </c>
      <c r="CL224" s="124">
        <f>VLOOKUP(C224,CM:CN,2,FALSE)</f>
        <v>147800.44</v>
      </c>
      <c r="DK224" s="124" t="e">
        <f>VLOOKUP(C224,DL:DM,2,FALSE)</f>
        <v>#N/A</v>
      </c>
    </row>
    <row r="225" spans="1:115" s="124" customFormat="1" x14ac:dyDescent="0.3">
      <c r="A225" s="79">
        <v>1</v>
      </c>
      <c r="B225" s="112">
        <f>SUBTOTAL(9,$A$22:A225)</f>
        <v>197</v>
      </c>
      <c r="C225" s="101" t="s">
        <v>3923</v>
      </c>
      <c r="D225" s="103">
        <f t="shared" si="45"/>
        <v>1260186.57</v>
      </c>
      <c r="E225" s="138">
        <v>0</v>
      </c>
      <c r="F225" s="138">
        <v>0</v>
      </c>
      <c r="G225" s="121">
        <v>0</v>
      </c>
      <c r="H225" s="138">
        <v>1233783.6000000001</v>
      </c>
      <c r="I225" s="138">
        <v>0</v>
      </c>
      <c r="J225" s="138">
        <v>0</v>
      </c>
      <c r="K225" s="139">
        <v>0</v>
      </c>
      <c r="L225" s="138">
        <v>0</v>
      </c>
      <c r="M225" s="121">
        <v>0</v>
      </c>
      <c r="N225" s="121">
        <v>0</v>
      </c>
      <c r="O225" s="121">
        <v>0</v>
      </c>
      <c r="P225" s="121">
        <v>0</v>
      </c>
      <c r="Q225" s="121">
        <v>0</v>
      </c>
      <c r="R225" s="121">
        <v>0</v>
      </c>
      <c r="S225" s="121">
        <v>0</v>
      </c>
      <c r="T225" s="121">
        <v>0</v>
      </c>
      <c r="U225" s="121">
        <v>0</v>
      </c>
      <c r="V225" s="121">
        <v>0</v>
      </c>
      <c r="W225" s="121">
        <v>0</v>
      </c>
      <c r="X225" s="121">
        <v>0</v>
      </c>
      <c r="Y225" s="121">
        <v>0</v>
      </c>
      <c r="Z225" s="121">
        <v>0</v>
      </c>
      <c r="AA225" s="121">
        <v>0</v>
      </c>
      <c r="AB225" s="121">
        <v>0</v>
      </c>
      <c r="AC225" s="121">
        <f t="shared" si="46"/>
        <v>26402.97</v>
      </c>
      <c r="AD225" s="121">
        <v>0</v>
      </c>
      <c r="AE225" s="121">
        <v>0</v>
      </c>
      <c r="AF225" s="122" t="s">
        <v>17055</v>
      </c>
      <c r="AG225" s="122">
        <v>2023</v>
      </c>
      <c r="AH225" s="123">
        <v>2023</v>
      </c>
      <c r="AT225" s="124" t="e">
        <f>VLOOKUP(C225,AW:AX,2,FALSE)</f>
        <v>#N/A</v>
      </c>
      <c r="BW225" s="125"/>
      <c r="CA225" s="124" t="e">
        <f>VLOOKUP(C225,CB:CC,2,FALSE)</f>
        <v>#N/A</v>
      </c>
      <c r="CE225" s="124" t="e">
        <f>VLOOKUP(C225,CF:CG,2,FALSE)</f>
        <v>#N/A</v>
      </c>
      <c r="CH225" s="105">
        <f t="shared" si="29"/>
        <v>-2.9103830456733704E-11</v>
      </c>
      <c r="CL225" s="124" t="e">
        <f>VLOOKUP(C225,CM:CN,2,FALSE)</f>
        <v>#N/A</v>
      </c>
      <c r="DK225" s="124" t="e">
        <f>VLOOKUP(C225,DL:DM,2,FALSE)</f>
        <v>#N/A</v>
      </c>
    </row>
    <row r="226" spans="1:115" s="124" customFormat="1" x14ac:dyDescent="0.3">
      <c r="A226" s="79">
        <v>1</v>
      </c>
      <c r="B226" s="112">
        <f>SUBTOTAL(9,$A$22:A226)</f>
        <v>198</v>
      </c>
      <c r="C226" s="101" t="s">
        <v>767</v>
      </c>
      <c r="D226" s="103">
        <f t="shared" si="45"/>
        <v>2363776.9100000006</v>
      </c>
      <c r="E226" s="132">
        <v>0</v>
      </c>
      <c r="F226" s="132">
        <v>0</v>
      </c>
      <c r="G226" s="132">
        <v>0</v>
      </c>
      <c r="H226" s="132">
        <v>0</v>
      </c>
      <c r="I226" s="132">
        <v>0</v>
      </c>
      <c r="J226" s="132">
        <v>0</v>
      </c>
      <c r="K226" s="131">
        <v>0</v>
      </c>
      <c r="L226" s="121">
        <v>0</v>
      </c>
      <c r="M226" s="121">
        <v>341.26</v>
      </c>
      <c r="N226" s="121">
        <f>2098117.2+216134.72</f>
        <v>2314251.9200000004</v>
      </c>
      <c r="O226" s="121">
        <v>0</v>
      </c>
      <c r="P226" s="121">
        <v>0</v>
      </c>
      <c r="Q226" s="121">
        <v>0</v>
      </c>
      <c r="R226" s="121">
        <v>0</v>
      </c>
      <c r="S226" s="121">
        <v>0</v>
      </c>
      <c r="T226" s="121">
        <v>0</v>
      </c>
      <c r="U226" s="121">
        <v>0</v>
      </c>
      <c r="V226" s="121">
        <v>0</v>
      </c>
      <c r="W226" s="121">
        <v>0</v>
      </c>
      <c r="X226" s="121">
        <v>0</v>
      </c>
      <c r="Y226" s="121">
        <v>0</v>
      </c>
      <c r="Z226" s="121">
        <v>0</v>
      </c>
      <c r="AA226" s="121">
        <v>0</v>
      </c>
      <c r="AB226" s="121">
        <v>0</v>
      </c>
      <c r="AC226" s="121">
        <f t="shared" si="46"/>
        <v>49524.99</v>
      </c>
      <c r="AD226" s="121">
        <v>0</v>
      </c>
      <c r="AE226" s="121">
        <v>0</v>
      </c>
      <c r="AF226" s="122" t="s">
        <v>17055</v>
      </c>
      <c r="AG226" s="122">
        <v>2023</v>
      </c>
      <c r="AH226" s="123">
        <v>2023</v>
      </c>
      <c r="AT226" s="124" t="e">
        <f>VLOOKUP(C226,AW:AX,2,FALSE)</f>
        <v>#N/A</v>
      </c>
      <c r="BW226" s="125"/>
      <c r="CA226" s="124" t="e">
        <f>VLOOKUP(C226,CB:CC,2,FALSE)</f>
        <v>#N/A</v>
      </c>
      <c r="CE226" s="124" t="e">
        <f>VLOOKUP(C226,CF:CG,2,FALSE)</f>
        <v>#N/A</v>
      </c>
      <c r="CH226" s="105">
        <f t="shared" si="29"/>
        <v>2.255546860396862E-10</v>
      </c>
      <c r="CL226" s="124" t="e">
        <f>VLOOKUP(C226,CM:CN,2,FALSE)</f>
        <v>#N/A</v>
      </c>
      <c r="DK226" s="124" t="e">
        <f>VLOOKUP(C226,DL:DM,2,FALSE)</f>
        <v>#N/A</v>
      </c>
    </row>
    <row r="227" spans="1:115" x14ac:dyDescent="0.3">
      <c r="A227" s="79">
        <v>1</v>
      </c>
      <c r="B227" s="112">
        <f>SUBTOTAL(9,$A$22:A227)</f>
        <v>199</v>
      </c>
      <c r="C227" s="118" t="s">
        <v>528</v>
      </c>
      <c r="D227" s="103">
        <f>E227+F227+G227+H227+I227+J227+L227+N227+P227+R227+T227+U227+V227+W227+X227+Y227+Z227+AA227+AB227+AC227+AD227+AE227</f>
        <v>2948960</v>
      </c>
      <c r="E227" s="120">
        <v>0</v>
      </c>
      <c r="F227" s="120">
        <v>0</v>
      </c>
      <c r="G227" s="120">
        <v>0</v>
      </c>
      <c r="H227" s="120">
        <v>0</v>
      </c>
      <c r="I227" s="120">
        <v>0</v>
      </c>
      <c r="J227" s="120">
        <v>0</v>
      </c>
      <c r="K227" s="128">
        <v>0</v>
      </c>
      <c r="L227" s="120">
        <v>0</v>
      </c>
      <c r="M227" s="129">
        <v>350</v>
      </c>
      <c r="N227" s="103">
        <v>2740317.21</v>
      </c>
      <c r="O227" s="120">
        <v>0</v>
      </c>
      <c r="P227" s="120">
        <v>0</v>
      </c>
      <c r="Q227" s="103">
        <v>0</v>
      </c>
      <c r="R227" s="103">
        <v>0</v>
      </c>
      <c r="S227" s="120">
        <v>0</v>
      </c>
      <c r="T227" s="120">
        <v>0</v>
      </c>
      <c r="U227" s="120">
        <v>0</v>
      </c>
      <c r="V227" s="120">
        <v>0</v>
      </c>
      <c r="W227" s="120">
        <v>0</v>
      </c>
      <c r="X227" s="120">
        <v>0</v>
      </c>
      <c r="Y227" s="120">
        <v>0</v>
      </c>
      <c r="Z227" s="120">
        <v>0</v>
      </c>
      <c r="AA227" s="120">
        <v>0</v>
      </c>
      <c r="AB227" s="120">
        <v>0</v>
      </c>
      <c r="AC227" s="103">
        <f>ROUND(N227*2.14%,2)</f>
        <v>58642.79</v>
      </c>
      <c r="AD227" s="103">
        <v>150000</v>
      </c>
      <c r="AE227" s="120">
        <v>0</v>
      </c>
      <c r="AF227" s="93">
        <v>2023</v>
      </c>
      <c r="AG227" s="93">
        <v>2023</v>
      </c>
      <c r="AH227" s="93">
        <v>2023</v>
      </c>
      <c r="AI227" s="107"/>
      <c r="AJ227" s="107"/>
      <c r="AK227" s="107"/>
      <c r="AL227" s="107"/>
      <c r="AM227" s="108" t="s">
        <v>16977</v>
      </c>
      <c r="AN227" s="108" t="s">
        <v>16962</v>
      </c>
      <c r="AO227" s="108">
        <v>0</v>
      </c>
      <c r="AP227" s="108" t="s">
        <v>16957</v>
      </c>
      <c r="AQ227" s="108" t="s">
        <v>16960</v>
      </c>
      <c r="AR227" s="108">
        <v>0</v>
      </c>
      <c r="AS227" s="108" t="s">
        <v>16983</v>
      </c>
      <c r="AT227" s="108"/>
      <c r="AU227" s="108"/>
      <c r="AV227" s="108"/>
      <c r="AW227" s="108" t="s">
        <v>793</v>
      </c>
      <c r="AX227" s="109">
        <v>422.8</v>
      </c>
      <c r="AY227" s="109">
        <v>350</v>
      </c>
      <c r="AZ227" s="108" t="s">
        <v>2968</v>
      </c>
      <c r="BA227" s="108" t="s">
        <v>17015</v>
      </c>
      <c r="BB227" s="110"/>
      <c r="BC227" s="111">
        <f>AY227-M227</f>
        <v>0</v>
      </c>
      <c r="BJ227" s="79" t="str">
        <f>VLOOKUP(C227,BM:BO,3,FALSE)</f>
        <v>265.950</v>
      </c>
      <c r="BM227" s="79" t="s">
        <v>3816</v>
      </c>
      <c r="BN227" s="79" t="s">
        <v>1271</v>
      </c>
      <c r="BO227" s="79" t="s">
        <v>3817</v>
      </c>
      <c r="BU227" s="79" t="s">
        <v>3816</v>
      </c>
      <c r="BV227" s="79" t="s">
        <v>1271</v>
      </c>
      <c r="BW227" s="79" t="s">
        <v>3817</v>
      </c>
      <c r="CH227" s="105">
        <f>D227-E227-F227-G227-H227-I227-J227-L227-N227-P227-R227-T227-U227-V227-W227-X227-Y227-Z227-AA227-AB227-AC227-AD227-AE227</f>
        <v>2.9103830456733704E-11</v>
      </c>
    </row>
    <row r="228" spans="1:115" x14ac:dyDescent="0.3">
      <c r="A228" s="79">
        <v>1</v>
      </c>
      <c r="B228" s="112">
        <f>SUBTOTAL(9,$A$22:A228)</f>
        <v>200</v>
      </c>
      <c r="C228" s="118" t="s">
        <v>551</v>
      </c>
      <c r="D228" s="103">
        <f t="shared" ref="D228" si="47">E228+F228+G228+H228+I228+J228+L228+N228+P228+R228+T228+U228+V228+W228+X228+Y228+Z228+AA228+AB228+AC228+AD228+AE228</f>
        <v>180000</v>
      </c>
      <c r="E228" s="120">
        <v>0</v>
      </c>
      <c r="F228" s="120">
        <v>0</v>
      </c>
      <c r="G228" s="120">
        <v>0</v>
      </c>
      <c r="H228" s="120">
        <v>0</v>
      </c>
      <c r="I228" s="120">
        <v>0</v>
      </c>
      <c r="J228" s="120">
        <v>0</v>
      </c>
      <c r="K228" s="128">
        <v>0</v>
      </c>
      <c r="L228" s="120">
        <v>0</v>
      </c>
      <c r="M228" s="103">
        <v>0</v>
      </c>
      <c r="N228" s="103">
        <v>0</v>
      </c>
      <c r="O228" s="120">
        <v>0</v>
      </c>
      <c r="P228" s="120">
        <v>0</v>
      </c>
      <c r="Q228" s="120">
        <v>0</v>
      </c>
      <c r="R228" s="120">
        <v>0</v>
      </c>
      <c r="S228" s="120">
        <v>0</v>
      </c>
      <c r="T228" s="120">
        <v>0</v>
      </c>
      <c r="U228" s="120">
        <v>0</v>
      </c>
      <c r="V228" s="120">
        <v>0</v>
      </c>
      <c r="W228" s="120">
        <v>0</v>
      </c>
      <c r="X228" s="120">
        <v>0</v>
      </c>
      <c r="Y228" s="120">
        <v>0</v>
      </c>
      <c r="Z228" s="120">
        <v>0</v>
      </c>
      <c r="AA228" s="120">
        <v>0</v>
      </c>
      <c r="AB228" s="120">
        <v>0</v>
      </c>
      <c r="AC228" s="103">
        <v>0</v>
      </c>
      <c r="AD228" s="103">
        <v>180000</v>
      </c>
      <c r="AE228" s="120">
        <v>0</v>
      </c>
      <c r="AF228" s="93">
        <v>2023</v>
      </c>
      <c r="AG228" s="93" t="s">
        <v>17055</v>
      </c>
      <c r="AH228" s="93" t="s">
        <v>17055</v>
      </c>
      <c r="AI228" s="107"/>
      <c r="AJ228" s="107"/>
      <c r="AK228" s="107"/>
      <c r="AL228" s="107"/>
      <c r="AM228" s="108" t="s">
        <v>16958</v>
      </c>
      <c r="AN228" s="108" t="s">
        <v>16962</v>
      </c>
      <c r="AO228" s="108">
        <v>0</v>
      </c>
      <c r="AP228" s="108" t="s">
        <v>16963</v>
      </c>
      <c r="AQ228" s="108" t="s">
        <v>16964</v>
      </c>
      <c r="AR228" s="108">
        <v>0</v>
      </c>
      <c r="AS228" s="108" t="s">
        <v>16987</v>
      </c>
      <c r="AT228" s="108"/>
      <c r="AU228" s="108"/>
      <c r="AV228" s="108"/>
      <c r="AW228" s="108" t="s">
        <v>996</v>
      </c>
      <c r="AX228" s="109">
        <v>884.1</v>
      </c>
      <c r="AY228" s="109">
        <v>885</v>
      </c>
      <c r="AZ228" s="108" t="s">
        <v>2968</v>
      </c>
      <c r="BA228" s="108">
        <v>2009</v>
      </c>
      <c r="BB228" s="110"/>
      <c r="BC228" s="111">
        <f t="shared" ref="BC228" si="48">AY228-M228</f>
        <v>885</v>
      </c>
      <c r="BJ228" s="79" t="e">
        <f>VLOOKUP(C228,BM:BO,3,FALSE)</f>
        <v>#N/A</v>
      </c>
      <c r="BM228" s="79" t="s">
        <v>3851</v>
      </c>
      <c r="BN228" s="79" t="s">
        <v>864</v>
      </c>
      <c r="BO228" s="79" t="s">
        <v>3852</v>
      </c>
      <c r="BU228" s="79" t="s">
        <v>3851</v>
      </c>
      <c r="BV228" s="79" t="s">
        <v>864</v>
      </c>
      <c r="BW228" s="79" t="s">
        <v>3852</v>
      </c>
      <c r="CH228" s="105">
        <f t="shared" ref="CH228" si="49">D228-E228-F228-G228-H228-I228-J228-L228-N228-P228-R228-T228-U228-V228-W228-X228-Y228-Z228-AA228-AB228-AC228-AD228-AE228</f>
        <v>0</v>
      </c>
    </row>
    <row r="229" spans="1:115" x14ac:dyDescent="0.3">
      <c r="B229" s="106" t="s">
        <v>536</v>
      </c>
      <c r="C229" s="106"/>
      <c r="D229" s="102">
        <f t="shared" ref="D229:AE229" si="50">SUM(D230:D235)</f>
        <v>32067911.869999997</v>
      </c>
      <c r="E229" s="103">
        <f t="shared" si="50"/>
        <v>220382.4</v>
      </c>
      <c r="F229" s="103">
        <f t="shared" si="50"/>
        <v>0</v>
      </c>
      <c r="G229" s="103">
        <f t="shared" si="50"/>
        <v>5185533.5999999996</v>
      </c>
      <c r="H229" s="103">
        <f t="shared" si="50"/>
        <v>303207.59999999998</v>
      </c>
      <c r="I229" s="103">
        <f t="shared" si="50"/>
        <v>3558034.8</v>
      </c>
      <c r="J229" s="103">
        <f t="shared" si="50"/>
        <v>0</v>
      </c>
      <c r="K229" s="104">
        <f t="shared" si="50"/>
        <v>0</v>
      </c>
      <c r="L229" s="103">
        <f t="shared" si="50"/>
        <v>0</v>
      </c>
      <c r="M229" s="103">
        <f t="shared" si="50"/>
        <v>2934.1400000000003</v>
      </c>
      <c r="N229" s="103">
        <f t="shared" si="50"/>
        <v>20815775.979999997</v>
      </c>
      <c r="O229" s="103">
        <f t="shared" si="50"/>
        <v>230</v>
      </c>
      <c r="P229" s="103">
        <f t="shared" si="50"/>
        <v>686511.36</v>
      </c>
      <c r="Q229" s="103">
        <f t="shared" si="50"/>
        <v>0</v>
      </c>
      <c r="R229" s="103">
        <f t="shared" si="50"/>
        <v>0</v>
      </c>
      <c r="S229" s="103">
        <f t="shared" si="50"/>
        <v>0</v>
      </c>
      <c r="T229" s="103">
        <f t="shared" si="50"/>
        <v>0</v>
      </c>
      <c r="U229" s="103">
        <f t="shared" si="50"/>
        <v>0</v>
      </c>
      <c r="V229" s="103">
        <f t="shared" si="50"/>
        <v>0</v>
      </c>
      <c r="W229" s="103">
        <f t="shared" si="50"/>
        <v>0</v>
      </c>
      <c r="X229" s="103">
        <f t="shared" si="50"/>
        <v>0</v>
      </c>
      <c r="Y229" s="103">
        <f t="shared" si="50"/>
        <v>0</v>
      </c>
      <c r="Z229" s="103">
        <f t="shared" si="50"/>
        <v>0</v>
      </c>
      <c r="AA229" s="103">
        <f t="shared" si="50"/>
        <v>0</v>
      </c>
      <c r="AB229" s="103">
        <f t="shared" si="50"/>
        <v>0</v>
      </c>
      <c r="AC229" s="103">
        <f t="shared" si="50"/>
        <v>658466.13</v>
      </c>
      <c r="AD229" s="103">
        <f t="shared" si="50"/>
        <v>640000</v>
      </c>
      <c r="AE229" s="103">
        <f t="shared" si="50"/>
        <v>0</v>
      </c>
      <c r="AF229" s="93" t="s">
        <v>17029</v>
      </c>
      <c r="AG229" s="93" t="s">
        <v>17029</v>
      </c>
      <c r="AH229" s="93" t="s">
        <v>17029</v>
      </c>
      <c r="AI229" s="107"/>
      <c r="AJ229" s="107"/>
      <c r="AK229" s="107"/>
      <c r="AL229" s="107"/>
      <c r="AM229" s="108"/>
      <c r="AN229" s="108"/>
      <c r="AO229" s="108"/>
      <c r="AP229" s="108"/>
      <c r="AQ229" s="108"/>
      <c r="AR229" s="108"/>
      <c r="AS229" s="108"/>
      <c r="AT229" s="108"/>
      <c r="AU229" s="108"/>
      <c r="AV229" s="108"/>
      <c r="AW229" s="108"/>
      <c r="AX229" s="109"/>
      <c r="AY229" s="109"/>
      <c r="AZ229" s="108"/>
      <c r="BA229" s="108"/>
      <c r="BB229" s="110"/>
      <c r="BC229" s="111">
        <f t="shared" si="38"/>
        <v>-2934.1400000000003</v>
      </c>
      <c r="BJ229" s="79" t="e">
        <f>VLOOKUP(C229,BM:BO,3,FALSE)</f>
        <v>#N/A</v>
      </c>
      <c r="BM229" s="79" t="s">
        <v>748</v>
      </c>
      <c r="BN229" s="79" t="s">
        <v>864</v>
      </c>
      <c r="BO229" s="79" t="s">
        <v>3818</v>
      </c>
      <c r="BU229" s="79" t="s">
        <v>748</v>
      </c>
      <c r="BV229" s="79" t="s">
        <v>864</v>
      </c>
      <c r="BW229" s="79" t="s">
        <v>3818</v>
      </c>
      <c r="CH229" s="105">
        <f t="shared" si="29"/>
        <v>-1.5133991837501526E-9</v>
      </c>
    </row>
    <row r="230" spans="1:115" x14ac:dyDescent="0.3">
      <c r="A230" s="79">
        <v>1</v>
      </c>
      <c r="B230" s="112">
        <f>SUBTOTAL(9,$A$22:A230)</f>
        <v>201</v>
      </c>
      <c r="C230" s="118" t="s">
        <v>529</v>
      </c>
      <c r="D230" s="103">
        <f t="shared" ref="D230:D235" si="51">E230+F230+G230+H230+I230+J230+L230+N230+P230+R230+T230+U230+V230+W230+X230+Y230+Z230+AA230+AB230+AC230+AD230+AE230</f>
        <v>7564503.6799999997</v>
      </c>
      <c r="E230" s="120">
        <v>0</v>
      </c>
      <c r="F230" s="120">
        <v>0</v>
      </c>
      <c r="G230" s="120">
        <v>0</v>
      </c>
      <c r="H230" s="120">
        <v>0</v>
      </c>
      <c r="I230" s="120">
        <v>0</v>
      </c>
      <c r="J230" s="120">
        <v>0</v>
      </c>
      <c r="K230" s="128">
        <v>0</v>
      </c>
      <c r="L230" s="120">
        <v>0</v>
      </c>
      <c r="M230" s="129">
        <v>897.8</v>
      </c>
      <c r="N230" s="103">
        <v>7229786.25</v>
      </c>
      <c r="O230" s="120">
        <v>0</v>
      </c>
      <c r="P230" s="120">
        <v>0</v>
      </c>
      <c r="Q230" s="103">
        <v>0</v>
      </c>
      <c r="R230" s="103">
        <v>0</v>
      </c>
      <c r="S230" s="120">
        <v>0</v>
      </c>
      <c r="T230" s="120">
        <v>0</v>
      </c>
      <c r="U230" s="120">
        <v>0</v>
      </c>
      <c r="V230" s="120">
        <v>0</v>
      </c>
      <c r="W230" s="120">
        <v>0</v>
      </c>
      <c r="X230" s="120">
        <v>0</v>
      </c>
      <c r="Y230" s="120">
        <v>0</v>
      </c>
      <c r="Z230" s="120">
        <v>0</v>
      </c>
      <c r="AA230" s="120">
        <v>0</v>
      </c>
      <c r="AB230" s="120">
        <v>0</v>
      </c>
      <c r="AC230" s="103">
        <f>ROUND(N230*2.14%,2)</f>
        <v>154717.43</v>
      </c>
      <c r="AD230" s="103">
        <v>180000</v>
      </c>
      <c r="AE230" s="120">
        <v>0</v>
      </c>
      <c r="AF230" s="93">
        <v>2023</v>
      </c>
      <c r="AG230" s="93">
        <v>2023</v>
      </c>
      <c r="AH230" s="93">
        <v>2023</v>
      </c>
      <c r="AI230" s="107"/>
      <c r="AJ230" s="107"/>
      <c r="AK230" s="107"/>
      <c r="AL230" s="107"/>
      <c r="AM230" s="108" t="s">
        <v>16957</v>
      </c>
      <c r="AN230" s="108" t="s">
        <v>16956</v>
      </c>
      <c r="AO230" s="108">
        <v>0</v>
      </c>
      <c r="AP230" s="108" t="s">
        <v>16967</v>
      </c>
      <c r="AQ230" s="108" t="s">
        <v>16961</v>
      </c>
      <c r="AR230" s="108" t="s">
        <v>16967</v>
      </c>
      <c r="AS230" s="108"/>
      <c r="AT230" s="108"/>
      <c r="AU230" s="108"/>
      <c r="AV230" s="108"/>
      <c r="AW230" s="108" t="s">
        <v>618</v>
      </c>
      <c r="AX230" s="109">
        <v>2685.45</v>
      </c>
      <c r="AY230" s="109">
        <v>943.23</v>
      </c>
      <c r="AZ230" s="108" t="s">
        <v>2968</v>
      </c>
      <c r="BA230" s="108" t="s">
        <v>17015</v>
      </c>
      <c r="BB230" s="110"/>
      <c r="BC230" s="111">
        <f t="shared" si="38"/>
        <v>45.430000000000064</v>
      </c>
      <c r="BJ230" s="79" t="str">
        <f>VLOOKUP(C230,BM:BO,3,FALSE)</f>
        <v>690.610</v>
      </c>
      <c r="BM230" s="79" t="s">
        <v>3820</v>
      </c>
      <c r="BN230" s="79" t="s">
        <v>1141</v>
      </c>
      <c r="BO230" s="79" t="s">
        <v>3423</v>
      </c>
      <c r="BU230" s="79" t="s">
        <v>3820</v>
      </c>
      <c r="BV230" s="79" t="s">
        <v>1141</v>
      </c>
      <c r="BW230" s="79" t="s">
        <v>3423</v>
      </c>
      <c r="CH230" s="105">
        <f t="shared" si="29"/>
        <v>-2.9103830456733704E-10</v>
      </c>
    </row>
    <row r="231" spans="1:115" x14ac:dyDescent="0.3">
      <c r="A231" s="79">
        <v>1</v>
      </c>
      <c r="B231" s="112">
        <f>SUBTOTAL(9,$A$22:A231)</f>
        <v>202</v>
      </c>
      <c r="C231" s="118" t="s">
        <v>530</v>
      </c>
      <c r="D231" s="103">
        <f t="shared" si="51"/>
        <v>5016180.96</v>
      </c>
      <c r="E231" s="120">
        <v>0</v>
      </c>
      <c r="F231" s="120">
        <v>0</v>
      </c>
      <c r="G231" s="120">
        <v>0</v>
      </c>
      <c r="H231" s="120">
        <v>0</v>
      </c>
      <c r="I231" s="120">
        <v>0</v>
      </c>
      <c r="J231" s="120">
        <v>0</v>
      </c>
      <c r="K231" s="128">
        <v>0</v>
      </c>
      <c r="L231" s="120">
        <v>0</v>
      </c>
      <c r="M231" s="129">
        <v>595.35</v>
      </c>
      <c r="N231" s="103">
        <v>4734855.0599999996</v>
      </c>
      <c r="O231" s="120">
        <v>0</v>
      </c>
      <c r="P231" s="120">
        <v>0</v>
      </c>
      <c r="Q231" s="103">
        <v>0</v>
      </c>
      <c r="R231" s="103">
        <v>0</v>
      </c>
      <c r="S231" s="120">
        <v>0</v>
      </c>
      <c r="T231" s="120">
        <v>0</v>
      </c>
      <c r="U231" s="120">
        <v>0</v>
      </c>
      <c r="V231" s="120">
        <v>0</v>
      </c>
      <c r="W231" s="120">
        <v>0</v>
      </c>
      <c r="X231" s="120">
        <v>0</v>
      </c>
      <c r="Y231" s="120">
        <v>0</v>
      </c>
      <c r="Z231" s="120">
        <v>0</v>
      </c>
      <c r="AA231" s="120">
        <v>0</v>
      </c>
      <c r="AB231" s="120">
        <v>0</v>
      </c>
      <c r="AC231" s="103">
        <f>ROUND(N231*2.14%,2)</f>
        <v>101325.9</v>
      </c>
      <c r="AD231" s="103">
        <v>180000</v>
      </c>
      <c r="AE231" s="120">
        <v>0</v>
      </c>
      <c r="AF231" s="93">
        <v>2023</v>
      </c>
      <c r="AG231" s="93">
        <v>2023</v>
      </c>
      <c r="AH231" s="93">
        <v>2023</v>
      </c>
      <c r="AI231" s="107"/>
      <c r="AJ231" s="107"/>
      <c r="AK231" s="107"/>
      <c r="AL231" s="107"/>
      <c r="AM231" s="108" t="s">
        <v>16956</v>
      </c>
      <c r="AN231" s="108" t="s">
        <v>16970</v>
      </c>
      <c r="AO231" s="108">
        <v>0</v>
      </c>
      <c r="AP231" s="108" t="s">
        <v>16973</v>
      </c>
      <c r="AQ231" s="108" t="s">
        <v>16969</v>
      </c>
      <c r="AR231" s="108" t="s">
        <v>16967</v>
      </c>
      <c r="AS231" s="108"/>
      <c r="AT231" s="108"/>
      <c r="AU231" s="108"/>
      <c r="AV231" s="108"/>
      <c r="AW231" s="108" t="s">
        <v>638</v>
      </c>
      <c r="AX231" s="109">
        <v>1347.34</v>
      </c>
      <c r="AY231" s="109">
        <v>595.35</v>
      </c>
      <c r="AZ231" s="108" t="s">
        <v>2968</v>
      </c>
      <c r="BA231" s="108" t="s">
        <v>17015</v>
      </c>
      <c r="BB231" s="110"/>
      <c r="BC231" s="111">
        <f t="shared" si="38"/>
        <v>0</v>
      </c>
      <c r="BJ231" s="79" t="str">
        <f>VLOOKUP(C231,BM:BO,3,FALSE)</f>
        <v>441.000</v>
      </c>
      <c r="BM231" s="79" t="s">
        <v>525</v>
      </c>
      <c r="BN231" s="79" t="s">
        <v>3206</v>
      </c>
      <c r="BO231" s="79" t="s">
        <v>2936</v>
      </c>
      <c r="BU231" s="79" t="s">
        <v>525</v>
      </c>
      <c r="BV231" s="79" t="s">
        <v>3206</v>
      </c>
      <c r="BW231" s="79" t="s">
        <v>2936</v>
      </c>
      <c r="CH231" s="105">
        <f t="shared" si="29"/>
        <v>3.7834979593753815E-10</v>
      </c>
    </row>
    <row r="232" spans="1:115" x14ac:dyDescent="0.3">
      <c r="A232" s="79">
        <v>1</v>
      </c>
      <c r="B232" s="112">
        <f>SUBTOTAL(9,$A$22:A232)</f>
        <v>203</v>
      </c>
      <c r="C232" s="118" t="s">
        <v>531</v>
      </c>
      <c r="D232" s="103">
        <f t="shared" si="51"/>
        <v>4872018.9399999995</v>
      </c>
      <c r="E232" s="120">
        <v>0</v>
      </c>
      <c r="F232" s="120">
        <v>0</v>
      </c>
      <c r="G232" s="120">
        <v>0</v>
      </c>
      <c r="H232" s="120">
        <v>0</v>
      </c>
      <c r="I232" s="120">
        <v>0</v>
      </c>
      <c r="J232" s="120">
        <v>0</v>
      </c>
      <c r="K232" s="128">
        <v>0</v>
      </c>
      <c r="L232" s="120">
        <v>0</v>
      </c>
      <c r="M232" s="129">
        <v>578.24</v>
      </c>
      <c r="N232" s="103">
        <v>4593713.47</v>
      </c>
      <c r="O232" s="120">
        <v>0</v>
      </c>
      <c r="P232" s="120">
        <v>0</v>
      </c>
      <c r="Q232" s="103">
        <v>0</v>
      </c>
      <c r="R232" s="103">
        <v>0</v>
      </c>
      <c r="S232" s="120">
        <v>0</v>
      </c>
      <c r="T232" s="120">
        <v>0</v>
      </c>
      <c r="U232" s="120">
        <v>0</v>
      </c>
      <c r="V232" s="120">
        <v>0</v>
      </c>
      <c r="W232" s="120">
        <v>0</v>
      </c>
      <c r="X232" s="120">
        <v>0</v>
      </c>
      <c r="Y232" s="120">
        <v>0</v>
      </c>
      <c r="Z232" s="120">
        <v>0</v>
      </c>
      <c r="AA232" s="120">
        <v>0</v>
      </c>
      <c r="AB232" s="120">
        <v>0</v>
      </c>
      <c r="AC232" s="103">
        <f>ROUND(N232*2.14%,2)</f>
        <v>98305.47</v>
      </c>
      <c r="AD232" s="103">
        <v>180000</v>
      </c>
      <c r="AE232" s="120">
        <v>0</v>
      </c>
      <c r="AF232" s="93">
        <v>2023</v>
      </c>
      <c r="AG232" s="93">
        <v>2023</v>
      </c>
      <c r="AH232" s="93">
        <v>2023</v>
      </c>
      <c r="AI232" s="107"/>
      <c r="AJ232" s="107"/>
      <c r="AK232" s="107"/>
      <c r="AL232" s="107"/>
      <c r="AM232" s="108" t="s">
        <v>16956</v>
      </c>
      <c r="AN232" s="108" t="s">
        <v>16970</v>
      </c>
      <c r="AO232" s="108">
        <v>0</v>
      </c>
      <c r="AP232" s="108" t="s">
        <v>16965</v>
      </c>
      <c r="AQ232" s="108" t="s">
        <v>16969</v>
      </c>
      <c r="AR232" s="108" t="s">
        <v>16967</v>
      </c>
      <c r="AS232" s="108"/>
      <c r="AT232" s="108"/>
      <c r="AU232" s="108"/>
      <c r="AV232" s="108"/>
      <c r="AW232" s="108" t="s">
        <v>638</v>
      </c>
      <c r="AX232" s="109">
        <v>1392.88</v>
      </c>
      <c r="AY232" s="109">
        <v>600.5</v>
      </c>
      <c r="AZ232" s="108" t="s">
        <v>2968</v>
      </c>
      <c r="BA232" s="108" t="s">
        <v>17015</v>
      </c>
      <c r="BB232" s="110"/>
      <c r="BC232" s="111">
        <f t="shared" si="38"/>
        <v>22.259999999999991</v>
      </c>
      <c r="BJ232" s="79" t="str">
        <f>VLOOKUP(C232,BM:BO,3,FALSE)</f>
        <v>444.800</v>
      </c>
      <c r="BM232" s="79" t="s">
        <v>3821</v>
      </c>
      <c r="BN232" s="79" t="s">
        <v>3049</v>
      </c>
      <c r="BO232" s="79" t="s">
        <v>3822</v>
      </c>
      <c r="BU232" s="79" t="s">
        <v>3821</v>
      </c>
      <c r="BV232" s="79" t="s">
        <v>3049</v>
      </c>
      <c r="BW232" s="79" t="s">
        <v>3822</v>
      </c>
      <c r="CH232" s="105">
        <f t="shared" si="29"/>
        <v>-2.6193447411060333E-10</v>
      </c>
    </row>
    <row r="233" spans="1:115" x14ac:dyDescent="0.3">
      <c r="A233" s="79">
        <v>1</v>
      </c>
      <c r="B233" s="112">
        <f>SUBTOTAL(9,$A$22:A233)</f>
        <v>204</v>
      </c>
      <c r="C233" s="118" t="s">
        <v>532</v>
      </c>
      <c r="D233" s="103">
        <f t="shared" si="51"/>
        <v>801202.7</v>
      </c>
      <c r="E233" s="120">
        <v>0</v>
      </c>
      <c r="F233" s="120">
        <v>0</v>
      </c>
      <c r="G233" s="120">
        <v>0</v>
      </c>
      <c r="H233" s="120">
        <v>0</v>
      </c>
      <c r="I233" s="120">
        <v>0</v>
      </c>
      <c r="J233" s="120">
        <v>0</v>
      </c>
      <c r="K233" s="128">
        <v>0</v>
      </c>
      <c r="L233" s="120">
        <v>0</v>
      </c>
      <c r="M233" s="129">
        <v>0</v>
      </c>
      <c r="N233" s="103">
        <v>0</v>
      </c>
      <c r="O233" s="120">
        <v>230</v>
      </c>
      <c r="P233" s="120">
        <v>686511.36</v>
      </c>
      <c r="Q233" s="103">
        <v>0</v>
      </c>
      <c r="R233" s="103">
        <v>0</v>
      </c>
      <c r="S233" s="120">
        <v>0</v>
      </c>
      <c r="T233" s="120">
        <v>0</v>
      </c>
      <c r="U233" s="120">
        <v>0</v>
      </c>
      <c r="V233" s="120">
        <v>0</v>
      </c>
      <c r="W233" s="120">
        <v>0</v>
      </c>
      <c r="X233" s="120">
        <v>0</v>
      </c>
      <c r="Y233" s="120">
        <v>0</v>
      </c>
      <c r="Z233" s="120">
        <v>0</v>
      </c>
      <c r="AA233" s="120">
        <v>0</v>
      </c>
      <c r="AB233" s="120">
        <v>0</v>
      </c>
      <c r="AC233" s="120">
        <f>ROUND(P233*2.14%,2)</f>
        <v>14691.34</v>
      </c>
      <c r="AD233" s="120">
        <v>100000</v>
      </c>
      <c r="AE233" s="120">
        <v>0</v>
      </c>
      <c r="AF233" s="93">
        <v>2023</v>
      </c>
      <c r="AG233" s="93">
        <v>2023</v>
      </c>
      <c r="AH233" s="93">
        <v>2023</v>
      </c>
      <c r="AI233" s="107"/>
      <c r="AJ233" s="107"/>
      <c r="AK233" s="107"/>
      <c r="AL233" s="107"/>
      <c r="AM233" s="108">
        <v>2016</v>
      </c>
      <c r="AN233" s="108">
        <v>2015</v>
      </c>
      <c r="AO233" s="108">
        <v>0</v>
      </c>
      <c r="AP233" s="108" t="s">
        <v>16954</v>
      </c>
      <c r="AQ233" s="108" t="s">
        <v>16961</v>
      </c>
      <c r="AR233" s="108" t="s">
        <v>16963</v>
      </c>
      <c r="AS233" s="108"/>
      <c r="AT233" s="108" t="s">
        <v>16979</v>
      </c>
      <c r="AU233" s="116">
        <f>3641453.11+134774.43</f>
        <v>3776227.54</v>
      </c>
      <c r="AV233" s="116">
        <v>3471857.74</v>
      </c>
      <c r="AW233" s="108" t="s">
        <v>665</v>
      </c>
      <c r="AX233" s="109">
        <v>7915.48</v>
      </c>
      <c r="AY233" s="109">
        <v>2236.5</v>
      </c>
      <c r="AZ233" s="108" t="s">
        <v>2968</v>
      </c>
      <c r="BA233" s="108" t="s">
        <v>3256</v>
      </c>
      <c r="BB233" s="110"/>
      <c r="BC233" s="111">
        <f t="shared" si="38"/>
        <v>2236.5</v>
      </c>
      <c r="BJ233" s="79" t="str">
        <f>VLOOKUP(C233,BM:BO,3,FALSE)</f>
        <v>1669.800</v>
      </c>
      <c r="BM233" s="79" t="s">
        <v>3823</v>
      </c>
      <c r="BN233" s="79" t="s">
        <v>3009</v>
      </c>
      <c r="BO233" s="79" t="s">
        <v>3824</v>
      </c>
      <c r="BU233" s="79" t="s">
        <v>3823</v>
      </c>
      <c r="BV233" s="79" t="s">
        <v>3009</v>
      </c>
      <c r="BW233" s="79" t="s">
        <v>3824</v>
      </c>
      <c r="CH233" s="105">
        <f t="shared" si="29"/>
        <v>-2.9103830456733704E-11</v>
      </c>
    </row>
    <row r="234" spans="1:115" s="124" customFormat="1" x14ac:dyDescent="0.3">
      <c r="A234" s="79">
        <v>1</v>
      </c>
      <c r="B234" s="112">
        <f>SUBTOTAL(9,$A$22:A234)</f>
        <v>205</v>
      </c>
      <c r="C234" s="101" t="s">
        <v>4184</v>
      </c>
      <c r="D234" s="103">
        <f t="shared" si="51"/>
        <v>4348530.01</v>
      </c>
      <c r="E234" s="132">
        <v>0</v>
      </c>
      <c r="F234" s="132">
        <v>0</v>
      </c>
      <c r="G234" s="132">
        <v>0</v>
      </c>
      <c r="H234" s="132">
        <v>0</v>
      </c>
      <c r="I234" s="132">
        <v>0</v>
      </c>
      <c r="J234" s="132">
        <v>0</v>
      </c>
      <c r="K234" s="131">
        <v>0</v>
      </c>
      <c r="L234" s="121">
        <v>0</v>
      </c>
      <c r="M234" s="121">
        <v>862.75</v>
      </c>
      <c r="N234" s="121">
        <v>4257421.2</v>
      </c>
      <c r="O234" s="121">
        <v>0</v>
      </c>
      <c r="P234" s="121">
        <v>0</v>
      </c>
      <c r="Q234" s="121">
        <v>0</v>
      </c>
      <c r="R234" s="121">
        <v>0</v>
      </c>
      <c r="S234" s="121">
        <v>0</v>
      </c>
      <c r="T234" s="121">
        <v>0</v>
      </c>
      <c r="U234" s="121">
        <v>0</v>
      </c>
      <c r="V234" s="121">
        <v>0</v>
      </c>
      <c r="W234" s="121">
        <v>0</v>
      </c>
      <c r="X234" s="121">
        <v>0</v>
      </c>
      <c r="Y234" s="121">
        <v>0</v>
      </c>
      <c r="Z234" s="121">
        <v>0</v>
      </c>
      <c r="AA234" s="121">
        <v>0</v>
      </c>
      <c r="AB234" s="121">
        <v>0</v>
      </c>
      <c r="AC234" s="121">
        <f t="shared" ref="AC234:AC235" si="52">ROUND(N234*2.14%,2)+ROUND(E234*2.14%,2)+ROUND(F234*2.14%,2)+ROUND(G234*2.14%,2)+ROUND(H234*2.14%,2)+ROUND(I234*2.14%,2)+ROUND(J234*2.14%,2)+ROUND(L234*2.14%,2)+ROUND(P234*2.14%,2)+ROUND(R234*2.14%,2)+ROUND(T234*2.14%,2)+ROUND(U234*2.14%,2)+ROUND(V234*2.14%,2)+ROUND(W234*2.14%,2)+ROUND(X234*2.14%,2)+ROUND(Y234*2.14%,2)+ROUND(Z234*2.14%,2)+ROUND(AA234*2.14%,2)+ROUND(AB234*2.14%,2)</f>
        <v>91108.81</v>
      </c>
      <c r="AD234" s="121">
        <v>0</v>
      </c>
      <c r="AE234" s="121">
        <v>0</v>
      </c>
      <c r="AF234" s="122" t="s">
        <v>17055</v>
      </c>
      <c r="AG234" s="122">
        <v>2023</v>
      </c>
      <c r="AH234" s="123">
        <v>2023</v>
      </c>
      <c r="AT234" s="124" t="e">
        <f>VLOOKUP(C234,AW:AX,2,FALSE)</f>
        <v>#N/A</v>
      </c>
      <c r="BW234" s="125"/>
      <c r="CE234" s="124" t="e">
        <f>VLOOKUP(C234,CF:CG,2,FALSE)</f>
        <v>#N/A</v>
      </c>
      <c r="CH234" s="105">
        <f t="shared" si="29"/>
        <v>-4.0745362639427185E-10</v>
      </c>
      <c r="CL234" s="124" t="e">
        <f>VLOOKUP(C234,CM:CN,2,FALSE)</f>
        <v>#N/A</v>
      </c>
      <c r="DK234" s="124" t="e">
        <f>VLOOKUP(C234,DL:DM,2,FALSE)</f>
        <v>#N/A</v>
      </c>
    </row>
    <row r="235" spans="1:115" s="124" customFormat="1" x14ac:dyDescent="0.3">
      <c r="A235" s="79">
        <v>1</v>
      </c>
      <c r="B235" s="112">
        <f>SUBTOTAL(9,$A$22:A235)</f>
        <v>206</v>
      </c>
      <c r="C235" s="101" t="s">
        <v>4224</v>
      </c>
      <c r="D235" s="103">
        <f t="shared" si="51"/>
        <v>9465475.5799999982</v>
      </c>
      <c r="E235" s="138">
        <v>220382.4</v>
      </c>
      <c r="F235" s="138">
        <v>0</v>
      </c>
      <c r="G235" s="138">
        <v>5185533.5999999996</v>
      </c>
      <c r="H235" s="138">
        <v>303207.59999999998</v>
      </c>
      <c r="I235" s="138">
        <v>3558034.8</v>
      </c>
      <c r="J235" s="138">
        <v>0</v>
      </c>
      <c r="K235" s="139">
        <v>0</v>
      </c>
      <c r="L235" s="138">
        <v>0</v>
      </c>
      <c r="M235" s="121">
        <v>0</v>
      </c>
      <c r="N235" s="121">
        <v>0</v>
      </c>
      <c r="O235" s="121">
        <v>0</v>
      </c>
      <c r="P235" s="121">
        <v>0</v>
      </c>
      <c r="Q235" s="121">
        <v>0</v>
      </c>
      <c r="R235" s="121">
        <v>0</v>
      </c>
      <c r="S235" s="121">
        <v>0</v>
      </c>
      <c r="T235" s="121">
        <v>0</v>
      </c>
      <c r="U235" s="121">
        <v>0</v>
      </c>
      <c r="V235" s="121">
        <v>0</v>
      </c>
      <c r="W235" s="121">
        <v>0</v>
      </c>
      <c r="X235" s="121">
        <v>0</v>
      </c>
      <c r="Y235" s="121">
        <v>0</v>
      </c>
      <c r="Z235" s="121">
        <v>0</v>
      </c>
      <c r="AA235" s="121">
        <v>0</v>
      </c>
      <c r="AB235" s="121">
        <v>0</v>
      </c>
      <c r="AC235" s="121">
        <f t="shared" si="52"/>
        <v>198317.18</v>
      </c>
      <c r="AD235" s="121">
        <v>0</v>
      </c>
      <c r="AE235" s="121">
        <v>0</v>
      </c>
      <c r="AF235" s="122" t="s">
        <v>17055</v>
      </c>
      <c r="AG235" s="122">
        <v>2023</v>
      </c>
      <c r="AH235" s="123">
        <v>2023</v>
      </c>
      <c r="AT235" s="124" t="e">
        <f>VLOOKUP(C235,AW:AX,2,FALSE)</f>
        <v>#N/A</v>
      </c>
      <c r="BW235" s="125"/>
      <c r="CA235" s="124" t="e">
        <f>VLOOKUP(C235,CB:CC,2,FALSE)</f>
        <v>#N/A</v>
      </c>
      <c r="CE235" s="124" t="e">
        <f>VLOOKUP(C235,CF:CG,2,FALSE)</f>
        <v>#N/A</v>
      </c>
      <c r="CH235" s="105">
        <f t="shared" si="29"/>
        <v>-1.6880221664905548E-9</v>
      </c>
      <c r="CL235" s="124" t="e">
        <f>VLOOKUP(C235,CM:CN,2,FALSE)</f>
        <v>#N/A</v>
      </c>
      <c r="DK235" s="124" t="e">
        <f>VLOOKUP(C235,DL:DM,2,FALSE)</f>
        <v>#N/A</v>
      </c>
    </row>
    <row r="236" spans="1:115" x14ac:dyDescent="0.3">
      <c r="B236" s="106" t="s">
        <v>537</v>
      </c>
      <c r="C236" s="106"/>
      <c r="D236" s="102">
        <f>D237</f>
        <v>7085425</v>
      </c>
      <c r="E236" s="103">
        <f t="shared" ref="E236:AE236" si="53">E237</f>
        <v>0</v>
      </c>
      <c r="F236" s="103">
        <f t="shared" si="53"/>
        <v>0</v>
      </c>
      <c r="G236" s="103">
        <f t="shared" si="53"/>
        <v>0</v>
      </c>
      <c r="H236" s="103">
        <f t="shared" si="53"/>
        <v>0</v>
      </c>
      <c r="I236" s="103">
        <f t="shared" si="53"/>
        <v>0</v>
      </c>
      <c r="J236" s="103">
        <f t="shared" si="53"/>
        <v>0</v>
      </c>
      <c r="K236" s="104">
        <f t="shared" si="53"/>
        <v>0</v>
      </c>
      <c r="L236" s="103">
        <f t="shared" si="53"/>
        <v>0</v>
      </c>
      <c r="M236" s="103">
        <f t="shared" si="53"/>
        <v>841</v>
      </c>
      <c r="N236" s="103">
        <f t="shared" si="53"/>
        <v>6760745.0599999996</v>
      </c>
      <c r="O236" s="103">
        <f t="shared" si="53"/>
        <v>0</v>
      </c>
      <c r="P236" s="103">
        <f t="shared" si="53"/>
        <v>0</v>
      </c>
      <c r="Q236" s="103">
        <f t="shared" si="53"/>
        <v>0</v>
      </c>
      <c r="R236" s="103">
        <f t="shared" si="53"/>
        <v>0</v>
      </c>
      <c r="S236" s="103">
        <f t="shared" si="53"/>
        <v>0</v>
      </c>
      <c r="T236" s="103">
        <f t="shared" si="53"/>
        <v>0</v>
      </c>
      <c r="U236" s="103">
        <f t="shared" si="53"/>
        <v>0</v>
      </c>
      <c r="V236" s="103">
        <f t="shared" si="53"/>
        <v>0</v>
      </c>
      <c r="W236" s="103">
        <f t="shared" si="53"/>
        <v>0</v>
      </c>
      <c r="X236" s="103">
        <f t="shared" si="53"/>
        <v>0</v>
      </c>
      <c r="Y236" s="103">
        <f t="shared" si="53"/>
        <v>0</v>
      </c>
      <c r="Z236" s="103">
        <f t="shared" si="53"/>
        <v>0</v>
      </c>
      <c r="AA236" s="103">
        <f t="shared" si="53"/>
        <v>0</v>
      </c>
      <c r="AB236" s="103">
        <f t="shared" si="53"/>
        <v>0</v>
      </c>
      <c r="AC236" s="103">
        <f t="shared" si="53"/>
        <v>144679.94</v>
      </c>
      <c r="AD236" s="103">
        <f t="shared" si="53"/>
        <v>180000</v>
      </c>
      <c r="AE236" s="103">
        <f t="shared" si="53"/>
        <v>0</v>
      </c>
      <c r="AF236" s="93" t="s">
        <v>17029</v>
      </c>
      <c r="AG236" s="93" t="s">
        <v>17029</v>
      </c>
      <c r="AH236" s="93" t="s">
        <v>17029</v>
      </c>
      <c r="AI236" s="107"/>
      <c r="AJ236" s="107"/>
      <c r="AK236" s="107"/>
      <c r="AL236" s="107"/>
      <c r="AM236" s="108"/>
      <c r="AN236" s="108"/>
      <c r="AO236" s="108"/>
      <c r="AP236" s="108"/>
      <c r="AQ236" s="108"/>
      <c r="AR236" s="108"/>
      <c r="AS236" s="108"/>
      <c r="AT236" s="108"/>
      <c r="AU236" s="108"/>
      <c r="AV236" s="108"/>
      <c r="AW236" s="108"/>
      <c r="AX236" s="109"/>
      <c r="AY236" s="109"/>
      <c r="AZ236" s="108"/>
      <c r="BA236" s="108"/>
      <c r="BB236" s="110"/>
      <c r="BC236" s="111">
        <f t="shared" ref="BC236:BC270" si="54">AY236-M236</f>
        <v>-841</v>
      </c>
      <c r="BJ236" s="79" t="e">
        <f>VLOOKUP(C236,BM:BO,3,FALSE)</f>
        <v>#N/A</v>
      </c>
      <c r="BM236" s="79" t="s">
        <v>3825</v>
      </c>
      <c r="BN236" s="79" t="s">
        <v>2981</v>
      </c>
      <c r="BO236" s="79" t="s">
        <v>3826</v>
      </c>
      <c r="BU236" s="79" t="s">
        <v>3825</v>
      </c>
      <c r="BV236" s="79" t="s">
        <v>2981</v>
      </c>
      <c r="BW236" s="79" t="s">
        <v>3826</v>
      </c>
      <c r="CH236" s="105">
        <f t="shared" si="29"/>
        <v>4.0745362639427185E-10</v>
      </c>
    </row>
    <row r="237" spans="1:115" x14ac:dyDescent="0.3">
      <c r="A237" s="79">
        <v>1</v>
      </c>
      <c r="B237" s="112">
        <f>SUBTOTAL(9,$A$22:A237)</f>
        <v>207</v>
      </c>
      <c r="C237" s="118" t="s">
        <v>533</v>
      </c>
      <c r="D237" s="103">
        <f>E237+F237+G237+H237+I237+J237+L237+N237+P237+R237+T237+U237+V237+W237+X237+Y237+Z237+AA237+AB237+AC237+AD237+AE237</f>
        <v>7085425</v>
      </c>
      <c r="E237" s="120">
        <v>0</v>
      </c>
      <c r="F237" s="120">
        <v>0</v>
      </c>
      <c r="G237" s="120">
        <v>0</v>
      </c>
      <c r="H237" s="120">
        <v>0</v>
      </c>
      <c r="I237" s="120">
        <v>0</v>
      </c>
      <c r="J237" s="120">
        <v>0</v>
      </c>
      <c r="K237" s="128">
        <v>0</v>
      </c>
      <c r="L237" s="120">
        <v>0</v>
      </c>
      <c r="M237" s="129">
        <v>841</v>
      </c>
      <c r="N237" s="103">
        <v>6760745.0599999996</v>
      </c>
      <c r="O237" s="120">
        <v>0</v>
      </c>
      <c r="P237" s="120">
        <v>0</v>
      </c>
      <c r="Q237" s="103">
        <v>0</v>
      </c>
      <c r="R237" s="103">
        <v>0</v>
      </c>
      <c r="S237" s="120">
        <v>0</v>
      </c>
      <c r="T237" s="120">
        <v>0</v>
      </c>
      <c r="U237" s="120">
        <v>0</v>
      </c>
      <c r="V237" s="120">
        <v>0</v>
      </c>
      <c r="W237" s="120">
        <v>0</v>
      </c>
      <c r="X237" s="120">
        <v>0</v>
      </c>
      <c r="Y237" s="120">
        <v>0</v>
      </c>
      <c r="Z237" s="120">
        <v>0</v>
      </c>
      <c r="AA237" s="120">
        <v>0</v>
      </c>
      <c r="AB237" s="120">
        <v>0</v>
      </c>
      <c r="AC237" s="103">
        <f>ROUND(N237*2.14%,2)</f>
        <v>144679.94</v>
      </c>
      <c r="AD237" s="103">
        <v>180000</v>
      </c>
      <c r="AE237" s="120">
        <v>0</v>
      </c>
      <c r="AF237" s="93">
        <v>2023</v>
      </c>
      <c r="AG237" s="93">
        <v>2023</v>
      </c>
      <c r="AH237" s="93">
        <v>2023</v>
      </c>
      <c r="AI237" s="107"/>
      <c r="AJ237" s="107"/>
      <c r="AK237" s="107"/>
      <c r="AL237" s="107"/>
      <c r="AM237" s="108" t="s">
        <v>16972</v>
      </c>
      <c r="AN237" s="108" t="s">
        <v>16953</v>
      </c>
      <c r="AO237" s="108">
        <v>0</v>
      </c>
      <c r="AP237" s="108" t="s">
        <v>16955</v>
      </c>
      <c r="AQ237" s="108" t="s">
        <v>16967</v>
      </c>
      <c r="AR237" s="108">
        <v>0</v>
      </c>
      <c r="AS237" s="108"/>
      <c r="AT237" s="108"/>
      <c r="AU237" s="108"/>
      <c r="AV237" s="108"/>
      <c r="AW237" s="108" t="s">
        <v>805</v>
      </c>
      <c r="AX237" s="109">
        <v>936.95</v>
      </c>
      <c r="AY237" s="109">
        <v>924</v>
      </c>
      <c r="AZ237" s="108" t="s">
        <v>2968</v>
      </c>
      <c r="BA237" s="108">
        <v>2007</v>
      </c>
      <c r="BB237" s="110"/>
      <c r="BC237" s="111">
        <f t="shared" si="54"/>
        <v>83</v>
      </c>
      <c r="BJ237" s="79" t="str">
        <f>VLOOKUP(C237,BM:BO,3,FALSE)</f>
        <v>0.000</v>
      </c>
      <c r="BM237" s="79" t="s">
        <v>3827</v>
      </c>
      <c r="BN237" s="79" t="s">
        <v>3256</v>
      </c>
      <c r="BO237" s="79" t="s">
        <v>3828</v>
      </c>
      <c r="BU237" s="79" t="s">
        <v>3827</v>
      </c>
      <c r="BV237" s="79" t="s">
        <v>3256</v>
      </c>
      <c r="BW237" s="79" t="s">
        <v>3828</v>
      </c>
      <c r="CH237" s="105">
        <f t="shared" si="29"/>
        <v>4.0745362639427185E-10</v>
      </c>
    </row>
    <row r="238" spans="1:115" x14ac:dyDescent="0.3">
      <c r="B238" s="106" t="s">
        <v>459</v>
      </c>
      <c r="C238" s="106"/>
      <c r="D238" s="102">
        <f>SUM(D239:D248)</f>
        <v>54379117.719999999</v>
      </c>
      <c r="E238" s="103">
        <f t="shared" ref="E238:AE238" si="55">SUM(E239:E248)</f>
        <v>0</v>
      </c>
      <c r="F238" s="103">
        <f t="shared" si="55"/>
        <v>0</v>
      </c>
      <c r="G238" s="103">
        <f t="shared" si="55"/>
        <v>0</v>
      </c>
      <c r="H238" s="103">
        <f t="shared" si="55"/>
        <v>0</v>
      </c>
      <c r="I238" s="103">
        <f t="shared" si="55"/>
        <v>0</v>
      </c>
      <c r="J238" s="103">
        <f t="shared" si="55"/>
        <v>0</v>
      </c>
      <c r="K238" s="104">
        <f t="shared" si="55"/>
        <v>0</v>
      </c>
      <c r="L238" s="103">
        <f t="shared" si="55"/>
        <v>0</v>
      </c>
      <c r="M238" s="103">
        <f t="shared" si="55"/>
        <v>3596.3999999999996</v>
      </c>
      <c r="N238" s="103">
        <f t="shared" si="55"/>
        <v>30829292.27</v>
      </c>
      <c r="O238" s="103">
        <f t="shared" si="55"/>
        <v>0</v>
      </c>
      <c r="P238" s="103">
        <f t="shared" si="55"/>
        <v>0</v>
      </c>
      <c r="Q238" s="103">
        <f t="shared" si="55"/>
        <v>2768.5</v>
      </c>
      <c r="R238" s="103">
        <f t="shared" si="55"/>
        <v>21401511.52</v>
      </c>
      <c r="S238" s="103">
        <f t="shared" si="55"/>
        <v>0</v>
      </c>
      <c r="T238" s="103">
        <f t="shared" si="55"/>
        <v>0</v>
      </c>
      <c r="U238" s="103">
        <f t="shared" si="55"/>
        <v>0</v>
      </c>
      <c r="V238" s="103">
        <f t="shared" si="55"/>
        <v>0</v>
      </c>
      <c r="W238" s="103">
        <f t="shared" si="55"/>
        <v>0</v>
      </c>
      <c r="X238" s="103">
        <f t="shared" si="55"/>
        <v>0</v>
      </c>
      <c r="Y238" s="103">
        <f t="shared" si="55"/>
        <v>0</v>
      </c>
      <c r="Z238" s="103">
        <f t="shared" si="55"/>
        <v>0</v>
      </c>
      <c r="AA238" s="103">
        <f t="shared" si="55"/>
        <v>0</v>
      </c>
      <c r="AB238" s="103">
        <f t="shared" si="55"/>
        <v>0</v>
      </c>
      <c r="AC238" s="103">
        <f t="shared" si="55"/>
        <v>726278.08000000007</v>
      </c>
      <c r="AD238" s="103">
        <f t="shared" si="55"/>
        <v>1422035.85</v>
      </c>
      <c r="AE238" s="103">
        <f t="shared" si="55"/>
        <v>0</v>
      </c>
      <c r="AF238" s="93" t="s">
        <v>17029</v>
      </c>
      <c r="AG238" s="93" t="s">
        <v>17029</v>
      </c>
      <c r="AH238" s="93" t="s">
        <v>17029</v>
      </c>
      <c r="AI238" s="107"/>
      <c r="AJ238" s="107"/>
      <c r="AK238" s="107"/>
      <c r="AL238" s="107"/>
      <c r="AM238" s="108"/>
      <c r="AN238" s="108"/>
      <c r="AO238" s="108"/>
      <c r="AP238" s="108"/>
      <c r="AQ238" s="108"/>
      <c r="AR238" s="108"/>
      <c r="AS238" s="108"/>
      <c r="AT238" s="108"/>
      <c r="AU238" s="108"/>
      <c r="AV238" s="108"/>
      <c r="AW238" s="108"/>
      <c r="AX238" s="109"/>
      <c r="AY238" s="109"/>
      <c r="AZ238" s="108"/>
      <c r="BA238" s="108"/>
      <c r="BB238" s="110"/>
      <c r="BC238" s="111">
        <f t="shared" si="54"/>
        <v>-3596.3999999999996</v>
      </c>
      <c r="BJ238" s="79" t="e">
        <f>VLOOKUP(C238,BM:BO,3,FALSE)</f>
        <v>#N/A</v>
      </c>
      <c r="BM238" s="79" t="s">
        <v>3670</v>
      </c>
      <c r="BN238" s="79" t="s">
        <v>3101</v>
      </c>
      <c r="BO238" s="79" t="s">
        <v>3671</v>
      </c>
      <c r="BU238" s="79" t="s">
        <v>3670</v>
      </c>
      <c r="BV238" s="79" t="s">
        <v>3101</v>
      </c>
      <c r="BW238" s="79" t="s">
        <v>3671</v>
      </c>
      <c r="CH238" s="105">
        <f t="shared" si="29"/>
        <v>-4.6566128730773926E-10</v>
      </c>
    </row>
    <row r="239" spans="1:115" x14ac:dyDescent="0.3">
      <c r="A239" s="79">
        <v>1</v>
      </c>
      <c r="B239" s="112">
        <f>SUBTOTAL(9,$A$22:A239)</f>
        <v>208</v>
      </c>
      <c r="C239" s="118" t="s">
        <v>461</v>
      </c>
      <c r="D239" s="103">
        <f t="shared" ref="D239:D248" si="56">E239+F239+G239+H239+I239+J239+L239+N239+P239+R239+T239+U239+V239+W239+X239+Y239+Z239+AA239+AB239+AC239+AD239+AE239</f>
        <v>3082887</v>
      </c>
      <c r="E239" s="120">
        <v>0</v>
      </c>
      <c r="F239" s="120">
        <v>0</v>
      </c>
      <c r="G239" s="120">
        <v>0</v>
      </c>
      <c r="H239" s="120">
        <v>0</v>
      </c>
      <c r="I239" s="120">
        <v>0</v>
      </c>
      <c r="J239" s="120">
        <v>0</v>
      </c>
      <c r="K239" s="128">
        <v>0</v>
      </c>
      <c r="L239" s="120">
        <v>0</v>
      </c>
      <c r="M239" s="129">
        <v>389.1</v>
      </c>
      <c r="N239" s="103">
        <v>2871438.22</v>
      </c>
      <c r="O239" s="120">
        <v>0</v>
      </c>
      <c r="P239" s="120">
        <v>0</v>
      </c>
      <c r="Q239" s="103">
        <v>0</v>
      </c>
      <c r="R239" s="103">
        <v>0</v>
      </c>
      <c r="S239" s="120">
        <v>0</v>
      </c>
      <c r="T239" s="120">
        <v>0</v>
      </c>
      <c r="U239" s="120">
        <v>0</v>
      </c>
      <c r="V239" s="120">
        <v>0</v>
      </c>
      <c r="W239" s="120">
        <v>0</v>
      </c>
      <c r="X239" s="120">
        <v>0</v>
      </c>
      <c r="Y239" s="120">
        <v>0</v>
      </c>
      <c r="Z239" s="120">
        <v>0</v>
      </c>
      <c r="AA239" s="120">
        <v>0</v>
      </c>
      <c r="AB239" s="120">
        <v>0</v>
      </c>
      <c r="AC239" s="103">
        <f>ROUND(N239*2.14%,2)</f>
        <v>61448.78</v>
      </c>
      <c r="AD239" s="120">
        <v>150000</v>
      </c>
      <c r="AE239" s="120">
        <v>0</v>
      </c>
      <c r="AF239" s="93">
        <v>2023</v>
      </c>
      <c r="AG239" s="93">
        <v>2023</v>
      </c>
      <c r="AH239" s="93">
        <v>2023</v>
      </c>
      <c r="AI239" s="107"/>
      <c r="AJ239" s="107"/>
      <c r="AK239" s="107"/>
      <c r="AL239" s="107"/>
      <c r="AM239" s="108" t="s">
        <v>16956</v>
      </c>
      <c r="AN239" s="108" t="s">
        <v>16954</v>
      </c>
      <c r="AO239" s="108">
        <v>0</v>
      </c>
      <c r="AP239" s="108" t="s">
        <v>16958</v>
      </c>
      <c r="AQ239" s="108" t="s">
        <v>16975</v>
      </c>
      <c r="AR239" s="108">
        <v>0</v>
      </c>
      <c r="AS239" s="108" t="s">
        <v>16989</v>
      </c>
      <c r="AT239" s="108"/>
      <c r="AU239" s="108"/>
      <c r="AV239" s="108"/>
      <c r="AW239" s="108" t="s">
        <v>641</v>
      </c>
      <c r="AX239" s="109">
        <v>559.20000000000005</v>
      </c>
      <c r="AY239" s="109" t="s">
        <v>2985</v>
      </c>
      <c r="AZ239" s="108" t="s">
        <v>2968</v>
      </c>
      <c r="BA239" s="108" t="s">
        <v>2985</v>
      </c>
      <c r="BB239" s="110"/>
      <c r="BC239" s="111" t="e">
        <f t="shared" si="54"/>
        <v>#VALUE!</v>
      </c>
      <c r="BJ239" s="79" t="str">
        <f>VLOOKUP(C239,BM:BO,3,FALSE)</f>
        <v>нет данных</v>
      </c>
      <c r="BM239" s="79" t="s">
        <v>3674</v>
      </c>
      <c r="BN239" s="79" t="s">
        <v>2985</v>
      </c>
      <c r="BO239" s="79" t="s">
        <v>2985</v>
      </c>
      <c r="BU239" s="79" t="s">
        <v>3674</v>
      </c>
      <c r="BV239" s="79" t="s">
        <v>2985</v>
      </c>
      <c r="BW239" s="79" t="s">
        <v>2985</v>
      </c>
      <c r="CH239" s="105">
        <f t="shared" si="29"/>
        <v>-2.0372681319713593E-10</v>
      </c>
    </row>
    <row r="240" spans="1:115" x14ac:dyDescent="0.3">
      <c r="A240" s="79">
        <v>1</v>
      </c>
      <c r="B240" s="112">
        <f>SUBTOTAL(9,$A$22:A240)</f>
        <v>209</v>
      </c>
      <c r="C240" s="118" t="s">
        <v>462</v>
      </c>
      <c r="D240" s="103">
        <f t="shared" si="56"/>
        <v>3496624</v>
      </c>
      <c r="E240" s="120">
        <v>0</v>
      </c>
      <c r="F240" s="120">
        <v>0</v>
      </c>
      <c r="G240" s="120">
        <v>0</v>
      </c>
      <c r="H240" s="120">
        <v>0</v>
      </c>
      <c r="I240" s="120">
        <v>0</v>
      </c>
      <c r="J240" s="120">
        <v>0</v>
      </c>
      <c r="K240" s="128">
        <v>0</v>
      </c>
      <c r="L240" s="120">
        <v>0</v>
      </c>
      <c r="M240" s="129">
        <v>415</v>
      </c>
      <c r="N240" s="103">
        <v>3276506.76</v>
      </c>
      <c r="O240" s="120">
        <v>0</v>
      </c>
      <c r="P240" s="120">
        <v>0</v>
      </c>
      <c r="Q240" s="103">
        <v>0</v>
      </c>
      <c r="R240" s="103">
        <v>0</v>
      </c>
      <c r="S240" s="120">
        <v>0</v>
      </c>
      <c r="T240" s="120">
        <v>0</v>
      </c>
      <c r="U240" s="120">
        <v>0</v>
      </c>
      <c r="V240" s="120">
        <v>0</v>
      </c>
      <c r="W240" s="120">
        <v>0</v>
      </c>
      <c r="X240" s="120">
        <v>0</v>
      </c>
      <c r="Y240" s="120">
        <v>0</v>
      </c>
      <c r="Z240" s="120">
        <v>0</v>
      </c>
      <c r="AA240" s="120">
        <v>0</v>
      </c>
      <c r="AB240" s="120">
        <v>0</v>
      </c>
      <c r="AC240" s="103">
        <f>ROUND(N240*2.14%,2)</f>
        <v>70117.240000000005</v>
      </c>
      <c r="AD240" s="103">
        <v>150000</v>
      </c>
      <c r="AE240" s="120">
        <v>0</v>
      </c>
      <c r="AF240" s="93">
        <v>2023</v>
      </c>
      <c r="AG240" s="93">
        <v>2023</v>
      </c>
      <c r="AH240" s="93">
        <v>2023</v>
      </c>
      <c r="AI240" s="107"/>
      <c r="AJ240" s="107"/>
      <c r="AK240" s="107"/>
      <c r="AL240" s="107"/>
      <c r="AM240" s="108" t="s">
        <v>16952</v>
      </c>
      <c r="AN240" s="108" t="s">
        <v>16965</v>
      </c>
      <c r="AO240" s="108">
        <v>0</v>
      </c>
      <c r="AP240" s="108" t="s">
        <v>16968</v>
      </c>
      <c r="AQ240" s="108" t="s">
        <v>16969</v>
      </c>
      <c r="AR240" s="108">
        <v>0</v>
      </c>
      <c r="AS240" s="108"/>
      <c r="AT240" s="108"/>
      <c r="AU240" s="108"/>
      <c r="AV240" s="108"/>
      <c r="AW240" s="108" t="s">
        <v>996</v>
      </c>
      <c r="AX240" s="109">
        <v>481.1</v>
      </c>
      <c r="AY240" s="109" t="s">
        <v>2985</v>
      </c>
      <c r="AZ240" s="108" t="s">
        <v>2968</v>
      </c>
      <c r="BA240" s="108" t="s">
        <v>17015</v>
      </c>
      <c r="BB240" s="110"/>
      <c r="BC240" s="111" t="e">
        <f t="shared" si="54"/>
        <v>#VALUE!</v>
      </c>
      <c r="BJ240" s="79" t="str">
        <f>VLOOKUP(C240,BM:BO,3,FALSE)</f>
        <v>нет данных</v>
      </c>
      <c r="BM240" s="79" t="s">
        <v>3675</v>
      </c>
      <c r="BN240" s="79" t="s">
        <v>2985</v>
      </c>
      <c r="BO240" s="79" t="s">
        <v>1063</v>
      </c>
      <c r="BU240" s="79" t="s">
        <v>3675</v>
      </c>
      <c r="BV240" s="79" t="s">
        <v>2985</v>
      </c>
      <c r="BW240" s="79" t="s">
        <v>1063</v>
      </c>
      <c r="CH240" s="105">
        <f t="shared" si="29"/>
        <v>2.3283064365386963E-10</v>
      </c>
    </row>
    <row r="241" spans="1:115" x14ac:dyDescent="0.3">
      <c r="A241" s="79">
        <v>1</v>
      </c>
      <c r="B241" s="112">
        <f>SUBTOTAL(9,$A$22:A241)</f>
        <v>210</v>
      </c>
      <c r="C241" s="118" t="s">
        <v>463</v>
      </c>
      <c r="D241" s="103">
        <f t="shared" si="56"/>
        <v>4012668</v>
      </c>
      <c r="E241" s="120">
        <v>0</v>
      </c>
      <c r="F241" s="120">
        <v>0</v>
      </c>
      <c r="G241" s="120">
        <v>0</v>
      </c>
      <c r="H241" s="120">
        <v>0</v>
      </c>
      <c r="I241" s="120">
        <v>0</v>
      </c>
      <c r="J241" s="120">
        <v>0</v>
      </c>
      <c r="K241" s="128">
        <v>0</v>
      </c>
      <c r="L241" s="120">
        <v>0</v>
      </c>
      <c r="M241" s="129">
        <v>450</v>
      </c>
      <c r="N241" s="103">
        <v>3781738.79</v>
      </c>
      <c r="O241" s="120">
        <v>0</v>
      </c>
      <c r="P241" s="120">
        <v>0</v>
      </c>
      <c r="Q241" s="103">
        <v>0</v>
      </c>
      <c r="R241" s="103">
        <v>0</v>
      </c>
      <c r="S241" s="120">
        <v>0</v>
      </c>
      <c r="T241" s="120">
        <v>0</v>
      </c>
      <c r="U241" s="120">
        <v>0</v>
      </c>
      <c r="V241" s="120">
        <v>0</v>
      </c>
      <c r="W241" s="120">
        <v>0</v>
      </c>
      <c r="X241" s="120">
        <v>0</v>
      </c>
      <c r="Y241" s="120">
        <v>0</v>
      </c>
      <c r="Z241" s="120">
        <v>0</v>
      </c>
      <c r="AA241" s="120">
        <v>0</v>
      </c>
      <c r="AB241" s="120">
        <v>0</v>
      </c>
      <c r="AC241" s="103">
        <f>ROUND(N241*2.14%,2)</f>
        <v>80929.210000000006</v>
      </c>
      <c r="AD241" s="103">
        <v>150000</v>
      </c>
      <c r="AE241" s="120">
        <v>0</v>
      </c>
      <c r="AF241" s="93">
        <v>2023</v>
      </c>
      <c r="AG241" s="93">
        <v>2023</v>
      </c>
      <c r="AH241" s="93">
        <v>2023</v>
      </c>
      <c r="AI241" s="107"/>
      <c r="AJ241" s="107"/>
      <c r="AK241" s="107"/>
      <c r="AL241" s="107"/>
      <c r="AM241" s="108" t="s">
        <v>16972</v>
      </c>
      <c r="AN241" s="108" t="s">
        <v>16953</v>
      </c>
      <c r="AO241" s="108">
        <v>0</v>
      </c>
      <c r="AP241" s="108" t="s">
        <v>16967</v>
      </c>
      <c r="AQ241" s="108" t="s">
        <v>16967</v>
      </c>
      <c r="AR241" s="108">
        <v>0</v>
      </c>
      <c r="AS241" s="108"/>
      <c r="AT241" s="108"/>
      <c r="AU241" s="108"/>
      <c r="AV241" s="108"/>
      <c r="AW241" s="108" t="s">
        <v>1269</v>
      </c>
      <c r="AX241" s="109">
        <v>990</v>
      </c>
      <c r="AY241" s="109">
        <v>546</v>
      </c>
      <c r="AZ241" s="108" t="s">
        <v>2993</v>
      </c>
      <c r="BA241" s="108">
        <v>2010</v>
      </c>
      <c r="BB241" s="110"/>
      <c r="BC241" s="111">
        <f t="shared" si="54"/>
        <v>96</v>
      </c>
      <c r="BJ241" s="79" t="str">
        <f>VLOOKUP(C241,BM:BO,3,FALSE)</f>
        <v>444.500</v>
      </c>
      <c r="BM241" s="79" t="s">
        <v>3677</v>
      </c>
      <c r="BN241" s="79" t="s">
        <v>2985</v>
      </c>
      <c r="BO241" s="79" t="s">
        <v>2985</v>
      </c>
      <c r="BU241" s="79" t="s">
        <v>3677</v>
      </c>
      <c r="BV241" s="79" t="s">
        <v>2985</v>
      </c>
      <c r="BW241" s="79" t="s">
        <v>2985</v>
      </c>
      <c r="CH241" s="105">
        <f t="shared" si="29"/>
        <v>-5.8207660913467407E-11</v>
      </c>
    </row>
    <row r="242" spans="1:115" x14ac:dyDescent="0.3">
      <c r="A242" s="79">
        <v>1</v>
      </c>
      <c r="B242" s="112">
        <f>SUBTOTAL(9,$A$22:A242)</f>
        <v>211</v>
      </c>
      <c r="C242" s="118" t="s">
        <v>465</v>
      </c>
      <c r="D242" s="103">
        <f t="shared" si="56"/>
        <v>6388272.25</v>
      </c>
      <c r="E242" s="120">
        <v>0</v>
      </c>
      <c r="F242" s="120">
        <v>0</v>
      </c>
      <c r="G242" s="120">
        <v>0</v>
      </c>
      <c r="H242" s="120">
        <v>0</v>
      </c>
      <c r="I242" s="120">
        <v>0</v>
      </c>
      <c r="J242" s="120">
        <v>0</v>
      </c>
      <c r="K242" s="128">
        <v>0</v>
      </c>
      <c r="L242" s="120">
        <v>0</v>
      </c>
      <c r="M242" s="129">
        <v>790</v>
      </c>
      <c r="N242" s="103">
        <v>6078198.7999999998</v>
      </c>
      <c r="O242" s="120">
        <v>0</v>
      </c>
      <c r="P242" s="120">
        <v>0</v>
      </c>
      <c r="Q242" s="103">
        <v>0</v>
      </c>
      <c r="R242" s="103">
        <v>0</v>
      </c>
      <c r="S242" s="120">
        <v>0</v>
      </c>
      <c r="T242" s="120">
        <v>0</v>
      </c>
      <c r="U242" s="120">
        <v>0</v>
      </c>
      <c r="V242" s="120">
        <v>0</v>
      </c>
      <c r="W242" s="120">
        <v>0</v>
      </c>
      <c r="X242" s="120">
        <v>0</v>
      </c>
      <c r="Y242" s="120">
        <v>0</v>
      </c>
      <c r="Z242" s="120">
        <v>0</v>
      </c>
      <c r="AA242" s="120">
        <v>0</v>
      </c>
      <c r="AB242" s="120">
        <v>0</v>
      </c>
      <c r="AC242" s="103">
        <f>ROUND(N242*2.14%,2)</f>
        <v>130073.45</v>
      </c>
      <c r="AD242" s="103">
        <v>180000</v>
      </c>
      <c r="AE242" s="120">
        <v>0</v>
      </c>
      <c r="AF242" s="93">
        <v>2023</v>
      </c>
      <c r="AG242" s="93">
        <v>2023</v>
      </c>
      <c r="AH242" s="93">
        <v>2023</v>
      </c>
      <c r="AI242" s="107"/>
      <c r="AJ242" s="107"/>
      <c r="AK242" s="107"/>
      <c r="AL242" s="107"/>
      <c r="AM242" s="108" t="s">
        <v>16963</v>
      </c>
      <c r="AN242" s="108" t="s">
        <v>16959</v>
      </c>
      <c r="AO242" s="108">
        <v>0</v>
      </c>
      <c r="AP242" s="108" t="s">
        <v>16971</v>
      </c>
      <c r="AQ242" s="108" t="s">
        <v>16967</v>
      </c>
      <c r="AR242" s="108" t="s">
        <v>16961</v>
      </c>
      <c r="AS242" s="108"/>
      <c r="AT242" s="108"/>
      <c r="AU242" s="108"/>
      <c r="AV242" s="108"/>
      <c r="AW242" s="108" t="s">
        <v>805</v>
      </c>
      <c r="AX242" s="109">
        <v>3009.2</v>
      </c>
      <c r="AY242" s="109">
        <v>792.4</v>
      </c>
      <c r="AZ242" s="108" t="s">
        <v>2993</v>
      </c>
      <c r="BA242" s="108" t="s">
        <v>17015</v>
      </c>
      <c r="BB242" s="110"/>
      <c r="BC242" s="111">
        <f t="shared" si="54"/>
        <v>2.3999999999999773</v>
      </c>
      <c r="BJ242" s="79" t="str">
        <f>VLOOKUP(C242,BM:BO,3,FALSE)</f>
        <v>821.100</v>
      </c>
      <c r="BM242" s="79" t="s">
        <v>3681</v>
      </c>
      <c r="BN242" s="79" t="s">
        <v>2985</v>
      </c>
      <c r="BO242" s="79" t="s">
        <v>2985</v>
      </c>
      <c r="BU242" s="79" t="s">
        <v>3681</v>
      </c>
      <c r="BV242" s="79" t="s">
        <v>2985</v>
      </c>
      <c r="BW242" s="79" t="s">
        <v>2985</v>
      </c>
      <c r="CH242" s="105">
        <f t="shared" si="29"/>
        <v>1.7462298274040222E-10</v>
      </c>
    </row>
    <row r="243" spans="1:115" x14ac:dyDescent="0.3">
      <c r="A243" s="79">
        <v>1</v>
      </c>
      <c r="B243" s="112">
        <f>SUBTOTAL(9,$A$22:A243)</f>
        <v>212</v>
      </c>
      <c r="C243" s="118" t="s">
        <v>8956</v>
      </c>
      <c r="D243" s="103">
        <f t="shared" si="56"/>
        <v>7153463.7599999998</v>
      </c>
      <c r="E243" s="121">
        <v>0</v>
      </c>
      <c r="F243" s="121">
        <v>0</v>
      </c>
      <c r="G243" s="121">
        <v>0</v>
      </c>
      <c r="H243" s="121">
        <v>0</v>
      </c>
      <c r="I243" s="121">
        <v>0</v>
      </c>
      <c r="J243" s="121">
        <v>0</v>
      </c>
      <c r="K243" s="131">
        <v>0</v>
      </c>
      <c r="L243" s="121">
        <v>0</v>
      </c>
      <c r="M243" s="121">
        <v>715</v>
      </c>
      <c r="N243" s="121">
        <v>6930053.7000000002</v>
      </c>
      <c r="O243" s="121">
        <v>0</v>
      </c>
      <c r="P243" s="121">
        <v>0</v>
      </c>
      <c r="Q243" s="121">
        <v>0</v>
      </c>
      <c r="R243" s="121">
        <v>0</v>
      </c>
      <c r="S243" s="121">
        <v>0</v>
      </c>
      <c r="T243" s="121">
        <v>0</v>
      </c>
      <c r="U243" s="121">
        <v>0</v>
      </c>
      <c r="V243" s="121">
        <v>0</v>
      </c>
      <c r="W243" s="121">
        <v>0</v>
      </c>
      <c r="X243" s="121">
        <v>0</v>
      </c>
      <c r="Y243" s="121">
        <v>0</v>
      </c>
      <c r="Z243" s="121">
        <v>0</v>
      </c>
      <c r="AA243" s="121">
        <v>0</v>
      </c>
      <c r="AB243" s="121">
        <v>0</v>
      </c>
      <c r="AC243" s="121">
        <f t="shared" ref="AC243:AC245" si="57">ROUND(N243*1.0593%,2)+ROUND(E243*1.0593%,2)+ROUND(F243*1.0593%,2)+ROUND(G243*1.0593%,2)+ROUND(H243*1.0593%,2)+ROUND(I243*1.0593%,2)+ROUND(J243*1.0593%,2)+ROUND(L243*1.0593%,2)+ROUND(P243*1.0593%,2)+ROUND(R243*1.0593%,2)+ROUND(T243*1.0593%,2)+ROUND(U243*1.0593%,2)+ROUND(V243*1.0593%,2)+ROUND(W243*1.0593%,2)+ROUND(X243*1.0593%,2)+ROUND(Y243*1.0593%,2)+ROUND(Z243*1.0593%,2)+ROUND(AA243*1.0593%,2)+ROUND(AB243*1.0593%,2)</f>
        <v>73410.06</v>
      </c>
      <c r="AD243" s="121">
        <v>150000</v>
      </c>
      <c r="AE243" s="121">
        <v>0</v>
      </c>
      <c r="AF243" s="122">
        <v>2023</v>
      </c>
      <c r="AG243" s="122">
        <v>2023</v>
      </c>
      <c r="AH243" s="123">
        <v>2023</v>
      </c>
      <c r="AI243" s="107"/>
      <c r="AJ243" s="107"/>
      <c r="AK243" s="107"/>
      <c r="AL243" s="107"/>
      <c r="AM243" s="108"/>
      <c r="AN243" s="108"/>
      <c r="AO243" s="108"/>
      <c r="AP243" s="108"/>
      <c r="AQ243" s="108"/>
      <c r="AR243" s="108"/>
      <c r="AS243" s="108"/>
      <c r="AT243" s="108"/>
      <c r="AU243" s="108"/>
      <c r="AV243" s="108"/>
      <c r="AW243" s="108"/>
      <c r="AX243" s="109"/>
      <c r="AY243" s="109"/>
      <c r="AZ243" s="108"/>
      <c r="BA243" s="108"/>
      <c r="BB243" s="110"/>
      <c r="BC243" s="111"/>
      <c r="CH243" s="105">
        <f t="shared" si="29"/>
        <v>-4.0745362639427185E-10</v>
      </c>
    </row>
    <row r="244" spans="1:115" s="124" customFormat="1" x14ac:dyDescent="0.3">
      <c r="A244" s="79">
        <v>1</v>
      </c>
      <c r="B244" s="112">
        <f>SUBTOTAL(9,$A$22:A244)</f>
        <v>213</v>
      </c>
      <c r="C244" s="141" t="s">
        <v>8810</v>
      </c>
      <c r="D244" s="103">
        <f t="shared" si="56"/>
        <v>7974949.1299999999</v>
      </c>
      <c r="E244" s="121">
        <v>0</v>
      </c>
      <c r="F244" s="121">
        <v>0</v>
      </c>
      <c r="G244" s="121">
        <v>0</v>
      </c>
      <c r="H244" s="121">
        <v>0</v>
      </c>
      <c r="I244" s="121">
        <v>0</v>
      </c>
      <c r="J244" s="121">
        <v>0</v>
      </c>
      <c r="K244" s="131">
        <v>0</v>
      </c>
      <c r="L244" s="121">
        <v>0</v>
      </c>
      <c r="M244" s="121">
        <v>837.3</v>
      </c>
      <c r="N244" s="142">
        <v>7891356</v>
      </c>
      <c r="O244" s="121">
        <v>0</v>
      </c>
      <c r="P244" s="121">
        <v>0</v>
      </c>
      <c r="Q244" s="121">
        <v>0</v>
      </c>
      <c r="R244" s="121">
        <v>0</v>
      </c>
      <c r="S244" s="121">
        <v>0</v>
      </c>
      <c r="T244" s="121">
        <v>0</v>
      </c>
      <c r="U244" s="121">
        <v>0</v>
      </c>
      <c r="V244" s="121">
        <v>0</v>
      </c>
      <c r="W244" s="121">
        <v>0</v>
      </c>
      <c r="X244" s="121">
        <v>0</v>
      </c>
      <c r="Y244" s="121">
        <v>0</v>
      </c>
      <c r="Z244" s="121">
        <v>0</v>
      </c>
      <c r="AA244" s="121">
        <v>0</v>
      </c>
      <c r="AB244" s="121">
        <v>0</v>
      </c>
      <c r="AC244" s="121">
        <f t="shared" si="57"/>
        <v>83593.13</v>
      </c>
      <c r="AD244" s="121">
        <v>0</v>
      </c>
      <c r="AE244" s="121">
        <v>0</v>
      </c>
      <c r="AF244" s="122" t="s">
        <v>17055</v>
      </c>
      <c r="AG244" s="122">
        <v>2023</v>
      </c>
      <c r="AH244" s="123">
        <v>2023</v>
      </c>
      <c r="AT244" s="124" t="e">
        <f>VLOOKUP(C244,AW:AX,2,FALSE)</f>
        <v>#N/A</v>
      </c>
      <c r="BW244" s="125"/>
      <c r="CE244" s="124" t="e">
        <f>VLOOKUP(C244,CF:CG,2,FALSE)</f>
        <v>#N/A</v>
      </c>
      <c r="CH244" s="105">
        <f t="shared" si="29"/>
        <v>-1.1641532182693481E-10</v>
      </c>
      <c r="CL244" s="124" t="e">
        <f>VLOOKUP(C244,CM:CN,2,FALSE)</f>
        <v>#N/A</v>
      </c>
      <c r="DK244" s="124" t="e">
        <f>VLOOKUP(C244,DL:DM,2,FALSE)</f>
        <v>#N/A</v>
      </c>
    </row>
    <row r="245" spans="1:115" s="124" customFormat="1" x14ac:dyDescent="0.3">
      <c r="A245" s="79">
        <v>1</v>
      </c>
      <c r="B245" s="112">
        <f>SUBTOTAL(9,$A$22:A245)</f>
        <v>214</v>
      </c>
      <c r="C245" s="141" t="s">
        <v>1454</v>
      </c>
      <c r="D245" s="103">
        <f t="shared" si="56"/>
        <v>21828199</v>
      </c>
      <c r="E245" s="121">
        <v>0</v>
      </c>
      <c r="F245" s="121">
        <v>0</v>
      </c>
      <c r="G245" s="121">
        <v>0</v>
      </c>
      <c r="H245" s="121">
        <v>0</v>
      </c>
      <c r="I245" s="121">
        <v>0</v>
      </c>
      <c r="J245" s="121">
        <v>0</v>
      </c>
      <c r="K245" s="131">
        <v>0</v>
      </c>
      <c r="L245" s="121">
        <v>0</v>
      </c>
      <c r="M245" s="121">
        <v>0</v>
      </c>
      <c r="N245" s="142">
        <v>0</v>
      </c>
      <c r="O245" s="121">
        <v>0</v>
      </c>
      <c r="P245" s="121">
        <v>0</v>
      </c>
      <c r="Q245" s="121">
        <v>2768.5</v>
      </c>
      <c r="R245" s="121">
        <v>21401511.52</v>
      </c>
      <c r="S245" s="121">
        <v>0</v>
      </c>
      <c r="T245" s="121">
        <v>0</v>
      </c>
      <c r="U245" s="121">
        <v>0</v>
      </c>
      <c r="V245" s="121">
        <v>0</v>
      </c>
      <c r="W245" s="121">
        <v>0</v>
      </c>
      <c r="X245" s="121">
        <v>0</v>
      </c>
      <c r="Y245" s="121">
        <v>0</v>
      </c>
      <c r="Z245" s="121">
        <v>0</v>
      </c>
      <c r="AA245" s="121">
        <v>0</v>
      </c>
      <c r="AB245" s="121">
        <v>0</v>
      </c>
      <c r="AC245" s="121">
        <f t="shared" si="57"/>
        <v>226706.21</v>
      </c>
      <c r="AD245" s="121">
        <v>199981.27</v>
      </c>
      <c r="AE245" s="121">
        <v>0</v>
      </c>
      <c r="AF245" s="122">
        <v>2023</v>
      </c>
      <c r="AG245" s="122">
        <v>2023</v>
      </c>
      <c r="AH245" s="123">
        <v>2023</v>
      </c>
      <c r="BW245" s="125"/>
      <c r="CH245" s="105">
        <f t="shared" si="29"/>
        <v>4.6566128730773926E-10</v>
      </c>
    </row>
    <row r="246" spans="1:115" x14ac:dyDescent="0.3">
      <c r="A246" s="79">
        <v>1</v>
      </c>
      <c r="B246" s="112">
        <f>SUBTOTAL(9,$A$22:A246)</f>
        <v>215</v>
      </c>
      <c r="C246" s="118" t="s">
        <v>8383</v>
      </c>
      <c r="D246" s="103">
        <f t="shared" si="56"/>
        <v>142054.57999999999</v>
      </c>
      <c r="E246" s="121">
        <v>0</v>
      </c>
      <c r="F246" s="121">
        <v>0</v>
      </c>
      <c r="G246" s="121">
        <v>0</v>
      </c>
      <c r="H246" s="121">
        <v>0</v>
      </c>
      <c r="I246" s="121">
        <v>0</v>
      </c>
      <c r="J246" s="121">
        <v>0</v>
      </c>
      <c r="K246" s="131">
        <v>0</v>
      </c>
      <c r="L246" s="121">
        <v>0</v>
      </c>
      <c r="M246" s="121">
        <v>0</v>
      </c>
      <c r="N246" s="121">
        <v>0</v>
      </c>
      <c r="O246" s="121">
        <v>0</v>
      </c>
      <c r="P246" s="121">
        <v>0</v>
      </c>
      <c r="Q246" s="121">
        <v>0</v>
      </c>
      <c r="R246" s="121">
        <v>0</v>
      </c>
      <c r="S246" s="121">
        <v>0</v>
      </c>
      <c r="T246" s="121">
        <v>0</v>
      </c>
      <c r="U246" s="121">
        <v>0</v>
      </c>
      <c r="V246" s="121">
        <v>0</v>
      </c>
      <c r="W246" s="121">
        <v>0</v>
      </c>
      <c r="X246" s="121">
        <v>0</v>
      </c>
      <c r="Y246" s="121">
        <v>0</v>
      </c>
      <c r="Z246" s="121">
        <v>0</v>
      </c>
      <c r="AA246" s="121">
        <v>0</v>
      </c>
      <c r="AB246" s="121">
        <v>0</v>
      </c>
      <c r="AC246" s="121">
        <f>ROUND(R246*2.14%,2)+ROUND(N246*2.14%,2)</f>
        <v>0</v>
      </c>
      <c r="AD246" s="121">
        <f>142054.58</f>
        <v>142054.57999999999</v>
      </c>
      <c r="AE246" s="121">
        <v>0</v>
      </c>
      <c r="AF246" s="93">
        <v>2023</v>
      </c>
      <c r="AG246" s="93" t="s">
        <v>17055</v>
      </c>
      <c r="AH246" s="93" t="s">
        <v>17055</v>
      </c>
      <c r="AI246" s="107"/>
      <c r="AJ246" s="107"/>
      <c r="AK246" s="107"/>
      <c r="AL246" s="107"/>
      <c r="AM246" s="108"/>
      <c r="AN246" s="108"/>
      <c r="AO246" s="108"/>
      <c r="AP246" s="108"/>
      <c r="AQ246" s="108"/>
      <c r="AR246" s="108"/>
      <c r="AS246" s="108"/>
      <c r="AT246" s="108"/>
      <c r="AU246" s="108"/>
      <c r="AV246" s="108"/>
      <c r="AW246" s="108"/>
      <c r="AX246" s="109"/>
      <c r="AY246" s="109"/>
      <c r="AZ246" s="108"/>
      <c r="BA246" s="108"/>
      <c r="BB246" s="110"/>
      <c r="BC246" s="111"/>
      <c r="CH246" s="105">
        <f t="shared" si="29"/>
        <v>0</v>
      </c>
    </row>
    <row r="247" spans="1:115" x14ac:dyDescent="0.3">
      <c r="A247" s="79">
        <v>1</v>
      </c>
      <c r="B247" s="112">
        <f>SUBTOTAL(9,$A$22:A247)</f>
        <v>216</v>
      </c>
      <c r="C247" s="118" t="s">
        <v>460</v>
      </c>
      <c r="D247" s="103">
        <f t="shared" si="56"/>
        <v>150000</v>
      </c>
      <c r="E247" s="120">
        <v>0</v>
      </c>
      <c r="F247" s="120">
        <v>0</v>
      </c>
      <c r="G247" s="120">
        <v>0</v>
      </c>
      <c r="H247" s="120">
        <v>0</v>
      </c>
      <c r="I247" s="120">
        <v>0</v>
      </c>
      <c r="J247" s="120">
        <v>0</v>
      </c>
      <c r="K247" s="128">
        <v>0</v>
      </c>
      <c r="L247" s="120">
        <v>0</v>
      </c>
      <c r="M247" s="129">
        <v>0</v>
      </c>
      <c r="N247" s="103">
        <v>0</v>
      </c>
      <c r="O247" s="120">
        <v>0</v>
      </c>
      <c r="P247" s="120">
        <v>0</v>
      </c>
      <c r="Q247" s="103">
        <v>0</v>
      </c>
      <c r="R247" s="103">
        <v>0</v>
      </c>
      <c r="S247" s="120">
        <v>0</v>
      </c>
      <c r="T247" s="120">
        <v>0</v>
      </c>
      <c r="U247" s="120">
        <v>0</v>
      </c>
      <c r="V247" s="120">
        <v>0</v>
      </c>
      <c r="W247" s="120">
        <v>0</v>
      </c>
      <c r="X247" s="120">
        <v>0</v>
      </c>
      <c r="Y247" s="120">
        <v>0</v>
      </c>
      <c r="Z247" s="120">
        <v>0</v>
      </c>
      <c r="AA247" s="120">
        <v>0</v>
      </c>
      <c r="AB247" s="120">
        <v>0</v>
      </c>
      <c r="AC247" s="103">
        <f>ROUND(N247*2.14%,2)</f>
        <v>0</v>
      </c>
      <c r="AD247" s="103">
        <v>150000</v>
      </c>
      <c r="AE247" s="120">
        <v>0</v>
      </c>
      <c r="AF247" s="93">
        <v>2023</v>
      </c>
      <c r="AG247" s="93" t="s">
        <v>17055</v>
      </c>
      <c r="AH247" s="93" t="s">
        <v>17055</v>
      </c>
      <c r="AI247" s="107"/>
      <c r="AJ247" s="107"/>
      <c r="AK247" s="107"/>
      <c r="AL247" s="107"/>
      <c r="AM247" s="108" t="s">
        <v>16956</v>
      </c>
      <c r="AN247" s="108" t="s">
        <v>16962</v>
      </c>
      <c r="AO247" s="108">
        <v>0</v>
      </c>
      <c r="AP247" s="108" t="s">
        <v>16973</v>
      </c>
      <c r="AQ247" s="108" t="s">
        <v>16975</v>
      </c>
      <c r="AR247" s="108">
        <v>0</v>
      </c>
      <c r="AS247" s="108"/>
      <c r="AT247" s="108"/>
      <c r="AU247" s="108"/>
      <c r="AV247" s="108"/>
      <c r="AW247" s="108" t="s">
        <v>641</v>
      </c>
      <c r="AX247" s="109">
        <v>542.20000000000005</v>
      </c>
      <c r="AY247" s="109">
        <v>507</v>
      </c>
      <c r="AZ247" s="108" t="s">
        <v>2968</v>
      </c>
      <c r="BA247" s="108" t="s">
        <v>17015</v>
      </c>
      <c r="BB247" s="110"/>
      <c r="BC247" s="111">
        <f>AY247-M247</f>
        <v>507</v>
      </c>
      <c r="BJ247" s="79" t="str">
        <f>VLOOKUP(C247,BM:BO,3,FALSE)</f>
        <v>нет данных</v>
      </c>
      <c r="BM247" s="79" t="s">
        <v>724</v>
      </c>
      <c r="BN247" s="79" t="s">
        <v>2985</v>
      </c>
      <c r="BO247" s="79" t="s">
        <v>3673</v>
      </c>
      <c r="BU247" s="79" t="s">
        <v>724</v>
      </c>
      <c r="BV247" s="79" t="s">
        <v>2985</v>
      </c>
      <c r="BW247" s="79" t="s">
        <v>3673</v>
      </c>
      <c r="CH247" s="105">
        <f t="shared" si="29"/>
        <v>0</v>
      </c>
    </row>
    <row r="248" spans="1:115" x14ac:dyDescent="0.3">
      <c r="A248" s="79">
        <v>1</v>
      </c>
      <c r="B248" s="112">
        <f>SUBTOTAL(9,$A$22:A248)</f>
        <v>217</v>
      </c>
      <c r="C248" s="118" t="s">
        <v>464</v>
      </c>
      <c r="D248" s="103">
        <f t="shared" si="56"/>
        <v>150000</v>
      </c>
      <c r="E248" s="120">
        <v>0</v>
      </c>
      <c r="F248" s="120">
        <v>0</v>
      </c>
      <c r="G248" s="120">
        <v>0</v>
      </c>
      <c r="H248" s="120">
        <v>0</v>
      </c>
      <c r="I248" s="120">
        <v>0</v>
      </c>
      <c r="J248" s="120">
        <v>0</v>
      </c>
      <c r="K248" s="128">
        <v>0</v>
      </c>
      <c r="L248" s="120">
        <v>0</v>
      </c>
      <c r="M248" s="129">
        <v>0</v>
      </c>
      <c r="N248" s="103">
        <v>0</v>
      </c>
      <c r="O248" s="120">
        <v>0</v>
      </c>
      <c r="P248" s="120">
        <v>0</v>
      </c>
      <c r="Q248" s="103">
        <v>0</v>
      </c>
      <c r="R248" s="103">
        <v>0</v>
      </c>
      <c r="S248" s="120">
        <v>0</v>
      </c>
      <c r="T248" s="120">
        <v>0</v>
      </c>
      <c r="U248" s="120">
        <v>0</v>
      </c>
      <c r="V248" s="120">
        <v>0</v>
      </c>
      <c r="W248" s="120">
        <v>0</v>
      </c>
      <c r="X248" s="120">
        <v>0</v>
      </c>
      <c r="Y248" s="120">
        <v>0</v>
      </c>
      <c r="Z248" s="120">
        <v>0</v>
      </c>
      <c r="AA248" s="120">
        <v>0</v>
      </c>
      <c r="AB248" s="120">
        <v>0</v>
      </c>
      <c r="AC248" s="103">
        <f>ROUND(N248*2.14%,2)</f>
        <v>0</v>
      </c>
      <c r="AD248" s="103">
        <v>150000</v>
      </c>
      <c r="AE248" s="120">
        <v>0</v>
      </c>
      <c r="AF248" s="93">
        <v>2023</v>
      </c>
      <c r="AG248" s="93" t="s">
        <v>17055</v>
      </c>
      <c r="AH248" s="93" t="s">
        <v>17055</v>
      </c>
      <c r="AI248" s="107"/>
      <c r="AJ248" s="107"/>
      <c r="AK248" s="107"/>
      <c r="AL248" s="107"/>
      <c r="AM248" s="108" t="s">
        <v>16952</v>
      </c>
      <c r="AN248" s="108" t="s">
        <v>16952</v>
      </c>
      <c r="AO248" s="108">
        <v>0</v>
      </c>
      <c r="AP248" s="108" t="s">
        <v>16952</v>
      </c>
      <c r="AQ248" s="108" t="s">
        <v>16971</v>
      </c>
      <c r="AR248" s="108">
        <v>0</v>
      </c>
      <c r="AS248" s="108"/>
      <c r="AT248" s="108"/>
      <c r="AU248" s="108"/>
      <c r="AV248" s="108"/>
      <c r="AW248" s="108" t="s">
        <v>664</v>
      </c>
      <c r="AX248" s="109">
        <v>332</v>
      </c>
      <c r="AY248" s="109">
        <v>269</v>
      </c>
      <c r="AZ248" s="108" t="s">
        <v>2968</v>
      </c>
      <c r="BA248" s="108" t="s">
        <v>17015</v>
      </c>
      <c r="BB248" s="110"/>
      <c r="BC248" s="111">
        <f>AY248-M248</f>
        <v>269</v>
      </c>
      <c r="BJ248" s="79" t="str">
        <f>VLOOKUP(C248,BM:BO,3,FALSE)</f>
        <v>нет данных</v>
      </c>
      <c r="BM248" s="79" t="s">
        <v>3680</v>
      </c>
      <c r="BN248" s="79" t="s">
        <v>3009</v>
      </c>
      <c r="BO248" s="79" t="s">
        <v>2985</v>
      </c>
      <c r="BU248" s="79" t="s">
        <v>3680</v>
      </c>
      <c r="BV248" s="79" t="s">
        <v>3009</v>
      </c>
      <c r="BW248" s="79" t="s">
        <v>2985</v>
      </c>
      <c r="CH248" s="105">
        <f t="shared" si="29"/>
        <v>0</v>
      </c>
    </row>
    <row r="249" spans="1:115" x14ac:dyDescent="0.3">
      <c r="B249" s="106" t="s">
        <v>466</v>
      </c>
      <c r="C249" s="106"/>
      <c r="D249" s="102">
        <f>D250</f>
        <v>7229164.7999999998</v>
      </c>
      <c r="E249" s="103">
        <f t="shared" ref="E249:AE249" si="58">E250</f>
        <v>0</v>
      </c>
      <c r="F249" s="103">
        <f t="shared" si="58"/>
        <v>0</v>
      </c>
      <c r="G249" s="103">
        <f t="shared" si="58"/>
        <v>0</v>
      </c>
      <c r="H249" s="103">
        <f t="shared" si="58"/>
        <v>0</v>
      </c>
      <c r="I249" s="103">
        <f t="shared" si="58"/>
        <v>0</v>
      </c>
      <c r="J249" s="103">
        <f t="shared" si="58"/>
        <v>0</v>
      </c>
      <c r="K249" s="104">
        <f t="shared" si="58"/>
        <v>0</v>
      </c>
      <c r="L249" s="103">
        <f t="shared" si="58"/>
        <v>0</v>
      </c>
      <c r="M249" s="103">
        <f t="shared" si="58"/>
        <v>858</v>
      </c>
      <c r="N249" s="103">
        <f t="shared" si="58"/>
        <v>6901473.2699999996</v>
      </c>
      <c r="O249" s="103">
        <f t="shared" si="58"/>
        <v>0</v>
      </c>
      <c r="P249" s="103">
        <f t="shared" si="58"/>
        <v>0</v>
      </c>
      <c r="Q249" s="103">
        <f t="shared" si="58"/>
        <v>0</v>
      </c>
      <c r="R249" s="103">
        <f t="shared" si="58"/>
        <v>0</v>
      </c>
      <c r="S249" s="103">
        <f t="shared" si="58"/>
        <v>0</v>
      </c>
      <c r="T249" s="103">
        <f t="shared" si="58"/>
        <v>0</v>
      </c>
      <c r="U249" s="103">
        <f t="shared" si="58"/>
        <v>0</v>
      </c>
      <c r="V249" s="103">
        <f t="shared" si="58"/>
        <v>0</v>
      </c>
      <c r="W249" s="103">
        <f t="shared" si="58"/>
        <v>0</v>
      </c>
      <c r="X249" s="103">
        <f t="shared" si="58"/>
        <v>0</v>
      </c>
      <c r="Y249" s="103">
        <f t="shared" si="58"/>
        <v>0</v>
      </c>
      <c r="Z249" s="103">
        <f t="shared" si="58"/>
        <v>0</v>
      </c>
      <c r="AA249" s="103">
        <f t="shared" si="58"/>
        <v>0</v>
      </c>
      <c r="AB249" s="103">
        <f t="shared" si="58"/>
        <v>0</v>
      </c>
      <c r="AC249" s="103">
        <f t="shared" si="58"/>
        <v>147691.53</v>
      </c>
      <c r="AD249" s="103">
        <f t="shared" si="58"/>
        <v>180000</v>
      </c>
      <c r="AE249" s="103">
        <f t="shared" si="58"/>
        <v>0</v>
      </c>
      <c r="AF249" s="93" t="s">
        <v>17029</v>
      </c>
      <c r="AG249" s="93" t="s">
        <v>17029</v>
      </c>
      <c r="AH249" s="93" t="s">
        <v>17029</v>
      </c>
      <c r="AI249" s="107"/>
      <c r="AJ249" s="107"/>
      <c r="AK249" s="107"/>
      <c r="AL249" s="107"/>
      <c r="AM249" s="108"/>
      <c r="AN249" s="108"/>
      <c r="AO249" s="108"/>
      <c r="AP249" s="108"/>
      <c r="AQ249" s="108"/>
      <c r="AR249" s="108"/>
      <c r="AS249" s="108"/>
      <c r="AT249" s="108"/>
      <c r="AU249" s="108"/>
      <c r="AV249" s="108"/>
      <c r="AW249" s="108"/>
      <c r="AX249" s="109"/>
      <c r="AY249" s="109"/>
      <c r="AZ249" s="108"/>
      <c r="BA249" s="108"/>
      <c r="BB249" s="110"/>
      <c r="BC249" s="111">
        <f t="shared" si="54"/>
        <v>-858</v>
      </c>
      <c r="BJ249" s="79" t="e">
        <f>VLOOKUP(C249,BM:BO,3,FALSE)</f>
        <v>#N/A</v>
      </c>
      <c r="BM249" s="79" t="s">
        <v>3682</v>
      </c>
      <c r="BN249" s="79" t="s">
        <v>1344</v>
      </c>
      <c r="BO249" s="79" t="s">
        <v>3683</v>
      </c>
      <c r="BU249" s="79" t="s">
        <v>3682</v>
      </c>
      <c r="BV249" s="79" t="s">
        <v>1344</v>
      </c>
      <c r="BW249" s="79" t="s">
        <v>3683</v>
      </c>
      <c r="CH249" s="105">
        <f t="shared" si="29"/>
        <v>2.6193447411060333E-10</v>
      </c>
    </row>
    <row r="250" spans="1:115" x14ac:dyDescent="0.3">
      <c r="A250" s="79">
        <v>1</v>
      </c>
      <c r="B250" s="112">
        <f>SUBTOTAL(9,$A$22:A250)</f>
        <v>218</v>
      </c>
      <c r="C250" s="118" t="s">
        <v>467</v>
      </c>
      <c r="D250" s="103">
        <f>E250+F250+G250+H250+I250+J250+L250+N250+P250+R250+T250+U250+V250+W250+X250+Y250+Z250+AA250+AB250+AC250+AD250+AE250</f>
        <v>7229164.7999999998</v>
      </c>
      <c r="E250" s="120">
        <v>0</v>
      </c>
      <c r="F250" s="120">
        <v>0</v>
      </c>
      <c r="G250" s="120">
        <v>0</v>
      </c>
      <c r="H250" s="120">
        <v>0</v>
      </c>
      <c r="I250" s="120">
        <v>0</v>
      </c>
      <c r="J250" s="120">
        <v>0</v>
      </c>
      <c r="K250" s="128">
        <v>0</v>
      </c>
      <c r="L250" s="120">
        <v>0</v>
      </c>
      <c r="M250" s="129">
        <v>858</v>
      </c>
      <c r="N250" s="103">
        <v>6901473.2699999996</v>
      </c>
      <c r="O250" s="120">
        <v>0</v>
      </c>
      <c r="P250" s="120">
        <v>0</v>
      </c>
      <c r="Q250" s="103">
        <v>0</v>
      </c>
      <c r="R250" s="103">
        <v>0</v>
      </c>
      <c r="S250" s="120">
        <v>0</v>
      </c>
      <c r="T250" s="120">
        <v>0</v>
      </c>
      <c r="U250" s="120">
        <v>0</v>
      </c>
      <c r="V250" s="120">
        <v>0</v>
      </c>
      <c r="W250" s="120">
        <v>0</v>
      </c>
      <c r="X250" s="120">
        <v>0</v>
      </c>
      <c r="Y250" s="120">
        <v>0</v>
      </c>
      <c r="Z250" s="120">
        <v>0</v>
      </c>
      <c r="AA250" s="120">
        <v>0</v>
      </c>
      <c r="AB250" s="120">
        <v>0</v>
      </c>
      <c r="AC250" s="103">
        <f>ROUND(N250*2.14%,2)</f>
        <v>147691.53</v>
      </c>
      <c r="AD250" s="103">
        <v>180000</v>
      </c>
      <c r="AE250" s="120">
        <v>0</v>
      </c>
      <c r="AF250" s="93">
        <v>2023</v>
      </c>
      <c r="AG250" s="93">
        <v>2023</v>
      </c>
      <c r="AH250" s="93">
        <v>2023</v>
      </c>
      <c r="AI250" s="107"/>
      <c r="AJ250" s="107"/>
      <c r="AK250" s="107"/>
      <c r="AL250" s="107"/>
      <c r="AM250" s="108" t="s">
        <v>16972</v>
      </c>
      <c r="AN250" s="108" t="s">
        <v>16953</v>
      </c>
      <c r="AO250" s="108">
        <v>0</v>
      </c>
      <c r="AP250" s="108" t="s">
        <v>16967</v>
      </c>
      <c r="AQ250" s="108" t="s">
        <v>16973</v>
      </c>
      <c r="AR250" s="108">
        <v>0</v>
      </c>
      <c r="AS250" s="108"/>
      <c r="AT250" s="108"/>
      <c r="AU250" s="108"/>
      <c r="AV250" s="108"/>
      <c r="AW250" s="108" t="s">
        <v>1269</v>
      </c>
      <c r="AX250" s="109">
        <v>871</v>
      </c>
      <c r="AY250" s="109">
        <v>360.4</v>
      </c>
      <c r="AZ250" s="108" t="s">
        <v>2968</v>
      </c>
      <c r="BA250" s="108" t="s">
        <v>17015</v>
      </c>
      <c r="BB250" s="110"/>
      <c r="BC250" s="111">
        <f t="shared" si="54"/>
        <v>-497.6</v>
      </c>
      <c r="BD250" s="79" t="s">
        <v>16950</v>
      </c>
      <c r="BJ250" s="79" t="str">
        <f>VLOOKUP(C250,BM:BO,3,FALSE)</f>
        <v>650.000</v>
      </c>
      <c r="BM250" s="79" t="s">
        <v>3684</v>
      </c>
      <c r="BN250" s="79" t="s">
        <v>3032</v>
      </c>
      <c r="BO250" s="79" t="s">
        <v>1346</v>
      </c>
      <c r="BU250" s="79" t="s">
        <v>3684</v>
      </c>
      <c r="BV250" s="79" t="s">
        <v>3032</v>
      </c>
      <c r="BW250" s="79" t="s">
        <v>1346</v>
      </c>
      <c r="CH250" s="105">
        <f t="shared" si="29"/>
        <v>2.6193447411060333E-10</v>
      </c>
    </row>
    <row r="251" spans="1:115" x14ac:dyDescent="0.3">
      <c r="B251" s="106" t="s">
        <v>468</v>
      </c>
      <c r="C251" s="106"/>
      <c r="D251" s="102">
        <f>D252</f>
        <v>4458520</v>
      </c>
      <c r="E251" s="103">
        <f t="shared" ref="E251:AE251" si="59">E252</f>
        <v>0</v>
      </c>
      <c r="F251" s="103">
        <f t="shared" si="59"/>
        <v>0</v>
      </c>
      <c r="G251" s="103">
        <f t="shared" si="59"/>
        <v>0</v>
      </c>
      <c r="H251" s="103">
        <f t="shared" si="59"/>
        <v>0</v>
      </c>
      <c r="I251" s="103">
        <f t="shared" si="59"/>
        <v>0</v>
      </c>
      <c r="J251" s="103">
        <f t="shared" si="59"/>
        <v>0</v>
      </c>
      <c r="K251" s="104">
        <f t="shared" si="59"/>
        <v>0</v>
      </c>
      <c r="L251" s="103">
        <f t="shared" si="59"/>
        <v>0</v>
      </c>
      <c r="M251" s="103">
        <f t="shared" si="59"/>
        <v>500</v>
      </c>
      <c r="N251" s="103">
        <f t="shared" si="59"/>
        <v>4218249.46</v>
      </c>
      <c r="O251" s="103">
        <f t="shared" si="59"/>
        <v>0</v>
      </c>
      <c r="P251" s="103">
        <f t="shared" si="59"/>
        <v>0</v>
      </c>
      <c r="Q251" s="103">
        <f t="shared" si="59"/>
        <v>0</v>
      </c>
      <c r="R251" s="103">
        <f t="shared" si="59"/>
        <v>0</v>
      </c>
      <c r="S251" s="103">
        <f t="shared" si="59"/>
        <v>0</v>
      </c>
      <c r="T251" s="103">
        <f t="shared" si="59"/>
        <v>0</v>
      </c>
      <c r="U251" s="103">
        <f t="shared" si="59"/>
        <v>0</v>
      </c>
      <c r="V251" s="103">
        <f t="shared" si="59"/>
        <v>0</v>
      </c>
      <c r="W251" s="103">
        <f t="shared" si="59"/>
        <v>0</v>
      </c>
      <c r="X251" s="103">
        <f t="shared" si="59"/>
        <v>0</v>
      </c>
      <c r="Y251" s="103">
        <f t="shared" si="59"/>
        <v>0</v>
      </c>
      <c r="Z251" s="103">
        <f t="shared" si="59"/>
        <v>0</v>
      </c>
      <c r="AA251" s="103">
        <f t="shared" si="59"/>
        <v>0</v>
      </c>
      <c r="AB251" s="103">
        <f t="shared" si="59"/>
        <v>0</v>
      </c>
      <c r="AC251" s="103">
        <f t="shared" si="59"/>
        <v>90270.54</v>
      </c>
      <c r="AD251" s="103">
        <f t="shared" si="59"/>
        <v>150000</v>
      </c>
      <c r="AE251" s="103">
        <f t="shared" si="59"/>
        <v>0</v>
      </c>
      <c r="AF251" s="93" t="s">
        <v>17029</v>
      </c>
      <c r="AG251" s="93" t="s">
        <v>17029</v>
      </c>
      <c r="AH251" s="93" t="s">
        <v>17029</v>
      </c>
      <c r="AI251" s="107"/>
      <c r="AJ251" s="107"/>
      <c r="AK251" s="107"/>
      <c r="AL251" s="107"/>
      <c r="AM251" s="108"/>
      <c r="AN251" s="108"/>
      <c r="AO251" s="108"/>
      <c r="AP251" s="108"/>
      <c r="AQ251" s="108"/>
      <c r="AR251" s="108"/>
      <c r="AS251" s="108"/>
      <c r="AT251" s="108"/>
      <c r="AU251" s="108"/>
      <c r="AV251" s="108"/>
      <c r="AW251" s="108"/>
      <c r="AX251" s="109"/>
      <c r="AY251" s="109"/>
      <c r="AZ251" s="108"/>
      <c r="BA251" s="108"/>
      <c r="BB251" s="110"/>
      <c r="BC251" s="111">
        <f t="shared" si="54"/>
        <v>-500</v>
      </c>
      <c r="BJ251" s="79" t="e">
        <f>VLOOKUP(C251,BM:BO,3,FALSE)</f>
        <v>#N/A</v>
      </c>
      <c r="BM251" s="79" t="s">
        <v>3685</v>
      </c>
      <c r="BN251" s="79" t="s">
        <v>3101</v>
      </c>
      <c r="BO251" s="79" t="s">
        <v>3686</v>
      </c>
      <c r="BU251" s="79" t="s">
        <v>3685</v>
      </c>
      <c r="BV251" s="79" t="s">
        <v>3101</v>
      </c>
      <c r="BW251" s="79" t="s">
        <v>3686</v>
      </c>
      <c r="CH251" s="105">
        <f t="shared" si="29"/>
        <v>5.8207660913467407E-11</v>
      </c>
    </row>
    <row r="252" spans="1:115" x14ac:dyDescent="0.3">
      <c r="A252" s="79">
        <v>1</v>
      </c>
      <c r="B252" s="112">
        <f>SUBTOTAL(9,$A$22:A252)</f>
        <v>219</v>
      </c>
      <c r="C252" s="118" t="s">
        <v>492</v>
      </c>
      <c r="D252" s="103">
        <f>E252+F252+G252+H252+I252+J252+L252+N252+P252+R252+T252+U252+V252+W252+X252+Y252+Z252+AA252+AB252+AC252+AD252+AE252</f>
        <v>4458520</v>
      </c>
      <c r="E252" s="120">
        <v>0</v>
      </c>
      <c r="F252" s="120">
        <v>0</v>
      </c>
      <c r="G252" s="120">
        <v>0</v>
      </c>
      <c r="H252" s="120">
        <v>0</v>
      </c>
      <c r="I252" s="120">
        <v>0</v>
      </c>
      <c r="J252" s="120">
        <v>0</v>
      </c>
      <c r="K252" s="128">
        <v>0</v>
      </c>
      <c r="L252" s="120">
        <v>0</v>
      </c>
      <c r="M252" s="129">
        <v>500</v>
      </c>
      <c r="N252" s="103">
        <v>4218249.46</v>
      </c>
      <c r="O252" s="120">
        <v>0</v>
      </c>
      <c r="P252" s="120">
        <v>0</v>
      </c>
      <c r="Q252" s="103">
        <v>0</v>
      </c>
      <c r="R252" s="103">
        <v>0</v>
      </c>
      <c r="S252" s="120">
        <v>0</v>
      </c>
      <c r="T252" s="120">
        <v>0</v>
      </c>
      <c r="U252" s="120">
        <v>0</v>
      </c>
      <c r="V252" s="120">
        <v>0</v>
      </c>
      <c r="W252" s="120">
        <v>0</v>
      </c>
      <c r="X252" s="120">
        <v>0</v>
      </c>
      <c r="Y252" s="120">
        <v>0</v>
      </c>
      <c r="Z252" s="120">
        <v>0</v>
      </c>
      <c r="AA252" s="120">
        <v>0</v>
      </c>
      <c r="AB252" s="120">
        <v>0</v>
      </c>
      <c r="AC252" s="103">
        <f>ROUND(N252*2.14%,2)</f>
        <v>90270.54</v>
      </c>
      <c r="AD252" s="120">
        <v>150000</v>
      </c>
      <c r="AE252" s="120">
        <v>0</v>
      </c>
      <c r="AF252" s="93">
        <v>2023</v>
      </c>
      <c r="AG252" s="93">
        <v>2023</v>
      </c>
      <c r="AH252" s="93">
        <v>2023</v>
      </c>
      <c r="AI252" s="107"/>
      <c r="AJ252" s="107"/>
      <c r="AK252" s="107"/>
      <c r="AL252" s="107"/>
      <c r="AM252" s="108" t="s">
        <v>16957</v>
      </c>
      <c r="AN252" s="108" t="s">
        <v>16959</v>
      </c>
      <c r="AO252" s="108">
        <v>0</v>
      </c>
      <c r="AP252" s="108" t="s">
        <v>16969</v>
      </c>
      <c r="AQ252" s="108" t="s">
        <v>16955</v>
      </c>
      <c r="AR252" s="108">
        <v>0</v>
      </c>
      <c r="AS252" s="108"/>
      <c r="AT252" s="108"/>
      <c r="AU252" s="108"/>
      <c r="AV252" s="108"/>
      <c r="AW252" s="108" t="s">
        <v>616</v>
      </c>
      <c r="AX252" s="109">
        <v>739</v>
      </c>
      <c r="AY252" s="109" t="s">
        <v>2985</v>
      </c>
      <c r="AZ252" s="108" t="s">
        <v>2993</v>
      </c>
      <c r="BA252" s="108" t="s">
        <v>17015</v>
      </c>
      <c r="BB252" s="110"/>
      <c r="BC252" s="111" t="e">
        <f t="shared" si="54"/>
        <v>#VALUE!</v>
      </c>
      <c r="BJ252" s="79" t="str">
        <f>VLOOKUP(C252,BM:BO,3,FALSE)</f>
        <v>нет данных</v>
      </c>
      <c r="BM252" s="79" t="s">
        <v>3687</v>
      </c>
      <c r="BN252" s="79" t="s">
        <v>2981</v>
      </c>
      <c r="BO252" s="79" t="s">
        <v>3688</v>
      </c>
      <c r="BU252" s="79" t="s">
        <v>3687</v>
      </c>
      <c r="BV252" s="79" t="s">
        <v>2981</v>
      </c>
      <c r="BW252" s="79" t="s">
        <v>3688</v>
      </c>
      <c r="CH252" s="105">
        <f t="shared" si="29"/>
        <v>5.8207660913467407E-11</v>
      </c>
    </row>
    <row r="253" spans="1:115" x14ac:dyDescent="0.3">
      <c r="B253" s="106" t="s">
        <v>470</v>
      </c>
      <c r="C253" s="106"/>
      <c r="D253" s="102">
        <f>D254</f>
        <v>10895411.23</v>
      </c>
      <c r="E253" s="103">
        <f t="shared" ref="E253:AE253" si="60">E254</f>
        <v>0</v>
      </c>
      <c r="F253" s="103">
        <f t="shared" si="60"/>
        <v>0</v>
      </c>
      <c r="G253" s="103">
        <f t="shared" si="60"/>
        <v>0</v>
      </c>
      <c r="H253" s="103">
        <f t="shared" si="60"/>
        <v>0</v>
      </c>
      <c r="I253" s="103">
        <f t="shared" si="60"/>
        <v>0</v>
      </c>
      <c r="J253" s="103">
        <f t="shared" si="60"/>
        <v>0</v>
      </c>
      <c r="K253" s="104">
        <f t="shared" si="60"/>
        <v>0</v>
      </c>
      <c r="L253" s="103">
        <f t="shared" si="60"/>
        <v>0</v>
      </c>
      <c r="M253" s="103">
        <f t="shared" si="60"/>
        <v>0</v>
      </c>
      <c r="N253" s="103">
        <f t="shared" si="60"/>
        <v>0</v>
      </c>
      <c r="O253" s="103">
        <f t="shared" si="60"/>
        <v>0</v>
      </c>
      <c r="P253" s="103">
        <f t="shared" si="60"/>
        <v>0</v>
      </c>
      <c r="Q253" s="103">
        <f t="shared" si="60"/>
        <v>787</v>
      </c>
      <c r="R253" s="103">
        <f t="shared" si="60"/>
        <v>5340245.5599999996</v>
      </c>
      <c r="S253" s="103">
        <f t="shared" si="60"/>
        <v>71</v>
      </c>
      <c r="T253" s="103">
        <f t="shared" si="60"/>
        <v>5180031.74</v>
      </c>
      <c r="U253" s="103">
        <f t="shared" si="60"/>
        <v>0</v>
      </c>
      <c r="V253" s="103">
        <f t="shared" si="60"/>
        <v>0</v>
      </c>
      <c r="W253" s="103">
        <f t="shared" si="60"/>
        <v>0</v>
      </c>
      <c r="X253" s="103">
        <f t="shared" si="60"/>
        <v>0</v>
      </c>
      <c r="Y253" s="103">
        <f t="shared" si="60"/>
        <v>0</v>
      </c>
      <c r="Z253" s="103">
        <f t="shared" si="60"/>
        <v>0</v>
      </c>
      <c r="AA253" s="103">
        <f t="shared" si="60"/>
        <v>0</v>
      </c>
      <c r="AB253" s="103">
        <f t="shared" si="60"/>
        <v>0</v>
      </c>
      <c r="AC253" s="103">
        <f t="shared" si="60"/>
        <v>225133.93</v>
      </c>
      <c r="AD253" s="103">
        <f t="shared" si="60"/>
        <v>150000</v>
      </c>
      <c r="AE253" s="103">
        <f t="shared" si="60"/>
        <v>0</v>
      </c>
      <c r="AF253" s="93" t="s">
        <v>17029</v>
      </c>
      <c r="AG253" s="93" t="s">
        <v>17029</v>
      </c>
      <c r="AH253" s="93" t="s">
        <v>17029</v>
      </c>
      <c r="AI253" s="107"/>
      <c r="AJ253" s="107"/>
      <c r="AK253" s="107"/>
      <c r="AL253" s="107"/>
      <c r="AM253" s="108"/>
      <c r="AN253" s="108"/>
      <c r="AO253" s="108"/>
      <c r="AP253" s="108"/>
      <c r="AQ253" s="108"/>
      <c r="AR253" s="108"/>
      <c r="AS253" s="108"/>
      <c r="AT253" s="108"/>
      <c r="AU253" s="108"/>
      <c r="AV253" s="108"/>
      <c r="AW253" s="108"/>
      <c r="AX253" s="109"/>
      <c r="AY253" s="109"/>
      <c r="AZ253" s="108"/>
      <c r="BA253" s="108"/>
      <c r="BB253" s="110"/>
      <c r="BC253" s="111">
        <f t="shared" si="54"/>
        <v>0</v>
      </c>
      <c r="BJ253" s="79" t="e">
        <f>VLOOKUP(C253,BM:BO,3,FALSE)</f>
        <v>#N/A</v>
      </c>
      <c r="BM253" s="79" t="s">
        <v>3689</v>
      </c>
      <c r="BN253" s="79" t="s">
        <v>864</v>
      </c>
      <c r="BO253" s="79" t="s">
        <v>3690</v>
      </c>
      <c r="BU253" s="79" t="s">
        <v>3689</v>
      </c>
      <c r="BV253" s="79" t="s">
        <v>864</v>
      </c>
      <c r="BW253" s="79" t="s">
        <v>3690</v>
      </c>
      <c r="CH253" s="105">
        <f t="shared" si="29"/>
        <v>6.4028427004814148E-10</v>
      </c>
    </row>
    <row r="254" spans="1:115" x14ac:dyDescent="0.3">
      <c r="A254" s="79">
        <v>1</v>
      </c>
      <c r="B254" s="112">
        <f>SUBTOTAL(9,$A$22:A254)</f>
        <v>220</v>
      </c>
      <c r="C254" s="118" t="s">
        <v>469</v>
      </c>
      <c r="D254" s="103">
        <f>E254+F254+G254+H254+I254+J254+L254+N254+P254+R254+T254+U254+V254+W254+X254+Y254+Z254+AA254+AB254+AC254+AD254+AE254</f>
        <v>10895411.23</v>
      </c>
      <c r="E254" s="120">
        <v>0</v>
      </c>
      <c r="F254" s="120">
        <v>0</v>
      </c>
      <c r="G254" s="120">
        <v>0</v>
      </c>
      <c r="H254" s="120">
        <v>0</v>
      </c>
      <c r="I254" s="120">
        <v>0</v>
      </c>
      <c r="J254" s="120">
        <v>0</v>
      </c>
      <c r="K254" s="128">
        <v>0</v>
      </c>
      <c r="L254" s="120">
        <v>0</v>
      </c>
      <c r="M254" s="129">
        <v>0</v>
      </c>
      <c r="N254" s="103">
        <v>0</v>
      </c>
      <c r="O254" s="120">
        <v>0</v>
      </c>
      <c r="P254" s="120">
        <v>0</v>
      </c>
      <c r="Q254" s="121">
        <v>787</v>
      </c>
      <c r="R254" s="121">
        <v>5340245.5599999996</v>
      </c>
      <c r="S254" s="120">
        <v>71</v>
      </c>
      <c r="T254" s="120">
        <v>5180031.74</v>
      </c>
      <c r="U254" s="120">
        <v>0</v>
      </c>
      <c r="V254" s="120">
        <v>0</v>
      </c>
      <c r="W254" s="120">
        <v>0</v>
      </c>
      <c r="X254" s="120">
        <v>0</v>
      </c>
      <c r="Y254" s="120">
        <v>0</v>
      </c>
      <c r="Z254" s="120">
        <v>0</v>
      </c>
      <c r="AA254" s="120">
        <v>0</v>
      </c>
      <c r="AB254" s="120">
        <v>0</v>
      </c>
      <c r="AC254" s="120">
        <f>ROUND(T254*2.14%,2)+114281.25</f>
        <v>225133.93</v>
      </c>
      <c r="AD254" s="120">
        <v>150000</v>
      </c>
      <c r="AE254" s="120">
        <v>0</v>
      </c>
      <c r="AF254" s="93">
        <v>2023</v>
      </c>
      <c r="AG254" s="93">
        <v>2023</v>
      </c>
      <c r="AH254" s="93">
        <v>2023</v>
      </c>
      <c r="AI254" s="107"/>
      <c r="AJ254" s="107"/>
      <c r="AK254" s="107"/>
      <c r="AL254" s="107"/>
      <c r="AM254" s="108" t="s">
        <v>16964</v>
      </c>
      <c r="AN254" s="108" t="s">
        <v>16959</v>
      </c>
      <c r="AO254" s="108">
        <v>0</v>
      </c>
      <c r="AP254" s="108">
        <v>2022</v>
      </c>
      <c r="AQ254" s="108" t="s">
        <v>16960</v>
      </c>
      <c r="AR254" s="108">
        <v>0</v>
      </c>
      <c r="AS254" s="108" t="s">
        <v>16988</v>
      </c>
      <c r="AT254" s="108" t="s">
        <v>16978</v>
      </c>
      <c r="AU254" s="116">
        <v>5546917.6600000001</v>
      </c>
      <c r="AV254" s="116">
        <v>529286.1</v>
      </c>
      <c r="AW254" s="108" t="s">
        <v>1015</v>
      </c>
      <c r="AX254" s="109">
        <v>1070.8</v>
      </c>
      <c r="AY254" s="109">
        <v>1019</v>
      </c>
      <c r="AZ254" s="108" t="s">
        <v>2968</v>
      </c>
      <c r="BA254" s="108" t="s">
        <v>3049</v>
      </c>
      <c r="BB254" s="110"/>
      <c r="BC254" s="111">
        <f t="shared" si="54"/>
        <v>1019</v>
      </c>
      <c r="BJ254" s="79" t="str">
        <f>VLOOKUP(C254,BM:BO,3,FALSE)</f>
        <v>798.400</v>
      </c>
      <c r="BM254" s="79" t="s">
        <v>3691</v>
      </c>
      <c r="BN254" s="79" t="s">
        <v>2985</v>
      </c>
      <c r="BO254" s="79" t="s">
        <v>2985</v>
      </c>
      <c r="BU254" s="79" t="s">
        <v>3691</v>
      </c>
      <c r="BV254" s="79" t="s">
        <v>2985</v>
      </c>
      <c r="BW254" s="79" t="s">
        <v>2985</v>
      </c>
      <c r="CH254" s="105">
        <f t="shared" si="29"/>
        <v>6.4028427004814148E-10</v>
      </c>
    </row>
    <row r="255" spans="1:115" x14ac:dyDescent="0.3">
      <c r="B255" s="106" t="s">
        <v>471</v>
      </c>
      <c r="C255" s="106"/>
      <c r="D255" s="102">
        <f>D256+D257</f>
        <v>10849945.379999999</v>
      </c>
      <c r="E255" s="103">
        <f t="shared" ref="E255:AE255" si="61">E256+E257</f>
        <v>0</v>
      </c>
      <c r="F255" s="103">
        <f t="shared" si="61"/>
        <v>0</v>
      </c>
      <c r="G255" s="103">
        <f t="shared" si="61"/>
        <v>0</v>
      </c>
      <c r="H255" s="103">
        <f t="shared" si="61"/>
        <v>0</v>
      </c>
      <c r="I255" s="103">
        <f t="shared" si="61"/>
        <v>0</v>
      </c>
      <c r="J255" s="103">
        <f t="shared" si="61"/>
        <v>0</v>
      </c>
      <c r="K255" s="104">
        <f t="shared" si="61"/>
        <v>0</v>
      </c>
      <c r="L255" s="103">
        <f t="shared" si="61"/>
        <v>0</v>
      </c>
      <c r="M255" s="103">
        <f t="shared" si="61"/>
        <v>463.4</v>
      </c>
      <c r="N255" s="103">
        <f t="shared" si="61"/>
        <v>3081744</v>
      </c>
      <c r="O255" s="103">
        <f t="shared" si="61"/>
        <v>0</v>
      </c>
      <c r="P255" s="103">
        <f t="shared" si="61"/>
        <v>0</v>
      </c>
      <c r="Q255" s="103">
        <f t="shared" si="61"/>
        <v>0</v>
      </c>
      <c r="R255" s="103">
        <f t="shared" si="61"/>
        <v>0</v>
      </c>
      <c r="S255" s="103">
        <f t="shared" si="61"/>
        <v>0</v>
      </c>
      <c r="T255" s="103">
        <f t="shared" si="61"/>
        <v>0</v>
      </c>
      <c r="U255" s="103">
        <f t="shared" si="61"/>
        <v>7397255.21</v>
      </c>
      <c r="V255" s="103">
        <f t="shared" si="61"/>
        <v>0</v>
      </c>
      <c r="W255" s="103">
        <f t="shared" si="61"/>
        <v>0</v>
      </c>
      <c r="X255" s="103">
        <f t="shared" si="61"/>
        <v>0</v>
      </c>
      <c r="Y255" s="103">
        <f t="shared" si="61"/>
        <v>0</v>
      </c>
      <c r="Z255" s="103">
        <f t="shared" si="61"/>
        <v>0</v>
      </c>
      <c r="AA255" s="103">
        <f t="shared" si="61"/>
        <v>0</v>
      </c>
      <c r="AB255" s="103">
        <f t="shared" si="61"/>
        <v>0</v>
      </c>
      <c r="AC255" s="103">
        <f t="shared" si="61"/>
        <v>190946.17</v>
      </c>
      <c r="AD255" s="103">
        <f t="shared" si="61"/>
        <v>180000</v>
      </c>
      <c r="AE255" s="103">
        <f t="shared" si="61"/>
        <v>0</v>
      </c>
      <c r="AF255" s="93" t="s">
        <v>17029</v>
      </c>
      <c r="AG255" s="93" t="s">
        <v>17029</v>
      </c>
      <c r="AH255" s="93" t="s">
        <v>17029</v>
      </c>
      <c r="AI255" s="107"/>
      <c r="AJ255" s="107"/>
      <c r="AK255" s="107"/>
      <c r="AL255" s="107"/>
      <c r="AM255" s="108"/>
      <c r="AN255" s="108"/>
      <c r="AO255" s="108"/>
      <c r="AP255" s="108"/>
      <c r="AQ255" s="108"/>
      <c r="AR255" s="108"/>
      <c r="AS255" s="108"/>
      <c r="AT255" s="108"/>
      <c r="AU255" s="108"/>
      <c r="AV255" s="108"/>
      <c r="AW255" s="108"/>
      <c r="AX255" s="109"/>
      <c r="AY255" s="109"/>
      <c r="AZ255" s="108"/>
      <c r="BA255" s="108"/>
      <c r="BB255" s="110"/>
      <c r="BC255" s="111">
        <f t="shared" si="54"/>
        <v>-463.4</v>
      </c>
      <c r="BJ255" s="79" t="e">
        <f>VLOOKUP(C255,BM:BO,3,FALSE)</f>
        <v>#N/A</v>
      </c>
      <c r="BM255" s="79" t="s">
        <v>3692</v>
      </c>
      <c r="BN255" s="79" t="s">
        <v>3101</v>
      </c>
      <c r="BO255" s="79" t="s">
        <v>3693</v>
      </c>
      <c r="BU255" s="79" t="s">
        <v>3692</v>
      </c>
      <c r="BV255" s="79" t="s">
        <v>3101</v>
      </c>
      <c r="BW255" s="79" t="s">
        <v>3693</v>
      </c>
      <c r="CH255" s="105">
        <f t="shared" si="29"/>
        <v>-1.0186340659856796E-9</v>
      </c>
    </row>
    <row r="256" spans="1:115" x14ac:dyDescent="0.3">
      <c r="A256" s="79">
        <v>1</v>
      </c>
      <c r="B256" s="112">
        <f>SUBTOTAL(9,$A$22:A256)</f>
        <v>221</v>
      </c>
      <c r="C256" s="118" t="s">
        <v>472</v>
      </c>
      <c r="D256" s="103">
        <f t="shared" ref="D256:D257" si="62">E256+F256+G256+H256+I256+J256+L256+N256+P256+R256+T256+U256+V256+W256+X256+Y256+Z256+AA256+AB256+AC256+AD256+AE256</f>
        <v>7735556.4699999997</v>
      </c>
      <c r="E256" s="120">
        <v>0</v>
      </c>
      <c r="F256" s="120">
        <v>0</v>
      </c>
      <c r="G256" s="120">
        <v>0</v>
      </c>
      <c r="H256" s="120">
        <v>0</v>
      </c>
      <c r="I256" s="120">
        <v>0</v>
      </c>
      <c r="J256" s="120">
        <v>0</v>
      </c>
      <c r="K256" s="128">
        <v>0</v>
      </c>
      <c r="L256" s="120">
        <v>0</v>
      </c>
      <c r="M256" s="129">
        <v>0</v>
      </c>
      <c r="N256" s="103">
        <v>0</v>
      </c>
      <c r="O256" s="120">
        <v>0</v>
      </c>
      <c r="P256" s="120">
        <v>0</v>
      </c>
      <c r="Q256" s="103">
        <v>0</v>
      </c>
      <c r="R256" s="103">
        <v>0</v>
      </c>
      <c r="S256" s="120">
        <v>0</v>
      </c>
      <c r="T256" s="120">
        <v>0</v>
      </c>
      <c r="U256" s="120">
        <f>7254748.38+142506.82+0.01</f>
        <v>7397255.21</v>
      </c>
      <c r="V256" s="120">
        <v>0</v>
      </c>
      <c r="W256" s="120">
        <v>0</v>
      </c>
      <c r="X256" s="120">
        <v>0</v>
      </c>
      <c r="Y256" s="120">
        <v>0</v>
      </c>
      <c r="Z256" s="120">
        <v>0</v>
      </c>
      <c r="AA256" s="120">
        <v>0</v>
      </c>
      <c r="AB256" s="120">
        <v>0</v>
      </c>
      <c r="AC256" s="103">
        <f>ROUND(U256*2.14%,2)</f>
        <v>158301.26</v>
      </c>
      <c r="AD256" s="103">
        <v>180000</v>
      </c>
      <c r="AE256" s="120">
        <v>0</v>
      </c>
      <c r="AF256" s="93">
        <v>2023</v>
      </c>
      <c r="AG256" s="93">
        <v>2023</v>
      </c>
      <c r="AH256" s="93">
        <v>2023</v>
      </c>
      <c r="AI256" s="107"/>
      <c r="AJ256" s="107"/>
      <c r="AK256" s="107"/>
      <c r="AL256" s="107"/>
      <c r="AM256" s="108" t="s">
        <v>16970</v>
      </c>
      <c r="AN256" s="108" t="s">
        <v>16953</v>
      </c>
      <c r="AO256" s="108">
        <v>0</v>
      </c>
      <c r="AP256" s="108" t="s">
        <v>16967</v>
      </c>
      <c r="AQ256" s="108" t="s">
        <v>16969</v>
      </c>
      <c r="AR256" s="108">
        <v>0</v>
      </c>
      <c r="AS256" s="108"/>
      <c r="AT256" s="108"/>
      <c r="AU256" s="108"/>
      <c r="AV256" s="108"/>
      <c r="AW256" s="108" t="s">
        <v>705</v>
      </c>
      <c r="AX256" s="109">
        <v>947</v>
      </c>
      <c r="AY256" s="109">
        <v>473.7</v>
      </c>
      <c r="AZ256" s="108" t="s">
        <v>2993</v>
      </c>
      <c r="BA256" s="108">
        <v>2007</v>
      </c>
      <c r="BB256" s="110"/>
      <c r="BC256" s="111">
        <f t="shared" si="54"/>
        <v>473.7</v>
      </c>
      <c r="BD256" s="79" t="s">
        <v>16950</v>
      </c>
      <c r="BJ256" s="79" t="str">
        <f>VLOOKUP(C256,BM:BO,3,FALSE)</f>
        <v>нет данных</v>
      </c>
      <c r="BM256" s="79" t="s">
        <v>3694</v>
      </c>
      <c r="BN256" s="79" t="s">
        <v>2985</v>
      </c>
      <c r="BO256" s="79" t="s">
        <v>3695</v>
      </c>
      <c r="BU256" s="79" t="s">
        <v>3694</v>
      </c>
      <c r="BV256" s="79" t="s">
        <v>2985</v>
      </c>
      <c r="BW256" s="79" t="s">
        <v>3695</v>
      </c>
      <c r="CH256" s="105">
        <f t="shared" si="29"/>
        <v>-2.3283064365386963E-10</v>
      </c>
    </row>
    <row r="257" spans="1:115" x14ac:dyDescent="0.3">
      <c r="A257" s="79">
        <v>1</v>
      </c>
      <c r="B257" s="112">
        <f>SUBTOTAL(9,$A$22:A257)</f>
        <v>222</v>
      </c>
      <c r="C257" s="118" t="s">
        <v>8923</v>
      </c>
      <c r="D257" s="103">
        <f t="shared" si="62"/>
        <v>3114388.91</v>
      </c>
      <c r="E257" s="121">
        <v>0</v>
      </c>
      <c r="F257" s="121">
        <v>0</v>
      </c>
      <c r="G257" s="121">
        <v>0</v>
      </c>
      <c r="H257" s="121">
        <v>0</v>
      </c>
      <c r="I257" s="121">
        <v>0</v>
      </c>
      <c r="J257" s="121">
        <v>0</v>
      </c>
      <c r="K257" s="131">
        <v>0</v>
      </c>
      <c r="L257" s="121">
        <v>0</v>
      </c>
      <c r="M257" s="121">
        <v>463.4</v>
      </c>
      <c r="N257" s="121">
        <v>3081744</v>
      </c>
      <c r="O257" s="121">
        <v>0</v>
      </c>
      <c r="P257" s="121">
        <v>0</v>
      </c>
      <c r="Q257" s="121">
        <v>0</v>
      </c>
      <c r="R257" s="121">
        <v>0</v>
      </c>
      <c r="S257" s="121">
        <v>0</v>
      </c>
      <c r="T257" s="121">
        <v>0</v>
      </c>
      <c r="U257" s="121">
        <v>0</v>
      </c>
      <c r="V257" s="121">
        <v>0</v>
      </c>
      <c r="W257" s="121">
        <v>0</v>
      </c>
      <c r="X257" s="121">
        <v>0</v>
      </c>
      <c r="Y257" s="121">
        <v>0</v>
      </c>
      <c r="Z257" s="121">
        <v>0</v>
      </c>
      <c r="AA257" s="121">
        <v>0</v>
      </c>
      <c r="AB257" s="121">
        <v>0</v>
      </c>
      <c r="AC257" s="121">
        <f t="shared" ref="AC257" si="63">ROUND(N257*1.0593%,2)+ROUND(E257*1.0593%,2)+ROUND(F257*1.0593%,2)+ROUND(G257*1.0593%,2)+ROUND(H257*1.0593%,2)+ROUND(I257*1.0593%,2)+ROUND(J257*1.0593%,2)+ROUND(L257*1.0593%,2)+ROUND(P257*1.0593%,2)+ROUND(R257*1.0593%,2)+ROUND(T257*1.0593%,2)+ROUND(U257*1.0593%,2)+ROUND(V257*1.0593%,2)+ROUND(W257*1.0593%,2)+ROUND(X257*1.0593%,2)+ROUND(Y257*1.0593%,2)+ROUND(Z257*1.0593%,2)+ROUND(AA257*1.0593%,2)+ROUND(AB257*1.0593%,2)</f>
        <v>32644.91</v>
      </c>
      <c r="AD257" s="121">
        <v>0</v>
      </c>
      <c r="AE257" s="121">
        <v>0</v>
      </c>
      <c r="AF257" s="122" t="s">
        <v>17055</v>
      </c>
      <c r="AG257" s="122">
        <v>2023</v>
      </c>
      <c r="AH257" s="123">
        <v>2023</v>
      </c>
      <c r="AI257" s="107"/>
      <c r="AJ257" s="107"/>
      <c r="AK257" s="107"/>
      <c r="AL257" s="107"/>
      <c r="AM257" s="108"/>
      <c r="AN257" s="108"/>
      <c r="AO257" s="108"/>
      <c r="AP257" s="108"/>
      <c r="AQ257" s="108"/>
      <c r="AR257" s="108"/>
      <c r="AS257" s="108"/>
      <c r="AT257" s="108"/>
      <c r="AU257" s="108"/>
      <c r="AV257" s="108"/>
      <c r="AW257" s="108"/>
      <c r="AX257" s="109"/>
      <c r="AY257" s="109"/>
      <c r="AZ257" s="108"/>
      <c r="BA257" s="108"/>
      <c r="BB257" s="110"/>
      <c r="BC257" s="111"/>
      <c r="CH257" s="105">
        <f t="shared" ref="CH257:CH319" si="64">D257-E257-F257-G257-H257-I257-J257-L257-N257-P257-R257-T257-U257-V257-W257-X257-Y257-Z257-AA257-AB257-AC257-AD257-AE257</f>
        <v>1.4915713109076023E-10</v>
      </c>
    </row>
    <row r="258" spans="1:115" x14ac:dyDescent="0.3">
      <c r="B258" s="106" t="s">
        <v>473</v>
      </c>
      <c r="C258" s="106"/>
      <c r="D258" s="102">
        <f>SUM(D259:D261)</f>
        <v>19046312.890000001</v>
      </c>
      <c r="E258" s="103">
        <f t="shared" ref="E258:AE258" si="65">SUM(E259:E261)</f>
        <v>0</v>
      </c>
      <c r="F258" s="103">
        <f t="shared" si="65"/>
        <v>0</v>
      </c>
      <c r="G258" s="103">
        <f t="shared" si="65"/>
        <v>0</v>
      </c>
      <c r="H258" s="103">
        <f t="shared" si="65"/>
        <v>0</v>
      </c>
      <c r="I258" s="103">
        <f t="shared" si="65"/>
        <v>0</v>
      </c>
      <c r="J258" s="103">
        <f t="shared" si="65"/>
        <v>0</v>
      </c>
      <c r="K258" s="104">
        <f t="shared" si="65"/>
        <v>0</v>
      </c>
      <c r="L258" s="103">
        <f t="shared" si="65"/>
        <v>0</v>
      </c>
      <c r="M258" s="103">
        <f t="shared" si="65"/>
        <v>1898.79</v>
      </c>
      <c r="N258" s="103">
        <f t="shared" si="65"/>
        <v>18345969.120000001</v>
      </c>
      <c r="O258" s="103">
        <f t="shared" si="65"/>
        <v>0</v>
      </c>
      <c r="P258" s="103">
        <f t="shared" si="65"/>
        <v>0</v>
      </c>
      <c r="Q258" s="103">
        <f t="shared" si="65"/>
        <v>0</v>
      </c>
      <c r="R258" s="103">
        <f t="shared" si="65"/>
        <v>0</v>
      </c>
      <c r="S258" s="103">
        <f t="shared" si="65"/>
        <v>0</v>
      </c>
      <c r="T258" s="103">
        <f t="shared" si="65"/>
        <v>0</v>
      </c>
      <c r="U258" s="103">
        <f t="shared" si="65"/>
        <v>0</v>
      </c>
      <c r="V258" s="103">
        <f t="shared" si="65"/>
        <v>0</v>
      </c>
      <c r="W258" s="103">
        <f t="shared" si="65"/>
        <v>0</v>
      </c>
      <c r="X258" s="103">
        <f t="shared" si="65"/>
        <v>0</v>
      </c>
      <c r="Y258" s="103">
        <f t="shared" si="65"/>
        <v>0</v>
      </c>
      <c r="Z258" s="103">
        <f t="shared" si="65"/>
        <v>0</v>
      </c>
      <c r="AA258" s="103">
        <f t="shared" si="65"/>
        <v>0</v>
      </c>
      <c r="AB258" s="103">
        <f t="shared" si="65"/>
        <v>0</v>
      </c>
      <c r="AC258" s="103">
        <f t="shared" si="65"/>
        <v>253055.46</v>
      </c>
      <c r="AD258" s="103">
        <f t="shared" si="65"/>
        <v>447288.31</v>
      </c>
      <c r="AE258" s="103">
        <f t="shared" si="65"/>
        <v>0</v>
      </c>
      <c r="AF258" s="93" t="s">
        <v>17029</v>
      </c>
      <c r="AG258" s="93" t="s">
        <v>17029</v>
      </c>
      <c r="AH258" s="93" t="s">
        <v>17029</v>
      </c>
      <c r="AI258" s="107"/>
      <c r="AJ258" s="107"/>
      <c r="AK258" s="107"/>
      <c r="AL258" s="107"/>
      <c r="AM258" s="108"/>
      <c r="AN258" s="108"/>
      <c r="AO258" s="108"/>
      <c r="AP258" s="108"/>
      <c r="AQ258" s="108"/>
      <c r="AR258" s="108"/>
      <c r="AS258" s="108"/>
      <c r="AT258" s="108"/>
      <c r="AU258" s="108"/>
      <c r="AV258" s="108"/>
      <c r="AW258" s="108"/>
      <c r="AX258" s="109"/>
      <c r="AY258" s="109"/>
      <c r="AZ258" s="108"/>
      <c r="BA258" s="108"/>
      <c r="BB258" s="110"/>
      <c r="BC258" s="111">
        <f t="shared" si="54"/>
        <v>-1898.79</v>
      </c>
      <c r="BJ258" s="79" t="e">
        <f>VLOOKUP(C258,BM:BO,3,FALSE)</f>
        <v>#N/A</v>
      </c>
      <c r="BM258" s="79" t="s">
        <v>3696</v>
      </c>
      <c r="BN258" s="79" t="s">
        <v>2985</v>
      </c>
      <c r="BO258" s="79" t="s">
        <v>3697</v>
      </c>
      <c r="BU258" s="79" t="s">
        <v>3696</v>
      </c>
      <c r="BV258" s="79" t="s">
        <v>2985</v>
      </c>
      <c r="BW258" s="79" t="s">
        <v>3697</v>
      </c>
      <c r="CH258" s="105">
        <f t="shared" si="64"/>
        <v>-4.0745362639427185E-10</v>
      </c>
    </row>
    <row r="259" spans="1:115" x14ac:dyDescent="0.3">
      <c r="A259" s="79">
        <v>1</v>
      </c>
      <c r="B259" s="112">
        <f>SUBTOTAL(9,$A$22:A259)</f>
        <v>223</v>
      </c>
      <c r="C259" s="118" t="s">
        <v>474</v>
      </c>
      <c r="D259" s="103">
        <f t="shared" ref="D259:D261" si="66">E259+F259+G259+H259+I259+J259+L259+N259+P259+R259+T259+U259+V259+W259+X259+Y259+Z259+AA259+AB259+AC259+AD259+AE259</f>
        <v>1705088.67</v>
      </c>
      <c r="E259" s="120">
        <v>0</v>
      </c>
      <c r="F259" s="120">
        <v>0</v>
      </c>
      <c r="G259" s="120">
        <v>0</v>
      </c>
      <c r="H259" s="120">
        <v>0</v>
      </c>
      <c r="I259" s="120">
        <v>0</v>
      </c>
      <c r="J259" s="120">
        <v>0</v>
      </c>
      <c r="K259" s="128">
        <v>0</v>
      </c>
      <c r="L259" s="120">
        <v>0</v>
      </c>
      <c r="M259" s="129">
        <v>202.37</v>
      </c>
      <c r="N259" s="103">
        <v>1522507.02</v>
      </c>
      <c r="O259" s="120">
        <v>0</v>
      </c>
      <c r="P259" s="120">
        <v>0</v>
      </c>
      <c r="Q259" s="103">
        <v>0</v>
      </c>
      <c r="R259" s="103">
        <v>0</v>
      </c>
      <c r="S259" s="120">
        <v>0</v>
      </c>
      <c r="T259" s="120">
        <v>0</v>
      </c>
      <c r="U259" s="120">
        <v>0</v>
      </c>
      <c r="V259" s="120">
        <v>0</v>
      </c>
      <c r="W259" s="120">
        <v>0</v>
      </c>
      <c r="X259" s="120">
        <v>0</v>
      </c>
      <c r="Y259" s="120">
        <v>0</v>
      </c>
      <c r="Z259" s="120">
        <v>0</v>
      </c>
      <c r="AA259" s="120">
        <v>0</v>
      </c>
      <c r="AB259" s="120">
        <v>0</v>
      </c>
      <c r="AC259" s="103">
        <f>ROUND(N259*2.14%,2)</f>
        <v>32581.65</v>
      </c>
      <c r="AD259" s="103">
        <v>150000</v>
      </c>
      <c r="AE259" s="120">
        <v>0</v>
      </c>
      <c r="AF259" s="93">
        <v>2023</v>
      </c>
      <c r="AG259" s="93">
        <v>2023</v>
      </c>
      <c r="AH259" s="93">
        <v>2023</v>
      </c>
      <c r="AI259" s="107"/>
      <c r="AJ259" s="107"/>
      <c r="AK259" s="107"/>
      <c r="AL259" s="107"/>
      <c r="AM259" s="108" t="s">
        <v>16957</v>
      </c>
      <c r="AN259" s="108" t="s">
        <v>16953</v>
      </c>
      <c r="AO259" s="108">
        <v>0</v>
      </c>
      <c r="AP259" s="108" t="s">
        <v>16967</v>
      </c>
      <c r="AQ259" s="108" t="s">
        <v>16955</v>
      </c>
      <c r="AR259" s="108">
        <v>0</v>
      </c>
      <c r="AS259" s="108"/>
      <c r="AT259" s="108"/>
      <c r="AU259" s="108"/>
      <c r="AV259" s="108"/>
      <c r="AW259" s="108" t="s">
        <v>928</v>
      </c>
      <c r="AX259" s="109">
        <v>554.5</v>
      </c>
      <c r="AY259" s="109">
        <v>202.37</v>
      </c>
      <c r="AZ259" s="108" t="s">
        <v>3043</v>
      </c>
      <c r="BA259" s="108" t="s">
        <v>17015</v>
      </c>
      <c r="BB259" s="110"/>
      <c r="BC259" s="111">
        <f t="shared" si="54"/>
        <v>0</v>
      </c>
      <c r="BJ259" s="79" t="str">
        <f>VLOOKUP(C259,BM:BO,3,FALSE)</f>
        <v>нет данных</v>
      </c>
      <c r="BM259" s="79" t="s">
        <v>3698</v>
      </c>
      <c r="BN259" s="79" t="s">
        <v>1269</v>
      </c>
      <c r="BO259" s="79" t="s">
        <v>1131</v>
      </c>
      <c r="BU259" s="79" t="s">
        <v>3698</v>
      </c>
      <c r="BV259" s="79" t="s">
        <v>1269</v>
      </c>
      <c r="BW259" s="79" t="s">
        <v>1131</v>
      </c>
      <c r="CH259" s="105">
        <f t="shared" si="64"/>
        <v>-8.7311491370201111E-11</v>
      </c>
    </row>
    <row r="260" spans="1:115" x14ac:dyDescent="0.3">
      <c r="A260" s="79">
        <v>1</v>
      </c>
      <c r="B260" s="112">
        <f>SUBTOTAL(9,$A$22:A260)</f>
        <v>224</v>
      </c>
      <c r="C260" s="118" t="s">
        <v>475</v>
      </c>
      <c r="D260" s="103">
        <f t="shared" si="66"/>
        <v>4144382.54</v>
      </c>
      <c r="E260" s="120">
        <v>0</v>
      </c>
      <c r="F260" s="120">
        <v>0</v>
      </c>
      <c r="G260" s="120">
        <v>0</v>
      </c>
      <c r="H260" s="120">
        <v>0</v>
      </c>
      <c r="I260" s="120">
        <v>0</v>
      </c>
      <c r="J260" s="120">
        <v>0</v>
      </c>
      <c r="K260" s="128">
        <v>0</v>
      </c>
      <c r="L260" s="120">
        <v>0</v>
      </c>
      <c r="M260" s="129">
        <v>493.42</v>
      </c>
      <c r="N260" s="103">
        <v>3910693.69</v>
      </c>
      <c r="O260" s="120">
        <v>0</v>
      </c>
      <c r="P260" s="120">
        <v>0</v>
      </c>
      <c r="Q260" s="103">
        <v>0</v>
      </c>
      <c r="R260" s="103">
        <v>0</v>
      </c>
      <c r="S260" s="120">
        <v>0</v>
      </c>
      <c r="T260" s="120">
        <v>0</v>
      </c>
      <c r="U260" s="120">
        <v>0</v>
      </c>
      <c r="V260" s="120">
        <v>0</v>
      </c>
      <c r="W260" s="120">
        <v>0</v>
      </c>
      <c r="X260" s="120">
        <v>0</v>
      </c>
      <c r="Y260" s="120">
        <v>0</v>
      </c>
      <c r="Z260" s="120">
        <v>0</v>
      </c>
      <c r="AA260" s="120">
        <v>0</v>
      </c>
      <c r="AB260" s="120">
        <v>0</v>
      </c>
      <c r="AC260" s="103">
        <f>ROUND(N260*2.14%,2)+0.01</f>
        <v>83688.849999999991</v>
      </c>
      <c r="AD260" s="103">
        <v>150000</v>
      </c>
      <c r="AE260" s="120">
        <v>0</v>
      </c>
      <c r="AF260" s="93">
        <v>2023</v>
      </c>
      <c r="AG260" s="93">
        <v>2023</v>
      </c>
      <c r="AH260" s="93">
        <v>2023</v>
      </c>
      <c r="AI260" s="107"/>
      <c r="AJ260" s="107"/>
      <c r="AK260" s="107"/>
      <c r="AL260" s="107"/>
      <c r="AM260" s="108" t="s">
        <v>16965</v>
      </c>
      <c r="AN260" s="108" t="s">
        <v>16957</v>
      </c>
      <c r="AO260" s="108">
        <v>0</v>
      </c>
      <c r="AP260" s="108" t="s">
        <v>16967</v>
      </c>
      <c r="AQ260" s="108" t="s">
        <v>16955</v>
      </c>
      <c r="AR260" s="108">
        <v>0</v>
      </c>
      <c r="AS260" s="108" t="s">
        <v>16984</v>
      </c>
      <c r="AT260" s="108"/>
      <c r="AU260" s="108"/>
      <c r="AV260" s="108"/>
      <c r="AW260" s="108" t="s">
        <v>925</v>
      </c>
      <c r="AX260" s="109">
        <v>706.1</v>
      </c>
      <c r="AY260" s="109">
        <v>493.42</v>
      </c>
      <c r="AZ260" s="108" t="s">
        <v>2968</v>
      </c>
      <c r="BA260" s="108" t="s">
        <v>17015</v>
      </c>
      <c r="BB260" s="110"/>
      <c r="BC260" s="111">
        <f t="shared" si="54"/>
        <v>0</v>
      </c>
      <c r="BJ260" s="79" t="str">
        <f>VLOOKUP(C260,BM:BO,3,FALSE)</f>
        <v>502.500</v>
      </c>
      <c r="BM260" s="79" t="s">
        <v>3699</v>
      </c>
      <c r="BN260" s="79" t="s">
        <v>639</v>
      </c>
      <c r="BO260" s="79" t="s">
        <v>3701</v>
      </c>
      <c r="BU260" s="79" t="s">
        <v>3699</v>
      </c>
      <c r="BV260" s="79" t="s">
        <v>639</v>
      </c>
      <c r="BW260" s="79" t="s">
        <v>3701</v>
      </c>
      <c r="CH260" s="105">
        <f t="shared" si="64"/>
        <v>1.1641532182693481E-10</v>
      </c>
    </row>
    <row r="261" spans="1:115" s="124" customFormat="1" x14ac:dyDescent="0.3">
      <c r="A261" s="79">
        <v>1</v>
      </c>
      <c r="B261" s="112">
        <f>SUBTOTAL(9,$A$22:A261)</f>
        <v>225</v>
      </c>
      <c r="C261" s="141" t="s">
        <v>8633</v>
      </c>
      <c r="D261" s="103">
        <f t="shared" si="66"/>
        <v>13196841.680000002</v>
      </c>
      <c r="E261" s="121">
        <v>0</v>
      </c>
      <c r="F261" s="121">
        <v>0</v>
      </c>
      <c r="G261" s="121">
        <v>0</v>
      </c>
      <c r="H261" s="121">
        <v>0</v>
      </c>
      <c r="I261" s="121">
        <v>0</v>
      </c>
      <c r="J261" s="121">
        <v>0</v>
      </c>
      <c r="K261" s="131">
        <v>0</v>
      </c>
      <c r="L261" s="121">
        <v>0</v>
      </c>
      <c r="M261" s="121">
        <v>1203</v>
      </c>
      <c r="N261" s="142">
        <v>12912768.41</v>
      </c>
      <c r="O261" s="121">
        <v>0</v>
      </c>
      <c r="P261" s="121">
        <v>0</v>
      </c>
      <c r="Q261" s="121">
        <v>0</v>
      </c>
      <c r="R261" s="121">
        <v>0</v>
      </c>
      <c r="S261" s="121">
        <v>0</v>
      </c>
      <c r="T261" s="121">
        <v>0</v>
      </c>
      <c r="U261" s="121">
        <v>0</v>
      </c>
      <c r="V261" s="121">
        <v>0</v>
      </c>
      <c r="W261" s="121">
        <v>0</v>
      </c>
      <c r="X261" s="121">
        <v>0</v>
      </c>
      <c r="Y261" s="121">
        <v>0</v>
      </c>
      <c r="Z261" s="121">
        <v>0</v>
      </c>
      <c r="AA261" s="121">
        <v>0</v>
      </c>
      <c r="AB261" s="121">
        <v>0</v>
      </c>
      <c r="AC261" s="121">
        <f t="shared" ref="AC261" si="67">ROUND(N261*1.0593%,2)+ROUND(E261*1.0593%,2)+ROUND(F261*1.0593%,2)+ROUND(G261*1.0593%,2)+ROUND(H261*1.0593%,2)+ROUND(I261*1.0593%,2)+ROUND(J261*1.0593%,2)+ROUND(L261*1.0593%,2)+ROUND(P261*1.0593%,2)+ROUND(R261*1.0593%,2)+ROUND(T261*1.0593%,2)+ROUND(U261*1.0593%,2)+ROUND(V261*1.0593%,2)+ROUND(W261*1.0593%,2)+ROUND(X261*1.0593%,2)+ROUND(Y261*1.0593%,2)+ROUND(Z261*1.0593%,2)+ROUND(AA261*1.0593%,2)+ROUND(AB261*1.0593%,2)</f>
        <v>136784.95999999999</v>
      </c>
      <c r="AD261" s="121">
        <v>147288.31</v>
      </c>
      <c r="AE261" s="121">
        <v>0</v>
      </c>
      <c r="AF261" s="122">
        <v>2023</v>
      </c>
      <c r="AG261" s="122">
        <v>2023</v>
      </c>
      <c r="AH261" s="123">
        <v>2023</v>
      </c>
      <c r="AT261" s="124" t="e">
        <f>VLOOKUP(C261,AW:AX,2,FALSE)</f>
        <v>#N/A</v>
      </c>
      <c r="BW261" s="125"/>
      <c r="CE261" s="124" t="e">
        <f>VLOOKUP(C261,CF:CG,2,FALSE)</f>
        <v>#N/A</v>
      </c>
      <c r="CH261" s="105">
        <f t="shared" si="64"/>
        <v>1.4260876923799515E-9</v>
      </c>
      <c r="CL261" s="124" t="e">
        <f>VLOOKUP(C261,CM:CN,2,FALSE)</f>
        <v>#N/A</v>
      </c>
      <c r="DK261" s="124" t="e">
        <f>VLOOKUP(C261,DL:DM,2,FALSE)</f>
        <v>#N/A</v>
      </c>
    </row>
    <row r="262" spans="1:115" x14ac:dyDescent="0.3">
      <c r="B262" s="106" t="s">
        <v>289</v>
      </c>
      <c r="C262" s="106"/>
      <c r="D262" s="102">
        <f>SUM(D263:D266)</f>
        <v>15378988.970000001</v>
      </c>
      <c r="E262" s="103">
        <f t="shared" ref="E262:AE262" si="68">SUM(E263:E266)</f>
        <v>0</v>
      </c>
      <c r="F262" s="103">
        <f t="shared" si="68"/>
        <v>0</v>
      </c>
      <c r="G262" s="103">
        <f t="shared" si="68"/>
        <v>0</v>
      </c>
      <c r="H262" s="103">
        <f t="shared" si="68"/>
        <v>0</v>
      </c>
      <c r="I262" s="103">
        <f t="shared" si="68"/>
        <v>0</v>
      </c>
      <c r="J262" s="103">
        <f t="shared" si="68"/>
        <v>0</v>
      </c>
      <c r="K262" s="104">
        <f t="shared" si="68"/>
        <v>0</v>
      </c>
      <c r="L262" s="103">
        <f t="shared" si="68"/>
        <v>0</v>
      </c>
      <c r="M262" s="103">
        <f t="shared" si="68"/>
        <v>1444</v>
      </c>
      <c r="N262" s="103">
        <f t="shared" si="68"/>
        <v>12692500.9</v>
      </c>
      <c r="O262" s="103">
        <f t="shared" si="68"/>
        <v>0</v>
      </c>
      <c r="P262" s="103">
        <f t="shared" si="68"/>
        <v>0</v>
      </c>
      <c r="Q262" s="103">
        <f t="shared" si="68"/>
        <v>377.9</v>
      </c>
      <c r="R262" s="103">
        <f t="shared" si="68"/>
        <v>2032521.6</v>
      </c>
      <c r="S262" s="103">
        <f t="shared" si="68"/>
        <v>0</v>
      </c>
      <c r="T262" s="103">
        <f t="shared" si="68"/>
        <v>0</v>
      </c>
      <c r="U262" s="103">
        <f t="shared" si="68"/>
        <v>0</v>
      </c>
      <c r="V262" s="103">
        <f t="shared" si="68"/>
        <v>0</v>
      </c>
      <c r="W262" s="103">
        <f t="shared" si="68"/>
        <v>0</v>
      </c>
      <c r="X262" s="103">
        <f t="shared" si="68"/>
        <v>0</v>
      </c>
      <c r="Y262" s="103">
        <f t="shared" si="68"/>
        <v>0</v>
      </c>
      <c r="Z262" s="103">
        <f t="shared" si="68"/>
        <v>0</v>
      </c>
      <c r="AA262" s="103">
        <f t="shared" si="68"/>
        <v>0</v>
      </c>
      <c r="AB262" s="103">
        <f t="shared" si="68"/>
        <v>0</v>
      </c>
      <c r="AC262" s="103">
        <f t="shared" si="68"/>
        <v>223966.47000000003</v>
      </c>
      <c r="AD262" s="103">
        <f t="shared" si="68"/>
        <v>430000</v>
      </c>
      <c r="AE262" s="103">
        <f t="shared" si="68"/>
        <v>0</v>
      </c>
      <c r="AF262" s="93" t="s">
        <v>17029</v>
      </c>
      <c r="AG262" s="93" t="s">
        <v>17029</v>
      </c>
      <c r="AH262" s="93" t="s">
        <v>17029</v>
      </c>
      <c r="AI262" s="107"/>
      <c r="AJ262" s="107"/>
      <c r="AK262" s="107"/>
      <c r="AL262" s="107"/>
      <c r="AM262" s="108"/>
      <c r="AN262" s="108"/>
      <c r="AO262" s="108"/>
      <c r="AP262" s="108"/>
      <c r="AQ262" s="108"/>
      <c r="AR262" s="108"/>
      <c r="AS262" s="108"/>
      <c r="AT262" s="108"/>
      <c r="AU262" s="108"/>
      <c r="AV262" s="108"/>
      <c r="AW262" s="108"/>
      <c r="AX262" s="109"/>
      <c r="AY262" s="109"/>
      <c r="AZ262" s="108"/>
      <c r="BA262" s="108"/>
      <c r="BB262" s="110"/>
      <c r="BC262" s="111">
        <f t="shared" si="54"/>
        <v>-1444</v>
      </c>
      <c r="BJ262" s="79" t="e">
        <f>VLOOKUP(C262,BM:BO,3,FALSE)</f>
        <v>#N/A</v>
      </c>
      <c r="BM262" s="79" t="s">
        <v>3414</v>
      </c>
      <c r="BN262" s="79" t="s">
        <v>1015</v>
      </c>
      <c r="BO262" s="79" t="s">
        <v>3415</v>
      </c>
      <c r="BU262" s="79" t="s">
        <v>3414</v>
      </c>
      <c r="BV262" s="79" t="s">
        <v>1015</v>
      </c>
      <c r="BW262" s="79" t="s">
        <v>3415</v>
      </c>
      <c r="CH262" s="105">
        <f t="shared" si="64"/>
        <v>1.7462298274040222E-10</v>
      </c>
    </row>
    <row r="263" spans="1:115" x14ac:dyDescent="0.3">
      <c r="A263" s="79">
        <v>1</v>
      </c>
      <c r="B263" s="112">
        <f>SUBTOTAL(9,$A$22:A263)</f>
        <v>226</v>
      </c>
      <c r="C263" s="118" t="s">
        <v>291</v>
      </c>
      <c r="D263" s="103">
        <f t="shared" ref="D263:D266" si="69">E263+F263+G263+H263+I263+J263+L263+N263+P263+R263+T263+U263+V263+W263+X263+Y263+Z263+AA263+AB263+AC263+AD263+AE263</f>
        <v>6626324.1000000006</v>
      </c>
      <c r="E263" s="120">
        <v>0</v>
      </c>
      <c r="F263" s="120">
        <v>0</v>
      </c>
      <c r="G263" s="120">
        <v>0</v>
      </c>
      <c r="H263" s="120">
        <v>0</v>
      </c>
      <c r="I263" s="120">
        <v>0</v>
      </c>
      <c r="J263" s="120">
        <v>0</v>
      </c>
      <c r="K263" s="128">
        <v>0</v>
      </c>
      <c r="L263" s="120">
        <v>0</v>
      </c>
      <c r="M263" s="129">
        <v>730</v>
      </c>
      <c r="N263" s="103">
        <v>6291691.9000000004</v>
      </c>
      <c r="O263" s="120">
        <v>0</v>
      </c>
      <c r="P263" s="120">
        <v>0</v>
      </c>
      <c r="Q263" s="103">
        <v>0</v>
      </c>
      <c r="R263" s="103">
        <v>0</v>
      </c>
      <c r="S263" s="120">
        <v>0</v>
      </c>
      <c r="T263" s="120">
        <v>0</v>
      </c>
      <c r="U263" s="120">
        <v>0</v>
      </c>
      <c r="V263" s="120">
        <v>0</v>
      </c>
      <c r="W263" s="120">
        <v>0</v>
      </c>
      <c r="X263" s="120">
        <v>0</v>
      </c>
      <c r="Y263" s="120">
        <v>0</v>
      </c>
      <c r="Z263" s="120">
        <v>0</v>
      </c>
      <c r="AA263" s="120">
        <v>0</v>
      </c>
      <c r="AB263" s="120">
        <v>0</v>
      </c>
      <c r="AC263" s="120">
        <v>134632.20000000001</v>
      </c>
      <c r="AD263" s="120">
        <v>200000</v>
      </c>
      <c r="AE263" s="120">
        <v>0</v>
      </c>
      <c r="AF263" s="93">
        <v>2023</v>
      </c>
      <c r="AG263" s="93">
        <v>2023</v>
      </c>
      <c r="AH263" s="93">
        <v>2023</v>
      </c>
      <c r="AI263" s="107"/>
      <c r="AJ263" s="107"/>
      <c r="AK263" s="107"/>
      <c r="AL263" s="107"/>
      <c r="AM263" s="108" t="s">
        <v>16958</v>
      </c>
      <c r="AN263" s="108" t="s">
        <v>16962</v>
      </c>
      <c r="AO263" s="108">
        <v>0</v>
      </c>
      <c r="AP263" s="108" t="s">
        <v>16967</v>
      </c>
      <c r="AQ263" s="108" t="s">
        <v>16967</v>
      </c>
      <c r="AR263" s="108" t="s">
        <v>16967</v>
      </c>
      <c r="AS263" s="108" t="s">
        <v>16986</v>
      </c>
      <c r="AT263" s="108"/>
      <c r="AU263" s="108"/>
      <c r="AV263" s="108"/>
      <c r="AW263" s="108" t="s">
        <v>3049</v>
      </c>
      <c r="AX263" s="109">
        <v>1431.3</v>
      </c>
      <c r="AY263" s="109">
        <v>703</v>
      </c>
      <c r="AZ263" s="108" t="s">
        <v>2993</v>
      </c>
      <c r="BA263" s="108" t="s">
        <v>17015</v>
      </c>
      <c r="BB263" s="110"/>
      <c r="BC263" s="111">
        <f t="shared" si="54"/>
        <v>-27</v>
      </c>
      <c r="BJ263" s="79" t="str">
        <f>VLOOKUP(C263,BM:BO,3,FALSE)</f>
        <v>2547.000</v>
      </c>
      <c r="BM263" s="79" t="s">
        <v>3417</v>
      </c>
      <c r="BN263" s="79" t="s">
        <v>2985</v>
      </c>
      <c r="BO263" s="79" t="s">
        <v>2985</v>
      </c>
      <c r="BU263" s="79" t="s">
        <v>3417</v>
      </c>
      <c r="BV263" s="79" t="s">
        <v>2985</v>
      </c>
      <c r="BW263" s="79" t="s">
        <v>2985</v>
      </c>
      <c r="CH263" s="105">
        <f t="shared" si="64"/>
        <v>1.7462298274040222E-10</v>
      </c>
    </row>
    <row r="264" spans="1:115" s="124" customFormat="1" x14ac:dyDescent="0.3">
      <c r="A264" s="79">
        <v>1</v>
      </c>
      <c r="B264" s="112">
        <f>SUBTOTAL(9,$A$22:A264)</f>
        <v>227</v>
      </c>
      <c r="C264" s="101" t="s">
        <v>9082</v>
      </c>
      <c r="D264" s="103">
        <f t="shared" si="69"/>
        <v>2054052.1</v>
      </c>
      <c r="E264" s="138">
        <v>0</v>
      </c>
      <c r="F264" s="138">
        <v>0</v>
      </c>
      <c r="G264" s="121">
        <v>0</v>
      </c>
      <c r="H264" s="138">
        <v>0</v>
      </c>
      <c r="I264" s="138">
        <v>0</v>
      </c>
      <c r="J264" s="138">
        <v>0</v>
      </c>
      <c r="K264" s="131">
        <v>0</v>
      </c>
      <c r="L264" s="121">
        <v>0</v>
      </c>
      <c r="M264" s="121">
        <v>0</v>
      </c>
      <c r="N264" s="121">
        <v>0</v>
      </c>
      <c r="O264" s="138">
        <v>0</v>
      </c>
      <c r="P264" s="138">
        <v>0</v>
      </c>
      <c r="Q264" s="121">
        <v>377.9</v>
      </c>
      <c r="R264" s="120">
        <v>2032521.6</v>
      </c>
      <c r="S264" s="121">
        <v>0</v>
      </c>
      <c r="T264" s="121">
        <v>0</v>
      </c>
      <c r="U264" s="121">
        <v>0</v>
      </c>
      <c r="V264" s="121">
        <v>0</v>
      </c>
      <c r="W264" s="121">
        <v>0</v>
      </c>
      <c r="X264" s="121">
        <v>0</v>
      </c>
      <c r="Y264" s="121">
        <v>0</v>
      </c>
      <c r="Z264" s="121">
        <v>0</v>
      </c>
      <c r="AA264" s="121">
        <v>0</v>
      </c>
      <c r="AB264" s="121">
        <v>0</v>
      </c>
      <c r="AC264" s="121">
        <f t="shared" ref="AC264:AC265" si="70">ROUND(N264*1.0593%,2)+ROUND(E264*1.0593%,2)+ROUND(F264*1.0593%,2)+ROUND(G264*1.0593%,2)+ROUND(H264*1.0593%,2)+ROUND(I264*1.0593%,2)+ROUND(J264*1.0593%,2)+ROUND(L264*1.0593%,2)+ROUND(P264*1.0593%,2)+ROUND(R264*1.0593%,2)+ROUND(T264*1.0593%,2)+ROUND(U264*1.0593%,2)+ROUND(V264*1.0593%,2)+ROUND(W264*1.0593%,2)+ROUND(X264*1.0593%,2)+ROUND(Y264*1.0593%,2)+ROUND(Z264*1.0593%,2)+ROUND(AA264*1.0593%,2)+ROUND(AB264*1.0593%,2)</f>
        <v>21530.5</v>
      </c>
      <c r="AD264" s="121">
        <v>0</v>
      </c>
      <c r="AE264" s="121">
        <v>0</v>
      </c>
      <c r="AF264" s="122" t="s">
        <v>17055</v>
      </c>
      <c r="AG264" s="122">
        <v>2023</v>
      </c>
      <c r="AH264" s="123">
        <v>2023</v>
      </c>
      <c r="BW264" s="125"/>
      <c r="CA264" s="124" t="e">
        <f>VLOOKUP(C264,CB:CC,2,FALSE)</f>
        <v>#N/A</v>
      </c>
      <c r="CE264" s="124" t="e">
        <f>VLOOKUP(C264,CF:CG,2,FALSE)</f>
        <v>#N/A</v>
      </c>
      <c r="CH264" s="105">
        <f t="shared" si="64"/>
        <v>0</v>
      </c>
      <c r="CL264" s="124" t="e">
        <f>VLOOKUP(C264,CM:CN,2,FALSE)</f>
        <v>#N/A</v>
      </c>
      <c r="DK264" s="124" t="e">
        <f>VLOOKUP(C264,DL:DM,2,FALSE)</f>
        <v>#N/A</v>
      </c>
    </row>
    <row r="265" spans="1:115" s="124" customFormat="1" x14ac:dyDescent="0.3">
      <c r="A265" s="79">
        <v>1</v>
      </c>
      <c r="B265" s="112">
        <f>SUBTOTAL(9,$A$22:A265)</f>
        <v>228</v>
      </c>
      <c r="C265" s="141" t="s">
        <v>9060</v>
      </c>
      <c r="D265" s="103">
        <f t="shared" si="69"/>
        <v>6468612.7699999996</v>
      </c>
      <c r="E265" s="121">
        <v>0</v>
      </c>
      <c r="F265" s="121">
        <v>0</v>
      </c>
      <c r="G265" s="121">
        <v>0</v>
      </c>
      <c r="H265" s="121">
        <v>0</v>
      </c>
      <c r="I265" s="121">
        <v>0</v>
      </c>
      <c r="J265" s="121">
        <v>0</v>
      </c>
      <c r="K265" s="131">
        <v>0</v>
      </c>
      <c r="L265" s="121">
        <v>0</v>
      </c>
      <c r="M265" s="121">
        <v>714</v>
      </c>
      <c r="N265" s="121">
        <v>6400809</v>
      </c>
      <c r="O265" s="121">
        <v>0</v>
      </c>
      <c r="P265" s="121">
        <v>0</v>
      </c>
      <c r="Q265" s="121">
        <v>0</v>
      </c>
      <c r="R265" s="121">
        <v>0</v>
      </c>
      <c r="S265" s="121">
        <v>0</v>
      </c>
      <c r="T265" s="121">
        <v>0</v>
      </c>
      <c r="U265" s="121">
        <v>0</v>
      </c>
      <c r="V265" s="121">
        <v>0</v>
      </c>
      <c r="W265" s="121">
        <v>0</v>
      </c>
      <c r="X265" s="121">
        <v>0</v>
      </c>
      <c r="Y265" s="121">
        <v>0</v>
      </c>
      <c r="Z265" s="121">
        <v>0</v>
      </c>
      <c r="AA265" s="121">
        <v>0</v>
      </c>
      <c r="AB265" s="121">
        <v>0</v>
      </c>
      <c r="AC265" s="121">
        <f t="shared" si="70"/>
        <v>67803.77</v>
      </c>
      <c r="AD265" s="121">
        <v>0</v>
      </c>
      <c r="AE265" s="121">
        <v>0</v>
      </c>
      <c r="AF265" s="122" t="s">
        <v>17055</v>
      </c>
      <c r="AG265" s="122">
        <v>2023</v>
      </c>
      <c r="AH265" s="123">
        <v>2023</v>
      </c>
      <c r="AT265" s="124" t="e">
        <f>VLOOKUP(C265,AW:AX,2,FALSE)</f>
        <v>#N/A</v>
      </c>
      <c r="BW265" s="125"/>
      <c r="CE265" s="124" t="e">
        <f>VLOOKUP(C265,CF:CG,2,FALSE)</f>
        <v>#N/A</v>
      </c>
      <c r="CH265" s="105">
        <f t="shared" si="64"/>
        <v>-4.5110937207937241E-10</v>
      </c>
      <c r="CL265" s="124" t="e">
        <f>VLOOKUP(C265,CM:CN,2,FALSE)</f>
        <v>#N/A</v>
      </c>
      <c r="DK265" s="124" t="e">
        <f>VLOOKUP(C265,DL:DM,2,FALSE)</f>
        <v>#N/A</v>
      </c>
    </row>
    <row r="266" spans="1:115" x14ac:dyDescent="0.3">
      <c r="A266" s="79">
        <v>1</v>
      </c>
      <c r="B266" s="112">
        <f>SUBTOTAL(9,$A$22:A266)</f>
        <v>229</v>
      </c>
      <c r="C266" s="118" t="s">
        <v>290</v>
      </c>
      <c r="D266" s="103">
        <f t="shared" si="69"/>
        <v>230000</v>
      </c>
      <c r="E266" s="120">
        <v>0</v>
      </c>
      <c r="F266" s="120">
        <v>0</v>
      </c>
      <c r="G266" s="120">
        <v>0</v>
      </c>
      <c r="H266" s="120">
        <v>0</v>
      </c>
      <c r="I266" s="120">
        <v>0</v>
      </c>
      <c r="J266" s="120">
        <v>0</v>
      </c>
      <c r="K266" s="128">
        <v>0</v>
      </c>
      <c r="L266" s="120">
        <v>0</v>
      </c>
      <c r="M266" s="129">
        <v>0</v>
      </c>
      <c r="N266" s="103">
        <v>0</v>
      </c>
      <c r="O266" s="120">
        <v>0</v>
      </c>
      <c r="P266" s="120">
        <v>0</v>
      </c>
      <c r="Q266" s="103">
        <v>0</v>
      </c>
      <c r="R266" s="103">
        <v>0</v>
      </c>
      <c r="S266" s="120">
        <v>0</v>
      </c>
      <c r="T266" s="120">
        <v>0</v>
      </c>
      <c r="U266" s="120">
        <v>0</v>
      </c>
      <c r="V266" s="120">
        <v>0</v>
      </c>
      <c r="W266" s="120">
        <v>0</v>
      </c>
      <c r="X266" s="120">
        <v>0</v>
      </c>
      <c r="Y266" s="120">
        <v>0</v>
      </c>
      <c r="Z266" s="120">
        <v>0</v>
      </c>
      <c r="AA266" s="120">
        <v>0</v>
      </c>
      <c r="AB266" s="120">
        <v>0</v>
      </c>
      <c r="AC266" s="120">
        <v>0</v>
      </c>
      <c r="AD266" s="120">
        <v>230000</v>
      </c>
      <c r="AE266" s="120">
        <v>0</v>
      </c>
      <c r="AF266" s="93">
        <v>2023</v>
      </c>
      <c r="AG266" s="93" t="s">
        <v>17055</v>
      </c>
      <c r="AH266" s="93" t="s">
        <v>17055</v>
      </c>
      <c r="AI266" s="107"/>
      <c r="AJ266" s="107"/>
      <c r="AK266" s="107"/>
      <c r="AL266" s="107"/>
      <c r="AM266" s="108" t="s">
        <v>16972</v>
      </c>
      <c r="AN266" s="108" t="s">
        <v>16968</v>
      </c>
      <c r="AO266" s="108">
        <v>0</v>
      </c>
      <c r="AP266" s="108" t="s">
        <v>16967</v>
      </c>
      <c r="AQ266" s="108" t="s">
        <v>16967</v>
      </c>
      <c r="AR266" s="108" t="s">
        <v>16967</v>
      </c>
      <c r="AS266" s="108"/>
      <c r="AT266" s="108"/>
      <c r="AU266" s="108"/>
      <c r="AV266" s="108"/>
      <c r="AW266" s="108" t="s">
        <v>785</v>
      </c>
      <c r="AX266" s="109">
        <v>2128.3000000000002</v>
      </c>
      <c r="AY266" s="109">
        <v>1493.5</v>
      </c>
      <c r="AZ266" s="108" t="s">
        <v>2993</v>
      </c>
      <c r="BA266" s="108">
        <v>2009</v>
      </c>
      <c r="BB266" s="110"/>
      <c r="BC266" s="111">
        <f>AY266-M266</f>
        <v>1493.5</v>
      </c>
      <c r="BJ266" s="79" t="str">
        <f>VLOOKUP(C266,BM:BO,3,FALSE)</f>
        <v>1493.500</v>
      </c>
      <c r="BM266" s="79" t="s">
        <v>679</v>
      </c>
      <c r="BN266" s="79" t="s">
        <v>1141</v>
      </c>
      <c r="BO266" s="79" t="s">
        <v>3416</v>
      </c>
      <c r="BU266" s="79" t="s">
        <v>679</v>
      </c>
      <c r="BV266" s="79" t="s">
        <v>1141</v>
      </c>
      <c r="BW266" s="79" t="s">
        <v>3416</v>
      </c>
      <c r="CH266" s="105">
        <f t="shared" si="64"/>
        <v>0</v>
      </c>
    </row>
    <row r="267" spans="1:115" x14ac:dyDescent="0.3">
      <c r="B267" s="106" t="s">
        <v>292</v>
      </c>
      <c r="C267" s="106"/>
      <c r="D267" s="102">
        <f>D268</f>
        <v>4106410.62</v>
      </c>
      <c r="E267" s="103">
        <f t="shared" ref="E267:AE267" si="71">E268</f>
        <v>0</v>
      </c>
      <c r="F267" s="103">
        <f t="shared" si="71"/>
        <v>0</v>
      </c>
      <c r="G267" s="103">
        <f t="shared" si="71"/>
        <v>0</v>
      </c>
      <c r="H267" s="103">
        <f t="shared" si="71"/>
        <v>0</v>
      </c>
      <c r="I267" s="103">
        <f t="shared" si="71"/>
        <v>0</v>
      </c>
      <c r="J267" s="103">
        <f t="shared" si="71"/>
        <v>0</v>
      </c>
      <c r="K267" s="104">
        <f t="shared" si="71"/>
        <v>0</v>
      </c>
      <c r="L267" s="103">
        <f t="shared" si="71"/>
        <v>0</v>
      </c>
      <c r="M267" s="103">
        <f t="shared" si="71"/>
        <v>412</v>
      </c>
      <c r="N267" s="103">
        <f t="shared" si="71"/>
        <v>3873517.35</v>
      </c>
      <c r="O267" s="103">
        <f t="shared" si="71"/>
        <v>0</v>
      </c>
      <c r="P267" s="103">
        <f t="shared" si="71"/>
        <v>0</v>
      </c>
      <c r="Q267" s="103">
        <f t="shared" si="71"/>
        <v>0</v>
      </c>
      <c r="R267" s="103">
        <f t="shared" si="71"/>
        <v>0</v>
      </c>
      <c r="S267" s="103">
        <f t="shared" si="71"/>
        <v>0</v>
      </c>
      <c r="T267" s="103">
        <f t="shared" si="71"/>
        <v>0</v>
      </c>
      <c r="U267" s="103">
        <f t="shared" si="71"/>
        <v>0</v>
      </c>
      <c r="V267" s="103">
        <f t="shared" si="71"/>
        <v>0</v>
      </c>
      <c r="W267" s="103">
        <f t="shared" si="71"/>
        <v>0</v>
      </c>
      <c r="X267" s="103">
        <f t="shared" si="71"/>
        <v>0</v>
      </c>
      <c r="Y267" s="103">
        <f t="shared" si="71"/>
        <v>0</v>
      </c>
      <c r="Z267" s="103">
        <f t="shared" si="71"/>
        <v>0</v>
      </c>
      <c r="AA267" s="103">
        <f t="shared" si="71"/>
        <v>0</v>
      </c>
      <c r="AB267" s="103">
        <f t="shared" si="71"/>
        <v>0</v>
      </c>
      <c r="AC267" s="103">
        <f t="shared" si="71"/>
        <v>82893.27</v>
      </c>
      <c r="AD267" s="103">
        <f t="shared" si="71"/>
        <v>150000</v>
      </c>
      <c r="AE267" s="103">
        <f t="shared" si="71"/>
        <v>0</v>
      </c>
      <c r="AF267" s="93" t="s">
        <v>17029</v>
      </c>
      <c r="AG267" s="93" t="s">
        <v>17029</v>
      </c>
      <c r="AH267" s="93" t="s">
        <v>17029</v>
      </c>
      <c r="AI267" s="107"/>
      <c r="AJ267" s="107"/>
      <c r="AK267" s="107"/>
      <c r="AL267" s="107"/>
      <c r="AM267" s="108"/>
      <c r="AN267" s="108"/>
      <c r="AO267" s="108"/>
      <c r="AP267" s="108"/>
      <c r="AQ267" s="108"/>
      <c r="AR267" s="108"/>
      <c r="AS267" s="108"/>
      <c r="AT267" s="108"/>
      <c r="AU267" s="108"/>
      <c r="AV267" s="108"/>
      <c r="AW267" s="108"/>
      <c r="AX267" s="109"/>
      <c r="AY267" s="109"/>
      <c r="AZ267" s="108"/>
      <c r="BA267" s="108"/>
      <c r="BB267" s="110"/>
      <c r="BC267" s="111">
        <f t="shared" si="54"/>
        <v>-412</v>
      </c>
      <c r="BJ267" s="79" t="e">
        <f>VLOOKUP(C267,BM:BO,3,FALSE)</f>
        <v>#N/A</v>
      </c>
      <c r="BM267" s="79" t="s">
        <v>3419</v>
      </c>
      <c r="BN267" s="79" t="s">
        <v>1344</v>
      </c>
      <c r="BO267" s="79" t="s">
        <v>3420</v>
      </c>
      <c r="BU267" s="79" t="s">
        <v>3419</v>
      </c>
      <c r="BV267" s="79" t="s">
        <v>1344</v>
      </c>
      <c r="BW267" s="79" t="s">
        <v>3420</v>
      </c>
      <c r="CH267" s="105">
        <f t="shared" si="64"/>
        <v>0</v>
      </c>
    </row>
    <row r="268" spans="1:115" x14ac:dyDescent="0.3">
      <c r="A268" s="79">
        <v>1</v>
      </c>
      <c r="B268" s="112">
        <f>SUBTOTAL(9,$A$22:A268)</f>
        <v>230</v>
      </c>
      <c r="C268" s="118" t="s">
        <v>300</v>
      </c>
      <c r="D268" s="103">
        <f t="shared" ref="D268" si="72">E268+F268+G268+H268+I268+J268+L268+N268+P268+R268+T268+U268+V268+W268+X268+Y268+Z268+AA268+AB268+AC268+AD268+AE268</f>
        <v>4106410.62</v>
      </c>
      <c r="E268" s="120">
        <v>0</v>
      </c>
      <c r="F268" s="120">
        <v>0</v>
      </c>
      <c r="G268" s="120">
        <v>0</v>
      </c>
      <c r="H268" s="120">
        <v>0</v>
      </c>
      <c r="I268" s="120">
        <v>0</v>
      </c>
      <c r="J268" s="120">
        <v>0</v>
      </c>
      <c r="K268" s="128">
        <v>0</v>
      </c>
      <c r="L268" s="120">
        <v>0</v>
      </c>
      <c r="M268" s="129">
        <v>412</v>
      </c>
      <c r="N268" s="103">
        <v>3873517.35</v>
      </c>
      <c r="O268" s="120">
        <v>0</v>
      </c>
      <c r="P268" s="120">
        <v>0</v>
      </c>
      <c r="Q268" s="103">
        <v>0</v>
      </c>
      <c r="R268" s="103">
        <v>0</v>
      </c>
      <c r="S268" s="120">
        <v>0</v>
      </c>
      <c r="T268" s="120">
        <v>0</v>
      </c>
      <c r="U268" s="120">
        <v>0</v>
      </c>
      <c r="V268" s="120">
        <v>0</v>
      </c>
      <c r="W268" s="120">
        <v>0</v>
      </c>
      <c r="X268" s="120">
        <v>0</v>
      </c>
      <c r="Y268" s="120">
        <v>0</v>
      </c>
      <c r="Z268" s="120">
        <v>0</v>
      </c>
      <c r="AA268" s="120">
        <v>0</v>
      </c>
      <c r="AB268" s="120">
        <v>0</v>
      </c>
      <c r="AC268" s="120">
        <f>ROUND(N268*2.14%,2)</f>
        <v>82893.27</v>
      </c>
      <c r="AD268" s="120">
        <v>150000</v>
      </c>
      <c r="AE268" s="120">
        <v>0</v>
      </c>
      <c r="AF268" s="93">
        <v>2023</v>
      </c>
      <c r="AG268" s="93">
        <v>2023</v>
      </c>
      <c r="AH268" s="93">
        <v>2023</v>
      </c>
      <c r="AI268" s="107"/>
      <c r="AJ268" s="107"/>
      <c r="AK268" s="107"/>
      <c r="AL268" s="107"/>
      <c r="AM268" s="108" t="s">
        <v>16972</v>
      </c>
      <c r="AN268" s="108" t="s">
        <v>16962</v>
      </c>
      <c r="AO268" s="108">
        <v>0</v>
      </c>
      <c r="AP268" s="108" t="s">
        <v>16967</v>
      </c>
      <c r="AQ268" s="108" t="s">
        <v>16960</v>
      </c>
      <c r="AR268" s="108">
        <v>0</v>
      </c>
      <c r="AS268" s="108" t="s">
        <v>16983</v>
      </c>
      <c r="AT268" s="108"/>
      <c r="AU268" s="108"/>
      <c r="AV268" s="108"/>
      <c r="AW268" s="108" t="s">
        <v>773</v>
      </c>
      <c r="AX268" s="109">
        <v>926.3</v>
      </c>
      <c r="AY268" s="109">
        <v>412</v>
      </c>
      <c r="AZ268" s="108" t="s">
        <v>2993</v>
      </c>
      <c r="BA268" s="108" t="s">
        <v>773</v>
      </c>
      <c r="BB268" s="110"/>
      <c r="BC268" s="111">
        <f t="shared" si="54"/>
        <v>0</v>
      </c>
      <c r="BJ268" s="79" t="str">
        <f>VLOOKUP(C268,BM:BO,3,FALSE)</f>
        <v>410.300</v>
      </c>
      <c r="BM268" s="79" t="s">
        <v>3421</v>
      </c>
      <c r="BN268" s="79" t="s">
        <v>2985</v>
      </c>
      <c r="BO268" s="79" t="s">
        <v>2985</v>
      </c>
      <c r="BU268" s="79" t="s">
        <v>3421</v>
      </c>
      <c r="BV268" s="79" t="s">
        <v>2985</v>
      </c>
      <c r="BW268" s="79" t="s">
        <v>2985</v>
      </c>
      <c r="CH268" s="105">
        <f t="shared" si="64"/>
        <v>0</v>
      </c>
    </row>
    <row r="269" spans="1:115" x14ac:dyDescent="0.3">
      <c r="B269" s="106" t="s">
        <v>327</v>
      </c>
      <c r="C269" s="106"/>
      <c r="D269" s="102">
        <f>D270</f>
        <v>7794936.3199999994</v>
      </c>
      <c r="E269" s="103">
        <f t="shared" ref="E269:AE269" si="73">E270</f>
        <v>0</v>
      </c>
      <c r="F269" s="103">
        <f t="shared" si="73"/>
        <v>0</v>
      </c>
      <c r="G269" s="103">
        <f t="shared" si="73"/>
        <v>0</v>
      </c>
      <c r="H269" s="103">
        <f t="shared" si="73"/>
        <v>0</v>
      </c>
      <c r="I269" s="103">
        <f t="shared" si="73"/>
        <v>0</v>
      </c>
      <c r="J269" s="103">
        <f t="shared" si="73"/>
        <v>0</v>
      </c>
      <c r="K269" s="104">
        <f t="shared" si="73"/>
        <v>0</v>
      </c>
      <c r="L269" s="103">
        <f t="shared" si="73"/>
        <v>0</v>
      </c>
      <c r="M269" s="103">
        <f t="shared" si="73"/>
        <v>720</v>
      </c>
      <c r="N269" s="103">
        <f t="shared" si="73"/>
        <v>7455390.9499999993</v>
      </c>
      <c r="O269" s="103">
        <f t="shared" si="73"/>
        <v>0</v>
      </c>
      <c r="P269" s="103">
        <f t="shared" si="73"/>
        <v>0</v>
      </c>
      <c r="Q269" s="103">
        <f t="shared" si="73"/>
        <v>0</v>
      </c>
      <c r="R269" s="103">
        <f t="shared" si="73"/>
        <v>0</v>
      </c>
      <c r="S269" s="103">
        <f t="shared" si="73"/>
        <v>0</v>
      </c>
      <c r="T269" s="103">
        <f t="shared" si="73"/>
        <v>0</v>
      </c>
      <c r="U269" s="103">
        <f t="shared" si="73"/>
        <v>0</v>
      </c>
      <c r="V269" s="103">
        <f t="shared" si="73"/>
        <v>0</v>
      </c>
      <c r="W269" s="103">
        <f t="shared" si="73"/>
        <v>0</v>
      </c>
      <c r="X269" s="103">
        <f t="shared" si="73"/>
        <v>0</v>
      </c>
      <c r="Y269" s="103">
        <f t="shared" si="73"/>
        <v>0</v>
      </c>
      <c r="Z269" s="103">
        <f t="shared" si="73"/>
        <v>0</v>
      </c>
      <c r="AA269" s="103">
        <f t="shared" si="73"/>
        <v>0</v>
      </c>
      <c r="AB269" s="103">
        <f t="shared" si="73"/>
        <v>0</v>
      </c>
      <c r="AC269" s="103">
        <f t="shared" si="73"/>
        <v>159545.37</v>
      </c>
      <c r="AD269" s="103">
        <f t="shared" si="73"/>
        <v>180000</v>
      </c>
      <c r="AE269" s="103">
        <f t="shared" si="73"/>
        <v>0</v>
      </c>
      <c r="AF269" s="93" t="s">
        <v>17029</v>
      </c>
      <c r="AG269" s="93" t="s">
        <v>17029</v>
      </c>
      <c r="AH269" s="93" t="s">
        <v>17029</v>
      </c>
      <c r="AI269" s="107"/>
      <c r="AJ269" s="107"/>
      <c r="AK269" s="107"/>
      <c r="AL269" s="107"/>
      <c r="AM269" s="108"/>
      <c r="AN269" s="108"/>
      <c r="AO269" s="108"/>
      <c r="AP269" s="108"/>
      <c r="AQ269" s="108"/>
      <c r="AR269" s="108"/>
      <c r="AS269" s="108"/>
      <c r="AT269" s="108"/>
      <c r="AU269" s="108"/>
      <c r="AV269" s="108"/>
      <c r="AW269" s="108"/>
      <c r="AX269" s="109"/>
      <c r="AY269" s="109"/>
      <c r="AZ269" s="108"/>
      <c r="BA269" s="108"/>
      <c r="BB269" s="110"/>
      <c r="BC269" s="111">
        <f t="shared" si="54"/>
        <v>-720</v>
      </c>
      <c r="BJ269" s="79" t="e">
        <f>VLOOKUP(C269,BM:BO,3,FALSE)</f>
        <v>#N/A</v>
      </c>
      <c r="BM269" s="79" t="s">
        <v>3471</v>
      </c>
      <c r="BN269" s="79" t="s">
        <v>1344</v>
      </c>
      <c r="BO269" s="79" t="s">
        <v>2985</v>
      </c>
      <c r="BU269" s="79" t="s">
        <v>3471</v>
      </c>
      <c r="BV269" s="79" t="s">
        <v>1344</v>
      </c>
      <c r="BW269" s="79" t="s">
        <v>2985</v>
      </c>
      <c r="CH269" s="105">
        <f t="shared" si="64"/>
        <v>1.1641532182693481E-10</v>
      </c>
    </row>
    <row r="270" spans="1:115" x14ac:dyDescent="0.3">
      <c r="A270" s="79">
        <v>1</v>
      </c>
      <c r="B270" s="112">
        <f>SUBTOTAL(9,$A$22:A270)</f>
        <v>231</v>
      </c>
      <c r="C270" s="118" t="s">
        <v>329</v>
      </c>
      <c r="D270" s="103">
        <f>E270+F270+G270+H270+I270+J270+L270+N270+P270+R270+T270+U270+V270+W270+X270+Y270+Z270+AA270+AB270+AC270+AD270+AE270</f>
        <v>7794936.3199999994</v>
      </c>
      <c r="E270" s="120">
        <v>0</v>
      </c>
      <c r="F270" s="120">
        <v>0</v>
      </c>
      <c r="G270" s="120">
        <v>0</v>
      </c>
      <c r="H270" s="120">
        <v>0</v>
      </c>
      <c r="I270" s="120">
        <v>0</v>
      </c>
      <c r="J270" s="120">
        <v>0</v>
      </c>
      <c r="K270" s="128">
        <v>0</v>
      </c>
      <c r="L270" s="120">
        <v>0</v>
      </c>
      <c r="M270" s="129">
        <v>720</v>
      </c>
      <c r="N270" s="103">
        <f>5763101.63+1104860.3+587429.02</f>
        <v>7455390.9499999993</v>
      </c>
      <c r="O270" s="120">
        <v>0</v>
      </c>
      <c r="P270" s="120">
        <v>0</v>
      </c>
      <c r="Q270" s="103">
        <v>0</v>
      </c>
      <c r="R270" s="103">
        <v>0</v>
      </c>
      <c r="S270" s="120">
        <v>0</v>
      </c>
      <c r="T270" s="120">
        <v>0</v>
      </c>
      <c r="U270" s="120">
        <v>0</v>
      </c>
      <c r="V270" s="120">
        <v>0</v>
      </c>
      <c r="W270" s="120">
        <v>0</v>
      </c>
      <c r="X270" s="120">
        <v>0</v>
      </c>
      <c r="Y270" s="120">
        <v>0</v>
      </c>
      <c r="Z270" s="120">
        <v>0</v>
      </c>
      <c r="AA270" s="120">
        <v>0</v>
      </c>
      <c r="AB270" s="120">
        <v>0</v>
      </c>
      <c r="AC270" s="103">
        <f>ROUND(N270*2.14%,2)</f>
        <v>159545.37</v>
      </c>
      <c r="AD270" s="103">
        <v>180000</v>
      </c>
      <c r="AE270" s="120">
        <v>0</v>
      </c>
      <c r="AF270" s="93">
        <v>2023</v>
      </c>
      <c r="AG270" s="93">
        <v>2023</v>
      </c>
      <c r="AH270" s="93">
        <v>2023</v>
      </c>
      <c r="AI270" s="107"/>
      <c r="AJ270" s="107"/>
      <c r="AK270" s="107"/>
      <c r="AL270" s="107"/>
      <c r="AM270" s="108" t="s">
        <v>16963</v>
      </c>
      <c r="AN270" s="108" t="s">
        <v>16970</v>
      </c>
      <c r="AO270" s="108">
        <v>0</v>
      </c>
      <c r="AP270" s="108" t="s">
        <v>16968</v>
      </c>
      <c r="AQ270" s="108" t="s">
        <v>16964</v>
      </c>
      <c r="AR270" s="108">
        <v>0</v>
      </c>
      <c r="AS270" s="108"/>
      <c r="AT270" s="108"/>
      <c r="AU270" s="108"/>
      <c r="AV270" s="108"/>
      <c r="AW270" s="108" t="s">
        <v>668</v>
      </c>
      <c r="AX270" s="109">
        <v>786.9</v>
      </c>
      <c r="AY270" s="109">
        <v>720</v>
      </c>
      <c r="AZ270" s="108" t="s">
        <v>2968</v>
      </c>
      <c r="BA270" s="108" t="s">
        <v>17015</v>
      </c>
      <c r="BB270" s="110"/>
      <c r="BC270" s="111">
        <f t="shared" si="54"/>
        <v>0</v>
      </c>
      <c r="BJ270" s="79" t="str">
        <f>VLOOKUP(C270,BM:BO,3,FALSE)</f>
        <v>646.900</v>
      </c>
      <c r="BM270" s="79" t="s">
        <v>683</v>
      </c>
      <c r="BN270" s="79" t="s">
        <v>1344</v>
      </c>
      <c r="BO270" s="79" t="s">
        <v>3473</v>
      </c>
      <c r="BU270" s="79" t="s">
        <v>683</v>
      </c>
      <c r="BV270" s="79" t="s">
        <v>1344</v>
      </c>
      <c r="BW270" s="79" t="s">
        <v>3473</v>
      </c>
      <c r="CH270" s="105">
        <f t="shared" si="64"/>
        <v>1.1641532182693481E-10</v>
      </c>
    </row>
    <row r="271" spans="1:115" x14ac:dyDescent="0.3">
      <c r="B271" s="106" t="s">
        <v>328</v>
      </c>
      <c r="C271" s="106"/>
      <c r="D271" s="102">
        <f>D272</f>
        <v>1823380.95</v>
      </c>
      <c r="E271" s="103">
        <f t="shared" ref="E271:AE271" si="74">E272</f>
        <v>0</v>
      </c>
      <c r="F271" s="103">
        <f t="shared" si="74"/>
        <v>0</v>
      </c>
      <c r="G271" s="103">
        <f t="shared" si="74"/>
        <v>0</v>
      </c>
      <c r="H271" s="103">
        <f t="shared" si="74"/>
        <v>0</v>
      </c>
      <c r="I271" s="103">
        <f t="shared" si="74"/>
        <v>0</v>
      </c>
      <c r="J271" s="103">
        <f t="shared" si="74"/>
        <v>0</v>
      </c>
      <c r="K271" s="104">
        <f t="shared" si="74"/>
        <v>0</v>
      </c>
      <c r="L271" s="103">
        <f t="shared" si="74"/>
        <v>0</v>
      </c>
      <c r="M271" s="103">
        <f t="shared" si="74"/>
        <v>169.6</v>
      </c>
      <c r="N271" s="103">
        <f t="shared" si="74"/>
        <v>1638320.88</v>
      </c>
      <c r="O271" s="103">
        <f t="shared" si="74"/>
        <v>0</v>
      </c>
      <c r="P271" s="103">
        <f t="shared" si="74"/>
        <v>0</v>
      </c>
      <c r="Q271" s="103">
        <f t="shared" si="74"/>
        <v>0</v>
      </c>
      <c r="R271" s="103">
        <f t="shared" si="74"/>
        <v>0</v>
      </c>
      <c r="S271" s="103">
        <f t="shared" si="74"/>
        <v>0</v>
      </c>
      <c r="T271" s="103">
        <f t="shared" si="74"/>
        <v>0</v>
      </c>
      <c r="U271" s="103">
        <f t="shared" si="74"/>
        <v>0</v>
      </c>
      <c r="V271" s="103">
        <f t="shared" si="74"/>
        <v>0</v>
      </c>
      <c r="W271" s="103">
        <f t="shared" si="74"/>
        <v>0</v>
      </c>
      <c r="X271" s="103">
        <f t="shared" si="74"/>
        <v>0</v>
      </c>
      <c r="Y271" s="103">
        <f t="shared" si="74"/>
        <v>0</v>
      </c>
      <c r="Z271" s="103">
        <f t="shared" si="74"/>
        <v>0</v>
      </c>
      <c r="AA271" s="103">
        <f t="shared" si="74"/>
        <v>0</v>
      </c>
      <c r="AB271" s="103">
        <f t="shared" si="74"/>
        <v>0</v>
      </c>
      <c r="AC271" s="103">
        <f t="shared" si="74"/>
        <v>35060.07</v>
      </c>
      <c r="AD271" s="103">
        <f t="shared" si="74"/>
        <v>150000</v>
      </c>
      <c r="AE271" s="103">
        <f t="shared" si="74"/>
        <v>0</v>
      </c>
      <c r="AF271" s="93" t="s">
        <v>17029</v>
      </c>
      <c r="AG271" s="93" t="s">
        <v>17029</v>
      </c>
      <c r="AH271" s="93" t="s">
        <v>17029</v>
      </c>
      <c r="AI271" s="107"/>
      <c r="AJ271" s="107"/>
      <c r="AK271" s="107"/>
      <c r="AL271" s="107"/>
      <c r="AM271" s="108"/>
      <c r="AN271" s="108"/>
      <c r="AO271" s="108"/>
      <c r="AP271" s="108"/>
      <c r="AQ271" s="108"/>
      <c r="AR271" s="108"/>
      <c r="AS271" s="108"/>
      <c r="AT271" s="108"/>
      <c r="AU271" s="108"/>
      <c r="AV271" s="108"/>
      <c r="AW271" s="108"/>
      <c r="AX271" s="109"/>
      <c r="AY271" s="109"/>
      <c r="AZ271" s="108"/>
      <c r="BA271" s="108"/>
      <c r="BB271" s="110"/>
      <c r="BC271" s="111">
        <f t="shared" ref="BC271:BC278" si="75">AY271-M271</f>
        <v>-169.6</v>
      </c>
      <c r="BJ271" s="79" t="e">
        <f>VLOOKUP(C271,BM:BO,3,FALSE)</f>
        <v>#N/A</v>
      </c>
      <c r="BM271" s="79" t="s">
        <v>684</v>
      </c>
      <c r="BN271" s="79" t="s">
        <v>1269</v>
      </c>
      <c r="BO271" s="79" t="s">
        <v>1339</v>
      </c>
      <c r="BU271" s="79" t="s">
        <v>684</v>
      </c>
      <c r="BV271" s="79" t="s">
        <v>1269</v>
      </c>
      <c r="BW271" s="79" t="s">
        <v>1339</v>
      </c>
      <c r="CH271" s="105">
        <f t="shared" si="64"/>
        <v>5.8207660913467407E-11</v>
      </c>
    </row>
    <row r="272" spans="1:115" x14ac:dyDescent="0.3">
      <c r="A272" s="79">
        <v>1</v>
      </c>
      <c r="B272" s="112">
        <f>SUBTOTAL(9,$A$22:A272)</f>
        <v>232</v>
      </c>
      <c r="C272" s="118" t="s">
        <v>331</v>
      </c>
      <c r="D272" s="103">
        <f>E272+F272+G272+H272+I272+J272+L272+N272+P272+R272+T272+U272+V272+W272+X272+Y272+Z272+AA272+AB272+AC272+AD272+AE272</f>
        <v>1823380.95</v>
      </c>
      <c r="E272" s="120">
        <v>0</v>
      </c>
      <c r="F272" s="120">
        <v>0</v>
      </c>
      <c r="G272" s="120">
        <v>0</v>
      </c>
      <c r="H272" s="120">
        <v>0</v>
      </c>
      <c r="I272" s="120">
        <v>0</v>
      </c>
      <c r="J272" s="120">
        <v>0</v>
      </c>
      <c r="K272" s="128">
        <v>0</v>
      </c>
      <c r="L272" s="120">
        <v>0</v>
      </c>
      <c r="M272" s="129">
        <v>169.6</v>
      </c>
      <c r="N272" s="103">
        <f>1252185+195809.67+190326.21</f>
        <v>1638320.88</v>
      </c>
      <c r="O272" s="120">
        <v>0</v>
      </c>
      <c r="P272" s="120">
        <v>0</v>
      </c>
      <c r="Q272" s="103">
        <v>0</v>
      </c>
      <c r="R272" s="103">
        <v>0</v>
      </c>
      <c r="S272" s="120">
        <v>0</v>
      </c>
      <c r="T272" s="120">
        <v>0</v>
      </c>
      <c r="U272" s="120">
        <v>0</v>
      </c>
      <c r="V272" s="120">
        <v>0</v>
      </c>
      <c r="W272" s="120">
        <v>0</v>
      </c>
      <c r="X272" s="120">
        <v>0</v>
      </c>
      <c r="Y272" s="120">
        <v>0</v>
      </c>
      <c r="Z272" s="120">
        <v>0</v>
      </c>
      <c r="AA272" s="120">
        <v>0</v>
      </c>
      <c r="AB272" s="120">
        <v>0</v>
      </c>
      <c r="AC272" s="103">
        <f>ROUND(N272*2.14%,2)</f>
        <v>35060.07</v>
      </c>
      <c r="AD272" s="103">
        <v>150000</v>
      </c>
      <c r="AE272" s="120">
        <v>0</v>
      </c>
      <c r="AF272" s="93">
        <v>2023</v>
      </c>
      <c r="AG272" s="93">
        <v>2023</v>
      </c>
      <c r="AH272" s="93">
        <v>2023</v>
      </c>
      <c r="AI272" s="107"/>
      <c r="AJ272" s="107"/>
      <c r="AK272" s="107"/>
      <c r="AL272" s="107"/>
      <c r="AM272" s="108" t="s">
        <v>16957</v>
      </c>
      <c r="AN272" s="108" t="s">
        <v>16953</v>
      </c>
      <c r="AO272" s="108">
        <v>0</v>
      </c>
      <c r="AP272" s="108" t="s">
        <v>16964</v>
      </c>
      <c r="AQ272" s="108" t="s">
        <v>16971</v>
      </c>
      <c r="AR272" s="108">
        <v>0</v>
      </c>
      <c r="AS272" s="108"/>
      <c r="AT272" s="108"/>
      <c r="AU272" s="108"/>
      <c r="AV272" s="108"/>
      <c r="AW272" s="108" t="s">
        <v>1015</v>
      </c>
      <c r="AX272" s="109">
        <v>365.1</v>
      </c>
      <c r="AY272" s="109" t="s">
        <v>2985</v>
      </c>
      <c r="AZ272" s="108" t="s">
        <v>2968</v>
      </c>
      <c r="BA272" s="108" t="s">
        <v>17015</v>
      </c>
      <c r="BB272" s="110"/>
      <c r="BC272" s="111" t="e">
        <f t="shared" si="75"/>
        <v>#VALUE!</v>
      </c>
      <c r="BJ272" s="79" t="str">
        <f>VLOOKUP(C272,BM:BO,3,FALSE)</f>
        <v>нет данных</v>
      </c>
      <c r="BM272" s="79" t="s">
        <v>685</v>
      </c>
      <c r="BN272" s="79" t="s">
        <v>707</v>
      </c>
      <c r="BO272" s="79" t="s">
        <v>2173</v>
      </c>
      <c r="BU272" s="79" t="s">
        <v>685</v>
      </c>
      <c r="BV272" s="79" t="s">
        <v>707</v>
      </c>
      <c r="BW272" s="79" t="s">
        <v>2173</v>
      </c>
      <c r="CH272" s="105">
        <f t="shared" si="64"/>
        <v>5.8207660913467407E-11</v>
      </c>
    </row>
    <row r="273" spans="1:115" x14ac:dyDescent="0.3">
      <c r="B273" s="106" t="s">
        <v>333</v>
      </c>
      <c r="C273" s="118"/>
      <c r="D273" s="102">
        <f>D274+D275</f>
        <v>6041248.2699999996</v>
      </c>
      <c r="E273" s="103">
        <f t="shared" ref="E273:AE273" si="76">E274+E275</f>
        <v>0</v>
      </c>
      <c r="F273" s="103">
        <f t="shared" si="76"/>
        <v>0</v>
      </c>
      <c r="G273" s="103">
        <f t="shared" si="76"/>
        <v>0</v>
      </c>
      <c r="H273" s="103">
        <f t="shared" si="76"/>
        <v>0</v>
      </c>
      <c r="I273" s="103">
        <f t="shared" si="76"/>
        <v>0</v>
      </c>
      <c r="J273" s="103">
        <f t="shared" si="76"/>
        <v>0</v>
      </c>
      <c r="K273" s="104">
        <f t="shared" si="76"/>
        <v>0</v>
      </c>
      <c r="L273" s="103">
        <f t="shared" si="76"/>
        <v>0</v>
      </c>
      <c r="M273" s="103">
        <f t="shared" si="76"/>
        <v>897</v>
      </c>
      <c r="N273" s="103">
        <f t="shared" si="76"/>
        <v>5977924.1200000001</v>
      </c>
      <c r="O273" s="103">
        <f t="shared" si="76"/>
        <v>0</v>
      </c>
      <c r="P273" s="103">
        <f t="shared" si="76"/>
        <v>0</v>
      </c>
      <c r="Q273" s="103">
        <f t="shared" si="76"/>
        <v>0</v>
      </c>
      <c r="R273" s="103">
        <f t="shared" si="76"/>
        <v>0</v>
      </c>
      <c r="S273" s="103">
        <f t="shared" si="76"/>
        <v>0</v>
      </c>
      <c r="T273" s="103">
        <f t="shared" si="76"/>
        <v>0</v>
      </c>
      <c r="U273" s="103">
        <f t="shared" si="76"/>
        <v>0</v>
      </c>
      <c r="V273" s="103">
        <f t="shared" si="76"/>
        <v>0</v>
      </c>
      <c r="W273" s="103">
        <f t="shared" si="76"/>
        <v>0</v>
      </c>
      <c r="X273" s="103">
        <f t="shared" si="76"/>
        <v>0</v>
      </c>
      <c r="Y273" s="103">
        <f t="shared" si="76"/>
        <v>0</v>
      </c>
      <c r="Z273" s="103">
        <f t="shared" si="76"/>
        <v>0</v>
      </c>
      <c r="AA273" s="103">
        <f t="shared" si="76"/>
        <v>0</v>
      </c>
      <c r="AB273" s="103">
        <f t="shared" si="76"/>
        <v>0</v>
      </c>
      <c r="AC273" s="103">
        <f t="shared" si="76"/>
        <v>63324.15</v>
      </c>
      <c r="AD273" s="103">
        <f t="shared" si="76"/>
        <v>0</v>
      </c>
      <c r="AE273" s="103">
        <f t="shared" si="76"/>
        <v>0</v>
      </c>
      <c r="AF273" s="93" t="s">
        <v>17029</v>
      </c>
      <c r="AG273" s="93" t="s">
        <v>17029</v>
      </c>
      <c r="AH273" s="93" t="s">
        <v>17029</v>
      </c>
      <c r="AI273" s="107"/>
      <c r="AJ273" s="107"/>
      <c r="AK273" s="107"/>
      <c r="AL273" s="107"/>
      <c r="AM273" s="108"/>
      <c r="AN273" s="108"/>
      <c r="AO273" s="108"/>
      <c r="AP273" s="108"/>
      <c r="AQ273" s="108"/>
      <c r="AR273" s="108"/>
      <c r="AS273" s="108"/>
      <c r="AT273" s="108"/>
      <c r="AU273" s="108"/>
      <c r="AV273" s="108"/>
      <c r="AW273" s="108"/>
      <c r="AX273" s="109"/>
      <c r="AY273" s="109"/>
      <c r="AZ273" s="108"/>
      <c r="BA273" s="108"/>
      <c r="BB273" s="110"/>
      <c r="BC273" s="111"/>
      <c r="CH273" s="105">
        <f t="shared" si="64"/>
        <v>-5.6024873629212379E-10</v>
      </c>
    </row>
    <row r="274" spans="1:115" x14ac:dyDescent="0.3">
      <c r="A274" s="79">
        <v>1</v>
      </c>
      <c r="B274" s="112">
        <f>SUBTOTAL(9,$A$22:A274)</f>
        <v>233</v>
      </c>
      <c r="C274" s="118" t="s">
        <v>1824</v>
      </c>
      <c r="D274" s="103">
        <f t="shared" ref="D274:D275" si="77">E274+F274+G274+H274+I274+J274+L274+N274+P274+R274+T274+U274+V274+W274+X274+Y274+Z274+AA274+AB274+AC274+AD274+AE274</f>
        <v>2988281.18</v>
      </c>
      <c r="E274" s="121">
        <v>0</v>
      </c>
      <c r="F274" s="121">
        <v>0</v>
      </c>
      <c r="G274" s="121">
        <v>0</v>
      </c>
      <c r="H274" s="121">
        <v>0</v>
      </c>
      <c r="I274" s="121">
        <v>0</v>
      </c>
      <c r="J274" s="121">
        <v>0</v>
      </c>
      <c r="K274" s="131">
        <v>0</v>
      </c>
      <c r="L274" s="121">
        <v>0</v>
      </c>
      <c r="M274" s="121">
        <v>429</v>
      </c>
      <c r="N274" s="121">
        <v>2956958.12</v>
      </c>
      <c r="O274" s="121">
        <v>0</v>
      </c>
      <c r="P274" s="121">
        <v>0</v>
      </c>
      <c r="Q274" s="121">
        <v>0</v>
      </c>
      <c r="R274" s="121">
        <v>0</v>
      </c>
      <c r="S274" s="121">
        <v>0</v>
      </c>
      <c r="T274" s="121">
        <v>0</v>
      </c>
      <c r="U274" s="121">
        <v>0</v>
      </c>
      <c r="V274" s="121">
        <v>0</v>
      </c>
      <c r="W274" s="121">
        <v>0</v>
      </c>
      <c r="X274" s="121">
        <v>0</v>
      </c>
      <c r="Y274" s="121">
        <v>0</v>
      </c>
      <c r="Z274" s="121">
        <v>0</v>
      </c>
      <c r="AA274" s="121">
        <v>0</v>
      </c>
      <c r="AB274" s="121">
        <v>0</v>
      </c>
      <c r="AC274" s="121">
        <f t="shared" ref="AC274:AC275" si="78">ROUND(N274*1.0593%,2)+ROUND(E274*1.0593%,2)+ROUND(F274*1.0593%,2)+ROUND(G274*1.0593%,2)+ROUND(H274*1.0593%,2)+ROUND(I274*1.0593%,2)+ROUND(J274*1.0593%,2)+ROUND(L274*1.0593%,2)+ROUND(P274*1.0593%,2)+ROUND(R274*1.0593%,2)+ROUND(T274*1.0593%,2)+ROUND(U274*1.0593%,2)+ROUND(V274*1.0593%,2)+ROUND(W274*1.0593%,2)+ROUND(X274*1.0593%,2)+ROUND(Y274*1.0593%,2)+ROUND(Z274*1.0593%,2)+ROUND(AA274*1.0593%,2)+ROUND(AB274*1.0593%,2)</f>
        <v>31323.06</v>
      </c>
      <c r="AD274" s="121">
        <v>0</v>
      </c>
      <c r="AE274" s="121">
        <v>0</v>
      </c>
      <c r="AF274" s="122" t="s">
        <v>17055</v>
      </c>
      <c r="AG274" s="122">
        <v>2023</v>
      </c>
      <c r="AH274" s="123">
        <v>2023</v>
      </c>
      <c r="AI274" s="107"/>
      <c r="AJ274" s="107"/>
      <c r="AK274" s="107"/>
      <c r="AL274" s="107"/>
      <c r="AM274" s="108"/>
      <c r="AN274" s="108"/>
      <c r="AO274" s="108"/>
      <c r="AP274" s="108"/>
      <c r="AQ274" s="108"/>
      <c r="AR274" s="108"/>
      <c r="AS274" s="108"/>
      <c r="AT274" s="108"/>
      <c r="AU274" s="108"/>
      <c r="AV274" s="108"/>
      <c r="AW274" s="108"/>
      <c r="AX274" s="109"/>
      <c r="AY274" s="109"/>
      <c r="AZ274" s="108"/>
      <c r="BA274" s="108"/>
      <c r="BB274" s="110"/>
      <c r="BC274" s="111"/>
      <c r="CH274" s="105">
        <f t="shared" si="64"/>
        <v>5.4569682106375694E-11</v>
      </c>
    </row>
    <row r="275" spans="1:115" x14ac:dyDescent="0.3">
      <c r="A275" s="79">
        <v>1</v>
      </c>
      <c r="B275" s="112">
        <f>SUBTOTAL(9,$A$22:A275)</f>
        <v>234</v>
      </c>
      <c r="C275" s="118" t="s">
        <v>1823</v>
      </c>
      <c r="D275" s="103">
        <f t="shared" si="77"/>
        <v>3052967.09</v>
      </c>
      <c r="E275" s="121">
        <v>0</v>
      </c>
      <c r="F275" s="121">
        <v>0</v>
      </c>
      <c r="G275" s="121">
        <v>0</v>
      </c>
      <c r="H275" s="121">
        <v>0</v>
      </c>
      <c r="I275" s="121">
        <v>0</v>
      </c>
      <c r="J275" s="121">
        <v>0</v>
      </c>
      <c r="K275" s="131">
        <v>0</v>
      </c>
      <c r="L275" s="121">
        <v>0</v>
      </c>
      <c r="M275" s="121">
        <v>468</v>
      </c>
      <c r="N275" s="121">
        <v>3020966</v>
      </c>
      <c r="O275" s="121">
        <v>0</v>
      </c>
      <c r="P275" s="121">
        <v>0</v>
      </c>
      <c r="Q275" s="121">
        <v>0</v>
      </c>
      <c r="R275" s="121">
        <v>0</v>
      </c>
      <c r="S275" s="121">
        <v>0</v>
      </c>
      <c r="T275" s="121">
        <v>0</v>
      </c>
      <c r="U275" s="121">
        <v>0</v>
      </c>
      <c r="V275" s="121">
        <v>0</v>
      </c>
      <c r="W275" s="121">
        <v>0</v>
      </c>
      <c r="X275" s="121">
        <v>0</v>
      </c>
      <c r="Y275" s="121">
        <v>0</v>
      </c>
      <c r="Z275" s="121">
        <v>0</v>
      </c>
      <c r="AA275" s="121">
        <v>0</v>
      </c>
      <c r="AB275" s="121">
        <v>0</v>
      </c>
      <c r="AC275" s="121">
        <f t="shared" si="78"/>
        <v>32001.09</v>
      </c>
      <c r="AD275" s="121">
        <v>0</v>
      </c>
      <c r="AE275" s="121">
        <v>0</v>
      </c>
      <c r="AF275" s="122" t="s">
        <v>17055</v>
      </c>
      <c r="AG275" s="122">
        <v>2023</v>
      </c>
      <c r="AH275" s="123">
        <v>2023</v>
      </c>
      <c r="AI275" s="107"/>
      <c r="AJ275" s="107"/>
      <c r="AK275" s="107"/>
      <c r="AL275" s="107"/>
      <c r="AM275" s="108"/>
      <c r="AN275" s="108"/>
      <c r="AO275" s="108"/>
      <c r="AP275" s="108"/>
      <c r="AQ275" s="108"/>
      <c r="AR275" s="108"/>
      <c r="AS275" s="108"/>
      <c r="AT275" s="108"/>
      <c r="AU275" s="108"/>
      <c r="AV275" s="108"/>
      <c r="AW275" s="108"/>
      <c r="AX275" s="109"/>
      <c r="AY275" s="109"/>
      <c r="AZ275" s="108"/>
      <c r="BA275" s="108"/>
      <c r="BB275" s="110"/>
      <c r="BC275" s="111"/>
      <c r="CH275" s="105">
        <f t="shared" si="64"/>
        <v>-1.4915713109076023E-10</v>
      </c>
    </row>
    <row r="276" spans="1:115" x14ac:dyDescent="0.3">
      <c r="B276" s="106" t="s">
        <v>355</v>
      </c>
      <c r="C276" s="106"/>
      <c r="D276" s="102">
        <f>D277</f>
        <v>7618035.8099999996</v>
      </c>
      <c r="E276" s="103">
        <f t="shared" ref="E276:AE276" si="79">E277</f>
        <v>0</v>
      </c>
      <c r="F276" s="103">
        <f t="shared" si="79"/>
        <v>0</v>
      </c>
      <c r="G276" s="103">
        <f t="shared" si="79"/>
        <v>7331149.2199999997</v>
      </c>
      <c r="H276" s="103">
        <f t="shared" si="79"/>
        <v>0</v>
      </c>
      <c r="I276" s="103">
        <f t="shared" si="79"/>
        <v>0</v>
      </c>
      <c r="J276" s="103">
        <f t="shared" si="79"/>
        <v>0</v>
      </c>
      <c r="K276" s="104">
        <f t="shared" si="79"/>
        <v>0</v>
      </c>
      <c r="L276" s="103">
        <f t="shared" si="79"/>
        <v>0</v>
      </c>
      <c r="M276" s="103">
        <f t="shared" si="79"/>
        <v>0</v>
      </c>
      <c r="N276" s="103">
        <f t="shared" si="79"/>
        <v>0</v>
      </c>
      <c r="O276" s="103">
        <f t="shared" si="79"/>
        <v>0</v>
      </c>
      <c r="P276" s="103">
        <f t="shared" si="79"/>
        <v>0</v>
      </c>
      <c r="Q276" s="103">
        <f t="shared" si="79"/>
        <v>0</v>
      </c>
      <c r="R276" s="103">
        <f t="shared" si="79"/>
        <v>0</v>
      </c>
      <c r="S276" s="103">
        <f t="shared" si="79"/>
        <v>0</v>
      </c>
      <c r="T276" s="103">
        <f t="shared" si="79"/>
        <v>0</v>
      </c>
      <c r="U276" s="103">
        <f t="shared" si="79"/>
        <v>0</v>
      </c>
      <c r="V276" s="103">
        <f t="shared" si="79"/>
        <v>0</v>
      </c>
      <c r="W276" s="103">
        <f t="shared" si="79"/>
        <v>0</v>
      </c>
      <c r="X276" s="103">
        <f t="shared" si="79"/>
        <v>0</v>
      </c>
      <c r="Y276" s="103">
        <f t="shared" si="79"/>
        <v>0</v>
      </c>
      <c r="Z276" s="103">
        <f t="shared" si="79"/>
        <v>0</v>
      </c>
      <c r="AA276" s="103">
        <f t="shared" si="79"/>
        <v>0</v>
      </c>
      <c r="AB276" s="103">
        <f t="shared" si="79"/>
        <v>0</v>
      </c>
      <c r="AC276" s="103">
        <f t="shared" si="79"/>
        <v>156886.59</v>
      </c>
      <c r="AD276" s="103">
        <f t="shared" si="79"/>
        <v>130000</v>
      </c>
      <c r="AE276" s="103">
        <f t="shared" si="79"/>
        <v>0</v>
      </c>
      <c r="AF276" s="93" t="s">
        <v>17029</v>
      </c>
      <c r="AG276" s="93" t="s">
        <v>17029</v>
      </c>
      <c r="AH276" s="93" t="s">
        <v>17029</v>
      </c>
      <c r="AI276" s="107"/>
      <c r="AJ276" s="107"/>
      <c r="AK276" s="107"/>
      <c r="AL276" s="107"/>
      <c r="AM276" s="108"/>
      <c r="AN276" s="108"/>
      <c r="AO276" s="108"/>
      <c r="AP276" s="108"/>
      <c r="AQ276" s="108"/>
      <c r="AR276" s="108"/>
      <c r="AS276" s="108"/>
      <c r="AT276" s="108"/>
      <c r="AU276" s="108"/>
      <c r="AV276" s="108"/>
      <c r="AW276" s="108"/>
      <c r="AX276" s="109"/>
      <c r="AY276" s="109"/>
      <c r="AZ276" s="108"/>
      <c r="BA276" s="108"/>
      <c r="BB276" s="110"/>
      <c r="BC276" s="111">
        <f t="shared" si="75"/>
        <v>0</v>
      </c>
      <c r="BJ276" s="79" t="e">
        <f>VLOOKUP(C276,BM:BO,3,FALSE)</f>
        <v>#N/A</v>
      </c>
      <c r="BM276" s="79" t="s">
        <v>689</v>
      </c>
      <c r="BN276" s="79" t="s">
        <v>16995</v>
      </c>
      <c r="BO276" s="79" t="s">
        <v>2985</v>
      </c>
      <c r="BU276" s="79" t="s">
        <v>689</v>
      </c>
      <c r="BV276" s="79" t="s">
        <v>16995</v>
      </c>
      <c r="BW276" s="79" t="s">
        <v>2985</v>
      </c>
      <c r="CH276" s="105">
        <f t="shared" si="64"/>
        <v>-1.4551915228366852E-10</v>
      </c>
    </row>
    <row r="277" spans="1:115" x14ac:dyDescent="0.3">
      <c r="A277" s="79">
        <v>1</v>
      </c>
      <c r="B277" s="112">
        <f>SUBTOTAL(9,$A$22:A277)</f>
        <v>235</v>
      </c>
      <c r="C277" s="118" t="s">
        <v>356</v>
      </c>
      <c r="D277" s="103">
        <f>E277+F277+G277+H277+I277+J277+L277+N277+P277+R277+T277+U277+V277+W277+X277+Y277+Z277+AA277+AB277+AC277+AD277+AE277</f>
        <v>7618035.8099999996</v>
      </c>
      <c r="E277" s="120">
        <v>0</v>
      </c>
      <c r="F277" s="120">
        <v>0</v>
      </c>
      <c r="G277" s="120">
        <v>7331149.2199999997</v>
      </c>
      <c r="H277" s="120">
        <v>0</v>
      </c>
      <c r="I277" s="120">
        <v>0</v>
      </c>
      <c r="J277" s="120">
        <v>0</v>
      </c>
      <c r="K277" s="128">
        <v>0</v>
      </c>
      <c r="L277" s="120">
        <v>0</v>
      </c>
      <c r="M277" s="129">
        <v>0</v>
      </c>
      <c r="N277" s="103">
        <v>0</v>
      </c>
      <c r="O277" s="120">
        <v>0</v>
      </c>
      <c r="P277" s="120">
        <v>0</v>
      </c>
      <c r="Q277" s="103">
        <v>0</v>
      </c>
      <c r="R277" s="103">
        <v>0</v>
      </c>
      <c r="S277" s="120">
        <v>0</v>
      </c>
      <c r="T277" s="120">
        <v>0</v>
      </c>
      <c r="U277" s="120">
        <v>0</v>
      </c>
      <c r="V277" s="120">
        <v>0</v>
      </c>
      <c r="W277" s="120">
        <v>0</v>
      </c>
      <c r="X277" s="120">
        <v>0</v>
      </c>
      <c r="Y277" s="120">
        <v>0</v>
      </c>
      <c r="Z277" s="120">
        <v>0</v>
      </c>
      <c r="AA277" s="120">
        <v>0</v>
      </c>
      <c r="AB277" s="120">
        <v>0</v>
      </c>
      <c r="AC277" s="120">
        <f>ROUND(G277*2.14%,2)</f>
        <v>156886.59</v>
      </c>
      <c r="AD277" s="120">
        <v>130000</v>
      </c>
      <c r="AE277" s="120">
        <v>0</v>
      </c>
      <c r="AF277" s="93">
        <v>2023</v>
      </c>
      <c r="AG277" s="93">
        <v>2023</v>
      </c>
      <c r="AH277" s="93">
        <v>2023</v>
      </c>
      <c r="AI277" s="107"/>
      <c r="AJ277" s="107"/>
      <c r="AK277" s="107"/>
      <c r="AL277" s="107"/>
      <c r="AM277" s="108" t="s">
        <v>16956</v>
      </c>
      <c r="AN277" s="108" t="s">
        <v>16954</v>
      </c>
      <c r="AO277" s="108">
        <v>0</v>
      </c>
      <c r="AP277" s="108" t="s">
        <v>16961</v>
      </c>
      <c r="AQ277" s="108" t="s">
        <v>16966</v>
      </c>
      <c r="AR277" s="108" t="s">
        <v>16968</v>
      </c>
      <c r="AS277" s="108" t="s">
        <v>16983</v>
      </c>
      <c r="AT277" s="108"/>
      <c r="AU277" s="108"/>
      <c r="AV277" s="108"/>
      <c r="AW277" s="108" t="s">
        <v>777</v>
      </c>
      <c r="AX277" s="109">
        <v>3379.8</v>
      </c>
      <c r="AY277" s="109">
        <v>978</v>
      </c>
      <c r="AZ277" s="108" t="s">
        <v>2968</v>
      </c>
      <c r="BA277" s="108" t="s">
        <v>777</v>
      </c>
      <c r="BB277" s="110"/>
      <c r="BC277" s="111">
        <f t="shared" si="75"/>
        <v>978</v>
      </c>
      <c r="BJ277" s="79" t="str">
        <f>VLOOKUP(C277,BM:BO,3,FALSE)</f>
        <v>801.900</v>
      </c>
      <c r="BM277" s="79" t="s">
        <v>3528</v>
      </c>
      <c r="BN277" s="79" t="s">
        <v>630</v>
      </c>
      <c r="BO277" s="79" t="s">
        <v>3529</v>
      </c>
      <c r="BU277" s="79" t="s">
        <v>3528</v>
      </c>
      <c r="BV277" s="79" t="s">
        <v>630</v>
      </c>
      <c r="BW277" s="79" t="s">
        <v>3529</v>
      </c>
      <c r="CH277" s="105">
        <f t="shared" si="64"/>
        <v>-1.4551915228366852E-10</v>
      </c>
    </row>
    <row r="278" spans="1:115" x14ac:dyDescent="0.3">
      <c r="B278" s="106" t="s">
        <v>2948</v>
      </c>
      <c r="C278" s="106"/>
      <c r="D278" s="102">
        <f t="shared" ref="D278:AE278" si="80">SUM(D279:D283)</f>
        <v>41529044.439999998</v>
      </c>
      <c r="E278" s="103">
        <f t="shared" si="80"/>
        <v>0</v>
      </c>
      <c r="F278" s="103">
        <f t="shared" si="80"/>
        <v>0</v>
      </c>
      <c r="G278" s="103">
        <f t="shared" si="80"/>
        <v>0</v>
      </c>
      <c r="H278" s="103">
        <f t="shared" si="80"/>
        <v>0</v>
      </c>
      <c r="I278" s="103">
        <f t="shared" si="80"/>
        <v>0</v>
      </c>
      <c r="J278" s="103">
        <f t="shared" si="80"/>
        <v>0</v>
      </c>
      <c r="K278" s="104">
        <f t="shared" si="80"/>
        <v>0</v>
      </c>
      <c r="L278" s="103">
        <f t="shared" si="80"/>
        <v>0</v>
      </c>
      <c r="M278" s="103">
        <f t="shared" si="80"/>
        <v>4780.32</v>
      </c>
      <c r="N278" s="103">
        <f t="shared" si="80"/>
        <v>40658943.049999997</v>
      </c>
      <c r="O278" s="103">
        <f t="shared" si="80"/>
        <v>0</v>
      </c>
      <c r="P278" s="103">
        <f t="shared" si="80"/>
        <v>0</v>
      </c>
      <c r="Q278" s="103">
        <f t="shared" si="80"/>
        <v>0</v>
      </c>
      <c r="R278" s="103">
        <f t="shared" si="80"/>
        <v>0</v>
      </c>
      <c r="S278" s="103">
        <f t="shared" si="80"/>
        <v>0</v>
      </c>
      <c r="T278" s="103">
        <f t="shared" si="80"/>
        <v>0</v>
      </c>
      <c r="U278" s="103">
        <f t="shared" si="80"/>
        <v>0</v>
      </c>
      <c r="V278" s="103">
        <f t="shared" si="80"/>
        <v>0</v>
      </c>
      <c r="W278" s="103">
        <f t="shared" si="80"/>
        <v>0</v>
      </c>
      <c r="X278" s="103">
        <f t="shared" si="80"/>
        <v>0</v>
      </c>
      <c r="Y278" s="103">
        <f t="shared" si="80"/>
        <v>0</v>
      </c>
      <c r="Z278" s="103">
        <f t="shared" si="80"/>
        <v>0</v>
      </c>
      <c r="AA278" s="103">
        <f t="shared" si="80"/>
        <v>0</v>
      </c>
      <c r="AB278" s="103">
        <f t="shared" si="80"/>
        <v>0</v>
      </c>
      <c r="AC278" s="103">
        <f t="shared" si="80"/>
        <v>870101.3899999999</v>
      </c>
      <c r="AD278" s="103">
        <f t="shared" si="80"/>
        <v>0</v>
      </c>
      <c r="AE278" s="103">
        <f t="shared" si="80"/>
        <v>0</v>
      </c>
      <c r="AF278" s="93" t="s">
        <v>17029</v>
      </c>
      <c r="AG278" s="93" t="s">
        <v>17029</v>
      </c>
      <c r="AH278" s="93" t="s">
        <v>17029</v>
      </c>
      <c r="AI278" s="107"/>
      <c r="AJ278" s="107"/>
      <c r="AK278" s="107"/>
      <c r="AL278" s="107"/>
      <c r="AM278" s="108"/>
      <c r="AN278" s="108"/>
      <c r="AO278" s="108"/>
      <c r="AP278" s="108"/>
      <c r="AQ278" s="108"/>
      <c r="AR278" s="108"/>
      <c r="AS278" s="108"/>
      <c r="AT278" s="108"/>
      <c r="AU278" s="108"/>
      <c r="AV278" s="108"/>
      <c r="AW278" s="108"/>
      <c r="AX278" s="109"/>
      <c r="AY278" s="109"/>
      <c r="AZ278" s="108"/>
      <c r="BA278" s="108"/>
      <c r="BB278" s="110"/>
      <c r="BC278" s="111">
        <f t="shared" si="75"/>
        <v>-4780.32</v>
      </c>
      <c r="BJ278" s="79" t="e">
        <f>VLOOKUP(C278,BM:BO,3,FALSE)</f>
        <v>#N/A</v>
      </c>
      <c r="BM278" s="79" t="s">
        <v>3903</v>
      </c>
      <c r="BN278" s="79" t="s">
        <v>3256</v>
      </c>
      <c r="BO278" s="79" t="s">
        <v>2985</v>
      </c>
      <c r="BU278" s="79" t="s">
        <v>3903</v>
      </c>
      <c r="BV278" s="79" t="s">
        <v>3256</v>
      </c>
      <c r="BW278" s="79" t="s">
        <v>2985</v>
      </c>
      <c r="CH278" s="105">
        <f t="shared" si="64"/>
        <v>6.9849193096160889E-10</v>
      </c>
    </row>
    <row r="279" spans="1:115" x14ac:dyDescent="0.3">
      <c r="A279" s="79">
        <v>1</v>
      </c>
      <c r="B279" s="112">
        <f>SUBTOTAL(9,$A$22:A279)</f>
        <v>236</v>
      </c>
      <c r="C279" s="106" t="s">
        <v>2944</v>
      </c>
      <c r="D279" s="103">
        <f t="shared" ref="D279:D283" si="81">E279+F279+G279+H279+I279+J279+L279+N279+P279+R279+T279+U279+V279+W279+X279+Y279+Z279+AA279+AB279+AC279+AD279+AE279</f>
        <v>11408191.27</v>
      </c>
      <c r="E279" s="120">
        <v>0</v>
      </c>
      <c r="F279" s="120">
        <v>0</v>
      </c>
      <c r="G279" s="120">
        <v>0</v>
      </c>
      <c r="H279" s="120">
        <v>0</v>
      </c>
      <c r="I279" s="120">
        <v>0</v>
      </c>
      <c r="J279" s="120">
        <v>0</v>
      </c>
      <c r="K279" s="128">
        <v>0</v>
      </c>
      <c r="L279" s="120">
        <v>0</v>
      </c>
      <c r="M279" s="143">
        <v>1241</v>
      </c>
      <c r="N279" s="103">
        <f>10336302.42+600000+232868.59</f>
        <v>11169171.01</v>
      </c>
      <c r="O279" s="120">
        <v>0</v>
      </c>
      <c r="P279" s="120">
        <v>0</v>
      </c>
      <c r="Q279" s="103">
        <v>0</v>
      </c>
      <c r="R279" s="103">
        <v>0</v>
      </c>
      <c r="S279" s="120">
        <v>0</v>
      </c>
      <c r="T279" s="120">
        <v>0</v>
      </c>
      <c r="U279" s="120">
        <v>0</v>
      </c>
      <c r="V279" s="120">
        <v>0</v>
      </c>
      <c r="W279" s="120">
        <v>0</v>
      </c>
      <c r="X279" s="120">
        <v>0</v>
      </c>
      <c r="Y279" s="120">
        <v>0</v>
      </c>
      <c r="Z279" s="120">
        <v>0</v>
      </c>
      <c r="AA279" s="120">
        <v>0</v>
      </c>
      <c r="AB279" s="120">
        <v>0</v>
      </c>
      <c r="AC279" s="103">
        <f>ROUND(N279*2.14%,2)</f>
        <v>239020.26</v>
      </c>
      <c r="AD279" s="120">
        <v>0</v>
      </c>
      <c r="AE279" s="120">
        <v>0</v>
      </c>
      <c r="AF279" s="93" t="s">
        <v>17055</v>
      </c>
      <c r="AG279" s="93">
        <v>2023</v>
      </c>
      <c r="AH279" s="93">
        <v>2023</v>
      </c>
      <c r="AI279" s="107"/>
      <c r="AJ279" s="107"/>
      <c r="AK279" s="107"/>
      <c r="AL279" s="107"/>
      <c r="AM279" s="108" t="s">
        <v>16973</v>
      </c>
      <c r="AN279" s="108" t="s">
        <v>16968</v>
      </c>
      <c r="AO279" s="108"/>
      <c r="AP279" s="108" t="s">
        <v>16967</v>
      </c>
      <c r="AQ279" s="108" t="s">
        <v>16955</v>
      </c>
      <c r="AR279" s="108" t="s">
        <v>16967</v>
      </c>
      <c r="AS279" s="108"/>
      <c r="AT279" s="108"/>
      <c r="AU279" s="108"/>
      <c r="AV279" s="108"/>
      <c r="AW279" s="108">
        <v>1971</v>
      </c>
      <c r="AX279" s="109"/>
      <c r="AY279" s="109"/>
      <c r="AZ279" s="108" t="s">
        <v>2993</v>
      </c>
      <c r="BA279" s="108" t="s">
        <v>17015</v>
      </c>
      <c r="BB279" s="110"/>
      <c r="BC279" s="111"/>
      <c r="CH279" s="105">
        <f t="shared" si="64"/>
        <v>-2.3283064365386963E-10</v>
      </c>
    </row>
    <row r="280" spans="1:115" x14ac:dyDescent="0.3">
      <c r="A280" s="79">
        <v>1</v>
      </c>
      <c r="B280" s="112">
        <f>SUBTOTAL(9,$A$22:A280)</f>
        <v>237</v>
      </c>
      <c r="C280" s="118" t="s">
        <v>1939</v>
      </c>
      <c r="D280" s="103">
        <f t="shared" si="81"/>
        <v>10865362.1</v>
      </c>
      <c r="E280" s="120">
        <v>0</v>
      </c>
      <c r="F280" s="120">
        <v>0</v>
      </c>
      <c r="G280" s="120">
        <v>0</v>
      </c>
      <c r="H280" s="120">
        <v>0</v>
      </c>
      <c r="I280" s="120">
        <v>0</v>
      </c>
      <c r="J280" s="120">
        <v>0</v>
      </c>
      <c r="K280" s="128">
        <v>0</v>
      </c>
      <c r="L280" s="120">
        <v>0</v>
      </c>
      <c r="M280" s="143">
        <v>1217.5999999999999</v>
      </c>
      <c r="N280" s="103">
        <f>10137715+500000</f>
        <v>10637715</v>
      </c>
      <c r="O280" s="120">
        <v>0</v>
      </c>
      <c r="P280" s="120">
        <v>0</v>
      </c>
      <c r="Q280" s="103">
        <v>0</v>
      </c>
      <c r="R280" s="103">
        <v>0</v>
      </c>
      <c r="S280" s="120">
        <v>0</v>
      </c>
      <c r="T280" s="120">
        <v>0</v>
      </c>
      <c r="U280" s="120">
        <v>0</v>
      </c>
      <c r="V280" s="120">
        <v>0</v>
      </c>
      <c r="W280" s="120">
        <v>0</v>
      </c>
      <c r="X280" s="120">
        <v>0</v>
      </c>
      <c r="Y280" s="120">
        <v>0</v>
      </c>
      <c r="Z280" s="120">
        <v>0</v>
      </c>
      <c r="AA280" s="120">
        <v>0</v>
      </c>
      <c r="AB280" s="120">
        <v>0</v>
      </c>
      <c r="AC280" s="103">
        <f>ROUND(N280*2.14%,2)</f>
        <v>227647.1</v>
      </c>
      <c r="AD280" s="120">
        <v>0</v>
      </c>
      <c r="AE280" s="120">
        <v>0</v>
      </c>
      <c r="AF280" s="93" t="s">
        <v>17055</v>
      </c>
      <c r="AG280" s="93">
        <v>2023</v>
      </c>
      <c r="AH280" s="93">
        <v>2023</v>
      </c>
      <c r="AI280" s="107"/>
      <c r="AJ280" s="107"/>
      <c r="AK280" s="107"/>
      <c r="AL280" s="107"/>
      <c r="AM280" s="108" t="s">
        <v>16970</v>
      </c>
      <c r="AN280" s="108" t="s">
        <v>16953</v>
      </c>
      <c r="AO280" s="108">
        <v>0</v>
      </c>
      <c r="AP280" s="108" t="s">
        <v>16967</v>
      </c>
      <c r="AQ280" s="108" t="s">
        <v>16971</v>
      </c>
      <c r="AR280" s="108" t="s">
        <v>16967</v>
      </c>
      <c r="AS280" s="108"/>
      <c r="AT280" s="108"/>
      <c r="AU280" s="108"/>
      <c r="AV280" s="108"/>
      <c r="AW280" s="108" t="s">
        <v>925</v>
      </c>
      <c r="AX280" s="109">
        <v>4859.7</v>
      </c>
      <c r="AY280" s="109">
        <v>1217.5999999999999</v>
      </c>
      <c r="AZ280" s="108" t="s">
        <v>2993</v>
      </c>
      <c r="BA280" s="108" t="s">
        <v>17015</v>
      </c>
      <c r="BB280" s="110"/>
      <c r="BC280" s="111">
        <f>AY280-M280</f>
        <v>0</v>
      </c>
      <c r="BJ280" s="79" t="str">
        <f>VLOOKUP(C280,BM:BO,3,FALSE)</f>
        <v>1273.000</v>
      </c>
      <c r="BM280" s="79" t="s">
        <v>3906</v>
      </c>
      <c r="BN280" s="79" t="s">
        <v>3256</v>
      </c>
      <c r="BO280" s="79" t="s">
        <v>2985</v>
      </c>
      <c r="BU280" s="79" t="s">
        <v>3906</v>
      </c>
      <c r="BV280" s="79" t="s">
        <v>3256</v>
      </c>
      <c r="BW280" s="79" t="s">
        <v>2985</v>
      </c>
      <c r="CH280" s="105">
        <f t="shared" si="64"/>
        <v>-3.7834979593753815E-10</v>
      </c>
    </row>
    <row r="281" spans="1:115" x14ac:dyDescent="0.3">
      <c r="A281" s="79">
        <v>1</v>
      </c>
      <c r="B281" s="112">
        <f>SUBTOTAL(9,$A$22:A281)</f>
        <v>238</v>
      </c>
      <c r="C281" s="118" t="s">
        <v>1951</v>
      </c>
      <c r="D281" s="103">
        <f t="shared" si="81"/>
        <v>6829631.9299999997</v>
      </c>
      <c r="E281" s="120">
        <v>0</v>
      </c>
      <c r="F281" s="120">
        <v>0</v>
      </c>
      <c r="G281" s="120">
        <v>0</v>
      </c>
      <c r="H281" s="120">
        <v>0</v>
      </c>
      <c r="I281" s="120">
        <v>0</v>
      </c>
      <c r="J281" s="120">
        <v>0</v>
      </c>
      <c r="K281" s="128">
        <v>0</v>
      </c>
      <c r="L281" s="120">
        <v>0</v>
      </c>
      <c r="M281" s="129">
        <v>808.64</v>
      </c>
      <c r="N281" s="103">
        <v>6686539.9699999997</v>
      </c>
      <c r="O281" s="120">
        <v>0</v>
      </c>
      <c r="P281" s="120">
        <v>0</v>
      </c>
      <c r="Q281" s="103">
        <v>0</v>
      </c>
      <c r="R281" s="103">
        <v>0</v>
      </c>
      <c r="S281" s="120">
        <v>0</v>
      </c>
      <c r="T281" s="120">
        <v>0</v>
      </c>
      <c r="U281" s="120">
        <v>0</v>
      </c>
      <c r="V281" s="120">
        <v>0</v>
      </c>
      <c r="W281" s="120">
        <v>0</v>
      </c>
      <c r="X281" s="120">
        <v>0</v>
      </c>
      <c r="Y281" s="120">
        <v>0</v>
      </c>
      <c r="Z281" s="120">
        <v>0</v>
      </c>
      <c r="AA281" s="120">
        <v>0</v>
      </c>
      <c r="AB281" s="120">
        <v>0</v>
      </c>
      <c r="AC281" s="103">
        <f>ROUND(N281*2.14%,2)</f>
        <v>143091.96</v>
      </c>
      <c r="AD281" s="103">
        <v>0</v>
      </c>
      <c r="AE281" s="120">
        <v>0</v>
      </c>
      <c r="AF281" s="93" t="s">
        <v>17055</v>
      </c>
      <c r="AG281" s="93">
        <v>2023</v>
      </c>
      <c r="AH281" s="93">
        <v>2023</v>
      </c>
      <c r="AI281" s="107"/>
      <c r="AJ281" s="107"/>
      <c r="AK281" s="107"/>
      <c r="AL281" s="107"/>
      <c r="AM281" s="108" t="s">
        <v>16965</v>
      </c>
      <c r="AN281" s="108" t="s">
        <v>16970</v>
      </c>
      <c r="AO281" s="108">
        <v>0</v>
      </c>
      <c r="AP281" s="108" t="s">
        <v>16967</v>
      </c>
      <c r="AQ281" s="108" t="s">
        <v>16971</v>
      </c>
      <c r="AR281" s="108" t="s">
        <v>16967</v>
      </c>
      <c r="AS281" s="108" t="s">
        <v>16984</v>
      </c>
      <c r="AT281" s="108"/>
      <c r="AU281" s="108"/>
      <c r="AV281" s="108"/>
      <c r="AW281" s="108" t="s">
        <v>782</v>
      </c>
      <c r="AX281" s="109">
        <v>3517</v>
      </c>
      <c r="AY281" s="109">
        <v>1184</v>
      </c>
      <c r="AZ281" s="108" t="s">
        <v>2993</v>
      </c>
      <c r="BA281" s="108">
        <v>2001</v>
      </c>
      <c r="BB281" s="110"/>
      <c r="BC281" s="111">
        <f>AY281-M281</f>
        <v>375.36</v>
      </c>
      <c r="BJ281" s="79" t="str">
        <f>VLOOKUP(C281,BM:BO,3,FALSE)</f>
        <v>859.000</v>
      </c>
      <c r="BM281" s="79" t="s">
        <v>3907</v>
      </c>
      <c r="BN281" s="79" t="s">
        <v>3256</v>
      </c>
      <c r="BO281" s="79" t="s">
        <v>2985</v>
      </c>
      <c r="BU281" s="79" t="s">
        <v>3907</v>
      </c>
      <c r="BV281" s="79" t="s">
        <v>3256</v>
      </c>
      <c r="BW281" s="79" t="s">
        <v>2985</v>
      </c>
      <c r="CH281" s="105">
        <f t="shared" si="64"/>
        <v>-2.9103830456733704E-11</v>
      </c>
    </row>
    <row r="282" spans="1:115" s="124" customFormat="1" x14ac:dyDescent="0.3">
      <c r="A282" s="79">
        <v>1</v>
      </c>
      <c r="B282" s="112">
        <f>SUBTOTAL(9,$A$22:A282)</f>
        <v>239</v>
      </c>
      <c r="C282" s="101" t="s">
        <v>10952</v>
      </c>
      <c r="D282" s="103">
        <f t="shared" si="81"/>
        <v>6079027.6400000006</v>
      </c>
      <c r="E282" s="121">
        <v>0</v>
      </c>
      <c r="F282" s="121">
        <v>0</v>
      </c>
      <c r="G282" s="121">
        <v>0</v>
      </c>
      <c r="H282" s="121">
        <v>0</v>
      </c>
      <c r="I282" s="121">
        <v>0</v>
      </c>
      <c r="J282" s="121">
        <v>0</v>
      </c>
      <c r="K282" s="131">
        <v>0</v>
      </c>
      <c r="L282" s="121">
        <v>0</v>
      </c>
      <c r="M282" s="121">
        <v>757</v>
      </c>
      <c r="N282" s="121">
        <v>5951662.0700000003</v>
      </c>
      <c r="O282" s="121">
        <v>0</v>
      </c>
      <c r="P282" s="121">
        <v>0</v>
      </c>
      <c r="Q282" s="121">
        <v>0</v>
      </c>
      <c r="R282" s="121">
        <v>0</v>
      </c>
      <c r="S282" s="121">
        <v>0</v>
      </c>
      <c r="T282" s="121">
        <v>0</v>
      </c>
      <c r="U282" s="121">
        <v>0</v>
      </c>
      <c r="V282" s="121">
        <v>0</v>
      </c>
      <c r="W282" s="121">
        <v>0</v>
      </c>
      <c r="X282" s="121">
        <v>0</v>
      </c>
      <c r="Y282" s="121">
        <v>0</v>
      </c>
      <c r="Z282" s="121">
        <v>0</v>
      </c>
      <c r="AA282" s="121">
        <v>0</v>
      </c>
      <c r="AB282" s="121">
        <v>0</v>
      </c>
      <c r="AC282" s="121">
        <f t="shared" ref="AC282:AC283" si="82">ROUND(N282*2.14%,2)+ROUND(E282*2.14%,2)+ROUND(F282*2.14%,2)+ROUND(G282*2.14%,2)+ROUND(H282*2.14%,2)+ROUND(I282*2.14%,2)+ROUND(J282*2.14%,2)+ROUND(L282*2.14%,2)+ROUND(P282*2.14%,2)+ROUND(R282*2.14%,2)+ROUND(T282*2.14%,2)+ROUND(U282*2.14%,2)+ROUND(V282*2.14%,2)+ROUND(W282*2.14%,2)+ROUND(X282*2.14%,2)+ROUND(Y282*2.14%,2)+ROUND(Z282*2.14%,2)+ROUND(AA282*2.14%,2)+ROUND(AB282*2.14%,2)</f>
        <v>127365.57</v>
      </c>
      <c r="AD282" s="121">
        <v>0</v>
      </c>
      <c r="AE282" s="121">
        <v>0</v>
      </c>
      <c r="AF282" s="122" t="s">
        <v>17055</v>
      </c>
      <c r="AG282" s="122">
        <v>2023</v>
      </c>
      <c r="AH282" s="123">
        <v>2023</v>
      </c>
      <c r="AT282" s="124" t="e">
        <f>VLOOKUP(C282,AW:AX,2,FALSE)</f>
        <v>#N/A</v>
      </c>
      <c r="BW282" s="125"/>
      <c r="CA282" s="124" t="e">
        <f>VLOOKUP(C282,CB:CC,2,FALSE)</f>
        <v>#N/A</v>
      </c>
      <c r="CE282" s="124" t="e">
        <f>VLOOKUP(C282,CF:CG,2,FALSE)</f>
        <v>#N/A</v>
      </c>
      <c r="CH282" s="105">
        <f t="shared" si="64"/>
        <v>2.9103830456733704E-10</v>
      </c>
      <c r="CL282" s="124" t="e">
        <f>VLOOKUP(C282,CM:CN,2,FALSE)</f>
        <v>#N/A</v>
      </c>
      <c r="DK282" s="124" t="e">
        <f>VLOOKUP(C282,DL:DM,2,FALSE)</f>
        <v>#N/A</v>
      </c>
    </row>
    <row r="283" spans="1:115" s="124" customFormat="1" x14ac:dyDescent="0.3">
      <c r="A283" s="79">
        <v>1</v>
      </c>
      <c r="B283" s="112">
        <f>SUBTOTAL(9,$A$22:A283)</f>
        <v>240</v>
      </c>
      <c r="C283" s="141" t="s">
        <v>10814</v>
      </c>
      <c r="D283" s="103">
        <f t="shared" si="81"/>
        <v>6346831.5</v>
      </c>
      <c r="E283" s="121">
        <v>0</v>
      </c>
      <c r="F283" s="121">
        <v>0</v>
      </c>
      <c r="G283" s="121">
        <v>0</v>
      </c>
      <c r="H283" s="121">
        <v>0</v>
      </c>
      <c r="I283" s="121">
        <v>0</v>
      </c>
      <c r="J283" s="121">
        <v>0</v>
      </c>
      <c r="K283" s="131">
        <v>0</v>
      </c>
      <c r="L283" s="121">
        <v>0</v>
      </c>
      <c r="M283" s="121">
        <v>756.08</v>
      </c>
      <c r="N283" s="121">
        <v>6213855</v>
      </c>
      <c r="O283" s="121">
        <v>0</v>
      </c>
      <c r="P283" s="121">
        <v>0</v>
      </c>
      <c r="Q283" s="121">
        <v>0</v>
      </c>
      <c r="R283" s="121">
        <v>0</v>
      </c>
      <c r="S283" s="121">
        <v>0</v>
      </c>
      <c r="T283" s="121">
        <v>0</v>
      </c>
      <c r="U283" s="121">
        <v>0</v>
      </c>
      <c r="V283" s="121">
        <v>0</v>
      </c>
      <c r="W283" s="121">
        <v>0</v>
      </c>
      <c r="X283" s="121">
        <v>0</v>
      </c>
      <c r="Y283" s="121">
        <v>0</v>
      </c>
      <c r="Z283" s="121">
        <v>0</v>
      </c>
      <c r="AA283" s="121">
        <v>0</v>
      </c>
      <c r="AB283" s="121">
        <v>0</v>
      </c>
      <c r="AC283" s="121">
        <f t="shared" si="82"/>
        <v>132976.5</v>
      </c>
      <c r="AD283" s="121">
        <v>0</v>
      </c>
      <c r="AE283" s="121">
        <v>0</v>
      </c>
      <c r="AF283" s="122" t="s">
        <v>17055</v>
      </c>
      <c r="AG283" s="122">
        <v>2023</v>
      </c>
      <c r="AH283" s="123">
        <v>2023</v>
      </c>
      <c r="AT283" s="124" t="e">
        <f>VLOOKUP(C283,AW:AX,2,FALSE)</f>
        <v>#N/A</v>
      </c>
      <c r="BW283" s="125"/>
      <c r="CE283" s="124" t="e">
        <f>VLOOKUP(C283,CF:CG,2,FALSE)</f>
        <v>#N/A</v>
      </c>
      <c r="CH283" s="105">
        <f t="shared" si="64"/>
        <v>0</v>
      </c>
      <c r="CL283" s="124" t="e">
        <f>VLOOKUP(C283,CM:CN,2,FALSE)</f>
        <v>#N/A</v>
      </c>
      <c r="DK283" s="124" t="e">
        <f>VLOOKUP(C283,DL:DM,2,FALSE)</f>
        <v>#N/A</v>
      </c>
    </row>
    <row r="284" spans="1:115" x14ac:dyDescent="0.3">
      <c r="B284" s="106" t="s">
        <v>2958</v>
      </c>
      <c r="C284" s="106"/>
      <c r="D284" s="102">
        <f>D285</f>
        <v>5790100</v>
      </c>
      <c r="E284" s="103">
        <f t="shared" ref="E284:AE284" si="83">E285</f>
        <v>0</v>
      </c>
      <c r="F284" s="103">
        <f t="shared" si="83"/>
        <v>0</v>
      </c>
      <c r="G284" s="103">
        <f t="shared" si="83"/>
        <v>0</v>
      </c>
      <c r="H284" s="103">
        <f t="shared" si="83"/>
        <v>0</v>
      </c>
      <c r="I284" s="103">
        <f t="shared" si="83"/>
        <v>0</v>
      </c>
      <c r="J284" s="103">
        <f t="shared" si="83"/>
        <v>0</v>
      </c>
      <c r="K284" s="104">
        <f t="shared" si="83"/>
        <v>0</v>
      </c>
      <c r="L284" s="103">
        <f t="shared" si="83"/>
        <v>0</v>
      </c>
      <c r="M284" s="103">
        <f t="shared" si="83"/>
        <v>648</v>
      </c>
      <c r="N284" s="103">
        <f t="shared" si="83"/>
        <v>5668787.9400000004</v>
      </c>
      <c r="O284" s="103">
        <f t="shared" si="83"/>
        <v>0</v>
      </c>
      <c r="P284" s="103">
        <f t="shared" si="83"/>
        <v>0</v>
      </c>
      <c r="Q284" s="103">
        <f t="shared" si="83"/>
        <v>0</v>
      </c>
      <c r="R284" s="103">
        <f t="shared" si="83"/>
        <v>0</v>
      </c>
      <c r="S284" s="103">
        <f t="shared" si="83"/>
        <v>0</v>
      </c>
      <c r="T284" s="103">
        <f t="shared" si="83"/>
        <v>0</v>
      </c>
      <c r="U284" s="103">
        <f t="shared" si="83"/>
        <v>0</v>
      </c>
      <c r="V284" s="103">
        <f t="shared" si="83"/>
        <v>0</v>
      </c>
      <c r="W284" s="103">
        <f t="shared" si="83"/>
        <v>0</v>
      </c>
      <c r="X284" s="103">
        <f t="shared" si="83"/>
        <v>0</v>
      </c>
      <c r="Y284" s="103">
        <f t="shared" si="83"/>
        <v>0</v>
      </c>
      <c r="Z284" s="103">
        <f t="shared" si="83"/>
        <v>0</v>
      </c>
      <c r="AA284" s="103">
        <f t="shared" si="83"/>
        <v>0</v>
      </c>
      <c r="AB284" s="103">
        <f t="shared" si="83"/>
        <v>0</v>
      </c>
      <c r="AC284" s="103">
        <f t="shared" si="83"/>
        <v>121312.06</v>
      </c>
      <c r="AD284" s="103">
        <f t="shared" si="83"/>
        <v>0</v>
      </c>
      <c r="AE284" s="103">
        <f t="shared" si="83"/>
        <v>0</v>
      </c>
      <c r="AF284" s="93" t="s">
        <v>17029</v>
      </c>
      <c r="AG284" s="93" t="s">
        <v>17029</v>
      </c>
      <c r="AH284" s="93" t="s">
        <v>17029</v>
      </c>
      <c r="AI284" s="107"/>
      <c r="AJ284" s="107"/>
      <c r="AK284" s="107"/>
      <c r="AL284" s="107"/>
      <c r="AM284" s="108"/>
      <c r="AN284" s="108"/>
      <c r="AO284" s="108"/>
      <c r="AP284" s="108"/>
      <c r="AQ284" s="108"/>
      <c r="AR284" s="108"/>
      <c r="AS284" s="108"/>
      <c r="AT284" s="108"/>
      <c r="AU284" s="108"/>
      <c r="AV284" s="108"/>
      <c r="AW284" s="108"/>
      <c r="AX284" s="109"/>
      <c r="AY284" s="109"/>
      <c r="AZ284" s="108"/>
      <c r="BA284" s="108"/>
      <c r="BB284" s="110"/>
      <c r="BC284" s="111">
        <f>AY284-M284</f>
        <v>-648</v>
      </c>
      <c r="BJ284" s="79" t="e">
        <f>VLOOKUP(C284,BM:BO,3,FALSE)</f>
        <v>#N/A</v>
      </c>
      <c r="BM284" s="79" t="s">
        <v>758</v>
      </c>
      <c r="BN284" s="79" t="s">
        <v>793</v>
      </c>
      <c r="BO284" s="79" t="s">
        <v>2985</v>
      </c>
      <c r="BU284" s="79" t="s">
        <v>758</v>
      </c>
      <c r="BV284" s="79" t="s">
        <v>793</v>
      </c>
      <c r="BW284" s="79" t="s">
        <v>2985</v>
      </c>
      <c r="CH284" s="105">
        <f t="shared" si="64"/>
        <v>-4.0745362639427185E-10</v>
      </c>
    </row>
    <row r="285" spans="1:115" x14ac:dyDescent="0.3">
      <c r="A285" s="79">
        <v>1</v>
      </c>
      <c r="B285" s="112">
        <f>SUBTOTAL(9,$A$22:A285)</f>
        <v>241</v>
      </c>
      <c r="C285" s="118" t="s">
        <v>2947</v>
      </c>
      <c r="D285" s="103">
        <f>E285+F285+G285+H285+I285+J285+L285+N285+P285+R285+T285+U285+V285+W285+X285+Y285+Z285+AA285+AB285+AC285+AD285+AE285</f>
        <v>5790100</v>
      </c>
      <c r="E285" s="120">
        <v>0</v>
      </c>
      <c r="F285" s="120">
        <v>0</v>
      </c>
      <c r="G285" s="120">
        <v>0</v>
      </c>
      <c r="H285" s="120">
        <v>0</v>
      </c>
      <c r="I285" s="120">
        <v>0</v>
      </c>
      <c r="J285" s="120">
        <v>0</v>
      </c>
      <c r="K285" s="128">
        <v>0</v>
      </c>
      <c r="L285" s="120">
        <v>0</v>
      </c>
      <c r="M285" s="143">
        <v>648</v>
      </c>
      <c r="N285" s="103">
        <f>5168787.94+500000</f>
        <v>5668787.9400000004</v>
      </c>
      <c r="O285" s="120">
        <v>0</v>
      </c>
      <c r="P285" s="120">
        <v>0</v>
      </c>
      <c r="Q285" s="103">
        <v>0</v>
      </c>
      <c r="R285" s="103">
        <v>0</v>
      </c>
      <c r="S285" s="120">
        <v>0</v>
      </c>
      <c r="T285" s="120">
        <v>0</v>
      </c>
      <c r="U285" s="120">
        <v>0</v>
      </c>
      <c r="V285" s="120">
        <v>0</v>
      </c>
      <c r="W285" s="120">
        <v>0</v>
      </c>
      <c r="X285" s="120">
        <v>0</v>
      </c>
      <c r="Y285" s="120">
        <v>0</v>
      </c>
      <c r="Z285" s="120">
        <v>0</v>
      </c>
      <c r="AA285" s="120">
        <v>0</v>
      </c>
      <c r="AB285" s="120">
        <v>0</v>
      </c>
      <c r="AC285" s="103">
        <f>ROUND(N285*2.14%,2)</f>
        <v>121312.06</v>
      </c>
      <c r="AD285" s="103">
        <v>0</v>
      </c>
      <c r="AE285" s="120">
        <v>0</v>
      </c>
      <c r="AF285" s="93" t="s">
        <v>17055</v>
      </c>
      <c r="AG285" s="93">
        <v>2023</v>
      </c>
      <c r="AH285" s="93">
        <v>2023</v>
      </c>
      <c r="AI285" s="107"/>
      <c r="AJ285" s="107"/>
      <c r="AK285" s="107"/>
      <c r="AL285" s="107"/>
      <c r="AM285" s="108" t="s">
        <v>16956</v>
      </c>
      <c r="AN285" s="108" t="s">
        <v>16958</v>
      </c>
      <c r="AO285" s="108">
        <v>0</v>
      </c>
      <c r="AP285" s="108" t="s">
        <v>16953</v>
      </c>
      <c r="AQ285" s="108" t="s">
        <v>16975</v>
      </c>
      <c r="AR285" s="108">
        <v>0</v>
      </c>
      <c r="AS285" s="108"/>
      <c r="AT285" s="108"/>
      <c r="AU285" s="108"/>
      <c r="AV285" s="108"/>
      <c r="AW285" s="108" t="s">
        <v>668</v>
      </c>
      <c r="AX285" s="109">
        <v>460</v>
      </c>
      <c r="AY285" s="109" t="s">
        <v>2985</v>
      </c>
      <c r="AZ285" s="108" t="s">
        <v>2968</v>
      </c>
      <c r="BA285" s="108" t="s">
        <v>17015</v>
      </c>
      <c r="BB285" s="110"/>
      <c r="BC285" s="111" t="e">
        <f>AY285-M285</f>
        <v>#VALUE!</v>
      </c>
      <c r="BJ285" s="79" t="str">
        <f>VLOOKUP(C285,BM:BO,3,FALSE)</f>
        <v>нет данных</v>
      </c>
      <c r="BM285" s="79" t="s">
        <v>3911</v>
      </c>
      <c r="BN285" s="79" t="s">
        <v>789</v>
      </c>
      <c r="BO285" s="79" t="s">
        <v>3912</v>
      </c>
      <c r="BU285" s="79" t="s">
        <v>3911</v>
      </c>
      <c r="BV285" s="79" t="s">
        <v>789</v>
      </c>
      <c r="BW285" s="79" t="s">
        <v>3912</v>
      </c>
      <c r="CH285" s="105">
        <f t="shared" si="64"/>
        <v>-4.0745362639427185E-10</v>
      </c>
    </row>
    <row r="286" spans="1:115" x14ac:dyDescent="0.3">
      <c r="B286" s="106" t="s">
        <v>2949</v>
      </c>
      <c r="C286" s="106"/>
      <c r="D286" s="102">
        <f>D287</f>
        <v>6204379.9500000002</v>
      </c>
      <c r="E286" s="103">
        <f t="shared" ref="E286:AE286" si="84">E287</f>
        <v>0</v>
      </c>
      <c r="F286" s="103">
        <f t="shared" si="84"/>
        <v>0</v>
      </c>
      <c r="G286" s="103">
        <f t="shared" si="84"/>
        <v>0</v>
      </c>
      <c r="H286" s="103">
        <f t="shared" si="84"/>
        <v>0</v>
      </c>
      <c r="I286" s="103">
        <f t="shared" si="84"/>
        <v>0</v>
      </c>
      <c r="J286" s="103">
        <f t="shared" si="84"/>
        <v>0</v>
      </c>
      <c r="K286" s="104">
        <f t="shared" si="84"/>
        <v>0</v>
      </c>
      <c r="L286" s="103">
        <f t="shared" si="84"/>
        <v>0</v>
      </c>
      <c r="M286" s="103">
        <f t="shared" si="84"/>
        <v>784.87</v>
      </c>
      <c r="N286" s="103">
        <f t="shared" si="84"/>
        <v>6074388.0499999998</v>
      </c>
      <c r="O286" s="103">
        <f t="shared" si="84"/>
        <v>0</v>
      </c>
      <c r="P286" s="103">
        <f t="shared" si="84"/>
        <v>0</v>
      </c>
      <c r="Q286" s="103">
        <f t="shared" si="84"/>
        <v>0</v>
      </c>
      <c r="R286" s="103">
        <f t="shared" si="84"/>
        <v>0</v>
      </c>
      <c r="S286" s="103">
        <f t="shared" si="84"/>
        <v>0</v>
      </c>
      <c r="T286" s="103">
        <f t="shared" si="84"/>
        <v>0</v>
      </c>
      <c r="U286" s="103">
        <f t="shared" si="84"/>
        <v>0</v>
      </c>
      <c r="V286" s="103">
        <f t="shared" si="84"/>
        <v>0</v>
      </c>
      <c r="W286" s="103">
        <f t="shared" si="84"/>
        <v>0</v>
      </c>
      <c r="X286" s="103">
        <f t="shared" si="84"/>
        <v>0</v>
      </c>
      <c r="Y286" s="103">
        <f t="shared" si="84"/>
        <v>0</v>
      </c>
      <c r="Z286" s="103">
        <f t="shared" si="84"/>
        <v>0</v>
      </c>
      <c r="AA286" s="103">
        <f t="shared" si="84"/>
        <v>0</v>
      </c>
      <c r="AB286" s="103">
        <f t="shared" si="84"/>
        <v>0</v>
      </c>
      <c r="AC286" s="103">
        <f t="shared" si="84"/>
        <v>129991.9</v>
      </c>
      <c r="AD286" s="103">
        <f t="shared" si="84"/>
        <v>0</v>
      </c>
      <c r="AE286" s="103">
        <f t="shared" si="84"/>
        <v>0</v>
      </c>
      <c r="AF286" s="93" t="s">
        <v>17029</v>
      </c>
      <c r="AG286" s="93" t="s">
        <v>17029</v>
      </c>
      <c r="AH286" s="93" t="s">
        <v>17029</v>
      </c>
      <c r="AI286" s="107"/>
      <c r="AJ286" s="107"/>
      <c r="AK286" s="107"/>
      <c r="AL286" s="107"/>
      <c r="AM286" s="108"/>
      <c r="AN286" s="108"/>
      <c r="AO286" s="108"/>
      <c r="AP286" s="108"/>
      <c r="AQ286" s="108"/>
      <c r="AR286" s="108"/>
      <c r="AS286" s="108"/>
      <c r="AT286" s="108"/>
      <c r="AU286" s="108"/>
      <c r="AV286" s="108"/>
      <c r="AW286" s="108"/>
      <c r="AX286" s="109"/>
      <c r="AY286" s="109"/>
      <c r="AZ286" s="108"/>
      <c r="BA286" s="108"/>
      <c r="BB286" s="110"/>
      <c r="BC286" s="111">
        <f>AY286-M286</f>
        <v>-784.87</v>
      </c>
      <c r="BJ286" s="79" t="e">
        <f>VLOOKUP(C286,BM:BO,3,FALSE)</f>
        <v>#N/A</v>
      </c>
      <c r="BM286" s="79" t="s">
        <v>3913</v>
      </c>
      <c r="BN286" s="79" t="s">
        <v>925</v>
      </c>
      <c r="BO286" s="79" t="s">
        <v>3915</v>
      </c>
      <c r="BU286" s="79" t="s">
        <v>3913</v>
      </c>
      <c r="BV286" s="79" t="s">
        <v>925</v>
      </c>
      <c r="BW286" s="79" t="s">
        <v>3915</v>
      </c>
      <c r="CH286" s="105">
        <f t="shared" si="64"/>
        <v>3.7834979593753815E-10</v>
      </c>
    </row>
    <row r="287" spans="1:115" x14ac:dyDescent="0.3">
      <c r="A287" s="79">
        <v>1</v>
      </c>
      <c r="B287" s="112">
        <f>SUBTOTAL(9,$A$22:A287)</f>
        <v>242</v>
      </c>
      <c r="C287" s="118" t="s">
        <v>1984</v>
      </c>
      <c r="D287" s="103">
        <f>E287+F287+G287+H287+I287+J287+L287+N287+P287+R287+T287+U287+V287+W287+X287+Y287+Z287+AA287+AB287+AC287+AD287+AE287</f>
        <v>6204379.9500000002</v>
      </c>
      <c r="E287" s="120">
        <v>0</v>
      </c>
      <c r="F287" s="120">
        <v>0</v>
      </c>
      <c r="G287" s="120">
        <v>0</v>
      </c>
      <c r="H287" s="120">
        <v>0</v>
      </c>
      <c r="I287" s="120">
        <v>0</v>
      </c>
      <c r="J287" s="120">
        <v>0</v>
      </c>
      <c r="K287" s="128">
        <v>0</v>
      </c>
      <c r="L287" s="120">
        <v>0</v>
      </c>
      <c r="M287" s="143">
        <v>784.87</v>
      </c>
      <c r="N287" s="103">
        <v>6074388.0499999998</v>
      </c>
      <c r="O287" s="120">
        <v>0</v>
      </c>
      <c r="P287" s="120">
        <v>0</v>
      </c>
      <c r="Q287" s="103">
        <v>0</v>
      </c>
      <c r="R287" s="103">
        <v>0</v>
      </c>
      <c r="S287" s="120">
        <v>0</v>
      </c>
      <c r="T287" s="120">
        <v>0</v>
      </c>
      <c r="U287" s="120">
        <v>0</v>
      </c>
      <c r="V287" s="120">
        <v>0</v>
      </c>
      <c r="W287" s="120">
        <v>0</v>
      </c>
      <c r="X287" s="120">
        <v>0</v>
      </c>
      <c r="Y287" s="120">
        <v>0</v>
      </c>
      <c r="Z287" s="120">
        <v>0</v>
      </c>
      <c r="AA287" s="120">
        <v>0</v>
      </c>
      <c r="AB287" s="120">
        <v>0</v>
      </c>
      <c r="AC287" s="103">
        <f>ROUND(N287*2.14%,2)</f>
        <v>129991.9</v>
      </c>
      <c r="AD287" s="103">
        <v>0</v>
      </c>
      <c r="AE287" s="120">
        <v>0</v>
      </c>
      <c r="AF287" s="93" t="s">
        <v>17055</v>
      </c>
      <c r="AG287" s="93">
        <v>2023</v>
      </c>
      <c r="AH287" s="93">
        <v>2023</v>
      </c>
      <c r="AI287" s="107"/>
      <c r="AJ287" s="107"/>
      <c r="AK287" s="107"/>
      <c r="AL287" s="107"/>
      <c r="AM287" s="108" t="s">
        <v>16970</v>
      </c>
      <c r="AN287" s="108" t="s">
        <v>16953</v>
      </c>
      <c r="AO287" s="108">
        <v>0</v>
      </c>
      <c r="AP287" s="108" t="s">
        <v>16967</v>
      </c>
      <c r="AQ287" s="108" t="s">
        <v>16964</v>
      </c>
      <c r="AR287" s="108">
        <v>0</v>
      </c>
      <c r="AS287" s="108"/>
      <c r="AT287" s="108"/>
      <c r="AU287" s="108"/>
      <c r="AV287" s="108"/>
      <c r="AW287" s="108" t="s">
        <v>1269</v>
      </c>
      <c r="AX287" s="109">
        <v>896.41</v>
      </c>
      <c r="AY287" s="109">
        <v>814</v>
      </c>
      <c r="AZ287" s="108" t="s">
        <v>2968</v>
      </c>
      <c r="BA287" s="108" t="s">
        <v>17015</v>
      </c>
      <c r="BB287" s="110"/>
      <c r="BC287" s="111">
        <f>AY287-M287</f>
        <v>29.129999999999995</v>
      </c>
      <c r="BJ287" s="79" t="str">
        <f>VLOOKUP(C287,BM:BO,3,FALSE)</f>
        <v>706.900</v>
      </c>
      <c r="BM287" s="79" t="s">
        <v>3917</v>
      </c>
      <c r="BN287" s="79" t="s">
        <v>3009</v>
      </c>
      <c r="BO287" s="79" t="s">
        <v>2985</v>
      </c>
      <c r="BU287" s="79" t="s">
        <v>3917</v>
      </c>
      <c r="BV287" s="79" t="s">
        <v>3009</v>
      </c>
      <c r="BW287" s="79" t="s">
        <v>2985</v>
      </c>
      <c r="CH287" s="105">
        <f t="shared" si="64"/>
        <v>3.7834979593753815E-10</v>
      </c>
    </row>
    <row r="288" spans="1:115" x14ac:dyDescent="0.3">
      <c r="B288" s="101" t="s">
        <v>36</v>
      </c>
      <c r="C288" s="93"/>
      <c r="D288" s="102">
        <f>SUM(D289:D291)</f>
        <v>12179275.26</v>
      </c>
      <c r="E288" s="103">
        <f t="shared" ref="E288:AE288" si="85">SUM(E289:E291)</f>
        <v>0</v>
      </c>
      <c r="F288" s="103">
        <f t="shared" si="85"/>
        <v>0</v>
      </c>
      <c r="G288" s="103">
        <f t="shared" si="85"/>
        <v>0</v>
      </c>
      <c r="H288" s="103">
        <f t="shared" si="85"/>
        <v>0</v>
      </c>
      <c r="I288" s="103">
        <f t="shared" si="85"/>
        <v>0</v>
      </c>
      <c r="J288" s="103">
        <f t="shared" si="85"/>
        <v>0</v>
      </c>
      <c r="K288" s="104">
        <f t="shared" si="85"/>
        <v>0</v>
      </c>
      <c r="L288" s="103">
        <f t="shared" si="85"/>
        <v>0</v>
      </c>
      <c r="M288" s="103">
        <f t="shared" si="85"/>
        <v>968</v>
      </c>
      <c r="N288" s="103">
        <f t="shared" si="85"/>
        <v>7662013.6999999993</v>
      </c>
      <c r="O288" s="103">
        <f t="shared" si="85"/>
        <v>0</v>
      </c>
      <c r="P288" s="103">
        <f t="shared" si="85"/>
        <v>0</v>
      </c>
      <c r="Q288" s="103">
        <f t="shared" si="85"/>
        <v>437</v>
      </c>
      <c r="R288" s="103">
        <f t="shared" si="85"/>
        <v>4041547.63</v>
      </c>
      <c r="S288" s="103">
        <f t="shared" si="85"/>
        <v>0</v>
      </c>
      <c r="T288" s="103">
        <f t="shared" si="85"/>
        <v>0</v>
      </c>
      <c r="U288" s="103">
        <f t="shared" si="85"/>
        <v>0</v>
      </c>
      <c r="V288" s="103">
        <f t="shared" si="85"/>
        <v>0</v>
      </c>
      <c r="W288" s="103">
        <f t="shared" si="85"/>
        <v>0</v>
      </c>
      <c r="X288" s="103">
        <f t="shared" si="85"/>
        <v>0</v>
      </c>
      <c r="Y288" s="103">
        <f t="shared" si="85"/>
        <v>0</v>
      </c>
      <c r="Z288" s="103">
        <f t="shared" si="85"/>
        <v>0</v>
      </c>
      <c r="AA288" s="103">
        <f t="shared" si="85"/>
        <v>0</v>
      </c>
      <c r="AB288" s="103">
        <f t="shared" si="85"/>
        <v>0</v>
      </c>
      <c r="AC288" s="103">
        <f t="shared" si="85"/>
        <v>206779.21000000002</v>
      </c>
      <c r="AD288" s="103">
        <f t="shared" si="85"/>
        <v>268934.71999999997</v>
      </c>
      <c r="AE288" s="103">
        <f t="shared" si="85"/>
        <v>0</v>
      </c>
      <c r="AF288" s="93" t="s">
        <v>17029</v>
      </c>
      <c r="AG288" s="93" t="s">
        <v>17029</v>
      </c>
      <c r="AH288" s="93" t="s">
        <v>17029</v>
      </c>
      <c r="AI288" s="107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  <c r="AU288" s="107"/>
      <c r="AV288" s="107"/>
      <c r="AW288" s="144"/>
      <c r="AX288" s="144"/>
      <c r="AY288" s="144"/>
      <c r="AZ288" s="144"/>
      <c r="BA288" s="144"/>
      <c r="BB288" s="145"/>
      <c r="CH288" s="105">
        <f t="shared" si="64"/>
        <v>6.4028427004814148E-10</v>
      </c>
    </row>
    <row r="289" spans="1:115" x14ac:dyDescent="0.3">
      <c r="A289" s="79">
        <v>1</v>
      </c>
      <c r="B289" s="112">
        <f>SUBTOTAL(9,$A$22:A289)</f>
        <v>243</v>
      </c>
      <c r="C289" s="113" t="s">
        <v>42</v>
      </c>
      <c r="D289" s="103">
        <f t="shared" ref="D289:D291" si="86">E289+F289+G289+H289+I289+J289+L289+N289+P289+R289+T289+U289+V289+W289+X289+Y289+Z289+AA289+AB289+AC289+AD289+AE289</f>
        <v>2645970.1799999997</v>
      </c>
      <c r="E289" s="103">
        <v>0</v>
      </c>
      <c r="F289" s="103">
        <v>0</v>
      </c>
      <c r="G289" s="103">
        <v>0</v>
      </c>
      <c r="H289" s="103">
        <v>0</v>
      </c>
      <c r="I289" s="103">
        <v>0</v>
      </c>
      <c r="J289" s="103">
        <v>0</v>
      </c>
      <c r="K289" s="104">
        <v>0</v>
      </c>
      <c r="L289" s="103">
        <v>0</v>
      </c>
      <c r="M289" s="103">
        <v>323</v>
      </c>
      <c r="N289" s="103">
        <v>2517592.3199999998</v>
      </c>
      <c r="O289" s="103">
        <v>0</v>
      </c>
      <c r="P289" s="103">
        <v>0</v>
      </c>
      <c r="Q289" s="103">
        <v>0</v>
      </c>
      <c r="R289" s="103">
        <v>0</v>
      </c>
      <c r="S289" s="103">
        <v>0</v>
      </c>
      <c r="T289" s="103">
        <v>0</v>
      </c>
      <c r="U289" s="103">
        <v>0</v>
      </c>
      <c r="V289" s="103">
        <v>0</v>
      </c>
      <c r="W289" s="103">
        <v>0</v>
      </c>
      <c r="X289" s="103">
        <v>0</v>
      </c>
      <c r="Y289" s="103">
        <v>0</v>
      </c>
      <c r="Z289" s="103">
        <v>0</v>
      </c>
      <c r="AA289" s="103">
        <v>0</v>
      </c>
      <c r="AB289" s="103">
        <v>0</v>
      </c>
      <c r="AC289" s="103">
        <f>ROUND(N289*2.14%,2)</f>
        <v>53876.480000000003</v>
      </c>
      <c r="AD289" s="103">
        <v>74501.38</v>
      </c>
      <c r="AE289" s="103">
        <v>0</v>
      </c>
      <c r="AF289" s="93">
        <v>2023</v>
      </c>
      <c r="AG289" s="93">
        <v>2023</v>
      </c>
      <c r="AH289" s="93">
        <v>2023</v>
      </c>
      <c r="AI289" s="107"/>
      <c r="AJ289" s="107"/>
      <c r="AK289" s="107"/>
      <c r="AL289" s="107"/>
      <c r="AM289" s="108" t="s">
        <v>16963</v>
      </c>
      <c r="AN289" s="108" t="s">
        <v>16954</v>
      </c>
      <c r="AO289" s="108"/>
      <c r="AP289" s="108" t="s">
        <v>16953</v>
      </c>
      <c r="AQ289" s="108" t="s">
        <v>16960</v>
      </c>
      <c r="AR289" s="108"/>
      <c r="AS289" s="108"/>
      <c r="AT289" s="108"/>
      <c r="AU289" s="108"/>
      <c r="AV289" s="108"/>
      <c r="AW289" s="108">
        <v>1969</v>
      </c>
      <c r="AX289" s="109">
        <v>351.2</v>
      </c>
      <c r="AY289" s="109">
        <v>214</v>
      </c>
      <c r="AZ289" s="108" t="s">
        <v>2968</v>
      </c>
      <c r="BA289" s="108">
        <v>2009</v>
      </c>
      <c r="BB289" s="110"/>
      <c r="BC289" s="111"/>
      <c r="CH289" s="105">
        <f t="shared" si="64"/>
        <v>-1.4551915228366852E-10</v>
      </c>
    </row>
    <row r="290" spans="1:115" ht="24" customHeight="1" x14ac:dyDescent="0.3">
      <c r="A290" s="79">
        <v>1</v>
      </c>
      <c r="B290" s="112">
        <f>SUBTOTAL(9,$A$22:A290)</f>
        <v>244</v>
      </c>
      <c r="C290" s="113" t="s">
        <v>35</v>
      </c>
      <c r="D290" s="103">
        <f t="shared" si="86"/>
        <v>5358945.34</v>
      </c>
      <c r="E290" s="103">
        <v>0</v>
      </c>
      <c r="F290" s="103">
        <v>0</v>
      </c>
      <c r="G290" s="103">
        <v>0</v>
      </c>
      <c r="H290" s="103">
        <v>0</v>
      </c>
      <c r="I290" s="103">
        <v>0</v>
      </c>
      <c r="J290" s="103">
        <v>0</v>
      </c>
      <c r="K290" s="104">
        <v>0</v>
      </c>
      <c r="L290" s="103">
        <v>0</v>
      </c>
      <c r="M290" s="103">
        <v>645</v>
      </c>
      <c r="N290" s="103">
        <v>5144421.38</v>
      </c>
      <c r="O290" s="103">
        <v>0</v>
      </c>
      <c r="P290" s="103">
        <v>0</v>
      </c>
      <c r="Q290" s="103">
        <v>0</v>
      </c>
      <c r="R290" s="103">
        <v>0</v>
      </c>
      <c r="S290" s="103">
        <v>0</v>
      </c>
      <c r="T290" s="103">
        <v>0</v>
      </c>
      <c r="U290" s="103">
        <v>0</v>
      </c>
      <c r="V290" s="103">
        <v>0</v>
      </c>
      <c r="W290" s="103">
        <v>0</v>
      </c>
      <c r="X290" s="103">
        <v>0</v>
      </c>
      <c r="Y290" s="103">
        <v>0</v>
      </c>
      <c r="Z290" s="103">
        <v>0</v>
      </c>
      <c r="AA290" s="103">
        <v>0</v>
      </c>
      <c r="AB290" s="103">
        <v>0</v>
      </c>
      <c r="AC290" s="103">
        <f>ROUND(N290*2.14%,2)</f>
        <v>110090.62</v>
      </c>
      <c r="AD290" s="103">
        <v>104433.34</v>
      </c>
      <c r="AE290" s="103">
        <v>0</v>
      </c>
      <c r="AF290" s="93">
        <v>2023</v>
      </c>
      <c r="AG290" s="93">
        <v>2023</v>
      </c>
      <c r="AH290" s="93">
        <v>2023</v>
      </c>
      <c r="AI290" s="107"/>
      <c r="AJ290" s="107"/>
      <c r="AK290" s="107"/>
      <c r="AL290" s="107"/>
      <c r="AM290" s="108" t="s">
        <v>16970</v>
      </c>
      <c r="AN290" s="108" t="s">
        <v>16953</v>
      </c>
      <c r="AO290" s="108">
        <v>0</v>
      </c>
      <c r="AP290" s="108" t="s">
        <v>16975</v>
      </c>
      <c r="AQ290" s="108" t="s">
        <v>16971</v>
      </c>
      <c r="AR290" s="108">
        <v>0</v>
      </c>
      <c r="AS290" s="108"/>
      <c r="AT290" s="108"/>
      <c r="AU290" s="108"/>
      <c r="AV290" s="108"/>
      <c r="AW290" s="108" t="s">
        <v>738</v>
      </c>
      <c r="AX290" s="109">
        <v>841</v>
      </c>
      <c r="AY290" s="109">
        <v>645</v>
      </c>
      <c r="AZ290" s="108" t="s">
        <v>2968</v>
      </c>
      <c r="BA290" s="108" t="s">
        <v>17015</v>
      </c>
      <c r="BB290" s="110"/>
      <c r="BC290" s="111">
        <f t="shared" ref="BC290:BC345" si="87">AY290-M290</f>
        <v>0</v>
      </c>
      <c r="BJ290" s="79" t="str">
        <f>VLOOKUP(C290,BM:BO,3,FALSE)</f>
        <v>600.600</v>
      </c>
      <c r="BM290" s="79" t="s">
        <v>2967</v>
      </c>
      <c r="BN290" s="79" t="s">
        <v>660</v>
      </c>
      <c r="BO290" s="79" t="s">
        <v>1690</v>
      </c>
      <c r="BU290" s="79" t="s">
        <v>2967</v>
      </c>
      <c r="BV290" s="79" t="s">
        <v>660</v>
      </c>
      <c r="BW290" s="79" t="s">
        <v>1690</v>
      </c>
      <c r="CH290" s="105">
        <f t="shared" si="64"/>
        <v>-2.9103830456733704E-11</v>
      </c>
    </row>
    <row r="291" spans="1:115" s="124" customFormat="1" x14ac:dyDescent="0.3">
      <c r="A291" s="79">
        <v>1</v>
      </c>
      <c r="B291" s="112">
        <f>SUBTOTAL(9,$A$22:A291)</f>
        <v>245</v>
      </c>
      <c r="C291" s="141" t="s">
        <v>12363</v>
      </c>
      <c r="D291" s="103">
        <f t="shared" si="86"/>
        <v>4174359.7399999998</v>
      </c>
      <c r="E291" s="121">
        <v>0</v>
      </c>
      <c r="F291" s="121">
        <v>0</v>
      </c>
      <c r="G291" s="121">
        <v>0</v>
      </c>
      <c r="H291" s="121">
        <v>0</v>
      </c>
      <c r="I291" s="121">
        <v>0</v>
      </c>
      <c r="J291" s="121">
        <v>0</v>
      </c>
      <c r="K291" s="131">
        <v>0</v>
      </c>
      <c r="L291" s="121">
        <v>0</v>
      </c>
      <c r="M291" s="121">
        <v>0</v>
      </c>
      <c r="N291" s="121">
        <v>0</v>
      </c>
      <c r="O291" s="121">
        <v>0</v>
      </c>
      <c r="P291" s="121">
        <v>0</v>
      </c>
      <c r="Q291" s="121">
        <v>437</v>
      </c>
      <c r="R291" s="121">
        <v>4041547.63</v>
      </c>
      <c r="S291" s="121">
        <v>0</v>
      </c>
      <c r="T291" s="121">
        <v>0</v>
      </c>
      <c r="U291" s="121">
        <v>0</v>
      </c>
      <c r="V291" s="121">
        <v>0</v>
      </c>
      <c r="W291" s="121">
        <v>0</v>
      </c>
      <c r="X291" s="121">
        <v>0</v>
      </c>
      <c r="Y291" s="121">
        <v>0</v>
      </c>
      <c r="Z291" s="121">
        <v>0</v>
      </c>
      <c r="AA291" s="121">
        <v>0</v>
      </c>
      <c r="AB291" s="121">
        <v>0</v>
      </c>
      <c r="AC291" s="121">
        <f t="shared" ref="AC291" si="88">ROUND(N291*1.0593%,2)+ROUND(E291*1.0593%,2)+ROUND(F291*1.0593%,2)+ROUND(G291*1.0593%,2)+ROUND(H291*1.0593%,2)+ROUND(I291*1.0593%,2)+ROUND(J291*1.0593%,2)+ROUND(L291*1.0593%,2)+ROUND(P291*1.0593%,2)+ROUND(R291*1.0593%,2)+ROUND(T291*1.0593%,2)+ROUND(U291*1.0593%,2)+ROUND(V291*1.0593%,2)+ROUND(W291*1.0593%,2)+ROUND(X291*1.0593%,2)+ROUND(Y291*1.0593%,2)+ROUND(Z291*1.0593%,2)+ROUND(AA291*1.0593%,2)+ROUND(AB291*1.0593%,2)</f>
        <v>42812.11</v>
      </c>
      <c r="AD291" s="121">
        <v>90000</v>
      </c>
      <c r="AE291" s="121">
        <v>0</v>
      </c>
      <c r="AF291" s="122">
        <v>2023</v>
      </c>
      <c r="AG291" s="122">
        <v>2023</v>
      </c>
      <c r="AH291" s="123">
        <v>2023</v>
      </c>
      <c r="AT291" s="124" t="e">
        <f>VLOOKUP(C291,AW:AX,2,FALSE)</f>
        <v>#N/A</v>
      </c>
      <c r="BW291" s="125"/>
      <c r="CE291" s="124" t="e">
        <f>VLOOKUP(C291,CF:CG,2,FALSE)</f>
        <v>#N/A</v>
      </c>
      <c r="CH291" s="105">
        <f t="shared" si="64"/>
        <v>-1.3096723705530167E-10</v>
      </c>
      <c r="CL291" s="124" t="e">
        <f>VLOOKUP(C291,CM:CN,2,FALSE)</f>
        <v>#N/A</v>
      </c>
      <c r="DK291" s="124" t="e">
        <f>VLOOKUP(C291,DL:DM,2,FALSE)</f>
        <v>#N/A</v>
      </c>
    </row>
    <row r="292" spans="1:115" x14ac:dyDescent="0.3">
      <c r="B292" s="101" t="s">
        <v>38</v>
      </c>
      <c r="C292" s="113"/>
      <c r="D292" s="102">
        <f>SUM(D293:D296)</f>
        <v>10375203.109999999</v>
      </c>
      <c r="E292" s="103">
        <f t="shared" ref="E292:AE292" si="89">SUM(E293:E296)</f>
        <v>0</v>
      </c>
      <c r="F292" s="103">
        <f t="shared" si="89"/>
        <v>0</v>
      </c>
      <c r="G292" s="103">
        <f t="shared" si="89"/>
        <v>0</v>
      </c>
      <c r="H292" s="103">
        <f t="shared" si="89"/>
        <v>0</v>
      </c>
      <c r="I292" s="103">
        <f t="shared" si="89"/>
        <v>0</v>
      </c>
      <c r="J292" s="103">
        <f t="shared" si="89"/>
        <v>0</v>
      </c>
      <c r="K292" s="104">
        <f t="shared" si="89"/>
        <v>0</v>
      </c>
      <c r="L292" s="103">
        <f t="shared" si="89"/>
        <v>0</v>
      </c>
      <c r="M292" s="103">
        <f t="shared" si="89"/>
        <v>684.2</v>
      </c>
      <c r="N292" s="103">
        <f t="shared" si="89"/>
        <v>6309126.8700000001</v>
      </c>
      <c r="O292" s="103">
        <f t="shared" si="89"/>
        <v>0</v>
      </c>
      <c r="P292" s="103">
        <f t="shared" si="89"/>
        <v>0</v>
      </c>
      <c r="Q292" s="103">
        <f t="shared" si="89"/>
        <v>322</v>
      </c>
      <c r="R292" s="103">
        <f t="shared" si="89"/>
        <v>3611358.9</v>
      </c>
      <c r="S292" s="103">
        <f t="shared" si="89"/>
        <v>0</v>
      </c>
      <c r="T292" s="103">
        <f t="shared" si="89"/>
        <v>0</v>
      </c>
      <c r="U292" s="103">
        <f t="shared" si="89"/>
        <v>0</v>
      </c>
      <c r="V292" s="103">
        <f t="shared" si="89"/>
        <v>0</v>
      </c>
      <c r="W292" s="103">
        <f t="shared" si="89"/>
        <v>0</v>
      </c>
      <c r="X292" s="103">
        <f t="shared" si="89"/>
        <v>0</v>
      </c>
      <c r="Y292" s="103">
        <f t="shared" si="89"/>
        <v>0</v>
      </c>
      <c r="Z292" s="103">
        <f t="shared" si="89"/>
        <v>0</v>
      </c>
      <c r="AA292" s="103">
        <f t="shared" si="89"/>
        <v>0</v>
      </c>
      <c r="AB292" s="103">
        <f t="shared" si="89"/>
        <v>0</v>
      </c>
      <c r="AC292" s="103">
        <f t="shared" si="89"/>
        <v>105087.70000000001</v>
      </c>
      <c r="AD292" s="103">
        <f t="shared" si="89"/>
        <v>349629.64</v>
      </c>
      <c r="AE292" s="103">
        <f t="shared" si="89"/>
        <v>0</v>
      </c>
      <c r="AF292" s="93" t="s">
        <v>17029</v>
      </c>
      <c r="AG292" s="93" t="s">
        <v>17029</v>
      </c>
      <c r="AH292" s="93" t="s">
        <v>17029</v>
      </c>
      <c r="AI292" s="107"/>
      <c r="AJ292" s="107"/>
      <c r="AK292" s="107"/>
      <c r="AL292" s="107"/>
      <c r="AM292" s="108"/>
      <c r="AN292" s="108"/>
      <c r="AO292" s="108"/>
      <c r="AP292" s="108"/>
      <c r="AQ292" s="108"/>
      <c r="AR292" s="108"/>
      <c r="AS292" s="108"/>
      <c r="AT292" s="108"/>
      <c r="AU292" s="108"/>
      <c r="AV292" s="108"/>
      <c r="AW292" s="108"/>
      <c r="AX292" s="109"/>
      <c r="AY292" s="109"/>
      <c r="AZ292" s="108"/>
      <c r="BA292" s="108"/>
      <c r="BB292" s="110"/>
      <c r="BC292" s="111">
        <f t="shared" si="87"/>
        <v>-684.2</v>
      </c>
      <c r="BJ292" s="79" t="e">
        <f>VLOOKUP(C292,BM:BO,3,FALSE)</f>
        <v>#N/A</v>
      </c>
      <c r="BM292" s="79" t="s">
        <v>602</v>
      </c>
      <c r="BN292" s="79" t="s">
        <v>660</v>
      </c>
      <c r="BO292" s="79" t="s">
        <v>2970</v>
      </c>
      <c r="BU292" s="79" t="s">
        <v>602</v>
      </c>
      <c r="BV292" s="79" t="s">
        <v>660</v>
      </c>
      <c r="BW292" s="79" t="s">
        <v>2970</v>
      </c>
      <c r="CH292" s="105">
        <f t="shared" si="64"/>
        <v>-6.4028427004814148E-10</v>
      </c>
    </row>
    <row r="293" spans="1:115" s="124" customFormat="1" x14ac:dyDescent="0.3">
      <c r="A293" s="79">
        <v>1</v>
      </c>
      <c r="B293" s="112">
        <f>SUBTOTAL(9,$A$22:A293)</f>
        <v>246</v>
      </c>
      <c r="C293" s="141" t="s">
        <v>17388</v>
      </c>
      <c r="D293" s="103">
        <f t="shared" ref="D293:D296" si="90">E293+F293+G293+H293+I293+J293+L293+N293+P293+R293+T293+U293+V293+W293+X293+Y293+Z293+AA293+AB293+AC293+AD293+AE293</f>
        <v>3739614.02</v>
      </c>
      <c r="E293" s="121">
        <v>0</v>
      </c>
      <c r="F293" s="121">
        <v>0</v>
      </c>
      <c r="G293" s="121">
        <v>0</v>
      </c>
      <c r="H293" s="121">
        <v>0</v>
      </c>
      <c r="I293" s="121">
        <v>0</v>
      </c>
      <c r="J293" s="121">
        <v>0</v>
      </c>
      <c r="K293" s="131">
        <v>0</v>
      </c>
      <c r="L293" s="121">
        <v>0</v>
      </c>
      <c r="M293" s="121">
        <v>0</v>
      </c>
      <c r="N293" s="121">
        <v>0</v>
      </c>
      <c r="O293" s="121">
        <v>0</v>
      </c>
      <c r="P293" s="121">
        <v>0</v>
      </c>
      <c r="Q293" s="121">
        <v>322</v>
      </c>
      <c r="R293" s="121">
        <v>3611358.9</v>
      </c>
      <c r="S293" s="121">
        <v>0</v>
      </c>
      <c r="T293" s="121">
        <v>0</v>
      </c>
      <c r="U293" s="121">
        <v>0</v>
      </c>
      <c r="V293" s="121">
        <v>0</v>
      </c>
      <c r="W293" s="121">
        <v>0</v>
      </c>
      <c r="X293" s="121">
        <v>0</v>
      </c>
      <c r="Y293" s="121">
        <v>0</v>
      </c>
      <c r="Z293" s="121">
        <v>0</v>
      </c>
      <c r="AA293" s="121">
        <v>0</v>
      </c>
      <c r="AB293" s="121">
        <v>0</v>
      </c>
      <c r="AC293" s="121">
        <f t="shared" ref="AC293:AC295" si="91">ROUND(N293*1.0593%,2)+ROUND(E293*1.0593%,2)+ROUND(F293*1.0593%,2)+ROUND(G293*1.0593%,2)+ROUND(H293*1.0593%,2)+ROUND(I293*1.0593%,2)+ROUND(J293*1.0593%,2)+ROUND(L293*1.0593%,2)+ROUND(P293*1.0593%,2)+ROUND(R293*1.0593%,2)+ROUND(T293*1.0593%,2)+ROUND(U293*1.0593%,2)+ROUND(V293*1.0593%,2)+ROUND(W293*1.0593%,2)+ROUND(X293*1.0593%,2)+ROUND(Y293*1.0593%,2)+ROUND(Z293*1.0593%,2)+ROUND(AA293*1.0593%,2)+ROUND(AB293*1.0593%,2)</f>
        <v>38255.120000000003</v>
      </c>
      <c r="AD293" s="121">
        <v>90000</v>
      </c>
      <c r="AE293" s="121">
        <v>0</v>
      </c>
      <c r="AF293" s="122">
        <v>2023</v>
      </c>
      <c r="AG293" s="122">
        <v>2023</v>
      </c>
      <c r="AH293" s="123">
        <v>2023</v>
      </c>
      <c r="AT293" s="124" t="e">
        <f>VLOOKUP(C293,AW:AX,2,FALSE)</f>
        <v>#N/A</v>
      </c>
      <c r="BW293" s="125"/>
      <c r="CE293" s="124" t="e">
        <f>VLOOKUP(C293,CF:CG,2,FALSE)</f>
        <v>#N/A</v>
      </c>
      <c r="CH293" s="105">
        <f t="shared" si="64"/>
        <v>1.1641532182693481E-10</v>
      </c>
      <c r="CL293" s="124" t="e">
        <f>VLOOKUP(C293,CM:CN,2,FALSE)</f>
        <v>#N/A</v>
      </c>
      <c r="DK293" s="124" t="e">
        <f>VLOOKUP(C293,DL:DM,2,FALSE)</f>
        <v>#N/A</v>
      </c>
    </row>
    <row r="294" spans="1:115" s="124" customFormat="1" x14ac:dyDescent="0.3">
      <c r="A294" s="79">
        <v>1</v>
      </c>
      <c r="B294" s="112">
        <f>SUBTOTAL(9,$A$22:A294)</f>
        <v>247</v>
      </c>
      <c r="C294" s="141" t="s">
        <v>17420</v>
      </c>
      <c r="D294" s="103">
        <f t="shared" si="90"/>
        <v>3307564.74</v>
      </c>
      <c r="E294" s="121">
        <v>0</v>
      </c>
      <c r="F294" s="121">
        <v>0</v>
      </c>
      <c r="G294" s="121">
        <v>0</v>
      </c>
      <c r="H294" s="121">
        <v>0</v>
      </c>
      <c r="I294" s="121">
        <v>0</v>
      </c>
      <c r="J294" s="121">
        <v>0</v>
      </c>
      <c r="K294" s="131">
        <v>0</v>
      </c>
      <c r="L294" s="121">
        <v>0</v>
      </c>
      <c r="M294" s="121">
        <v>354.9</v>
      </c>
      <c r="N294" s="121">
        <v>3194100</v>
      </c>
      <c r="O294" s="121">
        <v>0</v>
      </c>
      <c r="P294" s="121">
        <v>0</v>
      </c>
      <c r="Q294" s="121">
        <v>0</v>
      </c>
      <c r="R294" s="121">
        <v>0</v>
      </c>
      <c r="S294" s="121">
        <v>0</v>
      </c>
      <c r="T294" s="121">
        <v>0</v>
      </c>
      <c r="U294" s="121">
        <v>0</v>
      </c>
      <c r="V294" s="121">
        <v>0</v>
      </c>
      <c r="W294" s="121">
        <v>0</v>
      </c>
      <c r="X294" s="121">
        <v>0</v>
      </c>
      <c r="Y294" s="121">
        <v>0</v>
      </c>
      <c r="Z294" s="121">
        <v>0</v>
      </c>
      <c r="AA294" s="121">
        <v>0</v>
      </c>
      <c r="AB294" s="121">
        <v>0</v>
      </c>
      <c r="AC294" s="121">
        <f t="shared" si="91"/>
        <v>33835.1</v>
      </c>
      <c r="AD294" s="121">
        <v>79629.64</v>
      </c>
      <c r="AE294" s="121">
        <v>0</v>
      </c>
      <c r="AF294" s="122">
        <v>2023</v>
      </c>
      <c r="AG294" s="122">
        <v>2023</v>
      </c>
      <c r="AH294" s="123">
        <v>2023</v>
      </c>
      <c r="AT294" s="124" t="e">
        <f>VLOOKUP(C294,AW:AX,2,FALSE)</f>
        <v>#N/A</v>
      </c>
      <c r="BW294" s="125"/>
      <c r="CE294" s="124" t="e">
        <f>VLOOKUP(C294,CF:CG,2,FALSE)</f>
        <v>#N/A</v>
      </c>
      <c r="CH294" s="105">
        <f t="shared" si="64"/>
        <v>2.1827872842550278E-10</v>
      </c>
      <c r="CL294" s="124" t="e">
        <f>VLOOKUP(C294,CM:CN,2,FALSE)</f>
        <v>#N/A</v>
      </c>
      <c r="DK294" s="124" t="e">
        <f>VLOOKUP(C294,DL:DM,2,FALSE)</f>
        <v>#N/A</v>
      </c>
    </row>
    <row r="295" spans="1:115" s="124" customFormat="1" x14ac:dyDescent="0.3">
      <c r="A295" s="79">
        <v>1</v>
      </c>
      <c r="B295" s="112">
        <f>SUBTOTAL(9,$A$22:A295)</f>
        <v>248</v>
      </c>
      <c r="C295" s="141" t="s">
        <v>17421</v>
      </c>
      <c r="D295" s="103">
        <f t="shared" si="90"/>
        <v>3148024.35</v>
      </c>
      <c r="E295" s="121">
        <v>0</v>
      </c>
      <c r="F295" s="121">
        <v>0</v>
      </c>
      <c r="G295" s="121">
        <v>0</v>
      </c>
      <c r="H295" s="121">
        <v>0</v>
      </c>
      <c r="I295" s="121">
        <v>0</v>
      </c>
      <c r="J295" s="121">
        <v>0</v>
      </c>
      <c r="K295" s="131">
        <v>0</v>
      </c>
      <c r="L295" s="121">
        <v>0</v>
      </c>
      <c r="M295" s="121">
        <v>329.3</v>
      </c>
      <c r="N295" s="121">
        <v>3115026.87</v>
      </c>
      <c r="O295" s="121">
        <v>0</v>
      </c>
      <c r="P295" s="121">
        <v>0</v>
      </c>
      <c r="Q295" s="121">
        <v>0</v>
      </c>
      <c r="R295" s="121">
        <v>0</v>
      </c>
      <c r="S295" s="121">
        <v>0</v>
      </c>
      <c r="T295" s="121">
        <v>0</v>
      </c>
      <c r="U295" s="121">
        <v>0</v>
      </c>
      <c r="V295" s="121">
        <v>0</v>
      </c>
      <c r="W295" s="121">
        <v>0</v>
      </c>
      <c r="X295" s="121">
        <v>0</v>
      </c>
      <c r="Y295" s="121">
        <v>0</v>
      </c>
      <c r="Z295" s="121">
        <v>0</v>
      </c>
      <c r="AA295" s="121">
        <v>0</v>
      </c>
      <c r="AB295" s="121">
        <v>0</v>
      </c>
      <c r="AC295" s="121">
        <f t="shared" si="91"/>
        <v>32997.480000000003</v>
      </c>
      <c r="AD295" s="121">
        <v>0</v>
      </c>
      <c r="AE295" s="121">
        <v>0</v>
      </c>
      <c r="AF295" s="122" t="s">
        <v>17055</v>
      </c>
      <c r="AG295" s="122">
        <v>2023</v>
      </c>
      <c r="AH295" s="123">
        <v>2023</v>
      </c>
      <c r="AT295" s="124" t="e">
        <f>VLOOKUP(C295,AW:AX,2,FALSE)</f>
        <v>#N/A</v>
      </c>
      <c r="BW295" s="125"/>
      <c r="CE295" s="124" t="e">
        <f>VLOOKUP(C295,CF:CG,2,FALSE)</f>
        <v>#N/A</v>
      </c>
      <c r="CH295" s="105">
        <f t="shared" si="64"/>
        <v>-2.1827872842550278E-11</v>
      </c>
      <c r="CL295" s="124" t="e">
        <f>VLOOKUP(C295,CM:CN,2,FALSE)</f>
        <v>#N/A</v>
      </c>
      <c r="DK295" s="124" t="e">
        <f>VLOOKUP(C295,DL:DM,2,FALSE)</f>
        <v>#N/A</v>
      </c>
    </row>
    <row r="296" spans="1:115" x14ac:dyDescent="0.3">
      <c r="A296" s="79">
        <v>1</v>
      </c>
      <c r="B296" s="112">
        <f>SUBTOTAL(9,$A$22:A296)</f>
        <v>249</v>
      </c>
      <c r="C296" s="113" t="s">
        <v>17387</v>
      </c>
      <c r="D296" s="103">
        <f t="shared" si="90"/>
        <v>180000</v>
      </c>
      <c r="E296" s="103">
        <v>0</v>
      </c>
      <c r="F296" s="103">
        <v>0</v>
      </c>
      <c r="G296" s="103">
        <v>0</v>
      </c>
      <c r="H296" s="103">
        <v>0</v>
      </c>
      <c r="I296" s="103">
        <v>0</v>
      </c>
      <c r="J296" s="103">
        <v>0</v>
      </c>
      <c r="K296" s="104">
        <v>0</v>
      </c>
      <c r="L296" s="103">
        <v>0</v>
      </c>
      <c r="M296" s="103">
        <v>0</v>
      </c>
      <c r="N296" s="103">
        <v>0</v>
      </c>
      <c r="O296" s="103">
        <v>0</v>
      </c>
      <c r="P296" s="103">
        <v>0</v>
      </c>
      <c r="Q296" s="103">
        <v>0</v>
      </c>
      <c r="R296" s="103">
        <v>0</v>
      </c>
      <c r="S296" s="103">
        <v>0</v>
      </c>
      <c r="T296" s="103">
        <v>0</v>
      </c>
      <c r="U296" s="103">
        <v>0</v>
      </c>
      <c r="V296" s="103">
        <v>0</v>
      </c>
      <c r="W296" s="103">
        <v>0</v>
      </c>
      <c r="X296" s="103">
        <v>0</v>
      </c>
      <c r="Y296" s="103">
        <v>0</v>
      </c>
      <c r="Z296" s="103">
        <v>0</v>
      </c>
      <c r="AA296" s="103">
        <v>0</v>
      </c>
      <c r="AB296" s="103">
        <v>0</v>
      </c>
      <c r="AC296" s="103">
        <f>ROUND(N296*2.14%,2)</f>
        <v>0</v>
      </c>
      <c r="AD296" s="103">
        <v>180000</v>
      </c>
      <c r="AE296" s="103">
        <v>0</v>
      </c>
      <c r="AF296" s="93">
        <v>2023</v>
      </c>
      <c r="AG296" s="93" t="s">
        <v>17055</v>
      </c>
      <c r="AH296" s="93" t="s">
        <v>17055</v>
      </c>
      <c r="AI296" s="107"/>
      <c r="AJ296" s="107"/>
      <c r="AK296" s="107"/>
      <c r="AL296" s="107"/>
      <c r="AM296" s="108" t="s">
        <v>16977</v>
      </c>
      <c r="AN296" s="108" t="s">
        <v>16974</v>
      </c>
      <c r="AO296" s="108">
        <v>0</v>
      </c>
      <c r="AP296" s="108" t="s">
        <v>16970</v>
      </c>
      <c r="AQ296" s="108" t="s">
        <v>16967</v>
      </c>
      <c r="AR296" s="108">
        <v>0</v>
      </c>
      <c r="AS296" s="108" t="s">
        <v>16983</v>
      </c>
      <c r="AT296" s="108"/>
      <c r="AU296" s="108"/>
      <c r="AV296" s="108"/>
      <c r="AW296" s="108" t="s">
        <v>641</v>
      </c>
      <c r="AX296" s="109">
        <v>1661.5</v>
      </c>
      <c r="AY296" s="109">
        <v>648</v>
      </c>
      <c r="AZ296" s="108" t="s">
        <v>2968</v>
      </c>
      <c r="BA296" s="108">
        <v>2010</v>
      </c>
      <c r="BB296" s="110"/>
      <c r="BC296" s="111">
        <f>AY296-M296</f>
        <v>648</v>
      </c>
      <c r="BJ296" s="79" t="e">
        <f>VLOOKUP(C296,BM:BO,3,FALSE)</f>
        <v>#N/A</v>
      </c>
      <c r="BM296" s="79" t="s">
        <v>2971</v>
      </c>
      <c r="BN296" s="79" t="s">
        <v>3256</v>
      </c>
      <c r="BO296" s="79" t="s">
        <v>2973</v>
      </c>
      <c r="BU296" s="79" t="s">
        <v>2971</v>
      </c>
      <c r="BV296" s="79" t="s">
        <v>3256</v>
      </c>
      <c r="BW296" s="79" t="s">
        <v>2973</v>
      </c>
      <c r="CH296" s="105">
        <f t="shared" si="64"/>
        <v>0</v>
      </c>
    </row>
    <row r="297" spans="1:115" x14ac:dyDescent="0.3">
      <c r="B297" s="101" t="s">
        <v>40</v>
      </c>
      <c r="C297" s="113"/>
      <c r="D297" s="102">
        <f>SUM(D298:D300)</f>
        <v>12331741.25</v>
      </c>
      <c r="E297" s="103">
        <f t="shared" ref="E297:AE297" si="92">SUM(E298:E300)</f>
        <v>0</v>
      </c>
      <c r="F297" s="103">
        <f t="shared" si="92"/>
        <v>0</v>
      </c>
      <c r="G297" s="103">
        <f t="shared" si="92"/>
        <v>0</v>
      </c>
      <c r="H297" s="103">
        <f t="shared" si="92"/>
        <v>0</v>
      </c>
      <c r="I297" s="103">
        <f t="shared" si="92"/>
        <v>0</v>
      </c>
      <c r="J297" s="103">
        <f t="shared" si="92"/>
        <v>0</v>
      </c>
      <c r="K297" s="104">
        <f t="shared" si="92"/>
        <v>0</v>
      </c>
      <c r="L297" s="103">
        <f t="shared" si="92"/>
        <v>0</v>
      </c>
      <c r="M297" s="103">
        <f t="shared" si="92"/>
        <v>1167.5900000000001</v>
      </c>
      <c r="N297" s="103">
        <f t="shared" si="92"/>
        <v>9494560.6500000004</v>
      </c>
      <c r="O297" s="103">
        <f t="shared" si="92"/>
        <v>0</v>
      </c>
      <c r="P297" s="103">
        <f t="shared" si="92"/>
        <v>0</v>
      </c>
      <c r="Q297" s="103">
        <f t="shared" si="92"/>
        <v>379.9</v>
      </c>
      <c r="R297" s="103">
        <f t="shared" si="92"/>
        <v>2487962.46</v>
      </c>
      <c r="S297" s="103">
        <f t="shared" si="92"/>
        <v>0</v>
      </c>
      <c r="T297" s="103">
        <f t="shared" si="92"/>
        <v>0</v>
      </c>
      <c r="U297" s="103">
        <f t="shared" si="92"/>
        <v>0</v>
      </c>
      <c r="V297" s="103">
        <f t="shared" si="92"/>
        <v>0</v>
      </c>
      <c r="W297" s="103">
        <f t="shared" si="92"/>
        <v>0</v>
      </c>
      <c r="X297" s="103">
        <f t="shared" si="92"/>
        <v>0</v>
      </c>
      <c r="Y297" s="103">
        <f t="shared" si="92"/>
        <v>0</v>
      </c>
      <c r="Z297" s="103">
        <f t="shared" si="92"/>
        <v>0</v>
      </c>
      <c r="AA297" s="103">
        <f t="shared" si="92"/>
        <v>0</v>
      </c>
      <c r="AB297" s="103">
        <f t="shared" si="92"/>
        <v>0</v>
      </c>
      <c r="AC297" s="103">
        <f t="shared" si="92"/>
        <v>200498.8</v>
      </c>
      <c r="AD297" s="103">
        <f t="shared" si="92"/>
        <v>148719.34</v>
      </c>
      <c r="AE297" s="103">
        <f t="shared" si="92"/>
        <v>0</v>
      </c>
      <c r="AF297" s="93" t="s">
        <v>17029</v>
      </c>
      <c r="AG297" s="93" t="s">
        <v>17029</v>
      </c>
      <c r="AH297" s="93" t="s">
        <v>17029</v>
      </c>
      <c r="AI297" s="107"/>
      <c r="AJ297" s="107"/>
      <c r="AK297" s="107"/>
      <c r="AL297" s="107"/>
      <c r="AM297" s="108"/>
      <c r="AN297" s="108"/>
      <c r="AO297" s="108"/>
      <c r="AP297" s="108"/>
      <c r="AQ297" s="108"/>
      <c r="AR297" s="108"/>
      <c r="AS297" s="108"/>
      <c r="AT297" s="108"/>
      <c r="AU297" s="108"/>
      <c r="AV297" s="108"/>
      <c r="AW297" s="108"/>
      <c r="AX297" s="109"/>
      <c r="AY297" s="109"/>
      <c r="AZ297" s="108"/>
      <c r="BA297" s="108"/>
      <c r="BB297" s="110"/>
      <c r="BC297" s="111">
        <f t="shared" si="87"/>
        <v>-1167.5900000000001</v>
      </c>
      <c r="BJ297" s="79" t="e">
        <f>VLOOKUP(C297,BM:BO,3,FALSE)</f>
        <v>#N/A</v>
      </c>
      <c r="BM297" s="79" t="s">
        <v>2975</v>
      </c>
      <c r="BN297" s="79" t="s">
        <v>660</v>
      </c>
      <c r="BO297" s="79" t="s">
        <v>2977</v>
      </c>
      <c r="BU297" s="79" t="s">
        <v>2975</v>
      </c>
      <c r="BV297" s="79" t="s">
        <v>660</v>
      </c>
      <c r="BW297" s="79" t="s">
        <v>2977</v>
      </c>
      <c r="CH297" s="105">
        <f t="shared" si="64"/>
        <v>-3.2014213502407074E-10</v>
      </c>
    </row>
    <row r="298" spans="1:115" x14ac:dyDescent="0.3">
      <c r="A298" s="79">
        <v>1</v>
      </c>
      <c r="B298" s="112">
        <f>SUBTOTAL(9,$A$22:A298)</f>
        <v>250</v>
      </c>
      <c r="C298" s="113" t="s">
        <v>41</v>
      </c>
      <c r="D298" s="103">
        <f t="shared" ref="D298:D300" si="93">E298+F298+G298+H298+I298+J298+L298+N298+P298+R298+T298+U298+V298+W298+X298+Y298+Z298+AA298+AB298+AC298+AD298+AE298</f>
        <v>7101832.2999999998</v>
      </c>
      <c r="E298" s="103">
        <v>0</v>
      </c>
      <c r="F298" s="103">
        <v>0</v>
      </c>
      <c r="G298" s="103">
        <v>0</v>
      </c>
      <c r="H298" s="103">
        <v>0</v>
      </c>
      <c r="I298" s="103">
        <v>0</v>
      </c>
      <c r="J298" s="103">
        <v>0</v>
      </c>
      <c r="K298" s="104">
        <v>0</v>
      </c>
      <c r="L298" s="103">
        <v>0</v>
      </c>
      <c r="M298" s="103">
        <v>846.6</v>
      </c>
      <c r="N298" s="103">
        <v>6807433.8799999999</v>
      </c>
      <c r="O298" s="103">
        <v>0</v>
      </c>
      <c r="P298" s="103">
        <v>0</v>
      </c>
      <c r="Q298" s="103">
        <v>0</v>
      </c>
      <c r="R298" s="103">
        <v>0</v>
      </c>
      <c r="S298" s="103">
        <v>0</v>
      </c>
      <c r="T298" s="103">
        <v>0</v>
      </c>
      <c r="U298" s="103">
        <v>0</v>
      </c>
      <c r="V298" s="103">
        <v>0</v>
      </c>
      <c r="W298" s="103">
        <v>0</v>
      </c>
      <c r="X298" s="103">
        <v>0</v>
      </c>
      <c r="Y298" s="103">
        <v>0</v>
      </c>
      <c r="Z298" s="103">
        <v>0</v>
      </c>
      <c r="AA298" s="103">
        <v>0</v>
      </c>
      <c r="AB298" s="103">
        <v>0</v>
      </c>
      <c r="AC298" s="103">
        <f>ROUND(N298*2.14%,2)-0.01</f>
        <v>145679.07999999999</v>
      </c>
      <c r="AD298" s="103">
        <v>148719.34</v>
      </c>
      <c r="AE298" s="103">
        <v>0</v>
      </c>
      <c r="AF298" s="93">
        <v>2023</v>
      </c>
      <c r="AG298" s="93">
        <v>2023</v>
      </c>
      <c r="AH298" s="93">
        <v>2023</v>
      </c>
      <c r="AI298" s="107"/>
      <c r="AJ298" s="107"/>
      <c r="AK298" s="107"/>
      <c r="AL298" s="107"/>
      <c r="AM298" s="108" t="s">
        <v>16959</v>
      </c>
      <c r="AN298" s="108" t="s">
        <v>16970</v>
      </c>
      <c r="AO298" s="108">
        <v>0</v>
      </c>
      <c r="AP298" s="108" t="s">
        <v>16965</v>
      </c>
      <c r="AQ298" s="108" t="s">
        <v>16967</v>
      </c>
      <c r="AR298" s="108">
        <v>0</v>
      </c>
      <c r="AS298" s="108" t="s">
        <v>16983</v>
      </c>
      <c r="AT298" s="108"/>
      <c r="AU298" s="108"/>
      <c r="AV298" s="108"/>
      <c r="AW298" s="108" t="s">
        <v>621</v>
      </c>
      <c r="AX298" s="109">
        <v>1543.2</v>
      </c>
      <c r="AY298" s="109">
        <v>936</v>
      </c>
      <c r="AZ298" s="108" t="s">
        <v>2968</v>
      </c>
      <c r="BA298" s="108">
        <v>2009</v>
      </c>
      <c r="BB298" s="110"/>
      <c r="BC298" s="111">
        <f t="shared" si="87"/>
        <v>89.399999999999977</v>
      </c>
      <c r="BJ298" s="79" t="str">
        <f>VLOOKUP(C298,BM:BO,3,FALSE)</f>
        <v>680.000</v>
      </c>
      <c r="BM298" s="79" t="s">
        <v>2978</v>
      </c>
      <c r="BN298" s="79" t="s">
        <v>1344</v>
      </c>
      <c r="BO298" s="79" t="s">
        <v>2979</v>
      </c>
      <c r="BU298" s="79" t="s">
        <v>2978</v>
      </c>
      <c r="BV298" s="79" t="s">
        <v>1344</v>
      </c>
      <c r="BW298" s="79" t="s">
        <v>2979</v>
      </c>
      <c r="CH298" s="105">
        <f t="shared" si="64"/>
        <v>-5.8207660913467407E-11</v>
      </c>
    </row>
    <row r="299" spans="1:115" s="124" customFormat="1" x14ac:dyDescent="0.3">
      <c r="A299" s="79">
        <v>1</v>
      </c>
      <c r="B299" s="112">
        <f>SUBTOTAL(9,$A$22:A299)</f>
        <v>251</v>
      </c>
      <c r="C299" s="141" t="s">
        <v>12343</v>
      </c>
      <c r="D299" s="103">
        <f t="shared" si="93"/>
        <v>2514317.4500000002</v>
      </c>
      <c r="E299" s="121">
        <v>0</v>
      </c>
      <c r="F299" s="121">
        <v>0</v>
      </c>
      <c r="G299" s="121">
        <v>0</v>
      </c>
      <c r="H299" s="121">
        <v>0</v>
      </c>
      <c r="I299" s="121">
        <v>0</v>
      </c>
      <c r="J299" s="121">
        <v>0</v>
      </c>
      <c r="K299" s="131">
        <v>0</v>
      </c>
      <c r="L299" s="121">
        <v>0</v>
      </c>
      <c r="M299" s="121">
        <v>0</v>
      </c>
      <c r="N299" s="121">
        <v>0</v>
      </c>
      <c r="O299" s="121">
        <v>0</v>
      </c>
      <c r="P299" s="121">
        <v>0</v>
      </c>
      <c r="Q299" s="121">
        <v>379.9</v>
      </c>
      <c r="R299" s="121">
        <v>2487962.46</v>
      </c>
      <c r="S299" s="121">
        <v>0</v>
      </c>
      <c r="T299" s="121">
        <v>0</v>
      </c>
      <c r="U299" s="121">
        <v>0</v>
      </c>
      <c r="V299" s="121">
        <v>0</v>
      </c>
      <c r="W299" s="121">
        <v>0</v>
      </c>
      <c r="X299" s="121">
        <v>0</v>
      </c>
      <c r="Y299" s="121">
        <v>0</v>
      </c>
      <c r="Z299" s="121">
        <v>0</v>
      </c>
      <c r="AA299" s="121">
        <v>0</v>
      </c>
      <c r="AB299" s="121">
        <v>0</v>
      </c>
      <c r="AC299" s="121">
        <f t="shared" ref="AC299:AC300" si="94">ROUND(N299*1.0593%,2)+ROUND(E299*1.0593%,2)+ROUND(F299*1.0593%,2)+ROUND(G299*1.0593%,2)+ROUND(H299*1.0593%,2)+ROUND(I299*1.0593%,2)+ROUND(J299*1.0593%,2)+ROUND(L299*1.0593%,2)+ROUND(P299*1.0593%,2)+ROUND(R299*1.0593%,2)+ROUND(T299*1.0593%,2)+ROUND(U299*1.0593%,2)+ROUND(V299*1.0593%,2)+ROUND(W299*1.0593%,2)+ROUND(X299*1.0593%,2)+ROUND(Y299*1.0593%,2)+ROUND(Z299*1.0593%,2)+ROUND(AA299*1.0593%,2)+ROUND(AB299*1.0593%,2)</f>
        <v>26354.99</v>
      </c>
      <c r="AD299" s="121">
        <v>0</v>
      </c>
      <c r="AE299" s="121">
        <v>0</v>
      </c>
      <c r="AF299" s="122" t="s">
        <v>17055</v>
      </c>
      <c r="AG299" s="122">
        <v>2023</v>
      </c>
      <c r="AH299" s="123">
        <v>2023</v>
      </c>
      <c r="AT299" s="124" t="e">
        <f>VLOOKUP(C299,AW:AX,2,FALSE)</f>
        <v>#N/A</v>
      </c>
      <c r="BW299" s="125"/>
      <c r="CE299" s="124">
        <f>VLOOKUP(C299,CF:CG,2,FALSE)</f>
        <v>1</v>
      </c>
      <c r="CH299" s="105">
        <f t="shared" si="64"/>
        <v>2.2191670723259449E-10</v>
      </c>
      <c r="CL299" s="124" t="e">
        <f>VLOOKUP(C299,CM:CN,2,FALSE)</f>
        <v>#N/A</v>
      </c>
      <c r="DK299" s="124" t="e">
        <f>VLOOKUP(C299,DL:DM,2,FALSE)</f>
        <v>#N/A</v>
      </c>
    </row>
    <row r="300" spans="1:115" x14ac:dyDescent="0.3">
      <c r="A300" s="79">
        <v>1</v>
      </c>
      <c r="B300" s="112">
        <f>SUBTOTAL(9,$A$22:A300)</f>
        <v>252</v>
      </c>
      <c r="C300" s="113" t="s">
        <v>12344</v>
      </c>
      <c r="D300" s="103">
        <f t="shared" si="93"/>
        <v>2715591.5</v>
      </c>
      <c r="E300" s="103">
        <v>0</v>
      </c>
      <c r="F300" s="103">
        <v>0</v>
      </c>
      <c r="G300" s="103">
        <v>0</v>
      </c>
      <c r="H300" s="103">
        <v>0</v>
      </c>
      <c r="I300" s="103">
        <v>0</v>
      </c>
      <c r="J300" s="103">
        <v>0</v>
      </c>
      <c r="K300" s="104">
        <v>0</v>
      </c>
      <c r="L300" s="103">
        <v>0</v>
      </c>
      <c r="M300" s="103">
        <v>320.99</v>
      </c>
      <c r="N300" s="103">
        <v>2687126.77</v>
      </c>
      <c r="O300" s="103">
        <v>0</v>
      </c>
      <c r="P300" s="103">
        <v>0</v>
      </c>
      <c r="Q300" s="103">
        <v>0</v>
      </c>
      <c r="R300" s="103">
        <v>0</v>
      </c>
      <c r="S300" s="103">
        <v>0</v>
      </c>
      <c r="T300" s="103">
        <v>0</v>
      </c>
      <c r="U300" s="103">
        <v>0</v>
      </c>
      <c r="V300" s="103">
        <v>0</v>
      </c>
      <c r="W300" s="103">
        <v>0</v>
      </c>
      <c r="X300" s="103">
        <v>0</v>
      </c>
      <c r="Y300" s="103">
        <v>0</v>
      </c>
      <c r="Z300" s="103">
        <v>0</v>
      </c>
      <c r="AA300" s="103">
        <v>0</v>
      </c>
      <c r="AB300" s="103">
        <v>0</v>
      </c>
      <c r="AC300" s="121">
        <f t="shared" si="94"/>
        <v>28464.73</v>
      </c>
      <c r="AD300" s="103">
        <v>0</v>
      </c>
      <c r="AE300" s="103">
        <v>0</v>
      </c>
      <c r="AF300" s="93" t="s">
        <v>17055</v>
      </c>
      <c r="AG300" s="93">
        <v>2023</v>
      </c>
      <c r="AH300" s="93">
        <v>2023</v>
      </c>
      <c r="AI300" s="107"/>
      <c r="AJ300" s="107"/>
      <c r="AK300" s="107"/>
      <c r="AL300" s="107"/>
      <c r="AM300" s="108"/>
      <c r="AN300" s="108"/>
      <c r="AO300" s="108"/>
      <c r="AP300" s="108"/>
      <c r="AQ300" s="108"/>
      <c r="AR300" s="108"/>
      <c r="AS300" s="108"/>
      <c r="AT300" s="108"/>
      <c r="AU300" s="108"/>
      <c r="AV300" s="108"/>
      <c r="AW300" s="108"/>
      <c r="AX300" s="109"/>
      <c r="AY300" s="109"/>
      <c r="AZ300" s="108"/>
      <c r="BA300" s="108"/>
      <c r="BB300" s="110"/>
      <c r="BC300" s="111"/>
      <c r="CH300" s="105"/>
    </row>
    <row r="301" spans="1:115" x14ac:dyDescent="0.3">
      <c r="B301" s="101" t="s">
        <v>17317</v>
      </c>
      <c r="C301" s="113"/>
      <c r="D301" s="102">
        <f>D302+D303</f>
        <v>11695793.819999998</v>
      </c>
      <c r="E301" s="103">
        <f t="shared" ref="E301:AE301" si="95">E302+E303</f>
        <v>0</v>
      </c>
      <c r="F301" s="103">
        <f t="shared" si="95"/>
        <v>0</v>
      </c>
      <c r="G301" s="103">
        <f t="shared" si="95"/>
        <v>0</v>
      </c>
      <c r="H301" s="103">
        <f t="shared" si="95"/>
        <v>0</v>
      </c>
      <c r="I301" s="103">
        <f t="shared" si="95"/>
        <v>0</v>
      </c>
      <c r="J301" s="103">
        <f t="shared" si="95"/>
        <v>0</v>
      </c>
      <c r="K301" s="131">
        <f t="shared" si="95"/>
        <v>0</v>
      </c>
      <c r="L301" s="103">
        <f t="shared" si="95"/>
        <v>0</v>
      </c>
      <c r="M301" s="103">
        <f t="shared" si="95"/>
        <v>1100</v>
      </c>
      <c r="N301" s="103">
        <f t="shared" si="95"/>
        <v>9029230.0299999993</v>
      </c>
      <c r="O301" s="103">
        <f t="shared" si="95"/>
        <v>0</v>
      </c>
      <c r="P301" s="103">
        <f t="shared" si="95"/>
        <v>0</v>
      </c>
      <c r="Q301" s="103">
        <f t="shared" si="95"/>
        <v>420.76</v>
      </c>
      <c r="R301" s="103">
        <f t="shared" si="95"/>
        <v>2194535</v>
      </c>
      <c r="S301" s="103">
        <f t="shared" si="95"/>
        <v>0</v>
      </c>
      <c r="T301" s="103">
        <f t="shared" si="95"/>
        <v>0</v>
      </c>
      <c r="U301" s="103">
        <f t="shared" si="95"/>
        <v>0</v>
      </c>
      <c r="V301" s="103">
        <f t="shared" si="95"/>
        <v>0</v>
      </c>
      <c r="W301" s="103">
        <f t="shared" si="95"/>
        <v>0</v>
      </c>
      <c r="X301" s="103">
        <f t="shared" si="95"/>
        <v>0</v>
      </c>
      <c r="Y301" s="103">
        <f t="shared" si="95"/>
        <v>0</v>
      </c>
      <c r="Z301" s="103">
        <f t="shared" si="95"/>
        <v>0</v>
      </c>
      <c r="AA301" s="103">
        <f t="shared" si="95"/>
        <v>0</v>
      </c>
      <c r="AB301" s="103">
        <f t="shared" si="95"/>
        <v>0</v>
      </c>
      <c r="AC301" s="103">
        <f t="shared" si="95"/>
        <v>222028.78999999998</v>
      </c>
      <c r="AD301" s="103">
        <f t="shared" si="95"/>
        <v>250000</v>
      </c>
      <c r="AE301" s="103">
        <f t="shared" si="95"/>
        <v>0</v>
      </c>
      <c r="AF301" s="93" t="s">
        <v>17029</v>
      </c>
      <c r="AG301" s="93" t="s">
        <v>17029</v>
      </c>
      <c r="AH301" s="93" t="s">
        <v>17029</v>
      </c>
      <c r="AI301" s="107"/>
      <c r="AJ301" s="107"/>
      <c r="AK301" s="107"/>
      <c r="AL301" s="107"/>
      <c r="AM301" s="108"/>
      <c r="AN301" s="108"/>
      <c r="AO301" s="108"/>
      <c r="AP301" s="108"/>
      <c r="AQ301" s="108"/>
      <c r="AR301" s="108"/>
      <c r="AS301" s="108"/>
      <c r="AT301" s="108"/>
      <c r="AU301" s="108"/>
      <c r="AV301" s="108"/>
      <c r="AW301" s="108"/>
      <c r="AX301" s="109"/>
      <c r="AY301" s="109"/>
      <c r="AZ301" s="108"/>
      <c r="BA301" s="108"/>
      <c r="BB301" s="110"/>
      <c r="BC301" s="111"/>
      <c r="CH301" s="105">
        <f t="shared" si="64"/>
        <v>-8.7311491370201111E-10</v>
      </c>
    </row>
    <row r="302" spans="1:115" s="124" customFormat="1" x14ac:dyDescent="0.3">
      <c r="A302" s="79">
        <v>1</v>
      </c>
      <c r="B302" s="112">
        <f>SUBTOTAL(9,$A$22:A302)</f>
        <v>253</v>
      </c>
      <c r="C302" s="101" t="s">
        <v>2148</v>
      </c>
      <c r="D302" s="103">
        <f>E302+F302+G302+H302+I302+J302+L302+N302+P302+R302+T302+U302+V302+W302+X302+Y302+Z302+AA302+AB302+AC302+AD302+AE302</f>
        <v>2223338.27</v>
      </c>
      <c r="E302" s="121">
        <v>0</v>
      </c>
      <c r="F302" s="121">
        <v>0</v>
      </c>
      <c r="G302" s="121">
        <v>0</v>
      </c>
      <c r="H302" s="121">
        <v>0</v>
      </c>
      <c r="I302" s="121">
        <v>0</v>
      </c>
      <c r="J302" s="121">
        <v>0</v>
      </c>
      <c r="K302" s="131">
        <v>0</v>
      </c>
      <c r="L302" s="121">
        <v>0</v>
      </c>
      <c r="M302" s="121">
        <v>0</v>
      </c>
      <c r="N302" s="121">
        <v>0</v>
      </c>
      <c r="O302" s="121">
        <v>0</v>
      </c>
      <c r="P302" s="121">
        <v>0</v>
      </c>
      <c r="Q302" s="121">
        <v>420.76</v>
      </c>
      <c r="R302" s="121">
        <v>2194535</v>
      </c>
      <c r="S302" s="121">
        <v>0</v>
      </c>
      <c r="T302" s="121">
        <v>0</v>
      </c>
      <c r="U302" s="121">
        <v>0</v>
      </c>
      <c r="V302" s="121">
        <v>0</v>
      </c>
      <c r="W302" s="121">
        <v>0</v>
      </c>
      <c r="X302" s="121">
        <v>0</v>
      </c>
      <c r="Y302" s="121">
        <v>0</v>
      </c>
      <c r="Z302" s="121">
        <v>0</v>
      </c>
      <c r="AA302" s="121">
        <v>0</v>
      </c>
      <c r="AB302" s="121">
        <v>0</v>
      </c>
      <c r="AC302" s="121">
        <v>28803.27</v>
      </c>
      <c r="AD302" s="121">
        <v>0</v>
      </c>
      <c r="AE302" s="121">
        <v>0</v>
      </c>
      <c r="AF302" s="122" t="s">
        <v>17055</v>
      </c>
      <c r="AG302" s="122">
        <v>2023</v>
      </c>
      <c r="AH302" s="123">
        <v>2023</v>
      </c>
      <c r="AT302" s="124" t="e">
        <f>VLOOKUP(C302,AW:AX,2,FALSE)</f>
        <v>#N/A</v>
      </c>
      <c r="BW302" s="125"/>
      <c r="CA302" s="124" t="e">
        <f>VLOOKUP(C302,CB:CC,2,FALSE)</f>
        <v>#N/A</v>
      </c>
      <c r="CE302" s="124" t="e">
        <f>VLOOKUP(C302,CF:CG,2,FALSE)</f>
        <v>#N/A</v>
      </c>
      <c r="CH302" s="105">
        <f t="shared" si="64"/>
        <v>1.8189894035458565E-11</v>
      </c>
      <c r="CL302" s="124" t="e">
        <f>VLOOKUP(C302,CM:CN,2,FALSE)</f>
        <v>#N/A</v>
      </c>
      <c r="DK302" s="124" t="e">
        <f>VLOOKUP(C302,DL:DM,2,FALSE)</f>
        <v>#N/A</v>
      </c>
    </row>
    <row r="303" spans="1:115" s="124" customFormat="1" x14ac:dyDescent="0.3">
      <c r="A303" s="79">
        <v>1</v>
      </c>
      <c r="B303" s="112">
        <f>SUBTOTAL(9,$A$22:A303)</f>
        <v>254</v>
      </c>
      <c r="C303" s="101" t="s">
        <v>12382</v>
      </c>
      <c r="D303" s="103">
        <f>E303+F303+G303+H303+I303+J303+L303+N303+P303+R303+T303+U303+V303+W303+X303+Y303+Z303+AA303+AB303+AC303+AD303+AE303</f>
        <v>9472455.5499999989</v>
      </c>
      <c r="E303" s="121">
        <v>0</v>
      </c>
      <c r="F303" s="121">
        <v>0</v>
      </c>
      <c r="G303" s="121">
        <v>0</v>
      </c>
      <c r="H303" s="121">
        <v>0</v>
      </c>
      <c r="I303" s="121">
        <v>0</v>
      </c>
      <c r="J303" s="121">
        <v>0</v>
      </c>
      <c r="K303" s="131">
        <v>0</v>
      </c>
      <c r="L303" s="121">
        <v>0</v>
      </c>
      <c r="M303" s="121">
        <v>1100</v>
      </c>
      <c r="N303" s="121">
        <f>9029308.35-78.32</f>
        <v>9029230.0299999993</v>
      </c>
      <c r="O303" s="121">
        <v>0</v>
      </c>
      <c r="P303" s="121">
        <v>0</v>
      </c>
      <c r="Q303" s="121">
        <v>0</v>
      </c>
      <c r="R303" s="121">
        <v>0</v>
      </c>
      <c r="S303" s="121">
        <v>0</v>
      </c>
      <c r="T303" s="121">
        <v>0</v>
      </c>
      <c r="U303" s="121">
        <v>0</v>
      </c>
      <c r="V303" s="121">
        <v>0</v>
      </c>
      <c r="W303" s="121">
        <v>0</v>
      </c>
      <c r="X303" s="121">
        <v>0</v>
      </c>
      <c r="Y303" s="121">
        <v>0</v>
      </c>
      <c r="Z303" s="121">
        <v>0</v>
      </c>
      <c r="AA303" s="121">
        <v>0</v>
      </c>
      <c r="AB303" s="121">
        <v>0</v>
      </c>
      <c r="AC303" s="121">
        <f>ROUND(N303*2.14%,2)</f>
        <v>193225.52</v>
      </c>
      <c r="AD303" s="121">
        <v>250000</v>
      </c>
      <c r="AE303" s="121">
        <v>0</v>
      </c>
      <c r="AF303" s="122">
        <v>2023</v>
      </c>
      <c r="AG303" s="122">
        <v>2023</v>
      </c>
      <c r="AH303" s="123">
        <v>2023</v>
      </c>
      <c r="BW303" s="125"/>
      <c r="CH303" s="105"/>
    </row>
    <row r="304" spans="1:115" x14ac:dyDescent="0.3">
      <c r="B304" s="101" t="s">
        <v>45</v>
      </c>
      <c r="C304" s="113"/>
      <c r="D304" s="102">
        <f>D305</f>
        <v>7655996.6900000004</v>
      </c>
      <c r="E304" s="103">
        <f t="shared" ref="E304:AE304" si="96">E305</f>
        <v>0</v>
      </c>
      <c r="F304" s="103">
        <f t="shared" si="96"/>
        <v>0</v>
      </c>
      <c r="G304" s="103">
        <f t="shared" si="96"/>
        <v>0</v>
      </c>
      <c r="H304" s="103">
        <f t="shared" si="96"/>
        <v>0</v>
      </c>
      <c r="I304" s="103">
        <f t="shared" si="96"/>
        <v>0</v>
      </c>
      <c r="J304" s="103">
        <f t="shared" si="96"/>
        <v>0</v>
      </c>
      <c r="K304" s="104">
        <f t="shared" si="96"/>
        <v>0</v>
      </c>
      <c r="L304" s="103">
        <f t="shared" si="96"/>
        <v>0</v>
      </c>
      <c r="M304" s="103">
        <f t="shared" si="96"/>
        <v>829.7</v>
      </c>
      <c r="N304" s="103">
        <f t="shared" si="96"/>
        <v>7467300</v>
      </c>
      <c r="O304" s="103">
        <f t="shared" si="96"/>
        <v>0</v>
      </c>
      <c r="P304" s="103">
        <f t="shared" si="96"/>
        <v>0</v>
      </c>
      <c r="Q304" s="103">
        <f t="shared" si="96"/>
        <v>0</v>
      </c>
      <c r="R304" s="103">
        <f t="shared" si="96"/>
        <v>0</v>
      </c>
      <c r="S304" s="103">
        <f t="shared" si="96"/>
        <v>0</v>
      </c>
      <c r="T304" s="103">
        <f t="shared" si="96"/>
        <v>0</v>
      </c>
      <c r="U304" s="103">
        <f t="shared" si="96"/>
        <v>0</v>
      </c>
      <c r="V304" s="103">
        <f t="shared" si="96"/>
        <v>0</v>
      </c>
      <c r="W304" s="103">
        <f t="shared" si="96"/>
        <v>0</v>
      </c>
      <c r="X304" s="103">
        <f t="shared" si="96"/>
        <v>0</v>
      </c>
      <c r="Y304" s="103">
        <f t="shared" si="96"/>
        <v>0</v>
      </c>
      <c r="Z304" s="103">
        <f t="shared" si="96"/>
        <v>0</v>
      </c>
      <c r="AA304" s="103">
        <f t="shared" si="96"/>
        <v>0</v>
      </c>
      <c r="AB304" s="103">
        <f t="shared" si="96"/>
        <v>0</v>
      </c>
      <c r="AC304" s="103">
        <f t="shared" si="96"/>
        <v>79101.11</v>
      </c>
      <c r="AD304" s="103">
        <f t="shared" si="96"/>
        <v>109595.58</v>
      </c>
      <c r="AE304" s="103">
        <f t="shared" si="96"/>
        <v>0</v>
      </c>
      <c r="AF304" s="93" t="s">
        <v>17029</v>
      </c>
      <c r="AG304" s="93" t="s">
        <v>17029</v>
      </c>
      <c r="AH304" s="93" t="s">
        <v>17029</v>
      </c>
      <c r="AI304" s="107"/>
      <c r="AJ304" s="107"/>
      <c r="AK304" s="107"/>
      <c r="AL304" s="107"/>
      <c r="AM304" s="108"/>
      <c r="AN304" s="108"/>
      <c r="AO304" s="108"/>
      <c r="AP304" s="108"/>
      <c r="AQ304" s="108"/>
      <c r="AR304" s="108"/>
      <c r="AS304" s="108"/>
      <c r="AT304" s="108"/>
      <c r="AU304" s="108"/>
      <c r="AV304" s="108"/>
      <c r="AW304" s="108"/>
      <c r="AX304" s="109"/>
      <c r="AY304" s="109"/>
      <c r="AZ304" s="108"/>
      <c r="BA304" s="108"/>
      <c r="BB304" s="110"/>
      <c r="BC304" s="111"/>
      <c r="CH304" s="105">
        <f t="shared" si="64"/>
        <v>4.0745362639427185E-10</v>
      </c>
    </row>
    <row r="305" spans="1:115" s="124" customFormat="1" x14ac:dyDescent="0.3">
      <c r="A305" s="79">
        <v>1</v>
      </c>
      <c r="B305" s="112">
        <f>SUBTOTAL(9,$A$22:A305)</f>
        <v>255</v>
      </c>
      <c r="C305" s="141" t="s">
        <v>2160</v>
      </c>
      <c r="D305" s="103">
        <f>E305+F305+G305+H305+I305+J305+L305+N305+P305+R305+T305+U305+V305+W305+X305+Y305+Z305+AA305+AB305+AC305+AD305+AE305</f>
        <v>7655996.6900000004</v>
      </c>
      <c r="E305" s="121">
        <v>0</v>
      </c>
      <c r="F305" s="121">
        <v>0</v>
      </c>
      <c r="G305" s="121">
        <v>0</v>
      </c>
      <c r="H305" s="121">
        <v>0</v>
      </c>
      <c r="I305" s="121">
        <v>0</v>
      </c>
      <c r="J305" s="121">
        <v>0</v>
      </c>
      <c r="K305" s="131">
        <v>0</v>
      </c>
      <c r="L305" s="121">
        <v>0</v>
      </c>
      <c r="M305" s="121">
        <v>829.7</v>
      </c>
      <c r="N305" s="121">
        <v>7467300</v>
      </c>
      <c r="O305" s="121">
        <v>0</v>
      </c>
      <c r="P305" s="121">
        <v>0</v>
      </c>
      <c r="Q305" s="121">
        <v>0</v>
      </c>
      <c r="R305" s="121">
        <v>0</v>
      </c>
      <c r="S305" s="121">
        <v>0</v>
      </c>
      <c r="T305" s="121">
        <v>0</v>
      </c>
      <c r="U305" s="121">
        <v>0</v>
      </c>
      <c r="V305" s="121">
        <v>0</v>
      </c>
      <c r="W305" s="121">
        <v>0</v>
      </c>
      <c r="X305" s="121">
        <v>0</v>
      </c>
      <c r="Y305" s="121">
        <v>0</v>
      </c>
      <c r="Z305" s="121">
        <v>0</v>
      </c>
      <c r="AA305" s="121">
        <v>0</v>
      </c>
      <c r="AB305" s="121">
        <v>0</v>
      </c>
      <c r="AC305" s="121">
        <f>ROUND(N305*1.0593%,2)+ROUND(E305*1.0593%,2)+ROUND(F305*1.0593%,2)+ROUND(G305*1.0593%,2)+ROUND(H305*1.0593%,2)+ROUND(I305*1.0593%,2)+ROUND(J305*1.0593%,2)+ROUND(L305*1.0593%,2)+ROUND(P305*1.0593%,2)+ROUND(R305*1.0593%,2)+ROUND(T305*1.0593%,2)+ROUND(U305*1.0593%,2)+ROUND(V305*1.0593%,2)+ROUND(W305*1.0593%,2)+ROUND(X305*1.0593%,2)+ROUND(Y305*1.0593%,2)+ROUND(Z305*1.0593%,2)+ROUND(AA305*1.0593%,2)+ROUND(AB305*1.0593%,2)</f>
        <v>79101.11</v>
      </c>
      <c r="AD305" s="121">
        <v>109595.58</v>
      </c>
      <c r="AE305" s="121">
        <v>0</v>
      </c>
      <c r="AF305" s="122">
        <v>2023</v>
      </c>
      <c r="AG305" s="122">
        <v>2023</v>
      </c>
      <c r="AH305" s="123">
        <v>2023</v>
      </c>
      <c r="AT305" s="124" t="e">
        <f>VLOOKUP(C305,AW:AX,2,FALSE)</f>
        <v>#N/A</v>
      </c>
      <c r="BW305" s="125"/>
      <c r="CE305" s="124" t="e">
        <f>VLOOKUP(C305,CF:CG,2,FALSE)</f>
        <v>#N/A</v>
      </c>
      <c r="CH305" s="105">
        <f t="shared" si="64"/>
        <v>4.0745362639427185E-10</v>
      </c>
      <c r="CL305" s="124" t="e">
        <f>VLOOKUP(C305,CM:CN,2,FALSE)</f>
        <v>#N/A</v>
      </c>
      <c r="DK305" s="124" t="e">
        <f>VLOOKUP(C305,DL:DM,2,FALSE)</f>
        <v>#N/A</v>
      </c>
    </row>
    <row r="306" spans="1:115" x14ac:dyDescent="0.3">
      <c r="B306" s="106" t="s">
        <v>342</v>
      </c>
      <c r="C306" s="106"/>
      <c r="D306" s="102">
        <f>SUM(D307:D312)</f>
        <v>33795895.170000002</v>
      </c>
      <c r="E306" s="103">
        <f t="shared" ref="E306:AD306" si="97">SUM(E307:E312)</f>
        <v>0</v>
      </c>
      <c r="F306" s="103">
        <f t="shared" si="97"/>
        <v>691199</v>
      </c>
      <c r="G306" s="103">
        <f t="shared" si="97"/>
        <v>10500000</v>
      </c>
      <c r="H306" s="103">
        <f t="shared" si="97"/>
        <v>0</v>
      </c>
      <c r="I306" s="103">
        <f t="shared" si="97"/>
        <v>0</v>
      </c>
      <c r="J306" s="103">
        <f t="shared" si="97"/>
        <v>0</v>
      </c>
      <c r="K306" s="104">
        <f t="shared" si="97"/>
        <v>0</v>
      </c>
      <c r="L306" s="103">
        <f t="shared" si="97"/>
        <v>0</v>
      </c>
      <c r="M306" s="103">
        <f t="shared" si="97"/>
        <v>2016.65</v>
      </c>
      <c r="N306" s="103">
        <f t="shared" si="97"/>
        <v>21602902.399999999</v>
      </c>
      <c r="O306" s="103">
        <f t="shared" si="97"/>
        <v>0</v>
      </c>
      <c r="P306" s="103">
        <f t="shared" si="97"/>
        <v>0</v>
      </c>
      <c r="Q306" s="103">
        <f t="shared" si="97"/>
        <v>0</v>
      </c>
      <c r="R306" s="103">
        <f t="shared" si="97"/>
        <v>0</v>
      </c>
      <c r="S306" s="103">
        <f t="shared" si="97"/>
        <v>0</v>
      </c>
      <c r="T306" s="103">
        <f t="shared" si="97"/>
        <v>0</v>
      </c>
      <c r="U306" s="103">
        <f t="shared" si="97"/>
        <v>0</v>
      </c>
      <c r="V306" s="103">
        <f t="shared" si="97"/>
        <v>0</v>
      </c>
      <c r="W306" s="103">
        <f t="shared" si="97"/>
        <v>0</v>
      </c>
      <c r="X306" s="103">
        <f t="shared" si="97"/>
        <v>0</v>
      </c>
      <c r="Y306" s="103">
        <f t="shared" si="97"/>
        <v>0</v>
      </c>
      <c r="Z306" s="103">
        <f t="shared" si="97"/>
        <v>0</v>
      </c>
      <c r="AA306" s="103">
        <f t="shared" si="97"/>
        <v>0</v>
      </c>
      <c r="AB306" s="103">
        <f t="shared" si="97"/>
        <v>0</v>
      </c>
      <c r="AC306" s="103">
        <f t="shared" si="97"/>
        <v>701793.77</v>
      </c>
      <c r="AD306" s="103">
        <f t="shared" si="97"/>
        <v>300000</v>
      </c>
      <c r="AE306" s="103">
        <f>SUM(AE307:AE312)</f>
        <v>0</v>
      </c>
      <c r="AF306" s="93" t="s">
        <v>17029</v>
      </c>
      <c r="AG306" s="93" t="s">
        <v>17029</v>
      </c>
      <c r="AH306" s="93" t="s">
        <v>17029</v>
      </c>
      <c r="AI306" s="107"/>
      <c r="AJ306" s="107"/>
      <c r="AK306" s="107"/>
      <c r="AL306" s="107"/>
      <c r="AM306" s="108"/>
      <c r="AN306" s="108"/>
      <c r="AO306" s="108"/>
      <c r="AP306" s="108"/>
      <c r="AQ306" s="108"/>
      <c r="AR306" s="108"/>
      <c r="AS306" s="108"/>
      <c r="AT306" s="108"/>
      <c r="AU306" s="108"/>
      <c r="AV306" s="108"/>
      <c r="AW306" s="108"/>
      <c r="AX306" s="109"/>
      <c r="AY306" s="109"/>
      <c r="AZ306" s="108"/>
      <c r="BA306" s="108"/>
      <c r="BB306" s="110"/>
      <c r="BC306" s="111">
        <f t="shared" si="87"/>
        <v>-2016.65</v>
      </c>
      <c r="BJ306" s="79" t="e">
        <f>VLOOKUP(C306,BM:BO,3,FALSE)</f>
        <v>#N/A</v>
      </c>
      <c r="BM306" s="79" t="s">
        <v>3498</v>
      </c>
      <c r="BN306" s="79" t="s">
        <v>630</v>
      </c>
      <c r="BO306" s="79" t="s">
        <v>3500</v>
      </c>
      <c r="BU306" s="79" t="s">
        <v>3498</v>
      </c>
      <c r="BV306" s="79" t="s">
        <v>630</v>
      </c>
      <c r="BW306" s="79" t="s">
        <v>3500</v>
      </c>
      <c r="CH306" s="105">
        <f t="shared" si="64"/>
        <v>3.2596290111541748E-9</v>
      </c>
    </row>
    <row r="307" spans="1:115" s="124" customFormat="1" x14ac:dyDescent="0.3">
      <c r="A307" s="79">
        <v>1</v>
      </c>
      <c r="B307" s="112">
        <f>SUBTOTAL(9,$A$22:A307)</f>
        <v>256</v>
      </c>
      <c r="C307" s="101" t="s">
        <v>12626</v>
      </c>
      <c r="D307" s="103">
        <f t="shared" ref="D307:D312" si="98">E307+F307+G307+H307+I307+J307+L307+N307+P307+R307+T307+U307+V307+W307+X307+Y307+Z307+AA307+AB307+AC307+AD307+AE307</f>
        <v>2660218.3199999998</v>
      </c>
      <c r="E307" s="121">
        <v>0</v>
      </c>
      <c r="F307" s="121">
        <v>0</v>
      </c>
      <c r="G307" s="121">
        <v>0</v>
      </c>
      <c r="H307" s="121">
        <v>0</v>
      </c>
      <c r="I307" s="121">
        <v>0</v>
      </c>
      <c r="J307" s="121">
        <v>0</v>
      </c>
      <c r="K307" s="131">
        <v>0</v>
      </c>
      <c r="L307" s="121">
        <v>0</v>
      </c>
      <c r="M307" s="121">
        <v>266.64999999999998</v>
      </c>
      <c r="N307" s="121">
        <v>2604482.4</v>
      </c>
      <c r="O307" s="121">
        <v>0</v>
      </c>
      <c r="P307" s="121">
        <v>0</v>
      </c>
      <c r="Q307" s="121">
        <v>0</v>
      </c>
      <c r="R307" s="121">
        <v>0</v>
      </c>
      <c r="S307" s="121">
        <v>0</v>
      </c>
      <c r="T307" s="121">
        <v>0</v>
      </c>
      <c r="U307" s="121">
        <v>0</v>
      </c>
      <c r="V307" s="121">
        <v>0</v>
      </c>
      <c r="W307" s="121">
        <v>0</v>
      </c>
      <c r="X307" s="121">
        <v>0</v>
      </c>
      <c r="Y307" s="121">
        <v>0</v>
      </c>
      <c r="Z307" s="121">
        <v>0</v>
      </c>
      <c r="AA307" s="121">
        <v>0</v>
      </c>
      <c r="AB307" s="121">
        <v>0</v>
      </c>
      <c r="AC307" s="146">
        <f t="shared" ref="AC307:AC310" si="99">ROUND(N307*2.14%,2)+ROUND(E307*2.14%,2)+ROUND(F307*2.14%,2)+ROUND(G307*2.14%,2)+ROUND(H307*2.14%,2)+ROUND(I307*2.14%,2)+ROUND(J307*2.14%,2)+ROUND(L307*2.14%,2)+ROUND(P307*2.14%,2)+ROUND(R307*2.14%,2)+ROUND(T307*2.14%,2)+ROUND(U307*2.14%,2)+ROUND(V307*2.14%,2)+ROUND(W307*2.14%,2)+ROUND(X307*2.14%,2)+ROUND(Y307*2.14%,2)+ROUND(Z307*2.14%,2)+ROUND(AA307*2.14%,2)+ROUND(AB307*2.14%,2)</f>
        <v>55735.92</v>
      </c>
      <c r="AD307" s="121">
        <v>0</v>
      </c>
      <c r="AE307" s="121">
        <v>0</v>
      </c>
      <c r="AF307" s="122" t="s">
        <v>17055</v>
      </c>
      <c r="AG307" s="122">
        <v>2023</v>
      </c>
      <c r="AH307" s="123">
        <v>2023</v>
      </c>
      <c r="AT307" s="124" t="e">
        <f>VLOOKUP(C307,AW:AX,2,FALSE)</f>
        <v>#N/A</v>
      </c>
      <c r="BW307" s="125"/>
      <c r="CA307" s="124" t="e">
        <f>VLOOKUP(C307,CB:CC,2,FALSE)</f>
        <v>#N/A</v>
      </c>
      <c r="CE307" s="124" t="e">
        <f>VLOOKUP(C307,CF:CG,2,FALSE)</f>
        <v>#N/A</v>
      </c>
      <c r="CH307" s="105">
        <f t="shared" si="64"/>
        <v>-7.2759576141834259E-11</v>
      </c>
      <c r="CL307" s="124" t="e">
        <f>VLOOKUP(C307,CM:CN,2,FALSE)</f>
        <v>#N/A</v>
      </c>
      <c r="DK307" s="124" t="e">
        <f>VLOOKUP(C307,DL:DM,2,FALSE)</f>
        <v>#N/A</v>
      </c>
    </row>
    <row r="308" spans="1:115" s="124" customFormat="1" x14ac:dyDescent="0.3">
      <c r="A308" s="79">
        <v>1</v>
      </c>
      <c r="B308" s="112">
        <f>SUBTOTAL(9,$A$22:A308)</f>
        <v>257</v>
      </c>
      <c r="C308" s="101" t="s">
        <v>12674</v>
      </c>
      <c r="D308" s="103">
        <f t="shared" si="98"/>
        <v>3574900</v>
      </c>
      <c r="E308" s="121">
        <v>0</v>
      </c>
      <c r="F308" s="121">
        <v>0</v>
      </c>
      <c r="G308" s="121">
        <v>3500000</v>
      </c>
      <c r="H308" s="121">
        <v>0</v>
      </c>
      <c r="I308" s="121">
        <v>0</v>
      </c>
      <c r="J308" s="121">
        <v>0</v>
      </c>
      <c r="K308" s="131">
        <v>0</v>
      </c>
      <c r="L308" s="121">
        <v>0</v>
      </c>
      <c r="M308" s="121">
        <v>0</v>
      </c>
      <c r="N308" s="121">
        <v>0</v>
      </c>
      <c r="O308" s="121">
        <v>0</v>
      </c>
      <c r="P308" s="121">
        <v>0</v>
      </c>
      <c r="Q308" s="121">
        <v>0</v>
      </c>
      <c r="R308" s="121">
        <v>0</v>
      </c>
      <c r="S308" s="121">
        <v>0</v>
      </c>
      <c r="T308" s="121">
        <v>0</v>
      </c>
      <c r="U308" s="121">
        <v>0</v>
      </c>
      <c r="V308" s="121">
        <v>0</v>
      </c>
      <c r="W308" s="121">
        <v>0</v>
      </c>
      <c r="X308" s="121">
        <v>0</v>
      </c>
      <c r="Y308" s="121">
        <v>0</v>
      </c>
      <c r="Z308" s="121">
        <v>0</v>
      </c>
      <c r="AA308" s="121">
        <v>0</v>
      </c>
      <c r="AB308" s="121">
        <v>0</v>
      </c>
      <c r="AC308" s="121">
        <f t="shared" si="99"/>
        <v>74900</v>
      </c>
      <c r="AD308" s="121">
        <v>0</v>
      </c>
      <c r="AE308" s="121">
        <v>0</v>
      </c>
      <c r="AF308" s="122" t="s">
        <v>17055</v>
      </c>
      <c r="AG308" s="122">
        <v>2023</v>
      </c>
      <c r="AH308" s="123">
        <v>2023</v>
      </c>
      <c r="BW308" s="125"/>
      <c r="CH308" s="105">
        <f t="shared" si="64"/>
        <v>0</v>
      </c>
      <c r="DK308" s="124" t="e">
        <f>VLOOKUP(C308,DL:DM,2,FALSE)</f>
        <v>#N/A</v>
      </c>
    </row>
    <row r="309" spans="1:115" s="124" customFormat="1" x14ac:dyDescent="0.3">
      <c r="A309" s="79">
        <v>1</v>
      </c>
      <c r="B309" s="112">
        <f>SUBTOTAL(9,$A$22:A309)</f>
        <v>258</v>
      </c>
      <c r="C309" s="101" t="s">
        <v>12684</v>
      </c>
      <c r="D309" s="103">
        <f t="shared" si="98"/>
        <v>11155800.050000001</v>
      </c>
      <c r="E309" s="121">
        <v>0</v>
      </c>
      <c r="F309" s="121">
        <v>691199</v>
      </c>
      <c r="G309" s="121">
        <v>3500000</v>
      </c>
      <c r="H309" s="121">
        <v>0</v>
      </c>
      <c r="I309" s="121">
        <v>0</v>
      </c>
      <c r="J309" s="121">
        <v>0</v>
      </c>
      <c r="K309" s="131">
        <v>0</v>
      </c>
      <c r="L309" s="121">
        <v>0</v>
      </c>
      <c r="M309" s="121">
        <v>620</v>
      </c>
      <c r="N309" s="121">
        <v>6730868.7999999998</v>
      </c>
      <c r="O309" s="121">
        <v>0</v>
      </c>
      <c r="P309" s="121">
        <v>0</v>
      </c>
      <c r="Q309" s="121">
        <v>0</v>
      </c>
      <c r="R309" s="121">
        <v>0</v>
      </c>
      <c r="S309" s="121">
        <v>0</v>
      </c>
      <c r="T309" s="121">
        <v>0</v>
      </c>
      <c r="U309" s="121">
        <v>0</v>
      </c>
      <c r="V309" s="121">
        <v>0</v>
      </c>
      <c r="W309" s="121">
        <v>0</v>
      </c>
      <c r="X309" s="121">
        <v>0</v>
      </c>
      <c r="Y309" s="121">
        <v>0</v>
      </c>
      <c r="Z309" s="121">
        <v>0</v>
      </c>
      <c r="AA309" s="121">
        <v>0</v>
      </c>
      <c r="AB309" s="121">
        <v>0</v>
      </c>
      <c r="AC309" s="121">
        <f t="shared" si="99"/>
        <v>233732.25</v>
      </c>
      <c r="AD309" s="121">
        <v>0</v>
      </c>
      <c r="AE309" s="121">
        <v>0</v>
      </c>
      <c r="AF309" s="122" t="s">
        <v>17055</v>
      </c>
      <c r="AG309" s="122">
        <v>2023</v>
      </c>
      <c r="AH309" s="123">
        <v>2023</v>
      </c>
      <c r="BW309" s="125"/>
      <c r="CH309" s="105">
        <f t="shared" si="64"/>
        <v>9.3132257461547852E-10</v>
      </c>
      <c r="DK309" s="124" t="e">
        <f>VLOOKUP(C309,DL:DM,2,FALSE)</f>
        <v>#N/A</v>
      </c>
    </row>
    <row r="310" spans="1:115" s="124" customFormat="1" x14ac:dyDescent="0.3">
      <c r="A310" s="79">
        <v>1</v>
      </c>
      <c r="B310" s="112">
        <f>SUBTOTAL(9,$A$22:A310)</f>
        <v>259</v>
      </c>
      <c r="C310" s="101" t="s">
        <v>2226</v>
      </c>
      <c r="D310" s="103">
        <f t="shared" si="98"/>
        <v>16104976.799999999</v>
      </c>
      <c r="E310" s="121">
        <v>0</v>
      </c>
      <c r="F310" s="121">
        <v>0</v>
      </c>
      <c r="G310" s="121">
        <v>3500000</v>
      </c>
      <c r="H310" s="121">
        <v>0</v>
      </c>
      <c r="I310" s="121">
        <v>0</v>
      </c>
      <c r="J310" s="121">
        <v>0</v>
      </c>
      <c r="K310" s="131">
        <v>0</v>
      </c>
      <c r="L310" s="121">
        <v>0</v>
      </c>
      <c r="M310" s="121">
        <v>1130</v>
      </c>
      <c r="N310" s="121">
        <v>12267551.199999999</v>
      </c>
      <c r="O310" s="121">
        <v>0</v>
      </c>
      <c r="P310" s="121">
        <v>0</v>
      </c>
      <c r="Q310" s="121">
        <v>0</v>
      </c>
      <c r="R310" s="121">
        <v>0</v>
      </c>
      <c r="S310" s="121">
        <v>0</v>
      </c>
      <c r="T310" s="121">
        <v>0</v>
      </c>
      <c r="U310" s="121">
        <v>0</v>
      </c>
      <c r="V310" s="121">
        <v>0</v>
      </c>
      <c r="W310" s="121">
        <v>0</v>
      </c>
      <c r="X310" s="121">
        <v>0</v>
      </c>
      <c r="Y310" s="121">
        <v>0</v>
      </c>
      <c r="Z310" s="121">
        <v>0</v>
      </c>
      <c r="AA310" s="121">
        <v>0</v>
      </c>
      <c r="AB310" s="121">
        <v>0</v>
      </c>
      <c r="AC310" s="121">
        <f t="shared" si="99"/>
        <v>337425.6</v>
      </c>
      <c r="AD310" s="121">
        <v>0</v>
      </c>
      <c r="AE310" s="121">
        <v>0</v>
      </c>
      <c r="AF310" s="122" t="s">
        <v>17055</v>
      </c>
      <c r="AG310" s="122">
        <v>2023</v>
      </c>
      <c r="AH310" s="123">
        <v>2023</v>
      </c>
      <c r="BW310" s="125"/>
      <c r="CH310" s="105">
        <f t="shared" si="64"/>
        <v>-3.4924596548080444E-10</v>
      </c>
      <c r="DK310" s="124" t="e">
        <f>VLOOKUP(C310,DL:DM,2,FALSE)</f>
        <v>#N/A</v>
      </c>
    </row>
    <row r="311" spans="1:115" x14ac:dyDescent="0.3">
      <c r="A311" s="79">
        <v>1</v>
      </c>
      <c r="B311" s="112">
        <f>SUBTOTAL(9,$A$22:A311)</f>
        <v>260</v>
      </c>
      <c r="C311" s="118" t="s">
        <v>340</v>
      </c>
      <c r="D311" s="103">
        <f t="shared" si="98"/>
        <v>150000</v>
      </c>
      <c r="E311" s="120">
        <v>0</v>
      </c>
      <c r="F311" s="120">
        <v>0</v>
      </c>
      <c r="G311" s="120">
        <v>0</v>
      </c>
      <c r="H311" s="120">
        <v>0</v>
      </c>
      <c r="I311" s="120">
        <v>0</v>
      </c>
      <c r="J311" s="120">
        <v>0</v>
      </c>
      <c r="K311" s="128">
        <v>0</v>
      </c>
      <c r="L311" s="120">
        <v>0</v>
      </c>
      <c r="M311" s="129">
        <v>0</v>
      </c>
      <c r="N311" s="103">
        <v>0</v>
      </c>
      <c r="O311" s="120">
        <v>0</v>
      </c>
      <c r="P311" s="120">
        <v>0</v>
      </c>
      <c r="Q311" s="103">
        <v>0</v>
      </c>
      <c r="R311" s="103">
        <v>0</v>
      </c>
      <c r="S311" s="120">
        <v>0</v>
      </c>
      <c r="T311" s="120">
        <v>0</v>
      </c>
      <c r="U311" s="120">
        <v>0</v>
      </c>
      <c r="V311" s="120">
        <v>0</v>
      </c>
      <c r="W311" s="120">
        <v>0</v>
      </c>
      <c r="X311" s="120">
        <v>0</v>
      </c>
      <c r="Y311" s="120">
        <v>0</v>
      </c>
      <c r="Z311" s="120">
        <v>0</v>
      </c>
      <c r="AA311" s="120">
        <v>0</v>
      </c>
      <c r="AB311" s="120">
        <v>0</v>
      </c>
      <c r="AC311" s="103">
        <f>ROUND(N311*2.14%,2)</f>
        <v>0</v>
      </c>
      <c r="AD311" s="103">
        <v>150000</v>
      </c>
      <c r="AE311" s="120">
        <v>0</v>
      </c>
      <c r="AF311" s="93">
        <v>2023</v>
      </c>
      <c r="AG311" s="93" t="s">
        <v>17055</v>
      </c>
      <c r="AH311" s="93" t="s">
        <v>17055</v>
      </c>
      <c r="AI311" s="107"/>
      <c r="AJ311" s="107"/>
      <c r="AK311" s="107"/>
      <c r="AL311" s="107"/>
      <c r="AM311" s="108" t="s">
        <v>16952</v>
      </c>
      <c r="AN311" s="108" t="s">
        <v>16973</v>
      </c>
      <c r="AO311" s="108">
        <v>0</v>
      </c>
      <c r="AP311" s="108" t="s">
        <v>16954</v>
      </c>
      <c r="AQ311" s="108" t="s">
        <v>16971</v>
      </c>
      <c r="AR311" s="108">
        <v>0</v>
      </c>
      <c r="AS311" s="108"/>
      <c r="AT311" s="108"/>
      <c r="AU311" s="108"/>
      <c r="AV311" s="108"/>
      <c r="AW311" s="108" t="s">
        <v>1447</v>
      </c>
      <c r="AX311" s="109">
        <v>421.5</v>
      </c>
      <c r="AY311" s="109">
        <v>670</v>
      </c>
      <c r="AZ311" s="108" t="s">
        <v>2968</v>
      </c>
      <c r="BA311" s="108" t="s">
        <v>17015</v>
      </c>
      <c r="BB311" s="110"/>
      <c r="BC311" s="111">
        <f>AY311-M311</f>
        <v>670</v>
      </c>
      <c r="BJ311" s="79" t="str">
        <f>VLOOKUP(C311,BM:BO,3,FALSE)</f>
        <v>нет данных</v>
      </c>
      <c r="BM311" s="79" t="s">
        <v>687</v>
      </c>
      <c r="BN311" s="79" t="s">
        <v>660</v>
      </c>
      <c r="BO311" s="79" t="s">
        <v>3501</v>
      </c>
      <c r="BU311" s="79" t="s">
        <v>687</v>
      </c>
      <c r="BV311" s="79" t="s">
        <v>660</v>
      </c>
      <c r="BW311" s="79" t="s">
        <v>3501</v>
      </c>
      <c r="CH311" s="105">
        <f t="shared" si="64"/>
        <v>0</v>
      </c>
    </row>
    <row r="312" spans="1:115" x14ac:dyDescent="0.3">
      <c r="A312" s="79">
        <v>1</v>
      </c>
      <c r="B312" s="112">
        <f>SUBTOTAL(9,$A$22:A312)</f>
        <v>261</v>
      </c>
      <c r="C312" s="118" t="s">
        <v>341</v>
      </c>
      <c r="D312" s="103">
        <f t="shared" si="98"/>
        <v>150000</v>
      </c>
      <c r="E312" s="120">
        <v>0</v>
      </c>
      <c r="F312" s="120">
        <v>0</v>
      </c>
      <c r="G312" s="120">
        <v>0</v>
      </c>
      <c r="H312" s="120">
        <v>0</v>
      </c>
      <c r="I312" s="120">
        <v>0</v>
      </c>
      <c r="J312" s="120">
        <v>0</v>
      </c>
      <c r="K312" s="128">
        <v>0</v>
      </c>
      <c r="L312" s="120">
        <v>0</v>
      </c>
      <c r="M312" s="129">
        <v>0</v>
      </c>
      <c r="N312" s="103">
        <v>0</v>
      </c>
      <c r="O312" s="120">
        <v>0</v>
      </c>
      <c r="P312" s="120">
        <v>0</v>
      </c>
      <c r="Q312" s="103">
        <v>0</v>
      </c>
      <c r="R312" s="103">
        <v>0</v>
      </c>
      <c r="S312" s="120">
        <v>0</v>
      </c>
      <c r="T312" s="120">
        <v>0</v>
      </c>
      <c r="U312" s="120">
        <v>0</v>
      </c>
      <c r="V312" s="120">
        <v>0</v>
      </c>
      <c r="W312" s="120">
        <v>0</v>
      </c>
      <c r="X312" s="120">
        <v>0</v>
      </c>
      <c r="Y312" s="120">
        <v>0</v>
      </c>
      <c r="Z312" s="120">
        <v>0</v>
      </c>
      <c r="AA312" s="120">
        <v>0</v>
      </c>
      <c r="AB312" s="120">
        <v>0</v>
      </c>
      <c r="AC312" s="103">
        <v>0</v>
      </c>
      <c r="AD312" s="103">
        <v>150000</v>
      </c>
      <c r="AE312" s="120">
        <v>0</v>
      </c>
      <c r="AF312" s="93">
        <v>2023</v>
      </c>
      <c r="AG312" s="93" t="s">
        <v>17055</v>
      </c>
      <c r="AH312" s="93" t="s">
        <v>17055</v>
      </c>
      <c r="AI312" s="107"/>
      <c r="AJ312" s="107"/>
      <c r="AK312" s="107"/>
      <c r="AL312" s="107"/>
      <c r="AM312" s="108" t="s">
        <v>16952</v>
      </c>
      <c r="AN312" s="108" t="s">
        <v>16956</v>
      </c>
      <c r="AO312" s="108">
        <v>0</v>
      </c>
      <c r="AP312" s="108" t="s">
        <v>16963</v>
      </c>
      <c r="AQ312" s="108" t="s">
        <v>16971</v>
      </c>
      <c r="AR312" s="108">
        <v>0</v>
      </c>
      <c r="AS312" s="108"/>
      <c r="AT312" s="108"/>
      <c r="AU312" s="108"/>
      <c r="AV312" s="108"/>
      <c r="AW312" s="108" t="s">
        <v>1423</v>
      </c>
      <c r="AX312" s="109">
        <v>440.1</v>
      </c>
      <c r="AY312" s="109">
        <v>286.07</v>
      </c>
      <c r="AZ312" s="108" t="s">
        <v>2968</v>
      </c>
      <c r="BA312" s="108" t="s">
        <v>17015</v>
      </c>
      <c r="BB312" s="110"/>
      <c r="BC312" s="111">
        <f>AY312-M312</f>
        <v>286.07</v>
      </c>
      <c r="BD312" s="79" t="s">
        <v>16951</v>
      </c>
      <c r="BJ312" s="79" t="str">
        <f>VLOOKUP(C312,BM:BO,3,FALSE)</f>
        <v>нет данных</v>
      </c>
      <c r="BM312" s="79" t="s">
        <v>3502</v>
      </c>
      <c r="BN312" s="79" t="s">
        <v>659</v>
      </c>
      <c r="BO312" s="79" t="s">
        <v>1966</v>
      </c>
      <c r="BU312" s="79" t="s">
        <v>3502</v>
      </c>
      <c r="BV312" s="79" t="s">
        <v>659</v>
      </c>
      <c r="BW312" s="79" t="s">
        <v>1966</v>
      </c>
      <c r="CH312" s="105">
        <f t="shared" si="64"/>
        <v>0</v>
      </c>
    </row>
    <row r="313" spans="1:115" x14ac:dyDescent="0.3">
      <c r="B313" s="106" t="s">
        <v>343</v>
      </c>
      <c r="C313" s="106"/>
      <c r="D313" s="102">
        <f>D314</f>
        <v>2969018.4899999998</v>
      </c>
      <c r="E313" s="103">
        <f t="shared" ref="E313:AE313" si="100">E314</f>
        <v>0</v>
      </c>
      <c r="F313" s="103">
        <f t="shared" si="100"/>
        <v>0</v>
      </c>
      <c r="G313" s="103">
        <f t="shared" si="100"/>
        <v>0</v>
      </c>
      <c r="H313" s="103">
        <f t="shared" si="100"/>
        <v>0</v>
      </c>
      <c r="I313" s="103">
        <f t="shared" si="100"/>
        <v>0</v>
      </c>
      <c r="J313" s="103">
        <f t="shared" si="100"/>
        <v>0</v>
      </c>
      <c r="K313" s="104">
        <f t="shared" si="100"/>
        <v>0</v>
      </c>
      <c r="L313" s="103">
        <f t="shared" si="100"/>
        <v>0</v>
      </c>
      <c r="M313" s="103">
        <f t="shared" si="100"/>
        <v>307</v>
      </c>
      <c r="N313" s="103">
        <f t="shared" si="100"/>
        <v>2759955.44</v>
      </c>
      <c r="O313" s="103">
        <f t="shared" si="100"/>
        <v>0</v>
      </c>
      <c r="P313" s="103">
        <f t="shared" si="100"/>
        <v>0</v>
      </c>
      <c r="Q313" s="103">
        <f t="shared" si="100"/>
        <v>0</v>
      </c>
      <c r="R313" s="103">
        <f t="shared" si="100"/>
        <v>0</v>
      </c>
      <c r="S313" s="103">
        <f t="shared" si="100"/>
        <v>0</v>
      </c>
      <c r="T313" s="103">
        <f t="shared" si="100"/>
        <v>0</v>
      </c>
      <c r="U313" s="103">
        <f t="shared" si="100"/>
        <v>0</v>
      </c>
      <c r="V313" s="103">
        <f t="shared" si="100"/>
        <v>0</v>
      </c>
      <c r="W313" s="103">
        <f t="shared" si="100"/>
        <v>0</v>
      </c>
      <c r="X313" s="103">
        <f t="shared" si="100"/>
        <v>0</v>
      </c>
      <c r="Y313" s="103">
        <f t="shared" si="100"/>
        <v>0</v>
      </c>
      <c r="Z313" s="103">
        <f t="shared" si="100"/>
        <v>0</v>
      </c>
      <c r="AA313" s="103">
        <f t="shared" si="100"/>
        <v>0</v>
      </c>
      <c r="AB313" s="103">
        <f t="shared" si="100"/>
        <v>0</v>
      </c>
      <c r="AC313" s="103">
        <f t="shared" si="100"/>
        <v>59063.05</v>
      </c>
      <c r="AD313" s="103">
        <f t="shared" si="100"/>
        <v>150000</v>
      </c>
      <c r="AE313" s="103">
        <f t="shared" si="100"/>
        <v>0</v>
      </c>
      <c r="AF313" s="93" t="s">
        <v>17029</v>
      </c>
      <c r="AG313" s="93" t="s">
        <v>17029</v>
      </c>
      <c r="AH313" s="93" t="s">
        <v>17029</v>
      </c>
      <c r="AI313" s="107"/>
      <c r="AJ313" s="107"/>
      <c r="AK313" s="107"/>
      <c r="AL313" s="107"/>
      <c r="AM313" s="108"/>
      <c r="AN313" s="108"/>
      <c r="AO313" s="108"/>
      <c r="AP313" s="108"/>
      <c r="AQ313" s="108"/>
      <c r="AR313" s="108"/>
      <c r="AS313" s="108"/>
      <c r="AT313" s="108"/>
      <c r="AU313" s="108"/>
      <c r="AV313" s="108"/>
      <c r="AW313" s="108"/>
      <c r="AX313" s="109"/>
      <c r="AY313" s="109"/>
      <c r="AZ313" s="108"/>
      <c r="BA313" s="108"/>
      <c r="BB313" s="110"/>
      <c r="BC313" s="111">
        <f t="shared" si="87"/>
        <v>-307</v>
      </c>
      <c r="BJ313" s="79" t="e">
        <f>VLOOKUP(C313,BM:BO,3,FALSE)</f>
        <v>#N/A</v>
      </c>
      <c r="BM313" s="79" t="s">
        <v>3504</v>
      </c>
      <c r="BN313" s="79" t="s">
        <v>659</v>
      </c>
      <c r="BO313" s="79" t="s">
        <v>1966</v>
      </c>
      <c r="BU313" s="79" t="s">
        <v>3504</v>
      </c>
      <c r="BV313" s="79" t="s">
        <v>659</v>
      </c>
      <c r="BW313" s="79" t="s">
        <v>1966</v>
      </c>
      <c r="CH313" s="105">
        <f t="shared" si="64"/>
        <v>-1.7462298274040222E-10</v>
      </c>
    </row>
    <row r="314" spans="1:115" x14ac:dyDescent="0.3">
      <c r="A314" s="79">
        <v>1</v>
      </c>
      <c r="B314" s="112">
        <f>SUBTOTAL(9,$A$22:A314)</f>
        <v>262</v>
      </c>
      <c r="C314" s="118" t="s">
        <v>344</v>
      </c>
      <c r="D314" s="103">
        <f>E314+F314+G314+H314+I314+J314+L314+N314+P314+R314+T314+U314+V314+W314+X314+Y314+Z314+AA314+AB314+AC314+AD314+AE314</f>
        <v>2969018.4899999998</v>
      </c>
      <c r="E314" s="120">
        <v>0</v>
      </c>
      <c r="F314" s="120">
        <v>0</v>
      </c>
      <c r="G314" s="120">
        <v>0</v>
      </c>
      <c r="H314" s="120">
        <v>0</v>
      </c>
      <c r="I314" s="120">
        <v>0</v>
      </c>
      <c r="J314" s="120">
        <v>0</v>
      </c>
      <c r="K314" s="128">
        <v>0</v>
      </c>
      <c r="L314" s="120">
        <v>0</v>
      </c>
      <c r="M314" s="129">
        <v>307</v>
      </c>
      <c r="N314" s="103">
        <v>2759955.44</v>
      </c>
      <c r="O314" s="120">
        <v>0</v>
      </c>
      <c r="P314" s="120">
        <v>0</v>
      </c>
      <c r="Q314" s="103">
        <v>0</v>
      </c>
      <c r="R314" s="103">
        <v>0</v>
      </c>
      <c r="S314" s="120">
        <v>0</v>
      </c>
      <c r="T314" s="120">
        <v>0</v>
      </c>
      <c r="U314" s="120">
        <v>0</v>
      </c>
      <c r="V314" s="120">
        <v>0</v>
      </c>
      <c r="W314" s="120">
        <v>0</v>
      </c>
      <c r="X314" s="120">
        <v>0</v>
      </c>
      <c r="Y314" s="120">
        <v>0</v>
      </c>
      <c r="Z314" s="120">
        <v>0</v>
      </c>
      <c r="AA314" s="120">
        <v>0</v>
      </c>
      <c r="AB314" s="120">
        <v>0</v>
      </c>
      <c r="AC314" s="103">
        <f>ROUND(N314*2.14%,2)</f>
        <v>59063.05</v>
      </c>
      <c r="AD314" s="103">
        <v>150000</v>
      </c>
      <c r="AE314" s="120">
        <v>0</v>
      </c>
      <c r="AF314" s="93">
        <v>2023</v>
      </c>
      <c r="AG314" s="93">
        <v>2023</v>
      </c>
      <c r="AH314" s="93">
        <v>2023</v>
      </c>
      <c r="AI314" s="107"/>
      <c r="AJ314" s="107"/>
      <c r="AK314" s="107"/>
      <c r="AL314" s="107"/>
      <c r="AM314" s="108" t="s">
        <v>16956</v>
      </c>
      <c r="AN314" s="108" t="s">
        <v>16958</v>
      </c>
      <c r="AO314" s="108">
        <v>0</v>
      </c>
      <c r="AP314" s="108" t="s">
        <v>16959</v>
      </c>
      <c r="AQ314" s="108" t="s">
        <v>16955</v>
      </c>
      <c r="AR314" s="108">
        <v>0</v>
      </c>
      <c r="AS314" s="108"/>
      <c r="AT314" s="108"/>
      <c r="AU314" s="108"/>
      <c r="AV314" s="108"/>
      <c r="AW314" s="108" t="s">
        <v>843</v>
      </c>
      <c r="AX314" s="109">
        <v>313</v>
      </c>
      <c r="AY314" s="109" t="s">
        <v>2985</v>
      </c>
      <c r="AZ314" s="108" t="s">
        <v>2968</v>
      </c>
      <c r="BA314" s="108" t="s">
        <v>17015</v>
      </c>
      <c r="BB314" s="110"/>
      <c r="BC314" s="111" t="e">
        <f t="shared" si="87"/>
        <v>#VALUE!</v>
      </c>
      <c r="BJ314" s="79" t="str">
        <f>VLOOKUP(C314,BM:BO,3,FALSE)</f>
        <v>312.700</v>
      </c>
      <c r="BM314" s="79" t="s">
        <v>3506</v>
      </c>
      <c r="BN314" s="79" t="s">
        <v>717</v>
      </c>
      <c r="BO314" s="79" t="s">
        <v>3507</v>
      </c>
      <c r="BU314" s="79" t="s">
        <v>3506</v>
      </c>
      <c r="BV314" s="79" t="s">
        <v>717</v>
      </c>
      <c r="BW314" s="79" t="s">
        <v>3507</v>
      </c>
      <c r="CH314" s="105">
        <f t="shared" si="64"/>
        <v>-1.7462298274040222E-10</v>
      </c>
    </row>
    <row r="315" spans="1:115" x14ac:dyDescent="0.3">
      <c r="B315" s="106" t="s">
        <v>345</v>
      </c>
      <c r="C315" s="106"/>
      <c r="D315" s="102">
        <f>D316</f>
        <v>5947708.0499999998</v>
      </c>
      <c r="E315" s="103">
        <f t="shared" ref="E315:AE315" si="101">E316</f>
        <v>0</v>
      </c>
      <c r="F315" s="103">
        <f t="shared" si="101"/>
        <v>0</v>
      </c>
      <c r="G315" s="103">
        <f t="shared" si="101"/>
        <v>0</v>
      </c>
      <c r="H315" s="103">
        <f t="shared" si="101"/>
        <v>0</v>
      </c>
      <c r="I315" s="103">
        <f t="shared" si="101"/>
        <v>0</v>
      </c>
      <c r="J315" s="103">
        <f t="shared" si="101"/>
        <v>0</v>
      </c>
      <c r="K315" s="104">
        <f t="shared" si="101"/>
        <v>0</v>
      </c>
      <c r="L315" s="103">
        <f t="shared" si="101"/>
        <v>0</v>
      </c>
      <c r="M315" s="103">
        <f t="shared" si="101"/>
        <v>615</v>
      </c>
      <c r="N315" s="103">
        <f t="shared" si="101"/>
        <v>5646865.1399999997</v>
      </c>
      <c r="O315" s="103">
        <f t="shared" si="101"/>
        <v>0</v>
      </c>
      <c r="P315" s="103">
        <f t="shared" si="101"/>
        <v>0</v>
      </c>
      <c r="Q315" s="103">
        <f t="shared" si="101"/>
        <v>0</v>
      </c>
      <c r="R315" s="103">
        <f t="shared" si="101"/>
        <v>0</v>
      </c>
      <c r="S315" s="103">
        <f t="shared" si="101"/>
        <v>0</v>
      </c>
      <c r="T315" s="103">
        <f t="shared" si="101"/>
        <v>0</v>
      </c>
      <c r="U315" s="103">
        <f t="shared" si="101"/>
        <v>0</v>
      </c>
      <c r="V315" s="103">
        <f t="shared" si="101"/>
        <v>0</v>
      </c>
      <c r="W315" s="103">
        <f t="shared" si="101"/>
        <v>0</v>
      </c>
      <c r="X315" s="103">
        <f t="shared" si="101"/>
        <v>0</v>
      </c>
      <c r="Y315" s="103">
        <f t="shared" si="101"/>
        <v>0</v>
      </c>
      <c r="Z315" s="103">
        <f t="shared" si="101"/>
        <v>0</v>
      </c>
      <c r="AA315" s="103">
        <f t="shared" si="101"/>
        <v>0</v>
      </c>
      <c r="AB315" s="103">
        <f t="shared" si="101"/>
        <v>0</v>
      </c>
      <c r="AC315" s="103">
        <f t="shared" si="101"/>
        <v>120842.91</v>
      </c>
      <c r="AD315" s="103">
        <f t="shared" si="101"/>
        <v>180000</v>
      </c>
      <c r="AE315" s="103">
        <f t="shared" si="101"/>
        <v>0</v>
      </c>
      <c r="AF315" s="93" t="s">
        <v>17029</v>
      </c>
      <c r="AG315" s="93" t="s">
        <v>17029</v>
      </c>
      <c r="AH315" s="93" t="s">
        <v>17029</v>
      </c>
      <c r="AI315" s="107"/>
      <c r="AJ315" s="107"/>
      <c r="AK315" s="107"/>
      <c r="AL315" s="107"/>
      <c r="AM315" s="108"/>
      <c r="AN315" s="108"/>
      <c r="AO315" s="108"/>
      <c r="AP315" s="108"/>
      <c r="AQ315" s="108"/>
      <c r="AR315" s="108"/>
      <c r="AS315" s="108"/>
      <c r="AT315" s="108"/>
      <c r="AU315" s="108"/>
      <c r="AV315" s="108"/>
      <c r="AW315" s="108"/>
      <c r="AX315" s="109"/>
      <c r="AY315" s="109"/>
      <c r="AZ315" s="108"/>
      <c r="BA315" s="108"/>
      <c r="BB315" s="110"/>
      <c r="BC315" s="111">
        <f t="shared" si="87"/>
        <v>-615</v>
      </c>
      <c r="BJ315" s="79" t="e">
        <f>VLOOKUP(C315,BM:BO,3,FALSE)</f>
        <v>#N/A</v>
      </c>
      <c r="BM315" s="79" t="s">
        <v>3508</v>
      </c>
      <c r="BN315" s="79" t="s">
        <v>717</v>
      </c>
      <c r="BO315" s="79" t="s">
        <v>3509</v>
      </c>
      <c r="BU315" s="79" t="s">
        <v>3508</v>
      </c>
      <c r="BV315" s="79" t="s">
        <v>717</v>
      </c>
      <c r="BW315" s="79" t="s">
        <v>3509</v>
      </c>
      <c r="CH315" s="105">
        <f t="shared" si="64"/>
        <v>1.4551915228366852E-10</v>
      </c>
    </row>
    <row r="316" spans="1:115" x14ac:dyDescent="0.3">
      <c r="A316" s="79">
        <v>1</v>
      </c>
      <c r="B316" s="112">
        <f>SUBTOTAL(9,$A$22:A316)</f>
        <v>263</v>
      </c>
      <c r="C316" s="118" t="s">
        <v>346</v>
      </c>
      <c r="D316" s="103">
        <f>E316+F316+G316+H316+I316+J316+L316+N316+P316+R316+T316+U316+V316+W316+X316+Y316+Z316+AA316+AB316+AC316+AD316+AE316</f>
        <v>5947708.0499999998</v>
      </c>
      <c r="E316" s="120">
        <v>0</v>
      </c>
      <c r="F316" s="120">
        <v>0</v>
      </c>
      <c r="G316" s="120">
        <v>0</v>
      </c>
      <c r="H316" s="120">
        <v>0</v>
      </c>
      <c r="I316" s="120">
        <v>0</v>
      </c>
      <c r="J316" s="120">
        <v>0</v>
      </c>
      <c r="K316" s="128">
        <v>0</v>
      </c>
      <c r="L316" s="120">
        <v>0</v>
      </c>
      <c r="M316" s="129">
        <v>615</v>
      </c>
      <c r="N316" s="103">
        <v>5646865.1399999997</v>
      </c>
      <c r="O316" s="120">
        <v>0</v>
      </c>
      <c r="P316" s="120">
        <v>0</v>
      </c>
      <c r="Q316" s="103">
        <v>0</v>
      </c>
      <c r="R316" s="103">
        <v>0</v>
      </c>
      <c r="S316" s="120">
        <v>0</v>
      </c>
      <c r="T316" s="120">
        <v>0</v>
      </c>
      <c r="U316" s="120">
        <v>0</v>
      </c>
      <c r="V316" s="120">
        <v>0</v>
      </c>
      <c r="W316" s="120">
        <v>0</v>
      </c>
      <c r="X316" s="120">
        <v>0</v>
      </c>
      <c r="Y316" s="120">
        <v>0</v>
      </c>
      <c r="Z316" s="120">
        <v>0</v>
      </c>
      <c r="AA316" s="120">
        <v>0</v>
      </c>
      <c r="AB316" s="120">
        <v>0</v>
      </c>
      <c r="AC316" s="103">
        <f>ROUND(N316*2.14%,2)</f>
        <v>120842.91</v>
      </c>
      <c r="AD316" s="103">
        <v>180000</v>
      </c>
      <c r="AE316" s="120">
        <v>0</v>
      </c>
      <c r="AF316" s="93">
        <v>2023</v>
      </c>
      <c r="AG316" s="93">
        <v>2023</v>
      </c>
      <c r="AH316" s="93">
        <v>2023</v>
      </c>
      <c r="AI316" s="107"/>
      <c r="AJ316" s="107"/>
      <c r="AK316" s="107"/>
      <c r="AL316" s="107"/>
      <c r="AM316" s="108" t="s">
        <v>16957</v>
      </c>
      <c r="AN316" s="108" t="s">
        <v>16954</v>
      </c>
      <c r="AO316" s="108">
        <v>0</v>
      </c>
      <c r="AP316" s="108" t="s">
        <v>16961</v>
      </c>
      <c r="AQ316" s="108" t="s">
        <v>16974</v>
      </c>
      <c r="AR316" s="108" t="s">
        <v>16967</v>
      </c>
      <c r="AS316" s="108"/>
      <c r="AT316" s="108"/>
      <c r="AU316" s="108"/>
      <c r="AV316" s="108"/>
      <c r="AW316" s="108" t="s">
        <v>777</v>
      </c>
      <c r="AX316" s="109">
        <v>786.2</v>
      </c>
      <c r="AY316" s="109">
        <v>481.26</v>
      </c>
      <c r="AZ316" s="108" t="s">
        <v>2968</v>
      </c>
      <c r="BA316" s="108" t="s">
        <v>17015</v>
      </c>
      <c r="BB316" s="110"/>
      <c r="BC316" s="111">
        <f t="shared" si="87"/>
        <v>-133.74</v>
      </c>
      <c r="BJ316" s="79" t="str">
        <f>VLOOKUP(C316,BM:BO,3,FALSE)</f>
        <v>408.000</v>
      </c>
      <c r="BM316" s="79" t="s">
        <v>688</v>
      </c>
      <c r="BN316" s="79" t="s">
        <v>3049</v>
      </c>
      <c r="BO316" s="79" t="s">
        <v>3511</v>
      </c>
      <c r="BU316" s="79" t="s">
        <v>688</v>
      </c>
      <c r="BV316" s="79" t="s">
        <v>3049</v>
      </c>
      <c r="BW316" s="79" t="s">
        <v>3511</v>
      </c>
      <c r="CH316" s="105">
        <f t="shared" si="64"/>
        <v>1.4551915228366852E-10</v>
      </c>
    </row>
    <row r="317" spans="1:115" x14ac:dyDescent="0.3">
      <c r="B317" s="106" t="s">
        <v>371</v>
      </c>
      <c r="C317" s="106"/>
      <c r="D317" s="102">
        <f>D318</f>
        <v>4280222.84</v>
      </c>
      <c r="E317" s="103">
        <f t="shared" ref="E317:AE317" si="102">E318</f>
        <v>0</v>
      </c>
      <c r="F317" s="103">
        <f t="shared" si="102"/>
        <v>0</v>
      </c>
      <c r="G317" s="103">
        <f t="shared" si="102"/>
        <v>0</v>
      </c>
      <c r="H317" s="103">
        <f t="shared" si="102"/>
        <v>0</v>
      </c>
      <c r="I317" s="103">
        <f t="shared" si="102"/>
        <v>0</v>
      </c>
      <c r="J317" s="103">
        <f t="shared" si="102"/>
        <v>0</v>
      </c>
      <c r="K317" s="104">
        <f t="shared" si="102"/>
        <v>0</v>
      </c>
      <c r="L317" s="103">
        <f t="shared" si="102"/>
        <v>0</v>
      </c>
      <c r="M317" s="103">
        <f t="shared" si="102"/>
        <v>508</v>
      </c>
      <c r="N317" s="103">
        <f t="shared" si="102"/>
        <v>4014316.47</v>
      </c>
      <c r="O317" s="103">
        <f t="shared" si="102"/>
        <v>0</v>
      </c>
      <c r="P317" s="103">
        <f t="shared" si="102"/>
        <v>0</v>
      </c>
      <c r="Q317" s="103">
        <f t="shared" si="102"/>
        <v>0</v>
      </c>
      <c r="R317" s="103">
        <f t="shared" si="102"/>
        <v>0</v>
      </c>
      <c r="S317" s="103">
        <f t="shared" si="102"/>
        <v>0</v>
      </c>
      <c r="T317" s="103">
        <f t="shared" si="102"/>
        <v>0</v>
      </c>
      <c r="U317" s="103">
        <f t="shared" si="102"/>
        <v>0</v>
      </c>
      <c r="V317" s="103">
        <f t="shared" si="102"/>
        <v>0</v>
      </c>
      <c r="W317" s="103">
        <f t="shared" si="102"/>
        <v>0</v>
      </c>
      <c r="X317" s="103">
        <f t="shared" si="102"/>
        <v>0</v>
      </c>
      <c r="Y317" s="103">
        <f t="shared" si="102"/>
        <v>0</v>
      </c>
      <c r="Z317" s="103">
        <f t="shared" si="102"/>
        <v>0</v>
      </c>
      <c r="AA317" s="103">
        <f t="shared" si="102"/>
        <v>0</v>
      </c>
      <c r="AB317" s="103">
        <f t="shared" si="102"/>
        <v>0</v>
      </c>
      <c r="AC317" s="103">
        <f t="shared" si="102"/>
        <v>85906.37</v>
      </c>
      <c r="AD317" s="103">
        <f t="shared" si="102"/>
        <v>180000</v>
      </c>
      <c r="AE317" s="103">
        <f t="shared" si="102"/>
        <v>0</v>
      </c>
      <c r="AF317" s="93" t="s">
        <v>17029</v>
      </c>
      <c r="AG317" s="93" t="s">
        <v>17029</v>
      </c>
      <c r="AH317" s="93" t="s">
        <v>17029</v>
      </c>
      <c r="AI317" s="107"/>
      <c r="AJ317" s="107"/>
      <c r="AK317" s="107"/>
      <c r="AL317" s="107"/>
      <c r="AM317" s="108"/>
      <c r="AN317" s="108"/>
      <c r="AO317" s="108"/>
      <c r="AP317" s="108"/>
      <c r="AQ317" s="108"/>
      <c r="AR317" s="108"/>
      <c r="AS317" s="108"/>
      <c r="AT317" s="108"/>
      <c r="AU317" s="108"/>
      <c r="AV317" s="108"/>
      <c r="AW317" s="108"/>
      <c r="AX317" s="109"/>
      <c r="AY317" s="109"/>
      <c r="AZ317" s="108"/>
      <c r="BA317" s="108"/>
      <c r="BB317" s="110"/>
      <c r="BC317" s="111">
        <f t="shared" si="87"/>
        <v>-508</v>
      </c>
      <c r="BJ317" s="79" t="e">
        <f>VLOOKUP(C317,BM:BO,3,FALSE)</f>
        <v>#N/A</v>
      </c>
      <c r="BM317" s="79" t="s">
        <v>3549</v>
      </c>
      <c r="BN317" s="79" t="s">
        <v>2985</v>
      </c>
      <c r="BO317" s="79" t="s">
        <v>2985</v>
      </c>
      <c r="BU317" s="79" t="s">
        <v>3549</v>
      </c>
      <c r="BV317" s="79" t="s">
        <v>2985</v>
      </c>
      <c r="BW317" s="79" t="s">
        <v>2985</v>
      </c>
      <c r="CH317" s="105">
        <f t="shared" si="64"/>
        <v>-3.4924596548080444E-10</v>
      </c>
    </row>
    <row r="318" spans="1:115" x14ac:dyDescent="0.3">
      <c r="A318" s="79">
        <v>1</v>
      </c>
      <c r="B318" s="112">
        <f>SUBTOTAL(9,$A$22:A318)</f>
        <v>264</v>
      </c>
      <c r="C318" s="118" t="s">
        <v>373</v>
      </c>
      <c r="D318" s="103">
        <f>E318+F318+G318+H318+I318+J318+L318+N318+P318+R318+T318+U318+V318+W318+X318+Y318+Z318+AA318+AB318+AC318+AD318+AE318</f>
        <v>4280222.84</v>
      </c>
      <c r="E318" s="120">
        <v>0</v>
      </c>
      <c r="F318" s="120">
        <v>0</v>
      </c>
      <c r="G318" s="120">
        <v>0</v>
      </c>
      <c r="H318" s="120">
        <v>0</v>
      </c>
      <c r="I318" s="120">
        <v>0</v>
      </c>
      <c r="J318" s="120">
        <v>0</v>
      </c>
      <c r="K318" s="128">
        <v>0</v>
      </c>
      <c r="L318" s="120">
        <v>0</v>
      </c>
      <c r="M318" s="129">
        <v>508</v>
      </c>
      <c r="N318" s="103">
        <v>4014316.47</v>
      </c>
      <c r="O318" s="120">
        <v>0</v>
      </c>
      <c r="P318" s="120">
        <v>0</v>
      </c>
      <c r="Q318" s="103">
        <v>0</v>
      </c>
      <c r="R318" s="103">
        <v>0</v>
      </c>
      <c r="S318" s="120">
        <v>0</v>
      </c>
      <c r="T318" s="120">
        <v>0</v>
      </c>
      <c r="U318" s="120">
        <v>0</v>
      </c>
      <c r="V318" s="120">
        <v>0</v>
      </c>
      <c r="W318" s="120">
        <v>0</v>
      </c>
      <c r="X318" s="120">
        <v>0</v>
      </c>
      <c r="Y318" s="120">
        <v>0</v>
      </c>
      <c r="Z318" s="120">
        <v>0</v>
      </c>
      <c r="AA318" s="120">
        <v>0</v>
      </c>
      <c r="AB318" s="120">
        <v>0</v>
      </c>
      <c r="AC318" s="103">
        <f>ROUND(N318*2.14%,2)</f>
        <v>85906.37</v>
      </c>
      <c r="AD318" s="103">
        <v>180000</v>
      </c>
      <c r="AE318" s="120">
        <v>0</v>
      </c>
      <c r="AF318" s="93">
        <v>2023</v>
      </c>
      <c r="AG318" s="93">
        <v>2023</v>
      </c>
      <c r="AH318" s="93">
        <v>2023</v>
      </c>
      <c r="AI318" s="107"/>
      <c r="AJ318" s="107"/>
      <c r="AK318" s="107"/>
      <c r="AL318" s="107"/>
      <c r="AM318" s="108" t="s">
        <v>16970</v>
      </c>
      <c r="AN318" s="108" t="s">
        <v>16953</v>
      </c>
      <c r="AO318" s="108">
        <v>0</v>
      </c>
      <c r="AP318" s="108" t="s">
        <v>16966</v>
      </c>
      <c r="AQ318" s="108" t="s">
        <v>16971</v>
      </c>
      <c r="AR318" s="108" t="s">
        <v>16960</v>
      </c>
      <c r="AS318" s="108"/>
      <c r="AT318" s="108"/>
      <c r="AU318" s="108"/>
      <c r="AV318" s="108"/>
      <c r="AW318" s="108" t="s">
        <v>925</v>
      </c>
      <c r="AX318" s="109">
        <v>569.1</v>
      </c>
      <c r="AY318" s="109">
        <v>540</v>
      </c>
      <c r="AZ318" s="108" t="s">
        <v>2968</v>
      </c>
      <c r="BA318" s="108" t="s">
        <v>17015</v>
      </c>
      <c r="BB318" s="110"/>
      <c r="BC318" s="111">
        <f t="shared" si="87"/>
        <v>32</v>
      </c>
      <c r="BJ318" s="79" t="str">
        <f>VLOOKUP(C318,BM:BO,3,FALSE)</f>
        <v>409.090</v>
      </c>
      <c r="BM318" s="79" t="s">
        <v>3551</v>
      </c>
      <c r="BN318" s="79" t="s">
        <v>1344</v>
      </c>
      <c r="BO318" s="79" t="s">
        <v>3552</v>
      </c>
      <c r="BU318" s="79" t="s">
        <v>3551</v>
      </c>
      <c r="BV318" s="79" t="s">
        <v>1344</v>
      </c>
      <c r="BW318" s="79" t="s">
        <v>3552</v>
      </c>
      <c r="CH318" s="105">
        <f t="shared" si="64"/>
        <v>-3.4924596548080444E-10</v>
      </c>
    </row>
    <row r="319" spans="1:115" x14ac:dyDescent="0.3">
      <c r="B319" s="106" t="s">
        <v>372</v>
      </c>
      <c r="C319" s="106"/>
      <c r="D319" s="102">
        <f t="shared" ref="D319:AE319" si="103">SUM(D320:D321)</f>
        <v>12813178.6</v>
      </c>
      <c r="E319" s="103">
        <f t="shared" si="103"/>
        <v>0</v>
      </c>
      <c r="F319" s="103">
        <f t="shared" si="103"/>
        <v>0</v>
      </c>
      <c r="G319" s="103">
        <f t="shared" si="103"/>
        <v>0</v>
      </c>
      <c r="H319" s="103">
        <f t="shared" si="103"/>
        <v>0</v>
      </c>
      <c r="I319" s="103">
        <f t="shared" si="103"/>
        <v>0</v>
      </c>
      <c r="J319" s="103">
        <f t="shared" si="103"/>
        <v>0</v>
      </c>
      <c r="K319" s="104">
        <f t="shared" si="103"/>
        <v>0</v>
      </c>
      <c r="L319" s="103">
        <f t="shared" si="103"/>
        <v>0</v>
      </c>
      <c r="M319" s="103">
        <f t="shared" si="103"/>
        <v>1658.62</v>
      </c>
      <c r="N319" s="103">
        <f t="shared" si="103"/>
        <v>12390437.73</v>
      </c>
      <c r="O319" s="103">
        <f t="shared" si="103"/>
        <v>0</v>
      </c>
      <c r="P319" s="103">
        <f t="shared" si="103"/>
        <v>0</v>
      </c>
      <c r="Q319" s="103">
        <f t="shared" si="103"/>
        <v>0</v>
      </c>
      <c r="R319" s="103">
        <f t="shared" si="103"/>
        <v>0</v>
      </c>
      <c r="S319" s="103">
        <f t="shared" si="103"/>
        <v>0</v>
      </c>
      <c r="T319" s="103">
        <f t="shared" si="103"/>
        <v>0</v>
      </c>
      <c r="U319" s="103">
        <f t="shared" si="103"/>
        <v>0</v>
      </c>
      <c r="V319" s="103">
        <f t="shared" si="103"/>
        <v>0</v>
      </c>
      <c r="W319" s="103">
        <f t="shared" si="103"/>
        <v>0</v>
      </c>
      <c r="X319" s="103">
        <f t="shared" si="103"/>
        <v>0</v>
      </c>
      <c r="Y319" s="103">
        <f t="shared" si="103"/>
        <v>0</v>
      </c>
      <c r="Z319" s="103">
        <f t="shared" si="103"/>
        <v>0</v>
      </c>
      <c r="AA319" s="103">
        <f t="shared" si="103"/>
        <v>0</v>
      </c>
      <c r="AB319" s="103">
        <f t="shared" si="103"/>
        <v>0</v>
      </c>
      <c r="AC319" s="103">
        <f t="shared" si="103"/>
        <v>222740.87</v>
      </c>
      <c r="AD319" s="103">
        <f t="shared" si="103"/>
        <v>200000</v>
      </c>
      <c r="AE319" s="103">
        <f t="shared" si="103"/>
        <v>0</v>
      </c>
      <c r="AF319" s="93" t="s">
        <v>17029</v>
      </c>
      <c r="AG319" s="93" t="s">
        <v>17029</v>
      </c>
      <c r="AH319" s="93" t="s">
        <v>17029</v>
      </c>
      <c r="AI319" s="107"/>
      <c r="AJ319" s="107"/>
      <c r="AK319" s="107"/>
      <c r="AL319" s="107"/>
      <c r="AM319" s="108"/>
      <c r="AN319" s="108"/>
      <c r="AO319" s="108"/>
      <c r="AP319" s="108"/>
      <c r="AQ319" s="108"/>
      <c r="AR319" s="108"/>
      <c r="AS319" s="108"/>
      <c r="AT319" s="108"/>
      <c r="AU319" s="108"/>
      <c r="AV319" s="108"/>
      <c r="AW319" s="108"/>
      <c r="AX319" s="109"/>
      <c r="AY319" s="109"/>
      <c r="AZ319" s="108"/>
      <c r="BA319" s="108"/>
      <c r="BB319" s="110"/>
      <c r="BC319" s="111">
        <f t="shared" si="87"/>
        <v>-1658.62</v>
      </c>
      <c r="BJ319" s="79" t="e">
        <f>VLOOKUP(C319,BM:BO,3,FALSE)</f>
        <v>#N/A</v>
      </c>
      <c r="BM319" s="79" t="s">
        <v>3553</v>
      </c>
      <c r="BN319" s="79" t="s">
        <v>3087</v>
      </c>
      <c r="BO319" s="79" t="s">
        <v>3555</v>
      </c>
      <c r="BU319" s="79" t="s">
        <v>3553</v>
      </c>
      <c r="BV319" s="79" t="s">
        <v>3087</v>
      </c>
      <c r="BW319" s="79" t="s">
        <v>3555</v>
      </c>
      <c r="CH319" s="105">
        <f t="shared" si="64"/>
        <v>-8.149072527885437E-10</v>
      </c>
    </row>
    <row r="320" spans="1:115" x14ac:dyDescent="0.3">
      <c r="A320" s="79">
        <v>1</v>
      </c>
      <c r="B320" s="112">
        <f>SUBTOTAL(9,$A$22:A320)</f>
        <v>265</v>
      </c>
      <c r="C320" s="118" t="s">
        <v>374</v>
      </c>
      <c r="D320" s="103">
        <f t="shared" ref="D320:D321" si="104">E320+F320+G320+H320+I320+J320+L320+N320+P320+R320+T320+U320+V320+W320+X320+Y320+Z320+AA320+AB320+AC320+AD320+AE320</f>
        <v>8846880</v>
      </c>
      <c r="E320" s="120">
        <v>0</v>
      </c>
      <c r="F320" s="120">
        <v>0</v>
      </c>
      <c r="G320" s="120">
        <v>0</v>
      </c>
      <c r="H320" s="120">
        <v>0</v>
      </c>
      <c r="I320" s="120">
        <v>0</v>
      </c>
      <c r="J320" s="120">
        <v>0</v>
      </c>
      <c r="K320" s="128">
        <v>0</v>
      </c>
      <c r="L320" s="120">
        <v>0</v>
      </c>
      <c r="M320" s="129">
        <v>1050</v>
      </c>
      <c r="N320" s="103">
        <v>8465713.7300000004</v>
      </c>
      <c r="O320" s="120">
        <v>0</v>
      </c>
      <c r="P320" s="120">
        <v>0</v>
      </c>
      <c r="Q320" s="103">
        <v>0</v>
      </c>
      <c r="R320" s="103">
        <v>0</v>
      </c>
      <c r="S320" s="120">
        <v>0</v>
      </c>
      <c r="T320" s="120">
        <v>0</v>
      </c>
      <c r="U320" s="120">
        <v>0</v>
      </c>
      <c r="V320" s="120">
        <v>0</v>
      </c>
      <c r="W320" s="120">
        <v>0</v>
      </c>
      <c r="X320" s="120">
        <v>0</v>
      </c>
      <c r="Y320" s="120">
        <v>0</v>
      </c>
      <c r="Z320" s="120">
        <v>0</v>
      </c>
      <c r="AA320" s="120">
        <v>0</v>
      </c>
      <c r="AB320" s="120">
        <v>0</v>
      </c>
      <c r="AC320" s="103">
        <f>ROUND(N320*2.14%,2)</f>
        <v>181166.27</v>
      </c>
      <c r="AD320" s="120">
        <v>200000</v>
      </c>
      <c r="AE320" s="120">
        <v>0</v>
      </c>
      <c r="AF320" s="93">
        <v>2023</v>
      </c>
      <c r="AG320" s="93">
        <v>2023</v>
      </c>
      <c r="AH320" s="93">
        <v>2023</v>
      </c>
      <c r="AI320" s="107"/>
      <c r="AJ320" s="107"/>
      <c r="AK320" s="107"/>
      <c r="AL320" s="107"/>
      <c r="AM320" s="108" t="s">
        <v>16957</v>
      </c>
      <c r="AN320" s="108" t="s">
        <v>16959</v>
      </c>
      <c r="AO320" s="108">
        <v>0</v>
      </c>
      <c r="AP320" s="108" t="s">
        <v>16975</v>
      </c>
      <c r="AQ320" s="108" t="s">
        <v>16961</v>
      </c>
      <c r="AR320" s="108" t="s">
        <v>16967</v>
      </c>
      <c r="AS320" s="108"/>
      <c r="AT320" s="108"/>
      <c r="AU320" s="108"/>
      <c r="AV320" s="108"/>
      <c r="AW320" s="108" t="s">
        <v>738</v>
      </c>
      <c r="AX320" s="109">
        <v>3766</v>
      </c>
      <c r="AY320" s="109">
        <v>1110</v>
      </c>
      <c r="AZ320" s="108" t="s">
        <v>2968</v>
      </c>
      <c r="BA320" s="108">
        <v>2006</v>
      </c>
      <c r="BB320" s="110"/>
      <c r="BC320" s="111">
        <f t="shared" si="87"/>
        <v>60</v>
      </c>
      <c r="BJ320" s="79" t="str">
        <f>VLOOKUP(C320,BM:BO,3,FALSE)</f>
        <v>1084.100</v>
      </c>
      <c r="BM320" s="79" t="s">
        <v>3556</v>
      </c>
      <c r="BN320" s="79" t="s">
        <v>3256</v>
      </c>
      <c r="BO320" s="79" t="s">
        <v>2985</v>
      </c>
      <c r="BU320" s="79" t="s">
        <v>3556</v>
      </c>
      <c r="BV320" s="79" t="s">
        <v>3256</v>
      </c>
      <c r="BW320" s="79" t="s">
        <v>2985</v>
      </c>
      <c r="CH320" s="105">
        <f t="shared" ref="CH320:CH383" si="105">D320-E320-F320-G320-H320-I320-J320-L320-N320-P320-R320-T320-U320-V320-W320-X320-Y320-Z320-AA320-AB320-AC320-AD320-AE320</f>
        <v>-4.3655745685100555E-10</v>
      </c>
    </row>
    <row r="321" spans="1:115" s="124" customFormat="1" x14ac:dyDescent="0.3">
      <c r="A321" s="79">
        <v>1</v>
      </c>
      <c r="B321" s="112">
        <f>SUBTOTAL(9,$A$22:A321)</f>
        <v>266</v>
      </c>
      <c r="C321" s="141" t="s">
        <v>13149</v>
      </c>
      <c r="D321" s="103">
        <f t="shared" si="104"/>
        <v>3966298.6</v>
      </c>
      <c r="E321" s="121">
        <v>0</v>
      </c>
      <c r="F321" s="121">
        <v>0</v>
      </c>
      <c r="G321" s="121">
        <v>0</v>
      </c>
      <c r="H321" s="121">
        <v>0</v>
      </c>
      <c r="I321" s="121">
        <v>0</v>
      </c>
      <c r="J321" s="121">
        <v>0</v>
      </c>
      <c r="K321" s="131">
        <v>0</v>
      </c>
      <c r="L321" s="121">
        <v>0</v>
      </c>
      <c r="M321" s="121">
        <v>608.62</v>
      </c>
      <c r="N321" s="121">
        <v>3924724</v>
      </c>
      <c r="O321" s="121">
        <v>0</v>
      </c>
      <c r="P321" s="121">
        <v>0</v>
      </c>
      <c r="Q321" s="121">
        <v>0</v>
      </c>
      <c r="R321" s="121">
        <v>0</v>
      </c>
      <c r="S321" s="121">
        <v>0</v>
      </c>
      <c r="T321" s="121">
        <v>0</v>
      </c>
      <c r="U321" s="121">
        <v>0</v>
      </c>
      <c r="V321" s="121">
        <v>0</v>
      </c>
      <c r="W321" s="121">
        <v>0</v>
      </c>
      <c r="X321" s="121">
        <v>0</v>
      </c>
      <c r="Y321" s="121">
        <v>0</v>
      </c>
      <c r="Z321" s="121">
        <v>0</v>
      </c>
      <c r="AA321" s="121">
        <v>0</v>
      </c>
      <c r="AB321" s="121">
        <v>0</v>
      </c>
      <c r="AC321" s="121">
        <f>ROUND(N321*1.0593%,2)+ROUND(E321*1.0593%,2)+ROUND(F321*1.0593%,2)+ROUND(G321*1.0593%,2)+ROUND(H321*1.0593%,2)+ROUND(I321*1.0593%,2)+ROUND(J321*1.0593%,2)+ROUND(L321*1.0593%,2)+ROUND(P321*1.0593%,2)+ROUND(R321*1.0593%,2)+ROUND(T321*1.0593%,2)+ROUND(U321*1.0593%,2)+ROUND(V321*1.0593%,2)+ROUND(W321*1.0593%,2)+ROUND(X321*1.0593%,2)+ROUND(Y321*1.0593%,2)+ROUND(Z321*1.0593%,2)+ROUND(AA321*1.0593%,2)+ROUND(AB321*1.0593%,2)</f>
        <v>41574.6</v>
      </c>
      <c r="AD321" s="120">
        <v>0</v>
      </c>
      <c r="AE321" s="121">
        <v>0</v>
      </c>
      <c r="AF321" s="122" t="s">
        <v>17055</v>
      </c>
      <c r="AG321" s="122">
        <v>2023</v>
      </c>
      <c r="AH321" s="123">
        <v>2023</v>
      </c>
      <c r="AT321" s="124" t="e">
        <f>VLOOKUP(C321,AW:AX,2,FALSE)</f>
        <v>#N/A</v>
      </c>
      <c r="BW321" s="125"/>
      <c r="CE321" s="124" t="e">
        <f>VLOOKUP(C321,CF:CG,2,FALSE)</f>
        <v>#N/A</v>
      </c>
      <c r="CH321" s="105">
        <f t="shared" si="105"/>
        <v>9.4587448984384537E-11</v>
      </c>
      <c r="CL321" s="124" t="e">
        <f>VLOOKUP(C321,CM:CN,2,FALSE)</f>
        <v>#N/A</v>
      </c>
      <c r="DK321" s="124" t="e">
        <f>VLOOKUP(C321,DL:DM,2,FALSE)</f>
        <v>#N/A</v>
      </c>
    </row>
    <row r="322" spans="1:115" x14ac:dyDescent="0.3">
      <c r="B322" s="106" t="s">
        <v>17318</v>
      </c>
      <c r="C322" s="106"/>
      <c r="D322" s="102">
        <f>D323</f>
        <v>6053981.6200000001</v>
      </c>
      <c r="E322" s="103">
        <f t="shared" ref="E322:AE322" si="106">E323</f>
        <v>0</v>
      </c>
      <c r="F322" s="103">
        <f t="shared" si="106"/>
        <v>0</v>
      </c>
      <c r="G322" s="103">
        <f t="shared" si="106"/>
        <v>0</v>
      </c>
      <c r="H322" s="103">
        <f t="shared" si="106"/>
        <v>0</v>
      </c>
      <c r="I322" s="103">
        <f t="shared" si="106"/>
        <v>0</v>
      </c>
      <c r="J322" s="103">
        <f t="shared" si="106"/>
        <v>0</v>
      </c>
      <c r="K322" s="104">
        <f t="shared" si="106"/>
        <v>0</v>
      </c>
      <c r="L322" s="103">
        <f t="shared" si="106"/>
        <v>0</v>
      </c>
      <c r="M322" s="103">
        <f t="shared" si="106"/>
        <v>847.6</v>
      </c>
      <c r="N322" s="103">
        <f t="shared" si="106"/>
        <v>5990524</v>
      </c>
      <c r="O322" s="103">
        <f t="shared" si="106"/>
        <v>0</v>
      </c>
      <c r="P322" s="103">
        <f t="shared" si="106"/>
        <v>0</v>
      </c>
      <c r="Q322" s="103">
        <f t="shared" si="106"/>
        <v>0</v>
      </c>
      <c r="R322" s="103">
        <f t="shared" si="106"/>
        <v>0</v>
      </c>
      <c r="S322" s="103">
        <f t="shared" si="106"/>
        <v>0</v>
      </c>
      <c r="T322" s="103">
        <f t="shared" si="106"/>
        <v>0</v>
      </c>
      <c r="U322" s="103">
        <f t="shared" si="106"/>
        <v>0</v>
      </c>
      <c r="V322" s="103">
        <f t="shared" si="106"/>
        <v>0</v>
      </c>
      <c r="W322" s="103">
        <f t="shared" si="106"/>
        <v>0</v>
      </c>
      <c r="X322" s="103">
        <f t="shared" si="106"/>
        <v>0</v>
      </c>
      <c r="Y322" s="103">
        <f t="shared" si="106"/>
        <v>0</v>
      </c>
      <c r="Z322" s="103">
        <f t="shared" si="106"/>
        <v>0</v>
      </c>
      <c r="AA322" s="103">
        <f t="shared" si="106"/>
        <v>0</v>
      </c>
      <c r="AB322" s="103">
        <f t="shared" si="106"/>
        <v>0</v>
      </c>
      <c r="AC322" s="103">
        <f t="shared" si="106"/>
        <v>63457.62</v>
      </c>
      <c r="AD322" s="103">
        <f t="shared" si="106"/>
        <v>0</v>
      </c>
      <c r="AE322" s="103">
        <f t="shared" si="106"/>
        <v>0</v>
      </c>
      <c r="AF322" s="93" t="s">
        <v>17029</v>
      </c>
      <c r="AG322" s="93" t="s">
        <v>17029</v>
      </c>
      <c r="AH322" s="93" t="s">
        <v>17029</v>
      </c>
      <c r="AI322" s="107"/>
      <c r="AJ322" s="107"/>
      <c r="AK322" s="107"/>
      <c r="AL322" s="107"/>
      <c r="AM322" s="108"/>
      <c r="AN322" s="108"/>
      <c r="AO322" s="108"/>
      <c r="AP322" s="108"/>
      <c r="AQ322" s="108"/>
      <c r="AR322" s="108"/>
      <c r="AS322" s="108"/>
      <c r="AT322" s="108"/>
      <c r="AU322" s="108"/>
      <c r="AV322" s="108"/>
      <c r="AW322" s="108"/>
      <c r="AX322" s="109"/>
      <c r="AY322" s="109"/>
      <c r="AZ322" s="108"/>
      <c r="BA322" s="108"/>
      <c r="BB322" s="110"/>
      <c r="BC322" s="111"/>
      <c r="CH322" s="105">
        <f t="shared" si="105"/>
        <v>1.0913936421275139E-10</v>
      </c>
    </row>
    <row r="323" spans="1:115" s="124" customFormat="1" x14ac:dyDescent="0.3">
      <c r="A323" s="79">
        <v>1</v>
      </c>
      <c r="B323" s="112">
        <f>SUBTOTAL(9,$A$22:A323)</f>
        <v>267</v>
      </c>
      <c r="C323" s="141" t="s">
        <v>2307</v>
      </c>
      <c r="D323" s="103">
        <f>E323+F323+G323+H323+I323+J323+L323+N323+P323+R323+T323+U323+V323+W323+X323+Y323+Z323+AA323+AB323+AC323+AD323+AE323</f>
        <v>6053981.6200000001</v>
      </c>
      <c r="E323" s="121">
        <v>0</v>
      </c>
      <c r="F323" s="121">
        <v>0</v>
      </c>
      <c r="G323" s="121">
        <v>0</v>
      </c>
      <c r="H323" s="121">
        <v>0</v>
      </c>
      <c r="I323" s="121">
        <v>0</v>
      </c>
      <c r="J323" s="121">
        <v>0</v>
      </c>
      <c r="K323" s="131">
        <v>0</v>
      </c>
      <c r="L323" s="121">
        <v>0</v>
      </c>
      <c r="M323" s="121">
        <v>847.6</v>
      </c>
      <c r="N323" s="121">
        <v>5990524</v>
      </c>
      <c r="O323" s="121">
        <v>0</v>
      </c>
      <c r="P323" s="121">
        <v>0</v>
      </c>
      <c r="Q323" s="121">
        <v>0</v>
      </c>
      <c r="R323" s="121">
        <v>0</v>
      </c>
      <c r="S323" s="121">
        <v>0</v>
      </c>
      <c r="T323" s="121">
        <v>0</v>
      </c>
      <c r="U323" s="121">
        <v>0</v>
      </c>
      <c r="V323" s="121">
        <v>0</v>
      </c>
      <c r="W323" s="121">
        <v>0</v>
      </c>
      <c r="X323" s="121">
        <v>0</v>
      </c>
      <c r="Y323" s="121">
        <v>0</v>
      </c>
      <c r="Z323" s="121">
        <v>0</v>
      </c>
      <c r="AA323" s="121">
        <v>0</v>
      </c>
      <c r="AB323" s="121">
        <v>0</v>
      </c>
      <c r="AC323" s="121">
        <f>ROUND(N323*1.0593%,2)+ROUND(E323*1.0593%,2)+ROUND(F323*1.0593%,2)+ROUND(G323*1.0593%,2)+ROUND(H323*1.0593%,2)+ROUND(I323*1.0593%,2)+ROUND(J323*1.0593%,2)+ROUND(L323*1.0593%,2)+ROUND(P323*1.0593%,2)+ROUND(R323*1.0593%,2)+ROUND(T323*1.0593%,2)+ROUND(U323*1.0593%,2)+ROUND(V323*1.0593%,2)+ROUND(W323*1.0593%,2)+ROUND(X323*1.0593%,2)+ROUND(Y323*1.0593%,2)+ROUND(Z323*1.0593%,2)+ROUND(AA323*1.0593%,2)+ROUND(AB323*1.0593%,2)</f>
        <v>63457.62</v>
      </c>
      <c r="AD323" s="121">
        <v>0</v>
      </c>
      <c r="AE323" s="121">
        <v>0</v>
      </c>
      <c r="AF323" s="122" t="s">
        <v>17055</v>
      </c>
      <c r="AG323" s="122">
        <v>2023</v>
      </c>
      <c r="AH323" s="123">
        <v>2023</v>
      </c>
      <c r="AT323" s="124" t="e">
        <f>VLOOKUP(C323,AW:AX,2,FALSE)</f>
        <v>#N/A</v>
      </c>
      <c r="BW323" s="125"/>
      <c r="CE323" s="124">
        <f>VLOOKUP(C323,CF:CG,2,FALSE)</f>
        <v>1</v>
      </c>
      <c r="CH323" s="105">
        <f t="shared" si="105"/>
        <v>1.0913936421275139E-10</v>
      </c>
      <c r="CL323" s="124" t="e">
        <f>VLOOKUP(C323,CM:CN,2,FALSE)</f>
        <v>#N/A</v>
      </c>
      <c r="DK323" s="124" t="e">
        <f>VLOOKUP(C323,DL:DM,2,FALSE)</f>
        <v>#N/A</v>
      </c>
    </row>
    <row r="324" spans="1:115" x14ac:dyDescent="0.3">
      <c r="B324" s="106" t="s">
        <v>219</v>
      </c>
      <c r="C324" s="106"/>
      <c r="D324" s="102">
        <f>SUM(D325:D326)</f>
        <v>4363475.25</v>
      </c>
      <c r="E324" s="103">
        <f t="shared" ref="E324:AE324" si="107">SUM(E325:E326)</f>
        <v>0</v>
      </c>
      <c r="F324" s="103">
        <f t="shared" si="107"/>
        <v>0</v>
      </c>
      <c r="G324" s="103">
        <f t="shared" si="107"/>
        <v>0</v>
      </c>
      <c r="H324" s="103">
        <f t="shared" si="107"/>
        <v>0</v>
      </c>
      <c r="I324" s="103">
        <f t="shared" si="107"/>
        <v>0</v>
      </c>
      <c r="J324" s="103">
        <f t="shared" si="107"/>
        <v>0</v>
      </c>
      <c r="K324" s="104">
        <f t="shared" si="107"/>
        <v>0</v>
      </c>
      <c r="L324" s="103">
        <f t="shared" si="107"/>
        <v>0</v>
      </c>
      <c r="M324" s="103">
        <f t="shared" si="107"/>
        <v>0</v>
      </c>
      <c r="N324" s="103">
        <f t="shared" si="107"/>
        <v>0</v>
      </c>
      <c r="O324" s="103">
        <f t="shared" si="107"/>
        <v>0</v>
      </c>
      <c r="P324" s="103">
        <f t="shared" si="107"/>
        <v>0</v>
      </c>
      <c r="Q324" s="103">
        <f t="shared" si="107"/>
        <v>790.6</v>
      </c>
      <c r="R324" s="103">
        <f t="shared" si="107"/>
        <v>4183563.66</v>
      </c>
      <c r="S324" s="103">
        <f t="shared" si="107"/>
        <v>0</v>
      </c>
      <c r="T324" s="103">
        <f t="shared" si="107"/>
        <v>0</v>
      </c>
      <c r="U324" s="103">
        <f t="shared" si="107"/>
        <v>0</v>
      </c>
      <c r="V324" s="103">
        <f t="shared" si="107"/>
        <v>0</v>
      </c>
      <c r="W324" s="103">
        <f t="shared" si="107"/>
        <v>0</v>
      </c>
      <c r="X324" s="103">
        <f t="shared" si="107"/>
        <v>0</v>
      </c>
      <c r="Y324" s="103">
        <f t="shared" si="107"/>
        <v>0</v>
      </c>
      <c r="Z324" s="103">
        <f t="shared" si="107"/>
        <v>0</v>
      </c>
      <c r="AA324" s="103">
        <f t="shared" si="107"/>
        <v>0</v>
      </c>
      <c r="AB324" s="103">
        <f t="shared" si="107"/>
        <v>0</v>
      </c>
      <c r="AC324" s="103">
        <f t="shared" si="107"/>
        <v>89528.26</v>
      </c>
      <c r="AD324" s="103">
        <f t="shared" si="107"/>
        <v>90383.33</v>
      </c>
      <c r="AE324" s="103">
        <f t="shared" si="107"/>
        <v>0</v>
      </c>
      <c r="AF324" s="93" t="s">
        <v>17029</v>
      </c>
      <c r="AG324" s="93" t="s">
        <v>17029</v>
      </c>
      <c r="AH324" s="93" t="s">
        <v>17029</v>
      </c>
      <c r="AI324" s="107"/>
      <c r="AJ324" s="107"/>
      <c r="AK324" s="107"/>
      <c r="AL324" s="107"/>
      <c r="AM324" s="108"/>
      <c r="AN324" s="108"/>
      <c r="AO324" s="108"/>
      <c r="AP324" s="108"/>
      <c r="AQ324" s="108"/>
      <c r="AR324" s="108"/>
      <c r="AS324" s="108"/>
      <c r="AT324" s="108"/>
      <c r="AU324" s="108"/>
      <c r="AV324" s="108"/>
      <c r="AW324" s="108"/>
      <c r="AX324" s="109"/>
      <c r="AY324" s="109"/>
      <c r="AZ324" s="108"/>
      <c r="BA324" s="108"/>
      <c r="BB324" s="110"/>
      <c r="BC324" s="111">
        <f t="shared" si="87"/>
        <v>0</v>
      </c>
      <c r="BJ324" s="79" t="e">
        <f>VLOOKUP(C324,BM:BO,3,FALSE)</f>
        <v>#N/A</v>
      </c>
      <c r="BM324" s="79" t="s">
        <v>647</v>
      </c>
      <c r="BN324" s="79" t="s">
        <v>2985</v>
      </c>
      <c r="BO324" s="79" t="s">
        <v>3273</v>
      </c>
      <c r="BU324" s="79" t="s">
        <v>647</v>
      </c>
      <c r="BV324" s="79" t="s">
        <v>2985</v>
      </c>
      <c r="BW324" s="79" t="s">
        <v>3273</v>
      </c>
      <c r="CH324" s="105">
        <f t="shared" si="105"/>
        <v>-1.4551915228366852E-10</v>
      </c>
    </row>
    <row r="325" spans="1:115" x14ac:dyDescent="0.3">
      <c r="A325" s="79">
        <v>1</v>
      </c>
      <c r="B325" s="112">
        <f>SUBTOTAL(9,$A$22:A325)</f>
        <v>268</v>
      </c>
      <c r="C325" s="118" t="s">
        <v>227</v>
      </c>
      <c r="D325" s="103">
        <f t="shared" ref="D325:D326" si="108">E325+F325+G325+H325+I325+J325+L325+N325+P325+R325+T325+U325+V325+W325+X325+Y325+Z325+AA325+AB325+AC325+AD325+AE325</f>
        <v>90383.33</v>
      </c>
      <c r="E325" s="120">
        <v>0</v>
      </c>
      <c r="F325" s="120">
        <v>0</v>
      </c>
      <c r="G325" s="120">
        <v>0</v>
      </c>
      <c r="H325" s="120">
        <v>0</v>
      </c>
      <c r="I325" s="120">
        <v>0</v>
      </c>
      <c r="J325" s="120">
        <v>0</v>
      </c>
      <c r="K325" s="128">
        <v>0</v>
      </c>
      <c r="L325" s="120">
        <v>0</v>
      </c>
      <c r="M325" s="129">
        <v>0</v>
      </c>
      <c r="N325" s="103">
        <v>0</v>
      </c>
      <c r="O325" s="120">
        <v>0</v>
      </c>
      <c r="P325" s="120">
        <v>0</v>
      </c>
      <c r="Q325" s="103">
        <v>0</v>
      </c>
      <c r="R325" s="103">
        <v>0</v>
      </c>
      <c r="S325" s="120">
        <v>0</v>
      </c>
      <c r="T325" s="120">
        <v>0</v>
      </c>
      <c r="U325" s="120">
        <v>0</v>
      </c>
      <c r="V325" s="120">
        <v>0</v>
      </c>
      <c r="W325" s="120">
        <v>0</v>
      </c>
      <c r="X325" s="120">
        <v>0</v>
      </c>
      <c r="Y325" s="120">
        <v>0</v>
      </c>
      <c r="Z325" s="120">
        <v>0</v>
      </c>
      <c r="AA325" s="120">
        <v>0</v>
      </c>
      <c r="AB325" s="120">
        <v>0</v>
      </c>
      <c r="AC325" s="103">
        <f>ROUND(N325*2.14%,2)</f>
        <v>0</v>
      </c>
      <c r="AD325" s="103">
        <v>90383.33</v>
      </c>
      <c r="AE325" s="120">
        <v>0</v>
      </c>
      <c r="AF325" s="93">
        <v>2023</v>
      </c>
      <c r="AG325" s="93" t="s">
        <v>17055</v>
      </c>
      <c r="AH325" s="93" t="s">
        <v>17055</v>
      </c>
      <c r="AI325" s="107"/>
      <c r="AJ325" s="107"/>
      <c r="AK325" s="107"/>
      <c r="AL325" s="107"/>
      <c r="AM325" s="108" t="s">
        <v>16965</v>
      </c>
      <c r="AN325" s="108" t="s">
        <v>16956</v>
      </c>
      <c r="AO325" s="108">
        <v>0</v>
      </c>
      <c r="AP325" s="108" t="s">
        <v>16977</v>
      </c>
      <c r="AQ325" s="108" t="s">
        <v>16969</v>
      </c>
      <c r="AR325" s="108">
        <v>0</v>
      </c>
      <c r="AS325" s="108" t="s">
        <v>16984</v>
      </c>
      <c r="AT325" s="108"/>
      <c r="AU325" s="108"/>
      <c r="AV325" s="108"/>
      <c r="AW325" s="108" t="s">
        <v>665</v>
      </c>
      <c r="AX325" s="109">
        <v>614.5</v>
      </c>
      <c r="AY325" s="109">
        <v>585</v>
      </c>
      <c r="AZ325" s="108" t="s">
        <v>2968</v>
      </c>
      <c r="BA325" s="108" t="s">
        <v>17015</v>
      </c>
      <c r="BB325" s="110"/>
      <c r="BC325" s="111">
        <f t="shared" si="87"/>
        <v>585</v>
      </c>
      <c r="BJ325" s="79" t="str">
        <f>VLOOKUP(C325,BM:BO,3,FALSE)</f>
        <v>450.200</v>
      </c>
      <c r="BM325" s="79" t="s">
        <v>3274</v>
      </c>
      <c r="BN325" s="79" t="s">
        <v>1344</v>
      </c>
      <c r="BO325" s="79" t="s">
        <v>3065</v>
      </c>
      <c r="BU325" s="79" t="s">
        <v>3274</v>
      </c>
      <c r="BV325" s="79" t="s">
        <v>1344</v>
      </c>
      <c r="BW325" s="79" t="s">
        <v>3065</v>
      </c>
      <c r="CH325" s="105">
        <f t="shared" si="105"/>
        <v>0</v>
      </c>
    </row>
    <row r="326" spans="1:115" s="124" customFormat="1" x14ac:dyDescent="0.3">
      <c r="A326" s="79">
        <v>1</v>
      </c>
      <c r="B326" s="112">
        <f>SUBTOTAL(9,$A$22:A326)</f>
        <v>269</v>
      </c>
      <c r="C326" s="141" t="s">
        <v>14678</v>
      </c>
      <c r="D326" s="103">
        <f t="shared" si="108"/>
        <v>4273091.92</v>
      </c>
      <c r="E326" s="121">
        <v>0</v>
      </c>
      <c r="F326" s="121">
        <v>0</v>
      </c>
      <c r="G326" s="121">
        <v>0</v>
      </c>
      <c r="H326" s="121">
        <v>0</v>
      </c>
      <c r="I326" s="121">
        <v>0</v>
      </c>
      <c r="J326" s="121">
        <v>0</v>
      </c>
      <c r="K326" s="131">
        <v>0</v>
      </c>
      <c r="L326" s="121">
        <v>0</v>
      </c>
      <c r="M326" s="121">
        <v>0</v>
      </c>
      <c r="N326" s="121">
        <v>0</v>
      </c>
      <c r="O326" s="121">
        <v>0</v>
      </c>
      <c r="P326" s="121">
        <v>0</v>
      </c>
      <c r="Q326" s="121">
        <v>790.6</v>
      </c>
      <c r="R326" s="121">
        <f>4118475.56+65088.1</f>
        <v>4183563.66</v>
      </c>
      <c r="S326" s="121">
        <v>0</v>
      </c>
      <c r="T326" s="121">
        <v>0</v>
      </c>
      <c r="U326" s="121">
        <v>0</v>
      </c>
      <c r="V326" s="121">
        <v>0</v>
      </c>
      <c r="W326" s="121">
        <v>0</v>
      </c>
      <c r="X326" s="121">
        <v>0</v>
      </c>
      <c r="Y326" s="121">
        <v>0</v>
      </c>
      <c r="Z326" s="121">
        <v>0</v>
      </c>
      <c r="AA326" s="121">
        <v>0</v>
      </c>
      <c r="AB326" s="121">
        <v>0</v>
      </c>
      <c r="AC326" s="146">
        <f>ROUND(N326*2.14%,2)+ROUND(E326*2.14%,2)+ROUND(F326*2.14%,2)+ROUND(G326*2.14%,2)+ROUND(H326*2.14%,2)+ROUND(I326*2.14%,2)+ROUND(J326*2.14%,2)+ROUND(L326*2.14%,2)+ROUND(P326*2.14%,2)+ROUND(R326*2.14%,2)+ROUND(T326*2.14%,2)+ROUND(U326*2.14%,2)+ROUND(V326*2.14%,2)+ROUND(W326*2.14%,2)+ROUND(X326*2.14%,2)+ROUND(Y326*2.14%,2)+ROUND(Z326*2.14%,2)+ROUND(AA326*2.14%,2)+ROUND(AB326*2.14%,2)</f>
        <v>89528.26</v>
      </c>
      <c r="AD326" s="121">
        <v>0</v>
      </c>
      <c r="AE326" s="121">
        <v>0</v>
      </c>
      <c r="AF326" s="122" t="s">
        <v>17055</v>
      </c>
      <c r="AG326" s="122">
        <v>2023</v>
      </c>
      <c r="AH326" s="123">
        <v>2023</v>
      </c>
      <c r="AT326" s="124" t="e">
        <f>VLOOKUP(C326,AW:AX,2,FALSE)</f>
        <v>#N/A</v>
      </c>
      <c r="BW326" s="125"/>
      <c r="CA326" s="124" t="e">
        <f>VLOOKUP(C326,CB:CC,2,FALSE)</f>
        <v>#N/A</v>
      </c>
      <c r="CE326" s="124" t="e">
        <f>VLOOKUP(C326,CF:CG,2,FALSE)</f>
        <v>#N/A</v>
      </c>
      <c r="CH326" s="105">
        <f t="shared" si="105"/>
        <v>-2.1827872842550278E-10</v>
      </c>
      <c r="CL326" s="124" t="e">
        <f>VLOOKUP(C326,CM:CN,2,FALSE)</f>
        <v>#N/A</v>
      </c>
      <c r="DK326" s="124" t="e">
        <f>VLOOKUP(C326,DL:DM,2,FALSE)</f>
        <v>#N/A</v>
      </c>
    </row>
    <row r="327" spans="1:115" x14ac:dyDescent="0.3">
      <c r="B327" s="106" t="s">
        <v>220</v>
      </c>
      <c r="C327" s="106"/>
      <c r="D327" s="102">
        <f t="shared" ref="D327:AE327" si="109">SUM(D328:D331)</f>
        <v>42438187.579999998</v>
      </c>
      <c r="E327" s="103">
        <f t="shared" si="109"/>
        <v>1178494.68</v>
      </c>
      <c r="F327" s="103">
        <f t="shared" si="109"/>
        <v>1854773.4</v>
      </c>
      <c r="G327" s="103">
        <f t="shared" si="109"/>
        <v>10554720.130000001</v>
      </c>
      <c r="H327" s="103">
        <f t="shared" si="109"/>
        <v>1118599.43</v>
      </c>
      <c r="I327" s="103">
        <f t="shared" si="109"/>
        <v>2497063.38</v>
      </c>
      <c r="J327" s="103">
        <f t="shared" si="109"/>
        <v>0</v>
      </c>
      <c r="K327" s="104">
        <f t="shared" si="109"/>
        <v>0</v>
      </c>
      <c r="L327" s="103">
        <f t="shared" si="109"/>
        <v>0</v>
      </c>
      <c r="M327" s="103">
        <f t="shared" si="109"/>
        <v>2973.42</v>
      </c>
      <c r="N327" s="103">
        <f t="shared" si="109"/>
        <v>23720348.780000001</v>
      </c>
      <c r="O327" s="103">
        <f t="shared" si="109"/>
        <v>0</v>
      </c>
      <c r="P327" s="103">
        <f t="shared" si="109"/>
        <v>0</v>
      </c>
      <c r="Q327" s="103">
        <f t="shared" si="109"/>
        <v>0</v>
      </c>
      <c r="R327" s="103">
        <f t="shared" si="109"/>
        <v>0</v>
      </c>
      <c r="S327" s="103">
        <f t="shared" si="109"/>
        <v>0</v>
      </c>
      <c r="T327" s="103">
        <f t="shared" si="109"/>
        <v>0</v>
      </c>
      <c r="U327" s="103">
        <f t="shared" si="109"/>
        <v>0</v>
      </c>
      <c r="V327" s="103">
        <f t="shared" si="109"/>
        <v>0</v>
      </c>
      <c r="W327" s="103">
        <f t="shared" si="109"/>
        <v>0</v>
      </c>
      <c r="X327" s="103">
        <f t="shared" si="109"/>
        <v>0</v>
      </c>
      <c r="Y327" s="103">
        <f t="shared" si="109"/>
        <v>0</v>
      </c>
      <c r="Z327" s="103">
        <f t="shared" si="109"/>
        <v>0</v>
      </c>
      <c r="AA327" s="103">
        <f t="shared" si="109"/>
        <v>0</v>
      </c>
      <c r="AB327" s="103">
        <f t="shared" si="109"/>
        <v>0</v>
      </c>
      <c r="AC327" s="103">
        <f t="shared" si="109"/>
        <v>870053.4</v>
      </c>
      <c r="AD327" s="103">
        <f t="shared" si="109"/>
        <v>644134.38</v>
      </c>
      <c r="AE327" s="103">
        <f t="shared" si="109"/>
        <v>0</v>
      </c>
      <c r="AF327" s="93" t="s">
        <v>17029</v>
      </c>
      <c r="AG327" s="93" t="s">
        <v>17029</v>
      </c>
      <c r="AH327" s="93" t="s">
        <v>17029</v>
      </c>
      <c r="AI327" s="107"/>
      <c r="AJ327" s="107"/>
      <c r="AK327" s="107"/>
      <c r="AL327" s="107"/>
      <c r="AM327" s="108"/>
      <c r="AN327" s="108"/>
      <c r="AO327" s="108"/>
      <c r="AP327" s="108"/>
      <c r="AQ327" s="108"/>
      <c r="AR327" s="108"/>
      <c r="AS327" s="108"/>
      <c r="AT327" s="108"/>
      <c r="AU327" s="108"/>
      <c r="AV327" s="108"/>
      <c r="AW327" s="108"/>
      <c r="AX327" s="109"/>
      <c r="AY327" s="109"/>
      <c r="AZ327" s="108"/>
      <c r="BA327" s="108"/>
      <c r="BB327" s="110"/>
      <c r="BC327" s="111">
        <f t="shared" si="87"/>
        <v>-2973.42</v>
      </c>
      <c r="BJ327" s="79" t="e">
        <f>VLOOKUP(C327,BM:BO,3,FALSE)</f>
        <v>#N/A</v>
      </c>
      <c r="BM327" s="79" t="s">
        <v>3276</v>
      </c>
      <c r="BN327" s="79" t="s">
        <v>3101</v>
      </c>
      <c r="BO327" s="79" t="s">
        <v>3277</v>
      </c>
      <c r="BU327" s="79" t="s">
        <v>3276</v>
      </c>
      <c r="BV327" s="79" t="s">
        <v>3101</v>
      </c>
      <c r="BW327" s="79" t="s">
        <v>3277</v>
      </c>
      <c r="CH327" s="105">
        <f t="shared" si="105"/>
        <v>-2.5611370801925659E-9</v>
      </c>
    </row>
    <row r="328" spans="1:115" x14ac:dyDescent="0.3">
      <c r="A328" s="79">
        <v>1</v>
      </c>
      <c r="B328" s="112">
        <f>SUBTOTAL(9,$A$22:A328)</f>
        <v>270</v>
      </c>
      <c r="C328" s="113" t="s">
        <v>225</v>
      </c>
      <c r="D328" s="103">
        <f t="shared" ref="D328:D331" si="110">E328+F328+G328+H328+I328+J328+L328+N328+P328+R328+T328+U328+V328+W328+X328+Y328+Z328+AA328+AB328+AC328+AD328+AE328</f>
        <v>10322934.949999999</v>
      </c>
      <c r="E328" s="103">
        <v>0</v>
      </c>
      <c r="F328" s="103">
        <v>0</v>
      </c>
      <c r="G328" s="103">
        <v>0</v>
      </c>
      <c r="H328" s="103">
        <v>0</v>
      </c>
      <c r="I328" s="103">
        <v>0</v>
      </c>
      <c r="J328" s="103">
        <v>0</v>
      </c>
      <c r="K328" s="104">
        <v>0</v>
      </c>
      <c r="L328" s="103">
        <v>0</v>
      </c>
      <c r="M328" s="103">
        <v>1225</v>
      </c>
      <c r="N328" s="103">
        <v>9909300.9600000009</v>
      </c>
      <c r="O328" s="103">
        <v>0</v>
      </c>
      <c r="P328" s="103">
        <v>0</v>
      </c>
      <c r="Q328" s="103">
        <v>0</v>
      </c>
      <c r="R328" s="103">
        <v>0</v>
      </c>
      <c r="S328" s="103">
        <v>0</v>
      </c>
      <c r="T328" s="103">
        <v>0</v>
      </c>
      <c r="U328" s="103">
        <v>0</v>
      </c>
      <c r="V328" s="103">
        <v>0</v>
      </c>
      <c r="W328" s="103">
        <v>0</v>
      </c>
      <c r="X328" s="103">
        <v>0</v>
      </c>
      <c r="Y328" s="103">
        <v>0</v>
      </c>
      <c r="Z328" s="103">
        <v>0</v>
      </c>
      <c r="AA328" s="103">
        <v>0</v>
      </c>
      <c r="AB328" s="103">
        <v>0</v>
      </c>
      <c r="AC328" s="103">
        <f>ROUND(N328*2.14%,2)</f>
        <v>212059.04</v>
      </c>
      <c r="AD328" s="120">
        <v>201574.95</v>
      </c>
      <c r="AE328" s="103">
        <v>0</v>
      </c>
      <c r="AF328" s="93">
        <v>2023</v>
      </c>
      <c r="AG328" s="93">
        <v>2023</v>
      </c>
      <c r="AH328" s="93">
        <v>2023</v>
      </c>
      <c r="AI328" s="107"/>
      <c r="AJ328" s="107"/>
      <c r="AK328" s="107"/>
      <c r="AL328" s="107"/>
      <c r="AM328" s="108" t="s">
        <v>16956</v>
      </c>
      <c r="AN328" s="108">
        <v>2015</v>
      </c>
      <c r="AO328" s="108">
        <v>0</v>
      </c>
      <c r="AP328" s="108" t="s">
        <v>16977</v>
      </c>
      <c r="AQ328" s="108" t="s">
        <v>16974</v>
      </c>
      <c r="AR328" s="108">
        <v>0</v>
      </c>
      <c r="AS328" s="108"/>
      <c r="AT328" s="108" t="s">
        <v>16978</v>
      </c>
      <c r="AU328" s="116">
        <v>190491.61</v>
      </c>
      <c r="AV328" s="116">
        <v>1429982.69</v>
      </c>
      <c r="AW328" s="108" t="s">
        <v>619</v>
      </c>
      <c r="AX328" s="109">
        <v>2484.9</v>
      </c>
      <c r="AY328" s="109">
        <v>1133.8</v>
      </c>
      <c r="AZ328" s="108" t="s">
        <v>2968</v>
      </c>
      <c r="BA328" s="108" t="s">
        <v>17015</v>
      </c>
      <c r="BB328" s="110"/>
      <c r="BC328" s="111">
        <f t="shared" si="87"/>
        <v>-91.200000000000045</v>
      </c>
      <c r="BJ328" s="79" t="str">
        <f>VLOOKUP(C328,BM:BO,3,FALSE)</f>
        <v>нет данных</v>
      </c>
      <c r="BM328" s="79" t="s">
        <v>3278</v>
      </c>
      <c r="BN328" s="79" t="s">
        <v>668</v>
      </c>
      <c r="BO328" s="79" t="s">
        <v>3279</v>
      </c>
      <c r="BU328" s="79" t="s">
        <v>3278</v>
      </c>
      <c r="BV328" s="79" t="s">
        <v>668</v>
      </c>
      <c r="BW328" s="79" t="s">
        <v>3279</v>
      </c>
      <c r="CH328" s="105">
        <f t="shared" si="105"/>
        <v>-1.6589183360338211E-9</v>
      </c>
    </row>
    <row r="329" spans="1:115" x14ac:dyDescent="0.3">
      <c r="A329" s="79">
        <v>1</v>
      </c>
      <c r="B329" s="112">
        <f>SUBTOTAL(9,$A$22:A329)</f>
        <v>271</v>
      </c>
      <c r="C329" s="118" t="s">
        <v>226</v>
      </c>
      <c r="D329" s="103">
        <f t="shared" si="110"/>
        <v>5125664.7800000012</v>
      </c>
      <c r="E329" s="120">
        <v>0</v>
      </c>
      <c r="F329" s="120">
        <v>0</v>
      </c>
      <c r="G329" s="120">
        <v>0</v>
      </c>
      <c r="H329" s="120">
        <v>0</v>
      </c>
      <c r="I329" s="120">
        <v>0</v>
      </c>
      <c r="J329" s="120">
        <v>0</v>
      </c>
      <c r="K329" s="128">
        <v>0</v>
      </c>
      <c r="L329" s="120">
        <v>0</v>
      </c>
      <c r="M329" s="129">
        <v>615.5</v>
      </c>
      <c r="N329" s="103">
        <v>4901073.82</v>
      </c>
      <c r="O329" s="120">
        <v>0</v>
      </c>
      <c r="P329" s="120">
        <v>0</v>
      </c>
      <c r="Q329" s="103">
        <v>0</v>
      </c>
      <c r="R329" s="103">
        <v>0</v>
      </c>
      <c r="S329" s="120">
        <v>0</v>
      </c>
      <c r="T329" s="120">
        <v>0</v>
      </c>
      <c r="U329" s="120">
        <v>0</v>
      </c>
      <c r="V329" s="120">
        <v>0</v>
      </c>
      <c r="W329" s="120">
        <v>0</v>
      </c>
      <c r="X329" s="120">
        <v>0</v>
      </c>
      <c r="Y329" s="120">
        <v>0</v>
      </c>
      <c r="Z329" s="120">
        <v>0</v>
      </c>
      <c r="AA329" s="120">
        <v>0</v>
      </c>
      <c r="AB329" s="120">
        <v>0</v>
      </c>
      <c r="AC329" s="103">
        <f>ROUND(N329*2.14%,2)</f>
        <v>104882.98</v>
      </c>
      <c r="AD329" s="103">
        <v>119707.98</v>
      </c>
      <c r="AE329" s="120">
        <v>0</v>
      </c>
      <c r="AF329" s="93">
        <v>2023</v>
      </c>
      <c r="AG329" s="93">
        <v>2023</v>
      </c>
      <c r="AH329" s="93">
        <v>2023</v>
      </c>
      <c r="AI329" s="107"/>
      <c r="AJ329" s="107"/>
      <c r="AK329" s="107"/>
      <c r="AL329" s="107"/>
      <c r="AM329" s="108" t="s">
        <v>16965</v>
      </c>
      <c r="AN329" s="108" t="s">
        <v>16962</v>
      </c>
      <c r="AO329" s="108">
        <v>0</v>
      </c>
      <c r="AP329" s="108" t="s">
        <v>16956</v>
      </c>
      <c r="AQ329" s="108" t="s">
        <v>16955</v>
      </c>
      <c r="AR329" s="108">
        <v>0</v>
      </c>
      <c r="AS329" s="108" t="s">
        <v>16984</v>
      </c>
      <c r="AT329" s="108"/>
      <c r="AU329" s="108"/>
      <c r="AV329" s="108"/>
      <c r="AW329" s="108" t="s">
        <v>638</v>
      </c>
      <c r="AX329" s="109">
        <v>959.9</v>
      </c>
      <c r="AY329" s="109">
        <v>628.5</v>
      </c>
      <c r="AZ329" s="108" t="s">
        <v>2968</v>
      </c>
      <c r="BA329" s="108" t="s">
        <v>17015</v>
      </c>
      <c r="BB329" s="110"/>
      <c r="BC329" s="111">
        <f t="shared" si="87"/>
        <v>13</v>
      </c>
      <c r="BJ329" s="79" t="str">
        <f>VLOOKUP(C329,BM:BO,3,FALSE)</f>
        <v>нет данных</v>
      </c>
      <c r="BM329" s="79" t="s">
        <v>3280</v>
      </c>
      <c r="BN329" s="79" t="s">
        <v>782</v>
      </c>
      <c r="BO329" s="79" t="s">
        <v>3281</v>
      </c>
      <c r="BU329" s="79" t="s">
        <v>3280</v>
      </c>
      <c r="BV329" s="79" t="s">
        <v>782</v>
      </c>
      <c r="BW329" s="79" t="s">
        <v>3281</v>
      </c>
      <c r="CH329" s="105">
        <f t="shared" si="105"/>
        <v>9.0221874415874481E-10</v>
      </c>
    </row>
    <row r="330" spans="1:115" s="124" customFormat="1" x14ac:dyDescent="0.3">
      <c r="A330" s="79">
        <v>1</v>
      </c>
      <c r="B330" s="112">
        <f>SUBTOTAL(9,$A$22:A330)</f>
        <v>272</v>
      </c>
      <c r="C330" s="141" t="s">
        <v>14733</v>
      </c>
      <c r="D330" s="103">
        <f t="shared" si="110"/>
        <v>17894660.609999999</v>
      </c>
      <c r="E330" s="121">
        <v>1178494.68</v>
      </c>
      <c r="F330" s="121">
        <v>1854773.4</v>
      </c>
      <c r="G330" s="121">
        <v>10554720.130000001</v>
      </c>
      <c r="H330" s="121">
        <v>1118599.43</v>
      </c>
      <c r="I330" s="121">
        <v>2497063.38</v>
      </c>
      <c r="J330" s="121">
        <v>0</v>
      </c>
      <c r="K330" s="131">
        <v>0</v>
      </c>
      <c r="L330" s="121">
        <v>0</v>
      </c>
      <c r="M330" s="121">
        <v>0</v>
      </c>
      <c r="N330" s="121">
        <v>0</v>
      </c>
      <c r="O330" s="121">
        <v>0</v>
      </c>
      <c r="P330" s="121">
        <v>0</v>
      </c>
      <c r="Q330" s="121">
        <v>0</v>
      </c>
      <c r="R330" s="121">
        <v>0</v>
      </c>
      <c r="S330" s="121">
        <v>0</v>
      </c>
      <c r="T330" s="121">
        <v>0</v>
      </c>
      <c r="U330" s="121">
        <v>0</v>
      </c>
      <c r="V330" s="121">
        <v>0</v>
      </c>
      <c r="W330" s="121">
        <v>0</v>
      </c>
      <c r="X330" s="121">
        <v>0</v>
      </c>
      <c r="Y330" s="121">
        <v>0</v>
      </c>
      <c r="Z330" s="121">
        <v>0</v>
      </c>
      <c r="AA330" s="121">
        <v>0</v>
      </c>
      <c r="AB330" s="121">
        <v>0</v>
      </c>
      <c r="AC330" s="146">
        <f>ROUND(N330*2.14%,2)+ROUND(E330*2.14%,2)+ROUND(F330*2.14%,2)+ROUND(G330*2.14%,2)+ROUND(H330*2.14%,2)+ROUND(I330*2.14%,2)+ROUND(J330*2.14%,2)+ROUND(L330*2.14%,2)+ROUND(P330*2.14%,2)+ROUND(R330*2.14%,2)+ROUND(T330*2.14%,2)+ROUND(U330*2.14%,2)+ROUND(V330*2.14%,2)+ROUND(W330*2.14%,2)+ROUND(X330*2.14%,2)+ROUND(Y330*2.14%,2)+ROUND(Z330*2.14%,2)+ROUND(AA330*2.14%,2)+ROUND(AB330*2.14%,2)</f>
        <v>368158.14</v>
      </c>
      <c r="AD330" s="121">
        <f>99988.06+222863.39</f>
        <v>322851.45</v>
      </c>
      <c r="AE330" s="121">
        <v>0</v>
      </c>
      <c r="AF330" s="122">
        <v>2023</v>
      </c>
      <c r="AG330" s="122">
        <v>2023</v>
      </c>
      <c r="AH330" s="123">
        <v>2023</v>
      </c>
      <c r="AT330" s="124" t="e">
        <f>VLOOKUP(C330,AW:AX,2,FALSE)</f>
        <v>#N/A</v>
      </c>
      <c r="BW330" s="125"/>
      <c r="CE330" s="124" t="e">
        <f>VLOOKUP(C330,CF:CG,2,FALSE)</f>
        <v>#N/A</v>
      </c>
      <c r="CH330" s="105">
        <f t="shared" si="105"/>
        <v>-1.1059455573558807E-9</v>
      </c>
      <c r="CL330" s="124" t="e">
        <f>VLOOKUP(C330,CM:CN,2,FALSE)</f>
        <v>#N/A</v>
      </c>
      <c r="DK330" s="124" t="e">
        <f>VLOOKUP(C330,DL:DM,2,FALSE)</f>
        <v>#N/A</v>
      </c>
    </row>
    <row r="331" spans="1:115" s="124" customFormat="1" x14ac:dyDescent="0.3">
      <c r="A331" s="79">
        <v>1</v>
      </c>
      <c r="B331" s="112">
        <f>SUBTOTAL(9,$A$22:A331)</f>
        <v>273</v>
      </c>
      <c r="C331" s="141" t="s">
        <v>14825</v>
      </c>
      <c r="D331" s="103">
        <f t="shared" si="110"/>
        <v>9094927.2400000002</v>
      </c>
      <c r="E331" s="121">
        <v>0</v>
      </c>
      <c r="F331" s="121">
        <v>0</v>
      </c>
      <c r="G331" s="121">
        <v>0</v>
      </c>
      <c r="H331" s="121">
        <v>0</v>
      </c>
      <c r="I331" s="121">
        <v>0</v>
      </c>
      <c r="J331" s="121">
        <v>0</v>
      </c>
      <c r="K331" s="131">
        <v>0</v>
      </c>
      <c r="L331" s="121">
        <v>0</v>
      </c>
      <c r="M331" s="121">
        <v>1132.92</v>
      </c>
      <c r="N331" s="121">
        <v>8909974</v>
      </c>
      <c r="O331" s="121">
        <v>0</v>
      </c>
      <c r="P331" s="121">
        <v>0</v>
      </c>
      <c r="Q331" s="121">
        <v>0</v>
      </c>
      <c r="R331" s="121">
        <v>0</v>
      </c>
      <c r="S331" s="121">
        <v>0</v>
      </c>
      <c r="T331" s="121">
        <v>0</v>
      </c>
      <c r="U331" s="121">
        <v>0</v>
      </c>
      <c r="V331" s="121">
        <v>0</v>
      </c>
      <c r="W331" s="121">
        <v>0</v>
      </c>
      <c r="X331" s="121">
        <v>0</v>
      </c>
      <c r="Y331" s="121">
        <v>0</v>
      </c>
      <c r="Z331" s="121">
        <v>0</v>
      </c>
      <c r="AA331" s="121">
        <v>0</v>
      </c>
      <c r="AB331" s="121">
        <v>0</v>
      </c>
      <c r="AC331" s="146">
        <v>184953.24</v>
      </c>
      <c r="AD331" s="121">
        <v>0</v>
      </c>
      <c r="AE331" s="121">
        <v>0</v>
      </c>
      <c r="AF331" s="122" t="s">
        <v>17055</v>
      </c>
      <c r="AG331" s="122">
        <v>2023</v>
      </c>
      <c r="AH331" s="123">
        <v>2023</v>
      </c>
      <c r="AT331" s="124" t="e">
        <f>VLOOKUP(C331,AW:AX,2,FALSE)</f>
        <v>#N/A</v>
      </c>
      <c r="BW331" s="125"/>
      <c r="CE331" s="124" t="e">
        <f>VLOOKUP(C331,CF:CG,2,FALSE)</f>
        <v>#N/A</v>
      </c>
      <c r="CH331" s="105">
        <f t="shared" si="105"/>
        <v>2.3283064365386963E-10</v>
      </c>
      <c r="CL331" s="124" t="e">
        <f>VLOOKUP(C331,CM:CN,2,FALSE)</f>
        <v>#N/A</v>
      </c>
      <c r="DK331" s="124" t="e">
        <f>VLOOKUP(C331,DL:DM,2,FALSE)</f>
        <v>#N/A</v>
      </c>
    </row>
    <row r="332" spans="1:115" x14ac:dyDescent="0.3">
      <c r="B332" s="106" t="s">
        <v>221</v>
      </c>
      <c r="C332" s="106"/>
      <c r="D332" s="102">
        <f>SUM(D333:D334)</f>
        <v>20854083.34</v>
      </c>
      <c r="E332" s="103">
        <f t="shared" ref="E332:AE332" si="111">SUM(E333:E334)</f>
        <v>0</v>
      </c>
      <c r="F332" s="103">
        <f t="shared" si="111"/>
        <v>0</v>
      </c>
      <c r="G332" s="103">
        <f t="shared" si="111"/>
        <v>0</v>
      </c>
      <c r="H332" s="103">
        <f t="shared" si="111"/>
        <v>0</v>
      </c>
      <c r="I332" s="103">
        <f t="shared" si="111"/>
        <v>0</v>
      </c>
      <c r="J332" s="103">
        <f t="shared" si="111"/>
        <v>0</v>
      </c>
      <c r="K332" s="104">
        <f t="shared" si="111"/>
        <v>0</v>
      </c>
      <c r="L332" s="103">
        <f t="shared" si="111"/>
        <v>0</v>
      </c>
      <c r="M332" s="103">
        <f t="shared" si="111"/>
        <v>2611.8199999999997</v>
      </c>
      <c r="N332" s="103">
        <f t="shared" si="111"/>
        <v>20185793.969999999</v>
      </c>
      <c r="O332" s="103">
        <f t="shared" si="111"/>
        <v>0</v>
      </c>
      <c r="P332" s="103">
        <f t="shared" si="111"/>
        <v>0</v>
      </c>
      <c r="Q332" s="103">
        <f t="shared" si="111"/>
        <v>0</v>
      </c>
      <c r="R332" s="103">
        <f t="shared" si="111"/>
        <v>0</v>
      </c>
      <c r="S332" s="103">
        <f t="shared" si="111"/>
        <v>0</v>
      </c>
      <c r="T332" s="103">
        <f t="shared" si="111"/>
        <v>0</v>
      </c>
      <c r="U332" s="103">
        <f t="shared" si="111"/>
        <v>0</v>
      </c>
      <c r="V332" s="103">
        <f t="shared" si="111"/>
        <v>0</v>
      </c>
      <c r="W332" s="103">
        <f t="shared" si="111"/>
        <v>0</v>
      </c>
      <c r="X332" s="103">
        <f t="shared" si="111"/>
        <v>0</v>
      </c>
      <c r="Y332" s="103">
        <f t="shared" si="111"/>
        <v>0</v>
      </c>
      <c r="Z332" s="103">
        <f t="shared" si="111"/>
        <v>0</v>
      </c>
      <c r="AA332" s="103">
        <f t="shared" si="111"/>
        <v>0</v>
      </c>
      <c r="AB332" s="103">
        <f t="shared" si="111"/>
        <v>0</v>
      </c>
      <c r="AC332" s="103">
        <f t="shared" si="111"/>
        <v>339086.44</v>
      </c>
      <c r="AD332" s="103">
        <f t="shared" si="111"/>
        <v>329202.93</v>
      </c>
      <c r="AE332" s="103">
        <f t="shared" si="111"/>
        <v>0</v>
      </c>
      <c r="AF332" s="93" t="s">
        <v>17029</v>
      </c>
      <c r="AG332" s="93" t="s">
        <v>17029</v>
      </c>
      <c r="AH332" s="93" t="s">
        <v>17029</v>
      </c>
      <c r="AI332" s="107"/>
      <c r="AJ332" s="107"/>
      <c r="AK332" s="107"/>
      <c r="AL332" s="107"/>
      <c r="AM332" s="108"/>
      <c r="AN332" s="108"/>
      <c r="AO332" s="108"/>
      <c r="AP332" s="108"/>
      <c r="AQ332" s="108"/>
      <c r="AR332" s="108"/>
      <c r="AS332" s="108"/>
      <c r="AT332" s="108"/>
      <c r="AU332" s="108"/>
      <c r="AV332" s="108"/>
      <c r="AW332" s="108"/>
      <c r="AX332" s="109"/>
      <c r="AY332" s="109"/>
      <c r="AZ332" s="108"/>
      <c r="BA332" s="108"/>
      <c r="BB332" s="110"/>
      <c r="BC332" s="111">
        <f t="shared" si="87"/>
        <v>-2611.8199999999997</v>
      </c>
      <c r="BJ332" s="79" t="e">
        <f>VLOOKUP(C332,BM:BO,3,FALSE)</f>
        <v>#N/A</v>
      </c>
      <c r="BM332" s="79" t="s">
        <v>3282</v>
      </c>
      <c r="BN332" s="79" t="s">
        <v>3009</v>
      </c>
      <c r="BO332" s="79" t="s">
        <v>3283</v>
      </c>
      <c r="BU332" s="79" t="s">
        <v>3282</v>
      </c>
      <c r="BV332" s="79" t="s">
        <v>3009</v>
      </c>
      <c r="BW332" s="79" t="s">
        <v>3283</v>
      </c>
      <c r="CH332" s="105">
        <f t="shared" si="105"/>
        <v>1.0477378964424133E-9</v>
      </c>
    </row>
    <row r="333" spans="1:115" x14ac:dyDescent="0.3">
      <c r="A333" s="79">
        <v>1</v>
      </c>
      <c r="B333" s="112">
        <f>SUBTOTAL(9,$A$22:A333)</f>
        <v>274</v>
      </c>
      <c r="C333" s="113" t="s">
        <v>228</v>
      </c>
      <c r="D333" s="103">
        <f t="shared" ref="D333:D334" si="112">E333+F333+G333+H333+I333+J333+L333+N333+P333+R333+T333+U333+V333+W333+X333+Y333+Z333+AA333+AB333+AC333+AD333+AE333</f>
        <v>16513450</v>
      </c>
      <c r="E333" s="103">
        <v>0</v>
      </c>
      <c r="F333" s="103">
        <v>0</v>
      </c>
      <c r="G333" s="103">
        <v>0</v>
      </c>
      <c r="H333" s="103">
        <v>0</v>
      </c>
      <c r="I333" s="103">
        <v>0</v>
      </c>
      <c r="J333" s="103">
        <v>0</v>
      </c>
      <c r="K333" s="104">
        <v>0</v>
      </c>
      <c r="L333" s="103">
        <v>0</v>
      </c>
      <c r="M333" s="103">
        <v>1944.58</v>
      </c>
      <c r="N333" s="103">
        <v>15845160.630000001</v>
      </c>
      <c r="O333" s="103">
        <v>0</v>
      </c>
      <c r="P333" s="103">
        <v>0</v>
      </c>
      <c r="Q333" s="103">
        <v>0</v>
      </c>
      <c r="R333" s="103">
        <v>0</v>
      </c>
      <c r="S333" s="103">
        <v>0</v>
      </c>
      <c r="T333" s="103">
        <v>0</v>
      </c>
      <c r="U333" s="103">
        <v>0</v>
      </c>
      <c r="V333" s="103">
        <v>0</v>
      </c>
      <c r="W333" s="103">
        <v>0</v>
      </c>
      <c r="X333" s="103">
        <v>0</v>
      </c>
      <c r="Y333" s="103">
        <v>0</v>
      </c>
      <c r="Z333" s="103">
        <v>0</v>
      </c>
      <c r="AA333" s="103">
        <v>0</v>
      </c>
      <c r="AB333" s="103">
        <v>0</v>
      </c>
      <c r="AC333" s="103">
        <f>ROUND(N333*2.14%,2)</f>
        <v>339086.44</v>
      </c>
      <c r="AD333" s="120">
        <v>329202.93</v>
      </c>
      <c r="AE333" s="103">
        <v>0</v>
      </c>
      <c r="AF333" s="93">
        <v>2023</v>
      </c>
      <c r="AG333" s="93">
        <v>2023</v>
      </c>
      <c r="AH333" s="93">
        <v>2023</v>
      </c>
      <c r="AI333" s="107"/>
      <c r="AJ333" s="107"/>
      <c r="AK333" s="107"/>
      <c r="AL333" s="107"/>
      <c r="AM333" s="108" t="s">
        <v>16965</v>
      </c>
      <c r="AN333" s="108" t="s">
        <v>16962</v>
      </c>
      <c r="AO333" s="108">
        <v>0</v>
      </c>
      <c r="AP333" s="108" t="s">
        <v>16967</v>
      </c>
      <c r="AQ333" s="108" t="s">
        <v>16975</v>
      </c>
      <c r="AR333" s="108" t="s">
        <v>16967</v>
      </c>
      <c r="AS333" s="108" t="s">
        <v>16991</v>
      </c>
      <c r="AT333" s="108"/>
      <c r="AU333" s="108"/>
      <c r="AV333" s="108"/>
      <c r="AW333" s="108" t="s">
        <v>669</v>
      </c>
      <c r="AX333" s="109">
        <v>5975.15</v>
      </c>
      <c r="AY333" s="109">
        <v>1999</v>
      </c>
      <c r="AZ333" s="108" t="s">
        <v>2968</v>
      </c>
      <c r="BA333" s="108" t="s">
        <v>17016</v>
      </c>
      <c r="BB333" s="110"/>
      <c r="BC333" s="111">
        <f t="shared" si="87"/>
        <v>54.420000000000073</v>
      </c>
      <c r="BJ333" s="79" t="str">
        <f>VLOOKUP(C333,BM:BO,3,FALSE)</f>
        <v>2858.570</v>
      </c>
      <c r="BM333" s="79" t="s">
        <v>3284</v>
      </c>
      <c r="BN333" s="79" t="s">
        <v>16994</v>
      </c>
      <c r="BO333" s="79" t="s">
        <v>2985</v>
      </c>
      <c r="BU333" s="79" t="s">
        <v>3284</v>
      </c>
      <c r="BV333" s="79" t="s">
        <v>16994</v>
      </c>
      <c r="BW333" s="79" t="s">
        <v>2985</v>
      </c>
      <c r="CH333" s="105">
        <f t="shared" si="105"/>
        <v>-8.149072527885437E-10</v>
      </c>
    </row>
    <row r="334" spans="1:115" s="124" customFormat="1" x14ac:dyDescent="0.3">
      <c r="A334" s="79">
        <v>1</v>
      </c>
      <c r="B334" s="112">
        <f>SUBTOTAL(9,$A$22:A334)</f>
        <v>275</v>
      </c>
      <c r="C334" s="101" t="s">
        <v>14565</v>
      </c>
      <c r="D334" s="103">
        <f t="shared" si="112"/>
        <v>4340633.34</v>
      </c>
      <c r="E334" s="121">
        <v>0</v>
      </c>
      <c r="F334" s="121">
        <v>0</v>
      </c>
      <c r="G334" s="121">
        <v>0</v>
      </c>
      <c r="H334" s="121">
        <v>0</v>
      </c>
      <c r="I334" s="121">
        <v>0</v>
      </c>
      <c r="J334" s="121">
        <v>0</v>
      </c>
      <c r="K334" s="131">
        <v>0</v>
      </c>
      <c r="L334" s="121">
        <v>0</v>
      </c>
      <c r="M334" s="121">
        <v>667.24</v>
      </c>
      <c r="N334" s="121">
        <v>4340633.34</v>
      </c>
      <c r="O334" s="121">
        <v>0</v>
      </c>
      <c r="P334" s="121">
        <v>0</v>
      </c>
      <c r="Q334" s="121">
        <v>0</v>
      </c>
      <c r="R334" s="121">
        <v>0</v>
      </c>
      <c r="S334" s="121">
        <v>0</v>
      </c>
      <c r="T334" s="121">
        <v>0</v>
      </c>
      <c r="U334" s="121">
        <v>0</v>
      </c>
      <c r="V334" s="121">
        <v>0</v>
      </c>
      <c r="W334" s="121">
        <v>0</v>
      </c>
      <c r="X334" s="121">
        <v>0</v>
      </c>
      <c r="Y334" s="121">
        <v>0</v>
      </c>
      <c r="Z334" s="121">
        <v>0</v>
      </c>
      <c r="AA334" s="121">
        <v>0</v>
      </c>
      <c r="AB334" s="121">
        <v>0</v>
      </c>
      <c r="AC334" s="146">
        <v>0</v>
      </c>
      <c r="AD334" s="121">
        <v>0</v>
      </c>
      <c r="AE334" s="121">
        <v>0</v>
      </c>
      <c r="AF334" s="122" t="s">
        <v>17055</v>
      </c>
      <c r="AG334" s="122">
        <v>2023</v>
      </c>
      <c r="AH334" s="123" t="s">
        <v>17055</v>
      </c>
      <c r="AT334" s="124" t="e">
        <f>VLOOKUP(C334,AW:AX,2,FALSE)</f>
        <v>#N/A</v>
      </c>
      <c r="BW334" s="125"/>
      <c r="CA334" s="124" t="e">
        <f>VLOOKUP(C334,CB:CC,2,FALSE)</f>
        <v>#N/A</v>
      </c>
      <c r="CE334" s="124" t="e">
        <f>VLOOKUP(C334,CF:CG,2,FALSE)</f>
        <v>#N/A</v>
      </c>
      <c r="CH334" s="105">
        <f t="shared" si="105"/>
        <v>0</v>
      </c>
      <c r="CL334" s="124" t="e">
        <f>VLOOKUP(C334,CM:CN,2,FALSE)</f>
        <v>#N/A</v>
      </c>
      <c r="DK334" s="124" t="e">
        <f>VLOOKUP(C334,DL:DM,2,FALSE)</f>
        <v>#N/A</v>
      </c>
    </row>
    <row r="335" spans="1:115" x14ac:dyDescent="0.3">
      <c r="B335" s="106" t="s">
        <v>222</v>
      </c>
      <c r="C335" s="106"/>
      <c r="D335" s="102">
        <f t="shared" ref="D335:AE335" si="113">SUM(D336:D340)</f>
        <v>34615803.969999999</v>
      </c>
      <c r="E335" s="103">
        <f t="shared" si="113"/>
        <v>0</v>
      </c>
      <c r="F335" s="103">
        <f t="shared" si="113"/>
        <v>0</v>
      </c>
      <c r="G335" s="103">
        <f t="shared" si="113"/>
        <v>0</v>
      </c>
      <c r="H335" s="103">
        <f t="shared" si="113"/>
        <v>0</v>
      </c>
      <c r="I335" s="103">
        <f t="shared" si="113"/>
        <v>0</v>
      </c>
      <c r="J335" s="103">
        <f t="shared" si="113"/>
        <v>0</v>
      </c>
      <c r="K335" s="104">
        <f t="shared" si="113"/>
        <v>0</v>
      </c>
      <c r="L335" s="103">
        <f t="shared" si="113"/>
        <v>0</v>
      </c>
      <c r="M335" s="103">
        <f t="shared" si="113"/>
        <v>2856</v>
      </c>
      <c r="N335" s="103">
        <f t="shared" si="113"/>
        <v>23231772.399999999</v>
      </c>
      <c r="O335" s="103">
        <f t="shared" si="113"/>
        <v>0</v>
      </c>
      <c r="P335" s="103">
        <f t="shared" si="113"/>
        <v>0</v>
      </c>
      <c r="Q335" s="103">
        <f t="shared" si="113"/>
        <v>2886</v>
      </c>
      <c r="R335" s="103">
        <f t="shared" si="113"/>
        <v>10142712.050000001</v>
      </c>
      <c r="S335" s="103">
        <f t="shared" si="113"/>
        <v>0</v>
      </c>
      <c r="T335" s="103">
        <f t="shared" si="113"/>
        <v>0</v>
      </c>
      <c r="U335" s="103">
        <f t="shared" si="113"/>
        <v>0</v>
      </c>
      <c r="V335" s="103">
        <f t="shared" si="113"/>
        <v>0</v>
      </c>
      <c r="W335" s="103">
        <f t="shared" si="113"/>
        <v>0</v>
      </c>
      <c r="X335" s="103">
        <f t="shared" si="113"/>
        <v>0</v>
      </c>
      <c r="Y335" s="103">
        <f t="shared" si="113"/>
        <v>0</v>
      </c>
      <c r="Z335" s="103">
        <f t="shared" si="113"/>
        <v>0</v>
      </c>
      <c r="AA335" s="103">
        <f t="shared" si="113"/>
        <v>0</v>
      </c>
      <c r="AB335" s="103">
        <f t="shared" si="113"/>
        <v>0</v>
      </c>
      <c r="AC335" s="103">
        <f t="shared" si="113"/>
        <v>714213.97</v>
      </c>
      <c r="AD335" s="103">
        <f t="shared" si="113"/>
        <v>527105.55000000005</v>
      </c>
      <c r="AE335" s="103">
        <f t="shared" si="113"/>
        <v>0</v>
      </c>
      <c r="AF335" s="93" t="s">
        <v>17029</v>
      </c>
      <c r="AG335" s="93" t="s">
        <v>17029</v>
      </c>
      <c r="AH335" s="93" t="s">
        <v>17029</v>
      </c>
      <c r="AI335" s="107"/>
      <c r="AJ335" s="107"/>
      <c r="AK335" s="107"/>
      <c r="AL335" s="107"/>
      <c r="AM335" s="108"/>
      <c r="AN335" s="108"/>
      <c r="AO335" s="108"/>
      <c r="AP335" s="108"/>
      <c r="AQ335" s="108"/>
      <c r="AR335" s="108"/>
      <c r="AS335" s="108"/>
      <c r="AT335" s="108"/>
      <c r="AU335" s="108"/>
      <c r="AV335" s="108"/>
      <c r="AW335" s="108"/>
      <c r="AX335" s="109"/>
      <c r="AY335" s="109"/>
      <c r="AZ335" s="108"/>
      <c r="BA335" s="108"/>
      <c r="BB335" s="110"/>
      <c r="BC335" s="111">
        <f t="shared" si="87"/>
        <v>-2856</v>
      </c>
      <c r="BJ335" s="79" t="e">
        <f>VLOOKUP(C335,BM:BO,3,FALSE)</f>
        <v>#N/A</v>
      </c>
      <c r="BM335" s="79" t="s">
        <v>3286</v>
      </c>
      <c r="BN335" s="79" t="s">
        <v>1141</v>
      </c>
      <c r="BO335" s="79" t="s">
        <v>3287</v>
      </c>
      <c r="BU335" s="79" t="s">
        <v>3286</v>
      </c>
      <c r="BV335" s="79" t="s">
        <v>1141</v>
      </c>
      <c r="BW335" s="79" t="s">
        <v>3287</v>
      </c>
      <c r="CH335" s="105">
        <f t="shared" si="105"/>
        <v>-4.6566128730773926E-10</v>
      </c>
    </row>
    <row r="336" spans="1:115" x14ac:dyDescent="0.3">
      <c r="A336" s="79">
        <v>1</v>
      </c>
      <c r="B336" s="112">
        <f>SUBTOTAL(9,$A$22:A336)</f>
        <v>276</v>
      </c>
      <c r="C336" s="118" t="s">
        <v>229</v>
      </c>
      <c r="D336" s="103">
        <f t="shared" ref="D336:D340" si="114">E336+F336+G336+H336+I336+J336+L336+N336+P336+R336+T336+U336+V336+W336+X336+Y336+Z336+AA336+AB336+AC336+AD336+AE336</f>
        <v>5468302.9400000004</v>
      </c>
      <c r="E336" s="120">
        <v>0</v>
      </c>
      <c r="F336" s="120">
        <v>0</v>
      </c>
      <c r="G336" s="120">
        <v>0</v>
      </c>
      <c r="H336" s="120">
        <v>0</v>
      </c>
      <c r="I336" s="120">
        <v>0</v>
      </c>
      <c r="J336" s="120">
        <v>0</v>
      </c>
      <c r="K336" s="128">
        <v>0</v>
      </c>
      <c r="L336" s="120">
        <v>0</v>
      </c>
      <c r="M336" s="129">
        <v>659</v>
      </c>
      <c r="N336" s="103">
        <v>5259908.3600000003</v>
      </c>
      <c r="O336" s="120">
        <v>0</v>
      </c>
      <c r="P336" s="120">
        <v>0</v>
      </c>
      <c r="Q336" s="103">
        <v>0</v>
      </c>
      <c r="R336" s="103">
        <v>0</v>
      </c>
      <c r="S336" s="120">
        <v>0</v>
      </c>
      <c r="T336" s="120">
        <v>0</v>
      </c>
      <c r="U336" s="120">
        <v>0</v>
      </c>
      <c r="V336" s="120">
        <v>0</v>
      </c>
      <c r="W336" s="120">
        <v>0</v>
      </c>
      <c r="X336" s="120">
        <v>0</v>
      </c>
      <c r="Y336" s="120">
        <v>0</v>
      </c>
      <c r="Z336" s="120">
        <v>0</v>
      </c>
      <c r="AA336" s="120">
        <v>0</v>
      </c>
      <c r="AB336" s="120">
        <v>0</v>
      </c>
      <c r="AC336" s="103">
        <f>ROUND(N336*2.14%,2)</f>
        <v>112562.04</v>
      </c>
      <c r="AD336" s="103">
        <v>95832.54</v>
      </c>
      <c r="AE336" s="120">
        <v>0</v>
      </c>
      <c r="AF336" s="93">
        <v>2023</v>
      </c>
      <c r="AG336" s="93">
        <v>2023</v>
      </c>
      <c r="AH336" s="93">
        <v>2023</v>
      </c>
      <c r="AI336" s="107"/>
      <c r="AJ336" s="107"/>
      <c r="AK336" s="107"/>
      <c r="AL336" s="107"/>
      <c r="AM336" s="108" t="s">
        <v>16965</v>
      </c>
      <c r="AN336" s="108" t="s">
        <v>16972</v>
      </c>
      <c r="AO336" s="108">
        <v>0</v>
      </c>
      <c r="AP336" s="108" t="s">
        <v>16977</v>
      </c>
      <c r="AQ336" s="108" t="s">
        <v>16975</v>
      </c>
      <c r="AR336" s="108">
        <v>0</v>
      </c>
      <c r="AS336" s="108" t="s">
        <v>16984</v>
      </c>
      <c r="AT336" s="108"/>
      <c r="AU336" s="108"/>
      <c r="AV336" s="108"/>
      <c r="AW336" s="108" t="s">
        <v>619</v>
      </c>
      <c r="AX336" s="109">
        <v>730.5</v>
      </c>
      <c r="AY336" s="109">
        <v>667</v>
      </c>
      <c r="AZ336" s="108" t="s">
        <v>2968</v>
      </c>
      <c r="BA336" s="108">
        <v>2008</v>
      </c>
      <c r="BB336" s="110"/>
      <c r="BC336" s="111">
        <f t="shared" si="87"/>
        <v>8</v>
      </c>
      <c r="BJ336" s="79" t="str">
        <f>VLOOKUP(C336,BM:BO,3,FALSE)</f>
        <v>611.000</v>
      </c>
      <c r="BM336" s="79" t="s">
        <v>3288</v>
      </c>
      <c r="BN336" s="79" t="s">
        <v>3032</v>
      </c>
      <c r="BO336" s="79" t="s">
        <v>2985</v>
      </c>
      <c r="BU336" s="79" t="s">
        <v>3288</v>
      </c>
      <c r="BV336" s="79" t="s">
        <v>3032</v>
      </c>
      <c r="BW336" s="79" t="s">
        <v>2985</v>
      </c>
      <c r="CH336" s="105">
        <f t="shared" si="105"/>
        <v>8.7311491370201111E-11</v>
      </c>
    </row>
    <row r="337" spans="1:115" x14ac:dyDescent="0.3">
      <c r="A337" s="79">
        <v>1</v>
      </c>
      <c r="B337" s="112">
        <f>SUBTOTAL(9,$A$22:A337)</f>
        <v>277</v>
      </c>
      <c r="C337" s="118" t="s">
        <v>230</v>
      </c>
      <c r="D337" s="103">
        <f t="shared" si="114"/>
        <v>4281376</v>
      </c>
      <c r="E337" s="120">
        <v>0</v>
      </c>
      <c r="F337" s="120">
        <v>0</v>
      </c>
      <c r="G337" s="120">
        <v>0</v>
      </c>
      <c r="H337" s="120">
        <v>0</v>
      </c>
      <c r="I337" s="120">
        <v>0</v>
      </c>
      <c r="J337" s="120">
        <v>0</v>
      </c>
      <c r="K337" s="128">
        <v>0</v>
      </c>
      <c r="L337" s="120">
        <v>0</v>
      </c>
      <c r="M337" s="129">
        <v>519</v>
      </c>
      <c r="N337" s="103">
        <v>4105038.57</v>
      </c>
      <c r="O337" s="120">
        <v>0</v>
      </c>
      <c r="P337" s="120">
        <v>0</v>
      </c>
      <c r="Q337" s="103">
        <v>0</v>
      </c>
      <c r="R337" s="103">
        <v>0</v>
      </c>
      <c r="S337" s="120">
        <v>0</v>
      </c>
      <c r="T337" s="120">
        <v>0</v>
      </c>
      <c r="U337" s="120">
        <v>0</v>
      </c>
      <c r="V337" s="120">
        <v>0</v>
      </c>
      <c r="W337" s="120">
        <v>0</v>
      </c>
      <c r="X337" s="120">
        <v>0</v>
      </c>
      <c r="Y337" s="120">
        <v>0</v>
      </c>
      <c r="Z337" s="120">
        <v>0</v>
      </c>
      <c r="AA337" s="120">
        <v>0</v>
      </c>
      <c r="AB337" s="120">
        <v>0</v>
      </c>
      <c r="AC337" s="103">
        <f>ROUND(N337*2.14%,2)</f>
        <v>87847.83</v>
      </c>
      <c r="AD337" s="103">
        <v>88489.600000000006</v>
      </c>
      <c r="AE337" s="120">
        <v>0</v>
      </c>
      <c r="AF337" s="93">
        <v>2023</v>
      </c>
      <c r="AG337" s="93">
        <v>2023</v>
      </c>
      <c r="AH337" s="93">
        <v>2023</v>
      </c>
      <c r="AI337" s="107"/>
      <c r="AJ337" s="107"/>
      <c r="AK337" s="107"/>
      <c r="AL337" s="107"/>
      <c r="AM337" s="108" t="s">
        <v>16965</v>
      </c>
      <c r="AN337" s="108" t="s">
        <v>16962</v>
      </c>
      <c r="AO337" s="108">
        <v>0</v>
      </c>
      <c r="AP337" s="108" t="s">
        <v>16963</v>
      </c>
      <c r="AQ337" s="108" t="s">
        <v>16975</v>
      </c>
      <c r="AR337" s="108">
        <v>0</v>
      </c>
      <c r="AS337" s="108" t="s">
        <v>16984</v>
      </c>
      <c r="AT337" s="108"/>
      <c r="AU337" s="108"/>
      <c r="AV337" s="108"/>
      <c r="AW337" s="108" t="s">
        <v>664</v>
      </c>
      <c r="AX337" s="109">
        <v>559</v>
      </c>
      <c r="AY337" s="109">
        <v>522</v>
      </c>
      <c r="AZ337" s="108" t="s">
        <v>2968</v>
      </c>
      <c r="BA337" s="108" t="s">
        <v>3049</v>
      </c>
      <c r="BB337" s="110"/>
      <c r="BC337" s="111">
        <f t="shared" si="87"/>
        <v>3</v>
      </c>
      <c r="BJ337" s="79" t="str">
        <f>VLOOKUP(C337,BM:BO,3,FALSE)</f>
        <v>590.000</v>
      </c>
      <c r="BM337" s="79" t="s">
        <v>3291</v>
      </c>
      <c r="BN337" s="79" t="s">
        <v>2985</v>
      </c>
      <c r="BO337" s="79" t="s">
        <v>3227</v>
      </c>
      <c r="BU337" s="79" t="s">
        <v>3291</v>
      </c>
      <c r="BV337" s="79" t="s">
        <v>2985</v>
      </c>
      <c r="BW337" s="79" t="s">
        <v>3227</v>
      </c>
      <c r="CH337" s="105">
        <f t="shared" si="105"/>
        <v>1.6007106751203537E-10</v>
      </c>
    </row>
    <row r="338" spans="1:115" x14ac:dyDescent="0.3">
      <c r="A338" s="79">
        <v>1</v>
      </c>
      <c r="B338" s="112">
        <f>SUBTOTAL(9,$A$22:A338)</f>
        <v>278</v>
      </c>
      <c r="C338" s="113" t="s">
        <v>231</v>
      </c>
      <c r="D338" s="103">
        <f t="shared" si="114"/>
        <v>4788417.5799999991</v>
      </c>
      <c r="E338" s="103">
        <v>0</v>
      </c>
      <c r="F338" s="103">
        <v>0</v>
      </c>
      <c r="G338" s="103">
        <v>0</v>
      </c>
      <c r="H338" s="103">
        <v>0</v>
      </c>
      <c r="I338" s="103">
        <v>0</v>
      </c>
      <c r="J338" s="103">
        <v>0</v>
      </c>
      <c r="K338" s="104">
        <v>0</v>
      </c>
      <c r="L338" s="103">
        <v>0</v>
      </c>
      <c r="M338" s="103">
        <v>579</v>
      </c>
      <c r="N338" s="103">
        <v>4599982.7699999996</v>
      </c>
      <c r="O338" s="103">
        <v>0</v>
      </c>
      <c r="P338" s="103">
        <v>0</v>
      </c>
      <c r="Q338" s="103">
        <v>0</v>
      </c>
      <c r="R338" s="103">
        <v>0</v>
      </c>
      <c r="S338" s="103">
        <v>0</v>
      </c>
      <c r="T338" s="103">
        <v>0</v>
      </c>
      <c r="U338" s="103">
        <v>0</v>
      </c>
      <c r="V338" s="103">
        <v>0</v>
      </c>
      <c r="W338" s="103">
        <v>0</v>
      </c>
      <c r="X338" s="103">
        <v>0</v>
      </c>
      <c r="Y338" s="103">
        <v>0</v>
      </c>
      <c r="Z338" s="103">
        <v>0</v>
      </c>
      <c r="AA338" s="103">
        <v>0</v>
      </c>
      <c r="AB338" s="103">
        <v>0</v>
      </c>
      <c r="AC338" s="103">
        <f>ROUND(N338*2.14%,2)</f>
        <v>98439.63</v>
      </c>
      <c r="AD338" s="103">
        <v>89995.18</v>
      </c>
      <c r="AE338" s="103">
        <v>0</v>
      </c>
      <c r="AF338" s="93">
        <v>2023</v>
      </c>
      <c r="AG338" s="93">
        <v>2023</v>
      </c>
      <c r="AH338" s="93">
        <v>2023</v>
      </c>
      <c r="AI338" s="107"/>
      <c r="AJ338" s="107"/>
      <c r="AK338" s="107"/>
      <c r="AL338" s="107"/>
      <c r="AM338" s="108" t="s">
        <v>16956</v>
      </c>
      <c r="AN338" s="108" t="s">
        <v>16962</v>
      </c>
      <c r="AO338" s="108">
        <v>0</v>
      </c>
      <c r="AP338" s="108" t="s">
        <v>16965</v>
      </c>
      <c r="AQ338" s="108" t="s">
        <v>16955</v>
      </c>
      <c r="AR338" s="108">
        <v>0</v>
      </c>
      <c r="AS338" s="108"/>
      <c r="AT338" s="108"/>
      <c r="AU338" s="108"/>
      <c r="AV338" s="108"/>
      <c r="AW338" s="108" t="s">
        <v>633</v>
      </c>
      <c r="AX338" s="109">
        <v>634.70000000000005</v>
      </c>
      <c r="AY338" s="109">
        <v>585</v>
      </c>
      <c r="AZ338" s="108" t="s">
        <v>2968</v>
      </c>
      <c r="BA338" s="108" t="s">
        <v>17015</v>
      </c>
      <c r="BB338" s="110"/>
      <c r="BC338" s="111">
        <f t="shared" si="87"/>
        <v>6</v>
      </c>
      <c r="BJ338" s="79" t="str">
        <f>VLOOKUP(C338,BM:BO,3,FALSE)</f>
        <v>449.800</v>
      </c>
      <c r="BM338" s="79" t="s">
        <v>3292</v>
      </c>
      <c r="BN338" s="79" t="s">
        <v>1344</v>
      </c>
      <c r="BO338" s="79" t="s">
        <v>2985</v>
      </c>
      <c r="BU338" s="79" t="s">
        <v>3292</v>
      </c>
      <c r="BV338" s="79" t="s">
        <v>1344</v>
      </c>
      <c r="BW338" s="79" t="s">
        <v>2985</v>
      </c>
      <c r="CH338" s="105">
        <f t="shared" si="105"/>
        <v>-4.0745362639427185E-10</v>
      </c>
    </row>
    <row r="339" spans="1:115" x14ac:dyDescent="0.3">
      <c r="A339" s="79">
        <v>1</v>
      </c>
      <c r="B339" s="112">
        <f>SUBTOTAL(9,$A$22:A339)</f>
        <v>279</v>
      </c>
      <c r="C339" s="113" t="s">
        <v>2594</v>
      </c>
      <c r="D339" s="103">
        <f t="shared" si="114"/>
        <v>9717941.3599999994</v>
      </c>
      <c r="E339" s="103">
        <v>0</v>
      </c>
      <c r="F339" s="103">
        <v>0</v>
      </c>
      <c r="G339" s="103">
        <v>0</v>
      </c>
      <c r="H339" s="103">
        <v>0</v>
      </c>
      <c r="I339" s="103">
        <v>0</v>
      </c>
      <c r="J339" s="103">
        <v>0</v>
      </c>
      <c r="K339" s="104">
        <v>0</v>
      </c>
      <c r="L339" s="103">
        <v>0</v>
      </c>
      <c r="M339" s="103">
        <v>1099</v>
      </c>
      <c r="N339" s="103">
        <f>8869917.76+396924.94</f>
        <v>9266842.6999999993</v>
      </c>
      <c r="O339" s="103">
        <v>0</v>
      </c>
      <c r="P339" s="103">
        <v>0</v>
      </c>
      <c r="Q339" s="103">
        <v>0</v>
      </c>
      <c r="R339" s="103">
        <v>0</v>
      </c>
      <c r="S339" s="103">
        <v>0</v>
      </c>
      <c r="T339" s="103">
        <v>0</v>
      </c>
      <c r="U339" s="103">
        <v>0</v>
      </c>
      <c r="V339" s="103">
        <v>0</v>
      </c>
      <c r="W339" s="103">
        <v>0</v>
      </c>
      <c r="X339" s="103">
        <v>0</v>
      </c>
      <c r="Y339" s="103">
        <v>0</v>
      </c>
      <c r="Z339" s="103">
        <v>0</v>
      </c>
      <c r="AA339" s="103">
        <v>0</v>
      </c>
      <c r="AB339" s="103">
        <v>0</v>
      </c>
      <c r="AC339" s="103">
        <f>ROUND(N339*2.14%,2)</f>
        <v>198310.43</v>
      </c>
      <c r="AD339" s="120">
        <v>252788.23</v>
      </c>
      <c r="AE339" s="103">
        <v>0</v>
      </c>
      <c r="AF339" s="93">
        <v>2023</v>
      </c>
      <c r="AG339" s="93">
        <v>2023</v>
      </c>
      <c r="AH339" s="93">
        <v>2023</v>
      </c>
      <c r="AI339" s="107"/>
      <c r="AJ339" s="107"/>
      <c r="AK339" s="107"/>
      <c r="AL339" s="107"/>
      <c r="AM339" s="108" t="s">
        <v>16970</v>
      </c>
      <c r="AN339" s="108" t="s">
        <v>16959</v>
      </c>
      <c r="AO339" s="108"/>
      <c r="AP339" s="108" t="s">
        <v>16967</v>
      </c>
      <c r="AQ339" s="108" t="s">
        <v>16961</v>
      </c>
      <c r="AR339" s="108" t="s">
        <v>16967</v>
      </c>
      <c r="AS339" s="108"/>
      <c r="AT339" s="108"/>
      <c r="AU339" s="108"/>
      <c r="AV339" s="108"/>
      <c r="AW339" s="108">
        <v>1981</v>
      </c>
      <c r="AX339" s="109">
        <v>3351.1</v>
      </c>
      <c r="AY339" s="109">
        <v>1112</v>
      </c>
      <c r="AZ339" s="108" t="s">
        <v>2968</v>
      </c>
      <c r="BA339" s="108" t="s">
        <v>17015</v>
      </c>
      <c r="BB339" s="110"/>
      <c r="BC339" s="111">
        <f t="shared" si="87"/>
        <v>13</v>
      </c>
      <c r="BJ339" s="79" t="str">
        <f>VLOOKUP(C339,BM:BO,3,FALSE)</f>
        <v>876.300</v>
      </c>
      <c r="BM339" s="79" t="s">
        <v>516</v>
      </c>
      <c r="BN339" s="79" t="s">
        <v>1344</v>
      </c>
      <c r="BO339" s="79" t="s">
        <v>3294</v>
      </c>
      <c r="BU339" s="79" t="s">
        <v>516</v>
      </c>
      <c r="BV339" s="79" t="s">
        <v>1344</v>
      </c>
      <c r="BW339" s="79" t="s">
        <v>3294</v>
      </c>
      <c r="CH339" s="105">
        <f t="shared" si="105"/>
        <v>1.4551915228366852E-10</v>
      </c>
    </row>
    <row r="340" spans="1:115" s="124" customFormat="1" x14ac:dyDescent="0.3">
      <c r="A340" s="79">
        <v>1</v>
      </c>
      <c r="B340" s="112">
        <f>SUBTOTAL(9,$A$22:A340)</f>
        <v>280</v>
      </c>
      <c r="C340" s="101" t="s">
        <v>14961</v>
      </c>
      <c r="D340" s="103">
        <f t="shared" si="114"/>
        <v>10359766.09</v>
      </c>
      <c r="E340" s="121">
        <v>0</v>
      </c>
      <c r="F340" s="121">
        <v>0</v>
      </c>
      <c r="G340" s="121">
        <v>0</v>
      </c>
      <c r="H340" s="121">
        <v>0</v>
      </c>
      <c r="I340" s="121">
        <v>0</v>
      </c>
      <c r="J340" s="121">
        <v>0</v>
      </c>
      <c r="K340" s="131">
        <v>0</v>
      </c>
      <c r="L340" s="121">
        <v>0</v>
      </c>
      <c r="M340" s="121">
        <v>0</v>
      </c>
      <c r="N340" s="121">
        <v>0</v>
      </c>
      <c r="O340" s="121">
        <v>0</v>
      </c>
      <c r="P340" s="121">
        <v>0</v>
      </c>
      <c r="Q340" s="121">
        <v>2886</v>
      </c>
      <c r="R340" s="120">
        <v>10142712.050000001</v>
      </c>
      <c r="S340" s="121">
        <v>0</v>
      </c>
      <c r="T340" s="121">
        <v>0</v>
      </c>
      <c r="U340" s="121">
        <v>0</v>
      </c>
      <c r="V340" s="121">
        <v>0</v>
      </c>
      <c r="W340" s="121">
        <v>0</v>
      </c>
      <c r="X340" s="121">
        <v>0</v>
      </c>
      <c r="Y340" s="121">
        <v>0</v>
      </c>
      <c r="Z340" s="121">
        <v>0</v>
      </c>
      <c r="AA340" s="121">
        <v>0</v>
      </c>
      <c r="AB340" s="121">
        <v>0</v>
      </c>
      <c r="AC340" s="146">
        <f>ROUND(N340*2.14%,2)+ROUND(E340*2.14%,2)+ROUND(F340*2.14%,2)+ROUND(G340*2.14%,2)+ROUND(H340*2.14%,2)+ROUND(I340*2.14%,2)+ROUND(J340*2.14%,2)+ROUND(L340*2.14%,2)+ROUND(P340*2.14%,2)+ROUND(R340*2.14%,2)+ROUND(T340*2.14%,2)+ROUND(U340*2.14%,2)+ROUND(V340*2.14%,2)+ROUND(W340*2.14%,2)+ROUND(X340*2.14%,2)+ROUND(Y340*2.14%,2)+ROUND(Z340*2.14%,2)+ROUND(AA340*2.14%,2)+ROUND(AB340*2.14%,2)</f>
        <v>217054.04</v>
      </c>
      <c r="AD340" s="121">
        <v>0</v>
      </c>
      <c r="AE340" s="121">
        <v>0</v>
      </c>
      <c r="AF340" s="122" t="s">
        <v>17055</v>
      </c>
      <c r="AG340" s="122">
        <v>2023</v>
      </c>
      <c r="AH340" s="123">
        <v>2023</v>
      </c>
      <c r="BW340" s="125"/>
      <c r="CA340" s="124" t="e">
        <f>VLOOKUP(C340,CB:CC,2,FALSE)</f>
        <v>#N/A</v>
      </c>
      <c r="CE340" s="124" t="e">
        <f>VLOOKUP(C340,CF:CG,2,FALSE)</f>
        <v>#N/A</v>
      </c>
      <c r="CH340" s="105">
        <f t="shared" si="105"/>
        <v>-9.0221874415874481E-10</v>
      </c>
      <c r="CL340" s="124" t="e">
        <f>VLOOKUP(C340,CM:CN,2,FALSE)</f>
        <v>#N/A</v>
      </c>
      <c r="DK340" s="124" t="e">
        <f>VLOOKUP(C340,DL:DM,2,FALSE)</f>
        <v>#N/A</v>
      </c>
    </row>
    <row r="341" spans="1:115" x14ac:dyDescent="0.3">
      <c r="B341" s="106" t="s">
        <v>223</v>
      </c>
      <c r="C341" s="106"/>
      <c r="D341" s="102">
        <f>D342+D343</f>
        <v>9425700.5800000001</v>
      </c>
      <c r="E341" s="103">
        <f t="shared" ref="E341:AE341" si="115">E342+E343</f>
        <v>0</v>
      </c>
      <c r="F341" s="103">
        <f t="shared" si="115"/>
        <v>0</v>
      </c>
      <c r="G341" s="103">
        <f t="shared" si="115"/>
        <v>0</v>
      </c>
      <c r="H341" s="103">
        <f t="shared" si="115"/>
        <v>0</v>
      </c>
      <c r="I341" s="103">
        <f t="shared" si="115"/>
        <v>0</v>
      </c>
      <c r="J341" s="103">
        <f t="shared" si="115"/>
        <v>0</v>
      </c>
      <c r="K341" s="104">
        <f t="shared" si="115"/>
        <v>0</v>
      </c>
      <c r="L341" s="103">
        <f t="shared" si="115"/>
        <v>0</v>
      </c>
      <c r="M341" s="103">
        <f t="shared" si="115"/>
        <v>1107.5</v>
      </c>
      <c r="N341" s="103">
        <f t="shared" si="115"/>
        <v>8934502.2400000002</v>
      </c>
      <c r="O341" s="103">
        <f t="shared" si="115"/>
        <v>0</v>
      </c>
      <c r="P341" s="103">
        <f t="shared" si="115"/>
        <v>0</v>
      </c>
      <c r="Q341" s="103">
        <f t="shared" si="115"/>
        <v>0</v>
      </c>
      <c r="R341" s="103">
        <f t="shared" si="115"/>
        <v>0</v>
      </c>
      <c r="S341" s="103">
        <f t="shared" si="115"/>
        <v>0</v>
      </c>
      <c r="T341" s="103">
        <f t="shared" si="115"/>
        <v>0</v>
      </c>
      <c r="U341" s="103">
        <f t="shared" si="115"/>
        <v>0</v>
      </c>
      <c r="V341" s="103">
        <f t="shared" si="115"/>
        <v>0</v>
      </c>
      <c r="W341" s="103">
        <f t="shared" si="115"/>
        <v>0</v>
      </c>
      <c r="X341" s="103">
        <f t="shared" si="115"/>
        <v>0</v>
      </c>
      <c r="Y341" s="103">
        <f t="shared" si="115"/>
        <v>0</v>
      </c>
      <c r="Z341" s="103">
        <f t="shared" si="115"/>
        <v>0</v>
      </c>
      <c r="AA341" s="103">
        <f t="shared" si="115"/>
        <v>0</v>
      </c>
      <c r="AB341" s="103">
        <f t="shared" si="115"/>
        <v>0</v>
      </c>
      <c r="AC341" s="103">
        <f t="shared" si="115"/>
        <v>191198.34</v>
      </c>
      <c r="AD341" s="103">
        <f t="shared" si="115"/>
        <v>180000</v>
      </c>
      <c r="AE341" s="103">
        <f t="shared" si="115"/>
        <v>120000</v>
      </c>
      <c r="AF341" s="93" t="s">
        <v>17029</v>
      </c>
      <c r="AG341" s="93" t="s">
        <v>17029</v>
      </c>
      <c r="AH341" s="93" t="s">
        <v>17029</v>
      </c>
      <c r="AI341" s="107"/>
      <c r="AJ341" s="107"/>
      <c r="AK341" s="107"/>
      <c r="AL341" s="107"/>
      <c r="AM341" s="108"/>
      <c r="AN341" s="108"/>
      <c r="AO341" s="108"/>
      <c r="AP341" s="108"/>
      <c r="AQ341" s="108"/>
      <c r="AR341" s="108"/>
      <c r="AS341" s="108"/>
      <c r="AT341" s="108"/>
      <c r="AU341" s="108"/>
      <c r="AV341" s="108"/>
      <c r="AW341" s="108"/>
      <c r="AX341" s="109"/>
      <c r="AY341" s="109"/>
      <c r="AZ341" s="108"/>
      <c r="BA341" s="108"/>
      <c r="BB341" s="110"/>
      <c r="BC341" s="111">
        <f t="shared" si="87"/>
        <v>-1107.5</v>
      </c>
      <c r="BJ341" s="79" t="e">
        <f>VLOOKUP(C341,BM:BO,3,FALSE)</f>
        <v>#N/A</v>
      </c>
      <c r="BM341" s="79" t="s">
        <v>3295</v>
      </c>
      <c r="BN341" s="79" t="s">
        <v>1271</v>
      </c>
      <c r="BO341" s="79" t="s">
        <v>3296</v>
      </c>
      <c r="BU341" s="79" t="s">
        <v>3295</v>
      </c>
      <c r="BV341" s="79" t="s">
        <v>1271</v>
      </c>
      <c r="BW341" s="79" t="s">
        <v>3296</v>
      </c>
      <c r="CH341" s="105">
        <f t="shared" si="105"/>
        <v>-1.1641532182693481E-10</v>
      </c>
    </row>
    <row r="342" spans="1:115" x14ac:dyDescent="0.3">
      <c r="A342" s="79">
        <v>1</v>
      </c>
      <c r="B342" s="112">
        <f>SUBTOTAL(9,$A$22:A342)</f>
        <v>281</v>
      </c>
      <c r="C342" s="113" t="s">
        <v>233</v>
      </c>
      <c r="D342" s="103">
        <f>E342+F342+G342+H342+I342+J342+L342+N342+P342+R342+T342+U342+V342+W342+X342+Y342+Z342+AA342+AB342+AC342+AD342+AE342</f>
        <v>5019129.92</v>
      </c>
      <c r="E342" s="103">
        <v>0</v>
      </c>
      <c r="F342" s="103">
        <v>0</v>
      </c>
      <c r="G342" s="103">
        <v>0</v>
      </c>
      <c r="H342" s="103">
        <v>0</v>
      </c>
      <c r="I342" s="103">
        <v>0</v>
      </c>
      <c r="J342" s="103">
        <v>0</v>
      </c>
      <c r="K342" s="104">
        <v>0</v>
      </c>
      <c r="L342" s="103">
        <v>0</v>
      </c>
      <c r="M342" s="103">
        <v>595.70000000000005</v>
      </c>
      <c r="N342" s="103">
        <v>4737742.24</v>
      </c>
      <c r="O342" s="103">
        <v>0</v>
      </c>
      <c r="P342" s="103">
        <v>0</v>
      </c>
      <c r="Q342" s="103">
        <v>0</v>
      </c>
      <c r="R342" s="103">
        <v>0</v>
      </c>
      <c r="S342" s="103">
        <v>0</v>
      </c>
      <c r="T342" s="103">
        <v>0</v>
      </c>
      <c r="U342" s="103">
        <v>0</v>
      </c>
      <c r="V342" s="103">
        <v>0</v>
      </c>
      <c r="W342" s="103">
        <v>0</v>
      </c>
      <c r="X342" s="103">
        <v>0</v>
      </c>
      <c r="Y342" s="103">
        <v>0</v>
      </c>
      <c r="Z342" s="103">
        <v>0</v>
      </c>
      <c r="AA342" s="103">
        <v>0</v>
      </c>
      <c r="AB342" s="103">
        <v>0</v>
      </c>
      <c r="AC342" s="103">
        <f>ROUND(N342*2.14%,2)</f>
        <v>101387.68</v>
      </c>
      <c r="AD342" s="103">
        <v>180000</v>
      </c>
      <c r="AE342" s="103">
        <v>0</v>
      </c>
      <c r="AF342" s="93">
        <v>2023</v>
      </c>
      <c r="AG342" s="93">
        <v>2023</v>
      </c>
      <c r="AH342" s="93">
        <v>2023</v>
      </c>
      <c r="AI342" s="107"/>
      <c r="AJ342" s="107"/>
      <c r="AK342" s="107"/>
      <c r="AL342" s="107"/>
      <c r="AM342" s="108" t="s">
        <v>16963</v>
      </c>
      <c r="AN342" s="108" t="s">
        <v>16977</v>
      </c>
      <c r="AO342" s="108">
        <v>0</v>
      </c>
      <c r="AP342" s="108" t="s">
        <v>16966</v>
      </c>
      <c r="AQ342" s="108" t="s">
        <v>16969</v>
      </c>
      <c r="AR342" s="108">
        <v>0</v>
      </c>
      <c r="AS342" s="108"/>
      <c r="AT342" s="108"/>
      <c r="AU342" s="108"/>
      <c r="AV342" s="108"/>
      <c r="AW342" s="108" t="s">
        <v>782</v>
      </c>
      <c r="AX342" s="109">
        <v>764.1</v>
      </c>
      <c r="AY342" s="109">
        <v>583.70000000000005</v>
      </c>
      <c r="AZ342" s="108" t="s">
        <v>2968</v>
      </c>
      <c r="BA342" s="108" t="s">
        <v>17015</v>
      </c>
      <c r="BB342" s="110"/>
      <c r="BC342" s="111">
        <f t="shared" si="87"/>
        <v>-12</v>
      </c>
      <c r="BJ342" s="79" t="str">
        <f>VLOOKUP(C342,BM:BO,3,FALSE)</f>
        <v>534.980</v>
      </c>
      <c r="BM342" s="79" t="s">
        <v>3297</v>
      </c>
      <c r="BN342" s="79" t="s">
        <v>3256</v>
      </c>
      <c r="BO342" s="79" t="s">
        <v>3298</v>
      </c>
      <c r="BU342" s="79" t="s">
        <v>3297</v>
      </c>
      <c r="BV342" s="79" t="s">
        <v>3256</v>
      </c>
      <c r="BW342" s="79" t="s">
        <v>3298</v>
      </c>
      <c r="CH342" s="105">
        <f t="shared" si="105"/>
        <v>-2.9103830456733704E-10</v>
      </c>
    </row>
    <row r="343" spans="1:115" x14ac:dyDescent="0.3">
      <c r="A343" s="79">
        <v>1</v>
      </c>
      <c r="B343" s="112">
        <f>SUBTOTAL(9,$A$22:A343)</f>
        <v>282</v>
      </c>
      <c r="C343" s="113" t="s">
        <v>14465</v>
      </c>
      <c r="D343" s="103">
        <f>E343+F343+G343+H343+I343+J343+L343+N343+P343+R343+T343+U343+V343+W343+X343+Y343+Z343+AA343+AB343+AC343+AD343+AE343</f>
        <v>4406570.66</v>
      </c>
      <c r="E343" s="103">
        <v>0</v>
      </c>
      <c r="F343" s="103">
        <v>0</v>
      </c>
      <c r="G343" s="103">
        <v>0</v>
      </c>
      <c r="H343" s="103">
        <v>0</v>
      </c>
      <c r="I343" s="103">
        <v>0</v>
      </c>
      <c r="J343" s="103">
        <v>0</v>
      </c>
      <c r="K343" s="104">
        <v>0</v>
      </c>
      <c r="L343" s="103">
        <v>0</v>
      </c>
      <c r="M343" s="103">
        <v>511.8</v>
      </c>
      <c r="N343" s="103">
        <v>4196760</v>
      </c>
      <c r="O343" s="103">
        <v>0</v>
      </c>
      <c r="P343" s="103">
        <v>0</v>
      </c>
      <c r="Q343" s="103">
        <v>0</v>
      </c>
      <c r="R343" s="103">
        <v>0</v>
      </c>
      <c r="S343" s="103">
        <v>0</v>
      </c>
      <c r="T343" s="103">
        <v>0</v>
      </c>
      <c r="U343" s="103">
        <v>0</v>
      </c>
      <c r="V343" s="103">
        <v>0</v>
      </c>
      <c r="W343" s="103">
        <v>0</v>
      </c>
      <c r="X343" s="103">
        <v>0</v>
      </c>
      <c r="Y343" s="103">
        <v>0</v>
      </c>
      <c r="Z343" s="103">
        <v>0</v>
      </c>
      <c r="AA343" s="103">
        <v>0</v>
      </c>
      <c r="AB343" s="103">
        <v>0</v>
      </c>
      <c r="AC343" s="103">
        <v>89810.66</v>
      </c>
      <c r="AD343" s="103">
        <v>0</v>
      </c>
      <c r="AE343" s="103">
        <v>120000</v>
      </c>
      <c r="AF343" s="93" t="s">
        <v>17055</v>
      </c>
      <c r="AG343" s="93">
        <v>2023</v>
      </c>
      <c r="AH343" s="93">
        <v>2023</v>
      </c>
      <c r="AI343" s="107"/>
      <c r="AJ343" s="107"/>
      <c r="AK343" s="107"/>
      <c r="AL343" s="107"/>
      <c r="AM343" s="108"/>
      <c r="AN343" s="108"/>
      <c r="AO343" s="108"/>
      <c r="AP343" s="108"/>
      <c r="AQ343" s="108"/>
      <c r="AR343" s="108"/>
      <c r="AS343" s="108"/>
      <c r="AT343" s="108"/>
      <c r="AU343" s="108"/>
      <c r="AV343" s="108"/>
      <c r="AW343" s="108"/>
      <c r="AX343" s="109"/>
      <c r="AY343" s="109"/>
      <c r="AZ343" s="108"/>
      <c r="BA343" s="108"/>
      <c r="BB343" s="110"/>
      <c r="BC343" s="111"/>
      <c r="CH343" s="105">
        <f>D343-E343-F343-G343-H343-I343-J343-L343-N343-P343-R343-T343-U343-V343-W343-X343-Y343-Z343-AA343-AB343-AC343-AD343-AE343</f>
        <v>1.4551915228366852E-10</v>
      </c>
    </row>
    <row r="344" spans="1:115" x14ac:dyDescent="0.3">
      <c r="B344" s="106" t="s">
        <v>224</v>
      </c>
      <c r="C344" s="106"/>
      <c r="D344" s="102">
        <f>D345+D346</f>
        <v>11657341.579999998</v>
      </c>
      <c r="E344" s="103">
        <f t="shared" ref="E344:AE344" si="116">E345+E346</f>
        <v>0</v>
      </c>
      <c r="F344" s="103">
        <f t="shared" si="116"/>
        <v>0</v>
      </c>
      <c r="G344" s="103">
        <f t="shared" si="116"/>
        <v>0</v>
      </c>
      <c r="H344" s="103">
        <f t="shared" si="116"/>
        <v>0</v>
      </c>
      <c r="I344" s="103">
        <f t="shared" si="116"/>
        <v>0</v>
      </c>
      <c r="J344" s="103">
        <f t="shared" si="116"/>
        <v>0</v>
      </c>
      <c r="K344" s="104">
        <f t="shared" si="116"/>
        <v>0</v>
      </c>
      <c r="L344" s="103">
        <f t="shared" si="116"/>
        <v>0</v>
      </c>
      <c r="M344" s="103">
        <f t="shared" si="116"/>
        <v>1552.3</v>
      </c>
      <c r="N344" s="103">
        <f t="shared" si="116"/>
        <v>11231881.189999999</v>
      </c>
      <c r="O344" s="103">
        <f t="shared" si="116"/>
        <v>0</v>
      </c>
      <c r="P344" s="103">
        <f t="shared" si="116"/>
        <v>0</v>
      </c>
      <c r="Q344" s="103">
        <f t="shared" si="116"/>
        <v>0</v>
      </c>
      <c r="R344" s="103">
        <f t="shared" si="116"/>
        <v>0</v>
      </c>
      <c r="S344" s="103">
        <f t="shared" si="116"/>
        <v>0</v>
      </c>
      <c r="T344" s="103">
        <f t="shared" si="116"/>
        <v>0</v>
      </c>
      <c r="U344" s="103">
        <f t="shared" si="116"/>
        <v>0</v>
      </c>
      <c r="V344" s="103">
        <f t="shared" si="116"/>
        <v>0</v>
      </c>
      <c r="W344" s="103">
        <f t="shared" si="116"/>
        <v>0</v>
      </c>
      <c r="X344" s="103">
        <f t="shared" si="116"/>
        <v>0</v>
      </c>
      <c r="Y344" s="103">
        <f t="shared" si="116"/>
        <v>0</v>
      </c>
      <c r="Z344" s="103">
        <f t="shared" si="116"/>
        <v>0</v>
      </c>
      <c r="AA344" s="103">
        <f t="shared" si="116"/>
        <v>0</v>
      </c>
      <c r="AB344" s="103">
        <f t="shared" si="116"/>
        <v>0</v>
      </c>
      <c r="AC344" s="103">
        <f t="shared" si="116"/>
        <v>240362.25999999998</v>
      </c>
      <c r="AD344" s="103">
        <f t="shared" si="116"/>
        <v>185098.13</v>
      </c>
      <c r="AE344" s="103">
        <f t="shared" si="116"/>
        <v>0</v>
      </c>
      <c r="AF344" s="93" t="s">
        <v>17029</v>
      </c>
      <c r="AG344" s="93" t="s">
        <v>17029</v>
      </c>
      <c r="AH344" s="93" t="s">
        <v>17029</v>
      </c>
      <c r="AI344" s="107"/>
      <c r="AJ344" s="107"/>
      <c r="AK344" s="107"/>
      <c r="AL344" s="107"/>
      <c r="AM344" s="108"/>
      <c r="AN344" s="108"/>
      <c r="AO344" s="108"/>
      <c r="AP344" s="108"/>
      <c r="AQ344" s="108"/>
      <c r="AR344" s="108"/>
      <c r="AS344" s="108"/>
      <c r="AT344" s="108"/>
      <c r="AU344" s="108"/>
      <c r="AV344" s="108"/>
      <c r="AW344" s="108"/>
      <c r="AX344" s="109"/>
      <c r="AY344" s="109"/>
      <c r="AZ344" s="108"/>
      <c r="BA344" s="108"/>
      <c r="BB344" s="110"/>
      <c r="BC344" s="111">
        <f t="shared" si="87"/>
        <v>-1552.3</v>
      </c>
      <c r="BJ344" s="79" t="e">
        <f>VLOOKUP(C344,BM:BO,3,FALSE)</f>
        <v>#N/A</v>
      </c>
      <c r="BM344" s="79" t="s">
        <v>3299</v>
      </c>
      <c r="BN344" s="79" t="s">
        <v>2985</v>
      </c>
      <c r="BO344" s="79" t="s">
        <v>2553</v>
      </c>
      <c r="BU344" s="79" t="s">
        <v>3299</v>
      </c>
      <c r="BV344" s="79" t="s">
        <v>2985</v>
      </c>
      <c r="BW344" s="79" t="s">
        <v>2553</v>
      </c>
      <c r="CH344" s="105">
        <f t="shared" si="105"/>
        <v>-1.2514647096395493E-9</v>
      </c>
    </row>
    <row r="345" spans="1:115" x14ac:dyDescent="0.3">
      <c r="A345" s="79">
        <v>1</v>
      </c>
      <c r="B345" s="112">
        <f>SUBTOTAL(9,$A$22:A345)</f>
        <v>283</v>
      </c>
      <c r="C345" s="113" t="s">
        <v>234</v>
      </c>
      <c r="D345" s="103">
        <f t="shared" ref="D345:D346" si="117">E345+F345+G345+H345+I345+J345+L345+N345+P345+R345+T345+U345+V345+W345+X345+Y345+Z345+AA345+AB345+AC345+AD345+AE345</f>
        <v>6530301.1799999997</v>
      </c>
      <c r="E345" s="103">
        <v>0</v>
      </c>
      <c r="F345" s="103">
        <v>0</v>
      </c>
      <c r="G345" s="103">
        <v>0</v>
      </c>
      <c r="H345" s="103">
        <v>0</v>
      </c>
      <c r="I345" s="103">
        <v>0</v>
      </c>
      <c r="J345" s="103">
        <v>0</v>
      </c>
      <c r="K345" s="104">
        <v>0</v>
      </c>
      <c r="L345" s="103">
        <v>0</v>
      </c>
      <c r="M345" s="103">
        <v>785</v>
      </c>
      <c r="N345" s="103">
        <v>6299291.1699999999</v>
      </c>
      <c r="O345" s="103">
        <v>0</v>
      </c>
      <c r="P345" s="103">
        <v>0</v>
      </c>
      <c r="Q345" s="103">
        <v>0</v>
      </c>
      <c r="R345" s="103">
        <v>0</v>
      </c>
      <c r="S345" s="103">
        <v>0</v>
      </c>
      <c r="T345" s="103">
        <v>0</v>
      </c>
      <c r="U345" s="103">
        <v>0</v>
      </c>
      <c r="V345" s="103">
        <v>0</v>
      </c>
      <c r="W345" s="103">
        <v>0</v>
      </c>
      <c r="X345" s="103">
        <v>0</v>
      </c>
      <c r="Y345" s="103">
        <v>0</v>
      </c>
      <c r="Z345" s="103">
        <v>0</v>
      </c>
      <c r="AA345" s="103">
        <v>0</v>
      </c>
      <c r="AB345" s="103">
        <v>0</v>
      </c>
      <c r="AC345" s="103">
        <f>ROUND(N345*2.14%,2)</f>
        <v>134804.82999999999</v>
      </c>
      <c r="AD345" s="103">
        <v>96205.18</v>
      </c>
      <c r="AE345" s="103">
        <v>0</v>
      </c>
      <c r="AF345" s="93">
        <v>2023</v>
      </c>
      <c r="AG345" s="93">
        <v>2023</v>
      </c>
      <c r="AH345" s="93">
        <v>2023</v>
      </c>
      <c r="AI345" s="107"/>
      <c r="AJ345" s="107"/>
      <c r="AK345" s="107"/>
      <c r="AL345" s="107"/>
      <c r="AM345" s="108" t="s">
        <v>16956</v>
      </c>
      <c r="AN345" s="108" t="s">
        <v>16977</v>
      </c>
      <c r="AO345" s="108">
        <v>0</v>
      </c>
      <c r="AP345" s="108" t="s">
        <v>16954</v>
      </c>
      <c r="AQ345" s="108" t="s">
        <v>16969</v>
      </c>
      <c r="AR345" s="108">
        <v>0</v>
      </c>
      <c r="AS345" s="108"/>
      <c r="AT345" s="108"/>
      <c r="AU345" s="108"/>
      <c r="AV345" s="108"/>
      <c r="AW345" s="108" t="s">
        <v>619</v>
      </c>
      <c r="AX345" s="109">
        <v>724.81</v>
      </c>
      <c r="AY345" s="109">
        <v>793.14</v>
      </c>
      <c r="AZ345" s="108" t="s">
        <v>2968</v>
      </c>
      <c r="BA345" s="108" t="s">
        <v>17015</v>
      </c>
      <c r="BB345" s="110"/>
      <c r="BC345" s="111">
        <f t="shared" si="87"/>
        <v>8.1399999999999864</v>
      </c>
      <c r="BJ345" s="79" t="str">
        <f>VLOOKUP(C345,BM:BO,3,FALSE)</f>
        <v>639.760</v>
      </c>
      <c r="BM345" s="79" t="s">
        <v>3300</v>
      </c>
      <c r="BN345" s="79" t="s">
        <v>2985</v>
      </c>
      <c r="BO345" s="79" t="s">
        <v>2985</v>
      </c>
      <c r="BU345" s="79" t="s">
        <v>3300</v>
      </c>
      <c r="BV345" s="79" t="s">
        <v>2985</v>
      </c>
      <c r="BW345" s="79" t="s">
        <v>2985</v>
      </c>
      <c r="CH345" s="105">
        <f t="shared" si="105"/>
        <v>-2.0372681319713593E-10</v>
      </c>
    </row>
    <row r="346" spans="1:115" x14ac:dyDescent="0.3">
      <c r="A346" s="79">
        <v>1</v>
      </c>
      <c r="B346" s="112">
        <f>SUBTOTAL(9,$A$22:A346)</f>
        <v>284</v>
      </c>
      <c r="C346" s="113" t="s">
        <v>14857</v>
      </c>
      <c r="D346" s="103">
        <f t="shared" si="117"/>
        <v>5127040.3999999994</v>
      </c>
      <c r="E346" s="103">
        <v>0</v>
      </c>
      <c r="F346" s="103">
        <v>0</v>
      </c>
      <c r="G346" s="103">
        <v>0</v>
      </c>
      <c r="H346" s="103">
        <v>0</v>
      </c>
      <c r="I346" s="103">
        <v>0</v>
      </c>
      <c r="J346" s="103">
        <v>0</v>
      </c>
      <c r="K346" s="104">
        <v>0</v>
      </c>
      <c r="L346" s="103">
        <v>0</v>
      </c>
      <c r="M346" s="103">
        <v>767.3</v>
      </c>
      <c r="N346" s="103">
        <v>4932590.0199999996</v>
      </c>
      <c r="O346" s="103">
        <v>0</v>
      </c>
      <c r="P346" s="103">
        <v>0</v>
      </c>
      <c r="Q346" s="103">
        <v>0</v>
      </c>
      <c r="R346" s="103">
        <v>0</v>
      </c>
      <c r="S346" s="103">
        <v>0</v>
      </c>
      <c r="T346" s="103">
        <v>0</v>
      </c>
      <c r="U346" s="103">
        <v>0</v>
      </c>
      <c r="V346" s="103">
        <v>0</v>
      </c>
      <c r="W346" s="103">
        <v>0</v>
      </c>
      <c r="X346" s="103">
        <v>0</v>
      </c>
      <c r="Y346" s="103">
        <v>0</v>
      </c>
      <c r="Z346" s="103">
        <v>0</v>
      </c>
      <c r="AA346" s="103">
        <v>0</v>
      </c>
      <c r="AB346" s="103">
        <v>0</v>
      </c>
      <c r="AC346" s="103">
        <f>ROUND(N346*2.14%,2)</f>
        <v>105557.43</v>
      </c>
      <c r="AD346" s="103">
        <v>88892.95</v>
      </c>
      <c r="AE346" s="103">
        <v>0</v>
      </c>
      <c r="AF346" s="93">
        <v>2023</v>
      </c>
      <c r="AG346" s="93">
        <v>2023</v>
      </c>
      <c r="AH346" s="93">
        <v>2023</v>
      </c>
      <c r="AI346" s="107"/>
      <c r="AJ346" s="107"/>
      <c r="AK346" s="107"/>
      <c r="AL346" s="107"/>
      <c r="AM346" s="108"/>
      <c r="AN346" s="108"/>
      <c r="AO346" s="108"/>
      <c r="AP346" s="108"/>
      <c r="AQ346" s="108"/>
      <c r="AR346" s="108"/>
      <c r="AS346" s="108"/>
      <c r="AT346" s="108"/>
      <c r="AU346" s="108"/>
      <c r="AV346" s="108"/>
      <c r="AW346" s="108"/>
      <c r="AX346" s="109"/>
      <c r="AY346" s="109"/>
      <c r="AZ346" s="108"/>
      <c r="BA346" s="108"/>
      <c r="BB346" s="110"/>
      <c r="BC346" s="111"/>
      <c r="CH346" s="105">
        <f t="shared" si="105"/>
        <v>-1.0186340659856796E-10</v>
      </c>
    </row>
    <row r="347" spans="1:115" x14ac:dyDescent="0.3">
      <c r="B347" s="106" t="s">
        <v>235</v>
      </c>
      <c r="C347" s="113"/>
      <c r="D347" s="102">
        <f t="shared" ref="D347:AE347" si="118">SUM(D348:D349)</f>
        <v>17367071.699999999</v>
      </c>
      <c r="E347" s="103">
        <f t="shared" si="118"/>
        <v>0</v>
      </c>
      <c r="F347" s="103">
        <f t="shared" si="118"/>
        <v>0</v>
      </c>
      <c r="G347" s="103">
        <f t="shared" si="118"/>
        <v>0</v>
      </c>
      <c r="H347" s="103">
        <f t="shared" si="118"/>
        <v>0</v>
      </c>
      <c r="I347" s="103">
        <f t="shared" si="118"/>
        <v>0</v>
      </c>
      <c r="J347" s="103">
        <f t="shared" si="118"/>
        <v>0</v>
      </c>
      <c r="K347" s="104">
        <f t="shared" si="118"/>
        <v>0</v>
      </c>
      <c r="L347" s="103">
        <f t="shared" si="118"/>
        <v>0</v>
      </c>
      <c r="M347" s="103">
        <f t="shared" si="118"/>
        <v>2651</v>
      </c>
      <c r="N347" s="103">
        <f t="shared" si="118"/>
        <v>16969265.170000002</v>
      </c>
      <c r="O347" s="103">
        <f t="shared" si="118"/>
        <v>0</v>
      </c>
      <c r="P347" s="103">
        <f t="shared" si="118"/>
        <v>0</v>
      </c>
      <c r="Q347" s="103">
        <f t="shared" si="118"/>
        <v>0</v>
      </c>
      <c r="R347" s="103">
        <f t="shared" si="118"/>
        <v>0</v>
      </c>
      <c r="S347" s="103">
        <f t="shared" si="118"/>
        <v>0</v>
      </c>
      <c r="T347" s="103">
        <f t="shared" si="118"/>
        <v>0</v>
      </c>
      <c r="U347" s="103">
        <f t="shared" si="118"/>
        <v>0</v>
      </c>
      <c r="V347" s="103">
        <f t="shared" si="118"/>
        <v>0</v>
      </c>
      <c r="W347" s="103">
        <f t="shared" si="118"/>
        <v>0</v>
      </c>
      <c r="X347" s="103">
        <f t="shared" si="118"/>
        <v>0</v>
      </c>
      <c r="Y347" s="103">
        <f t="shared" si="118"/>
        <v>0</v>
      </c>
      <c r="Z347" s="103">
        <f t="shared" si="118"/>
        <v>0</v>
      </c>
      <c r="AA347" s="103">
        <f t="shared" si="118"/>
        <v>0</v>
      </c>
      <c r="AB347" s="103">
        <f t="shared" si="118"/>
        <v>0</v>
      </c>
      <c r="AC347" s="103">
        <f t="shared" si="118"/>
        <v>248262.33</v>
      </c>
      <c r="AD347" s="103">
        <f t="shared" si="118"/>
        <v>149544.20000000001</v>
      </c>
      <c r="AE347" s="103">
        <f t="shared" si="118"/>
        <v>0</v>
      </c>
      <c r="AF347" s="93" t="s">
        <v>17029</v>
      </c>
      <c r="AG347" s="93" t="s">
        <v>17029</v>
      </c>
      <c r="AH347" s="93" t="s">
        <v>17029</v>
      </c>
      <c r="AI347" s="107"/>
      <c r="AJ347" s="107"/>
      <c r="AK347" s="107"/>
      <c r="AL347" s="107"/>
      <c r="AM347" s="108"/>
      <c r="AN347" s="108"/>
      <c r="AO347" s="108"/>
      <c r="AP347" s="108"/>
      <c r="AQ347" s="108"/>
      <c r="AR347" s="108"/>
      <c r="AS347" s="108"/>
      <c r="AT347" s="108"/>
      <c r="AU347" s="108"/>
      <c r="AV347" s="108"/>
      <c r="AW347" s="108"/>
      <c r="AX347" s="109"/>
      <c r="AY347" s="109"/>
      <c r="AZ347" s="108"/>
      <c r="BA347" s="108"/>
      <c r="BB347" s="110"/>
      <c r="BC347" s="111"/>
      <c r="CH347" s="105">
        <f t="shared" si="105"/>
        <v>-2.5320332497358322E-9</v>
      </c>
    </row>
    <row r="348" spans="1:115" x14ac:dyDescent="0.3">
      <c r="A348" s="79">
        <v>1</v>
      </c>
      <c r="B348" s="112">
        <f>SUBTOTAL(9,$A$22:A348)</f>
        <v>285</v>
      </c>
      <c r="C348" s="118" t="s">
        <v>14444</v>
      </c>
      <c r="D348" s="103">
        <f t="shared" ref="D348:D349" si="119">E348+F348+G348+H348+I348+J348+L348+N348+P348+R348+T348+U348+V348+W348+X348+Y348+Z348+AA348+AB348+AC348+AD348+AE348</f>
        <v>5368221.67</v>
      </c>
      <c r="E348" s="120">
        <v>0</v>
      </c>
      <c r="F348" s="120">
        <v>0</v>
      </c>
      <c r="G348" s="120">
        <v>0</v>
      </c>
      <c r="H348" s="120">
        <v>0</v>
      </c>
      <c r="I348" s="120">
        <v>0</v>
      </c>
      <c r="J348" s="120">
        <v>0</v>
      </c>
      <c r="K348" s="128">
        <v>0</v>
      </c>
      <c r="L348" s="120">
        <v>0</v>
      </c>
      <c r="M348" s="103">
        <v>1331</v>
      </c>
      <c r="N348" s="103">
        <v>5368221.67</v>
      </c>
      <c r="O348" s="120">
        <v>0</v>
      </c>
      <c r="P348" s="120">
        <v>0</v>
      </c>
      <c r="Q348" s="103">
        <v>0</v>
      </c>
      <c r="R348" s="103">
        <v>0</v>
      </c>
      <c r="S348" s="120">
        <v>0</v>
      </c>
      <c r="T348" s="120">
        <v>0</v>
      </c>
      <c r="U348" s="120">
        <v>0</v>
      </c>
      <c r="V348" s="120">
        <v>0</v>
      </c>
      <c r="W348" s="120">
        <v>0</v>
      </c>
      <c r="X348" s="120">
        <v>0</v>
      </c>
      <c r="Y348" s="120">
        <v>0</v>
      </c>
      <c r="Z348" s="120">
        <v>0</v>
      </c>
      <c r="AA348" s="120">
        <v>0</v>
      </c>
      <c r="AB348" s="120">
        <v>0</v>
      </c>
      <c r="AC348" s="103">
        <v>0</v>
      </c>
      <c r="AD348" s="120">
        <v>0</v>
      </c>
      <c r="AE348" s="120">
        <v>0</v>
      </c>
      <c r="AF348" s="93" t="s">
        <v>17055</v>
      </c>
      <c r="AG348" s="93">
        <v>2023</v>
      </c>
      <c r="AH348" s="93" t="s">
        <v>17055</v>
      </c>
      <c r="AI348" s="107"/>
      <c r="AJ348" s="107"/>
      <c r="AK348" s="107"/>
      <c r="AL348" s="107"/>
      <c r="AM348" s="108"/>
      <c r="AN348" s="108"/>
      <c r="AO348" s="108"/>
      <c r="AP348" s="108"/>
      <c r="AQ348" s="108"/>
      <c r="AR348" s="108"/>
      <c r="AS348" s="108"/>
      <c r="AT348" s="108"/>
      <c r="AU348" s="108"/>
      <c r="AV348" s="108"/>
      <c r="AW348" s="108"/>
      <c r="AX348" s="109"/>
      <c r="AY348" s="109"/>
      <c r="AZ348" s="108"/>
      <c r="BA348" s="108"/>
      <c r="BB348" s="110"/>
      <c r="BC348" s="111"/>
      <c r="CH348" s="105">
        <f t="shared" si="105"/>
        <v>0</v>
      </c>
    </row>
    <row r="349" spans="1:115" s="124" customFormat="1" x14ac:dyDescent="0.3">
      <c r="A349" s="79">
        <v>1</v>
      </c>
      <c r="B349" s="112">
        <f>SUBTOTAL(9,$A$22:A349)</f>
        <v>286</v>
      </c>
      <c r="C349" s="141" t="s">
        <v>14458</v>
      </c>
      <c r="D349" s="103">
        <f t="shared" si="119"/>
        <v>11998850.029999999</v>
      </c>
      <c r="E349" s="121">
        <v>0</v>
      </c>
      <c r="F349" s="121">
        <v>0</v>
      </c>
      <c r="G349" s="121">
        <v>0</v>
      </c>
      <c r="H349" s="121">
        <v>0</v>
      </c>
      <c r="I349" s="121">
        <v>0</v>
      </c>
      <c r="J349" s="121">
        <v>0</v>
      </c>
      <c r="K349" s="131">
        <v>0</v>
      </c>
      <c r="L349" s="121">
        <v>0</v>
      </c>
      <c r="M349" s="121">
        <v>1320</v>
      </c>
      <c r="N349" s="121">
        <v>11601043.5</v>
      </c>
      <c r="O349" s="121">
        <v>0</v>
      </c>
      <c r="P349" s="121">
        <v>0</v>
      </c>
      <c r="Q349" s="121">
        <v>0</v>
      </c>
      <c r="R349" s="121">
        <v>0</v>
      </c>
      <c r="S349" s="121">
        <v>0</v>
      </c>
      <c r="T349" s="121">
        <v>0</v>
      </c>
      <c r="U349" s="121">
        <v>0</v>
      </c>
      <c r="V349" s="121">
        <v>0</v>
      </c>
      <c r="W349" s="121">
        <v>0</v>
      </c>
      <c r="X349" s="121">
        <v>0</v>
      </c>
      <c r="Y349" s="121">
        <v>0</v>
      </c>
      <c r="Z349" s="121">
        <v>0</v>
      </c>
      <c r="AA349" s="121">
        <v>0</v>
      </c>
      <c r="AB349" s="121">
        <v>0</v>
      </c>
      <c r="AC349" s="146">
        <f>ROUND(N349*2.14%,2)+ROUND(E349*2.14%,2)+ROUND(F349*2.14%,2)+ROUND(G349*2.14%,2)+ROUND(H349*2.14%,2)+ROUND(I349*2.14%,2)+ROUND(J349*2.14%,2)+ROUND(L349*2.14%,2)+ROUND(P349*2.14%,2)+ROUND(R349*2.14%,2)+ROUND(T349*2.14%,2)+ROUND(U349*2.14%,2)+ROUND(V349*2.14%,2)+ROUND(W349*2.14%,2)+ROUND(X349*2.14%,2)+ROUND(Y349*2.14%,2)+ROUND(Z349*2.14%,2)+ROUND(AA349*2.14%,2)+ROUND(AB349*2.14%,2)</f>
        <v>248262.33</v>
      </c>
      <c r="AD349" s="121">
        <v>149544.20000000001</v>
      </c>
      <c r="AE349" s="121">
        <v>0</v>
      </c>
      <c r="AF349" s="122">
        <v>2023</v>
      </c>
      <c r="AG349" s="122">
        <v>2023</v>
      </c>
      <c r="AH349" s="123">
        <v>2023</v>
      </c>
      <c r="BW349" s="125"/>
      <c r="CE349" s="124" t="e">
        <f>VLOOKUP(C349,CF:CG,2,FALSE)</f>
        <v>#N/A</v>
      </c>
      <c r="CH349" s="105">
        <f t="shared" si="105"/>
        <v>-6.6938810050487518E-10</v>
      </c>
      <c r="CL349" s="124" t="e">
        <f>VLOOKUP(C349,CM:CN,2,FALSE)</f>
        <v>#N/A</v>
      </c>
      <c r="DK349" s="124" t="e">
        <f>VLOOKUP(C349,DL:DM,2,FALSE)</f>
        <v>#N/A</v>
      </c>
    </row>
    <row r="350" spans="1:115" x14ac:dyDescent="0.3">
      <c r="B350" s="106" t="s">
        <v>17319</v>
      </c>
      <c r="C350" s="113"/>
      <c r="D350" s="102">
        <f>D351</f>
        <v>5618463.71</v>
      </c>
      <c r="E350" s="103">
        <f t="shared" ref="E350:AE350" si="120">E351</f>
        <v>0</v>
      </c>
      <c r="F350" s="103">
        <f t="shared" si="120"/>
        <v>0</v>
      </c>
      <c r="G350" s="103">
        <f t="shared" si="120"/>
        <v>0</v>
      </c>
      <c r="H350" s="103">
        <f t="shared" si="120"/>
        <v>0</v>
      </c>
      <c r="I350" s="103">
        <f t="shared" si="120"/>
        <v>0</v>
      </c>
      <c r="J350" s="103">
        <f t="shared" si="120"/>
        <v>0</v>
      </c>
      <c r="K350" s="104">
        <f t="shared" si="120"/>
        <v>0</v>
      </c>
      <c r="L350" s="103">
        <f t="shared" si="120"/>
        <v>0</v>
      </c>
      <c r="M350" s="103">
        <f t="shared" si="120"/>
        <v>653.37</v>
      </c>
      <c r="N350" s="103">
        <f t="shared" si="120"/>
        <v>5500747.71</v>
      </c>
      <c r="O350" s="103">
        <f t="shared" si="120"/>
        <v>0</v>
      </c>
      <c r="P350" s="103">
        <f t="shared" si="120"/>
        <v>0</v>
      </c>
      <c r="Q350" s="103">
        <f t="shared" si="120"/>
        <v>0</v>
      </c>
      <c r="R350" s="103">
        <f t="shared" si="120"/>
        <v>0</v>
      </c>
      <c r="S350" s="103">
        <f t="shared" si="120"/>
        <v>0</v>
      </c>
      <c r="T350" s="103">
        <f t="shared" si="120"/>
        <v>0</v>
      </c>
      <c r="U350" s="103">
        <f t="shared" si="120"/>
        <v>0</v>
      </c>
      <c r="V350" s="103">
        <f t="shared" si="120"/>
        <v>0</v>
      </c>
      <c r="W350" s="103">
        <f t="shared" si="120"/>
        <v>0</v>
      </c>
      <c r="X350" s="103">
        <f t="shared" si="120"/>
        <v>0</v>
      </c>
      <c r="Y350" s="103">
        <f t="shared" si="120"/>
        <v>0</v>
      </c>
      <c r="Z350" s="103">
        <f t="shared" si="120"/>
        <v>0</v>
      </c>
      <c r="AA350" s="103">
        <f t="shared" si="120"/>
        <v>0</v>
      </c>
      <c r="AB350" s="103">
        <f t="shared" si="120"/>
        <v>0</v>
      </c>
      <c r="AC350" s="103">
        <f t="shared" si="120"/>
        <v>117716</v>
      </c>
      <c r="AD350" s="103">
        <f t="shared" si="120"/>
        <v>0</v>
      </c>
      <c r="AE350" s="103">
        <f t="shared" si="120"/>
        <v>0</v>
      </c>
      <c r="AF350" s="93" t="s">
        <v>17029</v>
      </c>
      <c r="AG350" s="93" t="s">
        <v>17029</v>
      </c>
      <c r="AH350" s="93" t="s">
        <v>17029</v>
      </c>
      <c r="AI350" s="107"/>
      <c r="AJ350" s="107"/>
      <c r="AK350" s="107"/>
      <c r="AL350" s="107"/>
      <c r="AM350" s="108"/>
      <c r="AN350" s="108"/>
      <c r="AO350" s="108"/>
      <c r="AP350" s="108"/>
      <c r="AQ350" s="108"/>
      <c r="AR350" s="108"/>
      <c r="AS350" s="108"/>
      <c r="AT350" s="108"/>
      <c r="AU350" s="108"/>
      <c r="AV350" s="108"/>
      <c r="AW350" s="108"/>
      <c r="AX350" s="109"/>
      <c r="AY350" s="109"/>
      <c r="AZ350" s="108"/>
      <c r="BA350" s="108"/>
      <c r="BB350" s="110"/>
      <c r="BC350" s="111"/>
      <c r="CH350" s="105">
        <f t="shared" si="105"/>
        <v>0</v>
      </c>
    </row>
    <row r="351" spans="1:115" s="124" customFormat="1" x14ac:dyDescent="0.3">
      <c r="A351" s="79">
        <v>1</v>
      </c>
      <c r="B351" s="112">
        <f>SUBTOTAL(9,$A$22:A351)</f>
        <v>287</v>
      </c>
      <c r="C351" s="141" t="s">
        <v>14542</v>
      </c>
      <c r="D351" s="103">
        <f>E351+F351+G351+H351+I351+J351+L351+N351+P351+R351+T351+U351+V351+W351+X351+Y351+Z351+AA351+AB351+AC351+AD351+AE351</f>
        <v>5618463.71</v>
      </c>
      <c r="E351" s="121">
        <v>0</v>
      </c>
      <c r="F351" s="121">
        <v>0</v>
      </c>
      <c r="G351" s="121">
        <v>0</v>
      </c>
      <c r="H351" s="121">
        <v>0</v>
      </c>
      <c r="I351" s="121">
        <v>0</v>
      </c>
      <c r="J351" s="121">
        <v>0</v>
      </c>
      <c r="K351" s="131">
        <v>0</v>
      </c>
      <c r="L351" s="121">
        <v>0</v>
      </c>
      <c r="M351" s="121">
        <v>653.37</v>
      </c>
      <c r="N351" s="121">
        <v>5500747.71</v>
      </c>
      <c r="O351" s="121">
        <v>0</v>
      </c>
      <c r="P351" s="121">
        <v>0</v>
      </c>
      <c r="Q351" s="121">
        <v>0</v>
      </c>
      <c r="R351" s="121">
        <v>0</v>
      </c>
      <c r="S351" s="121">
        <v>0</v>
      </c>
      <c r="T351" s="121">
        <v>0</v>
      </c>
      <c r="U351" s="121">
        <v>0</v>
      </c>
      <c r="V351" s="121">
        <v>0</v>
      </c>
      <c r="W351" s="121">
        <v>0</v>
      </c>
      <c r="X351" s="121">
        <v>0</v>
      </c>
      <c r="Y351" s="121">
        <v>0</v>
      </c>
      <c r="Z351" s="121">
        <v>0</v>
      </c>
      <c r="AA351" s="121">
        <v>0</v>
      </c>
      <c r="AB351" s="121">
        <v>0</v>
      </c>
      <c r="AC351" s="146">
        <f>ROUND(N351*2.14%,2)+ROUND(E351*2.14%,2)+ROUND(F351*2.14%,2)+ROUND(G351*2.14%,2)+ROUND(H351*2.14%,2)+ROUND(I351*2.14%,2)+ROUND(J351*2.14%,2)+ROUND(L351*2.14%,2)+ROUND(P351*2.14%,2)+ROUND(R351*2.14%,2)+ROUND(T351*2.14%,2)+ROUND(U351*2.14%,2)+ROUND(V351*2.14%,2)+ROUND(W351*2.14%,2)+ROUND(X351*2.14%,2)+ROUND(Y351*2.14%,2)+ROUND(Z351*2.14%,2)+ROUND(AA351*2.14%,2)+ROUND(AB351*2.14%,2)</f>
        <v>117716</v>
      </c>
      <c r="AD351" s="121">
        <v>0</v>
      </c>
      <c r="AE351" s="121">
        <v>0</v>
      </c>
      <c r="AF351" s="122" t="s">
        <v>17055</v>
      </c>
      <c r="AG351" s="122">
        <v>2023</v>
      </c>
      <c r="AH351" s="123">
        <v>2023</v>
      </c>
      <c r="AT351" s="124" t="e">
        <f>VLOOKUP(C351,AW:AX,2,FALSE)</f>
        <v>#N/A</v>
      </c>
      <c r="BW351" s="125"/>
      <c r="CE351" s="124" t="e">
        <f>VLOOKUP(C351,CF:CG,2,FALSE)</f>
        <v>#N/A</v>
      </c>
      <c r="CH351" s="105">
        <f t="shared" si="105"/>
        <v>0</v>
      </c>
      <c r="CL351" s="124" t="e">
        <f>VLOOKUP(C351,CM:CN,2,FALSE)</f>
        <v>#N/A</v>
      </c>
      <c r="DK351" s="124" t="e">
        <f>VLOOKUP(C351,DL:DM,2,FALSE)</f>
        <v>#N/A</v>
      </c>
    </row>
    <row r="352" spans="1:115" x14ac:dyDescent="0.3">
      <c r="B352" s="106" t="s">
        <v>364</v>
      </c>
      <c r="C352" s="106"/>
      <c r="D352" s="102">
        <f>D353</f>
        <v>8814680.0299999993</v>
      </c>
      <c r="E352" s="103">
        <f t="shared" ref="E352:AE352" si="121">E353</f>
        <v>0</v>
      </c>
      <c r="F352" s="103">
        <f t="shared" si="121"/>
        <v>0</v>
      </c>
      <c r="G352" s="103">
        <f t="shared" si="121"/>
        <v>0</v>
      </c>
      <c r="H352" s="103">
        <f t="shared" si="121"/>
        <v>0</v>
      </c>
      <c r="I352" s="103">
        <f t="shared" si="121"/>
        <v>0</v>
      </c>
      <c r="J352" s="103">
        <f t="shared" si="121"/>
        <v>0</v>
      </c>
      <c r="K352" s="104">
        <f t="shared" si="121"/>
        <v>0</v>
      </c>
      <c r="L352" s="103">
        <f t="shared" si="121"/>
        <v>0</v>
      </c>
      <c r="M352" s="103">
        <f t="shared" si="121"/>
        <v>950</v>
      </c>
      <c r="N352" s="103">
        <f t="shared" si="121"/>
        <v>8453769.3699999992</v>
      </c>
      <c r="O352" s="103">
        <f t="shared" si="121"/>
        <v>0</v>
      </c>
      <c r="P352" s="103">
        <f t="shared" si="121"/>
        <v>0</v>
      </c>
      <c r="Q352" s="103">
        <f t="shared" si="121"/>
        <v>0</v>
      </c>
      <c r="R352" s="103">
        <f t="shared" si="121"/>
        <v>0</v>
      </c>
      <c r="S352" s="103">
        <f t="shared" si="121"/>
        <v>0</v>
      </c>
      <c r="T352" s="103">
        <f t="shared" si="121"/>
        <v>0</v>
      </c>
      <c r="U352" s="103">
        <f t="shared" si="121"/>
        <v>0</v>
      </c>
      <c r="V352" s="103">
        <f t="shared" si="121"/>
        <v>0</v>
      </c>
      <c r="W352" s="103">
        <f t="shared" si="121"/>
        <v>0</v>
      </c>
      <c r="X352" s="103">
        <f t="shared" si="121"/>
        <v>0</v>
      </c>
      <c r="Y352" s="103">
        <f t="shared" si="121"/>
        <v>0</v>
      </c>
      <c r="Z352" s="103">
        <f t="shared" si="121"/>
        <v>0</v>
      </c>
      <c r="AA352" s="103">
        <f t="shared" si="121"/>
        <v>0</v>
      </c>
      <c r="AB352" s="103">
        <f t="shared" si="121"/>
        <v>0</v>
      </c>
      <c r="AC352" s="103">
        <f t="shared" si="121"/>
        <v>180910.66</v>
      </c>
      <c r="AD352" s="103">
        <f t="shared" si="121"/>
        <v>180000</v>
      </c>
      <c r="AE352" s="103">
        <f t="shared" si="121"/>
        <v>0</v>
      </c>
      <c r="AF352" s="93" t="s">
        <v>17029</v>
      </c>
      <c r="AG352" s="93" t="s">
        <v>17029</v>
      </c>
      <c r="AH352" s="93" t="s">
        <v>17029</v>
      </c>
      <c r="AI352" s="107"/>
      <c r="AJ352" s="107"/>
      <c r="AK352" s="107"/>
      <c r="AL352" s="107"/>
      <c r="AM352" s="108"/>
      <c r="AN352" s="108"/>
      <c r="AO352" s="108"/>
      <c r="AP352" s="108"/>
      <c r="AQ352" s="108"/>
      <c r="AR352" s="108"/>
      <c r="AS352" s="108"/>
      <c r="AT352" s="108"/>
      <c r="AU352" s="108"/>
      <c r="AV352" s="108"/>
      <c r="AW352" s="108"/>
      <c r="AX352" s="109"/>
      <c r="AY352" s="109"/>
      <c r="AZ352" s="108"/>
      <c r="BA352" s="108"/>
      <c r="BB352" s="110"/>
      <c r="BC352" s="111">
        <f t="shared" ref="BC352:BC416" si="122">AY352-M352</f>
        <v>-950</v>
      </c>
      <c r="BJ352" s="79" t="e">
        <f>VLOOKUP(C352,BM:BO,3,FALSE)</f>
        <v>#N/A</v>
      </c>
      <c r="BM352" s="79" t="s">
        <v>3537</v>
      </c>
      <c r="BN352" s="79" t="s">
        <v>944</v>
      </c>
      <c r="BO352" s="79" t="s">
        <v>3538</v>
      </c>
      <c r="BU352" s="79" t="s">
        <v>3537</v>
      </c>
      <c r="BV352" s="79" t="s">
        <v>944</v>
      </c>
      <c r="BW352" s="79" t="s">
        <v>3538</v>
      </c>
      <c r="CH352" s="105">
        <f t="shared" si="105"/>
        <v>1.4551915228366852E-10</v>
      </c>
    </row>
    <row r="353" spans="1:115" x14ac:dyDescent="0.3">
      <c r="A353" s="79">
        <v>1</v>
      </c>
      <c r="B353" s="112">
        <f>SUBTOTAL(9,$A$22:A353)</f>
        <v>288</v>
      </c>
      <c r="C353" s="118" t="s">
        <v>365</v>
      </c>
      <c r="D353" s="103">
        <f>E353+F353+G353+H353+I353+J353+L353+N353+P353+R353+T353+U353+V353+W353+X353+Y353+Z353+AA353+AB353+AC353+AD353+AE353</f>
        <v>8814680.0299999993</v>
      </c>
      <c r="E353" s="120">
        <v>0</v>
      </c>
      <c r="F353" s="120">
        <v>0</v>
      </c>
      <c r="G353" s="120">
        <v>0</v>
      </c>
      <c r="H353" s="120">
        <v>0</v>
      </c>
      <c r="I353" s="120">
        <v>0</v>
      </c>
      <c r="J353" s="120">
        <v>0</v>
      </c>
      <c r="K353" s="128">
        <v>0</v>
      </c>
      <c r="L353" s="120">
        <v>0</v>
      </c>
      <c r="M353" s="129">
        <v>950</v>
      </c>
      <c r="N353" s="103">
        <v>8453769.3699999992</v>
      </c>
      <c r="O353" s="120">
        <v>0</v>
      </c>
      <c r="P353" s="120">
        <v>0</v>
      </c>
      <c r="Q353" s="103">
        <v>0</v>
      </c>
      <c r="R353" s="103">
        <v>0</v>
      </c>
      <c r="S353" s="120">
        <v>0</v>
      </c>
      <c r="T353" s="120">
        <v>0</v>
      </c>
      <c r="U353" s="120">
        <v>0</v>
      </c>
      <c r="V353" s="120">
        <v>0</v>
      </c>
      <c r="W353" s="120">
        <v>0</v>
      </c>
      <c r="X353" s="120">
        <v>0</v>
      </c>
      <c r="Y353" s="120">
        <v>0</v>
      </c>
      <c r="Z353" s="120">
        <v>0</v>
      </c>
      <c r="AA353" s="120">
        <v>0</v>
      </c>
      <c r="AB353" s="120">
        <v>0</v>
      </c>
      <c r="AC353" s="103">
        <f>ROUND(N353*2.14%,2)</f>
        <v>180910.66</v>
      </c>
      <c r="AD353" s="103">
        <v>180000</v>
      </c>
      <c r="AE353" s="120">
        <v>0</v>
      </c>
      <c r="AF353" s="93">
        <v>2023</v>
      </c>
      <c r="AG353" s="93">
        <v>2023</v>
      </c>
      <c r="AH353" s="93">
        <v>2023</v>
      </c>
      <c r="AI353" s="107"/>
      <c r="AJ353" s="107"/>
      <c r="AK353" s="107"/>
      <c r="AL353" s="107"/>
      <c r="AM353" s="108" t="s">
        <v>16963</v>
      </c>
      <c r="AN353" s="108" t="s">
        <v>16958</v>
      </c>
      <c r="AO353" s="108">
        <v>0</v>
      </c>
      <c r="AP353" s="108" t="s">
        <v>16967</v>
      </c>
      <c r="AQ353" s="108" t="s">
        <v>16971</v>
      </c>
      <c r="AR353" s="108">
        <v>0</v>
      </c>
      <c r="AS353" s="108"/>
      <c r="AT353" s="108"/>
      <c r="AU353" s="108"/>
      <c r="AV353" s="108"/>
      <c r="AW353" s="108" t="s">
        <v>854</v>
      </c>
      <c r="AX353" s="109">
        <v>907</v>
      </c>
      <c r="AY353" s="109">
        <v>950</v>
      </c>
      <c r="AZ353" s="108" t="s">
        <v>2968</v>
      </c>
      <c r="BA353" s="108" t="s">
        <v>17015</v>
      </c>
      <c r="BB353" s="110"/>
      <c r="BC353" s="111">
        <f t="shared" si="122"/>
        <v>0</v>
      </c>
      <c r="BJ353" s="79" t="str">
        <f>VLOOKUP(C353,BM:BO,3,FALSE)</f>
        <v>нет данных</v>
      </c>
      <c r="BM353" s="79" t="s">
        <v>517</v>
      </c>
      <c r="BN353" s="79" t="s">
        <v>2985</v>
      </c>
      <c r="BO353" s="79" t="s">
        <v>2985</v>
      </c>
      <c r="BU353" s="79" t="s">
        <v>517</v>
      </c>
      <c r="BV353" s="79" t="s">
        <v>2985</v>
      </c>
      <c r="BW353" s="79" t="s">
        <v>2985</v>
      </c>
      <c r="CH353" s="105">
        <f t="shared" si="105"/>
        <v>1.4551915228366852E-10</v>
      </c>
    </row>
    <row r="354" spans="1:115" x14ac:dyDescent="0.3">
      <c r="B354" s="106" t="s">
        <v>17368</v>
      </c>
      <c r="C354" s="113"/>
      <c r="D354" s="102">
        <f>D355</f>
        <v>3793574.26</v>
      </c>
      <c r="E354" s="103">
        <f t="shared" ref="E354:AE354" si="123">E355</f>
        <v>0</v>
      </c>
      <c r="F354" s="103">
        <f t="shared" si="123"/>
        <v>0</v>
      </c>
      <c r="G354" s="103">
        <f t="shared" si="123"/>
        <v>0</v>
      </c>
      <c r="H354" s="103">
        <f t="shared" si="123"/>
        <v>0</v>
      </c>
      <c r="I354" s="103">
        <f t="shared" si="123"/>
        <v>0</v>
      </c>
      <c r="J354" s="103">
        <f t="shared" si="123"/>
        <v>0</v>
      </c>
      <c r="K354" s="104">
        <f t="shared" si="123"/>
        <v>0</v>
      </c>
      <c r="L354" s="103">
        <f t="shared" si="123"/>
        <v>0</v>
      </c>
      <c r="M354" s="103">
        <f t="shared" si="123"/>
        <v>551</v>
      </c>
      <c r="N354" s="103">
        <f t="shared" si="123"/>
        <v>3746370</v>
      </c>
      <c r="O354" s="103">
        <f t="shared" si="123"/>
        <v>0</v>
      </c>
      <c r="P354" s="103">
        <f t="shared" si="123"/>
        <v>0</v>
      </c>
      <c r="Q354" s="103">
        <f t="shared" si="123"/>
        <v>0</v>
      </c>
      <c r="R354" s="103">
        <f t="shared" si="123"/>
        <v>0</v>
      </c>
      <c r="S354" s="103">
        <f t="shared" si="123"/>
        <v>0</v>
      </c>
      <c r="T354" s="103">
        <f t="shared" si="123"/>
        <v>0</v>
      </c>
      <c r="U354" s="103">
        <f t="shared" si="123"/>
        <v>0</v>
      </c>
      <c r="V354" s="103">
        <f t="shared" si="123"/>
        <v>0</v>
      </c>
      <c r="W354" s="103">
        <f t="shared" si="123"/>
        <v>0</v>
      </c>
      <c r="X354" s="103">
        <f t="shared" si="123"/>
        <v>0</v>
      </c>
      <c r="Y354" s="103">
        <f t="shared" si="123"/>
        <v>0</v>
      </c>
      <c r="Z354" s="103">
        <f t="shared" si="123"/>
        <v>0</v>
      </c>
      <c r="AA354" s="103">
        <f t="shared" si="123"/>
        <v>0</v>
      </c>
      <c r="AB354" s="103">
        <f t="shared" si="123"/>
        <v>0</v>
      </c>
      <c r="AC354" s="103">
        <f t="shared" si="123"/>
        <v>47204.26</v>
      </c>
      <c r="AD354" s="103">
        <f t="shared" si="123"/>
        <v>0</v>
      </c>
      <c r="AE354" s="103">
        <f t="shared" si="123"/>
        <v>0</v>
      </c>
      <c r="AF354" s="93" t="s">
        <v>17029</v>
      </c>
      <c r="AG354" s="93" t="s">
        <v>17029</v>
      </c>
      <c r="AH354" s="93" t="s">
        <v>17029</v>
      </c>
      <c r="AI354" s="107"/>
      <c r="AJ354" s="107"/>
      <c r="AK354" s="107"/>
      <c r="AL354" s="107"/>
      <c r="AM354" s="108"/>
      <c r="AN354" s="108"/>
      <c r="AO354" s="108"/>
      <c r="AP354" s="108"/>
      <c r="AQ354" s="108"/>
      <c r="AR354" s="108"/>
      <c r="AS354" s="108"/>
      <c r="AT354" s="108"/>
      <c r="AU354" s="108"/>
      <c r="AV354" s="108"/>
      <c r="AW354" s="108"/>
      <c r="AX354" s="109"/>
      <c r="AY354" s="109"/>
      <c r="AZ354" s="108"/>
      <c r="BA354" s="108"/>
      <c r="BB354" s="110"/>
      <c r="BC354" s="111"/>
      <c r="CH354" s="105">
        <f t="shared" si="105"/>
        <v>-2.255546860396862E-10</v>
      </c>
    </row>
    <row r="355" spans="1:115" x14ac:dyDescent="0.3">
      <c r="A355" s="79">
        <v>1</v>
      </c>
      <c r="B355" s="112">
        <f>SUBTOTAL(9,$A$22:A355)</f>
        <v>289</v>
      </c>
      <c r="C355" s="118" t="s">
        <v>15247</v>
      </c>
      <c r="D355" s="103">
        <f>E355+F355+G355+H355+I355+J355+L355+N355+P355+R355+T355+U355+V355+W355+X355+Y355+Z355+AA355+AB355+AC355+AD355+AE355</f>
        <v>3793574.26</v>
      </c>
      <c r="E355" s="121">
        <v>0</v>
      </c>
      <c r="F355" s="121">
        <v>0</v>
      </c>
      <c r="G355" s="121">
        <v>0</v>
      </c>
      <c r="H355" s="121">
        <v>0</v>
      </c>
      <c r="I355" s="121">
        <v>0</v>
      </c>
      <c r="J355" s="121">
        <v>0</v>
      </c>
      <c r="K355" s="131">
        <v>0</v>
      </c>
      <c r="L355" s="121">
        <v>0</v>
      </c>
      <c r="M355" s="121">
        <v>551</v>
      </c>
      <c r="N355" s="121">
        <v>3746370</v>
      </c>
      <c r="O355" s="121">
        <v>0</v>
      </c>
      <c r="P355" s="121">
        <v>0</v>
      </c>
      <c r="Q355" s="121">
        <v>0</v>
      </c>
      <c r="R355" s="121">
        <v>0</v>
      </c>
      <c r="S355" s="121">
        <v>0</v>
      </c>
      <c r="T355" s="121">
        <v>0</v>
      </c>
      <c r="U355" s="121">
        <v>0</v>
      </c>
      <c r="V355" s="121">
        <v>0</v>
      </c>
      <c r="W355" s="121">
        <v>0</v>
      </c>
      <c r="X355" s="121">
        <v>0</v>
      </c>
      <c r="Y355" s="121">
        <v>0</v>
      </c>
      <c r="Z355" s="121">
        <v>0</v>
      </c>
      <c r="AA355" s="121">
        <v>0</v>
      </c>
      <c r="AB355" s="121">
        <v>0</v>
      </c>
      <c r="AC355" s="121">
        <f>ROUND(N355*1.26%,2)</f>
        <v>47204.26</v>
      </c>
      <c r="AD355" s="121">
        <v>0</v>
      </c>
      <c r="AE355" s="121">
        <v>0</v>
      </c>
      <c r="AF355" s="122" t="s">
        <v>17055</v>
      </c>
      <c r="AG355" s="122">
        <v>2023</v>
      </c>
      <c r="AH355" s="123">
        <v>2023</v>
      </c>
      <c r="AI355" s="107"/>
      <c r="AJ355" s="107"/>
      <c r="AK355" s="107"/>
      <c r="AL355" s="107"/>
      <c r="AM355" s="108"/>
      <c r="AN355" s="108"/>
      <c r="AO355" s="108"/>
      <c r="AP355" s="108"/>
      <c r="AQ355" s="108"/>
      <c r="AR355" s="108"/>
      <c r="AS355" s="108"/>
      <c r="AT355" s="108"/>
      <c r="AU355" s="108"/>
      <c r="AV355" s="108"/>
      <c r="AW355" s="108"/>
      <c r="AX355" s="109"/>
      <c r="AY355" s="109"/>
      <c r="AZ355" s="108"/>
      <c r="BA355" s="108"/>
      <c r="BB355" s="110"/>
      <c r="BC355" s="111"/>
      <c r="CH355" s="105">
        <f t="shared" si="105"/>
        <v>-2.255546860396862E-10</v>
      </c>
    </row>
    <row r="356" spans="1:115" x14ac:dyDescent="0.3">
      <c r="B356" s="106" t="s">
        <v>257</v>
      </c>
      <c r="C356" s="106"/>
      <c r="D356" s="102">
        <f>D357</f>
        <v>6588819.2000000002</v>
      </c>
      <c r="E356" s="103">
        <f t="shared" ref="E356:AE356" si="124">E357</f>
        <v>0</v>
      </c>
      <c r="F356" s="103">
        <f t="shared" si="124"/>
        <v>0</v>
      </c>
      <c r="G356" s="103">
        <f t="shared" si="124"/>
        <v>0</v>
      </c>
      <c r="H356" s="103">
        <f t="shared" si="124"/>
        <v>0</v>
      </c>
      <c r="I356" s="103">
        <f t="shared" si="124"/>
        <v>0</v>
      </c>
      <c r="J356" s="103">
        <f t="shared" si="124"/>
        <v>0</v>
      </c>
      <c r="K356" s="104">
        <f t="shared" si="124"/>
        <v>0</v>
      </c>
      <c r="L356" s="103">
        <f t="shared" si="124"/>
        <v>0</v>
      </c>
      <c r="M356" s="103">
        <f t="shared" si="124"/>
        <v>782</v>
      </c>
      <c r="N356" s="103">
        <f t="shared" si="124"/>
        <v>6274543.96</v>
      </c>
      <c r="O356" s="103">
        <f t="shared" si="124"/>
        <v>0</v>
      </c>
      <c r="P356" s="103">
        <f t="shared" si="124"/>
        <v>0</v>
      </c>
      <c r="Q356" s="103">
        <f t="shared" si="124"/>
        <v>0</v>
      </c>
      <c r="R356" s="103">
        <f t="shared" si="124"/>
        <v>0</v>
      </c>
      <c r="S356" s="103">
        <f t="shared" si="124"/>
        <v>0</v>
      </c>
      <c r="T356" s="103">
        <f t="shared" si="124"/>
        <v>0</v>
      </c>
      <c r="U356" s="103">
        <f t="shared" si="124"/>
        <v>0</v>
      </c>
      <c r="V356" s="103">
        <f t="shared" si="124"/>
        <v>0</v>
      </c>
      <c r="W356" s="103">
        <f t="shared" si="124"/>
        <v>0</v>
      </c>
      <c r="X356" s="103">
        <f t="shared" si="124"/>
        <v>0</v>
      </c>
      <c r="Y356" s="103">
        <f t="shared" si="124"/>
        <v>0</v>
      </c>
      <c r="Z356" s="103">
        <f t="shared" si="124"/>
        <v>0</v>
      </c>
      <c r="AA356" s="103">
        <f t="shared" si="124"/>
        <v>0</v>
      </c>
      <c r="AB356" s="103">
        <f t="shared" si="124"/>
        <v>0</v>
      </c>
      <c r="AC356" s="103">
        <f t="shared" si="124"/>
        <v>134275.24</v>
      </c>
      <c r="AD356" s="103">
        <f t="shared" si="124"/>
        <v>180000</v>
      </c>
      <c r="AE356" s="103">
        <f t="shared" si="124"/>
        <v>0</v>
      </c>
      <c r="AF356" s="93" t="s">
        <v>17029</v>
      </c>
      <c r="AG356" s="93" t="s">
        <v>17029</v>
      </c>
      <c r="AH356" s="93" t="s">
        <v>17029</v>
      </c>
      <c r="AI356" s="107"/>
      <c r="AJ356" s="107"/>
      <c r="AK356" s="107"/>
      <c r="AL356" s="107"/>
      <c r="AM356" s="108"/>
      <c r="AN356" s="108"/>
      <c r="AO356" s="108"/>
      <c r="AP356" s="108"/>
      <c r="AQ356" s="108"/>
      <c r="AR356" s="108"/>
      <c r="AS356" s="108"/>
      <c r="AT356" s="108"/>
      <c r="AU356" s="108"/>
      <c r="AV356" s="108"/>
      <c r="AW356" s="108"/>
      <c r="AX356" s="109"/>
      <c r="AY356" s="109"/>
      <c r="AZ356" s="108"/>
      <c r="BA356" s="108"/>
      <c r="BB356" s="110"/>
      <c r="BC356" s="111">
        <f t="shared" si="122"/>
        <v>-782</v>
      </c>
      <c r="BJ356" s="79" t="e">
        <f>VLOOKUP(C356,BM:BO,3,FALSE)</f>
        <v>#N/A</v>
      </c>
      <c r="BM356" s="79" t="s">
        <v>654</v>
      </c>
      <c r="BN356" s="79" t="s">
        <v>628</v>
      </c>
      <c r="BO356" s="79" t="s">
        <v>3349</v>
      </c>
      <c r="BU356" s="79" t="s">
        <v>654</v>
      </c>
      <c r="BV356" s="79" t="s">
        <v>628</v>
      </c>
      <c r="BW356" s="79" t="s">
        <v>3349</v>
      </c>
      <c r="CH356" s="105">
        <f t="shared" si="105"/>
        <v>2.3283064365386963E-10</v>
      </c>
    </row>
    <row r="357" spans="1:115" x14ac:dyDescent="0.3">
      <c r="A357" s="79">
        <v>1</v>
      </c>
      <c r="B357" s="112">
        <f>SUBTOTAL(9,$A$22:A357)</f>
        <v>290</v>
      </c>
      <c r="C357" s="118" t="s">
        <v>258</v>
      </c>
      <c r="D357" s="103">
        <f>E357+F357+G357+H357+I357+J357+L357+N357+P357+R357+T357+U357+V357+W357+X357+Y357+Z357+AA357+AB357+AC357+AD357+AE357</f>
        <v>6588819.2000000002</v>
      </c>
      <c r="E357" s="120">
        <v>0</v>
      </c>
      <c r="F357" s="120">
        <v>0</v>
      </c>
      <c r="G357" s="120">
        <v>0</v>
      </c>
      <c r="H357" s="120">
        <v>0</v>
      </c>
      <c r="I357" s="120">
        <v>0</v>
      </c>
      <c r="J357" s="120">
        <v>0</v>
      </c>
      <c r="K357" s="128">
        <v>0</v>
      </c>
      <c r="L357" s="120">
        <v>0</v>
      </c>
      <c r="M357" s="103">
        <v>782</v>
      </c>
      <c r="N357" s="103">
        <v>6274543.96</v>
      </c>
      <c r="O357" s="120">
        <v>0</v>
      </c>
      <c r="P357" s="120">
        <v>0</v>
      </c>
      <c r="Q357" s="103">
        <v>0</v>
      </c>
      <c r="R357" s="103">
        <v>0</v>
      </c>
      <c r="S357" s="120">
        <v>0</v>
      </c>
      <c r="T357" s="120">
        <v>0</v>
      </c>
      <c r="U357" s="120">
        <v>0</v>
      </c>
      <c r="V357" s="120">
        <v>0</v>
      </c>
      <c r="W357" s="120">
        <v>0</v>
      </c>
      <c r="X357" s="120">
        <v>0</v>
      </c>
      <c r="Y357" s="120">
        <v>0</v>
      </c>
      <c r="Z357" s="120">
        <v>0</v>
      </c>
      <c r="AA357" s="120">
        <v>0</v>
      </c>
      <c r="AB357" s="120">
        <v>0</v>
      </c>
      <c r="AC357" s="103">
        <f>ROUND(N357*2.14%,2)</f>
        <v>134275.24</v>
      </c>
      <c r="AD357" s="103">
        <v>180000</v>
      </c>
      <c r="AE357" s="120">
        <v>0</v>
      </c>
      <c r="AF357" s="93">
        <v>2023</v>
      </c>
      <c r="AG357" s="93">
        <v>2023</v>
      </c>
      <c r="AH357" s="93">
        <v>2023</v>
      </c>
      <c r="AI357" s="107"/>
      <c r="AJ357" s="107"/>
      <c r="AK357" s="107"/>
      <c r="AL357" s="107"/>
      <c r="AM357" s="108" t="s">
        <v>16973</v>
      </c>
      <c r="AN357" s="108" t="s">
        <v>16954</v>
      </c>
      <c r="AO357" s="108">
        <v>0</v>
      </c>
      <c r="AP357" s="108" t="s">
        <v>16960</v>
      </c>
      <c r="AQ357" s="108" t="s">
        <v>16961</v>
      </c>
      <c r="AR357" s="108" t="s">
        <v>16967</v>
      </c>
      <c r="AS357" s="108"/>
      <c r="AT357" s="108"/>
      <c r="AU357" s="108"/>
      <c r="AV357" s="108"/>
      <c r="AW357" s="108" t="s">
        <v>773</v>
      </c>
      <c r="AX357" s="109">
        <v>879.32</v>
      </c>
      <c r="AY357" s="109">
        <v>651.38</v>
      </c>
      <c r="AZ357" s="108" t="s">
        <v>2968</v>
      </c>
      <c r="BA357" s="108" t="s">
        <v>17015</v>
      </c>
      <c r="BB357" s="110"/>
      <c r="BC357" s="111">
        <f t="shared" si="122"/>
        <v>-130.62</v>
      </c>
      <c r="BJ357" s="79" t="str">
        <f>VLOOKUP(C357,BM:BO,3,FALSE)</f>
        <v>нет данных</v>
      </c>
      <c r="BM357" s="79" t="s">
        <v>3350</v>
      </c>
      <c r="BN357" s="79" t="s">
        <v>854</v>
      </c>
      <c r="BO357" s="79" t="s">
        <v>3351</v>
      </c>
      <c r="BU357" s="79" t="s">
        <v>3350</v>
      </c>
      <c r="BV357" s="79" t="s">
        <v>854</v>
      </c>
      <c r="BW357" s="79" t="s">
        <v>3351</v>
      </c>
      <c r="CH357" s="105">
        <f t="shared" si="105"/>
        <v>2.3283064365386963E-10</v>
      </c>
    </row>
    <row r="358" spans="1:115" x14ac:dyDescent="0.3">
      <c r="B358" s="106" t="s">
        <v>259</v>
      </c>
      <c r="C358" s="106"/>
      <c r="D358" s="102">
        <f>D359</f>
        <v>5667056.2000000002</v>
      </c>
      <c r="E358" s="103">
        <f t="shared" ref="E358:AE358" si="125">E359</f>
        <v>0</v>
      </c>
      <c r="F358" s="103">
        <f t="shared" si="125"/>
        <v>0</v>
      </c>
      <c r="G358" s="103">
        <f t="shared" si="125"/>
        <v>0</v>
      </c>
      <c r="H358" s="103">
        <f t="shared" si="125"/>
        <v>0</v>
      </c>
      <c r="I358" s="103">
        <f t="shared" si="125"/>
        <v>0</v>
      </c>
      <c r="J358" s="103">
        <f t="shared" si="125"/>
        <v>0</v>
      </c>
      <c r="K358" s="104">
        <f t="shared" si="125"/>
        <v>0</v>
      </c>
      <c r="L358" s="103">
        <f t="shared" si="125"/>
        <v>0</v>
      </c>
      <c r="M358" s="103">
        <f t="shared" si="125"/>
        <v>672.6</v>
      </c>
      <c r="N358" s="103">
        <f t="shared" si="125"/>
        <v>5372093.4000000004</v>
      </c>
      <c r="O358" s="103">
        <f t="shared" si="125"/>
        <v>0</v>
      </c>
      <c r="P358" s="103">
        <f t="shared" si="125"/>
        <v>0</v>
      </c>
      <c r="Q358" s="103">
        <f t="shared" si="125"/>
        <v>0</v>
      </c>
      <c r="R358" s="103">
        <f t="shared" si="125"/>
        <v>0</v>
      </c>
      <c r="S358" s="103">
        <f t="shared" si="125"/>
        <v>0</v>
      </c>
      <c r="T358" s="103">
        <f t="shared" si="125"/>
        <v>0</v>
      </c>
      <c r="U358" s="103">
        <f t="shared" si="125"/>
        <v>0</v>
      </c>
      <c r="V358" s="103">
        <f t="shared" si="125"/>
        <v>0</v>
      </c>
      <c r="W358" s="103">
        <f t="shared" si="125"/>
        <v>0</v>
      </c>
      <c r="X358" s="103">
        <f t="shared" si="125"/>
        <v>0</v>
      </c>
      <c r="Y358" s="103">
        <f t="shared" si="125"/>
        <v>0</v>
      </c>
      <c r="Z358" s="103">
        <f t="shared" si="125"/>
        <v>0</v>
      </c>
      <c r="AA358" s="103">
        <f t="shared" si="125"/>
        <v>0</v>
      </c>
      <c r="AB358" s="103">
        <f t="shared" si="125"/>
        <v>0</v>
      </c>
      <c r="AC358" s="103">
        <f t="shared" si="125"/>
        <v>114962.8</v>
      </c>
      <c r="AD358" s="103">
        <f t="shared" si="125"/>
        <v>180000</v>
      </c>
      <c r="AE358" s="103">
        <f t="shared" si="125"/>
        <v>0</v>
      </c>
      <c r="AF358" s="93" t="s">
        <v>17029</v>
      </c>
      <c r="AG358" s="93" t="s">
        <v>17029</v>
      </c>
      <c r="AH358" s="93" t="s">
        <v>17029</v>
      </c>
      <c r="AI358" s="107"/>
      <c r="AJ358" s="107"/>
      <c r="AK358" s="107"/>
      <c r="AL358" s="107"/>
      <c r="AM358" s="108"/>
      <c r="AN358" s="108"/>
      <c r="AO358" s="108"/>
      <c r="AP358" s="108"/>
      <c r="AQ358" s="108"/>
      <c r="AR358" s="108"/>
      <c r="AS358" s="108"/>
      <c r="AT358" s="108"/>
      <c r="AU358" s="108"/>
      <c r="AV358" s="108"/>
      <c r="AW358" s="108"/>
      <c r="AX358" s="109"/>
      <c r="AY358" s="109"/>
      <c r="AZ358" s="108"/>
      <c r="BA358" s="108"/>
      <c r="BB358" s="110"/>
      <c r="BC358" s="111">
        <f t="shared" si="122"/>
        <v>-672.6</v>
      </c>
      <c r="BJ358" s="79" t="e">
        <f>VLOOKUP(C358,BM:BO,3,FALSE)</f>
        <v>#N/A</v>
      </c>
      <c r="BM358" s="79" t="s">
        <v>3352</v>
      </c>
      <c r="BN358" s="79" t="s">
        <v>789</v>
      </c>
      <c r="BO358" s="79" t="s">
        <v>3353</v>
      </c>
      <c r="BU358" s="79" t="s">
        <v>3352</v>
      </c>
      <c r="BV358" s="79" t="s">
        <v>789</v>
      </c>
      <c r="BW358" s="79" t="s">
        <v>3353</v>
      </c>
      <c r="CH358" s="105">
        <f t="shared" si="105"/>
        <v>-1.7462298274040222E-10</v>
      </c>
    </row>
    <row r="359" spans="1:115" x14ac:dyDescent="0.3">
      <c r="A359" s="79">
        <v>1</v>
      </c>
      <c r="B359" s="112">
        <f>SUBTOTAL(9,$A$22:A359)</f>
        <v>291</v>
      </c>
      <c r="C359" s="118" t="s">
        <v>260</v>
      </c>
      <c r="D359" s="103">
        <f>E359+F359+G359+H359+I359+J359+L359+N359+P359+R359+T359+U359+V359+W359+X359+Y359+Z359+AA359+AB359+AC359+AD359+AE359</f>
        <v>5667056.2000000002</v>
      </c>
      <c r="E359" s="120">
        <v>0</v>
      </c>
      <c r="F359" s="120">
        <v>0</v>
      </c>
      <c r="G359" s="120">
        <v>0</v>
      </c>
      <c r="H359" s="120">
        <v>0</v>
      </c>
      <c r="I359" s="120">
        <v>0</v>
      </c>
      <c r="J359" s="120">
        <v>0</v>
      </c>
      <c r="K359" s="128">
        <v>0</v>
      </c>
      <c r="L359" s="120">
        <v>0</v>
      </c>
      <c r="M359" s="129">
        <v>672.6</v>
      </c>
      <c r="N359" s="103">
        <v>5372093.4000000004</v>
      </c>
      <c r="O359" s="120">
        <v>0</v>
      </c>
      <c r="P359" s="120">
        <v>0</v>
      </c>
      <c r="Q359" s="103">
        <v>0</v>
      </c>
      <c r="R359" s="103">
        <v>0</v>
      </c>
      <c r="S359" s="120">
        <v>0</v>
      </c>
      <c r="T359" s="120">
        <v>0</v>
      </c>
      <c r="U359" s="120">
        <v>0</v>
      </c>
      <c r="V359" s="120">
        <v>0</v>
      </c>
      <c r="W359" s="120">
        <v>0</v>
      </c>
      <c r="X359" s="120">
        <v>0</v>
      </c>
      <c r="Y359" s="120">
        <v>0</v>
      </c>
      <c r="Z359" s="120">
        <v>0</v>
      </c>
      <c r="AA359" s="120">
        <v>0</v>
      </c>
      <c r="AB359" s="120">
        <v>0</v>
      </c>
      <c r="AC359" s="103">
        <f>ROUND(N359*2.14%,2)</f>
        <v>114962.8</v>
      </c>
      <c r="AD359" s="103">
        <v>180000</v>
      </c>
      <c r="AE359" s="120">
        <v>0</v>
      </c>
      <c r="AF359" s="93">
        <v>2023</v>
      </c>
      <c r="AG359" s="93">
        <v>2023</v>
      </c>
      <c r="AH359" s="93">
        <v>2023</v>
      </c>
      <c r="AI359" s="107"/>
      <c r="AJ359" s="107"/>
      <c r="AK359" s="107"/>
      <c r="AL359" s="107"/>
      <c r="AM359" s="108" t="s">
        <v>16965</v>
      </c>
      <c r="AN359" s="108">
        <v>2015</v>
      </c>
      <c r="AO359" s="108">
        <v>0</v>
      </c>
      <c r="AP359" s="108">
        <v>2016</v>
      </c>
      <c r="AQ359" s="108" t="s">
        <v>16970</v>
      </c>
      <c r="AR359" s="108">
        <v>2016</v>
      </c>
      <c r="AS359" s="108" t="s">
        <v>16984</v>
      </c>
      <c r="AT359" s="108" t="s">
        <v>16981</v>
      </c>
      <c r="AU359" s="108">
        <f>725022.07+38561.41+1604449.5</f>
        <v>2368032.98</v>
      </c>
      <c r="AV359" s="108">
        <v>343512.32000000001</v>
      </c>
      <c r="AW359" s="108" t="s">
        <v>618</v>
      </c>
      <c r="AX359" s="109">
        <v>687</v>
      </c>
      <c r="AY359" s="109">
        <v>555.37</v>
      </c>
      <c r="AZ359" s="108" t="s">
        <v>2968</v>
      </c>
      <c r="BA359" s="108">
        <v>2004</v>
      </c>
      <c r="BB359" s="110"/>
      <c r="BC359" s="111">
        <f t="shared" si="122"/>
        <v>-117.23000000000002</v>
      </c>
      <c r="BJ359" s="79" t="str">
        <f>VLOOKUP(C359,BM:BO,3,FALSE)</f>
        <v>483.920</v>
      </c>
      <c r="BM359" s="79" t="s">
        <v>555</v>
      </c>
      <c r="BN359" s="79" t="s">
        <v>789</v>
      </c>
      <c r="BO359" s="79" t="s">
        <v>1126</v>
      </c>
      <c r="BU359" s="79" t="s">
        <v>555</v>
      </c>
      <c r="BV359" s="79" t="s">
        <v>789</v>
      </c>
      <c r="BW359" s="79" t="s">
        <v>1126</v>
      </c>
      <c r="CH359" s="105">
        <f t="shared" si="105"/>
        <v>-1.7462298274040222E-10</v>
      </c>
    </row>
    <row r="360" spans="1:115" x14ac:dyDescent="0.3">
      <c r="B360" s="106" t="s">
        <v>261</v>
      </c>
      <c r="C360" s="106"/>
      <c r="D360" s="102">
        <f>D361+D362+D363</f>
        <v>18347382.370000001</v>
      </c>
      <c r="E360" s="103">
        <f t="shared" ref="E360:AE360" si="126">E361+E362+E363</f>
        <v>0</v>
      </c>
      <c r="F360" s="103">
        <f t="shared" si="126"/>
        <v>0</v>
      </c>
      <c r="G360" s="103">
        <f t="shared" si="126"/>
        <v>0</v>
      </c>
      <c r="H360" s="103">
        <f t="shared" si="126"/>
        <v>0</v>
      </c>
      <c r="I360" s="103">
        <f t="shared" si="126"/>
        <v>0</v>
      </c>
      <c r="J360" s="103">
        <f t="shared" si="126"/>
        <v>0</v>
      </c>
      <c r="K360" s="104">
        <f t="shared" si="126"/>
        <v>0</v>
      </c>
      <c r="L360" s="103">
        <f t="shared" si="126"/>
        <v>0</v>
      </c>
      <c r="M360" s="103">
        <f t="shared" si="126"/>
        <v>2107.6999999999998</v>
      </c>
      <c r="N360" s="103">
        <f t="shared" si="126"/>
        <v>17767165.039999999</v>
      </c>
      <c r="O360" s="103">
        <f t="shared" si="126"/>
        <v>0</v>
      </c>
      <c r="P360" s="103">
        <f t="shared" si="126"/>
        <v>0</v>
      </c>
      <c r="Q360" s="103">
        <f t="shared" si="126"/>
        <v>0</v>
      </c>
      <c r="R360" s="103">
        <f t="shared" si="126"/>
        <v>0</v>
      </c>
      <c r="S360" s="103">
        <f t="shared" si="126"/>
        <v>0</v>
      </c>
      <c r="T360" s="103">
        <f t="shared" si="126"/>
        <v>0</v>
      </c>
      <c r="U360" s="103">
        <f t="shared" si="126"/>
        <v>0</v>
      </c>
      <c r="V360" s="103">
        <f t="shared" si="126"/>
        <v>0</v>
      </c>
      <c r="W360" s="103">
        <f t="shared" si="126"/>
        <v>0</v>
      </c>
      <c r="X360" s="103">
        <f t="shared" si="126"/>
        <v>0</v>
      </c>
      <c r="Y360" s="103">
        <f t="shared" si="126"/>
        <v>0</v>
      </c>
      <c r="Z360" s="103">
        <f t="shared" si="126"/>
        <v>0</v>
      </c>
      <c r="AA360" s="103">
        <f t="shared" si="126"/>
        <v>0</v>
      </c>
      <c r="AB360" s="103">
        <f t="shared" si="126"/>
        <v>0</v>
      </c>
      <c r="AC360" s="103">
        <f t="shared" si="126"/>
        <v>380217.32999999996</v>
      </c>
      <c r="AD360" s="103">
        <f t="shared" si="126"/>
        <v>200000</v>
      </c>
      <c r="AE360" s="103">
        <f t="shared" si="126"/>
        <v>0</v>
      </c>
      <c r="AF360" s="93" t="s">
        <v>17029</v>
      </c>
      <c r="AG360" s="93" t="s">
        <v>17029</v>
      </c>
      <c r="AH360" s="93" t="s">
        <v>17029</v>
      </c>
      <c r="AI360" s="107"/>
      <c r="AJ360" s="107"/>
      <c r="AK360" s="107"/>
      <c r="AL360" s="107"/>
      <c r="AM360" s="108"/>
      <c r="AN360" s="108"/>
      <c r="AO360" s="108"/>
      <c r="AP360" s="108"/>
      <c r="AQ360" s="108"/>
      <c r="AR360" s="108"/>
      <c r="AS360" s="108"/>
      <c r="AT360" s="108"/>
      <c r="AU360" s="108"/>
      <c r="AV360" s="108"/>
      <c r="AW360" s="108"/>
      <c r="AX360" s="109"/>
      <c r="AY360" s="109"/>
      <c r="AZ360" s="108"/>
      <c r="BA360" s="108"/>
      <c r="BB360" s="110"/>
      <c r="BC360" s="111">
        <f t="shared" si="122"/>
        <v>-2107.6999999999998</v>
      </c>
      <c r="BJ360" s="79" t="e">
        <f>VLOOKUP(C360,BM:BO,3,FALSE)</f>
        <v>#N/A</v>
      </c>
      <c r="BM360" s="79" t="s">
        <v>3355</v>
      </c>
      <c r="BN360" s="79" t="s">
        <v>843</v>
      </c>
      <c r="BO360" s="79" t="s">
        <v>3356</v>
      </c>
      <c r="BU360" s="79" t="s">
        <v>3355</v>
      </c>
      <c r="BV360" s="79" t="s">
        <v>843</v>
      </c>
      <c r="BW360" s="79" t="s">
        <v>3356</v>
      </c>
      <c r="CH360" s="105">
        <f t="shared" si="105"/>
        <v>1.9790604710578918E-9</v>
      </c>
    </row>
    <row r="361" spans="1:115" x14ac:dyDescent="0.3">
      <c r="A361" s="79">
        <v>1</v>
      </c>
      <c r="B361" s="112">
        <f>SUBTOTAL(9,$A$22:A361)</f>
        <v>292</v>
      </c>
      <c r="C361" s="118" t="s">
        <v>262</v>
      </c>
      <c r="D361" s="103">
        <f t="shared" ref="D361:D363" si="127">E361+F361+G361+H361+I361+J361+L361+N361+P361+R361+T361+U361+V361+W361+X361+Y361+Z361+AA361+AB361+AC361+AD361+AE361</f>
        <v>8676261.5999999996</v>
      </c>
      <c r="E361" s="120">
        <v>0</v>
      </c>
      <c r="F361" s="120">
        <v>0</v>
      </c>
      <c r="G361" s="120">
        <v>0</v>
      </c>
      <c r="H361" s="120">
        <v>0</v>
      </c>
      <c r="I361" s="120">
        <v>0</v>
      </c>
      <c r="J361" s="120">
        <v>0</v>
      </c>
      <c r="K361" s="128">
        <v>0</v>
      </c>
      <c r="L361" s="120">
        <v>0</v>
      </c>
      <c r="M361" s="103">
        <v>1029.8</v>
      </c>
      <c r="N361" s="103">
        <v>8298670.0599999996</v>
      </c>
      <c r="O361" s="120">
        <v>0</v>
      </c>
      <c r="P361" s="120">
        <v>0</v>
      </c>
      <c r="Q361" s="103">
        <v>0</v>
      </c>
      <c r="R361" s="103">
        <v>0</v>
      </c>
      <c r="S361" s="120">
        <v>0</v>
      </c>
      <c r="T361" s="120">
        <v>0</v>
      </c>
      <c r="U361" s="120">
        <v>0</v>
      </c>
      <c r="V361" s="120">
        <v>0</v>
      </c>
      <c r="W361" s="120">
        <v>0</v>
      </c>
      <c r="X361" s="120">
        <v>0</v>
      </c>
      <c r="Y361" s="120">
        <v>0</v>
      </c>
      <c r="Z361" s="120">
        <v>0</v>
      </c>
      <c r="AA361" s="120">
        <v>0</v>
      </c>
      <c r="AB361" s="120">
        <v>0</v>
      </c>
      <c r="AC361" s="103">
        <f>ROUND(N361*2.14%,2)</f>
        <v>177591.54</v>
      </c>
      <c r="AD361" s="120">
        <v>200000</v>
      </c>
      <c r="AE361" s="120">
        <v>0</v>
      </c>
      <c r="AF361" s="93">
        <v>2023</v>
      </c>
      <c r="AG361" s="93">
        <v>2023</v>
      </c>
      <c r="AH361" s="93">
        <v>2023</v>
      </c>
      <c r="AI361" s="107"/>
      <c r="AJ361" s="107"/>
      <c r="AK361" s="107"/>
      <c r="AL361" s="107"/>
      <c r="AM361" s="108" t="s">
        <v>16963</v>
      </c>
      <c r="AN361" s="108" t="s">
        <v>16954</v>
      </c>
      <c r="AO361" s="108">
        <v>0</v>
      </c>
      <c r="AP361" s="108" t="s">
        <v>16975</v>
      </c>
      <c r="AQ361" s="108" t="s">
        <v>16961</v>
      </c>
      <c r="AR361" s="108">
        <v>0</v>
      </c>
      <c r="AS361" s="108"/>
      <c r="AT361" s="108"/>
      <c r="AU361" s="108"/>
      <c r="AV361" s="108"/>
      <c r="AW361" s="108" t="s">
        <v>738</v>
      </c>
      <c r="AX361" s="109">
        <v>926.8</v>
      </c>
      <c r="AY361" s="109">
        <v>722.41</v>
      </c>
      <c r="AZ361" s="108" t="s">
        <v>2968</v>
      </c>
      <c r="BA361" s="108" t="s">
        <v>17015</v>
      </c>
      <c r="BB361" s="110"/>
      <c r="BC361" s="111">
        <f t="shared" si="122"/>
        <v>-307.39</v>
      </c>
      <c r="BJ361" s="79" t="str">
        <f>VLOOKUP(C361,BM:BO,3,FALSE)</f>
        <v>нет данных</v>
      </c>
      <c r="BM361" s="79" t="s">
        <v>3357</v>
      </c>
      <c r="BN361" s="79" t="s">
        <v>2985</v>
      </c>
      <c r="BO361" s="79" t="s">
        <v>2985</v>
      </c>
      <c r="BU361" s="79" t="s">
        <v>3357</v>
      </c>
      <c r="BV361" s="79" t="s">
        <v>2985</v>
      </c>
      <c r="BW361" s="79" t="s">
        <v>2985</v>
      </c>
      <c r="CH361" s="105">
        <f t="shared" si="105"/>
        <v>2.9103830456733704E-11</v>
      </c>
    </row>
    <row r="362" spans="1:115" s="124" customFormat="1" x14ac:dyDescent="0.3">
      <c r="A362" s="79">
        <v>1</v>
      </c>
      <c r="B362" s="112">
        <f>SUBTOTAL(9,$A$22:A362)</f>
        <v>293</v>
      </c>
      <c r="C362" s="141" t="s">
        <v>15719</v>
      </c>
      <c r="D362" s="103">
        <f t="shared" si="127"/>
        <v>2597088.2200000002</v>
      </c>
      <c r="E362" s="121">
        <v>0</v>
      </c>
      <c r="F362" s="121">
        <v>0</v>
      </c>
      <c r="G362" s="121">
        <v>0</v>
      </c>
      <c r="H362" s="121">
        <v>0</v>
      </c>
      <c r="I362" s="121">
        <v>0</v>
      </c>
      <c r="J362" s="121">
        <v>0</v>
      </c>
      <c r="K362" s="131">
        <v>0</v>
      </c>
      <c r="L362" s="121">
        <v>0</v>
      </c>
      <c r="M362" s="121">
        <v>249.6</v>
      </c>
      <c r="N362" s="121">
        <v>2542674.98</v>
      </c>
      <c r="O362" s="121">
        <v>0</v>
      </c>
      <c r="P362" s="121">
        <v>0</v>
      </c>
      <c r="Q362" s="121">
        <v>0</v>
      </c>
      <c r="R362" s="121">
        <v>0</v>
      </c>
      <c r="S362" s="121">
        <v>0</v>
      </c>
      <c r="T362" s="121">
        <v>0</v>
      </c>
      <c r="U362" s="121">
        <v>0</v>
      </c>
      <c r="V362" s="121">
        <v>0</v>
      </c>
      <c r="W362" s="121">
        <v>0</v>
      </c>
      <c r="X362" s="121">
        <v>0</v>
      </c>
      <c r="Y362" s="121">
        <v>0</v>
      </c>
      <c r="Z362" s="121">
        <v>0</v>
      </c>
      <c r="AA362" s="121">
        <v>0</v>
      </c>
      <c r="AB362" s="121">
        <v>0</v>
      </c>
      <c r="AC362" s="146">
        <f>ROUND(N362*2.14%,2)+ROUND(E362*2.14%,2)+ROUND(F362*2.14%,2)+ROUND(G362*2.14%,2)+ROUND(H362*2.14%,2)+ROUND(I362*2.14%,2)+ROUND(J362*2.14%,2)+ROUND(L362*2.14%,2)+ROUND(P362*2.14%,2)+ROUND(R362*2.14%,2)+ROUND(T362*2.14%,2)+ROUND(U362*2.14%,2)+ROUND(V362*2.14%,2)+ROUND(W362*2.14%,2)+ROUND(X362*2.14%,2)+ROUND(Y362*2.14%,2)+ROUND(Z362*2.14%,2)+ROUND(AA362*2.14%,2)+ROUND(AB362*2.14%,2)</f>
        <v>54413.24</v>
      </c>
      <c r="AD362" s="121">
        <v>0</v>
      </c>
      <c r="AE362" s="121">
        <v>0</v>
      </c>
      <c r="AF362" s="122" t="s">
        <v>17055</v>
      </c>
      <c r="AG362" s="122">
        <v>2023</v>
      </c>
      <c r="AH362" s="123">
        <v>2023</v>
      </c>
      <c r="AT362" s="124" t="e">
        <f>VLOOKUP(C362,AW:AX,2,FALSE)</f>
        <v>#N/A</v>
      </c>
      <c r="BW362" s="125"/>
      <c r="CE362" s="124" t="e">
        <f>VLOOKUP(C362,CF:CG,2,FALSE)</f>
        <v>#N/A</v>
      </c>
      <c r="CH362" s="105">
        <f t="shared" si="105"/>
        <v>2.255546860396862E-10</v>
      </c>
      <c r="CL362" s="124" t="e">
        <f>VLOOKUP(C362,CM:CN,2,FALSE)</f>
        <v>#N/A</v>
      </c>
      <c r="DK362" s="124" t="e">
        <f>VLOOKUP(C362,DL:DM,2,FALSE)</f>
        <v>#N/A</v>
      </c>
    </row>
    <row r="363" spans="1:115" s="124" customFormat="1" x14ac:dyDescent="0.3">
      <c r="A363" s="79">
        <v>1</v>
      </c>
      <c r="B363" s="112">
        <f>SUBTOTAL(9,$A$22:A363)</f>
        <v>294</v>
      </c>
      <c r="C363" s="141" t="s">
        <v>15734</v>
      </c>
      <c r="D363" s="103">
        <f t="shared" si="127"/>
        <v>7074032.5499999998</v>
      </c>
      <c r="E363" s="121">
        <v>0</v>
      </c>
      <c r="F363" s="121">
        <v>0</v>
      </c>
      <c r="G363" s="121">
        <v>0</v>
      </c>
      <c r="H363" s="121">
        <v>0</v>
      </c>
      <c r="I363" s="121">
        <v>0</v>
      </c>
      <c r="J363" s="121">
        <v>0</v>
      </c>
      <c r="K363" s="131">
        <v>0</v>
      </c>
      <c r="L363" s="121">
        <v>0</v>
      </c>
      <c r="M363" s="121">
        <v>828.3</v>
      </c>
      <c r="N363" s="121">
        <v>6925820</v>
      </c>
      <c r="O363" s="121">
        <v>0</v>
      </c>
      <c r="P363" s="121">
        <v>0</v>
      </c>
      <c r="Q363" s="121">
        <v>0</v>
      </c>
      <c r="R363" s="121">
        <v>0</v>
      </c>
      <c r="S363" s="121">
        <v>0</v>
      </c>
      <c r="T363" s="121">
        <v>0</v>
      </c>
      <c r="U363" s="121">
        <v>0</v>
      </c>
      <c r="V363" s="121">
        <v>0</v>
      </c>
      <c r="W363" s="121">
        <v>0</v>
      </c>
      <c r="X363" s="121">
        <v>0</v>
      </c>
      <c r="Y363" s="121">
        <v>0</v>
      </c>
      <c r="Z363" s="121">
        <v>0</v>
      </c>
      <c r="AA363" s="121">
        <v>0</v>
      </c>
      <c r="AB363" s="121">
        <v>0</v>
      </c>
      <c r="AC363" s="146">
        <f>ROUND(N363*2.14%,2)+ROUND(E363*2.14%,2)+ROUND(F363*2.14%,2)+ROUND(G363*2.14%,2)+ROUND(H363*2.14%,2)+ROUND(I363*2.14%,2)+ROUND(J363*2.14%,2)+ROUND(L363*2.14%,2)+ROUND(P363*2.14%,2)+ROUND(R363*2.14%,2)+ROUND(T363*2.14%,2)+ROUND(U363*2.14%,2)+ROUND(V363*2.14%,2)+ROUND(W363*2.14%,2)+ROUND(X363*2.14%,2)+ROUND(Y363*2.14%,2)+ROUND(Z363*2.14%,2)+ROUND(AA363*2.14%,2)+ROUND(AB363*2.14%,2)</f>
        <v>148212.54999999999</v>
      </c>
      <c r="AD363" s="121">
        <v>0</v>
      </c>
      <c r="AE363" s="121">
        <v>0</v>
      </c>
      <c r="AF363" s="122" t="s">
        <v>17055</v>
      </c>
      <c r="AG363" s="122">
        <v>2023</v>
      </c>
      <c r="AH363" s="122">
        <v>2023</v>
      </c>
      <c r="BW363" s="125"/>
      <c r="CH363" s="105">
        <f t="shared" si="105"/>
        <v>-1.7462298274040222E-10</v>
      </c>
    </row>
    <row r="364" spans="1:115" x14ac:dyDescent="0.3">
      <c r="B364" s="106" t="s">
        <v>263</v>
      </c>
      <c r="C364" s="106"/>
      <c r="D364" s="102">
        <f t="shared" ref="D364:AE364" si="128">SUM(D365:D370)</f>
        <v>34184580.829999998</v>
      </c>
      <c r="E364" s="103">
        <f t="shared" si="128"/>
        <v>0</v>
      </c>
      <c r="F364" s="103">
        <f t="shared" si="128"/>
        <v>0</v>
      </c>
      <c r="G364" s="103">
        <f t="shared" si="128"/>
        <v>0</v>
      </c>
      <c r="H364" s="103">
        <f t="shared" si="128"/>
        <v>0</v>
      </c>
      <c r="I364" s="103">
        <f t="shared" si="128"/>
        <v>0</v>
      </c>
      <c r="J364" s="103">
        <f t="shared" si="128"/>
        <v>0</v>
      </c>
      <c r="K364" s="104">
        <f t="shared" si="128"/>
        <v>0</v>
      </c>
      <c r="L364" s="103">
        <f t="shared" si="128"/>
        <v>0</v>
      </c>
      <c r="M364" s="103">
        <f t="shared" si="128"/>
        <v>4228.8</v>
      </c>
      <c r="N364" s="103">
        <f t="shared" si="128"/>
        <v>32805459.050000001</v>
      </c>
      <c r="O364" s="103">
        <f t="shared" si="128"/>
        <v>0</v>
      </c>
      <c r="P364" s="103">
        <f t="shared" si="128"/>
        <v>0</v>
      </c>
      <c r="Q364" s="103">
        <f t="shared" si="128"/>
        <v>0</v>
      </c>
      <c r="R364" s="103">
        <f t="shared" si="128"/>
        <v>0</v>
      </c>
      <c r="S364" s="103">
        <f t="shared" si="128"/>
        <v>0</v>
      </c>
      <c r="T364" s="103">
        <f t="shared" si="128"/>
        <v>0</v>
      </c>
      <c r="U364" s="103">
        <f t="shared" si="128"/>
        <v>0</v>
      </c>
      <c r="V364" s="103">
        <f t="shared" si="128"/>
        <v>0</v>
      </c>
      <c r="W364" s="103">
        <f t="shared" si="128"/>
        <v>0</v>
      </c>
      <c r="X364" s="103">
        <f t="shared" si="128"/>
        <v>0</v>
      </c>
      <c r="Y364" s="103">
        <f t="shared" si="128"/>
        <v>0</v>
      </c>
      <c r="Z364" s="103">
        <f t="shared" si="128"/>
        <v>0</v>
      </c>
      <c r="AA364" s="103">
        <f t="shared" si="128"/>
        <v>400000</v>
      </c>
      <c r="AB364" s="103">
        <f t="shared" si="128"/>
        <v>0</v>
      </c>
      <c r="AC364" s="103">
        <f t="shared" si="128"/>
        <v>663308.31000000006</v>
      </c>
      <c r="AD364" s="103">
        <f t="shared" si="128"/>
        <v>315813.46999999997</v>
      </c>
      <c r="AE364" s="103">
        <f t="shared" si="128"/>
        <v>0</v>
      </c>
      <c r="AF364" s="93" t="s">
        <v>17029</v>
      </c>
      <c r="AG364" s="93" t="s">
        <v>17029</v>
      </c>
      <c r="AH364" s="93" t="s">
        <v>17029</v>
      </c>
      <c r="AI364" s="107"/>
      <c r="AJ364" s="107"/>
      <c r="AK364" s="107"/>
      <c r="AL364" s="107"/>
      <c r="AM364" s="108"/>
      <c r="AN364" s="108"/>
      <c r="AO364" s="108"/>
      <c r="AP364" s="108"/>
      <c r="AQ364" s="108"/>
      <c r="AR364" s="108"/>
      <c r="AS364" s="108"/>
      <c r="AT364" s="108"/>
      <c r="AU364" s="108"/>
      <c r="AV364" s="108"/>
      <c r="AW364" s="108"/>
      <c r="AX364" s="109"/>
      <c r="AY364" s="109"/>
      <c r="AZ364" s="108"/>
      <c r="BA364" s="108"/>
      <c r="BB364" s="110"/>
      <c r="BC364" s="111">
        <f t="shared" si="122"/>
        <v>-4228.8</v>
      </c>
      <c r="BJ364" s="79" t="e">
        <f>VLOOKUP(C364,BM:BO,3,FALSE)</f>
        <v>#N/A</v>
      </c>
      <c r="BM364" s="79" t="s">
        <v>3359</v>
      </c>
      <c r="BN364" s="79" t="s">
        <v>1344</v>
      </c>
      <c r="BO364" s="79" t="s">
        <v>3361</v>
      </c>
      <c r="BU364" s="79" t="s">
        <v>3359</v>
      </c>
      <c r="BV364" s="79" t="s">
        <v>1344</v>
      </c>
      <c r="BW364" s="79" t="s">
        <v>3361</v>
      </c>
      <c r="CH364" s="105">
        <f t="shared" si="105"/>
        <v>-2.5611370801925659E-9</v>
      </c>
    </row>
    <row r="365" spans="1:115" x14ac:dyDescent="0.3">
      <c r="A365" s="79">
        <v>1</v>
      </c>
      <c r="B365" s="112">
        <f>SUBTOTAL(9,$A$22:A365)</f>
        <v>295</v>
      </c>
      <c r="C365" s="118" t="s">
        <v>264</v>
      </c>
      <c r="D365" s="103">
        <f t="shared" ref="D365:D370" si="129">E365+F365+G365+H365+I365+J365+L365+N365+P365+R365+T365+U365+V365+W365+X365+Y365+Z365+AA365+AB365+AC365+AD365+AE365</f>
        <v>6265891.4900000002</v>
      </c>
      <c r="E365" s="120">
        <v>0</v>
      </c>
      <c r="F365" s="120">
        <v>0</v>
      </c>
      <c r="G365" s="120">
        <v>0</v>
      </c>
      <c r="H365" s="120">
        <v>0</v>
      </c>
      <c r="I365" s="120">
        <v>0</v>
      </c>
      <c r="J365" s="120">
        <v>0</v>
      </c>
      <c r="K365" s="128">
        <v>0</v>
      </c>
      <c r="L365" s="120">
        <v>0</v>
      </c>
      <c r="M365" s="103">
        <v>748.2</v>
      </c>
      <c r="N365" s="103">
        <v>5995725.4000000004</v>
      </c>
      <c r="O365" s="120">
        <v>0</v>
      </c>
      <c r="P365" s="120">
        <v>0</v>
      </c>
      <c r="Q365" s="103">
        <v>0</v>
      </c>
      <c r="R365" s="103">
        <v>0</v>
      </c>
      <c r="S365" s="120">
        <v>0</v>
      </c>
      <c r="T365" s="120">
        <v>0</v>
      </c>
      <c r="U365" s="120">
        <v>0</v>
      </c>
      <c r="V365" s="120">
        <v>0</v>
      </c>
      <c r="W365" s="120">
        <v>0</v>
      </c>
      <c r="X365" s="120">
        <v>0</v>
      </c>
      <c r="Y365" s="120">
        <v>0</v>
      </c>
      <c r="Z365" s="120">
        <v>0</v>
      </c>
      <c r="AA365" s="120">
        <v>0</v>
      </c>
      <c r="AB365" s="120">
        <v>0</v>
      </c>
      <c r="AC365" s="103">
        <f>ROUND(N365*2.14%,2)</f>
        <v>128308.52</v>
      </c>
      <c r="AD365" s="103">
        <v>141857.57</v>
      </c>
      <c r="AE365" s="120">
        <v>0</v>
      </c>
      <c r="AF365" s="93">
        <v>2023</v>
      </c>
      <c r="AG365" s="93">
        <v>2023</v>
      </c>
      <c r="AH365" s="93">
        <v>2023</v>
      </c>
      <c r="AI365" s="107"/>
      <c r="AJ365" s="107"/>
      <c r="AK365" s="107"/>
      <c r="AL365" s="107"/>
      <c r="AM365" s="108" t="s">
        <v>16957</v>
      </c>
      <c r="AN365" s="108" t="s">
        <v>16954</v>
      </c>
      <c r="AO365" s="108">
        <v>0</v>
      </c>
      <c r="AP365" s="108" t="s">
        <v>16964</v>
      </c>
      <c r="AQ365" s="108" t="s">
        <v>16961</v>
      </c>
      <c r="AR365" s="108" t="s">
        <v>16967</v>
      </c>
      <c r="AS365" s="108"/>
      <c r="AT365" s="108"/>
      <c r="AU365" s="108"/>
      <c r="AV365" s="108"/>
      <c r="AW365" s="108" t="s">
        <v>1015</v>
      </c>
      <c r="AX365" s="109">
        <v>1304.8</v>
      </c>
      <c r="AY365" s="109">
        <v>748.2</v>
      </c>
      <c r="AZ365" s="108" t="s">
        <v>2968</v>
      </c>
      <c r="BA365" s="108" t="s">
        <v>17015</v>
      </c>
      <c r="BB365" s="110"/>
      <c r="BC365" s="111">
        <f t="shared" si="122"/>
        <v>0</v>
      </c>
      <c r="BJ365" s="79" t="str">
        <f>VLOOKUP(C365,BM:BO,3,FALSE)</f>
        <v>709.920</v>
      </c>
      <c r="BM365" s="79" t="s">
        <v>3363</v>
      </c>
      <c r="BN365" s="79" t="s">
        <v>2985</v>
      </c>
      <c r="BO365" s="79" t="s">
        <v>772</v>
      </c>
      <c r="BU365" s="79" t="s">
        <v>3363</v>
      </c>
      <c r="BV365" s="79" t="s">
        <v>2985</v>
      </c>
      <c r="BW365" s="79" t="s">
        <v>772</v>
      </c>
      <c r="CH365" s="105">
        <f t="shared" si="105"/>
        <v>-1.7462298274040222E-10</v>
      </c>
    </row>
    <row r="366" spans="1:115" x14ac:dyDescent="0.3">
      <c r="A366" s="79">
        <v>1</v>
      </c>
      <c r="B366" s="112">
        <f>SUBTOTAL(9,$A$22:A366)</f>
        <v>296</v>
      </c>
      <c r="C366" s="118" t="s">
        <v>265</v>
      </c>
      <c r="D366" s="103">
        <f t="shared" si="129"/>
        <v>9571434.5800000001</v>
      </c>
      <c r="E366" s="120">
        <v>0</v>
      </c>
      <c r="F366" s="120">
        <v>0</v>
      </c>
      <c r="G366" s="120">
        <v>0</v>
      </c>
      <c r="H366" s="120">
        <v>0</v>
      </c>
      <c r="I366" s="120">
        <v>0</v>
      </c>
      <c r="J366" s="120">
        <v>0</v>
      </c>
      <c r="K366" s="128">
        <v>0</v>
      </c>
      <c r="L366" s="120">
        <v>0</v>
      </c>
      <c r="M366" s="103">
        <v>1180</v>
      </c>
      <c r="N366" s="103">
        <f>9538092.81-337506.68+0.01</f>
        <v>9200586.1400000006</v>
      </c>
      <c r="O366" s="120">
        <v>0</v>
      </c>
      <c r="P366" s="120">
        <v>0</v>
      </c>
      <c r="Q366" s="103">
        <v>0</v>
      </c>
      <c r="R366" s="103">
        <v>0</v>
      </c>
      <c r="S366" s="120">
        <v>0</v>
      </c>
      <c r="T366" s="120">
        <v>0</v>
      </c>
      <c r="U366" s="120">
        <v>0</v>
      </c>
      <c r="V366" s="120">
        <v>0</v>
      </c>
      <c r="W366" s="120">
        <v>0</v>
      </c>
      <c r="X366" s="120">
        <v>0</v>
      </c>
      <c r="Y366" s="120">
        <v>0</v>
      </c>
      <c r="Z366" s="120">
        <v>0</v>
      </c>
      <c r="AA366" s="120">
        <v>0</v>
      </c>
      <c r="AB366" s="120">
        <v>0</v>
      </c>
      <c r="AC366" s="103">
        <f>ROUND(N366*2.14%,2)</f>
        <v>196892.54</v>
      </c>
      <c r="AD366" s="120">
        <v>173955.9</v>
      </c>
      <c r="AE366" s="120">
        <v>0</v>
      </c>
      <c r="AF366" s="93">
        <v>2023</v>
      </c>
      <c r="AG366" s="93">
        <v>2023</v>
      </c>
      <c r="AH366" s="93">
        <v>2023</v>
      </c>
      <c r="AI366" s="107"/>
      <c r="AJ366" s="107"/>
      <c r="AK366" s="107"/>
      <c r="AL366" s="107"/>
      <c r="AM366" s="108" t="s">
        <v>16958</v>
      </c>
      <c r="AN366" s="108" t="s">
        <v>16966</v>
      </c>
      <c r="AO366" s="108">
        <v>0</v>
      </c>
      <c r="AP366" s="108" t="s">
        <v>16957</v>
      </c>
      <c r="AQ366" s="108" t="s">
        <v>16964</v>
      </c>
      <c r="AR366" s="108">
        <v>0</v>
      </c>
      <c r="AS366" s="108" t="s">
        <v>16985</v>
      </c>
      <c r="AT366" s="108"/>
      <c r="AU366" s="108"/>
      <c r="AV366" s="108"/>
      <c r="AW366" s="108" t="s">
        <v>619</v>
      </c>
      <c r="AX366" s="109">
        <v>2156.8000000000002</v>
      </c>
      <c r="AY366" s="109">
        <v>980</v>
      </c>
      <c r="AZ366" s="108" t="s">
        <v>2968</v>
      </c>
      <c r="BA366" s="108" t="s">
        <v>17015</v>
      </c>
      <c r="BB366" s="110"/>
      <c r="BC366" s="111">
        <f t="shared" si="122"/>
        <v>-200</v>
      </c>
      <c r="BJ366" s="79" t="str">
        <f>VLOOKUP(C366,BM:BO,3,FALSE)</f>
        <v>нет данных</v>
      </c>
      <c r="BM366" s="79" t="s">
        <v>3365</v>
      </c>
      <c r="BN366" s="79" t="s">
        <v>805</v>
      </c>
      <c r="BO366" s="79" t="s">
        <v>3366</v>
      </c>
      <c r="BU366" s="79" t="s">
        <v>3365</v>
      </c>
      <c r="BV366" s="79" t="s">
        <v>805</v>
      </c>
      <c r="BW366" s="79" t="s">
        <v>3366</v>
      </c>
      <c r="CH366" s="105">
        <f t="shared" si="105"/>
        <v>-5.2386894822120667E-10</v>
      </c>
    </row>
    <row r="367" spans="1:115" x14ac:dyDescent="0.3">
      <c r="A367" s="79">
        <v>1</v>
      </c>
      <c r="B367" s="112">
        <f>SUBTOTAL(9,$A$22:A367)</f>
        <v>297</v>
      </c>
      <c r="C367" s="118" t="s">
        <v>15628</v>
      </c>
      <c r="D367" s="103">
        <f t="shared" si="129"/>
        <v>2209743.4200000004</v>
      </c>
      <c r="E367" s="120">
        <v>0</v>
      </c>
      <c r="F367" s="120">
        <v>0</v>
      </c>
      <c r="G367" s="120">
        <v>0</v>
      </c>
      <c r="H367" s="120">
        <v>0</v>
      </c>
      <c r="I367" s="120">
        <v>0</v>
      </c>
      <c r="J367" s="120">
        <v>0</v>
      </c>
      <c r="K367" s="128">
        <v>0</v>
      </c>
      <c r="L367" s="120">
        <v>0</v>
      </c>
      <c r="M367" s="103">
        <v>500</v>
      </c>
      <c r="N367" s="103">
        <f>2163445.68+46297.74</f>
        <v>2209743.4200000004</v>
      </c>
      <c r="O367" s="120">
        <v>0</v>
      </c>
      <c r="P367" s="120">
        <v>0</v>
      </c>
      <c r="Q367" s="103">
        <v>0</v>
      </c>
      <c r="R367" s="103">
        <v>0</v>
      </c>
      <c r="S367" s="120">
        <v>0</v>
      </c>
      <c r="T367" s="120">
        <v>0</v>
      </c>
      <c r="U367" s="120">
        <v>0</v>
      </c>
      <c r="V367" s="120">
        <v>0</v>
      </c>
      <c r="W367" s="120">
        <v>0</v>
      </c>
      <c r="X367" s="120">
        <v>0</v>
      </c>
      <c r="Y367" s="120">
        <v>0</v>
      </c>
      <c r="Z367" s="120">
        <v>0</v>
      </c>
      <c r="AA367" s="120">
        <v>0</v>
      </c>
      <c r="AB367" s="120">
        <v>0</v>
      </c>
      <c r="AC367" s="103">
        <v>0</v>
      </c>
      <c r="AD367" s="120">
        <v>0</v>
      </c>
      <c r="AE367" s="120">
        <v>0</v>
      </c>
      <c r="AF367" s="93" t="s">
        <v>17055</v>
      </c>
      <c r="AG367" s="93">
        <v>2023</v>
      </c>
      <c r="AH367" s="93" t="s">
        <v>17055</v>
      </c>
      <c r="AI367" s="107"/>
      <c r="AJ367" s="107"/>
      <c r="AK367" s="107"/>
      <c r="AL367" s="107"/>
      <c r="AM367" s="108"/>
      <c r="AN367" s="108"/>
      <c r="AO367" s="108"/>
      <c r="AP367" s="108"/>
      <c r="AQ367" s="108"/>
      <c r="AR367" s="108"/>
      <c r="AS367" s="108"/>
      <c r="AT367" s="108"/>
      <c r="AU367" s="108"/>
      <c r="AV367" s="108"/>
      <c r="AW367" s="108"/>
      <c r="AX367" s="109"/>
      <c r="AY367" s="109"/>
      <c r="AZ367" s="108"/>
      <c r="BA367" s="108"/>
      <c r="BB367" s="110"/>
      <c r="BC367" s="111"/>
      <c r="CH367" s="105">
        <f t="shared" si="105"/>
        <v>0</v>
      </c>
    </row>
    <row r="368" spans="1:115" s="124" customFormat="1" x14ac:dyDescent="0.3">
      <c r="A368" s="79">
        <v>1</v>
      </c>
      <c r="B368" s="112">
        <f>SUBTOTAL(9,$A$22:A368)</f>
        <v>298</v>
      </c>
      <c r="C368" s="101" t="s">
        <v>15674</v>
      </c>
      <c r="D368" s="103">
        <f t="shared" si="129"/>
        <v>408560</v>
      </c>
      <c r="E368" s="121">
        <v>0</v>
      </c>
      <c r="F368" s="121">
        <v>0</v>
      </c>
      <c r="G368" s="121">
        <v>0</v>
      </c>
      <c r="H368" s="121">
        <v>0</v>
      </c>
      <c r="I368" s="121">
        <v>0</v>
      </c>
      <c r="J368" s="121">
        <v>0</v>
      </c>
      <c r="K368" s="131">
        <v>0</v>
      </c>
      <c r="L368" s="121">
        <v>0</v>
      </c>
      <c r="M368" s="121">
        <v>0</v>
      </c>
      <c r="N368" s="121">
        <v>0</v>
      </c>
      <c r="O368" s="121">
        <v>0</v>
      </c>
      <c r="P368" s="121">
        <v>0</v>
      </c>
      <c r="Q368" s="121">
        <v>0</v>
      </c>
      <c r="R368" s="121">
        <v>0</v>
      </c>
      <c r="S368" s="121">
        <v>0</v>
      </c>
      <c r="T368" s="121">
        <v>0</v>
      </c>
      <c r="U368" s="121">
        <v>0</v>
      </c>
      <c r="V368" s="121">
        <v>0</v>
      </c>
      <c r="W368" s="121">
        <v>0</v>
      </c>
      <c r="X368" s="121">
        <v>0</v>
      </c>
      <c r="Y368" s="121">
        <v>0</v>
      </c>
      <c r="Z368" s="121">
        <v>0</v>
      </c>
      <c r="AA368" s="121">
        <v>400000</v>
      </c>
      <c r="AB368" s="121">
        <v>0</v>
      </c>
      <c r="AC368" s="146">
        <f>ROUND(N368*2.14%,2)+ROUND(E368*2.14%,2)+ROUND(F368*2.14%,2)+ROUND(G368*2.14%,2)+ROUND(H368*2.14%,2)+ROUND(I368*2.14%,2)+ROUND(J368*2.14%,2)+ROUND(L368*2.14%,2)+ROUND(P368*2.14%,2)+ROUND(R368*2.14%,2)+ROUND(T368*2.14%,2)+ROUND(U368*2.14%,2)+ROUND(V368*2.14%,2)+ROUND(W368*2.14%,2)+ROUND(X368*2.14%,2)+ROUND(Y368*2.14%,2)+ROUND(Z368*2.14%,2)+ROUND(AA368*2.14%,2)+ROUND(AB368*2.14%,2)</f>
        <v>8560</v>
      </c>
      <c r="AD368" s="121">
        <v>0</v>
      </c>
      <c r="AE368" s="121">
        <v>0</v>
      </c>
      <c r="AF368" s="122" t="s">
        <v>17055</v>
      </c>
      <c r="AG368" s="122">
        <v>2023</v>
      </c>
      <c r="AH368" s="123">
        <v>2023</v>
      </c>
      <c r="BW368" s="125"/>
      <c r="CA368" s="124" t="e">
        <f>VLOOKUP(C368,CB:CC,2,FALSE)</f>
        <v>#N/A</v>
      </c>
      <c r="CE368" s="124" t="e">
        <f>VLOOKUP(C368,CF:CG,2,FALSE)</f>
        <v>#N/A</v>
      </c>
      <c r="CH368" s="105">
        <f t="shared" si="105"/>
        <v>0</v>
      </c>
      <c r="CL368" s="124" t="e">
        <f>VLOOKUP(C368,CM:CN,2,FALSE)</f>
        <v>#N/A</v>
      </c>
      <c r="DK368" s="124" t="e">
        <f>VLOOKUP(C368,DL:DM,2,FALSE)</f>
        <v>#N/A</v>
      </c>
    </row>
    <row r="369" spans="1:115" s="124" customFormat="1" x14ac:dyDescent="0.3">
      <c r="A369" s="79">
        <v>1</v>
      </c>
      <c r="B369" s="112">
        <f>SUBTOTAL(9,$A$22:A369)</f>
        <v>299</v>
      </c>
      <c r="C369" s="101" t="s">
        <v>15687</v>
      </c>
      <c r="D369" s="103">
        <f t="shared" si="129"/>
        <v>8460186.8399999999</v>
      </c>
      <c r="E369" s="121">
        <v>0</v>
      </c>
      <c r="F369" s="121">
        <v>0</v>
      </c>
      <c r="G369" s="121">
        <v>0</v>
      </c>
      <c r="H369" s="121">
        <v>0</v>
      </c>
      <c r="I369" s="121">
        <v>0</v>
      </c>
      <c r="J369" s="121">
        <v>0</v>
      </c>
      <c r="K369" s="131">
        <v>0</v>
      </c>
      <c r="L369" s="121">
        <v>0</v>
      </c>
      <c r="M369" s="121">
        <v>929.32</v>
      </c>
      <c r="N369" s="121">
        <v>8282932.0899999999</v>
      </c>
      <c r="O369" s="121">
        <v>0</v>
      </c>
      <c r="P369" s="121">
        <v>0</v>
      </c>
      <c r="Q369" s="121">
        <v>0</v>
      </c>
      <c r="R369" s="121">
        <v>0</v>
      </c>
      <c r="S369" s="121">
        <v>0</v>
      </c>
      <c r="T369" s="121">
        <v>0</v>
      </c>
      <c r="U369" s="121">
        <v>0</v>
      </c>
      <c r="V369" s="121">
        <v>0</v>
      </c>
      <c r="W369" s="121">
        <v>0</v>
      </c>
      <c r="X369" s="121">
        <v>0</v>
      </c>
      <c r="Y369" s="121">
        <v>0</v>
      </c>
      <c r="Z369" s="121">
        <v>0</v>
      </c>
      <c r="AA369" s="121">
        <v>0</v>
      </c>
      <c r="AB369" s="121">
        <v>0</v>
      </c>
      <c r="AC369" s="146">
        <f>ROUND(N369*2.14%,2)+ROUND(E369*2.14%,2)+ROUND(F369*2.14%,2)+ROUND(G369*2.14%,2)+ROUND(H369*2.14%,2)+ROUND(I369*2.14%,2)+ROUND(J369*2.14%,2)+ROUND(L369*2.14%,2)+ROUND(P369*2.14%,2)+ROUND(R369*2.14%,2)+ROUND(T369*2.14%,2)+ROUND(U369*2.14%,2)+ROUND(V369*2.14%,2)+ROUND(W369*2.14%,2)+ROUND(X369*2.14%,2)+ROUND(Y369*2.14%,2)+ROUND(Z369*2.14%,2)+ROUND(AA369*2.14%,2)+ROUND(AB369*2.14%,2)</f>
        <v>177254.75</v>
      </c>
      <c r="AD369" s="121">
        <v>0</v>
      </c>
      <c r="AE369" s="121">
        <v>0</v>
      </c>
      <c r="AF369" s="122" t="s">
        <v>17055</v>
      </c>
      <c r="AG369" s="122">
        <v>2023</v>
      </c>
      <c r="AH369" s="123">
        <v>2023</v>
      </c>
      <c r="BW369" s="125"/>
      <c r="CA369" s="124" t="e">
        <f>VLOOKUP(C369,CB:CC,2,FALSE)</f>
        <v>#N/A</v>
      </c>
      <c r="CE369" s="124" t="e">
        <f>VLOOKUP(C369,CF:CG,2,FALSE)</f>
        <v>#N/A</v>
      </c>
      <c r="CH369" s="105">
        <f t="shared" si="105"/>
        <v>0</v>
      </c>
      <c r="CL369" s="124" t="e">
        <f>VLOOKUP(C369,CM:CN,2,FALSE)</f>
        <v>#N/A</v>
      </c>
      <c r="DK369" s="124" t="e">
        <f>VLOOKUP(C369,DL:DM,2,FALSE)</f>
        <v>#N/A</v>
      </c>
    </row>
    <row r="370" spans="1:115" s="124" customFormat="1" x14ac:dyDescent="0.3">
      <c r="A370" s="79">
        <v>1</v>
      </c>
      <c r="B370" s="112">
        <f>SUBTOTAL(9,$A$22:A370)</f>
        <v>300</v>
      </c>
      <c r="C370" s="141" t="s">
        <v>2723</v>
      </c>
      <c r="D370" s="103">
        <f t="shared" si="129"/>
        <v>7268764.5</v>
      </c>
      <c r="E370" s="121">
        <v>0</v>
      </c>
      <c r="F370" s="121">
        <v>0</v>
      </c>
      <c r="G370" s="121">
        <v>0</v>
      </c>
      <c r="H370" s="121">
        <v>0</v>
      </c>
      <c r="I370" s="121">
        <v>0</v>
      </c>
      <c r="J370" s="121">
        <v>0</v>
      </c>
      <c r="K370" s="131">
        <v>0</v>
      </c>
      <c r="L370" s="121">
        <v>0</v>
      </c>
      <c r="M370" s="121">
        <v>871.28</v>
      </c>
      <c r="N370" s="121">
        <v>7116472</v>
      </c>
      <c r="O370" s="121">
        <v>0</v>
      </c>
      <c r="P370" s="121">
        <v>0</v>
      </c>
      <c r="Q370" s="121">
        <v>0</v>
      </c>
      <c r="R370" s="121">
        <v>0</v>
      </c>
      <c r="S370" s="121">
        <v>0</v>
      </c>
      <c r="T370" s="121">
        <v>0</v>
      </c>
      <c r="U370" s="121">
        <v>0</v>
      </c>
      <c r="V370" s="121">
        <v>0</v>
      </c>
      <c r="W370" s="121">
        <v>0</v>
      </c>
      <c r="X370" s="121">
        <v>0</v>
      </c>
      <c r="Y370" s="121">
        <v>0</v>
      </c>
      <c r="Z370" s="121">
        <v>0</v>
      </c>
      <c r="AA370" s="121">
        <v>0</v>
      </c>
      <c r="AB370" s="121">
        <v>0</v>
      </c>
      <c r="AC370" s="146">
        <f>ROUND(N370*2.14%,2)+ROUND(E370*2.14%,2)+ROUND(F370*2.14%,2)+ROUND(G370*2.14%,2)+ROUND(H370*2.14%,2)+ROUND(I370*2.14%,2)+ROUND(J370*2.14%,2)+ROUND(L370*2.14%,2)+ROUND(P370*2.14%,2)+ROUND(R370*2.14%,2)+ROUND(T370*2.14%,2)+ROUND(U370*2.14%,2)+ROUND(V370*2.14%,2)+ROUND(W370*2.14%,2)+ROUND(X370*2.14%,2)+ROUND(Y370*2.14%,2)+ROUND(Z370*2.14%,2)+ROUND(AA370*2.14%,2)+ROUND(AB370*2.14%,2)</f>
        <v>152292.5</v>
      </c>
      <c r="AD370" s="121">
        <v>0</v>
      </c>
      <c r="AE370" s="121">
        <v>0</v>
      </c>
      <c r="AF370" s="122" t="s">
        <v>17055</v>
      </c>
      <c r="AG370" s="122">
        <v>2023</v>
      </c>
      <c r="AH370" s="123">
        <v>2023</v>
      </c>
      <c r="AT370" s="124" t="e">
        <f>VLOOKUP(C370,AW:AX,2,FALSE)</f>
        <v>#N/A</v>
      </c>
      <c r="BW370" s="125"/>
      <c r="CE370" s="124" t="e">
        <f>VLOOKUP(C370,CF:CG,2,FALSE)</f>
        <v>#N/A</v>
      </c>
      <c r="CH370" s="105">
        <f t="shared" si="105"/>
        <v>0</v>
      </c>
      <c r="CL370" s="124" t="e">
        <f>VLOOKUP(C370,CM:CN,2,FALSE)</f>
        <v>#N/A</v>
      </c>
      <c r="DK370" s="124" t="e">
        <f>VLOOKUP(C370,DL:DM,2,FALSE)</f>
        <v>#N/A</v>
      </c>
    </row>
    <row r="371" spans="1:115" x14ac:dyDescent="0.3">
      <c r="B371" s="106" t="s">
        <v>269</v>
      </c>
      <c r="C371" s="106"/>
      <c r="D371" s="102">
        <f>SUM(D372:D381)</f>
        <v>4853120.3899999997</v>
      </c>
      <c r="E371" s="103">
        <f t="shared" ref="E371:AE371" si="130">SUM(E372:E381)</f>
        <v>0</v>
      </c>
      <c r="F371" s="103">
        <f t="shared" si="130"/>
        <v>4384027.37</v>
      </c>
      <c r="G371" s="103">
        <f t="shared" si="130"/>
        <v>0</v>
      </c>
      <c r="H371" s="103">
        <f t="shared" si="130"/>
        <v>0</v>
      </c>
      <c r="I371" s="103">
        <f t="shared" si="130"/>
        <v>367412.22</v>
      </c>
      <c r="J371" s="103">
        <f t="shared" si="130"/>
        <v>0</v>
      </c>
      <c r="K371" s="104">
        <f t="shared" si="130"/>
        <v>0</v>
      </c>
      <c r="L371" s="103">
        <f t="shared" si="130"/>
        <v>0</v>
      </c>
      <c r="M371" s="103">
        <f t="shared" si="130"/>
        <v>0</v>
      </c>
      <c r="N371" s="103">
        <f t="shared" si="130"/>
        <v>0</v>
      </c>
      <c r="O371" s="103">
        <f t="shared" si="130"/>
        <v>0</v>
      </c>
      <c r="P371" s="103">
        <f t="shared" si="130"/>
        <v>0</v>
      </c>
      <c r="Q371" s="103">
        <f t="shared" si="130"/>
        <v>0</v>
      </c>
      <c r="R371" s="103">
        <f t="shared" si="130"/>
        <v>0</v>
      </c>
      <c r="S371" s="103">
        <f t="shared" si="130"/>
        <v>0</v>
      </c>
      <c r="T371" s="103">
        <f t="shared" si="130"/>
        <v>0</v>
      </c>
      <c r="U371" s="103">
        <f t="shared" si="130"/>
        <v>0</v>
      </c>
      <c r="V371" s="103">
        <f t="shared" si="130"/>
        <v>0</v>
      </c>
      <c r="W371" s="103">
        <f t="shared" si="130"/>
        <v>0</v>
      </c>
      <c r="X371" s="103">
        <f t="shared" si="130"/>
        <v>0</v>
      </c>
      <c r="Y371" s="103">
        <f t="shared" si="130"/>
        <v>0</v>
      </c>
      <c r="Z371" s="103">
        <f t="shared" si="130"/>
        <v>0</v>
      </c>
      <c r="AA371" s="103">
        <f t="shared" si="130"/>
        <v>0</v>
      </c>
      <c r="AB371" s="103">
        <f t="shared" si="130"/>
        <v>0</v>
      </c>
      <c r="AC371" s="103">
        <f t="shared" si="130"/>
        <v>101680.79999999999</v>
      </c>
      <c r="AD371" s="103">
        <f t="shared" si="130"/>
        <v>0</v>
      </c>
      <c r="AE371" s="103">
        <f t="shared" si="130"/>
        <v>0</v>
      </c>
      <c r="AF371" s="93" t="s">
        <v>17029</v>
      </c>
      <c r="AG371" s="93" t="s">
        <v>17029</v>
      </c>
      <c r="AH371" s="93" t="s">
        <v>17029</v>
      </c>
      <c r="AI371" s="107"/>
      <c r="AJ371" s="107"/>
      <c r="AK371" s="107"/>
      <c r="AL371" s="107"/>
      <c r="AM371" s="108"/>
      <c r="AN371" s="108"/>
      <c r="AO371" s="108"/>
      <c r="AP371" s="108"/>
      <c r="AQ371" s="108"/>
      <c r="AR371" s="108"/>
      <c r="AS371" s="108"/>
      <c r="AT371" s="108"/>
      <c r="AU371" s="108"/>
      <c r="AV371" s="108"/>
      <c r="AW371" s="108"/>
      <c r="AX371" s="109"/>
      <c r="AY371" s="109"/>
      <c r="AZ371" s="108"/>
      <c r="BA371" s="108"/>
      <c r="BB371" s="110"/>
      <c r="BC371" s="111"/>
      <c r="CH371" s="105">
        <f t="shared" si="105"/>
        <v>-4.0745362639427185E-10</v>
      </c>
    </row>
    <row r="372" spans="1:115" s="124" customFormat="1" x14ac:dyDescent="0.3">
      <c r="A372" s="79">
        <v>1</v>
      </c>
      <c r="B372" s="112">
        <f>SUBTOTAL(9,$A$22:A372)</f>
        <v>301</v>
      </c>
      <c r="C372" s="101" t="s">
        <v>15500</v>
      </c>
      <c r="D372" s="103">
        <f t="shared" ref="D372:D381" si="131">E372+F372+G372+H372+I372+J372+L372+N372+P372+R372+T372+U372+V372+W372+X372+Y372+Z372+AA372+AB372+AC372+AD372+AE372</f>
        <v>375274.83999999997</v>
      </c>
      <c r="E372" s="121">
        <v>0</v>
      </c>
      <c r="F372" s="121">
        <v>0</v>
      </c>
      <c r="G372" s="121">
        <v>0</v>
      </c>
      <c r="H372" s="121">
        <v>0</v>
      </c>
      <c r="I372" s="121">
        <v>367412.22</v>
      </c>
      <c r="J372" s="121">
        <v>0</v>
      </c>
      <c r="K372" s="131">
        <v>0</v>
      </c>
      <c r="L372" s="121">
        <v>0</v>
      </c>
      <c r="M372" s="121">
        <v>0</v>
      </c>
      <c r="N372" s="121">
        <v>0</v>
      </c>
      <c r="O372" s="121">
        <v>0</v>
      </c>
      <c r="P372" s="121">
        <v>0</v>
      </c>
      <c r="Q372" s="121">
        <v>0</v>
      </c>
      <c r="R372" s="121">
        <v>0</v>
      </c>
      <c r="S372" s="121">
        <v>0</v>
      </c>
      <c r="T372" s="121">
        <v>0</v>
      </c>
      <c r="U372" s="121">
        <v>0</v>
      </c>
      <c r="V372" s="121">
        <v>0</v>
      </c>
      <c r="W372" s="121">
        <v>0</v>
      </c>
      <c r="X372" s="121">
        <v>0</v>
      </c>
      <c r="Y372" s="121">
        <v>0</v>
      </c>
      <c r="Z372" s="121">
        <v>0</v>
      </c>
      <c r="AA372" s="121">
        <v>0</v>
      </c>
      <c r="AB372" s="121">
        <v>0</v>
      </c>
      <c r="AC372" s="146">
        <f t="shared" ref="AC372:AC381" si="132">ROUND(N372*2.14%,2)+ROUND(E372*2.14%,2)+ROUND(F372*2.14%,2)+ROUND(G372*2.14%,2)+ROUND(H372*2.14%,2)+ROUND(I372*2.14%,2)+ROUND(J372*2.14%,2)+ROUND(L372*2.14%,2)+ROUND(P372*2.14%,2)+ROUND(R372*2.14%,2)+ROUND(T372*2.14%,2)+ROUND(U372*2.14%,2)+ROUND(V372*2.14%,2)+ROUND(W372*2.14%,2)+ROUND(X372*2.14%,2)+ROUND(Y372*2.14%,2)+ROUND(Z372*2.14%,2)+ROUND(AA372*2.14%,2)+ROUND(AB372*2.14%,2)</f>
        <v>7862.62</v>
      </c>
      <c r="AD372" s="121">
        <v>0</v>
      </c>
      <c r="AE372" s="121">
        <v>0</v>
      </c>
      <c r="AF372" s="122" t="s">
        <v>17055</v>
      </c>
      <c r="AG372" s="122">
        <v>2023</v>
      </c>
      <c r="AH372" s="123">
        <v>2023</v>
      </c>
      <c r="AT372" s="124" t="e">
        <f>VLOOKUP(C372,AW:AX,2,FALSE)</f>
        <v>#N/A</v>
      </c>
      <c r="BW372" s="125"/>
      <c r="CA372" s="124" t="e">
        <f>VLOOKUP(C372,CB:CC,2,FALSE)</f>
        <v>#N/A</v>
      </c>
      <c r="CE372" s="124" t="e">
        <f>VLOOKUP(C372,CF:CG,2,FALSE)</f>
        <v>#N/A</v>
      </c>
      <c r="CH372" s="105">
        <f t="shared" si="105"/>
        <v>-4.5474735088646412E-12</v>
      </c>
      <c r="CL372" s="124">
        <f>VLOOKUP(C372,CM:CN,2,FALSE)</f>
        <v>82879.66</v>
      </c>
      <c r="DK372" s="124" t="e">
        <f>VLOOKUP(C372,DL:DM,2,FALSE)</f>
        <v>#N/A</v>
      </c>
    </row>
    <row r="373" spans="1:115" s="124" customFormat="1" x14ac:dyDescent="0.3">
      <c r="A373" s="79">
        <v>1</v>
      </c>
      <c r="B373" s="112">
        <f>SUBTOTAL(9,$A$22:A373)</f>
        <v>302</v>
      </c>
      <c r="C373" s="101" t="s">
        <v>15512</v>
      </c>
      <c r="D373" s="103">
        <f t="shared" si="131"/>
        <v>464925.68</v>
      </c>
      <c r="E373" s="121">
        <v>0</v>
      </c>
      <c r="F373" s="121">
        <v>455184.73</v>
      </c>
      <c r="G373" s="121">
        <v>0</v>
      </c>
      <c r="H373" s="121">
        <v>0</v>
      </c>
      <c r="I373" s="121">
        <v>0</v>
      </c>
      <c r="J373" s="121">
        <v>0</v>
      </c>
      <c r="K373" s="131">
        <v>0</v>
      </c>
      <c r="L373" s="121">
        <v>0</v>
      </c>
      <c r="M373" s="121">
        <v>0</v>
      </c>
      <c r="N373" s="121">
        <v>0</v>
      </c>
      <c r="O373" s="121">
        <v>0</v>
      </c>
      <c r="P373" s="121">
        <v>0</v>
      </c>
      <c r="Q373" s="121">
        <v>0</v>
      </c>
      <c r="R373" s="121">
        <v>0</v>
      </c>
      <c r="S373" s="121">
        <v>0</v>
      </c>
      <c r="T373" s="121">
        <v>0</v>
      </c>
      <c r="U373" s="121">
        <v>0</v>
      </c>
      <c r="V373" s="121">
        <v>0</v>
      </c>
      <c r="W373" s="121">
        <v>0</v>
      </c>
      <c r="X373" s="121">
        <v>0</v>
      </c>
      <c r="Y373" s="121">
        <v>0</v>
      </c>
      <c r="Z373" s="121">
        <v>0</v>
      </c>
      <c r="AA373" s="121">
        <v>0</v>
      </c>
      <c r="AB373" s="121">
        <v>0</v>
      </c>
      <c r="AC373" s="146">
        <f t="shared" si="132"/>
        <v>9740.9500000000007</v>
      </c>
      <c r="AD373" s="121">
        <v>0</v>
      </c>
      <c r="AE373" s="121">
        <v>0</v>
      </c>
      <c r="AF373" s="122" t="s">
        <v>17055</v>
      </c>
      <c r="AG373" s="122">
        <v>2023</v>
      </c>
      <c r="AH373" s="123">
        <v>2023</v>
      </c>
      <c r="BW373" s="125"/>
      <c r="CH373" s="105">
        <f t="shared" si="105"/>
        <v>1.0913936421275139E-11</v>
      </c>
    </row>
    <row r="374" spans="1:115" s="124" customFormat="1" x14ac:dyDescent="0.3">
      <c r="A374" s="79">
        <v>1</v>
      </c>
      <c r="B374" s="112">
        <f>SUBTOTAL(9,$A$22:A374)</f>
        <v>303</v>
      </c>
      <c r="C374" s="101" t="s">
        <v>15514</v>
      </c>
      <c r="D374" s="103">
        <f t="shared" si="131"/>
        <v>461093.33999999997</v>
      </c>
      <c r="E374" s="121">
        <v>0</v>
      </c>
      <c r="F374" s="121">
        <v>451432.68</v>
      </c>
      <c r="G374" s="121">
        <v>0</v>
      </c>
      <c r="H374" s="121">
        <v>0</v>
      </c>
      <c r="I374" s="121">
        <v>0</v>
      </c>
      <c r="J374" s="121">
        <v>0</v>
      </c>
      <c r="K374" s="131">
        <v>0</v>
      </c>
      <c r="L374" s="121">
        <v>0</v>
      </c>
      <c r="M374" s="121">
        <v>0</v>
      </c>
      <c r="N374" s="121">
        <v>0</v>
      </c>
      <c r="O374" s="121">
        <v>0</v>
      </c>
      <c r="P374" s="121">
        <v>0</v>
      </c>
      <c r="Q374" s="121">
        <v>0</v>
      </c>
      <c r="R374" s="121">
        <v>0</v>
      </c>
      <c r="S374" s="121">
        <v>0</v>
      </c>
      <c r="T374" s="121">
        <v>0</v>
      </c>
      <c r="U374" s="121">
        <v>0</v>
      </c>
      <c r="V374" s="121">
        <v>0</v>
      </c>
      <c r="W374" s="121">
        <v>0</v>
      </c>
      <c r="X374" s="121">
        <v>0</v>
      </c>
      <c r="Y374" s="121">
        <v>0</v>
      </c>
      <c r="Z374" s="121">
        <v>0</v>
      </c>
      <c r="AA374" s="121">
        <v>0</v>
      </c>
      <c r="AB374" s="121">
        <v>0</v>
      </c>
      <c r="AC374" s="146">
        <f t="shared" si="132"/>
        <v>9660.66</v>
      </c>
      <c r="AD374" s="121">
        <v>0</v>
      </c>
      <c r="AE374" s="121">
        <v>0</v>
      </c>
      <c r="AF374" s="122" t="s">
        <v>17055</v>
      </c>
      <c r="AG374" s="122">
        <v>2023</v>
      </c>
      <c r="AH374" s="123">
        <v>2023</v>
      </c>
      <c r="BW374" s="125"/>
      <c r="CH374" s="105">
        <f t="shared" si="105"/>
        <v>-2.5465851649641991E-11</v>
      </c>
    </row>
    <row r="375" spans="1:115" s="124" customFormat="1" x14ac:dyDescent="0.3">
      <c r="A375" s="79">
        <v>1</v>
      </c>
      <c r="B375" s="112">
        <f>SUBTOTAL(9,$A$22:A375)</f>
        <v>304</v>
      </c>
      <c r="C375" s="101" t="s">
        <v>15515</v>
      </c>
      <c r="D375" s="103">
        <f t="shared" si="131"/>
        <v>463252.68000000005</v>
      </c>
      <c r="E375" s="121">
        <v>0</v>
      </c>
      <c r="F375" s="121">
        <v>453546.78</v>
      </c>
      <c r="G375" s="121">
        <v>0</v>
      </c>
      <c r="H375" s="121">
        <v>0</v>
      </c>
      <c r="I375" s="121">
        <v>0</v>
      </c>
      <c r="J375" s="121">
        <v>0</v>
      </c>
      <c r="K375" s="131">
        <v>0</v>
      </c>
      <c r="L375" s="121">
        <v>0</v>
      </c>
      <c r="M375" s="121">
        <v>0</v>
      </c>
      <c r="N375" s="121">
        <v>0</v>
      </c>
      <c r="O375" s="121">
        <v>0</v>
      </c>
      <c r="P375" s="121">
        <v>0</v>
      </c>
      <c r="Q375" s="121">
        <v>0</v>
      </c>
      <c r="R375" s="121">
        <v>0</v>
      </c>
      <c r="S375" s="121">
        <v>0</v>
      </c>
      <c r="T375" s="121">
        <v>0</v>
      </c>
      <c r="U375" s="121">
        <v>0</v>
      </c>
      <c r="V375" s="121">
        <v>0</v>
      </c>
      <c r="W375" s="121">
        <v>0</v>
      </c>
      <c r="X375" s="121">
        <v>0</v>
      </c>
      <c r="Y375" s="121">
        <v>0</v>
      </c>
      <c r="Z375" s="121">
        <v>0</v>
      </c>
      <c r="AA375" s="121">
        <v>0</v>
      </c>
      <c r="AB375" s="121">
        <v>0</v>
      </c>
      <c r="AC375" s="146">
        <f t="shared" si="132"/>
        <v>9705.9</v>
      </c>
      <c r="AD375" s="121">
        <v>0</v>
      </c>
      <c r="AE375" s="121">
        <v>0</v>
      </c>
      <c r="AF375" s="122" t="s">
        <v>17055</v>
      </c>
      <c r="AG375" s="122">
        <v>2023</v>
      </c>
      <c r="AH375" s="123">
        <v>2023</v>
      </c>
      <c r="BW375" s="125"/>
      <c r="CH375" s="105">
        <f t="shared" si="105"/>
        <v>2.3646862246096134E-11</v>
      </c>
    </row>
    <row r="376" spans="1:115" s="124" customFormat="1" x14ac:dyDescent="0.3">
      <c r="A376" s="79">
        <v>1</v>
      </c>
      <c r="B376" s="112">
        <f>SUBTOTAL(9,$A$22:A376)</f>
        <v>305</v>
      </c>
      <c r="C376" s="101" t="s">
        <v>15516</v>
      </c>
      <c r="D376" s="103">
        <f t="shared" si="131"/>
        <v>461022.00999999995</v>
      </c>
      <c r="E376" s="121">
        <v>0</v>
      </c>
      <c r="F376" s="121">
        <v>451362.85</v>
      </c>
      <c r="G376" s="121">
        <v>0</v>
      </c>
      <c r="H376" s="121">
        <v>0</v>
      </c>
      <c r="I376" s="121">
        <v>0</v>
      </c>
      <c r="J376" s="121">
        <v>0</v>
      </c>
      <c r="K376" s="131">
        <v>0</v>
      </c>
      <c r="L376" s="121">
        <v>0</v>
      </c>
      <c r="M376" s="121">
        <v>0</v>
      </c>
      <c r="N376" s="121">
        <v>0</v>
      </c>
      <c r="O376" s="121">
        <v>0</v>
      </c>
      <c r="P376" s="121">
        <v>0</v>
      </c>
      <c r="Q376" s="121">
        <v>0</v>
      </c>
      <c r="R376" s="121">
        <v>0</v>
      </c>
      <c r="S376" s="121">
        <v>0</v>
      </c>
      <c r="T376" s="121">
        <v>0</v>
      </c>
      <c r="U376" s="121">
        <v>0</v>
      </c>
      <c r="V376" s="121">
        <v>0</v>
      </c>
      <c r="W376" s="121">
        <v>0</v>
      </c>
      <c r="X376" s="121">
        <v>0</v>
      </c>
      <c r="Y376" s="121">
        <v>0</v>
      </c>
      <c r="Z376" s="121">
        <v>0</v>
      </c>
      <c r="AA376" s="121">
        <v>0</v>
      </c>
      <c r="AB376" s="121">
        <v>0</v>
      </c>
      <c r="AC376" s="146">
        <f t="shared" si="132"/>
        <v>9659.16</v>
      </c>
      <c r="AD376" s="121">
        <v>0</v>
      </c>
      <c r="AE376" s="121">
        <v>0</v>
      </c>
      <c r="AF376" s="122" t="s">
        <v>17055</v>
      </c>
      <c r="AG376" s="122">
        <v>2023</v>
      </c>
      <c r="AH376" s="123">
        <v>2023</v>
      </c>
      <c r="BW376" s="125"/>
      <c r="CH376" s="105">
        <f t="shared" si="105"/>
        <v>-2.5465851649641991E-11</v>
      </c>
    </row>
    <row r="377" spans="1:115" s="124" customFormat="1" x14ac:dyDescent="0.3">
      <c r="A377" s="79">
        <v>1</v>
      </c>
      <c r="B377" s="112">
        <f>SUBTOTAL(9,$A$22:A377)</f>
        <v>306</v>
      </c>
      <c r="C377" s="101" t="s">
        <v>15517</v>
      </c>
      <c r="D377" s="103">
        <f t="shared" si="131"/>
        <v>470223.52</v>
      </c>
      <c r="E377" s="121">
        <v>0</v>
      </c>
      <c r="F377" s="121">
        <v>460371.57</v>
      </c>
      <c r="G377" s="121">
        <v>0</v>
      </c>
      <c r="H377" s="121">
        <v>0</v>
      </c>
      <c r="I377" s="121">
        <v>0</v>
      </c>
      <c r="J377" s="121">
        <v>0</v>
      </c>
      <c r="K377" s="131">
        <v>0</v>
      </c>
      <c r="L377" s="121">
        <v>0</v>
      </c>
      <c r="M377" s="121">
        <v>0</v>
      </c>
      <c r="N377" s="121">
        <v>0</v>
      </c>
      <c r="O377" s="121">
        <v>0</v>
      </c>
      <c r="P377" s="121">
        <v>0</v>
      </c>
      <c r="Q377" s="121">
        <v>0</v>
      </c>
      <c r="R377" s="121">
        <v>0</v>
      </c>
      <c r="S377" s="121">
        <v>0</v>
      </c>
      <c r="T377" s="121">
        <v>0</v>
      </c>
      <c r="U377" s="121">
        <v>0</v>
      </c>
      <c r="V377" s="121">
        <v>0</v>
      </c>
      <c r="W377" s="121">
        <v>0</v>
      </c>
      <c r="X377" s="121">
        <v>0</v>
      </c>
      <c r="Y377" s="121">
        <v>0</v>
      </c>
      <c r="Z377" s="121">
        <v>0</v>
      </c>
      <c r="AA377" s="121">
        <v>0</v>
      </c>
      <c r="AB377" s="121">
        <v>0</v>
      </c>
      <c r="AC377" s="146">
        <f t="shared" si="132"/>
        <v>9851.9500000000007</v>
      </c>
      <c r="AD377" s="121">
        <v>0</v>
      </c>
      <c r="AE377" s="121">
        <v>0</v>
      </c>
      <c r="AF377" s="122" t="s">
        <v>17055</v>
      </c>
      <c r="AG377" s="122">
        <v>2023</v>
      </c>
      <c r="AH377" s="123">
        <v>2023</v>
      </c>
      <c r="BW377" s="125"/>
      <c r="CH377" s="105">
        <f t="shared" si="105"/>
        <v>1.0913936421275139E-11</v>
      </c>
    </row>
    <row r="378" spans="1:115" s="124" customFormat="1" x14ac:dyDescent="0.3">
      <c r="A378" s="79">
        <v>1</v>
      </c>
      <c r="B378" s="112">
        <f>SUBTOTAL(9,$A$22:A378)</f>
        <v>307</v>
      </c>
      <c r="C378" s="101" t="s">
        <v>15518</v>
      </c>
      <c r="D378" s="103">
        <f t="shared" si="131"/>
        <v>483095.25</v>
      </c>
      <c r="E378" s="121">
        <v>0</v>
      </c>
      <c r="F378" s="121">
        <v>472973.61</v>
      </c>
      <c r="G378" s="121">
        <v>0</v>
      </c>
      <c r="H378" s="121">
        <v>0</v>
      </c>
      <c r="I378" s="121">
        <v>0</v>
      </c>
      <c r="J378" s="121">
        <v>0</v>
      </c>
      <c r="K378" s="131">
        <v>0</v>
      </c>
      <c r="L378" s="121">
        <v>0</v>
      </c>
      <c r="M378" s="121">
        <v>0</v>
      </c>
      <c r="N378" s="121">
        <v>0</v>
      </c>
      <c r="O378" s="121">
        <v>0</v>
      </c>
      <c r="P378" s="121">
        <v>0</v>
      </c>
      <c r="Q378" s="121">
        <v>0</v>
      </c>
      <c r="R378" s="121">
        <v>0</v>
      </c>
      <c r="S378" s="121">
        <v>0</v>
      </c>
      <c r="T378" s="121">
        <v>0</v>
      </c>
      <c r="U378" s="121">
        <v>0</v>
      </c>
      <c r="V378" s="121">
        <v>0</v>
      </c>
      <c r="W378" s="121">
        <v>0</v>
      </c>
      <c r="X378" s="121">
        <v>0</v>
      </c>
      <c r="Y378" s="121">
        <v>0</v>
      </c>
      <c r="Z378" s="121">
        <v>0</v>
      </c>
      <c r="AA378" s="121">
        <v>0</v>
      </c>
      <c r="AB378" s="121">
        <v>0</v>
      </c>
      <c r="AC378" s="146">
        <f t="shared" si="132"/>
        <v>10121.64</v>
      </c>
      <c r="AD378" s="121">
        <v>0</v>
      </c>
      <c r="AE378" s="121">
        <v>0</v>
      </c>
      <c r="AF378" s="122" t="s">
        <v>17055</v>
      </c>
      <c r="AG378" s="122">
        <v>2023</v>
      </c>
      <c r="AH378" s="123">
        <v>2023</v>
      </c>
      <c r="BW378" s="125"/>
      <c r="CH378" s="105">
        <f t="shared" si="105"/>
        <v>1.4551915228366852E-11</v>
      </c>
    </row>
    <row r="379" spans="1:115" s="124" customFormat="1" x14ac:dyDescent="0.3">
      <c r="A379" s="79">
        <v>1</v>
      </c>
      <c r="B379" s="112">
        <f>SUBTOTAL(9,$A$22:A379)</f>
        <v>308</v>
      </c>
      <c r="C379" s="101" t="s">
        <v>15519</v>
      </c>
      <c r="D379" s="103">
        <f t="shared" si="131"/>
        <v>552284.87</v>
      </c>
      <c r="E379" s="121">
        <v>0</v>
      </c>
      <c r="F379" s="121">
        <v>540713.6</v>
      </c>
      <c r="G379" s="121">
        <v>0</v>
      </c>
      <c r="H379" s="121">
        <v>0</v>
      </c>
      <c r="I379" s="121">
        <v>0</v>
      </c>
      <c r="J379" s="121">
        <v>0</v>
      </c>
      <c r="K379" s="131">
        <v>0</v>
      </c>
      <c r="L379" s="121">
        <v>0</v>
      </c>
      <c r="M379" s="121">
        <v>0</v>
      </c>
      <c r="N379" s="121">
        <v>0</v>
      </c>
      <c r="O379" s="121">
        <v>0</v>
      </c>
      <c r="P379" s="121">
        <v>0</v>
      </c>
      <c r="Q379" s="121">
        <v>0</v>
      </c>
      <c r="R379" s="121">
        <v>0</v>
      </c>
      <c r="S379" s="121">
        <v>0</v>
      </c>
      <c r="T379" s="121">
        <v>0</v>
      </c>
      <c r="U379" s="121">
        <v>0</v>
      </c>
      <c r="V379" s="121">
        <v>0</v>
      </c>
      <c r="W379" s="121">
        <v>0</v>
      </c>
      <c r="X379" s="121">
        <v>0</v>
      </c>
      <c r="Y379" s="121">
        <v>0</v>
      </c>
      <c r="Z379" s="121">
        <v>0</v>
      </c>
      <c r="AA379" s="121">
        <v>0</v>
      </c>
      <c r="AB379" s="121">
        <v>0</v>
      </c>
      <c r="AC379" s="146">
        <f t="shared" si="132"/>
        <v>11571.27</v>
      </c>
      <c r="AD379" s="121">
        <v>0</v>
      </c>
      <c r="AE379" s="121">
        <v>0</v>
      </c>
      <c r="AF379" s="122" t="s">
        <v>17055</v>
      </c>
      <c r="AG379" s="122">
        <v>2023</v>
      </c>
      <c r="AH379" s="123">
        <v>2023</v>
      </c>
      <c r="BW379" s="125"/>
      <c r="CH379" s="105">
        <f t="shared" si="105"/>
        <v>1.8189894035458565E-11</v>
      </c>
    </row>
    <row r="380" spans="1:115" s="124" customFormat="1" x14ac:dyDescent="0.3">
      <c r="A380" s="79">
        <v>1</v>
      </c>
      <c r="B380" s="112">
        <f>SUBTOTAL(9,$A$22:A380)</f>
        <v>309</v>
      </c>
      <c r="C380" s="101" t="s">
        <v>15520</v>
      </c>
      <c r="D380" s="103">
        <f t="shared" si="131"/>
        <v>562400.68999999994</v>
      </c>
      <c r="E380" s="121">
        <v>0</v>
      </c>
      <c r="F380" s="121">
        <v>550617.48</v>
      </c>
      <c r="G380" s="121">
        <v>0</v>
      </c>
      <c r="H380" s="121">
        <v>0</v>
      </c>
      <c r="I380" s="121">
        <v>0</v>
      </c>
      <c r="J380" s="121">
        <v>0</v>
      </c>
      <c r="K380" s="131">
        <v>0</v>
      </c>
      <c r="L380" s="121">
        <v>0</v>
      </c>
      <c r="M380" s="121">
        <v>0</v>
      </c>
      <c r="N380" s="121">
        <v>0</v>
      </c>
      <c r="O380" s="121">
        <v>0</v>
      </c>
      <c r="P380" s="121">
        <v>0</v>
      </c>
      <c r="Q380" s="121">
        <v>0</v>
      </c>
      <c r="R380" s="121">
        <v>0</v>
      </c>
      <c r="S380" s="121">
        <v>0</v>
      </c>
      <c r="T380" s="121">
        <v>0</v>
      </c>
      <c r="U380" s="121">
        <v>0</v>
      </c>
      <c r="V380" s="121">
        <v>0</v>
      </c>
      <c r="W380" s="121">
        <v>0</v>
      </c>
      <c r="X380" s="121">
        <v>0</v>
      </c>
      <c r="Y380" s="121">
        <v>0</v>
      </c>
      <c r="Z380" s="121">
        <v>0</v>
      </c>
      <c r="AA380" s="121">
        <v>0</v>
      </c>
      <c r="AB380" s="121">
        <v>0</v>
      </c>
      <c r="AC380" s="146">
        <f t="shared" si="132"/>
        <v>11783.21</v>
      </c>
      <c r="AD380" s="121">
        <v>0</v>
      </c>
      <c r="AE380" s="121">
        <v>0</v>
      </c>
      <c r="AF380" s="122" t="s">
        <v>17055</v>
      </c>
      <c r="AG380" s="122">
        <v>2023</v>
      </c>
      <c r="AH380" s="123">
        <v>2023</v>
      </c>
      <c r="BW380" s="125"/>
      <c r="CH380" s="105">
        <f t="shared" si="105"/>
        <v>-3.637978807091713E-11</v>
      </c>
    </row>
    <row r="381" spans="1:115" s="124" customFormat="1" x14ac:dyDescent="0.3">
      <c r="A381" s="79">
        <v>1</v>
      </c>
      <c r="B381" s="112">
        <f>SUBTOTAL(9,$A$22:A381)</f>
        <v>310</v>
      </c>
      <c r="C381" s="101" t="s">
        <v>15523</v>
      </c>
      <c r="D381" s="103">
        <f t="shared" si="131"/>
        <v>559547.50999999989</v>
      </c>
      <c r="E381" s="121">
        <v>0</v>
      </c>
      <c r="F381" s="121">
        <v>547824.06999999995</v>
      </c>
      <c r="G381" s="121">
        <v>0</v>
      </c>
      <c r="H381" s="121">
        <v>0</v>
      </c>
      <c r="I381" s="121">
        <v>0</v>
      </c>
      <c r="J381" s="121">
        <v>0</v>
      </c>
      <c r="K381" s="131">
        <v>0</v>
      </c>
      <c r="L381" s="121">
        <v>0</v>
      </c>
      <c r="M381" s="121">
        <v>0</v>
      </c>
      <c r="N381" s="121">
        <v>0</v>
      </c>
      <c r="O381" s="121">
        <v>0</v>
      </c>
      <c r="P381" s="121">
        <v>0</v>
      </c>
      <c r="Q381" s="121">
        <v>0</v>
      </c>
      <c r="R381" s="121">
        <v>0</v>
      </c>
      <c r="S381" s="121">
        <v>0</v>
      </c>
      <c r="T381" s="121">
        <v>0</v>
      </c>
      <c r="U381" s="121">
        <v>0</v>
      </c>
      <c r="V381" s="121">
        <v>0</v>
      </c>
      <c r="W381" s="121">
        <v>0</v>
      </c>
      <c r="X381" s="121">
        <v>0</v>
      </c>
      <c r="Y381" s="121">
        <v>0</v>
      </c>
      <c r="Z381" s="121">
        <v>0</v>
      </c>
      <c r="AA381" s="121">
        <v>0</v>
      </c>
      <c r="AB381" s="121">
        <v>0</v>
      </c>
      <c r="AC381" s="146">
        <f t="shared" si="132"/>
        <v>11723.44</v>
      </c>
      <c r="AD381" s="121">
        <v>0</v>
      </c>
      <c r="AE381" s="121">
        <v>0</v>
      </c>
      <c r="AF381" s="122" t="s">
        <v>17055</v>
      </c>
      <c r="AG381" s="122">
        <v>2023</v>
      </c>
      <c r="AH381" s="123">
        <v>2023</v>
      </c>
      <c r="BW381" s="125"/>
      <c r="CH381" s="105">
        <f t="shared" si="105"/>
        <v>-5.6388671509921551E-11</v>
      </c>
    </row>
    <row r="382" spans="1:115" x14ac:dyDescent="0.3">
      <c r="B382" s="106" t="s">
        <v>266</v>
      </c>
      <c r="C382" s="106"/>
      <c r="D382" s="102">
        <f>SUM(D383:D386)</f>
        <v>18385848.82</v>
      </c>
      <c r="E382" s="103">
        <f t="shared" ref="E382:AE382" si="133">SUM(E383:E386)</f>
        <v>0</v>
      </c>
      <c r="F382" s="103">
        <f t="shared" si="133"/>
        <v>0</v>
      </c>
      <c r="G382" s="103">
        <f t="shared" si="133"/>
        <v>0</v>
      </c>
      <c r="H382" s="103">
        <f t="shared" si="133"/>
        <v>0</v>
      </c>
      <c r="I382" s="103">
        <f t="shared" si="133"/>
        <v>2383548.62</v>
      </c>
      <c r="J382" s="103">
        <f t="shared" si="133"/>
        <v>0</v>
      </c>
      <c r="K382" s="104">
        <f t="shared" si="133"/>
        <v>0</v>
      </c>
      <c r="L382" s="103">
        <f t="shared" si="133"/>
        <v>0</v>
      </c>
      <c r="M382" s="103">
        <f t="shared" si="133"/>
        <v>1053</v>
      </c>
      <c r="N382" s="103">
        <f t="shared" si="133"/>
        <v>8997105.0700000003</v>
      </c>
      <c r="O382" s="103">
        <f t="shared" si="133"/>
        <v>146</v>
      </c>
      <c r="P382" s="103">
        <f t="shared" si="133"/>
        <v>1766451.26</v>
      </c>
      <c r="Q382" s="103">
        <f t="shared" si="133"/>
        <v>1892.17</v>
      </c>
      <c r="R382" s="103">
        <f t="shared" si="133"/>
        <v>4308220.62</v>
      </c>
      <c r="S382" s="103">
        <f t="shared" si="133"/>
        <v>0</v>
      </c>
      <c r="T382" s="103">
        <f t="shared" si="133"/>
        <v>0</v>
      </c>
      <c r="U382" s="103">
        <f t="shared" si="133"/>
        <v>0</v>
      </c>
      <c r="V382" s="103">
        <f t="shared" si="133"/>
        <v>0</v>
      </c>
      <c r="W382" s="103">
        <f t="shared" si="133"/>
        <v>0</v>
      </c>
      <c r="X382" s="103">
        <f t="shared" si="133"/>
        <v>0</v>
      </c>
      <c r="Y382" s="103">
        <f t="shared" si="133"/>
        <v>0</v>
      </c>
      <c r="Z382" s="103">
        <f t="shared" si="133"/>
        <v>0</v>
      </c>
      <c r="AA382" s="103">
        <f t="shared" si="133"/>
        <v>0</v>
      </c>
      <c r="AB382" s="103">
        <f t="shared" si="133"/>
        <v>0</v>
      </c>
      <c r="AC382" s="103">
        <f t="shared" si="133"/>
        <v>373543.97</v>
      </c>
      <c r="AD382" s="103">
        <f t="shared" si="133"/>
        <v>556979.28</v>
      </c>
      <c r="AE382" s="103">
        <f t="shared" si="133"/>
        <v>0</v>
      </c>
      <c r="AF382" s="93" t="s">
        <v>17029</v>
      </c>
      <c r="AG382" s="93" t="s">
        <v>17029</v>
      </c>
      <c r="AH382" s="93" t="s">
        <v>17029</v>
      </c>
      <c r="AI382" s="107"/>
      <c r="AJ382" s="107"/>
      <c r="AK382" s="107"/>
      <c r="AL382" s="107"/>
      <c r="AM382" s="108"/>
      <c r="AN382" s="108"/>
      <c r="AO382" s="108"/>
      <c r="AP382" s="108"/>
      <c r="AQ382" s="108"/>
      <c r="AR382" s="108"/>
      <c r="AS382" s="108"/>
      <c r="AT382" s="108"/>
      <c r="AU382" s="108"/>
      <c r="AV382" s="108"/>
      <c r="AW382" s="108"/>
      <c r="AX382" s="109"/>
      <c r="AY382" s="109"/>
      <c r="AZ382" s="108"/>
      <c r="BA382" s="108"/>
      <c r="BB382" s="110"/>
      <c r="BC382" s="111">
        <f t="shared" si="122"/>
        <v>-1053</v>
      </c>
      <c r="BJ382" s="79" t="e">
        <f>VLOOKUP(C382,BM:BO,3,FALSE)</f>
        <v>#N/A</v>
      </c>
      <c r="BM382" s="79" t="s">
        <v>3367</v>
      </c>
      <c r="BN382" s="79" t="s">
        <v>805</v>
      </c>
      <c r="BO382" s="79" t="s">
        <v>3369</v>
      </c>
      <c r="BU382" s="79" t="s">
        <v>3367</v>
      </c>
      <c r="BV382" s="79" t="s">
        <v>805</v>
      </c>
      <c r="BW382" s="79" t="s">
        <v>3369</v>
      </c>
      <c r="CH382" s="105">
        <f t="shared" si="105"/>
        <v>-9.3132257461547852E-10</v>
      </c>
    </row>
    <row r="383" spans="1:115" x14ac:dyDescent="0.3">
      <c r="A383" s="79">
        <v>1</v>
      </c>
      <c r="B383" s="112">
        <f>SUBTOTAL(9,$A$22:A383)</f>
        <v>311</v>
      </c>
      <c r="C383" s="118" t="s">
        <v>268</v>
      </c>
      <c r="D383" s="103">
        <f t="shared" ref="D383:D386" si="134">E383+F383+G383+H383+I383+J383+L383+N383+P383+R383+T383+U383+V383+W383+X383+Y383+Z383+AA383+AB383+AC383+AD383+AE383</f>
        <v>9389643.120000001</v>
      </c>
      <c r="E383" s="120">
        <v>0</v>
      </c>
      <c r="F383" s="120">
        <v>0</v>
      </c>
      <c r="G383" s="120">
        <v>0</v>
      </c>
      <c r="H383" s="120">
        <v>0</v>
      </c>
      <c r="I383" s="120">
        <v>0</v>
      </c>
      <c r="J383" s="120">
        <v>0</v>
      </c>
      <c r="K383" s="128">
        <v>0</v>
      </c>
      <c r="L383" s="120">
        <v>0</v>
      </c>
      <c r="M383" s="103">
        <v>1053</v>
      </c>
      <c r="N383" s="103">
        <v>8997105.0700000003</v>
      </c>
      <c r="O383" s="120">
        <v>0</v>
      </c>
      <c r="P383" s="120">
        <v>0</v>
      </c>
      <c r="Q383" s="103">
        <v>0</v>
      </c>
      <c r="R383" s="103">
        <v>0</v>
      </c>
      <c r="S383" s="120">
        <v>0</v>
      </c>
      <c r="T383" s="120">
        <v>0</v>
      </c>
      <c r="U383" s="120">
        <v>0</v>
      </c>
      <c r="V383" s="120">
        <v>0</v>
      </c>
      <c r="W383" s="120">
        <v>0</v>
      </c>
      <c r="X383" s="120">
        <v>0</v>
      </c>
      <c r="Y383" s="120">
        <v>0</v>
      </c>
      <c r="Z383" s="120">
        <v>0</v>
      </c>
      <c r="AA383" s="120">
        <v>0</v>
      </c>
      <c r="AB383" s="120">
        <v>0</v>
      </c>
      <c r="AC383" s="103">
        <f>ROUND(N383*2.14%,2)</f>
        <v>192538.05</v>
      </c>
      <c r="AD383" s="120">
        <v>200000</v>
      </c>
      <c r="AE383" s="120">
        <v>0</v>
      </c>
      <c r="AF383" s="93">
        <v>2023</v>
      </c>
      <c r="AG383" s="93">
        <v>2023</v>
      </c>
      <c r="AH383" s="93">
        <v>2023</v>
      </c>
      <c r="AI383" s="107"/>
      <c r="AJ383" s="107"/>
      <c r="AK383" s="107"/>
      <c r="AL383" s="107"/>
      <c r="AM383" s="108" t="s">
        <v>16957</v>
      </c>
      <c r="AN383" s="108" t="s">
        <v>16959</v>
      </c>
      <c r="AO383" s="108">
        <v>0</v>
      </c>
      <c r="AP383" s="108" t="s">
        <v>16967</v>
      </c>
      <c r="AQ383" s="108" t="s">
        <v>16971</v>
      </c>
      <c r="AR383" s="108" t="s">
        <v>16967</v>
      </c>
      <c r="AS383" s="108"/>
      <c r="AT383" s="108"/>
      <c r="AU383" s="108"/>
      <c r="AV383" s="108"/>
      <c r="AW383" s="108" t="s">
        <v>925</v>
      </c>
      <c r="AX383" s="109">
        <v>3906.8</v>
      </c>
      <c r="AY383" s="109">
        <v>1053</v>
      </c>
      <c r="AZ383" s="108" t="s">
        <v>3043</v>
      </c>
      <c r="BA383" s="108" t="s">
        <v>17015</v>
      </c>
      <c r="BB383" s="110"/>
      <c r="BC383" s="111">
        <f t="shared" si="122"/>
        <v>0</v>
      </c>
      <c r="BJ383" s="79" t="str">
        <f>VLOOKUP(C383,BM:BO,3,FALSE)</f>
        <v>1105.500</v>
      </c>
      <c r="BM383" s="79" t="s">
        <v>3372</v>
      </c>
      <c r="BN383" s="79" t="s">
        <v>1344</v>
      </c>
      <c r="BO383" s="79" t="s">
        <v>3373</v>
      </c>
      <c r="BU383" s="79" t="s">
        <v>3372</v>
      </c>
      <c r="BV383" s="79" t="s">
        <v>1344</v>
      </c>
      <c r="BW383" s="79" t="s">
        <v>3373</v>
      </c>
      <c r="CH383" s="105">
        <f t="shared" si="105"/>
        <v>7.5669959187507629E-10</v>
      </c>
    </row>
    <row r="384" spans="1:115" s="124" customFormat="1" x14ac:dyDescent="0.3">
      <c r="A384" s="79">
        <v>1</v>
      </c>
      <c r="B384" s="112">
        <f>SUBTOTAL(9,$A$22:A384)</f>
        <v>312</v>
      </c>
      <c r="C384" s="141" t="s">
        <v>15353</v>
      </c>
      <c r="D384" s="103">
        <f t="shared" si="134"/>
        <v>4445789.16</v>
      </c>
      <c r="E384" s="121">
        <v>0</v>
      </c>
      <c r="F384" s="121">
        <v>0</v>
      </c>
      <c r="G384" s="121">
        <v>0</v>
      </c>
      <c r="H384" s="121">
        <v>0</v>
      </c>
      <c r="I384" s="121">
        <v>2383548.62</v>
      </c>
      <c r="J384" s="121">
        <v>0</v>
      </c>
      <c r="K384" s="131">
        <v>0</v>
      </c>
      <c r="L384" s="121">
        <v>0</v>
      </c>
      <c r="M384" s="121">
        <v>0</v>
      </c>
      <c r="N384" s="121">
        <v>0</v>
      </c>
      <c r="O384" s="121">
        <v>146</v>
      </c>
      <c r="P384" s="121">
        <v>1766451.26</v>
      </c>
      <c r="Q384" s="121">
        <v>0</v>
      </c>
      <c r="R384" s="121">
        <v>0</v>
      </c>
      <c r="S384" s="121">
        <v>0</v>
      </c>
      <c r="T384" s="121">
        <v>0</v>
      </c>
      <c r="U384" s="121">
        <v>0</v>
      </c>
      <c r="V384" s="121">
        <v>0</v>
      </c>
      <c r="W384" s="121">
        <v>0</v>
      </c>
      <c r="X384" s="121">
        <v>0</v>
      </c>
      <c r="Y384" s="121">
        <v>0</v>
      </c>
      <c r="Z384" s="121">
        <v>0</v>
      </c>
      <c r="AA384" s="121">
        <v>0</v>
      </c>
      <c r="AB384" s="121">
        <v>0</v>
      </c>
      <c r="AC384" s="146">
        <f>ROUND(N384*2.14%,2)+ROUND(E384*2.14%,2)+ROUND(F384*2.14%,2)+ROUND(G384*2.14%,2)+ROUND(H384*2.14%,2)+ROUND(I384*2.14%,2)+ROUND(J384*2.14%,2)+ROUND(L384*2.14%,2)+ROUND(P384*2.14%,2)+ROUND(R384*2.14%,2)+ROUND(T384*2.14%,2)+ROUND(U384*2.14%,2)+ROUND(V384*2.14%,2)+ROUND(W384*2.14%,2)+ROUND(X384*2.14%,2)+ROUND(Y384*2.14%,2)+ROUND(Z384*2.14%,2)+ROUND(AA384*2.14%,2)+ROUND(AB384*2.14%,2)</f>
        <v>88810</v>
      </c>
      <c r="AD384" s="121">
        <v>206979.28</v>
      </c>
      <c r="AE384" s="121">
        <v>0</v>
      </c>
      <c r="AF384" s="122">
        <v>2023</v>
      </c>
      <c r="AG384" s="122">
        <v>2023</v>
      </c>
      <c r="AH384" s="123">
        <v>2023</v>
      </c>
      <c r="AT384" s="124" t="e">
        <f>VLOOKUP(C384,AW:AX,2,FALSE)</f>
        <v>#N/A</v>
      </c>
      <c r="BW384" s="125"/>
      <c r="CE384" s="124" t="e">
        <f>VLOOKUP(C384,CF:CG,2,FALSE)</f>
        <v>#N/A</v>
      </c>
      <c r="CH384" s="105">
        <f t="shared" ref="CH384:CH453" si="135">D384-E384-F384-G384-H384-I384-J384-L384-N384-P384-R384-T384-U384-V384-W384-X384-Y384-Z384-AA384-AB384-AC384-AD384-AE384</f>
        <v>2.9103830456733704E-11</v>
      </c>
      <c r="CL384" s="124" t="e">
        <f>VLOOKUP(C384,CM:CN,2,FALSE)</f>
        <v>#N/A</v>
      </c>
      <c r="DK384" s="124" t="e">
        <f>VLOOKUP(C384,DL:DM,2,FALSE)</f>
        <v>#N/A</v>
      </c>
    </row>
    <row r="385" spans="1:115" s="124" customFormat="1" x14ac:dyDescent="0.3">
      <c r="A385" s="79">
        <v>1</v>
      </c>
      <c r="B385" s="112">
        <f>SUBTOTAL(9,$A$22:A385)</f>
        <v>313</v>
      </c>
      <c r="C385" s="101" t="s">
        <v>15475</v>
      </c>
      <c r="D385" s="103">
        <f t="shared" si="134"/>
        <v>4400416.54</v>
      </c>
      <c r="E385" s="121">
        <v>0</v>
      </c>
      <c r="F385" s="121">
        <v>0</v>
      </c>
      <c r="G385" s="121">
        <v>0</v>
      </c>
      <c r="H385" s="121">
        <v>0</v>
      </c>
      <c r="I385" s="121">
        <v>0</v>
      </c>
      <c r="J385" s="121">
        <v>0</v>
      </c>
      <c r="K385" s="131">
        <v>0</v>
      </c>
      <c r="L385" s="121">
        <v>0</v>
      </c>
      <c r="M385" s="121">
        <v>0</v>
      </c>
      <c r="N385" s="121">
        <v>0</v>
      </c>
      <c r="O385" s="121">
        <v>0</v>
      </c>
      <c r="P385" s="121">
        <v>0</v>
      </c>
      <c r="Q385" s="121">
        <v>1892.17</v>
      </c>
      <c r="R385" s="121">
        <v>4308220.62</v>
      </c>
      <c r="S385" s="121">
        <v>0</v>
      </c>
      <c r="T385" s="121">
        <v>0</v>
      </c>
      <c r="U385" s="121">
        <v>0</v>
      </c>
      <c r="V385" s="121">
        <v>0</v>
      </c>
      <c r="W385" s="121">
        <v>0</v>
      </c>
      <c r="X385" s="121">
        <v>0</v>
      </c>
      <c r="Y385" s="121">
        <v>0</v>
      </c>
      <c r="Z385" s="121">
        <v>0</v>
      </c>
      <c r="AA385" s="121">
        <v>0</v>
      </c>
      <c r="AB385" s="121">
        <v>0</v>
      </c>
      <c r="AC385" s="146">
        <f>ROUND(N385*2.14%,2)+ROUND(E385*2.14%,2)+ROUND(F385*2.14%,2)+ROUND(G385*2.14%,2)+ROUND(H385*2.14%,2)+ROUND(I385*2.14%,2)+ROUND(J385*2.14%,2)+ROUND(L385*2.14%,2)+ROUND(P385*2.14%,2)+ROUND(R385*2.14%,2)+ROUND(T385*2.14%,2)+ROUND(U385*2.14%,2)+ROUND(V385*2.14%,2)+ROUND(W385*2.14%,2)+ROUND(X385*2.14%,2)+ROUND(Y385*2.14%,2)+ROUND(Z385*2.14%,2)+ROUND(AA385*2.14%,2)+ROUND(AB385*2.14%,2)</f>
        <v>92195.92</v>
      </c>
      <c r="AD385" s="121">
        <v>0</v>
      </c>
      <c r="AE385" s="121">
        <v>0</v>
      </c>
      <c r="AF385" s="122" t="s">
        <v>17055</v>
      </c>
      <c r="AG385" s="122">
        <v>2023</v>
      </c>
      <c r="AH385" s="123">
        <v>2023</v>
      </c>
      <c r="AT385" s="124" t="e">
        <f>VLOOKUP(C385,AW:AX,2,FALSE)</f>
        <v>#N/A</v>
      </c>
      <c r="BW385" s="125"/>
      <c r="CA385" s="124" t="e">
        <f>VLOOKUP(C385,CB:CC,2,FALSE)</f>
        <v>#N/A</v>
      </c>
      <c r="CE385" s="124" t="e">
        <f>VLOOKUP(C385,CF:CG,2,FALSE)</f>
        <v>#N/A</v>
      </c>
      <c r="CH385" s="105">
        <f t="shared" si="135"/>
        <v>-7.2759576141834259E-11</v>
      </c>
      <c r="CL385" s="124" t="e">
        <f>VLOOKUP(C385,CM:CN,2,FALSE)</f>
        <v>#N/A</v>
      </c>
      <c r="DK385" s="124" t="e">
        <f>VLOOKUP(C385,DL:DM,2,FALSE)</f>
        <v>#N/A</v>
      </c>
    </row>
    <row r="386" spans="1:115" x14ac:dyDescent="0.3">
      <c r="A386" s="79">
        <v>1</v>
      </c>
      <c r="B386" s="112">
        <f>SUBTOTAL(9,$A$22:A386)</f>
        <v>314</v>
      </c>
      <c r="C386" s="118" t="s">
        <v>267</v>
      </c>
      <c r="D386" s="103">
        <f t="shared" si="134"/>
        <v>150000</v>
      </c>
      <c r="E386" s="120">
        <v>0</v>
      </c>
      <c r="F386" s="120">
        <v>0</v>
      </c>
      <c r="G386" s="120">
        <v>0</v>
      </c>
      <c r="H386" s="120">
        <v>0</v>
      </c>
      <c r="I386" s="120">
        <v>0</v>
      </c>
      <c r="J386" s="120">
        <v>0</v>
      </c>
      <c r="K386" s="128">
        <v>0</v>
      </c>
      <c r="L386" s="120">
        <v>0</v>
      </c>
      <c r="M386" s="129">
        <v>0</v>
      </c>
      <c r="N386" s="103">
        <v>0</v>
      </c>
      <c r="O386" s="120">
        <v>0</v>
      </c>
      <c r="P386" s="120">
        <v>0</v>
      </c>
      <c r="Q386" s="103">
        <v>0</v>
      </c>
      <c r="R386" s="103">
        <v>0</v>
      </c>
      <c r="S386" s="120">
        <v>0</v>
      </c>
      <c r="T386" s="120">
        <v>0</v>
      </c>
      <c r="U386" s="120">
        <v>0</v>
      </c>
      <c r="V386" s="120">
        <v>0</v>
      </c>
      <c r="W386" s="120">
        <v>0</v>
      </c>
      <c r="X386" s="120">
        <v>0</v>
      </c>
      <c r="Y386" s="120">
        <v>0</v>
      </c>
      <c r="Z386" s="120">
        <v>0</v>
      </c>
      <c r="AA386" s="120">
        <v>0</v>
      </c>
      <c r="AB386" s="120">
        <v>0</v>
      </c>
      <c r="AC386" s="103">
        <f>ROUND(N386*2.14%,2)</f>
        <v>0</v>
      </c>
      <c r="AD386" s="103">
        <v>150000</v>
      </c>
      <c r="AE386" s="120">
        <v>0</v>
      </c>
      <c r="AF386" s="93">
        <v>2023</v>
      </c>
      <c r="AG386" s="93" t="s">
        <v>17055</v>
      </c>
      <c r="AH386" s="93" t="s">
        <v>17055</v>
      </c>
      <c r="AI386" s="107"/>
      <c r="AJ386" s="107"/>
      <c r="AK386" s="107"/>
      <c r="AL386" s="107"/>
      <c r="AM386" s="108" t="s">
        <v>16965</v>
      </c>
      <c r="AN386" s="108" t="s">
        <v>16968</v>
      </c>
      <c r="AO386" s="108">
        <v>0</v>
      </c>
      <c r="AP386" s="108" t="s">
        <v>16963</v>
      </c>
      <c r="AQ386" s="108" t="s">
        <v>16975</v>
      </c>
      <c r="AR386" s="108">
        <v>0</v>
      </c>
      <c r="AS386" s="108" t="s">
        <v>16984</v>
      </c>
      <c r="AT386" s="108"/>
      <c r="AU386" s="108"/>
      <c r="AV386" s="108"/>
      <c r="AW386" s="108" t="s">
        <v>664</v>
      </c>
      <c r="AX386" s="109">
        <v>263.7</v>
      </c>
      <c r="AY386" s="109">
        <v>228.48</v>
      </c>
      <c r="AZ386" s="108" t="s">
        <v>2968</v>
      </c>
      <c r="BA386" s="108">
        <v>2006</v>
      </c>
      <c r="BB386" s="110"/>
      <c r="BC386" s="111">
        <f>AY386-M386</f>
        <v>228.48</v>
      </c>
      <c r="BJ386" s="79" t="str">
        <f>VLOOKUP(C386,BM:BO,3,FALSE)</f>
        <v>199.400</v>
      </c>
      <c r="BM386" s="79" t="s">
        <v>655</v>
      </c>
      <c r="BN386" s="79" t="s">
        <v>627</v>
      </c>
      <c r="BO386" s="79" t="s">
        <v>3370</v>
      </c>
      <c r="BU386" s="79" t="s">
        <v>655</v>
      </c>
      <c r="BV386" s="79" t="s">
        <v>627</v>
      </c>
      <c r="BW386" s="79" t="s">
        <v>3370</v>
      </c>
      <c r="CH386" s="105">
        <f t="shared" si="135"/>
        <v>0</v>
      </c>
    </row>
    <row r="387" spans="1:115" x14ac:dyDescent="0.3">
      <c r="B387" s="106" t="s">
        <v>271</v>
      </c>
      <c r="C387" s="106"/>
      <c r="D387" s="102">
        <f>D388</f>
        <v>8800830.6999999993</v>
      </c>
      <c r="E387" s="103">
        <f t="shared" ref="E387:AE387" si="136">E388</f>
        <v>0</v>
      </c>
      <c r="F387" s="103">
        <f t="shared" si="136"/>
        <v>0</v>
      </c>
      <c r="G387" s="103">
        <f t="shared" si="136"/>
        <v>0</v>
      </c>
      <c r="H387" s="103">
        <f t="shared" si="136"/>
        <v>0</v>
      </c>
      <c r="I387" s="103">
        <f t="shared" si="136"/>
        <v>0</v>
      </c>
      <c r="J387" s="103">
        <f t="shared" si="136"/>
        <v>0</v>
      </c>
      <c r="K387" s="104">
        <f t="shared" si="136"/>
        <v>0</v>
      </c>
      <c r="L387" s="103">
        <f t="shared" si="136"/>
        <v>0</v>
      </c>
      <c r="M387" s="103">
        <f t="shared" si="136"/>
        <v>820.6</v>
      </c>
      <c r="N387" s="103">
        <f t="shared" si="136"/>
        <v>8616438.9100000001</v>
      </c>
      <c r="O387" s="103">
        <f t="shared" si="136"/>
        <v>0</v>
      </c>
      <c r="P387" s="103">
        <f t="shared" si="136"/>
        <v>0</v>
      </c>
      <c r="Q387" s="103">
        <f t="shared" si="136"/>
        <v>0</v>
      </c>
      <c r="R387" s="103">
        <f t="shared" si="136"/>
        <v>0</v>
      </c>
      <c r="S387" s="103">
        <f t="shared" si="136"/>
        <v>0</v>
      </c>
      <c r="T387" s="103">
        <f t="shared" si="136"/>
        <v>0</v>
      </c>
      <c r="U387" s="103">
        <f t="shared" si="136"/>
        <v>0</v>
      </c>
      <c r="V387" s="103">
        <f t="shared" si="136"/>
        <v>0</v>
      </c>
      <c r="W387" s="103">
        <f t="shared" si="136"/>
        <v>0</v>
      </c>
      <c r="X387" s="103">
        <f t="shared" si="136"/>
        <v>0</v>
      </c>
      <c r="Y387" s="103">
        <f t="shared" si="136"/>
        <v>0</v>
      </c>
      <c r="Z387" s="103">
        <f t="shared" si="136"/>
        <v>0</v>
      </c>
      <c r="AA387" s="103">
        <f t="shared" si="136"/>
        <v>0</v>
      </c>
      <c r="AB387" s="103">
        <f t="shared" si="136"/>
        <v>0</v>
      </c>
      <c r="AC387" s="103">
        <f t="shared" si="136"/>
        <v>184391.79</v>
      </c>
      <c r="AD387" s="103">
        <f t="shared" si="136"/>
        <v>0</v>
      </c>
      <c r="AE387" s="103">
        <f t="shared" si="136"/>
        <v>0</v>
      </c>
      <c r="AF387" s="93" t="s">
        <v>17029</v>
      </c>
      <c r="AG387" s="93" t="s">
        <v>17029</v>
      </c>
      <c r="AH387" s="93" t="s">
        <v>17029</v>
      </c>
      <c r="AI387" s="107"/>
      <c r="AJ387" s="107"/>
      <c r="AK387" s="107"/>
      <c r="AL387" s="107"/>
      <c r="AM387" s="108"/>
      <c r="AN387" s="108"/>
      <c r="AO387" s="108"/>
      <c r="AP387" s="108"/>
      <c r="AQ387" s="108"/>
      <c r="AR387" s="108"/>
      <c r="AS387" s="108"/>
      <c r="AT387" s="108"/>
      <c r="AU387" s="108"/>
      <c r="AV387" s="108"/>
      <c r="AW387" s="108"/>
      <c r="AX387" s="109"/>
      <c r="AY387" s="109"/>
      <c r="AZ387" s="108"/>
      <c r="BA387" s="108"/>
      <c r="BB387" s="110"/>
      <c r="BC387" s="111"/>
      <c r="CH387" s="105">
        <f t="shared" si="135"/>
        <v>-9.0221874415874481E-10</v>
      </c>
    </row>
    <row r="388" spans="1:115" s="124" customFormat="1" x14ac:dyDescent="0.3">
      <c r="A388" s="79">
        <v>1</v>
      </c>
      <c r="B388" s="112">
        <f>SUBTOTAL(9,$A$22:A388)</f>
        <v>315</v>
      </c>
      <c r="C388" s="141" t="s">
        <v>2741</v>
      </c>
      <c r="D388" s="103">
        <f>E388+F388+G388+H388+I388+J388+L388+N388+P388+R388+T388+U388+V388+W388+X388+Y388+Z388+AA388+AB388+AC388+AD388+AE388</f>
        <v>8800830.6999999993</v>
      </c>
      <c r="E388" s="121">
        <v>0</v>
      </c>
      <c r="F388" s="121">
        <v>0</v>
      </c>
      <c r="G388" s="121">
        <v>0</v>
      </c>
      <c r="H388" s="121">
        <v>0</v>
      </c>
      <c r="I388" s="121">
        <v>0</v>
      </c>
      <c r="J388" s="121">
        <v>0</v>
      </c>
      <c r="K388" s="131">
        <v>0</v>
      </c>
      <c r="L388" s="121">
        <v>0</v>
      </c>
      <c r="M388" s="121">
        <v>820.6</v>
      </c>
      <c r="N388" s="121">
        <v>8616438.9100000001</v>
      </c>
      <c r="O388" s="121">
        <v>0</v>
      </c>
      <c r="P388" s="121">
        <v>0</v>
      </c>
      <c r="Q388" s="121">
        <v>0</v>
      </c>
      <c r="R388" s="121">
        <v>0</v>
      </c>
      <c r="S388" s="121">
        <v>0</v>
      </c>
      <c r="T388" s="121">
        <v>0</v>
      </c>
      <c r="U388" s="121">
        <v>0</v>
      </c>
      <c r="V388" s="121">
        <v>0</v>
      </c>
      <c r="W388" s="121">
        <v>0</v>
      </c>
      <c r="X388" s="121">
        <v>0</v>
      </c>
      <c r="Y388" s="121">
        <v>0</v>
      </c>
      <c r="Z388" s="121">
        <v>0</v>
      </c>
      <c r="AA388" s="121">
        <v>0</v>
      </c>
      <c r="AB388" s="121">
        <v>0</v>
      </c>
      <c r="AC388" s="146">
        <f>ROUND(N388*2.14%,2)+ROUND(E388*2.14%,2)+ROUND(F388*2.14%,2)+ROUND(G388*2.14%,2)+ROUND(H388*2.14%,2)+ROUND(I388*2.14%,2)+ROUND(J388*2.14%,2)+ROUND(L388*2.14%,2)+ROUND(P388*2.14%,2)+ROUND(R388*2.14%,2)+ROUND(T388*2.14%,2)+ROUND(U388*2.14%,2)+ROUND(V388*2.14%,2)+ROUND(W388*2.14%,2)+ROUND(X388*2.14%,2)+ROUND(Y388*2.14%,2)+ROUND(Z388*2.14%,2)+ROUND(AA388*2.14%,2)+ROUND(AB388*2.14%,2)</f>
        <v>184391.79</v>
      </c>
      <c r="AD388" s="121">
        <v>0</v>
      </c>
      <c r="AE388" s="121">
        <v>0</v>
      </c>
      <c r="AF388" s="122" t="s">
        <v>17055</v>
      </c>
      <c r="AG388" s="122">
        <v>2023</v>
      </c>
      <c r="AH388" s="123">
        <v>2023</v>
      </c>
      <c r="AT388" s="124" t="e">
        <f>VLOOKUP(C388,AW:AX,2,FALSE)</f>
        <v>#N/A</v>
      </c>
      <c r="BW388" s="125"/>
      <c r="CE388" s="124" t="e">
        <f>VLOOKUP(C388,CF:CG,2,FALSE)</f>
        <v>#N/A</v>
      </c>
      <c r="CH388" s="105">
        <f t="shared" si="135"/>
        <v>-9.0221874415874481E-10</v>
      </c>
      <c r="CL388" s="124" t="e">
        <f>VLOOKUP(C388,CM:CN,2,FALSE)</f>
        <v>#N/A</v>
      </c>
      <c r="DK388" s="124" t="e">
        <f>VLOOKUP(C388,DL:DM,2,FALSE)</f>
        <v>#N/A</v>
      </c>
    </row>
    <row r="389" spans="1:115" x14ac:dyDescent="0.3">
      <c r="B389" s="106" t="s">
        <v>52</v>
      </c>
      <c r="C389" s="106"/>
      <c r="D389" s="102">
        <f>SUM(D390:D394)</f>
        <v>34494538.579999998</v>
      </c>
      <c r="E389" s="103">
        <f t="shared" ref="E389:AE389" si="137">SUM(E390:E394)</f>
        <v>0</v>
      </c>
      <c r="F389" s="103">
        <f t="shared" si="137"/>
        <v>0</v>
      </c>
      <c r="G389" s="103">
        <f t="shared" si="137"/>
        <v>0</v>
      </c>
      <c r="H389" s="103">
        <f t="shared" si="137"/>
        <v>0</v>
      </c>
      <c r="I389" s="103">
        <f t="shared" si="137"/>
        <v>0</v>
      </c>
      <c r="J389" s="103">
        <f t="shared" si="137"/>
        <v>0</v>
      </c>
      <c r="K389" s="104">
        <f t="shared" si="137"/>
        <v>0</v>
      </c>
      <c r="L389" s="103">
        <f t="shared" si="137"/>
        <v>0</v>
      </c>
      <c r="M389" s="103">
        <f t="shared" si="137"/>
        <v>3831.2200000000003</v>
      </c>
      <c r="N389" s="103">
        <f t="shared" si="137"/>
        <v>33725166.109999999</v>
      </c>
      <c r="O389" s="103">
        <f t="shared" si="137"/>
        <v>0</v>
      </c>
      <c r="P389" s="103">
        <f t="shared" si="137"/>
        <v>0</v>
      </c>
      <c r="Q389" s="103">
        <f t="shared" si="137"/>
        <v>0</v>
      </c>
      <c r="R389" s="103">
        <f t="shared" si="137"/>
        <v>0</v>
      </c>
      <c r="S389" s="103">
        <f t="shared" si="137"/>
        <v>0</v>
      </c>
      <c r="T389" s="103">
        <f t="shared" si="137"/>
        <v>0</v>
      </c>
      <c r="U389" s="103">
        <f t="shared" si="137"/>
        <v>0</v>
      </c>
      <c r="V389" s="103">
        <f t="shared" si="137"/>
        <v>0</v>
      </c>
      <c r="W389" s="103">
        <f t="shared" si="137"/>
        <v>0</v>
      </c>
      <c r="X389" s="103">
        <f t="shared" si="137"/>
        <v>0</v>
      </c>
      <c r="Y389" s="103">
        <f t="shared" si="137"/>
        <v>0</v>
      </c>
      <c r="Z389" s="103">
        <f t="shared" si="137"/>
        <v>0</v>
      </c>
      <c r="AA389" s="103">
        <f t="shared" si="137"/>
        <v>0</v>
      </c>
      <c r="AB389" s="103">
        <f t="shared" si="137"/>
        <v>0</v>
      </c>
      <c r="AC389" s="103">
        <f t="shared" si="137"/>
        <v>589372.47</v>
      </c>
      <c r="AD389" s="103">
        <f t="shared" si="137"/>
        <v>180000</v>
      </c>
      <c r="AE389" s="103">
        <f t="shared" si="137"/>
        <v>0</v>
      </c>
      <c r="AF389" s="93" t="s">
        <v>17029</v>
      </c>
      <c r="AG389" s="93" t="s">
        <v>17029</v>
      </c>
      <c r="AH389" s="93" t="s">
        <v>17029</v>
      </c>
      <c r="AI389" s="107"/>
      <c r="AJ389" s="107"/>
      <c r="AK389" s="107"/>
      <c r="AL389" s="107"/>
      <c r="AM389" s="108"/>
      <c r="AN389" s="108"/>
      <c r="AO389" s="108"/>
      <c r="AP389" s="108"/>
      <c r="AQ389" s="108"/>
      <c r="AR389" s="108"/>
      <c r="AS389" s="108"/>
      <c r="AT389" s="108"/>
      <c r="AU389" s="108"/>
      <c r="AV389" s="108"/>
      <c r="AW389" s="108"/>
      <c r="AX389" s="109"/>
      <c r="AY389" s="109"/>
      <c r="AZ389" s="108"/>
      <c r="BA389" s="108"/>
      <c r="BB389" s="110"/>
      <c r="BC389" s="111">
        <f t="shared" si="122"/>
        <v>-3831.2200000000003</v>
      </c>
      <c r="BJ389" s="79" t="e">
        <f>VLOOKUP(C389,BM:BO,3,FALSE)</f>
        <v>#N/A</v>
      </c>
      <c r="BM389" s="79" t="s">
        <v>3005</v>
      </c>
      <c r="BN389" s="79" t="s">
        <v>2985</v>
      </c>
      <c r="BO389" s="79" t="s">
        <v>2985</v>
      </c>
      <c r="BU389" s="79" t="s">
        <v>3005</v>
      </c>
      <c r="BV389" s="79" t="s">
        <v>2985</v>
      </c>
      <c r="BW389" s="79" t="s">
        <v>2985</v>
      </c>
      <c r="CH389" s="105">
        <f t="shared" si="135"/>
        <v>-1.1641532182693481E-9</v>
      </c>
    </row>
    <row r="390" spans="1:115" x14ac:dyDescent="0.3">
      <c r="A390" s="79">
        <v>1</v>
      </c>
      <c r="B390" s="112">
        <f>SUBTOTAL(9,$A$22:A390)</f>
        <v>316</v>
      </c>
      <c r="C390" s="147" t="s">
        <v>57</v>
      </c>
      <c r="D390" s="103">
        <f t="shared" ref="D390:D394" si="138">E390+F390+G390+H390+I390+J390+L390+N390+P390+R390+T390+U390+V390+W390+X390+Y390+Z390+AA390+AB390+AC390+AD390+AE390</f>
        <v>4688937.4700000007</v>
      </c>
      <c r="E390" s="120">
        <v>0</v>
      </c>
      <c r="F390" s="120">
        <v>0</v>
      </c>
      <c r="G390" s="120">
        <v>0</v>
      </c>
      <c r="H390" s="120">
        <v>0</v>
      </c>
      <c r="I390" s="120">
        <v>0</v>
      </c>
      <c r="J390" s="120">
        <v>0</v>
      </c>
      <c r="K390" s="128">
        <v>0</v>
      </c>
      <c r="L390" s="120">
        <v>0</v>
      </c>
      <c r="M390" s="103">
        <v>544</v>
      </c>
      <c r="N390" s="103">
        <v>4414467.8600000003</v>
      </c>
      <c r="O390" s="120">
        <v>0</v>
      </c>
      <c r="P390" s="120">
        <v>0</v>
      </c>
      <c r="Q390" s="103">
        <v>0</v>
      </c>
      <c r="R390" s="103">
        <v>0</v>
      </c>
      <c r="S390" s="120">
        <v>0</v>
      </c>
      <c r="T390" s="120">
        <v>0</v>
      </c>
      <c r="U390" s="120">
        <v>0</v>
      </c>
      <c r="V390" s="120">
        <v>0</v>
      </c>
      <c r="W390" s="120">
        <v>0</v>
      </c>
      <c r="X390" s="120">
        <v>0</v>
      </c>
      <c r="Y390" s="120">
        <v>0</v>
      </c>
      <c r="Z390" s="120">
        <v>0</v>
      </c>
      <c r="AA390" s="120">
        <v>0</v>
      </c>
      <c r="AB390" s="120">
        <v>0</v>
      </c>
      <c r="AC390" s="103">
        <f>ROUND(N390*2.14%,2)</f>
        <v>94469.61</v>
      </c>
      <c r="AD390" s="103">
        <v>180000</v>
      </c>
      <c r="AE390" s="120">
        <v>0</v>
      </c>
      <c r="AF390" s="93">
        <v>2023</v>
      </c>
      <c r="AG390" s="93">
        <v>2023</v>
      </c>
      <c r="AH390" s="93">
        <v>2023</v>
      </c>
      <c r="AI390" s="107"/>
      <c r="AJ390" s="107"/>
      <c r="AK390" s="107"/>
      <c r="AL390" s="107"/>
      <c r="AM390" s="108" t="s">
        <v>16976</v>
      </c>
      <c r="AN390" s="108" t="s">
        <v>16952</v>
      </c>
      <c r="AO390" s="108">
        <v>0</v>
      </c>
      <c r="AP390" s="108" t="s">
        <v>16965</v>
      </c>
      <c r="AQ390" s="108" t="s">
        <v>16961</v>
      </c>
      <c r="AR390" s="108">
        <v>0</v>
      </c>
      <c r="AS390" s="108"/>
      <c r="AT390" s="108"/>
      <c r="AU390" s="108"/>
      <c r="AV390" s="108"/>
      <c r="AW390" s="108" t="s">
        <v>638</v>
      </c>
      <c r="AX390" s="109">
        <v>632.1</v>
      </c>
      <c r="AY390" s="109">
        <v>544</v>
      </c>
      <c r="AZ390" s="108" t="s">
        <v>2968</v>
      </c>
      <c r="BA390" s="108" t="s">
        <v>17015</v>
      </c>
      <c r="BB390" s="110"/>
      <c r="BC390" s="111">
        <f t="shared" si="122"/>
        <v>0</v>
      </c>
      <c r="BJ390" s="79" t="str">
        <f>VLOOKUP(C390,BM:BO,3,FALSE)</f>
        <v>0.000</v>
      </c>
      <c r="BM390" s="79" t="s">
        <v>3007</v>
      </c>
      <c r="BN390" s="79" t="s">
        <v>3009</v>
      </c>
      <c r="BO390" s="79" t="s">
        <v>2985</v>
      </c>
      <c r="BU390" s="79" t="s">
        <v>3007</v>
      </c>
      <c r="BV390" s="79" t="s">
        <v>3009</v>
      </c>
      <c r="BW390" s="79" t="s">
        <v>2985</v>
      </c>
      <c r="CH390" s="105">
        <f t="shared" si="135"/>
        <v>3.4924596548080444E-10</v>
      </c>
    </row>
    <row r="391" spans="1:115" x14ac:dyDescent="0.3">
      <c r="A391" s="79">
        <v>1</v>
      </c>
      <c r="B391" s="112">
        <f>SUBTOTAL(9,$A$22:A391)</f>
        <v>317</v>
      </c>
      <c r="C391" s="147" t="s">
        <v>15898</v>
      </c>
      <c r="D391" s="103">
        <f t="shared" si="138"/>
        <v>2100539.54</v>
      </c>
      <c r="E391" s="120">
        <v>0</v>
      </c>
      <c r="F391" s="120">
        <v>0</v>
      </c>
      <c r="G391" s="120">
        <v>0</v>
      </c>
      <c r="H391" s="120">
        <v>0</v>
      </c>
      <c r="I391" s="120">
        <v>0</v>
      </c>
      <c r="J391" s="120">
        <v>0</v>
      </c>
      <c r="K391" s="128">
        <v>0</v>
      </c>
      <c r="L391" s="120">
        <v>0</v>
      </c>
      <c r="M391" s="103">
        <v>358.42</v>
      </c>
      <c r="N391" s="103">
        <v>2079021.67</v>
      </c>
      <c r="O391" s="120">
        <v>0</v>
      </c>
      <c r="P391" s="120">
        <v>0</v>
      </c>
      <c r="Q391" s="103">
        <v>0</v>
      </c>
      <c r="R391" s="103">
        <v>0</v>
      </c>
      <c r="S391" s="120">
        <v>0</v>
      </c>
      <c r="T391" s="120">
        <v>0</v>
      </c>
      <c r="U391" s="120">
        <v>0</v>
      </c>
      <c r="V391" s="120">
        <v>0</v>
      </c>
      <c r="W391" s="120">
        <v>0</v>
      </c>
      <c r="X391" s="120">
        <v>0</v>
      </c>
      <c r="Y391" s="120">
        <v>0</v>
      </c>
      <c r="Z391" s="120">
        <v>0</v>
      </c>
      <c r="AA391" s="120">
        <v>0</v>
      </c>
      <c r="AB391" s="120">
        <v>0</v>
      </c>
      <c r="AC391" s="103">
        <f>ROUND(N391*1.035%,2)</f>
        <v>21517.87</v>
      </c>
      <c r="AD391" s="103">
        <v>0</v>
      </c>
      <c r="AE391" s="120">
        <v>0</v>
      </c>
      <c r="AF391" s="93" t="s">
        <v>17055</v>
      </c>
      <c r="AG391" s="93">
        <v>2023</v>
      </c>
      <c r="AH391" s="93">
        <v>2023</v>
      </c>
      <c r="AI391" s="107"/>
      <c r="AJ391" s="107"/>
      <c r="AK391" s="107"/>
      <c r="AL391" s="107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9"/>
      <c r="AY391" s="109"/>
      <c r="AZ391" s="108"/>
      <c r="BA391" s="108"/>
      <c r="BB391" s="110"/>
      <c r="BC391" s="111"/>
      <c r="CH391" s="105">
        <f t="shared" si="135"/>
        <v>1.127773430198431E-10</v>
      </c>
    </row>
    <row r="392" spans="1:115" s="124" customFormat="1" x14ac:dyDescent="0.3">
      <c r="A392" s="79">
        <v>1</v>
      </c>
      <c r="B392" s="112">
        <f>SUBTOTAL(9,$A$22:A392)</f>
        <v>318</v>
      </c>
      <c r="C392" s="101" t="s">
        <v>15903</v>
      </c>
      <c r="D392" s="103">
        <f t="shared" si="138"/>
        <v>7615696.4900000002</v>
      </c>
      <c r="E392" s="121">
        <v>0</v>
      </c>
      <c r="F392" s="121">
        <v>0</v>
      </c>
      <c r="G392" s="121">
        <v>0</v>
      </c>
      <c r="H392" s="121">
        <v>0</v>
      </c>
      <c r="I392" s="121">
        <v>0</v>
      </c>
      <c r="J392" s="121">
        <v>0</v>
      </c>
      <c r="K392" s="131">
        <v>0</v>
      </c>
      <c r="L392" s="121">
        <v>0</v>
      </c>
      <c r="M392" s="121">
        <v>910.4</v>
      </c>
      <c r="N392" s="148">
        <v>7456135.2000000002</v>
      </c>
      <c r="O392" s="121">
        <v>0</v>
      </c>
      <c r="P392" s="121">
        <v>0</v>
      </c>
      <c r="Q392" s="121">
        <v>0</v>
      </c>
      <c r="R392" s="121">
        <v>0</v>
      </c>
      <c r="S392" s="121">
        <v>0</v>
      </c>
      <c r="T392" s="121">
        <v>0</v>
      </c>
      <c r="U392" s="121">
        <v>0</v>
      </c>
      <c r="V392" s="121">
        <v>0</v>
      </c>
      <c r="W392" s="121">
        <v>0</v>
      </c>
      <c r="X392" s="121">
        <v>0</v>
      </c>
      <c r="Y392" s="121">
        <v>0</v>
      </c>
      <c r="Z392" s="121">
        <v>0</v>
      </c>
      <c r="AA392" s="121">
        <v>0</v>
      </c>
      <c r="AB392" s="121">
        <v>0</v>
      </c>
      <c r="AC392" s="146">
        <f>ROUND(N392*2.14%,2)+ROUND(E392*2.14%,2)+ROUND(F392*2.14%,2)+ROUND(G392*2.14%,2)+ROUND(H392*2.14%,2)+ROUND(I392*2.14%,2)+ROUND(J392*2.14%,2)+ROUND(L392*2.14%,2)+ROUND(P392*2.14%,2)+ROUND(R392*2.14%,2)+ROUND(T392*2.14%,2)+ROUND(U392*2.14%,2)+ROUND(V392*2.14%,2)+ROUND(W392*2.14%,2)+ROUND(X392*2.14%,2)+ROUND(Y392*2.14%,2)+ROUND(Z392*2.14%,2)+ROUND(AA392*2.14%,2)+ROUND(AB392*2.14%,2)</f>
        <v>159561.29</v>
      </c>
      <c r="AD392" s="121">
        <v>0</v>
      </c>
      <c r="AE392" s="121">
        <v>0</v>
      </c>
      <c r="AF392" s="122" t="s">
        <v>17055</v>
      </c>
      <c r="AG392" s="122">
        <v>2023</v>
      </c>
      <c r="AH392" s="123">
        <v>2023</v>
      </c>
      <c r="AT392" s="124" t="e">
        <f>VLOOKUP(C392,AW:AX,2,FALSE)</f>
        <v>#N/A</v>
      </c>
      <c r="BW392" s="125"/>
      <c r="CA392" s="124" t="e">
        <f>VLOOKUP(C392,CB:CC,2,FALSE)</f>
        <v>#N/A</v>
      </c>
      <c r="CE392" s="124" t="e">
        <f>VLOOKUP(C392,CF:CG,2,FALSE)</f>
        <v>#N/A</v>
      </c>
      <c r="CH392" s="105">
        <f t="shared" si="135"/>
        <v>2.9103830456733704E-11</v>
      </c>
      <c r="CL392" s="124" t="e">
        <f>VLOOKUP(C392,CM:CN,2,FALSE)</f>
        <v>#N/A</v>
      </c>
      <c r="DK392" s="124" t="e">
        <f>VLOOKUP(C392,DL:DM,2,FALSE)</f>
        <v>#N/A</v>
      </c>
    </row>
    <row r="393" spans="1:115" s="124" customFormat="1" x14ac:dyDescent="0.3">
      <c r="A393" s="79">
        <v>1</v>
      </c>
      <c r="B393" s="112">
        <f>SUBTOTAL(9,$A$22:A393)</f>
        <v>319</v>
      </c>
      <c r="C393" s="101" t="s">
        <v>15879</v>
      </c>
      <c r="D393" s="103">
        <f t="shared" si="138"/>
        <v>9861598.209999999</v>
      </c>
      <c r="E393" s="121">
        <v>0</v>
      </c>
      <c r="F393" s="121">
        <v>0</v>
      </c>
      <c r="G393" s="121">
        <v>0</v>
      </c>
      <c r="H393" s="121">
        <v>0</v>
      </c>
      <c r="I393" s="121">
        <v>0</v>
      </c>
      <c r="J393" s="121">
        <v>0</v>
      </c>
      <c r="K393" s="131">
        <v>0</v>
      </c>
      <c r="L393" s="121">
        <v>0</v>
      </c>
      <c r="M393" s="121">
        <v>1052.4000000000001</v>
      </c>
      <c r="N393" s="148">
        <v>9654981.5999999996</v>
      </c>
      <c r="O393" s="121">
        <v>0</v>
      </c>
      <c r="P393" s="121">
        <v>0</v>
      </c>
      <c r="Q393" s="121">
        <v>0</v>
      </c>
      <c r="R393" s="121">
        <v>0</v>
      </c>
      <c r="S393" s="121">
        <v>0</v>
      </c>
      <c r="T393" s="121">
        <v>0</v>
      </c>
      <c r="U393" s="121">
        <v>0</v>
      </c>
      <c r="V393" s="121">
        <v>0</v>
      </c>
      <c r="W393" s="121">
        <v>0</v>
      </c>
      <c r="X393" s="121">
        <v>0</v>
      </c>
      <c r="Y393" s="121">
        <v>0</v>
      </c>
      <c r="Z393" s="121">
        <v>0</v>
      </c>
      <c r="AA393" s="121">
        <v>0</v>
      </c>
      <c r="AB393" s="121">
        <v>0</v>
      </c>
      <c r="AC393" s="146">
        <f>ROUND(N393*2.14%,2)+ROUND(E393*2.14%,2)+ROUND(F393*2.14%,2)+ROUND(G393*2.14%,2)+ROUND(H393*2.14%,2)+ROUND(I393*2.14%,2)+ROUND(J393*2.14%,2)+ROUND(L393*2.14%,2)+ROUND(P393*2.14%,2)+ROUND(R393*2.14%,2)+ROUND(T393*2.14%,2)+ROUND(U393*2.14%,2)+ROUND(V393*2.14%,2)+ROUND(W393*2.14%,2)+ROUND(X393*2.14%,2)+ROUND(Y393*2.14%,2)+ROUND(Z393*2.14%,2)+ROUND(AA393*2.14%,2)+ROUND(AB393*2.14%,2)</f>
        <v>206616.61</v>
      </c>
      <c r="AD393" s="121">
        <v>0</v>
      </c>
      <c r="AE393" s="121">
        <v>0</v>
      </c>
      <c r="AF393" s="122" t="s">
        <v>17055</v>
      </c>
      <c r="AG393" s="122">
        <v>2023</v>
      </c>
      <c r="AH393" s="123">
        <v>2023</v>
      </c>
      <c r="AT393" s="124" t="e">
        <f>VLOOKUP(C393,AW:AX,2,FALSE)</f>
        <v>#N/A</v>
      </c>
      <c r="BW393" s="125"/>
      <c r="CA393" s="124" t="e">
        <f>VLOOKUP(C393,CB:CC,2,FALSE)</f>
        <v>#N/A</v>
      </c>
      <c r="CE393" s="124" t="e">
        <f>VLOOKUP(C393,CF:CG,2,FALSE)</f>
        <v>#N/A</v>
      </c>
      <c r="CH393" s="105">
        <f t="shared" si="135"/>
        <v>-5.8207660913467407E-10</v>
      </c>
      <c r="CL393" s="124" t="e">
        <f>VLOOKUP(C393,CM:CN,2,FALSE)</f>
        <v>#N/A</v>
      </c>
      <c r="DK393" s="124" t="e">
        <f>VLOOKUP(C393,DL:DM,2,FALSE)</f>
        <v>#N/A</v>
      </c>
    </row>
    <row r="394" spans="1:115" s="124" customFormat="1" x14ac:dyDescent="0.3">
      <c r="A394" s="79">
        <v>1</v>
      </c>
      <c r="B394" s="112">
        <f>SUBTOTAL(9,$A$22:A394)</f>
        <v>320</v>
      </c>
      <c r="C394" s="141" t="s">
        <v>15884</v>
      </c>
      <c r="D394" s="103">
        <f t="shared" si="138"/>
        <v>10227766.869999999</v>
      </c>
      <c r="E394" s="121">
        <v>0</v>
      </c>
      <c r="F394" s="121">
        <v>0</v>
      </c>
      <c r="G394" s="121">
        <v>0</v>
      </c>
      <c r="H394" s="121">
        <v>0</v>
      </c>
      <c r="I394" s="121">
        <v>0</v>
      </c>
      <c r="J394" s="121">
        <v>0</v>
      </c>
      <c r="K394" s="131">
        <v>0</v>
      </c>
      <c r="L394" s="121">
        <v>0</v>
      </c>
      <c r="M394" s="121">
        <v>966</v>
      </c>
      <c r="N394" s="121">
        <v>10120559.779999999</v>
      </c>
      <c r="O394" s="121">
        <v>0</v>
      </c>
      <c r="P394" s="121">
        <v>0</v>
      </c>
      <c r="Q394" s="121">
        <v>0</v>
      </c>
      <c r="R394" s="121">
        <v>0</v>
      </c>
      <c r="S394" s="121">
        <v>0</v>
      </c>
      <c r="T394" s="121">
        <v>0</v>
      </c>
      <c r="U394" s="121">
        <v>0</v>
      </c>
      <c r="V394" s="121">
        <v>0</v>
      </c>
      <c r="W394" s="121">
        <v>0</v>
      </c>
      <c r="X394" s="121">
        <v>0</v>
      </c>
      <c r="Y394" s="121">
        <v>0</v>
      </c>
      <c r="Z394" s="121">
        <v>0</v>
      </c>
      <c r="AA394" s="121">
        <v>0</v>
      </c>
      <c r="AB394" s="121">
        <v>0</v>
      </c>
      <c r="AC394" s="121">
        <f t="shared" ref="AC394" si="139">ROUND(N394*1.0593%,2)+ROUND(E394*1.0593%,2)+ROUND(F394*1.0593%,2)+ROUND(G394*1.0593%,2)+ROUND(H394*1.0593%,2)+ROUND(I394*1.0593%,2)+ROUND(J394*1.0593%,2)+ROUND(L394*1.0593%,2)+ROUND(P394*1.0593%,2)+ROUND(R394*1.0593%,2)+ROUND(T394*1.0593%,2)+ROUND(U394*1.0593%,2)+ROUND(V394*1.0593%,2)+ROUND(W394*1.0593%,2)+ROUND(X394*1.0593%,2)+ROUND(Y394*1.0593%,2)+ROUND(Z394*1.0593%,2)+ROUND(AA394*1.0593%,2)+ROUND(AB394*1.0593%,2)</f>
        <v>107207.09</v>
      </c>
      <c r="AD394" s="121">
        <v>0</v>
      </c>
      <c r="AE394" s="121">
        <v>0</v>
      </c>
      <c r="AF394" s="122" t="s">
        <v>17055</v>
      </c>
      <c r="AG394" s="122">
        <v>2023</v>
      </c>
      <c r="AH394" s="123">
        <v>2023</v>
      </c>
      <c r="AT394" s="124" t="e">
        <f>VLOOKUP(C394,AW:AX,2,FALSE)</f>
        <v>#N/A</v>
      </c>
      <c r="BW394" s="125"/>
      <c r="CE394" s="124">
        <f>VLOOKUP(C394,CF:CG,2,FALSE)</f>
        <v>1</v>
      </c>
      <c r="CH394" s="105">
        <f t="shared" si="135"/>
        <v>-1.4551915228366852E-10</v>
      </c>
      <c r="CL394" s="124" t="e">
        <f>VLOOKUP(C394,CM:CN,2,FALSE)</f>
        <v>#N/A</v>
      </c>
      <c r="DK394" s="124" t="e">
        <f>VLOOKUP(C394,DL:DM,2,FALSE)</f>
        <v>#N/A</v>
      </c>
    </row>
    <row r="395" spans="1:115" x14ac:dyDescent="0.3">
      <c r="B395" s="106" t="s">
        <v>53</v>
      </c>
      <c r="C395" s="106"/>
      <c r="D395" s="102">
        <f>D396</f>
        <v>8578192.4800000004</v>
      </c>
      <c r="E395" s="103">
        <f t="shared" ref="E395:AE395" si="140">E396</f>
        <v>0</v>
      </c>
      <c r="F395" s="103">
        <f t="shared" si="140"/>
        <v>0</v>
      </c>
      <c r="G395" s="103">
        <f t="shared" si="140"/>
        <v>0</v>
      </c>
      <c r="H395" s="103">
        <f t="shared" si="140"/>
        <v>0</v>
      </c>
      <c r="I395" s="103">
        <f t="shared" si="140"/>
        <v>0</v>
      </c>
      <c r="J395" s="103">
        <f t="shared" si="140"/>
        <v>0</v>
      </c>
      <c r="K395" s="104">
        <f t="shared" si="140"/>
        <v>0</v>
      </c>
      <c r="L395" s="103">
        <f t="shared" si="140"/>
        <v>0</v>
      </c>
      <c r="M395" s="103">
        <f t="shared" si="140"/>
        <v>962</v>
      </c>
      <c r="N395" s="103">
        <f t="shared" si="140"/>
        <v>8222236.6200000001</v>
      </c>
      <c r="O395" s="103">
        <f t="shared" si="140"/>
        <v>0</v>
      </c>
      <c r="P395" s="103">
        <f t="shared" si="140"/>
        <v>0</v>
      </c>
      <c r="Q395" s="103">
        <f t="shared" si="140"/>
        <v>0</v>
      </c>
      <c r="R395" s="103">
        <f t="shared" si="140"/>
        <v>0</v>
      </c>
      <c r="S395" s="103">
        <f t="shared" si="140"/>
        <v>0</v>
      </c>
      <c r="T395" s="103">
        <f t="shared" si="140"/>
        <v>0</v>
      </c>
      <c r="U395" s="103">
        <f t="shared" si="140"/>
        <v>0</v>
      </c>
      <c r="V395" s="103">
        <f t="shared" si="140"/>
        <v>0</v>
      </c>
      <c r="W395" s="103">
        <f t="shared" si="140"/>
        <v>0</v>
      </c>
      <c r="X395" s="103">
        <f t="shared" si="140"/>
        <v>0</v>
      </c>
      <c r="Y395" s="103">
        <f t="shared" si="140"/>
        <v>0</v>
      </c>
      <c r="Z395" s="103">
        <f t="shared" si="140"/>
        <v>0</v>
      </c>
      <c r="AA395" s="103">
        <f t="shared" si="140"/>
        <v>0</v>
      </c>
      <c r="AB395" s="103">
        <f t="shared" si="140"/>
        <v>0</v>
      </c>
      <c r="AC395" s="103">
        <f t="shared" si="140"/>
        <v>175955.86</v>
      </c>
      <c r="AD395" s="103">
        <f t="shared" si="140"/>
        <v>180000</v>
      </c>
      <c r="AE395" s="103">
        <f t="shared" si="140"/>
        <v>0</v>
      </c>
      <c r="AF395" s="93" t="s">
        <v>17029</v>
      </c>
      <c r="AG395" s="93" t="s">
        <v>17029</v>
      </c>
      <c r="AH395" s="93" t="s">
        <v>17029</v>
      </c>
      <c r="AI395" s="107"/>
      <c r="AJ395" s="107"/>
      <c r="AK395" s="107"/>
      <c r="AL395" s="107"/>
      <c r="AM395" s="108"/>
      <c r="AN395" s="108"/>
      <c r="AO395" s="108"/>
      <c r="AP395" s="108"/>
      <c r="AQ395" s="108"/>
      <c r="AR395" s="108"/>
      <c r="AS395" s="108"/>
      <c r="AT395" s="108"/>
      <c r="AU395" s="108"/>
      <c r="AV395" s="108"/>
      <c r="AW395" s="108"/>
      <c r="AX395" s="109"/>
      <c r="AY395" s="109"/>
      <c r="AZ395" s="108"/>
      <c r="BA395" s="108"/>
      <c r="BB395" s="110"/>
      <c r="BC395" s="111">
        <f t="shared" si="122"/>
        <v>-962</v>
      </c>
      <c r="BJ395" s="79" t="e">
        <f>VLOOKUP(C395,BM:BO,3,FALSE)</f>
        <v>#N/A</v>
      </c>
      <c r="BM395" s="79" t="s">
        <v>3010</v>
      </c>
      <c r="BN395" s="79" t="s">
        <v>2985</v>
      </c>
      <c r="BO395" s="79" t="s">
        <v>2985</v>
      </c>
      <c r="BU395" s="79" t="s">
        <v>3010</v>
      </c>
      <c r="BV395" s="79" t="s">
        <v>2985</v>
      </c>
      <c r="BW395" s="79" t="s">
        <v>2985</v>
      </c>
      <c r="CH395" s="105">
        <f t="shared" si="135"/>
        <v>3.4924596548080444E-10</v>
      </c>
    </row>
    <row r="396" spans="1:115" x14ac:dyDescent="0.3">
      <c r="A396" s="79">
        <v>1</v>
      </c>
      <c r="B396" s="112">
        <f>SUBTOTAL(9,$A$22:A396)</f>
        <v>321</v>
      </c>
      <c r="C396" s="149" t="s">
        <v>58</v>
      </c>
      <c r="D396" s="103">
        <f>E396+F396+G396+H396+I396+J396+L396+N396+P396+R396+T396+U396+V396+W396+X396+Y396+Z396+AA396+AB396+AC396+AD396+AE396</f>
        <v>8578192.4800000004</v>
      </c>
      <c r="E396" s="120">
        <v>0</v>
      </c>
      <c r="F396" s="120">
        <v>0</v>
      </c>
      <c r="G396" s="120">
        <v>0</v>
      </c>
      <c r="H396" s="120">
        <v>0</v>
      </c>
      <c r="I396" s="120">
        <v>0</v>
      </c>
      <c r="J396" s="120">
        <v>0</v>
      </c>
      <c r="K396" s="128">
        <v>0</v>
      </c>
      <c r="L396" s="120">
        <v>0</v>
      </c>
      <c r="M396" s="150">
        <v>962</v>
      </c>
      <c r="N396" s="103">
        <v>8222236.6200000001</v>
      </c>
      <c r="O396" s="120">
        <v>0</v>
      </c>
      <c r="P396" s="120">
        <v>0</v>
      </c>
      <c r="Q396" s="120">
        <v>0</v>
      </c>
      <c r="R396" s="120">
        <v>0</v>
      </c>
      <c r="S396" s="120">
        <v>0</v>
      </c>
      <c r="T396" s="120">
        <v>0</v>
      </c>
      <c r="U396" s="120">
        <v>0</v>
      </c>
      <c r="V396" s="120">
        <v>0</v>
      </c>
      <c r="W396" s="120">
        <v>0</v>
      </c>
      <c r="X396" s="120">
        <v>0</v>
      </c>
      <c r="Y396" s="120">
        <v>0</v>
      </c>
      <c r="Z396" s="120">
        <v>0</v>
      </c>
      <c r="AA396" s="120">
        <v>0</v>
      </c>
      <c r="AB396" s="120">
        <v>0</v>
      </c>
      <c r="AC396" s="103">
        <f>ROUND(N396*2.14%,2)</f>
        <v>175955.86</v>
      </c>
      <c r="AD396" s="103">
        <v>180000</v>
      </c>
      <c r="AE396" s="120">
        <v>0</v>
      </c>
      <c r="AF396" s="93">
        <v>2023</v>
      </c>
      <c r="AG396" s="93">
        <v>2023</v>
      </c>
      <c r="AH396" s="93">
        <v>2023</v>
      </c>
      <c r="AI396" s="107"/>
      <c r="AJ396" s="107"/>
      <c r="AK396" s="107"/>
      <c r="AL396" s="107"/>
      <c r="AM396" s="108" t="s">
        <v>16973</v>
      </c>
      <c r="AN396" s="108" t="s">
        <v>16962</v>
      </c>
      <c r="AO396" s="108">
        <v>0</v>
      </c>
      <c r="AP396" s="108" t="s">
        <v>16967</v>
      </c>
      <c r="AQ396" s="108" t="s">
        <v>16955</v>
      </c>
      <c r="AR396" s="108" t="s">
        <v>16967</v>
      </c>
      <c r="AS396" s="108"/>
      <c r="AT396" s="108"/>
      <c r="AU396" s="108"/>
      <c r="AV396" s="108"/>
      <c r="AW396" s="108" t="s">
        <v>782</v>
      </c>
      <c r="AX396" s="109">
        <v>3535</v>
      </c>
      <c r="AY396" s="109">
        <v>962</v>
      </c>
      <c r="AZ396" s="108" t="s">
        <v>3043</v>
      </c>
      <c r="BA396" s="108" t="s">
        <v>17015</v>
      </c>
      <c r="BB396" s="110"/>
      <c r="BC396" s="111">
        <f t="shared" si="122"/>
        <v>0</v>
      </c>
      <c r="BJ396" s="79" t="str">
        <f>VLOOKUP(C396,BM:BO,3,FALSE)</f>
        <v>857.000</v>
      </c>
      <c r="BM396" s="79" t="s">
        <v>3011</v>
      </c>
      <c r="BN396" s="79" t="s">
        <v>2981</v>
      </c>
      <c r="BO396" s="79" t="s">
        <v>3013</v>
      </c>
      <c r="BU396" s="79" t="s">
        <v>3011</v>
      </c>
      <c r="BV396" s="79" t="s">
        <v>2981</v>
      </c>
      <c r="BW396" s="79" t="s">
        <v>3013</v>
      </c>
      <c r="CH396" s="105">
        <f t="shared" si="135"/>
        <v>3.4924596548080444E-10</v>
      </c>
    </row>
    <row r="397" spans="1:115" x14ac:dyDescent="0.3">
      <c r="B397" s="106" t="s">
        <v>54</v>
      </c>
      <c r="C397" s="106"/>
      <c r="D397" s="102">
        <f>D398</f>
        <v>10731103.199999999</v>
      </c>
      <c r="E397" s="103">
        <f t="shared" ref="E397:AE397" si="141">E398</f>
        <v>0</v>
      </c>
      <c r="F397" s="103">
        <f t="shared" si="141"/>
        <v>0</v>
      </c>
      <c r="G397" s="103">
        <f t="shared" si="141"/>
        <v>0</v>
      </c>
      <c r="H397" s="103">
        <f t="shared" si="141"/>
        <v>0</v>
      </c>
      <c r="I397" s="103">
        <f t="shared" si="141"/>
        <v>0</v>
      </c>
      <c r="J397" s="103">
        <f t="shared" si="141"/>
        <v>0</v>
      </c>
      <c r="K397" s="104">
        <f t="shared" si="141"/>
        <v>0</v>
      </c>
      <c r="L397" s="103">
        <f t="shared" si="141"/>
        <v>0</v>
      </c>
      <c r="M397" s="103">
        <f t="shared" si="141"/>
        <v>1245</v>
      </c>
      <c r="N397" s="103">
        <f t="shared" si="141"/>
        <v>10310459.369999999</v>
      </c>
      <c r="O397" s="103">
        <f t="shared" si="141"/>
        <v>0</v>
      </c>
      <c r="P397" s="103">
        <f t="shared" si="141"/>
        <v>0</v>
      </c>
      <c r="Q397" s="103">
        <f t="shared" si="141"/>
        <v>0</v>
      </c>
      <c r="R397" s="103">
        <f t="shared" si="141"/>
        <v>0</v>
      </c>
      <c r="S397" s="103">
        <f t="shared" si="141"/>
        <v>0</v>
      </c>
      <c r="T397" s="103">
        <f t="shared" si="141"/>
        <v>0</v>
      </c>
      <c r="U397" s="103">
        <f t="shared" si="141"/>
        <v>0</v>
      </c>
      <c r="V397" s="103">
        <f t="shared" si="141"/>
        <v>0</v>
      </c>
      <c r="W397" s="103">
        <f t="shared" si="141"/>
        <v>0</v>
      </c>
      <c r="X397" s="103">
        <f t="shared" si="141"/>
        <v>0</v>
      </c>
      <c r="Y397" s="103">
        <f t="shared" si="141"/>
        <v>0</v>
      </c>
      <c r="Z397" s="103">
        <f t="shared" si="141"/>
        <v>0</v>
      </c>
      <c r="AA397" s="103">
        <f t="shared" si="141"/>
        <v>0</v>
      </c>
      <c r="AB397" s="103">
        <f t="shared" si="141"/>
        <v>0</v>
      </c>
      <c r="AC397" s="103">
        <f t="shared" si="141"/>
        <v>220643.83</v>
      </c>
      <c r="AD397" s="103">
        <f t="shared" si="141"/>
        <v>200000</v>
      </c>
      <c r="AE397" s="103">
        <f t="shared" si="141"/>
        <v>0</v>
      </c>
      <c r="AF397" s="93" t="s">
        <v>17029</v>
      </c>
      <c r="AG397" s="93" t="s">
        <v>17029</v>
      </c>
      <c r="AH397" s="93" t="s">
        <v>17029</v>
      </c>
      <c r="AI397" s="107"/>
      <c r="AJ397" s="107"/>
      <c r="AK397" s="107"/>
      <c r="AL397" s="107"/>
      <c r="AM397" s="108"/>
      <c r="AN397" s="108"/>
      <c r="AO397" s="108"/>
      <c r="AP397" s="108"/>
      <c r="AQ397" s="108"/>
      <c r="AR397" s="108"/>
      <c r="AS397" s="108"/>
      <c r="AT397" s="108"/>
      <c r="AU397" s="108"/>
      <c r="AV397" s="108"/>
      <c r="AW397" s="108"/>
      <c r="AX397" s="109"/>
      <c r="AY397" s="109"/>
      <c r="AZ397" s="108"/>
      <c r="BA397" s="108"/>
      <c r="BB397" s="110"/>
      <c r="BC397" s="111">
        <f t="shared" si="122"/>
        <v>-1245</v>
      </c>
      <c r="BJ397" s="79" t="e">
        <f>VLOOKUP(C397,BM:BO,3,FALSE)</f>
        <v>#N/A</v>
      </c>
      <c r="BM397" s="79" t="s">
        <v>3014</v>
      </c>
      <c r="BN397" s="79" t="s">
        <v>16992</v>
      </c>
      <c r="BO397" s="79" t="s">
        <v>3016</v>
      </c>
      <c r="BU397" s="79" t="s">
        <v>3014</v>
      </c>
      <c r="BV397" s="79" t="s">
        <v>16992</v>
      </c>
      <c r="BW397" s="79" t="s">
        <v>3016</v>
      </c>
      <c r="CH397" s="105">
        <f t="shared" si="135"/>
        <v>8.7311491370201111E-11</v>
      </c>
    </row>
    <row r="398" spans="1:115" x14ac:dyDescent="0.3">
      <c r="A398" s="79">
        <v>1</v>
      </c>
      <c r="B398" s="112">
        <f>SUBTOTAL(9,$A$22:A398)</f>
        <v>322</v>
      </c>
      <c r="C398" s="118" t="s">
        <v>59</v>
      </c>
      <c r="D398" s="103">
        <f>E398+F398+G398+H398+I398+J398+L398+N398+P398+R398+T398+U398+V398+W398+X398+Y398+Z398+AA398+AB398+AC398+AD398+AE398</f>
        <v>10731103.199999999</v>
      </c>
      <c r="E398" s="120">
        <v>0</v>
      </c>
      <c r="F398" s="120">
        <v>0</v>
      </c>
      <c r="G398" s="120">
        <v>0</v>
      </c>
      <c r="H398" s="120">
        <v>0</v>
      </c>
      <c r="I398" s="120">
        <v>0</v>
      </c>
      <c r="J398" s="120">
        <v>0</v>
      </c>
      <c r="K398" s="128">
        <v>0</v>
      </c>
      <c r="L398" s="120">
        <v>0</v>
      </c>
      <c r="M398" s="103">
        <v>1245</v>
      </c>
      <c r="N398" s="103">
        <v>10310459.369999999</v>
      </c>
      <c r="O398" s="120">
        <v>0</v>
      </c>
      <c r="P398" s="120">
        <v>0</v>
      </c>
      <c r="Q398" s="120">
        <v>0</v>
      </c>
      <c r="R398" s="120">
        <v>0</v>
      </c>
      <c r="S398" s="120">
        <v>0</v>
      </c>
      <c r="T398" s="120">
        <v>0</v>
      </c>
      <c r="U398" s="120">
        <v>0</v>
      </c>
      <c r="V398" s="120">
        <v>0</v>
      </c>
      <c r="W398" s="120">
        <v>0</v>
      </c>
      <c r="X398" s="120">
        <v>0</v>
      </c>
      <c r="Y398" s="120">
        <v>0</v>
      </c>
      <c r="Z398" s="120">
        <v>0</v>
      </c>
      <c r="AA398" s="120">
        <v>0</v>
      </c>
      <c r="AB398" s="120">
        <v>0</v>
      </c>
      <c r="AC398" s="103">
        <f>ROUND(N398*2.14%,2)</f>
        <v>220643.83</v>
      </c>
      <c r="AD398" s="120">
        <v>200000</v>
      </c>
      <c r="AE398" s="120">
        <v>0</v>
      </c>
      <c r="AF398" s="93">
        <v>2023</v>
      </c>
      <c r="AG398" s="93">
        <v>2023</v>
      </c>
      <c r="AH398" s="93">
        <v>2023</v>
      </c>
      <c r="AI398" s="107"/>
      <c r="AJ398" s="107"/>
      <c r="AK398" s="107"/>
      <c r="AL398" s="107"/>
      <c r="AM398" s="108" t="s">
        <v>16957</v>
      </c>
      <c r="AN398" s="108" t="s">
        <v>16959</v>
      </c>
      <c r="AO398" s="108">
        <v>0</v>
      </c>
      <c r="AP398" s="108" t="s">
        <v>16975</v>
      </c>
      <c r="AQ398" s="108" t="s">
        <v>16971</v>
      </c>
      <c r="AR398" s="108" t="s">
        <v>16967</v>
      </c>
      <c r="AS398" s="108"/>
      <c r="AT398" s="108"/>
      <c r="AU398" s="108"/>
      <c r="AV398" s="108"/>
      <c r="AW398" s="108" t="s">
        <v>738</v>
      </c>
      <c r="AX398" s="109">
        <v>1334.6</v>
      </c>
      <c r="AY398" s="109">
        <v>1245</v>
      </c>
      <c r="AZ398" s="108" t="s">
        <v>2968</v>
      </c>
      <c r="BA398" s="108" t="s">
        <v>17015</v>
      </c>
      <c r="BB398" s="110"/>
      <c r="BC398" s="111">
        <f t="shared" si="122"/>
        <v>0</v>
      </c>
      <c r="BJ398" s="79" t="str">
        <f>VLOOKUP(C398,BM:BO,3,FALSE)</f>
        <v>1002.100</v>
      </c>
      <c r="BM398" s="79" t="s">
        <v>3017</v>
      </c>
      <c r="BN398" s="79" t="s">
        <v>3006</v>
      </c>
      <c r="BO398" s="79" t="s">
        <v>3020</v>
      </c>
      <c r="BU398" s="79" t="s">
        <v>3017</v>
      </c>
      <c r="BV398" s="79" t="s">
        <v>3006</v>
      </c>
      <c r="BW398" s="79" t="s">
        <v>3020</v>
      </c>
      <c r="CH398" s="105">
        <f t="shared" si="135"/>
        <v>8.7311491370201111E-11</v>
      </c>
    </row>
    <row r="399" spans="1:115" x14ac:dyDescent="0.3">
      <c r="B399" s="106" t="s">
        <v>493</v>
      </c>
      <c r="C399" s="106"/>
      <c r="D399" s="102">
        <f t="shared" ref="D399:AE399" si="142">SUM(D400:D403)</f>
        <v>14368337.560000002</v>
      </c>
      <c r="E399" s="103">
        <f t="shared" si="142"/>
        <v>0</v>
      </c>
      <c r="F399" s="103">
        <f t="shared" si="142"/>
        <v>0</v>
      </c>
      <c r="G399" s="103">
        <f t="shared" si="142"/>
        <v>0</v>
      </c>
      <c r="H399" s="103">
        <f t="shared" si="142"/>
        <v>0</v>
      </c>
      <c r="I399" s="103">
        <f t="shared" si="142"/>
        <v>0</v>
      </c>
      <c r="J399" s="103">
        <f t="shared" si="142"/>
        <v>0</v>
      </c>
      <c r="K399" s="104">
        <f t="shared" si="142"/>
        <v>0</v>
      </c>
      <c r="L399" s="103">
        <f t="shared" si="142"/>
        <v>0</v>
      </c>
      <c r="M399" s="103">
        <f t="shared" si="142"/>
        <v>1856</v>
      </c>
      <c r="N399" s="103">
        <f t="shared" si="142"/>
        <v>13397358.170000002</v>
      </c>
      <c r="O399" s="103">
        <f t="shared" si="142"/>
        <v>0</v>
      </c>
      <c r="P399" s="103">
        <f t="shared" si="142"/>
        <v>0</v>
      </c>
      <c r="Q399" s="103">
        <f t="shared" si="142"/>
        <v>0</v>
      </c>
      <c r="R399" s="103">
        <f t="shared" si="142"/>
        <v>0</v>
      </c>
      <c r="S399" s="103">
        <f t="shared" si="142"/>
        <v>0</v>
      </c>
      <c r="T399" s="103">
        <f t="shared" si="142"/>
        <v>0</v>
      </c>
      <c r="U399" s="103">
        <f t="shared" si="142"/>
        <v>0</v>
      </c>
      <c r="V399" s="103">
        <f t="shared" si="142"/>
        <v>0</v>
      </c>
      <c r="W399" s="103">
        <f t="shared" si="142"/>
        <v>0</v>
      </c>
      <c r="X399" s="103">
        <f t="shared" si="142"/>
        <v>0</v>
      </c>
      <c r="Y399" s="103">
        <f t="shared" si="142"/>
        <v>0</v>
      </c>
      <c r="Z399" s="103">
        <f t="shared" si="142"/>
        <v>0</v>
      </c>
      <c r="AA399" s="103">
        <f t="shared" si="142"/>
        <v>0</v>
      </c>
      <c r="AB399" s="103">
        <f t="shared" si="142"/>
        <v>0</v>
      </c>
      <c r="AC399" s="103">
        <f t="shared" si="142"/>
        <v>286703.47000000003</v>
      </c>
      <c r="AD399" s="103">
        <f t="shared" si="142"/>
        <v>324275.92000000004</v>
      </c>
      <c r="AE399" s="103">
        <f t="shared" si="142"/>
        <v>360000</v>
      </c>
      <c r="AF399" s="93" t="s">
        <v>17029</v>
      </c>
      <c r="AG399" s="93" t="s">
        <v>17029</v>
      </c>
      <c r="AH399" s="93" t="s">
        <v>17029</v>
      </c>
      <c r="AI399" s="107"/>
      <c r="AJ399" s="107"/>
      <c r="AK399" s="107"/>
      <c r="AL399" s="107"/>
      <c r="AM399" s="108"/>
      <c r="AN399" s="108"/>
      <c r="AO399" s="108"/>
      <c r="AP399" s="108"/>
      <c r="AQ399" s="108"/>
      <c r="AR399" s="108"/>
      <c r="AS399" s="108"/>
      <c r="AT399" s="108"/>
      <c r="AU399" s="108"/>
      <c r="AV399" s="108"/>
      <c r="AW399" s="108"/>
      <c r="AX399" s="109"/>
      <c r="AY399" s="109"/>
      <c r="AZ399" s="108"/>
      <c r="BA399" s="108"/>
      <c r="BB399" s="110"/>
      <c r="BC399" s="111">
        <f t="shared" si="122"/>
        <v>-1856</v>
      </c>
      <c r="BJ399" s="79" t="e">
        <f>VLOOKUP(C399,BM:BO,3,FALSE)</f>
        <v>#N/A</v>
      </c>
      <c r="BM399" s="79" t="s">
        <v>3740</v>
      </c>
      <c r="BN399" s="79" t="s">
        <v>665</v>
      </c>
      <c r="BO399" s="79" t="s">
        <v>772</v>
      </c>
      <c r="BU399" s="79" t="s">
        <v>3740</v>
      </c>
      <c r="BV399" s="79" t="s">
        <v>665</v>
      </c>
      <c r="BW399" s="79" t="s">
        <v>772</v>
      </c>
      <c r="CH399" s="105">
        <f t="shared" si="135"/>
        <v>5.8207660913467407E-10</v>
      </c>
    </row>
    <row r="400" spans="1:115" x14ac:dyDescent="0.3">
      <c r="A400" s="79">
        <v>1</v>
      </c>
      <c r="B400" s="112">
        <f>SUBTOTAL(9,$A$22:A400)</f>
        <v>323</v>
      </c>
      <c r="C400" s="118" t="s">
        <v>495</v>
      </c>
      <c r="D400" s="103">
        <f t="shared" ref="D400:D401" si="143">E400+F400+G400+H400+I400+J400+L400+N400+P400+R400+T400+U400+V400+W400+X400+Y400+Z400+AA400+AB400+AC400+AD400+AE400</f>
        <v>5220267.2200000007</v>
      </c>
      <c r="E400" s="120">
        <v>0</v>
      </c>
      <c r="F400" s="120">
        <v>0</v>
      </c>
      <c r="G400" s="120">
        <v>0</v>
      </c>
      <c r="H400" s="120">
        <v>0</v>
      </c>
      <c r="I400" s="120">
        <v>0</v>
      </c>
      <c r="J400" s="120">
        <v>0</v>
      </c>
      <c r="K400" s="128">
        <v>0</v>
      </c>
      <c r="L400" s="120">
        <v>0</v>
      </c>
      <c r="M400" s="129">
        <v>644</v>
      </c>
      <c r="N400" s="103">
        <v>4958438.6500000004</v>
      </c>
      <c r="O400" s="120">
        <v>0</v>
      </c>
      <c r="P400" s="120">
        <v>0</v>
      </c>
      <c r="Q400" s="103">
        <v>0</v>
      </c>
      <c r="R400" s="103">
        <v>0</v>
      </c>
      <c r="S400" s="120">
        <v>0</v>
      </c>
      <c r="T400" s="120">
        <v>0</v>
      </c>
      <c r="U400" s="120">
        <v>0</v>
      </c>
      <c r="V400" s="120">
        <v>0</v>
      </c>
      <c r="W400" s="120">
        <v>0</v>
      </c>
      <c r="X400" s="120">
        <v>0</v>
      </c>
      <c r="Y400" s="120">
        <v>0</v>
      </c>
      <c r="Z400" s="120">
        <v>0</v>
      </c>
      <c r="AA400" s="120">
        <v>0</v>
      </c>
      <c r="AB400" s="120">
        <v>0</v>
      </c>
      <c r="AC400" s="103">
        <f>ROUND(N400*2.14%,2)</f>
        <v>106110.59</v>
      </c>
      <c r="AD400" s="103">
        <v>155717.98000000001</v>
      </c>
      <c r="AE400" s="120">
        <v>0</v>
      </c>
      <c r="AF400" s="93">
        <v>2023</v>
      </c>
      <c r="AG400" s="93">
        <v>2023</v>
      </c>
      <c r="AH400" s="93">
        <v>2023</v>
      </c>
      <c r="AI400" s="107"/>
      <c r="AJ400" s="107"/>
      <c r="AK400" s="107"/>
      <c r="AL400" s="107"/>
      <c r="AM400" s="108" t="s">
        <v>16956</v>
      </c>
      <c r="AN400" s="108" t="s">
        <v>16961</v>
      </c>
      <c r="AO400" s="108">
        <v>0</v>
      </c>
      <c r="AP400" s="108" t="s">
        <v>16954</v>
      </c>
      <c r="AQ400" s="108" t="s">
        <v>16975</v>
      </c>
      <c r="AR400" s="108" t="s">
        <v>16967</v>
      </c>
      <c r="AS400" s="108"/>
      <c r="AT400" s="108"/>
      <c r="AU400" s="108"/>
      <c r="AV400" s="108"/>
      <c r="AW400" s="108" t="s">
        <v>1015</v>
      </c>
      <c r="AX400" s="109">
        <v>955.2</v>
      </c>
      <c r="AY400" s="109" t="s">
        <v>2985</v>
      </c>
      <c r="AZ400" s="108" t="s">
        <v>2968</v>
      </c>
      <c r="BA400" s="108" t="s">
        <v>17015</v>
      </c>
      <c r="BB400" s="110"/>
      <c r="BC400" s="111" t="e">
        <f t="shared" si="122"/>
        <v>#VALUE!</v>
      </c>
      <c r="BJ400" s="79" t="str">
        <f>VLOOKUP(C400,BM:BO,3,FALSE)</f>
        <v>478.150</v>
      </c>
      <c r="BM400" s="79" t="s">
        <v>3743</v>
      </c>
      <c r="BN400" s="79" t="s">
        <v>668</v>
      </c>
      <c r="BO400" s="79" t="s">
        <v>3744</v>
      </c>
      <c r="BU400" s="79" t="s">
        <v>3743</v>
      </c>
      <c r="BV400" s="79" t="s">
        <v>668</v>
      </c>
      <c r="BW400" s="79" t="s">
        <v>3744</v>
      </c>
      <c r="CH400" s="105">
        <f t="shared" si="135"/>
        <v>2.9103830456733704E-10</v>
      </c>
    </row>
    <row r="401" spans="1:115" s="124" customFormat="1" x14ac:dyDescent="0.3">
      <c r="A401" s="79">
        <v>1</v>
      </c>
      <c r="B401" s="112">
        <f>SUBTOTAL(9,$A$22:A401)</f>
        <v>324</v>
      </c>
      <c r="C401" s="101" t="s">
        <v>16230</v>
      </c>
      <c r="D401" s="103">
        <f t="shared" si="143"/>
        <v>4129277.1100000003</v>
      </c>
      <c r="E401" s="121">
        <v>0</v>
      </c>
      <c r="F401" s="121">
        <v>0</v>
      </c>
      <c r="G401" s="121">
        <v>0</v>
      </c>
      <c r="H401" s="121">
        <v>0</v>
      </c>
      <c r="I401" s="121">
        <v>0</v>
      </c>
      <c r="J401" s="121">
        <v>0</v>
      </c>
      <c r="K401" s="131">
        <v>0</v>
      </c>
      <c r="L401" s="121">
        <v>0</v>
      </c>
      <c r="M401" s="121">
        <v>510</v>
      </c>
      <c r="N401" s="121">
        <v>3925276.2</v>
      </c>
      <c r="O401" s="121">
        <v>0</v>
      </c>
      <c r="P401" s="121">
        <v>0</v>
      </c>
      <c r="Q401" s="121">
        <v>0</v>
      </c>
      <c r="R401" s="121">
        <v>0</v>
      </c>
      <c r="S401" s="121">
        <v>0</v>
      </c>
      <c r="T401" s="121">
        <v>0</v>
      </c>
      <c r="U401" s="121">
        <v>0</v>
      </c>
      <c r="V401" s="121">
        <v>0</v>
      </c>
      <c r="W401" s="121">
        <v>0</v>
      </c>
      <c r="X401" s="121">
        <v>0</v>
      </c>
      <c r="Y401" s="121">
        <v>0</v>
      </c>
      <c r="Z401" s="121">
        <v>0</v>
      </c>
      <c r="AA401" s="121">
        <v>0</v>
      </c>
      <c r="AB401" s="121">
        <v>0</v>
      </c>
      <c r="AC401" s="146">
        <f>ROUND(N401*2.14%,2)+ROUND(E401*2.14%,2)+ROUND(F401*2.14%,2)+ROUND(G401*2.14%,2)+ROUND(H401*2.14%,2)+ROUND(I401*2.14%,2)+ROUND(J401*2.14%,2)+ROUND(L401*2.14%,2)+ROUND(P401*2.14%,2)+ROUND(R401*2.14%,2)+ROUND(T401*2.14%,2)+ROUND(U401*2.14%,2)+ROUND(V401*2.14%,2)+ROUND(W401*2.14%,2)+ROUND(X401*2.14%,2)+ROUND(Y401*2.14%,2)+ROUND(Z401*2.14%,2)+ROUND(AA401*2.14%,2)+ROUND(AB401*2.14%,2)</f>
        <v>84000.91</v>
      </c>
      <c r="AD401" s="121">
        <v>0</v>
      </c>
      <c r="AE401" s="121">
        <v>120000</v>
      </c>
      <c r="AF401" s="122" t="s">
        <v>17055</v>
      </c>
      <c r="AG401" s="122">
        <v>2023</v>
      </c>
      <c r="AH401" s="123">
        <v>2023</v>
      </c>
      <c r="BW401" s="125"/>
      <c r="CH401" s="105">
        <f t="shared" si="135"/>
        <v>1.4551915228366852E-10</v>
      </c>
      <c r="DK401" s="124" t="e">
        <f>VLOOKUP(C401,DL:DM,2,FALSE)</f>
        <v>#N/A</v>
      </c>
    </row>
    <row r="402" spans="1:115" x14ac:dyDescent="0.3">
      <c r="A402" s="79">
        <v>1</v>
      </c>
      <c r="B402" s="112">
        <f>SUBTOTAL(9,$A$22:A402)</f>
        <v>325</v>
      </c>
      <c r="C402" s="118" t="s">
        <v>494</v>
      </c>
      <c r="D402" s="103">
        <f t="shared" ref="D402:D403" si="144">E402+F402+G402+H402+I402+J402+L402+N402+P402+R402+T402+U402+V402+W402+X402+Y402+Z402+AA402+AB402+AC402+AD402+AE402</f>
        <v>3186518.27</v>
      </c>
      <c r="E402" s="120">
        <v>0</v>
      </c>
      <c r="F402" s="120">
        <v>0</v>
      </c>
      <c r="G402" s="120">
        <v>0</v>
      </c>
      <c r="H402" s="120">
        <v>0</v>
      </c>
      <c r="I402" s="120">
        <v>0</v>
      </c>
      <c r="J402" s="120">
        <v>0</v>
      </c>
      <c r="K402" s="128">
        <v>0</v>
      </c>
      <c r="L402" s="120">
        <v>0</v>
      </c>
      <c r="M402" s="129">
        <v>400</v>
      </c>
      <c r="N402" s="103">
        <f>2924891.33-87648.01</f>
        <v>2837243.3200000003</v>
      </c>
      <c r="O402" s="120">
        <v>0</v>
      </c>
      <c r="P402" s="120">
        <v>0</v>
      </c>
      <c r="Q402" s="103">
        <v>0</v>
      </c>
      <c r="R402" s="103">
        <v>0</v>
      </c>
      <c r="S402" s="120">
        <v>0</v>
      </c>
      <c r="T402" s="120">
        <v>0</v>
      </c>
      <c r="U402" s="120">
        <v>0</v>
      </c>
      <c r="V402" s="120">
        <v>0</v>
      </c>
      <c r="W402" s="120">
        <v>0</v>
      </c>
      <c r="X402" s="120">
        <v>0</v>
      </c>
      <c r="Y402" s="120">
        <v>0</v>
      </c>
      <c r="Z402" s="120">
        <v>0</v>
      </c>
      <c r="AA402" s="120">
        <v>0</v>
      </c>
      <c r="AB402" s="120">
        <v>0</v>
      </c>
      <c r="AC402" s="103">
        <f>ROUND(N402*2.14%,2)</f>
        <v>60717.01</v>
      </c>
      <c r="AD402" s="103">
        <v>168557.94</v>
      </c>
      <c r="AE402" s="120">
        <v>120000</v>
      </c>
      <c r="AF402" s="93">
        <v>2023</v>
      </c>
      <c r="AG402" s="93">
        <v>2023</v>
      </c>
      <c r="AH402" s="93">
        <v>2023</v>
      </c>
      <c r="AI402" s="107"/>
      <c r="AJ402" s="107"/>
      <c r="AK402" s="107"/>
      <c r="AL402" s="107"/>
      <c r="AM402" s="108" t="s">
        <v>16973</v>
      </c>
      <c r="AN402" s="108" t="s">
        <v>16961</v>
      </c>
      <c r="AO402" s="108">
        <v>0</v>
      </c>
      <c r="AP402" s="108" t="s">
        <v>16967</v>
      </c>
      <c r="AQ402" s="108" t="s">
        <v>16953</v>
      </c>
      <c r="AR402" s="108" t="s">
        <v>16967</v>
      </c>
      <c r="AS402" s="108"/>
      <c r="AT402" s="108"/>
      <c r="AU402" s="108"/>
      <c r="AV402" s="108"/>
      <c r="AW402" s="108" t="s">
        <v>944</v>
      </c>
      <c r="AX402" s="109">
        <v>453.6</v>
      </c>
      <c r="AY402" s="109">
        <v>453</v>
      </c>
      <c r="AZ402" s="108" t="s">
        <v>2968</v>
      </c>
      <c r="BA402" s="108" t="s">
        <v>17015</v>
      </c>
      <c r="BB402" s="110"/>
      <c r="BC402" s="111">
        <f>AY402-M402</f>
        <v>53</v>
      </c>
      <c r="BJ402" s="79" t="str">
        <f>VLOOKUP(C402,BM:BO,3,FALSE)</f>
        <v>229.900</v>
      </c>
      <c r="BM402" s="79" t="s">
        <v>3741</v>
      </c>
      <c r="BN402" s="79" t="s">
        <v>843</v>
      </c>
      <c r="BO402" s="79" t="s">
        <v>772</v>
      </c>
      <c r="BU402" s="79" t="s">
        <v>3741</v>
      </c>
      <c r="BV402" s="79" t="s">
        <v>843</v>
      </c>
      <c r="BW402" s="79" t="s">
        <v>772</v>
      </c>
      <c r="CH402" s="105">
        <f>D402-E402-F402-G402-H402-I402-J402-L402-N402-P402-R402-T402-U402-V402-W402-X402-Y402-Z402-AA402-AB402-AC402-AD402-AE402</f>
        <v>-2.9103830456733704E-10</v>
      </c>
    </row>
    <row r="403" spans="1:115" x14ac:dyDescent="0.3">
      <c r="A403" s="79">
        <v>1</v>
      </c>
      <c r="B403" s="112">
        <f>SUBTOTAL(9,$A$22:A403)</f>
        <v>326</v>
      </c>
      <c r="C403" s="118" t="s">
        <v>16234</v>
      </c>
      <c r="D403" s="103">
        <f t="shared" si="144"/>
        <v>1832274.96</v>
      </c>
      <c r="E403" s="120">
        <v>0</v>
      </c>
      <c r="F403" s="120">
        <v>0</v>
      </c>
      <c r="G403" s="120">
        <v>0</v>
      </c>
      <c r="H403" s="120">
        <v>0</v>
      </c>
      <c r="I403" s="120">
        <v>0</v>
      </c>
      <c r="J403" s="120">
        <v>0</v>
      </c>
      <c r="K403" s="128">
        <v>0</v>
      </c>
      <c r="L403" s="120">
        <v>0</v>
      </c>
      <c r="M403" s="129">
        <v>302</v>
      </c>
      <c r="N403" s="103">
        <v>1676400</v>
      </c>
      <c r="O403" s="120">
        <v>0</v>
      </c>
      <c r="P403" s="120">
        <v>0</v>
      </c>
      <c r="Q403" s="103">
        <v>0</v>
      </c>
      <c r="R403" s="103">
        <v>0</v>
      </c>
      <c r="S403" s="120">
        <v>0</v>
      </c>
      <c r="T403" s="120">
        <v>0</v>
      </c>
      <c r="U403" s="120">
        <v>0</v>
      </c>
      <c r="V403" s="120">
        <v>0</v>
      </c>
      <c r="W403" s="120">
        <v>0</v>
      </c>
      <c r="X403" s="120">
        <v>0</v>
      </c>
      <c r="Y403" s="120">
        <v>0</v>
      </c>
      <c r="Z403" s="120">
        <v>0</v>
      </c>
      <c r="AA403" s="120">
        <v>0</v>
      </c>
      <c r="AB403" s="120">
        <v>0</v>
      </c>
      <c r="AC403" s="146">
        <f>ROUND(N403*2.14%,2)+ROUND(E403*2.14%,2)+ROUND(F403*2.14%,2)+ROUND(G403*2.14%,2)+ROUND(H403*2.14%,2)+ROUND(I403*2.14%,2)+ROUND(J403*2.14%,2)+ROUND(L403*2.14%,2)+ROUND(P403*2.14%,2)+ROUND(R403*2.14%,2)+ROUND(T403*2.14%,2)+ROUND(U403*2.14%,2)+ROUND(V403*2.14%,2)+ROUND(W403*2.14%,2)+ROUND(X403*2.14%,2)+ROUND(Y403*2.14%,2)+ROUND(Z403*2.14%,2)+ROUND(AA403*2.14%,2)+ROUND(AB403*2.14%,2)</f>
        <v>35874.959999999999</v>
      </c>
      <c r="AD403" s="103">
        <v>0</v>
      </c>
      <c r="AE403" s="120">
        <v>120000</v>
      </c>
      <c r="AF403" s="93" t="s">
        <v>17055</v>
      </c>
      <c r="AG403" s="93">
        <v>2023</v>
      </c>
      <c r="AH403" s="93">
        <v>2023</v>
      </c>
      <c r="AI403" s="107"/>
      <c r="AJ403" s="107"/>
      <c r="AK403" s="107"/>
      <c r="AL403" s="107"/>
      <c r="AM403" s="108"/>
      <c r="AN403" s="108"/>
      <c r="AO403" s="108"/>
      <c r="AP403" s="108"/>
      <c r="AQ403" s="108"/>
      <c r="AR403" s="108"/>
      <c r="AS403" s="108"/>
      <c r="AT403" s="108"/>
      <c r="AU403" s="108"/>
      <c r="AV403" s="108"/>
      <c r="AW403" s="108"/>
      <c r="AX403" s="109"/>
      <c r="AY403" s="109"/>
      <c r="AZ403" s="108"/>
      <c r="BA403" s="108"/>
      <c r="BB403" s="110"/>
      <c r="BC403" s="111"/>
      <c r="CH403" s="105">
        <f>D403-E403-F403-G403-H403-I403-J403-L403-N403-P403-R403-T403-U403-V403-W403-X403-Y403-Z403-AA403-AB403-AC403-AD403-AE403</f>
        <v>0</v>
      </c>
    </row>
    <row r="404" spans="1:115" x14ac:dyDescent="0.3">
      <c r="B404" s="106" t="s">
        <v>498</v>
      </c>
      <c r="C404" s="106"/>
      <c r="D404" s="102">
        <f>D405</f>
        <v>4551133.62</v>
      </c>
      <c r="E404" s="103">
        <f t="shared" ref="E404:AE404" si="145">E405</f>
        <v>0</v>
      </c>
      <c r="F404" s="103">
        <f t="shared" si="145"/>
        <v>0</v>
      </c>
      <c r="G404" s="103">
        <f t="shared" si="145"/>
        <v>0</v>
      </c>
      <c r="H404" s="103">
        <f t="shared" si="145"/>
        <v>0</v>
      </c>
      <c r="I404" s="103">
        <f t="shared" si="145"/>
        <v>0</v>
      </c>
      <c r="J404" s="103">
        <f t="shared" si="145"/>
        <v>0</v>
      </c>
      <c r="K404" s="104">
        <f t="shared" si="145"/>
        <v>0</v>
      </c>
      <c r="L404" s="103">
        <f t="shared" si="145"/>
        <v>0</v>
      </c>
      <c r="M404" s="103">
        <f t="shared" si="145"/>
        <v>570</v>
      </c>
      <c r="N404" s="103">
        <f t="shared" si="145"/>
        <v>4368430.29</v>
      </c>
      <c r="O404" s="103">
        <f t="shared" si="145"/>
        <v>0</v>
      </c>
      <c r="P404" s="103">
        <f t="shared" si="145"/>
        <v>0</v>
      </c>
      <c r="Q404" s="103">
        <f t="shared" si="145"/>
        <v>0</v>
      </c>
      <c r="R404" s="103">
        <f t="shared" si="145"/>
        <v>0</v>
      </c>
      <c r="S404" s="103">
        <f t="shared" si="145"/>
        <v>0</v>
      </c>
      <c r="T404" s="103">
        <f t="shared" si="145"/>
        <v>0</v>
      </c>
      <c r="U404" s="103">
        <f t="shared" si="145"/>
        <v>0</v>
      </c>
      <c r="V404" s="103">
        <f t="shared" si="145"/>
        <v>0</v>
      </c>
      <c r="W404" s="103">
        <f t="shared" si="145"/>
        <v>0</v>
      </c>
      <c r="X404" s="103">
        <f t="shared" si="145"/>
        <v>0</v>
      </c>
      <c r="Y404" s="103">
        <f t="shared" si="145"/>
        <v>0</v>
      </c>
      <c r="Z404" s="103">
        <f t="shared" si="145"/>
        <v>0</v>
      </c>
      <c r="AA404" s="103">
        <f t="shared" si="145"/>
        <v>0</v>
      </c>
      <c r="AB404" s="103">
        <f t="shared" si="145"/>
        <v>0</v>
      </c>
      <c r="AC404" s="103">
        <f t="shared" si="145"/>
        <v>93484.41</v>
      </c>
      <c r="AD404" s="103">
        <f t="shared" si="145"/>
        <v>89218.92</v>
      </c>
      <c r="AE404" s="103">
        <f t="shared" si="145"/>
        <v>0</v>
      </c>
      <c r="AF404" s="93" t="s">
        <v>17029</v>
      </c>
      <c r="AG404" s="93" t="s">
        <v>17029</v>
      </c>
      <c r="AH404" s="93" t="s">
        <v>17029</v>
      </c>
      <c r="AI404" s="107"/>
      <c r="AJ404" s="107"/>
      <c r="AK404" s="107"/>
      <c r="AL404" s="107"/>
      <c r="AM404" s="108"/>
      <c r="AN404" s="108"/>
      <c r="AO404" s="108"/>
      <c r="AP404" s="108"/>
      <c r="AQ404" s="108"/>
      <c r="AR404" s="108"/>
      <c r="AS404" s="108"/>
      <c r="AT404" s="108"/>
      <c r="AU404" s="108"/>
      <c r="AV404" s="108"/>
      <c r="AW404" s="108"/>
      <c r="AX404" s="109"/>
      <c r="AY404" s="109"/>
      <c r="AZ404" s="108"/>
      <c r="BA404" s="108"/>
      <c r="BB404" s="110"/>
      <c r="BC404" s="111">
        <f t="shared" si="122"/>
        <v>-570</v>
      </c>
      <c r="BJ404" s="79" t="e">
        <f>VLOOKUP(C404,BM:BO,3,FALSE)</f>
        <v>#N/A</v>
      </c>
      <c r="BM404" s="79" t="s">
        <v>3745</v>
      </c>
      <c r="BN404" s="79" t="s">
        <v>782</v>
      </c>
      <c r="BO404" s="79" t="s">
        <v>772</v>
      </c>
      <c r="BU404" s="79" t="s">
        <v>3745</v>
      </c>
      <c r="BV404" s="79" t="s">
        <v>782</v>
      </c>
      <c r="BW404" s="79" t="s">
        <v>772</v>
      </c>
      <c r="CH404" s="105">
        <f t="shared" si="135"/>
        <v>7.2759576141834259E-11</v>
      </c>
    </row>
    <row r="405" spans="1:115" x14ac:dyDescent="0.3">
      <c r="A405" s="79">
        <v>1</v>
      </c>
      <c r="B405" s="112">
        <f>SUBTOTAL(9,$A$22:A405)</f>
        <v>327</v>
      </c>
      <c r="C405" s="118" t="s">
        <v>497</v>
      </c>
      <c r="D405" s="103">
        <f>E405+F405+G405+H405+I405+J405+L405+N405+P405+R405+T405+U405+V405+W405+X405+Y405+Z405+AA405+AB405+AC405+AD405+AE405</f>
        <v>4551133.62</v>
      </c>
      <c r="E405" s="120">
        <v>0</v>
      </c>
      <c r="F405" s="120">
        <v>0</v>
      </c>
      <c r="G405" s="120">
        <v>0</v>
      </c>
      <c r="H405" s="120">
        <v>0</v>
      </c>
      <c r="I405" s="120">
        <v>0</v>
      </c>
      <c r="J405" s="120">
        <v>0</v>
      </c>
      <c r="K405" s="128">
        <v>0</v>
      </c>
      <c r="L405" s="120">
        <v>0</v>
      </c>
      <c r="M405" s="129">
        <v>570</v>
      </c>
      <c r="N405" s="103">
        <v>4368430.29</v>
      </c>
      <c r="O405" s="120">
        <v>0</v>
      </c>
      <c r="P405" s="120">
        <v>0</v>
      </c>
      <c r="Q405" s="103">
        <v>0</v>
      </c>
      <c r="R405" s="103">
        <v>0</v>
      </c>
      <c r="S405" s="120">
        <v>0</v>
      </c>
      <c r="T405" s="120">
        <v>0</v>
      </c>
      <c r="U405" s="120">
        <v>0</v>
      </c>
      <c r="V405" s="120">
        <v>0</v>
      </c>
      <c r="W405" s="120">
        <v>0</v>
      </c>
      <c r="X405" s="120">
        <v>0</v>
      </c>
      <c r="Y405" s="120">
        <v>0</v>
      </c>
      <c r="Z405" s="120">
        <v>0</v>
      </c>
      <c r="AA405" s="120">
        <v>0</v>
      </c>
      <c r="AB405" s="120">
        <v>0</v>
      </c>
      <c r="AC405" s="103">
        <f>ROUND(N405*2.14%,2)</f>
        <v>93484.41</v>
      </c>
      <c r="AD405" s="103">
        <v>89218.92</v>
      </c>
      <c r="AE405" s="120">
        <v>0</v>
      </c>
      <c r="AF405" s="93">
        <v>2023</v>
      </c>
      <c r="AG405" s="93">
        <v>2023</v>
      </c>
      <c r="AH405" s="93">
        <v>2023</v>
      </c>
      <c r="AI405" s="107"/>
      <c r="AJ405" s="107"/>
      <c r="AK405" s="107"/>
      <c r="AL405" s="107"/>
      <c r="AM405" s="108" t="s">
        <v>16952</v>
      </c>
      <c r="AN405" s="108" t="s">
        <v>16952</v>
      </c>
      <c r="AO405" s="108">
        <v>0</v>
      </c>
      <c r="AP405" s="108" t="s">
        <v>16965</v>
      </c>
      <c r="AQ405" s="108" t="s">
        <v>16970</v>
      </c>
      <c r="AR405" s="108" t="s">
        <v>16967</v>
      </c>
      <c r="AS405" s="108"/>
      <c r="AT405" s="108"/>
      <c r="AU405" s="108"/>
      <c r="AV405" s="108"/>
      <c r="AW405" s="108" t="s">
        <v>621</v>
      </c>
      <c r="AX405" s="109">
        <v>709.6</v>
      </c>
      <c r="AY405" s="109">
        <v>611.9</v>
      </c>
      <c r="AZ405" s="108" t="s">
        <v>2968</v>
      </c>
      <c r="BA405" s="108" t="s">
        <v>17015</v>
      </c>
      <c r="BB405" s="110"/>
      <c r="BC405" s="111">
        <f t="shared" si="122"/>
        <v>41.899999999999977</v>
      </c>
      <c r="BJ405" s="79" t="str">
        <f>VLOOKUP(C405,BM:BO,3,FALSE)</f>
        <v>437.100</v>
      </c>
      <c r="BM405" s="79" t="s">
        <v>3746</v>
      </c>
      <c r="BN405" s="79" t="s">
        <v>777</v>
      </c>
      <c r="BO405" s="79" t="s">
        <v>772</v>
      </c>
      <c r="BU405" s="79" t="s">
        <v>3746</v>
      </c>
      <c r="BV405" s="79" t="s">
        <v>777</v>
      </c>
      <c r="BW405" s="79" t="s">
        <v>772</v>
      </c>
      <c r="CH405" s="105">
        <f t="shared" si="135"/>
        <v>7.2759576141834259E-11</v>
      </c>
    </row>
    <row r="406" spans="1:115" x14ac:dyDescent="0.3">
      <c r="B406" s="106" t="s">
        <v>499</v>
      </c>
      <c r="C406" s="106"/>
      <c r="D406" s="102">
        <f>SUM(D407:D411)</f>
        <v>5328647.6399999997</v>
      </c>
      <c r="E406" s="103">
        <f t="shared" ref="E406:AE406" si="146">SUM(E407:E411)</f>
        <v>0</v>
      </c>
      <c r="F406" s="103">
        <f t="shared" si="146"/>
        <v>0</v>
      </c>
      <c r="G406" s="103">
        <f t="shared" si="146"/>
        <v>0</v>
      </c>
      <c r="H406" s="103">
        <f t="shared" si="146"/>
        <v>0</v>
      </c>
      <c r="I406" s="103">
        <f t="shared" si="146"/>
        <v>0</v>
      </c>
      <c r="J406" s="103">
        <f t="shared" si="146"/>
        <v>0</v>
      </c>
      <c r="K406" s="104">
        <f t="shared" si="146"/>
        <v>0</v>
      </c>
      <c r="L406" s="103">
        <f t="shared" si="146"/>
        <v>0</v>
      </c>
      <c r="M406" s="103">
        <f t="shared" si="146"/>
        <v>0</v>
      </c>
      <c r="N406" s="103">
        <f t="shared" si="146"/>
        <v>0</v>
      </c>
      <c r="O406" s="103">
        <f t="shared" si="146"/>
        <v>0</v>
      </c>
      <c r="P406" s="103">
        <f t="shared" si="146"/>
        <v>0</v>
      </c>
      <c r="Q406" s="103">
        <f t="shared" si="146"/>
        <v>0</v>
      </c>
      <c r="R406" s="103">
        <f t="shared" si="146"/>
        <v>0</v>
      </c>
      <c r="S406" s="103">
        <f t="shared" si="146"/>
        <v>0</v>
      </c>
      <c r="T406" s="103">
        <f t="shared" si="146"/>
        <v>0</v>
      </c>
      <c r="U406" s="103">
        <f t="shared" si="146"/>
        <v>4728803.5999999996</v>
      </c>
      <c r="V406" s="103">
        <f t="shared" si="146"/>
        <v>0</v>
      </c>
      <c r="W406" s="103">
        <f t="shared" si="146"/>
        <v>0</v>
      </c>
      <c r="X406" s="103">
        <f t="shared" si="146"/>
        <v>0</v>
      </c>
      <c r="Y406" s="103">
        <f t="shared" si="146"/>
        <v>0</v>
      </c>
      <c r="Z406" s="103">
        <f t="shared" si="146"/>
        <v>0</v>
      </c>
      <c r="AA406" s="103">
        <f t="shared" si="146"/>
        <v>0</v>
      </c>
      <c r="AB406" s="103">
        <f t="shared" si="146"/>
        <v>0</v>
      </c>
      <c r="AC406" s="103">
        <f t="shared" si="146"/>
        <v>101196.4</v>
      </c>
      <c r="AD406" s="103">
        <f t="shared" si="146"/>
        <v>498647.64</v>
      </c>
      <c r="AE406" s="103">
        <f t="shared" si="146"/>
        <v>0</v>
      </c>
      <c r="AF406" s="93" t="s">
        <v>17029</v>
      </c>
      <c r="AG406" s="93" t="s">
        <v>17029</v>
      </c>
      <c r="AH406" s="93" t="s">
        <v>17029</v>
      </c>
      <c r="AI406" s="107"/>
      <c r="AJ406" s="107"/>
      <c r="AK406" s="107"/>
      <c r="AL406" s="107"/>
      <c r="AM406" s="108"/>
      <c r="AN406" s="108"/>
      <c r="AO406" s="108"/>
      <c r="AP406" s="108"/>
      <c r="AQ406" s="108"/>
      <c r="AR406" s="108"/>
      <c r="AS406" s="108"/>
      <c r="AT406" s="108"/>
      <c r="AU406" s="108"/>
      <c r="AV406" s="108"/>
      <c r="AW406" s="108"/>
      <c r="AX406" s="109"/>
      <c r="AY406" s="109"/>
      <c r="AZ406" s="108"/>
      <c r="BA406" s="108"/>
      <c r="BB406" s="110"/>
      <c r="BC406" s="111">
        <f t="shared" si="122"/>
        <v>0</v>
      </c>
      <c r="BJ406" s="79" t="e">
        <f>VLOOKUP(C406,BM:BO,3,FALSE)</f>
        <v>#N/A</v>
      </c>
      <c r="BM406" s="79" t="s">
        <v>3748</v>
      </c>
      <c r="BN406" s="79" t="s">
        <v>738</v>
      </c>
      <c r="BO406" s="79" t="s">
        <v>3749</v>
      </c>
      <c r="BU406" s="79" t="s">
        <v>3748</v>
      </c>
      <c r="BV406" s="79" t="s">
        <v>738</v>
      </c>
      <c r="BW406" s="79" t="s">
        <v>3749</v>
      </c>
      <c r="CH406" s="105">
        <f t="shared" si="135"/>
        <v>0</v>
      </c>
    </row>
    <row r="407" spans="1:115" x14ac:dyDescent="0.3">
      <c r="A407" s="79">
        <v>1</v>
      </c>
      <c r="B407" s="112">
        <f>SUBTOTAL(9,$A$22:A407)</f>
        <v>328</v>
      </c>
      <c r="C407" s="118" t="s">
        <v>500</v>
      </c>
      <c r="D407" s="103">
        <f>E407+F407+G407+H407+I407+J407+L407+N407+P407+R407+T407+U407+V407+W407+X407+Y407+Z407+AA407+AB407+AC407+AD407+AE407</f>
        <v>4933647.6399999997</v>
      </c>
      <c r="E407" s="120">
        <v>0</v>
      </c>
      <c r="F407" s="120">
        <v>0</v>
      </c>
      <c r="G407" s="120">
        <v>0</v>
      </c>
      <c r="H407" s="120">
        <v>0</v>
      </c>
      <c r="I407" s="120">
        <v>0</v>
      </c>
      <c r="J407" s="120">
        <v>0</v>
      </c>
      <c r="K407" s="128">
        <v>0</v>
      </c>
      <c r="L407" s="120">
        <v>0</v>
      </c>
      <c r="M407" s="129">
        <v>0</v>
      </c>
      <c r="N407" s="103">
        <v>0</v>
      </c>
      <c r="O407" s="120">
        <v>0</v>
      </c>
      <c r="P407" s="120">
        <v>0</v>
      </c>
      <c r="Q407" s="103">
        <v>0</v>
      </c>
      <c r="R407" s="103">
        <v>0</v>
      </c>
      <c r="S407" s="120">
        <v>0</v>
      </c>
      <c r="T407" s="120">
        <v>0</v>
      </c>
      <c r="U407" s="103">
        <v>4728803.5999999996</v>
      </c>
      <c r="V407" s="120">
        <v>0</v>
      </c>
      <c r="W407" s="120">
        <v>0</v>
      </c>
      <c r="X407" s="120">
        <v>0</v>
      </c>
      <c r="Y407" s="120">
        <v>0</v>
      </c>
      <c r="Z407" s="120">
        <v>0</v>
      </c>
      <c r="AA407" s="120">
        <v>0</v>
      </c>
      <c r="AB407" s="120">
        <v>0</v>
      </c>
      <c r="AC407" s="120">
        <f>ROUND(U407*2.14%,2)</f>
        <v>101196.4</v>
      </c>
      <c r="AD407" s="120">
        <v>103647.64</v>
      </c>
      <c r="AE407" s="120">
        <v>0</v>
      </c>
      <c r="AF407" s="93">
        <v>2023</v>
      </c>
      <c r="AG407" s="93">
        <v>2023</v>
      </c>
      <c r="AH407" s="93">
        <v>2023</v>
      </c>
      <c r="AI407" s="107"/>
      <c r="AJ407" s="107"/>
      <c r="AK407" s="107"/>
      <c r="AL407" s="107"/>
      <c r="AM407" s="108" t="s">
        <v>16965</v>
      </c>
      <c r="AN407" s="108" t="s">
        <v>16956</v>
      </c>
      <c r="AO407" s="108">
        <v>0</v>
      </c>
      <c r="AP407" s="108" t="s">
        <v>16961</v>
      </c>
      <c r="AQ407" s="108" t="s">
        <v>16966</v>
      </c>
      <c r="AR407" s="108">
        <v>0</v>
      </c>
      <c r="AS407" s="108" t="s">
        <v>16990</v>
      </c>
      <c r="AT407" s="108"/>
      <c r="AU407" s="108"/>
      <c r="AV407" s="108"/>
      <c r="AW407" s="108" t="s">
        <v>777</v>
      </c>
      <c r="AX407" s="109">
        <v>736.9</v>
      </c>
      <c r="AY407" s="109">
        <v>548.34</v>
      </c>
      <c r="AZ407" s="108" t="s">
        <v>2968</v>
      </c>
      <c r="BA407" s="108" t="s">
        <v>3049</v>
      </c>
      <c r="BB407" s="110"/>
      <c r="BC407" s="111">
        <f t="shared" si="122"/>
        <v>548.34</v>
      </c>
      <c r="BJ407" s="79" t="str">
        <f>VLOOKUP(C407,BM:BO,3,FALSE)</f>
        <v>811.600</v>
      </c>
      <c r="BM407" s="79" t="s">
        <v>3750</v>
      </c>
      <c r="BN407" s="79" t="s">
        <v>1269</v>
      </c>
      <c r="BO407" s="79" t="s">
        <v>772</v>
      </c>
      <c r="BU407" s="79" t="s">
        <v>3750</v>
      </c>
      <c r="BV407" s="79" t="s">
        <v>1269</v>
      </c>
      <c r="BW407" s="79" t="s">
        <v>772</v>
      </c>
      <c r="CH407" s="105">
        <f t="shared" si="135"/>
        <v>4.3655745685100555E-11</v>
      </c>
    </row>
    <row r="408" spans="1:115" x14ac:dyDescent="0.3">
      <c r="A408" s="79">
        <v>1</v>
      </c>
      <c r="B408" s="112">
        <f>SUBTOTAL(9,$A$22:A408)</f>
        <v>329</v>
      </c>
      <c r="C408" s="118" t="s">
        <v>16477</v>
      </c>
      <c r="D408" s="103">
        <f t="shared" ref="D408:D411" si="147">E408+F408+G408+H408+I408+J408+L408+N408+P408+R408+T408+U408+V408+W408+X408+Y408+Z408+AA408+AB408+AC408+AD408+AE408</f>
        <v>70000</v>
      </c>
      <c r="E408" s="120">
        <v>0</v>
      </c>
      <c r="F408" s="120">
        <v>0</v>
      </c>
      <c r="G408" s="120">
        <v>0</v>
      </c>
      <c r="H408" s="120">
        <v>0</v>
      </c>
      <c r="I408" s="120">
        <v>0</v>
      </c>
      <c r="J408" s="120">
        <v>0</v>
      </c>
      <c r="K408" s="128">
        <v>0</v>
      </c>
      <c r="L408" s="120">
        <v>0</v>
      </c>
      <c r="M408" s="129">
        <v>0</v>
      </c>
      <c r="N408" s="103">
        <v>0</v>
      </c>
      <c r="O408" s="120">
        <v>0</v>
      </c>
      <c r="P408" s="120">
        <v>0</v>
      </c>
      <c r="Q408" s="103">
        <v>0</v>
      </c>
      <c r="R408" s="103">
        <v>0</v>
      </c>
      <c r="S408" s="120">
        <v>0</v>
      </c>
      <c r="T408" s="120">
        <v>0</v>
      </c>
      <c r="U408" s="103">
        <v>0</v>
      </c>
      <c r="V408" s="120">
        <v>0</v>
      </c>
      <c r="W408" s="120">
        <v>0</v>
      </c>
      <c r="X408" s="120">
        <v>0</v>
      </c>
      <c r="Y408" s="120">
        <v>0</v>
      </c>
      <c r="Z408" s="120">
        <v>0</v>
      </c>
      <c r="AA408" s="120">
        <v>0</v>
      </c>
      <c r="AB408" s="120">
        <v>0</v>
      </c>
      <c r="AC408" s="120">
        <v>0</v>
      </c>
      <c r="AD408" s="120">
        <v>70000</v>
      </c>
      <c r="AE408" s="120">
        <v>0</v>
      </c>
      <c r="AF408" s="93">
        <v>2023</v>
      </c>
      <c r="AG408" s="93" t="s">
        <v>17055</v>
      </c>
      <c r="AH408" s="93" t="s">
        <v>17055</v>
      </c>
      <c r="AI408" s="107"/>
      <c r="AJ408" s="107"/>
      <c r="AK408" s="107"/>
      <c r="AL408" s="107"/>
      <c r="AM408" s="108"/>
      <c r="AN408" s="108"/>
      <c r="AO408" s="108"/>
      <c r="AP408" s="108"/>
      <c r="AQ408" s="108"/>
      <c r="AR408" s="108"/>
      <c r="AS408" s="108"/>
      <c r="AT408" s="108"/>
      <c r="AU408" s="108"/>
      <c r="AV408" s="108"/>
      <c r="AW408" s="108"/>
      <c r="AX408" s="109"/>
      <c r="AY408" s="109"/>
      <c r="AZ408" s="108"/>
      <c r="BA408" s="108"/>
      <c r="BB408" s="110"/>
      <c r="BC408" s="111"/>
      <c r="CH408" s="105"/>
    </row>
    <row r="409" spans="1:115" x14ac:dyDescent="0.3">
      <c r="A409" s="79">
        <v>1</v>
      </c>
      <c r="B409" s="112">
        <f>SUBTOTAL(9,$A$22:A409)</f>
        <v>330</v>
      </c>
      <c r="C409" s="118" t="s">
        <v>16478</v>
      </c>
      <c r="D409" s="103">
        <f t="shared" si="147"/>
        <v>125000</v>
      </c>
      <c r="E409" s="120">
        <v>0</v>
      </c>
      <c r="F409" s="120">
        <v>0</v>
      </c>
      <c r="G409" s="120">
        <v>0</v>
      </c>
      <c r="H409" s="120">
        <v>0</v>
      </c>
      <c r="I409" s="120">
        <v>0</v>
      </c>
      <c r="J409" s="120">
        <v>0</v>
      </c>
      <c r="K409" s="128">
        <v>0</v>
      </c>
      <c r="L409" s="120">
        <v>0</v>
      </c>
      <c r="M409" s="129">
        <v>0</v>
      </c>
      <c r="N409" s="103">
        <v>0</v>
      </c>
      <c r="O409" s="120">
        <v>0</v>
      </c>
      <c r="P409" s="120">
        <v>0</v>
      </c>
      <c r="Q409" s="103">
        <v>0</v>
      </c>
      <c r="R409" s="103">
        <v>0</v>
      </c>
      <c r="S409" s="120">
        <v>0</v>
      </c>
      <c r="T409" s="120">
        <v>0</v>
      </c>
      <c r="U409" s="103">
        <v>0</v>
      </c>
      <c r="V409" s="120">
        <v>0</v>
      </c>
      <c r="W409" s="120">
        <v>0</v>
      </c>
      <c r="X409" s="120">
        <v>0</v>
      </c>
      <c r="Y409" s="120">
        <v>0</v>
      </c>
      <c r="Z409" s="120">
        <v>0</v>
      </c>
      <c r="AA409" s="120">
        <v>0</v>
      </c>
      <c r="AB409" s="120">
        <v>0</v>
      </c>
      <c r="AC409" s="120">
        <v>0</v>
      </c>
      <c r="AD409" s="120">
        <v>125000</v>
      </c>
      <c r="AE409" s="120">
        <v>0</v>
      </c>
      <c r="AF409" s="93">
        <v>2023</v>
      </c>
      <c r="AG409" s="93" t="s">
        <v>17055</v>
      </c>
      <c r="AH409" s="93" t="s">
        <v>17055</v>
      </c>
      <c r="AI409" s="107"/>
      <c r="AJ409" s="107"/>
      <c r="AK409" s="107"/>
      <c r="AL409" s="107"/>
      <c r="AM409" s="108"/>
      <c r="AN409" s="108"/>
      <c r="AO409" s="108"/>
      <c r="AP409" s="108"/>
      <c r="AQ409" s="108"/>
      <c r="AR409" s="108"/>
      <c r="AS409" s="108"/>
      <c r="AT409" s="108"/>
      <c r="AU409" s="108"/>
      <c r="AV409" s="108"/>
      <c r="AW409" s="108"/>
      <c r="AX409" s="109"/>
      <c r="AY409" s="109"/>
      <c r="AZ409" s="108"/>
      <c r="BA409" s="108"/>
      <c r="BB409" s="110"/>
      <c r="BC409" s="111"/>
      <c r="CH409" s="105"/>
    </row>
    <row r="410" spans="1:115" x14ac:dyDescent="0.3">
      <c r="A410" s="79">
        <v>1</v>
      </c>
      <c r="B410" s="112">
        <f>SUBTOTAL(9,$A$22:A410)</f>
        <v>331</v>
      </c>
      <c r="C410" s="118" t="s">
        <v>16480</v>
      </c>
      <c r="D410" s="103">
        <f t="shared" si="147"/>
        <v>130000</v>
      </c>
      <c r="E410" s="120">
        <v>0</v>
      </c>
      <c r="F410" s="120">
        <v>0</v>
      </c>
      <c r="G410" s="120">
        <v>0</v>
      </c>
      <c r="H410" s="120">
        <v>0</v>
      </c>
      <c r="I410" s="120">
        <v>0</v>
      </c>
      <c r="J410" s="120">
        <v>0</v>
      </c>
      <c r="K410" s="128">
        <v>0</v>
      </c>
      <c r="L410" s="120">
        <v>0</v>
      </c>
      <c r="M410" s="129">
        <v>0</v>
      </c>
      <c r="N410" s="103">
        <v>0</v>
      </c>
      <c r="O410" s="120">
        <v>0</v>
      </c>
      <c r="P410" s="120">
        <v>0</v>
      </c>
      <c r="Q410" s="103">
        <v>0</v>
      </c>
      <c r="R410" s="103">
        <v>0</v>
      </c>
      <c r="S410" s="120">
        <v>0</v>
      </c>
      <c r="T410" s="120">
        <v>0</v>
      </c>
      <c r="U410" s="103">
        <v>0</v>
      </c>
      <c r="V410" s="120">
        <v>0</v>
      </c>
      <c r="W410" s="120">
        <v>0</v>
      </c>
      <c r="X410" s="120">
        <v>0</v>
      </c>
      <c r="Y410" s="120">
        <v>0</v>
      </c>
      <c r="Z410" s="120">
        <v>0</v>
      </c>
      <c r="AA410" s="120">
        <v>0</v>
      </c>
      <c r="AB410" s="120">
        <v>0</v>
      </c>
      <c r="AC410" s="120">
        <v>0</v>
      </c>
      <c r="AD410" s="120">
        <v>130000</v>
      </c>
      <c r="AE410" s="120">
        <v>0</v>
      </c>
      <c r="AF410" s="93">
        <v>2023</v>
      </c>
      <c r="AG410" s="93" t="s">
        <v>17055</v>
      </c>
      <c r="AH410" s="93" t="s">
        <v>17055</v>
      </c>
      <c r="AI410" s="107"/>
      <c r="AJ410" s="107"/>
      <c r="AK410" s="107"/>
      <c r="AL410" s="107"/>
      <c r="AM410" s="108"/>
      <c r="AN410" s="108"/>
      <c r="AO410" s="108"/>
      <c r="AP410" s="108"/>
      <c r="AQ410" s="108"/>
      <c r="AR410" s="108"/>
      <c r="AS410" s="108"/>
      <c r="AT410" s="108"/>
      <c r="AU410" s="108"/>
      <c r="AV410" s="108"/>
      <c r="AW410" s="108"/>
      <c r="AX410" s="109"/>
      <c r="AY410" s="109"/>
      <c r="AZ410" s="108"/>
      <c r="BA410" s="108"/>
      <c r="BB410" s="110"/>
      <c r="BC410" s="111"/>
      <c r="CH410" s="105"/>
    </row>
    <row r="411" spans="1:115" x14ac:dyDescent="0.3">
      <c r="A411" s="79">
        <v>1</v>
      </c>
      <c r="B411" s="112">
        <f>SUBTOTAL(9,$A$22:A411)</f>
        <v>332</v>
      </c>
      <c r="C411" s="118" t="s">
        <v>16482</v>
      </c>
      <c r="D411" s="103">
        <f t="shared" si="147"/>
        <v>70000</v>
      </c>
      <c r="E411" s="120">
        <v>0</v>
      </c>
      <c r="F411" s="120">
        <v>0</v>
      </c>
      <c r="G411" s="120">
        <v>0</v>
      </c>
      <c r="H411" s="120">
        <v>0</v>
      </c>
      <c r="I411" s="120">
        <v>0</v>
      </c>
      <c r="J411" s="120">
        <v>0</v>
      </c>
      <c r="K411" s="128">
        <v>0</v>
      </c>
      <c r="L411" s="120">
        <v>0</v>
      </c>
      <c r="M411" s="129">
        <v>0</v>
      </c>
      <c r="N411" s="103">
        <v>0</v>
      </c>
      <c r="O411" s="120">
        <v>0</v>
      </c>
      <c r="P411" s="120">
        <v>0</v>
      </c>
      <c r="Q411" s="103">
        <v>0</v>
      </c>
      <c r="R411" s="103">
        <v>0</v>
      </c>
      <c r="S411" s="120">
        <v>0</v>
      </c>
      <c r="T411" s="120">
        <v>0</v>
      </c>
      <c r="U411" s="103">
        <v>0</v>
      </c>
      <c r="V411" s="120">
        <v>0</v>
      </c>
      <c r="W411" s="120">
        <v>0</v>
      </c>
      <c r="X411" s="120">
        <v>0</v>
      </c>
      <c r="Y411" s="120">
        <v>0</v>
      </c>
      <c r="Z411" s="120">
        <v>0</v>
      </c>
      <c r="AA411" s="120">
        <v>0</v>
      </c>
      <c r="AB411" s="120">
        <v>0</v>
      </c>
      <c r="AC411" s="120">
        <v>0</v>
      </c>
      <c r="AD411" s="120">
        <v>70000</v>
      </c>
      <c r="AE411" s="120">
        <v>0</v>
      </c>
      <c r="AF411" s="93">
        <v>2023</v>
      </c>
      <c r="AG411" s="93" t="s">
        <v>17055</v>
      </c>
      <c r="AH411" s="93" t="s">
        <v>17055</v>
      </c>
      <c r="AI411" s="107"/>
      <c r="AJ411" s="107"/>
      <c r="AK411" s="107"/>
      <c r="AL411" s="107"/>
      <c r="AM411" s="108"/>
      <c r="AN411" s="108"/>
      <c r="AO411" s="108"/>
      <c r="AP411" s="108"/>
      <c r="AQ411" s="108"/>
      <c r="AR411" s="108"/>
      <c r="AS411" s="108"/>
      <c r="AT411" s="108"/>
      <c r="AU411" s="108"/>
      <c r="AV411" s="108"/>
      <c r="AW411" s="108"/>
      <c r="AX411" s="109"/>
      <c r="AY411" s="109"/>
      <c r="AZ411" s="108"/>
      <c r="BA411" s="108"/>
      <c r="BB411" s="110"/>
      <c r="BC411" s="111"/>
      <c r="CH411" s="105"/>
    </row>
    <row r="412" spans="1:115" x14ac:dyDescent="0.3">
      <c r="B412" s="106" t="s">
        <v>502</v>
      </c>
      <c r="C412" s="106"/>
      <c r="D412" s="102">
        <f>D413</f>
        <v>5334706.4300000006</v>
      </c>
      <c r="E412" s="103">
        <f t="shared" ref="E412:AE412" si="148">E413</f>
        <v>0</v>
      </c>
      <c r="F412" s="103">
        <f t="shared" si="148"/>
        <v>0</v>
      </c>
      <c r="G412" s="103">
        <f t="shared" si="148"/>
        <v>0</v>
      </c>
      <c r="H412" s="103">
        <f t="shared" si="148"/>
        <v>0</v>
      </c>
      <c r="I412" s="103">
        <f t="shared" si="148"/>
        <v>0</v>
      </c>
      <c r="J412" s="103">
        <f t="shared" si="148"/>
        <v>0</v>
      </c>
      <c r="K412" s="104">
        <f t="shared" si="148"/>
        <v>0</v>
      </c>
      <c r="L412" s="103">
        <f t="shared" si="148"/>
        <v>0</v>
      </c>
      <c r="M412" s="103">
        <f t="shared" si="148"/>
        <v>662.76</v>
      </c>
      <c r="N412" s="103">
        <f t="shared" si="148"/>
        <v>5108013.75</v>
      </c>
      <c r="O412" s="103">
        <f t="shared" si="148"/>
        <v>0</v>
      </c>
      <c r="P412" s="103">
        <f t="shared" si="148"/>
        <v>0</v>
      </c>
      <c r="Q412" s="103">
        <f t="shared" si="148"/>
        <v>0</v>
      </c>
      <c r="R412" s="103">
        <f t="shared" si="148"/>
        <v>0</v>
      </c>
      <c r="S412" s="103">
        <f t="shared" si="148"/>
        <v>0</v>
      </c>
      <c r="T412" s="103">
        <f t="shared" si="148"/>
        <v>0</v>
      </c>
      <c r="U412" s="103">
        <f t="shared" si="148"/>
        <v>0</v>
      </c>
      <c r="V412" s="103">
        <f t="shared" si="148"/>
        <v>0</v>
      </c>
      <c r="W412" s="103">
        <f t="shared" si="148"/>
        <v>0</v>
      </c>
      <c r="X412" s="103">
        <f t="shared" si="148"/>
        <v>0</v>
      </c>
      <c r="Y412" s="103">
        <f t="shared" si="148"/>
        <v>0</v>
      </c>
      <c r="Z412" s="103">
        <f t="shared" si="148"/>
        <v>0</v>
      </c>
      <c r="AA412" s="103">
        <f t="shared" si="148"/>
        <v>0</v>
      </c>
      <c r="AB412" s="103">
        <f t="shared" si="148"/>
        <v>0</v>
      </c>
      <c r="AC412" s="103">
        <f t="shared" si="148"/>
        <v>109311.49</v>
      </c>
      <c r="AD412" s="103">
        <f t="shared" si="148"/>
        <v>117381.19</v>
      </c>
      <c r="AE412" s="103">
        <f t="shared" si="148"/>
        <v>0</v>
      </c>
      <c r="AF412" s="93" t="s">
        <v>17029</v>
      </c>
      <c r="AG412" s="93" t="s">
        <v>17029</v>
      </c>
      <c r="AH412" s="93" t="s">
        <v>17029</v>
      </c>
      <c r="AI412" s="107"/>
      <c r="AJ412" s="107"/>
      <c r="AK412" s="107"/>
      <c r="AL412" s="107"/>
      <c r="AM412" s="108"/>
      <c r="AN412" s="108"/>
      <c r="AO412" s="108"/>
      <c r="AP412" s="108"/>
      <c r="AQ412" s="108"/>
      <c r="AR412" s="108"/>
      <c r="AS412" s="108"/>
      <c r="AT412" s="108"/>
      <c r="AU412" s="108"/>
      <c r="AV412" s="108"/>
      <c r="AW412" s="108"/>
      <c r="AX412" s="109"/>
      <c r="AY412" s="109"/>
      <c r="AZ412" s="108"/>
      <c r="BA412" s="108"/>
      <c r="BB412" s="110"/>
      <c r="BC412" s="111">
        <f t="shared" si="122"/>
        <v>-662.76</v>
      </c>
      <c r="BJ412" s="79" t="e">
        <f>VLOOKUP(C412,BM:BO,3,FALSE)</f>
        <v>#N/A</v>
      </c>
      <c r="BM412" s="79" t="s">
        <v>3752</v>
      </c>
      <c r="BN412" s="79" t="s">
        <v>785</v>
      </c>
      <c r="BO412" s="79" t="s">
        <v>3754</v>
      </c>
      <c r="BU412" s="79" t="s">
        <v>3752</v>
      </c>
      <c r="BV412" s="79" t="s">
        <v>785</v>
      </c>
      <c r="BW412" s="79" t="s">
        <v>3754</v>
      </c>
      <c r="CH412" s="105">
        <f t="shared" si="135"/>
        <v>6.2573235481977463E-10</v>
      </c>
    </row>
    <row r="413" spans="1:115" x14ac:dyDescent="0.3">
      <c r="A413" s="79">
        <v>1</v>
      </c>
      <c r="B413" s="112">
        <f>SUBTOTAL(9,$A$22:A413)</f>
        <v>333</v>
      </c>
      <c r="C413" s="118" t="s">
        <v>501</v>
      </c>
      <c r="D413" s="103">
        <f>E413+F413+G413+H413+I413+J413+L413+N413+P413+R413+T413+U413+V413+W413+X413+Y413+Z413+AA413+AB413+AC413+AD413+AE413</f>
        <v>5334706.4300000006</v>
      </c>
      <c r="E413" s="120">
        <v>0</v>
      </c>
      <c r="F413" s="120">
        <v>0</v>
      </c>
      <c r="G413" s="120">
        <v>0</v>
      </c>
      <c r="H413" s="120">
        <v>0</v>
      </c>
      <c r="I413" s="120">
        <v>0</v>
      </c>
      <c r="J413" s="120">
        <v>0</v>
      </c>
      <c r="K413" s="128">
        <v>0</v>
      </c>
      <c r="L413" s="120">
        <v>0</v>
      </c>
      <c r="M413" s="129">
        <v>662.76</v>
      </c>
      <c r="N413" s="103">
        <v>5108013.75</v>
      </c>
      <c r="O413" s="120">
        <v>0</v>
      </c>
      <c r="P413" s="120">
        <v>0</v>
      </c>
      <c r="Q413" s="103">
        <v>0</v>
      </c>
      <c r="R413" s="103">
        <v>0</v>
      </c>
      <c r="S413" s="120">
        <v>0</v>
      </c>
      <c r="T413" s="120">
        <v>0</v>
      </c>
      <c r="U413" s="103">
        <v>0</v>
      </c>
      <c r="V413" s="120">
        <v>0</v>
      </c>
      <c r="W413" s="120">
        <v>0</v>
      </c>
      <c r="X413" s="120">
        <v>0</v>
      </c>
      <c r="Y413" s="120">
        <v>0</v>
      </c>
      <c r="Z413" s="120">
        <v>0</v>
      </c>
      <c r="AA413" s="120">
        <v>0</v>
      </c>
      <c r="AB413" s="120">
        <v>0</v>
      </c>
      <c r="AC413" s="103">
        <f>ROUND(N413*2.14%,2)</f>
        <v>109311.49</v>
      </c>
      <c r="AD413" s="103">
        <v>117381.19</v>
      </c>
      <c r="AE413" s="120">
        <v>0</v>
      </c>
      <c r="AF413" s="93">
        <v>2023</v>
      </c>
      <c r="AG413" s="93">
        <v>2023</v>
      </c>
      <c r="AH413" s="93">
        <v>2023</v>
      </c>
      <c r="AI413" s="107"/>
      <c r="AJ413" s="107"/>
      <c r="AK413" s="107"/>
      <c r="AL413" s="107"/>
      <c r="AM413" s="108" t="s">
        <v>16958</v>
      </c>
      <c r="AN413" s="108" t="s">
        <v>16968</v>
      </c>
      <c r="AO413" s="108">
        <v>0</v>
      </c>
      <c r="AP413" s="108" t="s">
        <v>16967</v>
      </c>
      <c r="AQ413" s="108" t="s">
        <v>16962</v>
      </c>
      <c r="AR413" s="108" t="s">
        <v>16967</v>
      </c>
      <c r="AS413" s="108" t="s">
        <v>16986</v>
      </c>
      <c r="AT413" s="108"/>
      <c r="AU413" s="108"/>
      <c r="AV413" s="108"/>
      <c r="AW413" s="108" t="s">
        <v>705</v>
      </c>
      <c r="AX413" s="109">
        <v>1119.9000000000001</v>
      </c>
      <c r="AY413" s="109">
        <v>706.43</v>
      </c>
      <c r="AZ413" s="108" t="s">
        <v>2968</v>
      </c>
      <c r="BA413" s="108" t="s">
        <v>17015</v>
      </c>
      <c r="BB413" s="110"/>
      <c r="BC413" s="111">
        <f t="shared" si="122"/>
        <v>43.669999999999959</v>
      </c>
      <c r="BJ413" s="79" t="str">
        <f>VLOOKUP(C413,BM:BO,3,FALSE)</f>
        <v>526.400</v>
      </c>
      <c r="BM413" s="79" t="s">
        <v>3755</v>
      </c>
      <c r="BN413" s="79" t="s">
        <v>660</v>
      </c>
      <c r="BO413" s="79" t="s">
        <v>772</v>
      </c>
      <c r="BU413" s="79" t="s">
        <v>3755</v>
      </c>
      <c r="BV413" s="79" t="s">
        <v>660</v>
      </c>
      <c r="BW413" s="79" t="s">
        <v>772</v>
      </c>
      <c r="CH413" s="105">
        <f t="shared" si="135"/>
        <v>6.2573235481977463E-10</v>
      </c>
    </row>
    <row r="414" spans="1:115" x14ac:dyDescent="0.3">
      <c r="B414" s="106" t="s">
        <v>305</v>
      </c>
      <c r="C414" s="106"/>
      <c r="D414" s="102">
        <f t="shared" ref="D414:AE414" si="149">SUM(D415:D416)</f>
        <v>17376189.66</v>
      </c>
      <c r="E414" s="103">
        <f t="shared" si="149"/>
        <v>0</v>
      </c>
      <c r="F414" s="103">
        <f t="shared" si="149"/>
        <v>0</v>
      </c>
      <c r="G414" s="103">
        <f t="shared" si="149"/>
        <v>0</v>
      </c>
      <c r="H414" s="103">
        <f t="shared" si="149"/>
        <v>0</v>
      </c>
      <c r="I414" s="103">
        <f t="shared" si="149"/>
        <v>0</v>
      </c>
      <c r="J414" s="103">
        <f t="shared" si="149"/>
        <v>0</v>
      </c>
      <c r="K414" s="104">
        <f t="shared" si="149"/>
        <v>0</v>
      </c>
      <c r="L414" s="103">
        <f t="shared" si="149"/>
        <v>0</v>
      </c>
      <c r="M414" s="103">
        <f t="shared" si="149"/>
        <v>2194.6</v>
      </c>
      <c r="N414" s="103">
        <f t="shared" si="149"/>
        <v>16597088.609999999</v>
      </c>
      <c r="O414" s="103">
        <f t="shared" si="149"/>
        <v>0</v>
      </c>
      <c r="P414" s="103">
        <f t="shared" si="149"/>
        <v>0</v>
      </c>
      <c r="Q414" s="103">
        <f t="shared" si="149"/>
        <v>0</v>
      </c>
      <c r="R414" s="103">
        <f t="shared" si="149"/>
        <v>0</v>
      </c>
      <c r="S414" s="103">
        <f t="shared" si="149"/>
        <v>0</v>
      </c>
      <c r="T414" s="103">
        <f t="shared" si="149"/>
        <v>0</v>
      </c>
      <c r="U414" s="103">
        <f t="shared" si="149"/>
        <v>0</v>
      </c>
      <c r="V414" s="103">
        <f t="shared" si="149"/>
        <v>0</v>
      </c>
      <c r="W414" s="103">
        <f t="shared" si="149"/>
        <v>0</v>
      </c>
      <c r="X414" s="103">
        <f t="shared" si="149"/>
        <v>0</v>
      </c>
      <c r="Y414" s="103">
        <f t="shared" si="149"/>
        <v>0</v>
      </c>
      <c r="Z414" s="103">
        <f t="shared" si="149"/>
        <v>0</v>
      </c>
      <c r="AA414" s="103">
        <f t="shared" si="149"/>
        <v>0</v>
      </c>
      <c r="AB414" s="103">
        <f t="shared" si="149"/>
        <v>0</v>
      </c>
      <c r="AC414" s="103">
        <f t="shared" si="149"/>
        <v>355177.69</v>
      </c>
      <c r="AD414" s="103">
        <f t="shared" si="149"/>
        <v>423923.36000000004</v>
      </c>
      <c r="AE414" s="103">
        <f t="shared" si="149"/>
        <v>0</v>
      </c>
      <c r="AF414" s="93" t="s">
        <v>17029</v>
      </c>
      <c r="AG414" s="93" t="s">
        <v>17029</v>
      </c>
      <c r="AH414" s="93" t="s">
        <v>17029</v>
      </c>
      <c r="AI414" s="107"/>
      <c r="AJ414" s="107"/>
      <c r="AK414" s="107"/>
      <c r="AL414" s="107"/>
      <c r="AM414" s="108"/>
      <c r="AN414" s="108"/>
      <c r="AO414" s="108"/>
      <c r="AP414" s="108"/>
      <c r="AQ414" s="108"/>
      <c r="AR414" s="108"/>
      <c r="AS414" s="108"/>
      <c r="AT414" s="108"/>
      <c r="AU414" s="108"/>
      <c r="AV414" s="108"/>
      <c r="AW414" s="108"/>
      <c r="AX414" s="109"/>
      <c r="AY414" s="109"/>
      <c r="AZ414" s="108"/>
      <c r="BA414" s="108"/>
      <c r="BB414" s="110"/>
      <c r="BC414" s="111">
        <f t="shared" si="122"/>
        <v>-2194.6</v>
      </c>
      <c r="BJ414" s="79" t="e">
        <f>VLOOKUP(C414,BM:BO,3,FALSE)</f>
        <v>#N/A</v>
      </c>
      <c r="BM414" s="79" t="s">
        <v>3447</v>
      </c>
      <c r="BN414" s="79" t="s">
        <v>3206</v>
      </c>
      <c r="BO414" s="79" t="s">
        <v>3448</v>
      </c>
      <c r="BU414" s="79" t="s">
        <v>3447</v>
      </c>
      <c r="BV414" s="79" t="s">
        <v>3206</v>
      </c>
      <c r="BW414" s="79" t="s">
        <v>3448</v>
      </c>
      <c r="CH414" s="105">
        <f t="shared" si="135"/>
        <v>6.9849193096160889E-10</v>
      </c>
    </row>
    <row r="415" spans="1:115" x14ac:dyDescent="0.3">
      <c r="A415" s="79">
        <v>1</v>
      </c>
      <c r="B415" s="112">
        <f>SUBTOTAL(9,$A$22:A415)</f>
        <v>334</v>
      </c>
      <c r="C415" s="118" t="s">
        <v>304</v>
      </c>
      <c r="D415" s="103">
        <f t="shared" ref="D415:D416" si="150">E415+F415+G415+H415+I415+J415+L415+N415+P415+R415+T415+U415+V415+W415+X415+Y415+Z415+AA415+AB415+AC415+AD415+AE415</f>
        <v>12286603.369999999</v>
      </c>
      <c r="E415" s="120">
        <v>0</v>
      </c>
      <c r="F415" s="120">
        <v>0</v>
      </c>
      <c r="G415" s="120">
        <v>0</v>
      </c>
      <c r="H415" s="120">
        <v>0</v>
      </c>
      <c r="I415" s="120">
        <v>0</v>
      </c>
      <c r="J415" s="120">
        <v>0</v>
      </c>
      <c r="K415" s="128">
        <v>0</v>
      </c>
      <c r="L415" s="120">
        <v>0</v>
      </c>
      <c r="M415" s="129">
        <v>1541</v>
      </c>
      <c r="N415" s="103">
        <f>11749734.02-43003.09</f>
        <v>11706730.93</v>
      </c>
      <c r="O415" s="120">
        <v>0</v>
      </c>
      <c r="P415" s="120">
        <v>0</v>
      </c>
      <c r="Q415" s="103">
        <v>0</v>
      </c>
      <c r="R415" s="103">
        <v>0</v>
      </c>
      <c r="S415" s="120">
        <v>0</v>
      </c>
      <c r="T415" s="120">
        <v>0</v>
      </c>
      <c r="U415" s="120">
        <v>0</v>
      </c>
      <c r="V415" s="120">
        <v>0</v>
      </c>
      <c r="W415" s="120">
        <v>0</v>
      </c>
      <c r="X415" s="120">
        <v>0</v>
      </c>
      <c r="Y415" s="120">
        <v>0</v>
      </c>
      <c r="Z415" s="120">
        <v>0</v>
      </c>
      <c r="AA415" s="120">
        <v>0</v>
      </c>
      <c r="AB415" s="120">
        <v>0</v>
      </c>
      <c r="AC415" s="103">
        <f>ROUND(N415*2.14%,2)</f>
        <v>250524.04</v>
      </c>
      <c r="AD415" s="120">
        <v>329348.40000000002</v>
      </c>
      <c r="AE415" s="120">
        <v>0</v>
      </c>
      <c r="AF415" s="93">
        <v>2023</v>
      </c>
      <c r="AG415" s="93">
        <v>2023</v>
      </c>
      <c r="AH415" s="93">
        <v>2023</v>
      </c>
      <c r="AI415" s="107"/>
      <c r="AJ415" s="107"/>
      <c r="AK415" s="107"/>
      <c r="AL415" s="107"/>
      <c r="AM415" s="108" t="s">
        <v>16963</v>
      </c>
      <c r="AN415" s="108" t="s">
        <v>16969</v>
      </c>
      <c r="AO415" s="108">
        <v>0</v>
      </c>
      <c r="AP415" s="108" t="s">
        <v>16967</v>
      </c>
      <c r="AQ415" s="108" t="s">
        <v>16967</v>
      </c>
      <c r="AR415" s="108">
        <v>2015</v>
      </c>
      <c r="AS415" s="108"/>
      <c r="AT415" s="108" t="s">
        <v>16978</v>
      </c>
      <c r="AU415" s="116">
        <v>291118.3</v>
      </c>
      <c r="AV415" s="116">
        <v>2461444.4200000004</v>
      </c>
      <c r="AW415" s="108" t="s">
        <v>1072</v>
      </c>
      <c r="AX415" s="109">
        <v>4211</v>
      </c>
      <c r="AY415" s="109">
        <v>1541</v>
      </c>
      <c r="AZ415" s="108" t="s">
        <v>2968</v>
      </c>
      <c r="BA415" s="108" t="s">
        <v>17015</v>
      </c>
      <c r="BB415" s="110"/>
      <c r="BC415" s="111">
        <f t="shared" si="122"/>
        <v>0</v>
      </c>
      <c r="BJ415" s="79" t="str">
        <f>VLOOKUP(C415,BM:BO,3,FALSE)</f>
        <v>1348.500</v>
      </c>
      <c r="BM415" s="79" t="s">
        <v>3449</v>
      </c>
      <c r="BN415" s="79" t="s">
        <v>3009</v>
      </c>
      <c r="BO415" s="79" t="s">
        <v>3450</v>
      </c>
      <c r="BU415" s="79" t="s">
        <v>3449</v>
      </c>
      <c r="BV415" s="79" t="s">
        <v>3009</v>
      </c>
      <c r="BW415" s="79" t="s">
        <v>3450</v>
      </c>
      <c r="CH415" s="105">
        <f t="shared" si="135"/>
        <v>-5.8207660913467407E-10</v>
      </c>
    </row>
    <row r="416" spans="1:115" x14ac:dyDescent="0.3">
      <c r="A416" s="79">
        <v>1</v>
      </c>
      <c r="B416" s="112">
        <f>SUBTOTAL(9,$A$22:A416)</f>
        <v>335</v>
      </c>
      <c r="C416" s="118" t="s">
        <v>306</v>
      </c>
      <c r="D416" s="103">
        <f t="shared" si="150"/>
        <v>5089586.29</v>
      </c>
      <c r="E416" s="120">
        <v>0</v>
      </c>
      <c r="F416" s="120">
        <v>0</v>
      </c>
      <c r="G416" s="120">
        <v>0</v>
      </c>
      <c r="H416" s="120">
        <v>0</v>
      </c>
      <c r="I416" s="120">
        <v>0</v>
      </c>
      <c r="J416" s="120">
        <v>0</v>
      </c>
      <c r="K416" s="128">
        <v>0</v>
      </c>
      <c r="L416" s="120">
        <v>0</v>
      </c>
      <c r="M416" s="129">
        <v>653.6</v>
      </c>
      <c r="N416" s="103">
        <v>4890357.68</v>
      </c>
      <c r="O416" s="120">
        <v>0</v>
      </c>
      <c r="P416" s="120">
        <v>0</v>
      </c>
      <c r="Q416" s="103">
        <v>0</v>
      </c>
      <c r="R416" s="103">
        <v>0</v>
      </c>
      <c r="S416" s="120">
        <v>0</v>
      </c>
      <c r="T416" s="120">
        <v>0</v>
      </c>
      <c r="U416" s="120">
        <v>0</v>
      </c>
      <c r="V416" s="120">
        <v>0</v>
      </c>
      <c r="W416" s="120">
        <v>0</v>
      </c>
      <c r="X416" s="120">
        <v>0</v>
      </c>
      <c r="Y416" s="120">
        <v>0</v>
      </c>
      <c r="Z416" s="120">
        <v>0</v>
      </c>
      <c r="AA416" s="120">
        <v>0</v>
      </c>
      <c r="AB416" s="120">
        <v>0</v>
      </c>
      <c r="AC416" s="103">
        <f>ROUND(N416*2.14%,2)</f>
        <v>104653.65</v>
      </c>
      <c r="AD416" s="103">
        <v>94574.96</v>
      </c>
      <c r="AE416" s="120">
        <v>0</v>
      </c>
      <c r="AF416" s="93">
        <v>2023</v>
      </c>
      <c r="AG416" s="93">
        <v>2023</v>
      </c>
      <c r="AH416" s="93">
        <v>2023</v>
      </c>
      <c r="AI416" s="107"/>
      <c r="AJ416" s="107"/>
      <c r="AK416" s="107"/>
      <c r="AL416" s="107"/>
      <c r="AM416" s="108" t="s">
        <v>16952</v>
      </c>
      <c r="AN416" s="108" t="s">
        <v>16952</v>
      </c>
      <c r="AO416" s="108">
        <v>0</v>
      </c>
      <c r="AP416" s="108" t="s">
        <v>16954</v>
      </c>
      <c r="AQ416" s="108" t="s">
        <v>16969</v>
      </c>
      <c r="AR416" s="108">
        <v>0</v>
      </c>
      <c r="AS416" s="108"/>
      <c r="AT416" s="108"/>
      <c r="AU416" s="108"/>
      <c r="AV416" s="108"/>
      <c r="AW416" s="108" t="s">
        <v>619</v>
      </c>
      <c r="AX416" s="109">
        <v>778.7</v>
      </c>
      <c r="AY416" s="109">
        <v>653.6</v>
      </c>
      <c r="AZ416" s="108" t="s">
        <v>2968</v>
      </c>
      <c r="BA416" s="108" t="s">
        <v>17015</v>
      </c>
      <c r="BB416" s="110"/>
      <c r="BC416" s="111">
        <f t="shared" si="122"/>
        <v>0</v>
      </c>
      <c r="BJ416" s="79" t="str">
        <f>VLOOKUP(C416,BM:BO,3,FALSE)</f>
        <v>нет данных</v>
      </c>
      <c r="BM416" s="79" t="s">
        <v>3451</v>
      </c>
      <c r="BN416" s="79" t="s">
        <v>2985</v>
      </c>
      <c r="BO416" s="79" t="s">
        <v>2985</v>
      </c>
      <c r="BU416" s="79" t="s">
        <v>3451</v>
      </c>
      <c r="BV416" s="79" t="s">
        <v>2985</v>
      </c>
      <c r="BW416" s="79" t="s">
        <v>2985</v>
      </c>
      <c r="CH416" s="105">
        <f t="shared" si="135"/>
        <v>3.3469405025243759E-10</v>
      </c>
    </row>
    <row r="417" spans="1:115" x14ac:dyDescent="0.3">
      <c r="B417" s="106" t="s">
        <v>17316</v>
      </c>
      <c r="C417" s="106"/>
      <c r="D417" s="102">
        <f>D418</f>
        <v>496575.67</v>
      </c>
      <c r="E417" s="103">
        <f t="shared" ref="E417:AE417" si="151">E418</f>
        <v>0</v>
      </c>
      <c r="F417" s="103">
        <f t="shared" si="151"/>
        <v>0</v>
      </c>
      <c r="G417" s="103">
        <f t="shared" si="151"/>
        <v>0</v>
      </c>
      <c r="H417" s="103">
        <f t="shared" si="151"/>
        <v>0</v>
      </c>
      <c r="I417" s="103">
        <f t="shared" si="151"/>
        <v>0</v>
      </c>
      <c r="J417" s="103">
        <f t="shared" si="151"/>
        <v>0</v>
      </c>
      <c r="K417" s="104">
        <f t="shared" si="151"/>
        <v>0</v>
      </c>
      <c r="L417" s="103">
        <f t="shared" si="151"/>
        <v>0</v>
      </c>
      <c r="M417" s="103">
        <f t="shared" si="151"/>
        <v>0</v>
      </c>
      <c r="N417" s="103">
        <f t="shared" si="151"/>
        <v>0</v>
      </c>
      <c r="O417" s="103">
        <f t="shared" si="151"/>
        <v>0</v>
      </c>
      <c r="P417" s="103">
        <f t="shared" si="151"/>
        <v>0</v>
      </c>
      <c r="Q417" s="103">
        <f t="shared" si="151"/>
        <v>0</v>
      </c>
      <c r="R417" s="103">
        <f t="shared" si="151"/>
        <v>0</v>
      </c>
      <c r="S417" s="103">
        <f t="shared" si="151"/>
        <v>0</v>
      </c>
      <c r="T417" s="103">
        <f t="shared" si="151"/>
        <v>0</v>
      </c>
      <c r="U417" s="103">
        <f t="shared" si="151"/>
        <v>0</v>
      </c>
      <c r="V417" s="103">
        <f t="shared" si="151"/>
        <v>0</v>
      </c>
      <c r="W417" s="103">
        <f t="shared" si="151"/>
        <v>0</v>
      </c>
      <c r="X417" s="103">
        <f t="shared" si="151"/>
        <v>486171.6</v>
      </c>
      <c r="Y417" s="103">
        <f t="shared" si="151"/>
        <v>0</v>
      </c>
      <c r="Z417" s="103">
        <f t="shared" si="151"/>
        <v>0</v>
      </c>
      <c r="AA417" s="103">
        <f t="shared" si="151"/>
        <v>0</v>
      </c>
      <c r="AB417" s="103">
        <f t="shared" si="151"/>
        <v>0</v>
      </c>
      <c r="AC417" s="103">
        <f t="shared" si="151"/>
        <v>10404.07</v>
      </c>
      <c r="AD417" s="103">
        <f t="shared" si="151"/>
        <v>0</v>
      </c>
      <c r="AE417" s="103">
        <f t="shared" si="151"/>
        <v>0</v>
      </c>
      <c r="AF417" s="93" t="s">
        <v>17029</v>
      </c>
      <c r="AG417" s="93" t="s">
        <v>17029</v>
      </c>
      <c r="AH417" s="93" t="s">
        <v>17029</v>
      </c>
      <c r="AI417" s="107"/>
      <c r="AJ417" s="107"/>
      <c r="AK417" s="107"/>
      <c r="AL417" s="107"/>
      <c r="AM417" s="108"/>
      <c r="AN417" s="108"/>
      <c r="AO417" s="108"/>
      <c r="AP417" s="108"/>
      <c r="AQ417" s="108"/>
      <c r="AR417" s="108"/>
      <c r="AS417" s="108"/>
      <c r="AT417" s="108"/>
      <c r="AU417" s="108"/>
      <c r="AV417" s="108"/>
      <c r="AW417" s="108"/>
      <c r="AX417" s="109"/>
      <c r="AY417" s="109"/>
      <c r="AZ417" s="108"/>
      <c r="BA417" s="108"/>
      <c r="BB417" s="110"/>
      <c r="BC417" s="111"/>
      <c r="CH417" s="105">
        <f t="shared" si="135"/>
        <v>7.2759576141834259E-12</v>
      </c>
    </row>
    <row r="418" spans="1:115" s="124" customFormat="1" x14ac:dyDescent="0.3">
      <c r="A418" s="79">
        <v>1</v>
      </c>
      <c r="B418" s="112">
        <f>SUBTOTAL(9,$A$22:A418)</f>
        <v>336</v>
      </c>
      <c r="C418" s="101" t="s">
        <v>16901</v>
      </c>
      <c r="D418" s="103">
        <f>E418+F418+G418+H418+I418+J418+L418+N418+P418+R418+T418+U418+V418+W418+X418+Y418+Z418+AA418+AB418+AC418+AD418+AE418</f>
        <v>496575.67</v>
      </c>
      <c r="E418" s="121">
        <v>0</v>
      </c>
      <c r="F418" s="121">
        <v>0</v>
      </c>
      <c r="G418" s="121">
        <v>0</v>
      </c>
      <c r="H418" s="121">
        <v>0</v>
      </c>
      <c r="I418" s="121">
        <v>0</v>
      </c>
      <c r="J418" s="121">
        <v>0</v>
      </c>
      <c r="K418" s="131">
        <v>0</v>
      </c>
      <c r="L418" s="121">
        <v>0</v>
      </c>
      <c r="M418" s="121">
        <v>0</v>
      </c>
      <c r="N418" s="121">
        <v>0</v>
      </c>
      <c r="O418" s="121">
        <v>0</v>
      </c>
      <c r="P418" s="121">
        <v>0</v>
      </c>
      <c r="Q418" s="121">
        <v>0</v>
      </c>
      <c r="R418" s="121">
        <v>0</v>
      </c>
      <c r="S418" s="121">
        <v>0</v>
      </c>
      <c r="T418" s="121">
        <v>0</v>
      </c>
      <c r="U418" s="121">
        <v>0</v>
      </c>
      <c r="V418" s="121">
        <v>0</v>
      </c>
      <c r="W418" s="121">
        <v>0</v>
      </c>
      <c r="X418" s="121">
        <v>486171.6</v>
      </c>
      <c r="Y418" s="121">
        <v>0</v>
      </c>
      <c r="Z418" s="121">
        <v>0</v>
      </c>
      <c r="AA418" s="121">
        <v>0</v>
      </c>
      <c r="AB418" s="121">
        <v>0</v>
      </c>
      <c r="AC418" s="146">
        <f>ROUND(N418*2.14%,2)+ROUND(E418*2.14%,2)+ROUND(F418*2.14%,2)+ROUND(G418*2.14%,2)+ROUND(H418*2.14%,2)+ROUND(I418*2.14%,2)+ROUND(J418*2.14%,2)+ROUND(L418*2.14%,2)+ROUND(P418*2.14%,2)+ROUND(R418*2.14%,2)+ROUND(T418*2.14%,2)+ROUND(U418*2.14%,2)+ROUND(V418*2.14%,2)+ROUND(W418*2.14%,2)+ROUND(X418*2.14%,2)+ROUND(Y418*2.14%,2)+ROUND(Z418*2.14%,2)+ROUND(AA418*2.14%,2)+ROUND(AB418*2.14%,2)</f>
        <v>10404.07</v>
      </c>
      <c r="AD418" s="121">
        <v>0</v>
      </c>
      <c r="AE418" s="121">
        <v>0</v>
      </c>
      <c r="AF418" s="122" t="s">
        <v>17055</v>
      </c>
      <c r="AG418" s="122">
        <v>2023</v>
      </c>
      <c r="AH418" s="123">
        <v>2023</v>
      </c>
      <c r="AT418" s="124" t="e">
        <f>VLOOKUP(C418,AW:AX,2,FALSE)</f>
        <v>#N/A</v>
      </c>
      <c r="BW418" s="125"/>
      <c r="CA418" s="124" t="e">
        <f>VLOOKUP(C418,CB:CC,2,FALSE)</f>
        <v>#N/A</v>
      </c>
      <c r="CE418" s="124" t="e">
        <f>VLOOKUP(C418,CF:CG,2,FALSE)</f>
        <v>#N/A</v>
      </c>
      <c r="CH418" s="105">
        <f t="shared" si="135"/>
        <v>7.2759576141834259E-12</v>
      </c>
      <c r="CL418" s="124" t="e">
        <f>VLOOKUP(C418,CM:CN,2,FALSE)</f>
        <v>#N/A</v>
      </c>
      <c r="DK418" s="124" t="e">
        <f>VLOOKUP(C418,DL:DM,2,FALSE)</f>
        <v>#N/A</v>
      </c>
    </row>
    <row r="419" spans="1:115" x14ac:dyDescent="0.3">
      <c r="B419" s="101" t="s">
        <v>17209</v>
      </c>
      <c r="C419" s="118"/>
      <c r="D419" s="102">
        <f>D420+D464+D469+D484+D495+D508+D512+D515+D518+D527+D529+D531+D533+D535+D537+D539+D545+D547+D549+D551+D559+D561+D563+D566+D568+D571+D576+D579+D581+D583+D585+D587+D590+D592+D595+D597+D600+D602+D604+D606+D609+D612+D615+D617+D619+D621+D623+D625+D627+D630+D553</f>
        <v>982659277.41000009</v>
      </c>
      <c r="E419" s="103">
        <f>E420+E464+E469+E484+E495+E508+E512+E515+E518+E527+E529+E531+E533+E535+E537+E539+E545+E547+E549+E551+E559+E561+E563+E566+E568+E571+E576+E579+E581+E583+E585+E587+E590+E592+E595+E597+E600+E602+E604+E606+E609+E612+E615+E617+E619+E621+E623+E625+E627+E630+E553</f>
        <v>454567.5</v>
      </c>
      <c r="F419" s="103">
        <f>F420+F464+F469+F484+F495+F508+F512+F515+F518+F527+F529+F531+F533+F535+F537+F539+F545+F547+F549+F551+F559+F561+F563+F566+F568+F571+F576+F579+F581+F583+F585+F587+F590+F592+F595+F597+F600+F602+F604+F606+F609+F612+F615+F617+F619+F621+F623+F625+F627+F630+F553</f>
        <v>0</v>
      </c>
      <c r="G419" s="103">
        <f>G420+G464+G469+G484+G495+G508+G512+G515+G518+G527+G529+G531+G533+G535+G537+G539+G545+G547+G549+G551+G559+G561+G563+G566+G568+G571+G576+G579+G581+G583+G585+G587+G590+G592+G595+G597+G600+G602+G604+G606+G609+G612+G615+G617+G619+G621+G623+G625+G627+G630+G553</f>
        <v>1609152.47</v>
      </c>
      <c r="H419" s="103">
        <f>H420+H464+H469+H484+H495+H508+H512+H515+H518+H527+H529+H531+H533+H535+H537+H539+H545+H547+H549+H551+H559+H561+H563+H566+H568+H571+H576+H579+H581+H583+H585+H587+H590+H592+H595+H597+H600+H602+H604+H606+H609+H612+H615+H617+H619+H621+H623+H625+H627+H630+H553</f>
        <v>204403.04</v>
      </c>
      <c r="I419" s="103">
        <f>I420+I464+I469+I484+I495+I508+I512+I515+I518+I527+I529+I531+I533+I535+I537+I539+I545+I547+I549+I551+I559+I561+I563+I566+I568+I571+I576+I579+I581+I583+I585+I587+I590+I592+I595+I597+I600+I602+I604+I606+I609+I612+I615+I617+I619+I621+I623+I625+I627+I630+I553</f>
        <v>700515.74</v>
      </c>
      <c r="J419" s="103">
        <f>J420+J464+J469+J484+J495+J508+J512+J515+J518+J527+J529+J531+J533+J535+J537+J539+J545+J547+J549+J551+J559+J561+J563+J566+J568+J571+J576+J579+J581+J583+J585+J587+J590+J592+J595+J597+J600+J602+J604+J606+J609+J612+J615+J617+J619+J621+J623+J625+J627+J630+J553</f>
        <v>0</v>
      </c>
      <c r="K419" s="104">
        <f>K420+K464+K469+K484+K495+K508+K512+K515+K518+K527+K529+K531+K533+K535+K537+K539+K545+K547+K549+K551+K559+K561+K563+K566+K568+K571+K576+K579+K581+K583+K585+K587+K590+K592+K595+K597+K600+K602+K604+K606+K609+K612+K615+K617+K619+K621+K623+K625+K627+K630+K553</f>
        <v>13</v>
      </c>
      <c r="L419" s="103">
        <f>L420+L464+L469+L484+L495+L508+L512+L515+L518+L527+L529+L531+L533+L535+L537+L539+L545+L547+L549+L551+L559+L561+L563+L566+L568+L571+L576+L579+L581+L583+L585+L587+L590+L592+L595+L597+L600+L602+L604+L606+L609+L612+L615+L617+L619+L621+L623+L625+L627+L630+L553</f>
        <v>29996592.91</v>
      </c>
      <c r="M419" s="103">
        <f>M420+M464+M469+M484+M495+M508+M512+M515+M518+M527+M529+M531+M533+M535+M537+M539+M545+M547+M549+M551+M559+M561+M563+M566+M568+M571+M576+M579+M581+M583+M585+M587+M590+M592+M595+M597+M600+M602+M604+M606+M609+M612+M615+M617+M619+M621+M623+M625+M627+M630+M553</f>
        <v>103193.14</v>
      </c>
      <c r="N419" s="103">
        <f>N420+N464+N469+N484+N495+N508+N512+N515+N518+N527+N529+N531+N533+N535+N537+N539+N545+N547+N549+N551+N559+N561+N563+N566+N568+N571+N576+N579+N581+N583+N585+N587+N590+N592+N595+N597+N600+N602+N604+N606+N609+N612+N615+N617+N619+N621+N623+N625+N627+N630+N553</f>
        <v>817744039.45999992</v>
      </c>
      <c r="O419" s="103">
        <f>O420+O464+O469+O484+O495+O508+O512+O515+O518+O527+O529+O531+O533+O535+O537+O539+O545+O547+O549+O551+O559+O561+O563+O566+O568+O571+O576+O579+O581+O583+O585+O587+O590+O592+O595+O597+O600+O602+O604+O606+O609+O612+O615+O617+O619+O621+O623+O625+O627+O630+O553</f>
        <v>0</v>
      </c>
      <c r="P419" s="103">
        <f>P420+P464+P469+P484+P495+P508+P512+P515+P518+P527+P529+P531+P533+P535+P537+P539+P545+P547+P549+P551+P559+P561+P563+P566+P568+P571+P576+P579+P581+P583+P585+P587+P590+P592+P595+P597+P600+P602+P604+P606+P609+P612+P615+P617+P619+P621+P623+P625+P627+P630+P553</f>
        <v>0</v>
      </c>
      <c r="Q419" s="103">
        <f>Q420+Q464+Q469+Q484+Q495+Q508+Q512+Q515+Q518+Q527+Q529+Q531+Q533+Q535+Q537+Q539+Q545+Q547+Q549+Q551+Q559+Q561+Q563+Q566+Q568+Q571+Q576+Q579+Q581+Q583+Q585+Q587+Q590+Q592+Q595+Q597+Q600+Q602+Q604+Q606+Q609+Q612+Q615+Q617+Q619+Q621+Q623+Q625+Q627+Q630+Q553</f>
        <v>13417.2</v>
      </c>
      <c r="R419" s="103">
        <f>R420+R464+R469+R484+R495+R508+R512+R515+R518+R527+R529+R531+R533+R535+R537+R539+R545+R547+R549+R551+R559+R561+R563+R566+R568+R571+R576+R579+R581+R583+R585+R587+R590+R592+R595+R597+R600+R602+R604+R606+R609+R612+R615+R617+R619+R621+R623+R625+R627+R630+R553</f>
        <v>60306332.689999998</v>
      </c>
      <c r="S419" s="103">
        <f>S420+S464+S469+S484+S495+S508+S512+S515+S518+S527+S529+S531+S533+S535+S537+S539+S545+S547+S549+S551+S559+S561+S563+S566+S568+S571+S576+S579+S581+S583+S585+S587+S590+S592+S595+S597+S600+S602+S604+S606+S609+S612+S615+S617+S619+S621+S623+S625+S627+S630+S553</f>
        <v>198</v>
      </c>
      <c r="T419" s="103">
        <f>T420+T464+T469+T484+T495+T508+T512+T515+T518+T527+T529+T531+T533+T535+T537+T539+T545+T547+T549+T551+T559+T561+T563+T566+T568+T571+T576+T579+T581+T583+T585+T587+T590+T592+T595+T597+T600+T602+T604+T606+T609+T612+T615+T617+T619+T621+T623+T625+T627+T630+T553</f>
        <v>14618143.52</v>
      </c>
      <c r="U419" s="103">
        <f>U420+U464+U469+U484+U495+U508+U512+U515+U518+U527+U529+U531+U533+U535+U537+U539+U545+U547+U549+U551+U559+U561+U563+U566+U568+U571+U576+U579+U581+U583+U585+U587+U590+U592+U595+U597+U600+U602+U604+U606+U609+U612+U615+U617+U619+U621+U623+U625+U627+U630+U553</f>
        <v>10804284.880000001</v>
      </c>
      <c r="V419" s="103">
        <f>V420+V464+V469+V484+V495+V508+V512+V515+V518+V527+V529+V531+V533+V535+V537+V539+V545+V547+V549+V551+V559+V561+V563+V566+V568+V571+V576+V579+V581+V583+V585+V587+V590+V592+V595+V597+V600+V602+V604+V606+V609+V612+V615+V617+V619+V621+V623+V625+V627+V630+V553</f>
        <v>0</v>
      </c>
      <c r="W419" s="103">
        <f>W420+W464+W469+W484+W495+W508+W512+W515+W518+W527+W529+W531+W533+W535+W537+W539+W545+W547+W549+W551+W559+W561+W563+W566+W568+W571+W576+W579+W581+W583+W585+W587+W590+W592+W595+W597+W600+W602+W604+W606+W609+W612+W615+W617+W619+W621+W623+W625+W627+W630+W553</f>
        <v>0</v>
      </c>
      <c r="X419" s="103">
        <f>X420+X464+X469+X484+X495+X508+X512+X515+X518+X527+X529+X531+X533+X535+X537+X539+X545+X547+X549+X551+X559+X561+X563+X566+X568+X571+X576+X579+X581+X583+X585+X587+X590+X592+X595+X597+X600+X602+X604+X606+X609+X612+X615+X617+X619+X621+X623+X625+X627+X630+X553</f>
        <v>0</v>
      </c>
      <c r="Y419" s="103">
        <f>Y420+Y464+Y469+Y484+Y495+Y508+Y512+Y515+Y518+Y527+Y529+Y531+Y533+Y535+Y537+Y539+Y545+Y547+Y549+Y551+Y559+Y561+Y563+Y566+Y568+Y571+Y576+Y579+Y581+Y583+Y585+Y587+Y590+Y592+Y595+Y597+Y600+Y602+Y604+Y606+Y609+Y612+Y615+Y617+Y619+Y621+Y623+Y625+Y627+Y630+Y553</f>
        <v>0</v>
      </c>
      <c r="Z419" s="103">
        <f>Z420+Z464+Z469+Z484+Z495+Z508+Z512+Z515+Z518+Z527+Z529+Z531+Z533+Z535+Z537+Z539+Z545+Z547+Z549+Z551+Z559+Z561+Z563+Z566+Z568+Z571+Z576+Z579+Z581+Z583+Z585+Z587+Z590+Z592+Z595+Z597+Z600+Z602+Z604+Z606+Z609+Z612+Z615+Z617+Z619+Z621+Z623+Z625+Z627+Z630+Z553</f>
        <v>0</v>
      </c>
      <c r="AA419" s="103">
        <f>AA420+AA464+AA469+AA484+AA495+AA508+AA512+AA515+AA518+AA527+AA529+AA531+AA533+AA535+AA537+AA539+AA545+AA547+AA549+AA551+AA559+AA561+AA563+AA566+AA568+AA571+AA576+AA579+AA581+AA583+AA585+AA587+AA590+AA592+AA595+AA597+AA600+AA602+AA604+AA606+AA609+AA612+AA615+AA617+AA619+AA621+AA623+AA625+AA627+AA630+AA553</f>
        <v>0</v>
      </c>
      <c r="AB419" s="103">
        <f>AB420+AB464+AB469+AB484+AB495+AB508+AB512+AB515+AB518+AB527+AB529+AB531+AB533+AB535+AB537+AB539+AB545+AB547+AB549+AB551+AB559+AB561+AB563+AB566+AB568+AB571+AB576+AB579+AB581+AB583+AB585+AB587+AB590+AB592+AB595+AB597+AB600+AB602+AB604+AB606+AB609+AB612+AB615+AB617+AB619+AB621+AB623+AB625+AB627+AB630+AB553</f>
        <v>0</v>
      </c>
      <c r="AC419" s="103">
        <f>AC420+AC464+AC469+AC484+AC495+AC508+AC512+AC515+AC518+AC527+AC529+AC531+AC533+AC535+AC537+AC539+AC545+AC547+AC549+AC551+AC559+AC561+AC563+AC566+AC568+AC571+AC576+AC579+AC581+AC583+AC585+AC587+AC590+AC592+AC595+AC597+AC600+AC602+AC604+AC606+AC609+AC612+AC615+AC617+AC619+AC621+AC623+AC625+AC627+AC630+AC553</f>
        <v>19871245.199999996</v>
      </c>
      <c r="AD419" s="103">
        <f>AD420+AD464+AD469+AD484+AD495+AD508+AD512+AD515+AD518+AD527+AD529+AD531+AD533+AD535+AD537+AD539+AD545+AD547+AD549+AD551+AD559+AD561+AD563+AD566+AD568+AD571+AD576+AD579+AD581+AD583+AD585+AD587+AD590+AD592+AD595+AD597+AD600+AD602+AD604+AD606+AD609+AD612+AD615+AD617+AD619+AD621+AD623+AD625+AD627+AD630+AD553</f>
        <v>25510000</v>
      </c>
      <c r="AE419" s="103">
        <f>AE420+AE464+AE469+AE484+AE495+AE508+AE512+AE515+AE518+AE527+AE529+AE531+AE533+AE535+AE537+AE539+AE545+AE547+AE549+AE551+AE559+AE561+AE563+AE566+AE568+AE571+AE576+AE579+AE581+AE583+AE585+AE587+AE590+AE592+AE595+AE597+AE600+AE602+AE604+AE606+AE609+AE612+AE615+AE617+AE619+AE621+AE623+AE625+AE627+AE630+AE553</f>
        <v>840000</v>
      </c>
      <c r="AF419" s="93" t="s">
        <v>17029</v>
      </c>
      <c r="AG419" s="93" t="s">
        <v>17029</v>
      </c>
      <c r="AH419" s="93" t="s">
        <v>17029</v>
      </c>
      <c r="AI419" s="107"/>
      <c r="AJ419" s="107"/>
      <c r="AK419" s="107"/>
      <c r="AL419" s="107"/>
      <c r="AM419" s="108"/>
      <c r="AN419" s="108"/>
      <c r="AO419" s="108"/>
      <c r="AP419" s="108"/>
      <c r="AQ419" s="108"/>
      <c r="AR419" s="108"/>
      <c r="AS419" s="108"/>
      <c r="AT419" s="108"/>
      <c r="AU419" s="108"/>
      <c r="AV419" s="108"/>
      <c r="AW419" s="108"/>
      <c r="AX419" s="109"/>
      <c r="AY419" s="109"/>
      <c r="AZ419" s="108"/>
      <c r="BA419" s="108"/>
      <c r="BB419" s="110"/>
      <c r="BC419" s="111"/>
      <c r="CH419" s="105">
        <f t="shared" si="135"/>
        <v>2.0861625671386719E-7</v>
      </c>
    </row>
    <row r="420" spans="1:115" x14ac:dyDescent="0.3">
      <c r="B420" s="106" t="s">
        <v>71</v>
      </c>
      <c r="C420" s="106"/>
      <c r="D420" s="102">
        <f>SUM(D421:D463)</f>
        <v>250558681.49000001</v>
      </c>
      <c r="E420" s="103">
        <f t="shared" ref="E420:AE420" si="152">SUM(E421:E463)</f>
        <v>0</v>
      </c>
      <c r="F420" s="103">
        <f t="shared" si="152"/>
        <v>0</v>
      </c>
      <c r="G420" s="103">
        <f t="shared" si="152"/>
        <v>0</v>
      </c>
      <c r="H420" s="103">
        <f t="shared" si="152"/>
        <v>0</v>
      </c>
      <c r="I420" s="103">
        <f t="shared" si="152"/>
        <v>0</v>
      </c>
      <c r="J420" s="103">
        <f t="shared" si="152"/>
        <v>0</v>
      </c>
      <c r="K420" s="104">
        <f t="shared" si="152"/>
        <v>1</v>
      </c>
      <c r="L420" s="103">
        <f t="shared" si="152"/>
        <v>2259447.8199999998</v>
      </c>
      <c r="M420" s="103">
        <f t="shared" si="152"/>
        <v>29378.299999999996</v>
      </c>
      <c r="N420" s="103">
        <f t="shared" si="152"/>
        <v>213654739.73000002</v>
      </c>
      <c r="O420" s="103">
        <f t="shared" si="152"/>
        <v>0</v>
      </c>
      <c r="P420" s="103">
        <f t="shared" si="152"/>
        <v>0</v>
      </c>
      <c r="Q420" s="103">
        <f t="shared" si="152"/>
        <v>4240.5</v>
      </c>
      <c r="R420" s="103">
        <f t="shared" si="152"/>
        <v>22526258.149999999</v>
      </c>
      <c r="S420" s="103">
        <f t="shared" si="152"/>
        <v>0</v>
      </c>
      <c r="T420" s="103">
        <f t="shared" si="152"/>
        <v>0</v>
      </c>
      <c r="U420" s="103">
        <f t="shared" si="152"/>
        <v>0</v>
      </c>
      <c r="V420" s="103">
        <f t="shared" si="152"/>
        <v>0</v>
      </c>
      <c r="W420" s="103">
        <f t="shared" si="152"/>
        <v>0</v>
      </c>
      <c r="X420" s="103">
        <f t="shared" si="152"/>
        <v>0</v>
      </c>
      <c r="Y420" s="103">
        <f t="shared" si="152"/>
        <v>0</v>
      </c>
      <c r="Z420" s="103">
        <f t="shared" si="152"/>
        <v>0</v>
      </c>
      <c r="AA420" s="103">
        <f t="shared" si="152"/>
        <v>0</v>
      </c>
      <c r="AB420" s="103">
        <f t="shared" si="152"/>
        <v>0</v>
      </c>
      <c r="AC420" s="103">
        <f t="shared" si="152"/>
        <v>5108235.7899999982</v>
      </c>
      <c r="AD420" s="103">
        <f t="shared" si="152"/>
        <v>7010000</v>
      </c>
      <c r="AE420" s="103">
        <f t="shared" si="152"/>
        <v>0</v>
      </c>
      <c r="AF420" s="93" t="s">
        <v>17029</v>
      </c>
      <c r="AG420" s="93" t="s">
        <v>17029</v>
      </c>
      <c r="AH420" s="93" t="s">
        <v>17029</v>
      </c>
      <c r="AI420" s="107"/>
      <c r="AJ420" s="107"/>
      <c r="AK420" s="107"/>
      <c r="AL420" s="107"/>
      <c r="AM420" s="108"/>
      <c r="AN420" s="108"/>
      <c r="AO420" s="108"/>
      <c r="AP420" s="108"/>
      <c r="AQ420" s="108"/>
      <c r="AR420" s="108"/>
      <c r="AS420" s="108"/>
      <c r="AT420" s="108"/>
      <c r="AU420" s="108"/>
      <c r="AV420" s="108"/>
      <c r="AW420" s="108"/>
      <c r="AX420" s="109"/>
      <c r="AY420" s="109"/>
      <c r="AZ420" s="108"/>
      <c r="BA420" s="108"/>
      <c r="BB420" s="110"/>
      <c r="BC420" s="111">
        <f t="shared" ref="BC420:BC464" si="153">AY420-M420</f>
        <v>-29378.299999999996</v>
      </c>
      <c r="BJ420" s="79" t="e">
        <f>VLOOKUP(C420,BM:BO,3,FALSE)</f>
        <v>#N/A</v>
      </c>
      <c r="BM420" s="79" t="s">
        <v>613</v>
      </c>
      <c r="BN420" s="79" t="s">
        <v>16995</v>
      </c>
      <c r="BO420" s="79" t="s">
        <v>3106</v>
      </c>
      <c r="BU420" s="79" t="s">
        <v>613</v>
      </c>
      <c r="BV420" s="79" t="s">
        <v>16995</v>
      </c>
      <c r="BW420" s="79" t="s">
        <v>3106</v>
      </c>
      <c r="CH420" s="105">
        <f t="shared" si="135"/>
        <v>9.3132257461547852E-10</v>
      </c>
    </row>
    <row r="421" spans="1:115" x14ac:dyDescent="0.3">
      <c r="A421" s="79">
        <v>1</v>
      </c>
      <c r="B421" s="112">
        <f>SUBTOTAL(9,$A$421:A421)</f>
        <v>1</v>
      </c>
      <c r="C421" s="118" t="s">
        <v>108</v>
      </c>
      <c r="D421" s="103">
        <f t="shared" ref="D421:D462" si="154">E421+F421+G421+H421+I421+J421+L421+N421+P421+R421+T421+U421+V421+W421+X421+Y421+Z421+AA421+AB421+AC421+AD421+AE421</f>
        <v>2065079.27</v>
      </c>
      <c r="E421" s="120">
        <v>0</v>
      </c>
      <c r="F421" s="120">
        <v>0</v>
      </c>
      <c r="G421" s="120">
        <v>0</v>
      </c>
      <c r="H421" s="120">
        <v>0</v>
      </c>
      <c r="I421" s="120">
        <v>0</v>
      </c>
      <c r="J421" s="120">
        <v>0</v>
      </c>
      <c r="K421" s="128">
        <v>0</v>
      </c>
      <c r="L421" s="120">
        <v>0</v>
      </c>
      <c r="M421" s="103">
        <v>252</v>
      </c>
      <c r="N421" s="103">
        <v>1845583.78</v>
      </c>
      <c r="O421" s="120">
        <v>0</v>
      </c>
      <c r="P421" s="120">
        <v>0</v>
      </c>
      <c r="Q421" s="103">
        <v>0</v>
      </c>
      <c r="R421" s="103">
        <v>0</v>
      </c>
      <c r="S421" s="120">
        <v>0</v>
      </c>
      <c r="T421" s="120">
        <v>0</v>
      </c>
      <c r="U421" s="120">
        <v>0</v>
      </c>
      <c r="V421" s="120">
        <v>0</v>
      </c>
      <c r="W421" s="120">
        <v>0</v>
      </c>
      <c r="X421" s="120">
        <v>0</v>
      </c>
      <c r="Y421" s="120">
        <v>0</v>
      </c>
      <c r="Z421" s="120">
        <v>0</v>
      </c>
      <c r="AA421" s="120">
        <v>0</v>
      </c>
      <c r="AB421" s="120">
        <v>0</v>
      </c>
      <c r="AC421" s="103">
        <f t="shared" ref="AC421:AC439" si="155">ROUND(N421*2.14%,2)</f>
        <v>39495.49</v>
      </c>
      <c r="AD421" s="103">
        <v>180000</v>
      </c>
      <c r="AE421" s="120">
        <v>0</v>
      </c>
      <c r="AF421" s="93">
        <v>2024</v>
      </c>
      <c r="AG421" s="93">
        <v>2024</v>
      </c>
      <c r="AH421" s="93">
        <v>2024</v>
      </c>
      <c r="AI421" s="107"/>
      <c r="AJ421" s="107"/>
      <c r="AK421" s="107"/>
      <c r="AL421" s="107"/>
      <c r="AM421" s="108" t="s">
        <v>16965</v>
      </c>
      <c r="AN421" s="108" t="s">
        <v>16962</v>
      </c>
      <c r="AO421" s="108">
        <v>0</v>
      </c>
      <c r="AP421" s="108" t="s">
        <v>16963</v>
      </c>
      <c r="AQ421" s="108" t="s">
        <v>16969</v>
      </c>
      <c r="AR421" s="108">
        <v>0</v>
      </c>
      <c r="AS421" s="108"/>
      <c r="AT421" s="108"/>
      <c r="AU421" s="108"/>
      <c r="AV421" s="108"/>
      <c r="AW421" s="108" t="s">
        <v>664</v>
      </c>
      <c r="AX421" s="109">
        <v>267.60000000000002</v>
      </c>
      <c r="AY421" s="109">
        <v>252</v>
      </c>
      <c r="AZ421" s="108" t="s">
        <v>17018</v>
      </c>
      <c r="BA421" s="108" t="s">
        <v>627</v>
      </c>
      <c r="BB421" s="110"/>
      <c r="BC421" s="111">
        <f t="shared" si="153"/>
        <v>0</v>
      </c>
      <c r="BJ421" s="79" t="str">
        <f>VLOOKUP(C421,BM:BO,3,FALSE)</f>
        <v>180.000</v>
      </c>
      <c r="BM421" s="79" t="s">
        <v>3107</v>
      </c>
      <c r="BN421" s="79" t="s">
        <v>721</v>
      </c>
      <c r="BO421" s="79" t="s">
        <v>3108</v>
      </c>
      <c r="BU421" s="79" t="s">
        <v>3107</v>
      </c>
      <c r="BV421" s="79" t="s">
        <v>721</v>
      </c>
      <c r="BW421" s="79" t="s">
        <v>3108</v>
      </c>
      <c r="CH421" s="105">
        <f t="shared" si="135"/>
        <v>0</v>
      </c>
    </row>
    <row r="422" spans="1:115" x14ac:dyDescent="0.3">
      <c r="A422" s="79">
        <v>1</v>
      </c>
      <c r="B422" s="112">
        <f>SUBTOTAL(9,$A$421:A422)</f>
        <v>2</v>
      </c>
      <c r="C422" s="118" t="s">
        <v>109</v>
      </c>
      <c r="D422" s="103">
        <f t="shared" si="154"/>
        <v>11071119.41</v>
      </c>
      <c r="E422" s="120">
        <v>0</v>
      </c>
      <c r="F422" s="120">
        <v>0</v>
      </c>
      <c r="G422" s="120">
        <v>0</v>
      </c>
      <c r="H422" s="120">
        <v>0</v>
      </c>
      <c r="I422" s="120">
        <v>0</v>
      </c>
      <c r="J422" s="120">
        <v>0</v>
      </c>
      <c r="K422" s="128">
        <v>0</v>
      </c>
      <c r="L422" s="120">
        <v>0</v>
      </c>
      <c r="M422" s="103">
        <v>1351</v>
      </c>
      <c r="N422" s="103">
        <v>10613980.23</v>
      </c>
      <c r="O422" s="120">
        <v>0</v>
      </c>
      <c r="P422" s="120">
        <v>0</v>
      </c>
      <c r="Q422" s="103">
        <v>0</v>
      </c>
      <c r="R422" s="103">
        <v>0</v>
      </c>
      <c r="S422" s="120">
        <v>0</v>
      </c>
      <c r="T422" s="120">
        <v>0</v>
      </c>
      <c r="U422" s="120">
        <v>0</v>
      </c>
      <c r="V422" s="120">
        <v>0</v>
      </c>
      <c r="W422" s="120">
        <v>0</v>
      </c>
      <c r="X422" s="120">
        <v>0</v>
      </c>
      <c r="Y422" s="120">
        <v>0</v>
      </c>
      <c r="Z422" s="120">
        <v>0</v>
      </c>
      <c r="AA422" s="120">
        <v>0</v>
      </c>
      <c r="AB422" s="120">
        <v>0</v>
      </c>
      <c r="AC422" s="103">
        <f t="shared" si="155"/>
        <v>227139.18</v>
      </c>
      <c r="AD422" s="103">
        <v>230000</v>
      </c>
      <c r="AE422" s="120">
        <v>0</v>
      </c>
      <c r="AF422" s="93">
        <v>2024</v>
      </c>
      <c r="AG422" s="93">
        <v>2024</v>
      </c>
      <c r="AH422" s="93">
        <v>2024</v>
      </c>
      <c r="AI422" s="107"/>
      <c r="AJ422" s="107"/>
      <c r="AK422" s="107"/>
      <c r="AL422" s="107"/>
      <c r="AM422" s="108" t="s">
        <v>16965</v>
      </c>
      <c r="AN422" s="108" t="s">
        <v>16962</v>
      </c>
      <c r="AO422" s="108">
        <v>2018</v>
      </c>
      <c r="AP422" s="108" t="s">
        <v>16962</v>
      </c>
      <c r="AQ422" s="108" t="s">
        <v>16960</v>
      </c>
      <c r="AR422" s="108" t="s">
        <v>16967</v>
      </c>
      <c r="AS422" s="108"/>
      <c r="AT422" s="108" t="s">
        <v>16978</v>
      </c>
      <c r="AU422" s="116">
        <v>1511199.48</v>
      </c>
      <c r="AV422" s="116">
        <v>2992445.51</v>
      </c>
      <c r="AW422" s="108" t="s">
        <v>623</v>
      </c>
      <c r="AX422" s="109">
        <v>6095</v>
      </c>
      <c r="AY422" s="109">
        <v>1351</v>
      </c>
      <c r="AZ422" s="108" t="s">
        <v>17021</v>
      </c>
      <c r="BA422" s="108" t="s">
        <v>17015</v>
      </c>
      <c r="BB422" s="110"/>
      <c r="BC422" s="111">
        <f t="shared" si="153"/>
        <v>0</v>
      </c>
      <c r="BJ422" s="79" t="str">
        <f>VLOOKUP(C422,BM:BO,3,FALSE)</f>
        <v>1229.500</v>
      </c>
      <c r="BM422" s="79" t="s">
        <v>3109</v>
      </c>
      <c r="BN422" s="79" t="s">
        <v>3256</v>
      </c>
      <c r="BO422" s="79" t="s">
        <v>3110</v>
      </c>
      <c r="BU422" s="79" t="s">
        <v>3109</v>
      </c>
      <c r="BV422" s="79" t="s">
        <v>3256</v>
      </c>
      <c r="BW422" s="79" t="s">
        <v>3110</v>
      </c>
      <c r="CH422" s="105">
        <f t="shared" si="135"/>
        <v>-2.9103830456733704E-10</v>
      </c>
    </row>
    <row r="423" spans="1:115" x14ac:dyDescent="0.3">
      <c r="A423" s="79">
        <v>1</v>
      </c>
      <c r="B423" s="112">
        <f>SUBTOTAL(9,$A$421:A423)</f>
        <v>3</v>
      </c>
      <c r="C423" s="118" t="s">
        <v>110</v>
      </c>
      <c r="D423" s="103">
        <f t="shared" si="154"/>
        <v>2170696.7599999998</v>
      </c>
      <c r="E423" s="120">
        <v>0</v>
      </c>
      <c r="F423" s="120">
        <v>0</v>
      </c>
      <c r="G423" s="120">
        <v>0</v>
      </c>
      <c r="H423" s="120">
        <v>0</v>
      </c>
      <c r="I423" s="120">
        <v>0</v>
      </c>
      <c r="J423" s="120">
        <v>0</v>
      </c>
      <c r="K423" s="128">
        <v>0</v>
      </c>
      <c r="L423" s="120">
        <v>0</v>
      </c>
      <c r="M423" s="103">
        <v>257</v>
      </c>
      <c r="N423" s="103">
        <v>2027312.28</v>
      </c>
      <c r="O423" s="120">
        <v>0</v>
      </c>
      <c r="P423" s="120">
        <v>0</v>
      </c>
      <c r="Q423" s="103">
        <v>0</v>
      </c>
      <c r="R423" s="103">
        <v>0</v>
      </c>
      <c r="S423" s="120">
        <v>0</v>
      </c>
      <c r="T423" s="120">
        <v>0</v>
      </c>
      <c r="U423" s="120">
        <v>0</v>
      </c>
      <c r="V423" s="120">
        <v>0</v>
      </c>
      <c r="W423" s="120">
        <v>0</v>
      </c>
      <c r="X423" s="120">
        <v>0</v>
      </c>
      <c r="Y423" s="120">
        <v>0</v>
      </c>
      <c r="Z423" s="120">
        <v>0</v>
      </c>
      <c r="AA423" s="120">
        <v>0</v>
      </c>
      <c r="AB423" s="120">
        <v>0</v>
      </c>
      <c r="AC423" s="103">
        <f t="shared" si="155"/>
        <v>43384.480000000003</v>
      </c>
      <c r="AD423" s="120">
        <v>100000</v>
      </c>
      <c r="AE423" s="120">
        <v>0</v>
      </c>
      <c r="AF423" s="93">
        <v>2024</v>
      </c>
      <c r="AG423" s="93">
        <v>2024</v>
      </c>
      <c r="AH423" s="93">
        <v>2024</v>
      </c>
      <c r="AI423" s="107"/>
      <c r="AJ423" s="107"/>
      <c r="AK423" s="107"/>
      <c r="AL423" s="107"/>
      <c r="AM423" s="108" t="s">
        <v>16952</v>
      </c>
      <c r="AN423" s="108" t="s">
        <v>16972</v>
      </c>
      <c r="AO423" s="108">
        <v>0</v>
      </c>
      <c r="AP423" s="108" t="s">
        <v>16965</v>
      </c>
      <c r="AQ423" s="108" t="s">
        <v>16971</v>
      </c>
      <c r="AR423" s="108">
        <v>0</v>
      </c>
      <c r="AS423" s="108"/>
      <c r="AT423" s="108"/>
      <c r="AU423" s="108"/>
      <c r="AV423" s="108"/>
      <c r="AW423" s="108" t="s">
        <v>664</v>
      </c>
      <c r="AX423" s="109">
        <v>299.5</v>
      </c>
      <c r="AY423" s="109">
        <v>257</v>
      </c>
      <c r="AZ423" s="108" t="s">
        <v>594</v>
      </c>
      <c r="BA423" s="108">
        <v>1959</v>
      </c>
      <c r="BB423" s="110"/>
      <c r="BC423" s="111">
        <f t="shared" si="153"/>
        <v>0</v>
      </c>
      <c r="BJ423" s="79" t="str">
        <f>VLOOKUP(C423,BM:BO,3,FALSE)</f>
        <v>272.500</v>
      </c>
      <c r="BM423" s="79" t="s">
        <v>3111</v>
      </c>
      <c r="BN423" s="79" t="s">
        <v>2985</v>
      </c>
      <c r="BO423" s="79" t="s">
        <v>2985</v>
      </c>
      <c r="BU423" s="79" t="s">
        <v>3111</v>
      </c>
      <c r="BV423" s="79" t="s">
        <v>2985</v>
      </c>
      <c r="BW423" s="79" t="s">
        <v>2985</v>
      </c>
      <c r="CH423" s="105">
        <f t="shared" si="135"/>
        <v>-2.6193447411060333E-10</v>
      </c>
    </row>
    <row r="424" spans="1:115" x14ac:dyDescent="0.3">
      <c r="A424" s="79">
        <v>1</v>
      </c>
      <c r="B424" s="112">
        <f>SUBTOTAL(9,$A$421:A424)</f>
        <v>4</v>
      </c>
      <c r="C424" s="118" t="s">
        <v>5255</v>
      </c>
      <c r="D424" s="103">
        <f t="shared" si="154"/>
        <v>8129200.9299999997</v>
      </c>
      <c r="E424" s="120">
        <v>0</v>
      </c>
      <c r="F424" s="120">
        <v>0</v>
      </c>
      <c r="G424" s="120">
        <v>0</v>
      </c>
      <c r="H424" s="120">
        <v>0</v>
      </c>
      <c r="I424" s="120">
        <v>0</v>
      </c>
      <c r="J424" s="120">
        <v>0</v>
      </c>
      <c r="K424" s="128">
        <v>0</v>
      </c>
      <c r="L424" s="120">
        <v>0</v>
      </c>
      <c r="M424" s="103">
        <v>1265</v>
      </c>
      <c r="N424" s="103">
        <f>7763071.21+195809.67</f>
        <v>7958880.8799999999</v>
      </c>
      <c r="O424" s="120">
        <v>0</v>
      </c>
      <c r="P424" s="120">
        <v>0</v>
      </c>
      <c r="Q424" s="103">
        <v>0</v>
      </c>
      <c r="R424" s="103">
        <v>0</v>
      </c>
      <c r="S424" s="120">
        <v>0</v>
      </c>
      <c r="T424" s="120">
        <v>0</v>
      </c>
      <c r="U424" s="120">
        <v>0</v>
      </c>
      <c r="V424" s="120">
        <v>0</v>
      </c>
      <c r="W424" s="120">
        <v>0</v>
      </c>
      <c r="X424" s="120">
        <v>0</v>
      </c>
      <c r="Y424" s="120">
        <v>0</v>
      </c>
      <c r="Z424" s="120">
        <v>0</v>
      </c>
      <c r="AA424" s="120">
        <v>0</v>
      </c>
      <c r="AB424" s="120">
        <v>0</v>
      </c>
      <c r="AC424" s="103">
        <f>ROUND(N424*2.14%,2)</f>
        <v>170320.05</v>
      </c>
      <c r="AD424" s="120">
        <v>0</v>
      </c>
      <c r="AE424" s="120">
        <v>0</v>
      </c>
      <c r="AF424" s="93" t="s">
        <v>17055</v>
      </c>
      <c r="AG424" s="93">
        <v>2024</v>
      </c>
      <c r="AH424" s="93">
        <v>2024</v>
      </c>
      <c r="AI424" s="107"/>
      <c r="AJ424" s="107"/>
      <c r="AK424" s="107"/>
      <c r="AL424" s="107"/>
      <c r="AM424" s="108"/>
      <c r="AN424" s="108"/>
      <c r="AO424" s="108"/>
      <c r="AP424" s="108"/>
      <c r="AQ424" s="108"/>
      <c r="AR424" s="108"/>
      <c r="AS424" s="108"/>
      <c r="AT424" s="108"/>
      <c r="AU424" s="108"/>
      <c r="AV424" s="108"/>
      <c r="AW424" s="108"/>
      <c r="AX424" s="109"/>
      <c r="AY424" s="109"/>
      <c r="AZ424" s="108"/>
      <c r="BA424" s="108"/>
      <c r="BB424" s="110"/>
      <c r="BC424" s="111"/>
      <c r="CH424" s="105">
        <f t="shared" si="135"/>
        <v>-1.7462298274040222E-10</v>
      </c>
    </row>
    <row r="425" spans="1:115" x14ac:dyDescent="0.3">
      <c r="A425" s="79">
        <v>1</v>
      </c>
      <c r="B425" s="112">
        <f>SUBTOTAL(9,$A$421:A425)</f>
        <v>5</v>
      </c>
      <c r="C425" s="118" t="s">
        <v>112</v>
      </c>
      <c r="D425" s="103">
        <f t="shared" si="154"/>
        <v>4646428.3500000006</v>
      </c>
      <c r="E425" s="120">
        <v>0</v>
      </c>
      <c r="F425" s="120">
        <v>0</v>
      </c>
      <c r="G425" s="120">
        <v>0</v>
      </c>
      <c r="H425" s="120">
        <v>0</v>
      </c>
      <c r="I425" s="120">
        <v>0</v>
      </c>
      <c r="J425" s="120">
        <v>0</v>
      </c>
      <c r="K425" s="128">
        <v>0</v>
      </c>
      <c r="L425" s="120">
        <v>0</v>
      </c>
      <c r="M425" s="103">
        <v>567</v>
      </c>
      <c r="N425" s="103">
        <v>4353268.41</v>
      </c>
      <c r="O425" s="120">
        <v>0</v>
      </c>
      <c r="P425" s="120">
        <v>0</v>
      </c>
      <c r="Q425" s="103">
        <v>0</v>
      </c>
      <c r="R425" s="103">
        <v>0</v>
      </c>
      <c r="S425" s="120">
        <v>0</v>
      </c>
      <c r="T425" s="120">
        <v>0</v>
      </c>
      <c r="U425" s="120">
        <v>0</v>
      </c>
      <c r="V425" s="120">
        <v>0</v>
      </c>
      <c r="W425" s="120">
        <v>0</v>
      </c>
      <c r="X425" s="120">
        <v>0</v>
      </c>
      <c r="Y425" s="120">
        <v>0</v>
      </c>
      <c r="Z425" s="120">
        <v>0</v>
      </c>
      <c r="AA425" s="120">
        <v>0</v>
      </c>
      <c r="AB425" s="120">
        <v>0</v>
      </c>
      <c r="AC425" s="103">
        <f t="shared" si="155"/>
        <v>93159.94</v>
      </c>
      <c r="AD425" s="103">
        <v>200000</v>
      </c>
      <c r="AE425" s="120">
        <v>0</v>
      </c>
      <c r="AF425" s="93">
        <v>2024</v>
      </c>
      <c r="AG425" s="93">
        <v>2024</v>
      </c>
      <c r="AH425" s="93">
        <v>2024</v>
      </c>
      <c r="AI425" s="107"/>
      <c r="AJ425" s="107"/>
      <c r="AK425" s="107"/>
      <c r="AL425" s="107"/>
      <c r="AM425" s="108" t="s">
        <v>16965</v>
      </c>
      <c r="AN425" s="108" t="s">
        <v>16963</v>
      </c>
      <c r="AO425" s="108">
        <v>0</v>
      </c>
      <c r="AP425" s="108" t="s">
        <v>16967</v>
      </c>
      <c r="AQ425" s="108" t="s">
        <v>16961</v>
      </c>
      <c r="AR425" s="108">
        <v>0</v>
      </c>
      <c r="AS425" s="108"/>
      <c r="AT425" s="108"/>
      <c r="AU425" s="108"/>
      <c r="AV425" s="108"/>
      <c r="AW425" s="108" t="s">
        <v>796</v>
      </c>
      <c r="AX425" s="109">
        <v>875.4</v>
      </c>
      <c r="AY425" s="109">
        <v>567</v>
      </c>
      <c r="AZ425" s="108" t="s">
        <v>17018</v>
      </c>
      <c r="BA425" s="108" t="s">
        <v>707</v>
      </c>
      <c r="BB425" s="110"/>
      <c r="BC425" s="111">
        <f t="shared" si="153"/>
        <v>0</v>
      </c>
      <c r="BJ425" s="79" t="str">
        <f>VLOOKUP(C425,BM:BO,3,FALSE)</f>
        <v>676.000</v>
      </c>
      <c r="BM425" s="79" t="s">
        <v>3113</v>
      </c>
      <c r="BN425" s="79" t="s">
        <v>930</v>
      </c>
      <c r="BO425" s="79" t="s">
        <v>3114</v>
      </c>
      <c r="BU425" s="79" t="s">
        <v>3113</v>
      </c>
      <c r="BV425" s="79" t="s">
        <v>930</v>
      </c>
      <c r="BW425" s="79" t="s">
        <v>3114</v>
      </c>
      <c r="CH425" s="105">
        <f t="shared" si="135"/>
        <v>4.0745362639427185E-10</v>
      </c>
    </row>
    <row r="426" spans="1:115" x14ac:dyDescent="0.3">
      <c r="A426" s="79">
        <v>1</v>
      </c>
      <c r="B426" s="112">
        <f>SUBTOTAL(9,$A$421:A426)</f>
        <v>6</v>
      </c>
      <c r="C426" s="118" t="s">
        <v>113</v>
      </c>
      <c r="D426" s="103">
        <f t="shared" si="154"/>
        <v>4572675.5200000005</v>
      </c>
      <c r="E426" s="120">
        <v>0</v>
      </c>
      <c r="F426" s="120">
        <v>0</v>
      </c>
      <c r="G426" s="120">
        <v>0</v>
      </c>
      <c r="H426" s="120">
        <v>0</v>
      </c>
      <c r="I426" s="120">
        <v>0</v>
      </c>
      <c r="J426" s="120">
        <v>0</v>
      </c>
      <c r="K426" s="128">
        <v>0</v>
      </c>
      <c r="L426" s="120">
        <v>0</v>
      </c>
      <c r="M426" s="103">
        <v>558</v>
      </c>
      <c r="N426" s="103">
        <v>4281060.82</v>
      </c>
      <c r="O426" s="120">
        <v>0</v>
      </c>
      <c r="P426" s="120">
        <v>0</v>
      </c>
      <c r="Q426" s="103">
        <v>0</v>
      </c>
      <c r="R426" s="103">
        <v>0</v>
      </c>
      <c r="S426" s="120">
        <v>0</v>
      </c>
      <c r="T426" s="120">
        <v>0</v>
      </c>
      <c r="U426" s="120">
        <v>0</v>
      </c>
      <c r="V426" s="120">
        <v>0</v>
      </c>
      <c r="W426" s="120">
        <v>0</v>
      </c>
      <c r="X426" s="120">
        <v>0</v>
      </c>
      <c r="Y426" s="120">
        <v>0</v>
      </c>
      <c r="Z426" s="120">
        <v>0</v>
      </c>
      <c r="AA426" s="120">
        <v>0</v>
      </c>
      <c r="AB426" s="120">
        <v>0</v>
      </c>
      <c r="AC426" s="103">
        <f t="shared" si="155"/>
        <v>91614.7</v>
      </c>
      <c r="AD426" s="103">
        <v>200000</v>
      </c>
      <c r="AE426" s="120">
        <v>0</v>
      </c>
      <c r="AF426" s="93">
        <v>2024</v>
      </c>
      <c r="AG426" s="93">
        <v>2024</v>
      </c>
      <c r="AH426" s="93">
        <v>2024</v>
      </c>
      <c r="AI426" s="107"/>
      <c r="AJ426" s="107"/>
      <c r="AK426" s="107"/>
      <c r="AL426" s="107"/>
      <c r="AM426" s="108" t="s">
        <v>16965</v>
      </c>
      <c r="AN426" s="108" t="s">
        <v>16963</v>
      </c>
      <c r="AO426" s="108">
        <v>0</v>
      </c>
      <c r="AP426" s="108" t="s">
        <v>16967</v>
      </c>
      <c r="AQ426" s="108" t="s">
        <v>16961</v>
      </c>
      <c r="AR426" s="108">
        <v>0</v>
      </c>
      <c r="AS426" s="108"/>
      <c r="AT426" s="108"/>
      <c r="AU426" s="108"/>
      <c r="AV426" s="108"/>
      <c r="AW426" s="108" t="s">
        <v>664</v>
      </c>
      <c r="AX426" s="109">
        <v>546.79999999999995</v>
      </c>
      <c r="AY426" s="109">
        <v>558</v>
      </c>
      <c r="AZ426" s="108" t="s">
        <v>17018</v>
      </c>
      <c r="BA426" s="108">
        <v>1990</v>
      </c>
      <c r="BB426" s="110"/>
      <c r="BC426" s="111">
        <f t="shared" si="153"/>
        <v>0</v>
      </c>
      <c r="BJ426" s="79" t="str">
        <f>VLOOKUP(C426,BM:BO,3,FALSE)</f>
        <v>363.000</v>
      </c>
      <c r="BM426" s="79" t="s">
        <v>3115</v>
      </c>
      <c r="BN426" s="79" t="s">
        <v>801</v>
      </c>
      <c r="BO426" s="79" t="s">
        <v>3116</v>
      </c>
      <c r="BU426" s="79" t="s">
        <v>3115</v>
      </c>
      <c r="BV426" s="79" t="s">
        <v>801</v>
      </c>
      <c r="BW426" s="79" t="s">
        <v>3116</v>
      </c>
      <c r="CH426" s="105">
        <f t="shared" si="135"/>
        <v>1.7462298274040222E-10</v>
      </c>
    </row>
    <row r="427" spans="1:115" x14ac:dyDescent="0.3">
      <c r="A427" s="79">
        <v>1</v>
      </c>
      <c r="B427" s="112">
        <f>SUBTOTAL(9,$A$421:A427)</f>
        <v>7</v>
      </c>
      <c r="C427" s="118" t="s">
        <v>115</v>
      </c>
      <c r="D427" s="103">
        <f t="shared" si="154"/>
        <v>3376240.7100000004</v>
      </c>
      <c r="E427" s="120">
        <v>0</v>
      </c>
      <c r="F427" s="120">
        <v>0</v>
      </c>
      <c r="G427" s="120">
        <v>0</v>
      </c>
      <c r="H427" s="120">
        <v>0</v>
      </c>
      <c r="I427" s="120">
        <v>0</v>
      </c>
      <c r="J427" s="120">
        <v>0</v>
      </c>
      <c r="K427" s="128">
        <v>0</v>
      </c>
      <c r="L427" s="120">
        <v>0</v>
      </c>
      <c r="M427" s="103">
        <v>412</v>
      </c>
      <c r="N427" s="103">
        <v>3129274.24</v>
      </c>
      <c r="O427" s="120">
        <v>0</v>
      </c>
      <c r="P427" s="120">
        <v>0</v>
      </c>
      <c r="Q427" s="103">
        <v>0</v>
      </c>
      <c r="R427" s="103">
        <v>0</v>
      </c>
      <c r="S427" s="120">
        <v>0</v>
      </c>
      <c r="T427" s="120">
        <v>0</v>
      </c>
      <c r="U427" s="120">
        <v>0</v>
      </c>
      <c r="V427" s="120">
        <v>0</v>
      </c>
      <c r="W427" s="120">
        <v>0</v>
      </c>
      <c r="X427" s="120">
        <v>0</v>
      </c>
      <c r="Y427" s="120">
        <v>0</v>
      </c>
      <c r="Z427" s="120">
        <v>0</v>
      </c>
      <c r="AA427" s="120">
        <v>0</v>
      </c>
      <c r="AB427" s="120">
        <v>0</v>
      </c>
      <c r="AC427" s="103">
        <f t="shared" si="155"/>
        <v>66966.47</v>
      </c>
      <c r="AD427" s="103">
        <v>180000</v>
      </c>
      <c r="AE427" s="120">
        <v>0</v>
      </c>
      <c r="AF427" s="93">
        <v>2024</v>
      </c>
      <c r="AG427" s="93">
        <v>2024</v>
      </c>
      <c r="AH427" s="93">
        <v>2024</v>
      </c>
      <c r="AI427" s="107"/>
      <c r="AJ427" s="107"/>
      <c r="AK427" s="107"/>
      <c r="AL427" s="107"/>
      <c r="AM427" s="108" t="s">
        <v>16965</v>
      </c>
      <c r="AN427" s="108" t="s">
        <v>16963</v>
      </c>
      <c r="AO427" s="108">
        <v>0</v>
      </c>
      <c r="AP427" s="108" t="s">
        <v>16968</v>
      </c>
      <c r="AQ427" s="108" t="s">
        <v>16969</v>
      </c>
      <c r="AR427" s="108">
        <v>0</v>
      </c>
      <c r="AS427" s="108"/>
      <c r="AT427" s="108"/>
      <c r="AU427" s="108"/>
      <c r="AV427" s="108"/>
      <c r="AW427" s="108" t="s">
        <v>638</v>
      </c>
      <c r="AX427" s="109">
        <v>969.7</v>
      </c>
      <c r="AY427" s="109">
        <v>412</v>
      </c>
      <c r="AZ427" s="108" t="s">
        <v>17018</v>
      </c>
      <c r="BA427" s="108">
        <v>1992</v>
      </c>
      <c r="BB427" s="110"/>
      <c r="BC427" s="111">
        <f t="shared" si="153"/>
        <v>0</v>
      </c>
      <c r="BJ427" s="79" t="str">
        <f>VLOOKUP(C427,BM:BO,3,FALSE)</f>
        <v>588.000</v>
      </c>
      <c r="BM427" s="79" t="s">
        <v>3118</v>
      </c>
      <c r="BN427" s="79" t="s">
        <v>627</v>
      </c>
      <c r="BO427" s="79" t="s">
        <v>3119</v>
      </c>
      <c r="BU427" s="79" t="s">
        <v>3118</v>
      </c>
      <c r="BV427" s="79" t="s">
        <v>627</v>
      </c>
      <c r="BW427" s="79" t="s">
        <v>3119</v>
      </c>
      <c r="CH427" s="105">
        <f t="shared" si="135"/>
        <v>2.0372681319713593E-10</v>
      </c>
    </row>
    <row r="428" spans="1:115" x14ac:dyDescent="0.3">
      <c r="A428" s="79">
        <v>1</v>
      </c>
      <c r="B428" s="112">
        <f>SUBTOTAL(9,$A$421:A428)</f>
        <v>8</v>
      </c>
      <c r="C428" s="118" t="s">
        <v>114</v>
      </c>
      <c r="D428" s="103">
        <f t="shared" si="154"/>
        <v>4646428.3500000006</v>
      </c>
      <c r="E428" s="120">
        <v>0</v>
      </c>
      <c r="F428" s="120">
        <v>0</v>
      </c>
      <c r="G428" s="120">
        <v>0</v>
      </c>
      <c r="H428" s="120">
        <v>0</v>
      </c>
      <c r="I428" s="120">
        <v>0</v>
      </c>
      <c r="J428" s="120">
        <v>0</v>
      </c>
      <c r="K428" s="128">
        <v>0</v>
      </c>
      <c r="L428" s="120">
        <v>0</v>
      </c>
      <c r="M428" s="103">
        <v>567</v>
      </c>
      <c r="N428" s="103">
        <v>4353268.41</v>
      </c>
      <c r="O428" s="120">
        <v>0</v>
      </c>
      <c r="P428" s="120">
        <v>0</v>
      </c>
      <c r="Q428" s="103">
        <v>0</v>
      </c>
      <c r="R428" s="103">
        <v>0</v>
      </c>
      <c r="S428" s="120">
        <v>0</v>
      </c>
      <c r="T428" s="120">
        <v>0</v>
      </c>
      <c r="U428" s="120">
        <v>0</v>
      </c>
      <c r="V428" s="120">
        <v>0</v>
      </c>
      <c r="W428" s="120">
        <v>0</v>
      </c>
      <c r="X428" s="120">
        <v>0</v>
      </c>
      <c r="Y428" s="120">
        <v>0</v>
      </c>
      <c r="Z428" s="120">
        <v>0</v>
      </c>
      <c r="AA428" s="120">
        <v>0</v>
      </c>
      <c r="AB428" s="120">
        <v>0</v>
      </c>
      <c r="AC428" s="103">
        <f t="shared" si="155"/>
        <v>93159.94</v>
      </c>
      <c r="AD428" s="103">
        <v>200000</v>
      </c>
      <c r="AE428" s="120">
        <v>0</v>
      </c>
      <c r="AF428" s="93">
        <v>2024</v>
      </c>
      <c r="AG428" s="93">
        <v>2024</v>
      </c>
      <c r="AH428" s="93">
        <v>2024</v>
      </c>
      <c r="AI428" s="107"/>
      <c r="AJ428" s="107"/>
      <c r="AK428" s="107"/>
      <c r="AL428" s="107"/>
      <c r="AM428" s="108" t="s">
        <v>16965</v>
      </c>
      <c r="AN428" s="108" t="s">
        <v>16963</v>
      </c>
      <c r="AO428" s="108">
        <v>0</v>
      </c>
      <c r="AP428" s="108" t="s">
        <v>16967</v>
      </c>
      <c r="AQ428" s="108" t="s">
        <v>16961</v>
      </c>
      <c r="AR428" s="108">
        <v>0</v>
      </c>
      <c r="AS428" s="108"/>
      <c r="AT428" s="108"/>
      <c r="AU428" s="108"/>
      <c r="AV428" s="108"/>
      <c r="AW428" s="108" t="s">
        <v>796</v>
      </c>
      <c r="AX428" s="109">
        <v>872</v>
      </c>
      <c r="AY428" s="109">
        <v>567</v>
      </c>
      <c r="AZ428" s="108" t="s">
        <v>17018</v>
      </c>
      <c r="BA428" s="108">
        <v>1995</v>
      </c>
      <c r="BB428" s="110"/>
      <c r="BC428" s="111">
        <f t="shared" si="153"/>
        <v>0</v>
      </c>
      <c r="BJ428" s="79" t="str">
        <f>VLOOKUP(C428,BM:BO,3,FALSE)</f>
        <v>500.000</v>
      </c>
      <c r="BM428" s="79" t="s">
        <v>3121</v>
      </c>
      <c r="BN428" s="79" t="s">
        <v>2985</v>
      </c>
      <c r="BO428" s="79" t="s">
        <v>2985</v>
      </c>
      <c r="BU428" s="79" t="s">
        <v>3121</v>
      </c>
      <c r="BV428" s="79" t="s">
        <v>2985</v>
      </c>
      <c r="BW428" s="79" t="s">
        <v>2985</v>
      </c>
      <c r="CH428" s="105">
        <f t="shared" si="135"/>
        <v>4.0745362639427185E-10</v>
      </c>
    </row>
    <row r="429" spans="1:115" x14ac:dyDescent="0.3">
      <c r="A429" s="79">
        <v>1</v>
      </c>
      <c r="B429" s="112">
        <f>SUBTOTAL(9,$A$421:A429)</f>
        <v>9</v>
      </c>
      <c r="C429" s="118" t="s">
        <v>116</v>
      </c>
      <c r="D429" s="103">
        <f t="shared" si="154"/>
        <v>2745244.27</v>
      </c>
      <c r="E429" s="120">
        <v>0</v>
      </c>
      <c r="F429" s="120">
        <v>0</v>
      </c>
      <c r="G429" s="120">
        <v>0</v>
      </c>
      <c r="H429" s="120">
        <v>0</v>
      </c>
      <c r="I429" s="120">
        <v>0</v>
      </c>
      <c r="J429" s="120">
        <v>0</v>
      </c>
      <c r="K429" s="128">
        <v>0</v>
      </c>
      <c r="L429" s="120">
        <v>0</v>
      </c>
      <c r="M429" s="103">
        <v>335</v>
      </c>
      <c r="N429" s="103">
        <v>2511498.21</v>
      </c>
      <c r="O429" s="120">
        <v>0</v>
      </c>
      <c r="P429" s="120">
        <v>0</v>
      </c>
      <c r="Q429" s="103">
        <v>0</v>
      </c>
      <c r="R429" s="103">
        <v>0</v>
      </c>
      <c r="S429" s="120">
        <v>0</v>
      </c>
      <c r="T429" s="120">
        <v>0</v>
      </c>
      <c r="U429" s="120">
        <v>0</v>
      </c>
      <c r="V429" s="120">
        <v>0</v>
      </c>
      <c r="W429" s="120">
        <v>0</v>
      </c>
      <c r="X429" s="120">
        <v>0</v>
      </c>
      <c r="Y429" s="120">
        <v>0</v>
      </c>
      <c r="Z429" s="120">
        <v>0</v>
      </c>
      <c r="AA429" s="120">
        <v>0</v>
      </c>
      <c r="AB429" s="120">
        <v>0</v>
      </c>
      <c r="AC429" s="103">
        <f t="shared" si="155"/>
        <v>53746.06</v>
      </c>
      <c r="AD429" s="103">
        <v>180000</v>
      </c>
      <c r="AE429" s="120">
        <v>0</v>
      </c>
      <c r="AF429" s="93">
        <v>2024</v>
      </c>
      <c r="AG429" s="93">
        <v>2024</v>
      </c>
      <c r="AH429" s="93">
        <v>2024</v>
      </c>
      <c r="AI429" s="107"/>
      <c r="AJ429" s="107"/>
      <c r="AK429" s="107"/>
      <c r="AL429" s="107"/>
      <c r="AM429" s="108" t="s">
        <v>16965</v>
      </c>
      <c r="AN429" s="108" t="s">
        <v>16963</v>
      </c>
      <c r="AO429" s="108">
        <v>0</v>
      </c>
      <c r="AP429" s="108" t="s">
        <v>16967</v>
      </c>
      <c r="AQ429" s="108" t="s">
        <v>16961</v>
      </c>
      <c r="AR429" s="108">
        <v>0</v>
      </c>
      <c r="AS429" s="108"/>
      <c r="AT429" s="108"/>
      <c r="AU429" s="108"/>
      <c r="AV429" s="108"/>
      <c r="AW429" s="108" t="s">
        <v>796</v>
      </c>
      <c r="AX429" s="109">
        <v>560.4</v>
      </c>
      <c r="AY429" s="109">
        <v>335</v>
      </c>
      <c r="AZ429" s="108" t="s">
        <v>17018</v>
      </c>
      <c r="BA429" s="108" t="s">
        <v>707</v>
      </c>
      <c r="BB429" s="110"/>
      <c r="BC429" s="111">
        <f t="shared" si="153"/>
        <v>0</v>
      </c>
      <c r="BJ429" s="79" t="str">
        <f>VLOOKUP(C429,BM:BO,3,FALSE)</f>
        <v>499.500</v>
      </c>
      <c r="BM429" s="79" t="s">
        <v>3123</v>
      </c>
      <c r="BN429" s="79" t="s">
        <v>2985</v>
      </c>
      <c r="BO429" s="79" t="s">
        <v>2985</v>
      </c>
      <c r="BU429" s="79" t="s">
        <v>3123</v>
      </c>
      <c r="BV429" s="79" t="s">
        <v>2985</v>
      </c>
      <c r="BW429" s="79" t="s">
        <v>2985</v>
      </c>
      <c r="CH429" s="105">
        <f t="shared" si="135"/>
        <v>5.8207660913467407E-11</v>
      </c>
    </row>
    <row r="430" spans="1:115" x14ac:dyDescent="0.3">
      <c r="A430" s="79">
        <v>1</v>
      </c>
      <c r="B430" s="112">
        <f>SUBTOTAL(9,$A$421:A430)</f>
        <v>10</v>
      </c>
      <c r="C430" s="118" t="s">
        <v>117</v>
      </c>
      <c r="D430" s="103">
        <f t="shared" si="154"/>
        <v>3012176.12</v>
      </c>
      <c r="E430" s="120">
        <v>0</v>
      </c>
      <c r="F430" s="120">
        <v>0</v>
      </c>
      <c r="G430" s="120">
        <v>0</v>
      </c>
      <c r="H430" s="120">
        <v>0</v>
      </c>
      <c r="I430" s="120">
        <v>0</v>
      </c>
      <c r="J430" s="120">
        <v>0</v>
      </c>
      <c r="K430" s="128">
        <v>0</v>
      </c>
      <c r="L430" s="120">
        <v>0</v>
      </c>
      <c r="M430" s="103">
        <v>337.8</v>
      </c>
      <c r="N430" s="103">
        <v>2772837.4</v>
      </c>
      <c r="O430" s="120">
        <v>0</v>
      </c>
      <c r="P430" s="120">
        <v>0</v>
      </c>
      <c r="Q430" s="103">
        <v>0</v>
      </c>
      <c r="R430" s="103">
        <v>0</v>
      </c>
      <c r="S430" s="120">
        <v>0</v>
      </c>
      <c r="T430" s="120">
        <v>0</v>
      </c>
      <c r="U430" s="120">
        <v>0</v>
      </c>
      <c r="V430" s="120">
        <v>0</v>
      </c>
      <c r="W430" s="120">
        <v>0</v>
      </c>
      <c r="X430" s="120">
        <v>0</v>
      </c>
      <c r="Y430" s="120">
        <v>0</v>
      </c>
      <c r="Z430" s="120">
        <v>0</v>
      </c>
      <c r="AA430" s="120">
        <v>0</v>
      </c>
      <c r="AB430" s="120">
        <v>0</v>
      </c>
      <c r="AC430" s="103">
        <f t="shared" si="155"/>
        <v>59338.720000000001</v>
      </c>
      <c r="AD430" s="103">
        <v>180000</v>
      </c>
      <c r="AE430" s="120">
        <v>0</v>
      </c>
      <c r="AF430" s="93">
        <v>2024</v>
      </c>
      <c r="AG430" s="93">
        <v>2024</v>
      </c>
      <c r="AH430" s="93">
        <v>2024</v>
      </c>
      <c r="AI430" s="107"/>
      <c r="AJ430" s="107"/>
      <c r="AK430" s="107"/>
      <c r="AL430" s="107"/>
      <c r="AM430" s="108" t="s">
        <v>16965</v>
      </c>
      <c r="AN430" s="108" t="s">
        <v>16966</v>
      </c>
      <c r="AO430" s="108">
        <v>2019</v>
      </c>
      <c r="AP430" s="108" t="s">
        <v>16967</v>
      </c>
      <c r="AQ430" s="108" t="s">
        <v>16967</v>
      </c>
      <c r="AR430" s="108" t="s">
        <v>16960</v>
      </c>
      <c r="AS430" s="108"/>
      <c r="AT430" s="108" t="s">
        <v>16978</v>
      </c>
      <c r="AU430" s="116">
        <v>1497619.77</v>
      </c>
      <c r="AV430" s="116">
        <v>1913967.34</v>
      </c>
      <c r="AW430" s="108" t="s">
        <v>733</v>
      </c>
      <c r="AX430" s="109">
        <v>2437.1</v>
      </c>
      <c r="AY430" s="109">
        <v>337.8</v>
      </c>
      <c r="AZ430" s="108" t="s">
        <v>17127</v>
      </c>
      <c r="BA430" s="108" t="s">
        <v>17015</v>
      </c>
      <c r="BB430" s="110"/>
      <c r="BC430" s="111">
        <f t="shared" si="153"/>
        <v>0</v>
      </c>
      <c r="BJ430" s="79" t="str">
        <f>VLOOKUP(C430,BM:BO,3,FALSE)</f>
        <v>360.000</v>
      </c>
      <c r="BM430" s="79" t="s">
        <v>3124</v>
      </c>
      <c r="BN430" s="79" t="s">
        <v>2985</v>
      </c>
      <c r="BO430" s="79" t="s">
        <v>2985</v>
      </c>
      <c r="BU430" s="79" t="s">
        <v>3124</v>
      </c>
      <c r="BV430" s="79" t="s">
        <v>2985</v>
      </c>
      <c r="BW430" s="79" t="s">
        <v>2985</v>
      </c>
      <c r="CH430" s="105">
        <f t="shared" si="135"/>
        <v>2.0372681319713593E-10</v>
      </c>
    </row>
    <row r="431" spans="1:115" x14ac:dyDescent="0.3">
      <c r="A431" s="79">
        <v>1</v>
      </c>
      <c r="B431" s="112">
        <f>SUBTOTAL(9,$A$421:A431)</f>
        <v>11</v>
      </c>
      <c r="C431" s="118" t="s">
        <v>118</v>
      </c>
      <c r="D431" s="103">
        <f t="shared" si="154"/>
        <v>3933484.32</v>
      </c>
      <c r="E431" s="120">
        <v>0</v>
      </c>
      <c r="F431" s="120">
        <v>0</v>
      </c>
      <c r="G431" s="120">
        <v>0</v>
      </c>
      <c r="H431" s="120">
        <v>0</v>
      </c>
      <c r="I431" s="120">
        <v>0</v>
      </c>
      <c r="J431" s="120">
        <v>0</v>
      </c>
      <c r="K431" s="128">
        <v>0</v>
      </c>
      <c r="L431" s="120">
        <v>0</v>
      </c>
      <c r="M431" s="103">
        <v>480</v>
      </c>
      <c r="N431" s="103">
        <v>3674842.69</v>
      </c>
      <c r="O431" s="120">
        <v>0</v>
      </c>
      <c r="P431" s="120">
        <v>0</v>
      </c>
      <c r="Q431" s="103">
        <v>0</v>
      </c>
      <c r="R431" s="103">
        <v>0</v>
      </c>
      <c r="S431" s="120">
        <v>0</v>
      </c>
      <c r="T431" s="120">
        <v>0</v>
      </c>
      <c r="U431" s="120">
        <v>0</v>
      </c>
      <c r="V431" s="120">
        <v>0</v>
      </c>
      <c r="W431" s="120">
        <v>0</v>
      </c>
      <c r="X431" s="120">
        <v>0</v>
      </c>
      <c r="Y431" s="120">
        <v>0</v>
      </c>
      <c r="Z431" s="120">
        <v>0</v>
      </c>
      <c r="AA431" s="120">
        <v>0</v>
      </c>
      <c r="AB431" s="120">
        <v>0</v>
      </c>
      <c r="AC431" s="103">
        <f t="shared" si="155"/>
        <v>78641.63</v>
      </c>
      <c r="AD431" s="103">
        <v>180000</v>
      </c>
      <c r="AE431" s="120">
        <v>0</v>
      </c>
      <c r="AF431" s="93">
        <v>2024</v>
      </c>
      <c r="AG431" s="93">
        <v>2024</v>
      </c>
      <c r="AH431" s="93">
        <v>2024</v>
      </c>
      <c r="AI431" s="107"/>
      <c r="AJ431" s="107"/>
      <c r="AK431" s="107"/>
      <c r="AL431" s="107"/>
      <c r="AM431" s="108" t="s">
        <v>16965</v>
      </c>
      <c r="AN431" s="108" t="s">
        <v>16963</v>
      </c>
      <c r="AO431" s="108">
        <v>0</v>
      </c>
      <c r="AP431" s="108" t="s">
        <v>16968</v>
      </c>
      <c r="AQ431" s="108" t="s">
        <v>16969</v>
      </c>
      <c r="AR431" s="108">
        <v>0</v>
      </c>
      <c r="AS431" s="108"/>
      <c r="AT431" s="108"/>
      <c r="AU431" s="108"/>
      <c r="AV431" s="108"/>
      <c r="AW431" s="108" t="s">
        <v>664</v>
      </c>
      <c r="AX431" s="109">
        <v>478.4</v>
      </c>
      <c r="AY431" s="109">
        <v>480</v>
      </c>
      <c r="AZ431" s="108" t="s">
        <v>17018</v>
      </c>
      <c r="BA431" s="108" t="s">
        <v>707</v>
      </c>
      <c r="BB431" s="110"/>
      <c r="BC431" s="111">
        <f t="shared" si="153"/>
        <v>0</v>
      </c>
      <c r="BJ431" s="79" t="str">
        <f>VLOOKUP(C431,BM:BO,3,FALSE)</f>
        <v>1832.000</v>
      </c>
      <c r="BM431" s="79" t="s">
        <v>3125</v>
      </c>
      <c r="BN431" s="79" t="s">
        <v>2985</v>
      </c>
      <c r="BO431" s="79" t="s">
        <v>2985</v>
      </c>
      <c r="BU431" s="79" t="s">
        <v>3125</v>
      </c>
      <c r="BV431" s="79" t="s">
        <v>2985</v>
      </c>
      <c r="BW431" s="79" t="s">
        <v>2985</v>
      </c>
      <c r="CH431" s="105">
        <f t="shared" si="135"/>
        <v>-1.1641532182693481E-10</v>
      </c>
    </row>
    <row r="432" spans="1:115" x14ac:dyDescent="0.3">
      <c r="A432" s="79">
        <v>1</v>
      </c>
      <c r="B432" s="112">
        <f>SUBTOTAL(9,$A$421:A432)</f>
        <v>12</v>
      </c>
      <c r="C432" s="118" t="s">
        <v>119</v>
      </c>
      <c r="D432" s="103">
        <f t="shared" si="154"/>
        <v>8112811.4100000001</v>
      </c>
      <c r="E432" s="120">
        <v>0</v>
      </c>
      <c r="F432" s="120">
        <v>0</v>
      </c>
      <c r="G432" s="120">
        <v>0</v>
      </c>
      <c r="H432" s="120">
        <v>0</v>
      </c>
      <c r="I432" s="120">
        <v>0</v>
      </c>
      <c r="J432" s="120">
        <v>0</v>
      </c>
      <c r="K432" s="128">
        <v>0</v>
      </c>
      <c r="L432" s="120">
        <v>0</v>
      </c>
      <c r="M432" s="103">
        <v>990</v>
      </c>
      <c r="N432" s="103">
        <v>7747025.0700000003</v>
      </c>
      <c r="O432" s="120">
        <v>0</v>
      </c>
      <c r="P432" s="120">
        <v>0</v>
      </c>
      <c r="Q432" s="103">
        <v>0</v>
      </c>
      <c r="R432" s="103">
        <v>0</v>
      </c>
      <c r="S432" s="120">
        <v>0</v>
      </c>
      <c r="T432" s="120">
        <v>0</v>
      </c>
      <c r="U432" s="120">
        <v>0</v>
      </c>
      <c r="V432" s="120">
        <v>0</v>
      </c>
      <c r="W432" s="120">
        <v>0</v>
      </c>
      <c r="X432" s="120">
        <v>0</v>
      </c>
      <c r="Y432" s="120">
        <v>0</v>
      </c>
      <c r="Z432" s="120">
        <v>0</v>
      </c>
      <c r="AA432" s="120">
        <v>0</v>
      </c>
      <c r="AB432" s="120">
        <v>0</v>
      </c>
      <c r="AC432" s="103">
        <f t="shared" si="155"/>
        <v>165786.34</v>
      </c>
      <c r="AD432" s="103">
        <v>200000</v>
      </c>
      <c r="AE432" s="120">
        <v>0</v>
      </c>
      <c r="AF432" s="93">
        <v>2024</v>
      </c>
      <c r="AG432" s="93">
        <v>2024</v>
      </c>
      <c r="AH432" s="93">
        <v>2024</v>
      </c>
      <c r="AI432" s="107"/>
      <c r="AJ432" s="107"/>
      <c r="AK432" s="107"/>
      <c r="AL432" s="107"/>
      <c r="AM432" s="108" t="s">
        <v>16973</v>
      </c>
      <c r="AN432" s="108" t="s">
        <v>16962</v>
      </c>
      <c r="AO432" s="108">
        <v>0</v>
      </c>
      <c r="AP432" s="108" t="s">
        <v>16954</v>
      </c>
      <c r="AQ432" s="108" t="s">
        <v>16975</v>
      </c>
      <c r="AR432" s="108" t="s">
        <v>16967</v>
      </c>
      <c r="AS432" s="108"/>
      <c r="AT432" s="108"/>
      <c r="AU432" s="108"/>
      <c r="AV432" s="108"/>
      <c r="AW432" s="108" t="s">
        <v>665</v>
      </c>
      <c r="AX432" s="109">
        <v>3968.8</v>
      </c>
      <c r="AY432" s="109">
        <v>990</v>
      </c>
      <c r="AZ432" s="108" t="s">
        <v>17018</v>
      </c>
      <c r="BA432" s="108">
        <v>2009</v>
      </c>
      <c r="BB432" s="110"/>
      <c r="BC432" s="111">
        <f t="shared" si="153"/>
        <v>0</v>
      </c>
      <c r="BJ432" s="79" t="str">
        <f>VLOOKUP(C432,BM:BO,3,FALSE)</f>
        <v>878.900</v>
      </c>
      <c r="BM432" s="79" t="s">
        <v>3126</v>
      </c>
      <c r="BN432" s="79" t="s">
        <v>2985</v>
      </c>
      <c r="BO432" s="79" t="s">
        <v>2985</v>
      </c>
      <c r="BU432" s="79" t="s">
        <v>3126</v>
      </c>
      <c r="BV432" s="79" t="s">
        <v>2985</v>
      </c>
      <c r="BW432" s="79" t="s">
        <v>2985</v>
      </c>
      <c r="CH432" s="105">
        <f t="shared" si="135"/>
        <v>-1.4551915228366852E-10</v>
      </c>
    </row>
    <row r="433" spans="1:86" x14ac:dyDescent="0.3">
      <c r="A433" s="79">
        <v>1</v>
      </c>
      <c r="B433" s="112">
        <f>SUBTOTAL(9,$A$421:A434)</f>
        <v>14</v>
      </c>
      <c r="C433" s="101" t="s">
        <v>1171</v>
      </c>
      <c r="D433" s="103">
        <f t="shared" si="154"/>
        <v>5008268.8</v>
      </c>
      <c r="E433" s="120">
        <v>0</v>
      </c>
      <c r="F433" s="120">
        <v>0</v>
      </c>
      <c r="G433" s="120">
        <v>0</v>
      </c>
      <c r="H433" s="120">
        <v>0</v>
      </c>
      <c r="I433" s="120">
        <v>0</v>
      </c>
      <c r="J433" s="120">
        <v>0</v>
      </c>
      <c r="K433" s="128">
        <v>0</v>
      </c>
      <c r="L433" s="120">
        <v>0</v>
      </c>
      <c r="M433" s="103">
        <v>1085</v>
      </c>
      <c r="N433" s="103">
        <v>4903337.38</v>
      </c>
      <c r="O433" s="120">
        <v>0</v>
      </c>
      <c r="P433" s="120">
        <v>0</v>
      </c>
      <c r="Q433" s="103">
        <v>0</v>
      </c>
      <c r="R433" s="103">
        <v>0</v>
      </c>
      <c r="S433" s="120">
        <v>0</v>
      </c>
      <c r="T433" s="120">
        <v>0</v>
      </c>
      <c r="U433" s="120">
        <v>0</v>
      </c>
      <c r="V433" s="120">
        <v>0</v>
      </c>
      <c r="W433" s="120">
        <v>0</v>
      </c>
      <c r="X433" s="120">
        <v>0</v>
      </c>
      <c r="Y433" s="120">
        <v>0</v>
      </c>
      <c r="Z433" s="120">
        <v>0</v>
      </c>
      <c r="AA433" s="120">
        <v>0</v>
      </c>
      <c r="AB433" s="120">
        <v>0</v>
      </c>
      <c r="AC433" s="103">
        <f t="shared" si="155"/>
        <v>104931.42</v>
      </c>
      <c r="AD433" s="103">
        <v>0</v>
      </c>
      <c r="AE433" s="120">
        <v>0</v>
      </c>
      <c r="AF433" s="93" t="s">
        <v>17055</v>
      </c>
      <c r="AG433" s="93">
        <v>2024</v>
      </c>
      <c r="AH433" s="93">
        <v>2024</v>
      </c>
      <c r="AI433" s="107"/>
      <c r="AJ433" s="107"/>
      <c r="AK433" s="107"/>
      <c r="AL433" s="107"/>
      <c r="AM433" s="108"/>
      <c r="AN433" s="108"/>
      <c r="AO433" s="108"/>
      <c r="AP433" s="108"/>
      <c r="AQ433" s="108"/>
      <c r="AR433" s="108"/>
      <c r="AS433" s="108"/>
      <c r="AT433" s="108"/>
      <c r="AU433" s="108"/>
      <c r="AV433" s="108"/>
      <c r="AW433" s="108"/>
      <c r="AX433" s="109"/>
      <c r="AY433" s="109"/>
      <c r="AZ433" s="108"/>
      <c r="BA433" s="108"/>
      <c r="BB433" s="110"/>
      <c r="BC433" s="111"/>
      <c r="CH433" s="105">
        <f t="shared" si="135"/>
        <v>-7.2759576141834259E-11</v>
      </c>
    </row>
    <row r="434" spans="1:86" x14ac:dyDescent="0.3">
      <c r="A434" s="79">
        <v>1</v>
      </c>
      <c r="B434" s="112">
        <f>SUBTOTAL(9,$A$421:A434)</f>
        <v>14</v>
      </c>
      <c r="C434" s="101" t="s">
        <v>4799</v>
      </c>
      <c r="D434" s="103">
        <f t="shared" si="154"/>
        <v>9874684.5999999996</v>
      </c>
      <c r="E434" s="120">
        <v>0</v>
      </c>
      <c r="F434" s="120">
        <v>0</v>
      </c>
      <c r="G434" s="120">
        <v>0</v>
      </c>
      <c r="H434" s="120">
        <v>0</v>
      </c>
      <c r="I434" s="120">
        <v>0</v>
      </c>
      <c r="J434" s="120">
        <v>0</v>
      </c>
      <c r="K434" s="128">
        <v>0</v>
      </c>
      <c r="L434" s="120">
        <v>0</v>
      </c>
      <c r="M434" s="103">
        <v>0</v>
      </c>
      <c r="N434" s="103">
        <v>0</v>
      </c>
      <c r="O434" s="120">
        <v>0</v>
      </c>
      <c r="P434" s="120">
        <v>0</v>
      </c>
      <c r="Q434" s="103">
        <v>2531.4</v>
      </c>
      <c r="R434" s="103">
        <v>9667793.8100000005</v>
      </c>
      <c r="S434" s="120">
        <v>0</v>
      </c>
      <c r="T434" s="120">
        <v>0</v>
      </c>
      <c r="U434" s="120">
        <v>0</v>
      </c>
      <c r="V434" s="120">
        <v>0</v>
      </c>
      <c r="W434" s="120">
        <v>0</v>
      </c>
      <c r="X434" s="120">
        <v>0</v>
      </c>
      <c r="Y434" s="120">
        <v>0</v>
      </c>
      <c r="Z434" s="120">
        <v>0</v>
      </c>
      <c r="AA434" s="120">
        <v>0</v>
      </c>
      <c r="AB434" s="120">
        <v>0</v>
      </c>
      <c r="AC434" s="103">
        <f>ROUND(R434*2.14%,2)</f>
        <v>206890.79</v>
      </c>
      <c r="AD434" s="103">
        <v>0</v>
      </c>
      <c r="AE434" s="120">
        <v>0</v>
      </c>
      <c r="AF434" s="93" t="s">
        <v>17055</v>
      </c>
      <c r="AG434" s="93">
        <v>2024</v>
      </c>
      <c r="AH434" s="93">
        <v>2024</v>
      </c>
      <c r="AI434" s="107"/>
      <c r="AJ434" s="107"/>
      <c r="AK434" s="107"/>
      <c r="AL434" s="107"/>
      <c r="AM434" s="108"/>
      <c r="AN434" s="108"/>
      <c r="AO434" s="108"/>
      <c r="AP434" s="108"/>
      <c r="AQ434" s="108"/>
      <c r="AR434" s="108"/>
      <c r="AS434" s="108"/>
      <c r="AT434" s="108"/>
      <c r="AU434" s="108"/>
      <c r="AV434" s="108"/>
      <c r="AW434" s="108"/>
      <c r="AX434" s="109"/>
      <c r="AY434" s="109"/>
      <c r="AZ434" s="108"/>
      <c r="BA434" s="108"/>
      <c r="BB434" s="110"/>
      <c r="BC434" s="111"/>
      <c r="CH434" s="105">
        <f t="shared" si="135"/>
        <v>-9.0221874415874481E-10</v>
      </c>
    </row>
    <row r="435" spans="1:86" x14ac:dyDescent="0.3">
      <c r="A435" s="79">
        <v>1</v>
      </c>
      <c r="B435" s="112">
        <f>SUBTOTAL(9,$A$421:A435)</f>
        <v>15</v>
      </c>
      <c r="C435" s="118" t="s">
        <v>122</v>
      </c>
      <c r="D435" s="103">
        <f t="shared" si="154"/>
        <v>4640474.0600000005</v>
      </c>
      <c r="E435" s="120">
        <v>0</v>
      </c>
      <c r="F435" s="120">
        <v>0</v>
      </c>
      <c r="G435" s="120">
        <v>0</v>
      </c>
      <c r="H435" s="120">
        <v>0</v>
      </c>
      <c r="I435" s="120">
        <v>0</v>
      </c>
      <c r="J435" s="120">
        <v>0</v>
      </c>
      <c r="K435" s="128">
        <v>0</v>
      </c>
      <c r="L435" s="120">
        <v>0</v>
      </c>
      <c r="M435" s="103">
        <v>593</v>
      </c>
      <c r="N435" s="103">
        <v>4347438.87</v>
      </c>
      <c r="O435" s="120">
        <v>0</v>
      </c>
      <c r="P435" s="120">
        <v>0</v>
      </c>
      <c r="Q435" s="103">
        <v>0</v>
      </c>
      <c r="R435" s="103">
        <v>0</v>
      </c>
      <c r="S435" s="120">
        <v>0</v>
      </c>
      <c r="T435" s="120">
        <v>0</v>
      </c>
      <c r="U435" s="120">
        <v>0</v>
      </c>
      <c r="V435" s="120">
        <v>0</v>
      </c>
      <c r="W435" s="120">
        <v>0</v>
      </c>
      <c r="X435" s="120">
        <v>0</v>
      </c>
      <c r="Y435" s="120">
        <v>0</v>
      </c>
      <c r="Z435" s="120">
        <v>0</v>
      </c>
      <c r="AA435" s="120">
        <v>0</v>
      </c>
      <c r="AB435" s="120">
        <v>0</v>
      </c>
      <c r="AC435" s="103">
        <f t="shared" si="155"/>
        <v>93035.19</v>
      </c>
      <c r="AD435" s="103">
        <v>200000</v>
      </c>
      <c r="AE435" s="120">
        <v>0</v>
      </c>
      <c r="AF435" s="93">
        <v>2024</v>
      </c>
      <c r="AG435" s="93">
        <v>2024</v>
      </c>
      <c r="AH435" s="93">
        <v>2024</v>
      </c>
      <c r="AI435" s="107"/>
      <c r="AJ435" s="107"/>
      <c r="AK435" s="107"/>
      <c r="AL435" s="107"/>
      <c r="AM435" s="108" t="s">
        <v>16965</v>
      </c>
      <c r="AN435" s="108" t="s">
        <v>16963</v>
      </c>
      <c r="AO435" s="108" t="s">
        <v>16974</v>
      </c>
      <c r="AP435" s="108" t="s">
        <v>16967</v>
      </c>
      <c r="AQ435" s="108" t="s">
        <v>16960</v>
      </c>
      <c r="AR435" s="108" t="s">
        <v>16967</v>
      </c>
      <c r="AS435" s="108"/>
      <c r="AT435" s="108"/>
      <c r="AU435" s="108"/>
      <c r="AV435" s="108"/>
      <c r="AW435" s="108" t="s">
        <v>663</v>
      </c>
      <c r="AX435" s="109">
        <v>3709.1</v>
      </c>
      <c r="AY435" s="109">
        <v>593</v>
      </c>
      <c r="AZ435" s="108" t="s">
        <v>17019</v>
      </c>
      <c r="BA435" s="108" t="s">
        <v>17015</v>
      </c>
      <c r="BB435" s="110"/>
      <c r="BC435" s="111">
        <f t="shared" si="153"/>
        <v>0</v>
      </c>
      <c r="BJ435" s="79" t="str">
        <f>VLOOKUP(C435,BM:BO,3,FALSE)</f>
        <v>721.700</v>
      </c>
      <c r="BM435" s="79" t="s">
        <v>3130</v>
      </c>
      <c r="BN435" s="79" t="s">
        <v>2985</v>
      </c>
      <c r="BO435" s="79" t="s">
        <v>3131</v>
      </c>
      <c r="BU435" s="79" t="s">
        <v>3130</v>
      </c>
      <c r="BV435" s="79" t="s">
        <v>2985</v>
      </c>
      <c r="BW435" s="79" t="s">
        <v>3131</v>
      </c>
      <c r="CH435" s="105">
        <f t="shared" si="135"/>
        <v>4.0745362639427185E-10</v>
      </c>
    </row>
    <row r="436" spans="1:86" x14ac:dyDescent="0.3">
      <c r="A436" s="79">
        <v>1</v>
      </c>
      <c r="B436" s="112">
        <f>SUBTOTAL(9,$A$421:A436)</f>
        <v>16</v>
      </c>
      <c r="C436" s="118" t="s">
        <v>149</v>
      </c>
      <c r="D436" s="103">
        <f t="shared" si="154"/>
        <v>9703520.8000000007</v>
      </c>
      <c r="E436" s="120">
        <v>0</v>
      </c>
      <c r="F436" s="120">
        <v>0</v>
      </c>
      <c r="G436" s="120">
        <v>0</v>
      </c>
      <c r="H436" s="120">
        <v>0</v>
      </c>
      <c r="I436" s="120">
        <v>0</v>
      </c>
      <c r="J436" s="120">
        <v>0</v>
      </c>
      <c r="K436" s="128">
        <v>0</v>
      </c>
      <c r="L436" s="120">
        <v>0</v>
      </c>
      <c r="M436" s="103">
        <v>1240</v>
      </c>
      <c r="N436" s="103">
        <v>9275035.0500000007</v>
      </c>
      <c r="O436" s="120">
        <v>0</v>
      </c>
      <c r="P436" s="120">
        <v>0</v>
      </c>
      <c r="Q436" s="103">
        <v>0</v>
      </c>
      <c r="R436" s="103">
        <v>0</v>
      </c>
      <c r="S436" s="120">
        <v>0</v>
      </c>
      <c r="T436" s="120">
        <v>0</v>
      </c>
      <c r="U436" s="120">
        <v>0</v>
      </c>
      <c r="V436" s="120">
        <v>0</v>
      </c>
      <c r="W436" s="120">
        <v>0</v>
      </c>
      <c r="X436" s="120">
        <v>0</v>
      </c>
      <c r="Y436" s="120">
        <v>0</v>
      </c>
      <c r="Z436" s="120">
        <v>0</v>
      </c>
      <c r="AA436" s="120">
        <v>0</v>
      </c>
      <c r="AB436" s="120">
        <v>0</v>
      </c>
      <c r="AC436" s="103">
        <f t="shared" si="155"/>
        <v>198485.75</v>
      </c>
      <c r="AD436" s="103">
        <v>230000</v>
      </c>
      <c r="AE436" s="120">
        <v>0</v>
      </c>
      <c r="AF436" s="93">
        <v>2024</v>
      </c>
      <c r="AG436" s="93">
        <v>2024</v>
      </c>
      <c r="AH436" s="93">
        <v>2024</v>
      </c>
      <c r="AI436" s="107"/>
      <c r="AJ436" s="107"/>
      <c r="AK436" s="107"/>
      <c r="AL436" s="107"/>
      <c r="AM436" s="108" t="s">
        <v>16965</v>
      </c>
      <c r="AN436" s="108" t="s">
        <v>16968</v>
      </c>
      <c r="AO436" s="108" t="s">
        <v>16971</v>
      </c>
      <c r="AP436" s="108" t="s">
        <v>16967</v>
      </c>
      <c r="AQ436" s="108" t="s">
        <v>16969</v>
      </c>
      <c r="AR436" s="108" t="s">
        <v>16967</v>
      </c>
      <c r="AS436" s="108"/>
      <c r="AT436" s="108"/>
      <c r="AU436" s="108"/>
      <c r="AV436" s="108"/>
      <c r="AW436" s="108" t="s">
        <v>1269</v>
      </c>
      <c r="AX436" s="109">
        <v>9703</v>
      </c>
      <c r="AY436" s="109">
        <v>1240</v>
      </c>
      <c r="AZ436" s="108" t="s">
        <v>17019</v>
      </c>
      <c r="BA436" s="108" t="s">
        <v>17015</v>
      </c>
      <c r="BB436" s="110"/>
      <c r="BC436" s="111">
        <f t="shared" si="153"/>
        <v>0</v>
      </c>
      <c r="BJ436" s="79" t="str">
        <f>VLOOKUP(C436,BM:BO,3,FALSE)</f>
        <v>1536.000</v>
      </c>
      <c r="BM436" s="79" t="s">
        <v>3132</v>
      </c>
      <c r="BN436" s="79" t="s">
        <v>3049</v>
      </c>
      <c r="BO436" s="79" t="s">
        <v>3133</v>
      </c>
      <c r="BU436" s="79" t="s">
        <v>3132</v>
      </c>
      <c r="BV436" s="79" t="s">
        <v>3049</v>
      </c>
      <c r="BW436" s="79" t="s">
        <v>3133</v>
      </c>
      <c r="CH436" s="105">
        <f t="shared" si="135"/>
        <v>0</v>
      </c>
    </row>
    <row r="437" spans="1:86" x14ac:dyDescent="0.3">
      <c r="A437" s="79">
        <v>1</v>
      </c>
      <c r="B437" s="112">
        <f>SUBTOTAL(9,$A$421:A437)</f>
        <v>17</v>
      </c>
      <c r="C437" s="118" t="s">
        <v>148</v>
      </c>
      <c r="D437" s="103">
        <f t="shared" si="154"/>
        <v>4072795.2199999997</v>
      </c>
      <c r="E437" s="120">
        <v>0</v>
      </c>
      <c r="F437" s="120">
        <v>0</v>
      </c>
      <c r="G437" s="120">
        <v>0</v>
      </c>
      <c r="H437" s="120">
        <v>0</v>
      </c>
      <c r="I437" s="120">
        <v>0</v>
      </c>
      <c r="J437" s="120">
        <v>0</v>
      </c>
      <c r="K437" s="128">
        <v>0</v>
      </c>
      <c r="L437" s="120">
        <v>0</v>
      </c>
      <c r="M437" s="103">
        <v>497</v>
      </c>
      <c r="N437" s="103">
        <v>3811234.8</v>
      </c>
      <c r="O437" s="120">
        <v>0</v>
      </c>
      <c r="P437" s="120">
        <v>0</v>
      </c>
      <c r="Q437" s="103">
        <v>0</v>
      </c>
      <c r="R437" s="103">
        <v>0</v>
      </c>
      <c r="S437" s="120">
        <v>0</v>
      </c>
      <c r="T437" s="120">
        <v>0</v>
      </c>
      <c r="U437" s="120">
        <v>0</v>
      </c>
      <c r="V437" s="120">
        <v>0</v>
      </c>
      <c r="W437" s="120">
        <v>0</v>
      </c>
      <c r="X437" s="120">
        <v>0</v>
      </c>
      <c r="Y437" s="120">
        <v>0</v>
      </c>
      <c r="Z437" s="120">
        <v>0</v>
      </c>
      <c r="AA437" s="120">
        <v>0</v>
      </c>
      <c r="AB437" s="120">
        <v>0</v>
      </c>
      <c r="AC437" s="103">
        <f t="shared" si="155"/>
        <v>81560.42</v>
      </c>
      <c r="AD437" s="103">
        <v>180000</v>
      </c>
      <c r="AE437" s="120">
        <v>0</v>
      </c>
      <c r="AF437" s="93">
        <v>2024</v>
      </c>
      <c r="AG437" s="93">
        <v>2024</v>
      </c>
      <c r="AH437" s="93">
        <v>2024</v>
      </c>
      <c r="AI437" s="107"/>
      <c r="AJ437" s="107"/>
      <c r="AK437" s="107"/>
      <c r="AL437" s="107"/>
      <c r="AM437" s="108" t="s">
        <v>16973</v>
      </c>
      <c r="AN437" s="108" t="s">
        <v>16953</v>
      </c>
      <c r="AO437" s="108">
        <v>0</v>
      </c>
      <c r="AP437" s="108" t="s">
        <v>16967</v>
      </c>
      <c r="AQ437" s="108" t="s">
        <v>16961</v>
      </c>
      <c r="AR437" s="108" t="s">
        <v>16960</v>
      </c>
      <c r="AS437" s="108"/>
      <c r="AT437" s="108"/>
      <c r="AU437" s="108"/>
      <c r="AV437" s="108"/>
      <c r="AW437" s="108" t="s">
        <v>928</v>
      </c>
      <c r="AX437" s="109">
        <v>65.3</v>
      </c>
      <c r="AY437" s="109">
        <v>500</v>
      </c>
      <c r="AZ437" s="108" t="s">
        <v>17018</v>
      </c>
      <c r="BA437" s="108" t="s">
        <v>3206</v>
      </c>
      <c r="BB437" s="110"/>
      <c r="BC437" s="111">
        <f t="shared" si="153"/>
        <v>3</v>
      </c>
      <c r="BJ437" s="79" t="str">
        <f>VLOOKUP(C437,BM:BO,3,FALSE)</f>
        <v>377.500</v>
      </c>
      <c r="BM437" s="79" t="s">
        <v>3134</v>
      </c>
      <c r="BN437" s="79" t="s">
        <v>663</v>
      </c>
      <c r="BO437" s="79" t="s">
        <v>3135</v>
      </c>
      <c r="BU437" s="79" t="s">
        <v>3134</v>
      </c>
      <c r="BV437" s="79" t="s">
        <v>663</v>
      </c>
      <c r="BW437" s="79" t="s">
        <v>3135</v>
      </c>
      <c r="CH437" s="105">
        <f t="shared" si="135"/>
        <v>-5.8207660913467407E-11</v>
      </c>
    </row>
    <row r="438" spans="1:86" x14ac:dyDescent="0.3">
      <c r="A438" s="79">
        <v>1</v>
      </c>
      <c r="B438" s="112">
        <f>SUBTOTAL(9,$A$421:A438)</f>
        <v>18</v>
      </c>
      <c r="C438" s="118" t="s">
        <v>147</v>
      </c>
      <c r="D438" s="103">
        <f t="shared" si="154"/>
        <v>4012973.48</v>
      </c>
      <c r="E438" s="120">
        <v>0</v>
      </c>
      <c r="F438" s="120">
        <v>0</v>
      </c>
      <c r="G438" s="120">
        <v>0</v>
      </c>
      <c r="H438" s="120">
        <v>0</v>
      </c>
      <c r="I438" s="120">
        <v>0</v>
      </c>
      <c r="J438" s="120">
        <v>0</v>
      </c>
      <c r="K438" s="128">
        <v>0</v>
      </c>
      <c r="L438" s="120">
        <v>0</v>
      </c>
      <c r="M438" s="103">
        <v>489.7</v>
      </c>
      <c r="N438" s="103">
        <v>3752666.42</v>
      </c>
      <c r="O438" s="120">
        <v>0</v>
      </c>
      <c r="P438" s="120">
        <v>0</v>
      </c>
      <c r="Q438" s="103">
        <v>0</v>
      </c>
      <c r="R438" s="103">
        <v>0</v>
      </c>
      <c r="S438" s="120">
        <v>0</v>
      </c>
      <c r="T438" s="120">
        <v>0</v>
      </c>
      <c r="U438" s="120">
        <v>0</v>
      </c>
      <c r="V438" s="120">
        <v>0</v>
      </c>
      <c r="W438" s="120">
        <v>0</v>
      </c>
      <c r="X438" s="120">
        <v>0</v>
      </c>
      <c r="Y438" s="120">
        <v>0</v>
      </c>
      <c r="Z438" s="120">
        <v>0</v>
      </c>
      <c r="AA438" s="120">
        <v>0</v>
      </c>
      <c r="AB438" s="120">
        <v>0</v>
      </c>
      <c r="AC438" s="103">
        <f t="shared" si="155"/>
        <v>80307.06</v>
      </c>
      <c r="AD438" s="103">
        <v>180000</v>
      </c>
      <c r="AE438" s="120">
        <v>0</v>
      </c>
      <c r="AF438" s="93">
        <v>2024</v>
      </c>
      <c r="AG438" s="93">
        <v>2024</v>
      </c>
      <c r="AH438" s="93">
        <v>2024</v>
      </c>
      <c r="AI438" s="107"/>
      <c r="AJ438" s="107"/>
      <c r="AK438" s="107"/>
      <c r="AL438" s="107"/>
      <c r="AM438" s="108" t="s">
        <v>16973</v>
      </c>
      <c r="AN438" s="108" t="s">
        <v>16953</v>
      </c>
      <c r="AO438" s="108">
        <v>0</v>
      </c>
      <c r="AP438" s="108" t="s">
        <v>16967</v>
      </c>
      <c r="AQ438" s="108" t="s">
        <v>16961</v>
      </c>
      <c r="AR438" s="108" t="s">
        <v>16960</v>
      </c>
      <c r="AS438" s="108"/>
      <c r="AT438" s="108"/>
      <c r="AU438" s="108"/>
      <c r="AV438" s="108"/>
      <c r="AW438" s="108" t="s">
        <v>928</v>
      </c>
      <c r="AX438" s="109">
        <v>552.4</v>
      </c>
      <c r="AY438" s="109">
        <v>500</v>
      </c>
      <c r="AZ438" s="108" t="s">
        <v>17018</v>
      </c>
      <c r="BA438" s="108" t="s">
        <v>3206</v>
      </c>
      <c r="BB438" s="110"/>
      <c r="BC438" s="111">
        <f t="shared" si="153"/>
        <v>10.300000000000011</v>
      </c>
      <c r="BJ438" s="79" t="str">
        <f>VLOOKUP(C438,BM:BO,3,FALSE)</f>
        <v>376.700</v>
      </c>
      <c r="BM438" s="79" t="s">
        <v>632</v>
      </c>
      <c r="BN438" s="79" t="s">
        <v>702</v>
      </c>
      <c r="BO438" s="79" t="s">
        <v>3136</v>
      </c>
      <c r="BU438" s="79" t="s">
        <v>632</v>
      </c>
      <c r="BV438" s="79" t="s">
        <v>702</v>
      </c>
      <c r="BW438" s="79" t="s">
        <v>3136</v>
      </c>
      <c r="CH438" s="105">
        <f t="shared" si="135"/>
        <v>5.8207660913467407E-11</v>
      </c>
    </row>
    <row r="439" spans="1:86" x14ac:dyDescent="0.3">
      <c r="A439" s="79">
        <v>1</v>
      </c>
      <c r="B439" s="112">
        <f>SUBTOTAL(9,$A$421:A439)</f>
        <v>19</v>
      </c>
      <c r="C439" s="118" t="s">
        <v>146</v>
      </c>
      <c r="D439" s="103">
        <f t="shared" si="154"/>
        <v>4671012.63</v>
      </c>
      <c r="E439" s="120">
        <v>0</v>
      </c>
      <c r="F439" s="120">
        <v>0</v>
      </c>
      <c r="G439" s="120">
        <v>0</v>
      </c>
      <c r="H439" s="120">
        <v>0</v>
      </c>
      <c r="I439" s="120">
        <v>0</v>
      </c>
      <c r="J439" s="120">
        <v>0</v>
      </c>
      <c r="K439" s="128">
        <v>0</v>
      </c>
      <c r="L439" s="120">
        <v>0</v>
      </c>
      <c r="M439" s="103">
        <v>570</v>
      </c>
      <c r="N439" s="103">
        <v>4377337.6100000003</v>
      </c>
      <c r="O439" s="120">
        <v>0</v>
      </c>
      <c r="P439" s="120">
        <v>0</v>
      </c>
      <c r="Q439" s="103">
        <v>0</v>
      </c>
      <c r="R439" s="103">
        <v>0</v>
      </c>
      <c r="S439" s="120">
        <v>0</v>
      </c>
      <c r="T439" s="120">
        <v>0</v>
      </c>
      <c r="U439" s="120">
        <v>0</v>
      </c>
      <c r="V439" s="120">
        <v>0</v>
      </c>
      <c r="W439" s="120">
        <v>0</v>
      </c>
      <c r="X439" s="120">
        <v>0</v>
      </c>
      <c r="Y439" s="120">
        <v>0</v>
      </c>
      <c r="Z439" s="120">
        <v>0</v>
      </c>
      <c r="AA439" s="120">
        <v>0</v>
      </c>
      <c r="AB439" s="120">
        <v>0</v>
      </c>
      <c r="AC439" s="103">
        <f t="shared" si="155"/>
        <v>93675.02</v>
      </c>
      <c r="AD439" s="103">
        <v>200000</v>
      </c>
      <c r="AE439" s="120">
        <v>0</v>
      </c>
      <c r="AF439" s="93">
        <v>2024</v>
      </c>
      <c r="AG439" s="93">
        <v>2024</v>
      </c>
      <c r="AH439" s="93">
        <v>2024</v>
      </c>
      <c r="AI439" s="107"/>
      <c r="AJ439" s="107"/>
      <c r="AK439" s="107"/>
      <c r="AL439" s="107"/>
      <c r="AM439" s="108" t="s">
        <v>16973</v>
      </c>
      <c r="AN439" s="108" t="s">
        <v>16953</v>
      </c>
      <c r="AO439" s="108">
        <v>0</v>
      </c>
      <c r="AP439" s="108" t="s">
        <v>16975</v>
      </c>
      <c r="AQ439" s="108" t="s">
        <v>16964</v>
      </c>
      <c r="AR439" s="108" t="s">
        <v>16967</v>
      </c>
      <c r="AS439" s="108"/>
      <c r="AT439" s="108"/>
      <c r="AU439" s="108"/>
      <c r="AV439" s="108"/>
      <c r="AW439" s="108" t="s">
        <v>738</v>
      </c>
      <c r="AX439" s="109">
        <v>850.5</v>
      </c>
      <c r="AY439" s="109">
        <v>570</v>
      </c>
      <c r="AZ439" s="108" t="s">
        <v>17018</v>
      </c>
      <c r="BA439" s="108" t="s">
        <v>3206</v>
      </c>
      <c r="BB439" s="110"/>
      <c r="BC439" s="111">
        <f t="shared" si="153"/>
        <v>0</v>
      </c>
      <c r="BJ439" s="79" t="str">
        <f>VLOOKUP(C439,BM:BO,3,FALSE)</f>
        <v>436.000</v>
      </c>
      <c r="BM439" s="79" t="s">
        <v>3137</v>
      </c>
      <c r="BN439" s="79" t="s">
        <v>2985</v>
      </c>
      <c r="BO439" s="79" t="s">
        <v>2721</v>
      </c>
      <c r="BU439" s="79" t="s">
        <v>3137</v>
      </c>
      <c r="BV439" s="79" t="s">
        <v>2985</v>
      </c>
      <c r="BW439" s="79" t="s">
        <v>2721</v>
      </c>
      <c r="CH439" s="105">
        <f t="shared" si="135"/>
        <v>-4.6566128730773926E-10</v>
      </c>
    </row>
    <row r="440" spans="1:86" x14ac:dyDescent="0.3">
      <c r="A440" s="79">
        <v>1</v>
      </c>
      <c r="B440" s="112">
        <f>SUBTOTAL(9,$A$421:A440)</f>
        <v>20</v>
      </c>
      <c r="C440" s="118" t="s">
        <v>145</v>
      </c>
      <c r="D440" s="103">
        <f t="shared" si="154"/>
        <v>8243927.5499999998</v>
      </c>
      <c r="E440" s="120">
        <v>0</v>
      </c>
      <c r="F440" s="120">
        <v>0</v>
      </c>
      <c r="G440" s="120">
        <v>0</v>
      </c>
      <c r="H440" s="120">
        <v>0</v>
      </c>
      <c r="I440" s="120">
        <v>0</v>
      </c>
      <c r="J440" s="120">
        <v>0</v>
      </c>
      <c r="K440" s="128">
        <v>0</v>
      </c>
      <c r="L440" s="120">
        <v>0</v>
      </c>
      <c r="M440" s="103">
        <v>1006</v>
      </c>
      <c r="N440" s="103">
        <v>7846022.6600000001</v>
      </c>
      <c r="O440" s="120">
        <v>0</v>
      </c>
      <c r="P440" s="120">
        <v>0</v>
      </c>
      <c r="Q440" s="103">
        <v>0</v>
      </c>
      <c r="R440" s="103">
        <v>0</v>
      </c>
      <c r="S440" s="120">
        <v>0</v>
      </c>
      <c r="T440" s="120">
        <v>0</v>
      </c>
      <c r="U440" s="120">
        <v>0</v>
      </c>
      <c r="V440" s="120">
        <v>0</v>
      </c>
      <c r="W440" s="120">
        <v>0</v>
      </c>
      <c r="X440" s="120">
        <v>0</v>
      </c>
      <c r="Y440" s="120">
        <v>0</v>
      </c>
      <c r="Z440" s="120">
        <v>0</v>
      </c>
      <c r="AA440" s="120">
        <v>0</v>
      </c>
      <c r="AB440" s="120">
        <v>0</v>
      </c>
      <c r="AC440" s="103">
        <f>ROUND(N440*2.14%,2)+0.01</f>
        <v>167904.89</v>
      </c>
      <c r="AD440" s="103">
        <v>230000</v>
      </c>
      <c r="AE440" s="120">
        <v>0</v>
      </c>
      <c r="AF440" s="93">
        <v>2024</v>
      </c>
      <c r="AG440" s="93">
        <v>2024</v>
      </c>
      <c r="AH440" s="93">
        <v>2024</v>
      </c>
      <c r="AI440" s="107"/>
      <c r="AJ440" s="107"/>
      <c r="AK440" s="107"/>
      <c r="AL440" s="107"/>
      <c r="AM440" s="108" t="s">
        <v>16973</v>
      </c>
      <c r="AN440" s="108" t="s">
        <v>16953</v>
      </c>
      <c r="AO440" s="108">
        <v>0</v>
      </c>
      <c r="AP440" s="108" t="s">
        <v>16967</v>
      </c>
      <c r="AQ440" s="108" t="s">
        <v>16967</v>
      </c>
      <c r="AR440" s="108" t="s">
        <v>16964</v>
      </c>
      <c r="AS440" s="108"/>
      <c r="AT440" s="108"/>
      <c r="AU440" s="108"/>
      <c r="AV440" s="108"/>
      <c r="AW440" s="108" t="s">
        <v>669</v>
      </c>
      <c r="AX440" s="109">
        <v>3171.4</v>
      </c>
      <c r="AY440" s="109">
        <v>1006</v>
      </c>
      <c r="AZ440" s="108" t="s">
        <v>17018</v>
      </c>
      <c r="BA440" s="108" t="s">
        <v>3206</v>
      </c>
      <c r="BB440" s="110"/>
      <c r="BC440" s="111">
        <f t="shared" si="153"/>
        <v>0</v>
      </c>
      <c r="BJ440" s="79" t="str">
        <f>VLOOKUP(C440,BM:BO,3,FALSE)</f>
        <v>777.400</v>
      </c>
      <c r="BM440" s="79" t="s">
        <v>3138</v>
      </c>
      <c r="BN440" s="79" t="s">
        <v>2985</v>
      </c>
      <c r="BO440" s="79" t="s">
        <v>2985</v>
      </c>
      <c r="BU440" s="79" t="s">
        <v>3138</v>
      </c>
      <c r="BV440" s="79" t="s">
        <v>2985</v>
      </c>
      <c r="BW440" s="79" t="s">
        <v>2985</v>
      </c>
      <c r="CH440" s="105">
        <f t="shared" si="135"/>
        <v>-3.4924596548080444E-10</v>
      </c>
    </row>
    <row r="441" spans="1:86" x14ac:dyDescent="0.3">
      <c r="A441" s="79">
        <v>1</v>
      </c>
      <c r="B441" s="112">
        <f>SUBTOTAL(9,$A$421:A441)</f>
        <v>21</v>
      </c>
      <c r="C441" s="118" t="s">
        <v>143</v>
      </c>
      <c r="D441" s="103">
        <f t="shared" si="154"/>
        <v>14085756</v>
      </c>
      <c r="E441" s="120">
        <v>0</v>
      </c>
      <c r="F441" s="120">
        <v>0</v>
      </c>
      <c r="G441" s="120">
        <v>0</v>
      </c>
      <c r="H441" s="120">
        <v>0</v>
      </c>
      <c r="I441" s="120">
        <v>0</v>
      </c>
      <c r="J441" s="120">
        <v>0</v>
      </c>
      <c r="K441" s="128">
        <v>0</v>
      </c>
      <c r="L441" s="120">
        <v>0</v>
      </c>
      <c r="M441" s="103">
        <v>1800</v>
      </c>
      <c r="N441" s="103">
        <v>13565455.26</v>
      </c>
      <c r="O441" s="120">
        <v>0</v>
      </c>
      <c r="P441" s="120">
        <v>0</v>
      </c>
      <c r="Q441" s="103">
        <v>0</v>
      </c>
      <c r="R441" s="103">
        <v>0</v>
      </c>
      <c r="S441" s="120">
        <v>0</v>
      </c>
      <c r="T441" s="120">
        <v>0</v>
      </c>
      <c r="U441" s="120">
        <v>0</v>
      </c>
      <c r="V441" s="120">
        <v>0</v>
      </c>
      <c r="W441" s="120">
        <v>0</v>
      </c>
      <c r="X441" s="120">
        <v>0</v>
      </c>
      <c r="Y441" s="120">
        <v>0</v>
      </c>
      <c r="Z441" s="120">
        <v>0</v>
      </c>
      <c r="AA441" s="120">
        <v>0</v>
      </c>
      <c r="AB441" s="120">
        <v>0</v>
      </c>
      <c r="AC441" s="103">
        <f>ROUND(N441*2.14%,2)</f>
        <v>290300.74</v>
      </c>
      <c r="AD441" s="103">
        <v>230000</v>
      </c>
      <c r="AE441" s="120">
        <v>0</v>
      </c>
      <c r="AF441" s="93">
        <v>2024</v>
      </c>
      <c r="AG441" s="93">
        <v>2024</v>
      </c>
      <c r="AH441" s="93">
        <v>2024</v>
      </c>
      <c r="AI441" s="107"/>
      <c r="AJ441" s="107"/>
      <c r="AK441" s="107"/>
      <c r="AL441" s="107"/>
      <c r="AM441" s="108" t="s">
        <v>16965</v>
      </c>
      <c r="AN441" s="108" t="s">
        <v>16963</v>
      </c>
      <c r="AO441" s="108">
        <v>0</v>
      </c>
      <c r="AP441" s="108" t="s">
        <v>16967</v>
      </c>
      <c r="AQ441" s="108" t="s">
        <v>16961</v>
      </c>
      <c r="AR441" s="108" t="s">
        <v>16960</v>
      </c>
      <c r="AS441" s="108"/>
      <c r="AT441" s="108"/>
      <c r="AU441" s="108"/>
      <c r="AV441" s="108"/>
      <c r="AW441" s="108" t="s">
        <v>738</v>
      </c>
      <c r="AX441" s="109">
        <v>4561.8999999999996</v>
      </c>
      <c r="AY441" s="109">
        <v>1800</v>
      </c>
      <c r="AZ441" s="108" t="s">
        <v>17019</v>
      </c>
      <c r="BA441" s="108" t="s">
        <v>17015</v>
      </c>
      <c r="BB441" s="110"/>
      <c r="BC441" s="111">
        <f t="shared" si="153"/>
        <v>0</v>
      </c>
      <c r="BJ441" s="79" t="str">
        <f>VLOOKUP(C441,BM:BO,3,FALSE)</f>
        <v>1275.000</v>
      </c>
      <c r="BM441" s="79" t="s">
        <v>3139</v>
      </c>
      <c r="BN441" s="79" t="s">
        <v>2985</v>
      </c>
      <c r="BO441" s="79" t="s">
        <v>3141</v>
      </c>
      <c r="BU441" s="79" t="s">
        <v>3139</v>
      </c>
      <c r="BV441" s="79" t="s">
        <v>2985</v>
      </c>
      <c r="BW441" s="79" t="s">
        <v>3141</v>
      </c>
      <c r="CH441" s="105">
        <f t="shared" si="135"/>
        <v>2.3283064365386963E-10</v>
      </c>
    </row>
    <row r="442" spans="1:86" x14ac:dyDescent="0.3">
      <c r="A442" s="79">
        <v>1</v>
      </c>
      <c r="B442" s="112">
        <f>SUBTOTAL(9,$A$421:A442)</f>
        <v>22</v>
      </c>
      <c r="C442" s="118" t="s">
        <v>142</v>
      </c>
      <c r="D442" s="103">
        <f t="shared" si="154"/>
        <v>4826713.05</v>
      </c>
      <c r="E442" s="120">
        <v>0</v>
      </c>
      <c r="F442" s="120">
        <v>0</v>
      </c>
      <c r="G442" s="120">
        <v>0</v>
      </c>
      <c r="H442" s="120">
        <v>0</v>
      </c>
      <c r="I442" s="120">
        <v>0</v>
      </c>
      <c r="J442" s="120">
        <v>0</v>
      </c>
      <c r="K442" s="128">
        <v>0</v>
      </c>
      <c r="L442" s="120">
        <v>0</v>
      </c>
      <c r="M442" s="103">
        <v>589</v>
      </c>
      <c r="N442" s="103">
        <v>4529775.8499999996</v>
      </c>
      <c r="O442" s="120">
        <v>0</v>
      </c>
      <c r="P442" s="120">
        <v>0</v>
      </c>
      <c r="Q442" s="103">
        <v>0</v>
      </c>
      <c r="R442" s="103">
        <v>0</v>
      </c>
      <c r="S442" s="120">
        <v>0</v>
      </c>
      <c r="T442" s="120">
        <v>0</v>
      </c>
      <c r="U442" s="120">
        <v>0</v>
      </c>
      <c r="V442" s="120">
        <v>0</v>
      </c>
      <c r="W442" s="120">
        <v>0</v>
      </c>
      <c r="X442" s="120">
        <v>0</v>
      </c>
      <c r="Y442" s="120">
        <v>0</v>
      </c>
      <c r="Z442" s="120">
        <v>0</v>
      </c>
      <c r="AA442" s="120">
        <v>0</v>
      </c>
      <c r="AB442" s="120">
        <v>0</v>
      </c>
      <c r="AC442" s="103">
        <f>ROUND(N442*2.14%,2)</f>
        <v>96937.2</v>
      </c>
      <c r="AD442" s="103">
        <v>200000</v>
      </c>
      <c r="AE442" s="120">
        <v>0</v>
      </c>
      <c r="AF442" s="93">
        <v>2024</v>
      </c>
      <c r="AG442" s="93">
        <v>2024</v>
      </c>
      <c r="AH442" s="93">
        <v>2024</v>
      </c>
      <c r="AI442" s="107"/>
      <c r="AJ442" s="107"/>
      <c r="AK442" s="107"/>
      <c r="AL442" s="107"/>
      <c r="AM442" s="108" t="s">
        <v>16965</v>
      </c>
      <c r="AN442" s="108" t="s">
        <v>16963</v>
      </c>
      <c r="AO442" s="108">
        <v>0</v>
      </c>
      <c r="AP442" s="108" t="s">
        <v>16968</v>
      </c>
      <c r="AQ442" s="108" t="s">
        <v>16969</v>
      </c>
      <c r="AR442" s="108" t="s">
        <v>16967</v>
      </c>
      <c r="AS442" s="108"/>
      <c r="AT442" s="108"/>
      <c r="AU442" s="108"/>
      <c r="AV442" s="108"/>
      <c r="AW442" s="108" t="s">
        <v>633</v>
      </c>
      <c r="AX442" s="109">
        <v>701.3</v>
      </c>
      <c r="AY442" s="109">
        <v>589</v>
      </c>
      <c r="AZ442" s="108" t="s">
        <v>17018</v>
      </c>
      <c r="BA442" s="108" t="s">
        <v>17015</v>
      </c>
      <c r="BB442" s="110"/>
      <c r="BC442" s="111">
        <f t="shared" si="153"/>
        <v>0</v>
      </c>
      <c r="BJ442" s="79" t="str">
        <f>VLOOKUP(C442,BM:BO,3,FALSE)</f>
        <v>453.000</v>
      </c>
      <c r="BM442" s="79" t="s">
        <v>3143</v>
      </c>
      <c r="BN442" s="79" t="s">
        <v>801</v>
      </c>
      <c r="BO442" s="79" t="s">
        <v>926</v>
      </c>
      <c r="BU442" s="79" t="s">
        <v>3143</v>
      </c>
      <c r="BV442" s="79" t="s">
        <v>801</v>
      </c>
      <c r="BW442" s="79" t="s">
        <v>926</v>
      </c>
      <c r="CH442" s="105">
        <f t="shared" si="135"/>
        <v>1.7462298274040222E-10</v>
      </c>
    </row>
    <row r="443" spans="1:86" x14ac:dyDescent="0.3">
      <c r="A443" s="79">
        <v>1</v>
      </c>
      <c r="B443" s="112">
        <f>SUBTOTAL(9,$A$421:A443)</f>
        <v>23</v>
      </c>
      <c r="C443" s="118" t="s">
        <v>141</v>
      </c>
      <c r="D443" s="103">
        <f t="shared" si="154"/>
        <v>6219822.0800000001</v>
      </c>
      <c r="E443" s="120">
        <v>0</v>
      </c>
      <c r="F443" s="120">
        <v>0</v>
      </c>
      <c r="G443" s="120">
        <v>0</v>
      </c>
      <c r="H443" s="120">
        <v>0</v>
      </c>
      <c r="I443" s="120">
        <v>0</v>
      </c>
      <c r="J443" s="120">
        <v>0</v>
      </c>
      <c r="K443" s="128">
        <v>0</v>
      </c>
      <c r="L443" s="120">
        <v>0</v>
      </c>
      <c r="M443" s="103">
        <v>759</v>
      </c>
      <c r="N443" s="103">
        <v>5893696.96</v>
      </c>
      <c r="O443" s="120">
        <v>0</v>
      </c>
      <c r="P443" s="120">
        <v>0</v>
      </c>
      <c r="Q443" s="103">
        <v>0</v>
      </c>
      <c r="R443" s="103">
        <v>0</v>
      </c>
      <c r="S443" s="120">
        <v>0</v>
      </c>
      <c r="T443" s="120">
        <v>0</v>
      </c>
      <c r="U443" s="120">
        <v>0</v>
      </c>
      <c r="V443" s="120">
        <v>0</v>
      </c>
      <c r="W443" s="120">
        <v>0</v>
      </c>
      <c r="X443" s="120">
        <v>0</v>
      </c>
      <c r="Y443" s="120">
        <v>0</v>
      </c>
      <c r="Z443" s="120">
        <v>0</v>
      </c>
      <c r="AA443" s="120">
        <v>0</v>
      </c>
      <c r="AB443" s="120">
        <v>0</v>
      </c>
      <c r="AC443" s="103">
        <f>ROUND(N443*2.14%,2)+0.01</f>
        <v>126125.12</v>
      </c>
      <c r="AD443" s="103">
        <v>200000</v>
      </c>
      <c r="AE443" s="120">
        <v>0</v>
      </c>
      <c r="AF443" s="93">
        <v>2024</v>
      </c>
      <c r="AG443" s="93">
        <v>2024</v>
      </c>
      <c r="AH443" s="93">
        <v>2024</v>
      </c>
      <c r="AI443" s="107"/>
      <c r="AJ443" s="107"/>
      <c r="AK443" s="107"/>
      <c r="AL443" s="107"/>
      <c r="AM443" s="108" t="s">
        <v>16972</v>
      </c>
      <c r="AN443" s="108" t="s">
        <v>16959</v>
      </c>
      <c r="AO443" s="108">
        <v>0</v>
      </c>
      <c r="AP443" s="108" t="s">
        <v>16967</v>
      </c>
      <c r="AQ443" s="108" t="s">
        <v>16961</v>
      </c>
      <c r="AR443" s="108">
        <v>0</v>
      </c>
      <c r="AS443" s="108"/>
      <c r="AT443" s="108"/>
      <c r="AU443" s="108"/>
      <c r="AV443" s="108"/>
      <c r="AW443" s="108" t="s">
        <v>698</v>
      </c>
      <c r="AX443" s="109">
        <v>701.1</v>
      </c>
      <c r="AY443" s="109">
        <v>719.2</v>
      </c>
      <c r="AZ443" s="108" t="s">
        <v>17018</v>
      </c>
      <c r="BA443" s="108">
        <v>2007</v>
      </c>
      <c r="BB443" s="110"/>
      <c r="BC443" s="111">
        <f t="shared" si="153"/>
        <v>-39.799999999999955</v>
      </c>
      <c r="BJ443" s="79" t="str">
        <f>VLOOKUP(C443,BM:BO,3,FALSE)</f>
        <v>856.000</v>
      </c>
      <c r="BM443" s="79" t="s">
        <v>3144</v>
      </c>
      <c r="BN443" s="79" t="s">
        <v>805</v>
      </c>
      <c r="BO443" s="79" t="s">
        <v>2985</v>
      </c>
      <c r="BU443" s="79" t="s">
        <v>3144</v>
      </c>
      <c r="BV443" s="79" t="s">
        <v>805</v>
      </c>
      <c r="BW443" s="79" t="s">
        <v>2985</v>
      </c>
      <c r="CH443" s="105">
        <f t="shared" si="135"/>
        <v>1.1641532182693481E-10</v>
      </c>
    </row>
    <row r="444" spans="1:86" x14ac:dyDescent="0.3">
      <c r="A444" s="79">
        <v>1</v>
      </c>
      <c r="B444" s="112">
        <f>SUBTOTAL(9,$A$421:A444)</f>
        <v>24</v>
      </c>
      <c r="C444" s="118" t="s">
        <v>140</v>
      </c>
      <c r="D444" s="103">
        <f t="shared" si="154"/>
        <v>5086523</v>
      </c>
      <c r="E444" s="120">
        <v>0</v>
      </c>
      <c r="F444" s="120">
        <v>0</v>
      </c>
      <c r="G444" s="120">
        <v>0</v>
      </c>
      <c r="H444" s="120">
        <v>0</v>
      </c>
      <c r="I444" s="120">
        <v>0</v>
      </c>
      <c r="J444" s="120">
        <v>0</v>
      </c>
      <c r="K444" s="128">
        <v>0</v>
      </c>
      <c r="L444" s="120">
        <v>0</v>
      </c>
      <c r="M444" s="103">
        <v>650</v>
      </c>
      <c r="N444" s="103">
        <v>4784142.3499999996</v>
      </c>
      <c r="O444" s="120">
        <v>0</v>
      </c>
      <c r="P444" s="120">
        <v>0</v>
      </c>
      <c r="Q444" s="103">
        <v>0</v>
      </c>
      <c r="R444" s="103">
        <v>0</v>
      </c>
      <c r="S444" s="120">
        <v>0</v>
      </c>
      <c r="T444" s="120">
        <v>0</v>
      </c>
      <c r="U444" s="120">
        <v>0</v>
      </c>
      <c r="V444" s="120">
        <v>0</v>
      </c>
      <c r="W444" s="120">
        <v>0</v>
      </c>
      <c r="X444" s="120">
        <v>0</v>
      </c>
      <c r="Y444" s="120">
        <v>0</v>
      </c>
      <c r="Z444" s="120">
        <v>0</v>
      </c>
      <c r="AA444" s="120">
        <v>0</v>
      </c>
      <c r="AB444" s="120">
        <v>0</v>
      </c>
      <c r="AC444" s="103">
        <f t="shared" ref="AC444:AC457" si="156">ROUND(N444*2.14%,2)</f>
        <v>102380.65</v>
      </c>
      <c r="AD444" s="103">
        <v>200000</v>
      </c>
      <c r="AE444" s="120">
        <v>0</v>
      </c>
      <c r="AF444" s="93">
        <v>2024</v>
      </c>
      <c r="AG444" s="93">
        <v>2024</v>
      </c>
      <c r="AH444" s="93">
        <v>2024</v>
      </c>
      <c r="AI444" s="107"/>
      <c r="AJ444" s="107"/>
      <c r="AK444" s="107"/>
      <c r="AL444" s="107"/>
      <c r="AM444" s="108" t="s">
        <v>16972</v>
      </c>
      <c r="AN444" s="108" t="s">
        <v>16953</v>
      </c>
      <c r="AO444" s="108" t="s">
        <v>16969</v>
      </c>
      <c r="AP444" s="108" t="s">
        <v>16967</v>
      </c>
      <c r="AQ444" s="108" t="s">
        <v>16961</v>
      </c>
      <c r="AR444" s="108" t="s">
        <v>16967</v>
      </c>
      <c r="AS444" s="108"/>
      <c r="AT444" s="108"/>
      <c r="AU444" s="108"/>
      <c r="AV444" s="108"/>
      <c r="AW444" s="108" t="s">
        <v>1269</v>
      </c>
      <c r="AX444" s="109">
        <v>2600.9</v>
      </c>
      <c r="AY444" s="109">
        <v>650</v>
      </c>
      <c r="AZ444" s="108" t="s">
        <v>17019</v>
      </c>
      <c r="BA444" s="108">
        <v>2008</v>
      </c>
      <c r="BB444" s="110"/>
      <c r="BC444" s="111">
        <f t="shared" si="153"/>
        <v>0</v>
      </c>
      <c r="BJ444" s="79" t="str">
        <f>VLOOKUP(C444,BM:BO,3,FALSE)</f>
        <v>1539.800</v>
      </c>
      <c r="BM444" s="79" t="s">
        <v>3146</v>
      </c>
      <c r="BN444" s="79" t="s">
        <v>638</v>
      </c>
      <c r="BO444" s="79" t="s">
        <v>2985</v>
      </c>
      <c r="BU444" s="79" t="s">
        <v>3146</v>
      </c>
      <c r="BV444" s="79" t="s">
        <v>638</v>
      </c>
      <c r="BW444" s="79" t="s">
        <v>2985</v>
      </c>
      <c r="CH444" s="105">
        <f t="shared" si="135"/>
        <v>3.7834979593753815E-10</v>
      </c>
    </row>
    <row r="445" spans="1:86" x14ac:dyDescent="0.3">
      <c r="A445" s="79">
        <v>1</v>
      </c>
      <c r="B445" s="112">
        <f>SUBTOTAL(9,$A$421:A445)</f>
        <v>25</v>
      </c>
      <c r="C445" s="118" t="s">
        <v>139</v>
      </c>
      <c r="D445" s="103">
        <f t="shared" si="154"/>
        <v>6072525.9199999999</v>
      </c>
      <c r="E445" s="120">
        <v>0</v>
      </c>
      <c r="F445" s="120">
        <v>0</v>
      </c>
      <c r="G445" s="120">
        <v>0</v>
      </c>
      <c r="H445" s="120">
        <v>0</v>
      </c>
      <c r="I445" s="120">
        <v>0</v>
      </c>
      <c r="J445" s="120">
        <v>0</v>
      </c>
      <c r="K445" s="128">
        <v>0</v>
      </c>
      <c r="L445" s="120">
        <v>0</v>
      </c>
      <c r="M445" s="103">
        <v>776</v>
      </c>
      <c r="N445" s="103">
        <v>5749486.9000000004</v>
      </c>
      <c r="O445" s="120">
        <v>0</v>
      </c>
      <c r="P445" s="120">
        <v>0</v>
      </c>
      <c r="Q445" s="103">
        <v>0</v>
      </c>
      <c r="R445" s="103">
        <v>0</v>
      </c>
      <c r="S445" s="120">
        <v>0</v>
      </c>
      <c r="T445" s="120">
        <v>0</v>
      </c>
      <c r="U445" s="120">
        <v>0</v>
      </c>
      <c r="V445" s="120">
        <v>0</v>
      </c>
      <c r="W445" s="120">
        <v>0</v>
      </c>
      <c r="X445" s="120">
        <v>0</v>
      </c>
      <c r="Y445" s="120">
        <v>0</v>
      </c>
      <c r="Z445" s="120">
        <v>0</v>
      </c>
      <c r="AA445" s="120">
        <v>0</v>
      </c>
      <c r="AB445" s="120">
        <v>0</v>
      </c>
      <c r="AC445" s="103">
        <f t="shared" si="156"/>
        <v>123039.02</v>
      </c>
      <c r="AD445" s="103">
        <v>200000</v>
      </c>
      <c r="AE445" s="120">
        <v>0</v>
      </c>
      <c r="AF445" s="93">
        <v>2024</v>
      </c>
      <c r="AG445" s="93">
        <v>2024</v>
      </c>
      <c r="AH445" s="93">
        <v>2024</v>
      </c>
      <c r="AI445" s="107"/>
      <c r="AJ445" s="107"/>
      <c r="AK445" s="107"/>
      <c r="AL445" s="107"/>
      <c r="AM445" s="108" t="s">
        <v>16965</v>
      </c>
      <c r="AN445" s="108" t="s">
        <v>16962</v>
      </c>
      <c r="AO445" s="108" t="s">
        <v>16955</v>
      </c>
      <c r="AP445" s="108" t="s">
        <v>16967</v>
      </c>
      <c r="AQ445" s="108" t="s">
        <v>16969</v>
      </c>
      <c r="AR445" s="108" t="s">
        <v>16967</v>
      </c>
      <c r="AS445" s="108"/>
      <c r="AT445" s="108"/>
      <c r="AU445" s="108"/>
      <c r="AV445" s="108"/>
      <c r="AW445" s="108" t="s">
        <v>623</v>
      </c>
      <c r="AX445" s="109">
        <v>7098</v>
      </c>
      <c r="AY445" s="109">
        <v>776</v>
      </c>
      <c r="AZ445" s="108" t="s">
        <v>17019</v>
      </c>
      <c r="BA445" s="108" t="s">
        <v>17015</v>
      </c>
      <c r="BB445" s="110"/>
      <c r="BC445" s="111">
        <f t="shared" si="153"/>
        <v>0</v>
      </c>
      <c r="BJ445" s="79" t="str">
        <f>VLOOKUP(C445,BM:BO,3,FALSE)</f>
        <v>887.000</v>
      </c>
      <c r="BM445" s="79" t="s">
        <v>3147</v>
      </c>
      <c r="BN445" s="79" t="s">
        <v>2985</v>
      </c>
      <c r="BO445" s="79" t="s">
        <v>3148</v>
      </c>
      <c r="BU445" s="79" t="s">
        <v>3147</v>
      </c>
      <c r="BV445" s="79" t="s">
        <v>2985</v>
      </c>
      <c r="BW445" s="79" t="s">
        <v>3148</v>
      </c>
      <c r="CH445" s="105">
        <f t="shared" si="135"/>
        <v>-4.6566128730773926E-10</v>
      </c>
    </row>
    <row r="446" spans="1:86" x14ac:dyDescent="0.3">
      <c r="A446" s="79">
        <v>1</v>
      </c>
      <c r="B446" s="112">
        <f>SUBTOTAL(9,$A$421:A446)</f>
        <v>26</v>
      </c>
      <c r="C446" s="118" t="s">
        <v>138</v>
      </c>
      <c r="D446" s="103">
        <f t="shared" si="154"/>
        <v>6258770.9199999999</v>
      </c>
      <c r="E446" s="120">
        <v>0</v>
      </c>
      <c r="F446" s="120">
        <v>0</v>
      </c>
      <c r="G446" s="120">
        <v>0</v>
      </c>
      <c r="H446" s="120">
        <v>0</v>
      </c>
      <c r="I446" s="120">
        <v>0</v>
      </c>
      <c r="J446" s="120">
        <v>0</v>
      </c>
      <c r="K446" s="128">
        <v>0</v>
      </c>
      <c r="L446" s="120">
        <v>0</v>
      </c>
      <c r="M446" s="103">
        <v>799.8</v>
      </c>
      <c r="N446" s="103">
        <v>5931829.7599999998</v>
      </c>
      <c r="O446" s="120">
        <v>0</v>
      </c>
      <c r="P446" s="120">
        <v>0</v>
      </c>
      <c r="Q446" s="103">
        <v>0</v>
      </c>
      <c r="R446" s="103">
        <v>0</v>
      </c>
      <c r="S446" s="120">
        <v>0</v>
      </c>
      <c r="T446" s="120">
        <v>0</v>
      </c>
      <c r="U446" s="120">
        <v>0</v>
      </c>
      <c r="V446" s="120">
        <v>0</v>
      </c>
      <c r="W446" s="120">
        <v>0</v>
      </c>
      <c r="X446" s="120">
        <v>0</v>
      </c>
      <c r="Y446" s="120">
        <v>0</v>
      </c>
      <c r="Z446" s="120">
        <v>0</v>
      </c>
      <c r="AA446" s="120">
        <v>0</v>
      </c>
      <c r="AB446" s="120">
        <v>0</v>
      </c>
      <c r="AC446" s="103">
        <f t="shared" si="156"/>
        <v>126941.16</v>
      </c>
      <c r="AD446" s="103">
        <v>200000</v>
      </c>
      <c r="AE446" s="120">
        <v>0</v>
      </c>
      <c r="AF446" s="93">
        <v>2024</v>
      </c>
      <c r="AG446" s="93">
        <v>2024</v>
      </c>
      <c r="AH446" s="93">
        <v>2024</v>
      </c>
      <c r="AI446" s="107"/>
      <c r="AJ446" s="107"/>
      <c r="AK446" s="107"/>
      <c r="AL446" s="107"/>
      <c r="AM446" s="108" t="s">
        <v>16965</v>
      </c>
      <c r="AN446" s="108" t="s">
        <v>16957</v>
      </c>
      <c r="AO446" s="108">
        <v>0</v>
      </c>
      <c r="AP446" s="108" t="s">
        <v>16967</v>
      </c>
      <c r="AQ446" s="108" t="s">
        <v>16971</v>
      </c>
      <c r="AR446" s="108" t="s">
        <v>16960</v>
      </c>
      <c r="AS446" s="108"/>
      <c r="AT446" s="108"/>
      <c r="AU446" s="108"/>
      <c r="AV446" s="108"/>
      <c r="AW446" s="108" t="s">
        <v>805</v>
      </c>
      <c r="AX446" s="109">
        <v>3347.6</v>
      </c>
      <c r="AY446" s="109">
        <v>799.8</v>
      </c>
      <c r="AZ446" s="108" t="s">
        <v>17019</v>
      </c>
      <c r="BA446" s="108">
        <v>2003</v>
      </c>
      <c r="BB446" s="110"/>
      <c r="BC446" s="111">
        <f t="shared" si="153"/>
        <v>0</v>
      </c>
      <c r="BJ446" s="79" t="str">
        <f>VLOOKUP(C446,BM:BO,3,FALSE)</f>
        <v>799.900</v>
      </c>
      <c r="BM446" s="79" t="s">
        <v>3149</v>
      </c>
      <c r="BN446" s="79" t="s">
        <v>2985</v>
      </c>
      <c r="BO446" s="79" t="s">
        <v>2985</v>
      </c>
      <c r="BU446" s="79" t="s">
        <v>3149</v>
      </c>
      <c r="BV446" s="79" t="s">
        <v>2985</v>
      </c>
      <c r="BW446" s="79" t="s">
        <v>2985</v>
      </c>
      <c r="CH446" s="105">
        <f t="shared" si="135"/>
        <v>1.4551915228366852E-10</v>
      </c>
    </row>
    <row r="447" spans="1:86" x14ac:dyDescent="0.3">
      <c r="A447" s="79">
        <v>1</v>
      </c>
      <c r="B447" s="112">
        <f>SUBTOTAL(9,$A$421:A447)</f>
        <v>27</v>
      </c>
      <c r="C447" s="118" t="s">
        <v>137</v>
      </c>
      <c r="D447" s="103">
        <f t="shared" si="154"/>
        <v>4662817.87</v>
      </c>
      <c r="E447" s="120">
        <v>0</v>
      </c>
      <c r="F447" s="120">
        <v>0</v>
      </c>
      <c r="G447" s="120">
        <v>0</v>
      </c>
      <c r="H447" s="120">
        <v>0</v>
      </c>
      <c r="I447" s="120">
        <v>0</v>
      </c>
      <c r="J447" s="120">
        <v>0</v>
      </c>
      <c r="K447" s="128">
        <v>0</v>
      </c>
      <c r="L447" s="120">
        <v>0</v>
      </c>
      <c r="M447" s="103">
        <v>569</v>
      </c>
      <c r="N447" s="103">
        <v>4369314.54</v>
      </c>
      <c r="O447" s="120">
        <v>0</v>
      </c>
      <c r="P447" s="120">
        <v>0</v>
      </c>
      <c r="Q447" s="103">
        <v>0</v>
      </c>
      <c r="R447" s="103">
        <v>0</v>
      </c>
      <c r="S447" s="120">
        <v>0</v>
      </c>
      <c r="T447" s="120">
        <v>0</v>
      </c>
      <c r="U447" s="120">
        <v>0</v>
      </c>
      <c r="V447" s="120">
        <v>0</v>
      </c>
      <c r="W447" s="120">
        <v>0</v>
      </c>
      <c r="X447" s="120">
        <v>0</v>
      </c>
      <c r="Y447" s="120">
        <v>0</v>
      </c>
      <c r="Z447" s="120">
        <v>0</v>
      </c>
      <c r="AA447" s="120">
        <v>0</v>
      </c>
      <c r="AB447" s="120">
        <v>0</v>
      </c>
      <c r="AC447" s="103">
        <f t="shared" si="156"/>
        <v>93503.33</v>
      </c>
      <c r="AD447" s="103">
        <v>200000</v>
      </c>
      <c r="AE447" s="120">
        <v>0</v>
      </c>
      <c r="AF447" s="93">
        <v>2024</v>
      </c>
      <c r="AG447" s="93">
        <v>2024</v>
      </c>
      <c r="AH447" s="93">
        <v>2024</v>
      </c>
      <c r="AI447" s="107"/>
      <c r="AJ447" s="107"/>
      <c r="AK447" s="107"/>
      <c r="AL447" s="107"/>
      <c r="AM447" s="108" t="s">
        <v>16965</v>
      </c>
      <c r="AN447" s="108" t="s">
        <v>16963</v>
      </c>
      <c r="AO447" s="108">
        <v>0</v>
      </c>
      <c r="AP447" s="108" t="s">
        <v>16967</v>
      </c>
      <c r="AQ447" s="108" t="s">
        <v>16961</v>
      </c>
      <c r="AR447" s="108" t="s">
        <v>16960</v>
      </c>
      <c r="AS447" s="108"/>
      <c r="AT447" s="108"/>
      <c r="AU447" s="108"/>
      <c r="AV447" s="108"/>
      <c r="AW447" s="108" t="s">
        <v>1015</v>
      </c>
      <c r="AX447" s="109">
        <v>618.79999999999995</v>
      </c>
      <c r="AY447" s="109">
        <v>569</v>
      </c>
      <c r="AZ447" s="108" t="s">
        <v>17018</v>
      </c>
      <c r="BA447" s="108" t="s">
        <v>17015</v>
      </c>
      <c r="BB447" s="110"/>
      <c r="BC447" s="111">
        <f t="shared" si="153"/>
        <v>0</v>
      </c>
      <c r="BJ447" s="79" t="str">
        <f>VLOOKUP(C447,BM:BO,3,FALSE)</f>
        <v>629.000</v>
      </c>
      <c r="BM447" s="79" t="s">
        <v>3150</v>
      </c>
      <c r="BN447" s="79" t="s">
        <v>2985</v>
      </c>
      <c r="BO447" s="79" t="s">
        <v>2985</v>
      </c>
      <c r="BU447" s="79" t="s">
        <v>3150</v>
      </c>
      <c r="BV447" s="79" t="s">
        <v>2985</v>
      </c>
      <c r="BW447" s="79" t="s">
        <v>2985</v>
      </c>
      <c r="CH447" s="105">
        <f t="shared" si="135"/>
        <v>5.8207660913467407E-11</v>
      </c>
    </row>
    <row r="448" spans="1:86" x14ac:dyDescent="0.3">
      <c r="A448" s="79">
        <v>1</v>
      </c>
      <c r="B448" s="112">
        <f>SUBTOTAL(9,$A$421:A448)</f>
        <v>28</v>
      </c>
      <c r="C448" s="118" t="s">
        <v>136</v>
      </c>
      <c r="D448" s="103">
        <f t="shared" si="154"/>
        <v>6473859.6100000003</v>
      </c>
      <c r="E448" s="120">
        <v>0</v>
      </c>
      <c r="F448" s="120">
        <v>0</v>
      </c>
      <c r="G448" s="120">
        <v>0</v>
      </c>
      <c r="H448" s="120">
        <v>0</v>
      </c>
      <c r="I448" s="120">
        <v>0</v>
      </c>
      <c r="J448" s="120">
        <v>0</v>
      </c>
      <c r="K448" s="128">
        <v>0</v>
      </c>
      <c r="L448" s="120">
        <v>0</v>
      </c>
      <c r="M448" s="103">
        <v>790</v>
      </c>
      <c r="N448" s="103">
        <v>6142411.9900000002</v>
      </c>
      <c r="O448" s="120">
        <v>0</v>
      </c>
      <c r="P448" s="120">
        <v>0</v>
      </c>
      <c r="Q448" s="103">
        <v>0</v>
      </c>
      <c r="R448" s="103">
        <v>0</v>
      </c>
      <c r="S448" s="120">
        <v>0</v>
      </c>
      <c r="T448" s="120">
        <v>0</v>
      </c>
      <c r="U448" s="120">
        <v>0</v>
      </c>
      <c r="V448" s="120">
        <v>0</v>
      </c>
      <c r="W448" s="120">
        <v>0</v>
      </c>
      <c r="X448" s="120">
        <v>0</v>
      </c>
      <c r="Y448" s="120">
        <v>0</v>
      </c>
      <c r="Z448" s="120">
        <v>0</v>
      </c>
      <c r="AA448" s="120">
        <v>0</v>
      </c>
      <c r="AB448" s="120">
        <v>0</v>
      </c>
      <c r="AC448" s="103">
        <f t="shared" si="156"/>
        <v>131447.62</v>
      </c>
      <c r="AD448" s="103">
        <v>200000</v>
      </c>
      <c r="AE448" s="120">
        <v>0</v>
      </c>
      <c r="AF448" s="93">
        <v>2024</v>
      </c>
      <c r="AG448" s="93">
        <v>2024</v>
      </c>
      <c r="AH448" s="93">
        <v>2024</v>
      </c>
      <c r="AI448" s="107"/>
      <c r="AJ448" s="107"/>
      <c r="AK448" s="107"/>
      <c r="AL448" s="107"/>
      <c r="AM448" s="108" t="s">
        <v>16965</v>
      </c>
      <c r="AN448" s="108" t="s">
        <v>16957</v>
      </c>
      <c r="AO448" s="108">
        <v>0</v>
      </c>
      <c r="AP448" s="108" t="s">
        <v>16962</v>
      </c>
      <c r="AQ448" s="108" t="s">
        <v>16969</v>
      </c>
      <c r="AR448" s="108">
        <v>0</v>
      </c>
      <c r="AS448" s="108"/>
      <c r="AT448" s="108"/>
      <c r="AU448" s="108"/>
      <c r="AV448" s="108"/>
      <c r="AW448" s="108" t="s">
        <v>812</v>
      </c>
      <c r="AX448" s="109">
        <v>941.4</v>
      </c>
      <c r="AY448" s="109">
        <v>790</v>
      </c>
      <c r="AZ448" s="108" t="s">
        <v>17018</v>
      </c>
      <c r="BA448" s="108" t="s">
        <v>721</v>
      </c>
      <c r="BB448" s="110"/>
      <c r="BC448" s="111">
        <f t="shared" si="153"/>
        <v>0</v>
      </c>
      <c r="BJ448" s="79" t="str">
        <f>VLOOKUP(C448,BM:BO,3,FALSE)</f>
        <v>600.000</v>
      </c>
      <c r="BM448" s="79" t="s">
        <v>3151</v>
      </c>
      <c r="BN448" s="79" t="s">
        <v>2985</v>
      </c>
      <c r="BO448" s="79" t="s">
        <v>2985</v>
      </c>
      <c r="BU448" s="79" t="s">
        <v>3151</v>
      </c>
      <c r="BV448" s="79" t="s">
        <v>2985</v>
      </c>
      <c r="BW448" s="79" t="s">
        <v>2985</v>
      </c>
      <c r="CH448" s="105">
        <f t="shared" si="135"/>
        <v>1.1641532182693481E-10</v>
      </c>
    </row>
    <row r="449" spans="1:116" x14ac:dyDescent="0.3">
      <c r="A449" s="79">
        <v>1</v>
      </c>
      <c r="B449" s="112">
        <f>SUBTOTAL(9,$A$421:A449)</f>
        <v>29</v>
      </c>
      <c r="C449" s="118" t="s">
        <v>134</v>
      </c>
      <c r="D449" s="103">
        <f t="shared" si="154"/>
        <v>3130168</v>
      </c>
      <c r="E449" s="120">
        <v>0</v>
      </c>
      <c r="F449" s="120">
        <v>0</v>
      </c>
      <c r="G449" s="120">
        <v>0</v>
      </c>
      <c r="H449" s="120">
        <v>0</v>
      </c>
      <c r="I449" s="120">
        <v>0</v>
      </c>
      <c r="J449" s="120">
        <v>0</v>
      </c>
      <c r="K449" s="128">
        <v>0</v>
      </c>
      <c r="L449" s="120">
        <v>0</v>
      </c>
      <c r="M449" s="103">
        <v>400</v>
      </c>
      <c r="N449" s="103">
        <v>2888357.16</v>
      </c>
      <c r="O449" s="120">
        <v>0</v>
      </c>
      <c r="P449" s="120">
        <v>0</v>
      </c>
      <c r="Q449" s="103">
        <v>0</v>
      </c>
      <c r="R449" s="103">
        <v>0</v>
      </c>
      <c r="S449" s="120">
        <v>0</v>
      </c>
      <c r="T449" s="120">
        <v>0</v>
      </c>
      <c r="U449" s="120">
        <v>0</v>
      </c>
      <c r="V449" s="120">
        <v>0</v>
      </c>
      <c r="W449" s="120">
        <v>0</v>
      </c>
      <c r="X449" s="120">
        <v>0</v>
      </c>
      <c r="Y449" s="120">
        <v>0</v>
      </c>
      <c r="Z449" s="120">
        <v>0</v>
      </c>
      <c r="AA449" s="120">
        <v>0</v>
      </c>
      <c r="AB449" s="120">
        <v>0</v>
      </c>
      <c r="AC449" s="103">
        <f t="shared" si="156"/>
        <v>61810.84</v>
      </c>
      <c r="AD449" s="103">
        <v>180000</v>
      </c>
      <c r="AE449" s="120">
        <v>0</v>
      </c>
      <c r="AF449" s="93">
        <v>2024</v>
      </c>
      <c r="AG449" s="93">
        <v>2024</v>
      </c>
      <c r="AH449" s="93">
        <v>2024</v>
      </c>
      <c r="AI449" s="107"/>
      <c r="AJ449" s="107"/>
      <c r="AK449" s="107"/>
      <c r="AL449" s="107"/>
      <c r="AM449" s="108" t="s">
        <v>16965</v>
      </c>
      <c r="AN449" s="108" t="s">
        <v>16968</v>
      </c>
      <c r="AO449" s="108" t="s">
        <v>16974</v>
      </c>
      <c r="AP449" s="108" t="s">
        <v>16960</v>
      </c>
      <c r="AQ449" s="108" t="s">
        <v>16955</v>
      </c>
      <c r="AR449" s="108" t="s">
        <v>16967</v>
      </c>
      <c r="AS449" s="108"/>
      <c r="AT449" s="108"/>
      <c r="AU449" s="108"/>
      <c r="AV449" s="108"/>
      <c r="AW449" s="108" t="s">
        <v>773</v>
      </c>
      <c r="AX449" s="109">
        <v>3068.4</v>
      </c>
      <c r="AY449" s="109">
        <v>400</v>
      </c>
      <c r="AZ449" s="108" t="s">
        <v>17019</v>
      </c>
      <c r="BA449" s="108" t="s">
        <v>17015</v>
      </c>
      <c r="BB449" s="110"/>
      <c r="BC449" s="111">
        <f t="shared" si="153"/>
        <v>0</v>
      </c>
      <c r="BJ449" s="79" t="str">
        <f>VLOOKUP(C449,BM:BO,3,FALSE)</f>
        <v>763.000</v>
      </c>
      <c r="BM449" s="79" t="s">
        <v>3152</v>
      </c>
      <c r="BN449" s="79" t="s">
        <v>2985</v>
      </c>
      <c r="BO449" s="79" t="s">
        <v>2985</v>
      </c>
      <c r="BU449" s="79" t="s">
        <v>3152</v>
      </c>
      <c r="BV449" s="79" t="s">
        <v>2985</v>
      </c>
      <c r="BW449" s="79" t="s">
        <v>2985</v>
      </c>
      <c r="CH449" s="105">
        <f t="shared" si="135"/>
        <v>-1.4551915228366852E-10</v>
      </c>
    </row>
    <row r="450" spans="1:116" x14ac:dyDescent="0.3">
      <c r="A450" s="79">
        <v>1</v>
      </c>
      <c r="B450" s="112">
        <f>SUBTOTAL(9,$A$421:A450)</f>
        <v>30</v>
      </c>
      <c r="C450" s="118" t="s">
        <v>135</v>
      </c>
      <c r="D450" s="103">
        <f t="shared" si="154"/>
        <v>3130168</v>
      </c>
      <c r="E450" s="120">
        <v>0</v>
      </c>
      <c r="F450" s="120">
        <v>0</v>
      </c>
      <c r="G450" s="120">
        <v>0</v>
      </c>
      <c r="H450" s="120">
        <v>0</v>
      </c>
      <c r="I450" s="120">
        <v>0</v>
      </c>
      <c r="J450" s="120">
        <v>0</v>
      </c>
      <c r="K450" s="128">
        <v>0</v>
      </c>
      <c r="L450" s="120">
        <v>0</v>
      </c>
      <c r="M450" s="103">
        <v>400</v>
      </c>
      <c r="N450" s="103">
        <v>2888357.16</v>
      </c>
      <c r="O450" s="120">
        <v>0</v>
      </c>
      <c r="P450" s="120">
        <v>0</v>
      </c>
      <c r="Q450" s="103">
        <v>0</v>
      </c>
      <c r="R450" s="103">
        <v>0</v>
      </c>
      <c r="S450" s="120">
        <v>0</v>
      </c>
      <c r="T450" s="120">
        <v>0</v>
      </c>
      <c r="U450" s="120">
        <v>0</v>
      </c>
      <c r="V450" s="120">
        <v>0</v>
      </c>
      <c r="W450" s="120">
        <v>0</v>
      </c>
      <c r="X450" s="120">
        <v>0</v>
      </c>
      <c r="Y450" s="120">
        <v>0</v>
      </c>
      <c r="Z450" s="120">
        <v>0</v>
      </c>
      <c r="AA450" s="120">
        <v>0</v>
      </c>
      <c r="AB450" s="120">
        <v>0</v>
      </c>
      <c r="AC450" s="103">
        <f t="shared" si="156"/>
        <v>61810.84</v>
      </c>
      <c r="AD450" s="103">
        <v>180000</v>
      </c>
      <c r="AE450" s="120">
        <v>0</v>
      </c>
      <c r="AF450" s="93">
        <v>2024</v>
      </c>
      <c r="AG450" s="93">
        <v>2024</v>
      </c>
      <c r="AH450" s="93">
        <v>2024</v>
      </c>
      <c r="AI450" s="107"/>
      <c r="AJ450" s="107"/>
      <c r="AK450" s="107"/>
      <c r="AL450" s="107"/>
      <c r="AM450" s="108" t="s">
        <v>16965</v>
      </c>
      <c r="AN450" s="108" t="s">
        <v>16968</v>
      </c>
      <c r="AO450" s="108" t="s">
        <v>16974</v>
      </c>
      <c r="AP450" s="108" t="s">
        <v>16960</v>
      </c>
      <c r="AQ450" s="108" t="s">
        <v>16955</v>
      </c>
      <c r="AR450" s="108" t="s">
        <v>16967</v>
      </c>
      <c r="AS450" s="108"/>
      <c r="AT450" s="108"/>
      <c r="AU450" s="108"/>
      <c r="AV450" s="108"/>
      <c r="AW450" s="108" t="s">
        <v>773</v>
      </c>
      <c r="AX450" s="109">
        <v>2618.5</v>
      </c>
      <c r="AY450" s="109">
        <v>400</v>
      </c>
      <c r="AZ450" s="108" t="s">
        <v>17019</v>
      </c>
      <c r="BA450" s="108" t="s">
        <v>17015</v>
      </c>
      <c r="BB450" s="110"/>
      <c r="BC450" s="111">
        <f t="shared" si="153"/>
        <v>0</v>
      </c>
      <c r="BJ450" s="79" t="str">
        <f>VLOOKUP(C450,BM:BO,3,FALSE)</f>
        <v>655.000</v>
      </c>
      <c r="BM450" s="79" t="s">
        <v>3153</v>
      </c>
      <c r="BN450" s="79" t="s">
        <v>2985</v>
      </c>
      <c r="BO450" s="79" t="s">
        <v>2985</v>
      </c>
      <c r="BU450" s="79" t="s">
        <v>3153</v>
      </c>
      <c r="BV450" s="79" t="s">
        <v>2985</v>
      </c>
      <c r="BW450" s="79" t="s">
        <v>2985</v>
      </c>
      <c r="CH450" s="105">
        <f t="shared" si="135"/>
        <v>-1.4551915228366852E-10</v>
      </c>
    </row>
    <row r="451" spans="1:116" x14ac:dyDescent="0.3">
      <c r="A451" s="79">
        <v>1</v>
      </c>
      <c r="B451" s="112">
        <f>SUBTOTAL(9,$A$421:A451)</f>
        <v>31</v>
      </c>
      <c r="C451" s="118" t="s">
        <v>133</v>
      </c>
      <c r="D451" s="103">
        <f t="shared" si="154"/>
        <v>10710881.680000002</v>
      </c>
      <c r="E451" s="120">
        <v>0</v>
      </c>
      <c r="F451" s="120">
        <v>0</v>
      </c>
      <c r="G451" s="120">
        <v>0</v>
      </c>
      <c r="H451" s="120">
        <v>0</v>
      </c>
      <c r="I451" s="120">
        <v>0</v>
      </c>
      <c r="J451" s="120">
        <v>0</v>
      </c>
      <c r="K451" s="128">
        <v>0</v>
      </c>
      <c r="L451" s="120">
        <v>0</v>
      </c>
      <c r="M451" s="103">
        <v>1445</v>
      </c>
      <c r="N451" s="103">
        <f>10261290.07+225181.13</f>
        <v>10486471.200000001</v>
      </c>
      <c r="O451" s="120">
        <v>0</v>
      </c>
      <c r="P451" s="120">
        <v>0</v>
      </c>
      <c r="Q451" s="103">
        <v>0</v>
      </c>
      <c r="R451" s="103">
        <v>0</v>
      </c>
      <c r="S451" s="120">
        <v>0</v>
      </c>
      <c r="T451" s="120">
        <v>0</v>
      </c>
      <c r="U451" s="120">
        <v>0</v>
      </c>
      <c r="V451" s="120">
        <v>0</v>
      </c>
      <c r="W451" s="120">
        <v>0</v>
      </c>
      <c r="X451" s="120">
        <v>0</v>
      </c>
      <c r="Y451" s="120">
        <v>0</v>
      </c>
      <c r="Z451" s="120">
        <v>0</v>
      </c>
      <c r="AA451" s="120">
        <v>0</v>
      </c>
      <c r="AB451" s="120">
        <v>0</v>
      </c>
      <c r="AC451" s="103">
        <f t="shared" si="156"/>
        <v>224410.48</v>
      </c>
      <c r="AD451" s="103">
        <v>0</v>
      </c>
      <c r="AE451" s="120">
        <v>0</v>
      </c>
      <c r="AF451" s="93" t="s">
        <v>17055</v>
      </c>
      <c r="AG451" s="93">
        <v>2024</v>
      </c>
      <c r="AH451" s="93">
        <v>2024</v>
      </c>
      <c r="AI451" s="107"/>
      <c r="AJ451" s="107"/>
      <c r="AK451" s="107"/>
      <c r="AL451" s="107"/>
      <c r="AM451" s="108" t="s">
        <v>16957</v>
      </c>
      <c r="AN451" s="108" t="s">
        <v>16965</v>
      </c>
      <c r="AO451" s="108">
        <v>0</v>
      </c>
      <c r="AP451" s="108" t="s">
        <v>16966</v>
      </c>
      <c r="AQ451" s="108" t="s">
        <v>16969</v>
      </c>
      <c r="AR451" s="108" t="s">
        <v>16967</v>
      </c>
      <c r="AS451" s="108"/>
      <c r="AT451" s="108"/>
      <c r="AU451" s="108"/>
      <c r="AV451" s="108"/>
      <c r="AW451" s="108" t="s">
        <v>782</v>
      </c>
      <c r="AX451" s="109">
        <v>5084.1000000000004</v>
      </c>
      <c r="AY451" s="109">
        <v>1445</v>
      </c>
      <c r="AZ451" s="108" t="s">
        <v>17018</v>
      </c>
      <c r="BA451" s="108" t="s">
        <v>721</v>
      </c>
      <c r="BB451" s="110"/>
      <c r="BC451" s="111">
        <f t="shared" si="153"/>
        <v>0</v>
      </c>
      <c r="BJ451" s="79" t="str">
        <f>VLOOKUP(C451,BM:BO,3,FALSE)</f>
        <v>1444.400</v>
      </c>
      <c r="BM451" s="79" t="s">
        <v>634</v>
      </c>
      <c r="BN451" s="79" t="s">
        <v>721</v>
      </c>
      <c r="BO451" s="79" t="s">
        <v>3154</v>
      </c>
      <c r="BU451" s="79" t="s">
        <v>634</v>
      </c>
      <c r="BV451" s="79" t="s">
        <v>721</v>
      </c>
      <c r="BW451" s="79" t="s">
        <v>3154</v>
      </c>
      <c r="CH451" s="105">
        <f t="shared" si="135"/>
        <v>4.3655745685100555E-10</v>
      </c>
    </row>
    <row r="452" spans="1:116" x14ac:dyDescent="0.3">
      <c r="A452" s="79">
        <v>1</v>
      </c>
      <c r="B452" s="112">
        <f>SUBTOTAL(9,$A$421:A452)</f>
        <v>32</v>
      </c>
      <c r="C452" s="118" t="s">
        <v>131</v>
      </c>
      <c r="D452" s="103">
        <f t="shared" si="154"/>
        <v>4958186.1100000003</v>
      </c>
      <c r="E452" s="120">
        <v>0</v>
      </c>
      <c r="F452" s="120">
        <v>0</v>
      </c>
      <c r="G452" s="120">
        <v>0</v>
      </c>
      <c r="H452" s="120">
        <v>0</v>
      </c>
      <c r="I452" s="120">
        <v>0</v>
      </c>
      <c r="J452" s="120">
        <v>0</v>
      </c>
      <c r="K452" s="128">
        <v>0</v>
      </c>
      <c r="L452" s="120">
        <v>0</v>
      </c>
      <c r="M452" s="103">
        <v>633.6</v>
      </c>
      <c r="N452" s="103">
        <v>4658494.33</v>
      </c>
      <c r="O452" s="120">
        <v>0</v>
      </c>
      <c r="P452" s="120">
        <v>0</v>
      </c>
      <c r="Q452" s="103">
        <v>0</v>
      </c>
      <c r="R452" s="103">
        <v>0</v>
      </c>
      <c r="S452" s="120">
        <v>0</v>
      </c>
      <c r="T452" s="120">
        <v>0</v>
      </c>
      <c r="U452" s="120">
        <v>0</v>
      </c>
      <c r="V452" s="120">
        <v>0</v>
      </c>
      <c r="W452" s="120">
        <v>0</v>
      </c>
      <c r="X452" s="120">
        <v>0</v>
      </c>
      <c r="Y452" s="120">
        <v>0</v>
      </c>
      <c r="Z452" s="120">
        <v>0</v>
      </c>
      <c r="AA452" s="120">
        <v>0</v>
      </c>
      <c r="AB452" s="120">
        <v>0</v>
      </c>
      <c r="AC452" s="103">
        <f t="shared" si="156"/>
        <v>99691.78</v>
      </c>
      <c r="AD452" s="103">
        <v>200000</v>
      </c>
      <c r="AE452" s="120">
        <v>0</v>
      </c>
      <c r="AF452" s="93">
        <v>2024</v>
      </c>
      <c r="AG452" s="93">
        <v>2024</v>
      </c>
      <c r="AH452" s="93">
        <v>2024</v>
      </c>
      <c r="AI452" s="107"/>
      <c r="AJ452" s="107"/>
      <c r="AK452" s="107"/>
      <c r="AL452" s="107"/>
      <c r="AM452" s="108" t="s">
        <v>16965</v>
      </c>
      <c r="AN452" s="108" t="s">
        <v>16957</v>
      </c>
      <c r="AO452" s="108">
        <v>0</v>
      </c>
      <c r="AP452" s="108" t="s">
        <v>16967</v>
      </c>
      <c r="AQ452" s="108" t="s">
        <v>16961</v>
      </c>
      <c r="AR452" s="108" t="s">
        <v>16960</v>
      </c>
      <c r="AS452" s="108"/>
      <c r="AT452" s="108"/>
      <c r="AU452" s="108"/>
      <c r="AV452" s="108"/>
      <c r="AW452" s="108" t="s">
        <v>1015</v>
      </c>
      <c r="AX452" s="109">
        <v>1923</v>
      </c>
      <c r="AY452" s="109">
        <v>633.6</v>
      </c>
      <c r="AZ452" s="108" t="s">
        <v>17019</v>
      </c>
      <c r="BA452" s="108" t="s">
        <v>627</v>
      </c>
      <c r="BB452" s="110"/>
      <c r="BC452" s="111">
        <f t="shared" si="153"/>
        <v>0</v>
      </c>
      <c r="BJ452" s="79" t="str">
        <f>VLOOKUP(C452,BM:BO,3,FALSE)</f>
        <v>648.200</v>
      </c>
      <c r="BM452" s="79" t="s">
        <v>3158</v>
      </c>
      <c r="BN452" s="79" t="s">
        <v>2985</v>
      </c>
      <c r="BO452" s="79" t="s">
        <v>2985</v>
      </c>
      <c r="BU452" s="79" t="s">
        <v>3158</v>
      </c>
      <c r="BV452" s="79" t="s">
        <v>2985</v>
      </c>
      <c r="BW452" s="79" t="s">
        <v>2985</v>
      </c>
      <c r="CH452" s="105">
        <f t="shared" si="135"/>
        <v>2.6193447411060333E-10</v>
      </c>
    </row>
    <row r="453" spans="1:116" x14ac:dyDescent="0.3">
      <c r="A453" s="79">
        <v>1</v>
      </c>
      <c r="B453" s="112">
        <f>SUBTOTAL(9,$A$421:A453)</f>
        <v>33</v>
      </c>
      <c r="C453" s="118" t="s">
        <v>130</v>
      </c>
      <c r="D453" s="103">
        <f t="shared" si="154"/>
        <v>2245895.54</v>
      </c>
      <c r="E453" s="120">
        <v>0</v>
      </c>
      <c r="F453" s="120">
        <v>0</v>
      </c>
      <c r="G453" s="120">
        <v>0</v>
      </c>
      <c r="H453" s="120">
        <v>0</v>
      </c>
      <c r="I453" s="120">
        <v>0</v>
      </c>
      <c r="J453" s="120">
        <v>0</v>
      </c>
      <c r="K453" s="128">
        <v>0</v>
      </c>
      <c r="L453" s="120">
        <v>0</v>
      </c>
      <c r="M453" s="103">
        <v>287</v>
      </c>
      <c r="N453" s="103">
        <v>2022611.65</v>
      </c>
      <c r="O453" s="120">
        <v>0</v>
      </c>
      <c r="P453" s="120">
        <v>0</v>
      </c>
      <c r="Q453" s="103">
        <v>0</v>
      </c>
      <c r="R453" s="103">
        <v>0</v>
      </c>
      <c r="S453" s="120">
        <v>0</v>
      </c>
      <c r="T453" s="120">
        <v>0</v>
      </c>
      <c r="U453" s="120">
        <v>0</v>
      </c>
      <c r="V453" s="120">
        <v>0</v>
      </c>
      <c r="W453" s="120">
        <v>0</v>
      </c>
      <c r="X453" s="120">
        <v>0</v>
      </c>
      <c r="Y453" s="120">
        <v>0</v>
      </c>
      <c r="Z453" s="120">
        <v>0</v>
      </c>
      <c r="AA453" s="120">
        <v>0</v>
      </c>
      <c r="AB453" s="120">
        <v>0</v>
      </c>
      <c r="AC453" s="103">
        <f t="shared" si="156"/>
        <v>43283.89</v>
      </c>
      <c r="AD453" s="103">
        <v>180000</v>
      </c>
      <c r="AE453" s="120">
        <v>0</v>
      </c>
      <c r="AF453" s="93">
        <v>2024</v>
      </c>
      <c r="AG453" s="93">
        <v>2024</v>
      </c>
      <c r="AH453" s="93">
        <v>2024</v>
      </c>
      <c r="AI453" s="107"/>
      <c r="AJ453" s="107"/>
      <c r="AK453" s="107"/>
      <c r="AL453" s="107"/>
      <c r="AM453" s="108" t="s">
        <v>16965</v>
      </c>
      <c r="AN453" s="108" t="s">
        <v>16963</v>
      </c>
      <c r="AO453" s="108">
        <v>0</v>
      </c>
      <c r="AP453" s="108" t="s">
        <v>16975</v>
      </c>
      <c r="AQ453" s="108" t="s">
        <v>16964</v>
      </c>
      <c r="AR453" s="108" t="s">
        <v>16967</v>
      </c>
      <c r="AS453" s="108"/>
      <c r="AT453" s="108"/>
      <c r="AU453" s="108"/>
      <c r="AV453" s="108"/>
      <c r="AW453" s="108" t="s">
        <v>738</v>
      </c>
      <c r="AX453" s="109">
        <v>970.3</v>
      </c>
      <c r="AY453" s="109">
        <v>287</v>
      </c>
      <c r="AZ453" s="108" t="s">
        <v>17019</v>
      </c>
      <c r="BA453" s="108" t="s">
        <v>17015</v>
      </c>
      <c r="BB453" s="110"/>
      <c r="BC453" s="111">
        <f t="shared" si="153"/>
        <v>0</v>
      </c>
      <c r="BJ453" s="79" t="str">
        <f>VLOOKUP(C453,BM:BO,3,FALSE)</f>
        <v>267.000</v>
      </c>
      <c r="BM453" s="79" t="s">
        <v>3159</v>
      </c>
      <c r="BN453" s="79" t="s">
        <v>2985</v>
      </c>
      <c r="BO453" s="79" t="s">
        <v>2985</v>
      </c>
      <c r="BU453" s="79" t="s">
        <v>3159</v>
      </c>
      <c r="BV453" s="79" t="s">
        <v>2985</v>
      </c>
      <c r="BW453" s="79" t="s">
        <v>2985</v>
      </c>
      <c r="CH453" s="105">
        <f t="shared" si="135"/>
        <v>1.1641532182693481E-10</v>
      </c>
    </row>
    <row r="454" spans="1:116" x14ac:dyDescent="0.3">
      <c r="A454" s="79">
        <v>1</v>
      </c>
      <c r="B454" s="112">
        <f>SUBTOTAL(9,$A$421:A454)</f>
        <v>34</v>
      </c>
      <c r="C454" s="118" t="s">
        <v>129</v>
      </c>
      <c r="D454" s="103">
        <f t="shared" si="154"/>
        <v>6146069.25</v>
      </c>
      <c r="E454" s="120">
        <v>0</v>
      </c>
      <c r="F454" s="120">
        <v>0</v>
      </c>
      <c r="G454" s="120">
        <v>0</v>
      </c>
      <c r="H454" s="120">
        <v>0</v>
      </c>
      <c r="I454" s="120">
        <v>0</v>
      </c>
      <c r="J454" s="120">
        <v>0</v>
      </c>
      <c r="K454" s="128">
        <v>0</v>
      </c>
      <c r="L454" s="120">
        <v>0</v>
      </c>
      <c r="M454" s="103">
        <v>750</v>
      </c>
      <c r="N454" s="103">
        <v>5821489.3799999999</v>
      </c>
      <c r="O454" s="120">
        <v>0</v>
      </c>
      <c r="P454" s="120">
        <v>0</v>
      </c>
      <c r="Q454" s="103">
        <v>0</v>
      </c>
      <c r="R454" s="103">
        <v>0</v>
      </c>
      <c r="S454" s="120">
        <v>0</v>
      </c>
      <c r="T454" s="120">
        <v>0</v>
      </c>
      <c r="U454" s="120">
        <v>0</v>
      </c>
      <c r="V454" s="120">
        <v>0</v>
      </c>
      <c r="W454" s="120">
        <v>0</v>
      </c>
      <c r="X454" s="120">
        <v>0</v>
      </c>
      <c r="Y454" s="120">
        <v>0</v>
      </c>
      <c r="Z454" s="120">
        <v>0</v>
      </c>
      <c r="AA454" s="120">
        <v>0</v>
      </c>
      <c r="AB454" s="120">
        <v>0</v>
      </c>
      <c r="AC454" s="103">
        <f t="shared" si="156"/>
        <v>124579.87</v>
      </c>
      <c r="AD454" s="103">
        <v>200000</v>
      </c>
      <c r="AE454" s="120">
        <v>0</v>
      </c>
      <c r="AF454" s="93">
        <v>2024</v>
      </c>
      <c r="AG454" s="93">
        <v>2024</v>
      </c>
      <c r="AH454" s="93">
        <v>2024</v>
      </c>
      <c r="AI454" s="107"/>
      <c r="AJ454" s="107"/>
      <c r="AK454" s="107"/>
      <c r="AL454" s="107"/>
      <c r="AM454" s="108" t="s">
        <v>16965</v>
      </c>
      <c r="AN454" s="108" t="s">
        <v>16963</v>
      </c>
      <c r="AO454" s="108">
        <v>0</v>
      </c>
      <c r="AP454" s="108" t="s">
        <v>16960</v>
      </c>
      <c r="AQ454" s="108" t="s">
        <v>16961</v>
      </c>
      <c r="AR454" s="108">
        <v>0</v>
      </c>
      <c r="AS454" s="108"/>
      <c r="AT454" s="108"/>
      <c r="AU454" s="108"/>
      <c r="AV454" s="108"/>
      <c r="AW454" s="108" t="s">
        <v>773</v>
      </c>
      <c r="AX454" s="109">
        <v>2024.6</v>
      </c>
      <c r="AY454" s="109">
        <v>750</v>
      </c>
      <c r="AZ454" s="108" t="s">
        <v>17018</v>
      </c>
      <c r="BA454" s="108" t="s">
        <v>17015</v>
      </c>
      <c r="BB454" s="110"/>
      <c r="BC454" s="111">
        <f t="shared" si="153"/>
        <v>0</v>
      </c>
      <c r="BJ454" s="79" t="str">
        <f>VLOOKUP(C454,BM:BO,3,FALSE)</f>
        <v>804.380</v>
      </c>
      <c r="BM454" s="79" t="s">
        <v>3160</v>
      </c>
      <c r="BN454" s="79" t="s">
        <v>2985</v>
      </c>
      <c r="BO454" s="79" t="s">
        <v>2985</v>
      </c>
      <c r="BU454" s="79" t="s">
        <v>3160</v>
      </c>
      <c r="BV454" s="79" t="s">
        <v>2985</v>
      </c>
      <c r="BW454" s="79" t="s">
        <v>2985</v>
      </c>
      <c r="CH454" s="105">
        <f t="shared" ref="CH454:CH492" si="157">D454-E454-F454-G454-H454-I454-J454-L454-N454-P454-R454-T454-U454-V454-W454-X454-Y454-Z454-AA454-AB454-AC454-AD454-AE454</f>
        <v>1.1641532182693481E-10</v>
      </c>
    </row>
    <row r="455" spans="1:116" x14ac:dyDescent="0.3">
      <c r="A455" s="79">
        <v>1</v>
      </c>
      <c r="B455" s="112">
        <f>SUBTOTAL(9,$A$421:A455)</f>
        <v>35</v>
      </c>
      <c r="C455" s="118" t="s">
        <v>128</v>
      </c>
      <c r="D455" s="103">
        <f t="shared" si="154"/>
        <v>7948916.2299999995</v>
      </c>
      <c r="E455" s="120">
        <v>0</v>
      </c>
      <c r="F455" s="120">
        <v>0</v>
      </c>
      <c r="G455" s="120">
        <v>0</v>
      </c>
      <c r="H455" s="120">
        <v>0</v>
      </c>
      <c r="I455" s="120">
        <v>0</v>
      </c>
      <c r="J455" s="120">
        <v>0</v>
      </c>
      <c r="K455" s="128">
        <v>0</v>
      </c>
      <c r="L455" s="120">
        <v>0</v>
      </c>
      <c r="M455" s="103">
        <v>970</v>
      </c>
      <c r="N455" s="103">
        <v>7586563.7699999996</v>
      </c>
      <c r="O455" s="120">
        <v>0</v>
      </c>
      <c r="P455" s="120">
        <v>0</v>
      </c>
      <c r="Q455" s="103">
        <v>0</v>
      </c>
      <c r="R455" s="103">
        <v>0</v>
      </c>
      <c r="S455" s="120">
        <v>0</v>
      </c>
      <c r="T455" s="120">
        <v>0</v>
      </c>
      <c r="U455" s="120">
        <v>0</v>
      </c>
      <c r="V455" s="120">
        <v>0</v>
      </c>
      <c r="W455" s="120">
        <v>0</v>
      </c>
      <c r="X455" s="120">
        <v>0</v>
      </c>
      <c r="Y455" s="120">
        <v>0</v>
      </c>
      <c r="Z455" s="120">
        <v>0</v>
      </c>
      <c r="AA455" s="120">
        <v>0</v>
      </c>
      <c r="AB455" s="120">
        <v>0</v>
      </c>
      <c r="AC455" s="103">
        <f t="shared" si="156"/>
        <v>162352.46</v>
      </c>
      <c r="AD455" s="103">
        <v>200000</v>
      </c>
      <c r="AE455" s="120">
        <v>0</v>
      </c>
      <c r="AF455" s="93">
        <v>2024</v>
      </c>
      <c r="AG455" s="93">
        <v>2024</v>
      </c>
      <c r="AH455" s="93">
        <v>2024</v>
      </c>
      <c r="AI455" s="107"/>
      <c r="AJ455" s="107"/>
      <c r="AK455" s="107"/>
      <c r="AL455" s="107"/>
      <c r="AM455" s="108" t="s">
        <v>16965</v>
      </c>
      <c r="AN455" s="108" t="s">
        <v>16962</v>
      </c>
      <c r="AO455" s="108">
        <v>0</v>
      </c>
      <c r="AP455" s="108" t="s">
        <v>16957</v>
      </c>
      <c r="AQ455" s="108" t="s">
        <v>16969</v>
      </c>
      <c r="AR455" s="108" t="s">
        <v>16967</v>
      </c>
      <c r="AS455" s="108"/>
      <c r="AT455" s="108"/>
      <c r="AU455" s="108"/>
      <c r="AV455" s="108"/>
      <c r="AW455" s="108" t="s">
        <v>615</v>
      </c>
      <c r="AX455" s="109">
        <v>1926.2</v>
      </c>
      <c r="AY455" s="109">
        <v>970</v>
      </c>
      <c r="AZ455" s="108" t="s">
        <v>17018</v>
      </c>
      <c r="BA455" s="108">
        <v>2002</v>
      </c>
      <c r="BB455" s="110"/>
      <c r="BC455" s="111">
        <f t="shared" si="153"/>
        <v>0</v>
      </c>
      <c r="BJ455" s="79" t="str">
        <f>VLOOKUP(C455,BM:BO,3,FALSE)</f>
        <v>762.700</v>
      </c>
      <c r="BM455" s="79" t="s">
        <v>3162</v>
      </c>
      <c r="BN455" s="79" t="s">
        <v>2985</v>
      </c>
      <c r="BO455" s="79" t="s">
        <v>2985</v>
      </c>
      <c r="BU455" s="79" t="s">
        <v>3162</v>
      </c>
      <c r="BV455" s="79" t="s">
        <v>2985</v>
      </c>
      <c r="BW455" s="79" t="s">
        <v>2985</v>
      </c>
      <c r="CH455" s="105">
        <f t="shared" si="157"/>
        <v>-2.9103830456733704E-11</v>
      </c>
    </row>
    <row r="456" spans="1:116" x14ac:dyDescent="0.3">
      <c r="A456" s="79">
        <v>1</v>
      </c>
      <c r="B456" s="112">
        <f>SUBTOTAL(9,$A$421:A456)</f>
        <v>36</v>
      </c>
      <c r="C456" s="118" t="s">
        <v>126</v>
      </c>
      <c r="D456" s="103">
        <f t="shared" si="154"/>
        <v>4261274.68</v>
      </c>
      <c r="E456" s="120">
        <v>0</v>
      </c>
      <c r="F456" s="120">
        <v>0</v>
      </c>
      <c r="G456" s="120">
        <v>0</v>
      </c>
      <c r="H456" s="120">
        <v>0</v>
      </c>
      <c r="I456" s="120">
        <v>0</v>
      </c>
      <c r="J456" s="120">
        <v>0</v>
      </c>
      <c r="K456" s="128">
        <v>0</v>
      </c>
      <c r="L456" s="120">
        <v>0</v>
      </c>
      <c r="M456" s="103">
        <v>0</v>
      </c>
      <c r="N456" s="103">
        <v>0</v>
      </c>
      <c r="O456" s="120">
        <v>0</v>
      </c>
      <c r="P456" s="120">
        <v>0</v>
      </c>
      <c r="Q456" s="103">
        <v>558.29999999999995</v>
      </c>
      <c r="R456" s="103">
        <v>3976184.34</v>
      </c>
      <c r="S456" s="120">
        <v>0</v>
      </c>
      <c r="T456" s="120">
        <v>0</v>
      </c>
      <c r="U456" s="120">
        <v>0</v>
      </c>
      <c r="V456" s="120">
        <v>0</v>
      </c>
      <c r="W456" s="120">
        <v>0</v>
      </c>
      <c r="X456" s="120">
        <v>0</v>
      </c>
      <c r="Y456" s="120">
        <v>0</v>
      </c>
      <c r="Z456" s="120">
        <v>0</v>
      </c>
      <c r="AA456" s="120">
        <v>0</v>
      </c>
      <c r="AB456" s="120">
        <v>0</v>
      </c>
      <c r="AC456" s="103">
        <f>ROUND(R456*2.14%,2)</f>
        <v>85090.34</v>
      </c>
      <c r="AD456" s="103">
        <v>200000</v>
      </c>
      <c r="AE456" s="120">
        <v>0</v>
      </c>
      <c r="AF456" s="93">
        <v>2024</v>
      </c>
      <c r="AG456" s="93">
        <v>2024</v>
      </c>
      <c r="AH456" s="93">
        <v>2024</v>
      </c>
      <c r="AI456" s="107"/>
      <c r="AJ456" s="107"/>
      <c r="AK456" s="107"/>
      <c r="AL456" s="107"/>
      <c r="AM456" s="108" t="s">
        <v>16965</v>
      </c>
      <c r="AN456" s="108" t="s">
        <v>16962</v>
      </c>
      <c r="AO456" s="108">
        <v>0</v>
      </c>
      <c r="AP456" s="108" t="s">
        <v>16963</v>
      </c>
      <c r="AQ456" s="108" t="s">
        <v>16969</v>
      </c>
      <c r="AR456" s="108">
        <v>0</v>
      </c>
      <c r="AS456" s="108"/>
      <c r="AT456" s="108"/>
      <c r="AU456" s="108"/>
      <c r="AV456" s="108"/>
      <c r="AW456" s="108" t="s">
        <v>664</v>
      </c>
      <c r="AX456" s="109">
        <v>504.6</v>
      </c>
      <c r="AY456" s="109">
        <v>520</v>
      </c>
      <c r="AZ456" s="108" t="s">
        <v>17018</v>
      </c>
      <c r="BA456" s="108">
        <v>2000</v>
      </c>
      <c r="BB456" s="110"/>
      <c r="BC456" s="111">
        <f t="shared" si="153"/>
        <v>520</v>
      </c>
      <c r="BJ456" s="79" t="str">
        <f>VLOOKUP(C456,BM:BO,3,FALSE)</f>
        <v>372.500</v>
      </c>
      <c r="BM456" s="79" t="s">
        <v>3164</v>
      </c>
      <c r="BN456" s="79" t="s">
        <v>2985</v>
      </c>
      <c r="BO456" s="79" t="s">
        <v>2985</v>
      </c>
      <c r="BU456" s="79" t="s">
        <v>3164</v>
      </c>
      <c r="BV456" s="79" t="s">
        <v>2985</v>
      </c>
      <c r="BW456" s="79" t="s">
        <v>2985</v>
      </c>
      <c r="CH456" s="105">
        <f t="shared" si="157"/>
        <v>-1.4551915228366852E-10</v>
      </c>
    </row>
    <row r="457" spans="1:116" x14ac:dyDescent="0.3">
      <c r="A457" s="79">
        <v>1</v>
      </c>
      <c r="B457" s="112">
        <f>SUBTOTAL(9,$A$421:A457)</f>
        <v>37</v>
      </c>
      <c r="C457" s="118" t="s">
        <v>125</v>
      </c>
      <c r="D457" s="103">
        <f t="shared" si="154"/>
        <v>3245124.56</v>
      </c>
      <c r="E457" s="120">
        <v>0</v>
      </c>
      <c r="F457" s="120">
        <v>0</v>
      </c>
      <c r="G457" s="120">
        <v>0</v>
      </c>
      <c r="H457" s="120">
        <v>0</v>
      </c>
      <c r="I457" s="120">
        <v>0</v>
      </c>
      <c r="J457" s="120">
        <v>0</v>
      </c>
      <c r="K457" s="128">
        <v>0</v>
      </c>
      <c r="L457" s="120">
        <v>0</v>
      </c>
      <c r="M457" s="103">
        <v>396</v>
      </c>
      <c r="N457" s="103">
        <v>3000905.19</v>
      </c>
      <c r="O457" s="120">
        <v>0</v>
      </c>
      <c r="P457" s="120">
        <v>0</v>
      </c>
      <c r="Q457" s="103">
        <v>0</v>
      </c>
      <c r="R457" s="103">
        <v>0</v>
      </c>
      <c r="S457" s="120">
        <v>0</v>
      </c>
      <c r="T457" s="120">
        <v>0</v>
      </c>
      <c r="U457" s="120">
        <v>0</v>
      </c>
      <c r="V457" s="120">
        <v>0</v>
      </c>
      <c r="W457" s="120">
        <v>0</v>
      </c>
      <c r="X457" s="120">
        <v>0</v>
      </c>
      <c r="Y457" s="120">
        <v>0</v>
      </c>
      <c r="Z457" s="120">
        <v>0</v>
      </c>
      <c r="AA457" s="120">
        <v>0</v>
      </c>
      <c r="AB457" s="120">
        <v>0</v>
      </c>
      <c r="AC457" s="103">
        <f t="shared" si="156"/>
        <v>64219.37</v>
      </c>
      <c r="AD457" s="103">
        <v>180000</v>
      </c>
      <c r="AE457" s="120">
        <v>0</v>
      </c>
      <c r="AF457" s="93">
        <v>2024</v>
      </c>
      <c r="AG457" s="93">
        <v>2024</v>
      </c>
      <c r="AH457" s="93">
        <v>2024</v>
      </c>
      <c r="AI457" s="107"/>
      <c r="AJ457" s="107"/>
      <c r="AK457" s="107"/>
      <c r="AL457" s="107"/>
      <c r="AM457" s="108" t="s">
        <v>16965</v>
      </c>
      <c r="AN457" s="108" t="s">
        <v>16963</v>
      </c>
      <c r="AO457" s="108">
        <v>0</v>
      </c>
      <c r="AP457" s="108" t="s">
        <v>16968</v>
      </c>
      <c r="AQ457" s="108" t="s">
        <v>16969</v>
      </c>
      <c r="AR457" s="108">
        <v>0</v>
      </c>
      <c r="AS457" s="108"/>
      <c r="AT457" s="108"/>
      <c r="AU457" s="108"/>
      <c r="AV457" s="108"/>
      <c r="AW457" s="108" t="s">
        <v>665</v>
      </c>
      <c r="AX457" s="109">
        <v>358.3</v>
      </c>
      <c r="AY457" s="109">
        <v>396</v>
      </c>
      <c r="AZ457" s="108" t="s">
        <v>17018</v>
      </c>
      <c r="BA457" s="108" t="s">
        <v>721</v>
      </c>
      <c r="BB457" s="110"/>
      <c r="BC457" s="111">
        <f t="shared" si="153"/>
        <v>0</v>
      </c>
      <c r="BJ457" s="79" t="str">
        <f>VLOOKUP(C457,BM:BO,3,FALSE)</f>
        <v>153.000</v>
      </c>
      <c r="BM457" s="79" t="s">
        <v>3165</v>
      </c>
      <c r="BN457" s="79" t="s">
        <v>2985</v>
      </c>
      <c r="BO457" s="79" t="s">
        <v>2985</v>
      </c>
      <c r="BU457" s="79" t="s">
        <v>3165</v>
      </c>
      <c r="BV457" s="79" t="s">
        <v>2985</v>
      </c>
      <c r="BW457" s="79" t="s">
        <v>2985</v>
      </c>
      <c r="CH457" s="105">
        <f t="shared" si="157"/>
        <v>1.1641532182693481E-10</v>
      </c>
    </row>
    <row r="458" spans="1:116" x14ac:dyDescent="0.3">
      <c r="A458" s="79">
        <v>1</v>
      </c>
      <c r="B458" s="112">
        <f>SUBTOTAL(9,$A$421:A458)</f>
        <v>38</v>
      </c>
      <c r="C458" s="118" t="s">
        <v>124</v>
      </c>
      <c r="D458" s="103">
        <f t="shared" si="154"/>
        <v>2457800</v>
      </c>
      <c r="E458" s="120">
        <v>0</v>
      </c>
      <c r="F458" s="120">
        <v>0</v>
      </c>
      <c r="G458" s="120">
        <v>0</v>
      </c>
      <c r="H458" s="120">
        <v>0</v>
      </c>
      <c r="I458" s="120">
        <v>0</v>
      </c>
      <c r="J458" s="120">
        <v>0</v>
      </c>
      <c r="K458" s="128">
        <v>1</v>
      </c>
      <c r="L458" s="103">
        <v>2259447.8199999998</v>
      </c>
      <c r="M458" s="103">
        <v>0</v>
      </c>
      <c r="N458" s="103">
        <v>0</v>
      </c>
      <c r="O458" s="120">
        <v>0</v>
      </c>
      <c r="P458" s="120">
        <v>0</v>
      </c>
      <c r="Q458" s="103">
        <v>0</v>
      </c>
      <c r="R458" s="103">
        <v>0</v>
      </c>
      <c r="S458" s="120">
        <v>0</v>
      </c>
      <c r="T458" s="120">
        <v>0</v>
      </c>
      <c r="U458" s="120">
        <v>0</v>
      </c>
      <c r="V458" s="120">
        <v>0</v>
      </c>
      <c r="W458" s="120">
        <v>0</v>
      </c>
      <c r="X458" s="120">
        <v>0</v>
      </c>
      <c r="Y458" s="120">
        <v>0</v>
      </c>
      <c r="Z458" s="120">
        <v>0</v>
      </c>
      <c r="AA458" s="120">
        <v>0</v>
      </c>
      <c r="AB458" s="120">
        <v>0</v>
      </c>
      <c r="AC458" s="103">
        <f>ROUND(L458*2.14%,2)</f>
        <v>48352.18</v>
      </c>
      <c r="AD458" s="120">
        <v>150000</v>
      </c>
      <c r="AE458" s="120">
        <v>0</v>
      </c>
      <c r="AF458" s="93">
        <v>2024</v>
      </c>
      <c r="AG458" s="93">
        <v>2024</v>
      </c>
      <c r="AH458" s="93">
        <v>2024</v>
      </c>
      <c r="AI458" s="107"/>
      <c r="AJ458" s="107"/>
      <c r="AK458" s="107"/>
      <c r="AL458" s="107"/>
      <c r="AM458" s="108">
        <v>2017</v>
      </c>
      <c r="AN458" s="108" t="s">
        <v>16968</v>
      </c>
      <c r="AO458" s="108" t="s">
        <v>16965</v>
      </c>
      <c r="AP458" s="108" t="s">
        <v>16969</v>
      </c>
      <c r="AQ458" s="108" t="s">
        <v>16955</v>
      </c>
      <c r="AR458" s="108" t="s">
        <v>16967</v>
      </c>
      <c r="AS458" s="108"/>
      <c r="AT458" s="108" t="s">
        <v>17027</v>
      </c>
      <c r="AU458" s="108"/>
      <c r="AV458" s="108"/>
      <c r="AW458" s="108" t="s">
        <v>616</v>
      </c>
      <c r="AX458" s="109">
        <v>4218.8</v>
      </c>
      <c r="AY458" s="109">
        <v>718.36</v>
      </c>
      <c r="AZ458" s="108" t="s">
        <v>17022</v>
      </c>
      <c r="BA458" s="108">
        <v>2017</v>
      </c>
      <c r="BB458" s="110"/>
      <c r="BC458" s="111">
        <f t="shared" si="153"/>
        <v>718.36</v>
      </c>
      <c r="BJ458" s="79" t="str">
        <f>VLOOKUP(C458,BM:BO,3,FALSE)</f>
        <v>1047.000</v>
      </c>
      <c r="BM458" s="79" t="s">
        <v>3166</v>
      </c>
      <c r="BN458" s="79" t="s">
        <v>2985</v>
      </c>
      <c r="BO458" s="79" t="s">
        <v>2985</v>
      </c>
      <c r="BU458" s="79" t="s">
        <v>3166</v>
      </c>
      <c r="BV458" s="79" t="s">
        <v>2985</v>
      </c>
      <c r="BW458" s="79" t="s">
        <v>2985</v>
      </c>
      <c r="CH458" s="105">
        <f t="shared" si="157"/>
        <v>1.7462298274040222E-10</v>
      </c>
    </row>
    <row r="459" spans="1:116" x14ac:dyDescent="0.3">
      <c r="A459" s="79">
        <v>1</v>
      </c>
      <c r="B459" s="112">
        <f>SUBTOTAL(9,$A$421:A459)</f>
        <v>39</v>
      </c>
      <c r="C459" s="118" t="s">
        <v>123</v>
      </c>
      <c r="D459" s="103">
        <f t="shared" si="154"/>
        <v>12480617.960000001</v>
      </c>
      <c r="E459" s="120">
        <v>0</v>
      </c>
      <c r="F459" s="120">
        <v>0</v>
      </c>
      <c r="G459" s="120">
        <v>0</v>
      </c>
      <c r="H459" s="120">
        <v>0</v>
      </c>
      <c r="I459" s="120">
        <v>0</v>
      </c>
      <c r="J459" s="120">
        <v>0</v>
      </c>
      <c r="K459" s="128">
        <v>0</v>
      </c>
      <c r="L459" s="120">
        <v>0</v>
      </c>
      <c r="M459" s="103">
        <v>1523</v>
      </c>
      <c r="N459" s="103">
        <v>11988454.74</v>
      </c>
      <c r="O459" s="120">
        <v>0</v>
      </c>
      <c r="P459" s="120">
        <v>0</v>
      </c>
      <c r="Q459" s="103">
        <v>0</v>
      </c>
      <c r="R459" s="103">
        <v>0</v>
      </c>
      <c r="S459" s="120">
        <v>0</v>
      </c>
      <c r="T459" s="120">
        <v>0</v>
      </c>
      <c r="U459" s="120">
        <v>0</v>
      </c>
      <c r="V459" s="120">
        <v>0</v>
      </c>
      <c r="W459" s="120">
        <v>0</v>
      </c>
      <c r="X459" s="120">
        <v>0</v>
      </c>
      <c r="Y459" s="120">
        <v>0</v>
      </c>
      <c r="Z459" s="120">
        <v>0</v>
      </c>
      <c r="AA459" s="120">
        <v>0</v>
      </c>
      <c r="AB459" s="120">
        <v>0</v>
      </c>
      <c r="AC459" s="103">
        <v>262163.21999999997</v>
      </c>
      <c r="AD459" s="103">
        <v>230000</v>
      </c>
      <c r="AE459" s="120">
        <v>0</v>
      </c>
      <c r="AF459" s="93">
        <v>2024</v>
      </c>
      <c r="AG459" s="93">
        <v>2024</v>
      </c>
      <c r="AH459" s="93">
        <v>2024</v>
      </c>
      <c r="AI459" s="107"/>
      <c r="AJ459" s="107"/>
      <c r="AK459" s="107"/>
      <c r="AL459" s="107"/>
      <c r="AM459" s="108" t="s">
        <v>16965</v>
      </c>
      <c r="AN459" s="108" t="s">
        <v>16963</v>
      </c>
      <c r="AO459" s="108">
        <v>0</v>
      </c>
      <c r="AP459" s="108" t="s">
        <v>16955</v>
      </c>
      <c r="AQ459" s="108" t="s">
        <v>16961</v>
      </c>
      <c r="AR459" s="108" t="s">
        <v>16967</v>
      </c>
      <c r="AS459" s="108"/>
      <c r="AT459" s="108"/>
      <c r="AU459" s="108"/>
      <c r="AV459" s="108"/>
      <c r="AW459" s="108" t="s">
        <v>854</v>
      </c>
      <c r="AX459" s="109">
        <v>4599.3999999999996</v>
      </c>
      <c r="AY459" s="109">
        <v>1523</v>
      </c>
      <c r="AZ459" s="108" t="s">
        <v>17018</v>
      </c>
      <c r="BA459" s="108" t="s">
        <v>657</v>
      </c>
      <c r="BB459" s="110"/>
      <c r="BC459" s="111">
        <f t="shared" si="153"/>
        <v>0</v>
      </c>
      <c r="BJ459" s="79" t="str">
        <f>VLOOKUP(C459,BM:BO,3,FALSE)</f>
        <v>1318.600</v>
      </c>
      <c r="BM459" s="79" t="s">
        <v>3167</v>
      </c>
      <c r="BN459" s="79" t="s">
        <v>2985</v>
      </c>
      <c r="BO459" s="79" t="s">
        <v>2985</v>
      </c>
      <c r="BU459" s="79" t="s">
        <v>3167</v>
      </c>
      <c r="BV459" s="79" t="s">
        <v>2985</v>
      </c>
      <c r="BW459" s="79" t="s">
        <v>2985</v>
      </c>
      <c r="CH459" s="105">
        <f t="shared" si="157"/>
        <v>6.9849193096160889E-10</v>
      </c>
    </row>
    <row r="460" spans="1:116" x14ac:dyDescent="0.3">
      <c r="A460" s="79">
        <v>1</v>
      </c>
      <c r="B460" s="112">
        <f>SUBTOTAL(9,$A$421:A460)</f>
        <v>40</v>
      </c>
      <c r="C460" s="113" t="s">
        <v>72</v>
      </c>
      <c r="D460" s="103">
        <f t="shared" si="154"/>
        <v>8999233</v>
      </c>
      <c r="E460" s="103">
        <v>0</v>
      </c>
      <c r="F460" s="103">
        <v>0</v>
      </c>
      <c r="G460" s="103">
        <v>0</v>
      </c>
      <c r="H460" s="103">
        <v>0</v>
      </c>
      <c r="I460" s="103">
        <v>0</v>
      </c>
      <c r="J460" s="103">
        <v>0</v>
      </c>
      <c r="K460" s="104">
        <v>0</v>
      </c>
      <c r="L460" s="103">
        <v>0</v>
      </c>
      <c r="M460" s="103">
        <v>1150</v>
      </c>
      <c r="N460" s="103">
        <v>8585503.2300000004</v>
      </c>
      <c r="O460" s="103">
        <v>0</v>
      </c>
      <c r="P460" s="103">
        <v>0</v>
      </c>
      <c r="Q460" s="103">
        <v>0</v>
      </c>
      <c r="R460" s="103">
        <v>0</v>
      </c>
      <c r="S460" s="103">
        <v>0</v>
      </c>
      <c r="T460" s="103">
        <v>0</v>
      </c>
      <c r="U460" s="103">
        <v>0</v>
      </c>
      <c r="V460" s="103">
        <v>0</v>
      </c>
      <c r="W460" s="103">
        <v>0</v>
      </c>
      <c r="X460" s="103">
        <v>0</v>
      </c>
      <c r="Y460" s="103">
        <v>0</v>
      </c>
      <c r="Z460" s="103">
        <v>0</v>
      </c>
      <c r="AA460" s="103">
        <v>0</v>
      </c>
      <c r="AB460" s="103">
        <v>0</v>
      </c>
      <c r="AC460" s="103">
        <f>ROUND(N460*2.14%,2)</f>
        <v>183729.77</v>
      </c>
      <c r="AD460" s="103">
        <v>230000</v>
      </c>
      <c r="AE460" s="103">
        <v>0</v>
      </c>
      <c r="AF460" s="93">
        <v>2024</v>
      </c>
      <c r="AG460" s="93">
        <v>2024</v>
      </c>
      <c r="AH460" s="93">
        <v>2024</v>
      </c>
      <c r="AI460" s="107"/>
      <c r="AJ460" s="107"/>
      <c r="AK460" s="107"/>
      <c r="AL460" s="107"/>
      <c r="AM460" s="108" t="s">
        <v>16970</v>
      </c>
      <c r="AN460" s="108" t="s">
        <v>16959</v>
      </c>
      <c r="AO460" s="108">
        <v>0</v>
      </c>
      <c r="AP460" s="108" t="s">
        <v>16960</v>
      </c>
      <c r="AQ460" s="108" t="s">
        <v>16961</v>
      </c>
      <c r="AR460" s="108" t="s">
        <v>16967</v>
      </c>
      <c r="AS460" s="108"/>
      <c r="AT460" s="108"/>
      <c r="AU460" s="108"/>
      <c r="AV460" s="108"/>
      <c r="AW460" s="108" t="s">
        <v>773</v>
      </c>
      <c r="AX460" s="109">
        <v>4977</v>
      </c>
      <c r="AY460" s="109">
        <v>1026</v>
      </c>
      <c r="AZ460" s="108" t="s">
        <v>17019</v>
      </c>
      <c r="BA460" s="108">
        <v>2006</v>
      </c>
      <c r="BB460" s="110"/>
      <c r="BC460" s="111">
        <f>AY460-M460</f>
        <v>-124</v>
      </c>
      <c r="BJ460" s="79" t="str">
        <f>VLOOKUP(C460,BM:BO,3,FALSE)</f>
        <v>1118.000</v>
      </c>
      <c r="BM460" s="79" t="s">
        <v>605</v>
      </c>
      <c r="BN460" s="79" t="s">
        <v>2981</v>
      </c>
      <c r="BO460" s="79" t="s">
        <v>3056</v>
      </c>
      <c r="BU460" s="79" t="s">
        <v>605</v>
      </c>
      <c r="BV460" s="79" t="s">
        <v>2981</v>
      </c>
      <c r="BW460" s="79" t="s">
        <v>3056</v>
      </c>
      <c r="CH460" s="105">
        <f t="shared" si="157"/>
        <v>-4.3655745685100555E-10</v>
      </c>
    </row>
    <row r="461" spans="1:116" x14ac:dyDescent="0.3">
      <c r="A461" s="79">
        <v>1</v>
      </c>
      <c r="B461" s="112">
        <f>SUBTOTAL(9,$A$421:A461)</f>
        <v>41</v>
      </c>
      <c r="C461" s="113" t="s">
        <v>7747</v>
      </c>
      <c r="D461" s="103">
        <f t="shared" si="154"/>
        <v>3175954.68</v>
      </c>
      <c r="E461" s="103">
        <v>0</v>
      </c>
      <c r="F461" s="103">
        <v>0</v>
      </c>
      <c r="G461" s="103">
        <v>0</v>
      </c>
      <c r="H461" s="103">
        <v>0</v>
      </c>
      <c r="I461" s="103">
        <v>0</v>
      </c>
      <c r="J461" s="103">
        <v>0</v>
      </c>
      <c r="K461" s="104">
        <v>0</v>
      </c>
      <c r="L461" s="103">
        <v>0</v>
      </c>
      <c r="M461" s="103">
        <v>935.3</v>
      </c>
      <c r="N461" s="103">
        <v>3109413.24</v>
      </c>
      <c r="O461" s="103">
        <v>0</v>
      </c>
      <c r="P461" s="103">
        <v>0</v>
      </c>
      <c r="Q461" s="103">
        <v>0</v>
      </c>
      <c r="R461" s="103">
        <v>0</v>
      </c>
      <c r="S461" s="103">
        <v>0</v>
      </c>
      <c r="T461" s="103">
        <v>0</v>
      </c>
      <c r="U461" s="103">
        <v>0</v>
      </c>
      <c r="V461" s="103">
        <v>0</v>
      </c>
      <c r="W461" s="103">
        <v>0</v>
      </c>
      <c r="X461" s="103">
        <v>0</v>
      </c>
      <c r="Y461" s="103">
        <v>0</v>
      </c>
      <c r="Z461" s="103">
        <v>0</v>
      </c>
      <c r="AA461" s="103">
        <v>0</v>
      </c>
      <c r="AB461" s="103">
        <v>0</v>
      </c>
      <c r="AC461" s="103">
        <f>ROUND(N461*2.14%,2)</f>
        <v>66541.440000000002</v>
      </c>
      <c r="AD461" s="103">
        <v>0</v>
      </c>
      <c r="AE461" s="103">
        <v>0</v>
      </c>
      <c r="AF461" s="93" t="s">
        <v>17055</v>
      </c>
      <c r="AG461" s="93">
        <v>2024</v>
      </c>
      <c r="AH461" s="392">
        <v>2024</v>
      </c>
      <c r="AI461" s="393"/>
      <c r="AJ461" s="393"/>
      <c r="AK461" s="393"/>
      <c r="AL461" s="393"/>
      <c r="AM461" s="394"/>
      <c r="AN461" s="394"/>
      <c r="AO461" s="394"/>
      <c r="AP461" s="394"/>
      <c r="AQ461" s="394"/>
      <c r="AR461" s="394"/>
      <c r="AS461" s="394"/>
      <c r="AT461" s="394"/>
      <c r="AU461" s="394"/>
      <c r="AV461" s="394"/>
      <c r="AW461" s="394"/>
      <c r="AX461" s="395"/>
      <c r="AY461" s="395"/>
      <c r="AZ461" s="394"/>
      <c r="BA461" s="394"/>
      <c r="BB461" s="110"/>
      <c r="BC461" s="111"/>
      <c r="CH461" s="105"/>
    </row>
    <row r="462" spans="1:116" s="124" customFormat="1" x14ac:dyDescent="0.3">
      <c r="A462" s="79">
        <v>1</v>
      </c>
      <c r="B462" s="112">
        <f>SUBTOTAL(9,$A$421:A462)</f>
        <v>42</v>
      </c>
      <c r="C462" s="101" t="s">
        <v>5071</v>
      </c>
      <c r="D462" s="103">
        <f t="shared" si="154"/>
        <v>9072360.7899999991</v>
      </c>
      <c r="E462" s="121">
        <v>0</v>
      </c>
      <c r="F462" s="121">
        <v>0</v>
      </c>
      <c r="G462" s="121">
        <v>0</v>
      </c>
      <c r="H462" s="121">
        <v>0</v>
      </c>
      <c r="I462" s="121">
        <v>0</v>
      </c>
      <c r="J462" s="121">
        <v>0</v>
      </c>
      <c r="K462" s="131">
        <v>0</v>
      </c>
      <c r="L462" s="121">
        <v>0</v>
      </c>
      <c r="M462" s="121">
        <v>0</v>
      </c>
      <c r="N462" s="121">
        <v>0</v>
      </c>
      <c r="O462" s="121">
        <v>0</v>
      </c>
      <c r="P462" s="121">
        <v>0</v>
      </c>
      <c r="Q462" s="121">
        <v>1150.8</v>
      </c>
      <c r="R462" s="121">
        <v>8882280</v>
      </c>
      <c r="S462" s="121">
        <v>0</v>
      </c>
      <c r="T462" s="121">
        <v>0</v>
      </c>
      <c r="U462" s="121">
        <v>0</v>
      </c>
      <c r="V462" s="121">
        <v>0</v>
      </c>
      <c r="W462" s="121">
        <v>0</v>
      </c>
      <c r="X462" s="121">
        <v>0</v>
      </c>
      <c r="Y462" s="121">
        <v>0</v>
      </c>
      <c r="Z462" s="121">
        <v>0</v>
      </c>
      <c r="AA462" s="121">
        <v>0</v>
      </c>
      <c r="AB462" s="121">
        <v>0</v>
      </c>
      <c r="AC462" s="121">
        <f t="shared" ref="AC462" si="158">ROUND(N462*2.14%,2)+ROUND(E462*2.14%,2)+ROUND(F462*2.14%,2)+ROUND(G462*2.14%,2)+ROUND(H462*2.14%,2)+ROUND(I462*2.14%,2)+ROUND(J462*2.14%,2)+ROUND(L462*2.14%,2)+ROUND(P462*2.14%,2)+ROUND(R462*2.14%,2)+ROUND(T462*2.14%,2)+ROUND(U462*2.14%,2)+ROUND(V462*2.14%,2)+ROUND(W462*2.14%,2)+ROUND(X462*2.14%,2)+ROUND(Y462*2.14%,2)+ROUND(Z462*2.14%,2)+ROUND(AA462*2.14%,2)+ROUND(AB462*2.14%,2)</f>
        <v>190080.79</v>
      </c>
      <c r="AD462" s="121">
        <v>0</v>
      </c>
      <c r="AE462" s="121">
        <v>0</v>
      </c>
      <c r="AF462" s="122" t="s">
        <v>17055</v>
      </c>
      <c r="AG462" s="122">
        <v>2024</v>
      </c>
      <c r="AH462" s="123">
        <v>2024</v>
      </c>
      <c r="AT462" s="124" t="e">
        <f>VLOOKUP(C462,AW:AX,2,FALSE)</f>
        <v>#N/A</v>
      </c>
      <c r="BV462" s="124" t="b">
        <f t="shared" ref="BV462" si="159">D462=(E462+F462+G462+H462+I462+L462+N462+P462+R462+T462+U462+V462+AA462+AB462+AC462+AD462+AE462)</f>
        <v>1</v>
      </c>
      <c r="BW462" s="125"/>
      <c r="CA462" s="124" t="e">
        <f>VLOOKUP(C462,CB:CC,2,FALSE)</f>
        <v>#N/A</v>
      </c>
      <c r="CE462" s="124" t="e">
        <f>VLOOKUP(C462,CF:CG,2,FALSE)</f>
        <v>#N/A</v>
      </c>
      <c r="CF462" s="124" t="s">
        <v>11232</v>
      </c>
      <c r="CG462" s="124">
        <v>1</v>
      </c>
      <c r="CH462" s="105">
        <f t="shared" si="157"/>
        <v>-9.0221874415874481E-10</v>
      </c>
      <c r="CL462" s="124" t="e">
        <f>VLOOKUP(C462,CM:CN,2,FALSE)</f>
        <v>#N/A</v>
      </c>
      <c r="CM462" s="124" t="s">
        <v>10967</v>
      </c>
      <c r="CN462" s="124">
        <v>81671.7</v>
      </c>
      <c r="DK462" s="124" t="e">
        <f>VLOOKUP(C462,DL:DM,2,FALSE)</f>
        <v>#N/A</v>
      </c>
      <c r="DL462" s="124" t="s">
        <v>2619</v>
      </c>
    </row>
    <row r="463" spans="1:116" x14ac:dyDescent="0.3">
      <c r="A463" s="79">
        <v>1</v>
      </c>
      <c r="B463" s="112">
        <f>SUBTOTAL(9,$A$421:A463)</f>
        <v>43</v>
      </c>
      <c r="C463" s="113" t="s">
        <v>7578</v>
      </c>
      <c r="D463" s="103">
        <f>E463+F463+G463+H463+I463+J463+L463+N463+P463+R463+T463+U463+V463+W463+X463+Y463+Z463+AA463+AB463+AC463+AD463+AE463</f>
        <v>6200000</v>
      </c>
      <c r="E463" s="114">
        <v>0</v>
      </c>
      <c r="F463" s="114">
        <v>0</v>
      </c>
      <c r="G463" s="114">
        <v>0</v>
      </c>
      <c r="H463" s="114">
        <v>0</v>
      </c>
      <c r="I463" s="114">
        <v>0</v>
      </c>
      <c r="J463" s="114">
        <v>0</v>
      </c>
      <c r="K463" s="115">
        <v>0</v>
      </c>
      <c r="L463" s="114">
        <v>0</v>
      </c>
      <c r="M463" s="114">
        <v>903.1</v>
      </c>
      <c r="N463" s="114">
        <v>6070099.8600000003</v>
      </c>
      <c r="O463" s="114">
        <v>0</v>
      </c>
      <c r="P463" s="114">
        <v>0</v>
      </c>
      <c r="Q463" s="114">
        <v>0</v>
      </c>
      <c r="R463" s="114">
        <v>0</v>
      </c>
      <c r="S463" s="114">
        <v>0</v>
      </c>
      <c r="T463" s="114">
        <v>0</v>
      </c>
      <c r="U463" s="114">
        <v>0</v>
      </c>
      <c r="V463" s="114">
        <v>0</v>
      </c>
      <c r="W463" s="114">
        <v>0</v>
      </c>
      <c r="X463" s="114">
        <v>0</v>
      </c>
      <c r="Y463" s="114">
        <v>0</v>
      </c>
      <c r="Z463" s="114">
        <v>0</v>
      </c>
      <c r="AA463" s="114">
        <v>0</v>
      </c>
      <c r="AB463" s="114">
        <v>0</v>
      </c>
      <c r="AC463" s="103">
        <f>ROUND(N463*2.14%,2)</f>
        <v>129900.14</v>
      </c>
      <c r="AD463" s="103">
        <v>0</v>
      </c>
      <c r="AE463" s="103">
        <v>0</v>
      </c>
      <c r="AF463" s="93" t="s">
        <v>17055</v>
      </c>
      <c r="AG463" s="93">
        <v>2024</v>
      </c>
      <c r="AH463" s="93">
        <v>2024</v>
      </c>
      <c r="AI463" s="107"/>
      <c r="AJ463" s="107"/>
      <c r="AK463" s="107"/>
      <c r="AL463" s="107"/>
      <c r="AM463" s="108"/>
      <c r="AN463" s="108"/>
      <c r="AO463" s="108"/>
      <c r="AP463" s="108"/>
      <c r="AQ463" s="108"/>
      <c r="AR463" s="108"/>
      <c r="AS463" s="108"/>
      <c r="AT463" s="108"/>
      <c r="AU463" s="108"/>
      <c r="AV463" s="108"/>
      <c r="AW463" s="108"/>
      <c r="AX463" s="109"/>
      <c r="AY463" s="109"/>
      <c r="AZ463" s="108"/>
      <c r="BA463" s="108"/>
      <c r="BB463" s="110"/>
      <c r="BC463" s="111"/>
      <c r="CH463" s="105">
        <f>D463-E463-F463-G463-H463-I463-J463-L463-N463-P463-R463-T463-U463-V463-W463-X463-Y463-Z463-AA463-AB463-AC463-AD463-AE463</f>
        <v>-3.3469405025243759E-10</v>
      </c>
    </row>
    <row r="464" spans="1:116" x14ac:dyDescent="0.3">
      <c r="B464" s="106" t="s">
        <v>568</v>
      </c>
      <c r="C464" s="106"/>
      <c r="D464" s="102">
        <f t="shared" ref="D464:AE464" si="160">SUM(D465:D468)</f>
        <v>25262500.919999998</v>
      </c>
      <c r="E464" s="103">
        <f t="shared" si="160"/>
        <v>0</v>
      </c>
      <c r="F464" s="103">
        <f t="shared" si="160"/>
        <v>0</v>
      </c>
      <c r="G464" s="103">
        <f t="shared" si="160"/>
        <v>0</v>
      </c>
      <c r="H464" s="103">
        <f t="shared" si="160"/>
        <v>0</v>
      </c>
      <c r="I464" s="103">
        <f t="shared" si="160"/>
        <v>0</v>
      </c>
      <c r="J464" s="103">
        <f t="shared" si="160"/>
        <v>0</v>
      </c>
      <c r="K464" s="104">
        <f t="shared" si="160"/>
        <v>0</v>
      </c>
      <c r="L464" s="103">
        <f t="shared" si="160"/>
        <v>0</v>
      </c>
      <c r="M464" s="103">
        <f t="shared" si="160"/>
        <v>2074.86</v>
      </c>
      <c r="N464" s="103">
        <f t="shared" si="160"/>
        <v>21563742.93</v>
      </c>
      <c r="O464" s="103">
        <f t="shared" si="160"/>
        <v>0</v>
      </c>
      <c r="P464" s="103">
        <f t="shared" si="160"/>
        <v>0</v>
      </c>
      <c r="Q464" s="103">
        <f t="shared" si="160"/>
        <v>330</v>
      </c>
      <c r="R464" s="103">
        <f t="shared" si="160"/>
        <v>2533085.86</v>
      </c>
      <c r="S464" s="103">
        <f t="shared" si="160"/>
        <v>0</v>
      </c>
      <c r="T464" s="103">
        <f t="shared" si="160"/>
        <v>0</v>
      </c>
      <c r="U464" s="103">
        <f t="shared" si="160"/>
        <v>0</v>
      </c>
      <c r="V464" s="103">
        <f t="shared" si="160"/>
        <v>0</v>
      </c>
      <c r="W464" s="103">
        <f t="shared" si="160"/>
        <v>0</v>
      </c>
      <c r="X464" s="103">
        <f t="shared" si="160"/>
        <v>0</v>
      </c>
      <c r="Y464" s="103">
        <f t="shared" si="160"/>
        <v>0</v>
      </c>
      <c r="Z464" s="103">
        <f t="shared" si="160"/>
        <v>0</v>
      </c>
      <c r="AA464" s="103">
        <f t="shared" si="160"/>
        <v>0</v>
      </c>
      <c r="AB464" s="103">
        <f t="shared" si="160"/>
        <v>0</v>
      </c>
      <c r="AC464" s="103">
        <f t="shared" si="160"/>
        <v>515672.13</v>
      </c>
      <c r="AD464" s="103">
        <f t="shared" si="160"/>
        <v>650000</v>
      </c>
      <c r="AE464" s="103">
        <f t="shared" si="160"/>
        <v>0</v>
      </c>
      <c r="AF464" s="93" t="s">
        <v>17029</v>
      </c>
      <c r="AG464" s="93" t="s">
        <v>17029</v>
      </c>
      <c r="AH464" s="93" t="s">
        <v>17029</v>
      </c>
      <c r="AI464" s="107"/>
      <c r="AJ464" s="107"/>
      <c r="AK464" s="107"/>
      <c r="AL464" s="107"/>
      <c r="AM464" s="108"/>
      <c r="AN464" s="108"/>
      <c r="AO464" s="108"/>
      <c r="AP464" s="108"/>
      <c r="AQ464" s="108"/>
      <c r="AR464" s="108"/>
      <c r="AS464" s="108"/>
      <c r="AT464" s="108"/>
      <c r="AU464" s="108"/>
      <c r="AV464" s="108"/>
      <c r="AW464" s="108"/>
      <c r="AX464" s="109"/>
      <c r="AY464" s="109"/>
      <c r="AZ464" s="108"/>
      <c r="BA464" s="108"/>
      <c r="BB464" s="110"/>
      <c r="BC464" s="111">
        <f t="shared" si="153"/>
        <v>-2074.86</v>
      </c>
      <c r="BJ464" s="79" t="e">
        <f>VLOOKUP(C464,BM:BO,3,FALSE)</f>
        <v>#N/A</v>
      </c>
      <c r="BM464" s="79" t="s">
        <v>3893</v>
      </c>
      <c r="BN464" s="79" t="s">
        <v>3049</v>
      </c>
      <c r="BO464" s="79" t="s">
        <v>2985</v>
      </c>
      <c r="BU464" s="79" t="s">
        <v>3893</v>
      </c>
      <c r="BV464" s="79" t="s">
        <v>3049</v>
      </c>
      <c r="BW464" s="79" t="s">
        <v>2985</v>
      </c>
      <c r="CH464" s="105">
        <f t="shared" si="157"/>
        <v>-1.5133991837501526E-9</v>
      </c>
    </row>
    <row r="465" spans="1:86" x14ac:dyDescent="0.3">
      <c r="A465" s="79">
        <v>1</v>
      </c>
      <c r="B465" s="112">
        <f>SUBTOTAL(9,$A$421:A465)</f>
        <v>44</v>
      </c>
      <c r="C465" s="118" t="s">
        <v>578</v>
      </c>
      <c r="D465" s="103">
        <f t="shared" ref="D465:D468" si="161">E465+F465+G465+H465+I465+J465+L465+N465+P465+R465+T465+U465+V465+W465+X465+Y465+Z465+AA465+AB465+AC465+AD465+AE465</f>
        <v>12766938.24</v>
      </c>
      <c r="E465" s="120">
        <v>0</v>
      </c>
      <c r="F465" s="120">
        <v>0</v>
      </c>
      <c r="G465" s="120">
        <v>0</v>
      </c>
      <c r="H465" s="120">
        <v>0</v>
      </c>
      <c r="I465" s="120">
        <v>0</v>
      </c>
      <c r="J465" s="120">
        <v>0</v>
      </c>
      <c r="K465" s="128">
        <v>0</v>
      </c>
      <c r="L465" s="120">
        <v>0</v>
      </c>
      <c r="M465" s="103">
        <v>1176</v>
      </c>
      <c r="N465" s="103">
        <v>12303640.34</v>
      </c>
      <c r="O465" s="120">
        <v>0</v>
      </c>
      <c r="P465" s="120">
        <v>0</v>
      </c>
      <c r="Q465" s="120">
        <v>0</v>
      </c>
      <c r="R465" s="120">
        <v>0</v>
      </c>
      <c r="S465" s="120">
        <v>0</v>
      </c>
      <c r="T465" s="120">
        <v>0</v>
      </c>
      <c r="U465" s="120">
        <v>0</v>
      </c>
      <c r="V465" s="120">
        <v>0</v>
      </c>
      <c r="W465" s="120">
        <v>0</v>
      </c>
      <c r="X465" s="120">
        <v>0</v>
      </c>
      <c r="Y465" s="120">
        <v>0</v>
      </c>
      <c r="Z465" s="120">
        <v>0</v>
      </c>
      <c r="AA465" s="120">
        <v>0</v>
      </c>
      <c r="AB465" s="120">
        <v>0</v>
      </c>
      <c r="AC465" s="103">
        <f t="shared" ref="AC465:AC467" si="162">ROUND(N465*2.14%,2)</f>
        <v>263297.90000000002</v>
      </c>
      <c r="AD465" s="120">
        <v>200000</v>
      </c>
      <c r="AE465" s="120">
        <v>0</v>
      </c>
      <c r="AF465" s="93">
        <v>2024</v>
      </c>
      <c r="AG465" s="93">
        <v>2024</v>
      </c>
      <c r="AH465" s="93">
        <v>2024</v>
      </c>
      <c r="AI465" s="107"/>
      <c r="AJ465" s="107"/>
      <c r="AK465" s="107"/>
      <c r="AL465" s="107"/>
      <c r="AM465" s="108" t="s">
        <v>16963</v>
      </c>
      <c r="AN465" s="108" t="s">
        <v>16977</v>
      </c>
      <c r="AO465" s="108">
        <v>0</v>
      </c>
      <c r="AP465" s="108" t="s">
        <v>16977</v>
      </c>
      <c r="AQ465" s="108" t="s">
        <v>16969</v>
      </c>
      <c r="AR465" s="108" t="s">
        <v>16967</v>
      </c>
      <c r="AS465" s="108"/>
      <c r="AT465" s="108"/>
      <c r="AU465" s="108"/>
      <c r="AV465" s="108"/>
      <c r="AW465" s="108" t="s">
        <v>619</v>
      </c>
      <c r="AX465" s="109">
        <v>3441.8</v>
      </c>
      <c r="AY465" s="109">
        <v>1176</v>
      </c>
      <c r="AZ465" s="108" t="s">
        <v>2968</v>
      </c>
      <c r="BA465" s="108" t="s">
        <v>17015</v>
      </c>
      <c r="BB465" s="110"/>
      <c r="BC465" s="111">
        <f>AY465-M465</f>
        <v>0</v>
      </c>
      <c r="BJ465" s="79" t="str">
        <f>VLOOKUP(C465,BM:BO,3,FALSE)</f>
        <v>906.000</v>
      </c>
      <c r="BM465" s="79" t="s">
        <v>3894</v>
      </c>
      <c r="BN465" s="79" t="s">
        <v>3009</v>
      </c>
      <c r="BO465" s="79" t="s">
        <v>3895</v>
      </c>
      <c r="BU465" s="79" t="s">
        <v>3894</v>
      </c>
      <c r="BV465" s="79" t="s">
        <v>3009</v>
      </c>
      <c r="BW465" s="79" t="s">
        <v>3895</v>
      </c>
      <c r="CH465" s="105">
        <f t="shared" si="157"/>
        <v>3.4924596548080444E-10</v>
      </c>
    </row>
    <row r="466" spans="1:86" x14ac:dyDescent="0.3">
      <c r="A466" s="79">
        <v>1</v>
      </c>
      <c r="B466" s="112">
        <f>SUBTOTAL(9,$A$421:A466)</f>
        <v>45</v>
      </c>
      <c r="C466" s="118" t="s">
        <v>579</v>
      </c>
      <c r="D466" s="103">
        <f t="shared" si="161"/>
        <v>4547273.58</v>
      </c>
      <c r="E466" s="120">
        <v>0</v>
      </c>
      <c r="F466" s="120">
        <v>0</v>
      </c>
      <c r="G466" s="120">
        <v>0</v>
      </c>
      <c r="H466" s="120">
        <v>0</v>
      </c>
      <c r="I466" s="120">
        <v>0</v>
      </c>
      <c r="J466" s="120">
        <v>0</v>
      </c>
      <c r="K466" s="128">
        <v>0</v>
      </c>
      <c r="L466" s="120">
        <v>0</v>
      </c>
      <c r="M466" s="103">
        <v>418.86</v>
      </c>
      <c r="N466" s="103">
        <f>4051512.43+253631.08</f>
        <v>4305143.51</v>
      </c>
      <c r="O466" s="120">
        <v>0</v>
      </c>
      <c r="P466" s="120">
        <v>0</v>
      </c>
      <c r="Q466" s="120">
        <v>0</v>
      </c>
      <c r="R466" s="120">
        <v>0</v>
      </c>
      <c r="S466" s="120">
        <v>0</v>
      </c>
      <c r="T466" s="120">
        <v>0</v>
      </c>
      <c r="U466" s="120">
        <v>0</v>
      </c>
      <c r="V466" s="120">
        <v>0</v>
      </c>
      <c r="W466" s="120">
        <v>0</v>
      </c>
      <c r="X466" s="120">
        <v>0</v>
      </c>
      <c r="Y466" s="120">
        <v>0</v>
      </c>
      <c r="Z466" s="120">
        <v>0</v>
      </c>
      <c r="AA466" s="120">
        <v>0</v>
      </c>
      <c r="AB466" s="120">
        <v>0</v>
      </c>
      <c r="AC466" s="103">
        <f t="shared" si="162"/>
        <v>92130.07</v>
      </c>
      <c r="AD466" s="103">
        <v>150000</v>
      </c>
      <c r="AE466" s="120">
        <v>0</v>
      </c>
      <c r="AF466" s="93">
        <v>2024</v>
      </c>
      <c r="AG466" s="93">
        <v>2024</v>
      </c>
      <c r="AH466" s="93">
        <v>2024</v>
      </c>
      <c r="AI466" s="107"/>
      <c r="AJ466" s="107"/>
      <c r="AK466" s="107"/>
      <c r="AL466" s="107"/>
      <c r="AM466" s="108" t="s">
        <v>16972</v>
      </c>
      <c r="AN466" s="108" t="s">
        <v>16974</v>
      </c>
      <c r="AO466" s="108">
        <v>0</v>
      </c>
      <c r="AP466" s="108" t="s">
        <v>16959</v>
      </c>
      <c r="AQ466" s="108" t="s">
        <v>16960</v>
      </c>
      <c r="AR466" s="108">
        <v>0</v>
      </c>
      <c r="AS466" s="108"/>
      <c r="AT466" s="108"/>
      <c r="AU466" s="108"/>
      <c r="AV466" s="108"/>
      <c r="AW466" s="108" t="s">
        <v>698</v>
      </c>
      <c r="AX466" s="109">
        <v>433.2</v>
      </c>
      <c r="AY466" s="109">
        <v>395</v>
      </c>
      <c r="AZ466" s="108" t="s">
        <v>2968</v>
      </c>
      <c r="BA466" s="108" t="s">
        <v>17015</v>
      </c>
      <c r="BB466" s="110"/>
      <c r="BC466" s="111">
        <f>AY466-M466</f>
        <v>-23.860000000000014</v>
      </c>
      <c r="BJ466" s="79" t="str">
        <f>VLOOKUP(C466,BM:BO,3,FALSE)</f>
        <v>286.800</v>
      </c>
      <c r="BM466" s="79" t="s">
        <v>755</v>
      </c>
      <c r="BN466" s="79" t="s">
        <v>702</v>
      </c>
      <c r="BO466" s="79" t="s">
        <v>3896</v>
      </c>
      <c r="BU466" s="79" t="s">
        <v>755</v>
      </c>
      <c r="BV466" s="79" t="s">
        <v>702</v>
      </c>
      <c r="BW466" s="79" t="s">
        <v>3896</v>
      </c>
      <c r="CH466" s="105">
        <f t="shared" si="157"/>
        <v>2.9103830456733704E-10</v>
      </c>
    </row>
    <row r="467" spans="1:86" x14ac:dyDescent="0.3">
      <c r="A467" s="79">
        <v>1</v>
      </c>
      <c r="B467" s="112">
        <f>SUBTOTAL(9,$A$421:A467)</f>
        <v>46</v>
      </c>
      <c r="C467" s="118" t="s">
        <v>585</v>
      </c>
      <c r="D467" s="103">
        <f t="shared" si="161"/>
        <v>5210995.2</v>
      </c>
      <c r="E467" s="120">
        <v>0</v>
      </c>
      <c r="F467" s="120">
        <v>0</v>
      </c>
      <c r="G467" s="120">
        <v>0</v>
      </c>
      <c r="H467" s="120">
        <v>0</v>
      </c>
      <c r="I467" s="120">
        <v>0</v>
      </c>
      <c r="J467" s="120">
        <v>0</v>
      </c>
      <c r="K467" s="128">
        <v>0</v>
      </c>
      <c r="L467" s="120">
        <v>0</v>
      </c>
      <c r="M467" s="103">
        <v>480</v>
      </c>
      <c r="N467" s="103">
        <v>4954959.08</v>
      </c>
      <c r="O467" s="120">
        <v>0</v>
      </c>
      <c r="P467" s="120">
        <v>0</v>
      </c>
      <c r="Q467" s="120">
        <v>0</v>
      </c>
      <c r="R467" s="120">
        <v>0</v>
      </c>
      <c r="S467" s="120">
        <v>0</v>
      </c>
      <c r="T467" s="120">
        <v>0</v>
      </c>
      <c r="U467" s="120">
        <v>0</v>
      </c>
      <c r="V467" s="120">
        <v>0</v>
      </c>
      <c r="W467" s="120">
        <v>0</v>
      </c>
      <c r="X467" s="120">
        <v>0</v>
      </c>
      <c r="Y467" s="120">
        <v>0</v>
      </c>
      <c r="Z467" s="120">
        <v>0</v>
      </c>
      <c r="AA467" s="120">
        <v>0</v>
      </c>
      <c r="AB467" s="120">
        <v>0</v>
      </c>
      <c r="AC467" s="103">
        <f t="shared" si="162"/>
        <v>106036.12</v>
      </c>
      <c r="AD467" s="103">
        <v>150000</v>
      </c>
      <c r="AE467" s="120">
        <v>0</v>
      </c>
      <c r="AF467" s="93">
        <v>2024</v>
      </c>
      <c r="AG467" s="93">
        <v>2024</v>
      </c>
      <c r="AH467" s="93">
        <v>2024</v>
      </c>
      <c r="AI467" s="107"/>
      <c r="AJ467" s="107"/>
      <c r="AK467" s="107"/>
      <c r="AL467" s="107"/>
      <c r="AM467" s="108" t="s">
        <v>16956</v>
      </c>
      <c r="AN467" s="108" t="s">
        <v>16977</v>
      </c>
      <c r="AO467" s="108"/>
      <c r="AP467" s="108" t="s">
        <v>16962</v>
      </c>
      <c r="AQ467" s="108" t="s">
        <v>16969</v>
      </c>
      <c r="AR467" s="108"/>
      <c r="AS467" s="108"/>
      <c r="AT467" s="108"/>
      <c r="AU467" s="108"/>
      <c r="AV467" s="108"/>
      <c r="AW467" s="108"/>
      <c r="AX467" s="109"/>
      <c r="AY467" s="109"/>
      <c r="AZ467" s="108" t="s">
        <v>2968</v>
      </c>
      <c r="BA467" s="108"/>
      <c r="BB467" s="110"/>
      <c r="BC467" s="111"/>
      <c r="CH467" s="105">
        <f t="shared" si="157"/>
        <v>1.1641532182693481E-10</v>
      </c>
    </row>
    <row r="468" spans="1:86" x14ac:dyDescent="0.3">
      <c r="A468" s="79">
        <v>1</v>
      </c>
      <c r="B468" s="112">
        <f>SUBTOTAL(9,$A$421:A468)</f>
        <v>47</v>
      </c>
      <c r="C468" s="118" t="s">
        <v>9547</v>
      </c>
      <c r="D468" s="103">
        <f t="shared" si="161"/>
        <v>2737293.9</v>
      </c>
      <c r="E468" s="120">
        <v>0</v>
      </c>
      <c r="F468" s="120">
        <v>0</v>
      </c>
      <c r="G468" s="120">
        <v>0</v>
      </c>
      <c r="H468" s="120">
        <v>0</v>
      </c>
      <c r="I468" s="120">
        <v>0</v>
      </c>
      <c r="J468" s="120">
        <v>0</v>
      </c>
      <c r="K468" s="128">
        <v>0</v>
      </c>
      <c r="L468" s="120">
        <v>0</v>
      </c>
      <c r="M468" s="103">
        <v>0</v>
      </c>
      <c r="N468" s="150">
        <v>0</v>
      </c>
      <c r="O468" s="120">
        <v>0</v>
      </c>
      <c r="P468" s="120">
        <v>0</v>
      </c>
      <c r="Q468" s="120">
        <v>330</v>
      </c>
      <c r="R468" s="103">
        <v>2533085.86</v>
      </c>
      <c r="S468" s="120">
        <v>0</v>
      </c>
      <c r="T468" s="120">
        <v>0</v>
      </c>
      <c r="U468" s="120">
        <v>0</v>
      </c>
      <c r="V468" s="120">
        <v>0</v>
      </c>
      <c r="W468" s="120">
        <v>0</v>
      </c>
      <c r="X468" s="120">
        <v>0</v>
      </c>
      <c r="Y468" s="120">
        <v>0</v>
      </c>
      <c r="Z468" s="120">
        <v>0</v>
      </c>
      <c r="AA468" s="120">
        <v>0</v>
      </c>
      <c r="AB468" s="120">
        <v>0</v>
      </c>
      <c r="AC468" s="103">
        <f>ROUND(R468*2.14%,2)</f>
        <v>54208.04</v>
      </c>
      <c r="AD468" s="120">
        <v>150000</v>
      </c>
      <c r="AE468" s="120">
        <v>0</v>
      </c>
      <c r="AF468" s="93">
        <v>2024</v>
      </c>
      <c r="AG468" s="93">
        <v>2024</v>
      </c>
      <c r="AH468" s="93">
        <v>2024</v>
      </c>
      <c r="AI468" s="107"/>
      <c r="AJ468" s="107"/>
      <c r="AK468" s="107"/>
      <c r="AL468" s="107"/>
      <c r="AM468" s="108" t="s">
        <v>16956</v>
      </c>
      <c r="AN468" s="108" t="s">
        <v>16968</v>
      </c>
      <c r="AO468" s="108"/>
      <c r="AP468" s="108" t="s">
        <v>16965</v>
      </c>
      <c r="AQ468" s="108" t="s">
        <v>16969</v>
      </c>
      <c r="AR468" s="108"/>
      <c r="AS468" s="108" t="s">
        <v>16983</v>
      </c>
      <c r="AT468" s="108"/>
      <c r="AU468" s="108"/>
      <c r="AV468" s="108"/>
      <c r="AW468" s="108"/>
      <c r="AX468" s="109"/>
      <c r="AY468" s="109"/>
      <c r="AZ468" s="108" t="s">
        <v>2968</v>
      </c>
      <c r="BA468" s="108"/>
      <c r="BB468" s="110"/>
      <c r="BC468" s="111"/>
      <c r="CH468" s="105">
        <f t="shared" si="157"/>
        <v>2.9103830456733704E-11</v>
      </c>
    </row>
    <row r="469" spans="1:86" x14ac:dyDescent="0.3">
      <c r="B469" s="106" t="s">
        <v>380</v>
      </c>
      <c r="C469" s="106"/>
      <c r="D469" s="102">
        <f t="shared" ref="D469:AE469" si="163">SUM(D470:D483)</f>
        <v>72162129.74000001</v>
      </c>
      <c r="E469" s="103">
        <f t="shared" si="163"/>
        <v>54142.36</v>
      </c>
      <c r="F469" s="103">
        <f t="shared" si="163"/>
        <v>0</v>
      </c>
      <c r="G469" s="103">
        <f t="shared" si="163"/>
        <v>1609152.47</v>
      </c>
      <c r="H469" s="103">
        <f t="shared" si="163"/>
        <v>0</v>
      </c>
      <c r="I469" s="103">
        <f t="shared" si="163"/>
        <v>0</v>
      </c>
      <c r="J469" s="103">
        <f t="shared" si="163"/>
        <v>0</v>
      </c>
      <c r="K469" s="104">
        <f t="shared" si="163"/>
        <v>12</v>
      </c>
      <c r="L469" s="103">
        <f t="shared" si="163"/>
        <v>27737145.09</v>
      </c>
      <c r="M469" s="103">
        <f t="shared" si="163"/>
        <v>4620</v>
      </c>
      <c r="N469" s="103">
        <f t="shared" si="163"/>
        <v>36377787.349999994</v>
      </c>
      <c r="O469" s="103">
        <f t="shared" si="163"/>
        <v>0</v>
      </c>
      <c r="P469" s="103">
        <f t="shared" si="163"/>
        <v>0</v>
      </c>
      <c r="Q469" s="103">
        <f t="shared" si="163"/>
        <v>410</v>
      </c>
      <c r="R469" s="103">
        <f t="shared" si="163"/>
        <v>2669129.04</v>
      </c>
      <c r="S469" s="103">
        <f t="shared" si="163"/>
        <v>0</v>
      </c>
      <c r="T469" s="103">
        <f t="shared" si="163"/>
        <v>0</v>
      </c>
      <c r="U469" s="103">
        <f t="shared" si="163"/>
        <v>0</v>
      </c>
      <c r="V469" s="103">
        <f t="shared" si="163"/>
        <v>0</v>
      </c>
      <c r="W469" s="103">
        <f t="shared" si="163"/>
        <v>0</v>
      </c>
      <c r="X469" s="103">
        <f t="shared" si="163"/>
        <v>0</v>
      </c>
      <c r="Y469" s="103">
        <f t="shared" si="163"/>
        <v>0</v>
      </c>
      <c r="Z469" s="103">
        <f t="shared" si="163"/>
        <v>0</v>
      </c>
      <c r="AA469" s="103">
        <f t="shared" si="163"/>
        <v>0</v>
      </c>
      <c r="AB469" s="103">
        <f t="shared" si="163"/>
        <v>0</v>
      </c>
      <c r="AC469" s="103">
        <f t="shared" si="163"/>
        <v>1464773.4300000002</v>
      </c>
      <c r="AD469" s="103">
        <f t="shared" si="163"/>
        <v>2250000</v>
      </c>
      <c r="AE469" s="103">
        <f t="shared" si="163"/>
        <v>0</v>
      </c>
      <c r="AF469" s="93" t="s">
        <v>17029</v>
      </c>
      <c r="AG469" s="93" t="s">
        <v>17029</v>
      </c>
      <c r="AH469" s="93" t="s">
        <v>17029</v>
      </c>
      <c r="AI469" s="107"/>
      <c r="AJ469" s="107"/>
      <c r="AK469" s="107"/>
      <c r="AL469" s="107"/>
      <c r="AM469" s="108"/>
      <c r="AN469" s="108"/>
      <c r="AO469" s="108"/>
      <c r="AP469" s="108"/>
      <c r="AQ469" s="108"/>
      <c r="AR469" s="108"/>
      <c r="AS469" s="108"/>
      <c r="AT469" s="108"/>
      <c r="AU469" s="108"/>
      <c r="AV469" s="108"/>
      <c r="AW469" s="108"/>
      <c r="AX469" s="109"/>
      <c r="AY469" s="109"/>
      <c r="AZ469" s="108"/>
      <c r="BA469" s="108"/>
      <c r="BB469" s="110"/>
      <c r="BC469" s="111">
        <f t="shared" ref="BC469:BC499" si="164">AY469-M469</f>
        <v>-4620</v>
      </c>
      <c r="BJ469" s="79" t="e">
        <f>VLOOKUP(C469,BM:BO,3,FALSE)</f>
        <v>#N/A</v>
      </c>
      <c r="BM469" s="79" t="s">
        <v>3629</v>
      </c>
      <c r="BN469" s="79" t="s">
        <v>2981</v>
      </c>
      <c r="BO469" s="79" t="s">
        <v>3630</v>
      </c>
      <c r="BU469" s="79" t="s">
        <v>3629</v>
      </c>
      <c r="BV469" s="79" t="s">
        <v>2981</v>
      </c>
      <c r="BW469" s="79" t="s">
        <v>3630</v>
      </c>
      <c r="CH469" s="105">
        <f t="shared" si="157"/>
        <v>1.3504177331924438E-8</v>
      </c>
    </row>
    <row r="470" spans="1:86" x14ac:dyDescent="0.3">
      <c r="A470" s="79">
        <v>1</v>
      </c>
      <c r="B470" s="112">
        <f>SUBTOTAL(9,$A$421:A470)</f>
        <v>48</v>
      </c>
      <c r="C470" s="118" t="s">
        <v>427</v>
      </c>
      <c r="D470" s="103">
        <f t="shared" ref="D470:D483" si="165">E470+F470+G470+H470+I470+J470+L470+N470+P470+R470+T470+U470+V470+W470+X470+Y470+Z470+AA470+AB470+AC470+AD470+AE470</f>
        <v>2822576</v>
      </c>
      <c r="E470" s="120">
        <v>0</v>
      </c>
      <c r="F470" s="120">
        <v>0</v>
      </c>
      <c r="G470" s="120">
        <v>0</v>
      </c>
      <c r="H470" s="120">
        <v>0</v>
      </c>
      <c r="I470" s="120">
        <v>0</v>
      </c>
      <c r="J470" s="120">
        <v>0</v>
      </c>
      <c r="K470" s="128">
        <v>0</v>
      </c>
      <c r="L470" s="120">
        <v>0</v>
      </c>
      <c r="M470" s="103">
        <v>335</v>
      </c>
      <c r="N470" s="103">
        <v>2616581.16</v>
      </c>
      <c r="O470" s="120">
        <v>0</v>
      </c>
      <c r="P470" s="120">
        <v>0</v>
      </c>
      <c r="Q470" s="120">
        <v>0</v>
      </c>
      <c r="R470" s="120">
        <v>0</v>
      </c>
      <c r="S470" s="120">
        <v>0</v>
      </c>
      <c r="T470" s="120">
        <v>0</v>
      </c>
      <c r="U470" s="120">
        <v>0</v>
      </c>
      <c r="V470" s="120">
        <v>0</v>
      </c>
      <c r="W470" s="120">
        <v>0</v>
      </c>
      <c r="X470" s="120">
        <v>0</v>
      </c>
      <c r="Y470" s="120">
        <v>0</v>
      </c>
      <c r="Z470" s="120">
        <v>0</v>
      </c>
      <c r="AA470" s="120">
        <v>0</v>
      </c>
      <c r="AB470" s="120">
        <v>0</v>
      </c>
      <c r="AC470" s="103">
        <f>ROUND(N470*2.14%,2)</f>
        <v>55994.84</v>
      </c>
      <c r="AD470" s="103">
        <v>150000</v>
      </c>
      <c r="AE470" s="120">
        <v>0</v>
      </c>
      <c r="AF470" s="93">
        <v>2024</v>
      </c>
      <c r="AG470" s="93">
        <v>2024</v>
      </c>
      <c r="AH470" s="93">
        <v>2024</v>
      </c>
      <c r="AI470" s="107"/>
      <c r="AJ470" s="107"/>
      <c r="AK470" s="107"/>
      <c r="AL470" s="107"/>
      <c r="AM470" s="108" t="s">
        <v>16963</v>
      </c>
      <c r="AN470" s="108" t="s">
        <v>16954</v>
      </c>
      <c r="AO470" s="108">
        <v>0</v>
      </c>
      <c r="AP470" s="108" t="s">
        <v>16966</v>
      </c>
      <c r="AQ470" s="108" t="s">
        <v>16975</v>
      </c>
      <c r="AR470" s="108">
        <v>0</v>
      </c>
      <c r="AS470" s="108"/>
      <c r="AT470" s="108"/>
      <c r="AU470" s="108"/>
      <c r="AV470" s="108"/>
      <c r="AW470" s="108" t="s">
        <v>633</v>
      </c>
      <c r="AX470" s="109">
        <v>311</v>
      </c>
      <c r="AY470" s="109" t="s">
        <v>2985</v>
      </c>
      <c r="AZ470" s="108" t="s">
        <v>2968</v>
      </c>
      <c r="BA470" s="108" t="s">
        <v>17015</v>
      </c>
      <c r="BB470" s="110"/>
      <c r="BC470" s="111" t="e">
        <f t="shared" si="164"/>
        <v>#VALUE!</v>
      </c>
      <c r="BJ470" s="79" t="str">
        <f>VLOOKUP(C470,BM:BO,3,FALSE)</f>
        <v>нет данных</v>
      </c>
      <c r="BM470" s="79" t="s">
        <v>3631</v>
      </c>
      <c r="BN470" s="79" t="s">
        <v>630</v>
      </c>
      <c r="BO470" s="79" t="s">
        <v>3632</v>
      </c>
      <c r="BU470" s="79" t="s">
        <v>3631</v>
      </c>
      <c r="BV470" s="79" t="s">
        <v>630</v>
      </c>
      <c r="BW470" s="79" t="s">
        <v>3632</v>
      </c>
      <c r="CH470" s="105">
        <f t="shared" si="157"/>
        <v>-1.4551915228366852E-10</v>
      </c>
    </row>
    <row r="471" spans="1:86" x14ac:dyDescent="0.3">
      <c r="A471" s="79">
        <v>1</v>
      </c>
      <c r="B471" s="112">
        <f>SUBTOTAL(9,$A$421:A471)</f>
        <v>49</v>
      </c>
      <c r="C471" s="118" t="s">
        <v>428</v>
      </c>
      <c r="D471" s="103">
        <f t="shared" si="165"/>
        <v>4802592</v>
      </c>
      <c r="E471" s="120">
        <v>0</v>
      </c>
      <c r="F471" s="120">
        <v>0</v>
      </c>
      <c r="G471" s="120">
        <v>0</v>
      </c>
      <c r="H471" s="120">
        <v>0</v>
      </c>
      <c r="I471" s="120">
        <v>0</v>
      </c>
      <c r="J471" s="120">
        <v>0</v>
      </c>
      <c r="K471" s="128">
        <v>0</v>
      </c>
      <c r="L471" s="120">
        <v>0</v>
      </c>
      <c r="M471" s="103">
        <v>570</v>
      </c>
      <c r="N471" s="103">
        <v>4525741.1399999997</v>
      </c>
      <c r="O471" s="120">
        <v>0</v>
      </c>
      <c r="P471" s="120">
        <v>0</v>
      </c>
      <c r="Q471" s="120">
        <v>0</v>
      </c>
      <c r="R471" s="120">
        <v>0</v>
      </c>
      <c r="S471" s="120">
        <v>0</v>
      </c>
      <c r="T471" s="120">
        <v>0</v>
      </c>
      <c r="U471" s="120">
        <v>0</v>
      </c>
      <c r="V471" s="120">
        <v>0</v>
      </c>
      <c r="W471" s="120">
        <v>0</v>
      </c>
      <c r="X471" s="120">
        <v>0</v>
      </c>
      <c r="Y471" s="120">
        <v>0</v>
      </c>
      <c r="Z471" s="120">
        <v>0</v>
      </c>
      <c r="AA471" s="120">
        <v>0</v>
      </c>
      <c r="AB471" s="120">
        <v>0</v>
      </c>
      <c r="AC471" s="103">
        <f>ROUND(N471*2.14%,2)</f>
        <v>96850.86</v>
      </c>
      <c r="AD471" s="103">
        <v>180000</v>
      </c>
      <c r="AE471" s="120">
        <v>0</v>
      </c>
      <c r="AF471" s="93">
        <v>2024</v>
      </c>
      <c r="AG471" s="93">
        <v>2024</v>
      </c>
      <c r="AH471" s="93">
        <v>2024</v>
      </c>
      <c r="AI471" s="107"/>
      <c r="AJ471" s="107"/>
      <c r="AK471" s="107"/>
      <c r="AL471" s="107"/>
      <c r="AM471" s="108" t="s">
        <v>16956</v>
      </c>
      <c r="AN471" s="108" t="s">
        <v>16977</v>
      </c>
      <c r="AO471" s="108">
        <v>0</v>
      </c>
      <c r="AP471" s="108" t="s">
        <v>16966</v>
      </c>
      <c r="AQ471" s="108" t="s">
        <v>16969</v>
      </c>
      <c r="AR471" s="108" t="s">
        <v>16967</v>
      </c>
      <c r="AS471" s="108"/>
      <c r="AT471" s="108"/>
      <c r="AU471" s="108"/>
      <c r="AV471" s="108"/>
      <c r="AW471" s="108" t="s">
        <v>641</v>
      </c>
      <c r="AX471" s="109">
        <v>1281.5999999999999</v>
      </c>
      <c r="AY471" s="109">
        <v>576</v>
      </c>
      <c r="AZ471" s="108" t="s">
        <v>2968</v>
      </c>
      <c r="BA471" s="108" t="s">
        <v>17015</v>
      </c>
      <c r="BB471" s="110"/>
      <c r="BC471" s="111">
        <f t="shared" si="164"/>
        <v>6</v>
      </c>
      <c r="BJ471" s="79" t="str">
        <f>VLOOKUP(C471,BM:BO,3,FALSE)</f>
        <v>447.000</v>
      </c>
      <c r="BM471" s="79" t="s">
        <v>3633</v>
      </c>
      <c r="BN471" s="79" t="s">
        <v>3009</v>
      </c>
      <c r="BO471" s="79" t="s">
        <v>2985</v>
      </c>
      <c r="BU471" s="79" t="s">
        <v>3633</v>
      </c>
      <c r="BV471" s="79" t="s">
        <v>3009</v>
      </c>
      <c r="BW471" s="79" t="s">
        <v>2985</v>
      </c>
      <c r="CH471" s="105">
        <f t="shared" si="157"/>
        <v>3.4924596548080444E-10</v>
      </c>
    </row>
    <row r="472" spans="1:86" x14ac:dyDescent="0.3">
      <c r="A472" s="79">
        <v>1</v>
      </c>
      <c r="B472" s="112">
        <f>SUBTOTAL(9,$A$421:A472)</f>
        <v>50</v>
      </c>
      <c r="C472" s="118" t="s">
        <v>429</v>
      </c>
      <c r="D472" s="103">
        <f t="shared" si="165"/>
        <v>3656710.4</v>
      </c>
      <c r="E472" s="120">
        <v>0</v>
      </c>
      <c r="F472" s="120">
        <v>0</v>
      </c>
      <c r="G472" s="120">
        <v>0</v>
      </c>
      <c r="H472" s="120">
        <v>0</v>
      </c>
      <c r="I472" s="120">
        <v>0</v>
      </c>
      <c r="J472" s="120">
        <v>0</v>
      </c>
      <c r="K472" s="128">
        <v>0</v>
      </c>
      <c r="L472" s="120">
        <v>0</v>
      </c>
      <c r="M472" s="103">
        <v>434</v>
      </c>
      <c r="N472" s="103">
        <v>3433239.08</v>
      </c>
      <c r="O472" s="120">
        <v>0</v>
      </c>
      <c r="P472" s="120">
        <v>0</v>
      </c>
      <c r="Q472" s="120">
        <v>0</v>
      </c>
      <c r="R472" s="120">
        <v>0</v>
      </c>
      <c r="S472" s="120">
        <v>0</v>
      </c>
      <c r="T472" s="120">
        <v>0</v>
      </c>
      <c r="U472" s="120">
        <v>0</v>
      </c>
      <c r="V472" s="120">
        <v>0</v>
      </c>
      <c r="W472" s="120">
        <v>0</v>
      </c>
      <c r="X472" s="120">
        <v>0</v>
      </c>
      <c r="Y472" s="120">
        <v>0</v>
      </c>
      <c r="Z472" s="120">
        <v>0</v>
      </c>
      <c r="AA472" s="120">
        <v>0</v>
      </c>
      <c r="AB472" s="120">
        <v>0</v>
      </c>
      <c r="AC472" s="103">
        <f>ROUND(N472*2.14%,2)</f>
        <v>73471.320000000007</v>
      </c>
      <c r="AD472" s="103">
        <v>150000</v>
      </c>
      <c r="AE472" s="120">
        <v>0</v>
      </c>
      <c r="AF472" s="93">
        <v>2024</v>
      </c>
      <c r="AG472" s="93">
        <v>2024</v>
      </c>
      <c r="AH472" s="93">
        <v>2024</v>
      </c>
      <c r="AI472" s="107"/>
      <c r="AJ472" s="107"/>
      <c r="AK472" s="107"/>
      <c r="AL472" s="107"/>
      <c r="AM472" s="108" t="s">
        <v>16972</v>
      </c>
      <c r="AN472" s="108" t="s">
        <v>16953</v>
      </c>
      <c r="AO472" s="108">
        <v>0</v>
      </c>
      <c r="AP472" s="108" t="s">
        <v>16961</v>
      </c>
      <c r="AQ472" s="108" t="s">
        <v>16960</v>
      </c>
      <c r="AR472" s="108">
        <v>0</v>
      </c>
      <c r="AS472" s="108"/>
      <c r="AT472" s="108"/>
      <c r="AU472" s="108"/>
      <c r="AV472" s="108"/>
      <c r="AW472" s="108" t="s">
        <v>2425</v>
      </c>
      <c r="AX472" s="109">
        <v>438.7</v>
      </c>
      <c r="AY472" s="109">
        <v>380</v>
      </c>
      <c r="AZ472" s="108" t="s">
        <v>2968</v>
      </c>
      <c r="BA472" s="108" t="s">
        <v>17015</v>
      </c>
      <c r="BB472" s="110"/>
      <c r="BC472" s="111">
        <f t="shared" si="164"/>
        <v>-54</v>
      </c>
      <c r="BJ472" s="79" t="str">
        <f>VLOOKUP(C472,BM:BO,3,FALSE)</f>
        <v>280.000</v>
      </c>
      <c r="BM472" s="79" t="s">
        <v>546</v>
      </c>
      <c r="BN472" s="79" t="s">
        <v>1344</v>
      </c>
      <c r="BO472" s="79" t="s">
        <v>2985</v>
      </c>
      <c r="BU472" s="79" t="s">
        <v>546</v>
      </c>
      <c r="BV472" s="79" t="s">
        <v>1344</v>
      </c>
      <c r="BW472" s="79" t="s">
        <v>2985</v>
      </c>
      <c r="CH472" s="105">
        <f t="shared" si="157"/>
        <v>-1.7462298274040222E-10</v>
      </c>
    </row>
    <row r="473" spans="1:86" x14ac:dyDescent="0.3">
      <c r="A473" s="79">
        <v>1</v>
      </c>
      <c r="B473" s="112">
        <f>SUBTOTAL(9,$A$421:A473)</f>
        <v>51</v>
      </c>
      <c r="C473" s="118" t="s">
        <v>389</v>
      </c>
      <c r="D473" s="103">
        <f t="shared" si="165"/>
        <v>28530720</v>
      </c>
      <c r="E473" s="120">
        <v>0</v>
      </c>
      <c r="F473" s="120">
        <v>0</v>
      </c>
      <c r="G473" s="120">
        <v>0</v>
      </c>
      <c r="H473" s="120">
        <v>0</v>
      </c>
      <c r="I473" s="120">
        <v>0</v>
      </c>
      <c r="J473" s="120">
        <v>0</v>
      </c>
      <c r="K473" s="128">
        <v>12</v>
      </c>
      <c r="L473" s="103">
        <v>27737145.09</v>
      </c>
      <c r="M473" s="150">
        <v>0</v>
      </c>
      <c r="N473" s="150">
        <v>0</v>
      </c>
      <c r="O473" s="120">
        <v>0</v>
      </c>
      <c r="P473" s="120">
        <v>0</v>
      </c>
      <c r="Q473" s="120">
        <v>0</v>
      </c>
      <c r="R473" s="120">
        <v>0</v>
      </c>
      <c r="S473" s="120">
        <v>0</v>
      </c>
      <c r="T473" s="120">
        <v>0</v>
      </c>
      <c r="U473" s="120">
        <v>0</v>
      </c>
      <c r="V473" s="120">
        <v>0</v>
      </c>
      <c r="W473" s="120">
        <v>0</v>
      </c>
      <c r="X473" s="120">
        <v>0</v>
      </c>
      <c r="Y473" s="120">
        <v>0</v>
      </c>
      <c r="Z473" s="120">
        <v>0</v>
      </c>
      <c r="AA473" s="120">
        <v>0</v>
      </c>
      <c r="AB473" s="120">
        <v>0</v>
      </c>
      <c r="AC473" s="103">
        <f>ROUND(L473*2.14%,2)+0.01</f>
        <v>593574.91</v>
      </c>
      <c r="AD473" s="120">
        <v>200000</v>
      </c>
      <c r="AE473" s="120">
        <v>0</v>
      </c>
      <c r="AF473" s="93">
        <v>2024</v>
      </c>
      <c r="AG473" s="93">
        <v>2024</v>
      </c>
      <c r="AH473" s="93">
        <v>2024</v>
      </c>
      <c r="AI473" s="107"/>
      <c r="AJ473" s="107"/>
      <c r="AK473" s="107"/>
      <c r="AL473" s="107"/>
      <c r="AM473" s="108">
        <v>2018</v>
      </c>
      <c r="AN473" s="108">
        <v>2020</v>
      </c>
      <c r="AO473" s="108" t="s">
        <v>16963</v>
      </c>
      <c r="AP473" s="108">
        <v>2019</v>
      </c>
      <c r="AQ473" s="108" t="s">
        <v>16964</v>
      </c>
      <c r="AR473" s="108" t="s">
        <v>16967</v>
      </c>
      <c r="AS473" s="108"/>
      <c r="AT473" s="108" t="s">
        <v>17028</v>
      </c>
      <c r="AU473" s="108"/>
      <c r="AV473" s="108"/>
      <c r="AW473" s="108" t="s">
        <v>669</v>
      </c>
      <c r="AX473" s="109">
        <v>33139</v>
      </c>
      <c r="AY473" s="109">
        <v>4200</v>
      </c>
      <c r="AZ473" s="108" t="s">
        <v>2993</v>
      </c>
      <c r="BA473" s="108" t="s">
        <v>669</v>
      </c>
      <c r="BB473" s="110"/>
      <c r="BC473" s="111">
        <f t="shared" si="164"/>
        <v>4200</v>
      </c>
      <c r="BJ473" s="79" t="str">
        <f>VLOOKUP(C473,BM:BO,3,FALSE)</f>
        <v>3788.000</v>
      </c>
      <c r="BM473" s="79" t="s">
        <v>3577</v>
      </c>
      <c r="BN473" s="79" t="s">
        <v>669</v>
      </c>
      <c r="BO473" s="79" t="s">
        <v>2985</v>
      </c>
      <c r="BU473" s="79" t="s">
        <v>3577</v>
      </c>
      <c r="BV473" s="79" t="s">
        <v>669</v>
      </c>
      <c r="BW473" s="79" t="s">
        <v>2985</v>
      </c>
      <c r="CH473" s="105">
        <f t="shared" si="157"/>
        <v>1.1641532182693481E-10</v>
      </c>
    </row>
    <row r="474" spans="1:86" x14ac:dyDescent="0.3">
      <c r="A474" s="79">
        <v>1</v>
      </c>
      <c r="B474" s="112">
        <f>SUBTOTAL(9,$A$421:A474)</f>
        <v>52</v>
      </c>
      <c r="C474" s="118" t="s">
        <v>431</v>
      </c>
      <c r="D474" s="103">
        <f t="shared" si="165"/>
        <v>1828889.34</v>
      </c>
      <c r="E474" s="120">
        <v>54142.36</v>
      </c>
      <c r="F474" s="120">
        <v>0</v>
      </c>
      <c r="G474" s="120">
        <v>1609152.47</v>
      </c>
      <c r="H474" s="120">
        <v>0</v>
      </c>
      <c r="I474" s="120">
        <v>0</v>
      </c>
      <c r="J474" s="120">
        <v>0</v>
      </c>
      <c r="K474" s="128">
        <v>0</v>
      </c>
      <c r="L474" s="120">
        <v>0</v>
      </c>
      <c r="M474" s="103">
        <v>0</v>
      </c>
      <c r="N474" s="150">
        <v>0</v>
      </c>
      <c r="O474" s="120">
        <v>0</v>
      </c>
      <c r="P474" s="120">
        <v>0</v>
      </c>
      <c r="Q474" s="120">
        <v>0</v>
      </c>
      <c r="R474" s="120">
        <v>0</v>
      </c>
      <c r="S474" s="120">
        <v>0</v>
      </c>
      <c r="T474" s="120">
        <v>0</v>
      </c>
      <c r="U474" s="120">
        <v>0</v>
      </c>
      <c r="V474" s="120">
        <v>0</v>
      </c>
      <c r="W474" s="120">
        <v>0</v>
      </c>
      <c r="X474" s="120">
        <v>0</v>
      </c>
      <c r="Y474" s="120">
        <v>0</v>
      </c>
      <c r="Z474" s="120">
        <v>0</v>
      </c>
      <c r="AA474" s="120">
        <v>0</v>
      </c>
      <c r="AB474" s="120">
        <v>0</v>
      </c>
      <c r="AC474" s="120">
        <f>ROUND(E474*2.14%,2)+ROUND(G474*2.14%,2)</f>
        <v>35594.51</v>
      </c>
      <c r="AD474" s="120">
        <v>130000</v>
      </c>
      <c r="AE474" s="120">
        <v>0</v>
      </c>
      <c r="AF474" s="93">
        <v>2024</v>
      </c>
      <c r="AG474" s="93">
        <v>2024</v>
      </c>
      <c r="AH474" s="93">
        <v>2024</v>
      </c>
      <c r="AI474" s="107"/>
      <c r="AJ474" s="107"/>
      <c r="AK474" s="107"/>
      <c r="AL474" s="107"/>
      <c r="AM474" s="108" t="s">
        <v>16977</v>
      </c>
      <c r="AN474" s="108" t="s">
        <v>16972</v>
      </c>
      <c r="AO474" s="108">
        <v>0</v>
      </c>
      <c r="AP474" s="108" t="s">
        <v>16961</v>
      </c>
      <c r="AQ474" s="108" t="s">
        <v>16960</v>
      </c>
      <c r="AR474" s="108">
        <v>0</v>
      </c>
      <c r="AS474" s="108"/>
      <c r="AT474" s="108"/>
      <c r="AU474" s="108"/>
      <c r="AV474" s="108"/>
      <c r="AW474" s="108" t="s">
        <v>1005</v>
      </c>
      <c r="AX474" s="109">
        <v>409.26</v>
      </c>
      <c r="AY474" s="109">
        <v>314</v>
      </c>
      <c r="AZ474" s="108" t="s">
        <v>2968</v>
      </c>
      <c r="BA474" s="108" t="s">
        <v>627</v>
      </c>
      <c r="BB474" s="110"/>
      <c r="BC474" s="111">
        <f t="shared" si="164"/>
        <v>314</v>
      </c>
      <c r="BJ474" s="79" t="str">
        <f>VLOOKUP(C474,BM:BO,3,FALSE)</f>
        <v>268.100</v>
      </c>
      <c r="BM474" s="79" t="s">
        <v>3634</v>
      </c>
      <c r="BN474" s="79" t="s">
        <v>3206</v>
      </c>
      <c r="BO474" s="79" t="s">
        <v>3635</v>
      </c>
      <c r="BU474" s="79" t="s">
        <v>3634</v>
      </c>
      <c r="BV474" s="79" t="s">
        <v>3206</v>
      </c>
      <c r="BW474" s="79" t="s">
        <v>3635</v>
      </c>
      <c r="CH474" s="105">
        <f t="shared" si="157"/>
        <v>0</v>
      </c>
    </row>
    <row r="475" spans="1:86" x14ac:dyDescent="0.3">
      <c r="A475" s="79">
        <v>1</v>
      </c>
      <c r="B475" s="112">
        <f>SUBTOTAL(9,$A$421:A475)</f>
        <v>53</v>
      </c>
      <c r="C475" s="118" t="s">
        <v>437</v>
      </c>
      <c r="D475" s="103">
        <f t="shared" si="165"/>
        <v>4634080</v>
      </c>
      <c r="E475" s="120">
        <v>0</v>
      </c>
      <c r="F475" s="120">
        <v>0</v>
      </c>
      <c r="G475" s="120">
        <v>0</v>
      </c>
      <c r="H475" s="120">
        <v>0</v>
      </c>
      <c r="I475" s="120">
        <v>0</v>
      </c>
      <c r="J475" s="120">
        <v>0</v>
      </c>
      <c r="K475" s="128">
        <v>0</v>
      </c>
      <c r="L475" s="120">
        <v>0</v>
      </c>
      <c r="M475" s="103">
        <v>550</v>
      </c>
      <c r="N475" s="103">
        <v>4360759.74</v>
      </c>
      <c r="O475" s="120">
        <v>0</v>
      </c>
      <c r="P475" s="120">
        <v>0</v>
      </c>
      <c r="Q475" s="120">
        <v>0</v>
      </c>
      <c r="R475" s="120">
        <v>0</v>
      </c>
      <c r="S475" s="120">
        <v>0</v>
      </c>
      <c r="T475" s="120">
        <v>0</v>
      </c>
      <c r="U475" s="120">
        <v>0</v>
      </c>
      <c r="V475" s="120">
        <v>0</v>
      </c>
      <c r="W475" s="120">
        <v>0</v>
      </c>
      <c r="X475" s="120">
        <v>0</v>
      </c>
      <c r="Y475" s="120">
        <v>0</v>
      </c>
      <c r="Z475" s="120">
        <v>0</v>
      </c>
      <c r="AA475" s="120">
        <v>0</v>
      </c>
      <c r="AB475" s="120">
        <v>0</v>
      </c>
      <c r="AC475" s="103">
        <f t="shared" ref="AC475:AC482" si="166">ROUND(N475*2.14%,2)</f>
        <v>93320.26</v>
      </c>
      <c r="AD475" s="103">
        <v>180000</v>
      </c>
      <c r="AE475" s="120">
        <v>0</v>
      </c>
      <c r="AF475" s="93">
        <v>2024</v>
      </c>
      <c r="AG475" s="93">
        <v>2024</v>
      </c>
      <c r="AH475" s="93">
        <v>2024</v>
      </c>
      <c r="AI475" s="107"/>
      <c r="AJ475" s="107"/>
      <c r="AK475" s="107"/>
      <c r="AL475" s="107"/>
      <c r="AM475" s="108" t="s">
        <v>16972</v>
      </c>
      <c r="AN475" s="108" t="s">
        <v>16959</v>
      </c>
      <c r="AO475" s="108">
        <v>0</v>
      </c>
      <c r="AP475" s="108" t="s">
        <v>16961</v>
      </c>
      <c r="AQ475" s="108" t="s">
        <v>16960</v>
      </c>
      <c r="AR475" s="108">
        <v>0</v>
      </c>
      <c r="AS475" s="108"/>
      <c r="AT475" s="108"/>
      <c r="AU475" s="108"/>
      <c r="AV475" s="108"/>
      <c r="AW475" s="108" t="s">
        <v>1693</v>
      </c>
      <c r="AX475" s="109">
        <v>385.6</v>
      </c>
      <c r="AY475" s="109" t="s">
        <v>2985</v>
      </c>
      <c r="AZ475" s="108" t="s">
        <v>2968</v>
      </c>
      <c r="BA475" s="108" t="s">
        <v>17015</v>
      </c>
      <c r="BB475" s="110"/>
      <c r="BC475" s="111" t="e">
        <f t="shared" si="164"/>
        <v>#VALUE!</v>
      </c>
      <c r="BJ475" s="79" t="str">
        <f>VLOOKUP(C475,BM:BO,3,FALSE)</f>
        <v>275.000</v>
      </c>
      <c r="BM475" s="79" t="s">
        <v>3641</v>
      </c>
      <c r="BN475" s="79" t="s">
        <v>2985</v>
      </c>
      <c r="BO475" s="79" t="s">
        <v>2985</v>
      </c>
      <c r="BU475" s="79" t="s">
        <v>3641</v>
      </c>
      <c r="BV475" s="79" t="s">
        <v>2985</v>
      </c>
      <c r="BW475" s="79" t="s">
        <v>2985</v>
      </c>
      <c r="CH475" s="105">
        <f t="shared" si="157"/>
        <v>-2.3283064365386963E-10</v>
      </c>
    </row>
    <row r="476" spans="1:86" x14ac:dyDescent="0.3">
      <c r="A476" s="79">
        <v>1</v>
      </c>
      <c r="B476" s="112">
        <f>SUBTOTAL(9,$A$421:A476)</f>
        <v>54</v>
      </c>
      <c r="C476" s="118" t="s">
        <v>438</v>
      </c>
      <c r="D476" s="103">
        <f t="shared" si="165"/>
        <v>2274912</v>
      </c>
      <c r="E476" s="120">
        <v>0</v>
      </c>
      <c r="F476" s="120">
        <v>0</v>
      </c>
      <c r="G476" s="120">
        <v>0</v>
      </c>
      <c r="H476" s="120">
        <v>0</v>
      </c>
      <c r="I476" s="120">
        <v>0</v>
      </c>
      <c r="J476" s="120">
        <v>0</v>
      </c>
      <c r="K476" s="128">
        <v>0</v>
      </c>
      <c r="L476" s="120">
        <v>0</v>
      </c>
      <c r="M476" s="150">
        <v>270</v>
      </c>
      <c r="N476" s="103">
        <v>2080391.62</v>
      </c>
      <c r="O476" s="120">
        <v>0</v>
      </c>
      <c r="P476" s="120">
        <v>0</v>
      </c>
      <c r="Q476" s="120">
        <v>0</v>
      </c>
      <c r="R476" s="120">
        <v>0</v>
      </c>
      <c r="S476" s="120">
        <v>0</v>
      </c>
      <c r="T476" s="120">
        <v>0</v>
      </c>
      <c r="U476" s="120">
        <v>0</v>
      </c>
      <c r="V476" s="120">
        <v>0</v>
      </c>
      <c r="W476" s="120">
        <v>0</v>
      </c>
      <c r="X476" s="120">
        <v>0</v>
      </c>
      <c r="Y476" s="120">
        <v>0</v>
      </c>
      <c r="Z476" s="120">
        <v>0</v>
      </c>
      <c r="AA476" s="120">
        <v>0</v>
      </c>
      <c r="AB476" s="120">
        <v>0</v>
      </c>
      <c r="AC476" s="103">
        <f t="shared" si="166"/>
        <v>44520.38</v>
      </c>
      <c r="AD476" s="103">
        <v>150000</v>
      </c>
      <c r="AE476" s="120">
        <v>0</v>
      </c>
      <c r="AF476" s="93">
        <v>2024</v>
      </c>
      <c r="AG476" s="93">
        <v>2024</v>
      </c>
      <c r="AH476" s="93">
        <v>2024</v>
      </c>
      <c r="AI476" s="107"/>
      <c r="AJ476" s="107"/>
      <c r="AK476" s="107"/>
      <c r="AL476" s="107"/>
      <c r="AM476" s="108" t="s">
        <v>16958</v>
      </c>
      <c r="AN476" s="108" t="s">
        <v>16974</v>
      </c>
      <c r="AO476" s="108">
        <v>0</v>
      </c>
      <c r="AP476" s="108" t="s">
        <v>16963</v>
      </c>
      <c r="AQ476" s="108" t="s">
        <v>16964</v>
      </c>
      <c r="AR476" s="108">
        <v>0</v>
      </c>
      <c r="AS476" s="108" t="s">
        <v>16987</v>
      </c>
      <c r="AT476" s="108"/>
      <c r="AU476" s="108"/>
      <c r="AV476" s="108"/>
      <c r="AW476" s="108" t="s">
        <v>799</v>
      </c>
      <c r="AX476" s="109">
        <v>202.5</v>
      </c>
      <c r="AY476" s="109">
        <v>202.5</v>
      </c>
      <c r="AZ476" s="108" t="s">
        <v>2968</v>
      </c>
      <c r="BA476" s="108">
        <v>2005</v>
      </c>
      <c r="BB476" s="110"/>
      <c r="BC476" s="111">
        <f t="shared" si="164"/>
        <v>-67.5</v>
      </c>
      <c r="BD476" s="79" t="s">
        <v>17013</v>
      </c>
      <c r="BJ476" s="79" t="str">
        <f>VLOOKUP(C476,BM:BO,3,FALSE)</f>
        <v>202.500</v>
      </c>
      <c r="BM476" s="79" t="s">
        <v>3642</v>
      </c>
      <c r="BN476" s="79" t="s">
        <v>633</v>
      </c>
      <c r="BO476" s="79" t="s">
        <v>3643</v>
      </c>
      <c r="BU476" s="79" t="s">
        <v>3642</v>
      </c>
      <c r="BV476" s="79" t="s">
        <v>633</v>
      </c>
      <c r="BW476" s="79" t="s">
        <v>3643</v>
      </c>
      <c r="CH476" s="105">
        <f t="shared" si="157"/>
        <v>-1.1641532182693481E-10</v>
      </c>
    </row>
    <row r="477" spans="1:86" x14ac:dyDescent="0.3">
      <c r="A477" s="79">
        <v>1</v>
      </c>
      <c r="B477" s="112">
        <f>SUBTOTAL(9,$A$421:A477)</f>
        <v>55</v>
      </c>
      <c r="C477" s="118" t="s">
        <v>439</v>
      </c>
      <c r="D477" s="103">
        <f t="shared" si="165"/>
        <v>2510828.8000000003</v>
      </c>
      <c r="E477" s="120">
        <v>0</v>
      </c>
      <c r="F477" s="120">
        <v>0</v>
      </c>
      <c r="G477" s="120">
        <v>0</v>
      </c>
      <c r="H477" s="120">
        <v>0</v>
      </c>
      <c r="I477" s="120">
        <v>0</v>
      </c>
      <c r="J477" s="120">
        <v>0</v>
      </c>
      <c r="K477" s="128">
        <v>0</v>
      </c>
      <c r="L477" s="120">
        <v>0</v>
      </c>
      <c r="M477" s="103">
        <v>298</v>
      </c>
      <c r="N477" s="103">
        <v>2311365.58</v>
      </c>
      <c r="O477" s="120">
        <v>0</v>
      </c>
      <c r="P477" s="120">
        <v>0</v>
      </c>
      <c r="Q477" s="120">
        <v>0</v>
      </c>
      <c r="R477" s="120">
        <v>0</v>
      </c>
      <c r="S477" s="120">
        <v>0</v>
      </c>
      <c r="T477" s="120">
        <v>0</v>
      </c>
      <c r="U477" s="120">
        <v>0</v>
      </c>
      <c r="V477" s="120">
        <v>0</v>
      </c>
      <c r="W477" s="120">
        <v>0</v>
      </c>
      <c r="X477" s="120">
        <v>0</v>
      </c>
      <c r="Y477" s="120">
        <v>0</v>
      </c>
      <c r="Z477" s="120">
        <v>0</v>
      </c>
      <c r="AA477" s="120">
        <v>0</v>
      </c>
      <c r="AB477" s="120">
        <v>0</v>
      </c>
      <c r="AC477" s="103">
        <f t="shared" si="166"/>
        <v>49463.22</v>
      </c>
      <c r="AD477" s="103">
        <v>150000</v>
      </c>
      <c r="AE477" s="120">
        <v>0</v>
      </c>
      <c r="AF477" s="93">
        <v>2024</v>
      </c>
      <c r="AG477" s="93">
        <v>2024</v>
      </c>
      <c r="AH477" s="93">
        <v>2024</v>
      </c>
      <c r="AI477" s="107"/>
      <c r="AJ477" s="107"/>
      <c r="AK477" s="107"/>
      <c r="AL477" s="107"/>
      <c r="AM477" s="108" t="s">
        <v>16970</v>
      </c>
      <c r="AN477" s="108" t="s">
        <v>16959</v>
      </c>
      <c r="AO477" s="108">
        <v>0</v>
      </c>
      <c r="AP477" s="108" t="s">
        <v>16974</v>
      </c>
      <c r="AQ477" s="108" t="s">
        <v>16960</v>
      </c>
      <c r="AR477" s="108">
        <v>0</v>
      </c>
      <c r="AS477" s="108"/>
      <c r="AT477" s="108"/>
      <c r="AU477" s="108"/>
      <c r="AV477" s="108"/>
      <c r="AW477" s="108" t="s">
        <v>944</v>
      </c>
      <c r="AX477" s="109">
        <v>358.7</v>
      </c>
      <c r="AY477" s="109">
        <v>361</v>
      </c>
      <c r="AZ477" s="108" t="s">
        <v>2968</v>
      </c>
      <c r="BA477" s="108" t="s">
        <v>17015</v>
      </c>
      <c r="BB477" s="110"/>
      <c r="BC477" s="111">
        <f t="shared" si="164"/>
        <v>63</v>
      </c>
      <c r="BJ477" s="79" t="str">
        <f>VLOOKUP(C477,BM:BO,3,FALSE)</f>
        <v>нет данных</v>
      </c>
      <c r="BM477" s="79" t="s">
        <v>544</v>
      </c>
      <c r="BN477" s="79" t="s">
        <v>777</v>
      </c>
      <c r="BO477" s="79" t="s">
        <v>3645</v>
      </c>
      <c r="BU477" s="79" t="s">
        <v>544</v>
      </c>
      <c r="BV477" s="79" t="s">
        <v>777</v>
      </c>
      <c r="BW477" s="79" t="s">
        <v>3645</v>
      </c>
      <c r="CH477" s="105">
        <f t="shared" si="157"/>
        <v>2.0372681319713593E-10</v>
      </c>
    </row>
    <row r="478" spans="1:86" x14ac:dyDescent="0.3">
      <c r="A478" s="79">
        <v>1</v>
      </c>
      <c r="B478" s="112">
        <f>SUBTOTAL(9,$A$421:A478)</f>
        <v>56</v>
      </c>
      <c r="C478" s="118" t="s">
        <v>440</v>
      </c>
      <c r="D478" s="103">
        <f t="shared" si="165"/>
        <v>4549824</v>
      </c>
      <c r="E478" s="120">
        <v>0</v>
      </c>
      <c r="F478" s="120">
        <v>0</v>
      </c>
      <c r="G478" s="120">
        <v>0</v>
      </c>
      <c r="H478" s="120">
        <v>0</v>
      </c>
      <c r="I478" s="120">
        <v>0</v>
      </c>
      <c r="J478" s="120">
        <v>0</v>
      </c>
      <c r="K478" s="128">
        <v>0</v>
      </c>
      <c r="L478" s="120">
        <v>0</v>
      </c>
      <c r="M478" s="103">
        <v>540</v>
      </c>
      <c r="N478" s="103">
        <v>4278269.04</v>
      </c>
      <c r="O478" s="120">
        <v>0</v>
      </c>
      <c r="P478" s="120">
        <v>0</v>
      </c>
      <c r="Q478" s="120">
        <v>0</v>
      </c>
      <c r="R478" s="120">
        <v>0</v>
      </c>
      <c r="S478" s="120">
        <v>0</v>
      </c>
      <c r="T478" s="120">
        <v>0</v>
      </c>
      <c r="U478" s="120">
        <v>0</v>
      </c>
      <c r="V478" s="120">
        <v>0</v>
      </c>
      <c r="W478" s="120">
        <v>0</v>
      </c>
      <c r="X478" s="120">
        <v>0</v>
      </c>
      <c r="Y478" s="120">
        <v>0</v>
      </c>
      <c r="Z478" s="120">
        <v>0</v>
      </c>
      <c r="AA478" s="120">
        <v>0</v>
      </c>
      <c r="AB478" s="120">
        <v>0</v>
      </c>
      <c r="AC478" s="103">
        <f t="shared" si="166"/>
        <v>91554.96</v>
      </c>
      <c r="AD478" s="103">
        <v>180000</v>
      </c>
      <c r="AE478" s="120">
        <v>0</v>
      </c>
      <c r="AF478" s="93">
        <v>2024</v>
      </c>
      <c r="AG478" s="93">
        <v>2024</v>
      </c>
      <c r="AH478" s="93">
        <v>2024</v>
      </c>
      <c r="AI478" s="107"/>
      <c r="AJ478" s="107"/>
      <c r="AK478" s="107"/>
      <c r="AL478" s="107"/>
      <c r="AM478" s="108" t="s">
        <v>16956</v>
      </c>
      <c r="AN478" s="108" t="s">
        <v>16963</v>
      </c>
      <c r="AO478" s="108">
        <v>0</v>
      </c>
      <c r="AP478" s="108" t="s">
        <v>16962</v>
      </c>
      <c r="AQ478" s="108" t="s">
        <v>16969</v>
      </c>
      <c r="AR478" s="108">
        <v>0</v>
      </c>
      <c r="AS478" s="108"/>
      <c r="AT478" s="108"/>
      <c r="AU478" s="108"/>
      <c r="AV478" s="108"/>
      <c r="AW478" s="108" t="s">
        <v>664</v>
      </c>
      <c r="AX478" s="109">
        <v>680.1</v>
      </c>
      <c r="AY478" s="109">
        <v>540</v>
      </c>
      <c r="AZ478" s="108" t="s">
        <v>2968</v>
      </c>
      <c r="BA478" s="108" t="s">
        <v>17015</v>
      </c>
      <c r="BB478" s="110"/>
      <c r="BC478" s="111">
        <f t="shared" si="164"/>
        <v>0</v>
      </c>
      <c r="BJ478" s="79" t="str">
        <f>VLOOKUP(C478,BM:BO,3,FALSE)</f>
        <v>1435.000</v>
      </c>
      <c r="BM478" s="79" t="s">
        <v>3646</v>
      </c>
      <c r="BN478" s="79" t="s">
        <v>3101</v>
      </c>
      <c r="BO478" s="79" t="s">
        <v>3648</v>
      </c>
      <c r="BU478" s="79" t="s">
        <v>3646</v>
      </c>
      <c r="BV478" s="79" t="s">
        <v>3101</v>
      </c>
      <c r="BW478" s="79" t="s">
        <v>3648</v>
      </c>
      <c r="CH478" s="105">
        <f t="shared" si="157"/>
        <v>-5.8207660913467407E-11</v>
      </c>
    </row>
    <row r="479" spans="1:86" x14ac:dyDescent="0.3">
      <c r="A479" s="79">
        <v>1</v>
      </c>
      <c r="B479" s="112">
        <f>SUBTOTAL(9,$A$421:A479)</f>
        <v>57</v>
      </c>
      <c r="C479" s="118" t="s">
        <v>454</v>
      </c>
      <c r="D479" s="103">
        <f t="shared" si="165"/>
        <v>3243856</v>
      </c>
      <c r="E479" s="120">
        <v>0</v>
      </c>
      <c r="F479" s="120">
        <v>0</v>
      </c>
      <c r="G479" s="120">
        <v>0</v>
      </c>
      <c r="H479" s="120">
        <v>0</v>
      </c>
      <c r="I479" s="120">
        <v>0</v>
      </c>
      <c r="J479" s="120">
        <v>0</v>
      </c>
      <c r="K479" s="128">
        <v>0</v>
      </c>
      <c r="L479" s="120">
        <v>0</v>
      </c>
      <c r="M479" s="103">
        <v>385</v>
      </c>
      <c r="N479" s="103">
        <v>3029034.66</v>
      </c>
      <c r="O479" s="120">
        <v>0</v>
      </c>
      <c r="P479" s="120">
        <v>0</v>
      </c>
      <c r="Q479" s="120">
        <v>0</v>
      </c>
      <c r="R479" s="120">
        <v>0</v>
      </c>
      <c r="S479" s="120">
        <v>0</v>
      </c>
      <c r="T479" s="120">
        <v>0</v>
      </c>
      <c r="U479" s="120">
        <v>0</v>
      </c>
      <c r="V479" s="120">
        <v>0</v>
      </c>
      <c r="W479" s="120">
        <v>0</v>
      </c>
      <c r="X479" s="120">
        <v>0</v>
      </c>
      <c r="Y479" s="120">
        <v>0</v>
      </c>
      <c r="Z479" s="120">
        <v>0</v>
      </c>
      <c r="AA479" s="120">
        <v>0</v>
      </c>
      <c r="AB479" s="120">
        <v>0</v>
      </c>
      <c r="AC479" s="103">
        <f t="shared" si="166"/>
        <v>64821.34</v>
      </c>
      <c r="AD479" s="103">
        <v>150000</v>
      </c>
      <c r="AE479" s="120">
        <v>0</v>
      </c>
      <c r="AF479" s="93">
        <v>2024</v>
      </c>
      <c r="AG479" s="93">
        <v>2024</v>
      </c>
      <c r="AH479" s="93">
        <v>2024</v>
      </c>
      <c r="AI479" s="107"/>
      <c r="AJ479" s="107"/>
      <c r="AK479" s="107"/>
      <c r="AL479" s="107"/>
      <c r="AM479" s="108" t="s">
        <v>16958</v>
      </c>
      <c r="AN479" s="108" t="s">
        <v>16962</v>
      </c>
      <c r="AO479" s="108">
        <v>0</v>
      </c>
      <c r="AP479" s="108" t="s">
        <v>16963</v>
      </c>
      <c r="AQ479" s="108" t="s">
        <v>16964</v>
      </c>
      <c r="AR479" s="108">
        <v>0</v>
      </c>
      <c r="AS479" s="108"/>
      <c r="AT479" s="108"/>
      <c r="AU479" s="108"/>
      <c r="AV479" s="108"/>
      <c r="AW479" s="108" t="s">
        <v>799</v>
      </c>
      <c r="AX479" s="109">
        <v>456.5</v>
      </c>
      <c r="AY479" s="109">
        <v>385</v>
      </c>
      <c r="AZ479" s="108" t="s">
        <v>2968</v>
      </c>
      <c r="BA479" s="108">
        <v>2004</v>
      </c>
      <c r="BB479" s="110"/>
      <c r="BC479" s="111">
        <f t="shared" si="164"/>
        <v>0</v>
      </c>
      <c r="BJ479" s="79" t="str">
        <f>VLOOKUP(C479,BM:BO,3,FALSE)</f>
        <v>328.800</v>
      </c>
      <c r="BM479" s="79" t="s">
        <v>3668</v>
      </c>
      <c r="BN479" s="79" t="s">
        <v>2985</v>
      </c>
      <c r="BO479" s="79" t="s">
        <v>2985</v>
      </c>
      <c r="BU479" s="79" t="s">
        <v>3668</v>
      </c>
      <c r="BV479" s="79" t="s">
        <v>2985</v>
      </c>
      <c r="BW479" s="79" t="s">
        <v>2985</v>
      </c>
      <c r="CH479" s="105">
        <f t="shared" si="157"/>
        <v>-1.4551915228366852E-10</v>
      </c>
    </row>
    <row r="480" spans="1:86" x14ac:dyDescent="0.3">
      <c r="A480" s="79">
        <v>1</v>
      </c>
      <c r="B480" s="112">
        <f>SUBTOTAL(9,$A$421:A480)</f>
        <v>58</v>
      </c>
      <c r="C480" s="118" t="s">
        <v>446</v>
      </c>
      <c r="D480" s="103">
        <f t="shared" si="165"/>
        <v>5122764.7999999998</v>
      </c>
      <c r="E480" s="120">
        <v>0</v>
      </c>
      <c r="F480" s="120">
        <v>0</v>
      </c>
      <c r="G480" s="120">
        <v>0</v>
      </c>
      <c r="H480" s="120">
        <v>0</v>
      </c>
      <c r="I480" s="120">
        <v>0</v>
      </c>
      <c r="J480" s="120">
        <v>0</v>
      </c>
      <c r="K480" s="128">
        <v>0</v>
      </c>
      <c r="L480" s="120">
        <v>0</v>
      </c>
      <c r="M480" s="103">
        <v>608</v>
      </c>
      <c r="N480" s="103">
        <v>4839205.8</v>
      </c>
      <c r="O480" s="120">
        <v>0</v>
      </c>
      <c r="P480" s="120">
        <v>0</v>
      </c>
      <c r="Q480" s="120">
        <v>0</v>
      </c>
      <c r="R480" s="120">
        <v>0</v>
      </c>
      <c r="S480" s="120">
        <v>0</v>
      </c>
      <c r="T480" s="120">
        <v>0</v>
      </c>
      <c r="U480" s="120">
        <v>0</v>
      </c>
      <c r="V480" s="120">
        <v>0</v>
      </c>
      <c r="W480" s="120">
        <v>0</v>
      </c>
      <c r="X480" s="120">
        <v>0</v>
      </c>
      <c r="Y480" s="120">
        <v>0</v>
      </c>
      <c r="Z480" s="120">
        <v>0</v>
      </c>
      <c r="AA480" s="120">
        <v>0</v>
      </c>
      <c r="AB480" s="120">
        <v>0</v>
      </c>
      <c r="AC480" s="103">
        <f t="shared" si="166"/>
        <v>103559</v>
      </c>
      <c r="AD480" s="103">
        <v>180000</v>
      </c>
      <c r="AE480" s="120">
        <v>0</v>
      </c>
      <c r="AF480" s="93">
        <v>2024</v>
      </c>
      <c r="AG480" s="93">
        <v>2024</v>
      </c>
      <c r="AH480" s="93">
        <v>2024</v>
      </c>
      <c r="AI480" s="107"/>
      <c r="AJ480" s="107"/>
      <c r="AK480" s="107"/>
      <c r="AL480" s="107"/>
      <c r="AM480" s="108" t="s">
        <v>16963</v>
      </c>
      <c r="AN480" s="108" t="s">
        <v>16954</v>
      </c>
      <c r="AO480" s="108">
        <v>0</v>
      </c>
      <c r="AP480" s="108" t="s">
        <v>16974</v>
      </c>
      <c r="AQ480" s="108" t="s">
        <v>16975</v>
      </c>
      <c r="AR480" s="108" t="s">
        <v>16961</v>
      </c>
      <c r="AS480" s="108"/>
      <c r="AT480" s="108"/>
      <c r="AU480" s="108"/>
      <c r="AV480" s="108"/>
      <c r="AW480" s="108" t="s">
        <v>812</v>
      </c>
      <c r="AX480" s="109">
        <v>2484.4</v>
      </c>
      <c r="AY480" s="109">
        <v>608</v>
      </c>
      <c r="AZ480" s="108" t="s">
        <v>2968</v>
      </c>
      <c r="BA480" s="108" t="s">
        <v>17015</v>
      </c>
      <c r="BB480" s="110"/>
      <c r="BC480" s="111">
        <f t="shared" si="164"/>
        <v>0</v>
      </c>
      <c r="BJ480" s="79" t="str">
        <f>VLOOKUP(C480,BM:BO,3,FALSE)</f>
        <v>535.940</v>
      </c>
      <c r="BM480" s="79" t="s">
        <v>3652</v>
      </c>
      <c r="BN480" s="79" t="s">
        <v>3256</v>
      </c>
      <c r="BO480" s="79" t="s">
        <v>2510</v>
      </c>
      <c r="BU480" s="79" t="s">
        <v>3652</v>
      </c>
      <c r="BV480" s="79" t="s">
        <v>3256</v>
      </c>
      <c r="BW480" s="79" t="s">
        <v>2510</v>
      </c>
      <c r="CH480" s="105">
        <f t="shared" si="157"/>
        <v>0</v>
      </c>
    </row>
    <row r="481" spans="1:86" x14ac:dyDescent="0.3">
      <c r="A481" s="79">
        <v>1</v>
      </c>
      <c r="B481" s="112">
        <f>SUBTOTAL(9,$A$421:A481)</f>
        <v>59</v>
      </c>
      <c r="C481" s="118" t="s">
        <v>442</v>
      </c>
      <c r="D481" s="103">
        <f t="shared" si="165"/>
        <v>2274912</v>
      </c>
      <c r="E481" s="120">
        <v>0</v>
      </c>
      <c r="F481" s="120">
        <v>0</v>
      </c>
      <c r="G481" s="120">
        <v>0</v>
      </c>
      <c r="H481" s="120">
        <v>0</v>
      </c>
      <c r="I481" s="120">
        <v>0</v>
      </c>
      <c r="J481" s="120">
        <v>0</v>
      </c>
      <c r="K481" s="128">
        <v>0</v>
      </c>
      <c r="L481" s="120">
        <v>0</v>
      </c>
      <c r="M481" s="103">
        <v>270</v>
      </c>
      <c r="N481" s="103">
        <v>2080391.62</v>
      </c>
      <c r="O481" s="120">
        <v>0</v>
      </c>
      <c r="P481" s="120">
        <v>0</v>
      </c>
      <c r="Q481" s="120">
        <v>0</v>
      </c>
      <c r="R481" s="120">
        <v>0</v>
      </c>
      <c r="S481" s="120">
        <v>0</v>
      </c>
      <c r="T481" s="120">
        <v>0</v>
      </c>
      <c r="U481" s="120">
        <v>0</v>
      </c>
      <c r="V481" s="120">
        <v>0</v>
      </c>
      <c r="W481" s="120">
        <v>0</v>
      </c>
      <c r="X481" s="120">
        <v>0</v>
      </c>
      <c r="Y481" s="120">
        <v>0</v>
      </c>
      <c r="Z481" s="120">
        <v>0</v>
      </c>
      <c r="AA481" s="120">
        <v>0</v>
      </c>
      <c r="AB481" s="120">
        <v>0</v>
      </c>
      <c r="AC481" s="103">
        <f t="shared" si="166"/>
        <v>44520.38</v>
      </c>
      <c r="AD481" s="103">
        <v>150000</v>
      </c>
      <c r="AE481" s="120">
        <v>0</v>
      </c>
      <c r="AF481" s="93">
        <v>2024</v>
      </c>
      <c r="AG481" s="93">
        <v>2024</v>
      </c>
      <c r="AH481" s="93">
        <v>2024</v>
      </c>
      <c r="AI481" s="107"/>
      <c r="AJ481" s="107"/>
      <c r="AK481" s="107"/>
      <c r="AL481" s="107"/>
      <c r="AM481" s="108" t="s">
        <v>16952</v>
      </c>
      <c r="AN481" s="108" t="s">
        <v>16958</v>
      </c>
      <c r="AO481" s="108">
        <v>0</v>
      </c>
      <c r="AP481" s="108" t="s">
        <v>16962</v>
      </c>
      <c r="AQ481" s="108" t="s">
        <v>16969</v>
      </c>
      <c r="AR481" s="108">
        <v>0</v>
      </c>
      <c r="AS481" s="108"/>
      <c r="AT481" s="108"/>
      <c r="AU481" s="108"/>
      <c r="AV481" s="108"/>
      <c r="AW481" s="108" t="s">
        <v>799</v>
      </c>
      <c r="AX481" s="109">
        <v>283.89999999999998</v>
      </c>
      <c r="AY481" s="109">
        <v>260</v>
      </c>
      <c r="AZ481" s="108" t="s">
        <v>2968</v>
      </c>
      <c r="BA481" s="108" t="s">
        <v>17015</v>
      </c>
      <c r="BB481" s="110"/>
      <c r="BC481" s="111">
        <f t="shared" si="164"/>
        <v>-10</v>
      </c>
      <c r="BJ481" s="79" t="str">
        <f>VLOOKUP(C481,BM:BO,3,FALSE)</f>
        <v>210.000</v>
      </c>
      <c r="BM481" s="79" t="s">
        <v>3655</v>
      </c>
      <c r="BN481" s="79" t="s">
        <v>3009</v>
      </c>
      <c r="BO481" s="79" t="s">
        <v>1962</v>
      </c>
      <c r="BU481" s="79" t="s">
        <v>3655</v>
      </c>
      <c r="BV481" s="79" t="s">
        <v>3009</v>
      </c>
      <c r="BW481" s="79" t="s">
        <v>1962</v>
      </c>
      <c r="CH481" s="105">
        <f t="shared" si="157"/>
        <v>-1.1641532182693481E-10</v>
      </c>
    </row>
    <row r="482" spans="1:86" x14ac:dyDescent="0.3">
      <c r="A482" s="79">
        <v>1</v>
      </c>
      <c r="B482" s="112">
        <f>SUBTOTAL(9,$A$421:A482)</f>
        <v>60</v>
      </c>
      <c r="C482" s="118" t="s">
        <v>443</v>
      </c>
      <c r="D482" s="103">
        <f t="shared" si="165"/>
        <v>3033216</v>
      </c>
      <c r="E482" s="120">
        <v>0</v>
      </c>
      <c r="F482" s="120">
        <v>0</v>
      </c>
      <c r="G482" s="120">
        <v>0</v>
      </c>
      <c r="H482" s="120">
        <v>0</v>
      </c>
      <c r="I482" s="120">
        <v>0</v>
      </c>
      <c r="J482" s="120">
        <v>0</v>
      </c>
      <c r="K482" s="128">
        <v>0</v>
      </c>
      <c r="L482" s="120">
        <v>0</v>
      </c>
      <c r="M482" s="103">
        <v>360</v>
      </c>
      <c r="N482" s="103">
        <v>2822807.91</v>
      </c>
      <c r="O482" s="120">
        <v>0</v>
      </c>
      <c r="P482" s="120">
        <v>0</v>
      </c>
      <c r="Q482" s="120">
        <v>0</v>
      </c>
      <c r="R482" s="120">
        <v>0</v>
      </c>
      <c r="S482" s="120">
        <v>0</v>
      </c>
      <c r="T482" s="120">
        <v>0</v>
      </c>
      <c r="U482" s="120">
        <v>0</v>
      </c>
      <c r="V482" s="120">
        <v>0</v>
      </c>
      <c r="W482" s="120">
        <v>0</v>
      </c>
      <c r="X482" s="120">
        <v>0</v>
      </c>
      <c r="Y482" s="120">
        <v>0</v>
      </c>
      <c r="Z482" s="120">
        <v>0</v>
      </c>
      <c r="AA482" s="120">
        <v>0</v>
      </c>
      <c r="AB482" s="120">
        <v>0</v>
      </c>
      <c r="AC482" s="103">
        <f t="shared" si="166"/>
        <v>60408.09</v>
      </c>
      <c r="AD482" s="103">
        <v>150000</v>
      </c>
      <c r="AE482" s="120">
        <v>0</v>
      </c>
      <c r="AF482" s="93">
        <v>2024</v>
      </c>
      <c r="AG482" s="93">
        <v>2024</v>
      </c>
      <c r="AH482" s="93">
        <v>2024</v>
      </c>
      <c r="AI482" s="107"/>
      <c r="AJ482" s="107"/>
      <c r="AK482" s="107"/>
      <c r="AL482" s="107"/>
      <c r="AM482" s="108" t="s">
        <v>16956</v>
      </c>
      <c r="AN482" s="108" t="s">
        <v>16977</v>
      </c>
      <c r="AO482" s="108">
        <v>0</v>
      </c>
      <c r="AP482" s="108" t="s">
        <v>16966</v>
      </c>
      <c r="AQ482" s="108" t="s">
        <v>16969</v>
      </c>
      <c r="AR482" s="108">
        <v>0</v>
      </c>
      <c r="AS482" s="108"/>
      <c r="AT482" s="108"/>
      <c r="AU482" s="108"/>
      <c r="AV482" s="108"/>
      <c r="AW482" s="108" t="s">
        <v>641</v>
      </c>
      <c r="AX482" s="109">
        <v>294</v>
      </c>
      <c r="AY482" s="109">
        <v>360</v>
      </c>
      <c r="AZ482" s="108" t="s">
        <v>2968</v>
      </c>
      <c r="BA482" s="108" t="s">
        <v>17015</v>
      </c>
      <c r="BB482" s="110"/>
      <c r="BC482" s="111">
        <f t="shared" si="164"/>
        <v>0</v>
      </c>
      <c r="BJ482" s="79" t="str">
        <f>VLOOKUP(C482,BM:BO,3,FALSE)</f>
        <v>нет данных</v>
      </c>
      <c r="BM482" s="79" t="s">
        <v>3656</v>
      </c>
      <c r="BN482" s="79" t="s">
        <v>1344</v>
      </c>
      <c r="BO482" s="79" t="s">
        <v>2702</v>
      </c>
      <c r="BU482" s="79" t="s">
        <v>3656</v>
      </c>
      <c r="BV482" s="79" t="s">
        <v>1344</v>
      </c>
      <c r="BW482" s="79" t="s">
        <v>2702</v>
      </c>
      <c r="CH482" s="105">
        <f t="shared" si="157"/>
        <v>-1.4551915228366852E-10</v>
      </c>
    </row>
    <row r="483" spans="1:86" x14ac:dyDescent="0.3">
      <c r="A483" s="79">
        <v>1</v>
      </c>
      <c r="B483" s="112">
        <f>SUBTOTAL(9,$A$421:A483)</f>
        <v>61</v>
      </c>
      <c r="C483" s="118" t="s">
        <v>444</v>
      </c>
      <c r="D483" s="103">
        <f t="shared" si="165"/>
        <v>2876248.4</v>
      </c>
      <c r="E483" s="120">
        <v>0</v>
      </c>
      <c r="F483" s="120">
        <v>0</v>
      </c>
      <c r="G483" s="120">
        <v>0</v>
      </c>
      <c r="H483" s="120">
        <v>0</v>
      </c>
      <c r="I483" s="120">
        <v>0</v>
      </c>
      <c r="J483" s="120">
        <v>0</v>
      </c>
      <c r="K483" s="128">
        <v>0</v>
      </c>
      <c r="L483" s="120">
        <v>0</v>
      </c>
      <c r="M483" s="103">
        <v>0</v>
      </c>
      <c r="N483" s="150">
        <v>0</v>
      </c>
      <c r="O483" s="120">
        <v>0</v>
      </c>
      <c r="P483" s="120">
        <v>0</v>
      </c>
      <c r="Q483" s="120">
        <v>410</v>
      </c>
      <c r="R483" s="103">
        <v>2669129.04</v>
      </c>
      <c r="S483" s="120">
        <v>0</v>
      </c>
      <c r="T483" s="120">
        <v>0</v>
      </c>
      <c r="U483" s="120">
        <v>0</v>
      </c>
      <c r="V483" s="120">
        <v>0</v>
      </c>
      <c r="W483" s="120">
        <v>0</v>
      </c>
      <c r="X483" s="120">
        <v>0</v>
      </c>
      <c r="Y483" s="120">
        <v>0</v>
      </c>
      <c r="Z483" s="120">
        <v>0</v>
      </c>
      <c r="AA483" s="120">
        <v>0</v>
      </c>
      <c r="AB483" s="120">
        <v>0</v>
      </c>
      <c r="AC483" s="103">
        <f>ROUND(R483*2.14%,2)</f>
        <v>57119.360000000001</v>
      </c>
      <c r="AD483" s="120">
        <v>150000</v>
      </c>
      <c r="AE483" s="120">
        <v>0</v>
      </c>
      <c r="AF483" s="93">
        <v>2024</v>
      </c>
      <c r="AG483" s="93">
        <v>2024</v>
      </c>
      <c r="AH483" s="93">
        <v>2024</v>
      </c>
      <c r="AI483" s="107"/>
      <c r="AJ483" s="107"/>
      <c r="AK483" s="107"/>
      <c r="AL483" s="107"/>
      <c r="AM483" s="108" t="s">
        <v>16956</v>
      </c>
      <c r="AN483" s="108" t="s">
        <v>16954</v>
      </c>
      <c r="AO483" s="108">
        <v>0</v>
      </c>
      <c r="AP483" s="108" t="s">
        <v>16966</v>
      </c>
      <c r="AQ483" s="108" t="s">
        <v>16975</v>
      </c>
      <c r="AR483" s="108">
        <v>0</v>
      </c>
      <c r="AS483" s="108" t="s">
        <v>16983</v>
      </c>
      <c r="AT483" s="108"/>
      <c r="AU483" s="108"/>
      <c r="AV483" s="108"/>
      <c r="AW483" s="108" t="s">
        <v>638</v>
      </c>
      <c r="AX483" s="109">
        <v>435.9</v>
      </c>
      <c r="AY483" s="109">
        <v>360</v>
      </c>
      <c r="AZ483" s="108" t="s">
        <v>2968</v>
      </c>
      <c r="BA483" s="108" t="s">
        <v>638</v>
      </c>
      <c r="BB483" s="110"/>
      <c r="BC483" s="111">
        <f t="shared" si="164"/>
        <v>360</v>
      </c>
      <c r="BJ483" s="79" t="str">
        <f>VLOOKUP(C483,BM:BO,3,FALSE)</f>
        <v>нет данных</v>
      </c>
      <c r="BM483" s="79" t="s">
        <v>3657</v>
      </c>
      <c r="BN483" s="79" t="s">
        <v>668</v>
      </c>
      <c r="BO483" s="79" t="s">
        <v>3658</v>
      </c>
      <c r="BU483" s="79" t="s">
        <v>3657</v>
      </c>
      <c r="BV483" s="79" t="s">
        <v>668</v>
      </c>
      <c r="BW483" s="79" t="s">
        <v>3658</v>
      </c>
      <c r="CH483" s="105">
        <f t="shared" si="157"/>
        <v>-1.1641532182693481E-10</v>
      </c>
    </row>
    <row r="484" spans="1:86" x14ac:dyDescent="0.3">
      <c r="B484" s="106" t="s">
        <v>199</v>
      </c>
      <c r="C484" s="106"/>
      <c r="D484" s="102">
        <f t="shared" ref="D484:AE484" si="167">SUM(D485:D494)</f>
        <v>68139941.349999994</v>
      </c>
      <c r="E484" s="103">
        <f t="shared" si="167"/>
        <v>0</v>
      </c>
      <c r="F484" s="103">
        <f t="shared" si="167"/>
        <v>0</v>
      </c>
      <c r="G484" s="103">
        <f t="shared" si="167"/>
        <v>0</v>
      </c>
      <c r="H484" s="103">
        <f t="shared" si="167"/>
        <v>0</v>
      </c>
      <c r="I484" s="103">
        <f t="shared" si="167"/>
        <v>0</v>
      </c>
      <c r="J484" s="103">
        <f t="shared" si="167"/>
        <v>0</v>
      </c>
      <c r="K484" s="104">
        <f t="shared" si="167"/>
        <v>0</v>
      </c>
      <c r="L484" s="103">
        <f t="shared" si="167"/>
        <v>0</v>
      </c>
      <c r="M484" s="103">
        <f t="shared" si="167"/>
        <v>7146.7</v>
      </c>
      <c r="N484" s="103">
        <f t="shared" si="167"/>
        <v>57900286.229999997</v>
      </c>
      <c r="O484" s="103">
        <f t="shared" si="167"/>
        <v>0</v>
      </c>
      <c r="P484" s="103">
        <f t="shared" si="167"/>
        <v>0</v>
      </c>
      <c r="Q484" s="103">
        <f t="shared" si="167"/>
        <v>1050</v>
      </c>
      <c r="R484" s="103">
        <f t="shared" si="167"/>
        <v>7000772.4699999997</v>
      </c>
      <c r="S484" s="103">
        <f t="shared" si="167"/>
        <v>0</v>
      </c>
      <c r="T484" s="103">
        <f t="shared" si="167"/>
        <v>0</v>
      </c>
      <c r="U484" s="103">
        <f t="shared" si="167"/>
        <v>0</v>
      </c>
      <c r="V484" s="103">
        <f t="shared" si="167"/>
        <v>0</v>
      </c>
      <c r="W484" s="103">
        <f t="shared" si="167"/>
        <v>0</v>
      </c>
      <c r="X484" s="103">
        <f t="shared" si="167"/>
        <v>0</v>
      </c>
      <c r="Y484" s="103">
        <f t="shared" si="167"/>
        <v>0</v>
      </c>
      <c r="Z484" s="103">
        <f t="shared" si="167"/>
        <v>0</v>
      </c>
      <c r="AA484" s="103">
        <f t="shared" si="167"/>
        <v>0</v>
      </c>
      <c r="AB484" s="103">
        <f t="shared" si="167"/>
        <v>0</v>
      </c>
      <c r="AC484" s="103">
        <f t="shared" si="167"/>
        <v>1388882.65</v>
      </c>
      <c r="AD484" s="103">
        <f t="shared" si="167"/>
        <v>1850000</v>
      </c>
      <c r="AE484" s="103">
        <f t="shared" si="167"/>
        <v>0</v>
      </c>
      <c r="AF484" s="93" t="s">
        <v>17029</v>
      </c>
      <c r="AG484" s="93" t="s">
        <v>17029</v>
      </c>
      <c r="AH484" s="93" t="s">
        <v>17029</v>
      </c>
      <c r="AI484" s="107"/>
      <c r="AJ484" s="107"/>
      <c r="AK484" s="107"/>
      <c r="AL484" s="107"/>
      <c r="AM484" s="108"/>
      <c r="AN484" s="108"/>
      <c r="AO484" s="108"/>
      <c r="AP484" s="108"/>
      <c r="AQ484" s="108"/>
      <c r="AR484" s="108"/>
      <c r="AS484" s="108"/>
      <c r="AT484" s="108"/>
      <c r="AU484" s="108"/>
      <c r="AV484" s="108"/>
      <c r="AW484" s="108"/>
      <c r="AX484" s="109"/>
      <c r="AY484" s="109"/>
      <c r="AZ484" s="108"/>
      <c r="BA484" s="108"/>
      <c r="BB484" s="110"/>
      <c r="BC484" s="111">
        <f t="shared" si="164"/>
        <v>-7146.7</v>
      </c>
      <c r="BJ484" s="79" t="e">
        <f>VLOOKUP(C484,BM:BO,3,FALSE)</f>
        <v>#N/A</v>
      </c>
      <c r="BM484" s="79" t="s">
        <v>3246</v>
      </c>
      <c r="BN484" s="79" t="s">
        <v>2985</v>
      </c>
      <c r="BO484" s="79" t="s">
        <v>3247</v>
      </c>
      <c r="BU484" s="79" t="s">
        <v>3246</v>
      </c>
      <c r="BV484" s="79" t="s">
        <v>2985</v>
      </c>
      <c r="BW484" s="79" t="s">
        <v>3247</v>
      </c>
      <c r="CH484" s="105">
        <f t="shared" si="157"/>
        <v>-2.3283064365386963E-9</v>
      </c>
    </row>
    <row r="485" spans="1:86" x14ac:dyDescent="0.3">
      <c r="A485" s="79">
        <v>1</v>
      </c>
      <c r="B485" s="112">
        <f>SUBTOTAL(9,$A$421:A485)</f>
        <v>62</v>
      </c>
      <c r="C485" s="118" t="s">
        <v>200</v>
      </c>
      <c r="D485" s="103">
        <f t="shared" ref="D485:D494" si="168">E485+F485+G485+H485+I485+J485+L485+N485+P485+R485+T485+U485+V485+W485+X485+Y485+Z485+AA485+AB485+AC485+AD485+AE485</f>
        <v>4602107.2299999995</v>
      </c>
      <c r="E485" s="120">
        <v>0</v>
      </c>
      <c r="F485" s="120">
        <v>0</v>
      </c>
      <c r="G485" s="120">
        <v>0</v>
      </c>
      <c r="H485" s="120">
        <v>0</v>
      </c>
      <c r="I485" s="120">
        <v>0</v>
      </c>
      <c r="J485" s="120">
        <v>0</v>
      </c>
      <c r="K485" s="128">
        <v>0</v>
      </c>
      <c r="L485" s="120">
        <v>0</v>
      </c>
      <c r="M485" s="103">
        <v>484</v>
      </c>
      <c r="N485" s="103">
        <v>4358828.3</v>
      </c>
      <c r="O485" s="120">
        <v>0</v>
      </c>
      <c r="P485" s="120">
        <v>0</v>
      </c>
      <c r="Q485" s="103">
        <v>0</v>
      </c>
      <c r="R485" s="103">
        <v>0</v>
      </c>
      <c r="S485" s="120">
        <v>0</v>
      </c>
      <c r="T485" s="120">
        <v>0</v>
      </c>
      <c r="U485" s="120">
        <v>0</v>
      </c>
      <c r="V485" s="120">
        <v>0</v>
      </c>
      <c r="W485" s="120">
        <v>0</v>
      </c>
      <c r="X485" s="120">
        <v>0</v>
      </c>
      <c r="Y485" s="120">
        <v>0</v>
      </c>
      <c r="Z485" s="120">
        <v>0</v>
      </c>
      <c r="AA485" s="120">
        <v>0</v>
      </c>
      <c r="AB485" s="120">
        <v>0</v>
      </c>
      <c r="AC485" s="103">
        <f>ROUND(N485*2.14%,2)</f>
        <v>93278.93</v>
      </c>
      <c r="AD485" s="103">
        <v>150000</v>
      </c>
      <c r="AE485" s="120">
        <v>0</v>
      </c>
      <c r="AF485" s="93">
        <v>2024</v>
      </c>
      <c r="AG485" s="93">
        <v>2024</v>
      </c>
      <c r="AH485" s="93">
        <v>2024</v>
      </c>
      <c r="AI485" s="107"/>
      <c r="AJ485" s="107"/>
      <c r="AK485" s="107"/>
      <c r="AL485" s="107"/>
      <c r="AM485" s="108" t="s">
        <v>16952</v>
      </c>
      <c r="AN485" s="108" t="s">
        <v>16965</v>
      </c>
      <c r="AO485" s="108">
        <v>0</v>
      </c>
      <c r="AP485" s="108" t="s">
        <v>16971</v>
      </c>
      <c r="AQ485" s="108" t="s">
        <v>16955</v>
      </c>
      <c r="AR485" s="108">
        <v>0</v>
      </c>
      <c r="AS485" s="108"/>
      <c r="AT485" s="108"/>
      <c r="AU485" s="108"/>
      <c r="AV485" s="108"/>
      <c r="AW485" s="108" t="s">
        <v>614</v>
      </c>
      <c r="AX485" s="109">
        <v>540.9</v>
      </c>
      <c r="AY485" s="109">
        <v>484</v>
      </c>
      <c r="AZ485" s="108" t="s">
        <v>2968</v>
      </c>
      <c r="BA485" s="108" t="s">
        <v>17015</v>
      </c>
      <c r="BB485" s="110"/>
      <c r="BC485" s="111">
        <f t="shared" si="164"/>
        <v>0</v>
      </c>
      <c r="BJ485" s="79" t="str">
        <f>VLOOKUP(C485,BM:BO,3,FALSE)</f>
        <v>589.000</v>
      </c>
      <c r="BM485" s="79" t="s">
        <v>3248</v>
      </c>
      <c r="BN485" s="79" t="s">
        <v>2985</v>
      </c>
      <c r="BO485" s="79" t="s">
        <v>2985</v>
      </c>
      <c r="BU485" s="79" t="s">
        <v>3248</v>
      </c>
      <c r="BV485" s="79" t="s">
        <v>2985</v>
      </c>
      <c r="BW485" s="79" t="s">
        <v>2985</v>
      </c>
      <c r="CH485" s="105">
        <f t="shared" si="157"/>
        <v>-2.9103830456733704E-10</v>
      </c>
    </row>
    <row r="486" spans="1:86" x14ac:dyDescent="0.3">
      <c r="A486" s="79">
        <v>1</v>
      </c>
      <c r="B486" s="112">
        <f>SUBTOTAL(9,$A$421:A486)</f>
        <v>63</v>
      </c>
      <c r="C486" s="118" t="s">
        <v>201</v>
      </c>
      <c r="D486" s="103">
        <f t="shared" si="168"/>
        <v>5956899.2000000002</v>
      </c>
      <c r="E486" s="120">
        <v>0</v>
      </c>
      <c r="F486" s="120">
        <v>0</v>
      </c>
      <c r="G486" s="120">
        <v>0</v>
      </c>
      <c r="H486" s="120">
        <v>0</v>
      </c>
      <c r="I486" s="120">
        <v>0</v>
      </c>
      <c r="J486" s="120">
        <v>0</v>
      </c>
      <c r="K486" s="128">
        <v>0</v>
      </c>
      <c r="L486" s="120">
        <v>0</v>
      </c>
      <c r="M486" s="103">
        <v>707</v>
      </c>
      <c r="N486" s="103">
        <v>5655863.7199999997</v>
      </c>
      <c r="O486" s="120">
        <v>0</v>
      </c>
      <c r="P486" s="120">
        <v>0</v>
      </c>
      <c r="Q486" s="103">
        <v>0</v>
      </c>
      <c r="R486" s="103">
        <v>0</v>
      </c>
      <c r="S486" s="120">
        <v>0</v>
      </c>
      <c r="T486" s="120">
        <v>0</v>
      </c>
      <c r="U486" s="120">
        <v>0</v>
      </c>
      <c r="V486" s="120">
        <v>0</v>
      </c>
      <c r="W486" s="120">
        <v>0</v>
      </c>
      <c r="X486" s="120">
        <v>0</v>
      </c>
      <c r="Y486" s="120">
        <v>0</v>
      </c>
      <c r="Z486" s="120">
        <v>0</v>
      </c>
      <c r="AA486" s="120">
        <v>0</v>
      </c>
      <c r="AB486" s="120">
        <v>0</v>
      </c>
      <c r="AC486" s="103">
        <f>ROUND(N486*2.14%,2)</f>
        <v>121035.48</v>
      </c>
      <c r="AD486" s="103">
        <v>180000</v>
      </c>
      <c r="AE486" s="120">
        <v>0</v>
      </c>
      <c r="AF486" s="93">
        <v>2024</v>
      </c>
      <c r="AG486" s="93">
        <v>2024</v>
      </c>
      <c r="AH486" s="93">
        <v>2024</v>
      </c>
      <c r="AI486" s="107"/>
      <c r="AJ486" s="107"/>
      <c r="AK486" s="107"/>
      <c r="AL486" s="107"/>
      <c r="AM486" s="108" t="s">
        <v>16956</v>
      </c>
      <c r="AN486" s="108" t="s">
        <v>16970</v>
      </c>
      <c r="AO486" s="108">
        <v>0</v>
      </c>
      <c r="AP486" s="108" t="s">
        <v>16973</v>
      </c>
      <c r="AQ486" s="108" t="s">
        <v>16969</v>
      </c>
      <c r="AR486" s="108" t="s">
        <v>16967</v>
      </c>
      <c r="AS486" s="108"/>
      <c r="AT486" s="108"/>
      <c r="AU486" s="108"/>
      <c r="AV486" s="108"/>
      <c r="AW486" s="108" t="s">
        <v>638</v>
      </c>
      <c r="AX486" s="109">
        <v>1185</v>
      </c>
      <c r="AY486" s="109">
        <v>707</v>
      </c>
      <c r="AZ486" s="108" t="s">
        <v>2968</v>
      </c>
      <c r="BA486" s="108" t="s">
        <v>17015</v>
      </c>
      <c r="BB486" s="110"/>
      <c r="BC486" s="111">
        <f t="shared" si="164"/>
        <v>0</v>
      </c>
      <c r="BJ486" s="79" t="str">
        <f>VLOOKUP(C486,BM:BO,3,FALSE)</f>
        <v>546.000</v>
      </c>
      <c r="BM486" s="79" t="s">
        <v>3249</v>
      </c>
      <c r="BN486" s="79" t="s">
        <v>3087</v>
      </c>
      <c r="BO486" s="79" t="s">
        <v>3250</v>
      </c>
      <c r="BU486" s="79" t="s">
        <v>3249</v>
      </c>
      <c r="BV486" s="79" t="s">
        <v>3087</v>
      </c>
      <c r="BW486" s="79" t="s">
        <v>3250</v>
      </c>
      <c r="CH486" s="105">
        <f t="shared" si="157"/>
        <v>4.6566128730773926E-10</v>
      </c>
    </row>
    <row r="487" spans="1:86" x14ac:dyDescent="0.3">
      <c r="A487" s="79">
        <v>1</v>
      </c>
      <c r="B487" s="112">
        <f>SUBTOTAL(9,$A$421:A487)</f>
        <v>64</v>
      </c>
      <c r="C487" s="118" t="s">
        <v>202</v>
      </c>
      <c r="D487" s="103">
        <f t="shared" si="168"/>
        <v>7835808</v>
      </c>
      <c r="E487" s="120">
        <v>0</v>
      </c>
      <c r="F487" s="120">
        <v>0</v>
      </c>
      <c r="G487" s="120">
        <v>0</v>
      </c>
      <c r="H487" s="120">
        <v>0</v>
      </c>
      <c r="I487" s="120">
        <v>0</v>
      </c>
      <c r="J487" s="120">
        <v>0</v>
      </c>
      <c r="K487" s="128">
        <v>0</v>
      </c>
      <c r="L487" s="120">
        <v>0</v>
      </c>
      <c r="M487" s="103">
        <v>930</v>
      </c>
      <c r="N487" s="103">
        <v>7495406.3099999996</v>
      </c>
      <c r="O487" s="120">
        <v>0</v>
      </c>
      <c r="P487" s="120">
        <v>0</v>
      </c>
      <c r="Q487" s="103">
        <v>0</v>
      </c>
      <c r="R487" s="103">
        <v>0</v>
      </c>
      <c r="S487" s="120">
        <v>0</v>
      </c>
      <c r="T487" s="120">
        <v>0</v>
      </c>
      <c r="U487" s="120">
        <v>0</v>
      </c>
      <c r="V487" s="120">
        <v>0</v>
      </c>
      <c r="W487" s="120">
        <v>0</v>
      </c>
      <c r="X487" s="120">
        <v>0</v>
      </c>
      <c r="Y487" s="120">
        <v>0</v>
      </c>
      <c r="Z487" s="120">
        <v>0</v>
      </c>
      <c r="AA487" s="120">
        <v>0</v>
      </c>
      <c r="AB487" s="120">
        <v>0</v>
      </c>
      <c r="AC487" s="103">
        <f>ROUND(N487*2.14%,2)-0.01</f>
        <v>160401.69</v>
      </c>
      <c r="AD487" s="103">
        <v>180000</v>
      </c>
      <c r="AE487" s="120">
        <v>0</v>
      </c>
      <c r="AF487" s="93">
        <v>2024</v>
      </c>
      <c r="AG487" s="93">
        <v>2024</v>
      </c>
      <c r="AH487" s="93">
        <v>2024</v>
      </c>
      <c r="AI487" s="107"/>
      <c r="AJ487" s="107"/>
      <c r="AK487" s="107"/>
      <c r="AL487" s="107"/>
      <c r="AM487" s="108" t="s">
        <v>16956</v>
      </c>
      <c r="AN487" s="108" t="s">
        <v>16952</v>
      </c>
      <c r="AO487" s="108">
        <v>0</v>
      </c>
      <c r="AP487" s="108" t="s">
        <v>16968</v>
      </c>
      <c r="AQ487" s="108" t="s">
        <v>16969</v>
      </c>
      <c r="AR487" s="108">
        <v>0</v>
      </c>
      <c r="AS487" s="108"/>
      <c r="AT487" s="108"/>
      <c r="AU487" s="108"/>
      <c r="AV487" s="108"/>
      <c r="AW487" s="108" t="s">
        <v>664</v>
      </c>
      <c r="AX487" s="109">
        <v>1915.9</v>
      </c>
      <c r="AY487" s="109">
        <v>930</v>
      </c>
      <c r="AZ487" s="108" t="s">
        <v>2968</v>
      </c>
      <c r="BA487" s="108" t="s">
        <v>3049</v>
      </c>
      <c r="BB487" s="110"/>
      <c r="BC487" s="111">
        <f t="shared" si="164"/>
        <v>0</v>
      </c>
      <c r="BJ487" s="79" t="str">
        <f>VLOOKUP(C487,BM:BO,3,FALSE)</f>
        <v>705.000</v>
      </c>
      <c r="BM487" s="79" t="s">
        <v>3251</v>
      </c>
      <c r="BN487" s="79" t="s">
        <v>2985</v>
      </c>
      <c r="BO487" s="79" t="s">
        <v>2985</v>
      </c>
      <c r="BU487" s="79" t="s">
        <v>3251</v>
      </c>
      <c r="BV487" s="79" t="s">
        <v>2985</v>
      </c>
      <c r="BW487" s="79" t="s">
        <v>2985</v>
      </c>
      <c r="CH487" s="105">
        <f t="shared" si="157"/>
        <v>4.0745362639427185E-10</v>
      </c>
    </row>
    <row r="488" spans="1:86" x14ac:dyDescent="0.3">
      <c r="A488" s="79">
        <v>1</v>
      </c>
      <c r="B488" s="112">
        <f>SUBTOTAL(9,$A$421:A488)</f>
        <v>65</v>
      </c>
      <c r="C488" s="118" t="s">
        <v>203</v>
      </c>
      <c r="D488" s="103">
        <f t="shared" si="168"/>
        <v>6908992</v>
      </c>
      <c r="E488" s="120">
        <v>0</v>
      </c>
      <c r="F488" s="120">
        <v>0</v>
      </c>
      <c r="G488" s="120">
        <v>0</v>
      </c>
      <c r="H488" s="120">
        <v>0</v>
      </c>
      <c r="I488" s="120">
        <v>0</v>
      </c>
      <c r="J488" s="120">
        <v>0</v>
      </c>
      <c r="K488" s="128">
        <v>0</v>
      </c>
      <c r="L488" s="120">
        <v>0</v>
      </c>
      <c r="M488" s="103">
        <v>820</v>
      </c>
      <c r="N488" s="103">
        <v>6588008.6200000001</v>
      </c>
      <c r="O488" s="120">
        <v>0</v>
      </c>
      <c r="P488" s="120">
        <v>0</v>
      </c>
      <c r="Q488" s="103">
        <v>0</v>
      </c>
      <c r="R488" s="103">
        <v>0</v>
      </c>
      <c r="S488" s="120">
        <v>0</v>
      </c>
      <c r="T488" s="120">
        <v>0</v>
      </c>
      <c r="U488" s="120">
        <v>0</v>
      </c>
      <c r="V488" s="120">
        <v>0</v>
      </c>
      <c r="W488" s="120">
        <v>0</v>
      </c>
      <c r="X488" s="120">
        <v>0</v>
      </c>
      <c r="Y488" s="120">
        <v>0</v>
      </c>
      <c r="Z488" s="120">
        <v>0</v>
      </c>
      <c r="AA488" s="120">
        <v>0</v>
      </c>
      <c r="AB488" s="120">
        <v>0</v>
      </c>
      <c r="AC488" s="103">
        <f>ROUND(N488*2.14%,2)</f>
        <v>140983.38</v>
      </c>
      <c r="AD488" s="103">
        <v>180000</v>
      </c>
      <c r="AE488" s="120">
        <v>0</v>
      </c>
      <c r="AF488" s="93">
        <v>2024</v>
      </c>
      <c r="AG488" s="93">
        <v>2024</v>
      </c>
      <c r="AH488" s="93">
        <v>2024</v>
      </c>
      <c r="AI488" s="107"/>
      <c r="AJ488" s="107"/>
      <c r="AK488" s="107"/>
      <c r="AL488" s="107"/>
      <c r="AM488" s="108" t="s">
        <v>16977</v>
      </c>
      <c r="AN488" s="108" t="s">
        <v>16974</v>
      </c>
      <c r="AO488" s="108">
        <v>0</v>
      </c>
      <c r="AP488" s="108" t="s">
        <v>16972</v>
      </c>
      <c r="AQ488" s="108" t="s">
        <v>16967</v>
      </c>
      <c r="AR488" s="108">
        <v>0</v>
      </c>
      <c r="AS488" s="108" t="s">
        <v>16983</v>
      </c>
      <c r="AT488" s="108"/>
      <c r="AU488" s="108"/>
      <c r="AV488" s="108"/>
      <c r="AW488" s="108" t="s">
        <v>696</v>
      </c>
      <c r="AX488" s="109">
        <v>805.4</v>
      </c>
      <c r="AY488" s="109" t="s">
        <v>2985</v>
      </c>
      <c r="AZ488" s="108" t="s">
        <v>2968</v>
      </c>
      <c r="BA488" s="108" t="s">
        <v>17015</v>
      </c>
      <c r="BB488" s="110"/>
      <c r="BC488" s="111" t="e">
        <f t="shared" si="164"/>
        <v>#VALUE!</v>
      </c>
      <c r="BJ488" s="79" t="str">
        <f>VLOOKUP(C488,BM:BO,3,FALSE)</f>
        <v>нет данных</v>
      </c>
      <c r="BM488" s="79" t="s">
        <v>3252</v>
      </c>
      <c r="BN488" s="79" t="s">
        <v>2985</v>
      </c>
      <c r="BO488" s="79" t="s">
        <v>3254</v>
      </c>
      <c r="BU488" s="79" t="s">
        <v>3252</v>
      </c>
      <c r="BV488" s="79" t="s">
        <v>2985</v>
      </c>
      <c r="BW488" s="79" t="s">
        <v>3254</v>
      </c>
      <c r="CH488" s="105">
        <f t="shared" si="157"/>
        <v>-1.1641532182693481E-10</v>
      </c>
    </row>
    <row r="489" spans="1:86" x14ac:dyDescent="0.3">
      <c r="A489" s="79">
        <v>1</v>
      </c>
      <c r="B489" s="112">
        <f>SUBTOTAL(9,$A$421:A489)</f>
        <v>66</v>
      </c>
      <c r="C489" s="118" t="s">
        <v>204</v>
      </c>
      <c r="D489" s="103">
        <f t="shared" si="168"/>
        <v>6167539.2000000002</v>
      </c>
      <c r="E489" s="120">
        <v>0</v>
      </c>
      <c r="F489" s="120">
        <v>0</v>
      </c>
      <c r="G489" s="120">
        <v>0</v>
      </c>
      <c r="H489" s="120">
        <v>0</v>
      </c>
      <c r="I489" s="120">
        <v>0</v>
      </c>
      <c r="J489" s="120">
        <v>0</v>
      </c>
      <c r="K489" s="128">
        <v>0</v>
      </c>
      <c r="L489" s="120">
        <v>0</v>
      </c>
      <c r="M489" s="103">
        <v>732</v>
      </c>
      <c r="N489" s="103">
        <v>5862090.46</v>
      </c>
      <c r="O489" s="120">
        <v>0</v>
      </c>
      <c r="P489" s="120">
        <v>0</v>
      </c>
      <c r="Q489" s="103">
        <v>0</v>
      </c>
      <c r="R489" s="103">
        <v>0</v>
      </c>
      <c r="S489" s="120">
        <v>0</v>
      </c>
      <c r="T489" s="120">
        <v>0</v>
      </c>
      <c r="U489" s="120">
        <v>0</v>
      </c>
      <c r="V489" s="120">
        <v>0</v>
      </c>
      <c r="W489" s="120">
        <v>0</v>
      </c>
      <c r="X489" s="120">
        <v>0</v>
      </c>
      <c r="Y489" s="120">
        <v>0</v>
      </c>
      <c r="Z489" s="120">
        <v>0</v>
      </c>
      <c r="AA489" s="120">
        <v>0</v>
      </c>
      <c r="AB489" s="120">
        <v>0</v>
      </c>
      <c r="AC489" s="103">
        <f>ROUND(N489*2.14%,2)</f>
        <v>125448.74</v>
      </c>
      <c r="AD489" s="103">
        <v>180000</v>
      </c>
      <c r="AE489" s="120">
        <v>0</v>
      </c>
      <c r="AF489" s="93">
        <v>2024</v>
      </c>
      <c r="AG489" s="93">
        <v>2024</v>
      </c>
      <c r="AH489" s="93">
        <v>2024</v>
      </c>
      <c r="AI489" s="107"/>
      <c r="AJ489" s="107"/>
      <c r="AK489" s="107"/>
      <c r="AL489" s="107"/>
      <c r="AM489" s="108" t="s">
        <v>16956</v>
      </c>
      <c r="AN489" s="108">
        <v>2017</v>
      </c>
      <c r="AO489" s="108">
        <v>0</v>
      </c>
      <c r="AP489" s="108" t="s">
        <v>16970</v>
      </c>
      <c r="AQ489" s="108" t="s">
        <v>16969</v>
      </c>
      <c r="AR489" s="108">
        <v>0</v>
      </c>
      <c r="AS489" s="108"/>
      <c r="AT489" s="108" t="s">
        <v>16978</v>
      </c>
      <c r="AU489" s="116">
        <v>684099</v>
      </c>
      <c r="AV489" s="116">
        <v>720410.6</v>
      </c>
      <c r="AW489" s="108" t="s">
        <v>615</v>
      </c>
      <c r="AX489" s="109">
        <v>1205.4000000000001</v>
      </c>
      <c r="AY489" s="109">
        <v>732</v>
      </c>
      <c r="AZ489" s="108" t="s">
        <v>2968</v>
      </c>
      <c r="BA489" s="108" t="s">
        <v>17015</v>
      </c>
      <c r="BB489" s="110"/>
      <c r="BC489" s="111">
        <f t="shared" si="164"/>
        <v>0</v>
      </c>
      <c r="BJ489" s="79" t="str">
        <f>VLOOKUP(C489,BM:BO,3,FALSE)</f>
        <v>546.000</v>
      </c>
      <c r="BM489" s="79" t="s">
        <v>3255</v>
      </c>
      <c r="BN489" s="79" t="s">
        <v>3256</v>
      </c>
      <c r="BO489" s="79" t="s">
        <v>3257</v>
      </c>
      <c r="BU489" s="79" t="s">
        <v>3255</v>
      </c>
      <c r="BV489" s="79" t="s">
        <v>3256</v>
      </c>
      <c r="BW489" s="79" t="s">
        <v>3257</v>
      </c>
      <c r="CH489" s="105">
        <f t="shared" si="157"/>
        <v>2.3283064365386963E-10</v>
      </c>
    </row>
    <row r="490" spans="1:86" x14ac:dyDescent="0.3">
      <c r="A490" s="79">
        <v>1</v>
      </c>
      <c r="B490" s="112">
        <f>SUBTOTAL(9,$A$421:A490)</f>
        <v>67</v>
      </c>
      <c r="C490" s="118" t="s">
        <v>205</v>
      </c>
      <c r="D490" s="103">
        <f t="shared" si="168"/>
        <v>7400589</v>
      </c>
      <c r="E490" s="120">
        <v>0</v>
      </c>
      <c r="F490" s="120">
        <v>0</v>
      </c>
      <c r="G490" s="120">
        <v>0</v>
      </c>
      <c r="H490" s="120">
        <v>0</v>
      </c>
      <c r="I490" s="120">
        <v>0</v>
      </c>
      <c r="J490" s="120">
        <v>0</v>
      </c>
      <c r="K490" s="128">
        <v>0</v>
      </c>
      <c r="L490" s="120">
        <v>0</v>
      </c>
      <c r="M490" s="103">
        <v>0</v>
      </c>
      <c r="N490" s="103">
        <v>0</v>
      </c>
      <c r="O490" s="120">
        <v>0</v>
      </c>
      <c r="P490" s="120">
        <v>0</v>
      </c>
      <c r="Q490" s="103">
        <v>1050</v>
      </c>
      <c r="R490" s="103">
        <v>7000772.4699999997</v>
      </c>
      <c r="S490" s="120">
        <v>0</v>
      </c>
      <c r="T490" s="120">
        <v>0</v>
      </c>
      <c r="U490" s="120">
        <v>0</v>
      </c>
      <c r="V490" s="120">
        <v>0</v>
      </c>
      <c r="W490" s="120">
        <v>0</v>
      </c>
      <c r="X490" s="120">
        <v>0</v>
      </c>
      <c r="Y490" s="120">
        <v>0</v>
      </c>
      <c r="Z490" s="120">
        <v>0</v>
      </c>
      <c r="AA490" s="120">
        <v>0</v>
      </c>
      <c r="AB490" s="120">
        <v>0</v>
      </c>
      <c r="AC490" s="103">
        <f>ROUND(R490*2.14%,2)</f>
        <v>149816.53</v>
      </c>
      <c r="AD490" s="120">
        <v>250000</v>
      </c>
      <c r="AE490" s="120">
        <v>0</v>
      </c>
      <c r="AF490" s="93">
        <v>2024</v>
      </c>
      <c r="AG490" s="93">
        <v>2024</v>
      </c>
      <c r="AH490" s="93">
        <v>2024</v>
      </c>
      <c r="AI490" s="107"/>
      <c r="AJ490" s="107"/>
      <c r="AK490" s="107"/>
      <c r="AL490" s="107"/>
      <c r="AM490" s="108" t="s">
        <v>16958</v>
      </c>
      <c r="AN490" s="108" t="s">
        <v>16968</v>
      </c>
      <c r="AO490" s="108">
        <v>0</v>
      </c>
      <c r="AP490" s="108" t="s">
        <v>16972</v>
      </c>
      <c r="AQ490" s="108" t="s">
        <v>16955</v>
      </c>
      <c r="AR490" s="108" t="s">
        <v>16968</v>
      </c>
      <c r="AS490" s="108"/>
      <c r="AT490" s="108"/>
      <c r="AU490" s="108"/>
      <c r="AV490" s="108"/>
      <c r="AW490" s="108" t="s">
        <v>614</v>
      </c>
      <c r="AX490" s="109">
        <v>1386.8</v>
      </c>
      <c r="AY490" s="109">
        <v>1149</v>
      </c>
      <c r="AZ490" s="108" t="s">
        <v>2968</v>
      </c>
      <c r="BA490" s="108" t="s">
        <v>614</v>
      </c>
      <c r="BB490" s="110"/>
      <c r="BC490" s="111">
        <f t="shared" si="164"/>
        <v>1149</v>
      </c>
      <c r="BJ490" s="79" t="str">
        <f>VLOOKUP(C490,BM:BO,3,FALSE)</f>
        <v>1149.000</v>
      </c>
      <c r="BM490" s="79" t="s">
        <v>3258</v>
      </c>
      <c r="BN490" s="79" t="s">
        <v>2985</v>
      </c>
      <c r="BO490" s="79" t="s">
        <v>2985</v>
      </c>
      <c r="BU490" s="79" t="s">
        <v>3258</v>
      </c>
      <c r="BV490" s="79" t="s">
        <v>2985</v>
      </c>
      <c r="BW490" s="79" t="s">
        <v>2985</v>
      </c>
      <c r="CH490" s="105">
        <f t="shared" si="157"/>
        <v>2.6193447411060333E-10</v>
      </c>
    </row>
    <row r="491" spans="1:86" x14ac:dyDescent="0.3">
      <c r="A491" s="79">
        <v>1</v>
      </c>
      <c r="B491" s="112">
        <f>SUBTOTAL(9,$A$421:A491)</f>
        <v>68</v>
      </c>
      <c r="C491" s="118" t="s">
        <v>206</v>
      </c>
      <c r="D491" s="103">
        <f t="shared" si="168"/>
        <v>9529353.6000000015</v>
      </c>
      <c r="E491" s="120">
        <v>0</v>
      </c>
      <c r="F491" s="120">
        <v>0</v>
      </c>
      <c r="G491" s="120">
        <v>0</v>
      </c>
      <c r="H491" s="120">
        <v>0</v>
      </c>
      <c r="I491" s="120">
        <v>0</v>
      </c>
      <c r="J491" s="120">
        <v>0</v>
      </c>
      <c r="K491" s="128">
        <v>0</v>
      </c>
      <c r="L491" s="120">
        <v>0</v>
      </c>
      <c r="M491" s="103">
        <v>1131</v>
      </c>
      <c r="N491" s="103">
        <v>9133888.3900000006</v>
      </c>
      <c r="O491" s="120">
        <v>0</v>
      </c>
      <c r="P491" s="120">
        <v>0</v>
      </c>
      <c r="Q491" s="103">
        <v>0</v>
      </c>
      <c r="R491" s="103">
        <v>0</v>
      </c>
      <c r="S491" s="120">
        <v>0</v>
      </c>
      <c r="T491" s="120">
        <v>0</v>
      </c>
      <c r="U491" s="120">
        <v>0</v>
      </c>
      <c r="V491" s="120">
        <v>0</v>
      </c>
      <c r="W491" s="120">
        <v>0</v>
      </c>
      <c r="X491" s="120">
        <v>0</v>
      </c>
      <c r="Y491" s="120">
        <v>0</v>
      </c>
      <c r="Z491" s="120">
        <v>0</v>
      </c>
      <c r="AA491" s="120">
        <v>0</v>
      </c>
      <c r="AB491" s="120">
        <v>0</v>
      </c>
      <c r="AC491" s="103">
        <f>ROUND(N491*2.14%,2)</f>
        <v>195465.21</v>
      </c>
      <c r="AD491" s="120">
        <v>200000</v>
      </c>
      <c r="AE491" s="120">
        <v>0</v>
      </c>
      <c r="AF491" s="93">
        <v>2024</v>
      </c>
      <c r="AG491" s="93">
        <v>2024</v>
      </c>
      <c r="AH491" s="93">
        <v>2024</v>
      </c>
      <c r="AI491" s="107"/>
      <c r="AJ491" s="107"/>
      <c r="AK491" s="107"/>
      <c r="AL491" s="107"/>
      <c r="AM491" s="108" t="s">
        <v>16957</v>
      </c>
      <c r="AN491" s="108" t="s">
        <v>16962</v>
      </c>
      <c r="AO491" s="108">
        <v>0</v>
      </c>
      <c r="AP491" s="108" t="s">
        <v>16958</v>
      </c>
      <c r="AQ491" s="108" t="s">
        <v>16975</v>
      </c>
      <c r="AR491" s="108" t="s">
        <v>16967</v>
      </c>
      <c r="AS491" s="108"/>
      <c r="AT491" s="108"/>
      <c r="AU491" s="108"/>
      <c r="AV491" s="108"/>
      <c r="AW491" s="108" t="s">
        <v>633</v>
      </c>
      <c r="AX491" s="109">
        <v>2684.2</v>
      </c>
      <c r="AY491" s="109">
        <v>1131</v>
      </c>
      <c r="AZ491" s="108" t="s">
        <v>2968</v>
      </c>
      <c r="BA491" s="108">
        <v>2008</v>
      </c>
      <c r="BB491" s="110"/>
      <c r="BC491" s="111">
        <f t="shared" si="164"/>
        <v>0</v>
      </c>
      <c r="BJ491" s="79" t="str">
        <f>VLOOKUP(C491,BM:BO,3,FALSE)</f>
        <v>816.000</v>
      </c>
      <c r="BM491" s="79" t="s">
        <v>3259</v>
      </c>
      <c r="BN491" s="79" t="s">
        <v>2985</v>
      </c>
      <c r="BO491" s="79" t="s">
        <v>3261</v>
      </c>
      <c r="BU491" s="79" t="s">
        <v>3259</v>
      </c>
      <c r="BV491" s="79" t="s">
        <v>2985</v>
      </c>
      <c r="BW491" s="79" t="s">
        <v>3261</v>
      </c>
      <c r="CH491" s="105">
        <f t="shared" si="157"/>
        <v>9.0221874415874481E-10</v>
      </c>
    </row>
    <row r="492" spans="1:86" x14ac:dyDescent="0.3">
      <c r="A492" s="79">
        <v>1</v>
      </c>
      <c r="B492" s="112">
        <f>SUBTOTAL(9,$A$421:A492)</f>
        <v>69</v>
      </c>
      <c r="C492" s="118" t="s">
        <v>207</v>
      </c>
      <c r="D492" s="103">
        <f t="shared" si="168"/>
        <v>4044288</v>
      </c>
      <c r="E492" s="120">
        <v>0</v>
      </c>
      <c r="F492" s="120">
        <v>0</v>
      </c>
      <c r="G492" s="120">
        <v>0</v>
      </c>
      <c r="H492" s="120">
        <v>0</v>
      </c>
      <c r="I492" s="120">
        <v>0</v>
      </c>
      <c r="J492" s="120">
        <v>0</v>
      </c>
      <c r="K492" s="128">
        <v>0</v>
      </c>
      <c r="L492" s="120">
        <v>0</v>
      </c>
      <c r="M492" s="103">
        <v>480</v>
      </c>
      <c r="N492" s="103">
        <v>3812696.3</v>
      </c>
      <c r="O492" s="120">
        <v>0</v>
      </c>
      <c r="P492" s="120">
        <v>0</v>
      </c>
      <c r="Q492" s="103">
        <v>0</v>
      </c>
      <c r="R492" s="103">
        <v>0</v>
      </c>
      <c r="S492" s="120">
        <v>0</v>
      </c>
      <c r="T492" s="120">
        <v>0</v>
      </c>
      <c r="U492" s="120">
        <v>0</v>
      </c>
      <c r="V492" s="120">
        <v>0</v>
      </c>
      <c r="W492" s="120">
        <v>0</v>
      </c>
      <c r="X492" s="120">
        <v>0</v>
      </c>
      <c r="Y492" s="120">
        <v>0</v>
      </c>
      <c r="Z492" s="120">
        <v>0</v>
      </c>
      <c r="AA492" s="120">
        <v>0</v>
      </c>
      <c r="AB492" s="120">
        <v>0</v>
      </c>
      <c r="AC492" s="103">
        <f>ROUND(N492*2.14%,2)</f>
        <v>81591.7</v>
      </c>
      <c r="AD492" s="103">
        <v>150000</v>
      </c>
      <c r="AE492" s="120">
        <v>0</v>
      </c>
      <c r="AF492" s="93">
        <v>2024</v>
      </c>
      <c r="AG492" s="93">
        <v>2024</v>
      </c>
      <c r="AH492" s="93">
        <v>2024</v>
      </c>
      <c r="AI492" s="107"/>
      <c r="AJ492" s="107"/>
      <c r="AK492" s="107"/>
      <c r="AL492" s="107"/>
      <c r="AM492" s="108" t="s">
        <v>16956</v>
      </c>
      <c r="AN492" s="108">
        <v>2019</v>
      </c>
      <c r="AO492" s="108">
        <v>0</v>
      </c>
      <c r="AP492" s="108" t="s">
        <v>16973</v>
      </c>
      <c r="AQ492" s="108" t="s">
        <v>16955</v>
      </c>
      <c r="AR492" s="108">
        <v>0</v>
      </c>
      <c r="AS492" s="108"/>
      <c r="AT492" s="108" t="s">
        <v>16978</v>
      </c>
      <c r="AU492" s="116">
        <v>1024698.37</v>
      </c>
      <c r="AV492" s="116">
        <v>327147.07</v>
      </c>
      <c r="AW492" s="108" t="s">
        <v>801</v>
      </c>
      <c r="AX492" s="109">
        <v>530.6</v>
      </c>
      <c r="AY492" s="109">
        <v>480</v>
      </c>
      <c r="AZ492" s="108" t="s">
        <v>2968</v>
      </c>
      <c r="BA492" s="108" t="s">
        <v>17015</v>
      </c>
      <c r="BB492" s="110"/>
      <c r="BC492" s="111">
        <f t="shared" si="164"/>
        <v>0</v>
      </c>
      <c r="BJ492" s="79" t="str">
        <f>VLOOKUP(C492,BM:BO,3,FALSE)</f>
        <v>нет данных</v>
      </c>
      <c r="BM492" s="79" t="s">
        <v>3262</v>
      </c>
      <c r="BN492" s="79" t="s">
        <v>3009</v>
      </c>
      <c r="BO492" s="79" t="s">
        <v>3263</v>
      </c>
      <c r="BU492" s="79" t="s">
        <v>3262</v>
      </c>
      <c r="BV492" s="79" t="s">
        <v>3009</v>
      </c>
      <c r="BW492" s="79" t="s">
        <v>3263</v>
      </c>
      <c r="CH492" s="105">
        <f t="shared" si="157"/>
        <v>1.7462298274040222E-10</v>
      </c>
    </row>
    <row r="493" spans="1:86" x14ac:dyDescent="0.3">
      <c r="A493" s="79">
        <v>1</v>
      </c>
      <c r="B493" s="112">
        <f>SUBTOTAL(9,$A$421:A493)</f>
        <v>70</v>
      </c>
      <c r="C493" s="118" t="s">
        <v>208</v>
      </c>
      <c r="D493" s="103">
        <f t="shared" si="168"/>
        <v>9290909.120000001</v>
      </c>
      <c r="E493" s="120">
        <v>0</v>
      </c>
      <c r="F493" s="120">
        <v>0</v>
      </c>
      <c r="G493" s="120">
        <v>0</v>
      </c>
      <c r="H493" s="120">
        <v>0</v>
      </c>
      <c r="I493" s="120">
        <v>0</v>
      </c>
      <c r="J493" s="120">
        <v>0</v>
      </c>
      <c r="K493" s="128">
        <v>0</v>
      </c>
      <c r="L493" s="120">
        <v>0</v>
      </c>
      <c r="M493" s="103">
        <v>1102.7</v>
      </c>
      <c r="N493" s="103">
        <v>8900439.7100000009</v>
      </c>
      <c r="O493" s="120">
        <v>0</v>
      </c>
      <c r="P493" s="120">
        <v>0</v>
      </c>
      <c r="Q493" s="103">
        <v>0</v>
      </c>
      <c r="R493" s="103">
        <v>0</v>
      </c>
      <c r="S493" s="120">
        <v>0</v>
      </c>
      <c r="T493" s="120">
        <v>0</v>
      </c>
      <c r="U493" s="120">
        <v>0</v>
      </c>
      <c r="V493" s="120">
        <v>0</v>
      </c>
      <c r="W493" s="120">
        <v>0</v>
      </c>
      <c r="X493" s="120">
        <v>0</v>
      </c>
      <c r="Y493" s="120">
        <v>0</v>
      </c>
      <c r="Z493" s="120">
        <v>0</v>
      </c>
      <c r="AA493" s="120">
        <v>0</v>
      </c>
      <c r="AB493" s="120">
        <v>0</v>
      </c>
      <c r="AC493" s="103">
        <f>ROUND(N493*2.14%,2)</f>
        <v>190469.41</v>
      </c>
      <c r="AD493" s="120">
        <v>200000</v>
      </c>
      <c r="AE493" s="120">
        <v>0</v>
      </c>
      <c r="AF493" s="93">
        <v>2024</v>
      </c>
      <c r="AG493" s="93">
        <v>2024</v>
      </c>
      <c r="AH493" s="93">
        <v>2024</v>
      </c>
      <c r="AI493" s="107"/>
      <c r="AJ493" s="107"/>
      <c r="AK493" s="107"/>
      <c r="AL493" s="107"/>
      <c r="AM493" s="108" t="s">
        <v>16956</v>
      </c>
      <c r="AN493" s="108" t="s">
        <v>16970</v>
      </c>
      <c r="AO493" s="108">
        <v>0</v>
      </c>
      <c r="AP493" s="108" t="s">
        <v>16965</v>
      </c>
      <c r="AQ493" s="108" t="s">
        <v>16969</v>
      </c>
      <c r="AR493" s="108" t="s">
        <v>16967</v>
      </c>
      <c r="AS493" s="108"/>
      <c r="AT493" s="108"/>
      <c r="AU493" s="108"/>
      <c r="AV493" s="108"/>
      <c r="AW493" s="108" t="s">
        <v>633</v>
      </c>
      <c r="AX493" s="109">
        <v>2574.3000000000002</v>
      </c>
      <c r="AY493" s="109">
        <v>1102.7</v>
      </c>
      <c r="AZ493" s="108" t="s">
        <v>2968</v>
      </c>
      <c r="BA493" s="108" t="s">
        <v>17015</v>
      </c>
      <c r="BB493" s="110"/>
      <c r="BC493" s="111">
        <f t="shared" si="164"/>
        <v>0</v>
      </c>
      <c r="BJ493" s="79" t="str">
        <f>VLOOKUP(C493,BM:BO,3,FALSE)</f>
        <v>848.240</v>
      </c>
      <c r="BM493" s="79" t="s">
        <v>3264</v>
      </c>
      <c r="BN493" s="79" t="s">
        <v>1072</v>
      </c>
      <c r="BO493" s="79" t="s">
        <v>3265</v>
      </c>
      <c r="BU493" s="79" t="s">
        <v>3264</v>
      </c>
      <c r="BV493" s="79" t="s">
        <v>1072</v>
      </c>
      <c r="BW493" s="79" t="s">
        <v>3265</v>
      </c>
      <c r="CH493" s="105">
        <f t="shared" ref="CH493:CH553" si="169">D493-E493-F493-G493-H493-I493-J493-L493-N493-P493-R493-T493-U493-V493-W493-X493-Y493-Z493-AA493-AB493-AC493-AD493-AE493</f>
        <v>1.4551915228366852E-10</v>
      </c>
    </row>
    <row r="494" spans="1:86" x14ac:dyDescent="0.3">
      <c r="A494" s="79">
        <v>1</v>
      </c>
      <c r="B494" s="112">
        <f>SUBTOTAL(9,$A$421:A494)</f>
        <v>71</v>
      </c>
      <c r="C494" s="118" t="s">
        <v>209</v>
      </c>
      <c r="D494" s="103">
        <f t="shared" si="168"/>
        <v>6403456</v>
      </c>
      <c r="E494" s="120">
        <v>0</v>
      </c>
      <c r="F494" s="120">
        <v>0</v>
      </c>
      <c r="G494" s="120">
        <v>0</v>
      </c>
      <c r="H494" s="120">
        <v>0</v>
      </c>
      <c r="I494" s="120">
        <v>0</v>
      </c>
      <c r="J494" s="120">
        <v>0</v>
      </c>
      <c r="K494" s="128">
        <v>0</v>
      </c>
      <c r="L494" s="120">
        <v>0</v>
      </c>
      <c r="M494" s="103">
        <v>760</v>
      </c>
      <c r="N494" s="103">
        <v>6093064.4199999999</v>
      </c>
      <c r="O494" s="120">
        <v>0</v>
      </c>
      <c r="P494" s="120">
        <v>0</v>
      </c>
      <c r="Q494" s="103">
        <v>0</v>
      </c>
      <c r="R494" s="103">
        <v>0</v>
      </c>
      <c r="S494" s="120">
        <v>0</v>
      </c>
      <c r="T494" s="120">
        <v>0</v>
      </c>
      <c r="U494" s="120">
        <v>0</v>
      </c>
      <c r="V494" s="120">
        <v>0</v>
      </c>
      <c r="W494" s="120">
        <v>0</v>
      </c>
      <c r="X494" s="120">
        <v>0</v>
      </c>
      <c r="Y494" s="120">
        <v>0</v>
      </c>
      <c r="Z494" s="120">
        <v>0</v>
      </c>
      <c r="AA494" s="120">
        <v>0</v>
      </c>
      <c r="AB494" s="120">
        <v>0</v>
      </c>
      <c r="AC494" s="103">
        <f>ROUND(N494*2.14%,2)</f>
        <v>130391.58</v>
      </c>
      <c r="AD494" s="103">
        <v>180000</v>
      </c>
      <c r="AE494" s="120">
        <v>0</v>
      </c>
      <c r="AF494" s="93">
        <v>2024</v>
      </c>
      <c r="AG494" s="93">
        <v>2024</v>
      </c>
      <c r="AH494" s="93">
        <v>2024</v>
      </c>
      <c r="AI494" s="107"/>
      <c r="AJ494" s="107"/>
      <c r="AK494" s="107"/>
      <c r="AL494" s="107"/>
      <c r="AM494" s="108" t="s">
        <v>16956</v>
      </c>
      <c r="AN494" s="108" t="s">
        <v>16968</v>
      </c>
      <c r="AO494" s="108">
        <v>0</v>
      </c>
      <c r="AP494" s="108" t="s">
        <v>16965</v>
      </c>
      <c r="AQ494" s="108" t="s">
        <v>16969</v>
      </c>
      <c r="AR494" s="108">
        <v>0</v>
      </c>
      <c r="AS494" s="108"/>
      <c r="AT494" s="108"/>
      <c r="AU494" s="108"/>
      <c r="AV494" s="108"/>
      <c r="AW494" s="108" t="s">
        <v>664</v>
      </c>
      <c r="AX494" s="109">
        <v>672.9</v>
      </c>
      <c r="AY494" s="109">
        <v>767</v>
      </c>
      <c r="AZ494" s="108" t="s">
        <v>2968</v>
      </c>
      <c r="BA494" s="108" t="s">
        <v>17015</v>
      </c>
      <c r="BB494" s="110"/>
      <c r="BC494" s="111">
        <f t="shared" si="164"/>
        <v>7</v>
      </c>
      <c r="BJ494" s="79" t="str">
        <f>VLOOKUP(C494,BM:BO,3,FALSE)</f>
        <v>567.000</v>
      </c>
      <c r="BM494" s="79" t="s">
        <v>3266</v>
      </c>
      <c r="BN494" s="79" t="s">
        <v>2985</v>
      </c>
      <c r="BO494" s="79" t="s">
        <v>2985</v>
      </c>
      <c r="BU494" s="79" t="s">
        <v>3266</v>
      </c>
      <c r="BV494" s="79" t="s">
        <v>2985</v>
      </c>
      <c r="BW494" s="79" t="s">
        <v>2985</v>
      </c>
      <c r="CH494" s="105">
        <f t="shared" si="169"/>
        <v>5.8207660913467407E-11</v>
      </c>
    </row>
    <row r="495" spans="1:86" x14ac:dyDescent="0.3">
      <c r="B495" s="106" t="s">
        <v>509</v>
      </c>
      <c r="C495" s="106"/>
      <c r="D495" s="102">
        <f t="shared" ref="D495:AE495" si="170">SUM(D496:D507)</f>
        <v>85592652.090000004</v>
      </c>
      <c r="E495" s="103">
        <f t="shared" si="170"/>
        <v>0</v>
      </c>
      <c r="F495" s="103">
        <f t="shared" si="170"/>
        <v>0</v>
      </c>
      <c r="G495" s="103">
        <f t="shared" si="170"/>
        <v>0</v>
      </c>
      <c r="H495" s="103">
        <f t="shared" si="170"/>
        <v>0</v>
      </c>
      <c r="I495" s="103">
        <f t="shared" si="170"/>
        <v>0</v>
      </c>
      <c r="J495" s="103">
        <f t="shared" si="170"/>
        <v>0</v>
      </c>
      <c r="K495" s="104">
        <f t="shared" si="170"/>
        <v>0</v>
      </c>
      <c r="L495" s="103">
        <f t="shared" si="170"/>
        <v>0</v>
      </c>
      <c r="M495" s="103">
        <f t="shared" si="170"/>
        <v>9969.8499999999985</v>
      </c>
      <c r="N495" s="103">
        <f t="shared" si="170"/>
        <v>81831458.859999999</v>
      </c>
      <c r="O495" s="103">
        <f t="shared" si="170"/>
        <v>0</v>
      </c>
      <c r="P495" s="103">
        <f t="shared" si="170"/>
        <v>0</v>
      </c>
      <c r="Q495" s="103">
        <f t="shared" si="170"/>
        <v>0</v>
      </c>
      <c r="R495" s="103">
        <f t="shared" si="170"/>
        <v>0</v>
      </c>
      <c r="S495" s="103">
        <f t="shared" si="170"/>
        <v>0</v>
      </c>
      <c r="T495" s="103">
        <f t="shared" si="170"/>
        <v>0</v>
      </c>
      <c r="U495" s="103">
        <f t="shared" si="170"/>
        <v>0</v>
      </c>
      <c r="V495" s="103">
        <f t="shared" si="170"/>
        <v>0</v>
      </c>
      <c r="W495" s="103">
        <f t="shared" si="170"/>
        <v>0</v>
      </c>
      <c r="X495" s="103">
        <f t="shared" si="170"/>
        <v>0</v>
      </c>
      <c r="Y495" s="103">
        <f t="shared" si="170"/>
        <v>0</v>
      </c>
      <c r="Z495" s="103">
        <f t="shared" si="170"/>
        <v>0</v>
      </c>
      <c r="AA495" s="103">
        <f t="shared" si="170"/>
        <v>0</v>
      </c>
      <c r="AB495" s="103">
        <f t="shared" si="170"/>
        <v>0</v>
      </c>
      <c r="AC495" s="103">
        <f t="shared" si="170"/>
        <v>1751193.23</v>
      </c>
      <c r="AD495" s="103">
        <f t="shared" si="170"/>
        <v>2010000</v>
      </c>
      <c r="AE495" s="103">
        <f t="shared" si="170"/>
        <v>0</v>
      </c>
      <c r="AF495" s="93" t="s">
        <v>17029</v>
      </c>
      <c r="AG495" s="93" t="s">
        <v>17029</v>
      </c>
      <c r="AH495" s="93" t="s">
        <v>17029</v>
      </c>
      <c r="AI495" s="107"/>
      <c r="AJ495" s="107"/>
      <c r="AK495" s="107"/>
      <c r="AL495" s="107"/>
      <c r="AM495" s="108"/>
      <c r="AN495" s="108"/>
      <c r="AO495" s="108"/>
      <c r="AP495" s="108"/>
      <c r="AQ495" s="108"/>
      <c r="AR495" s="108"/>
      <c r="AS495" s="108"/>
      <c r="AT495" s="108"/>
      <c r="AU495" s="108"/>
      <c r="AV495" s="108"/>
      <c r="AW495" s="108"/>
      <c r="AX495" s="109"/>
      <c r="AY495" s="109"/>
      <c r="AZ495" s="108"/>
      <c r="BA495" s="108"/>
      <c r="BB495" s="110"/>
      <c r="BC495" s="111">
        <f t="shared" si="164"/>
        <v>-9969.8499999999985</v>
      </c>
      <c r="BJ495" s="79" t="e">
        <f>VLOOKUP(C495,BM:BO,3,FALSE)</f>
        <v>#N/A</v>
      </c>
      <c r="BM495" s="79" t="s">
        <v>526</v>
      </c>
      <c r="BN495" s="79" t="s">
        <v>1141</v>
      </c>
      <c r="BO495" s="79" t="s">
        <v>1789</v>
      </c>
      <c r="BU495" s="79" t="s">
        <v>526</v>
      </c>
      <c r="BV495" s="79" t="s">
        <v>1141</v>
      </c>
      <c r="BW495" s="79" t="s">
        <v>1789</v>
      </c>
      <c r="CH495" s="105">
        <f t="shared" si="169"/>
        <v>4.1909515857696533E-9</v>
      </c>
    </row>
    <row r="496" spans="1:86" x14ac:dyDescent="0.3">
      <c r="A496" s="79">
        <v>1</v>
      </c>
      <c r="B496" s="112">
        <f>SUBTOTAL(9,$A$421:A496)</f>
        <v>72</v>
      </c>
      <c r="C496" s="118" t="s">
        <v>538</v>
      </c>
      <c r="D496" s="103">
        <f t="shared" ref="D496:D506" si="171">E496+F496+G496+H496+I496+J496+L496+N496+P496+R496+T496+U496+V496+W496+X496+Y496+Z496+AA496+AB496+AC496+AD496+AE496</f>
        <v>3307048</v>
      </c>
      <c r="E496" s="120">
        <v>0</v>
      </c>
      <c r="F496" s="120">
        <v>0</v>
      </c>
      <c r="G496" s="120">
        <v>0</v>
      </c>
      <c r="H496" s="120">
        <v>0</v>
      </c>
      <c r="I496" s="120">
        <v>0</v>
      </c>
      <c r="J496" s="120">
        <v>0</v>
      </c>
      <c r="K496" s="128">
        <v>0</v>
      </c>
      <c r="L496" s="120">
        <v>0</v>
      </c>
      <c r="M496" s="103">
        <v>392.5</v>
      </c>
      <c r="N496" s="103">
        <v>3090902.68</v>
      </c>
      <c r="O496" s="120">
        <v>0</v>
      </c>
      <c r="P496" s="120">
        <v>0</v>
      </c>
      <c r="Q496" s="120">
        <v>0</v>
      </c>
      <c r="R496" s="120">
        <v>0</v>
      </c>
      <c r="S496" s="120">
        <v>0</v>
      </c>
      <c r="T496" s="120">
        <v>0</v>
      </c>
      <c r="U496" s="120">
        <v>0</v>
      </c>
      <c r="V496" s="120">
        <v>0</v>
      </c>
      <c r="W496" s="120">
        <v>0</v>
      </c>
      <c r="X496" s="120">
        <v>0</v>
      </c>
      <c r="Y496" s="120">
        <v>0</v>
      </c>
      <c r="Z496" s="120">
        <v>0</v>
      </c>
      <c r="AA496" s="120">
        <v>0</v>
      </c>
      <c r="AB496" s="120">
        <v>0</v>
      </c>
      <c r="AC496" s="103">
        <f t="shared" ref="AC496:AC506" si="172">ROUND(N496*2.14%,2)</f>
        <v>66145.320000000007</v>
      </c>
      <c r="AD496" s="103">
        <v>150000</v>
      </c>
      <c r="AE496" s="120">
        <v>0</v>
      </c>
      <c r="AF496" s="93">
        <v>2024</v>
      </c>
      <c r="AG496" s="93">
        <v>2024</v>
      </c>
      <c r="AH496" s="93">
        <v>2024</v>
      </c>
      <c r="AI496" s="107"/>
      <c r="AJ496" s="107"/>
      <c r="AK496" s="107"/>
      <c r="AL496" s="107"/>
      <c r="AM496" s="108" t="s">
        <v>16970</v>
      </c>
      <c r="AN496" s="108" t="s">
        <v>16959</v>
      </c>
      <c r="AO496" s="108">
        <v>0</v>
      </c>
      <c r="AP496" s="108" t="s">
        <v>16967</v>
      </c>
      <c r="AQ496" s="108" t="s">
        <v>16971</v>
      </c>
      <c r="AR496" s="108">
        <v>0</v>
      </c>
      <c r="AS496" s="108"/>
      <c r="AT496" s="108"/>
      <c r="AU496" s="108"/>
      <c r="AV496" s="108"/>
      <c r="AW496" s="108" t="s">
        <v>639</v>
      </c>
      <c r="AX496" s="109">
        <v>1318.1</v>
      </c>
      <c r="AY496" s="109">
        <v>422.8</v>
      </c>
      <c r="AZ496" s="108" t="s">
        <v>17127</v>
      </c>
      <c r="BA496" s="108" t="s">
        <v>17015</v>
      </c>
      <c r="BB496" s="110"/>
      <c r="BC496" s="111">
        <f t="shared" si="164"/>
        <v>30.300000000000011</v>
      </c>
      <c r="BD496" s="79" t="s">
        <v>17013</v>
      </c>
      <c r="BJ496" s="79" t="e">
        <f>VLOOKUP(C496,BM:BO,3,FALSE)</f>
        <v>#N/A</v>
      </c>
      <c r="BM496" s="79" t="s">
        <v>3829</v>
      </c>
      <c r="BN496" s="79" t="s">
        <v>799</v>
      </c>
      <c r="BO496" s="79" t="s">
        <v>2382</v>
      </c>
      <c r="BU496" s="79" t="s">
        <v>3829</v>
      </c>
      <c r="BV496" s="79" t="s">
        <v>799</v>
      </c>
      <c r="BW496" s="79" t="s">
        <v>2382</v>
      </c>
      <c r="CH496" s="105">
        <f t="shared" si="169"/>
        <v>-1.7462298274040222E-10</v>
      </c>
    </row>
    <row r="497" spans="1:86" x14ac:dyDescent="0.3">
      <c r="A497" s="79">
        <v>1</v>
      </c>
      <c r="B497" s="112">
        <f>SUBTOTAL(9,$A$421:A497)</f>
        <v>73</v>
      </c>
      <c r="C497" s="118" t="s">
        <v>539</v>
      </c>
      <c r="D497" s="103">
        <f t="shared" si="171"/>
        <v>7664354.4000000004</v>
      </c>
      <c r="E497" s="120">
        <v>0</v>
      </c>
      <c r="F497" s="120">
        <v>0</v>
      </c>
      <c r="G497" s="120">
        <v>0</v>
      </c>
      <c r="H497" s="120">
        <v>0</v>
      </c>
      <c r="I497" s="120">
        <v>0</v>
      </c>
      <c r="J497" s="120">
        <v>0</v>
      </c>
      <c r="K497" s="128">
        <v>0</v>
      </c>
      <c r="L497" s="120">
        <v>0</v>
      </c>
      <c r="M497" s="103">
        <v>860</v>
      </c>
      <c r="N497" s="103">
        <v>7327544.9400000004</v>
      </c>
      <c r="O497" s="120">
        <v>0</v>
      </c>
      <c r="P497" s="120">
        <v>0</v>
      </c>
      <c r="Q497" s="120">
        <v>0</v>
      </c>
      <c r="R497" s="120">
        <v>0</v>
      </c>
      <c r="S497" s="120">
        <v>0</v>
      </c>
      <c r="T497" s="120">
        <v>0</v>
      </c>
      <c r="U497" s="120">
        <v>0</v>
      </c>
      <c r="V497" s="120">
        <v>0</v>
      </c>
      <c r="W497" s="120">
        <v>0</v>
      </c>
      <c r="X497" s="120">
        <v>0</v>
      </c>
      <c r="Y497" s="120">
        <v>0</v>
      </c>
      <c r="Z497" s="120">
        <v>0</v>
      </c>
      <c r="AA497" s="120">
        <v>0</v>
      </c>
      <c r="AB497" s="120">
        <v>0</v>
      </c>
      <c r="AC497" s="103">
        <f t="shared" si="172"/>
        <v>156809.46</v>
      </c>
      <c r="AD497" s="103">
        <v>180000</v>
      </c>
      <c r="AE497" s="120">
        <v>0</v>
      </c>
      <c r="AF497" s="93">
        <v>2024</v>
      </c>
      <c r="AG497" s="93">
        <v>2024</v>
      </c>
      <c r="AH497" s="93">
        <v>2024</v>
      </c>
      <c r="AI497" s="107"/>
      <c r="AJ497" s="107"/>
      <c r="AK497" s="107"/>
      <c r="AL497" s="107"/>
      <c r="AM497" s="108" t="s">
        <v>16957</v>
      </c>
      <c r="AN497" s="108" t="s">
        <v>16959</v>
      </c>
      <c r="AO497" s="108">
        <v>0</v>
      </c>
      <c r="AP497" s="108" t="s">
        <v>16975</v>
      </c>
      <c r="AQ497" s="108" t="s">
        <v>16971</v>
      </c>
      <c r="AR497" s="108" t="s">
        <v>16969</v>
      </c>
      <c r="AS497" s="108"/>
      <c r="AT497" s="108"/>
      <c r="AU497" s="108"/>
      <c r="AV497" s="108"/>
      <c r="AW497" s="108" t="s">
        <v>738</v>
      </c>
      <c r="AX497" s="109">
        <v>3003.4</v>
      </c>
      <c r="AY497" s="109" t="s">
        <v>2985</v>
      </c>
      <c r="AZ497" s="108" t="s">
        <v>2993</v>
      </c>
      <c r="BA497" s="108" t="s">
        <v>17015</v>
      </c>
      <c r="BB497" s="110"/>
      <c r="BC497" s="111" t="e">
        <f t="shared" si="164"/>
        <v>#VALUE!</v>
      </c>
      <c r="BJ497" s="79" t="str">
        <f>VLOOKUP(C497,BM:BO,3,FALSE)</f>
        <v>859.400</v>
      </c>
      <c r="BM497" s="79" t="s">
        <v>3830</v>
      </c>
      <c r="BN497" s="79" t="s">
        <v>3006</v>
      </c>
      <c r="BO497" s="79" t="s">
        <v>3831</v>
      </c>
      <c r="BU497" s="79" t="s">
        <v>3830</v>
      </c>
      <c r="BV497" s="79" t="s">
        <v>3006</v>
      </c>
      <c r="BW497" s="79" t="s">
        <v>3831</v>
      </c>
      <c r="CH497" s="105">
        <f t="shared" si="169"/>
        <v>-2.9103830456733704E-11</v>
      </c>
    </row>
    <row r="498" spans="1:86" x14ac:dyDescent="0.3">
      <c r="A498" s="79">
        <v>1</v>
      </c>
      <c r="B498" s="112">
        <f>SUBTOTAL(9,$A$421:A498)</f>
        <v>74</v>
      </c>
      <c r="C498" s="118" t="s">
        <v>540</v>
      </c>
      <c r="D498" s="103">
        <f t="shared" si="171"/>
        <v>7697188.9300000006</v>
      </c>
      <c r="E498" s="120">
        <v>0</v>
      </c>
      <c r="F498" s="120">
        <v>0</v>
      </c>
      <c r="G498" s="120">
        <v>0</v>
      </c>
      <c r="H498" s="120">
        <v>0</v>
      </c>
      <c r="I498" s="120">
        <v>0</v>
      </c>
      <c r="J498" s="120">
        <v>0</v>
      </c>
      <c r="K498" s="128">
        <v>0</v>
      </c>
      <c r="L498" s="120">
        <v>0</v>
      </c>
      <c r="M498" s="103">
        <v>780</v>
      </c>
      <c r="N498" s="103">
        <v>7359691.5300000003</v>
      </c>
      <c r="O498" s="120">
        <v>0</v>
      </c>
      <c r="P498" s="120">
        <v>0</v>
      </c>
      <c r="Q498" s="120">
        <v>0</v>
      </c>
      <c r="R498" s="120">
        <v>0</v>
      </c>
      <c r="S498" s="120">
        <v>0</v>
      </c>
      <c r="T498" s="120">
        <v>0</v>
      </c>
      <c r="U498" s="120">
        <v>0</v>
      </c>
      <c r="V498" s="120">
        <v>0</v>
      </c>
      <c r="W498" s="120">
        <v>0</v>
      </c>
      <c r="X498" s="120">
        <v>0</v>
      </c>
      <c r="Y498" s="120">
        <v>0</v>
      </c>
      <c r="Z498" s="120">
        <v>0</v>
      </c>
      <c r="AA498" s="120">
        <v>0</v>
      </c>
      <c r="AB498" s="120">
        <v>0</v>
      </c>
      <c r="AC498" s="103">
        <f t="shared" si="172"/>
        <v>157497.4</v>
      </c>
      <c r="AD498" s="103">
        <v>180000</v>
      </c>
      <c r="AE498" s="120">
        <v>0</v>
      </c>
      <c r="AF498" s="93">
        <v>2024</v>
      </c>
      <c r="AG498" s="93">
        <v>2024</v>
      </c>
      <c r="AH498" s="93">
        <v>2024</v>
      </c>
      <c r="AI498" s="107"/>
      <c r="AJ498" s="107"/>
      <c r="AK498" s="107"/>
      <c r="AL498" s="107"/>
      <c r="AM498" s="108" t="s">
        <v>16965</v>
      </c>
      <c r="AN498" s="108" t="s">
        <v>16957</v>
      </c>
      <c r="AO498" s="108">
        <v>0</v>
      </c>
      <c r="AP498" s="108" t="s">
        <v>16962</v>
      </c>
      <c r="AQ498" s="108" t="s">
        <v>16971</v>
      </c>
      <c r="AR498" s="108">
        <v>0</v>
      </c>
      <c r="AS498" s="108"/>
      <c r="AT498" s="108"/>
      <c r="AU498" s="108"/>
      <c r="AV498" s="108"/>
      <c r="AW498" s="108" t="s">
        <v>663</v>
      </c>
      <c r="AX498" s="109">
        <v>3703.7</v>
      </c>
      <c r="AY498" s="109">
        <v>1091.48</v>
      </c>
      <c r="AZ498" s="108" t="s">
        <v>2993</v>
      </c>
      <c r="BA498" s="108" t="s">
        <v>17015</v>
      </c>
      <c r="BB498" s="110"/>
      <c r="BC498" s="111">
        <f t="shared" si="164"/>
        <v>311.48</v>
      </c>
      <c r="BJ498" s="79" t="str">
        <f>VLOOKUP(C498,BM:BO,3,FALSE)</f>
        <v>нет данных</v>
      </c>
      <c r="BM498" s="79" t="s">
        <v>3832</v>
      </c>
      <c r="BN498" s="79" t="s">
        <v>1344</v>
      </c>
      <c r="BO498" s="79" t="s">
        <v>3833</v>
      </c>
      <c r="BU498" s="79" t="s">
        <v>3832</v>
      </c>
      <c r="BV498" s="79" t="s">
        <v>1344</v>
      </c>
      <c r="BW498" s="79" t="s">
        <v>3833</v>
      </c>
      <c r="CH498" s="105">
        <f t="shared" si="169"/>
        <v>3.7834979593753815E-10</v>
      </c>
    </row>
    <row r="499" spans="1:86" x14ac:dyDescent="0.3">
      <c r="A499" s="79">
        <v>1</v>
      </c>
      <c r="B499" s="112">
        <f>SUBTOTAL(9,$A$421:A499)</f>
        <v>75</v>
      </c>
      <c r="C499" s="118" t="s">
        <v>541</v>
      </c>
      <c r="D499" s="103">
        <f t="shared" si="171"/>
        <v>4549824</v>
      </c>
      <c r="E499" s="120">
        <v>0</v>
      </c>
      <c r="F499" s="120">
        <v>0</v>
      </c>
      <c r="G499" s="120">
        <v>0</v>
      </c>
      <c r="H499" s="120">
        <v>0</v>
      </c>
      <c r="I499" s="120">
        <v>0</v>
      </c>
      <c r="J499" s="120">
        <v>0</v>
      </c>
      <c r="K499" s="128">
        <v>0</v>
      </c>
      <c r="L499" s="120">
        <v>0</v>
      </c>
      <c r="M499" s="103">
        <v>540</v>
      </c>
      <c r="N499" s="103">
        <v>4278269.04</v>
      </c>
      <c r="O499" s="120">
        <v>0</v>
      </c>
      <c r="P499" s="120">
        <v>0</v>
      </c>
      <c r="Q499" s="120">
        <v>0</v>
      </c>
      <c r="R499" s="120">
        <v>0</v>
      </c>
      <c r="S499" s="120">
        <v>0</v>
      </c>
      <c r="T499" s="120">
        <v>0</v>
      </c>
      <c r="U499" s="120">
        <v>0</v>
      </c>
      <c r="V499" s="120">
        <v>0</v>
      </c>
      <c r="W499" s="120">
        <v>0</v>
      </c>
      <c r="X499" s="120">
        <v>0</v>
      </c>
      <c r="Y499" s="120">
        <v>0</v>
      </c>
      <c r="Z499" s="120">
        <v>0</v>
      </c>
      <c r="AA499" s="120">
        <v>0</v>
      </c>
      <c r="AB499" s="120">
        <v>0</v>
      </c>
      <c r="AC499" s="103">
        <f t="shared" si="172"/>
        <v>91554.96</v>
      </c>
      <c r="AD499" s="103">
        <v>180000</v>
      </c>
      <c r="AE499" s="120">
        <v>0</v>
      </c>
      <c r="AF499" s="93">
        <v>2024</v>
      </c>
      <c r="AG499" s="93">
        <v>2024</v>
      </c>
      <c r="AH499" s="93">
        <v>2024</v>
      </c>
      <c r="AI499" s="107"/>
      <c r="AJ499" s="107"/>
      <c r="AK499" s="107"/>
      <c r="AL499" s="107"/>
      <c r="AM499" s="108" t="s">
        <v>16956</v>
      </c>
      <c r="AN499" s="108" t="s">
        <v>16965</v>
      </c>
      <c r="AO499" s="108">
        <v>0</v>
      </c>
      <c r="AP499" s="108" t="s">
        <v>16977</v>
      </c>
      <c r="AQ499" s="108" t="s">
        <v>16969</v>
      </c>
      <c r="AR499" s="108" t="s">
        <v>16967</v>
      </c>
      <c r="AS499" s="108"/>
      <c r="AT499" s="108"/>
      <c r="AU499" s="108"/>
      <c r="AV499" s="108"/>
      <c r="AW499" s="108" t="s">
        <v>618</v>
      </c>
      <c r="AX499" s="109">
        <v>2680.85</v>
      </c>
      <c r="AY499" s="109">
        <v>500.5</v>
      </c>
      <c r="AZ499" s="108" t="s">
        <v>2968</v>
      </c>
      <c r="BA499" s="108">
        <v>2010</v>
      </c>
      <c r="BB499" s="110"/>
      <c r="BC499" s="111">
        <f t="shared" si="164"/>
        <v>-39.5</v>
      </c>
      <c r="BJ499" s="79" t="str">
        <f>VLOOKUP(C499,BM:BO,3,FALSE)</f>
        <v>455.000</v>
      </c>
      <c r="BM499" s="79" t="s">
        <v>3834</v>
      </c>
      <c r="BN499" s="79" t="s">
        <v>1344</v>
      </c>
      <c r="BO499" s="79" t="s">
        <v>3835</v>
      </c>
      <c r="BU499" s="79" t="s">
        <v>3834</v>
      </c>
      <c r="BV499" s="79" t="s">
        <v>1344</v>
      </c>
      <c r="BW499" s="79" t="s">
        <v>3835</v>
      </c>
      <c r="CH499" s="105">
        <f t="shared" si="169"/>
        <v>-5.8207660913467407E-11</v>
      </c>
    </row>
    <row r="500" spans="1:86" x14ac:dyDescent="0.3">
      <c r="A500" s="79">
        <v>1</v>
      </c>
      <c r="B500" s="112">
        <f>SUBTOTAL(9,$A$421:A500)</f>
        <v>76</v>
      </c>
      <c r="C500" s="118" t="s">
        <v>3413</v>
      </c>
      <c r="D500" s="103">
        <f t="shared" si="171"/>
        <v>5235667.84</v>
      </c>
      <c r="E500" s="120">
        <v>0</v>
      </c>
      <c r="F500" s="120">
        <v>0</v>
      </c>
      <c r="G500" s="120">
        <v>0</v>
      </c>
      <c r="H500" s="120">
        <v>0</v>
      </c>
      <c r="I500" s="120">
        <v>0</v>
      </c>
      <c r="J500" s="120">
        <v>0</v>
      </c>
      <c r="K500" s="128">
        <v>0</v>
      </c>
      <c r="L500" s="120">
        <v>0</v>
      </c>
      <c r="M500" s="103">
        <v>621.4</v>
      </c>
      <c r="N500" s="103">
        <v>4949743.33</v>
      </c>
      <c r="O500" s="120">
        <v>0</v>
      </c>
      <c r="P500" s="120">
        <v>0</v>
      </c>
      <c r="Q500" s="120">
        <v>0</v>
      </c>
      <c r="R500" s="120">
        <v>0</v>
      </c>
      <c r="S500" s="120">
        <v>0</v>
      </c>
      <c r="T500" s="120">
        <v>0</v>
      </c>
      <c r="U500" s="120">
        <v>0</v>
      </c>
      <c r="V500" s="120">
        <v>0</v>
      </c>
      <c r="W500" s="120">
        <v>0</v>
      </c>
      <c r="X500" s="120">
        <v>0</v>
      </c>
      <c r="Y500" s="120">
        <v>0</v>
      </c>
      <c r="Z500" s="120">
        <v>0</v>
      </c>
      <c r="AA500" s="120">
        <v>0</v>
      </c>
      <c r="AB500" s="120">
        <v>0</v>
      </c>
      <c r="AC500" s="103">
        <f t="shared" si="172"/>
        <v>105924.51</v>
      </c>
      <c r="AD500" s="103">
        <v>180000</v>
      </c>
      <c r="AE500" s="120">
        <v>0</v>
      </c>
      <c r="AF500" s="93">
        <v>2024</v>
      </c>
      <c r="AG500" s="93">
        <v>2024</v>
      </c>
      <c r="AH500" s="93">
        <v>2024</v>
      </c>
      <c r="AI500" s="107"/>
      <c r="AJ500" s="107"/>
      <c r="AK500" s="107"/>
      <c r="AL500" s="107"/>
      <c r="AM500" s="108" t="s">
        <v>16956</v>
      </c>
      <c r="AN500" s="108" t="s">
        <v>16972</v>
      </c>
      <c r="AO500" s="108"/>
      <c r="AP500" s="108" t="s">
        <v>16958</v>
      </c>
      <c r="AQ500" s="108" t="s">
        <v>16969</v>
      </c>
      <c r="AR500" s="108" t="s">
        <v>16967</v>
      </c>
      <c r="AS500" s="108"/>
      <c r="AT500" s="108"/>
      <c r="AU500" s="108"/>
      <c r="AV500" s="108"/>
      <c r="AW500" s="108">
        <v>1964</v>
      </c>
      <c r="AX500" s="109">
        <v>1701.07</v>
      </c>
      <c r="AY500" s="109">
        <v>621.46</v>
      </c>
      <c r="AZ500" s="108" t="s">
        <v>2968</v>
      </c>
      <c r="BA500" s="108">
        <v>2010</v>
      </c>
      <c r="BB500" s="110"/>
      <c r="BC500" s="111">
        <f t="shared" ref="BC500:BC538" si="173">AY500-M500</f>
        <v>6.0000000000059117E-2</v>
      </c>
      <c r="CH500" s="105">
        <f t="shared" si="169"/>
        <v>-2.3283064365386963E-10</v>
      </c>
    </row>
    <row r="501" spans="1:86" x14ac:dyDescent="0.3">
      <c r="A501" s="79">
        <v>1</v>
      </c>
      <c r="B501" s="112">
        <f>SUBTOTAL(9,$A$421:A501)</f>
        <v>77</v>
      </c>
      <c r="C501" s="118" t="s">
        <v>542</v>
      </c>
      <c r="D501" s="103">
        <f t="shared" si="171"/>
        <v>4465568</v>
      </c>
      <c r="E501" s="120">
        <v>0</v>
      </c>
      <c r="F501" s="120">
        <v>0</v>
      </c>
      <c r="G501" s="120">
        <v>0</v>
      </c>
      <c r="H501" s="120">
        <v>0</v>
      </c>
      <c r="I501" s="120">
        <v>0</v>
      </c>
      <c r="J501" s="120">
        <v>0</v>
      </c>
      <c r="K501" s="128">
        <v>0</v>
      </c>
      <c r="L501" s="120">
        <v>0</v>
      </c>
      <c r="M501" s="103">
        <v>530</v>
      </c>
      <c r="N501" s="103">
        <v>4195778.34</v>
      </c>
      <c r="O501" s="120">
        <v>0</v>
      </c>
      <c r="P501" s="120">
        <v>0</v>
      </c>
      <c r="Q501" s="120">
        <v>0</v>
      </c>
      <c r="R501" s="120">
        <v>0</v>
      </c>
      <c r="S501" s="120">
        <v>0</v>
      </c>
      <c r="T501" s="120">
        <v>0</v>
      </c>
      <c r="U501" s="120">
        <v>0</v>
      </c>
      <c r="V501" s="120">
        <v>0</v>
      </c>
      <c r="W501" s="120">
        <v>0</v>
      </c>
      <c r="X501" s="120">
        <v>0</v>
      </c>
      <c r="Y501" s="120">
        <v>0</v>
      </c>
      <c r="Z501" s="120">
        <v>0</v>
      </c>
      <c r="AA501" s="120">
        <v>0</v>
      </c>
      <c r="AB501" s="120">
        <v>0</v>
      </c>
      <c r="AC501" s="103">
        <f t="shared" si="172"/>
        <v>89789.66</v>
      </c>
      <c r="AD501" s="103">
        <v>180000</v>
      </c>
      <c r="AE501" s="120">
        <v>0</v>
      </c>
      <c r="AF501" s="93">
        <v>2024</v>
      </c>
      <c r="AG501" s="93">
        <v>2024</v>
      </c>
      <c r="AH501" s="93">
        <v>2024</v>
      </c>
      <c r="AI501" s="107"/>
      <c r="AJ501" s="107"/>
      <c r="AK501" s="107"/>
      <c r="AL501" s="107"/>
      <c r="AM501" s="108" t="s">
        <v>16956</v>
      </c>
      <c r="AN501" s="108" t="s">
        <v>16976</v>
      </c>
      <c r="AO501" s="108">
        <v>0</v>
      </c>
      <c r="AP501" s="108" t="s">
        <v>16965</v>
      </c>
      <c r="AQ501" s="108" t="s">
        <v>16961</v>
      </c>
      <c r="AR501" s="108" t="s">
        <v>16956</v>
      </c>
      <c r="AS501" s="108"/>
      <c r="AT501" s="108"/>
      <c r="AU501" s="108"/>
      <c r="AV501" s="108"/>
      <c r="AW501" s="108" t="s">
        <v>638</v>
      </c>
      <c r="AX501" s="109">
        <v>2498.58</v>
      </c>
      <c r="AY501" s="109">
        <v>489.94</v>
      </c>
      <c r="AZ501" s="108" t="s">
        <v>2968</v>
      </c>
      <c r="BA501" s="108" t="s">
        <v>1344</v>
      </c>
      <c r="BB501" s="110"/>
      <c r="BC501" s="111">
        <f t="shared" si="173"/>
        <v>-40.06</v>
      </c>
      <c r="BJ501" s="79" t="e">
        <f>VLOOKUP(C501,BM:BO,3,FALSE)</f>
        <v>#N/A</v>
      </c>
      <c r="BM501" s="79" t="s">
        <v>3836</v>
      </c>
      <c r="BN501" s="79" t="s">
        <v>3206</v>
      </c>
      <c r="BO501" s="79" t="s">
        <v>3837</v>
      </c>
      <c r="BU501" s="79" t="s">
        <v>3836</v>
      </c>
      <c r="BV501" s="79" t="s">
        <v>3206</v>
      </c>
      <c r="BW501" s="79" t="s">
        <v>3837</v>
      </c>
      <c r="CH501" s="105">
        <f t="shared" si="169"/>
        <v>1.4551915228366852E-10</v>
      </c>
    </row>
    <row r="502" spans="1:86" x14ac:dyDescent="0.3">
      <c r="A502" s="79">
        <v>1</v>
      </c>
      <c r="B502" s="112">
        <f>SUBTOTAL(9,$A$421:A502)</f>
        <v>78</v>
      </c>
      <c r="C502" s="118" t="s">
        <v>543</v>
      </c>
      <c r="D502" s="103">
        <f t="shared" si="171"/>
        <v>10455000</v>
      </c>
      <c r="E502" s="120">
        <v>0</v>
      </c>
      <c r="F502" s="120">
        <v>0</v>
      </c>
      <c r="G502" s="120">
        <v>0</v>
      </c>
      <c r="H502" s="120">
        <v>0</v>
      </c>
      <c r="I502" s="120">
        <v>0</v>
      </c>
      <c r="J502" s="120">
        <v>0</v>
      </c>
      <c r="K502" s="128">
        <v>0</v>
      </c>
      <c r="L502" s="120">
        <v>0</v>
      </c>
      <c r="M502" s="103">
        <v>1230</v>
      </c>
      <c r="N502" s="103">
        <v>10040140.98</v>
      </c>
      <c r="O502" s="120">
        <v>0</v>
      </c>
      <c r="P502" s="120">
        <v>0</v>
      </c>
      <c r="Q502" s="120">
        <v>0</v>
      </c>
      <c r="R502" s="120">
        <v>0</v>
      </c>
      <c r="S502" s="120">
        <v>0</v>
      </c>
      <c r="T502" s="120">
        <v>0</v>
      </c>
      <c r="U502" s="120">
        <v>0</v>
      </c>
      <c r="V502" s="120">
        <v>0</v>
      </c>
      <c r="W502" s="120">
        <v>0</v>
      </c>
      <c r="X502" s="120">
        <v>0</v>
      </c>
      <c r="Y502" s="120">
        <v>0</v>
      </c>
      <c r="Z502" s="120">
        <v>0</v>
      </c>
      <c r="AA502" s="120">
        <v>0</v>
      </c>
      <c r="AB502" s="120">
        <v>0</v>
      </c>
      <c r="AC502" s="103">
        <f t="shared" si="172"/>
        <v>214859.02</v>
      </c>
      <c r="AD502" s="120">
        <v>200000</v>
      </c>
      <c r="AE502" s="120">
        <v>0</v>
      </c>
      <c r="AF502" s="93">
        <v>2024</v>
      </c>
      <c r="AG502" s="93">
        <v>2024</v>
      </c>
      <c r="AH502" s="93">
        <v>2024</v>
      </c>
      <c r="AI502" s="107"/>
      <c r="AJ502" s="107"/>
      <c r="AK502" s="107"/>
      <c r="AL502" s="107"/>
      <c r="AM502" s="108" t="s">
        <v>16957</v>
      </c>
      <c r="AN502" s="108" t="s">
        <v>16959</v>
      </c>
      <c r="AO502" s="108">
        <v>0</v>
      </c>
      <c r="AP502" s="108" t="s">
        <v>16967</v>
      </c>
      <c r="AQ502" s="108" t="s">
        <v>16971</v>
      </c>
      <c r="AR502" s="108" t="s">
        <v>16967</v>
      </c>
      <c r="AS502" s="108"/>
      <c r="AT502" s="108"/>
      <c r="AU502" s="108"/>
      <c r="AV502" s="108"/>
      <c r="AW502" s="108" t="s">
        <v>928</v>
      </c>
      <c r="AX502" s="109">
        <v>5763.67</v>
      </c>
      <c r="AY502" s="109">
        <v>1406.99</v>
      </c>
      <c r="AZ502" s="108" t="s">
        <v>2993</v>
      </c>
      <c r="BA502" s="108" t="s">
        <v>17015</v>
      </c>
      <c r="BB502" s="110"/>
      <c r="BC502" s="111">
        <f t="shared" si="173"/>
        <v>176.99</v>
      </c>
      <c r="BJ502" s="79" t="str">
        <f>VLOOKUP(C502,BM:BO,3,FALSE)</f>
        <v>нет данных</v>
      </c>
      <c r="BM502" s="79" t="s">
        <v>3838</v>
      </c>
      <c r="BN502" s="79" t="s">
        <v>3009</v>
      </c>
      <c r="BO502" s="79" t="s">
        <v>3839</v>
      </c>
      <c r="BU502" s="79" t="s">
        <v>3838</v>
      </c>
      <c r="BV502" s="79" t="s">
        <v>3009</v>
      </c>
      <c r="BW502" s="79" t="s">
        <v>3839</v>
      </c>
      <c r="CH502" s="105">
        <f t="shared" si="169"/>
        <v>-4.3655745685100555E-10</v>
      </c>
    </row>
    <row r="503" spans="1:86" x14ac:dyDescent="0.3">
      <c r="A503" s="79">
        <v>1</v>
      </c>
      <c r="B503" s="112">
        <f>SUBTOTAL(9,$A$421:A503)</f>
        <v>79</v>
      </c>
      <c r="C503" s="118" t="s">
        <v>544</v>
      </c>
      <c r="D503" s="103">
        <f t="shared" si="171"/>
        <v>10053425.92</v>
      </c>
      <c r="E503" s="120">
        <v>0</v>
      </c>
      <c r="F503" s="120">
        <v>0</v>
      </c>
      <c r="G503" s="120">
        <v>0</v>
      </c>
      <c r="H503" s="120">
        <v>0</v>
      </c>
      <c r="I503" s="120">
        <v>0</v>
      </c>
      <c r="J503" s="120">
        <v>0</v>
      </c>
      <c r="K503" s="128">
        <v>0</v>
      </c>
      <c r="L503" s="120">
        <v>0</v>
      </c>
      <c r="M503" s="103">
        <v>1193.2</v>
      </c>
      <c r="N503" s="103">
        <v>9646980.5399999991</v>
      </c>
      <c r="O503" s="120">
        <v>0</v>
      </c>
      <c r="P503" s="120">
        <v>0</v>
      </c>
      <c r="Q503" s="120">
        <v>0</v>
      </c>
      <c r="R503" s="120">
        <v>0</v>
      </c>
      <c r="S503" s="120">
        <v>0</v>
      </c>
      <c r="T503" s="120">
        <v>0</v>
      </c>
      <c r="U503" s="120">
        <v>0</v>
      </c>
      <c r="V503" s="120">
        <v>0</v>
      </c>
      <c r="W503" s="120">
        <v>0</v>
      </c>
      <c r="X503" s="120">
        <v>0</v>
      </c>
      <c r="Y503" s="120">
        <v>0</v>
      </c>
      <c r="Z503" s="120">
        <v>0</v>
      </c>
      <c r="AA503" s="120">
        <v>0</v>
      </c>
      <c r="AB503" s="120">
        <v>0</v>
      </c>
      <c r="AC503" s="103">
        <f t="shared" si="172"/>
        <v>206445.38</v>
      </c>
      <c r="AD503" s="120">
        <v>200000</v>
      </c>
      <c r="AE503" s="120">
        <v>0</v>
      </c>
      <c r="AF503" s="93">
        <v>2024</v>
      </c>
      <c r="AG503" s="93">
        <v>2024</v>
      </c>
      <c r="AH503" s="93">
        <v>2024</v>
      </c>
      <c r="AI503" s="107"/>
      <c r="AJ503" s="107"/>
      <c r="AK503" s="107"/>
      <c r="AL503" s="107"/>
      <c r="AM503" s="108" t="s">
        <v>16956</v>
      </c>
      <c r="AN503" s="108" t="s">
        <v>16972</v>
      </c>
      <c r="AO503" s="108">
        <v>0</v>
      </c>
      <c r="AP503" s="108" t="s">
        <v>16977</v>
      </c>
      <c r="AQ503" s="108" t="s">
        <v>16969</v>
      </c>
      <c r="AR503" s="108" t="s">
        <v>16967</v>
      </c>
      <c r="AS503" s="108"/>
      <c r="AT503" s="108"/>
      <c r="AU503" s="108"/>
      <c r="AV503" s="108"/>
      <c r="AW503" s="108" t="s">
        <v>621</v>
      </c>
      <c r="AX503" s="109">
        <v>3399.17</v>
      </c>
      <c r="AY503" s="109">
        <v>1193.2</v>
      </c>
      <c r="AZ503" s="108" t="s">
        <v>2968</v>
      </c>
      <c r="BA503" s="108" t="s">
        <v>17015</v>
      </c>
      <c r="BB503" s="110"/>
      <c r="BC503" s="111">
        <f t="shared" si="173"/>
        <v>0</v>
      </c>
      <c r="BJ503" s="79" t="str">
        <f>VLOOKUP(C503,BM:BO,3,FALSE)</f>
        <v>874.900</v>
      </c>
      <c r="BM503" s="79" t="s">
        <v>3840</v>
      </c>
      <c r="BN503" s="79" t="s">
        <v>2981</v>
      </c>
      <c r="BO503" s="79" t="s">
        <v>3841</v>
      </c>
      <c r="BU503" s="79" t="s">
        <v>3840</v>
      </c>
      <c r="BV503" s="79" t="s">
        <v>2981</v>
      </c>
      <c r="BW503" s="79" t="s">
        <v>3841</v>
      </c>
      <c r="CH503" s="105">
        <f t="shared" si="169"/>
        <v>8.149072527885437E-10</v>
      </c>
    </row>
    <row r="504" spans="1:86" x14ac:dyDescent="0.3">
      <c r="A504" s="79">
        <v>1</v>
      </c>
      <c r="B504" s="112">
        <f>SUBTOTAL(9,$A$421:A504)</f>
        <v>80</v>
      </c>
      <c r="C504" s="118" t="s">
        <v>545</v>
      </c>
      <c r="D504" s="103">
        <f t="shared" si="171"/>
        <v>10616256</v>
      </c>
      <c r="E504" s="120">
        <v>0</v>
      </c>
      <c r="F504" s="120">
        <v>0</v>
      </c>
      <c r="G504" s="120">
        <v>0</v>
      </c>
      <c r="H504" s="120">
        <v>0</v>
      </c>
      <c r="I504" s="120">
        <v>0</v>
      </c>
      <c r="J504" s="120">
        <v>0</v>
      </c>
      <c r="K504" s="128">
        <v>0</v>
      </c>
      <c r="L504" s="120">
        <v>0</v>
      </c>
      <c r="M504" s="103">
        <v>1260</v>
      </c>
      <c r="N504" s="103">
        <v>10198018.41</v>
      </c>
      <c r="O504" s="120">
        <v>0</v>
      </c>
      <c r="P504" s="120">
        <v>0</v>
      </c>
      <c r="Q504" s="120">
        <v>0</v>
      </c>
      <c r="R504" s="120">
        <v>0</v>
      </c>
      <c r="S504" s="120">
        <v>0</v>
      </c>
      <c r="T504" s="120">
        <v>0</v>
      </c>
      <c r="U504" s="120">
        <v>0</v>
      </c>
      <c r="V504" s="120">
        <v>0</v>
      </c>
      <c r="W504" s="120">
        <v>0</v>
      </c>
      <c r="X504" s="120">
        <v>0</v>
      </c>
      <c r="Y504" s="120">
        <v>0</v>
      </c>
      <c r="Z504" s="120">
        <v>0</v>
      </c>
      <c r="AA504" s="120">
        <v>0</v>
      </c>
      <c r="AB504" s="120">
        <v>0</v>
      </c>
      <c r="AC504" s="103">
        <f t="shared" si="172"/>
        <v>218237.59</v>
      </c>
      <c r="AD504" s="120">
        <v>200000</v>
      </c>
      <c r="AE504" s="120">
        <v>0</v>
      </c>
      <c r="AF504" s="93">
        <v>2024</v>
      </c>
      <c r="AG504" s="93">
        <v>2024</v>
      </c>
      <c r="AH504" s="93">
        <v>2024</v>
      </c>
      <c r="AI504" s="107"/>
      <c r="AJ504" s="107"/>
      <c r="AK504" s="107"/>
      <c r="AL504" s="107"/>
      <c r="AM504" s="108" t="s">
        <v>16963</v>
      </c>
      <c r="AN504" s="108" t="s">
        <v>16958</v>
      </c>
      <c r="AO504" s="108">
        <v>0</v>
      </c>
      <c r="AP504" s="108" t="s">
        <v>16977</v>
      </c>
      <c r="AQ504" s="108" t="s">
        <v>16975</v>
      </c>
      <c r="AR504" s="108" t="s">
        <v>16967</v>
      </c>
      <c r="AS504" s="108"/>
      <c r="AT504" s="108"/>
      <c r="AU504" s="108"/>
      <c r="AV504" s="108"/>
      <c r="AW504" s="108" t="s">
        <v>619</v>
      </c>
      <c r="AX504" s="109">
        <v>4152</v>
      </c>
      <c r="AY504" s="109">
        <v>1166.0999999999999</v>
      </c>
      <c r="AZ504" s="108" t="s">
        <v>2968</v>
      </c>
      <c r="BA504" s="108" t="s">
        <v>17015</v>
      </c>
      <c r="BB504" s="110"/>
      <c r="BC504" s="111">
        <f t="shared" si="173"/>
        <v>-93.900000000000091</v>
      </c>
      <c r="BJ504" s="79" t="str">
        <f>VLOOKUP(C504,BM:BO,3,FALSE)</f>
        <v>нет данных</v>
      </c>
      <c r="BM504" s="79" t="s">
        <v>563</v>
      </c>
      <c r="BN504" s="79" t="s">
        <v>657</v>
      </c>
      <c r="BO504" s="79" t="s">
        <v>3771</v>
      </c>
      <c r="BU504" s="79" t="s">
        <v>563</v>
      </c>
      <c r="BV504" s="79" t="s">
        <v>657</v>
      </c>
      <c r="BW504" s="79" t="s">
        <v>3771</v>
      </c>
      <c r="CH504" s="105">
        <f t="shared" si="169"/>
        <v>-1.4551915228366852E-10</v>
      </c>
    </row>
    <row r="505" spans="1:86" x14ac:dyDescent="0.3">
      <c r="A505" s="79">
        <v>1</v>
      </c>
      <c r="B505" s="112">
        <f>SUBTOTAL(9,$A$421:A505)</f>
        <v>81</v>
      </c>
      <c r="C505" s="118" t="s">
        <v>546</v>
      </c>
      <c r="D505" s="103">
        <f t="shared" si="171"/>
        <v>7333375</v>
      </c>
      <c r="E505" s="120">
        <v>0</v>
      </c>
      <c r="F505" s="120">
        <v>0</v>
      </c>
      <c r="G505" s="120">
        <v>0</v>
      </c>
      <c r="H505" s="120">
        <v>0</v>
      </c>
      <c r="I505" s="120">
        <v>0</v>
      </c>
      <c r="J505" s="120">
        <v>0</v>
      </c>
      <c r="K505" s="128">
        <v>0</v>
      </c>
      <c r="L505" s="120">
        <v>0</v>
      </c>
      <c r="M505" s="103">
        <v>862.75</v>
      </c>
      <c r="N505" s="103">
        <v>7003500.0999999996</v>
      </c>
      <c r="O505" s="120">
        <v>0</v>
      </c>
      <c r="P505" s="120">
        <v>0</v>
      </c>
      <c r="Q505" s="120">
        <v>0</v>
      </c>
      <c r="R505" s="120">
        <v>0</v>
      </c>
      <c r="S505" s="120">
        <v>0</v>
      </c>
      <c r="T505" s="120">
        <v>0</v>
      </c>
      <c r="U505" s="120">
        <v>0</v>
      </c>
      <c r="V505" s="120">
        <v>0</v>
      </c>
      <c r="W505" s="120">
        <v>0</v>
      </c>
      <c r="X505" s="120">
        <v>0</v>
      </c>
      <c r="Y505" s="120">
        <v>0</v>
      </c>
      <c r="Z505" s="120">
        <v>0</v>
      </c>
      <c r="AA505" s="120">
        <v>0</v>
      </c>
      <c r="AB505" s="120">
        <v>0</v>
      </c>
      <c r="AC505" s="103">
        <f t="shared" si="172"/>
        <v>149874.9</v>
      </c>
      <c r="AD505" s="103">
        <v>180000</v>
      </c>
      <c r="AE505" s="120">
        <v>0</v>
      </c>
      <c r="AF505" s="93">
        <v>2024</v>
      </c>
      <c r="AG505" s="93">
        <v>2024</v>
      </c>
      <c r="AH505" s="93">
        <v>2024</v>
      </c>
      <c r="AI505" s="107"/>
      <c r="AJ505" s="107"/>
      <c r="AK505" s="107"/>
      <c r="AL505" s="107"/>
      <c r="AM505" s="108" t="s">
        <v>16972</v>
      </c>
      <c r="AN505" s="108" t="s">
        <v>16963</v>
      </c>
      <c r="AO505" s="108">
        <v>0</v>
      </c>
      <c r="AP505" s="108" t="s">
        <v>16974</v>
      </c>
      <c r="AQ505" s="108" t="s">
        <v>16975</v>
      </c>
      <c r="AR505" s="108" t="s">
        <v>16967</v>
      </c>
      <c r="AS505" s="108"/>
      <c r="AT505" s="108"/>
      <c r="AU505" s="108"/>
      <c r="AV505" s="108"/>
      <c r="AW505" s="108" t="s">
        <v>780</v>
      </c>
      <c r="AX505" s="109">
        <v>3021.6</v>
      </c>
      <c r="AY505" s="109">
        <v>963</v>
      </c>
      <c r="AZ505" s="108" t="s">
        <v>2993</v>
      </c>
      <c r="BA505" s="108" t="s">
        <v>17015</v>
      </c>
      <c r="BB505" s="110"/>
      <c r="BC505" s="111">
        <f t="shared" si="173"/>
        <v>100.25</v>
      </c>
      <c r="BJ505" s="79" t="str">
        <f>VLOOKUP(C505,BM:BO,3,FALSE)</f>
        <v>нет данных</v>
      </c>
      <c r="BM505" s="79" t="s">
        <v>3842</v>
      </c>
      <c r="BN505" s="79" t="s">
        <v>1274</v>
      </c>
      <c r="BO505" s="79" t="s">
        <v>3844</v>
      </c>
      <c r="BU505" s="79" t="s">
        <v>3842</v>
      </c>
      <c r="BV505" s="79" t="s">
        <v>1274</v>
      </c>
      <c r="BW505" s="79" t="s">
        <v>3844</v>
      </c>
      <c r="CH505" s="105">
        <f t="shared" si="169"/>
        <v>3.7834979593753815E-10</v>
      </c>
    </row>
    <row r="506" spans="1:86" ht="20.25" customHeight="1" x14ac:dyDescent="0.3">
      <c r="A506" s="79">
        <v>1</v>
      </c>
      <c r="B506" s="112">
        <f>SUBTOTAL(9,$A$421:A506)</f>
        <v>82</v>
      </c>
      <c r="C506" s="118" t="s">
        <v>548</v>
      </c>
      <c r="D506" s="103">
        <f t="shared" si="171"/>
        <v>8160000</v>
      </c>
      <c r="E506" s="120">
        <v>0</v>
      </c>
      <c r="F506" s="120">
        <v>0</v>
      </c>
      <c r="G506" s="120">
        <v>0</v>
      </c>
      <c r="H506" s="120">
        <v>0</v>
      </c>
      <c r="I506" s="120">
        <v>0</v>
      </c>
      <c r="J506" s="120">
        <v>0</v>
      </c>
      <c r="K506" s="128">
        <v>0</v>
      </c>
      <c r="L506" s="120">
        <v>0</v>
      </c>
      <c r="M506" s="103">
        <v>960</v>
      </c>
      <c r="N506" s="103">
        <v>7812805.9500000002</v>
      </c>
      <c r="O506" s="120">
        <v>0</v>
      </c>
      <c r="P506" s="120">
        <v>0</v>
      </c>
      <c r="Q506" s="120">
        <v>0</v>
      </c>
      <c r="R506" s="120">
        <v>0</v>
      </c>
      <c r="S506" s="120">
        <v>0</v>
      </c>
      <c r="T506" s="120">
        <v>0</v>
      </c>
      <c r="U506" s="120">
        <v>0</v>
      </c>
      <c r="V506" s="120">
        <v>0</v>
      </c>
      <c r="W506" s="120">
        <v>0</v>
      </c>
      <c r="X506" s="120">
        <v>0</v>
      </c>
      <c r="Y506" s="120">
        <v>0</v>
      </c>
      <c r="Z506" s="120">
        <v>0</v>
      </c>
      <c r="AA506" s="120">
        <v>0</v>
      </c>
      <c r="AB506" s="120">
        <v>0</v>
      </c>
      <c r="AC506" s="103">
        <f t="shared" si="172"/>
        <v>167194.04999999999</v>
      </c>
      <c r="AD506" s="103">
        <v>180000</v>
      </c>
      <c r="AE506" s="120">
        <v>0</v>
      </c>
      <c r="AF506" s="93">
        <v>2024</v>
      </c>
      <c r="AG506" s="93">
        <v>2024</v>
      </c>
      <c r="AH506" s="93">
        <v>2024</v>
      </c>
      <c r="AI506" s="107"/>
      <c r="AJ506" s="107"/>
      <c r="AK506" s="107"/>
      <c r="AL506" s="107"/>
      <c r="AM506" s="108" t="s">
        <v>16957</v>
      </c>
      <c r="AN506" s="108" t="s">
        <v>16959</v>
      </c>
      <c r="AO506" s="108">
        <v>0</v>
      </c>
      <c r="AP506" s="108" t="s">
        <v>16969</v>
      </c>
      <c r="AQ506" s="108" t="s">
        <v>16971</v>
      </c>
      <c r="AR506" s="108" t="s">
        <v>16967</v>
      </c>
      <c r="AS506" s="108"/>
      <c r="AT506" s="108"/>
      <c r="AU506" s="108"/>
      <c r="AV506" s="108"/>
      <c r="AW506" s="108" t="s">
        <v>616</v>
      </c>
      <c r="AX506" s="109">
        <v>3637.93</v>
      </c>
      <c r="AY506" s="109">
        <v>943</v>
      </c>
      <c r="AZ506" s="108" t="s">
        <v>3043</v>
      </c>
      <c r="BA506" s="108" t="s">
        <v>17015</v>
      </c>
      <c r="BB506" s="110"/>
      <c r="BC506" s="111">
        <f t="shared" si="173"/>
        <v>-17</v>
      </c>
      <c r="BJ506" s="79" t="str">
        <f>VLOOKUP(C506,BM:BO,3,FALSE)</f>
        <v>943.000</v>
      </c>
      <c r="BM506" s="79" t="s">
        <v>3845</v>
      </c>
      <c r="BN506" s="79" t="s">
        <v>663</v>
      </c>
      <c r="BO506" s="79" t="s">
        <v>3846</v>
      </c>
      <c r="BU506" s="79" t="s">
        <v>3845</v>
      </c>
      <c r="BV506" s="79" t="s">
        <v>663</v>
      </c>
      <c r="BW506" s="79" t="s">
        <v>3846</v>
      </c>
      <c r="CH506" s="105">
        <f t="shared" si="169"/>
        <v>-1.7462298274040222E-10</v>
      </c>
    </row>
    <row r="507" spans="1:86" x14ac:dyDescent="0.3">
      <c r="A507" s="79">
        <v>1</v>
      </c>
      <c r="B507" s="112">
        <f>SUBTOTAL(9,$A$421:A507)</f>
        <v>83</v>
      </c>
      <c r="C507" s="118" t="s">
        <v>516</v>
      </c>
      <c r="D507" s="103">
        <f>E507+F507+G507+H507+I507+J507+L507+N507+P507+R507+T507+U507+V507+W507+X507+Y507+Z507+AA507+AB507+AC507+AD507+AE507</f>
        <v>6054944</v>
      </c>
      <c r="E507" s="120">
        <v>0</v>
      </c>
      <c r="F507" s="120">
        <v>0</v>
      </c>
      <c r="G507" s="120">
        <v>0</v>
      </c>
      <c r="H507" s="120">
        <v>0</v>
      </c>
      <c r="I507" s="120">
        <v>0</v>
      </c>
      <c r="J507" s="120">
        <v>0</v>
      </c>
      <c r="K507" s="133">
        <v>0</v>
      </c>
      <c r="L507" s="134">
        <v>0</v>
      </c>
      <c r="M507" s="136">
        <v>740</v>
      </c>
      <c r="N507" s="103">
        <v>5928083.0199999996</v>
      </c>
      <c r="O507" s="120">
        <v>0</v>
      </c>
      <c r="P507" s="120">
        <v>0</v>
      </c>
      <c r="Q507" s="103">
        <v>0</v>
      </c>
      <c r="R507" s="103">
        <v>0</v>
      </c>
      <c r="S507" s="120">
        <v>0</v>
      </c>
      <c r="T507" s="120">
        <v>0</v>
      </c>
      <c r="U507" s="120">
        <v>0</v>
      </c>
      <c r="V507" s="120">
        <v>0</v>
      </c>
      <c r="W507" s="120">
        <v>0</v>
      </c>
      <c r="X507" s="120">
        <v>0</v>
      </c>
      <c r="Y507" s="120">
        <v>0</v>
      </c>
      <c r="Z507" s="120">
        <v>0</v>
      </c>
      <c r="AA507" s="120">
        <v>0</v>
      </c>
      <c r="AB507" s="120">
        <v>0</v>
      </c>
      <c r="AC507" s="103">
        <f>ROUND(N507*2.14%,2)</f>
        <v>126860.98</v>
      </c>
      <c r="AD507" s="103">
        <v>0</v>
      </c>
      <c r="AE507" s="120">
        <v>0</v>
      </c>
      <c r="AF507" s="93" t="s">
        <v>17055</v>
      </c>
      <c r="AG507" s="93">
        <v>2024</v>
      </c>
      <c r="AH507" s="93">
        <v>2024</v>
      </c>
      <c r="AI507" s="107"/>
      <c r="AJ507" s="107"/>
      <c r="AK507" s="107"/>
      <c r="AL507" s="107"/>
      <c r="AM507" s="108" t="s">
        <v>16973</v>
      </c>
      <c r="AN507" s="108" t="s">
        <v>16974</v>
      </c>
      <c r="AO507" s="108">
        <v>0</v>
      </c>
      <c r="AP507" s="108" t="s">
        <v>16959</v>
      </c>
      <c r="AQ507" s="108" t="s">
        <v>16967</v>
      </c>
      <c r="AR507" s="108" t="s">
        <v>16967</v>
      </c>
      <c r="AS507" s="108"/>
      <c r="AT507" s="108"/>
      <c r="AU507" s="108"/>
      <c r="AV507" s="108"/>
      <c r="AW507" s="108" t="s">
        <v>2224</v>
      </c>
      <c r="AX507" s="109">
        <v>1159.1300000000001</v>
      </c>
      <c r="AY507" s="109">
        <v>650</v>
      </c>
      <c r="AZ507" s="108" t="s">
        <v>2968</v>
      </c>
      <c r="BA507" s="108" t="s">
        <v>17015</v>
      </c>
      <c r="BB507" s="110"/>
      <c r="BC507" s="111">
        <f>AY507-M507</f>
        <v>-90</v>
      </c>
      <c r="BJ507" s="79" t="str">
        <f>VLOOKUP(C507,BM:BO,3,FALSE)</f>
        <v>886.900</v>
      </c>
      <c r="BM507" s="79" t="s">
        <v>3790</v>
      </c>
      <c r="BN507" s="79" t="s">
        <v>1141</v>
      </c>
      <c r="BO507" s="79" t="s">
        <v>3791</v>
      </c>
      <c r="BU507" s="79" t="s">
        <v>3790</v>
      </c>
      <c r="BV507" s="79" t="s">
        <v>1141</v>
      </c>
      <c r="BW507" s="79" t="s">
        <v>3791</v>
      </c>
      <c r="CH507" s="105">
        <f>D507-E507-F507-G507-H507-I507-J507-L507-N507-P507-R507-T507-U507-V507-W507-X507-Y507-Z507-AA507-AB507-AC507-AD507-AE507</f>
        <v>4.5110937207937241E-10</v>
      </c>
    </row>
    <row r="508" spans="1:86" x14ac:dyDescent="0.3">
      <c r="B508" s="106" t="s">
        <v>534</v>
      </c>
      <c r="C508" s="106"/>
      <c r="D508" s="102">
        <f>SUM(D509:D511)</f>
        <v>14682262.560000001</v>
      </c>
      <c r="E508" s="103">
        <f t="shared" ref="E508:AE508" si="174">SUM(E509:E511)</f>
        <v>0</v>
      </c>
      <c r="F508" s="103">
        <f t="shared" si="174"/>
        <v>0</v>
      </c>
      <c r="G508" s="103">
        <f t="shared" si="174"/>
        <v>0</v>
      </c>
      <c r="H508" s="103">
        <f t="shared" si="174"/>
        <v>0</v>
      </c>
      <c r="I508" s="103">
        <f t="shared" si="174"/>
        <v>0</v>
      </c>
      <c r="J508" s="103">
        <f t="shared" si="174"/>
        <v>0</v>
      </c>
      <c r="K508" s="104">
        <f t="shared" si="174"/>
        <v>0</v>
      </c>
      <c r="L508" s="103">
        <f t="shared" si="174"/>
        <v>0</v>
      </c>
      <c r="M508" s="103">
        <f t="shared" si="174"/>
        <v>1751.1</v>
      </c>
      <c r="N508" s="103">
        <f t="shared" si="174"/>
        <v>14031978.23</v>
      </c>
      <c r="O508" s="103">
        <f t="shared" si="174"/>
        <v>0</v>
      </c>
      <c r="P508" s="103">
        <f t="shared" si="174"/>
        <v>0</v>
      </c>
      <c r="Q508" s="103">
        <f t="shared" si="174"/>
        <v>0</v>
      </c>
      <c r="R508" s="103">
        <f t="shared" si="174"/>
        <v>0</v>
      </c>
      <c r="S508" s="103">
        <f t="shared" si="174"/>
        <v>0</v>
      </c>
      <c r="T508" s="103">
        <f t="shared" si="174"/>
        <v>0</v>
      </c>
      <c r="U508" s="103">
        <f t="shared" si="174"/>
        <v>0</v>
      </c>
      <c r="V508" s="103">
        <f t="shared" si="174"/>
        <v>0</v>
      </c>
      <c r="W508" s="103">
        <f t="shared" si="174"/>
        <v>0</v>
      </c>
      <c r="X508" s="103">
        <f t="shared" si="174"/>
        <v>0</v>
      </c>
      <c r="Y508" s="103">
        <f t="shared" si="174"/>
        <v>0</v>
      </c>
      <c r="Z508" s="103">
        <f t="shared" si="174"/>
        <v>0</v>
      </c>
      <c r="AA508" s="103">
        <f t="shared" si="174"/>
        <v>0</v>
      </c>
      <c r="AB508" s="103">
        <f t="shared" si="174"/>
        <v>0</v>
      </c>
      <c r="AC508" s="103">
        <f t="shared" si="174"/>
        <v>300284.33</v>
      </c>
      <c r="AD508" s="103">
        <f t="shared" si="174"/>
        <v>350000</v>
      </c>
      <c r="AE508" s="103">
        <f t="shared" si="174"/>
        <v>0</v>
      </c>
      <c r="AF508" s="93" t="s">
        <v>17029</v>
      </c>
      <c r="AG508" s="93" t="s">
        <v>17029</v>
      </c>
      <c r="AH508" s="93" t="s">
        <v>17029</v>
      </c>
      <c r="AI508" s="107"/>
      <c r="AJ508" s="107"/>
      <c r="AK508" s="107"/>
      <c r="AL508" s="107"/>
      <c r="AM508" s="108"/>
      <c r="AN508" s="108"/>
      <c r="AO508" s="108"/>
      <c r="AP508" s="108"/>
      <c r="AQ508" s="108"/>
      <c r="AR508" s="108"/>
      <c r="AS508" s="108"/>
      <c r="AT508" s="108"/>
      <c r="AU508" s="108"/>
      <c r="AV508" s="108"/>
      <c r="AW508" s="108"/>
      <c r="AX508" s="109"/>
      <c r="AY508" s="109"/>
      <c r="AZ508" s="108"/>
      <c r="BA508" s="108"/>
      <c r="BB508" s="110"/>
      <c r="BC508" s="111">
        <f t="shared" si="173"/>
        <v>-1751.1</v>
      </c>
      <c r="BJ508" s="79" t="e">
        <f>VLOOKUP(C508,BM:BO,3,FALSE)</f>
        <v>#N/A</v>
      </c>
      <c r="BM508" s="79" t="s">
        <v>749</v>
      </c>
      <c r="BN508" s="79" t="s">
        <v>671</v>
      </c>
      <c r="BO508" s="79" t="s">
        <v>3847</v>
      </c>
      <c r="BU508" s="79" t="s">
        <v>749</v>
      </c>
      <c r="BV508" s="79" t="s">
        <v>671</v>
      </c>
      <c r="BW508" s="79" t="s">
        <v>3847</v>
      </c>
      <c r="CH508" s="105">
        <f t="shared" si="169"/>
        <v>5.8207660913467407E-11</v>
      </c>
    </row>
    <row r="509" spans="1:86" x14ac:dyDescent="0.3">
      <c r="A509" s="79">
        <v>1</v>
      </c>
      <c r="B509" s="112">
        <f>SUBTOTAL(9,$A$421:A509)</f>
        <v>84</v>
      </c>
      <c r="C509" s="118" t="s">
        <v>549</v>
      </c>
      <c r="D509" s="103">
        <f t="shared" ref="D509:D511" si="175">E509+F509+G509+H509+I509+J509+L509+N509+P509+R509+T509+U509+V509+W509+X509+Y509+Z509+AA509+AB509+AC509+AD509+AE509</f>
        <v>8933500</v>
      </c>
      <c r="E509" s="120">
        <v>0</v>
      </c>
      <c r="F509" s="120">
        <v>0</v>
      </c>
      <c r="G509" s="120">
        <v>0</v>
      </c>
      <c r="H509" s="120">
        <v>0</v>
      </c>
      <c r="I509" s="120">
        <v>0</v>
      </c>
      <c r="J509" s="120">
        <v>0</v>
      </c>
      <c r="K509" s="128">
        <v>0</v>
      </c>
      <c r="L509" s="120">
        <v>0</v>
      </c>
      <c r="M509" s="103">
        <v>1051</v>
      </c>
      <c r="N509" s="103">
        <v>8550518.9000000004</v>
      </c>
      <c r="O509" s="120">
        <v>0</v>
      </c>
      <c r="P509" s="120">
        <v>0</v>
      </c>
      <c r="Q509" s="120">
        <v>0</v>
      </c>
      <c r="R509" s="120">
        <v>0</v>
      </c>
      <c r="S509" s="120">
        <v>0</v>
      </c>
      <c r="T509" s="120">
        <v>0</v>
      </c>
      <c r="U509" s="120">
        <v>0</v>
      </c>
      <c r="V509" s="120">
        <v>0</v>
      </c>
      <c r="W509" s="120">
        <v>0</v>
      </c>
      <c r="X509" s="120">
        <v>0</v>
      </c>
      <c r="Y509" s="120">
        <v>0</v>
      </c>
      <c r="Z509" s="120">
        <v>0</v>
      </c>
      <c r="AA509" s="120">
        <v>0</v>
      </c>
      <c r="AB509" s="120">
        <v>0</v>
      </c>
      <c r="AC509" s="103">
        <f>ROUND(N509*2.14%,2)</f>
        <v>182981.1</v>
      </c>
      <c r="AD509" s="120">
        <v>200000</v>
      </c>
      <c r="AE509" s="120">
        <v>0</v>
      </c>
      <c r="AF509" s="93">
        <v>2024</v>
      </c>
      <c r="AG509" s="93">
        <v>2024</v>
      </c>
      <c r="AH509" s="93">
        <v>2024</v>
      </c>
      <c r="AI509" s="107"/>
      <c r="AJ509" s="107"/>
      <c r="AK509" s="107"/>
      <c r="AL509" s="107"/>
      <c r="AM509" s="108" t="s">
        <v>16972</v>
      </c>
      <c r="AN509" s="108" t="s">
        <v>16953</v>
      </c>
      <c r="AO509" s="108">
        <v>0</v>
      </c>
      <c r="AP509" s="108" t="s">
        <v>16967</v>
      </c>
      <c r="AQ509" s="108" t="s">
        <v>16955</v>
      </c>
      <c r="AR509" s="108" t="s">
        <v>16967</v>
      </c>
      <c r="AS509" s="108"/>
      <c r="AT509" s="108"/>
      <c r="AU509" s="108"/>
      <c r="AV509" s="108"/>
      <c r="AW509" s="108" t="s">
        <v>925</v>
      </c>
      <c r="AX509" s="109">
        <v>5783</v>
      </c>
      <c r="AY509" s="109">
        <v>1051</v>
      </c>
      <c r="AZ509" s="108" t="s">
        <v>2993</v>
      </c>
      <c r="BA509" s="108">
        <v>2012</v>
      </c>
      <c r="BB509" s="110"/>
      <c r="BC509" s="111">
        <f t="shared" si="173"/>
        <v>0</v>
      </c>
      <c r="BJ509" s="79" t="str">
        <f>VLOOKUP(C509,BM:BO,3,FALSE)</f>
        <v>1051.000</v>
      </c>
      <c r="BM509" s="79" t="s">
        <v>549</v>
      </c>
      <c r="BN509" s="79" t="s">
        <v>2981</v>
      </c>
      <c r="BO509" s="79" t="s">
        <v>3848</v>
      </c>
      <c r="BU509" s="79" t="s">
        <v>549</v>
      </c>
      <c r="BV509" s="79" t="s">
        <v>2981</v>
      </c>
      <c r="BW509" s="79" t="s">
        <v>3848</v>
      </c>
      <c r="CH509" s="105">
        <f t="shared" si="169"/>
        <v>-3.7834979593753815E-10</v>
      </c>
    </row>
    <row r="510" spans="1:86" x14ac:dyDescent="0.3">
      <c r="A510" s="79">
        <v>1</v>
      </c>
      <c r="B510" s="112">
        <f>SUBTOTAL(9,$A$421:A510)</f>
        <v>85</v>
      </c>
      <c r="C510" s="118" t="s">
        <v>3820</v>
      </c>
      <c r="D510" s="103">
        <f t="shared" si="175"/>
        <v>3364342.08</v>
      </c>
      <c r="E510" s="120">
        <v>0</v>
      </c>
      <c r="F510" s="120">
        <v>0</v>
      </c>
      <c r="G510" s="120">
        <v>0</v>
      </c>
      <c r="H510" s="120">
        <v>0</v>
      </c>
      <c r="I510" s="120">
        <v>0</v>
      </c>
      <c r="J510" s="120">
        <v>0</v>
      </c>
      <c r="K510" s="128">
        <v>0</v>
      </c>
      <c r="L510" s="120">
        <v>0</v>
      </c>
      <c r="M510" s="103">
        <v>399.3</v>
      </c>
      <c r="N510" s="103">
        <v>3146996.36</v>
      </c>
      <c r="O510" s="120">
        <v>0</v>
      </c>
      <c r="P510" s="120">
        <v>0</v>
      </c>
      <c r="Q510" s="120">
        <v>0</v>
      </c>
      <c r="R510" s="120">
        <v>0</v>
      </c>
      <c r="S510" s="120">
        <v>0</v>
      </c>
      <c r="T510" s="120">
        <v>0</v>
      </c>
      <c r="U510" s="120">
        <v>0</v>
      </c>
      <c r="V510" s="120">
        <v>0</v>
      </c>
      <c r="W510" s="120">
        <v>0</v>
      </c>
      <c r="X510" s="120">
        <v>0</v>
      </c>
      <c r="Y510" s="120">
        <v>0</v>
      </c>
      <c r="Z510" s="120">
        <v>0</v>
      </c>
      <c r="AA510" s="120">
        <v>0</v>
      </c>
      <c r="AB510" s="120">
        <v>0</v>
      </c>
      <c r="AC510" s="103">
        <f>ROUND(N510*2.14%,2)</f>
        <v>67345.72</v>
      </c>
      <c r="AD510" s="103">
        <v>150000</v>
      </c>
      <c r="AE510" s="120">
        <v>0</v>
      </c>
      <c r="AF510" s="93">
        <v>2024</v>
      </c>
      <c r="AG510" s="93">
        <v>2024</v>
      </c>
      <c r="AH510" s="93">
        <v>2024</v>
      </c>
      <c r="AI510" s="107"/>
      <c r="AJ510" s="107"/>
      <c r="AK510" s="107"/>
      <c r="AL510" s="107"/>
      <c r="AM510" s="108" t="s">
        <v>16965</v>
      </c>
      <c r="AN510" s="108" t="s">
        <v>16957</v>
      </c>
      <c r="AO510" s="108"/>
      <c r="AP510" s="108" t="s">
        <v>16967</v>
      </c>
      <c r="AQ510" s="108" t="s">
        <v>16975</v>
      </c>
      <c r="AR510" s="108" t="s">
        <v>16967</v>
      </c>
      <c r="AS510" s="108"/>
      <c r="AT510" s="108"/>
      <c r="AU510" s="108"/>
      <c r="AV510" s="108"/>
      <c r="AW510" s="108">
        <v>1988</v>
      </c>
      <c r="AX510" s="109">
        <v>1473.4</v>
      </c>
      <c r="AY510" s="109">
        <v>399.3</v>
      </c>
      <c r="AZ510" s="108" t="s">
        <v>17025</v>
      </c>
      <c r="BA510" s="108" t="s">
        <v>17015</v>
      </c>
      <c r="BB510" s="110"/>
      <c r="BC510" s="111">
        <f t="shared" si="173"/>
        <v>0</v>
      </c>
      <c r="CH510" s="105">
        <f t="shared" si="169"/>
        <v>2.0372681319713593E-10</v>
      </c>
    </row>
    <row r="511" spans="1:86" x14ac:dyDescent="0.3">
      <c r="A511" s="79">
        <v>1</v>
      </c>
      <c r="B511" s="112">
        <f>SUBTOTAL(9,$A$421:A511)</f>
        <v>86</v>
      </c>
      <c r="C511" s="118" t="s">
        <v>524</v>
      </c>
      <c r="D511" s="103">
        <f t="shared" si="175"/>
        <v>2384420.48</v>
      </c>
      <c r="E511" s="120">
        <v>0</v>
      </c>
      <c r="F511" s="120">
        <v>0</v>
      </c>
      <c r="G511" s="120">
        <v>0</v>
      </c>
      <c r="H511" s="120">
        <v>0</v>
      </c>
      <c r="I511" s="120">
        <v>0</v>
      </c>
      <c r="J511" s="120">
        <v>0</v>
      </c>
      <c r="K511" s="128">
        <v>0</v>
      </c>
      <c r="L511" s="120">
        <v>0</v>
      </c>
      <c r="M511" s="129">
        <v>300.8</v>
      </c>
      <c r="N511" s="103">
        <v>2334462.9700000002</v>
      </c>
      <c r="O511" s="120">
        <v>0</v>
      </c>
      <c r="P511" s="120">
        <v>0</v>
      </c>
      <c r="Q511" s="103">
        <v>0</v>
      </c>
      <c r="R511" s="103">
        <v>0</v>
      </c>
      <c r="S511" s="120">
        <v>0</v>
      </c>
      <c r="T511" s="120">
        <v>0</v>
      </c>
      <c r="U511" s="120">
        <v>0</v>
      </c>
      <c r="V511" s="120">
        <v>0</v>
      </c>
      <c r="W511" s="120">
        <v>0</v>
      </c>
      <c r="X511" s="120">
        <v>0</v>
      </c>
      <c r="Y511" s="120">
        <v>0</v>
      </c>
      <c r="Z511" s="120">
        <v>0</v>
      </c>
      <c r="AA511" s="120">
        <v>0</v>
      </c>
      <c r="AB511" s="120">
        <v>0</v>
      </c>
      <c r="AC511" s="103">
        <f>ROUND(N511*2.14%,2)</f>
        <v>49957.51</v>
      </c>
      <c r="AD511" s="103">
        <v>0</v>
      </c>
      <c r="AE511" s="120">
        <v>0</v>
      </c>
      <c r="AF511" s="93" t="s">
        <v>17055</v>
      </c>
      <c r="AG511" s="93">
        <v>2024</v>
      </c>
      <c r="AH511" s="93">
        <v>2024</v>
      </c>
      <c r="AI511" s="107"/>
      <c r="AJ511" s="107"/>
      <c r="AK511" s="107"/>
      <c r="AL511" s="107"/>
      <c r="AM511" s="108" t="s">
        <v>16970</v>
      </c>
      <c r="AN511" s="108" t="s">
        <v>16962</v>
      </c>
      <c r="AO511" s="108">
        <v>0</v>
      </c>
      <c r="AP511" s="108" t="s">
        <v>16977</v>
      </c>
      <c r="AQ511" s="108" t="s">
        <v>16964</v>
      </c>
      <c r="AR511" s="108">
        <v>0</v>
      </c>
      <c r="AS511" s="108"/>
      <c r="AT511" s="108"/>
      <c r="AU511" s="108"/>
      <c r="AV511" s="108"/>
      <c r="AW511" s="108" t="s">
        <v>621</v>
      </c>
      <c r="AX511" s="109">
        <v>701</v>
      </c>
      <c r="AY511" s="109">
        <v>300.8</v>
      </c>
      <c r="AZ511" s="108" t="s">
        <v>2968</v>
      </c>
      <c r="BA511" s="108">
        <v>2007</v>
      </c>
      <c r="BB511" s="110"/>
      <c r="BC511" s="111">
        <f>AY511-M511</f>
        <v>0</v>
      </c>
      <c r="BJ511" s="79" t="str">
        <f>VLOOKUP(C511,BM:BO,3,FALSE)</f>
        <v>290.700</v>
      </c>
      <c r="BM511" s="79" t="s">
        <v>3806</v>
      </c>
      <c r="BN511" s="79" t="s">
        <v>812</v>
      </c>
      <c r="BO511" s="79" t="s">
        <v>2354</v>
      </c>
      <c r="BU511" s="79" t="s">
        <v>3806</v>
      </c>
      <c r="BV511" s="79" t="s">
        <v>812</v>
      </c>
      <c r="BW511" s="79" t="s">
        <v>2354</v>
      </c>
      <c r="CH511" s="105">
        <f t="shared" si="169"/>
        <v>-2.255546860396862E-10</v>
      </c>
    </row>
    <row r="512" spans="1:86" x14ac:dyDescent="0.3">
      <c r="B512" s="106" t="s">
        <v>535</v>
      </c>
      <c r="C512" s="106"/>
      <c r="D512" s="102">
        <f t="shared" ref="D512:AE512" si="176">SUM(D513:D514)</f>
        <v>17109331.199999999</v>
      </c>
      <c r="E512" s="103">
        <f t="shared" si="176"/>
        <v>0</v>
      </c>
      <c r="F512" s="103">
        <f t="shared" si="176"/>
        <v>0</v>
      </c>
      <c r="G512" s="103">
        <f t="shared" si="176"/>
        <v>0</v>
      </c>
      <c r="H512" s="103">
        <f t="shared" si="176"/>
        <v>0</v>
      </c>
      <c r="I512" s="103">
        <f t="shared" si="176"/>
        <v>0</v>
      </c>
      <c r="J512" s="103">
        <f t="shared" si="176"/>
        <v>0</v>
      </c>
      <c r="K512" s="104">
        <f t="shared" si="176"/>
        <v>0</v>
      </c>
      <c r="L512" s="103">
        <f t="shared" si="176"/>
        <v>0</v>
      </c>
      <c r="M512" s="103">
        <f t="shared" si="176"/>
        <v>2052</v>
      </c>
      <c r="N512" s="103">
        <f t="shared" si="176"/>
        <v>16555053.07</v>
      </c>
      <c r="O512" s="103">
        <f t="shared" si="176"/>
        <v>0</v>
      </c>
      <c r="P512" s="103">
        <f t="shared" si="176"/>
        <v>0</v>
      </c>
      <c r="Q512" s="103">
        <f t="shared" si="176"/>
        <v>0</v>
      </c>
      <c r="R512" s="103">
        <f t="shared" si="176"/>
        <v>0</v>
      </c>
      <c r="S512" s="103">
        <f t="shared" si="176"/>
        <v>0</v>
      </c>
      <c r="T512" s="103">
        <f t="shared" si="176"/>
        <v>0</v>
      </c>
      <c r="U512" s="103">
        <f t="shared" si="176"/>
        <v>0</v>
      </c>
      <c r="V512" s="103">
        <f t="shared" si="176"/>
        <v>0</v>
      </c>
      <c r="W512" s="103">
        <f t="shared" si="176"/>
        <v>0</v>
      </c>
      <c r="X512" s="103">
        <f t="shared" si="176"/>
        <v>0</v>
      </c>
      <c r="Y512" s="103">
        <f t="shared" si="176"/>
        <v>0</v>
      </c>
      <c r="Z512" s="103">
        <f t="shared" si="176"/>
        <v>0</v>
      </c>
      <c r="AA512" s="103">
        <f t="shared" si="176"/>
        <v>0</v>
      </c>
      <c r="AB512" s="103">
        <f t="shared" si="176"/>
        <v>0</v>
      </c>
      <c r="AC512" s="103">
        <f t="shared" si="176"/>
        <v>354278.13</v>
      </c>
      <c r="AD512" s="103">
        <f t="shared" si="176"/>
        <v>200000</v>
      </c>
      <c r="AE512" s="103">
        <f t="shared" si="176"/>
        <v>0</v>
      </c>
      <c r="AF512" s="93" t="s">
        <v>17029</v>
      </c>
      <c r="AG512" s="93" t="s">
        <v>17029</v>
      </c>
      <c r="AH512" s="93" t="s">
        <v>17029</v>
      </c>
      <c r="AI512" s="107"/>
      <c r="AJ512" s="107"/>
      <c r="AK512" s="107"/>
      <c r="AL512" s="107"/>
      <c r="AM512" s="108"/>
      <c r="AN512" s="108"/>
      <c r="AO512" s="108"/>
      <c r="AP512" s="108"/>
      <c r="AQ512" s="108"/>
      <c r="AR512" s="108"/>
      <c r="AS512" s="108"/>
      <c r="AT512" s="108"/>
      <c r="AU512" s="108"/>
      <c r="AV512" s="108"/>
      <c r="AW512" s="108"/>
      <c r="AX512" s="109"/>
      <c r="AY512" s="109"/>
      <c r="AZ512" s="108"/>
      <c r="BA512" s="108"/>
      <c r="BB512" s="110"/>
      <c r="BC512" s="111">
        <f t="shared" si="173"/>
        <v>-2052</v>
      </c>
      <c r="BJ512" s="79" t="e">
        <f>VLOOKUP(C512,BM:BO,3,FALSE)</f>
        <v>#N/A</v>
      </c>
      <c r="BM512" s="79" t="s">
        <v>3849</v>
      </c>
      <c r="BN512" s="79" t="s">
        <v>1344</v>
      </c>
      <c r="BO512" s="79" t="s">
        <v>2694</v>
      </c>
      <c r="BU512" s="79" t="s">
        <v>3849</v>
      </c>
      <c r="BV512" s="79" t="s">
        <v>1344</v>
      </c>
      <c r="BW512" s="79" t="s">
        <v>2694</v>
      </c>
      <c r="CH512" s="105">
        <f t="shared" si="169"/>
        <v>-1.0477378964424133E-9</v>
      </c>
    </row>
    <row r="513" spans="1:86" x14ac:dyDescent="0.3">
      <c r="A513" s="79">
        <v>1</v>
      </c>
      <c r="B513" s="112">
        <f>SUBTOTAL(9,$A$421:A513)</f>
        <v>87</v>
      </c>
      <c r="C513" s="118" t="s">
        <v>550</v>
      </c>
      <c r="D513" s="103">
        <f t="shared" ref="D513:D514" si="177">E513+F513+G513+H513+I513+J513+L513+N513+P513+R513+T513+U513+V513+W513+X513+Y513+Z513+AA513+AB513+AC513+AD513+AE513</f>
        <v>9832675.1999999993</v>
      </c>
      <c r="E513" s="120">
        <v>0</v>
      </c>
      <c r="F513" s="120">
        <v>0</v>
      </c>
      <c r="G513" s="120">
        <v>0</v>
      </c>
      <c r="H513" s="120">
        <v>0</v>
      </c>
      <c r="I513" s="120">
        <v>0</v>
      </c>
      <c r="J513" s="120">
        <v>0</v>
      </c>
      <c r="K513" s="128">
        <v>0</v>
      </c>
      <c r="L513" s="120">
        <v>0</v>
      </c>
      <c r="M513" s="103">
        <v>1167</v>
      </c>
      <c r="N513" s="103">
        <v>9430854.9100000001</v>
      </c>
      <c r="O513" s="120">
        <v>0</v>
      </c>
      <c r="P513" s="120">
        <v>0</v>
      </c>
      <c r="Q513" s="120">
        <v>0</v>
      </c>
      <c r="R513" s="120">
        <v>0</v>
      </c>
      <c r="S513" s="120">
        <v>0</v>
      </c>
      <c r="T513" s="120">
        <v>0</v>
      </c>
      <c r="U513" s="120">
        <v>0</v>
      </c>
      <c r="V513" s="120">
        <v>0</v>
      </c>
      <c r="W513" s="120">
        <v>0</v>
      </c>
      <c r="X513" s="120">
        <v>0</v>
      </c>
      <c r="Y513" s="120">
        <v>0</v>
      </c>
      <c r="Z513" s="120">
        <v>0</v>
      </c>
      <c r="AA513" s="120">
        <v>0</v>
      </c>
      <c r="AB513" s="120">
        <v>0</v>
      </c>
      <c r="AC513" s="103">
        <f>ROUND(N513*2.14%,2)-0.01</f>
        <v>201820.28999999998</v>
      </c>
      <c r="AD513" s="120">
        <v>200000</v>
      </c>
      <c r="AE513" s="120">
        <v>0</v>
      </c>
      <c r="AF513" s="93">
        <v>2024</v>
      </c>
      <c r="AG513" s="93">
        <v>2024</v>
      </c>
      <c r="AH513" s="93">
        <v>2024</v>
      </c>
      <c r="AI513" s="107"/>
      <c r="AJ513" s="107"/>
      <c r="AK513" s="107"/>
      <c r="AL513" s="107"/>
      <c r="AM513" s="108" t="s">
        <v>16963</v>
      </c>
      <c r="AN513" s="108" t="s">
        <v>16977</v>
      </c>
      <c r="AO513" s="108">
        <v>0</v>
      </c>
      <c r="AP513" s="108" t="s">
        <v>16977</v>
      </c>
      <c r="AQ513" s="108" t="s">
        <v>16975</v>
      </c>
      <c r="AR513" s="108" t="s">
        <v>16967</v>
      </c>
      <c r="AS513" s="108"/>
      <c r="AT513" s="108"/>
      <c r="AU513" s="108"/>
      <c r="AV513" s="108"/>
      <c r="AW513" s="108" t="s">
        <v>619</v>
      </c>
      <c r="AX513" s="109">
        <v>3417.9</v>
      </c>
      <c r="AY513" s="109">
        <v>1167</v>
      </c>
      <c r="AZ513" s="108" t="s">
        <v>2968</v>
      </c>
      <c r="BA513" s="108" t="s">
        <v>17015</v>
      </c>
      <c r="BB513" s="110"/>
      <c r="BC513" s="111">
        <f t="shared" si="173"/>
        <v>0</v>
      </c>
      <c r="BJ513" s="79" t="str">
        <f>VLOOKUP(C513,BM:BO,3,FALSE)</f>
        <v>нет данных</v>
      </c>
      <c r="BM513" s="79" t="s">
        <v>3850</v>
      </c>
      <c r="BN513" s="79" t="s">
        <v>785</v>
      </c>
      <c r="BO513" s="79" t="s">
        <v>3808</v>
      </c>
      <c r="BU513" s="79" t="s">
        <v>3850</v>
      </c>
      <c r="BV513" s="79" t="s">
        <v>785</v>
      </c>
      <c r="BW513" s="79" t="s">
        <v>3808</v>
      </c>
      <c r="CH513" s="105">
        <f t="shared" si="169"/>
        <v>-8.7311491370201111E-10</v>
      </c>
    </row>
    <row r="514" spans="1:86" x14ac:dyDescent="0.3">
      <c r="A514" s="79">
        <v>1</v>
      </c>
      <c r="B514" s="112">
        <f>SUBTOTAL(9,$A$421:A514)</f>
        <v>88</v>
      </c>
      <c r="C514" s="118" t="s">
        <v>551</v>
      </c>
      <c r="D514" s="103">
        <f t="shared" si="177"/>
        <v>7276656</v>
      </c>
      <c r="E514" s="120">
        <v>0</v>
      </c>
      <c r="F514" s="120">
        <v>0</v>
      </c>
      <c r="G514" s="120">
        <v>0</v>
      </c>
      <c r="H514" s="120">
        <v>0</v>
      </c>
      <c r="I514" s="120">
        <v>0</v>
      </c>
      <c r="J514" s="120">
        <v>0</v>
      </c>
      <c r="K514" s="128">
        <v>0</v>
      </c>
      <c r="L514" s="120">
        <v>0</v>
      </c>
      <c r="M514" s="103">
        <v>885</v>
      </c>
      <c r="N514" s="103">
        <v>7124198.1600000001</v>
      </c>
      <c r="O514" s="120">
        <v>0</v>
      </c>
      <c r="P514" s="120">
        <v>0</v>
      </c>
      <c r="Q514" s="120">
        <v>0</v>
      </c>
      <c r="R514" s="120">
        <v>0</v>
      </c>
      <c r="S514" s="120">
        <v>0</v>
      </c>
      <c r="T514" s="120">
        <v>0</v>
      </c>
      <c r="U514" s="120">
        <v>0</v>
      </c>
      <c r="V514" s="120">
        <v>0</v>
      </c>
      <c r="W514" s="120">
        <v>0</v>
      </c>
      <c r="X514" s="120">
        <v>0</v>
      </c>
      <c r="Y514" s="120">
        <v>0</v>
      </c>
      <c r="Z514" s="120">
        <v>0</v>
      </c>
      <c r="AA514" s="120">
        <v>0</v>
      </c>
      <c r="AB514" s="120">
        <v>0</v>
      </c>
      <c r="AC514" s="103">
        <f>ROUND(N514*2.14%,2)</f>
        <v>152457.84</v>
      </c>
      <c r="AD514" s="103">
        <v>0</v>
      </c>
      <c r="AE514" s="120">
        <v>0</v>
      </c>
      <c r="AF514" s="93" t="s">
        <v>17055</v>
      </c>
      <c r="AG514" s="93">
        <v>2024</v>
      </c>
      <c r="AH514" s="93">
        <v>2024</v>
      </c>
      <c r="AI514" s="107"/>
      <c r="AJ514" s="107"/>
      <c r="AK514" s="107"/>
      <c r="AL514" s="107"/>
      <c r="AM514" s="108" t="s">
        <v>16958</v>
      </c>
      <c r="AN514" s="108" t="s">
        <v>16962</v>
      </c>
      <c r="AO514" s="108">
        <v>0</v>
      </c>
      <c r="AP514" s="108" t="s">
        <v>16963</v>
      </c>
      <c r="AQ514" s="108" t="s">
        <v>16964</v>
      </c>
      <c r="AR514" s="108">
        <v>0</v>
      </c>
      <c r="AS514" s="108" t="s">
        <v>16987</v>
      </c>
      <c r="AT514" s="108"/>
      <c r="AU514" s="108"/>
      <c r="AV514" s="108"/>
      <c r="AW514" s="108" t="s">
        <v>996</v>
      </c>
      <c r="AX514" s="109">
        <v>884.1</v>
      </c>
      <c r="AY514" s="109">
        <v>885</v>
      </c>
      <c r="AZ514" s="108" t="s">
        <v>2968</v>
      </c>
      <c r="BA514" s="108">
        <v>2009</v>
      </c>
      <c r="BB514" s="110"/>
      <c r="BC514" s="111">
        <f t="shared" si="173"/>
        <v>0</v>
      </c>
      <c r="BJ514" s="79" t="e">
        <f>VLOOKUP(C514,BM:BO,3,FALSE)</f>
        <v>#N/A</v>
      </c>
      <c r="BM514" s="79" t="s">
        <v>3851</v>
      </c>
      <c r="BN514" s="79" t="s">
        <v>864</v>
      </c>
      <c r="BO514" s="79" t="s">
        <v>3852</v>
      </c>
      <c r="BU514" s="79" t="s">
        <v>3851</v>
      </c>
      <c r="BV514" s="79" t="s">
        <v>864</v>
      </c>
      <c r="BW514" s="79" t="s">
        <v>3852</v>
      </c>
      <c r="CH514" s="105">
        <f t="shared" si="169"/>
        <v>-1.4551915228366852E-10</v>
      </c>
    </row>
    <row r="515" spans="1:86" x14ac:dyDescent="0.3">
      <c r="B515" s="106" t="s">
        <v>536</v>
      </c>
      <c r="C515" s="106"/>
      <c r="D515" s="102">
        <f>D516+D517</f>
        <v>15108214.489999998</v>
      </c>
      <c r="E515" s="103">
        <f t="shared" ref="E515:AE515" si="178">E516+E517</f>
        <v>0</v>
      </c>
      <c r="F515" s="103">
        <f t="shared" si="178"/>
        <v>0</v>
      </c>
      <c r="G515" s="103">
        <f t="shared" si="178"/>
        <v>0</v>
      </c>
      <c r="H515" s="103">
        <f t="shared" si="178"/>
        <v>0</v>
      </c>
      <c r="I515" s="103">
        <f t="shared" si="178"/>
        <v>0</v>
      </c>
      <c r="J515" s="103">
        <f t="shared" si="178"/>
        <v>0</v>
      </c>
      <c r="K515" s="104">
        <f t="shared" si="178"/>
        <v>0</v>
      </c>
      <c r="L515" s="103">
        <f t="shared" si="178"/>
        <v>0</v>
      </c>
      <c r="M515" s="103">
        <f t="shared" si="178"/>
        <v>544.79999999999995</v>
      </c>
      <c r="N515" s="103">
        <f t="shared" si="178"/>
        <v>4317864.58</v>
      </c>
      <c r="O515" s="103">
        <f t="shared" si="178"/>
        <v>0</v>
      </c>
      <c r="P515" s="103">
        <f t="shared" si="178"/>
        <v>0</v>
      </c>
      <c r="Q515" s="103">
        <f t="shared" si="178"/>
        <v>2566</v>
      </c>
      <c r="R515" s="103">
        <f t="shared" si="178"/>
        <v>10052817.32</v>
      </c>
      <c r="S515" s="103">
        <f t="shared" si="178"/>
        <v>0</v>
      </c>
      <c r="T515" s="103">
        <f t="shared" si="178"/>
        <v>0</v>
      </c>
      <c r="U515" s="103">
        <f t="shared" si="178"/>
        <v>0</v>
      </c>
      <c r="V515" s="103">
        <f t="shared" si="178"/>
        <v>0</v>
      </c>
      <c r="W515" s="103">
        <f t="shared" si="178"/>
        <v>0</v>
      </c>
      <c r="X515" s="103">
        <f t="shared" si="178"/>
        <v>0</v>
      </c>
      <c r="Y515" s="103">
        <f t="shared" si="178"/>
        <v>0</v>
      </c>
      <c r="Z515" s="103">
        <f t="shared" si="178"/>
        <v>0</v>
      </c>
      <c r="AA515" s="103">
        <f t="shared" si="178"/>
        <v>0</v>
      </c>
      <c r="AB515" s="103">
        <f t="shared" si="178"/>
        <v>0</v>
      </c>
      <c r="AC515" s="103">
        <f t="shared" si="178"/>
        <v>307532.59000000003</v>
      </c>
      <c r="AD515" s="103">
        <f t="shared" si="178"/>
        <v>430000</v>
      </c>
      <c r="AE515" s="103">
        <f t="shared" si="178"/>
        <v>0</v>
      </c>
      <c r="AF515" s="93" t="s">
        <v>17029</v>
      </c>
      <c r="AG515" s="93" t="s">
        <v>17029</v>
      </c>
      <c r="AH515" s="93" t="s">
        <v>17029</v>
      </c>
      <c r="AI515" s="107"/>
      <c r="AJ515" s="107"/>
      <c r="AK515" s="107"/>
      <c r="AL515" s="107"/>
      <c r="AM515" s="108"/>
      <c r="AN515" s="108"/>
      <c r="AO515" s="108"/>
      <c r="AP515" s="108"/>
      <c r="AQ515" s="108"/>
      <c r="AR515" s="108"/>
      <c r="AS515" s="108"/>
      <c r="AT515" s="108"/>
      <c r="AU515" s="108"/>
      <c r="AV515" s="108"/>
      <c r="AW515" s="108"/>
      <c r="AX515" s="109"/>
      <c r="AY515" s="109"/>
      <c r="AZ515" s="108"/>
      <c r="BA515" s="108"/>
      <c r="BB515" s="110"/>
      <c r="BC515" s="111">
        <f t="shared" si="173"/>
        <v>-544.79999999999995</v>
      </c>
      <c r="BJ515" s="79" t="e">
        <f>VLOOKUP(C515,BM:BO,3,FALSE)</f>
        <v>#N/A</v>
      </c>
      <c r="BM515" s="79" t="s">
        <v>750</v>
      </c>
      <c r="BN515" s="79" t="s">
        <v>628</v>
      </c>
      <c r="BO515" s="79" t="s">
        <v>3853</v>
      </c>
      <c r="BU515" s="79" t="s">
        <v>750</v>
      </c>
      <c r="BV515" s="79" t="s">
        <v>628</v>
      </c>
      <c r="BW515" s="79" t="s">
        <v>3853</v>
      </c>
      <c r="CH515" s="105">
        <f t="shared" si="169"/>
        <v>-2.0372681319713593E-9</v>
      </c>
    </row>
    <row r="516" spans="1:86" x14ac:dyDescent="0.3">
      <c r="A516" s="79">
        <v>1</v>
      </c>
      <c r="B516" s="112">
        <f>SUBTOTAL(9,$A$421:A516)</f>
        <v>89</v>
      </c>
      <c r="C516" s="118" t="s">
        <v>552</v>
      </c>
      <c r="D516" s="103">
        <f t="shared" ref="D516:D517" si="179">E516+F516+G516+H516+I516+J516+L516+N516+P516+R516+T516+U516+V516+W516+X516+Y516+Z516+AA516+AB516+AC516+AD516+AE516</f>
        <v>10517947.609999999</v>
      </c>
      <c r="E516" s="120">
        <v>0</v>
      </c>
      <c r="F516" s="120">
        <v>0</v>
      </c>
      <c r="G516" s="120">
        <v>0</v>
      </c>
      <c r="H516" s="120">
        <v>0</v>
      </c>
      <c r="I516" s="120">
        <v>0</v>
      </c>
      <c r="J516" s="120">
        <v>0</v>
      </c>
      <c r="K516" s="128">
        <v>0</v>
      </c>
      <c r="L516" s="120">
        <v>0</v>
      </c>
      <c r="M516" s="103">
        <v>0</v>
      </c>
      <c r="N516" s="150">
        <v>0</v>
      </c>
      <c r="O516" s="120">
        <v>0</v>
      </c>
      <c r="P516" s="120">
        <v>0</v>
      </c>
      <c r="Q516" s="120">
        <v>2566</v>
      </c>
      <c r="R516" s="103">
        <v>10052817.32</v>
      </c>
      <c r="S516" s="120">
        <v>0</v>
      </c>
      <c r="T516" s="120">
        <v>0</v>
      </c>
      <c r="U516" s="120">
        <v>0</v>
      </c>
      <c r="V516" s="120">
        <v>0</v>
      </c>
      <c r="W516" s="120">
        <v>0</v>
      </c>
      <c r="X516" s="120">
        <v>0</v>
      </c>
      <c r="Y516" s="120">
        <v>0</v>
      </c>
      <c r="Z516" s="120">
        <v>0</v>
      </c>
      <c r="AA516" s="120">
        <v>0</v>
      </c>
      <c r="AB516" s="120">
        <v>0</v>
      </c>
      <c r="AC516" s="103">
        <f>ROUND(R516*2.14%,2)</f>
        <v>215130.29</v>
      </c>
      <c r="AD516" s="120">
        <v>250000</v>
      </c>
      <c r="AE516" s="120">
        <v>0</v>
      </c>
      <c r="AF516" s="93">
        <v>2024</v>
      </c>
      <c r="AG516" s="93">
        <v>2024</v>
      </c>
      <c r="AH516" s="93">
        <v>2024</v>
      </c>
      <c r="AI516" s="107"/>
      <c r="AJ516" s="107"/>
      <c r="AK516" s="107"/>
      <c r="AL516" s="107"/>
      <c r="AM516" s="108" t="s">
        <v>16958</v>
      </c>
      <c r="AN516" s="108" t="s">
        <v>16962</v>
      </c>
      <c r="AO516" s="108">
        <v>0</v>
      </c>
      <c r="AP516" s="108" t="s">
        <v>16963</v>
      </c>
      <c r="AQ516" s="108" t="s">
        <v>16964</v>
      </c>
      <c r="AR516" s="108" t="s">
        <v>16967</v>
      </c>
      <c r="AS516" s="108"/>
      <c r="AT516" s="108"/>
      <c r="AU516" s="108"/>
      <c r="AV516" s="108"/>
      <c r="AW516" s="108" t="s">
        <v>799</v>
      </c>
      <c r="AX516" s="109">
        <v>4615.13</v>
      </c>
      <c r="AY516" s="109">
        <v>1650</v>
      </c>
      <c r="AZ516" s="108" t="s">
        <v>2968</v>
      </c>
      <c r="BA516" s="108" t="s">
        <v>2985</v>
      </c>
      <c r="BB516" s="110"/>
      <c r="BC516" s="111">
        <f t="shared" si="173"/>
        <v>1650</v>
      </c>
      <c r="BJ516" s="79" t="str">
        <f>VLOOKUP(C516,BM:BO,3,FALSE)</f>
        <v>1204.200</v>
      </c>
      <c r="BM516" s="79" t="s">
        <v>751</v>
      </c>
      <c r="BN516" s="79" t="s">
        <v>3206</v>
      </c>
      <c r="BO516" s="79" t="s">
        <v>784</v>
      </c>
      <c r="BU516" s="79" t="s">
        <v>751</v>
      </c>
      <c r="BV516" s="79" t="s">
        <v>3206</v>
      </c>
      <c r="BW516" s="79" t="s">
        <v>784</v>
      </c>
      <c r="CH516" s="105">
        <f t="shared" si="169"/>
        <v>-9.0221874415874481E-10</v>
      </c>
    </row>
    <row r="517" spans="1:86" x14ac:dyDescent="0.3">
      <c r="A517" s="79">
        <v>1</v>
      </c>
      <c r="B517" s="112">
        <f>SUBTOTAL(9,$A$421:A517)</f>
        <v>90</v>
      </c>
      <c r="C517" s="118" t="s">
        <v>553</v>
      </c>
      <c r="D517" s="103">
        <f t="shared" si="179"/>
        <v>4590266.88</v>
      </c>
      <c r="E517" s="120">
        <v>0</v>
      </c>
      <c r="F517" s="120">
        <v>0</v>
      </c>
      <c r="G517" s="120">
        <v>0</v>
      </c>
      <c r="H517" s="120">
        <v>0</v>
      </c>
      <c r="I517" s="120">
        <v>0</v>
      </c>
      <c r="J517" s="120">
        <v>0</v>
      </c>
      <c r="K517" s="128">
        <v>0</v>
      </c>
      <c r="L517" s="120">
        <v>0</v>
      </c>
      <c r="M517" s="103">
        <v>544.79999999999995</v>
      </c>
      <c r="N517" s="103">
        <v>4317864.58</v>
      </c>
      <c r="O517" s="120">
        <v>0</v>
      </c>
      <c r="P517" s="120">
        <v>0</v>
      </c>
      <c r="Q517" s="120">
        <v>0</v>
      </c>
      <c r="R517" s="120">
        <v>0</v>
      </c>
      <c r="S517" s="120">
        <v>0</v>
      </c>
      <c r="T517" s="120">
        <v>0</v>
      </c>
      <c r="U517" s="120">
        <v>0</v>
      </c>
      <c r="V517" s="120">
        <v>0</v>
      </c>
      <c r="W517" s="120">
        <v>0</v>
      </c>
      <c r="X517" s="120">
        <v>0</v>
      </c>
      <c r="Y517" s="120">
        <v>0</v>
      </c>
      <c r="Z517" s="120">
        <v>0</v>
      </c>
      <c r="AA517" s="120">
        <v>0</v>
      </c>
      <c r="AB517" s="120">
        <v>0</v>
      </c>
      <c r="AC517" s="103">
        <f>ROUND(N517*2.14%,2)</f>
        <v>92402.3</v>
      </c>
      <c r="AD517" s="103">
        <v>180000</v>
      </c>
      <c r="AE517" s="120">
        <v>0</v>
      </c>
      <c r="AF517" s="93">
        <v>2024</v>
      </c>
      <c r="AG517" s="93">
        <v>2024</v>
      </c>
      <c r="AH517" s="93">
        <v>2024</v>
      </c>
      <c r="AI517" s="107"/>
      <c r="AJ517" s="107"/>
      <c r="AK517" s="107"/>
      <c r="AL517" s="107"/>
      <c r="AM517" s="108" t="s">
        <v>16956</v>
      </c>
      <c r="AN517" s="108" t="s">
        <v>16957</v>
      </c>
      <c r="AO517" s="108">
        <v>0</v>
      </c>
      <c r="AP517" s="108" t="s">
        <v>16972</v>
      </c>
      <c r="AQ517" s="108" t="s">
        <v>16969</v>
      </c>
      <c r="AR517" s="108">
        <v>0</v>
      </c>
      <c r="AS517" s="108"/>
      <c r="AT517" s="108"/>
      <c r="AU517" s="108"/>
      <c r="AV517" s="108"/>
      <c r="AW517" s="108" t="s">
        <v>641</v>
      </c>
      <c r="AX517" s="109">
        <v>613.79999999999995</v>
      </c>
      <c r="AY517" s="109">
        <v>544.79999999999995</v>
      </c>
      <c r="AZ517" s="108" t="s">
        <v>2968</v>
      </c>
      <c r="BA517" s="108" t="s">
        <v>17015</v>
      </c>
      <c r="BB517" s="110"/>
      <c r="BC517" s="111">
        <f t="shared" si="173"/>
        <v>0</v>
      </c>
      <c r="BJ517" s="79" t="str">
        <f>VLOOKUP(C517,BM:BO,3,FALSE)</f>
        <v>403.600</v>
      </c>
      <c r="BM517" s="79" t="s">
        <v>3854</v>
      </c>
      <c r="BN517" s="79" t="s">
        <v>864</v>
      </c>
      <c r="BO517" s="79" t="s">
        <v>2431</v>
      </c>
      <c r="BU517" s="79" t="s">
        <v>3854</v>
      </c>
      <c r="BV517" s="79" t="s">
        <v>864</v>
      </c>
      <c r="BW517" s="79" t="s">
        <v>2431</v>
      </c>
      <c r="CH517" s="105">
        <f t="shared" si="169"/>
        <v>-1.7462298274040222E-10</v>
      </c>
    </row>
    <row r="518" spans="1:86" x14ac:dyDescent="0.3">
      <c r="B518" s="106" t="s">
        <v>459</v>
      </c>
      <c r="C518" s="106"/>
      <c r="D518" s="102">
        <f>SUM(D519:D526)</f>
        <v>40448210.159999996</v>
      </c>
      <c r="E518" s="103">
        <f t="shared" ref="E518:AE518" si="180">SUM(E519:E526)</f>
        <v>0</v>
      </c>
      <c r="F518" s="103">
        <f t="shared" si="180"/>
        <v>0</v>
      </c>
      <c r="G518" s="103">
        <f t="shared" si="180"/>
        <v>0</v>
      </c>
      <c r="H518" s="103">
        <f t="shared" si="180"/>
        <v>0</v>
      </c>
      <c r="I518" s="103">
        <f t="shared" si="180"/>
        <v>0</v>
      </c>
      <c r="J518" s="103">
        <f t="shared" si="180"/>
        <v>0</v>
      </c>
      <c r="K518" s="104">
        <f t="shared" si="180"/>
        <v>0</v>
      </c>
      <c r="L518" s="103">
        <f t="shared" si="180"/>
        <v>0</v>
      </c>
      <c r="M518" s="103">
        <f t="shared" si="180"/>
        <v>4652.3</v>
      </c>
      <c r="N518" s="103">
        <f t="shared" si="180"/>
        <v>35603025.469999999</v>
      </c>
      <c r="O518" s="103">
        <f t="shared" si="180"/>
        <v>0</v>
      </c>
      <c r="P518" s="103">
        <f t="shared" si="180"/>
        <v>0</v>
      </c>
      <c r="Q518" s="103">
        <f t="shared" si="180"/>
        <v>585.5</v>
      </c>
      <c r="R518" s="103">
        <f t="shared" si="180"/>
        <v>2913430.43</v>
      </c>
      <c r="S518" s="103">
        <f t="shared" si="180"/>
        <v>0</v>
      </c>
      <c r="T518" s="103">
        <f t="shared" si="180"/>
        <v>0</v>
      </c>
      <c r="U518" s="103">
        <f t="shared" si="180"/>
        <v>0</v>
      </c>
      <c r="V518" s="103">
        <f t="shared" si="180"/>
        <v>0</v>
      </c>
      <c r="W518" s="103">
        <f t="shared" si="180"/>
        <v>0</v>
      </c>
      <c r="X518" s="103">
        <f t="shared" si="180"/>
        <v>0</v>
      </c>
      <c r="Y518" s="103">
        <f t="shared" si="180"/>
        <v>0</v>
      </c>
      <c r="Z518" s="103">
        <f t="shared" si="180"/>
        <v>0</v>
      </c>
      <c r="AA518" s="103">
        <f t="shared" si="180"/>
        <v>0</v>
      </c>
      <c r="AB518" s="103">
        <f t="shared" si="180"/>
        <v>0</v>
      </c>
      <c r="AC518" s="103">
        <f t="shared" si="180"/>
        <v>771754.26</v>
      </c>
      <c r="AD518" s="103">
        <f t="shared" si="180"/>
        <v>680000</v>
      </c>
      <c r="AE518" s="103">
        <f t="shared" si="180"/>
        <v>480000</v>
      </c>
      <c r="AF518" s="93" t="s">
        <v>17029</v>
      </c>
      <c r="AG518" s="93" t="s">
        <v>17029</v>
      </c>
      <c r="AH518" s="93" t="s">
        <v>17029</v>
      </c>
      <c r="AI518" s="107"/>
      <c r="AJ518" s="107"/>
      <c r="AK518" s="107"/>
      <c r="AL518" s="107"/>
      <c r="AM518" s="108"/>
      <c r="AN518" s="108"/>
      <c r="AO518" s="108"/>
      <c r="AP518" s="108"/>
      <c r="AQ518" s="108"/>
      <c r="AR518" s="108"/>
      <c r="AS518" s="108"/>
      <c r="AT518" s="108"/>
      <c r="AU518" s="108"/>
      <c r="AV518" s="108"/>
      <c r="AW518" s="108"/>
      <c r="AX518" s="109"/>
      <c r="AY518" s="109"/>
      <c r="AZ518" s="108"/>
      <c r="BA518" s="108"/>
      <c r="BB518" s="110"/>
      <c r="BC518" s="111">
        <f t="shared" si="173"/>
        <v>-4652.3</v>
      </c>
      <c r="BJ518" s="79" t="e">
        <f>VLOOKUP(C518,BM:BO,3,FALSE)</f>
        <v>#N/A</v>
      </c>
      <c r="BM518" s="79" t="s">
        <v>3702</v>
      </c>
      <c r="BN518" s="79" t="s">
        <v>733</v>
      </c>
      <c r="BO518" s="79" t="s">
        <v>3703</v>
      </c>
      <c r="BU518" s="79" t="s">
        <v>3702</v>
      </c>
      <c r="BV518" s="79" t="s">
        <v>733</v>
      </c>
      <c r="BW518" s="79" t="s">
        <v>3703</v>
      </c>
      <c r="CH518" s="105">
        <f t="shared" si="169"/>
        <v>-2.5611370801925659E-9</v>
      </c>
    </row>
    <row r="519" spans="1:86" x14ac:dyDescent="0.3">
      <c r="A519" s="79">
        <v>1</v>
      </c>
      <c r="B519" s="112">
        <f>SUBTOTAL(9,$A$421:A519)</f>
        <v>91</v>
      </c>
      <c r="C519" s="118" t="s">
        <v>476</v>
      </c>
      <c r="D519" s="103">
        <f t="shared" ref="D519:D526" si="181">E519+F519+G519+H519+I519+J519+L519+N519+P519+R519+T519+U519+V519+W519+X519+Y519+Z519+AA519+AB519+AC519+AD519+AE519</f>
        <v>12960000</v>
      </c>
      <c r="E519" s="120">
        <v>0</v>
      </c>
      <c r="F519" s="120">
        <v>0</v>
      </c>
      <c r="G519" s="120">
        <v>0</v>
      </c>
      <c r="H519" s="120">
        <v>0</v>
      </c>
      <c r="I519" s="120">
        <v>0</v>
      </c>
      <c r="J519" s="120">
        <v>0</v>
      </c>
      <c r="K519" s="128">
        <v>0</v>
      </c>
      <c r="L519" s="120">
        <v>0</v>
      </c>
      <c r="M519" s="103">
        <v>1620</v>
      </c>
      <c r="N519" s="103">
        <v>12492657.140000001</v>
      </c>
      <c r="O519" s="120">
        <v>0</v>
      </c>
      <c r="P519" s="120">
        <v>0</v>
      </c>
      <c r="Q519" s="120">
        <v>0</v>
      </c>
      <c r="R519" s="120">
        <v>0</v>
      </c>
      <c r="S519" s="120">
        <v>0</v>
      </c>
      <c r="T519" s="120">
        <v>0</v>
      </c>
      <c r="U519" s="120">
        <v>0</v>
      </c>
      <c r="V519" s="120">
        <v>0</v>
      </c>
      <c r="W519" s="120">
        <v>0</v>
      </c>
      <c r="X519" s="120">
        <v>0</v>
      </c>
      <c r="Y519" s="120">
        <v>0</v>
      </c>
      <c r="Z519" s="120">
        <v>0</v>
      </c>
      <c r="AA519" s="120">
        <v>0</v>
      </c>
      <c r="AB519" s="120">
        <v>0</v>
      </c>
      <c r="AC519" s="103">
        <f>ROUND(N519*2.14%,2)</f>
        <v>267342.86</v>
      </c>
      <c r="AD519" s="120">
        <v>200000</v>
      </c>
      <c r="AE519" s="120">
        <v>0</v>
      </c>
      <c r="AF519" s="93">
        <v>2024</v>
      </c>
      <c r="AG519" s="93">
        <v>2024</v>
      </c>
      <c r="AH519" s="93">
        <v>2024</v>
      </c>
      <c r="AI519" s="107"/>
      <c r="AJ519" s="107"/>
      <c r="AK519" s="107"/>
      <c r="AL519" s="107"/>
      <c r="AM519" s="108" t="s">
        <v>16957</v>
      </c>
      <c r="AN519" s="108" t="s">
        <v>16959</v>
      </c>
      <c r="AO519" s="108">
        <v>0</v>
      </c>
      <c r="AP519" s="108" t="s">
        <v>16967</v>
      </c>
      <c r="AQ519" s="108" t="s">
        <v>16960</v>
      </c>
      <c r="AR519" s="108" t="s">
        <v>16955</v>
      </c>
      <c r="AS519" s="108"/>
      <c r="AT519" s="108"/>
      <c r="AU519" s="108"/>
      <c r="AV519" s="108"/>
      <c r="AW519" s="108" t="s">
        <v>1015</v>
      </c>
      <c r="AX519" s="109">
        <v>6142.1</v>
      </c>
      <c r="AY519" s="109">
        <v>1614</v>
      </c>
      <c r="AZ519" s="108" t="s">
        <v>2993</v>
      </c>
      <c r="BA519" s="108">
        <v>2009</v>
      </c>
      <c r="BB519" s="110"/>
      <c r="BC519" s="111">
        <f t="shared" si="173"/>
        <v>-6</v>
      </c>
      <c r="BJ519" s="79" t="str">
        <f>VLOOKUP(C519,BM:BO,3,FALSE)</f>
        <v>1614.600</v>
      </c>
      <c r="BM519" s="79" t="s">
        <v>3704</v>
      </c>
      <c r="BN519" s="79" t="s">
        <v>2985</v>
      </c>
      <c r="BO519" s="79" t="s">
        <v>3703</v>
      </c>
      <c r="BU519" s="79" t="s">
        <v>3704</v>
      </c>
      <c r="BV519" s="79" t="s">
        <v>2985</v>
      </c>
      <c r="BW519" s="79" t="s">
        <v>3703</v>
      </c>
      <c r="CH519" s="105">
        <f t="shared" si="169"/>
        <v>-5.8207660913467407E-10</v>
      </c>
    </row>
    <row r="520" spans="1:86" x14ac:dyDescent="0.3">
      <c r="A520" s="79">
        <v>1</v>
      </c>
      <c r="B520" s="112">
        <f>SUBTOTAL(9,$A$421:A520)</f>
        <v>92</v>
      </c>
      <c r="C520" s="118" t="s">
        <v>477</v>
      </c>
      <c r="D520" s="103">
        <f t="shared" si="181"/>
        <v>4012668</v>
      </c>
      <c r="E520" s="120">
        <v>0</v>
      </c>
      <c r="F520" s="120">
        <v>0</v>
      </c>
      <c r="G520" s="120">
        <v>0</v>
      </c>
      <c r="H520" s="120">
        <v>0</v>
      </c>
      <c r="I520" s="120">
        <v>0</v>
      </c>
      <c r="J520" s="120">
        <v>0</v>
      </c>
      <c r="K520" s="128">
        <v>0</v>
      </c>
      <c r="L520" s="120">
        <v>0</v>
      </c>
      <c r="M520" s="103">
        <v>450</v>
      </c>
      <c r="N520" s="103">
        <v>3781738.79</v>
      </c>
      <c r="O520" s="120">
        <v>0</v>
      </c>
      <c r="P520" s="120">
        <v>0</v>
      </c>
      <c r="Q520" s="120">
        <v>0</v>
      </c>
      <c r="R520" s="120">
        <v>0</v>
      </c>
      <c r="S520" s="120">
        <v>0</v>
      </c>
      <c r="T520" s="120">
        <v>0</v>
      </c>
      <c r="U520" s="120">
        <v>0</v>
      </c>
      <c r="V520" s="120">
        <v>0</v>
      </c>
      <c r="W520" s="120">
        <v>0</v>
      </c>
      <c r="X520" s="120">
        <v>0</v>
      </c>
      <c r="Y520" s="120">
        <v>0</v>
      </c>
      <c r="Z520" s="120">
        <v>0</v>
      </c>
      <c r="AA520" s="120">
        <v>0</v>
      </c>
      <c r="AB520" s="120">
        <v>0</v>
      </c>
      <c r="AC520" s="103">
        <f>ROUND(N520*2.14%,2)</f>
        <v>80929.210000000006</v>
      </c>
      <c r="AD520" s="103">
        <v>150000</v>
      </c>
      <c r="AE520" s="120">
        <v>0</v>
      </c>
      <c r="AF520" s="93">
        <v>2024</v>
      </c>
      <c r="AG520" s="93">
        <v>2024</v>
      </c>
      <c r="AH520" s="93">
        <v>2024</v>
      </c>
      <c r="AI520" s="107"/>
      <c r="AJ520" s="107"/>
      <c r="AK520" s="107"/>
      <c r="AL520" s="107"/>
      <c r="AM520" s="108" t="s">
        <v>16970</v>
      </c>
      <c r="AN520" s="108" t="s">
        <v>16953</v>
      </c>
      <c r="AO520" s="108">
        <v>0</v>
      </c>
      <c r="AP520" s="108" t="s">
        <v>16967</v>
      </c>
      <c r="AQ520" s="108" t="s">
        <v>16955</v>
      </c>
      <c r="AR520" s="108">
        <v>0</v>
      </c>
      <c r="AS520" s="108"/>
      <c r="AT520" s="108"/>
      <c r="AU520" s="108"/>
      <c r="AV520" s="108"/>
      <c r="AW520" s="108" t="s">
        <v>925</v>
      </c>
      <c r="AX520" s="109">
        <v>862.2</v>
      </c>
      <c r="AY520" s="109" t="s">
        <v>2985</v>
      </c>
      <c r="AZ520" s="108" t="s">
        <v>2993</v>
      </c>
      <c r="BA520" s="108" t="s">
        <v>17015</v>
      </c>
      <c r="BB520" s="110"/>
      <c r="BC520" s="111" t="e">
        <f t="shared" si="173"/>
        <v>#VALUE!</v>
      </c>
      <c r="BJ520" s="79" t="str">
        <f>VLOOKUP(C520,BM:BO,3,FALSE)</f>
        <v>нет данных</v>
      </c>
      <c r="BM520" s="79" t="s">
        <v>725</v>
      </c>
      <c r="BN520" s="79" t="s">
        <v>2985</v>
      </c>
      <c r="BO520" s="79" t="s">
        <v>2985</v>
      </c>
      <c r="BU520" s="79" t="s">
        <v>725</v>
      </c>
      <c r="BV520" s="79" t="s">
        <v>2985</v>
      </c>
      <c r="BW520" s="79" t="s">
        <v>2985</v>
      </c>
      <c r="CH520" s="105">
        <f t="shared" si="169"/>
        <v>-5.8207660913467407E-11</v>
      </c>
    </row>
    <row r="521" spans="1:86" x14ac:dyDescent="0.3">
      <c r="A521" s="79">
        <v>1</v>
      </c>
      <c r="B521" s="112">
        <f>SUBTOTAL(9,$A$421:A521)</f>
        <v>93</v>
      </c>
      <c r="C521" s="118" t="s">
        <v>478</v>
      </c>
      <c r="D521" s="103">
        <f t="shared" si="181"/>
        <v>6108172</v>
      </c>
      <c r="E521" s="120">
        <v>0</v>
      </c>
      <c r="F521" s="120">
        <v>0</v>
      </c>
      <c r="G521" s="120">
        <v>0</v>
      </c>
      <c r="H521" s="120">
        <v>0</v>
      </c>
      <c r="I521" s="120">
        <v>0</v>
      </c>
      <c r="J521" s="120">
        <v>0</v>
      </c>
      <c r="K521" s="128">
        <v>0</v>
      </c>
      <c r="L521" s="120">
        <v>0</v>
      </c>
      <c r="M521" s="103">
        <v>685</v>
      </c>
      <c r="N521" s="103">
        <v>5803967.0999999996</v>
      </c>
      <c r="O521" s="120">
        <v>0</v>
      </c>
      <c r="P521" s="120">
        <v>0</v>
      </c>
      <c r="Q521" s="120">
        <v>0</v>
      </c>
      <c r="R521" s="120">
        <v>0</v>
      </c>
      <c r="S521" s="120">
        <v>0</v>
      </c>
      <c r="T521" s="120">
        <v>0</v>
      </c>
      <c r="U521" s="120">
        <v>0</v>
      </c>
      <c r="V521" s="120">
        <v>0</v>
      </c>
      <c r="W521" s="120">
        <v>0</v>
      </c>
      <c r="X521" s="120">
        <v>0</v>
      </c>
      <c r="Y521" s="120">
        <v>0</v>
      </c>
      <c r="Z521" s="120">
        <v>0</v>
      </c>
      <c r="AA521" s="120">
        <v>0</v>
      </c>
      <c r="AB521" s="120">
        <v>0</v>
      </c>
      <c r="AC521" s="103">
        <f>ROUND(N521*2.14%,2)</f>
        <v>124204.9</v>
      </c>
      <c r="AD521" s="103">
        <v>180000</v>
      </c>
      <c r="AE521" s="120">
        <v>0</v>
      </c>
      <c r="AF521" s="93">
        <v>2024</v>
      </c>
      <c r="AG521" s="93">
        <v>2024</v>
      </c>
      <c r="AH521" s="93">
        <v>2024</v>
      </c>
      <c r="AI521" s="107"/>
      <c r="AJ521" s="107"/>
      <c r="AK521" s="107"/>
      <c r="AL521" s="107"/>
      <c r="AM521" s="108" t="s">
        <v>16972</v>
      </c>
      <c r="AN521" s="108" t="s">
        <v>16953</v>
      </c>
      <c r="AO521" s="108">
        <v>0</v>
      </c>
      <c r="AP521" s="108" t="s">
        <v>16967</v>
      </c>
      <c r="AQ521" s="108" t="s">
        <v>16967</v>
      </c>
      <c r="AR521" s="108">
        <v>0</v>
      </c>
      <c r="AS521" s="108"/>
      <c r="AT521" s="108"/>
      <c r="AU521" s="108"/>
      <c r="AV521" s="108"/>
      <c r="AW521" s="108" t="s">
        <v>1269</v>
      </c>
      <c r="AX521" s="109">
        <v>935.2</v>
      </c>
      <c r="AY521" s="109">
        <v>716</v>
      </c>
      <c r="AZ521" s="108" t="s">
        <v>2993</v>
      </c>
      <c r="BA521" s="108">
        <v>2010</v>
      </c>
      <c r="BB521" s="110"/>
      <c r="BC521" s="111">
        <f t="shared" si="173"/>
        <v>31</v>
      </c>
      <c r="BJ521" s="79" t="str">
        <f>VLOOKUP(C521,BM:BO,3,FALSE)</f>
        <v>646.600</v>
      </c>
      <c r="BM521" s="79" t="s">
        <v>726</v>
      </c>
      <c r="BN521" s="79" t="s">
        <v>628</v>
      </c>
      <c r="BO521" s="79" t="s">
        <v>734</v>
      </c>
      <c r="BU521" s="79" t="s">
        <v>726</v>
      </c>
      <c r="BV521" s="79" t="s">
        <v>628</v>
      </c>
      <c r="BW521" s="79" t="s">
        <v>734</v>
      </c>
      <c r="CH521" s="105">
        <f t="shared" si="169"/>
        <v>3.7834979593753815E-10</v>
      </c>
    </row>
    <row r="522" spans="1:86" x14ac:dyDescent="0.3">
      <c r="A522" s="79">
        <v>1</v>
      </c>
      <c r="B522" s="112">
        <f>SUBTOTAL(9,$A$421:A522)</f>
        <v>94</v>
      </c>
      <c r="C522" s="118" t="s">
        <v>460</v>
      </c>
      <c r="D522" s="103">
        <f t="shared" si="181"/>
        <v>3995395.2</v>
      </c>
      <c r="E522" s="120">
        <v>0</v>
      </c>
      <c r="F522" s="120">
        <v>0</v>
      </c>
      <c r="G522" s="120">
        <v>0</v>
      </c>
      <c r="H522" s="120">
        <v>0</v>
      </c>
      <c r="I522" s="120">
        <v>0</v>
      </c>
      <c r="J522" s="120">
        <v>0</v>
      </c>
      <c r="K522" s="128">
        <v>0</v>
      </c>
      <c r="L522" s="120">
        <v>0</v>
      </c>
      <c r="M522" s="129">
        <v>492</v>
      </c>
      <c r="N522" s="103">
        <v>3911685.14</v>
      </c>
      <c r="O522" s="120">
        <v>0</v>
      </c>
      <c r="P522" s="120">
        <v>0</v>
      </c>
      <c r="Q522" s="103">
        <v>0</v>
      </c>
      <c r="R522" s="103">
        <v>0</v>
      </c>
      <c r="S522" s="120">
        <v>0</v>
      </c>
      <c r="T522" s="120">
        <v>0</v>
      </c>
      <c r="U522" s="120">
        <v>0</v>
      </c>
      <c r="V522" s="120">
        <v>0</v>
      </c>
      <c r="W522" s="120">
        <v>0</v>
      </c>
      <c r="X522" s="120">
        <v>0</v>
      </c>
      <c r="Y522" s="120">
        <v>0</v>
      </c>
      <c r="Z522" s="120">
        <v>0</v>
      </c>
      <c r="AA522" s="120">
        <v>0</v>
      </c>
      <c r="AB522" s="120">
        <v>0</v>
      </c>
      <c r="AC522" s="103">
        <f>ROUND(N522*2.14%,2)</f>
        <v>83710.06</v>
      </c>
      <c r="AD522" s="103">
        <v>0</v>
      </c>
      <c r="AE522" s="120">
        <v>0</v>
      </c>
      <c r="AF522" s="93" t="s">
        <v>17055</v>
      </c>
      <c r="AG522" s="93">
        <v>2024</v>
      </c>
      <c r="AH522" s="93">
        <v>2024</v>
      </c>
      <c r="AI522" s="107"/>
      <c r="AJ522" s="107"/>
      <c r="AK522" s="107"/>
      <c r="AL522" s="107"/>
      <c r="AM522" s="108" t="s">
        <v>16956</v>
      </c>
      <c r="AN522" s="108" t="s">
        <v>16962</v>
      </c>
      <c r="AO522" s="108">
        <v>0</v>
      </c>
      <c r="AP522" s="108" t="s">
        <v>16973</v>
      </c>
      <c r="AQ522" s="108" t="s">
        <v>16975</v>
      </c>
      <c r="AR522" s="108">
        <v>0</v>
      </c>
      <c r="AS522" s="108"/>
      <c r="AT522" s="108"/>
      <c r="AU522" s="108"/>
      <c r="AV522" s="108"/>
      <c r="AW522" s="108" t="s">
        <v>641</v>
      </c>
      <c r="AX522" s="109">
        <v>542.20000000000005</v>
      </c>
      <c r="AY522" s="109">
        <v>507</v>
      </c>
      <c r="AZ522" s="108" t="s">
        <v>2968</v>
      </c>
      <c r="BA522" s="108" t="s">
        <v>17015</v>
      </c>
      <c r="BB522" s="110"/>
      <c r="BC522" s="111">
        <f>AY522-M522</f>
        <v>15</v>
      </c>
      <c r="BJ522" s="79" t="str">
        <f>VLOOKUP(C522,BM:BO,3,FALSE)</f>
        <v>нет данных</v>
      </c>
      <c r="BM522" s="79" t="s">
        <v>724</v>
      </c>
      <c r="BN522" s="79" t="s">
        <v>2985</v>
      </c>
      <c r="BO522" s="79" t="s">
        <v>3673</v>
      </c>
      <c r="BU522" s="79" t="s">
        <v>724</v>
      </c>
      <c r="BV522" s="79" t="s">
        <v>2985</v>
      </c>
      <c r="BW522" s="79" t="s">
        <v>3673</v>
      </c>
      <c r="CH522" s="105">
        <f t="shared" si="169"/>
        <v>5.8207660913467407E-11</v>
      </c>
    </row>
    <row r="523" spans="1:86" x14ac:dyDescent="0.3">
      <c r="A523" s="79">
        <v>1</v>
      </c>
      <c r="B523" s="112">
        <f>SUBTOTAL(9,$A$421:A523)</f>
        <v>95</v>
      </c>
      <c r="C523" s="118" t="s">
        <v>464</v>
      </c>
      <c r="D523" s="103">
        <f t="shared" si="181"/>
        <v>2183891.1999999997</v>
      </c>
      <c r="E523" s="120">
        <v>0</v>
      </c>
      <c r="F523" s="120">
        <v>0</v>
      </c>
      <c r="G523" s="120">
        <v>0</v>
      </c>
      <c r="H523" s="120">
        <v>0</v>
      </c>
      <c r="I523" s="120">
        <v>0</v>
      </c>
      <c r="J523" s="120">
        <v>0</v>
      </c>
      <c r="K523" s="128">
        <v>0</v>
      </c>
      <c r="L523" s="120">
        <v>0</v>
      </c>
      <c r="M523" s="129">
        <v>277</v>
      </c>
      <c r="N523" s="103">
        <v>2138135.11</v>
      </c>
      <c r="O523" s="120">
        <v>0</v>
      </c>
      <c r="P523" s="120">
        <v>0</v>
      </c>
      <c r="Q523" s="103">
        <v>0</v>
      </c>
      <c r="R523" s="103">
        <v>0</v>
      </c>
      <c r="S523" s="120">
        <v>0</v>
      </c>
      <c r="T523" s="120">
        <v>0</v>
      </c>
      <c r="U523" s="120">
        <v>0</v>
      </c>
      <c r="V523" s="120">
        <v>0</v>
      </c>
      <c r="W523" s="120">
        <v>0</v>
      </c>
      <c r="X523" s="120">
        <v>0</v>
      </c>
      <c r="Y523" s="120">
        <v>0</v>
      </c>
      <c r="Z523" s="120">
        <v>0</v>
      </c>
      <c r="AA523" s="120">
        <v>0</v>
      </c>
      <c r="AB523" s="120">
        <v>0</v>
      </c>
      <c r="AC523" s="103">
        <f>ROUND(N523*2.14%,2)</f>
        <v>45756.09</v>
      </c>
      <c r="AD523" s="103">
        <v>0</v>
      </c>
      <c r="AE523" s="120">
        <v>0</v>
      </c>
      <c r="AF523" s="93" t="s">
        <v>17055</v>
      </c>
      <c r="AG523" s="93">
        <v>2024</v>
      </c>
      <c r="AH523" s="93">
        <v>2024</v>
      </c>
      <c r="AI523" s="107"/>
      <c r="AJ523" s="107"/>
      <c r="AK523" s="107"/>
      <c r="AL523" s="107"/>
      <c r="AM523" s="108" t="s">
        <v>16952</v>
      </c>
      <c r="AN523" s="108" t="s">
        <v>16952</v>
      </c>
      <c r="AO523" s="108">
        <v>0</v>
      </c>
      <c r="AP523" s="108" t="s">
        <v>16952</v>
      </c>
      <c r="AQ523" s="108" t="s">
        <v>16971</v>
      </c>
      <c r="AR523" s="108">
        <v>0</v>
      </c>
      <c r="AS523" s="108"/>
      <c r="AT523" s="108"/>
      <c r="AU523" s="108"/>
      <c r="AV523" s="108"/>
      <c r="AW523" s="108" t="s">
        <v>664</v>
      </c>
      <c r="AX523" s="109">
        <v>332</v>
      </c>
      <c r="AY523" s="109">
        <v>269</v>
      </c>
      <c r="AZ523" s="108" t="s">
        <v>2968</v>
      </c>
      <c r="BA523" s="108" t="s">
        <v>17015</v>
      </c>
      <c r="BB523" s="110"/>
      <c r="BC523" s="111">
        <f>AY523-M523</f>
        <v>-8</v>
      </c>
      <c r="BJ523" s="79" t="str">
        <f>VLOOKUP(C523,BM:BO,3,FALSE)</f>
        <v>нет данных</v>
      </c>
      <c r="BM523" s="79" t="s">
        <v>3680</v>
      </c>
      <c r="BN523" s="79" t="s">
        <v>3009</v>
      </c>
      <c r="BO523" s="79" t="s">
        <v>2985</v>
      </c>
      <c r="BU523" s="79" t="s">
        <v>3680</v>
      </c>
      <c r="BV523" s="79" t="s">
        <v>3009</v>
      </c>
      <c r="BW523" s="79" t="s">
        <v>2985</v>
      </c>
      <c r="CH523" s="105">
        <f t="shared" si="169"/>
        <v>-1.4551915228366852E-10</v>
      </c>
    </row>
    <row r="524" spans="1:86" x14ac:dyDescent="0.3">
      <c r="A524" s="79">
        <v>1</v>
      </c>
      <c r="B524" s="112">
        <f>SUBTOTAL(9,$A$421:A524)</f>
        <v>96</v>
      </c>
      <c r="C524" s="118" t="s">
        <v>8383</v>
      </c>
      <c r="D524" s="103">
        <f t="shared" si="181"/>
        <v>6038858.4400000004</v>
      </c>
      <c r="E524" s="121">
        <v>0</v>
      </c>
      <c r="F524" s="121">
        <v>0</v>
      </c>
      <c r="G524" s="121">
        <v>0</v>
      </c>
      <c r="H524" s="121">
        <v>0</v>
      </c>
      <c r="I524" s="121">
        <v>0</v>
      </c>
      <c r="J524" s="121">
        <v>0</v>
      </c>
      <c r="K524" s="131">
        <v>0</v>
      </c>
      <c r="L524" s="121">
        <v>0</v>
      </c>
      <c r="M524" s="121">
        <v>271</v>
      </c>
      <c r="N524" s="121">
        <v>2617075.19</v>
      </c>
      <c r="O524" s="121">
        <v>0</v>
      </c>
      <c r="P524" s="121">
        <v>0</v>
      </c>
      <c r="Q524" s="121">
        <v>585.5</v>
      </c>
      <c r="R524" s="121">
        <v>2913430.43</v>
      </c>
      <c r="S524" s="121">
        <v>0</v>
      </c>
      <c r="T524" s="121">
        <v>0</v>
      </c>
      <c r="U524" s="121">
        <v>0</v>
      </c>
      <c r="V524" s="121">
        <v>0</v>
      </c>
      <c r="W524" s="121">
        <v>0</v>
      </c>
      <c r="X524" s="121">
        <v>0</v>
      </c>
      <c r="Y524" s="121">
        <v>0</v>
      </c>
      <c r="Z524" s="121">
        <v>0</v>
      </c>
      <c r="AA524" s="121">
        <v>0</v>
      </c>
      <c r="AB524" s="121">
        <v>0</v>
      </c>
      <c r="AC524" s="121">
        <f>ROUND(R524*2.14%,2)+ROUND(N524*2.14%,2)</f>
        <v>118352.82</v>
      </c>
      <c r="AD524" s="121">
        <v>150000</v>
      </c>
      <c r="AE524" s="121">
        <v>240000</v>
      </c>
      <c r="AF524" s="93">
        <v>2024</v>
      </c>
      <c r="AG524" s="93">
        <v>2024</v>
      </c>
      <c r="AH524" s="93">
        <v>2024</v>
      </c>
      <c r="AI524" s="107"/>
      <c r="AJ524" s="107"/>
      <c r="AK524" s="107"/>
      <c r="AL524" s="107"/>
      <c r="AM524" s="108"/>
      <c r="AN524" s="108"/>
      <c r="AO524" s="108"/>
      <c r="AP524" s="108"/>
      <c r="AQ524" s="108"/>
      <c r="AR524" s="108"/>
      <c r="AS524" s="108"/>
      <c r="AT524" s="108"/>
      <c r="AU524" s="108"/>
      <c r="AV524" s="108"/>
      <c r="AW524" s="108"/>
      <c r="AX524" s="109"/>
      <c r="AY524" s="109"/>
      <c r="AZ524" s="108"/>
      <c r="BA524" s="108"/>
      <c r="BB524" s="110"/>
      <c r="BC524" s="111"/>
      <c r="CH524" s="105">
        <f t="shared" si="169"/>
        <v>2.9103830456733704E-10</v>
      </c>
    </row>
    <row r="525" spans="1:86" x14ac:dyDescent="0.3">
      <c r="A525" s="79">
        <v>1</v>
      </c>
      <c r="B525" s="112">
        <f>SUBTOTAL(9,$A$421:A525)</f>
        <v>97</v>
      </c>
      <c r="C525" s="118" t="s">
        <v>8420</v>
      </c>
      <c r="D525" s="103">
        <f t="shared" si="181"/>
        <v>2961597.52</v>
      </c>
      <c r="E525" s="121">
        <v>0</v>
      </c>
      <c r="F525" s="121">
        <v>0</v>
      </c>
      <c r="G525" s="121">
        <v>0</v>
      </c>
      <c r="H525" s="121">
        <v>0</v>
      </c>
      <c r="I525" s="121">
        <v>0</v>
      </c>
      <c r="J525" s="121">
        <v>0</v>
      </c>
      <c r="K525" s="131">
        <v>0</v>
      </c>
      <c r="L525" s="121">
        <v>0</v>
      </c>
      <c r="M525" s="121">
        <v>449.5</v>
      </c>
      <c r="N525" s="121">
        <v>2811812</v>
      </c>
      <c r="O525" s="121">
        <v>0</v>
      </c>
      <c r="P525" s="121">
        <v>0</v>
      </c>
      <c r="Q525" s="121">
        <v>0</v>
      </c>
      <c r="R525" s="121">
        <v>0</v>
      </c>
      <c r="S525" s="121">
        <v>0</v>
      </c>
      <c r="T525" s="121">
        <v>0</v>
      </c>
      <c r="U525" s="121">
        <v>0</v>
      </c>
      <c r="V525" s="121">
        <v>0</v>
      </c>
      <c r="W525" s="121">
        <v>0</v>
      </c>
      <c r="X525" s="121">
        <v>0</v>
      </c>
      <c r="Y525" s="121">
        <v>0</v>
      </c>
      <c r="Z525" s="121">
        <v>0</v>
      </c>
      <c r="AA525" s="121">
        <v>0</v>
      </c>
      <c r="AB525" s="121">
        <v>0</v>
      </c>
      <c r="AC525" s="121">
        <v>29785.52</v>
      </c>
      <c r="AD525" s="121">
        <v>0</v>
      </c>
      <c r="AE525" s="121">
        <v>120000</v>
      </c>
      <c r="AF525" s="122" t="s">
        <v>17055</v>
      </c>
      <c r="AG525" s="93">
        <v>2024</v>
      </c>
      <c r="AH525" s="93">
        <v>2024</v>
      </c>
      <c r="AI525" s="107"/>
      <c r="AJ525" s="107"/>
      <c r="AK525" s="107"/>
      <c r="AL525" s="107"/>
      <c r="AM525" s="108"/>
      <c r="AN525" s="108"/>
      <c r="AO525" s="108"/>
      <c r="AP525" s="108"/>
      <c r="AQ525" s="108"/>
      <c r="AR525" s="108"/>
      <c r="AS525" s="108"/>
      <c r="AT525" s="108"/>
      <c r="AU525" s="108"/>
      <c r="AV525" s="108"/>
      <c r="AW525" s="108"/>
      <c r="AX525" s="109"/>
      <c r="AY525" s="109"/>
      <c r="AZ525" s="108"/>
      <c r="BA525" s="108"/>
      <c r="BB525" s="110"/>
      <c r="BC525" s="111"/>
      <c r="CH525" s="105">
        <f t="shared" si="169"/>
        <v>0</v>
      </c>
    </row>
    <row r="526" spans="1:86" x14ac:dyDescent="0.3">
      <c r="A526" s="79">
        <v>1</v>
      </c>
      <c r="B526" s="112">
        <f>SUBTOTAL(9,$A$421:A526)</f>
        <v>98</v>
      </c>
      <c r="C526" s="118" t="s">
        <v>8235</v>
      </c>
      <c r="D526" s="103">
        <f t="shared" si="181"/>
        <v>2187627.7999999998</v>
      </c>
      <c r="E526" s="121">
        <v>0</v>
      </c>
      <c r="F526" s="121">
        <v>0</v>
      </c>
      <c r="G526" s="121">
        <v>0</v>
      </c>
      <c r="H526" s="121">
        <v>0</v>
      </c>
      <c r="I526" s="121">
        <v>0</v>
      </c>
      <c r="J526" s="121">
        <v>0</v>
      </c>
      <c r="K526" s="131">
        <v>0</v>
      </c>
      <c r="L526" s="121">
        <v>0</v>
      </c>
      <c r="M526" s="121">
        <v>407.8</v>
      </c>
      <c r="N526" s="121">
        <v>2045955</v>
      </c>
      <c r="O526" s="121">
        <v>0</v>
      </c>
      <c r="P526" s="121">
        <v>0</v>
      </c>
      <c r="Q526" s="121">
        <v>0</v>
      </c>
      <c r="R526" s="121">
        <v>0</v>
      </c>
      <c r="S526" s="121">
        <v>0</v>
      </c>
      <c r="T526" s="121">
        <v>0</v>
      </c>
      <c r="U526" s="121">
        <v>0</v>
      </c>
      <c r="V526" s="121">
        <v>0</v>
      </c>
      <c r="W526" s="121">
        <v>0</v>
      </c>
      <c r="X526" s="121">
        <v>0</v>
      </c>
      <c r="Y526" s="121">
        <v>0</v>
      </c>
      <c r="Z526" s="121">
        <v>0</v>
      </c>
      <c r="AA526" s="121">
        <v>0</v>
      </c>
      <c r="AB526" s="121">
        <v>0</v>
      </c>
      <c r="AC526" s="121">
        <f>ROUND(N526*1.0593%,2)+ROUND(E526*1.0593%,2)+ROUND(F526*1.0593%,2)+ROUND(G526*1.0593%,2)+ROUND(H526*1.0593%,2)+ROUND(I526*1.0593%,2)+ROUND(J526*1.0593%,2)+ROUND(L526*1.0593%,2)+ROUND(P526*1.0593%,2)+ROUND(R526*1.0593%,2)+ROUND(T526*1.0593%,2)+ROUND(U526*1.0593%,2)+ROUND(V526*1.0593%,2)+ROUND(W526*1.0593%,2)+ROUND(X526*1.0593%,2)+ROUND(Y526*1.0593%,2)+ROUND(Z526*1.0593%,2)+ROUND(AA526*1.0593%,2)+ROUND(AB526*1.0593%,2)</f>
        <v>21672.799999999999</v>
      </c>
      <c r="AD526" s="121">
        <v>0</v>
      </c>
      <c r="AE526" s="121">
        <v>120000</v>
      </c>
      <c r="AF526" s="122" t="s">
        <v>17055</v>
      </c>
      <c r="AG526" s="93">
        <v>2024</v>
      </c>
      <c r="AH526" s="93">
        <v>2024</v>
      </c>
      <c r="AI526" s="107"/>
      <c r="AJ526" s="107"/>
      <c r="AK526" s="107"/>
      <c r="AL526" s="107"/>
      <c r="AM526" s="108"/>
      <c r="AN526" s="108"/>
      <c r="AO526" s="108"/>
      <c r="AP526" s="108"/>
      <c r="AQ526" s="108"/>
      <c r="AR526" s="108"/>
      <c r="AS526" s="108"/>
      <c r="AT526" s="108"/>
      <c r="AU526" s="108"/>
      <c r="AV526" s="108"/>
      <c r="AW526" s="108"/>
      <c r="AX526" s="109"/>
      <c r="AY526" s="109"/>
      <c r="AZ526" s="108"/>
      <c r="BA526" s="108"/>
      <c r="BB526" s="110"/>
      <c r="BC526" s="111"/>
      <c r="CH526" s="105">
        <f t="shared" si="169"/>
        <v>-1.8917489796876907E-10</v>
      </c>
    </row>
    <row r="527" spans="1:86" x14ac:dyDescent="0.3">
      <c r="B527" s="106" t="s">
        <v>466</v>
      </c>
      <c r="C527" s="106"/>
      <c r="D527" s="102">
        <f>D528</f>
        <v>508994.24</v>
      </c>
      <c r="E527" s="103">
        <f t="shared" ref="E527:AE527" si="182">E528</f>
        <v>400425.14</v>
      </c>
      <c r="F527" s="103">
        <f t="shared" si="182"/>
        <v>0</v>
      </c>
      <c r="G527" s="103">
        <f t="shared" si="182"/>
        <v>0</v>
      </c>
      <c r="H527" s="103">
        <f t="shared" si="182"/>
        <v>0</v>
      </c>
      <c r="I527" s="103">
        <f t="shared" si="182"/>
        <v>0</v>
      </c>
      <c r="J527" s="103">
        <f t="shared" si="182"/>
        <v>0</v>
      </c>
      <c r="K527" s="104">
        <f t="shared" si="182"/>
        <v>0</v>
      </c>
      <c r="L527" s="103">
        <f t="shared" si="182"/>
        <v>0</v>
      </c>
      <c r="M527" s="103">
        <f t="shared" si="182"/>
        <v>0</v>
      </c>
      <c r="N527" s="103">
        <f t="shared" si="182"/>
        <v>0</v>
      </c>
      <c r="O527" s="103">
        <f t="shared" si="182"/>
        <v>0</v>
      </c>
      <c r="P527" s="103">
        <f t="shared" si="182"/>
        <v>0</v>
      </c>
      <c r="Q527" s="103">
        <f t="shared" si="182"/>
        <v>0</v>
      </c>
      <c r="R527" s="103">
        <f t="shared" si="182"/>
        <v>0</v>
      </c>
      <c r="S527" s="103">
        <f t="shared" si="182"/>
        <v>0</v>
      </c>
      <c r="T527" s="103">
        <f t="shared" si="182"/>
        <v>0</v>
      </c>
      <c r="U527" s="103">
        <f t="shared" si="182"/>
        <v>0</v>
      </c>
      <c r="V527" s="103">
        <f t="shared" si="182"/>
        <v>0</v>
      </c>
      <c r="W527" s="103">
        <f t="shared" si="182"/>
        <v>0</v>
      </c>
      <c r="X527" s="103">
        <f t="shared" si="182"/>
        <v>0</v>
      </c>
      <c r="Y527" s="103">
        <f t="shared" si="182"/>
        <v>0</v>
      </c>
      <c r="Z527" s="103">
        <f t="shared" si="182"/>
        <v>0</v>
      </c>
      <c r="AA527" s="103">
        <f t="shared" si="182"/>
        <v>0</v>
      </c>
      <c r="AB527" s="103">
        <f t="shared" si="182"/>
        <v>0</v>
      </c>
      <c r="AC527" s="103">
        <f t="shared" si="182"/>
        <v>8569.1</v>
      </c>
      <c r="AD527" s="103">
        <f t="shared" si="182"/>
        <v>100000</v>
      </c>
      <c r="AE527" s="103">
        <f t="shared" si="182"/>
        <v>0</v>
      </c>
      <c r="AF527" s="93" t="s">
        <v>17029</v>
      </c>
      <c r="AG527" s="93" t="s">
        <v>17029</v>
      </c>
      <c r="AH527" s="93" t="s">
        <v>17029</v>
      </c>
      <c r="AI527" s="107"/>
      <c r="AJ527" s="107"/>
      <c r="AK527" s="107"/>
      <c r="AL527" s="107"/>
      <c r="AM527" s="108"/>
      <c r="AN527" s="108"/>
      <c r="AO527" s="108"/>
      <c r="AP527" s="108"/>
      <c r="AQ527" s="108"/>
      <c r="AR527" s="108"/>
      <c r="AS527" s="108"/>
      <c r="AT527" s="108"/>
      <c r="AU527" s="108"/>
      <c r="AV527" s="108"/>
      <c r="AW527" s="108"/>
      <c r="AX527" s="109"/>
      <c r="AY527" s="109"/>
      <c r="AZ527" s="108"/>
      <c r="BA527" s="108"/>
      <c r="BB527" s="110"/>
      <c r="BC527" s="111">
        <f t="shared" si="173"/>
        <v>0</v>
      </c>
      <c r="BJ527" s="79" t="e">
        <f>VLOOKUP(C527,BM:BO,3,FALSE)</f>
        <v>#N/A</v>
      </c>
      <c r="BM527" s="79" t="s">
        <v>3705</v>
      </c>
      <c r="BN527" s="79" t="s">
        <v>657</v>
      </c>
      <c r="BO527" s="79" t="s">
        <v>3485</v>
      </c>
      <c r="BU527" s="79" t="s">
        <v>3705</v>
      </c>
      <c r="BV527" s="79" t="s">
        <v>657</v>
      </c>
      <c r="BW527" s="79" t="s">
        <v>3485</v>
      </c>
      <c r="CH527" s="105">
        <f t="shared" si="169"/>
        <v>-2.9103830456733704E-11</v>
      </c>
    </row>
    <row r="528" spans="1:86" x14ac:dyDescent="0.3">
      <c r="A528" s="79">
        <v>1</v>
      </c>
      <c r="B528" s="112">
        <f>SUBTOTAL(9,$A$421:A528)</f>
        <v>99</v>
      </c>
      <c r="C528" s="118" t="s">
        <v>479</v>
      </c>
      <c r="D528" s="103">
        <f>E528+F528+G528+H528+I528+J528+L528+N528+P528+R528+T528+U528+V528+W528+X528+Y528+Z528+AA528+AB528+AC528+AD528+AE528</f>
        <v>508994.24</v>
      </c>
      <c r="E528" s="120">
        <v>400425.14</v>
      </c>
      <c r="F528" s="120">
        <v>0</v>
      </c>
      <c r="G528" s="120">
        <v>0</v>
      </c>
      <c r="H528" s="120">
        <v>0</v>
      </c>
      <c r="I528" s="120">
        <v>0</v>
      </c>
      <c r="J528" s="120">
        <v>0</v>
      </c>
      <c r="K528" s="128">
        <v>0</v>
      </c>
      <c r="L528" s="120">
        <v>0</v>
      </c>
      <c r="M528" s="103">
        <v>0</v>
      </c>
      <c r="N528" s="150">
        <v>0</v>
      </c>
      <c r="O528" s="120">
        <v>0</v>
      </c>
      <c r="P528" s="120">
        <v>0</v>
      </c>
      <c r="Q528" s="120">
        <v>0</v>
      </c>
      <c r="R528" s="120">
        <v>0</v>
      </c>
      <c r="S528" s="120">
        <v>0</v>
      </c>
      <c r="T528" s="120">
        <v>0</v>
      </c>
      <c r="U528" s="120">
        <v>0</v>
      </c>
      <c r="V528" s="120">
        <v>0</v>
      </c>
      <c r="W528" s="120">
        <v>0</v>
      </c>
      <c r="X528" s="120">
        <v>0</v>
      </c>
      <c r="Y528" s="120">
        <v>0</v>
      </c>
      <c r="Z528" s="120">
        <v>0</v>
      </c>
      <c r="AA528" s="120">
        <v>0</v>
      </c>
      <c r="AB528" s="120">
        <v>0</v>
      </c>
      <c r="AC528" s="120">
        <f>ROUND(E528*2.14%,2)</f>
        <v>8569.1</v>
      </c>
      <c r="AD528" s="120">
        <v>100000</v>
      </c>
      <c r="AE528" s="120">
        <v>0</v>
      </c>
      <c r="AF528" s="93">
        <v>2024</v>
      </c>
      <c r="AG528" s="93">
        <v>2024</v>
      </c>
      <c r="AH528" s="93">
        <v>2024</v>
      </c>
      <c r="AI528" s="107"/>
      <c r="AJ528" s="107"/>
      <c r="AK528" s="107"/>
      <c r="AL528" s="107"/>
      <c r="AM528" s="108" t="s">
        <v>16977</v>
      </c>
      <c r="AN528" s="108" t="s">
        <v>16972</v>
      </c>
      <c r="AO528" s="108">
        <v>0</v>
      </c>
      <c r="AP528" s="108" t="s">
        <v>16971</v>
      </c>
      <c r="AQ528" s="108" t="s">
        <v>16960</v>
      </c>
      <c r="AR528" s="108">
        <v>0</v>
      </c>
      <c r="AS528" s="108"/>
      <c r="AT528" s="108"/>
      <c r="AU528" s="108"/>
      <c r="AV528" s="108"/>
      <c r="AW528" s="108" t="s">
        <v>789</v>
      </c>
      <c r="AX528" s="109">
        <v>354</v>
      </c>
      <c r="AY528" s="109">
        <v>367.3</v>
      </c>
      <c r="AZ528" s="108" t="s">
        <v>2968</v>
      </c>
      <c r="BA528" s="108" t="s">
        <v>2985</v>
      </c>
      <c r="BB528" s="110"/>
      <c r="BC528" s="111">
        <f t="shared" si="173"/>
        <v>367.3</v>
      </c>
      <c r="BJ528" s="79" t="str">
        <f>VLOOKUP(C528,BM:BO,3,FALSE)</f>
        <v>нет данных</v>
      </c>
      <c r="BM528" s="79" t="s">
        <v>522</v>
      </c>
      <c r="BN528" s="79" t="s">
        <v>780</v>
      </c>
      <c r="BO528" s="79" t="s">
        <v>3706</v>
      </c>
      <c r="BU528" s="79" t="s">
        <v>522</v>
      </c>
      <c r="BV528" s="79" t="s">
        <v>780</v>
      </c>
      <c r="BW528" s="79" t="s">
        <v>3706</v>
      </c>
      <c r="CH528" s="105">
        <f t="shared" si="169"/>
        <v>-2.9103830456733704E-11</v>
      </c>
    </row>
    <row r="529" spans="1:86" x14ac:dyDescent="0.3">
      <c r="B529" s="106" t="s">
        <v>468</v>
      </c>
      <c r="C529" s="106"/>
      <c r="D529" s="102">
        <f>D530</f>
        <v>4458520</v>
      </c>
      <c r="E529" s="103">
        <f t="shared" ref="E529:AE529" si="183">E530</f>
        <v>0</v>
      </c>
      <c r="F529" s="103">
        <f t="shared" si="183"/>
        <v>0</v>
      </c>
      <c r="G529" s="103">
        <f t="shared" si="183"/>
        <v>0</v>
      </c>
      <c r="H529" s="103">
        <f t="shared" si="183"/>
        <v>0</v>
      </c>
      <c r="I529" s="103">
        <f t="shared" si="183"/>
        <v>0</v>
      </c>
      <c r="J529" s="103">
        <f t="shared" si="183"/>
        <v>0</v>
      </c>
      <c r="K529" s="104">
        <f t="shared" si="183"/>
        <v>0</v>
      </c>
      <c r="L529" s="103">
        <f t="shared" si="183"/>
        <v>0</v>
      </c>
      <c r="M529" s="103">
        <f t="shared" si="183"/>
        <v>500</v>
      </c>
      <c r="N529" s="103">
        <f t="shared" si="183"/>
        <v>4218249.46</v>
      </c>
      <c r="O529" s="103">
        <f t="shared" si="183"/>
        <v>0</v>
      </c>
      <c r="P529" s="103">
        <f t="shared" si="183"/>
        <v>0</v>
      </c>
      <c r="Q529" s="103">
        <f t="shared" si="183"/>
        <v>0</v>
      </c>
      <c r="R529" s="103">
        <f t="shared" si="183"/>
        <v>0</v>
      </c>
      <c r="S529" s="103">
        <f t="shared" si="183"/>
        <v>0</v>
      </c>
      <c r="T529" s="103">
        <f t="shared" si="183"/>
        <v>0</v>
      </c>
      <c r="U529" s="103">
        <f t="shared" si="183"/>
        <v>0</v>
      </c>
      <c r="V529" s="103">
        <f t="shared" si="183"/>
        <v>0</v>
      </c>
      <c r="W529" s="103">
        <f t="shared" si="183"/>
        <v>0</v>
      </c>
      <c r="X529" s="103">
        <f t="shared" si="183"/>
        <v>0</v>
      </c>
      <c r="Y529" s="103">
        <f t="shared" si="183"/>
        <v>0</v>
      </c>
      <c r="Z529" s="103">
        <f t="shared" si="183"/>
        <v>0</v>
      </c>
      <c r="AA529" s="103">
        <f t="shared" si="183"/>
        <v>0</v>
      </c>
      <c r="AB529" s="103">
        <f t="shared" si="183"/>
        <v>0</v>
      </c>
      <c r="AC529" s="103">
        <f t="shared" si="183"/>
        <v>90270.54</v>
      </c>
      <c r="AD529" s="103">
        <f t="shared" si="183"/>
        <v>150000</v>
      </c>
      <c r="AE529" s="103">
        <f t="shared" si="183"/>
        <v>0</v>
      </c>
      <c r="AF529" s="93" t="s">
        <v>17029</v>
      </c>
      <c r="AG529" s="93" t="s">
        <v>17029</v>
      </c>
      <c r="AH529" s="93" t="s">
        <v>17029</v>
      </c>
      <c r="AI529" s="107"/>
      <c r="AJ529" s="107"/>
      <c r="AK529" s="107"/>
      <c r="AL529" s="107"/>
      <c r="AM529" s="108"/>
      <c r="AN529" s="108"/>
      <c r="AO529" s="108"/>
      <c r="AP529" s="108"/>
      <c r="AQ529" s="108"/>
      <c r="AR529" s="108"/>
      <c r="AS529" s="108"/>
      <c r="AT529" s="108"/>
      <c r="AU529" s="108"/>
      <c r="AV529" s="108"/>
      <c r="AW529" s="108"/>
      <c r="AX529" s="109"/>
      <c r="AY529" s="109"/>
      <c r="AZ529" s="108"/>
      <c r="BA529" s="108"/>
      <c r="BB529" s="110"/>
      <c r="BC529" s="111">
        <f t="shared" si="173"/>
        <v>-500</v>
      </c>
      <c r="BJ529" s="79" t="e">
        <f>VLOOKUP(C529,BM:BO,3,FALSE)</f>
        <v>#N/A</v>
      </c>
      <c r="BM529" s="79" t="s">
        <v>548</v>
      </c>
      <c r="BN529" s="79" t="s">
        <v>717</v>
      </c>
      <c r="BO529" s="79" t="s">
        <v>3707</v>
      </c>
      <c r="BU529" s="79" t="s">
        <v>548</v>
      </c>
      <c r="BV529" s="79" t="s">
        <v>717</v>
      </c>
      <c r="BW529" s="79" t="s">
        <v>3707</v>
      </c>
      <c r="CH529" s="105">
        <f t="shared" si="169"/>
        <v>5.8207660913467407E-11</v>
      </c>
    </row>
    <row r="530" spans="1:86" x14ac:dyDescent="0.3">
      <c r="A530" s="79">
        <v>1</v>
      </c>
      <c r="B530" s="112">
        <f>SUBTOTAL(9,$A$421:A530)</f>
        <v>100</v>
      </c>
      <c r="C530" s="118" t="s">
        <v>456</v>
      </c>
      <c r="D530" s="103">
        <f>E530+F530+G530+H530+I530+J530+L530+N530+P530+R530+T530+U530+V530+W530+X530+Y530+Z530+AA530+AB530+AC530+AD530+AE530</f>
        <v>4458520</v>
      </c>
      <c r="E530" s="120">
        <v>0</v>
      </c>
      <c r="F530" s="120">
        <v>0</v>
      </c>
      <c r="G530" s="120">
        <v>0</v>
      </c>
      <c r="H530" s="120">
        <v>0</v>
      </c>
      <c r="I530" s="120">
        <v>0</v>
      </c>
      <c r="J530" s="120">
        <v>0</v>
      </c>
      <c r="K530" s="128">
        <v>0</v>
      </c>
      <c r="L530" s="120">
        <v>0</v>
      </c>
      <c r="M530" s="103">
        <v>500</v>
      </c>
      <c r="N530" s="103">
        <v>4218249.46</v>
      </c>
      <c r="O530" s="120">
        <v>0</v>
      </c>
      <c r="P530" s="120">
        <v>0</v>
      </c>
      <c r="Q530" s="120">
        <v>0</v>
      </c>
      <c r="R530" s="120">
        <v>0</v>
      </c>
      <c r="S530" s="120">
        <v>0</v>
      </c>
      <c r="T530" s="120">
        <v>0</v>
      </c>
      <c r="U530" s="120">
        <v>0</v>
      </c>
      <c r="V530" s="120">
        <v>0</v>
      </c>
      <c r="W530" s="120">
        <v>0</v>
      </c>
      <c r="X530" s="120">
        <v>0</v>
      </c>
      <c r="Y530" s="120">
        <v>0</v>
      </c>
      <c r="Z530" s="120">
        <v>0</v>
      </c>
      <c r="AA530" s="120">
        <v>0</v>
      </c>
      <c r="AB530" s="120">
        <v>0</v>
      </c>
      <c r="AC530" s="103">
        <f>ROUND(N530*2.14%,2)</f>
        <v>90270.54</v>
      </c>
      <c r="AD530" s="120">
        <v>150000</v>
      </c>
      <c r="AE530" s="120">
        <v>0</v>
      </c>
      <c r="AF530" s="93">
        <v>2024</v>
      </c>
      <c r="AG530" s="93">
        <v>2024</v>
      </c>
      <c r="AH530" s="93">
        <v>2024</v>
      </c>
      <c r="AI530" s="107"/>
      <c r="AJ530" s="107"/>
      <c r="AK530" s="107"/>
      <c r="AL530" s="107"/>
      <c r="AM530" s="108" t="s">
        <v>16957</v>
      </c>
      <c r="AN530" s="108" t="s">
        <v>16959</v>
      </c>
      <c r="AO530" s="108">
        <v>0</v>
      </c>
      <c r="AP530" s="108" t="s">
        <v>16969</v>
      </c>
      <c r="AQ530" s="108" t="s">
        <v>16955</v>
      </c>
      <c r="AR530" s="108">
        <v>0</v>
      </c>
      <c r="AS530" s="108"/>
      <c r="AT530" s="108"/>
      <c r="AU530" s="108"/>
      <c r="AV530" s="108"/>
      <c r="AW530" s="108" t="s">
        <v>616</v>
      </c>
      <c r="AX530" s="109">
        <v>749.2</v>
      </c>
      <c r="AY530" s="109" t="s">
        <v>2985</v>
      </c>
      <c r="AZ530" s="108" t="s">
        <v>2993</v>
      </c>
      <c r="BA530" s="108" t="s">
        <v>17015</v>
      </c>
      <c r="BB530" s="110"/>
      <c r="BC530" s="111" t="e">
        <f t="shared" si="173"/>
        <v>#VALUE!</v>
      </c>
      <c r="BJ530" s="79" t="str">
        <f>VLOOKUP(C530,BM:BO,3,FALSE)</f>
        <v>нет данных</v>
      </c>
      <c r="BM530" s="79" t="s">
        <v>521</v>
      </c>
      <c r="BN530" s="79" t="s">
        <v>3256</v>
      </c>
      <c r="BO530" s="79" t="s">
        <v>3708</v>
      </c>
      <c r="BU530" s="79" t="s">
        <v>521</v>
      </c>
      <c r="BV530" s="79" t="s">
        <v>3256</v>
      </c>
      <c r="BW530" s="79" t="s">
        <v>3708</v>
      </c>
      <c r="CH530" s="105">
        <f t="shared" si="169"/>
        <v>5.8207660913467407E-11</v>
      </c>
    </row>
    <row r="531" spans="1:86" x14ac:dyDescent="0.3">
      <c r="B531" s="106" t="s">
        <v>470</v>
      </c>
      <c r="C531" s="106"/>
      <c r="D531" s="102">
        <f>D532</f>
        <v>1024284.04</v>
      </c>
      <c r="E531" s="103">
        <f t="shared" ref="E531:AE531" si="184">E532</f>
        <v>0</v>
      </c>
      <c r="F531" s="103">
        <f t="shared" si="184"/>
        <v>0</v>
      </c>
      <c r="G531" s="103">
        <f t="shared" si="184"/>
        <v>0</v>
      </c>
      <c r="H531" s="103">
        <f t="shared" si="184"/>
        <v>204403.04</v>
      </c>
      <c r="I531" s="103">
        <f t="shared" si="184"/>
        <v>700515.74</v>
      </c>
      <c r="J531" s="103">
        <f t="shared" si="184"/>
        <v>0</v>
      </c>
      <c r="K531" s="104">
        <f t="shared" si="184"/>
        <v>0</v>
      </c>
      <c r="L531" s="103">
        <f t="shared" si="184"/>
        <v>0</v>
      </c>
      <c r="M531" s="103">
        <f t="shared" si="184"/>
        <v>0</v>
      </c>
      <c r="N531" s="103">
        <f t="shared" si="184"/>
        <v>0</v>
      </c>
      <c r="O531" s="103">
        <f t="shared" si="184"/>
        <v>0</v>
      </c>
      <c r="P531" s="103">
        <f t="shared" si="184"/>
        <v>0</v>
      </c>
      <c r="Q531" s="103">
        <f t="shared" si="184"/>
        <v>0</v>
      </c>
      <c r="R531" s="103">
        <f t="shared" si="184"/>
        <v>0</v>
      </c>
      <c r="S531" s="103">
        <f t="shared" si="184"/>
        <v>0</v>
      </c>
      <c r="T531" s="103">
        <f t="shared" si="184"/>
        <v>0</v>
      </c>
      <c r="U531" s="103">
        <f t="shared" si="184"/>
        <v>0</v>
      </c>
      <c r="V531" s="103">
        <f t="shared" si="184"/>
        <v>0</v>
      </c>
      <c r="W531" s="103">
        <f t="shared" si="184"/>
        <v>0</v>
      </c>
      <c r="X531" s="103">
        <f t="shared" si="184"/>
        <v>0</v>
      </c>
      <c r="Y531" s="103">
        <f t="shared" si="184"/>
        <v>0</v>
      </c>
      <c r="Z531" s="103">
        <f t="shared" si="184"/>
        <v>0</v>
      </c>
      <c r="AA531" s="103">
        <f t="shared" si="184"/>
        <v>0</v>
      </c>
      <c r="AB531" s="103">
        <f t="shared" si="184"/>
        <v>0</v>
      </c>
      <c r="AC531" s="103">
        <f t="shared" si="184"/>
        <v>19365.260000000002</v>
      </c>
      <c r="AD531" s="103">
        <f t="shared" si="184"/>
        <v>100000</v>
      </c>
      <c r="AE531" s="103">
        <f t="shared" si="184"/>
        <v>0</v>
      </c>
      <c r="AF531" s="93" t="s">
        <v>17029</v>
      </c>
      <c r="AG531" s="93" t="s">
        <v>17029</v>
      </c>
      <c r="AH531" s="93" t="s">
        <v>17029</v>
      </c>
      <c r="AI531" s="107"/>
      <c r="AJ531" s="107"/>
      <c r="AK531" s="107"/>
      <c r="AL531" s="107"/>
      <c r="AM531" s="108"/>
      <c r="AN531" s="108"/>
      <c r="AO531" s="108"/>
      <c r="AP531" s="108"/>
      <c r="AQ531" s="108"/>
      <c r="AR531" s="108"/>
      <c r="AS531" s="108"/>
      <c r="AT531" s="108"/>
      <c r="AU531" s="108"/>
      <c r="AV531" s="108"/>
      <c r="AW531" s="108"/>
      <c r="AX531" s="109"/>
      <c r="AY531" s="109"/>
      <c r="AZ531" s="108"/>
      <c r="BA531" s="108"/>
      <c r="BB531" s="110"/>
      <c r="BC531" s="111">
        <f t="shared" si="173"/>
        <v>0</v>
      </c>
      <c r="BJ531" s="79" t="e">
        <f>VLOOKUP(C531,BM:BO,3,FALSE)</f>
        <v>#N/A</v>
      </c>
      <c r="BM531" s="79" t="s">
        <v>3709</v>
      </c>
      <c r="BN531" s="79" t="s">
        <v>627</v>
      </c>
      <c r="BO531" s="79" t="s">
        <v>3710</v>
      </c>
      <c r="BU531" s="79" t="s">
        <v>3709</v>
      </c>
      <c r="BV531" s="79" t="s">
        <v>627</v>
      </c>
      <c r="BW531" s="79" t="s">
        <v>3710</v>
      </c>
      <c r="CH531" s="105">
        <f t="shared" si="169"/>
        <v>0</v>
      </c>
    </row>
    <row r="532" spans="1:86" x14ac:dyDescent="0.3">
      <c r="A532" s="79">
        <v>1</v>
      </c>
      <c r="B532" s="112">
        <f>SUBTOTAL(9,$A$421:A532)</f>
        <v>101</v>
      </c>
      <c r="C532" s="118" t="s">
        <v>480</v>
      </c>
      <c r="D532" s="103">
        <f>E532+F532+G532+H532+I532+J532+L532+N532+P532+R532+T532+U532+V532+W532+X532+Y532+Z532+AA532+AB532+AC532+AD532+AE532</f>
        <v>1024284.04</v>
      </c>
      <c r="E532" s="120">
        <v>0</v>
      </c>
      <c r="F532" s="120">
        <v>0</v>
      </c>
      <c r="G532" s="120">
        <v>0</v>
      </c>
      <c r="H532" s="120">
        <v>204403.04</v>
      </c>
      <c r="I532" s="120">
        <v>700515.74</v>
      </c>
      <c r="J532" s="120">
        <v>0</v>
      </c>
      <c r="K532" s="128">
        <v>0</v>
      </c>
      <c r="L532" s="120">
        <v>0</v>
      </c>
      <c r="M532" s="103">
        <v>0</v>
      </c>
      <c r="N532" s="150">
        <v>0</v>
      </c>
      <c r="O532" s="120">
        <v>0</v>
      </c>
      <c r="P532" s="120">
        <v>0</v>
      </c>
      <c r="Q532" s="120">
        <v>0</v>
      </c>
      <c r="R532" s="120">
        <v>0</v>
      </c>
      <c r="S532" s="120">
        <v>0</v>
      </c>
      <c r="T532" s="120">
        <v>0</v>
      </c>
      <c r="U532" s="120">
        <v>0</v>
      </c>
      <c r="V532" s="120">
        <v>0</v>
      </c>
      <c r="W532" s="120">
        <v>0</v>
      </c>
      <c r="X532" s="120">
        <v>0</v>
      </c>
      <c r="Y532" s="120">
        <v>0</v>
      </c>
      <c r="Z532" s="120">
        <v>0</v>
      </c>
      <c r="AA532" s="120">
        <v>0</v>
      </c>
      <c r="AB532" s="120">
        <v>0</v>
      </c>
      <c r="AC532" s="120">
        <f>ROUND(H532*2.14%,2)+ROUND(I532*2.14%,2)-0.01</f>
        <v>19365.260000000002</v>
      </c>
      <c r="AD532" s="120">
        <v>100000</v>
      </c>
      <c r="AE532" s="120">
        <v>0</v>
      </c>
      <c r="AF532" s="93">
        <v>2024</v>
      </c>
      <c r="AG532" s="93">
        <v>2024</v>
      </c>
      <c r="AH532" s="93">
        <v>2024</v>
      </c>
      <c r="AI532" s="107"/>
      <c r="AJ532" s="107"/>
      <c r="AK532" s="107"/>
      <c r="AL532" s="107"/>
      <c r="AM532" s="108" t="s">
        <v>16963</v>
      </c>
      <c r="AN532" s="108" t="s">
        <v>16959</v>
      </c>
      <c r="AO532" s="108">
        <v>0</v>
      </c>
      <c r="AP532" s="108" t="s">
        <v>16961</v>
      </c>
      <c r="AQ532" s="108" t="s">
        <v>16964</v>
      </c>
      <c r="AR532" s="108">
        <v>0</v>
      </c>
      <c r="AS532" s="108" t="s">
        <v>16983</v>
      </c>
      <c r="AT532" s="108"/>
      <c r="AU532" s="108"/>
      <c r="AV532" s="108"/>
      <c r="AW532" s="108" t="s">
        <v>780</v>
      </c>
      <c r="AX532" s="109">
        <v>975.1</v>
      </c>
      <c r="AY532" s="109">
        <v>879.9</v>
      </c>
      <c r="AZ532" s="108" t="s">
        <v>2968</v>
      </c>
      <c r="BA532" s="108" t="s">
        <v>3049</v>
      </c>
      <c r="BB532" s="110"/>
      <c r="BC532" s="111">
        <f t="shared" si="173"/>
        <v>879.9</v>
      </c>
      <c r="BJ532" s="79" t="str">
        <f>VLOOKUP(C532,BM:BO,3,FALSE)</f>
        <v>635.000</v>
      </c>
      <c r="BM532" s="79" t="s">
        <v>3711</v>
      </c>
      <c r="BN532" s="79" t="s">
        <v>2981</v>
      </c>
      <c r="BO532" s="79" t="s">
        <v>3712</v>
      </c>
      <c r="BU532" s="79" t="s">
        <v>3711</v>
      </c>
      <c r="BV532" s="79" t="s">
        <v>2981</v>
      </c>
      <c r="BW532" s="79" t="s">
        <v>3712</v>
      </c>
      <c r="CH532" s="105">
        <f t="shared" si="169"/>
        <v>0</v>
      </c>
    </row>
    <row r="533" spans="1:86" x14ac:dyDescent="0.3">
      <c r="B533" s="106" t="s">
        <v>482</v>
      </c>
      <c r="C533" s="106"/>
      <c r="D533" s="102">
        <f>D534</f>
        <v>5308128</v>
      </c>
      <c r="E533" s="103">
        <f t="shared" ref="E533:AE533" si="185">E534</f>
        <v>0</v>
      </c>
      <c r="F533" s="103">
        <f t="shared" si="185"/>
        <v>0</v>
      </c>
      <c r="G533" s="103">
        <f t="shared" si="185"/>
        <v>0</v>
      </c>
      <c r="H533" s="103">
        <f t="shared" si="185"/>
        <v>0</v>
      </c>
      <c r="I533" s="103">
        <f t="shared" si="185"/>
        <v>0</v>
      </c>
      <c r="J533" s="103">
        <f t="shared" si="185"/>
        <v>0</v>
      </c>
      <c r="K533" s="104">
        <f t="shared" si="185"/>
        <v>0</v>
      </c>
      <c r="L533" s="103">
        <f t="shared" si="185"/>
        <v>0</v>
      </c>
      <c r="M533" s="103">
        <f t="shared" si="185"/>
        <v>630</v>
      </c>
      <c r="N533" s="103">
        <f t="shared" si="185"/>
        <v>5020685.33</v>
      </c>
      <c r="O533" s="103">
        <f t="shared" si="185"/>
        <v>0</v>
      </c>
      <c r="P533" s="103">
        <f t="shared" si="185"/>
        <v>0</v>
      </c>
      <c r="Q533" s="103">
        <f t="shared" si="185"/>
        <v>0</v>
      </c>
      <c r="R533" s="103">
        <f t="shared" si="185"/>
        <v>0</v>
      </c>
      <c r="S533" s="103">
        <f t="shared" si="185"/>
        <v>0</v>
      </c>
      <c r="T533" s="103">
        <f t="shared" si="185"/>
        <v>0</v>
      </c>
      <c r="U533" s="103">
        <f t="shared" si="185"/>
        <v>0</v>
      </c>
      <c r="V533" s="103">
        <f t="shared" si="185"/>
        <v>0</v>
      </c>
      <c r="W533" s="103">
        <f t="shared" si="185"/>
        <v>0</v>
      </c>
      <c r="X533" s="103">
        <f t="shared" si="185"/>
        <v>0</v>
      </c>
      <c r="Y533" s="103">
        <f t="shared" si="185"/>
        <v>0</v>
      </c>
      <c r="Z533" s="103">
        <f t="shared" si="185"/>
        <v>0</v>
      </c>
      <c r="AA533" s="103">
        <f t="shared" si="185"/>
        <v>0</v>
      </c>
      <c r="AB533" s="103">
        <f t="shared" si="185"/>
        <v>0</v>
      </c>
      <c r="AC533" s="103">
        <f t="shared" si="185"/>
        <v>107442.67</v>
      </c>
      <c r="AD533" s="103">
        <f t="shared" si="185"/>
        <v>180000</v>
      </c>
      <c r="AE533" s="103">
        <f t="shared" si="185"/>
        <v>0</v>
      </c>
      <c r="AF533" s="93" t="s">
        <v>17029</v>
      </c>
      <c r="AG533" s="93" t="s">
        <v>17029</v>
      </c>
      <c r="AH533" s="93" t="s">
        <v>17029</v>
      </c>
      <c r="AI533" s="107"/>
      <c r="AJ533" s="107"/>
      <c r="AK533" s="107"/>
      <c r="AL533" s="107"/>
      <c r="AM533" s="108"/>
      <c r="AN533" s="108"/>
      <c r="AO533" s="108"/>
      <c r="AP533" s="108"/>
      <c r="AQ533" s="108"/>
      <c r="AR533" s="108"/>
      <c r="AS533" s="108"/>
      <c r="AT533" s="108"/>
      <c r="AU533" s="108"/>
      <c r="AV533" s="108"/>
      <c r="AW533" s="108"/>
      <c r="AX533" s="109"/>
      <c r="AY533" s="109"/>
      <c r="AZ533" s="108"/>
      <c r="BA533" s="108"/>
      <c r="BB533" s="110"/>
      <c r="BC533" s="111">
        <f t="shared" si="173"/>
        <v>-630</v>
      </c>
      <c r="BJ533" s="79" t="e">
        <f>VLOOKUP(C533,BM:BO,3,FALSE)</f>
        <v>#N/A</v>
      </c>
      <c r="BM533" s="79" t="s">
        <v>735</v>
      </c>
      <c r="BN533" s="79" t="s">
        <v>721</v>
      </c>
      <c r="BO533" s="79" t="s">
        <v>3713</v>
      </c>
      <c r="BU533" s="79" t="s">
        <v>735</v>
      </c>
      <c r="BV533" s="79" t="s">
        <v>721</v>
      </c>
      <c r="BW533" s="79" t="s">
        <v>3713</v>
      </c>
      <c r="CH533" s="105">
        <f t="shared" si="169"/>
        <v>-5.8207660913467407E-11</v>
      </c>
    </row>
    <row r="534" spans="1:86" x14ac:dyDescent="0.3">
      <c r="A534" s="79">
        <v>1</v>
      </c>
      <c r="B534" s="112">
        <f>SUBTOTAL(9,$A$421:A534)</f>
        <v>102</v>
      </c>
      <c r="C534" s="118" t="s">
        <v>8474</v>
      </c>
      <c r="D534" s="103">
        <f>E534+F534+G534+H534+I534+J534+L534+N534+P534+R534+T534+U534+V534+W534+X534+Y534+Z534+AA534+AB534+AC534+AD534+AE534</f>
        <v>5308128</v>
      </c>
      <c r="E534" s="120">
        <v>0</v>
      </c>
      <c r="F534" s="120">
        <v>0</v>
      </c>
      <c r="G534" s="120">
        <v>0</v>
      </c>
      <c r="H534" s="120">
        <v>0</v>
      </c>
      <c r="I534" s="120">
        <v>0</v>
      </c>
      <c r="J534" s="120">
        <v>0</v>
      </c>
      <c r="K534" s="128">
        <v>0</v>
      </c>
      <c r="L534" s="120">
        <v>0</v>
      </c>
      <c r="M534" s="150">
        <v>630</v>
      </c>
      <c r="N534" s="103">
        <v>5020685.33</v>
      </c>
      <c r="O534" s="120">
        <v>0</v>
      </c>
      <c r="P534" s="120">
        <v>0</v>
      </c>
      <c r="Q534" s="120">
        <v>0</v>
      </c>
      <c r="R534" s="120">
        <v>0</v>
      </c>
      <c r="S534" s="120">
        <v>0</v>
      </c>
      <c r="T534" s="120">
        <v>0</v>
      </c>
      <c r="U534" s="120">
        <v>0</v>
      </c>
      <c r="V534" s="120">
        <v>0</v>
      </c>
      <c r="W534" s="120">
        <v>0</v>
      </c>
      <c r="X534" s="120">
        <v>0</v>
      </c>
      <c r="Y534" s="120">
        <v>0</v>
      </c>
      <c r="Z534" s="120">
        <v>0</v>
      </c>
      <c r="AA534" s="120">
        <v>0</v>
      </c>
      <c r="AB534" s="120">
        <v>0</v>
      </c>
      <c r="AC534" s="103">
        <f>ROUND(N534*2.14%,2)</f>
        <v>107442.67</v>
      </c>
      <c r="AD534" s="103">
        <v>180000</v>
      </c>
      <c r="AE534" s="120">
        <v>0</v>
      </c>
      <c r="AF534" s="93">
        <v>2024</v>
      </c>
      <c r="AG534" s="93">
        <v>2024</v>
      </c>
      <c r="AH534" s="93">
        <v>2024</v>
      </c>
      <c r="AI534" s="107"/>
      <c r="AJ534" s="107"/>
      <c r="AK534" s="107"/>
      <c r="AL534" s="107"/>
      <c r="AM534" s="108" t="s">
        <v>16963</v>
      </c>
      <c r="AN534" s="108" t="s">
        <v>16965</v>
      </c>
      <c r="AO534" s="108"/>
      <c r="AP534" s="108" t="s">
        <v>16955</v>
      </c>
      <c r="AQ534" s="108" t="s">
        <v>16960</v>
      </c>
      <c r="AR534" s="108"/>
      <c r="AS534" s="108"/>
      <c r="AT534" s="108"/>
      <c r="AU534" s="108"/>
      <c r="AV534" s="108"/>
      <c r="AW534" s="108">
        <v>1976</v>
      </c>
      <c r="AX534" s="109">
        <v>711.7</v>
      </c>
      <c r="AY534" s="109">
        <v>650</v>
      </c>
      <c r="AZ534" s="108" t="s">
        <v>2968</v>
      </c>
      <c r="BA534" s="108" t="s">
        <v>17015</v>
      </c>
      <c r="BB534" s="110"/>
      <c r="BC534" s="111">
        <f t="shared" si="173"/>
        <v>20</v>
      </c>
      <c r="BD534" s="79" t="s">
        <v>16945</v>
      </c>
      <c r="BJ534" s="79" t="str">
        <f>VLOOKUP(C534,BM:BO,3,FALSE)</f>
        <v>497.500</v>
      </c>
      <c r="BM534" s="79" t="s">
        <v>736</v>
      </c>
      <c r="BN534" s="79" t="s">
        <v>2985</v>
      </c>
      <c r="BO534" s="79" t="s">
        <v>3714</v>
      </c>
      <c r="BU534" s="79" t="s">
        <v>736</v>
      </c>
      <c r="BV534" s="79" t="s">
        <v>2985</v>
      </c>
      <c r="BW534" s="79" t="s">
        <v>3714</v>
      </c>
      <c r="CH534" s="105">
        <f t="shared" si="169"/>
        <v>-5.8207660913467407E-11</v>
      </c>
    </row>
    <row r="535" spans="1:86" x14ac:dyDescent="0.3">
      <c r="B535" s="106" t="s">
        <v>471</v>
      </c>
      <c r="C535" s="106"/>
      <c r="D535" s="102">
        <f>D536</f>
        <v>7532677</v>
      </c>
      <c r="E535" s="103">
        <f t="shared" ref="E535:AE535" si="186">E536</f>
        <v>0</v>
      </c>
      <c r="F535" s="103">
        <f t="shared" si="186"/>
        <v>0</v>
      </c>
      <c r="G535" s="103">
        <f t="shared" si="186"/>
        <v>0</v>
      </c>
      <c r="H535" s="103">
        <f t="shared" si="186"/>
        <v>0</v>
      </c>
      <c r="I535" s="103">
        <f t="shared" si="186"/>
        <v>0</v>
      </c>
      <c r="J535" s="103">
        <f t="shared" si="186"/>
        <v>0</v>
      </c>
      <c r="K535" s="104">
        <f t="shared" si="186"/>
        <v>0</v>
      </c>
      <c r="L535" s="103">
        <f t="shared" si="186"/>
        <v>0</v>
      </c>
      <c r="M535" s="103">
        <f t="shared" si="186"/>
        <v>894</v>
      </c>
      <c r="N535" s="103">
        <f t="shared" si="186"/>
        <v>7198626.4000000004</v>
      </c>
      <c r="O535" s="103">
        <f t="shared" si="186"/>
        <v>0</v>
      </c>
      <c r="P535" s="103">
        <f t="shared" si="186"/>
        <v>0</v>
      </c>
      <c r="Q535" s="103">
        <f t="shared" si="186"/>
        <v>0</v>
      </c>
      <c r="R535" s="103">
        <f t="shared" si="186"/>
        <v>0</v>
      </c>
      <c r="S535" s="103">
        <f t="shared" si="186"/>
        <v>0</v>
      </c>
      <c r="T535" s="103">
        <f t="shared" si="186"/>
        <v>0</v>
      </c>
      <c r="U535" s="103">
        <f t="shared" si="186"/>
        <v>0</v>
      </c>
      <c r="V535" s="103">
        <f t="shared" si="186"/>
        <v>0</v>
      </c>
      <c r="W535" s="103">
        <f t="shared" si="186"/>
        <v>0</v>
      </c>
      <c r="X535" s="103">
        <f t="shared" si="186"/>
        <v>0</v>
      </c>
      <c r="Y535" s="103">
        <f t="shared" si="186"/>
        <v>0</v>
      </c>
      <c r="Z535" s="103">
        <f t="shared" si="186"/>
        <v>0</v>
      </c>
      <c r="AA535" s="103">
        <f t="shared" si="186"/>
        <v>0</v>
      </c>
      <c r="AB535" s="103">
        <f t="shared" si="186"/>
        <v>0</v>
      </c>
      <c r="AC535" s="103">
        <f t="shared" si="186"/>
        <v>154050.6</v>
      </c>
      <c r="AD535" s="103">
        <f t="shared" si="186"/>
        <v>180000</v>
      </c>
      <c r="AE535" s="103">
        <f t="shared" si="186"/>
        <v>0</v>
      </c>
      <c r="AF535" s="93" t="s">
        <v>17029</v>
      </c>
      <c r="AG535" s="93" t="s">
        <v>17029</v>
      </c>
      <c r="AH535" s="93" t="s">
        <v>17029</v>
      </c>
      <c r="AI535" s="107"/>
      <c r="AJ535" s="107"/>
      <c r="AK535" s="107"/>
      <c r="AL535" s="107"/>
      <c r="AM535" s="108"/>
      <c r="AN535" s="108"/>
      <c r="AO535" s="108"/>
      <c r="AP535" s="108"/>
      <c r="AQ535" s="108"/>
      <c r="AR535" s="108"/>
      <c r="AS535" s="108"/>
      <c r="AT535" s="108"/>
      <c r="AU535" s="108"/>
      <c r="AV535" s="108"/>
      <c r="AW535" s="108"/>
      <c r="AX535" s="109"/>
      <c r="AY535" s="109"/>
      <c r="AZ535" s="108"/>
      <c r="BA535" s="108"/>
      <c r="BB535" s="110"/>
      <c r="BC535" s="111">
        <f t="shared" si="173"/>
        <v>-894</v>
      </c>
      <c r="BJ535" s="79" t="e">
        <f>VLOOKUP(C535,BM:BO,3,FALSE)</f>
        <v>#N/A</v>
      </c>
      <c r="BM535" s="79" t="s">
        <v>737</v>
      </c>
      <c r="BN535" s="79" t="s">
        <v>3032</v>
      </c>
      <c r="BO535" s="79" t="s">
        <v>3715</v>
      </c>
      <c r="BU535" s="79" t="s">
        <v>737</v>
      </c>
      <c r="BV535" s="79" t="s">
        <v>3032</v>
      </c>
      <c r="BW535" s="79" t="s">
        <v>3715</v>
      </c>
      <c r="CH535" s="105">
        <f t="shared" si="169"/>
        <v>-3.7834979593753815E-10</v>
      </c>
    </row>
    <row r="536" spans="1:86" x14ac:dyDescent="0.3">
      <c r="A536" s="79">
        <v>1</v>
      </c>
      <c r="B536" s="112">
        <f>SUBTOTAL(9,$A$421:A536)</f>
        <v>103</v>
      </c>
      <c r="C536" s="118" t="s">
        <v>483</v>
      </c>
      <c r="D536" s="103">
        <f>E536+F536+G536+H536+I536+J536+L536+N536+P536+R536+T536+U536+V536+W536+X536+Y536+Z536+AA536+AB536+AC536+AD536+AE536</f>
        <v>7532677</v>
      </c>
      <c r="E536" s="120">
        <v>0</v>
      </c>
      <c r="F536" s="120">
        <v>0</v>
      </c>
      <c r="G536" s="120">
        <v>0</v>
      </c>
      <c r="H536" s="120">
        <v>0</v>
      </c>
      <c r="I536" s="120">
        <v>0</v>
      </c>
      <c r="J536" s="120">
        <v>0</v>
      </c>
      <c r="K536" s="128">
        <v>0</v>
      </c>
      <c r="L536" s="120">
        <v>0</v>
      </c>
      <c r="M536" s="103">
        <v>894</v>
      </c>
      <c r="N536" s="103">
        <v>7198626.4000000004</v>
      </c>
      <c r="O536" s="120">
        <v>0</v>
      </c>
      <c r="P536" s="120">
        <v>0</v>
      </c>
      <c r="Q536" s="120">
        <v>0</v>
      </c>
      <c r="R536" s="120">
        <v>0</v>
      </c>
      <c r="S536" s="120">
        <v>0</v>
      </c>
      <c r="T536" s="120">
        <v>0</v>
      </c>
      <c r="U536" s="120">
        <v>0</v>
      </c>
      <c r="V536" s="120">
        <v>0</v>
      </c>
      <c r="W536" s="120">
        <v>0</v>
      </c>
      <c r="X536" s="120">
        <v>0</v>
      </c>
      <c r="Y536" s="120">
        <v>0</v>
      </c>
      <c r="Z536" s="120">
        <v>0</v>
      </c>
      <c r="AA536" s="120">
        <v>0</v>
      </c>
      <c r="AB536" s="120">
        <v>0</v>
      </c>
      <c r="AC536" s="103">
        <f>ROUND(N536*2.14%,2)</f>
        <v>154050.6</v>
      </c>
      <c r="AD536" s="103">
        <v>180000</v>
      </c>
      <c r="AE536" s="120">
        <v>0</v>
      </c>
      <c r="AF536" s="93">
        <v>2024</v>
      </c>
      <c r="AG536" s="93">
        <v>2024</v>
      </c>
      <c r="AH536" s="93">
        <v>2024</v>
      </c>
      <c r="AI536" s="107"/>
      <c r="AJ536" s="107"/>
      <c r="AK536" s="107"/>
      <c r="AL536" s="107"/>
      <c r="AM536" s="108" t="s">
        <v>16957</v>
      </c>
      <c r="AN536" s="108" t="s">
        <v>16953</v>
      </c>
      <c r="AO536" s="108">
        <v>0</v>
      </c>
      <c r="AP536" s="108" t="s">
        <v>16967</v>
      </c>
      <c r="AQ536" s="108" t="s">
        <v>16955</v>
      </c>
      <c r="AR536" s="108" t="s">
        <v>16967</v>
      </c>
      <c r="AS536" s="108"/>
      <c r="AT536" s="108"/>
      <c r="AU536" s="108"/>
      <c r="AV536" s="108"/>
      <c r="AW536" s="108" t="s">
        <v>930</v>
      </c>
      <c r="AX536" s="109">
        <v>917</v>
      </c>
      <c r="AY536" s="109" t="s">
        <v>2985</v>
      </c>
      <c r="AZ536" s="108" t="s">
        <v>2968</v>
      </c>
      <c r="BA536" s="108" t="s">
        <v>17015</v>
      </c>
      <c r="BB536" s="110"/>
      <c r="BC536" s="111" t="e">
        <f t="shared" si="173"/>
        <v>#VALUE!</v>
      </c>
      <c r="BJ536" s="79" t="str">
        <f>VLOOKUP(C536,BM:BO,3,FALSE)</f>
        <v>нет данных</v>
      </c>
      <c r="BM536" s="79" t="s">
        <v>547</v>
      </c>
      <c r="BN536" s="79" t="s">
        <v>659</v>
      </c>
      <c r="BO536" s="79" t="s">
        <v>3364</v>
      </c>
      <c r="BU536" s="79" t="s">
        <v>547</v>
      </c>
      <c r="BV536" s="79" t="s">
        <v>659</v>
      </c>
      <c r="BW536" s="79" t="s">
        <v>3364</v>
      </c>
      <c r="CH536" s="105">
        <f t="shared" si="169"/>
        <v>-3.7834979593753815E-10</v>
      </c>
    </row>
    <row r="537" spans="1:86" x14ac:dyDescent="0.3">
      <c r="B537" s="106" t="s">
        <v>473</v>
      </c>
      <c r="C537" s="106"/>
      <c r="D537" s="102">
        <f>D538</f>
        <v>7134922.25</v>
      </c>
      <c r="E537" s="103">
        <f t="shared" ref="E537:AE537" si="187">E538</f>
        <v>0</v>
      </c>
      <c r="F537" s="103">
        <f t="shared" si="187"/>
        <v>0</v>
      </c>
      <c r="G537" s="103">
        <f t="shared" si="187"/>
        <v>0</v>
      </c>
      <c r="H537" s="103">
        <f t="shared" si="187"/>
        <v>0</v>
      </c>
      <c r="I537" s="103">
        <f t="shared" si="187"/>
        <v>0</v>
      </c>
      <c r="J537" s="103">
        <f t="shared" si="187"/>
        <v>0</v>
      </c>
      <c r="K537" s="104">
        <f t="shared" si="187"/>
        <v>0</v>
      </c>
      <c r="L537" s="103">
        <f t="shared" si="187"/>
        <v>0</v>
      </c>
      <c r="M537" s="103">
        <f t="shared" si="187"/>
        <v>801.6</v>
      </c>
      <c r="N537" s="103">
        <f t="shared" si="187"/>
        <v>6809205.2599999998</v>
      </c>
      <c r="O537" s="103">
        <f t="shared" si="187"/>
        <v>0</v>
      </c>
      <c r="P537" s="103">
        <f t="shared" si="187"/>
        <v>0</v>
      </c>
      <c r="Q537" s="103">
        <f t="shared" si="187"/>
        <v>0</v>
      </c>
      <c r="R537" s="103">
        <f t="shared" si="187"/>
        <v>0</v>
      </c>
      <c r="S537" s="103">
        <f t="shared" si="187"/>
        <v>0</v>
      </c>
      <c r="T537" s="103">
        <f t="shared" si="187"/>
        <v>0</v>
      </c>
      <c r="U537" s="103">
        <f t="shared" si="187"/>
        <v>0</v>
      </c>
      <c r="V537" s="103">
        <f t="shared" si="187"/>
        <v>0</v>
      </c>
      <c r="W537" s="103">
        <f t="shared" si="187"/>
        <v>0</v>
      </c>
      <c r="X537" s="103">
        <f t="shared" si="187"/>
        <v>0</v>
      </c>
      <c r="Y537" s="103">
        <f t="shared" si="187"/>
        <v>0</v>
      </c>
      <c r="Z537" s="103">
        <f t="shared" si="187"/>
        <v>0</v>
      </c>
      <c r="AA537" s="103">
        <f t="shared" si="187"/>
        <v>0</v>
      </c>
      <c r="AB537" s="103">
        <f t="shared" si="187"/>
        <v>0</v>
      </c>
      <c r="AC537" s="103">
        <f t="shared" si="187"/>
        <v>145716.99</v>
      </c>
      <c r="AD537" s="103">
        <f t="shared" si="187"/>
        <v>180000</v>
      </c>
      <c r="AE537" s="103">
        <f t="shared" si="187"/>
        <v>0</v>
      </c>
      <c r="AF537" s="93" t="s">
        <v>17029</v>
      </c>
      <c r="AG537" s="93" t="s">
        <v>17029</v>
      </c>
      <c r="AH537" s="93" t="s">
        <v>17029</v>
      </c>
      <c r="AI537" s="107"/>
      <c r="AJ537" s="107"/>
      <c r="AK537" s="107"/>
      <c r="AL537" s="107"/>
      <c r="AM537" s="108"/>
      <c r="AN537" s="108"/>
      <c r="AO537" s="108"/>
      <c r="AP537" s="108"/>
      <c r="AQ537" s="108"/>
      <c r="AR537" s="108"/>
      <c r="AS537" s="108"/>
      <c r="AT537" s="108"/>
      <c r="AU537" s="108"/>
      <c r="AV537" s="108"/>
      <c r="AW537" s="108"/>
      <c r="AX537" s="109"/>
      <c r="AY537" s="109"/>
      <c r="AZ537" s="108"/>
      <c r="BA537" s="108"/>
      <c r="BB537" s="110"/>
      <c r="BC537" s="111">
        <f t="shared" si="173"/>
        <v>-801.6</v>
      </c>
      <c r="BJ537" s="79" t="e">
        <f>VLOOKUP(C537,BM:BO,3,FALSE)</f>
        <v>#N/A</v>
      </c>
      <c r="BM537" s="79" t="s">
        <v>520</v>
      </c>
      <c r="BN537" s="79" t="s">
        <v>2985</v>
      </c>
      <c r="BO537" s="79" t="s">
        <v>3718</v>
      </c>
      <c r="BU537" s="79" t="s">
        <v>520</v>
      </c>
      <c r="BV537" s="79" t="s">
        <v>2985</v>
      </c>
      <c r="BW537" s="79" t="s">
        <v>3718</v>
      </c>
      <c r="CH537" s="105">
        <f t="shared" si="169"/>
        <v>2.3283064365386963E-10</v>
      </c>
    </row>
    <row r="538" spans="1:86" x14ac:dyDescent="0.3">
      <c r="A538" s="79">
        <v>1</v>
      </c>
      <c r="B538" s="112">
        <f>SUBTOTAL(9,$A$421:A538)</f>
        <v>104</v>
      </c>
      <c r="C538" s="118" t="s">
        <v>484</v>
      </c>
      <c r="D538" s="103">
        <f>E538+F538+G538+H538+I538+J538+L538+N538+P538+R538+T538+U538+V538+W538+X538+Y538+Z538+AA538+AB538+AC538+AD538+AE538</f>
        <v>7134922.25</v>
      </c>
      <c r="E538" s="120">
        <v>0</v>
      </c>
      <c r="F538" s="120">
        <v>0</v>
      </c>
      <c r="G538" s="120">
        <v>0</v>
      </c>
      <c r="H538" s="120">
        <v>0</v>
      </c>
      <c r="I538" s="120">
        <v>0</v>
      </c>
      <c r="J538" s="120">
        <v>0</v>
      </c>
      <c r="K538" s="128">
        <v>0</v>
      </c>
      <c r="L538" s="120">
        <v>0</v>
      </c>
      <c r="M538" s="103">
        <v>801.6</v>
      </c>
      <c r="N538" s="103">
        <v>6809205.2599999998</v>
      </c>
      <c r="O538" s="120">
        <v>0</v>
      </c>
      <c r="P538" s="120">
        <v>0</v>
      </c>
      <c r="Q538" s="120">
        <v>0</v>
      </c>
      <c r="R538" s="120">
        <v>0</v>
      </c>
      <c r="S538" s="120">
        <v>0</v>
      </c>
      <c r="T538" s="120">
        <v>0</v>
      </c>
      <c r="U538" s="120">
        <v>0</v>
      </c>
      <c r="V538" s="120">
        <v>0</v>
      </c>
      <c r="W538" s="120">
        <v>0</v>
      </c>
      <c r="X538" s="120">
        <v>0</v>
      </c>
      <c r="Y538" s="120">
        <v>0</v>
      </c>
      <c r="Z538" s="120">
        <v>0</v>
      </c>
      <c r="AA538" s="120">
        <v>0</v>
      </c>
      <c r="AB538" s="120">
        <v>0</v>
      </c>
      <c r="AC538" s="103">
        <f>ROUND(N538*2.14%,2)</f>
        <v>145716.99</v>
      </c>
      <c r="AD538" s="103">
        <v>180000</v>
      </c>
      <c r="AE538" s="120">
        <v>0</v>
      </c>
      <c r="AF538" s="93">
        <v>2024</v>
      </c>
      <c r="AG538" s="93">
        <v>2024</v>
      </c>
      <c r="AH538" s="93">
        <v>2024</v>
      </c>
      <c r="AI538" s="107"/>
      <c r="AJ538" s="107"/>
      <c r="AK538" s="107"/>
      <c r="AL538" s="107"/>
      <c r="AM538" s="108" t="s">
        <v>16970</v>
      </c>
      <c r="AN538" s="108" t="s">
        <v>16974</v>
      </c>
      <c r="AO538" s="108">
        <v>0</v>
      </c>
      <c r="AP538" s="108" t="s">
        <v>16967</v>
      </c>
      <c r="AQ538" s="108" t="s">
        <v>16955</v>
      </c>
      <c r="AR538" s="108" t="s">
        <v>16967</v>
      </c>
      <c r="AS538" s="108"/>
      <c r="AT538" s="108"/>
      <c r="AU538" s="108"/>
      <c r="AV538" s="108"/>
      <c r="AW538" s="108" t="s">
        <v>660</v>
      </c>
      <c r="AX538" s="109">
        <v>4789.7</v>
      </c>
      <c r="AY538" s="109">
        <v>801.6</v>
      </c>
      <c r="AZ538" s="108" t="s">
        <v>3043</v>
      </c>
      <c r="BA538" s="108" t="s">
        <v>17015</v>
      </c>
      <c r="BB538" s="110"/>
      <c r="BC538" s="111">
        <f t="shared" si="173"/>
        <v>0</v>
      </c>
      <c r="BJ538" s="79" t="str">
        <f>VLOOKUP(C538,BM:BO,3,FALSE)</f>
        <v>нет данных</v>
      </c>
      <c r="BM538" s="79" t="s">
        <v>3719</v>
      </c>
      <c r="BN538" s="79" t="s">
        <v>2985</v>
      </c>
      <c r="BO538" s="79" t="s">
        <v>3720</v>
      </c>
      <c r="BU538" s="79" t="s">
        <v>3719</v>
      </c>
      <c r="BV538" s="79" t="s">
        <v>2985</v>
      </c>
      <c r="BW538" s="79" t="s">
        <v>3720</v>
      </c>
      <c r="CH538" s="105">
        <f t="shared" si="169"/>
        <v>2.3283064365386963E-10</v>
      </c>
    </row>
    <row r="539" spans="1:86" x14ac:dyDescent="0.3">
      <c r="B539" s="106" t="s">
        <v>289</v>
      </c>
      <c r="C539" s="106"/>
      <c r="D539" s="102">
        <f>SUM(D540:D544)</f>
        <v>46844042.669999994</v>
      </c>
      <c r="E539" s="103">
        <f t="shared" ref="E539:AE539" si="188">SUM(E540:E544)</f>
        <v>0</v>
      </c>
      <c r="F539" s="103">
        <f t="shared" si="188"/>
        <v>0</v>
      </c>
      <c r="G539" s="103">
        <f t="shared" si="188"/>
        <v>0</v>
      </c>
      <c r="H539" s="103">
        <f t="shared" si="188"/>
        <v>0</v>
      </c>
      <c r="I539" s="103">
        <f t="shared" si="188"/>
        <v>0</v>
      </c>
      <c r="J539" s="103">
        <f t="shared" si="188"/>
        <v>0</v>
      </c>
      <c r="K539" s="104">
        <f t="shared" si="188"/>
        <v>0</v>
      </c>
      <c r="L539" s="103">
        <f t="shared" si="188"/>
        <v>0</v>
      </c>
      <c r="M539" s="103">
        <f t="shared" si="188"/>
        <v>4343.78</v>
      </c>
      <c r="N539" s="103">
        <f t="shared" si="188"/>
        <v>36592257.950000003</v>
      </c>
      <c r="O539" s="103">
        <f t="shared" si="188"/>
        <v>0</v>
      </c>
      <c r="P539" s="103">
        <f t="shared" si="188"/>
        <v>0</v>
      </c>
      <c r="Q539" s="103">
        <f t="shared" si="188"/>
        <v>0</v>
      </c>
      <c r="R539" s="103">
        <f t="shared" si="188"/>
        <v>0</v>
      </c>
      <c r="S539" s="103">
        <f t="shared" si="188"/>
        <v>114</v>
      </c>
      <c r="T539" s="103">
        <f t="shared" si="188"/>
        <v>8508580.9600000009</v>
      </c>
      <c r="U539" s="103">
        <f t="shared" si="188"/>
        <v>0</v>
      </c>
      <c r="V539" s="103">
        <f t="shared" si="188"/>
        <v>0</v>
      </c>
      <c r="W539" s="103">
        <f t="shared" si="188"/>
        <v>0</v>
      </c>
      <c r="X539" s="103">
        <f t="shared" si="188"/>
        <v>0</v>
      </c>
      <c r="Y539" s="103">
        <f t="shared" si="188"/>
        <v>0</v>
      </c>
      <c r="Z539" s="103">
        <f t="shared" si="188"/>
        <v>0</v>
      </c>
      <c r="AA539" s="103">
        <f t="shared" si="188"/>
        <v>0</v>
      </c>
      <c r="AB539" s="103">
        <f t="shared" si="188"/>
        <v>0</v>
      </c>
      <c r="AC539" s="103">
        <f t="shared" si="188"/>
        <v>873203.76000000013</v>
      </c>
      <c r="AD539" s="103">
        <f t="shared" si="188"/>
        <v>750000</v>
      </c>
      <c r="AE539" s="103">
        <f t="shared" si="188"/>
        <v>120000</v>
      </c>
      <c r="AF539" s="93" t="s">
        <v>17029</v>
      </c>
      <c r="AG539" s="93" t="s">
        <v>17029</v>
      </c>
      <c r="AH539" s="93" t="s">
        <v>17029</v>
      </c>
      <c r="AI539" s="107"/>
      <c r="AJ539" s="107"/>
      <c r="AK539" s="107"/>
      <c r="AL539" s="107"/>
      <c r="AM539" s="108"/>
      <c r="AN539" s="108"/>
      <c r="AO539" s="108"/>
      <c r="AP539" s="108"/>
      <c r="AQ539" s="108"/>
      <c r="AR539" s="108"/>
      <c r="AS539" s="108"/>
      <c r="AT539" s="108"/>
      <c r="AU539" s="108"/>
      <c r="AV539" s="108"/>
      <c r="AW539" s="108"/>
      <c r="AX539" s="109"/>
      <c r="AY539" s="109"/>
      <c r="AZ539" s="108"/>
      <c r="BA539" s="108"/>
      <c r="BB539" s="110"/>
      <c r="BC539" s="111">
        <f t="shared" ref="BC539:BC580" si="189">AY539-M539</f>
        <v>-4343.78</v>
      </c>
      <c r="BJ539" s="79" t="e">
        <f>VLOOKUP(C539,BM:BO,3,FALSE)</f>
        <v>#N/A</v>
      </c>
      <c r="BM539" s="79" t="s">
        <v>3424</v>
      </c>
      <c r="BN539" s="79" t="s">
        <v>633</v>
      </c>
      <c r="BO539" s="79" t="s">
        <v>3425</v>
      </c>
      <c r="BU539" s="79" t="s">
        <v>3424</v>
      </c>
      <c r="BV539" s="79" t="s">
        <v>633</v>
      </c>
      <c r="BW539" s="79" t="s">
        <v>3425</v>
      </c>
      <c r="CH539" s="105">
        <f t="shared" si="169"/>
        <v>-9.6624717116355896E-9</v>
      </c>
    </row>
    <row r="540" spans="1:86" x14ac:dyDescent="0.3">
      <c r="A540" s="79">
        <v>1</v>
      </c>
      <c r="B540" s="112">
        <f>SUBTOTAL(9,$A$421:A540)</f>
        <v>105</v>
      </c>
      <c r="C540" s="118" t="s">
        <v>293</v>
      </c>
      <c r="D540" s="103">
        <f t="shared" ref="D540:D544" si="190">E540+F540+G540+H540+I540+J540+L540+N540+P540+R540+T540+U540+V540+W540+X540+Y540+Z540+AA540+AB540+AC540+AD540+AE540</f>
        <v>5571597.5699999994</v>
      </c>
      <c r="E540" s="120">
        <v>0</v>
      </c>
      <c r="F540" s="120">
        <v>0</v>
      </c>
      <c r="G540" s="120">
        <v>0</v>
      </c>
      <c r="H540" s="120">
        <v>0</v>
      </c>
      <c r="I540" s="120">
        <v>0</v>
      </c>
      <c r="J540" s="120">
        <v>0</v>
      </c>
      <c r="K540" s="128">
        <v>0</v>
      </c>
      <c r="L540" s="120">
        <v>0</v>
      </c>
      <c r="M540" s="103">
        <v>637.79999999999995</v>
      </c>
      <c r="N540" s="103">
        <v>5259053.8099999996</v>
      </c>
      <c r="O540" s="120">
        <v>0</v>
      </c>
      <c r="P540" s="120">
        <v>0</v>
      </c>
      <c r="Q540" s="120">
        <v>0</v>
      </c>
      <c r="R540" s="120">
        <v>0</v>
      </c>
      <c r="S540" s="120">
        <v>0</v>
      </c>
      <c r="T540" s="120">
        <v>0</v>
      </c>
      <c r="U540" s="120">
        <v>0</v>
      </c>
      <c r="V540" s="120">
        <v>0</v>
      </c>
      <c r="W540" s="120">
        <v>0</v>
      </c>
      <c r="X540" s="120">
        <v>0</v>
      </c>
      <c r="Y540" s="120">
        <v>0</v>
      </c>
      <c r="Z540" s="120">
        <v>0</v>
      </c>
      <c r="AA540" s="120">
        <v>0</v>
      </c>
      <c r="AB540" s="120">
        <v>0</v>
      </c>
      <c r="AC540" s="120">
        <v>112543.76</v>
      </c>
      <c r="AD540" s="120">
        <v>200000</v>
      </c>
      <c r="AE540" s="120">
        <v>0</v>
      </c>
      <c r="AF540" s="93">
        <v>2024</v>
      </c>
      <c r="AG540" s="93">
        <v>2024</v>
      </c>
      <c r="AH540" s="93">
        <v>2024</v>
      </c>
      <c r="AI540" s="107"/>
      <c r="AJ540" s="107"/>
      <c r="AK540" s="107"/>
      <c r="AL540" s="107"/>
      <c r="AM540" s="108" t="s">
        <v>16957</v>
      </c>
      <c r="AN540" s="108" t="s">
        <v>16953</v>
      </c>
      <c r="AO540" s="108">
        <v>0</v>
      </c>
      <c r="AP540" s="108" t="s">
        <v>16969</v>
      </c>
      <c r="AQ540" s="108" t="s">
        <v>16971</v>
      </c>
      <c r="AR540" s="108">
        <v>0</v>
      </c>
      <c r="AS540" s="108"/>
      <c r="AT540" s="108"/>
      <c r="AU540" s="108"/>
      <c r="AV540" s="108"/>
      <c r="AW540" s="108" t="s">
        <v>616</v>
      </c>
      <c r="AX540" s="109">
        <v>737.56</v>
      </c>
      <c r="AY540" s="109">
        <v>607.5</v>
      </c>
      <c r="AZ540" s="108" t="s">
        <v>2968</v>
      </c>
      <c r="BA540" s="108" t="s">
        <v>17015</v>
      </c>
      <c r="BB540" s="110"/>
      <c r="BC540" s="111">
        <f t="shared" si="189"/>
        <v>-30.299999999999955</v>
      </c>
      <c r="BJ540" s="79" t="str">
        <f>VLOOKUP(C540,BM:BO,3,FALSE)</f>
        <v>768.000</v>
      </c>
      <c r="BM540" s="79" t="s">
        <v>3427</v>
      </c>
      <c r="BN540" s="79" t="s">
        <v>627</v>
      </c>
      <c r="BO540" s="79" t="s">
        <v>3429</v>
      </c>
      <c r="BU540" s="79" t="s">
        <v>3427</v>
      </c>
      <c r="BV540" s="79" t="s">
        <v>627</v>
      </c>
      <c r="BW540" s="79" t="s">
        <v>3429</v>
      </c>
      <c r="CH540" s="105">
        <f t="shared" si="169"/>
        <v>-2.3283064365386963E-10</v>
      </c>
    </row>
    <row r="541" spans="1:86" x14ac:dyDescent="0.3">
      <c r="A541" s="79">
        <v>1</v>
      </c>
      <c r="B541" s="112">
        <f>SUBTOTAL(9,$A$421:A541)</f>
        <v>106</v>
      </c>
      <c r="C541" s="118" t="s">
        <v>294</v>
      </c>
      <c r="D541" s="103">
        <f t="shared" si="190"/>
        <v>12242836.76</v>
      </c>
      <c r="E541" s="120">
        <v>0</v>
      </c>
      <c r="F541" s="120">
        <v>0</v>
      </c>
      <c r="G541" s="120">
        <v>0</v>
      </c>
      <c r="H541" s="120">
        <v>0</v>
      </c>
      <c r="I541" s="120">
        <v>0</v>
      </c>
      <c r="J541" s="120">
        <v>0</v>
      </c>
      <c r="K541" s="128">
        <v>0</v>
      </c>
      <c r="L541" s="120">
        <v>0</v>
      </c>
      <c r="M541" s="103">
        <v>1401.48</v>
      </c>
      <c r="N541" s="103">
        <v>11761150.16</v>
      </c>
      <c r="O541" s="120">
        <v>0</v>
      </c>
      <c r="P541" s="120">
        <v>0</v>
      </c>
      <c r="Q541" s="120">
        <v>0</v>
      </c>
      <c r="R541" s="120">
        <v>0</v>
      </c>
      <c r="S541" s="120">
        <v>0</v>
      </c>
      <c r="T541" s="120">
        <v>0</v>
      </c>
      <c r="U541" s="120">
        <v>0</v>
      </c>
      <c r="V541" s="120">
        <v>0</v>
      </c>
      <c r="W541" s="120">
        <v>0</v>
      </c>
      <c r="X541" s="120">
        <v>0</v>
      </c>
      <c r="Y541" s="120">
        <v>0</v>
      </c>
      <c r="Z541" s="120">
        <v>0</v>
      </c>
      <c r="AA541" s="120">
        <v>0</v>
      </c>
      <c r="AB541" s="120">
        <v>0</v>
      </c>
      <c r="AC541" s="120">
        <v>251686.6</v>
      </c>
      <c r="AD541" s="120">
        <v>230000</v>
      </c>
      <c r="AE541" s="120">
        <v>0</v>
      </c>
      <c r="AF541" s="93">
        <v>2024</v>
      </c>
      <c r="AG541" s="93">
        <v>2024</v>
      </c>
      <c r="AH541" s="93">
        <v>2024</v>
      </c>
      <c r="AI541" s="107"/>
      <c r="AJ541" s="107"/>
      <c r="AK541" s="107"/>
      <c r="AL541" s="107"/>
      <c r="AM541" s="108" t="s">
        <v>16957</v>
      </c>
      <c r="AN541" s="108" t="s">
        <v>16953</v>
      </c>
      <c r="AO541" s="108">
        <v>0</v>
      </c>
      <c r="AP541" s="108" t="s">
        <v>16975</v>
      </c>
      <c r="AQ541" s="108" t="s">
        <v>16964</v>
      </c>
      <c r="AR541" s="108" t="s">
        <v>16967</v>
      </c>
      <c r="AS541" s="108"/>
      <c r="AT541" s="108"/>
      <c r="AU541" s="108"/>
      <c r="AV541" s="108"/>
      <c r="AW541" s="108" t="s">
        <v>738</v>
      </c>
      <c r="AX541" s="109">
        <v>3369.4</v>
      </c>
      <c r="AY541" s="109">
        <v>1374</v>
      </c>
      <c r="AZ541" s="108" t="s">
        <v>2968</v>
      </c>
      <c r="BA541" s="108" t="s">
        <v>17015</v>
      </c>
      <c r="BB541" s="110"/>
      <c r="BC541" s="111">
        <f t="shared" si="189"/>
        <v>-27.480000000000018</v>
      </c>
      <c r="BJ541" s="79" t="str">
        <f>VLOOKUP(C541,BM:BO,3,FALSE)</f>
        <v>1597.200</v>
      </c>
      <c r="BM541" s="79" t="s">
        <v>3430</v>
      </c>
      <c r="BN541" s="79" t="s">
        <v>671</v>
      </c>
      <c r="BO541" s="79" t="s">
        <v>3433</v>
      </c>
      <c r="BU541" s="79" t="s">
        <v>3430</v>
      </c>
      <c r="BV541" s="79" t="s">
        <v>671</v>
      </c>
      <c r="BW541" s="79" t="s">
        <v>3433</v>
      </c>
      <c r="CH541" s="105">
        <f t="shared" si="169"/>
        <v>-3.7834979593753815E-10</v>
      </c>
    </row>
    <row r="542" spans="1:86" x14ac:dyDescent="0.3">
      <c r="A542" s="79">
        <v>1</v>
      </c>
      <c r="B542" s="112">
        <f>SUBTOTAL(9,$A$421:A542)</f>
        <v>107</v>
      </c>
      <c r="C542" s="118" t="s">
        <v>303</v>
      </c>
      <c r="D542" s="103">
        <f t="shared" si="190"/>
        <v>7084612.1500000004</v>
      </c>
      <c r="E542" s="120">
        <v>0</v>
      </c>
      <c r="F542" s="120">
        <v>0</v>
      </c>
      <c r="G542" s="120">
        <v>0</v>
      </c>
      <c r="H542" s="120">
        <v>0</v>
      </c>
      <c r="I542" s="120">
        <v>0</v>
      </c>
      <c r="J542" s="120">
        <v>0</v>
      </c>
      <c r="K542" s="128">
        <v>0</v>
      </c>
      <c r="L542" s="120">
        <v>0</v>
      </c>
      <c r="M542" s="103">
        <v>811</v>
      </c>
      <c r="N542" s="103">
        <v>6740368.25</v>
      </c>
      <c r="O542" s="120">
        <v>0</v>
      </c>
      <c r="P542" s="120">
        <v>0</v>
      </c>
      <c r="Q542" s="120">
        <v>0</v>
      </c>
      <c r="R542" s="120">
        <v>0</v>
      </c>
      <c r="S542" s="120">
        <v>0</v>
      </c>
      <c r="T542" s="120">
        <v>0</v>
      </c>
      <c r="U542" s="120">
        <v>0</v>
      </c>
      <c r="V542" s="120">
        <v>0</v>
      </c>
      <c r="W542" s="120">
        <v>0</v>
      </c>
      <c r="X542" s="120">
        <v>0</v>
      </c>
      <c r="Y542" s="120">
        <v>0</v>
      </c>
      <c r="Z542" s="120">
        <v>0</v>
      </c>
      <c r="AA542" s="120">
        <v>0</v>
      </c>
      <c r="AB542" s="120">
        <v>0</v>
      </c>
      <c r="AC542" s="120">
        <v>144243.9</v>
      </c>
      <c r="AD542" s="120">
        <v>200000</v>
      </c>
      <c r="AE542" s="120">
        <v>0</v>
      </c>
      <c r="AF542" s="93">
        <v>2024</v>
      </c>
      <c r="AG542" s="93">
        <v>2024</v>
      </c>
      <c r="AH542" s="93">
        <v>2024</v>
      </c>
      <c r="AI542" s="107"/>
      <c r="AJ542" s="107"/>
      <c r="AK542" s="107"/>
      <c r="AL542" s="107"/>
      <c r="AM542" s="108" t="s">
        <v>16963</v>
      </c>
      <c r="AN542" s="108" t="s">
        <v>16959</v>
      </c>
      <c r="AO542" s="108">
        <v>0</v>
      </c>
      <c r="AP542" s="108" t="s">
        <v>16968</v>
      </c>
      <c r="AQ542" s="108" t="s">
        <v>16975</v>
      </c>
      <c r="AR542" s="108">
        <v>0</v>
      </c>
      <c r="AS542" s="108"/>
      <c r="AT542" s="108"/>
      <c r="AU542" s="108"/>
      <c r="AV542" s="108"/>
      <c r="AW542" s="108" t="s">
        <v>789</v>
      </c>
      <c r="AX542" s="109">
        <v>898.36</v>
      </c>
      <c r="AY542" s="109">
        <v>500</v>
      </c>
      <c r="AZ542" s="108" t="s">
        <v>2968</v>
      </c>
      <c r="BA542" s="108" t="s">
        <v>17015</v>
      </c>
      <c r="BB542" s="110"/>
      <c r="BC542" s="111">
        <f t="shared" si="189"/>
        <v>-311</v>
      </c>
      <c r="BD542" s="79" t="s">
        <v>16951</v>
      </c>
      <c r="BJ542" s="79" t="str">
        <f>VLOOKUP(C542,BM:BO,3,FALSE)</f>
        <v>537.800</v>
      </c>
      <c r="BM542" s="79" t="s">
        <v>3435</v>
      </c>
      <c r="BN542" s="79" t="s">
        <v>717</v>
      </c>
      <c r="BO542" s="79" t="s">
        <v>1001</v>
      </c>
      <c r="BU542" s="79" t="s">
        <v>3435</v>
      </c>
      <c r="BV542" s="79" t="s">
        <v>717</v>
      </c>
      <c r="BW542" s="79" t="s">
        <v>1001</v>
      </c>
      <c r="CH542" s="105">
        <f t="shared" si="169"/>
        <v>3.7834979593753815E-10</v>
      </c>
    </row>
    <row r="543" spans="1:86" x14ac:dyDescent="0.3">
      <c r="A543" s="79">
        <v>1</v>
      </c>
      <c r="B543" s="112">
        <f>SUBTOTAL(9,$A$421:A543)</f>
        <v>108</v>
      </c>
      <c r="C543" s="118" t="s">
        <v>290</v>
      </c>
      <c r="D543" s="103">
        <f t="shared" si="190"/>
        <v>13106283.83</v>
      </c>
      <c r="E543" s="120">
        <v>0</v>
      </c>
      <c r="F543" s="120">
        <v>0</v>
      </c>
      <c r="G543" s="120">
        <v>0</v>
      </c>
      <c r="H543" s="120">
        <v>0</v>
      </c>
      <c r="I543" s="120">
        <v>0</v>
      </c>
      <c r="J543" s="120">
        <v>0</v>
      </c>
      <c r="K543" s="128">
        <v>0</v>
      </c>
      <c r="L543" s="120">
        <v>0</v>
      </c>
      <c r="M543" s="129">
        <v>1493.5</v>
      </c>
      <c r="N543" s="103">
        <v>12831685.73</v>
      </c>
      <c r="O543" s="120">
        <v>0</v>
      </c>
      <c r="P543" s="120">
        <v>0</v>
      </c>
      <c r="Q543" s="103">
        <v>0</v>
      </c>
      <c r="R543" s="103">
        <v>0</v>
      </c>
      <c r="S543" s="120">
        <v>0</v>
      </c>
      <c r="T543" s="120">
        <v>0</v>
      </c>
      <c r="U543" s="120">
        <v>0</v>
      </c>
      <c r="V543" s="120">
        <v>0</v>
      </c>
      <c r="W543" s="120">
        <v>0</v>
      </c>
      <c r="X543" s="120">
        <v>0</v>
      </c>
      <c r="Y543" s="120">
        <v>0</v>
      </c>
      <c r="Z543" s="120">
        <v>0</v>
      </c>
      <c r="AA543" s="120">
        <v>0</v>
      </c>
      <c r="AB543" s="120">
        <v>0</v>
      </c>
      <c r="AC543" s="120">
        <f>274598.07+0.03</f>
        <v>274598.10000000003</v>
      </c>
      <c r="AD543" s="120">
        <v>0</v>
      </c>
      <c r="AE543" s="120">
        <v>0</v>
      </c>
      <c r="AF543" s="93" t="s">
        <v>17055</v>
      </c>
      <c r="AG543" s="93">
        <v>2024</v>
      </c>
      <c r="AH543" s="93">
        <v>2024</v>
      </c>
      <c r="AI543" s="107"/>
      <c r="AJ543" s="107"/>
      <c r="AK543" s="107"/>
      <c r="AL543" s="107"/>
      <c r="AM543" s="108" t="s">
        <v>16972</v>
      </c>
      <c r="AN543" s="108" t="s">
        <v>16968</v>
      </c>
      <c r="AO543" s="108">
        <v>0</v>
      </c>
      <c r="AP543" s="108" t="s">
        <v>16967</v>
      </c>
      <c r="AQ543" s="108" t="s">
        <v>16967</v>
      </c>
      <c r="AR543" s="108" t="s">
        <v>16967</v>
      </c>
      <c r="AS543" s="108"/>
      <c r="AT543" s="108"/>
      <c r="AU543" s="108"/>
      <c r="AV543" s="108"/>
      <c r="AW543" s="108" t="s">
        <v>785</v>
      </c>
      <c r="AX543" s="109">
        <v>2128.3000000000002</v>
      </c>
      <c r="AY543" s="109">
        <v>1493.5</v>
      </c>
      <c r="AZ543" s="108" t="s">
        <v>2993</v>
      </c>
      <c r="BA543" s="108">
        <v>2009</v>
      </c>
      <c r="BB543" s="110"/>
      <c r="BC543" s="111">
        <f>AY543-M543</f>
        <v>0</v>
      </c>
      <c r="BJ543" s="79" t="str">
        <f>VLOOKUP(C543,BM:BO,3,FALSE)</f>
        <v>1493.500</v>
      </c>
      <c r="BM543" s="79" t="s">
        <v>679</v>
      </c>
      <c r="BN543" s="79" t="s">
        <v>1141</v>
      </c>
      <c r="BO543" s="79" t="s">
        <v>3416</v>
      </c>
      <c r="BU543" s="79" t="s">
        <v>679</v>
      </c>
      <c r="BV543" s="79" t="s">
        <v>1141</v>
      </c>
      <c r="BW543" s="79" t="s">
        <v>3416</v>
      </c>
      <c r="CH543" s="105">
        <f t="shared" si="169"/>
        <v>-4.0745362639427185E-10</v>
      </c>
    </row>
    <row r="544" spans="1:86" x14ac:dyDescent="0.3">
      <c r="A544" s="79">
        <v>1</v>
      </c>
      <c r="B544" s="112">
        <f>SUBTOTAL(9,$A$421:A544)</f>
        <v>109</v>
      </c>
      <c r="C544" s="118" t="s">
        <v>1584</v>
      </c>
      <c r="D544" s="103">
        <f t="shared" si="190"/>
        <v>8838712.3600000013</v>
      </c>
      <c r="E544" s="120">
        <v>0</v>
      </c>
      <c r="F544" s="120">
        <v>0</v>
      </c>
      <c r="G544" s="120">
        <v>0</v>
      </c>
      <c r="H544" s="120">
        <v>0</v>
      </c>
      <c r="I544" s="120">
        <v>0</v>
      </c>
      <c r="J544" s="120">
        <v>0</v>
      </c>
      <c r="K544" s="128">
        <v>0</v>
      </c>
      <c r="L544" s="120">
        <v>0</v>
      </c>
      <c r="M544" s="129">
        <v>0</v>
      </c>
      <c r="N544" s="103">
        <v>0</v>
      </c>
      <c r="O544" s="120">
        <v>0</v>
      </c>
      <c r="P544" s="120">
        <v>0</v>
      </c>
      <c r="Q544" s="103">
        <v>0</v>
      </c>
      <c r="R544" s="103">
        <v>0</v>
      </c>
      <c r="S544" s="120">
        <v>114</v>
      </c>
      <c r="T544" s="120">
        <v>8508580.9600000009</v>
      </c>
      <c r="U544" s="120">
        <v>0</v>
      </c>
      <c r="V544" s="120">
        <v>0</v>
      </c>
      <c r="W544" s="120">
        <v>0</v>
      </c>
      <c r="X544" s="120">
        <v>0</v>
      </c>
      <c r="Y544" s="120">
        <v>0</v>
      </c>
      <c r="Z544" s="120">
        <v>0</v>
      </c>
      <c r="AA544" s="120">
        <v>0</v>
      </c>
      <c r="AB544" s="120">
        <v>0</v>
      </c>
      <c r="AC544" s="120">
        <f>ROUND(N544*1.0593%,2)+ROUND(E544*1.0593%,2)+ROUND(F544*1.0593%,2)+ROUND(G544*1.0593%,2)+ROUND(H544*1.0593%,2)+ROUND(I544*1.0593%,2)+ROUND(J544*1.0593%,2)+ROUND(L544*1.0593%,2)+ROUND(P544*1.0593%,2)+ROUND(R544*1.0593%,2)+ROUND(T544*1.0593%,2)+ROUND(U544*1.0593%,2)+ROUND(V544*1.0593%,2)+ROUND(W544*1.0593%,2)+ROUND(X544*1.0593%,2)+ROUND(Y544*1.0593%,2)+ROUND(Z544*1.0593%,2)+ROUND(AA544*1.0593%,2)+ROUND(AB544*1.0593%,2)</f>
        <v>90131.4</v>
      </c>
      <c r="AD544" s="120">
        <v>120000</v>
      </c>
      <c r="AE544" s="120">
        <v>120000</v>
      </c>
      <c r="AF544" s="93">
        <v>2024</v>
      </c>
      <c r="AG544" s="93">
        <v>2024</v>
      </c>
      <c r="AH544" s="93">
        <v>2024</v>
      </c>
      <c r="AI544" s="107"/>
      <c r="AJ544" s="107"/>
      <c r="AK544" s="107"/>
      <c r="AL544" s="107"/>
      <c r="AM544" s="108"/>
      <c r="AN544" s="108"/>
      <c r="AO544" s="108"/>
      <c r="AP544" s="108"/>
      <c r="AQ544" s="108"/>
      <c r="AR544" s="108"/>
      <c r="AS544" s="108"/>
      <c r="AT544" s="108"/>
      <c r="AU544" s="108"/>
      <c r="AV544" s="108"/>
      <c r="AW544" s="108"/>
      <c r="AX544" s="109"/>
      <c r="AY544" s="109"/>
      <c r="AZ544" s="108"/>
      <c r="BA544" s="108"/>
      <c r="BB544" s="110"/>
      <c r="BC544" s="111"/>
      <c r="CH544" s="105">
        <f t="shared" si="169"/>
        <v>3.7834979593753815E-10</v>
      </c>
    </row>
    <row r="545" spans="1:86" x14ac:dyDescent="0.3">
      <c r="B545" s="106" t="s">
        <v>332</v>
      </c>
      <c r="C545" s="106"/>
      <c r="D545" s="102">
        <f>D546</f>
        <v>6193827.0800000001</v>
      </c>
      <c r="E545" s="103">
        <f t="shared" ref="E545:AE545" si="191">E546</f>
        <v>0</v>
      </c>
      <c r="F545" s="103">
        <f t="shared" si="191"/>
        <v>0</v>
      </c>
      <c r="G545" s="103">
        <f t="shared" si="191"/>
        <v>0</v>
      </c>
      <c r="H545" s="103">
        <f t="shared" si="191"/>
        <v>0</v>
      </c>
      <c r="I545" s="103">
        <f t="shared" si="191"/>
        <v>0</v>
      </c>
      <c r="J545" s="103">
        <f t="shared" si="191"/>
        <v>0</v>
      </c>
      <c r="K545" s="104">
        <f t="shared" si="191"/>
        <v>0</v>
      </c>
      <c r="L545" s="103">
        <f t="shared" si="191"/>
        <v>0</v>
      </c>
      <c r="M545" s="103">
        <f t="shared" si="191"/>
        <v>735.12</v>
      </c>
      <c r="N545" s="103">
        <f t="shared" si="191"/>
        <v>5887827.5700000003</v>
      </c>
      <c r="O545" s="103">
        <f t="shared" si="191"/>
        <v>0</v>
      </c>
      <c r="P545" s="103">
        <f t="shared" si="191"/>
        <v>0</v>
      </c>
      <c r="Q545" s="103">
        <f t="shared" si="191"/>
        <v>0</v>
      </c>
      <c r="R545" s="103">
        <f t="shared" si="191"/>
        <v>0</v>
      </c>
      <c r="S545" s="103">
        <f t="shared" si="191"/>
        <v>0</v>
      </c>
      <c r="T545" s="103">
        <f t="shared" si="191"/>
        <v>0</v>
      </c>
      <c r="U545" s="103">
        <f t="shared" si="191"/>
        <v>0</v>
      </c>
      <c r="V545" s="103">
        <f t="shared" si="191"/>
        <v>0</v>
      </c>
      <c r="W545" s="103">
        <f t="shared" si="191"/>
        <v>0</v>
      </c>
      <c r="X545" s="103">
        <f t="shared" si="191"/>
        <v>0</v>
      </c>
      <c r="Y545" s="103">
        <f t="shared" si="191"/>
        <v>0</v>
      </c>
      <c r="Z545" s="103">
        <f t="shared" si="191"/>
        <v>0</v>
      </c>
      <c r="AA545" s="103">
        <f t="shared" si="191"/>
        <v>0</v>
      </c>
      <c r="AB545" s="103">
        <f t="shared" si="191"/>
        <v>0</v>
      </c>
      <c r="AC545" s="103">
        <f t="shared" si="191"/>
        <v>125999.51</v>
      </c>
      <c r="AD545" s="103">
        <f t="shared" si="191"/>
        <v>180000</v>
      </c>
      <c r="AE545" s="103">
        <f t="shared" si="191"/>
        <v>0</v>
      </c>
      <c r="AF545" s="93" t="s">
        <v>17029</v>
      </c>
      <c r="AG545" s="93" t="s">
        <v>17029</v>
      </c>
      <c r="AH545" s="93" t="s">
        <v>17029</v>
      </c>
      <c r="AI545" s="107"/>
      <c r="AJ545" s="107"/>
      <c r="AK545" s="107"/>
      <c r="AL545" s="107"/>
      <c r="AM545" s="108"/>
      <c r="AN545" s="108"/>
      <c r="AO545" s="108"/>
      <c r="AP545" s="108"/>
      <c r="AQ545" s="108"/>
      <c r="AR545" s="108"/>
      <c r="AS545" s="108"/>
      <c r="AT545" s="108"/>
      <c r="AU545" s="108"/>
      <c r="AV545" s="108"/>
      <c r="AW545" s="108"/>
      <c r="AX545" s="109"/>
      <c r="AY545" s="109"/>
      <c r="AZ545" s="108"/>
      <c r="BA545" s="108"/>
      <c r="BB545" s="110"/>
      <c r="BC545" s="111">
        <f t="shared" si="189"/>
        <v>-735.12</v>
      </c>
      <c r="BJ545" s="79" t="e">
        <f>VLOOKUP(C545,BM:BO,3,FALSE)</f>
        <v>#N/A</v>
      </c>
      <c r="BM545" s="79" t="s">
        <v>3476</v>
      </c>
      <c r="BN545" s="79" t="s">
        <v>2985</v>
      </c>
      <c r="BO545" s="79" t="s">
        <v>2985</v>
      </c>
      <c r="BU545" s="79" t="s">
        <v>3476</v>
      </c>
      <c r="BV545" s="79" t="s">
        <v>2985</v>
      </c>
      <c r="BW545" s="79" t="s">
        <v>2985</v>
      </c>
      <c r="CH545" s="105">
        <f t="shared" si="169"/>
        <v>-2.3283064365386963E-10</v>
      </c>
    </row>
    <row r="546" spans="1:86" x14ac:dyDescent="0.3">
      <c r="A546" s="79">
        <v>1</v>
      </c>
      <c r="B546" s="112">
        <f>SUBTOTAL(9,$A$421:A546)</f>
        <v>110</v>
      </c>
      <c r="C546" s="118" t="s">
        <v>334</v>
      </c>
      <c r="D546" s="103">
        <f>E546+F546+G546+H546+I546+J546+L546+N546+P546+R546+T546+U546+V546+W546+X546+Y546+Z546+AA546+AB546+AC546+AD546+AE546</f>
        <v>6193827.0800000001</v>
      </c>
      <c r="E546" s="120">
        <v>0</v>
      </c>
      <c r="F546" s="120">
        <v>0</v>
      </c>
      <c r="G546" s="120">
        <v>0</v>
      </c>
      <c r="H546" s="120">
        <v>0</v>
      </c>
      <c r="I546" s="120">
        <v>0</v>
      </c>
      <c r="J546" s="120">
        <v>0</v>
      </c>
      <c r="K546" s="128">
        <v>0</v>
      </c>
      <c r="L546" s="120">
        <v>0</v>
      </c>
      <c r="M546" s="103">
        <v>735.12</v>
      </c>
      <c r="N546" s="103">
        <v>5887827.5700000003</v>
      </c>
      <c r="O546" s="120">
        <v>0</v>
      </c>
      <c r="P546" s="120">
        <v>0</v>
      </c>
      <c r="Q546" s="120">
        <v>0</v>
      </c>
      <c r="R546" s="120">
        <v>0</v>
      </c>
      <c r="S546" s="120">
        <v>0</v>
      </c>
      <c r="T546" s="120">
        <v>0</v>
      </c>
      <c r="U546" s="120">
        <v>0</v>
      </c>
      <c r="V546" s="120">
        <v>0</v>
      </c>
      <c r="W546" s="120">
        <v>0</v>
      </c>
      <c r="X546" s="120">
        <v>0</v>
      </c>
      <c r="Y546" s="120">
        <v>0</v>
      </c>
      <c r="Z546" s="120">
        <v>0</v>
      </c>
      <c r="AA546" s="120">
        <v>0</v>
      </c>
      <c r="AB546" s="120">
        <v>0</v>
      </c>
      <c r="AC546" s="103">
        <f>ROUND(N546*2.14%,2)</f>
        <v>125999.51</v>
      </c>
      <c r="AD546" s="103">
        <v>180000</v>
      </c>
      <c r="AE546" s="120">
        <v>0</v>
      </c>
      <c r="AF546" s="93">
        <v>2024</v>
      </c>
      <c r="AG546" s="93">
        <v>2024</v>
      </c>
      <c r="AH546" s="93">
        <v>2024</v>
      </c>
      <c r="AI546" s="107"/>
      <c r="AJ546" s="107"/>
      <c r="AK546" s="107"/>
      <c r="AL546" s="107"/>
      <c r="AM546" s="108" t="s">
        <v>16963</v>
      </c>
      <c r="AN546" s="108" t="s">
        <v>16959</v>
      </c>
      <c r="AO546" s="108">
        <v>0</v>
      </c>
      <c r="AP546" s="108" t="s">
        <v>16974</v>
      </c>
      <c r="AQ546" s="108" t="s">
        <v>16964</v>
      </c>
      <c r="AR546" s="108">
        <v>0</v>
      </c>
      <c r="AS546" s="108"/>
      <c r="AT546" s="108"/>
      <c r="AU546" s="108"/>
      <c r="AV546" s="108"/>
      <c r="AW546" s="108" t="s">
        <v>780</v>
      </c>
      <c r="AX546" s="109">
        <v>775.8</v>
      </c>
      <c r="AY546" s="109">
        <v>760.5</v>
      </c>
      <c r="AZ546" s="108" t="s">
        <v>2968</v>
      </c>
      <c r="BA546" s="108" t="s">
        <v>17015</v>
      </c>
      <c r="BB546" s="110"/>
      <c r="BC546" s="111">
        <f t="shared" si="189"/>
        <v>25.379999999999995</v>
      </c>
      <c r="BJ546" s="79" t="str">
        <f>VLOOKUP(C546,BM:BO,3,FALSE)</f>
        <v>764.000</v>
      </c>
      <c r="BM546" s="79" t="s">
        <v>3478</v>
      </c>
      <c r="BN546" s="79" t="s">
        <v>2985</v>
      </c>
      <c r="BO546" s="79" t="s">
        <v>2985</v>
      </c>
      <c r="BU546" s="79" t="s">
        <v>3478</v>
      </c>
      <c r="BV546" s="79" t="s">
        <v>2985</v>
      </c>
      <c r="BW546" s="79" t="s">
        <v>2985</v>
      </c>
      <c r="CH546" s="105">
        <f t="shared" si="169"/>
        <v>-2.3283064365386963E-10</v>
      </c>
    </row>
    <row r="547" spans="1:86" x14ac:dyDescent="0.3">
      <c r="B547" s="106" t="s">
        <v>333</v>
      </c>
      <c r="C547" s="106"/>
      <c r="D547" s="102">
        <f>D548</f>
        <v>2190656</v>
      </c>
      <c r="E547" s="103">
        <f t="shared" ref="E547:AE547" si="192">E548</f>
        <v>0</v>
      </c>
      <c r="F547" s="103">
        <f t="shared" si="192"/>
        <v>0</v>
      </c>
      <c r="G547" s="103">
        <f t="shared" si="192"/>
        <v>0</v>
      </c>
      <c r="H547" s="103">
        <f t="shared" si="192"/>
        <v>0</v>
      </c>
      <c r="I547" s="103">
        <f t="shared" si="192"/>
        <v>0</v>
      </c>
      <c r="J547" s="103">
        <f t="shared" si="192"/>
        <v>0</v>
      </c>
      <c r="K547" s="104">
        <f t="shared" si="192"/>
        <v>0</v>
      </c>
      <c r="L547" s="103">
        <f t="shared" si="192"/>
        <v>0</v>
      </c>
      <c r="M547" s="103">
        <f t="shared" si="192"/>
        <v>260</v>
      </c>
      <c r="N547" s="103">
        <f t="shared" si="192"/>
        <v>1997900.92</v>
      </c>
      <c r="O547" s="103">
        <f t="shared" si="192"/>
        <v>0</v>
      </c>
      <c r="P547" s="103">
        <f t="shared" si="192"/>
        <v>0</v>
      </c>
      <c r="Q547" s="103">
        <f t="shared" si="192"/>
        <v>0</v>
      </c>
      <c r="R547" s="103">
        <f t="shared" si="192"/>
        <v>0</v>
      </c>
      <c r="S547" s="103">
        <f t="shared" si="192"/>
        <v>0</v>
      </c>
      <c r="T547" s="103">
        <f t="shared" si="192"/>
        <v>0</v>
      </c>
      <c r="U547" s="103">
        <f t="shared" si="192"/>
        <v>0</v>
      </c>
      <c r="V547" s="103">
        <f t="shared" si="192"/>
        <v>0</v>
      </c>
      <c r="W547" s="103">
        <f t="shared" si="192"/>
        <v>0</v>
      </c>
      <c r="X547" s="103">
        <f t="shared" si="192"/>
        <v>0</v>
      </c>
      <c r="Y547" s="103">
        <f t="shared" si="192"/>
        <v>0</v>
      </c>
      <c r="Z547" s="103">
        <f t="shared" si="192"/>
        <v>0</v>
      </c>
      <c r="AA547" s="103">
        <f t="shared" si="192"/>
        <v>0</v>
      </c>
      <c r="AB547" s="103">
        <f t="shared" si="192"/>
        <v>0</v>
      </c>
      <c r="AC547" s="103">
        <f t="shared" si="192"/>
        <v>42755.08</v>
      </c>
      <c r="AD547" s="103">
        <f t="shared" si="192"/>
        <v>150000</v>
      </c>
      <c r="AE547" s="103">
        <f t="shared" si="192"/>
        <v>0</v>
      </c>
      <c r="AF547" s="93" t="s">
        <v>17029</v>
      </c>
      <c r="AG547" s="93" t="s">
        <v>17029</v>
      </c>
      <c r="AH547" s="93" t="s">
        <v>17029</v>
      </c>
      <c r="AI547" s="107"/>
      <c r="AJ547" s="107"/>
      <c r="AK547" s="107"/>
      <c r="AL547" s="107"/>
      <c r="AM547" s="108"/>
      <c r="AN547" s="108"/>
      <c r="AO547" s="108"/>
      <c r="AP547" s="108"/>
      <c r="AQ547" s="108"/>
      <c r="AR547" s="108"/>
      <c r="AS547" s="108"/>
      <c r="AT547" s="108"/>
      <c r="AU547" s="108"/>
      <c r="AV547" s="108"/>
      <c r="AW547" s="108"/>
      <c r="AX547" s="109"/>
      <c r="AY547" s="109"/>
      <c r="AZ547" s="108"/>
      <c r="BA547" s="108"/>
      <c r="BB547" s="110"/>
      <c r="BC547" s="111">
        <f t="shared" si="189"/>
        <v>-260</v>
      </c>
      <c r="BJ547" s="79" t="e">
        <f>VLOOKUP(C547,BM:BO,3,FALSE)</f>
        <v>#N/A</v>
      </c>
      <c r="BM547" s="79" t="s">
        <v>3480</v>
      </c>
      <c r="BN547" s="79" t="s">
        <v>1271</v>
      </c>
      <c r="BO547" s="79" t="s">
        <v>2196</v>
      </c>
      <c r="BU547" s="79" t="s">
        <v>3480</v>
      </c>
      <c r="BV547" s="79" t="s">
        <v>1271</v>
      </c>
      <c r="BW547" s="79" t="s">
        <v>2196</v>
      </c>
      <c r="CH547" s="105">
        <f t="shared" si="169"/>
        <v>5.8207660913467407E-11</v>
      </c>
    </row>
    <row r="548" spans="1:86" x14ac:dyDescent="0.3">
      <c r="A548" s="79">
        <v>1</v>
      </c>
      <c r="B548" s="112">
        <f>SUBTOTAL(9,$A$421:A548)</f>
        <v>111</v>
      </c>
      <c r="C548" s="118" t="s">
        <v>335</v>
      </c>
      <c r="D548" s="103">
        <f>E548+F548+G548+H548+I548+J548+L548+N548+P548+R548+T548+U548+V548+W548+X548+Y548+Z548+AA548+AB548+AC548+AD548+AE548</f>
        <v>2190656</v>
      </c>
      <c r="E548" s="120">
        <v>0</v>
      </c>
      <c r="F548" s="120">
        <v>0</v>
      </c>
      <c r="G548" s="120">
        <v>0</v>
      </c>
      <c r="H548" s="120">
        <v>0</v>
      </c>
      <c r="I548" s="120">
        <v>0</v>
      </c>
      <c r="J548" s="120">
        <v>0</v>
      </c>
      <c r="K548" s="128">
        <v>0</v>
      </c>
      <c r="L548" s="120">
        <v>0</v>
      </c>
      <c r="M548" s="103">
        <v>260</v>
      </c>
      <c r="N548" s="103">
        <v>1997900.92</v>
      </c>
      <c r="O548" s="120">
        <v>0</v>
      </c>
      <c r="P548" s="120">
        <v>0</v>
      </c>
      <c r="Q548" s="120">
        <v>0</v>
      </c>
      <c r="R548" s="120">
        <v>0</v>
      </c>
      <c r="S548" s="120">
        <v>0</v>
      </c>
      <c r="T548" s="120">
        <v>0</v>
      </c>
      <c r="U548" s="120">
        <v>0</v>
      </c>
      <c r="V548" s="120">
        <v>0</v>
      </c>
      <c r="W548" s="120">
        <v>0</v>
      </c>
      <c r="X548" s="120">
        <v>0</v>
      </c>
      <c r="Y548" s="120">
        <v>0</v>
      </c>
      <c r="Z548" s="120">
        <v>0</v>
      </c>
      <c r="AA548" s="120">
        <v>0</v>
      </c>
      <c r="AB548" s="120">
        <v>0</v>
      </c>
      <c r="AC548" s="103">
        <f>ROUND(N548*2.14%,2)</f>
        <v>42755.08</v>
      </c>
      <c r="AD548" s="103">
        <v>150000</v>
      </c>
      <c r="AE548" s="120">
        <v>0</v>
      </c>
      <c r="AF548" s="93">
        <v>2024</v>
      </c>
      <c r="AG548" s="93">
        <v>2024</v>
      </c>
      <c r="AH548" s="93">
        <v>2024</v>
      </c>
      <c r="AI548" s="107"/>
      <c r="AJ548" s="107"/>
      <c r="AK548" s="107"/>
      <c r="AL548" s="107"/>
      <c r="AM548" s="108" t="s">
        <v>16973</v>
      </c>
      <c r="AN548" s="108" t="s">
        <v>16973</v>
      </c>
      <c r="AO548" s="108">
        <v>0</v>
      </c>
      <c r="AP548" s="108" t="s">
        <v>16967</v>
      </c>
      <c r="AQ548" s="108" t="s">
        <v>16955</v>
      </c>
      <c r="AR548" s="108">
        <v>0</v>
      </c>
      <c r="AS548" s="108"/>
      <c r="AT548" s="108"/>
      <c r="AU548" s="108"/>
      <c r="AV548" s="108"/>
      <c r="AW548" s="108" t="s">
        <v>638</v>
      </c>
      <c r="AX548" s="109">
        <v>349.8</v>
      </c>
      <c r="AY548" s="109">
        <v>260</v>
      </c>
      <c r="AZ548" s="108" t="s">
        <v>2968</v>
      </c>
      <c r="BA548" s="108">
        <v>2007</v>
      </c>
      <c r="BB548" s="110"/>
      <c r="BC548" s="111">
        <f t="shared" si="189"/>
        <v>0</v>
      </c>
      <c r="BJ548" s="79" t="str">
        <f>VLOOKUP(C548,BM:BO,3,FALSE)</f>
        <v>820.600</v>
      </c>
      <c r="BM548" s="79" t="s">
        <v>3483</v>
      </c>
      <c r="BN548" s="79" t="s">
        <v>1274</v>
      </c>
      <c r="BO548" s="79" t="s">
        <v>3484</v>
      </c>
      <c r="BU548" s="79" t="s">
        <v>3483</v>
      </c>
      <c r="BV548" s="79" t="s">
        <v>1274</v>
      </c>
      <c r="BW548" s="79" t="s">
        <v>3484</v>
      </c>
      <c r="CH548" s="105">
        <f t="shared" si="169"/>
        <v>5.8207660913467407E-11</v>
      </c>
    </row>
    <row r="549" spans="1:86" x14ac:dyDescent="0.3">
      <c r="B549" s="106" t="s">
        <v>355</v>
      </c>
      <c r="C549" s="106"/>
      <c r="D549" s="102">
        <f>D550</f>
        <v>7683651.5</v>
      </c>
      <c r="E549" s="103">
        <f t="shared" ref="E549:AE549" si="193">E550</f>
        <v>0</v>
      </c>
      <c r="F549" s="103">
        <f t="shared" si="193"/>
        <v>0</v>
      </c>
      <c r="G549" s="103">
        <f t="shared" si="193"/>
        <v>0</v>
      </c>
      <c r="H549" s="103">
        <f t="shared" si="193"/>
        <v>0</v>
      </c>
      <c r="I549" s="103">
        <f t="shared" si="193"/>
        <v>0</v>
      </c>
      <c r="J549" s="103">
        <f t="shared" si="193"/>
        <v>0</v>
      </c>
      <c r="K549" s="104">
        <f t="shared" si="193"/>
        <v>0</v>
      </c>
      <c r="L549" s="103">
        <f t="shared" si="193"/>
        <v>0</v>
      </c>
      <c r="M549" s="103">
        <f t="shared" si="193"/>
        <v>850</v>
      </c>
      <c r="N549" s="103">
        <f t="shared" si="193"/>
        <v>7346437.7300000004</v>
      </c>
      <c r="O549" s="103">
        <f t="shared" si="193"/>
        <v>0</v>
      </c>
      <c r="P549" s="103">
        <f t="shared" si="193"/>
        <v>0</v>
      </c>
      <c r="Q549" s="103">
        <f t="shared" si="193"/>
        <v>0</v>
      </c>
      <c r="R549" s="103">
        <f t="shared" si="193"/>
        <v>0</v>
      </c>
      <c r="S549" s="103">
        <f t="shared" si="193"/>
        <v>0</v>
      </c>
      <c r="T549" s="103">
        <f t="shared" si="193"/>
        <v>0</v>
      </c>
      <c r="U549" s="103">
        <f t="shared" si="193"/>
        <v>0</v>
      </c>
      <c r="V549" s="103">
        <f t="shared" si="193"/>
        <v>0</v>
      </c>
      <c r="W549" s="103">
        <f t="shared" si="193"/>
        <v>0</v>
      </c>
      <c r="X549" s="103">
        <f t="shared" si="193"/>
        <v>0</v>
      </c>
      <c r="Y549" s="103">
        <f t="shared" si="193"/>
        <v>0</v>
      </c>
      <c r="Z549" s="103">
        <f t="shared" si="193"/>
        <v>0</v>
      </c>
      <c r="AA549" s="103">
        <f t="shared" si="193"/>
        <v>0</v>
      </c>
      <c r="AB549" s="103">
        <f t="shared" si="193"/>
        <v>0</v>
      </c>
      <c r="AC549" s="103">
        <f t="shared" si="193"/>
        <v>157213.76999999999</v>
      </c>
      <c r="AD549" s="103">
        <f t="shared" si="193"/>
        <v>180000</v>
      </c>
      <c r="AE549" s="103">
        <f t="shared" si="193"/>
        <v>0</v>
      </c>
      <c r="AF549" s="93" t="s">
        <v>17029</v>
      </c>
      <c r="AG549" s="93" t="s">
        <v>17029</v>
      </c>
      <c r="AH549" s="93" t="s">
        <v>17029</v>
      </c>
      <c r="AI549" s="107"/>
      <c r="AJ549" s="107"/>
      <c r="AK549" s="107"/>
      <c r="AL549" s="107"/>
      <c r="AM549" s="108"/>
      <c r="AN549" s="108"/>
      <c r="AO549" s="108"/>
      <c r="AP549" s="108"/>
      <c r="AQ549" s="108"/>
      <c r="AR549" s="108"/>
      <c r="AS549" s="108"/>
      <c r="AT549" s="108"/>
      <c r="AU549" s="108"/>
      <c r="AV549" s="108"/>
      <c r="AW549" s="108"/>
      <c r="AX549" s="109"/>
      <c r="AY549" s="109"/>
      <c r="AZ549" s="108"/>
      <c r="BA549" s="108"/>
      <c r="BB549" s="110"/>
      <c r="BC549" s="111">
        <f t="shared" si="189"/>
        <v>-850</v>
      </c>
      <c r="BJ549" s="79" t="e">
        <f>VLOOKUP(C549,BM:BO,3,FALSE)</f>
        <v>#N/A</v>
      </c>
      <c r="BM549" s="79" t="s">
        <v>690</v>
      </c>
      <c r="BN549" s="79" t="s">
        <v>627</v>
      </c>
      <c r="BO549" s="79" t="s">
        <v>3136</v>
      </c>
      <c r="BU549" s="79" t="s">
        <v>690</v>
      </c>
      <c r="BV549" s="79" t="s">
        <v>627</v>
      </c>
      <c r="BW549" s="79" t="s">
        <v>3136</v>
      </c>
      <c r="CH549" s="105">
        <f t="shared" si="169"/>
        <v>-4.3655745685100555E-10</v>
      </c>
    </row>
    <row r="550" spans="1:86" x14ac:dyDescent="0.3">
      <c r="A550" s="79">
        <v>1</v>
      </c>
      <c r="B550" s="112">
        <f>SUBTOTAL(9,$A$421:A550)</f>
        <v>112</v>
      </c>
      <c r="C550" s="118" t="s">
        <v>357</v>
      </c>
      <c r="D550" s="103">
        <f>E550+F550+G550+H550+I550+J550+L550+N550+P550+R550+T550+U550+V550+W550+X550+Y550+Z550+AA550+AB550+AC550+AD550+AE550</f>
        <v>7683651.5</v>
      </c>
      <c r="E550" s="120">
        <v>0</v>
      </c>
      <c r="F550" s="120">
        <v>0</v>
      </c>
      <c r="G550" s="120">
        <v>0</v>
      </c>
      <c r="H550" s="120">
        <v>0</v>
      </c>
      <c r="I550" s="120">
        <v>0</v>
      </c>
      <c r="J550" s="120">
        <v>0</v>
      </c>
      <c r="K550" s="128">
        <v>0</v>
      </c>
      <c r="L550" s="120">
        <v>0</v>
      </c>
      <c r="M550" s="103">
        <v>850</v>
      </c>
      <c r="N550" s="103">
        <v>7346437.7300000004</v>
      </c>
      <c r="O550" s="120">
        <v>0</v>
      </c>
      <c r="P550" s="120">
        <v>0</v>
      </c>
      <c r="Q550" s="120">
        <v>0</v>
      </c>
      <c r="R550" s="120">
        <v>0</v>
      </c>
      <c r="S550" s="120">
        <v>0</v>
      </c>
      <c r="T550" s="120">
        <v>0</v>
      </c>
      <c r="U550" s="120">
        <v>0</v>
      </c>
      <c r="V550" s="120">
        <v>0</v>
      </c>
      <c r="W550" s="120">
        <v>0</v>
      </c>
      <c r="X550" s="120">
        <v>0</v>
      </c>
      <c r="Y550" s="120">
        <v>0</v>
      </c>
      <c r="Z550" s="120">
        <v>0</v>
      </c>
      <c r="AA550" s="120">
        <v>0</v>
      </c>
      <c r="AB550" s="120">
        <v>0</v>
      </c>
      <c r="AC550" s="103">
        <f>ROUND(N550*2.14%,2)</f>
        <v>157213.76999999999</v>
      </c>
      <c r="AD550" s="103">
        <v>180000</v>
      </c>
      <c r="AE550" s="120">
        <v>0</v>
      </c>
      <c r="AF550" s="93">
        <v>2024</v>
      </c>
      <c r="AG550" s="93">
        <v>2024</v>
      </c>
      <c r="AH550" s="93">
        <v>2024</v>
      </c>
      <c r="AI550" s="107"/>
      <c r="AJ550" s="107"/>
      <c r="AK550" s="107"/>
      <c r="AL550" s="107"/>
      <c r="AM550" s="108" t="s">
        <v>16963</v>
      </c>
      <c r="AN550" s="108" t="s">
        <v>16959</v>
      </c>
      <c r="AO550" s="108">
        <v>0</v>
      </c>
      <c r="AP550" s="108" t="s">
        <v>16967</v>
      </c>
      <c r="AQ550" s="108" t="s">
        <v>16961</v>
      </c>
      <c r="AR550" s="108" t="s">
        <v>16967</v>
      </c>
      <c r="AS550" s="108"/>
      <c r="AT550" s="108"/>
      <c r="AU550" s="108"/>
      <c r="AV550" s="108"/>
      <c r="AW550" s="108" t="s">
        <v>705</v>
      </c>
      <c r="AX550" s="109">
        <v>931.7</v>
      </c>
      <c r="AY550" s="109">
        <v>877</v>
      </c>
      <c r="AZ550" s="108" t="s">
        <v>2968</v>
      </c>
      <c r="BA550" s="108" t="s">
        <v>17015</v>
      </c>
      <c r="BB550" s="110"/>
      <c r="BC550" s="111">
        <f t="shared" si="189"/>
        <v>27</v>
      </c>
      <c r="BJ550" s="79" t="str">
        <f>VLOOKUP(C550,BM:BO,3,FALSE)</f>
        <v>664.000</v>
      </c>
      <c r="BM550" s="79" t="s">
        <v>691</v>
      </c>
      <c r="BN550" s="79" t="s">
        <v>2985</v>
      </c>
      <c r="BO550" s="79" t="s">
        <v>1741</v>
      </c>
      <c r="BU550" s="79" t="s">
        <v>691</v>
      </c>
      <c r="BV550" s="79" t="s">
        <v>2985</v>
      </c>
      <c r="BW550" s="79" t="s">
        <v>1741</v>
      </c>
      <c r="CH550" s="105">
        <f t="shared" si="169"/>
        <v>-4.3655745685100555E-10</v>
      </c>
    </row>
    <row r="551" spans="1:86" x14ac:dyDescent="0.3">
      <c r="B551" s="106" t="s">
        <v>358</v>
      </c>
      <c r="C551" s="106"/>
      <c r="D551" s="102">
        <f>D552</f>
        <v>5423754</v>
      </c>
      <c r="E551" s="103">
        <f t="shared" ref="E551:AE551" si="194">E552</f>
        <v>0</v>
      </c>
      <c r="F551" s="103">
        <f t="shared" si="194"/>
        <v>0</v>
      </c>
      <c r="G551" s="103">
        <f t="shared" si="194"/>
        <v>0</v>
      </c>
      <c r="H551" s="103">
        <f t="shared" si="194"/>
        <v>0</v>
      </c>
      <c r="I551" s="103">
        <f t="shared" si="194"/>
        <v>0</v>
      </c>
      <c r="J551" s="103">
        <f t="shared" si="194"/>
        <v>0</v>
      </c>
      <c r="K551" s="104">
        <f t="shared" si="194"/>
        <v>0</v>
      </c>
      <c r="L551" s="103">
        <f t="shared" si="194"/>
        <v>0</v>
      </c>
      <c r="M551" s="103">
        <f t="shared" si="194"/>
        <v>600</v>
      </c>
      <c r="N551" s="103">
        <f t="shared" si="194"/>
        <v>5133888.78</v>
      </c>
      <c r="O551" s="103">
        <f t="shared" si="194"/>
        <v>0</v>
      </c>
      <c r="P551" s="103">
        <f t="shared" si="194"/>
        <v>0</v>
      </c>
      <c r="Q551" s="103">
        <f t="shared" si="194"/>
        <v>0</v>
      </c>
      <c r="R551" s="103">
        <f t="shared" si="194"/>
        <v>0</v>
      </c>
      <c r="S551" s="103">
        <f t="shared" si="194"/>
        <v>0</v>
      </c>
      <c r="T551" s="103">
        <f t="shared" si="194"/>
        <v>0</v>
      </c>
      <c r="U551" s="103">
        <f t="shared" si="194"/>
        <v>0</v>
      </c>
      <c r="V551" s="103">
        <f t="shared" si="194"/>
        <v>0</v>
      </c>
      <c r="W551" s="103">
        <f t="shared" si="194"/>
        <v>0</v>
      </c>
      <c r="X551" s="103">
        <f t="shared" si="194"/>
        <v>0</v>
      </c>
      <c r="Y551" s="103">
        <f t="shared" si="194"/>
        <v>0</v>
      </c>
      <c r="Z551" s="103">
        <f t="shared" si="194"/>
        <v>0</v>
      </c>
      <c r="AA551" s="103">
        <f t="shared" si="194"/>
        <v>0</v>
      </c>
      <c r="AB551" s="103">
        <f t="shared" si="194"/>
        <v>0</v>
      </c>
      <c r="AC551" s="103">
        <f t="shared" si="194"/>
        <v>109865.22</v>
      </c>
      <c r="AD551" s="103">
        <f t="shared" si="194"/>
        <v>180000</v>
      </c>
      <c r="AE551" s="103">
        <f t="shared" si="194"/>
        <v>0</v>
      </c>
      <c r="AF551" s="93" t="s">
        <v>17029</v>
      </c>
      <c r="AG551" s="93" t="s">
        <v>17029</v>
      </c>
      <c r="AH551" s="93" t="s">
        <v>17029</v>
      </c>
      <c r="AI551" s="107"/>
      <c r="AJ551" s="107"/>
      <c r="AK551" s="107"/>
      <c r="AL551" s="107"/>
      <c r="AM551" s="108"/>
      <c r="AN551" s="108"/>
      <c r="AO551" s="108"/>
      <c r="AP551" s="108"/>
      <c r="AQ551" s="108"/>
      <c r="AR551" s="108"/>
      <c r="AS551" s="108"/>
      <c r="AT551" s="108"/>
      <c r="AU551" s="108"/>
      <c r="AV551" s="108"/>
      <c r="AW551" s="108"/>
      <c r="AX551" s="109"/>
      <c r="AY551" s="109"/>
      <c r="AZ551" s="108"/>
      <c r="BA551" s="108"/>
      <c r="BB551" s="110"/>
      <c r="BC551" s="111">
        <f t="shared" si="189"/>
        <v>-600</v>
      </c>
      <c r="BJ551" s="79" t="e">
        <f>VLOOKUP(C551,BM:BO,3,FALSE)</f>
        <v>#N/A</v>
      </c>
      <c r="BM551" s="79" t="s">
        <v>3531</v>
      </c>
      <c r="BN551" s="79" t="s">
        <v>630</v>
      </c>
      <c r="BO551" s="79" t="s">
        <v>3532</v>
      </c>
      <c r="BU551" s="79" t="s">
        <v>3531</v>
      </c>
      <c r="BV551" s="79" t="s">
        <v>630</v>
      </c>
      <c r="BW551" s="79" t="s">
        <v>3532</v>
      </c>
      <c r="CH551" s="105">
        <f t="shared" si="169"/>
        <v>-2.6193447411060333E-10</v>
      </c>
    </row>
    <row r="552" spans="1:86" x14ac:dyDescent="0.3">
      <c r="A552" s="79">
        <v>1</v>
      </c>
      <c r="B552" s="112">
        <f>SUBTOTAL(9,$A$421:A552)</f>
        <v>113</v>
      </c>
      <c r="C552" s="118" t="s">
        <v>359</v>
      </c>
      <c r="D552" s="103">
        <f>E552+F552+G552+H552+I552+J552+L552+N552+P552+R552+T552+U552+V552+W552+X552+Y552+Z552+AA552+AB552+AC552+AD552+AE552</f>
        <v>5423754</v>
      </c>
      <c r="E552" s="120">
        <v>0</v>
      </c>
      <c r="F552" s="120">
        <v>0</v>
      </c>
      <c r="G552" s="120">
        <v>0</v>
      </c>
      <c r="H552" s="120">
        <v>0</v>
      </c>
      <c r="I552" s="120">
        <v>0</v>
      </c>
      <c r="J552" s="120">
        <v>0</v>
      </c>
      <c r="K552" s="128">
        <v>0</v>
      </c>
      <c r="L552" s="120">
        <v>0</v>
      </c>
      <c r="M552" s="103">
        <v>600</v>
      </c>
      <c r="N552" s="103">
        <v>5133888.78</v>
      </c>
      <c r="O552" s="120">
        <v>0</v>
      </c>
      <c r="P552" s="120">
        <v>0</v>
      </c>
      <c r="Q552" s="120">
        <v>0</v>
      </c>
      <c r="R552" s="120">
        <v>0</v>
      </c>
      <c r="S552" s="120">
        <v>0</v>
      </c>
      <c r="T552" s="120">
        <v>0</v>
      </c>
      <c r="U552" s="120">
        <v>0</v>
      </c>
      <c r="V552" s="120">
        <v>0</v>
      </c>
      <c r="W552" s="120">
        <v>0</v>
      </c>
      <c r="X552" s="120">
        <v>0</v>
      </c>
      <c r="Y552" s="120">
        <v>0</v>
      </c>
      <c r="Z552" s="120">
        <v>0</v>
      </c>
      <c r="AA552" s="120">
        <v>0</v>
      </c>
      <c r="AB552" s="120">
        <v>0</v>
      </c>
      <c r="AC552" s="103">
        <f>ROUND(N552*2.14%,2)</f>
        <v>109865.22</v>
      </c>
      <c r="AD552" s="103">
        <v>180000</v>
      </c>
      <c r="AE552" s="120">
        <v>0</v>
      </c>
      <c r="AF552" s="93">
        <v>2024</v>
      </c>
      <c r="AG552" s="93">
        <v>2024</v>
      </c>
      <c r="AH552" s="93">
        <v>2024</v>
      </c>
      <c r="AI552" s="107"/>
      <c r="AJ552" s="107"/>
      <c r="AK552" s="107"/>
      <c r="AL552" s="107"/>
      <c r="AM552" s="108" t="s">
        <v>16956</v>
      </c>
      <c r="AN552" s="108" t="s">
        <v>16962</v>
      </c>
      <c r="AO552" s="108">
        <v>0</v>
      </c>
      <c r="AP552" s="108" t="s">
        <v>16974</v>
      </c>
      <c r="AQ552" s="108" t="s">
        <v>16977</v>
      </c>
      <c r="AR552" s="108">
        <v>0</v>
      </c>
      <c r="AS552" s="108"/>
      <c r="AT552" s="108"/>
      <c r="AU552" s="108"/>
      <c r="AV552" s="108"/>
      <c r="AW552" s="108" t="s">
        <v>780</v>
      </c>
      <c r="AX552" s="109">
        <v>521.6</v>
      </c>
      <c r="AY552" s="109">
        <v>621.72</v>
      </c>
      <c r="AZ552" s="108" t="s">
        <v>2968</v>
      </c>
      <c r="BA552" s="108" t="s">
        <v>17015</v>
      </c>
      <c r="BB552" s="110"/>
      <c r="BC552" s="111">
        <f t="shared" si="189"/>
        <v>21.720000000000027</v>
      </c>
      <c r="BJ552" s="79" t="str">
        <f>VLOOKUP(C552,BM:BO,3,FALSE)</f>
        <v>521.600</v>
      </c>
      <c r="BM552" s="79" t="s">
        <v>543</v>
      </c>
      <c r="BN552" s="79" t="s">
        <v>2985</v>
      </c>
      <c r="BO552" s="79" t="s">
        <v>2985</v>
      </c>
      <c r="BU552" s="79" t="s">
        <v>543</v>
      </c>
      <c r="BV552" s="79" t="s">
        <v>2985</v>
      </c>
      <c r="BW552" s="79" t="s">
        <v>2985</v>
      </c>
      <c r="CH552" s="105">
        <f t="shared" si="169"/>
        <v>-2.6193447411060333E-10</v>
      </c>
    </row>
    <row r="553" spans="1:86" x14ac:dyDescent="0.3">
      <c r="B553" s="106" t="s">
        <v>2948</v>
      </c>
      <c r="C553" s="106"/>
      <c r="D553" s="102">
        <f>SUM(D554:D558)</f>
        <v>30502927.5</v>
      </c>
      <c r="E553" s="103">
        <f t="shared" ref="E553:AE553" si="195">SUM(E554:E558)</f>
        <v>0</v>
      </c>
      <c r="F553" s="103">
        <f t="shared" si="195"/>
        <v>0</v>
      </c>
      <c r="G553" s="103">
        <f t="shared" si="195"/>
        <v>0</v>
      </c>
      <c r="H553" s="103">
        <f t="shared" si="195"/>
        <v>0</v>
      </c>
      <c r="I553" s="103">
        <f t="shared" si="195"/>
        <v>0</v>
      </c>
      <c r="J553" s="103">
        <f t="shared" si="195"/>
        <v>0</v>
      </c>
      <c r="K553" s="104">
        <f t="shared" si="195"/>
        <v>0</v>
      </c>
      <c r="L553" s="103">
        <f t="shared" si="195"/>
        <v>0</v>
      </c>
      <c r="M553" s="103">
        <f t="shared" si="195"/>
        <v>3257.38</v>
      </c>
      <c r="N553" s="103">
        <f t="shared" si="195"/>
        <v>26145859.530000001</v>
      </c>
      <c r="O553" s="103">
        <f t="shared" si="195"/>
        <v>0</v>
      </c>
      <c r="P553" s="103">
        <f t="shared" si="195"/>
        <v>0</v>
      </c>
      <c r="Q553" s="103">
        <f t="shared" si="195"/>
        <v>0</v>
      </c>
      <c r="R553" s="103">
        <f t="shared" si="195"/>
        <v>0</v>
      </c>
      <c r="S553" s="103">
        <f t="shared" si="195"/>
        <v>0</v>
      </c>
      <c r="T553" s="103">
        <f t="shared" si="195"/>
        <v>0</v>
      </c>
      <c r="U553" s="103">
        <f t="shared" si="195"/>
        <v>2748723.89</v>
      </c>
      <c r="V553" s="103">
        <f t="shared" si="195"/>
        <v>0</v>
      </c>
      <c r="W553" s="103">
        <f t="shared" si="195"/>
        <v>0</v>
      </c>
      <c r="X553" s="103">
        <f t="shared" si="195"/>
        <v>0</v>
      </c>
      <c r="Y553" s="103">
        <f t="shared" si="195"/>
        <v>0</v>
      </c>
      <c r="Z553" s="103">
        <f t="shared" si="195"/>
        <v>0</v>
      </c>
      <c r="AA553" s="103">
        <f t="shared" si="195"/>
        <v>0</v>
      </c>
      <c r="AB553" s="103">
        <f t="shared" si="195"/>
        <v>0</v>
      </c>
      <c r="AC553" s="103">
        <f t="shared" si="195"/>
        <v>618344.08000000007</v>
      </c>
      <c r="AD553" s="103">
        <f t="shared" si="195"/>
        <v>990000</v>
      </c>
      <c r="AE553" s="103">
        <f t="shared" si="195"/>
        <v>0</v>
      </c>
      <c r="AF553" s="93" t="s">
        <v>17029</v>
      </c>
      <c r="AG553" s="93" t="s">
        <v>17029</v>
      </c>
      <c r="AH553" s="93" t="s">
        <v>17029</v>
      </c>
      <c r="AI553" s="107"/>
      <c r="AJ553" s="107"/>
      <c r="AK553" s="107"/>
      <c r="AL553" s="107"/>
      <c r="AM553" s="108"/>
      <c r="AN553" s="108"/>
      <c r="AO553" s="108"/>
      <c r="AP553" s="108"/>
      <c r="AQ553" s="108"/>
      <c r="AR553" s="108"/>
      <c r="AS553" s="108"/>
      <c r="AT553" s="108"/>
      <c r="AU553" s="108"/>
      <c r="AV553" s="108"/>
      <c r="AW553" s="108"/>
      <c r="AX553" s="109"/>
      <c r="AY553" s="109"/>
      <c r="AZ553" s="108"/>
      <c r="BA553" s="108"/>
      <c r="BB553" s="110"/>
      <c r="BC553" s="111">
        <f t="shared" si="189"/>
        <v>-3257.38</v>
      </c>
      <c r="BJ553" s="79" t="e">
        <f>VLOOKUP(C553,BM:BO,3,FALSE)</f>
        <v>#N/A</v>
      </c>
      <c r="BM553" s="79" t="s">
        <v>759</v>
      </c>
      <c r="BN553" s="79" t="s">
        <v>3049</v>
      </c>
      <c r="BO553" s="79" t="s">
        <v>3920</v>
      </c>
      <c r="BU553" s="79" t="s">
        <v>759</v>
      </c>
      <c r="BV553" s="79" t="s">
        <v>3049</v>
      </c>
      <c r="BW553" s="79" t="s">
        <v>3920</v>
      </c>
      <c r="CH553" s="105">
        <f t="shared" si="169"/>
        <v>-1.3969838619232178E-9</v>
      </c>
    </row>
    <row r="554" spans="1:86" x14ac:dyDescent="0.3">
      <c r="A554" s="79">
        <v>1</v>
      </c>
      <c r="B554" s="112">
        <f>SUBTOTAL(9,$A$421:A554)</f>
        <v>114</v>
      </c>
      <c r="C554" s="118" t="s">
        <v>2952</v>
      </c>
      <c r="D554" s="103">
        <f t="shared" ref="D554:D558" si="196">E554+F554+G554+H554+I554+J554+L554+N554+P554+R554+T554+U554+V554+W554+X554+Y554+Z554+AA554+AB554+AC554+AD554+AE554</f>
        <v>9437851.5800000001</v>
      </c>
      <c r="E554" s="120">
        <v>0</v>
      </c>
      <c r="F554" s="120">
        <v>0</v>
      </c>
      <c r="G554" s="120">
        <v>0</v>
      </c>
      <c r="H554" s="120">
        <v>0</v>
      </c>
      <c r="I554" s="120">
        <v>0</v>
      </c>
      <c r="J554" s="120">
        <v>0</v>
      </c>
      <c r="K554" s="128">
        <v>0</v>
      </c>
      <c r="L554" s="120">
        <v>0</v>
      </c>
      <c r="M554" s="143">
        <v>1120.1400000000001</v>
      </c>
      <c r="N554" s="103">
        <v>9044303.4900000002</v>
      </c>
      <c r="O554" s="120">
        <v>0</v>
      </c>
      <c r="P554" s="120">
        <v>0</v>
      </c>
      <c r="Q554" s="120">
        <v>0</v>
      </c>
      <c r="R554" s="120">
        <v>0</v>
      </c>
      <c r="S554" s="120">
        <v>0</v>
      </c>
      <c r="T554" s="120">
        <v>0</v>
      </c>
      <c r="U554" s="120">
        <v>0</v>
      </c>
      <c r="V554" s="120">
        <v>0</v>
      </c>
      <c r="W554" s="120">
        <v>0</v>
      </c>
      <c r="X554" s="120">
        <v>0</v>
      </c>
      <c r="Y554" s="120">
        <v>0</v>
      </c>
      <c r="Z554" s="120">
        <v>0</v>
      </c>
      <c r="AA554" s="120">
        <v>0</v>
      </c>
      <c r="AB554" s="120">
        <v>0</v>
      </c>
      <c r="AC554" s="103">
        <f>ROUND(N554*2.14%,2)</f>
        <v>193548.09</v>
      </c>
      <c r="AD554" s="120">
        <v>200000</v>
      </c>
      <c r="AE554" s="120">
        <v>0</v>
      </c>
      <c r="AF554" s="93">
        <v>2024</v>
      </c>
      <c r="AG554" s="93">
        <v>2024</v>
      </c>
      <c r="AH554" s="93">
        <v>2024</v>
      </c>
      <c r="AI554" s="107"/>
      <c r="AJ554" s="107"/>
      <c r="AK554" s="107"/>
      <c r="AL554" s="107"/>
      <c r="AM554" s="108" t="s">
        <v>16963</v>
      </c>
      <c r="AN554" s="108" t="s">
        <v>16959</v>
      </c>
      <c r="AO554" s="108">
        <v>0</v>
      </c>
      <c r="AP554" s="108" t="s">
        <v>16971</v>
      </c>
      <c r="AQ554" s="108" t="s">
        <v>16961</v>
      </c>
      <c r="AR554" s="108">
        <v>0</v>
      </c>
      <c r="AS554" s="108"/>
      <c r="AT554" s="108"/>
      <c r="AU554" s="108"/>
      <c r="AV554" s="108"/>
      <c r="AW554" s="108" t="s">
        <v>805</v>
      </c>
      <c r="AX554" s="109">
        <v>2824.3</v>
      </c>
      <c r="AY554" s="109">
        <v>838.85</v>
      </c>
      <c r="AZ554" s="108" t="s">
        <v>2968</v>
      </c>
      <c r="BA554" s="108" t="s">
        <v>17015</v>
      </c>
      <c r="BB554" s="110"/>
      <c r="BC554" s="111">
        <f t="shared" si="189"/>
        <v>-281.29000000000008</v>
      </c>
      <c r="BD554" s="79" t="s">
        <v>16950</v>
      </c>
      <c r="BJ554" s="79" t="str">
        <f>VLOOKUP(C554,BM:BO,3,FALSE)</f>
        <v>800.100</v>
      </c>
      <c r="BM554" s="79" t="s">
        <v>3921</v>
      </c>
      <c r="BN554" s="79" t="s">
        <v>3049</v>
      </c>
      <c r="BO554" s="79" t="s">
        <v>2985</v>
      </c>
      <c r="BU554" s="79" t="s">
        <v>3921</v>
      </c>
      <c r="BV554" s="79" t="s">
        <v>3049</v>
      </c>
      <c r="BW554" s="79" t="s">
        <v>2985</v>
      </c>
      <c r="CH554" s="105">
        <f t="shared" ref="CH554:CH614" si="197">D554-E554-F554-G554-H554-I554-J554-L554-N554-P554-R554-T554-U554-V554-W554-X554-Y554-Z554-AA554-AB554-AC554-AD554-AE554</f>
        <v>-1.4551915228366852E-10</v>
      </c>
    </row>
    <row r="555" spans="1:86" x14ac:dyDescent="0.3">
      <c r="A555" s="79">
        <v>1</v>
      </c>
      <c r="B555" s="112">
        <f>SUBTOTAL(9,$A$421:A555)</f>
        <v>115</v>
      </c>
      <c r="C555" s="118" t="s">
        <v>2953</v>
      </c>
      <c r="D555" s="103">
        <f t="shared" si="196"/>
        <v>5838940.7999999998</v>
      </c>
      <c r="E555" s="120">
        <v>0</v>
      </c>
      <c r="F555" s="120">
        <v>0</v>
      </c>
      <c r="G555" s="120">
        <v>0</v>
      </c>
      <c r="H555" s="120">
        <v>0</v>
      </c>
      <c r="I555" s="120">
        <v>0</v>
      </c>
      <c r="J555" s="120">
        <v>0</v>
      </c>
      <c r="K555" s="128">
        <v>0</v>
      </c>
      <c r="L555" s="120">
        <v>0</v>
      </c>
      <c r="M555" s="143">
        <v>693</v>
      </c>
      <c r="N555" s="103">
        <v>5540376.7400000002</v>
      </c>
      <c r="O555" s="120">
        <v>0</v>
      </c>
      <c r="P555" s="120">
        <v>0</v>
      </c>
      <c r="Q555" s="120">
        <v>0</v>
      </c>
      <c r="R555" s="120">
        <v>0</v>
      </c>
      <c r="S555" s="120">
        <v>0</v>
      </c>
      <c r="T555" s="120">
        <v>0</v>
      </c>
      <c r="U555" s="120">
        <v>0</v>
      </c>
      <c r="V555" s="120">
        <v>0</v>
      </c>
      <c r="W555" s="120">
        <v>0</v>
      </c>
      <c r="X555" s="120">
        <v>0</v>
      </c>
      <c r="Y555" s="120">
        <v>0</v>
      </c>
      <c r="Z555" s="120">
        <v>0</v>
      </c>
      <c r="AA555" s="120">
        <v>0</v>
      </c>
      <c r="AB555" s="120">
        <v>0</v>
      </c>
      <c r="AC555" s="103">
        <f>ROUND(N555*2.14%,2)</f>
        <v>118564.06</v>
      </c>
      <c r="AD555" s="103">
        <v>180000</v>
      </c>
      <c r="AE555" s="120">
        <v>0</v>
      </c>
      <c r="AF555" s="93">
        <v>2024</v>
      </c>
      <c r="AG555" s="93">
        <v>2024</v>
      </c>
      <c r="AH555" s="93">
        <v>2024</v>
      </c>
      <c r="AI555" s="107"/>
      <c r="AJ555" s="107"/>
      <c r="AK555" s="107"/>
      <c r="AL555" s="107"/>
      <c r="AM555" s="108" t="s">
        <v>16952</v>
      </c>
      <c r="AN555" s="108" t="s">
        <v>16956</v>
      </c>
      <c r="AO555" s="108">
        <v>0</v>
      </c>
      <c r="AP555" s="108" t="s">
        <v>16957</v>
      </c>
      <c r="AQ555" s="108" t="s">
        <v>16955</v>
      </c>
      <c r="AR555" s="108">
        <v>0</v>
      </c>
      <c r="AS555" s="108"/>
      <c r="AT555" s="108"/>
      <c r="AU555" s="108"/>
      <c r="AV555" s="108"/>
      <c r="AW555" s="108" t="s">
        <v>664</v>
      </c>
      <c r="AX555" s="109">
        <v>713</v>
      </c>
      <c r="AY555" s="109">
        <v>692</v>
      </c>
      <c r="AZ555" s="108" t="s">
        <v>2968</v>
      </c>
      <c r="BA555" s="108" t="s">
        <v>17015</v>
      </c>
      <c r="BB555" s="110"/>
      <c r="BC555" s="111">
        <f t="shared" si="189"/>
        <v>-1</v>
      </c>
      <c r="BJ555" s="79" t="str">
        <f>VLOOKUP(C555,BM:BO,3,FALSE)</f>
        <v>532.460</v>
      </c>
      <c r="BM555" s="79" t="s">
        <v>3922</v>
      </c>
      <c r="BN555" s="79" t="s">
        <v>3049</v>
      </c>
      <c r="BO555" s="79" t="s">
        <v>2985</v>
      </c>
      <c r="BU555" s="79" t="s">
        <v>3922</v>
      </c>
      <c r="BV555" s="79" t="s">
        <v>3049</v>
      </c>
      <c r="BW555" s="79" t="s">
        <v>2985</v>
      </c>
      <c r="CH555" s="105">
        <f t="shared" si="197"/>
        <v>-4.0745362639427185E-10</v>
      </c>
    </row>
    <row r="556" spans="1:86" x14ac:dyDescent="0.3">
      <c r="A556" s="79">
        <v>1</v>
      </c>
      <c r="B556" s="112">
        <f>SUBTOTAL(9,$A$421:A556)</f>
        <v>116</v>
      </c>
      <c r="C556" s="118" t="s">
        <v>2950</v>
      </c>
      <c r="D556" s="103">
        <f t="shared" si="196"/>
        <v>4711932.54</v>
      </c>
      <c r="E556" s="120">
        <v>0</v>
      </c>
      <c r="F556" s="120">
        <v>0</v>
      </c>
      <c r="G556" s="120">
        <v>0</v>
      </c>
      <c r="H556" s="120">
        <v>0</v>
      </c>
      <c r="I556" s="120">
        <v>0</v>
      </c>
      <c r="J556" s="120">
        <v>0</v>
      </c>
      <c r="K556" s="128">
        <v>0</v>
      </c>
      <c r="L556" s="120">
        <v>0</v>
      </c>
      <c r="M556" s="143">
        <v>559.24</v>
      </c>
      <c r="N556" s="103">
        <v>4436981.1399999997</v>
      </c>
      <c r="O556" s="120">
        <v>0</v>
      </c>
      <c r="P556" s="120">
        <v>0</v>
      </c>
      <c r="Q556" s="120">
        <v>0</v>
      </c>
      <c r="R556" s="120">
        <v>0</v>
      </c>
      <c r="S556" s="120">
        <v>0</v>
      </c>
      <c r="T556" s="120">
        <v>0</v>
      </c>
      <c r="U556" s="120">
        <v>0</v>
      </c>
      <c r="V556" s="120">
        <v>0</v>
      </c>
      <c r="W556" s="120">
        <v>0</v>
      </c>
      <c r="X556" s="120">
        <v>0</v>
      </c>
      <c r="Y556" s="120">
        <v>0</v>
      </c>
      <c r="Z556" s="120">
        <v>0</v>
      </c>
      <c r="AA556" s="120">
        <v>0</v>
      </c>
      <c r="AB556" s="120">
        <v>0</v>
      </c>
      <c r="AC556" s="103">
        <f>ROUND(N556*2.14%,2)</f>
        <v>94951.4</v>
      </c>
      <c r="AD556" s="103">
        <v>180000</v>
      </c>
      <c r="AE556" s="120">
        <v>0</v>
      </c>
      <c r="AF556" s="93">
        <v>2024</v>
      </c>
      <c r="AG556" s="93">
        <v>2024</v>
      </c>
      <c r="AH556" s="93">
        <v>2024</v>
      </c>
      <c r="AI556" s="107"/>
      <c r="AJ556" s="107"/>
      <c r="AK556" s="107"/>
      <c r="AL556" s="107"/>
      <c r="AM556" s="108" t="s">
        <v>16956</v>
      </c>
      <c r="AN556" s="108" t="s">
        <v>16972</v>
      </c>
      <c r="AO556" s="108">
        <v>0</v>
      </c>
      <c r="AP556" s="108" t="s">
        <v>16958</v>
      </c>
      <c r="AQ556" s="108" t="s">
        <v>16969</v>
      </c>
      <c r="AR556" s="108">
        <v>0</v>
      </c>
      <c r="AS556" s="108"/>
      <c r="AT556" s="108"/>
      <c r="AU556" s="108"/>
      <c r="AV556" s="108"/>
      <c r="AW556" s="108" t="s">
        <v>618</v>
      </c>
      <c r="AX556" s="109">
        <v>635.5</v>
      </c>
      <c r="AY556" s="109">
        <v>559.24</v>
      </c>
      <c r="AZ556" s="108" t="s">
        <v>2968</v>
      </c>
      <c r="BA556" s="108" t="s">
        <v>17015</v>
      </c>
      <c r="BB556" s="110"/>
      <c r="BC556" s="111">
        <f t="shared" si="189"/>
        <v>0</v>
      </c>
      <c r="BJ556" s="79" t="str">
        <f>VLOOKUP(C556,BM:BO,3,FALSE)</f>
        <v>442.000</v>
      </c>
      <c r="BM556" s="79" t="s">
        <v>3923</v>
      </c>
      <c r="BN556" s="79" t="s">
        <v>3049</v>
      </c>
      <c r="BO556" s="79" t="s">
        <v>3924</v>
      </c>
      <c r="BU556" s="79" t="s">
        <v>3923</v>
      </c>
      <c r="BV556" s="79" t="s">
        <v>3049</v>
      </c>
      <c r="BW556" s="79" t="s">
        <v>3924</v>
      </c>
      <c r="CH556" s="105">
        <f t="shared" si="197"/>
        <v>3.7834979593753815E-10</v>
      </c>
    </row>
    <row r="557" spans="1:86" x14ac:dyDescent="0.3">
      <c r="A557" s="79">
        <v>1</v>
      </c>
      <c r="B557" s="112">
        <f>SUBTOTAL(9,$A$421:A557)</f>
        <v>117</v>
      </c>
      <c r="C557" s="118" t="s">
        <v>2951</v>
      </c>
      <c r="D557" s="103">
        <f t="shared" si="196"/>
        <v>3057546.58</v>
      </c>
      <c r="E557" s="120">
        <v>0</v>
      </c>
      <c r="F557" s="120">
        <v>0</v>
      </c>
      <c r="G557" s="120">
        <v>0</v>
      </c>
      <c r="H557" s="120">
        <v>0</v>
      </c>
      <c r="I557" s="120">
        <v>0</v>
      </c>
      <c r="J557" s="120">
        <v>0</v>
      </c>
      <c r="K557" s="128">
        <v>0</v>
      </c>
      <c r="L557" s="120">
        <v>0</v>
      </c>
      <c r="M557" s="143">
        <v>0</v>
      </c>
      <c r="N557" s="143">
        <v>0</v>
      </c>
      <c r="O557" s="120">
        <v>0</v>
      </c>
      <c r="P557" s="120">
        <v>0</v>
      </c>
      <c r="Q557" s="120">
        <v>0</v>
      </c>
      <c r="R557" s="120">
        <v>0</v>
      </c>
      <c r="S557" s="120">
        <v>0</v>
      </c>
      <c r="T557" s="120">
        <v>0</v>
      </c>
      <c r="U557" s="103">
        <v>2748723.89</v>
      </c>
      <c r="V557" s="120">
        <v>0</v>
      </c>
      <c r="W557" s="120">
        <v>0</v>
      </c>
      <c r="X557" s="120">
        <v>0</v>
      </c>
      <c r="Y557" s="120">
        <v>0</v>
      </c>
      <c r="Z557" s="120">
        <v>0</v>
      </c>
      <c r="AA557" s="120">
        <v>0</v>
      </c>
      <c r="AB557" s="120">
        <v>0</v>
      </c>
      <c r="AC557" s="120">
        <f>ROUND(U557*2.14%,2)</f>
        <v>58822.69</v>
      </c>
      <c r="AD557" s="120">
        <v>250000</v>
      </c>
      <c r="AE557" s="120">
        <v>0</v>
      </c>
      <c r="AF557" s="93">
        <v>2024</v>
      </c>
      <c r="AG557" s="93">
        <v>2024</v>
      </c>
      <c r="AH557" s="93">
        <v>2024</v>
      </c>
      <c r="AI557" s="107"/>
      <c r="AJ557" s="107"/>
      <c r="AK557" s="107"/>
      <c r="AL557" s="107"/>
      <c r="AM557" s="108" t="s">
        <v>16957</v>
      </c>
      <c r="AN557" s="108" t="s">
        <v>16953</v>
      </c>
      <c r="AO557" s="108">
        <v>0</v>
      </c>
      <c r="AP557" s="108" t="s">
        <v>16967</v>
      </c>
      <c r="AQ557" s="108" t="s">
        <v>16971</v>
      </c>
      <c r="AR557" s="108" t="s">
        <v>16967</v>
      </c>
      <c r="AS557" s="108"/>
      <c r="AT557" s="108"/>
      <c r="AU557" s="108"/>
      <c r="AV557" s="108"/>
      <c r="AW557" s="108" t="s">
        <v>928</v>
      </c>
      <c r="AX557" s="109">
        <v>570.9</v>
      </c>
      <c r="AY557" s="109">
        <v>330</v>
      </c>
      <c r="AZ557" s="108" t="s">
        <v>2968</v>
      </c>
      <c r="BA557" s="108" t="s">
        <v>17015</v>
      </c>
      <c r="BB557" s="110"/>
      <c r="BC557" s="111">
        <f t="shared" si="189"/>
        <v>330</v>
      </c>
      <c r="BJ557" s="79" t="str">
        <f>VLOOKUP(C557,BM:BO,3,FALSE)</f>
        <v>285.700</v>
      </c>
      <c r="BM557" s="79" t="s">
        <v>3925</v>
      </c>
      <c r="BN557" s="79" t="s">
        <v>3049</v>
      </c>
      <c r="BO557" s="79" t="s">
        <v>2985</v>
      </c>
      <c r="BU557" s="79" t="s">
        <v>3925</v>
      </c>
      <c r="BV557" s="79" t="s">
        <v>3049</v>
      </c>
      <c r="BW557" s="79" t="s">
        <v>2985</v>
      </c>
      <c r="CH557" s="105">
        <f t="shared" si="197"/>
        <v>-5.8207660913467407E-11</v>
      </c>
    </row>
    <row r="558" spans="1:86" x14ac:dyDescent="0.3">
      <c r="A558" s="79">
        <v>1</v>
      </c>
      <c r="B558" s="112">
        <f>SUBTOTAL(9,$A$421:A558)</f>
        <v>118</v>
      </c>
      <c r="C558" s="118" t="s">
        <v>2954</v>
      </c>
      <c r="D558" s="103">
        <f t="shared" si="196"/>
        <v>7456656</v>
      </c>
      <c r="E558" s="120">
        <v>0</v>
      </c>
      <c r="F558" s="120">
        <v>0</v>
      </c>
      <c r="G558" s="120">
        <v>0</v>
      </c>
      <c r="H558" s="120">
        <v>0</v>
      </c>
      <c r="I558" s="120">
        <v>0</v>
      </c>
      <c r="J558" s="120">
        <v>0</v>
      </c>
      <c r="K558" s="128">
        <v>0</v>
      </c>
      <c r="L558" s="120">
        <v>0</v>
      </c>
      <c r="M558" s="143">
        <v>885</v>
      </c>
      <c r="N558" s="103">
        <v>7124198.1600000001</v>
      </c>
      <c r="O558" s="120">
        <v>0</v>
      </c>
      <c r="P558" s="120">
        <v>0</v>
      </c>
      <c r="Q558" s="120">
        <v>0</v>
      </c>
      <c r="R558" s="120">
        <v>0</v>
      </c>
      <c r="S558" s="120">
        <v>0</v>
      </c>
      <c r="T558" s="120">
        <v>0</v>
      </c>
      <c r="U558" s="120">
        <v>0</v>
      </c>
      <c r="V558" s="120">
        <v>0</v>
      </c>
      <c r="W558" s="120">
        <v>0</v>
      </c>
      <c r="X558" s="120">
        <v>0</v>
      </c>
      <c r="Y558" s="120">
        <v>0</v>
      </c>
      <c r="Z558" s="120">
        <v>0</v>
      </c>
      <c r="AA558" s="120">
        <v>0</v>
      </c>
      <c r="AB558" s="120">
        <v>0</v>
      </c>
      <c r="AC558" s="103">
        <f>ROUND(N558*2.14%,2)</f>
        <v>152457.84</v>
      </c>
      <c r="AD558" s="103">
        <v>180000</v>
      </c>
      <c r="AE558" s="120">
        <v>0</v>
      </c>
      <c r="AF558" s="93">
        <v>2024</v>
      </c>
      <c r="AG558" s="93">
        <v>2024</v>
      </c>
      <c r="AH558" s="93">
        <v>2024</v>
      </c>
      <c r="AI558" s="107"/>
      <c r="AJ558" s="107"/>
      <c r="AK558" s="107"/>
      <c r="AL558" s="107"/>
      <c r="AM558" s="108" t="s">
        <v>16957</v>
      </c>
      <c r="AN558" s="108" t="s">
        <v>16953</v>
      </c>
      <c r="AO558" s="108">
        <v>0</v>
      </c>
      <c r="AP558" s="108" t="s">
        <v>16967</v>
      </c>
      <c r="AQ558" s="108" t="s">
        <v>16961</v>
      </c>
      <c r="AR558" s="108" t="s">
        <v>16967</v>
      </c>
      <c r="AS558" s="108"/>
      <c r="AT558" s="108"/>
      <c r="AU558" s="108"/>
      <c r="AV558" s="108"/>
      <c r="AW558" s="108" t="s">
        <v>930</v>
      </c>
      <c r="AX558" s="109">
        <v>953.3</v>
      </c>
      <c r="AY558" s="109">
        <v>681.1</v>
      </c>
      <c r="AZ558" s="108" t="s">
        <v>2968</v>
      </c>
      <c r="BA558" s="108" t="s">
        <v>17015</v>
      </c>
      <c r="BB558" s="110"/>
      <c r="BC558" s="111">
        <f t="shared" si="189"/>
        <v>-203.89999999999998</v>
      </c>
      <c r="BD558" s="79" t="s">
        <v>16949</v>
      </c>
      <c r="BJ558" s="79" t="str">
        <f>VLOOKUP(C558,BM:BO,3,FALSE)</f>
        <v>681.100</v>
      </c>
      <c r="BM558" s="79" t="s">
        <v>3926</v>
      </c>
      <c r="BN558" s="79" t="s">
        <v>3009</v>
      </c>
      <c r="BO558" s="79" t="s">
        <v>3927</v>
      </c>
      <c r="BU558" s="79" t="s">
        <v>3926</v>
      </c>
      <c r="BV558" s="79" t="s">
        <v>3009</v>
      </c>
      <c r="BW558" s="79" t="s">
        <v>3927</v>
      </c>
      <c r="CH558" s="105">
        <f t="shared" si="197"/>
        <v>-1.4551915228366852E-10</v>
      </c>
    </row>
    <row r="559" spans="1:86" x14ac:dyDescent="0.3">
      <c r="B559" s="106" t="s">
        <v>2958</v>
      </c>
      <c r="C559" s="106"/>
      <c r="D559" s="102">
        <f>D560</f>
        <v>4246200</v>
      </c>
      <c r="E559" s="103">
        <f t="shared" ref="E559:AE559" si="198">E560</f>
        <v>0</v>
      </c>
      <c r="F559" s="103">
        <f t="shared" si="198"/>
        <v>0</v>
      </c>
      <c r="G559" s="103">
        <f t="shared" si="198"/>
        <v>0</v>
      </c>
      <c r="H559" s="103">
        <f t="shared" si="198"/>
        <v>0</v>
      </c>
      <c r="I559" s="103">
        <f t="shared" si="198"/>
        <v>0</v>
      </c>
      <c r="J559" s="103">
        <f t="shared" si="198"/>
        <v>0</v>
      </c>
      <c r="K559" s="104">
        <f t="shared" si="198"/>
        <v>0</v>
      </c>
      <c r="L559" s="103">
        <f t="shared" si="198"/>
        <v>0</v>
      </c>
      <c r="M559" s="103">
        <f t="shared" si="198"/>
        <v>504</v>
      </c>
      <c r="N559" s="103">
        <f t="shared" si="198"/>
        <v>3981006.46</v>
      </c>
      <c r="O559" s="103">
        <f t="shared" si="198"/>
        <v>0</v>
      </c>
      <c r="P559" s="103">
        <f t="shared" si="198"/>
        <v>0</v>
      </c>
      <c r="Q559" s="103">
        <f t="shared" si="198"/>
        <v>0</v>
      </c>
      <c r="R559" s="103">
        <f t="shared" si="198"/>
        <v>0</v>
      </c>
      <c r="S559" s="103">
        <f t="shared" si="198"/>
        <v>0</v>
      </c>
      <c r="T559" s="103">
        <f t="shared" si="198"/>
        <v>0</v>
      </c>
      <c r="U559" s="103">
        <f t="shared" si="198"/>
        <v>0</v>
      </c>
      <c r="V559" s="103">
        <f t="shared" si="198"/>
        <v>0</v>
      </c>
      <c r="W559" s="103">
        <f t="shared" si="198"/>
        <v>0</v>
      </c>
      <c r="X559" s="103">
        <f t="shared" si="198"/>
        <v>0</v>
      </c>
      <c r="Y559" s="103">
        <f t="shared" si="198"/>
        <v>0</v>
      </c>
      <c r="Z559" s="103">
        <f t="shared" si="198"/>
        <v>0</v>
      </c>
      <c r="AA559" s="103">
        <f t="shared" si="198"/>
        <v>0</v>
      </c>
      <c r="AB559" s="103">
        <f t="shared" si="198"/>
        <v>0</v>
      </c>
      <c r="AC559" s="103">
        <f t="shared" si="198"/>
        <v>85193.54</v>
      </c>
      <c r="AD559" s="103">
        <f t="shared" si="198"/>
        <v>180000</v>
      </c>
      <c r="AE559" s="103">
        <f t="shared" si="198"/>
        <v>0</v>
      </c>
      <c r="AF559" s="93" t="s">
        <v>17029</v>
      </c>
      <c r="AG559" s="93" t="s">
        <v>17029</v>
      </c>
      <c r="AH559" s="93" t="s">
        <v>17029</v>
      </c>
      <c r="AI559" s="107"/>
      <c r="AJ559" s="107"/>
      <c r="AK559" s="107"/>
      <c r="AL559" s="107"/>
      <c r="AM559" s="108"/>
      <c r="AN559" s="108"/>
      <c r="AO559" s="108"/>
      <c r="AP559" s="108"/>
      <c r="AQ559" s="108"/>
      <c r="AR559" s="108"/>
      <c r="AS559" s="108"/>
      <c r="AT559" s="108"/>
      <c r="AU559" s="108"/>
      <c r="AV559" s="108"/>
      <c r="AW559" s="108"/>
      <c r="AX559" s="109"/>
      <c r="AY559" s="109"/>
      <c r="AZ559" s="108"/>
      <c r="BA559" s="108"/>
      <c r="BB559" s="110"/>
      <c r="BC559" s="111">
        <f t="shared" si="189"/>
        <v>-504</v>
      </c>
      <c r="BJ559" s="79" t="e">
        <f>VLOOKUP(C559,BM:BO,3,FALSE)</f>
        <v>#N/A</v>
      </c>
      <c r="BM559" s="79" t="s">
        <v>3928</v>
      </c>
      <c r="BN559" s="79" t="s">
        <v>3049</v>
      </c>
      <c r="BO559" s="79" t="s">
        <v>2366</v>
      </c>
      <c r="BU559" s="79" t="s">
        <v>3928</v>
      </c>
      <c r="BV559" s="79" t="s">
        <v>3049</v>
      </c>
      <c r="BW559" s="79" t="s">
        <v>2366</v>
      </c>
      <c r="CH559" s="105">
        <f t="shared" si="197"/>
        <v>5.8207660913467407E-11</v>
      </c>
    </row>
    <row r="560" spans="1:86" x14ac:dyDescent="0.3">
      <c r="A560" s="79">
        <v>1</v>
      </c>
      <c r="B560" s="112">
        <f>SUBTOTAL(9,$A$421:A560)</f>
        <v>119</v>
      </c>
      <c r="C560" s="118" t="s">
        <v>2955</v>
      </c>
      <c r="D560" s="103">
        <f>E560+F560+G560+H560+I560+J560+L560+N560+P560+R560+T560+U560+V560+W560+X560+Y560+Z560+AA560+AB560+AC560+AD560+AE560</f>
        <v>4246200</v>
      </c>
      <c r="E560" s="120">
        <v>0</v>
      </c>
      <c r="F560" s="120">
        <v>0</v>
      </c>
      <c r="G560" s="120">
        <v>0</v>
      </c>
      <c r="H560" s="120">
        <v>0</v>
      </c>
      <c r="I560" s="120">
        <v>0</v>
      </c>
      <c r="J560" s="120">
        <v>0</v>
      </c>
      <c r="K560" s="128">
        <v>0</v>
      </c>
      <c r="L560" s="120">
        <v>0</v>
      </c>
      <c r="M560" s="143">
        <v>504</v>
      </c>
      <c r="N560" s="103">
        <v>3981006.46</v>
      </c>
      <c r="O560" s="120">
        <v>0</v>
      </c>
      <c r="P560" s="120">
        <v>0</v>
      </c>
      <c r="Q560" s="120">
        <v>0</v>
      </c>
      <c r="R560" s="120">
        <v>0</v>
      </c>
      <c r="S560" s="120">
        <v>0</v>
      </c>
      <c r="T560" s="120">
        <v>0</v>
      </c>
      <c r="U560" s="120">
        <v>0</v>
      </c>
      <c r="V560" s="120">
        <v>0</v>
      </c>
      <c r="W560" s="120">
        <v>0</v>
      </c>
      <c r="X560" s="120">
        <v>0</v>
      </c>
      <c r="Y560" s="120">
        <v>0</v>
      </c>
      <c r="Z560" s="120">
        <v>0</v>
      </c>
      <c r="AA560" s="120">
        <v>0</v>
      </c>
      <c r="AB560" s="120">
        <v>0</v>
      </c>
      <c r="AC560" s="103">
        <f>ROUND(N560*2.14%,2)</f>
        <v>85193.54</v>
      </c>
      <c r="AD560" s="103">
        <v>180000</v>
      </c>
      <c r="AE560" s="120">
        <v>0</v>
      </c>
      <c r="AF560" s="93">
        <v>2024</v>
      </c>
      <c r="AG560" s="93">
        <v>2024</v>
      </c>
      <c r="AH560" s="93">
        <v>2024</v>
      </c>
      <c r="AI560" s="107"/>
      <c r="AJ560" s="107"/>
      <c r="AK560" s="107"/>
      <c r="AL560" s="107"/>
      <c r="AM560" s="108" t="s">
        <v>16956</v>
      </c>
      <c r="AN560" s="108" t="s">
        <v>16958</v>
      </c>
      <c r="AO560" s="108">
        <v>0</v>
      </c>
      <c r="AP560" s="108" t="s">
        <v>16953</v>
      </c>
      <c r="AQ560" s="108" t="s">
        <v>16975</v>
      </c>
      <c r="AR560" s="108">
        <v>0</v>
      </c>
      <c r="AS560" s="108"/>
      <c r="AT560" s="108"/>
      <c r="AU560" s="108"/>
      <c r="AV560" s="108"/>
      <c r="AW560" s="108" t="s">
        <v>668</v>
      </c>
      <c r="AX560" s="109">
        <v>351</v>
      </c>
      <c r="AY560" s="109" t="s">
        <v>2985</v>
      </c>
      <c r="AZ560" s="108" t="s">
        <v>2968</v>
      </c>
      <c r="BA560" s="108" t="s">
        <v>17015</v>
      </c>
      <c r="BB560" s="110"/>
      <c r="BC560" s="111" t="e">
        <f t="shared" si="189"/>
        <v>#VALUE!</v>
      </c>
      <c r="BJ560" s="79" t="str">
        <f>VLOOKUP(C560,BM:BO,3,FALSE)</f>
        <v>нет данных</v>
      </c>
      <c r="BM560" s="79" t="s">
        <v>564</v>
      </c>
      <c r="BN560" s="79" t="s">
        <v>3049</v>
      </c>
      <c r="BO560" s="79" t="s">
        <v>1102</v>
      </c>
      <c r="BU560" s="79" t="s">
        <v>564</v>
      </c>
      <c r="BV560" s="79" t="s">
        <v>3049</v>
      </c>
      <c r="BW560" s="79" t="s">
        <v>1102</v>
      </c>
      <c r="CH560" s="105">
        <f t="shared" si="197"/>
        <v>5.8207660913467407E-11</v>
      </c>
    </row>
    <row r="561" spans="1:86" x14ac:dyDescent="0.3">
      <c r="B561" s="106" t="s">
        <v>2957</v>
      </c>
      <c r="C561" s="106"/>
      <c r="D561" s="102">
        <f>D562</f>
        <v>4996380.8</v>
      </c>
      <c r="E561" s="103">
        <f t="shared" ref="E561:AE561" si="199">E562</f>
        <v>0</v>
      </c>
      <c r="F561" s="103">
        <f t="shared" si="199"/>
        <v>0</v>
      </c>
      <c r="G561" s="103">
        <f t="shared" si="199"/>
        <v>0</v>
      </c>
      <c r="H561" s="103">
        <f t="shared" si="199"/>
        <v>0</v>
      </c>
      <c r="I561" s="103">
        <f t="shared" si="199"/>
        <v>0</v>
      </c>
      <c r="J561" s="103">
        <f t="shared" si="199"/>
        <v>0</v>
      </c>
      <c r="K561" s="104">
        <f t="shared" si="199"/>
        <v>0</v>
      </c>
      <c r="L561" s="103">
        <f t="shared" si="199"/>
        <v>0</v>
      </c>
      <c r="M561" s="103">
        <f t="shared" si="199"/>
        <v>593</v>
      </c>
      <c r="N561" s="103">
        <f t="shared" si="199"/>
        <v>4715469.75</v>
      </c>
      <c r="O561" s="103">
        <f t="shared" si="199"/>
        <v>0</v>
      </c>
      <c r="P561" s="103">
        <f t="shared" si="199"/>
        <v>0</v>
      </c>
      <c r="Q561" s="103">
        <f t="shared" si="199"/>
        <v>0</v>
      </c>
      <c r="R561" s="103">
        <f t="shared" si="199"/>
        <v>0</v>
      </c>
      <c r="S561" s="103">
        <f t="shared" si="199"/>
        <v>0</v>
      </c>
      <c r="T561" s="103">
        <f t="shared" si="199"/>
        <v>0</v>
      </c>
      <c r="U561" s="103">
        <f t="shared" si="199"/>
        <v>0</v>
      </c>
      <c r="V561" s="103">
        <f t="shared" si="199"/>
        <v>0</v>
      </c>
      <c r="W561" s="103">
        <f t="shared" si="199"/>
        <v>0</v>
      </c>
      <c r="X561" s="103">
        <f t="shared" si="199"/>
        <v>0</v>
      </c>
      <c r="Y561" s="103">
        <f t="shared" si="199"/>
        <v>0</v>
      </c>
      <c r="Z561" s="103">
        <f t="shared" si="199"/>
        <v>0</v>
      </c>
      <c r="AA561" s="103">
        <f t="shared" si="199"/>
        <v>0</v>
      </c>
      <c r="AB561" s="103">
        <f t="shared" si="199"/>
        <v>0</v>
      </c>
      <c r="AC561" s="103">
        <f t="shared" si="199"/>
        <v>100911.05</v>
      </c>
      <c r="AD561" s="103">
        <f t="shared" si="199"/>
        <v>180000</v>
      </c>
      <c r="AE561" s="103">
        <f t="shared" si="199"/>
        <v>0</v>
      </c>
      <c r="AF561" s="93" t="s">
        <v>17029</v>
      </c>
      <c r="AG561" s="93" t="s">
        <v>17029</v>
      </c>
      <c r="AH561" s="93" t="s">
        <v>17029</v>
      </c>
      <c r="AI561" s="107"/>
      <c r="AJ561" s="107"/>
      <c r="AK561" s="107"/>
      <c r="AL561" s="107"/>
      <c r="AM561" s="108"/>
      <c r="AN561" s="108"/>
      <c r="AO561" s="108"/>
      <c r="AP561" s="108"/>
      <c r="AQ561" s="108"/>
      <c r="AR561" s="108"/>
      <c r="AS561" s="108"/>
      <c r="AT561" s="108"/>
      <c r="AU561" s="108"/>
      <c r="AV561" s="108"/>
      <c r="AW561" s="108"/>
      <c r="AX561" s="109"/>
      <c r="AY561" s="109"/>
      <c r="AZ561" s="108"/>
      <c r="BA561" s="108"/>
      <c r="BB561" s="110"/>
      <c r="BC561" s="111">
        <f t="shared" si="189"/>
        <v>-593</v>
      </c>
      <c r="BJ561" s="79" t="e">
        <f>VLOOKUP(C561,BM:BO,3,FALSE)</f>
        <v>#N/A</v>
      </c>
      <c r="BM561" s="79" t="s">
        <v>550</v>
      </c>
      <c r="BN561" s="79" t="s">
        <v>717</v>
      </c>
      <c r="BO561" s="79" t="s">
        <v>2985</v>
      </c>
      <c r="BU561" s="79" t="s">
        <v>550</v>
      </c>
      <c r="BV561" s="79" t="s">
        <v>717</v>
      </c>
      <c r="BW561" s="79" t="s">
        <v>2985</v>
      </c>
      <c r="CH561" s="105">
        <f t="shared" si="197"/>
        <v>-1.7462298274040222E-10</v>
      </c>
    </row>
    <row r="562" spans="1:86" x14ac:dyDescent="0.3">
      <c r="A562" s="79">
        <v>1</v>
      </c>
      <c r="B562" s="112">
        <f>SUBTOTAL(9,$A$421:A562)</f>
        <v>120</v>
      </c>
      <c r="C562" s="118" t="s">
        <v>2956</v>
      </c>
      <c r="D562" s="103">
        <f>E562+F562+G562+H562+I562+J562+L562+N562+P562+R562+T562+U562+V562+W562+X562+Y562+Z562+AA562+AB562+AC562+AD562+AE562</f>
        <v>4996380.8</v>
      </c>
      <c r="E562" s="120">
        <v>0</v>
      </c>
      <c r="F562" s="120">
        <v>0</v>
      </c>
      <c r="G562" s="120">
        <v>0</v>
      </c>
      <c r="H562" s="120">
        <v>0</v>
      </c>
      <c r="I562" s="120">
        <v>0</v>
      </c>
      <c r="J562" s="120">
        <v>0</v>
      </c>
      <c r="K562" s="128">
        <v>0</v>
      </c>
      <c r="L562" s="120">
        <v>0</v>
      </c>
      <c r="M562" s="143">
        <v>593</v>
      </c>
      <c r="N562" s="103">
        <v>4715469.75</v>
      </c>
      <c r="O562" s="120">
        <v>0</v>
      </c>
      <c r="P562" s="120">
        <v>0</v>
      </c>
      <c r="Q562" s="120">
        <v>0</v>
      </c>
      <c r="R562" s="120">
        <v>0</v>
      </c>
      <c r="S562" s="120">
        <v>0</v>
      </c>
      <c r="T562" s="120">
        <v>0</v>
      </c>
      <c r="U562" s="120">
        <v>0</v>
      </c>
      <c r="V562" s="120">
        <v>0</v>
      </c>
      <c r="W562" s="120">
        <v>0</v>
      </c>
      <c r="X562" s="120">
        <v>0</v>
      </c>
      <c r="Y562" s="120">
        <v>0</v>
      </c>
      <c r="Z562" s="120">
        <v>0</v>
      </c>
      <c r="AA562" s="120">
        <v>0</v>
      </c>
      <c r="AB562" s="120">
        <v>0</v>
      </c>
      <c r="AC562" s="103">
        <f>ROUND(N562*2.14%,2)</f>
        <v>100911.05</v>
      </c>
      <c r="AD562" s="103">
        <v>180000</v>
      </c>
      <c r="AE562" s="120">
        <v>0</v>
      </c>
      <c r="AF562" s="93">
        <v>2024</v>
      </c>
      <c r="AG562" s="93">
        <v>2024</v>
      </c>
      <c r="AH562" s="93">
        <v>2024</v>
      </c>
      <c r="AI562" s="107"/>
      <c r="AJ562" s="107"/>
      <c r="AK562" s="107"/>
      <c r="AL562" s="107"/>
      <c r="AM562" s="108" t="s">
        <v>16952</v>
      </c>
      <c r="AN562" s="108" t="s">
        <v>16958</v>
      </c>
      <c r="AO562" s="108">
        <v>0</v>
      </c>
      <c r="AP562" s="108" t="s">
        <v>16967</v>
      </c>
      <c r="AQ562" s="108" t="s">
        <v>16966</v>
      </c>
      <c r="AR562" s="108">
        <v>0</v>
      </c>
      <c r="AS562" s="108"/>
      <c r="AT562" s="108"/>
      <c r="AU562" s="108"/>
      <c r="AV562" s="108"/>
      <c r="AW562" s="108" t="s">
        <v>1503</v>
      </c>
      <c r="AX562" s="109">
        <v>503</v>
      </c>
      <c r="AY562" s="109">
        <v>592.79999999999995</v>
      </c>
      <c r="AZ562" s="108" t="s">
        <v>2968</v>
      </c>
      <c r="BA562" s="108" t="s">
        <v>17015</v>
      </c>
      <c r="BB562" s="110"/>
      <c r="BC562" s="111">
        <f t="shared" si="189"/>
        <v>-0.20000000000004547</v>
      </c>
      <c r="BJ562" s="79" t="str">
        <f>VLOOKUP(C562,BM:BO,3,FALSE)</f>
        <v>455.900</v>
      </c>
      <c r="BM562" s="79" t="s">
        <v>3930</v>
      </c>
      <c r="BN562" s="79" t="s">
        <v>3049</v>
      </c>
      <c r="BO562" s="79" t="s">
        <v>2985</v>
      </c>
      <c r="BU562" s="79" t="s">
        <v>3930</v>
      </c>
      <c r="BV562" s="79" t="s">
        <v>3049</v>
      </c>
      <c r="BW562" s="79" t="s">
        <v>2985</v>
      </c>
      <c r="CH562" s="105">
        <f t="shared" si="197"/>
        <v>-1.7462298274040222E-10</v>
      </c>
    </row>
    <row r="563" spans="1:86" x14ac:dyDescent="0.3">
      <c r="B563" s="101" t="s">
        <v>40</v>
      </c>
      <c r="C563" s="113"/>
      <c r="D563" s="102">
        <f>D564+D565</f>
        <v>7113696.0700000003</v>
      </c>
      <c r="E563" s="103">
        <f>E564+E565</f>
        <v>0</v>
      </c>
      <c r="F563" s="103">
        <f t="shared" ref="F563:AD563" si="200">F564+F565</f>
        <v>0</v>
      </c>
      <c r="G563" s="103">
        <f t="shared" si="200"/>
        <v>0</v>
      </c>
      <c r="H563" s="103">
        <f t="shared" si="200"/>
        <v>0</v>
      </c>
      <c r="I563" s="103">
        <f t="shared" si="200"/>
        <v>0</v>
      </c>
      <c r="J563" s="103">
        <f t="shared" si="200"/>
        <v>0</v>
      </c>
      <c r="K563" s="104">
        <f t="shared" si="200"/>
        <v>0</v>
      </c>
      <c r="L563" s="103">
        <f t="shared" si="200"/>
        <v>0</v>
      </c>
      <c r="M563" s="103">
        <f t="shared" si="200"/>
        <v>836.2</v>
      </c>
      <c r="N563" s="103">
        <f t="shared" si="200"/>
        <v>6641566.5499999998</v>
      </c>
      <c r="O563" s="103">
        <f t="shared" si="200"/>
        <v>0</v>
      </c>
      <c r="P563" s="103">
        <f t="shared" si="200"/>
        <v>0</v>
      </c>
      <c r="Q563" s="103">
        <f t="shared" si="200"/>
        <v>0</v>
      </c>
      <c r="R563" s="103">
        <f t="shared" si="200"/>
        <v>0</v>
      </c>
      <c r="S563" s="103">
        <f t="shared" si="200"/>
        <v>0</v>
      </c>
      <c r="T563" s="103">
        <f t="shared" si="200"/>
        <v>0</v>
      </c>
      <c r="U563" s="103">
        <f t="shared" si="200"/>
        <v>0</v>
      </c>
      <c r="V563" s="103">
        <f t="shared" si="200"/>
        <v>0</v>
      </c>
      <c r="W563" s="103">
        <f t="shared" si="200"/>
        <v>0</v>
      </c>
      <c r="X563" s="103">
        <f t="shared" si="200"/>
        <v>0</v>
      </c>
      <c r="Y563" s="103">
        <f t="shared" si="200"/>
        <v>0</v>
      </c>
      <c r="Z563" s="103">
        <f t="shared" si="200"/>
        <v>0</v>
      </c>
      <c r="AA563" s="103">
        <f t="shared" si="200"/>
        <v>0</v>
      </c>
      <c r="AB563" s="103">
        <f t="shared" si="200"/>
        <v>0</v>
      </c>
      <c r="AC563" s="103">
        <f t="shared" si="200"/>
        <v>142129.51999999999</v>
      </c>
      <c r="AD563" s="103">
        <f t="shared" si="200"/>
        <v>330000</v>
      </c>
      <c r="AE563" s="103">
        <f>AE564+AE565</f>
        <v>0</v>
      </c>
      <c r="AF563" s="93" t="s">
        <v>17029</v>
      </c>
      <c r="AG563" s="93" t="s">
        <v>17029</v>
      </c>
      <c r="AH563" s="93" t="s">
        <v>17029</v>
      </c>
      <c r="AI563" s="107"/>
      <c r="AJ563" s="107"/>
      <c r="AK563" s="107"/>
      <c r="AL563" s="107"/>
      <c r="AM563" s="108"/>
      <c r="AN563" s="108"/>
      <c r="AO563" s="108"/>
      <c r="AP563" s="108"/>
      <c r="AQ563" s="108"/>
      <c r="AR563" s="108"/>
      <c r="AS563" s="108"/>
      <c r="AT563" s="108"/>
      <c r="AU563" s="108"/>
      <c r="AV563" s="108"/>
      <c r="AW563" s="108"/>
      <c r="AX563" s="109"/>
      <c r="AY563" s="109"/>
      <c r="AZ563" s="108"/>
      <c r="BA563" s="108"/>
      <c r="BB563" s="110"/>
      <c r="BC563" s="111">
        <f t="shared" si="189"/>
        <v>-836.2</v>
      </c>
      <c r="BJ563" s="79" t="e">
        <f>VLOOKUP(C563,BM:BO,3,FALSE)</f>
        <v>#N/A</v>
      </c>
      <c r="BM563" s="79" t="s">
        <v>603</v>
      </c>
      <c r="BN563" s="79" t="s">
        <v>717</v>
      </c>
      <c r="BO563" s="79" t="s">
        <v>2983</v>
      </c>
      <c r="BU563" s="79" t="s">
        <v>603</v>
      </c>
      <c r="BV563" s="79" t="s">
        <v>717</v>
      </c>
      <c r="BW563" s="79" t="s">
        <v>2983</v>
      </c>
      <c r="CH563" s="105">
        <f t="shared" si="197"/>
        <v>4.6566128730773926E-10</v>
      </c>
    </row>
    <row r="564" spans="1:86" x14ac:dyDescent="0.3">
      <c r="A564" s="79">
        <v>1</v>
      </c>
      <c r="B564" s="112">
        <f>SUBTOTAL(9,$A$421:A564)</f>
        <v>121</v>
      </c>
      <c r="C564" s="113" t="s">
        <v>12345</v>
      </c>
      <c r="D564" s="103">
        <f t="shared" ref="D564:D565" si="201">E564+F564+G564+H564+I564+J564+L564+N564+P564+R564+T564+U564+V564+W564+X564+Y564+Z564+AA564+AB564+AC564+AD564+AE564</f>
        <v>2553761.35</v>
      </c>
      <c r="E564" s="103">
        <v>0</v>
      </c>
      <c r="F564" s="103">
        <v>0</v>
      </c>
      <c r="G564" s="103">
        <v>0</v>
      </c>
      <c r="H564" s="103">
        <v>0</v>
      </c>
      <c r="I564" s="103">
        <v>0</v>
      </c>
      <c r="J564" s="103">
        <v>0</v>
      </c>
      <c r="K564" s="104">
        <v>0</v>
      </c>
      <c r="L564" s="103">
        <v>0</v>
      </c>
      <c r="M564" s="103">
        <v>295</v>
      </c>
      <c r="N564" s="103">
        <v>2353398.62</v>
      </c>
      <c r="O564" s="103">
        <v>0</v>
      </c>
      <c r="P564" s="103">
        <v>0</v>
      </c>
      <c r="Q564" s="103">
        <v>0</v>
      </c>
      <c r="R564" s="103">
        <v>0</v>
      </c>
      <c r="S564" s="103">
        <v>0</v>
      </c>
      <c r="T564" s="103">
        <v>0</v>
      </c>
      <c r="U564" s="103">
        <v>0</v>
      </c>
      <c r="V564" s="103">
        <v>0</v>
      </c>
      <c r="W564" s="103">
        <v>0</v>
      </c>
      <c r="X564" s="103">
        <v>0</v>
      </c>
      <c r="Y564" s="103">
        <v>0</v>
      </c>
      <c r="Z564" s="103">
        <v>0</v>
      </c>
      <c r="AA564" s="103">
        <v>0</v>
      </c>
      <c r="AB564" s="103">
        <v>0</v>
      </c>
      <c r="AC564" s="103">
        <f>ROUND(N564*2.14%,2)</f>
        <v>50362.73</v>
      </c>
      <c r="AD564" s="103">
        <v>150000</v>
      </c>
      <c r="AE564" s="103">
        <v>0</v>
      </c>
      <c r="AF564" s="93">
        <v>2024</v>
      </c>
      <c r="AG564" s="93">
        <v>2024</v>
      </c>
      <c r="AH564" s="93">
        <v>2024</v>
      </c>
      <c r="AI564" s="107"/>
      <c r="AJ564" s="107"/>
      <c r="AK564" s="107"/>
      <c r="AL564" s="107"/>
      <c r="AM564" s="108" t="s">
        <v>16958</v>
      </c>
      <c r="AN564" s="108" t="s">
        <v>16963</v>
      </c>
      <c r="AO564" s="108"/>
      <c r="AP564" s="108" t="s">
        <v>16962</v>
      </c>
      <c r="AQ564" s="108" t="s">
        <v>16960</v>
      </c>
      <c r="AR564" s="108"/>
      <c r="AS564" s="108" t="s">
        <v>16985</v>
      </c>
      <c r="AT564" s="108"/>
      <c r="AU564" s="108"/>
      <c r="AV564" s="108"/>
      <c r="AW564" s="108"/>
      <c r="AX564" s="109"/>
      <c r="AY564" s="109">
        <v>271</v>
      </c>
      <c r="AZ564" s="108" t="s">
        <v>2968</v>
      </c>
      <c r="BA564" s="108" t="s">
        <v>17015</v>
      </c>
      <c r="BB564" s="110"/>
      <c r="BC564" s="111">
        <f t="shared" si="189"/>
        <v>-24</v>
      </c>
      <c r="CH564" s="105">
        <f t="shared" si="197"/>
        <v>-2.9103830456733704E-11</v>
      </c>
    </row>
    <row r="565" spans="1:86" x14ac:dyDescent="0.3">
      <c r="A565" s="79">
        <v>1</v>
      </c>
      <c r="B565" s="112">
        <f>SUBTOTAL(9,$A$421:A565)</f>
        <v>122</v>
      </c>
      <c r="C565" s="113" t="s">
        <v>48</v>
      </c>
      <c r="D565" s="103">
        <f t="shared" si="201"/>
        <v>4559934.72</v>
      </c>
      <c r="E565" s="103">
        <v>0</v>
      </c>
      <c r="F565" s="103">
        <v>0</v>
      </c>
      <c r="G565" s="103">
        <v>0</v>
      </c>
      <c r="H565" s="103">
        <v>0</v>
      </c>
      <c r="I565" s="103">
        <v>0</v>
      </c>
      <c r="J565" s="103">
        <v>0</v>
      </c>
      <c r="K565" s="104">
        <v>0</v>
      </c>
      <c r="L565" s="103">
        <v>0</v>
      </c>
      <c r="M565" s="103">
        <v>541.20000000000005</v>
      </c>
      <c r="N565" s="103">
        <v>4288167.93</v>
      </c>
      <c r="O565" s="103">
        <v>0</v>
      </c>
      <c r="P565" s="103">
        <v>0</v>
      </c>
      <c r="Q565" s="103">
        <v>0</v>
      </c>
      <c r="R565" s="103">
        <v>0</v>
      </c>
      <c r="S565" s="103">
        <v>0</v>
      </c>
      <c r="T565" s="103">
        <v>0</v>
      </c>
      <c r="U565" s="103">
        <v>0</v>
      </c>
      <c r="V565" s="103">
        <v>0</v>
      </c>
      <c r="W565" s="103">
        <v>0</v>
      </c>
      <c r="X565" s="103">
        <v>0</v>
      </c>
      <c r="Y565" s="103">
        <v>0</v>
      </c>
      <c r="Z565" s="103">
        <v>0</v>
      </c>
      <c r="AA565" s="103">
        <v>0</v>
      </c>
      <c r="AB565" s="103">
        <v>0</v>
      </c>
      <c r="AC565" s="103">
        <f>ROUND(N565*2.14%,2)</f>
        <v>91766.79</v>
      </c>
      <c r="AD565" s="103">
        <v>180000</v>
      </c>
      <c r="AE565" s="103">
        <v>0</v>
      </c>
      <c r="AF565" s="93">
        <v>2024</v>
      </c>
      <c r="AG565" s="93">
        <v>2024</v>
      </c>
      <c r="AH565" s="93">
        <v>2024</v>
      </c>
      <c r="AI565" s="107"/>
      <c r="AJ565" s="107"/>
      <c r="AK565" s="107"/>
      <c r="AL565" s="107"/>
      <c r="AM565" s="108" t="s">
        <v>16972</v>
      </c>
      <c r="AN565" s="108">
        <v>2017</v>
      </c>
      <c r="AO565" s="108">
        <v>0</v>
      </c>
      <c r="AP565" s="108" t="s">
        <v>16967</v>
      </c>
      <c r="AQ565" s="108">
        <v>2017</v>
      </c>
      <c r="AR565" s="108">
        <v>0</v>
      </c>
      <c r="AS565" s="97"/>
      <c r="AT565" s="108" t="s">
        <v>16979</v>
      </c>
      <c r="AU565" s="116">
        <v>236480</v>
      </c>
      <c r="AV565" s="116">
        <v>655521.81000000006</v>
      </c>
      <c r="AW565" s="108" t="s">
        <v>925</v>
      </c>
      <c r="AX565" s="109">
        <v>973.4</v>
      </c>
      <c r="AY565" s="109">
        <v>541.20000000000005</v>
      </c>
      <c r="AZ565" s="108" t="s">
        <v>2968</v>
      </c>
      <c r="BA565" s="108" t="s">
        <v>17015</v>
      </c>
      <c r="BB565" s="110"/>
      <c r="BC565" s="111">
        <f t="shared" si="189"/>
        <v>0</v>
      </c>
      <c r="BJ565" s="79" t="str">
        <f>VLOOKUP(C565,BM:BO,3,FALSE)</f>
        <v>нет данных</v>
      </c>
      <c r="BM565" s="79" t="s">
        <v>2994</v>
      </c>
      <c r="BN565" s="79" t="s">
        <v>996</v>
      </c>
      <c r="BO565" s="79" t="s">
        <v>2995</v>
      </c>
      <c r="BU565" s="79" t="s">
        <v>2994</v>
      </c>
      <c r="BV565" s="79" t="s">
        <v>996</v>
      </c>
      <c r="BW565" s="79" t="s">
        <v>2995</v>
      </c>
      <c r="CH565" s="105">
        <f t="shared" si="197"/>
        <v>5.8207660913467407E-11</v>
      </c>
    </row>
    <row r="566" spans="1:86" x14ac:dyDescent="0.3">
      <c r="B566" s="101" t="s">
        <v>45</v>
      </c>
      <c r="C566" s="113"/>
      <c r="D566" s="102">
        <f>D567</f>
        <v>7075818.8799999999</v>
      </c>
      <c r="E566" s="103">
        <f t="shared" ref="E566:AE566" si="202">E567</f>
        <v>0</v>
      </c>
      <c r="F566" s="103">
        <f t="shared" si="202"/>
        <v>0</v>
      </c>
      <c r="G566" s="103">
        <f t="shared" si="202"/>
        <v>0</v>
      </c>
      <c r="H566" s="103">
        <f t="shared" si="202"/>
        <v>0</v>
      </c>
      <c r="I566" s="103">
        <f t="shared" si="202"/>
        <v>0</v>
      </c>
      <c r="J566" s="103">
        <f t="shared" si="202"/>
        <v>0</v>
      </c>
      <c r="K566" s="104">
        <f t="shared" si="202"/>
        <v>0</v>
      </c>
      <c r="L566" s="103">
        <f t="shared" si="202"/>
        <v>0</v>
      </c>
      <c r="M566" s="103">
        <f t="shared" si="202"/>
        <v>839.8</v>
      </c>
      <c r="N566" s="103">
        <f t="shared" si="202"/>
        <v>6751340.2000000002</v>
      </c>
      <c r="O566" s="103">
        <f t="shared" si="202"/>
        <v>0</v>
      </c>
      <c r="P566" s="103">
        <f t="shared" si="202"/>
        <v>0</v>
      </c>
      <c r="Q566" s="103">
        <f t="shared" si="202"/>
        <v>0</v>
      </c>
      <c r="R566" s="103">
        <f t="shared" si="202"/>
        <v>0</v>
      </c>
      <c r="S566" s="103">
        <f t="shared" si="202"/>
        <v>0</v>
      </c>
      <c r="T566" s="103">
        <f t="shared" si="202"/>
        <v>0</v>
      </c>
      <c r="U566" s="103">
        <f t="shared" si="202"/>
        <v>0</v>
      </c>
      <c r="V566" s="103">
        <f t="shared" si="202"/>
        <v>0</v>
      </c>
      <c r="W566" s="103">
        <f t="shared" si="202"/>
        <v>0</v>
      </c>
      <c r="X566" s="103">
        <f t="shared" si="202"/>
        <v>0</v>
      </c>
      <c r="Y566" s="103">
        <f t="shared" si="202"/>
        <v>0</v>
      </c>
      <c r="Z566" s="103">
        <f t="shared" si="202"/>
        <v>0</v>
      </c>
      <c r="AA566" s="103">
        <f t="shared" si="202"/>
        <v>0</v>
      </c>
      <c r="AB566" s="103">
        <f t="shared" si="202"/>
        <v>0</v>
      </c>
      <c r="AC566" s="103">
        <f t="shared" si="202"/>
        <v>144478.68</v>
      </c>
      <c r="AD566" s="103">
        <f t="shared" si="202"/>
        <v>180000</v>
      </c>
      <c r="AE566" s="103">
        <f t="shared" si="202"/>
        <v>0</v>
      </c>
      <c r="AF566" s="93" t="s">
        <v>17029</v>
      </c>
      <c r="AG566" s="93" t="s">
        <v>17029</v>
      </c>
      <c r="AH566" s="93" t="s">
        <v>17029</v>
      </c>
      <c r="AI566" s="107"/>
      <c r="AJ566" s="107"/>
      <c r="AK566" s="107"/>
      <c r="AL566" s="107"/>
      <c r="AM566" s="108"/>
      <c r="AN566" s="108"/>
      <c r="AO566" s="108"/>
      <c r="AP566" s="108"/>
      <c r="AQ566" s="108"/>
      <c r="AR566" s="108"/>
      <c r="AS566" s="108"/>
      <c r="AT566" s="108"/>
      <c r="AU566" s="108"/>
      <c r="AV566" s="108"/>
      <c r="AW566" s="108"/>
      <c r="AX566" s="109"/>
      <c r="AY566" s="109"/>
      <c r="AZ566" s="108"/>
      <c r="BA566" s="108"/>
      <c r="BB566" s="110"/>
      <c r="BC566" s="111">
        <f t="shared" si="189"/>
        <v>-839.8</v>
      </c>
      <c r="BJ566" s="79" t="e">
        <f>VLOOKUP(C566,BM:BO,3,FALSE)</f>
        <v>#N/A</v>
      </c>
      <c r="BM566" s="79" t="s">
        <v>2987</v>
      </c>
      <c r="BN566" s="79" t="s">
        <v>633</v>
      </c>
      <c r="BO566" s="79" t="s">
        <v>2985</v>
      </c>
      <c r="BU566" s="79" t="s">
        <v>2987</v>
      </c>
      <c r="BV566" s="79" t="s">
        <v>633</v>
      </c>
      <c r="BW566" s="79" t="s">
        <v>2985</v>
      </c>
      <c r="CH566" s="105">
        <f t="shared" si="197"/>
        <v>-2.9103830456733704E-10</v>
      </c>
    </row>
    <row r="567" spans="1:86" x14ac:dyDescent="0.3">
      <c r="A567" s="79">
        <v>1</v>
      </c>
      <c r="B567" s="112">
        <f>SUBTOTAL(9,$A$421:A567)</f>
        <v>123</v>
      </c>
      <c r="C567" s="113" t="s">
        <v>46</v>
      </c>
      <c r="D567" s="103">
        <f>E567+F567+G567+H567+I567+J567+L567+N567+P567+R567+T567+U567+V567+W567+X567+Y567+Z567+AA567+AB567+AC567+AD567+AE567</f>
        <v>7075818.8799999999</v>
      </c>
      <c r="E567" s="103">
        <v>0</v>
      </c>
      <c r="F567" s="103">
        <v>0</v>
      </c>
      <c r="G567" s="103">
        <v>0</v>
      </c>
      <c r="H567" s="103">
        <v>0</v>
      </c>
      <c r="I567" s="103">
        <v>0</v>
      </c>
      <c r="J567" s="103">
        <v>0</v>
      </c>
      <c r="K567" s="104">
        <v>0</v>
      </c>
      <c r="L567" s="103">
        <v>0</v>
      </c>
      <c r="M567" s="103">
        <v>839.8</v>
      </c>
      <c r="N567" s="103">
        <v>6751340.2000000002</v>
      </c>
      <c r="O567" s="103">
        <v>0</v>
      </c>
      <c r="P567" s="103">
        <v>0</v>
      </c>
      <c r="Q567" s="103">
        <v>0</v>
      </c>
      <c r="R567" s="103">
        <v>0</v>
      </c>
      <c r="S567" s="103">
        <v>0</v>
      </c>
      <c r="T567" s="103">
        <v>0</v>
      </c>
      <c r="U567" s="103">
        <v>0</v>
      </c>
      <c r="V567" s="103">
        <v>0</v>
      </c>
      <c r="W567" s="103">
        <v>0</v>
      </c>
      <c r="X567" s="103">
        <v>0</v>
      </c>
      <c r="Y567" s="103">
        <v>0</v>
      </c>
      <c r="Z567" s="103">
        <v>0</v>
      </c>
      <c r="AA567" s="103">
        <v>0</v>
      </c>
      <c r="AB567" s="103">
        <v>0</v>
      </c>
      <c r="AC567" s="103">
        <f>ROUND(N567*2.14%,2)</f>
        <v>144478.68</v>
      </c>
      <c r="AD567" s="103">
        <v>180000</v>
      </c>
      <c r="AE567" s="103">
        <v>0</v>
      </c>
      <c r="AF567" s="93">
        <v>2024</v>
      </c>
      <c r="AG567" s="93">
        <v>2024</v>
      </c>
      <c r="AH567" s="93">
        <v>2024</v>
      </c>
      <c r="AI567" s="107"/>
      <c r="AJ567" s="107"/>
      <c r="AK567" s="107"/>
      <c r="AL567" s="107"/>
      <c r="AM567" s="108" t="s">
        <v>16973</v>
      </c>
      <c r="AN567" s="108" t="s">
        <v>16968</v>
      </c>
      <c r="AO567" s="108">
        <v>0</v>
      </c>
      <c r="AP567" s="108" t="s">
        <v>16967</v>
      </c>
      <c r="AQ567" s="108" t="s">
        <v>16967</v>
      </c>
      <c r="AR567" s="108" t="s">
        <v>16975</v>
      </c>
      <c r="AS567" s="108"/>
      <c r="AT567" s="108"/>
      <c r="AU567" s="108"/>
      <c r="AV567" s="108"/>
      <c r="AW567" s="108" t="s">
        <v>669</v>
      </c>
      <c r="AX567" s="109">
        <v>3613.5</v>
      </c>
      <c r="AY567" s="109">
        <v>840</v>
      </c>
      <c r="AZ567" s="108" t="s">
        <v>2993</v>
      </c>
      <c r="BA567" s="108" t="s">
        <v>17015</v>
      </c>
      <c r="BB567" s="110"/>
      <c r="BC567" s="111">
        <f t="shared" si="189"/>
        <v>0.20000000000004547</v>
      </c>
      <c r="BJ567" s="79" t="str">
        <f>VLOOKUP(C567,BM:BO,3,FALSE)</f>
        <v>880.000</v>
      </c>
      <c r="BM567" s="79" t="s">
        <v>2988</v>
      </c>
      <c r="BN567" s="79" t="s">
        <v>16993</v>
      </c>
      <c r="BO567" s="79" t="s">
        <v>1052</v>
      </c>
      <c r="BU567" s="79" t="s">
        <v>2988</v>
      </c>
      <c r="BV567" s="79" t="s">
        <v>16993</v>
      </c>
      <c r="BW567" s="79" t="s">
        <v>1052</v>
      </c>
      <c r="CH567" s="105">
        <f t="shared" si="197"/>
        <v>-2.9103830456733704E-10</v>
      </c>
    </row>
    <row r="568" spans="1:86" x14ac:dyDescent="0.3">
      <c r="B568" s="101" t="s">
        <v>38</v>
      </c>
      <c r="C568" s="113"/>
      <c r="D568" s="102">
        <f>D569+D570</f>
        <v>7714787.1999999993</v>
      </c>
      <c r="E568" s="103">
        <f t="shared" ref="E568:AE568" si="203">E569+E570</f>
        <v>0</v>
      </c>
      <c r="F568" s="103">
        <f t="shared" si="203"/>
        <v>0</v>
      </c>
      <c r="G568" s="103">
        <f t="shared" si="203"/>
        <v>0</v>
      </c>
      <c r="H568" s="103">
        <f t="shared" si="203"/>
        <v>0</v>
      </c>
      <c r="I568" s="103">
        <f t="shared" si="203"/>
        <v>0</v>
      </c>
      <c r="J568" s="103">
        <f t="shared" si="203"/>
        <v>0</v>
      </c>
      <c r="K568" s="104">
        <f t="shared" si="203"/>
        <v>0</v>
      </c>
      <c r="L568" s="103">
        <f t="shared" si="203"/>
        <v>0</v>
      </c>
      <c r="M568" s="103">
        <f t="shared" si="203"/>
        <v>937</v>
      </c>
      <c r="N568" s="103">
        <f t="shared" si="203"/>
        <v>7406292.54</v>
      </c>
      <c r="O568" s="103">
        <f t="shared" si="203"/>
        <v>0</v>
      </c>
      <c r="P568" s="103">
        <f t="shared" si="203"/>
        <v>0</v>
      </c>
      <c r="Q568" s="103">
        <f t="shared" si="203"/>
        <v>0</v>
      </c>
      <c r="R568" s="103">
        <f t="shared" si="203"/>
        <v>0</v>
      </c>
      <c r="S568" s="103">
        <f t="shared" si="203"/>
        <v>0</v>
      </c>
      <c r="T568" s="103">
        <f t="shared" si="203"/>
        <v>0</v>
      </c>
      <c r="U568" s="103">
        <f t="shared" si="203"/>
        <v>0</v>
      </c>
      <c r="V568" s="103">
        <f t="shared" si="203"/>
        <v>0</v>
      </c>
      <c r="W568" s="103">
        <f t="shared" si="203"/>
        <v>0</v>
      </c>
      <c r="X568" s="103">
        <f t="shared" si="203"/>
        <v>0</v>
      </c>
      <c r="Y568" s="103">
        <f t="shared" si="203"/>
        <v>0</v>
      </c>
      <c r="Z568" s="103">
        <f t="shared" si="203"/>
        <v>0</v>
      </c>
      <c r="AA568" s="103">
        <f t="shared" si="203"/>
        <v>0</v>
      </c>
      <c r="AB568" s="103">
        <f t="shared" si="203"/>
        <v>0</v>
      </c>
      <c r="AC568" s="103">
        <f t="shared" si="203"/>
        <v>158494.66</v>
      </c>
      <c r="AD568" s="103">
        <f t="shared" si="203"/>
        <v>150000</v>
      </c>
      <c r="AE568" s="103">
        <f t="shared" si="203"/>
        <v>0</v>
      </c>
      <c r="AF568" s="93" t="s">
        <v>17029</v>
      </c>
      <c r="AG568" s="93" t="s">
        <v>17029</v>
      </c>
      <c r="AH568" s="93" t="s">
        <v>17029</v>
      </c>
      <c r="AI568" s="107"/>
      <c r="AJ568" s="107"/>
      <c r="AK568" s="107"/>
      <c r="AL568" s="107"/>
      <c r="AM568" s="108"/>
      <c r="AN568" s="108"/>
      <c r="AO568" s="108"/>
      <c r="AP568" s="108"/>
      <c r="AQ568" s="108"/>
      <c r="AR568" s="108"/>
      <c r="AS568" s="108"/>
      <c r="AT568" s="108"/>
      <c r="AU568" s="108"/>
      <c r="AV568" s="108"/>
      <c r="AW568" s="108"/>
      <c r="AX568" s="109"/>
      <c r="AY568" s="109"/>
      <c r="AZ568" s="108"/>
      <c r="BA568" s="108"/>
      <c r="BB568" s="110"/>
      <c r="BC568" s="111">
        <f t="shared" si="189"/>
        <v>-937</v>
      </c>
      <c r="BJ568" s="79" t="e">
        <f>VLOOKUP(C568,BM:BO,3,FALSE)</f>
        <v>#N/A</v>
      </c>
      <c r="BM568" s="79" t="s">
        <v>2990</v>
      </c>
      <c r="BN568" s="79" t="s">
        <v>2985</v>
      </c>
      <c r="BO568" s="79" t="s">
        <v>2196</v>
      </c>
      <c r="BU568" s="79" t="s">
        <v>2990</v>
      </c>
      <c r="BV568" s="79" t="s">
        <v>2985</v>
      </c>
      <c r="BW568" s="79" t="s">
        <v>2196</v>
      </c>
      <c r="CH568" s="105">
        <f t="shared" si="197"/>
        <v>-7.8580342233181E-10</v>
      </c>
    </row>
    <row r="569" spans="1:86" x14ac:dyDescent="0.3">
      <c r="A569" s="79">
        <v>1</v>
      </c>
      <c r="B569" s="112">
        <f>SUBTOTAL(9,$A$421:A569)</f>
        <v>124</v>
      </c>
      <c r="C569" s="113" t="s">
        <v>17422</v>
      </c>
      <c r="D569" s="103">
        <f t="shared" ref="D569:D570" si="204">E569+F569+G569+H569+I569+J569+L569+N569+P569+R569+T569+U569+V569+W569+X569+Y569+Z569+AA569+AB569+AC569+AD569+AE569</f>
        <v>2199081.6</v>
      </c>
      <c r="E569" s="103">
        <v>0</v>
      </c>
      <c r="F569" s="103">
        <v>0</v>
      </c>
      <c r="G569" s="103">
        <v>0</v>
      </c>
      <c r="H569" s="103">
        <v>0</v>
      </c>
      <c r="I569" s="103">
        <v>0</v>
      </c>
      <c r="J569" s="103">
        <v>0</v>
      </c>
      <c r="K569" s="104">
        <v>0</v>
      </c>
      <c r="L569" s="103">
        <v>0</v>
      </c>
      <c r="M569" s="103">
        <v>261</v>
      </c>
      <c r="N569" s="103">
        <v>2006149.99</v>
      </c>
      <c r="O569" s="103">
        <v>0</v>
      </c>
      <c r="P569" s="103">
        <v>0</v>
      </c>
      <c r="Q569" s="103">
        <v>0</v>
      </c>
      <c r="R569" s="103">
        <v>0</v>
      </c>
      <c r="S569" s="103">
        <v>0</v>
      </c>
      <c r="T569" s="103">
        <v>0</v>
      </c>
      <c r="U569" s="103">
        <v>0</v>
      </c>
      <c r="V569" s="103">
        <v>0</v>
      </c>
      <c r="W569" s="103">
        <v>0</v>
      </c>
      <c r="X569" s="103">
        <v>0</v>
      </c>
      <c r="Y569" s="103">
        <v>0</v>
      </c>
      <c r="Z569" s="103">
        <v>0</v>
      </c>
      <c r="AA569" s="103">
        <v>0</v>
      </c>
      <c r="AB569" s="103">
        <v>0</v>
      </c>
      <c r="AC569" s="103">
        <f>ROUND(N569*2.14%,2)</f>
        <v>42931.61</v>
      </c>
      <c r="AD569" s="103">
        <v>150000</v>
      </c>
      <c r="AE569" s="103">
        <v>0</v>
      </c>
      <c r="AF569" s="93">
        <v>2024</v>
      </c>
      <c r="AG569" s="93">
        <v>2024</v>
      </c>
      <c r="AH569" s="93">
        <v>2024</v>
      </c>
      <c r="AI569" s="107"/>
      <c r="AJ569" s="107"/>
      <c r="AK569" s="107"/>
      <c r="AL569" s="107"/>
      <c r="AM569" s="108" t="s">
        <v>16956</v>
      </c>
      <c r="AN569" s="108" t="s">
        <v>16963</v>
      </c>
      <c r="AO569" s="108">
        <v>0</v>
      </c>
      <c r="AP569" s="108" t="s">
        <v>16972</v>
      </c>
      <c r="AQ569" s="108" t="s">
        <v>16975</v>
      </c>
      <c r="AR569" s="108">
        <v>0</v>
      </c>
      <c r="AS569" s="108"/>
      <c r="AT569" s="108"/>
      <c r="AU569" s="108"/>
      <c r="AV569" s="108"/>
      <c r="AW569" s="108" t="s">
        <v>641</v>
      </c>
      <c r="AX569" s="109">
        <v>313.89999999999998</v>
      </c>
      <c r="AY569" s="109">
        <v>172</v>
      </c>
      <c r="AZ569" s="108" t="s">
        <v>2968</v>
      </c>
      <c r="BA569" s="108" t="s">
        <v>17015</v>
      </c>
      <c r="BB569" s="110"/>
      <c r="BC569" s="111">
        <f t="shared" si="189"/>
        <v>-89</v>
      </c>
      <c r="BJ569" s="79" t="e">
        <f>VLOOKUP(C569,BM:BO,3,FALSE)</f>
        <v>#N/A</v>
      </c>
      <c r="BM569" s="79" t="s">
        <v>2991</v>
      </c>
      <c r="BN569" s="79" t="s">
        <v>3009</v>
      </c>
      <c r="BO569" s="79" t="s">
        <v>2992</v>
      </c>
      <c r="BU569" s="79" t="s">
        <v>2991</v>
      </c>
      <c r="BV569" s="79" t="s">
        <v>3009</v>
      </c>
      <c r="BW569" s="79" t="s">
        <v>2992</v>
      </c>
      <c r="CH569" s="105">
        <f t="shared" si="197"/>
        <v>1.1641532182693481E-10</v>
      </c>
    </row>
    <row r="570" spans="1:86" x14ac:dyDescent="0.3">
      <c r="A570" s="79">
        <v>1</v>
      </c>
      <c r="B570" s="112">
        <f>SUBTOTAL(9,$A$421:A570)</f>
        <v>125</v>
      </c>
      <c r="C570" s="113" t="s">
        <v>17387</v>
      </c>
      <c r="D570" s="103">
        <f t="shared" si="204"/>
        <v>5515705.5999999996</v>
      </c>
      <c r="E570" s="103">
        <v>0</v>
      </c>
      <c r="F570" s="103">
        <v>0</v>
      </c>
      <c r="G570" s="103">
        <v>0</v>
      </c>
      <c r="H570" s="103">
        <v>0</v>
      </c>
      <c r="I570" s="103">
        <v>0</v>
      </c>
      <c r="J570" s="103">
        <v>0</v>
      </c>
      <c r="K570" s="104">
        <v>0</v>
      </c>
      <c r="L570" s="103">
        <v>0</v>
      </c>
      <c r="M570" s="103">
        <v>676</v>
      </c>
      <c r="N570" s="103">
        <v>5400142.5499999998</v>
      </c>
      <c r="O570" s="103">
        <v>0</v>
      </c>
      <c r="P570" s="103">
        <v>0</v>
      </c>
      <c r="Q570" s="103">
        <v>0</v>
      </c>
      <c r="R570" s="103">
        <v>0</v>
      </c>
      <c r="S570" s="103">
        <v>0</v>
      </c>
      <c r="T570" s="103">
        <v>0</v>
      </c>
      <c r="U570" s="103">
        <v>0</v>
      </c>
      <c r="V570" s="103">
        <v>0</v>
      </c>
      <c r="W570" s="103">
        <v>0</v>
      </c>
      <c r="X570" s="103">
        <v>0</v>
      </c>
      <c r="Y570" s="103">
        <v>0</v>
      </c>
      <c r="Z570" s="103">
        <v>0</v>
      </c>
      <c r="AA570" s="103">
        <v>0</v>
      </c>
      <c r="AB570" s="103">
        <v>0</v>
      </c>
      <c r="AC570" s="103">
        <f>ROUND(N570*2.14%,2)</f>
        <v>115563.05</v>
      </c>
      <c r="AD570" s="103">
        <v>0</v>
      </c>
      <c r="AE570" s="103">
        <v>0</v>
      </c>
      <c r="AF570" s="93" t="s">
        <v>17055</v>
      </c>
      <c r="AG570" s="93">
        <v>2024</v>
      </c>
      <c r="AH570" s="93">
        <v>2024</v>
      </c>
      <c r="AI570" s="107"/>
      <c r="AJ570" s="107"/>
      <c r="AK570" s="107"/>
      <c r="AL570" s="107"/>
      <c r="AM570" s="108" t="s">
        <v>16977</v>
      </c>
      <c r="AN570" s="108" t="s">
        <v>16974</v>
      </c>
      <c r="AO570" s="108">
        <v>0</v>
      </c>
      <c r="AP570" s="108" t="s">
        <v>16970</v>
      </c>
      <c r="AQ570" s="108" t="s">
        <v>16967</v>
      </c>
      <c r="AR570" s="108">
        <v>0</v>
      </c>
      <c r="AS570" s="108" t="s">
        <v>16983</v>
      </c>
      <c r="AT570" s="108"/>
      <c r="AU570" s="108"/>
      <c r="AV570" s="108"/>
      <c r="AW570" s="108" t="s">
        <v>641</v>
      </c>
      <c r="AX570" s="109">
        <v>1661.5</v>
      </c>
      <c r="AY570" s="109">
        <v>648</v>
      </c>
      <c r="AZ570" s="108" t="s">
        <v>2968</v>
      </c>
      <c r="BA570" s="108">
        <v>2010</v>
      </c>
      <c r="BB570" s="110"/>
      <c r="BC570" s="111">
        <f>AY570-M570</f>
        <v>-28</v>
      </c>
      <c r="BJ570" s="79" t="e">
        <f>VLOOKUP(C570,BM:BO,3,FALSE)</f>
        <v>#N/A</v>
      </c>
      <c r="BM570" s="79" t="s">
        <v>2971</v>
      </c>
      <c r="BN570" s="79" t="s">
        <v>3256</v>
      </c>
      <c r="BO570" s="79" t="s">
        <v>2973</v>
      </c>
      <c r="BU570" s="79" t="s">
        <v>2971</v>
      </c>
      <c r="BV570" s="79" t="s">
        <v>3256</v>
      </c>
      <c r="BW570" s="79" t="s">
        <v>2973</v>
      </c>
      <c r="CH570" s="105">
        <f t="shared" si="197"/>
        <v>-1.8917489796876907E-10</v>
      </c>
    </row>
    <row r="571" spans="1:86" x14ac:dyDescent="0.3">
      <c r="B571" s="106" t="s">
        <v>342</v>
      </c>
      <c r="C571" s="106"/>
      <c r="D571" s="102">
        <f>SUM(D572:D575)</f>
        <v>27862155.84</v>
      </c>
      <c r="E571" s="103">
        <f t="shared" ref="E571:AE571" si="205">SUM(E572:E575)</f>
        <v>0</v>
      </c>
      <c r="F571" s="103">
        <f t="shared" si="205"/>
        <v>0</v>
      </c>
      <c r="G571" s="103">
        <f t="shared" si="205"/>
        <v>0</v>
      </c>
      <c r="H571" s="103">
        <f t="shared" si="205"/>
        <v>0</v>
      </c>
      <c r="I571" s="103">
        <f t="shared" si="205"/>
        <v>0</v>
      </c>
      <c r="J571" s="103">
        <f t="shared" si="205"/>
        <v>0</v>
      </c>
      <c r="K571" s="104">
        <f t="shared" si="205"/>
        <v>0</v>
      </c>
      <c r="L571" s="103">
        <f t="shared" si="205"/>
        <v>0</v>
      </c>
      <c r="M571" s="103">
        <f t="shared" si="205"/>
        <v>2912</v>
      </c>
      <c r="N571" s="103">
        <f t="shared" si="205"/>
        <v>26906359.750000004</v>
      </c>
      <c r="O571" s="103">
        <f t="shared" si="205"/>
        <v>0</v>
      </c>
      <c r="P571" s="103">
        <f t="shared" si="205"/>
        <v>0</v>
      </c>
      <c r="Q571" s="103">
        <f t="shared" si="205"/>
        <v>0</v>
      </c>
      <c r="R571" s="103">
        <f t="shared" si="205"/>
        <v>0</v>
      </c>
      <c r="S571" s="103">
        <f t="shared" si="205"/>
        <v>0</v>
      </c>
      <c r="T571" s="103">
        <f t="shared" si="205"/>
        <v>0</v>
      </c>
      <c r="U571" s="103">
        <f t="shared" si="205"/>
        <v>0</v>
      </c>
      <c r="V571" s="103">
        <f t="shared" si="205"/>
        <v>0</v>
      </c>
      <c r="W571" s="103">
        <f t="shared" si="205"/>
        <v>0</v>
      </c>
      <c r="X571" s="103">
        <f t="shared" si="205"/>
        <v>0</v>
      </c>
      <c r="Y571" s="103">
        <f t="shared" si="205"/>
        <v>0</v>
      </c>
      <c r="Z571" s="103">
        <f t="shared" si="205"/>
        <v>0</v>
      </c>
      <c r="AA571" s="103">
        <f t="shared" si="205"/>
        <v>0</v>
      </c>
      <c r="AB571" s="103">
        <f t="shared" si="205"/>
        <v>0</v>
      </c>
      <c r="AC571" s="103">
        <f t="shared" si="205"/>
        <v>575796.09</v>
      </c>
      <c r="AD571" s="103">
        <f t="shared" si="205"/>
        <v>380000</v>
      </c>
      <c r="AE571" s="103">
        <f t="shared" si="205"/>
        <v>0</v>
      </c>
      <c r="AF571" s="93" t="s">
        <v>17029</v>
      </c>
      <c r="AG571" s="93" t="s">
        <v>17029</v>
      </c>
      <c r="AH571" s="93" t="s">
        <v>17029</v>
      </c>
      <c r="AI571" s="107"/>
      <c r="AJ571" s="107"/>
      <c r="AK571" s="107"/>
      <c r="AL571" s="107"/>
      <c r="AM571" s="108"/>
      <c r="AN571" s="108"/>
      <c r="AO571" s="108"/>
      <c r="AP571" s="108"/>
      <c r="AQ571" s="108"/>
      <c r="AR571" s="108"/>
      <c r="AS571" s="108"/>
      <c r="AT571" s="108"/>
      <c r="AU571" s="108"/>
      <c r="AV571" s="108"/>
      <c r="AW571" s="108"/>
      <c r="AX571" s="109"/>
      <c r="AY571" s="109"/>
      <c r="AZ571" s="108"/>
      <c r="BA571" s="108"/>
      <c r="BB571" s="110"/>
      <c r="BC571" s="111">
        <f t="shared" si="189"/>
        <v>-2912</v>
      </c>
      <c r="BJ571" s="79" t="e">
        <f>VLOOKUP(C571,BM:BO,3,FALSE)</f>
        <v>#N/A</v>
      </c>
      <c r="BM571" s="79" t="s">
        <v>3512</v>
      </c>
      <c r="BN571" s="79" t="s">
        <v>843</v>
      </c>
      <c r="BO571" s="79" t="s">
        <v>3513</v>
      </c>
      <c r="BU571" s="79" t="s">
        <v>3512</v>
      </c>
      <c r="BV571" s="79" t="s">
        <v>843</v>
      </c>
      <c r="BW571" s="79" t="s">
        <v>3513</v>
      </c>
      <c r="CH571" s="105">
        <f t="shared" si="197"/>
        <v>-3.8417056202888489E-9</v>
      </c>
    </row>
    <row r="572" spans="1:86" x14ac:dyDescent="0.3">
      <c r="A572" s="79">
        <v>1</v>
      </c>
      <c r="B572" s="112">
        <f>SUBTOTAL(9,$A$421:A572)</f>
        <v>126</v>
      </c>
      <c r="C572" s="118" t="s">
        <v>347</v>
      </c>
      <c r="D572" s="103">
        <f t="shared" ref="D572:D575" si="206">E572+F572+G572+H572+I572+J572+L572+N572+P572+R572+T572+U572+V572+W572+X572+Y572+Z572+AA572+AB572+AC572+AD572+AE572</f>
        <v>12591733.140000001</v>
      </c>
      <c r="E572" s="120">
        <v>0</v>
      </c>
      <c r="F572" s="120">
        <v>0</v>
      </c>
      <c r="G572" s="120">
        <v>0</v>
      </c>
      <c r="H572" s="120">
        <v>0</v>
      </c>
      <c r="I572" s="120">
        <v>0</v>
      </c>
      <c r="J572" s="120">
        <v>0</v>
      </c>
      <c r="K572" s="128">
        <v>0</v>
      </c>
      <c r="L572" s="120">
        <v>0</v>
      </c>
      <c r="M572" s="103">
        <v>1302</v>
      </c>
      <c r="N572" s="103">
        <v>12132106.07</v>
      </c>
      <c r="O572" s="120">
        <v>0</v>
      </c>
      <c r="P572" s="120">
        <v>0</v>
      </c>
      <c r="Q572" s="120">
        <v>0</v>
      </c>
      <c r="R572" s="120">
        <v>0</v>
      </c>
      <c r="S572" s="120">
        <v>0</v>
      </c>
      <c r="T572" s="120">
        <v>0</v>
      </c>
      <c r="U572" s="120">
        <v>0</v>
      </c>
      <c r="V572" s="120">
        <v>0</v>
      </c>
      <c r="W572" s="120">
        <v>0</v>
      </c>
      <c r="X572" s="120">
        <v>0</v>
      </c>
      <c r="Y572" s="120">
        <v>0</v>
      </c>
      <c r="Z572" s="120">
        <v>0</v>
      </c>
      <c r="AA572" s="120">
        <v>0</v>
      </c>
      <c r="AB572" s="120">
        <v>0</v>
      </c>
      <c r="AC572" s="103">
        <f>ROUND(N572*2.14%,2)</f>
        <v>259627.07</v>
      </c>
      <c r="AD572" s="120">
        <v>200000</v>
      </c>
      <c r="AE572" s="120">
        <v>0</v>
      </c>
      <c r="AF572" s="93">
        <v>2024</v>
      </c>
      <c r="AG572" s="93">
        <v>2024</v>
      </c>
      <c r="AH572" s="93">
        <v>2024</v>
      </c>
      <c r="AI572" s="107"/>
      <c r="AJ572" s="107"/>
      <c r="AK572" s="107"/>
      <c r="AL572" s="107"/>
      <c r="AM572" s="108" t="s">
        <v>16957</v>
      </c>
      <c r="AN572" s="108" t="s">
        <v>16959</v>
      </c>
      <c r="AO572" s="108">
        <v>0</v>
      </c>
      <c r="AP572" s="108" t="s">
        <v>16975</v>
      </c>
      <c r="AQ572" s="108" t="s">
        <v>16961</v>
      </c>
      <c r="AR572" s="108" t="s">
        <v>16967</v>
      </c>
      <c r="AS572" s="108"/>
      <c r="AT572" s="108"/>
      <c r="AU572" s="108"/>
      <c r="AV572" s="108"/>
      <c r="AW572" s="108" t="s">
        <v>738</v>
      </c>
      <c r="AX572" s="109">
        <v>2587.8000000000002</v>
      </c>
      <c r="AY572" s="109">
        <v>762.28</v>
      </c>
      <c r="AZ572" s="108" t="s">
        <v>2968</v>
      </c>
      <c r="BA572" s="108" t="s">
        <v>17015</v>
      </c>
      <c r="BB572" s="110"/>
      <c r="BC572" s="111">
        <f t="shared" si="189"/>
        <v>-539.72</v>
      </c>
      <c r="BD572" s="79" t="s">
        <v>16949</v>
      </c>
      <c r="BJ572" s="79" t="str">
        <f>VLOOKUP(C572,BM:BO,3,FALSE)</f>
        <v>нет данных</v>
      </c>
      <c r="BM572" s="79" t="s">
        <v>3514</v>
      </c>
      <c r="BN572" s="79" t="s">
        <v>2985</v>
      </c>
      <c r="BO572" s="79" t="s">
        <v>2985</v>
      </c>
      <c r="BU572" s="79" t="s">
        <v>3514</v>
      </c>
      <c r="BV572" s="79" t="s">
        <v>2985</v>
      </c>
      <c r="BW572" s="79" t="s">
        <v>2985</v>
      </c>
      <c r="CH572" s="105">
        <f t="shared" si="197"/>
        <v>2.9103830456733704E-10</v>
      </c>
    </row>
    <row r="573" spans="1:86" x14ac:dyDescent="0.3">
      <c r="A573" s="79">
        <v>1</v>
      </c>
      <c r="B573" s="112">
        <f>SUBTOTAL(9,$A$421:A573)</f>
        <v>127</v>
      </c>
      <c r="C573" s="118" t="s">
        <v>348</v>
      </c>
      <c r="D573" s="103">
        <f t="shared" si="206"/>
        <v>5947708.0499999998</v>
      </c>
      <c r="E573" s="120">
        <v>0</v>
      </c>
      <c r="F573" s="120">
        <v>0</v>
      </c>
      <c r="G573" s="120">
        <v>0</v>
      </c>
      <c r="H573" s="120">
        <v>0</v>
      </c>
      <c r="I573" s="120">
        <v>0</v>
      </c>
      <c r="J573" s="120">
        <v>0</v>
      </c>
      <c r="K573" s="128">
        <v>0</v>
      </c>
      <c r="L573" s="120">
        <v>0</v>
      </c>
      <c r="M573" s="103">
        <v>615</v>
      </c>
      <c r="N573" s="103">
        <v>5646865.1399999997</v>
      </c>
      <c r="O573" s="120">
        <v>0</v>
      </c>
      <c r="P573" s="120">
        <v>0</v>
      </c>
      <c r="Q573" s="120">
        <v>0</v>
      </c>
      <c r="R573" s="120">
        <v>0</v>
      </c>
      <c r="S573" s="120">
        <v>0</v>
      </c>
      <c r="T573" s="120">
        <v>0</v>
      </c>
      <c r="U573" s="120">
        <v>0</v>
      </c>
      <c r="V573" s="120">
        <v>0</v>
      </c>
      <c r="W573" s="120">
        <v>0</v>
      </c>
      <c r="X573" s="120">
        <v>0</v>
      </c>
      <c r="Y573" s="120">
        <v>0</v>
      </c>
      <c r="Z573" s="120">
        <v>0</v>
      </c>
      <c r="AA573" s="120">
        <v>0</v>
      </c>
      <c r="AB573" s="120">
        <v>0</v>
      </c>
      <c r="AC573" s="103">
        <f>ROUND(N573*2.14%,2)</f>
        <v>120842.91</v>
      </c>
      <c r="AD573" s="103">
        <v>180000</v>
      </c>
      <c r="AE573" s="120">
        <v>0</v>
      </c>
      <c r="AF573" s="93">
        <v>2024</v>
      </c>
      <c r="AG573" s="93">
        <v>2024</v>
      </c>
      <c r="AH573" s="93">
        <v>2024</v>
      </c>
      <c r="AI573" s="107"/>
      <c r="AJ573" s="107"/>
      <c r="AK573" s="107"/>
      <c r="AL573" s="107"/>
      <c r="AM573" s="108" t="s">
        <v>16957</v>
      </c>
      <c r="AN573" s="108" t="s">
        <v>16952</v>
      </c>
      <c r="AO573" s="108">
        <v>0</v>
      </c>
      <c r="AP573" s="108" t="s">
        <v>16973</v>
      </c>
      <c r="AQ573" s="108" t="s">
        <v>16955</v>
      </c>
      <c r="AR573" s="108">
        <v>0</v>
      </c>
      <c r="AS573" s="108"/>
      <c r="AT573" s="108"/>
      <c r="AU573" s="108"/>
      <c r="AV573" s="108"/>
      <c r="AW573" s="108" t="s">
        <v>996</v>
      </c>
      <c r="AX573" s="109">
        <v>615.4</v>
      </c>
      <c r="AY573" s="109">
        <v>398.26</v>
      </c>
      <c r="AZ573" s="108" t="s">
        <v>2968</v>
      </c>
      <c r="BA573" s="108" t="s">
        <v>17015</v>
      </c>
      <c r="BB573" s="110"/>
      <c r="BC573" s="111">
        <f t="shared" si="189"/>
        <v>-216.74</v>
      </c>
      <c r="BD573" s="79" t="s">
        <v>16949</v>
      </c>
      <c r="BJ573" s="79" t="str">
        <f>VLOOKUP(C573,BM:BO,3,FALSE)</f>
        <v>нет данных</v>
      </c>
      <c r="BM573" s="79" t="s">
        <v>3515</v>
      </c>
      <c r="BN573" s="79" t="s">
        <v>1271</v>
      </c>
      <c r="BO573" s="79" t="s">
        <v>3516</v>
      </c>
      <c r="BU573" s="79" t="s">
        <v>3515</v>
      </c>
      <c r="BV573" s="79" t="s">
        <v>1271</v>
      </c>
      <c r="BW573" s="79" t="s">
        <v>3516</v>
      </c>
      <c r="CH573" s="105">
        <f t="shared" si="197"/>
        <v>1.4551915228366852E-10</v>
      </c>
    </row>
    <row r="574" spans="1:86" x14ac:dyDescent="0.3">
      <c r="A574" s="79">
        <v>1</v>
      </c>
      <c r="B574" s="112">
        <f>SUBTOTAL(9,$A$421:A574)</f>
        <v>128</v>
      </c>
      <c r="C574" s="118" t="s">
        <v>340</v>
      </c>
      <c r="D574" s="103">
        <f t="shared" si="206"/>
        <v>4666192.8600000003</v>
      </c>
      <c r="E574" s="120">
        <v>0</v>
      </c>
      <c r="F574" s="120">
        <v>0</v>
      </c>
      <c r="G574" s="120">
        <v>0</v>
      </c>
      <c r="H574" s="120">
        <v>0</v>
      </c>
      <c r="I574" s="120">
        <v>0</v>
      </c>
      <c r="J574" s="120">
        <v>0</v>
      </c>
      <c r="K574" s="128">
        <v>0</v>
      </c>
      <c r="L574" s="120">
        <v>0</v>
      </c>
      <c r="M574" s="129">
        <v>498</v>
      </c>
      <c r="N574" s="103">
        <v>4568428.49</v>
      </c>
      <c r="O574" s="120">
        <v>0</v>
      </c>
      <c r="P574" s="120">
        <v>0</v>
      </c>
      <c r="Q574" s="103">
        <v>0</v>
      </c>
      <c r="R574" s="103">
        <v>0</v>
      </c>
      <c r="S574" s="120">
        <v>0</v>
      </c>
      <c r="T574" s="120">
        <v>0</v>
      </c>
      <c r="U574" s="120">
        <v>0</v>
      </c>
      <c r="V574" s="120">
        <v>0</v>
      </c>
      <c r="W574" s="120">
        <v>0</v>
      </c>
      <c r="X574" s="120">
        <v>0</v>
      </c>
      <c r="Y574" s="120">
        <v>0</v>
      </c>
      <c r="Z574" s="120">
        <v>0</v>
      </c>
      <c r="AA574" s="120">
        <v>0</v>
      </c>
      <c r="AB574" s="120">
        <v>0</v>
      </c>
      <c r="AC574" s="103">
        <f>ROUND(N574*2.14%,2)</f>
        <v>97764.37</v>
      </c>
      <c r="AD574" s="103">
        <v>0</v>
      </c>
      <c r="AE574" s="120">
        <v>0</v>
      </c>
      <c r="AF574" s="93" t="s">
        <v>17055</v>
      </c>
      <c r="AG574" s="93">
        <v>2024</v>
      </c>
      <c r="AH574" s="93">
        <v>2024</v>
      </c>
      <c r="AI574" s="107"/>
      <c r="AJ574" s="107"/>
      <c r="AK574" s="107"/>
      <c r="AL574" s="107"/>
      <c r="AM574" s="108" t="s">
        <v>16952</v>
      </c>
      <c r="AN574" s="108" t="s">
        <v>16973</v>
      </c>
      <c r="AO574" s="108">
        <v>0</v>
      </c>
      <c r="AP574" s="108" t="s">
        <v>16954</v>
      </c>
      <c r="AQ574" s="108" t="s">
        <v>16971</v>
      </c>
      <c r="AR574" s="108">
        <v>0</v>
      </c>
      <c r="AS574" s="108"/>
      <c r="AT574" s="108"/>
      <c r="AU574" s="108"/>
      <c r="AV574" s="108"/>
      <c r="AW574" s="108" t="s">
        <v>1447</v>
      </c>
      <c r="AX574" s="109">
        <v>421.5</v>
      </c>
      <c r="AY574" s="109">
        <v>670</v>
      </c>
      <c r="AZ574" s="108" t="s">
        <v>2968</v>
      </c>
      <c r="BA574" s="108" t="s">
        <v>17015</v>
      </c>
      <c r="BB574" s="110"/>
      <c r="BC574" s="111">
        <f>AY574-M574</f>
        <v>172</v>
      </c>
      <c r="BJ574" s="79" t="str">
        <f>VLOOKUP(C574,BM:BO,3,FALSE)</f>
        <v>нет данных</v>
      </c>
      <c r="BM574" s="79" t="s">
        <v>687</v>
      </c>
      <c r="BN574" s="79" t="s">
        <v>660</v>
      </c>
      <c r="BO574" s="79" t="s">
        <v>3501</v>
      </c>
      <c r="BU574" s="79" t="s">
        <v>687</v>
      </c>
      <c r="BV574" s="79" t="s">
        <v>660</v>
      </c>
      <c r="BW574" s="79" t="s">
        <v>3501</v>
      </c>
      <c r="CH574" s="105">
        <f t="shared" si="197"/>
        <v>1.1641532182693481E-10</v>
      </c>
    </row>
    <row r="575" spans="1:86" x14ac:dyDescent="0.3">
      <c r="A575" s="79">
        <v>1</v>
      </c>
      <c r="B575" s="112">
        <f>SUBTOTAL(9,$A$421:A575)</f>
        <v>129</v>
      </c>
      <c r="C575" s="118" t="s">
        <v>341</v>
      </c>
      <c r="D575" s="103">
        <f t="shared" si="206"/>
        <v>4656521.79</v>
      </c>
      <c r="E575" s="120">
        <v>0</v>
      </c>
      <c r="F575" s="120">
        <v>0</v>
      </c>
      <c r="G575" s="120">
        <v>0</v>
      </c>
      <c r="H575" s="120">
        <v>0</v>
      </c>
      <c r="I575" s="120">
        <v>0</v>
      </c>
      <c r="J575" s="120">
        <v>0</v>
      </c>
      <c r="K575" s="128">
        <v>0</v>
      </c>
      <c r="L575" s="120">
        <v>0</v>
      </c>
      <c r="M575" s="129">
        <v>497</v>
      </c>
      <c r="N575" s="103">
        <v>4558960.05</v>
      </c>
      <c r="O575" s="120">
        <v>0</v>
      </c>
      <c r="P575" s="120">
        <v>0</v>
      </c>
      <c r="Q575" s="103">
        <v>0</v>
      </c>
      <c r="R575" s="103">
        <v>0</v>
      </c>
      <c r="S575" s="120">
        <v>0</v>
      </c>
      <c r="T575" s="120">
        <v>0</v>
      </c>
      <c r="U575" s="120">
        <v>0</v>
      </c>
      <c r="V575" s="120">
        <v>0</v>
      </c>
      <c r="W575" s="120">
        <v>0</v>
      </c>
      <c r="X575" s="120">
        <v>0</v>
      </c>
      <c r="Y575" s="120">
        <v>0</v>
      </c>
      <c r="Z575" s="120">
        <v>0</v>
      </c>
      <c r="AA575" s="120">
        <v>0</v>
      </c>
      <c r="AB575" s="120">
        <v>0</v>
      </c>
      <c r="AC575" s="103">
        <f>ROUND(N575*2.14%,2)-0.01</f>
        <v>97561.74</v>
      </c>
      <c r="AD575" s="103">
        <v>0</v>
      </c>
      <c r="AE575" s="120">
        <v>0</v>
      </c>
      <c r="AF575" s="93" t="s">
        <v>17055</v>
      </c>
      <c r="AG575" s="93">
        <v>2024</v>
      </c>
      <c r="AH575" s="93">
        <v>2024</v>
      </c>
      <c r="AI575" s="107"/>
      <c r="AJ575" s="107"/>
      <c r="AK575" s="107"/>
      <c r="AL575" s="107"/>
      <c r="AM575" s="108" t="s">
        <v>16952</v>
      </c>
      <c r="AN575" s="108" t="s">
        <v>16956</v>
      </c>
      <c r="AO575" s="108">
        <v>0</v>
      </c>
      <c r="AP575" s="108" t="s">
        <v>16963</v>
      </c>
      <c r="AQ575" s="108" t="s">
        <v>16971</v>
      </c>
      <c r="AR575" s="108">
        <v>0</v>
      </c>
      <c r="AS575" s="108"/>
      <c r="AT575" s="108"/>
      <c r="AU575" s="108"/>
      <c r="AV575" s="108"/>
      <c r="AW575" s="108" t="s">
        <v>1423</v>
      </c>
      <c r="AX575" s="109">
        <v>440.1</v>
      </c>
      <c r="AY575" s="109">
        <v>286.07</v>
      </c>
      <c r="AZ575" s="108" t="s">
        <v>2968</v>
      </c>
      <c r="BA575" s="108" t="s">
        <v>17015</v>
      </c>
      <c r="BB575" s="110"/>
      <c r="BC575" s="111">
        <f>AY575-M575</f>
        <v>-210.93</v>
      </c>
      <c r="BD575" s="79" t="s">
        <v>16951</v>
      </c>
      <c r="BJ575" s="79" t="str">
        <f>VLOOKUP(C575,BM:BO,3,FALSE)</f>
        <v>нет данных</v>
      </c>
      <c r="BM575" s="79" t="s">
        <v>3502</v>
      </c>
      <c r="BN575" s="79" t="s">
        <v>659</v>
      </c>
      <c r="BO575" s="79" t="s">
        <v>1966</v>
      </c>
      <c r="BU575" s="79" t="s">
        <v>3502</v>
      </c>
      <c r="BV575" s="79" t="s">
        <v>659</v>
      </c>
      <c r="BW575" s="79" t="s">
        <v>1966</v>
      </c>
      <c r="CH575" s="105">
        <f t="shared" si="197"/>
        <v>2.1827872842550278E-10</v>
      </c>
    </row>
    <row r="576" spans="1:86" x14ac:dyDescent="0.3">
      <c r="B576" s="106" t="s">
        <v>372</v>
      </c>
      <c r="C576" s="106"/>
      <c r="D576" s="102">
        <f>D577+D578</f>
        <v>6240219.6099999994</v>
      </c>
      <c r="E576" s="103">
        <f t="shared" ref="E576:AE576" si="207">E577+E578</f>
        <v>0</v>
      </c>
      <c r="F576" s="103">
        <f t="shared" si="207"/>
        <v>0</v>
      </c>
      <c r="G576" s="103">
        <f t="shared" si="207"/>
        <v>0</v>
      </c>
      <c r="H576" s="103">
        <f t="shared" si="207"/>
        <v>0</v>
      </c>
      <c r="I576" s="103">
        <f t="shared" si="207"/>
        <v>0</v>
      </c>
      <c r="J576" s="103">
        <f t="shared" si="207"/>
        <v>0</v>
      </c>
      <c r="K576" s="104">
        <f t="shared" si="207"/>
        <v>0</v>
      </c>
      <c r="L576" s="103">
        <f t="shared" si="207"/>
        <v>0</v>
      </c>
      <c r="M576" s="103">
        <f t="shared" si="207"/>
        <v>731.9</v>
      </c>
      <c r="N576" s="103">
        <f t="shared" si="207"/>
        <v>5874198.5899999999</v>
      </c>
      <c r="O576" s="103">
        <f t="shared" si="207"/>
        <v>0</v>
      </c>
      <c r="P576" s="103">
        <f t="shared" si="207"/>
        <v>0</v>
      </c>
      <c r="Q576" s="103">
        <f t="shared" si="207"/>
        <v>0</v>
      </c>
      <c r="R576" s="103">
        <f t="shared" si="207"/>
        <v>0</v>
      </c>
      <c r="S576" s="103">
        <f t="shared" si="207"/>
        <v>0</v>
      </c>
      <c r="T576" s="103">
        <f t="shared" si="207"/>
        <v>0</v>
      </c>
      <c r="U576" s="103">
        <f t="shared" si="207"/>
        <v>0</v>
      </c>
      <c r="V576" s="103">
        <f t="shared" si="207"/>
        <v>0</v>
      </c>
      <c r="W576" s="103">
        <f t="shared" si="207"/>
        <v>0</v>
      </c>
      <c r="X576" s="103">
        <f t="shared" si="207"/>
        <v>0</v>
      </c>
      <c r="Y576" s="103">
        <f t="shared" si="207"/>
        <v>0</v>
      </c>
      <c r="Z576" s="103">
        <f t="shared" si="207"/>
        <v>0</v>
      </c>
      <c r="AA576" s="103">
        <f t="shared" si="207"/>
        <v>0</v>
      </c>
      <c r="AB576" s="103">
        <f t="shared" si="207"/>
        <v>0</v>
      </c>
      <c r="AC576" s="103">
        <f t="shared" si="207"/>
        <v>96021.02</v>
      </c>
      <c r="AD576" s="103">
        <f t="shared" si="207"/>
        <v>150000</v>
      </c>
      <c r="AE576" s="103">
        <f t="shared" si="207"/>
        <v>120000</v>
      </c>
      <c r="AF576" s="93" t="s">
        <v>17029</v>
      </c>
      <c r="AG576" s="93" t="s">
        <v>17029</v>
      </c>
      <c r="AH576" s="93" t="s">
        <v>17029</v>
      </c>
      <c r="AI576" s="107"/>
      <c r="AJ576" s="107"/>
      <c r="AK576" s="107"/>
      <c r="AL576" s="107"/>
      <c r="AM576" s="108"/>
      <c r="AN576" s="108"/>
      <c r="AO576" s="108"/>
      <c r="AP576" s="108"/>
      <c r="AQ576" s="108"/>
      <c r="AR576" s="108"/>
      <c r="AS576" s="108"/>
      <c r="AT576" s="108"/>
      <c r="AU576" s="108"/>
      <c r="AV576" s="108"/>
      <c r="AW576" s="108"/>
      <c r="AX576" s="109"/>
      <c r="AY576" s="109"/>
      <c r="AZ576" s="108"/>
      <c r="BA576" s="108"/>
      <c r="BB576" s="110"/>
      <c r="BC576" s="111">
        <f t="shared" si="189"/>
        <v>-731.9</v>
      </c>
      <c r="BJ576" s="79" t="e">
        <f>VLOOKUP(C576,BM:BO,3,FALSE)</f>
        <v>#N/A</v>
      </c>
      <c r="BM576" s="79" t="s">
        <v>3558</v>
      </c>
      <c r="BN576" s="79" t="s">
        <v>659</v>
      </c>
      <c r="BO576" s="79" t="s">
        <v>3559</v>
      </c>
      <c r="BU576" s="79" t="s">
        <v>3558</v>
      </c>
      <c r="BV576" s="79" t="s">
        <v>659</v>
      </c>
      <c r="BW576" s="79" t="s">
        <v>3559</v>
      </c>
      <c r="CH576" s="105">
        <f t="shared" si="197"/>
        <v>-4.6566128730773926E-10</v>
      </c>
    </row>
    <row r="577" spans="1:86" x14ac:dyDescent="0.3">
      <c r="A577" s="79">
        <v>1</v>
      </c>
      <c r="B577" s="112">
        <f>SUBTOTAL(9,$A$421:A577)</f>
        <v>130</v>
      </c>
      <c r="C577" s="118" t="s">
        <v>376</v>
      </c>
      <c r="D577" s="103">
        <f t="shared" ref="D577:D578" si="208">E577+F577+G577+H577+I577+J577+L577+N577+P577+R577+T577+U577+V577+W577+X577+Y577+Z577+AA577+AB577+AC577+AD577+AE577</f>
        <v>3344120.6399999997</v>
      </c>
      <c r="E577" s="120">
        <v>0</v>
      </c>
      <c r="F577" s="120">
        <v>0</v>
      </c>
      <c r="G577" s="120">
        <v>0</v>
      </c>
      <c r="H577" s="120">
        <v>0</v>
      </c>
      <c r="I577" s="120">
        <v>0</v>
      </c>
      <c r="J577" s="120">
        <v>0</v>
      </c>
      <c r="K577" s="128">
        <v>0</v>
      </c>
      <c r="L577" s="120">
        <v>0</v>
      </c>
      <c r="M577" s="103">
        <v>396.9</v>
      </c>
      <c r="N577" s="103">
        <v>3127198.59</v>
      </c>
      <c r="O577" s="120">
        <v>0</v>
      </c>
      <c r="P577" s="120">
        <v>0</v>
      </c>
      <c r="Q577" s="120">
        <v>0</v>
      </c>
      <c r="R577" s="120">
        <v>0</v>
      </c>
      <c r="S577" s="120">
        <v>0</v>
      </c>
      <c r="T577" s="120">
        <v>0</v>
      </c>
      <c r="U577" s="120">
        <v>0</v>
      </c>
      <c r="V577" s="120">
        <v>0</v>
      </c>
      <c r="W577" s="120">
        <v>0</v>
      </c>
      <c r="X577" s="120">
        <v>0</v>
      </c>
      <c r="Y577" s="120">
        <v>0</v>
      </c>
      <c r="Z577" s="120">
        <v>0</v>
      </c>
      <c r="AA577" s="120">
        <v>0</v>
      </c>
      <c r="AB577" s="120">
        <v>0</v>
      </c>
      <c r="AC577" s="103">
        <f>ROUND(N577*2.14%,2)</f>
        <v>66922.05</v>
      </c>
      <c r="AD577" s="103">
        <v>150000</v>
      </c>
      <c r="AE577" s="120">
        <v>0</v>
      </c>
      <c r="AF577" s="93">
        <v>2024</v>
      </c>
      <c r="AG577" s="93">
        <v>2024</v>
      </c>
      <c r="AH577" s="93">
        <v>2024</v>
      </c>
      <c r="AI577" s="107"/>
      <c r="AJ577" s="107"/>
      <c r="AK577" s="107"/>
      <c r="AL577" s="107"/>
      <c r="AM577" s="108" t="s">
        <v>16972</v>
      </c>
      <c r="AN577" s="108" t="s">
        <v>16953</v>
      </c>
      <c r="AO577" s="108">
        <v>0</v>
      </c>
      <c r="AP577" s="108" t="s">
        <v>16967</v>
      </c>
      <c r="AQ577" s="108" t="s">
        <v>16975</v>
      </c>
      <c r="AR577" s="108" t="s">
        <v>16967</v>
      </c>
      <c r="AS577" s="108"/>
      <c r="AT577" s="108"/>
      <c r="AU577" s="108"/>
      <c r="AV577" s="108"/>
      <c r="AW577" s="108" t="s">
        <v>623</v>
      </c>
      <c r="AX577" s="109">
        <v>517.46</v>
      </c>
      <c r="AY577" s="109">
        <v>408.5</v>
      </c>
      <c r="AZ577" s="108" t="s">
        <v>2968</v>
      </c>
      <c r="BA577" s="108" t="s">
        <v>17015</v>
      </c>
      <c r="BB577" s="110"/>
      <c r="BC577" s="111">
        <f t="shared" si="189"/>
        <v>11.600000000000023</v>
      </c>
      <c r="BJ577" s="79" t="str">
        <f>VLOOKUP(C577,BM:BO,3,FALSE)</f>
        <v>371.360</v>
      </c>
      <c r="BM577" s="79" t="s">
        <v>3560</v>
      </c>
      <c r="BN577" s="79" t="s">
        <v>3256</v>
      </c>
      <c r="BO577" s="79" t="s">
        <v>1385</v>
      </c>
      <c r="BU577" s="79" t="s">
        <v>3560</v>
      </c>
      <c r="BV577" s="79" t="s">
        <v>3256</v>
      </c>
      <c r="BW577" s="79" t="s">
        <v>1385</v>
      </c>
      <c r="CH577" s="105">
        <f t="shared" si="197"/>
        <v>-1.7462298274040222E-10</v>
      </c>
    </row>
    <row r="578" spans="1:86" x14ac:dyDescent="0.3">
      <c r="A578" s="79">
        <v>1</v>
      </c>
      <c r="B578" s="112">
        <f>SUBTOTAL(9,$A$421:A578)</f>
        <v>131</v>
      </c>
      <c r="C578" s="118" t="s">
        <v>13156</v>
      </c>
      <c r="D578" s="103">
        <f t="shared" si="208"/>
        <v>2896098.97</v>
      </c>
      <c r="E578" s="120">
        <v>0</v>
      </c>
      <c r="F578" s="120">
        <v>0</v>
      </c>
      <c r="G578" s="120">
        <v>0</v>
      </c>
      <c r="H578" s="120">
        <v>0</v>
      </c>
      <c r="I578" s="120">
        <v>0</v>
      </c>
      <c r="J578" s="120">
        <v>0</v>
      </c>
      <c r="K578" s="128">
        <v>0</v>
      </c>
      <c r="L578" s="120">
        <v>0</v>
      </c>
      <c r="M578" s="129">
        <v>335</v>
      </c>
      <c r="N578" s="103">
        <v>2747000</v>
      </c>
      <c r="O578" s="120">
        <v>0</v>
      </c>
      <c r="P578" s="120">
        <v>0</v>
      </c>
      <c r="Q578" s="103">
        <v>0</v>
      </c>
      <c r="R578" s="103">
        <v>0</v>
      </c>
      <c r="S578" s="120">
        <v>0</v>
      </c>
      <c r="T578" s="120">
        <v>0</v>
      </c>
      <c r="U578" s="120">
        <v>0</v>
      </c>
      <c r="V578" s="120">
        <v>0</v>
      </c>
      <c r="W578" s="120">
        <v>0</v>
      </c>
      <c r="X578" s="120">
        <v>0</v>
      </c>
      <c r="Y578" s="120">
        <v>0</v>
      </c>
      <c r="Z578" s="120">
        <v>0</v>
      </c>
      <c r="AA578" s="120">
        <v>0</v>
      </c>
      <c r="AB578" s="120">
        <v>0</v>
      </c>
      <c r="AC578" s="103">
        <v>29098.97</v>
      </c>
      <c r="AD578" s="120">
        <v>0</v>
      </c>
      <c r="AE578" s="120">
        <v>120000</v>
      </c>
      <c r="AF578" s="93" t="s">
        <v>17055</v>
      </c>
      <c r="AG578" s="93">
        <v>2024</v>
      </c>
      <c r="AH578" s="93">
        <v>2024</v>
      </c>
      <c r="AI578" s="107"/>
      <c r="AJ578" s="107"/>
      <c r="AK578" s="107"/>
      <c r="AL578" s="107"/>
      <c r="AM578" s="108"/>
      <c r="AN578" s="108"/>
      <c r="AO578" s="108"/>
      <c r="AP578" s="108"/>
      <c r="AQ578" s="108"/>
      <c r="AR578" s="108"/>
      <c r="AS578" s="108"/>
      <c r="AT578" s="108"/>
      <c r="AU578" s="108"/>
      <c r="AV578" s="108"/>
      <c r="AW578" s="108"/>
      <c r="AX578" s="109"/>
      <c r="AY578" s="109"/>
      <c r="AZ578" s="108"/>
      <c r="BA578" s="108"/>
      <c r="BB578" s="110"/>
      <c r="BC578" s="111"/>
      <c r="CH578" s="105">
        <f t="shared" si="197"/>
        <v>2.0372681319713593E-10</v>
      </c>
    </row>
    <row r="579" spans="1:86" x14ac:dyDescent="0.3">
      <c r="B579" s="106" t="s">
        <v>375</v>
      </c>
      <c r="C579" s="106"/>
      <c r="D579" s="102">
        <f>D580</f>
        <v>7246016</v>
      </c>
      <c r="E579" s="103">
        <f t="shared" ref="E579:AE579" si="209">E580</f>
        <v>0</v>
      </c>
      <c r="F579" s="103">
        <f t="shared" si="209"/>
        <v>0</v>
      </c>
      <c r="G579" s="103">
        <f t="shared" si="209"/>
        <v>0</v>
      </c>
      <c r="H579" s="103">
        <f t="shared" si="209"/>
        <v>0</v>
      </c>
      <c r="I579" s="103">
        <f t="shared" si="209"/>
        <v>0</v>
      </c>
      <c r="J579" s="103">
        <f t="shared" si="209"/>
        <v>0</v>
      </c>
      <c r="K579" s="104">
        <f t="shared" si="209"/>
        <v>0</v>
      </c>
      <c r="L579" s="103">
        <f t="shared" si="209"/>
        <v>0</v>
      </c>
      <c r="M579" s="103">
        <f t="shared" si="209"/>
        <v>860</v>
      </c>
      <c r="N579" s="103">
        <f t="shared" si="209"/>
        <v>6917971.4100000001</v>
      </c>
      <c r="O579" s="103">
        <f t="shared" si="209"/>
        <v>0</v>
      </c>
      <c r="P579" s="103">
        <f t="shared" si="209"/>
        <v>0</v>
      </c>
      <c r="Q579" s="103">
        <f t="shared" si="209"/>
        <v>0</v>
      </c>
      <c r="R579" s="103">
        <f t="shared" si="209"/>
        <v>0</v>
      </c>
      <c r="S579" s="103">
        <f t="shared" si="209"/>
        <v>0</v>
      </c>
      <c r="T579" s="103">
        <f t="shared" si="209"/>
        <v>0</v>
      </c>
      <c r="U579" s="103">
        <f t="shared" si="209"/>
        <v>0</v>
      </c>
      <c r="V579" s="103">
        <f t="shared" si="209"/>
        <v>0</v>
      </c>
      <c r="W579" s="103">
        <f t="shared" si="209"/>
        <v>0</v>
      </c>
      <c r="X579" s="103">
        <f t="shared" si="209"/>
        <v>0</v>
      </c>
      <c r="Y579" s="103">
        <f t="shared" si="209"/>
        <v>0</v>
      </c>
      <c r="Z579" s="103">
        <f t="shared" si="209"/>
        <v>0</v>
      </c>
      <c r="AA579" s="103">
        <f t="shared" si="209"/>
        <v>0</v>
      </c>
      <c r="AB579" s="103">
        <f t="shared" si="209"/>
        <v>0</v>
      </c>
      <c r="AC579" s="103">
        <f t="shared" si="209"/>
        <v>148044.59</v>
      </c>
      <c r="AD579" s="103">
        <f t="shared" si="209"/>
        <v>180000</v>
      </c>
      <c r="AE579" s="103">
        <f t="shared" si="209"/>
        <v>0</v>
      </c>
      <c r="AF579" s="93" t="s">
        <v>17029</v>
      </c>
      <c r="AG579" s="93" t="s">
        <v>17029</v>
      </c>
      <c r="AH579" s="93" t="s">
        <v>17029</v>
      </c>
      <c r="AI579" s="107"/>
      <c r="AJ579" s="107"/>
      <c r="AK579" s="107"/>
      <c r="AL579" s="107"/>
      <c r="AM579" s="108"/>
      <c r="AN579" s="108"/>
      <c r="AO579" s="108"/>
      <c r="AP579" s="108"/>
      <c r="AQ579" s="108"/>
      <c r="AR579" s="108"/>
      <c r="AS579" s="108"/>
      <c r="AT579" s="108"/>
      <c r="AU579" s="108"/>
      <c r="AV579" s="108"/>
      <c r="AW579" s="108"/>
      <c r="AX579" s="109"/>
      <c r="AY579" s="109"/>
      <c r="AZ579" s="108"/>
      <c r="BA579" s="108"/>
      <c r="BB579" s="110"/>
      <c r="BC579" s="111">
        <f t="shared" si="189"/>
        <v>-860</v>
      </c>
      <c r="BJ579" s="79" t="e">
        <f>VLOOKUP(C579,BM:BO,3,FALSE)</f>
        <v>#N/A</v>
      </c>
      <c r="BM579" s="79" t="s">
        <v>3561</v>
      </c>
      <c r="BN579" s="79" t="s">
        <v>2985</v>
      </c>
      <c r="BO579" s="79" t="s">
        <v>2985</v>
      </c>
      <c r="BU579" s="79" t="s">
        <v>3561</v>
      </c>
      <c r="BV579" s="79" t="s">
        <v>2985</v>
      </c>
      <c r="BW579" s="79" t="s">
        <v>2985</v>
      </c>
      <c r="CH579" s="105">
        <f t="shared" si="197"/>
        <v>-1.4551915228366852E-10</v>
      </c>
    </row>
    <row r="580" spans="1:86" x14ac:dyDescent="0.3">
      <c r="A580" s="79">
        <v>1</v>
      </c>
      <c r="B580" s="112">
        <f>SUBTOTAL(9,$A$421:A580)</f>
        <v>132</v>
      </c>
      <c r="C580" s="118" t="s">
        <v>377</v>
      </c>
      <c r="D580" s="103">
        <f>E580+F580+G580+H580+I580+J580+L580+N580+P580+R580+T580+U580+V580+W580+X580+Y580+Z580+AA580+AB580+AC580+AD580+AE580</f>
        <v>7246016</v>
      </c>
      <c r="E580" s="120">
        <v>0</v>
      </c>
      <c r="F580" s="120">
        <v>0</v>
      </c>
      <c r="G580" s="120">
        <v>0</v>
      </c>
      <c r="H580" s="120">
        <v>0</v>
      </c>
      <c r="I580" s="120">
        <v>0</v>
      </c>
      <c r="J580" s="120">
        <v>0</v>
      </c>
      <c r="K580" s="128">
        <v>0</v>
      </c>
      <c r="L580" s="120">
        <v>0</v>
      </c>
      <c r="M580" s="103">
        <v>860</v>
      </c>
      <c r="N580" s="103">
        <v>6917971.4100000001</v>
      </c>
      <c r="O580" s="120">
        <v>0</v>
      </c>
      <c r="P580" s="120">
        <v>0</v>
      </c>
      <c r="Q580" s="120">
        <v>0</v>
      </c>
      <c r="R580" s="120">
        <v>0</v>
      </c>
      <c r="S580" s="120">
        <v>0</v>
      </c>
      <c r="T580" s="120">
        <v>0</v>
      </c>
      <c r="U580" s="120">
        <v>0</v>
      </c>
      <c r="V580" s="120">
        <v>0</v>
      </c>
      <c r="W580" s="120">
        <v>0</v>
      </c>
      <c r="X580" s="120">
        <v>0</v>
      </c>
      <c r="Y580" s="120">
        <v>0</v>
      </c>
      <c r="Z580" s="120">
        <v>0</v>
      </c>
      <c r="AA580" s="120">
        <v>0</v>
      </c>
      <c r="AB580" s="120">
        <v>0</v>
      </c>
      <c r="AC580" s="103">
        <f>ROUND(N580*2.14%,2)</f>
        <v>148044.59</v>
      </c>
      <c r="AD580" s="103">
        <v>180000</v>
      </c>
      <c r="AE580" s="120">
        <v>0</v>
      </c>
      <c r="AF580" s="93">
        <v>2024</v>
      </c>
      <c r="AG580" s="93">
        <v>2024</v>
      </c>
      <c r="AH580" s="93">
        <v>2024</v>
      </c>
      <c r="AI580" s="107"/>
      <c r="AJ580" s="107"/>
      <c r="AK580" s="107"/>
      <c r="AL580" s="107"/>
      <c r="AM580" s="108" t="s">
        <v>16957</v>
      </c>
      <c r="AN580" s="108" t="s">
        <v>16959</v>
      </c>
      <c r="AO580" s="108">
        <v>0</v>
      </c>
      <c r="AP580" s="108" t="s">
        <v>16967</v>
      </c>
      <c r="AQ580" s="108" t="s">
        <v>16961</v>
      </c>
      <c r="AR580" s="108">
        <v>0</v>
      </c>
      <c r="AS580" s="108"/>
      <c r="AT580" s="108"/>
      <c r="AU580" s="108"/>
      <c r="AV580" s="108"/>
      <c r="AW580" s="108" t="s">
        <v>930</v>
      </c>
      <c r="AX580" s="109">
        <v>875.2</v>
      </c>
      <c r="AY580" s="109">
        <v>860</v>
      </c>
      <c r="AZ580" s="108" t="s">
        <v>2968</v>
      </c>
      <c r="BA580" s="108" t="s">
        <v>17015</v>
      </c>
      <c r="BB580" s="110"/>
      <c r="BC580" s="111">
        <f t="shared" si="189"/>
        <v>0</v>
      </c>
      <c r="BJ580" s="79" t="str">
        <f>VLOOKUP(C580,BM:BO,3,FALSE)</f>
        <v>659.200</v>
      </c>
      <c r="BM580" s="79" t="s">
        <v>3562</v>
      </c>
      <c r="BN580" s="79" t="s">
        <v>633</v>
      </c>
      <c r="BO580" s="79" t="s">
        <v>3563</v>
      </c>
      <c r="BU580" s="79" t="s">
        <v>3562</v>
      </c>
      <c r="BV580" s="79" t="s">
        <v>633</v>
      </c>
      <c r="BW580" s="79" t="s">
        <v>3563</v>
      </c>
      <c r="CH580" s="105">
        <f t="shared" si="197"/>
        <v>-1.4551915228366852E-10</v>
      </c>
    </row>
    <row r="581" spans="1:86" x14ac:dyDescent="0.3">
      <c r="B581" s="106" t="s">
        <v>17024</v>
      </c>
      <c r="C581" s="106"/>
      <c r="D581" s="102">
        <f>D582</f>
        <v>7222802.4000000004</v>
      </c>
      <c r="E581" s="103">
        <f t="shared" ref="E581:AE581" si="210">E582</f>
        <v>0</v>
      </c>
      <c r="F581" s="103">
        <f t="shared" si="210"/>
        <v>0</v>
      </c>
      <c r="G581" s="103">
        <f t="shared" si="210"/>
        <v>0</v>
      </c>
      <c r="H581" s="103">
        <f t="shared" si="210"/>
        <v>0</v>
      </c>
      <c r="I581" s="103">
        <f t="shared" si="210"/>
        <v>0</v>
      </c>
      <c r="J581" s="103">
        <f t="shared" si="210"/>
        <v>0</v>
      </c>
      <c r="K581" s="104">
        <f t="shared" si="210"/>
        <v>0</v>
      </c>
      <c r="L581" s="103">
        <f t="shared" si="210"/>
        <v>0</v>
      </c>
      <c r="M581" s="103">
        <f t="shared" si="210"/>
        <v>810</v>
      </c>
      <c r="N581" s="103">
        <f t="shared" si="210"/>
        <v>6895244.1699999999</v>
      </c>
      <c r="O581" s="103">
        <f t="shared" si="210"/>
        <v>0</v>
      </c>
      <c r="P581" s="103">
        <f t="shared" si="210"/>
        <v>0</v>
      </c>
      <c r="Q581" s="103">
        <f t="shared" si="210"/>
        <v>0</v>
      </c>
      <c r="R581" s="103">
        <f t="shared" si="210"/>
        <v>0</v>
      </c>
      <c r="S581" s="103">
        <f t="shared" si="210"/>
        <v>0</v>
      </c>
      <c r="T581" s="103">
        <f t="shared" si="210"/>
        <v>0</v>
      </c>
      <c r="U581" s="103">
        <f t="shared" si="210"/>
        <v>0</v>
      </c>
      <c r="V581" s="103">
        <f t="shared" si="210"/>
        <v>0</v>
      </c>
      <c r="W581" s="103">
        <f t="shared" si="210"/>
        <v>0</v>
      </c>
      <c r="X581" s="103">
        <f t="shared" si="210"/>
        <v>0</v>
      </c>
      <c r="Y581" s="103">
        <f t="shared" si="210"/>
        <v>0</v>
      </c>
      <c r="Z581" s="103">
        <f t="shared" si="210"/>
        <v>0</v>
      </c>
      <c r="AA581" s="103">
        <f t="shared" si="210"/>
        <v>0</v>
      </c>
      <c r="AB581" s="103">
        <f t="shared" si="210"/>
        <v>0</v>
      </c>
      <c r="AC581" s="103">
        <f t="shared" si="210"/>
        <v>147558.23000000001</v>
      </c>
      <c r="AD581" s="103">
        <f t="shared" si="210"/>
        <v>180000</v>
      </c>
      <c r="AE581" s="103">
        <f t="shared" si="210"/>
        <v>0</v>
      </c>
      <c r="AF581" s="93" t="s">
        <v>17029</v>
      </c>
      <c r="AG581" s="93" t="s">
        <v>17029</v>
      </c>
      <c r="AH581" s="93" t="s">
        <v>17029</v>
      </c>
      <c r="AI581" s="107"/>
      <c r="AJ581" s="107"/>
      <c r="AK581" s="107"/>
      <c r="AL581" s="107"/>
      <c r="AM581" s="108"/>
      <c r="AN581" s="108"/>
      <c r="AO581" s="108"/>
      <c r="AP581" s="108"/>
      <c r="AQ581" s="108"/>
      <c r="AR581" s="108"/>
      <c r="AS581" s="108"/>
      <c r="AT581" s="108"/>
      <c r="AU581" s="108"/>
      <c r="AV581" s="108"/>
      <c r="AW581" s="108"/>
      <c r="AX581" s="109"/>
      <c r="AY581" s="109"/>
      <c r="AZ581" s="108"/>
      <c r="BA581" s="108"/>
      <c r="BB581" s="110"/>
      <c r="BC581" s="111"/>
      <c r="BM581" s="79" t="s">
        <v>3936</v>
      </c>
      <c r="BN581" s="79" t="s">
        <v>3206</v>
      </c>
      <c r="BO581" s="79" t="s">
        <v>3937</v>
      </c>
      <c r="BU581" s="79" t="s">
        <v>3936</v>
      </c>
      <c r="BV581" s="79" t="s">
        <v>3206</v>
      </c>
      <c r="BW581" s="79" t="s">
        <v>3937</v>
      </c>
      <c r="CH581" s="105">
        <f t="shared" si="197"/>
        <v>4.3655745685100555E-10</v>
      </c>
    </row>
    <row r="582" spans="1:86" x14ac:dyDescent="0.3">
      <c r="A582" s="79">
        <v>1</v>
      </c>
      <c r="B582" s="112">
        <f>SUBTOTAL(9,$A$421:A582)</f>
        <v>133</v>
      </c>
      <c r="C582" s="118" t="s">
        <v>2494</v>
      </c>
      <c r="D582" s="103">
        <f>E582+F582+G582+H582+I582+J582+L582+N582+P582+R582+T582+U582+V582+W582+X582+Y582+Z582+AA582+AB582+AC582+AD582+AE582</f>
        <v>7222802.4000000004</v>
      </c>
      <c r="E582" s="120">
        <v>0</v>
      </c>
      <c r="F582" s="120">
        <v>0</v>
      </c>
      <c r="G582" s="120">
        <v>0</v>
      </c>
      <c r="H582" s="120">
        <v>0</v>
      </c>
      <c r="I582" s="120">
        <v>0</v>
      </c>
      <c r="J582" s="120">
        <v>0</v>
      </c>
      <c r="K582" s="128">
        <v>0</v>
      </c>
      <c r="L582" s="120">
        <v>0</v>
      </c>
      <c r="M582" s="103">
        <v>810</v>
      </c>
      <c r="N582" s="103">
        <v>6895244.1699999999</v>
      </c>
      <c r="O582" s="120">
        <v>0</v>
      </c>
      <c r="P582" s="120">
        <v>0</v>
      </c>
      <c r="Q582" s="120">
        <v>0</v>
      </c>
      <c r="R582" s="120">
        <v>0</v>
      </c>
      <c r="S582" s="120">
        <v>0</v>
      </c>
      <c r="T582" s="120">
        <v>0</v>
      </c>
      <c r="U582" s="120">
        <v>0</v>
      </c>
      <c r="V582" s="120">
        <v>0</v>
      </c>
      <c r="W582" s="120">
        <v>0</v>
      </c>
      <c r="X582" s="120">
        <v>0</v>
      </c>
      <c r="Y582" s="120">
        <v>0</v>
      </c>
      <c r="Z582" s="120">
        <v>0</v>
      </c>
      <c r="AA582" s="120">
        <v>0</v>
      </c>
      <c r="AB582" s="120">
        <v>0</v>
      </c>
      <c r="AC582" s="103">
        <f>ROUND(N582*2.14%,2)</f>
        <v>147558.23000000001</v>
      </c>
      <c r="AD582" s="103">
        <v>180000</v>
      </c>
      <c r="AE582" s="120">
        <v>0</v>
      </c>
      <c r="AF582" s="93">
        <v>2024</v>
      </c>
      <c r="AG582" s="93">
        <v>2024</v>
      </c>
      <c r="AH582" s="93">
        <v>2024</v>
      </c>
      <c r="AI582" s="107"/>
      <c r="AJ582" s="107"/>
      <c r="AK582" s="107"/>
      <c r="AL582" s="107"/>
      <c r="AM582" s="108" t="s">
        <v>16970</v>
      </c>
      <c r="AN582" s="108" t="s">
        <v>16953</v>
      </c>
      <c r="AO582" s="108"/>
      <c r="AP582" s="108" t="s">
        <v>16967</v>
      </c>
      <c r="AQ582" s="108" t="s">
        <v>16969</v>
      </c>
      <c r="AR582" s="108"/>
      <c r="AS582" s="108"/>
      <c r="AT582" s="108"/>
      <c r="AU582" s="108"/>
      <c r="AV582" s="108"/>
      <c r="AW582" s="108">
        <v>1984</v>
      </c>
      <c r="AX582" s="109">
        <v>1051.5</v>
      </c>
      <c r="AY582" s="109">
        <v>810</v>
      </c>
      <c r="AZ582" s="108" t="s">
        <v>17127</v>
      </c>
      <c r="BA582" s="108" t="s">
        <v>17015</v>
      </c>
      <c r="BB582" s="110"/>
      <c r="BC582" s="111"/>
      <c r="BM582" s="79" t="s">
        <v>3938</v>
      </c>
      <c r="BN582" s="79" t="s">
        <v>3049</v>
      </c>
      <c r="BO582" s="79" t="s">
        <v>2985</v>
      </c>
      <c r="BU582" s="79" t="s">
        <v>3938</v>
      </c>
      <c r="BV582" s="79" t="s">
        <v>3049</v>
      </c>
      <c r="BW582" s="79" t="s">
        <v>2985</v>
      </c>
      <c r="CH582" s="105">
        <f t="shared" si="197"/>
        <v>4.3655745685100555E-10</v>
      </c>
    </row>
    <row r="583" spans="1:86" x14ac:dyDescent="0.3">
      <c r="B583" s="106" t="s">
        <v>219</v>
      </c>
      <c r="C583" s="106"/>
      <c r="D583" s="102">
        <f>D584</f>
        <v>5266000</v>
      </c>
      <c r="E583" s="103">
        <f t="shared" ref="E583:AE583" si="211">E584</f>
        <v>0</v>
      </c>
      <c r="F583" s="103">
        <f t="shared" si="211"/>
        <v>0</v>
      </c>
      <c r="G583" s="103">
        <f t="shared" si="211"/>
        <v>0</v>
      </c>
      <c r="H583" s="103">
        <f t="shared" si="211"/>
        <v>0</v>
      </c>
      <c r="I583" s="103">
        <f t="shared" si="211"/>
        <v>0</v>
      </c>
      <c r="J583" s="103">
        <f t="shared" si="211"/>
        <v>0</v>
      </c>
      <c r="K583" s="104">
        <f t="shared" si="211"/>
        <v>0</v>
      </c>
      <c r="L583" s="103">
        <f t="shared" si="211"/>
        <v>0</v>
      </c>
      <c r="M583" s="103">
        <f t="shared" si="211"/>
        <v>625</v>
      </c>
      <c r="N583" s="103">
        <f t="shared" si="211"/>
        <v>4979439.9800000004</v>
      </c>
      <c r="O583" s="103">
        <f t="shared" si="211"/>
        <v>0</v>
      </c>
      <c r="P583" s="103">
        <f t="shared" si="211"/>
        <v>0</v>
      </c>
      <c r="Q583" s="103">
        <f t="shared" si="211"/>
        <v>0</v>
      </c>
      <c r="R583" s="103">
        <f t="shared" si="211"/>
        <v>0</v>
      </c>
      <c r="S583" s="103">
        <f t="shared" si="211"/>
        <v>0</v>
      </c>
      <c r="T583" s="103">
        <f t="shared" si="211"/>
        <v>0</v>
      </c>
      <c r="U583" s="103">
        <f t="shared" si="211"/>
        <v>0</v>
      </c>
      <c r="V583" s="103">
        <f t="shared" si="211"/>
        <v>0</v>
      </c>
      <c r="W583" s="103">
        <f t="shared" si="211"/>
        <v>0</v>
      </c>
      <c r="X583" s="103">
        <f t="shared" si="211"/>
        <v>0</v>
      </c>
      <c r="Y583" s="103">
        <f t="shared" si="211"/>
        <v>0</v>
      </c>
      <c r="Z583" s="103">
        <f t="shared" si="211"/>
        <v>0</v>
      </c>
      <c r="AA583" s="103">
        <f t="shared" si="211"/>
        <v>0</v>
      </c>
      <c r="AB583" s="103">
        <f t="shared" si="211"/>
        <v>0</v>
      </c>
      <c r="AC583" s="103">
        <f t="shared" si="211"/>
        <v>106560.02</v>
      </c>
      <c r="AD583" s="103">
        <f t="shared" si="211"/>
        <v>180000</v>
      </c>
      <c r="AE583" s="103">
        <f t="shared" si="211"/>
        <v>0</v>
      </c>
      <c r="AF583" s="93" t="s">
        <v>17029</v>
      </c>
      <c r="AG583" s="93" t="s">
        <v>17029</v>
      </c>
      <c r="AH583" s="93" t="s">
        <v>17029</v>
      </c>
      <c r="AI583" s="107"/>
      <c r="AJ583" s="107"/>
      <c r="AK583" s="107"/>
      <c r="AL583" s="107"/>
      <c r="AM583" s="108"/>
      <c r="AN583" s="108"/>
      <c r="AO583" s="108"/>
      <c r="AP583" s="108"/>
      <c r="AQ583" s="108"/>
      <c r="AR583" s="108"/>
      <c r="AS583" s="108"/>
      <c r="AT583" s="108"/>
      <c r="AU583" s="108"/>
      <c r="AV583" s="108"/>
      <c r="AW583" s="108"/>
      <c r="AX583" s="109"/>
      <c r="AY583" s="109"/>
      <c r="AZ583" s="108"/>
      <c r="BA583" s="108"/>
      <c r="BB583" s="110"/>
      <c r="BC583" s="111">
        <f t="shared" ref="BC583:BC615" si="212">AY583-M583</f>
        <v>-625</v>
      </c>
      <c r="BJ583" s="79" t="e">
        <f>VLOOKUP(C583,BM:BO,3,FALSE)</f>
        <v>#N/A</v>
      </c>
      <c r="BM583" s="79" t="s">
        <v>648</v>
      </c>
      <c r="BN583" s="79" t="s">
        <v>3256</v>
      </c>
      <c r="BO583" s="79" t="s">
        <v>3301</v>
      </c>
      <c r="BU583" s="79" t="s">
        <v>648</v>
      </c>
      <c r="BV583" s="79" t="s">
        <v>3256</v>
      </c>
      <c r="BW583" s="79" t="s">
        <v>3301</v>
      </c>
      <c r="CH583" s="105">
        <f t="shared" si="197"/>
        <v>-4.6566128730773926E-10</v>
      </c>
    </row>
    <row r="584" spans="1:86" x14ac:dyDescent="0.3">
      <c r="A584" s="79">
        <v>1</v>
      </c>
      <c r="B584" s="112">
        <f>SUBTOTAL(9,$A$421:A584)</f>
        <v>134</v>
      </c>
      <c r="C584" s="118" t="s">
        <v>240</v>
      </c>
      <c r="D584" s="103">
        <f>E584+F584+G584+H584+I584+J584+L584+N584+P584+R584+T584+U584+V584+W584+X584+Y584+Z584+AA584+AB584+AC584+AD584+AE584</f>
        <v>5266000</v>
      </c>
      <c r="E584" s="120">
        <v>0</v>
      </c>
      <c r="F584" s="120">
        <v>0</v>
      </c>
      <c r="G584" s="120">
        <v>0</v>
      </c>
      <c r="H584" s="120">
        <v>0</v>
      </c>
      <c r="I584" s="120">
        <v>0</v>
      </c>
      <c r="J584" s="120">
        <v>0</v>
      </c>
      <c r="K584" s="128">
        <v>0</v>
      </c>
      <c r="L584" s="120">
        <v>0</v>
      </c>
      <c r="M584" s="103">
        <v>625</v>
      </c>
      <c r="N584" s="103">
        <v>4979439.9800000004</v>
      </c>
      <c r="O584" s="120">
        <v>0</v>
      </c>
      <c r="P584" s="120">
        <v>0</v>
      </c>
      <c r="Q584" s="103">
        <v>0</v>
      </c>
      <c r="R584" s="103">
        <v>0</v>
      </c>
      <c r="S584" s="120">
        <v>0</v>
      </c>
      <c r="T584" s="120">
        <v>0</v>
      </c>
      <c r="U584" s="120">
        <v>0</v>
      </c>
      <c r="V584" s="120">
        <v>0</v>
      </c>
      <c r="W584" s="120">
        <v>0</v>
      </c>
      <c r="X584" s="120">
        <v>0</v>
      </c>
      <c r="Y584" s="120">
        <v>0</v>
      </c>
      <c r="Z584" s="120">
        <v>0</v>
      </c>
      <c r="AA584" s="120">
        <v>0</v>
      </c>
      <c r="AB584" s="120">
        <v>0</v>
      </c>
      <c r="AC584" s="103">
        <f>ROUND(N584*2.14%,2)</f>
        <v>106560.02</v>
      </c>
      <c r="AD584" s="103">
        <v>180000</v>
      </c>
      <c r="AE584" s="120">
        <v>0</v>
      </c>
      <c r="AF584" s="93">
        <v>2024</v>
      </c>
      <c r="AG584" s="93">
        <v>2024</v>
      </c>
      <c r="AH584" s="93">
        <v>2024</v>
      </c>
      <c r="AI584" s="107"/>
      <c r="AJ584" s="107"/>
      <c r="AK584" s="107"/>
      <c r="AL584" s="107"/>
      <c r="AM584" s="108" t="s">
        <v>16957</v>
      </c>
      <c r="AN584" s="108" t="s">
        <v>16954</v>
      </c>
      <c r="AO584" s="108">
        <v>0</v>
      </c>
      <c r="AP584" s="108" t="s">
        <v>16975</v>
      </c>
      <c r="AQ584" s="108" t="s">
        <v>16974</v>
      </c>
      <c r="AR584" s="108">
        <v>0</v>
      </c>
      <c r="AS584" s="108"/>
      <c r="AT584" s="108"/>
      <c r="AU584" s="108"/>
      <c r="AV584" s="108"/>
      <c r="AW584" s="108" t="s">
        <v>738</v>
      </c>
      <c r="AX584" s="109">
        <v>738.9</v>
      </c>
      <c r="AY584" s="109">
        <v>670.8</v>
      </c>
      <c r="AZ584" s="108" t="s">
        <v>2968</v>
      </c>
      <c r="BA584" s="108" t="s">
        <v>17015</v>
      </c>
      <c r="BB584" s="110"/>
      <c r="BC584" s="111">
        <f t="shared" si="212"/>
        <v>45.799999999999955</v>
      </c>
      <c r="BJ584" s="79" t="str">
        <f>VLOOKUP(C584,BM:BO,3,FALSE)</f>
        <v>516.000</v>
      </c>
      <c r="BM584" s="79" t="s">
        <v>3302</v>
      </c>
      <c r="BN584" s="79" t="s">
        <v>782</v>
      </c>
      <c r="BO584" s="79" t="s">
        <v>3303</v>
      </c>
      <c r="BU584" s="79" t="s">
        <v>3302</v>
      </c>
      <c r="BV584" s="79" t="s">
        <v>782</v>
      </c>
      <c r="BW584" s="79" t="s">
        <v>3303</v>
      </c>
      <c r="CH584" s="105">
        <f t="shared" si="197"/>
        <v>-4.6566128730773926E-10</v>
      </c>
    </row>
    <row r="585" spans="1:86" x14ac:dyDescent="0.3">
      <c r="B585" s="106" t="s">
        <v>235</v>
      </c>
      <c r="C585" s="106"/>
      <c r="D585" s="102">
        <f>D586</f>
        <v>9893936.3399999999</v>
      </c>
      <c r="E585" s="103">
        <f t="shared" ref="E585:AE585" si="213">E586</f>
        <v>0</v>
      </c>
      <c r="F585" s="103">
        <f t="shared" si="213"/>
        <v>0</v>
      </c>
      <c r="G585" s="103">
        <f t="shared" si="213"/>
        <v>0</v>
      </c>
      <c r="H585" s="103">
        <f t="shared" si="213"/>
        <v>0</v>
      </c>
      <c r="I585" s="103">
        <f t="shared" si="213"/>
        <v>0</v>
      </c>
      <c r="J585" s="103">
        <f t="shared" si="213"/>
        <v>0</v>
      </c>
      <c r="K585" s="104">
        <f t="shared" si="213"/>
        <v>0</v>
      </c>
      <c r="L585" s="103">
        <f t="shared" si="213"/>
        <v>0</v>
      </c>
      <c r="M585" s="103">
        <f t="shared" si="213"/>
        <v>0</v>
      </c>
      <c r="N585" s="103">
        <f t="shared" si="213"/>
        <v>0</v>
      </c>
      <c r="O585" s="103">
        <f t="shared" si="213"/>
        <v>0</v>
      </c>
      <c r="P585" s="103">
        <f t="shared" si="213"/>
        <v>0</v>
      </c>
      <c r="Q585" s="103">
        <f t="shared" si="213"/>
        <v>3627.2</v>
      </c>
      <c r="R585" s="103">
        <f t="shared" si="213"/>
        <v>9686642.1999999993</v>
      </c>
      <c r="S585" s="103">
        <f t="shared" si="213"/>
        <v>0</v>
      </c>
      <c r="T585" s="103">
        <f t="shared" si="213"/>
        <v>0</v>
      </c>
      <c r="U585" s="103">
        <f t="shared" si="213"/>
        <v>0</v>
      </c>
      <c r="V585" s="103">
        <f t="shared" si="213"/>
        <v>0</v>
      </c>
      <c r="W585" s="103">
        <f t="shared" si="213"/>
        <v>0</v>
      </c>
      <c r="X585" s="103">
        <f t="shared" si="213"/>
        <v>0</v>
      </c>
      <c r="Y585" s="103">
        <f t="shared" si="213"/>
        <v>0</v>
      </c>
      <c r="Z585" s="103">
        <f t="shared" si="213"/>
        <v>0</v>
      </c>
      <c r="AA585" s="103">
        <f t="shared" si="213"/>
        <v>0</v>
      </c>
      <c r="AB585" s="103">
        <f t="shared" si="213"/>
        <v>0</v>
      </c>
      <c r="AC585" s="103">
        <f t="shared" si="213"/>
        <v>207294.14</v>
      </c>
      <c r="AD585" s="103">
        <f t="shared" si="213"/>
        <v>0</v>
      </c>
      <c r="AE585" s="103">
        <f t="shared" si="213"/>
        <v>0</v>
      </c>
      <c r="AF585" s="93" t="s">
        <v>17029</v>
      </c>
      <c r="AG585" s="93" t="s">
        <v>17029</v>
      </c>
      <c r="AH585" s="93" t="s">
        <v>17029</v>
      </c>
      <c r="AI585" s="107"/>
      <c r="AJ585" s="107"/>
      <c r="AK585" s="107"/>
      <c r="AL585" s="107"/>
      <c r="AM585" s="108"/>
      <c r="AN585" s="108"/>
      <c r="AO585" s="108"/>
      <c r="AP585" s="108"/>
      <c r="AQ585" s="108"/>
      <c r="AR585" s="108"/>
      <c r="AS585" s="108"/>
      <c r="AT585" s="108"/>
      <c r="AU585" s="108"/>
      <c r="AV585" s="108"/>
      <c r="AW585" s="108"/>
      <c r="AX585" s="109"/>
      <c r="AY585" s="109"/>
      <c r="AZ585" s="108"/>
      <c r="BA585" s="108"/>
      <c r="BB585" s="110"/>
      <c r="BC585" s="111">
        <f t="shared" si="212"/>
        <v>0</v>
      </c>
      <c r="BJ585" s="79" t="e">
        <f>VLOOKUP(C585,BM:BO,3,FALSE)</f>
        <v>#N/A</v>
      </c>
      <c r="BM585" s="79" t="s">
        <v>3304</v>
      </c>
      <c r="BN585" s="79" t="s">
        <v>2985</v>
      </c>
      <c r="BO585" s="79" t="s">
        <v>2985</v>
      </c>
      <c r="BU585" s="79" t="s">
        <v>3304</v>
      </c>
      <c r="BV585" s="79" t="s">
        <v>2985</v>
      </c>
      <c r="BW585" s="79" t="s">
        <v>2985</v>
      </c>
      <c r="CH585" s="105">
        <f t="shared" si="197"/>
        <v>5.8207660913467407E-10</v>
      </c>
    </row>
    <row r="586" spans="1:86" x14ac:dyDescent="0.3">
      <c r="A586" s="79">
        <v>1</v>
      </c>
      <c r="B586" s="112">
        <f>SUBTOTAL(9,$A$421:A586)</f>
        <v>135</v>
      </c>
      <c r="C586" s="118" t="s">
        <v>236</v>
      </c>
      <c r="D586" s="103">
        <f>E586+F586+G586+H586+I586+J586+L586+N586+P586+R586+T586+U586+V586+W586+X586+Y586+Z586+AA586+AB586+AC586+AD586+AE586</f>
        <v>9893936.3399999999</v>
      </c>
      <c r="E586" s="120">
        <v>0</v>
      </c>
      <c r="F586" s="120">
        <v>0</v>
      </c>
      <c r="G586" s="120">
        <v>0</v>
      </c>
      <c r="H586" s="120">
        <v>0</v>
      </c>
      <c r="I586" s="120">
        <v>0</v>
      </c>
      <c r="J586" s="120">
        <v>0</v>
      </c>
      <c r="K586" s="128">
        <v>0</v>
      </c>
      <c r="L586" s="120">
        <v>0</v>
      </c>
      <c r="M586" s="103">
        <v>0</v>
      </c>
      <c r="N586" s="103">
        <v>0</v>
      </c>
      <c r="O586" s="120">
        <v>0</v>
      </c>
      <c r="P586" s="120">
        <v>0</v>
      </c>
      <c r="Q586" s="103">
        <v>3627.2</v>
      </c>
      <c r="R586" s="103">
        <v>9686642.1999999993</v>
      </c>
      <c r="S586" s="120">
        <v>0</v>
      </c>
      <c r="T586" s="120">
        <v>0</v>
      </c>
      <c r="U586" s="120">
        <v>0</v>
      </c>
      <c r="V586" s="120">
        <v>0</v>
      </c>
      <c r="W586" s="120">
        <v>0</v>
      </c>
      <c r="X586" s="120">
        <v>0</v>
      </c>
      <c r="Y586" s="120">
        <v>0</v>
      </c>
      <c r="Z586" s="120">
        <v>0</v>
      </c>
      <c r="AA586" s="120">
        <v>0</v>
      </c>
      <c r="AB586" s="120">
        <v>0</v>
      </c>
      <c r="AC586" s="103">
        <f>ROUND(R586*2.14%,2)</f>
        <v>207294.14</v>
      </c>
      <c r="AD586" s="120">
        <v>0</v>
      </c>
      <c r="AE586" s="120">
        <v>0</v>
      </c>
      <c r="AF586" s="93" t="s">
        <v>17055</v>
      </c>
      <c r="AG586" s="93">
        <v>2024</v>
      </c>
      <c r="AH586" s="93">
        <v>2024</v>
      </c>
      <c r="AI586" s="107"/>
      <c r="AJ586" s="107"/>
      <c r="AK586" s="107"/>
      <c r="AL586" s="107"/>
      <c r="AM586" s="108" t="s">
        <v>16973</v>
      </c>
      <c r="AN586" s="108" t="s">
        <v>16953</v>
      </c>
      <c r="AO586" s="108">
        <v>0</v>
      </c>
      <c r="AP586" s="108" t="s">
        <v>16967</v>
      </c>
      <c r="AQ586" s="108" t="s">
        <v>16967</v>
      </c>
      <c r="AR586" s="108">
        <v>0</v>
      </c>
      <c r="AS586" s="108" t="s">
        <v>16983</v>
      </c>
      <c r="AT586" s="108"/>
      <c r="AU586" s="108"/>
      <c r="AV586" s="108"/>
      <c r="AW586" s="108" t="s">
        <v>864</v>
      </c>
      <c r="AX586" s="109">
        <v>7146.1</v>
      </c>
      <c r="AY586" s="109">
        <v>2000</v>
      </c>
      <c r="AZ586" s="108" t="s">
        <v>2968</v>
      </c>
      <c r="BA586" s="108" t="s">
        <v>864</v>
      </c>
      <c r="BB586" s="110"/>
      <c r="BC586" s="111">
        <f t="shared" si="212"/>
        <v>2000</v>
      </c>
      <c r="BJ586" s="79" t="str">
        <f>VLOOKUP(C586,BM:BO,3,FALSE)</f>
        <v>5065.000</v>
      </c>
      <c r="BM586" s="79" t="s">
        <v>649</v>
      </c>
      <c r="BN586" s="79" t="s">
        <v>627</v>
      </c>
      <c r="BO586" s="79" t="s">
        <v>3283</v>
      </c>
      <c r="BU586" s="79" t="s">
        <v>649</v>
      </c>
      <c r="BV586" s="79" t="s">
        <v>627</v>
      </c>
      <c r="BW586" s="79" t="s">
        <v>3283</v>
      </c>
      <c r="CH586" s="105">
        <f t="shared" si="197"/>
        <v>5.8207660913467407E-10</v>
      </c>
    </row>
    <row r="587" spans="1:86" x14ac:dyDescent="0.3">
      <c r="B587" s="106" t="s">
        <v>220</v>
      </c>
      <c r="C587" s="106"/>
      <c r="D587" s="102">
        <f>D588+D589</f>
        <v>18347586.559999999</v>
      </c>
      <c r="E587" s="103">
        <f t="shared" ref="E587:AE587" si="214">E588+E589</f>
        <v>0</v>
      </c>
      <c r="F587" s="103">
        <f t="shared" si="214"/>
        <v>0</v>
      </c>
      <c r="G587" s="103">
        <f t="shared" si="214"/>
        <v>0</v>
      </c>
      <c r="H587" s="103">
        <f t="shared" si="214"/>
        <v>0</v>
      </c>
      <c r="I587" s="103">
        <f t="shared" si="214"/>
        <v>0</v>
      </c>
      <c r="J587" s="103">
        <f t="shared" si="214"/>
        <v>0</v>
      </c>
      <c r="K587" s="104">
        <f t="shared" si="214"/>
        <v>0</v>
      </c>
      <c r="L587" s="103">
        <f t="shared" si="214"/>
        <v>0</v>
      </c>
      <c r="M587" s="103">
        <f t="shared" si="214"/>
        <v>2177.6</v>
      </c>
      <c r="N587" s="103">
        <f t="shared" si="214"/>
        <v>17591136.240000002</v>
      </c>
      <c r="O587" s="103">
        <f t="shared" si="214"/>
        <v>0</v>
      </c>
      <c r="P587" s="103">
        <f t="shared" si="214"/>
        <v>0</v>
      </c>
      <c r="Q587" s="103">
        <f t="shared" si="214"/>
        <v>0</v>
      </c>
      <c r="R587" s="103">
        <f t="shared" si="214"/>
        <v>0</v>
      </c>
      <c r="S587" s="103">
        <f t="shared" si="214"/>
        <v>0</v>
      </c>
      <c r="T587" s="103">
        <f t="shared" si="214"/>
        <v>0</v>
      </c>
      <c r="U587" s="103">
        <f t="shared" si="214"/>
        <v>0</v>
      </c>
      <c r="V587" s="103">
        <f t="shared" si="214"/>
        <v>0</v>
      </c>
      <c r="W587" s="103">
        <f t="shared" si="214"/>
        <v>0</v>
      </c>
      <c r="X587" s="103">
        <f t="shared" si="214"/>
        <v>0</v>
      </c>
      <c r="Y587" s="103">
        <f t="shared" si="214"/>
        <v>0</v>
      </c>
      <c r="Z587" s="103">
        <f t="shared" si="214"/>
        <v>0</v>
      </c>
      <c r="AA587" s="103">
        <f t="shared" si="214"/>
        <v>0</v>
      </c>
      <c r="AB587" s="103">
        <f t="shared" si="214"/>
        <v>0</v>
      </c>
      <c r="AC587" s="103">
        <f t="shared" si="214"/>
        <v>376450.32</v>
      </c>
      <c r="AD587" s="103">
        <f t="shared" si="214"/>
        <v>380000</v>
      </c>
      <c r="AE587" s="103">
        <f t="shared" si="214"/>
        <v>0</v>
      </c>
      <c r="AF587" s="93" t="s">
        <v>17029</v>
      </c>
      <c r="AG587" s="93" t="s">
        <v>17029</v>
      </c>
      <c r="AH587" s="93" t="s">
        <v>17029</v>
      </c>
      <c r="AI587" s="107"/>
      <c r="AJ587" s="107"/>
      <c r="AK587" s="107"/>
      <c r="AL587" s="107"/>
      <c r="AM587" s="108"/>
      <c r="AN587" s="108"/>
      <c r="AO587" s="108"/>
      <c r="AP587" s="108"/>
      <c r="AQ587" s="108"/>
      <c r="AR587" s="108"/>
      <c r="AS587" s="108"/>
      <c r="AT587" s="108"/>
      <c r="AU587" s="108"/>
      <c r="AV587" s="108"/>
      <c r="AW587" s="108"/>
      <c r="AX587" s="109"/>
      <c r="AY587" s="109"/>
      <c r="AZ587" s="108"/>
      <c r="BA587" s="108"/>
      <c r="BB587" s="110"/>
      <c r="BC587" s="111">
        <f t="shared" si="212"/>
        <v>-2177.6</v>
      </c>
      <c r="BJ587" s="79" t="e">
        <f>VLOOKUP(C587,BM:BO,3,FALSE)</f>
        <v>#N/A</v>
      </c>
      <c r="BM587" s="79" t="s">
        <v>3305</v>
      </c>
      <c r="BN587" s="79" t="s">
        <v>3009</v>
      </c>
      <c r="BO587" s="79" t="s">
        <v>3306</v>
      </c>
      <c r="BU587" s="79" t="s">
        <v>3305</v>
      </c>
      <c r="BV587" s="79" t="s">
        <v>3009</v>
      </c>
      <c r="BW587" s="79" t="s">
        <v>3306</v>
      </c>
      <c r="CH587" s="105">
        <f t="shared" si="197"/>
        <v>-3.434251993894577E-9</v>
      </c>
    </row>
    <row r="588" spans="1:86" x14ac:dyDescent="0.3">
      <c r="A588" s="79">
        <v>1</v>
      </c>
      <c r="B588" s="112">
        <f>SUBTOTAL(9,$A$421:A588)</f>
        <v>136</v>
      </c>
      <c r="C588" s="118" t="s">
        <v>241</v>
      </c>
      <c r="D588" s="103">
        <f t="shared" ref="D588:D589" si="215">E588+F588+G588+H588+I588+J588+L588+N588+P588+R588+T588+U588+V588+W588+X588+Y588+Z588+AA588+AB588+AC588+AD588+AE588</f>
        <v>12286209.92</v>
      </c>
      <c r="E588" s="120">
        <v>0</v>
      </c>
      <c r="F588" s="120">
        <v>0</v>
      </c>
      <c r="G588" s="120">
        <v>0</v>
      </c>
      <c r="H588" s="120">
        <v>0</v>
      </c>
      <c r="I588" s="120">
        <v>0</v>
      </c>
      <c r="J588" s="120">
        <v>0</v>
      </c>
      <c r="K588" s="128">
        <v>0</v>
      </c>
      <c r="L588" s="120">
        <v>0</v>
      </c>
      <c r="M588" s="103">
        <v>1458.2</v>
      </c>
      <c r="N588" s="103">
        <v>11832984.060000001</v>
      </c>
      <c r="O588" s="120">
        <v>0</v>
      </c>
      <c r="P588" s="120">
        <v>0</v>
      </c>
      <c r="Q588" s="103">
        <v>0</v>
      </c>
      <c r="R588" s="103">
        <v>0</v>
      </c>
      <c r="S588" s="120">
        <v>0</v>
      </c>
      <c r="T588" s="120">
        <v>0</v>
      </c>
      <c r="U588" s="120">
        <v>0</v>
      </c>
      <c r="V588" s="120">
        <v>0</v>
      </c>
      <c r="W588" s="120">
        <v>0</v>
      </c>
      <c r="X588" s="120">
        <v>0</v>
      </c>
      <c r="Y588" s="120">
        <v>0</v>
      </c>
      <c r="Z588" s="120">
        <v>0</v>
      </c>
      <c r="AA588" s="120">
        <v>0</v>
      </c>
      <c r="AB588" s="120">
        <v>0</v>
      </c>
      <c r="AC588" s="103">
        <f>ROUND(N588*2.14%,2)</f>
        <v>253225.86</v>
      </c>
      <c r="AD588" s="120">
        <v>200000</v>
      </c>
      <c r="AE588" s="120">
        <v>0</v>
      </c>
      <c r="AF588" s="93">
        <v>2024</v>
      </c>
      <c r="AG588" s="93">
        <v>2024</v>
      </c>
      <c r="AH588" s="93">
        <v>2024</v>
      </c>
      <c r="AI588" s="107"/>
      <c r="AJ588" s="107"/>
      <c r="AK588" s="107"/>
      <c r="AL588" s="107"/>
      <c r="AM588" s="108" t="s">
        <v>16957</v>
      </c>
      <c r="AN588" s="108" t="s">
        <v>16954</v>
      </c>
      <c r="AO588" s="108">
        <v>0</v>
      </c>
      <c r="AP588" s="108" t="s">
        <v>16967</v>
      </c>
      <c r="AQ588" s="108" t="s">
        <v>16955</v>
      </c>
      <c r="AR588" s="108" t="s">
        <v>16967</v>
      </c>
      <c r="AS588" s="108"/>
      <c r="AT588" s="108"/>
      <c r="AU588" s="108"/>
      <c r="AV588" s="108"/>
      <c r="AW588" s="108" t="s">
        <v>854</v>
      </c>
      <c r="AX588" s="109">
        <v>4547.1000000000004</v>
      </c>
      <c r="AY588" s="109">
        <v>1458.2</v>
      </c>
      <c r="AZ588" s="108" t="s">
        <v>2968</v>
      </c>
      <c r="BA588" s="108" t="s">
        <v>17015</v>
      </c>
      <c r="BB588" s="110"/>
      <c r="BC588" s="111">
        <f t="shared" si="212"/>
        <v>0</v>
      </c>
      <c r="BJ588" s="79" t="str">
        <f>VLOOKUP(C588,BM:BO,3,FALSE)</f>
        <v>нет данных</v>
      </c>
      <c r="BM588" s="79" t="s">
        <v>3307</v>
      </c>
      <c r="BN588" s="79" t="s">
        <v>618</v>
      </c>
      <c r="BO588" s="79" t="s">
        <v>3309</v>
      </c>
      <c r="BU588" s="79" t="s">
        <v>3307</v>
      </c>
      <c r="BV588" s="79" t="s">
        <v>618</v>
      </c>
      <c r="BW588" s="79" t="s">
        <v>3309</v>
      </c>
      <c r="CH588" s="105">
        <f t="shared" si="197"/>
        <v>-5.8207660913467407E-10</v>
      </c>
    </row>
    <row r="589" spans="1:86" x14ac:dyDescent="0.3">
      <c r="A589" s="79">
        <v>1</v>
      </c>
      <c r="B589" s="112">
        <f>SUBTOTAL(9,$A$421:A589)</f>
        <v>137</v>
      </c>
      <c r="C589" s="118" t="s">
        <v>242</v>
      </c>
      <c r="D589" s="103">
        <f t="shared" si="215"/>
        <v>6061376.6399999997</v>
      </c>
      <c r="E589" s="120">
        <v>0</v>
      </c>
      <c r="F589" s="120">
        <v>0</v>
      </c>
      <c r="G589" s="120">
        <v>0</v>
      </c>
      <c r="H589" s="120">
        <v>0</v>
      </c>
      <c r="I589" s="120">
        <v>0</v>
      </c>
      <c r="J589" s="120">
        <v>0</v>
      </c>
      <c r="K589" s="128">
        <v>0</v>
      </c>
      <c r="L589" s="120">
        <v>0</v>
      </c>
      <c r="M589" s="103">
        <v>719.4</v>
      </c>
      <c r="N589" s="103">
        <v>5758152.1799999997</v>
      </c>
      <c r="O589" s="120">
        <v>0</v>
      </c>
      <c r="P589" s="120">
        <v>0</v>
      </c>
      <c r="Q589" s="103">
        <v>0</v>
      </c>
      <c r="R589" s="103">
        <v>0</v>
      </c>
      <c r="S589" s="120">
        <v>0</v>
      </c>
      <c r="T589" s="120">
        <v>0</v>
      </c>
      <c r="U589" s="120">
        <v>0</v>
      </c>
      <c r="V589" s="120">
        <v>0</v>
      </c>
      <c r="W589" s="120">
        <v>0</v>
      </c>
      <c r="X589" s="120">
        <v>0</v>
      </c>
      <c r="Y589" s="120">
        <v>0</v>
      </c>
      <c r="Z589" s="120">
        <v>0</v>
      </c>
      <c r="AA589" s="120">
        <v>0</v>
      </c>
      <c r="AB589" s="120">
        <v>0</v>
      </c>
      <c r="AC589" s="103">
        <f>ROUND(N589*2.14%,2)</f>
        <v>123224.46</v>
      </c>
      <c r="AD589" s="103">
        <v>180000</v>
      </c>
      <c r="AE589" s="120">
        <v>0</v>
      </c>
      <c r="AF589" s="93">
        <v>2024</v>
      </c>
      <c r="AG589" s="93">
        <v>2024</v>
      </c>
      <c r="AH589" s="93">
        <v>2024</v>
      </c>
      <c r="AI589" s="107"/>
      <c r="AJ589" s="107"/>
      <c r="AK589" s="107"/>
      <c r="AL589" s="107"/>
      <c r="AM589" s="108" t="s">
        <v>16970</v>
      </c>
      <c r="AN589" s="108" t="s">
        <v>16959</v>
      </c>
      <c r="AO589" s="108">
        <v>0</v>
      </c>
      <c r="AP589" s="108" t="s">
        <v>16967</v>
      </c>
      <c r="AQ589" s="108" t="s">
        <v>16961</v>
      </c>
      <c r="AR589" s="108" t="s">
        <v>16967</v>
      </c>
      <c r="AS589" s="108"/>
      <c r="AT589" s="108"/>
      <c r="AU589" s="108"/>
      <c r="AV589" s="108"/>
      <c r="AW589" s="108" t="s">
        <v>930</v>
      </c>
      <c r="AX589" s="109">
        <v>731.9</v>
      </c>
      <c r="AY589" s="109">
        <v>719.4</v>
      </c>
      <c r="AZ589" s="108" t="s">
        <v>2968</v>
      </c>
      <c r="BA589" s="108" t="s">
        <v>17015</v>
      </c>
      <c r="BB589" s="110"/>
      <c r="BC589" s="111">
        <f t="shared" si="212"/>
        <v>0</v>
      </c>
      <c r="BJ589" s="79" t="str">
        <f>VLOOKUP(C589,BM:BO,3,FALSE)</f>
        <v>513.820</v>
      </c>
      <c r="BM589" s="79" t="s">
        <v>650</v>
      </c>
      <c r="BN589" s="79" t="s">
        <v>1271</v>
      </c>
      <c r="BO589" s="79" t="s">
        <v>3008</v>
      </c>
      <c r="BU589" s="79" t="s">
        <v>650</v>
      </c>
      <c r="BV589" s="79" t="s">
        <v>1271</v>
      </c>
      <c r="BW589" s="79" t="s">
        <v>3008</v>
      </c>
      <c r="CH589" s="105">
        <f t="shared" si="197"/>
        <v>-5.8207660913467407E-11</v>
      </c>
    </row>
    <row r="590" spans="1:86" x14ac:dyDescent="0.3">
      <c r="B590" s="106" t="s">
        <v>221</v>
      </c>
      <c r="C590" s="106"/>
      <c r="D590" s="102">
        <f>D591</f>
        <v>12189315.52</v>
      </c>
      <c r="E590" s="103">
        <f t="shared" ref="E590:AE590" si="216">E591</f>
        <v>0</v>
      </c>
      <c r="F590" s="103">
        <f t="shared" si="216"/>
        <v>0</v>
      </c>
      <c r="G590" s="103">
        <f t="shared" si="216"/>
        <v>0</v>
      </c>
      <c r="H590" s="103">
        <f t="shared" si="216"/>
        <v>0</v>
      </c>
      <c r="I590" s="103">
        <f t="shared" si="216"/>
        <v>0</v>
      </c>
      <c r="J590" s="103">
        <f t="shared" si="216"/>
        <v>0</v>
      </c>
      <c r="K590" s="104">
        <f t="shared" si="216"/>
        <v>0</v>
      </c>
      <c r="L590" s="103">
        <f t="shared" si="216"/>
        <v>0</v>
      </c>
      <c r="M590" s="103">
        <f t="shared" si="216"/>
        <v>1446.7</v>
      </c>
      <c r="N590" s="103">
        <f t="shared" si="216"/>
        <v>11738119.76</v>
      </c>
      <c r="O590" s="103">
        <f t="shared" si="216"/>
        <v>0</v>
      </c>
      <c r="P590" s="103">
        <f t="shared" si="216"/>
        <v>0</v>
      </c>
      <c r="Q590" s="103">
        <f t="shared" si="216"/>
        <v>0</v>
      </c>
      <c r="R590" s="103">
        <f t="shared" si="216"/>
        <v>0</v>
      </c>
      <c r="S590" s="103">
        <f t="shared" si="216"/>
        <v>0</v>
      </c>
      <c r="T590" s="103">
        <f t="shared" si="216"/>
        <v>0</v>
      </c>
      <c r="U590" s="103">
        <f t="shared" si="216"/>
        <v>0</v>
      </c>
      <c r="V590" s="103">
        <f t="shared" si="216"/>
        <v>0</v>
      </c>
      <c r="W590" s="103">
        <f t="shared" si="216"/>
        <v>0</v>
      </c>
      <c r="X590" s="103">
        <f t="shared" si="216"/>
        <v>0</v>
      </c>
      <c r="Y590" s="103">
        <f t="shared" si="216"/>
        <v>0</v>
      </c>
      <c r="Z590" s="103">
        <f t="shared" si="216"/>
        <v>0</v>
      </c>
      <c r="AA590" s="103">
        <f t="shared" si="216"/>
        <v>0</v>
      </c>
      <c r="AB590" s="103">
        <f t="shared" si="216"/>
        <v>0</v>
      </c>
      <c r="AC590" s="103">
        <f t="shared" si="216"/>
        <v>251195.76</v>
      </c>
      <c r="AD590" s="103">
        <f t="shared" si="216"/>
        <v>200000</v>
      </c>
      <c r="AE590" s="103">
        <f t="shared" si="216"/>
        <v>0</v>
      </c>
      <c r="AF590" s="93" t="s">
        <v>17029</v>
      </c>
      <c r="AG590" s="93" t="s">
        <v>17029</v>
      </c>
      <c r="AH590" s="93" t="s">
        <v>17029</v>
      </c>
      <c r="AI590" s="107"/>
      <c r="AJ590" s="107"/>
      <c r="AK590" s="107"/>
      <c r="AL590" s="107"/>
      <c r="AM590" s="108"/>
      <c r="AN590" s="108"/>
      <c r="AO590" s="108"/>
      <c r="AP590" s="108"/>
      <c r="AQ590" s="108"/>
      <c r="AR590" s="108"/>
      <c r="AS590" s="108"/>
      <c r="AT590" s="108"/>
      <c r="AU590" s="108"/>
      <c r="AV590" s="108"/>
      <c r="AW590" s="108"/>
      <c r="AX590" s="109"/>
      <c r="AY590" s="109"/>
      <c r="AZ590" s="108"/>
      <c r="BA590" s="108"/>
      <c r="BB590" s="110"/>
      <c r="BC590" s="111">
        <f t="shared" si="212"/>
        <v>-1446.7</v>
      </c>
      <c r="BJ590" s="79" t="e">
        <f>VLOOKUP(C590,BM:BO,3,FALSE)</f>
        <v>#N/A</v>
      </c>
      <c r="BM590" s="79" t="s">
        <v>541</v>
      </c>
      <c r="BN590" s="79" t="s">
        <v>1344</v>
      </c>
      <c r="BO590" s="79" t="s">
        <v>1691</v>
      </c>
      <c r="BU590" s="79" t="s">
        <v>541</v>
      </c>
      <c r="BV590" s="79" t="s">
        <v>1344</v>
      </c>
      <c r="BW590" s="79" t="s">
        <v>1691</v>
      </c>
      <c r="CH590" s="105">
        <f t="shared" si="197"/>
        <v>-2.3283064365386963E-10</v>
      </c>
    </row>
    <row r="591" spans="1:86" x14ac:dyDescent="0.3">
      <c r="A591" s="79">
        <v>1</v>
      </c>
      <c r="B591" s="112">
        <f>SUBTOTAL(9,$A$421:A591)</f>
        <v>138</v>
      </c>
      <c r="C591" s="118" t="s">
        <v>237</v>
      </c>
      <c r="D591" s="103">
        <f>E591+F591+G591+H591+I591+J591+L591+N591+P591+R591+T591+U591+V591+W591+X591+Y591+Z591+AA591+AB591+AC591+AD591+AE591</f>
        <v>12189315.52</v>
      </c>
      <c r="E591" s="120">
        <v>0</v>
      </c>
      <c r="F591" s="120">
        <v>0</v>
      </c>
      <c r="G591" s="120">
        <v>0</v>
      </c>
      <c r="H591" s="120">
        <v>0</v>
      </c>
      <c r="I591" s="120">
        <v>0</v>
      </c>
      <c r="J591" s="120">
        <v>0</v>
      </c>
      <c r="K591" s="128">
        <v>0</v>
      </c>
      <c r="L591" s="120">
        <v>0</v>
      </c>
      <c r="M591" s="103">
        <v>1446.7</v>
      </c>
      <c r="N591" s="103">
        <v>11738119.76</v>
      </c>
      <c r="O591" s="120">
        <v>0</v>
      </c>
      <c r="P591" s="120">
        <v>0</v>
      </c>
      <c r="Q591" s="103">
        <v>0</v>
      </c>
      <c r="R591" s="103">
        <v>0</v>
      </c>
      <c r="S591" s="120">
        <v>0</v>
      </c>
      <c r="T591" s="120">
        <v>0</v>
      </c>
      <c r="U591" s="120">
        <v>0</v>
      </c>
      <c r="V591" s="120">
        <v>0</v>
      </c>
      <c r="W591" s="120">
        <v>0</v>
      </c>
      <c r="X591" s="120">
        <v>0</v>
      </c>
      <c r="Y591" s="120">
        <v>0</v>
      </c>
      <c r="Z591" s="120">
        <v>0</v>
      </c>
      <c r="AA591" s="120">
        <v>0</v>
      </c>
      <c r="AB591" s="120">
        <v>0</v>
      </c>
      <c r="AC591" s="103">
        <f>ROUND(N591*2.14%,2)</f>
        <v>251195.76</v>
      </c>
      <c r="AD591" s="120">
        <v>200000</v>
      </c>
      <c r="AE591" s="120">
        <v>0</v>
      </c>
      <c r="AF591" s="93">
        <v>2024</v>
      </c>
      <c r="AG591" s="93">
        <v>2024</v>
      </c>
      <c r="AH591" s="93">
        <v>2024</v>
      </c>
      <c r="AI591" s="107"/>
      <c r="AJ591" s="107"/>
      <c r="AK591" s="107"/>
      <c r="AL591" s="107"/>
      <c r="AM591" s="108" t="s">
        <v>16957</v>
      </c>
      <c r="AN591" s="108" t="s">
        <v>16954</v>
      </c>
      <c r="AO591" s="108">
        <v>0</v>
      </c>
      <c r="AP591" s="108" t="s">
        <v>16967</v>
      </c>
      <c r="AQ591" s="108" t="s">
        <v>16974</v>
      </c>
      <c r="AR591" s="108" t="s">
        <v>16967</v>
      </c>
      <c r="AS591" s="108"/>
      <c r="AT591" s="108"/>
      <c r="AU591" s="108"/>
      <c r="AV591" s="108"/>
      <c r="AW591" s="108" t="s">
        <v>616</v>
      </c>
      <c r="AX591" s="109">
        <v>4536.71</v>
      </c>
      <c r="AY591" s="109">
        <v>1446.7</v>
      </c>
      <c r="AZ591" s="108" t="s">
        <v>2968</v>
      </c>
      <c r="BA591" s="108" t="s">
        <v>17015</v>
      </c>
      <c r="BB591" s="110"/>
      <c r="BC591" s="111">
        <f t="shared" si="212"/>
        <v>0</v>
      </c>
      <c r="BJ591" s="79" t="str">
        <f>VLOOKUP(C591,BM:BO,3,FALSE)</f>
        <v>4467.300</v>
      </c>
      <c r="BM591" s="79" t="s">
        <v>3311</v>
      </c>
      <c r="BN591" s="79" t="s">
        <v>671</v>
      </c>
      <c r="BO591" s="79" t="s">
        <v>3312</v>
      </c>
      <c r="BU591" s="79" t="s">
        <v>3311</v>
      </c>
      <c r="BV591" s="79" t="s">
        <v>671</v>
      </c>
      <c r="BW591" s="79" t="s">
        <v>3312</v>
      </c>
      <c r="CH591" s="105">
        <f t="shared" si="197"/>
        <v>-2.3283064365386963E-10</v>
      </c>
    </row>
    <row r="592" spans="1:86" x14ac:dyDescent="0.3">
      <c r="B592" s="106" t="s">
        <v>222</v>
      </c>
      <c r="C592" s="106"/>
      <c r="D592" s="102">
        <f>D593+D594</f>
        <v>23953980.800000001</v>
      </c>
      <c r="E592" s="103">
        <f t="shared" ref="E592:AE592" si="217">E593+E594</f>
        <v>0</v>
      </c>
      <c r="F592" s="103">
        <f t="shared" si="217"/>
        <v>0</v>
      </c>
      <c r="G592" s="103">
        <f t="shared" si="217"/>
        <v>0</v>
      </c>
      <c r="H592" s="103">
        <f t="shared" si="217"/>
        <v>0</v>
      </c>
      <c r="I592" s="103">
        <f t="shared" si="217"/>
        <v>0</v>
      </c>
      <c r="J592" s="103">
        <f t="shared" si="217"/>
        <v>0</v>
      </c>
      <c r="K592" s="104">
        <f t="shared" si="217"/>
        <v>0</v>
      </c>
      <c r="L592" s="103">
        <f t="shared" si="217"/>
        <v>0</v>
      </c>
      <c r="M592" s="103">
        <f t="shared" si="217"/>
        <v>2843</v>
      </c>
      <c r="N592" s="103">
        <f t="shared" si="217"/>
        <v>23080067.359999999</v>
      </c>
      <c r="O592" s="103">
        <f t="shared" si="217"/>
        <v>0</v>
      </c>
      <c r="P592" s="103">
        <f t="shared" si="217"/>
        <v>0</v>
      </c>
      <c r="Q592" s="103">
        <f t="shared" si="217"/>
        <v>0</v>
      </c>
      <c r="R592" s="103">
        <f t="shared" si="217"/>
        <v>0</v>
      </c>
      <c r="S592" s="103">
        <f t="shared" si="217"/>
        <v>0</v>
      </c>
      <c r="T592" s="103">
        <f t="shared" si="217"/>
        <v>0</v>
      </c>
      <c r="U592" s="103">
        <f t="shared" si="217"/>
        <v>0</v>
      </c>
      <c r="V592" s="103">
        <f t="shared" si="217"/>
        <v>0</v>
      </c>
      <c r="W592" s="103">
        <f t="shared" si="217"/>
        <v>0</v>
      </c>
      <c r="X592" s="103">
        <f t="shared" si="217"/>
        <v>0</v>
      </c>
      <c r="Y592" s="103">
        <f t="shared" si="217"/>
        <v>0</v>
      </c>
      <c r="Z592" s="103">
        <f t="shared" si="217"/>
        <v>0</v>
      </c>
      <c r="AA592" s="103">
        <f t="shared" si="217"/>
        <v>0</v>
      </c>
      <c r="AB592" s="103">
        <f t="shared" si="217"/>
        <v>0</v>
      </c>
      <c r="AC592" s="103">
        <f t="shared" si="217"/>
        <v>493913.44</v>
      </c>
      <c r="AD592" s="103">
        <f t="shared" si="217"/>
        <v>380000</v>
      </c>
      <c r="AE592" s="103">
        <f t="shared" si="217"/>
        <v>0</v>
      </c>
      <c r="AF592" s="93" t="s">
        <v>17029</v>
      </c>
      <c r="AG592" s="93" t="s">
        <v>17029</v>
      </c>
      <c r="AH592" s="93" t="s">
        <v>17029</v>
      </c>
      <c r="AI592" s="107"/>
      <c r="AJ592" s="107"/>
      <c r="AK592" s="107"/>
      <c r="AL592" s="107"/>
      <c r="AM592" s="108"/>
      <c r="AN592" s="108"/>
      <c r="AO592" s="108"/>
      <c r="AP592" s="108"/>
      <c r="AQ592" s="108"/>
      <c r="AR592" s="108"/>
      <c r="AS592" s="108"/>
      <c r="AT592" s="108"/>
      <c r="AU592" s="108"/>
      <c r="AV592" s="108"/>
      <c r="AW592" s="108"/>
      <c r="AX592" s="109"/>
      <c r="AY592" s="109"/>
      <c r="AZ592" s="108"/>
      <c r="BA592" s="108"/>
      <c r="BB592" s="110"/>
      <c r="BC592" s="111">
        <f t="shared" si="212"/>
        <v>-2843</v>
      </c>
      <c r="BJ592" s="79" t="e">
        <f>VLOOKUP(C592,BM:BO,3,FALSE)</f>
        <v>#N/A</v>
      </c>
      <c r="BM592" s="79" t="s">
        <v>556</v>
      </c>
      <c r="BN592" s="79" t="s">
        <v>2985</v>
      </c>
      <c r="BO592" s="79" t="s">
        <v>661</v>
      </c>
      <c r="BU592" s="79" t="s">
        <v>556</v>
      </c>
      <c r="BV592" s="79" t="s">
        <v>2985</v>
      </c>
      <c r="BW592" s="79" t="s">
        <v>661</v>
      </c>
      <c r="CH592" s="105">
        <f t="shared" si="197"/>
        <v>1.3387762010097504E-9</v>
      </c>
    </row>
    <row r="593" spans="1:86" x14ac:dyDescent="0.3">
      <c r="A593" s="79">
        <v>1</v>
      </c>
      <c r="B593" s="112">
        <f>SUBTOTAL(9,$A$421:A593)</f>
        <v>139</v>
      </c>
      <c r="C593" s="118" t="s">
        <v>238</v>
      </c>
      <c r="D593" s="103">
        <f t="shared" ref="D593:D594" si="218">E593+F593+G593+H593+I593+J593+L593+N593+P593+R593+T593+U593+V593+W593+X593+Y593+Z593+AA593+AB593+AC593+AD593+AE593</f>
        <v>18435212.800000001</v>
      </c>
      <c r="E593" s="120">
        <v>0</v>
      </c>
      <c r="F593" s="120">
        <v>0</v>
      </c>
      <c r="G593" s="120">
        <v>0</v>
      </c>
      <c r="H593" s="120">
        <v>0</v>
      </c>
      <c r="I593" s="120">
        <v>0</v>
      </c>
      <c r="J593" s="120">
        <v>0</v>
      </c>
      <c r="K593" s="128">
        <v>0</v>
      </c>
      <c r="L593" s="120">
        <v>0</v>
      </c>
      <c r="M593" s="103">
        <v>2188</v>
      </c>
      <c r="N593" s="103">
        <v>17853155.280000001</v>
      </c>
      <c r="O593" s="120">
        <v>0</v>
      </c>
      <c r="P593" s="120">
        <v>0</v>
      </c>
      <c r="Q593" s="103">
        <v>0</v>
      </c>
      <c r="R593" s="103">
        <v>0</v>
      </c>
      <c r="S593" s="120">
        <v>0</v>
      </c>
      <c r="T593" s="120">
        <v>0</v>
      </c>
      <c r="U593" s="120">
        <v>0</v>
      </c>
      <c r="V593" s="120">
        <v>0</v>
      </c>
      <c r="W593" s="120">
        <v>0</v>
      </c>
      <c r="X593" s="120">
        <v>0</v>
      </c>
      <c r="Y593" s="120">
        <v>0</v>
      </c>
      <c r="Z593" s="120">
        <v>0</v>
      </c>
      <c r="AA593" s="120">
        <v>0</v>
      </c>
      <c r="AB593" s="120">
        <v>0</v>
      </c>
      <c r="AC593" s="103">
        <f>ROUND(N593*2.14%,2)</f>
        <v>382057.52</v>
      </c>
      <c r="AD593" s="120">
        <v>200000</v>
      </c>
      <c r="AE593" s="120">
        <v>0</v>
      </c>
      <c r="AF593" s="93">
        <v>2024</v>
      </c>
      <c r="AG593" s="93">
        <v>2024</v>
      </c>
      <c r="AH593" s="93">
        <v>2024</v>
      </c>
      <c r="AI593" s="107"/>
      <c r="AJ593" s="107"/>
      <c r="AK593" s="107"/>
      <c r="AL593" s="107"/>
      <c r="AM593" s="108" t="s">
        <v>16965</v>
      </c>
      <c r="AN593" s="108" t="s">
        <v>16973</v>
      </c>
      <c r="AO593" s="108">
        <v>0</v>
      </c>
      <c r="AP593" s="108" t="s">
        <v>16961</v>
      </c>
      <c r="AQ593" s="108" t="s">
        <v>16975</v>
      </c>
      <c r="AR593" s="108" t="s">
        <v>16967</v>
      </c>
      <c r="AS593" s="108"/>
      <c r="AT593" s="108"/>
      <c r="AU593" s="108"/>
      <c r="AV593" s="108"/>
      <c r="AW593" s="108" t="s">
        <v>777</v>
      </c>
      <c r="AX593" s="109">
        <v>7124.1</v>
      </c>
      <c r="AY593" s="109">
        <v>2188</v>
      </c>
      <c r="AZ593" s="108" t="s">
        <v>2968</v>
      </c>
      <c r="BA593" s="108" t="s">
        <v>3049</v>
      </c>
      <c r="BB593" s="110"/>
      <c r="BC593" s="111">
        <f t="shared" si="212"/>
        <v>0</v>
      </c>
      <c r="BJ593" s="79" t="str">
        <f>VLOOKUP(C593,BM:BO,3,FALSE)</f>
        <v>1979.500</v>
      </c>
      <c r="BM593" s="79" t="s">
        <v>3313</v>
      </c>
      <c r="BN593" s="79" t="s">
        <v>633</v>
      </c>
      <c r="BO593" s="79" t="s">
        <v>3314</v>
      </c>
      <c r="BU593" s="79" t="s">
        <v>3313</v>
      </c>
      <c r="BV593" s="79" t="s">
        <v>633</v>
      </c>
      <c r="BW593" s="79" t="s">
        <v>3314</v>
      </c>
      <c r="CH593" s="105">
        <f t="shared" si="197"/>
        <v>-4.6566128730773926E-10</v>
      </c>
    </row>
    <row r="594" spans="1:86" x14ac:dyDescent="0.3">
      <c r="A594" s="79">
        <v>1</v>
      </c>
      <c r="B594" s="112">
        <f>SUBTOTAL(9,$A$421:A594)</f>
        <v>140</v>
      </c>
      <c r="C594" s="118" t="s">
        <v>239</v>
      </c>
      <c r="D594" s="103">
        <f t="shared" si="218"/>
        <v>5518768</v>
      </c>
      <c r="E594" s="120">
        <v>0</v>
      </c>
      <c r="F594" s="120">
        <v>0</v>
      </c>
      <c r="G594" s="120">
        <v>0</v>
      </c>
      <c r="H594" s="120">
        <v>0</v>
      </c>
      <c r="I594" s="120">
        <v>0</v>
      </c>
      <c r="J594" s="120">
        <v>0</v>
      </c>
      <c r="K594" s="128">
        <v>0</v>
      </c>
      <c r="L594" s="120">
        <v>0</v>
      </c>
      <c r="M594" s="103">
        <v>655</v>
      </c>
      <c r="N594" s="103">
        <v>5226912.08</v>
      </c>
      <c r="O594" s="120">
        <v>0</v>
      </c>
      <c r="P594" s="120">
        <v>0</v>
      </c>
      <c r="Q594" s="103">
        <v>0</v>
      </c>
      <c r="R594" s="103">
        <v>0</v>
      </c>
      <c r="S594" s="120">
        <v>0</v>
      </c>
      <c r="T594" s="120">
        <v>0</v>
      </c>
      <c r="U594" s="120">
        <v>0</v>
      </c>
      <c r="V594" s="120">
        <v>0</v>
      </c>
      <c r="W594" s="120">
        <v>0</v>
      </c>
      <c r="X594" s="120">
        <v>0</v>
      </c>
      <c r="Y594" s="120">
        <v>0</v>
      </c>
      <c r="Z594" s="120">
        <v>0</v>
      </c>
      <c r="AA594" s="120">
        <v>0</v>
      </c>
      <c r="AB594" s="120">
        <v>0</v>
      </c>
      <c r="AC594" s="103">
        <f>ROUND(N594*2.14%,2)</f>
        <v>111855.92</v>
      </c>
      <c r="AD594" s="103">
        <v>180000</v>
      </c>
      <c r="AE594" s="120">
        <v>0</v>
      </c>
      <c r="AF594" s="93">
        <v>2024</v>
      </c>
      <c r="AG594" s="93">
        <v>2024</v>
      </c>
      <c r="AH594" s="93">
        <v>2024</v>
      </c>
      <c r="AI594" s="107"/>
      <c r="AJ594" s="107"/>
      <c r="AK594" s="107"/>
      <c r="AL594" s="107"/>
      <c r="AM594" s="108" t="s">
        <v>16963</v>
      </c>
      <c r="AN594" s="108" t="s">
        <v>16977</v>
      </c>
      <c r="AO594" s="108">
        <v>0</v>
      </c>
      <c r="AP594" s="108" t="s">
        <v>16953</v>
      </c>
      <c r="AQ594" s="108" t="s">
        <v>16969</v>
      </c>
      <c r="AR594" s="108">
        <v>0</v>
      </c>
      <c r="AS594" s="108"/>
      <c r="AT594" s="108"/>
      <c r="AU594" s="108"/>
      <c r="AV594" s="108"/>
      <c r="AW594" s="108" t="s">
        <v>668</v>
      </c>
      <c r="AX594" s="109">
        <v>659.8</v>
      </c>
      <c r="AY594" s="109">
        <v>655</v>
      </c>
      <c r="AZ594" s="108" t="s">
        <v>2968</v>
      </c>
      <c r="BA594" s="108" t="s">
        <v>17015</v>
      </c>
      <c r="BB594" s="110"/>
      <c r="BC594" s="111">
        <f t="shared" si="212"/>
        <v>0</v>
      </c>
      <c r="BJ594" s="79" t="str">
        <f>VLOOKUP(C594,BM:BO,3,FALSE)</f>
        <v>676.860</v>
      </c>
      <c r="BM594" s="79" t="s">
        <v>3315</v>
      </c>
      <c r="BN594" s="79" t="s">
        <v>2985</v>
      </c>
      <c r="BO594" s="79" t="s">
        <v>3317</v>
      </c>
      <c r="BU594" s="79" t="s">
        <v>3315</v>
      </c>
      <c r="BV594" s="79" t="s">
        <v>2985</v>
      </c>
      <c r="BW594" s="79" t="s">
        <v>3317</v>
      </c>
      <c r="CH594" s="105">
        <f t="shared" si="197"/>
        <v>-5.8207660913467407E-11</v>
      </c>
    </row>
    <row r="595" spans="1:86" x14ac:dyDescent="0.3">
      <c r="B595" s="106" t="s">
        <v>364</v>
      </c>
      <c r="C595" s="106"/>
      <c r="D595" s="102">
        <f>D596</f>
        <v>9232207</v>
      </c>
      <c r="E595" s="103">
        <f t="shared" ref="E595:AE595" si="219">E596</f>
        <v>0</v>
      </c>
      <c r="F595" s="103">
        <f t="shared" si="219"/>
        <v>0</v>
      </c>
      <c r="G595" s="103">
        <f t="shared" si="219"/>
        <v>0</v>
      </c>
      <c r="H595" s="103">
        <f t="shared" si="219"/>
        <v>0</v>
      </c>
      <c r="I595" s="103">
        <f t="shared" si="219"/>
        <v>0</v>
      </c>
      <c r="J595" s="103">
        <f t="shared" si="219"/>
        <v>0</v>
      </c>
      <c r="K595" s="104">
        <f t="shared" si="219"/>
        <v>0</v>
      </c>
      <c r="L595" s="103">
        <f t="shared" si="219"/>
        <v>0</v>
      </c>
      <c r="M595" s="103">
        <f t="shared" si="219"/>
        <v>995</v>
      </c>
      <c r="N595" s="103">
        <f t="shared" si="219"/>
        <v>8862548.4600000009</v>
      </c>
      <c r="O595" s="103">
        <f t="shared" si="219"/>
        <v>0</v>
      </c>
      <c r="P595" s="103">
        <f t="shared" si="219"/>
        <v>0</v>
      </c>
      <c r="Q595" s="103">
        <f t="shared" si="219"/>
        <v>0</v>
      </c>
      <c r="R595" s="103">
        <f t="shared" si="219"/>
        <v>0</v>
      </c>
      <c r="S595" s="103">
        <f t="shared" si="219"/>
        <v>0</v>
      </c>
      <c r="T595" s="103">
        <f t="shared" si="219"/>
        <v>0</v>
      </c>
      <c r="U595" s="103">
        <f t="shared" si="219"/>
        <v>0</v>
      </c>
      <c r="V595" s="103">
        <f t="shared" si="219"/>
        <v>0</v>
      </c>
      <c r="W595" s="103">
        <f t="shared" si="219"/>
        <v>0</v>
      </c>
      <c r="X595" s="103">
        <f t="shared" si="219"/>
        <v>0</v>
      </c>
      <c r="Y595" s="103">
        <f t="shared" si="219"/>
        <v>0</v>
      </c>
      <c r="Z595" s="103">
        <f t="shared" si="219"/>
        <v>0</v>
      </c>
      <c r="AA595" s="103">
        <f t="shared" si="219"/>
        <v>0</v>
      </c>
      <c r="AB595" s="103">
        <f t="shared" si="219"/>
        <v>0</v>
      </c>
      <c r="AC595" s="103">
        <f t="shared" si="219"/>
        <v>189658.54</v>
      </c>
      <c r="AD595" s="103">
        <f t="shared" si="219"/>
        <v>180000</v>
      </c>
      <c r="AE595" s="103">
        <f t="shared" si="219"/>
        <v>0</v>
      </c>
      <c r="AF595" s="93" t="s">
        <v>17029</v>
      </c>
      <c r="AG595" s="93" t="s">
        <v>17029</v>
      </c>
      <c r="AH595" s="93" t="s">
        <v>17029</v>
      </c>
      <c r="AI595" s="107"/>
      <c r="AJ595" s="107"/>
      <c r="AK595" s="107"/>
      <c r="AL595" s="107"/>
      <c r="AM595" s="108"/>
      <c r="AN595" s="108"/>
      <c r="AO595" s="108"/>
      <c r="AP595" s="108"/>
      <c r="AQ595" s="108"/>
      <c r="AR595" s="108"/>
      <c r="AS595" s="108"/>
      <c r="AT595" s="108"/>
      <c r="AU595" s="108"/>
      <c r="AV595" s="108"/>
      <c r="AW595" s="108"/>
      <c r="AX595" s="109"/>
      <c r="AY595" s="109"/>
      <c r="AZ595" s="108"/>
      <c r="BA595" s="108"/>
      <c r="BB595" s="110"/>
      <c r="BC595" s="111">
        <f t="shared" si="212"/>
        <v>-995</v>
      </c>
      <c r="BJ595" s="79" t="e">
        <f>VLOOKUP(C595,BM:BO,3,FALSE)</f>
        <v>#N/A</v>
      </c>
      <c r="BM595" s="79" t="s">
        <v>3546</v>
      </c>
      <c r="BN595" s="79" t="s">
        <v>2985</v>
      </c>
      <c r="BO595" s="79" t="s">
        <v>2985</v>
      </c>
      <c r="BU595" s="79" t="s">
        <v>3546</v>
      </c>
      <c r="BV595" s="79" t="s">
        <v>2985</v>
      </c>
      <c r="BW595" s="79" t="s">
        <v>2985</v>
      </c>
      <c r="CH595" s="105">
        <f t="shared" si="197"/>
        <v>-9.0221874415874481E-10</v>
      </c>
    </row>
    <row r="596" spans="1:86" x14ac:dyDescent="0.3">
      <c r="A596" s="79">
        <v>1</v>
      </c>
      <c r="B596" s="112">
        <f>SUBTOTAL(9,$A$421:A596)</f>
        <v>141</v>
      </c>
      <c r="C596" s="118" t="s">
        <v>369</v>
      </c>
      <c r="D596" s="103">
        <f>E596+F596+G596+H596+I596+J596+L596+N596+P596+R596+T596+U596+V596+W596+X596+Y596+Z596+AA596+AB596+AC596+AD596+AE596</f>
        <v>9232207</v>
      </c>
      <c r="E596" s="120">
        <v>0</v>
      </c>
      <c r="F596" s="120">
        <v>0</v>
      </c>
      <c r="G596" s="120">
        <v>0</v>
      </c>
      <c r="H596" s="120">
        <v>0</v>
      </c>
      <c r="I596" s="120">
        <v>0</v>
      </c>
      <c r="J596" s="120">
        <v>0</v>
      </c>
      <c r="K596" s="128">
        <v>0</v>
      </c>
      <c r="L596" s="120">
        <v>0</v>
      </c>
      <c r="M596" s="103">
        <v>995</v>
      </c>
      <c r="N596" s="103">
        <v>8862548.4600000009</v>
      </c>
      <c r="O596" s="120">
        <v>0</v>
      </c>
      <c r="P596" s="120">
        <v>0</v>
      </c>
      <c r="Q596" s="120">
        <v>0</v>
      </c>
      <c r="R596" s="120">
        <v>0</v>
      </c>
      <c r="S596" s="120">
        <v>0</v>
      </c>
      <c r="T596" s="120">
        <v>0</v>
      </c>
      <c r="U596" s="120">
        <v>0</v>
      </c>
      <c r="V596" s="120">
        <v>0</v>
      </c>
      <c r="W596" s="120">
        <v>0</v>
      </c>
      <c r="X596" s="120">
        <v>0</v>
      </c>
      <c r="Y596" s="120">
        <v>0</v>
      </c>
      <c r="Z596" s="120">
        <v>0</v>
      </c>
      <c r="AA596" s="120">
        <v>0</v>
      </c>
      <c r="AB596" s="120">
        <v>0</v>
      </c>
      <c r="AC596" s="103">
        <f>ROUND(N596*2.14%,2)</f>
        <v>189658.54</v>
      </c>
      <c r="AD596" s="103">
        <v>180000</v>
      </c>
      <c r="AE596" s="120">
        <v>0</v>
      </c>
      <c r="AF596" s="93">
        <v>2024</v>
      </c>
      <c r="AG596" s="93">
        <v>2024</v>
      </c>
      <c r="AH596" s="93">
        <v>2024</v>
      </c>
      <c r="AI596" s="107"/>
      <c r="AJ596" s="107"/>
      <c r="AK596" s="107"/>
      <c r="AL596" s="107"/>
      <c r="AM596" s="108" t="s">
        <v>16957</v>
      </c>
      <c r="AN596" s="108" t="s">
        <v>16962</v>
      </c>
      <c r="AO596" s="108">
        <v>0</v>
      </c>
      <c r="AP596" s="108" t="s">
        <v>16967</v>
      </c>
      <c r="AQ596" s="108" t="s">
        <v>16967</v>
      </c>
      <c r="AR596" s="108" t="s">
        <v>16960</v>
      </c>
      <c r="AS596" s="108"/>
      <c r="AT596" s="108"/>
      <c r="AU596" s="108"/>
      <c r="AV596" s="108"/>
      <c r="AW596" s="108" t="s">
        <v>659</v>
      </c>
      <c r="AX596" s="109">
        <v>974.7</v>
      </c>
      <c r="AY596" s="109">
        <v>995</v>
      </c>
      <c r="AZ596" s="108" t="s">
        <v>2968</v>
      </c>
      <c r="BA596" s="108" t="s">
        <v>17015</v>
      </c>
      <c r="BB596" s="110"/>
      <c r="BC596" s="111">
        <f t="shared" si="212"/>
        <v>0</v>
      </c>
      <c r="BJ596" s="79" t="str">
        <f>VLOOKUP(C596,BM:BO,3,FALSE)</f>
        <v>нет данных</v>
      </c>
      <c r="BM596" s="79" t="s">
        <v>3547</v>
      </c>
      <c r="BN596" s="79" t="s">
        <v>2985</v>
      </c>
      <c r="BO596" s="79" t="s">
        <v>2985</v>
      </c>
      <c r="BU596" s="79" t="s">
        <v>3547</v>
      </c>
      <c r="BV596" s="79" t="s">
        <v>2985</v>
      </c>
      <c r="BW596" s="79" t="s">
        <v>2985</v>
      </c>
      <c r="CH596" s="105">
        <f t="shared" si="197"/>
        <v>-9.0221874415874481E-10</v>
      </c>
    </row>
    <row r="597" spans="1:86" x14ac:dyDescent="0.3">
      <c r="B597" s="106" t="s">
        <v>269</v>
      </c>
      <c r="C597" s="106"/>
      <c r="D597" s="102">
        <f>D598+D599</f>
        <v>6706777.5999999996</v>
      </c>
      <c r="E597" s="103">
        <f t="shared" ref="E597:AE597" si="220">E598+E599</f>
        <v>0</v>
      </c>
      <c r="F597" s="103">
        <f t="shared" si="220"/>
        <v>0</v>
      </c>
      <c r="G597" s="103">
        <f t="shared" si="220"/>
        <v>0</v>
      </c>
      <c r="H597" s="103">
        <f t="shared" si="220"/>
        <v>0</v>
      </c>
      <c r="I597" s="103">
        <f t="shared" si="220"/>
        <v>0</v>
      </c>
      <c r="J597" s="103">
        <f t="shared" si="220"/>
        <v>0</v>
      </c>
      <c r="K597" s="104">
        <f t="shared" si="220"/>
        <v>0</v>
      </c>
      <c r="L597" s="103">
        <f t="shared" si="220"/>
        <v>0</v>
      </c>
      <c r="M597" s="103">
        <f t="shared" si="220"/>
        <v>796</v>
      </c>
      <c r="N597" s="103">
        <f t="shared" si="220"/>
        <v>6272545.1399999997</v>
      </c>
      <c r="O597" s="103">
        <f t="shared" si="220"/>
        <v>0</v>
      </c>
      <c r="P597" s="103">
        <f t="shared" si="220"/>
        <v>0</v>
      </c>
      <c r="Q597" s="103">
        <f t="shared" si="220"/>
        <v>0</v>
      </c>
      <c r="R597" s="103">
        <f t="shared" si="220"/>
        <v>0</v>
      </c>
      <c r="S597" s="103">
        <f t="shared" si="220"/>
        <v>0</v>
      </c>
      <c r="T597" s="103">
        <f t="shared" si="220"/>
        <v>0</v>
      </c>
      <c r="U597" s="103">
        <f t="shared" si="220"/>
        <v>0</v>
      </c>
      <c r="V597" s="103">
        <f t="shared" si="220"/>
        <v>0</v>
      </c>
      <c r="W597" s="103">
        <f t="shared" si="220"/>
        <v>0</v>
      </c>
      <c r="X597" s="103">
        <f t="shared" si="220"/>
        <v>0</v>
      </c>
      <c r="Y597" s="103">
        <f t="shared" si="220"/>
        <v>0</v>
      </c>
      <c r="Z597" s="103">
        <f t="shared" si="220"/>
        <v>0</v>
      </c>
      <c r="AA597" s="103">
        <f t="shared" si="220"/>
        <v>0</v>
      </c>
      <c r="AB597" s="103">
        <f t="shared" si="220"/>
        <v>0</v>
      </c>
      <c r="AC597" s="103">
        <f t="shared" si="220"/>
        <v>134232.46</v>
      </c>
      <c r="AD597" s="103">
        <f t="shared" si="220"/>
        <v>300000</v>
      </c>
      <c r="AE597" s="103">
        <f t="shared" si="220"/>
        <v>0</v>
      </c>
      <c r="AF597" s="93" t="s">
        <v>17029</v>
      </c>
      <c r="AG597" s="93" t="s">
        <v>17029</v>
      </c>
      <c r="AH597" s="93" t="s">
        <v>17029</v>
      </c>
      <c r="AI597" s="107"/>
      <c r="AJ597" s="107"/>
      <c r="AK597" s="107"/>
      <c r="AL597" s="107"/>
      <c r="AM597" s="108"/>
      <c r="AN597" s="108"/>
      <c r="AO597" s="108"/>
      <c r="AP597" s="108"/>
      <c r="AQ597" s="108"/>
      <c r="AR597" s="108"/>
      <c r="AS597" s="108"/>
      <c r="AT597" s="108"/>
      <c r="AU597" s="108"/>
      <c r="AV597" s="108"/>
      <c r="AW597" s="108"/>
      <c r="AX597" s="109"/>
      <c r="AY597" s="109"/>
      <c r="AZ597" s="108"/>
      <c r="BA597" s="108"/>
      <c r="BB597" s="110"/>
      <c r="BC597" s="111">
        <f t="shared" si="212"/>
        <v>-796</v>
      </c>
      <c r="BJ597" s="79" t="e">
        <f>VLOOKUP(C597,BM:BO,3,FALSE)</f>
        <v>#N/A</v>
      </c>
      <c r="BM597" s="79" t="s">
        <v>3374</v>
      </c>
      <c r="BN597" s="79" t="s">
        <v>2985</v>
      </c>
      <c r="BO597" s="79" t="s">
        <v>3016</v>
      </c>
      <c r="BU597" s="79" t="s">
        <v>3374</v>
      </c>
      <c r="BV597" s="79" t="s">
        <v>2985</v>
      </c>
      <c r="BW597" s="79" t="s">
        <v>3016</v>
      </c>
      <c r="CH597" s="105">
        <f t="shared" si="197"/>
        <v>0</v>
      </c>
    </row>
    <row r="598" spans="1:86" x14ac:dyDescent="0.3">
      <c r="A598" s="79">
        <v>1</v>
      </c>
      <c r="B598" s="112">
        <f>SUBTOTAL(9,$A$421:A598)</f>
        <v>142</v>
      </c>
      <c r="C598" s="118" t="s">
        <v>273</v>
      </c>
      <c r="D598" s="103">
        <f t="shared" ref="D598:D599" si="221">E598+F598+G598+H598+I598+J598+L598+N598+P598+R598+T598+U598+V598+W598+X598+Y598+Z598+AA598+AB598+AC598+AD598+AE598</f>
        <v>3353388.8</v>
      </c>
      <c r="E598" s="120">
        <v>0</v>
      </c>
      <c r="F598" s="120">
        <v>0</v>
      </c>
      <c r="G598" s="120">
        <v>0</v>
      </c>
      <c r="H598" s="120">
        <v>0</v>
      </c>
      <c r="I598" s="120">
        <v>0</v>
      </c>
      <c r="J598" s="120">
        <v>0</v>
      </c>
      <c r="K598" s="128">
        <v>0</v>
      </c>
      <c r="L598" s="120">
        <v>0</v>
      </c>
      <c r="M598" s="103">
        <v>398</v>
      </c>
      <c r="N598" s="103">
        <v>3136272.57</v>
      </c>
      <c r="O598" s="120">
        <v>0</v>
      </c>
      <c r="P598" s="120">
        <v>0</v>
      </c>
      <c r="Q598" s="103">
        <v>0</v>
      </c>
      <c r="R598" s="103">
        <v>0</v>
      </c>
      <c r="S598" s="120">
        <v>0</v>
      </c>
      <c r="T598" s="120">
        <v>0</v>
      </c>
      <c r="U598" s="120">
        <v>0</v>
      </c>
      <c r="V598" s="120">
        <v>0</v>
      </c>
      <c r="W598" s="120">
        <v>0</v>
      </c>
      <c r="X598" s="120">
        <v>0</v>
      </c>
      <c r="Y598" s="120">
        <v>0</v>
      </c>
      <c r="Z598" s="120">
        <v>0</v>
      </c>
      <c r="AA598" s="120">
        <v>0</v>
      </c>
      <c r="AB598" s="120">
        <v>0</v>
      </c>
      <c r="AC598" s="103">
        <f>ROUND(N598*2.14%,2)</f>
        <v>67116.23</v>
      </c>
      <c r="AD598" s="103">
        <v>150000</v>
      </c>
      <c r="AE598" s="120">
        <v>0</v>
      </c>
      <c r="AF598" s="93">
        <v>2024</v>
      </c>
      <c r="AG598" s="93">
        <v>2024</v>
      </c>
      <c r="AH598" s="93">
        <v>2024</v>
      </c>
      <c r="AI598" s="107"/>
      <c r="AJ598" s="107"/>
      <c r="AK598" s="107"/>
      <c r="AL598" s="107"/>
      <c r="AM598" s="108" t="s">
        <v>16957</v>
      </c>
      <c r="AN598" s="108" t="s">
        <v>16959</v>
      </c>
      <c r="AO598" s="108">
        <v>0</v>
      </c>
      <c r="AP598" s="108" t="s">
        <v>16967</v>
      </c>
      <c r="AQ598" s="108" t="s">
        <v>16955</v>
      </c>
      <c r="AR598" s="108" t="s">
        <v>16967</v>
      </c>
      <c r="AS598" s="108"/>
      <c r="AT598" s="108"/>
      <c r="AU598" s="108"/>
      <c r="AV598" s="108"/>
      <c r="AW598" s="108" t="s">
        <v>785</v>
      </c>
      <c r="AX598" s="109">
        <v>778.3</v>
      </c>
      <c r="AY598" s="109">
        <v>344</v>
      </c>
      <c r="AZ598" s="108" t="s">
        <v>2968</v>
      </c>
      <c r="BA598" s="108" t="s">
        <v>17015</v>
      </c>
      <c r="BB598" s="110"/>
      <c r="BC598" s="111">
        <f t="shared" si="212"/>
        <v>-54</v>
      </c>
      <c r="BJ598" s="79" t="str">
        <f>VLOOKUP(C598,BM:BO,3,FALSE)</f>
        <v>нет данных</v>
      </c>
      <c r="BM598" s="79" t="s">
        <v>3375</v>
      </c>
      <c r="BN598" s="79" t="s">
        <v>665</v>
      </c>
      <c r="BO598" s="79" t="s">
        <v>3376</v>
      </c>
      <c r="BU598" s="79" t="s">
        <v>3375</v>
      </c>
      <c r="BV598" s="79" t="s">
        <v>665</v>
      </c>
      <c r="BW598" s="79" t="s">
        <v>3376</v>
      </c>
      <c r="CH598" s="105">
        <f t="shared" si="197"/>
        <v>0</v>
      </c>
    </row>
    <row r="599" spans="1:86" x14ac:dyDescent="0.3">
      <c r="A599" s="79">
        <v>1</v>
      </c>
      <c r="B599" s="112">
        <f>SUBTOTAL(9,$A$421:A599)</f>
        <v>143</v>
      </c>
      <c r="C599" s="118" t="s">
        <v>272</v>
      </c>
      <c r="D599" s="103">
        <f t="shared" si="221"/>
        <v>3353388.8</v>
      </c>
      <c r="E599" s="120">
        <v>0</v>
      </c>
      <c r="F599" s="120">
        <v>0</v>
      </c>
      <c r="G599" s="120">
        <v>0</v>
      </c>
      <c r="H599" s="120">
        <v>0</v>
      </c>
      <c r="I599" s="120">
        <v>0</v>
      </c>
      <c r="J599" s="120">
        <v>0</v>
      </c>
      <c r="K599" s="128">
        <v>0</v>
      </c>
      <c r="L599" s="120">
        <v>0</v>
      </c>
      <c r="M599" s="103">
        <v>398</v>
      </c>
      <c r="N599" s="103">
        <v>3136272.57</v>
      </c>
      <c r="O599" s="120">
        <v>0</v>
      </c>
      <c r="P599" s="120">
        <v>0</v>
      </c>
      <c r="Q599" s="120">
        <v>0</v>
      </c>
      <c r="R599" s="120">
        <v>0</v>
      </c>
      <c r="S599" s="120">
        <v>0</v>
      </c>
      <c r="T599" s="120">
        <v>0</v>
      </c>
      <c r="U599" s="120">
        <v>0</v>
      </c>
      <c r="V599" s="120">
        <v>0</v>
      </c>
      <c r="W599" s="120">
        <v>0</v>
      </c>
      <c r="X599" s="120">
        <v>0</v>
      </c>
      <c r="Y599" s="120">
        <v>0</v>
      </c>
      <c r="Z599" s="120">
        <v>0</v>
      </c>
      <c r="AA599" s="120">
        <v>0</v>
      </c>
      <c r="AB599" s="120">
        <v>0</v>
      </c>
      <c r="AC599" s="103">
        <f>ROUND(N599*2.14%,2)</f>
        <v>67116.23</v>
      </c>
      <c r="AD599" s="103">
        <v>150000</v>
      </c>
      <c r="AE599" s="120">
        <v>0</v>
      </c>
      <c r="AF599" s="93">
        <v>2024</v>
      </c>
      <c r="AG599" s="93">
        <v>2024</v>
      </c>
      <c r="AH599" s="93">
        <v>2024</v>
      </c>
      <c r="AI599" s="107"/>
      <c r="AJ599" s="107"/>
      <c r="AK599" s="107"/>
      <c r="AL599" s="107"/>
      <c r="AM599" s="108" t="s">
        <v>16970</v>
      </c>
      <c r="AN599" s="108" t="s">
        <v>16959</v>
      </c>
      <c r="AO599" s="108">
        <v>0</v>
      </c>
      <c r="AP599" s="108" t="s">
        <v>16967</v>
      </c>
      <c r="AQ599" s="108" t="s">
        <v>16955</v>
      </c>
      <c r="AR599" s="108" t="s">
        <v>16967</v>
      </c>
      <c r="AS599" s="108"/>
      <c r="AT599" s="108"/>
      <c r="AU599" s="108"/>
      <c r="AV599" s="108"/>
      <c r="AW599" s="108" t="s">
        <v>785</v>
      </c>
      <c r="AX599" s="109">
        <v>779.9</v>
      </c>
      <c r="AY599" s="109">
        <v>344</v>
      </c>
      <c r="AZ599" s="108" t="s">
        <v>2968</v>
      </c>
      <c r="BA599" s="108" t="s">
        <v>17015</v>
      </c>
      <c r="BB599" s="110"/>
      <c r="BC599" s="111">
        <f t="shared" si="212"/>
        <v>-54</v>
      </c>
      <c r="BJ599" s="79" t="str">
        <f>VLOOKUP(C599,BM:BO,3,FALSE)</f>
        <v>нет данных</v>
      </c>
      <c r="BM599" s="79" t="s">
        <v>672</v>
      </c>
      <c r="BN599" s="79" t="s">
        <v>717</v>
      </c>
      <c r="BO599" s="79" t="s">
        <v>3377</v>
      </c>
      <c r="BU599" s="79" t="s">
        <v>672</v>
      </c>
      <c r="BV599" s="79" t="s">
        <v>717</v>
      </c>
      <c r="BW599" s="79" t="s">
        <v>3377</v>
      </c>
      <c r="CH599" s="105">
        <f t="shared" si="197"/>
        <v>0</v>
      </c>
    </row>
    <row r="600" spans="1:86" x14ac:dyDescent="0.3">
      <c r="B600" s="106" t="s">
        <v>270</v>
      </c>
      <c r="C600" s="106"/>
      <c r="D600" s="102">
        <f>D601</f>
        <v>6420307.1999999993</v>
      </c>
      <c r="E600" s="103">
        <f t="shared" ref="E600:AE600" si="222">E601</f>
        <v>0</v>
      </c>
      <c r="F600" s="103">
        <f t="shared" si="222"/>
        <v>0</v>
      </c>
      <c r="G600" s="103">
        <f t="shared" si="222"/>
        <v>0</v>
      </c>
      <c r="H600" s="103">
        <f t="shared" si="222"/>
        <v>0</v>
      </c>
      <c r="I600" s="103">
        <f t="shared" si="222"/>
        <v>0</v>
      </c>
      <c r="J600" s="103">
        <f t="shared" si="222"/>
        <v>0</v>
      </c>
      <c r="K600" s="104">
        <f t="shared" si="222"/>
        <v>0</v>
      </c>
      <c r="L600" s="103">
        <f t="shared" si="222"/>
        <v>0</v>
      </c>
      <c r="M600" s="103">
        <f t="shared" si="222"/>
        <v>0</v>
      </c>
      <c r="N600" s="103">
        <f t="shared" si="222"/>
        <v>0</v>
      </c>
      <c r="O600" s="103">
        <f t="shared" si="222"/>
        <v>0</v>
      </c>
      <c r="P600" s="103">
        <f t="shared" si="222"/>
        <v>0</v>
      </c>
      <c r="Q600" s="103">
        <f t="shared" si="222"/>
        <v>0</v>
      </c>
      <c r="R600" s="103">
        <f t="shared" si="222"/>
        <v>0</v>
      </c>
      <c r="S600" s="103">
        <f t="shared" si="222"/>
        <v>84</v>
      </c>
      <c r="T600" s="103">
        <f t="shared" si="222"/>
        <v>6109562.5599999996</v>
      </c>
      <c r="U600" s="103">
        <f t="shared" si="222"/>
        <v>0</v>
      </c>
      <c r="V600" s="103">
        <f t="shared" si="222"/>
        <v>0</v>
      </c>
      <c r="W600" s="103">
        <f t="shared" si="222"/>
        <v>0</v>
      </c>
      <c r="X600" s="103">
        <f t="shared" si="222"/>
        <v>0</v>
      </c>
      <c r="Y600" s="103">
        <f t="shared" si="222"/>
        <v>0</v>
      </c>
      <c r="Z600" s="103">
        <f t="shared" si="222"/>
        <v>0</v>
      </c>
      <c r="AA600" s="103">
        <f t="shared" si="222"/>
        <v>0</v>
      </c>
      <c r="AB600" s="103">
        <f t="shared" si="222"/>
        <v>0</v>
      </c>
      <c r="AC600" s="103">
        <f t="shared" si="222"/>
        <v>130744.64</v>
      </c>
      <c r="AD600" s="103">
        <f t="shared" si="222"/>
        <v>180000</v>
      </c>
      <c r="AE600" s="103">
        <f t="shared" si="222"/>
        <v>0</v>
      </c>
      <c r="AF600" s="93" t="s">
        <v>17029</v>
      </c>
      <c r="AG600" s="93" t="s">
        <v>17029</v>
      </c>
      <c r="AH600" s="93" t="s">
        <v>17029</v>
      </c>
      <c r="AI600" s="107"/>
      <c r="AJ600" s="107"/>
      <c r="AK600" s="107"/>
      <c r="AL600" s="107"/>
      <c r="AM600" s="108"/>
      <c r="AN600" s="108"/>
      <c r="AO600" s="108"/>
      <c r="AP600" s="108"/>
      <c r="AQ600" s="108"/>
      <c r="AR600" s="108"/>
      <c r="AS600" s="108"/>
      <c r="AT600" s="108"/>
      <c r="AU600" s="108"/>
      <c r="AV600" s="108"/>
      <c r="AW600" s="108"/>
      <c r="AX600" s="109"/>
      <c r="AY600" s="109"/>
      <c r="AZ600" s="108"/>
      <c r="BA600" s="108"/>
      <c r="BB600" s="110"/>
      <c r="BC600" s="111">
        <f t="shared" si="212"/>
        <v>0</v>
      </c>
      <c r="BJ600" s="79" t="e">
        <f>VLOOKUP(C600,BM:BO,3,FALSE)</f>
        <v>#N/A</v>
      </c>
      <c r="BM600" s="79" t="s">
        <v>673</v>
      </c>
      <c r="BN600" s="79" t="s">
        <v>1271</v>
      </c>
      <c r="BO600" s="79" t="s">
        <v>3378</v>
      </c>
      <c r="BU600" s="79" t="s">
        <v>673</v>
      </c>
      <c r="BV600" s="79" t="s">
        <v>1271</v>
      </c>
      <c r="BW600" s="79" t="s">
        <v>3378</v>
      </c>
      <c r="CH600" s="105">
        <f t="shared" si="197"/>
        <v>-3.4924596548080444E-10</v>
      </c>
    </row>
    <row r="601" spans="1:86" x14ac:dyDescent="0.3">
      <c r="A601" s="79">
        <v>1</v>
      </c>
      <c r="B601" s="112">
        <f>SUBTOTAL(9,$A$421:A601)</f>
        <v>144</v>
      </c>
      <c r="C601" s="118" t="s">
        <v>15561</v>
      </c>
      <c r="D601" s="103">
        <f>E601+F601+G601+H601+I601+J601+L601+N601+P601+R601+T601+U601+V601+W601+X601+Y601+Z601+AA601+AB601+AC601+AD601+AE601</f>
        <v>6420307.1999999993</v>
      </c>
      <c r="E601" s="120">
        <v>0</v>
      </c>
      <c r="F601" s="120">
        <v>0</v>
      </c>
      <c r="G601" s="120">
        <v>0</v>
      </c>
      <c r="H601" s="120">
        <v>0</v>
      </c>
      <c r="I601" s="120">
        <v>0</v>
      </c>
      <c r="J601" s="120">
        <v>0</v>
      </c>
      <c r="K601" s="128">
        <v>0</v>
      </c>
      <c r="L601" s="120">
        <v>0</v>
      </c>
      <c r="M601" s="103">
        <v>0</v>
      </c>
      <c r="N601" s="120">
        <v>0</v>
      </c>
      <c r="O601" s="120">
        <v>0</v>
      </c>
      <c r="P601" s="120">
        <v>0</v>
      </c>
      <c r="Q601" s="120">
        <v>0</v>
      </c>
      <c r="R601" s="120">
        <v>0</v>
      </c>
      <c r="S601" s="120">
        <v>84</v>
      </c>
      <c r="T601" s="103">
        <v>6109562.5599999996</v>
      </c>
      <c r="U601" s="120">
        <v>0</v>
      </c>
      <c r="V601" s="120">
        <v>0</v>
      </c>
      <c r="W601" s="120">
        <v>0</v>
      </c>
      <c r="X601" s="120">
        <v>0</v>
      </c>
      <c r="Y601" s="120">
        <v>0</v>
      </c>
      <c r="Z601" s="120">
        <v>0</v>
      </c>
      <c r="AA601" s="120">
        <v>0</v>
      </c>
      <c r="AB601" s="120">
        <v>0</v>
      </c>
      <c r="AC601" s="103">
        <f>ROUND(T601*2.14%,2)</f>
        <v>130744.64</v>
      </c>
      <c r="AD601" s="103">
        <v>180000</v>
      </c>
      <c r="AE601" s="120">
        <v>0</v>
      </c>
      <c r="AF601" s="93">
        <v>2024</v>
      </c>
      <c r="AG601" s="93">
        <v>2024</v>
      </c>
      <c r="AH601" s="93">
        <v>2024</v>
      </c>
      <c r="AI601" s="107"/>
      <c r="AJ601" s="107"/>
      <c r="AK601" s="107"/>
      <c r="AL601" s="107"/>
      <c r="AM601" s="108" t="s">
        <v>16961</v>
      </c>
      <c r="AN601" s="108" t="s">
        <v>16954</v>
      </c>
      <c r="AO601" s="108"/>
      <c r="AP601" s="108" t="s">
        <v>16960</v>
      </c>
      <c r="AQ601" s="108" t="s">
        <v>16957</v>
      </c>
      <c r="AR601" s="108" t="s">
        <v>16967</v>
      </c>
      <c r="AS601" s="108"/>
      <c r="AT601" s="108"/>
      <c r="AU601" s="108"/>
      <c r="AV601" s="108"/>
      <c r="AW601" s="108">
        <v>1980</v>
      </c>
      <c r="AX601" s="109">
        <v>378.6</v>
      </c>
      <c r="AY601" s="109">
        <v>459.2</v>
      </c>
      <c r="AZ601" s="108" t="s">
        <v>2968</v>
      </c>
      <c r="BA601" s="108" t="s">
        <v>17015</v>
      </c>
      <c r="BB601" s="110"/>
      <c r="BC601" s="111">
        <f t="shared" si="212"/>
        <v>459.2</v>
      </c>
      <c r="BJ601" s="79" t="str">
        <f>VLOOKUP(C601,BM:BO,3,FALSE)</f>
        <v>397.100</v>
      </c>
      <c r="BM601" s="79" t="s">
        <v>3380</v>
      </c>
      <c r="BN601" s="79" t="s">
        <v>2985</v>
      </c>
      <c r="BO601" s="79" t="s">
        <v>2985</v>
      </c>
      <c r="BU601" s="79" t="s">
        <v>3380</v>
      </c>
      <c r="BV601" s="79" t="s">
        <v>2985</v>
      </c>
      <c r="BW601" s="79" t="s">
        <v>2985</v>
      </c>
      <c r="CH601" s="105">
        <f t="shared" si="197"/>
        <v>-3.4924596548080444E-10</v>
      </c>
    </row>
    <row r="602" spans="1:86" x14ac:dyDescent="0.3">
      <c r="B602" s="106" t="s">
        <v>271</v>
      </c>
      <c r="C602" s="106"/>
      <c r="D602" s="102">
        <f>D603</f>
        <v>5720982.3999999994</v>
      </c>
      <c r="E602" s="103">
        <f t="shared" ref="E602:AE602" si="223">E603</f>
        <v>0</v>
      </c>
      <c r="F602" s="103">
        <f t="shared" si="223"/>
        <v>0</v>
      </c>
      <c r="G602" s="103">
        <f t="shared" si="223"/>
        <v>0</v>
      </c>
      <c r="H602" s="103">
        <f t="shared" si="223"/>
        <v>0</v>
      </c>
      <c r="I602" s="103">
        <f t="shared" si="223"/>
        <v>0</v>
      </c>
      <c r="J602" s="103">
        <f t="shared" si="223"/>
        <v>0</v>
      </c>
      <c r="K602" s="104">
        <f t="shared" si="223"/>
        <v>0</v>
      </c>
      <c r="L602" s="103">
        <f t="shared" si="223"/>
        <v>0</v>
      </c>
      <c r="M602" s="103">
        <f t="shared" si="223"/>
        <v>679</v>
      </c>
      <c r="N602" s="103">
        <f t="shared" si="223"/>
        <v>5424889.7599999998</v>
      </c>
      <c r="O602" s="103">
        <f t="shared" si="223"/>
        <v>0</v>
      </c>
      <c r="P602" s="103">
        <f t="shared" si="223"/>
        <v>0</v>
      </c>
      <c r="Q602" s="103">
        <f t="shared" si="223"/>
        <v>0</v>
      </c>
      <c r="R602" s="103">
        <f t="shared" si="223"/>
        <v>0</v>
      </c>
      <c r="S602" s="103">
        <f t="shared" si="223"/>
        <v>0</v>
      </c>
      <c r="T602" s="103">
        <f t="shared" si="223"/>
        <v>0</v>
      </c>
      <c r="U602" s="103">
        <f t="shared" si="223"/>
        <v>0</v>
      </c>
      <c r="V602" s="103">
        <f t="shared" si="223"/>
        <v>0</v>
      </c>
      <c r="W602" s="103">
        <f t="shared" si="223"/>
        <v>0</v>
      </c>
      <c r="X602" s="103">
        <f t="shared" si="223"/>
        <v>0</v>
      </c>
      <c r="Y602" s="103">
        <f t="shared" si="223"/>
        <v>0</v>
      </c>
      <c r="Z602" s="103">
        <f t="shared" si="223"/>
        <v>0</v>
      </c>
      <c r="AA602" s="103">
        <f t="shared" si="223"/>
        <v>0</v>
      </c>
      <c r="AB602" s="103">
        <f t="shared" si="223"/>
        <v>0</v>
      </c>
      <c r="AC602" s="103">
        <f t="shared" si="223"/>
        <v>116092.64</v>
      </c>
      <c r="AD602" s="103">
        <f t="shared" si="223"/>
        <v>180000</v>
      </c>
      <c r="AE602" s="103">
        <f t="shared" si="223"/>
        <v>0</v>
      </c>
      <c r="AF602" s="93" t="s">
        <v>17029</v>
      </c>
      <c r="AG602" s="93" t="s">
        <v>17029</v>
      </c>
      <c r="AH602" s="93" t="s">
        <v>17029</v>
      </c>
      <c r="AI602" s="107"/>
      <c r="AJ602" s="107"/>
      <c r="AK602" s="107"/>
      <c r="AL602" s="107"/>
      <c r="AM602" s="108"/>
      <c r="AN602" s="108"/>
      <c r="AO602" s="108"/>
      <c r="AP602" s="108"/>
      <c r="AQ602" s="108"/>
      <c r="AR602" s="108"/>
      <c r="AS602" s="108"/>
      <c r="AT602" s="108"/>
      <c r="AU602" s="108"/>
      <c r="AV602" s="108"/>
      <c r="AW602" s="108"/>
      <c r="AX602" s="109"/>
      <c r="AY602" s="109"/>
      <c r="AZ602" s="108"/>
      <c r="BA602" s="108"/>
      <c r="BB602" s="110"/>
      <c r="BC602" s="111">
        <f t="shared" si="212"/>
        <v>-679</v>
      </c>
      <c r="BJ602" s="79" t="e">
        <f>VLOOKUP(C602,BM:BO,3,FALSE)</f>
        <v>#N/A</v>
      </c>
      <c r="BM602" s="79" t="s">
        <v>674</v>
      </c>
      <c r="BN602" s="79" t="s">
        <v>660</v>
      </c>
      <c r="BO602" s="79" t="s">
        <v>3382</v>
      </c>
      <c r="BU602" s="79" t="s">
        <v>674</v>
      </c>
      <c r="BV602" s="79" t="s">
        <v>660</v>
      </c>
      <c r="BW602" s="79" t="s">
        <v>3382</v>
      </c>
      <c r="CH602" s="105">
        <f t="shared" si="197"/>
        <v>-3.4924596548080444E-10</v>
      </c>
    </row>
    <row r="603" spans="1:86" x14ac:dyDescent="0.3">
      <c r="A603" s="79">
        <v>1</v>
      </c>
      <c r="B603" s="112">
        <f>SUBTOTAL(9,$A$421:A603)</f>
        <v>145</v>
      </c>
      <c r="C603" s="118" t="s">
        <v>275</v>
      </c>
      <c r="D603" s="103">
        <f>E603+F603+G603+H603+I603+J603+L603+N603+P603+R603+T603+U603+V603+W603+X603+Y603+Z603+AA603+AB603+AC603+AD603+AE603</f>
        <v>5720982.3999999994</v>
      </c>
      <c r="E603" s="120">
        <v>0</v>
      </c>
      <c r="F603" s="120">
        <v>0</v>
      </c>
      <c r="G603" s="120">
        <v>0</v>
      </c>
      <c r="H603" s="120">
        <v>0</v>
      </c>
      <c r="I603" s="120">
        <v>0</v>
      </c>
      <c r="J603" s="120">
        <v>0</v>
      </c>
      <c r="K603" s="128">
        <v>0</v>
      </c>
      <c r="L603" s="120">
        <v>0</v>
      </c>
      <c r="M603" s="103">
        <v>679</v>
      </c>
      <c r="N603" s="103">
        <v>5424889.7599999998</v>
      </c>
      <c r="O603" s="120">
        <v>0</v>
      </c>
      <c r="P603" s="120">
        <v>0</v>
      </c>
      <c r="Q603" s="120">
        <v>0</v>
      </c>
      <c r="R603" s="120">
        <v>0</v>
      </c>
      <c r="S603" s="120">
        <v>0</v>
      </c>
      <c r="T603" s="120">
        <v>0</v>
      </c>
      <c r="U603" s="120">
        <v>0</v>
      </c>
      <c r="V603" s="120">
        <v>0</v>
      </c>
      <c r="W603" s="120">
        <v>0</v>
      </c>
      <c r="X603" s="120">
        <v>0</v>
      </c>
      <c r="Y603" s="120">
        <v>0</v>
      </c>
      <c r="Z603" s="120">
        <v>0</v>
      </c>
      <c r="AA603" s="120">
        <v>0</v>
      </c>
      <c r="AB603" s="120">
        <v>0</v>
      </c>
      <c r="AC603" s="103">
        <f>ROUND(N603*2.14%,2)</f>
        <v>116092.64</v>
      </c>
      <c r="AD603" s="103">
        <v>180000</v>
      </c>
      <c r="AE603" s="120">
        <v>0</v>
      </c>
      <c r="AF603" s="93">
        <v>2024</v>
      </c>
      <c r="AG603" s="93">
        <v>2024</v>
      </c>
      <c r="AH603" s="93">
        <v>2024</v>
      </c>
      <c r="AI603" s="107"/>
      <c r="AJ603" s="107"/>
      <c r="AK603" s="107"/>
      <c r="AL603" s="107"/>
      <c r="AM603" s="108" t="s">
        <v>16957</v>
      </c>
      <c r="AN603" s="108" t="s">
        <v>16959</v>
      </c>
      <c r="AO603" s="108">
        <v>0</v>
      </c>
      <c r="AP603" s="108" t="s">
        <v>16967</v>
      </c>
      <c r="AQ603" s="108" t="s">
        <v>16971</v>
      </c>
      <c r="AR603" s="108">
        <v>0</v>
      </c>
      <c r="AS603" s="108"/>
      <c r="AT603" s="108"/>
      <c r="AU603" s="108"/>
      <c r="AV603" s="108"/>
      <c r="AW603" s="108" t="s">
        <v>1269</v>
      </c>
      <c r="AX603" s="109">
        <v>492.1</v>
      </c>
      <c r="AY603" s="109">
        <v>587</v>
      </c>
      <c r="AZ603" s="108" t="s">
        <v>2968</v>
      </c>
      <c r="BA603" s="108" t="s">
        <v>17015</v>
      </c>
      <c r="BB603" s="110"/>
      <c r="BC603" s="111">
        <f t="shared" si="212"/>
        <v>-92</v>
      </c>
      <c r="BJ603" s="79" t="str">
        <f>VLOOKUP(C603,BM:BO,3,FALSE)</f>
        <v>нет данных</v>
      </c>
      <c r="BM603" s="79" t="s">
        <v>675</v>
      </c>
      <c r="BN603" s="79" t="s">
        <v>721</v>
      </c>
      <c r="BO603" s="79" t="s">
        <v>2195</v>
      </c>
      <c r="BU603" s="79" t="s">
        <v>675</v>
      </c>
      <c r="BV603" s="79" t="s">
        <v>721</v>
      </c>
      <c r="BW603" s="79" t="s">
        <v>2195</v>
      </c>
      <c r="CH603" s="105">
        <f t="shared" si="197"/>
        <v>-3.4924596548080444E-10</v>
      </c>
    </row>
    <row r="604" spans="1:86" x14ac:dyDescent="0.3">
      <c r="B604" s="106" t="s">
        <v>261</v>
      </c>
      <c r="C604" s="106"/>
      <c r="D604" s="102">
        <f>D605</f>
        <v>3090510.08</v>
      </c>
      <c r="E604" s="103">
        <f t="shared" ref="E604:AE604" si="224">E605</f>
        <v>0</v>
      </c>
      <c r="F604" s="103">
        <f t="shared" si="224"/>
        <v>0</v>
      </c>
      <c r="G604" s="103">
        <f t="shared" si="224"/>
        <v>0</v>
      </c>
      <c r="H604" s="103">
        <f t="shared" si="224"/>
        <v>0</v>
      </c>
      <c r="I604" s="103">
        <f t="shared" si="224"/>
        <v>0</v>
      </c>
      <c r="J604" s="103">
        <f t="shared" si="224"/>
        <v>0</v>
      </c>
      <c r="K604" s="104">
        <f t="shared" si="224"/>
        <v>0</v>
      </c>
      <c r="L604" s="103">
        <f t="shared" si="224"/>
        <v>0</v>
      </c>
      <c r="M604" s="103">
        <f t="shared" si="224"/>
        <v>366.8</v>
      </c>
      <c r="N604" s="103">
        <f t="shared" si="224"/>
        <v>2878901.59</v>
      </c>
      <c r="O604" s="103">
        <f t="shared" si="224"/>
        <v>0</v>
      </c>
      <c r="P604" s="103">
        <f t="shared" si="224"/>
        <v>0</v>
      </c>
      <c r="Q604" s="103">
        <f t="shared" si="224"/>
        <v>0</v>
      </c>
      <c r="R604" s="103">
        <f t="shared" si="224"/>
        <v>0</v>
      </c>
      <c r="S604" s="103">
        <f t="shared" si="224"/>
        <v>0</v>
      </c>
      <c r="T604" s="103">
        <f t="shared" si="224"/>
        <v>0</v>
      </c>
      <c r="U604" s="103">
        <f t="shared" si="224"/>
        <v>0</v>
      </c>
      <c r="V604" s="103">
        <f t="shared" si="224"/>
        <v>0</v>
      </c>
      <c r="W604" s="103">
        <f t="shared" si="224"/>
        <v>0</v>
      </c>
      <c r="X604" s="103">
        <f t="shared" si="224"/>
        <v>0</v>
      </c>
      <c r="Y604" s="103">
        <f t="shared" si="224"/>
        <v>0</v>
      </c>
      <c r="Z604" s="103">
        <f t="shared" si="224"/>
        <v>0</v>
      </c>
      <c r="AA604" s="103">
        <f t="shared" si="224"/>
        <v>0</v>
      </c>
      <c r="AB604" s="103">
        <f t="shared" si="224"/>
        <v>0</v>
      </c>
      <c r="AC604" s="103">
        <f t="shared" si="224"/>
        <v>61608.49</v>
      </c>
      <c r="AD604" s="103">
        <f t="shared" si="224"/>
        <v>150000</v>
      </c>
      <c r="AE604" s="103">
        <f t="shared" si="224"/>
        <v>0</v>
      </c>
      <c r="AF604" s="93" t="s">
        <v>17029</v>
      </c>
      <c r="AG604" s="93" t="s">
        <v>17029</v>
      </c>
      <c r="AH604" s="93" t="s">
        <v>17029</v>
      </c>
      <c r="AI604" s="107"/>
      <c r="AJ604" s="107"/>
      <c r="AK604" s="107"/>
      <c r="AL604" s="107"/>
      <c r="AM604" s="108"/>
      <c r="AN604" s="108"/>
      <c r="AO604" s="108"/>
      <c r="AP604" s="108"/>
      <c r="AQ604" s="108"/>
      <c r="AR604" s="108"/>
      <c r="AS604" s="108"/>
      <c r="AT604" s="108"/>
      <c r="AU604" s="108"/>
      <c r="AV604" s="108"/>
      <c r="AW604" s="108"/>
      <c r="AX604" s="109"/>
      <c r="AY604" s="109"/>
      <c r="AZ604" s="108"/>
      <c r="BA604" s="108"/>
      <c r="BB604" s="110"/>
      <c r="BC604" s="111">
        <f t="shared" si="212"/>
        <v>-366.8</v>
      </c>
      <c r="BJ604" s="79" t="e">
        <f>VLOOKUP(C604,BM:BO,3,FALSE)</f>
        <v>#N/A</v>
      </c>
      <c r="BM604" s="79" t="s">
        <v>3383</v>
      </c>
      <c r="BN604" s="79" t="s">
        <v>777</v>
      </c>
      <c r="BO604" s="79" t="s">
        <v>1163</v>
      </c>
      <c r="BU604" s="79" t="s">
        <v>3383</v>
      </c>
      <c r="BV604" s="79" t="s">
        <v>777</v>
      </c>
      <c r="BW604" s="79" t="s">
        <v>1163</v>
      </c>
      <c r="CH604" s="105">
        <f t="shared" si="197"/>
        <v>2.3283064365386963E-10</v>
      </c>
    </row>
    <row r="605" spans="1:86" x14ac:dyDescent="0.3">
      <c r="A605" s="79">
        <v>1</v>
      </c>
      <c r="B605" s="112">
        <f>SUBTOTAL(9,$A$421:A605)</f>
        <v>146</v>
      </c>
      <c r="C605" s="118" t="s">
        <v>276</v>
      </c>
      <c r="D605" s="103">
        <f>E605+F605+G605+H605+I605+J605+L605+N605+P605+R605+T605+U605+V605+W605+X605+Y605+Z605+AA605+AB605+AC605+AD605+AE605</f>
        <v>3090510.08</v>
      </c>
      <c r="E605" s="120">
        <v>0</v>
      </c>
      <c r="F605" s="120">
        <v>0</v>
      </c>
      <c r="G605" s="120">
        <v>0</v>
      </c>
      <c r="H605" s="120">
        <v>0</v>
      </c>
      <c r="I605" s="120">
        <v>0</v>
      </c>
      <c r="J605" s="120">
        <v>0</v>
      </c>
      <c r="K605" s="128">
        <v>0</v>
      </c>
      <c r="L605" s="120">
        <v>0</v>
      </c>
      <c r="M605" s="103">
        <v>366.8</v>
      </c>
      <c r="N605" s="103">
        <v>2878901.59</v>
      </c>
      <c r="O605" s="120">
        <v>0</v>
      </c>
      <c r="P605" s="120">
        <v>0</v>
      </c>
      <c r="Q605" s="120">
        <v>0</v>
      </c>
      <c r="R605" s="120">
        <v>0</v>
      </c>
      <c r="S605" s="120">
        <v>0</v>
      </c>
      <c r="T605" s="120">
        <v>0</v>
      </c>
      <c r="U605" s="120">
        <v>0</v>
      </c>
      <c r="V605" s="120">
        <v>0</v>
      </c>
      <c r="W605" s="120">
        <v>0</v>
      </c>
      <c r="X605" s="120">
        <v>0</v>
      </c>
      <c r="Y605" s="120">
        <v>0</v>
      </c>
      <c r="Z605" s="120">
        <v>0</v>
      </c>
      <c r="AA605" s="120">
        <v>0</v>
      </c>
      <c r="AB605" s="120">
        <v>0</v>
      </c>
      <c r="AC605" s="103">
        <f>ROUND(N605*2.14%,2)</f>
        <v>61608.49</v>
      </c>
      <c r="AD605" s="103">
        <v>150000</v>
      </c>
      <c r="AE605" s="120">
        <v>0</v>
      </c>
      <c r="AF605" s="93">
        <v>2024</v>
      </c>
      <c r="AG605" s="93">
        <v>2024</v>
      </c>
      <c r="AH605" s="93">
        <v>2024</v>
      </c>
      <c r="AI605" s="107"/>
      <c r="AJ605" s="107"/>
      <c r="AK605" s="107"/>
      <c r="AL605" s="107"/>
      <c r="AM605" s="108" t="s">
        <v>16956</v>
      </c>
      <c r="AN605" s="108" t="s">
        <v>16963</v>
      </c>
      <c r="AO605" s="108">
        <v>0</v>
      </c>
      <c r="AP605" s="108" t="s">
        <v>16973</v>
      </c>
      <c r="AQ605" s="108" t="s">
        <v>16955</v>
      </c>
      <c r="AR605" s="108">
        <v>0</v>
      </c>
      <c r="AS605" s="108"/>
      <c r="AT605" s="108"/>
      <c r="AU605" s="108"/>
      <c r="AV605" s="108"/>
      <c r="AW605" s="108" t="s">
        <v>633</v>
      </c>
      <c r="AX605" s="109">
        <v>340</v>
      </c>
      <c r="AY605" s="109">
        <v>266.76</v>
      </c>
      <c r="AZ605" s="108" t="s">
        <v>2968</v>
      </c>
      <c r="BA605" s="108" t="s">
        <v>630</v>
      </c>
      <c r="BB605" s="110"/>
      <c r="BC605" s="111">
        <f t="shared" si="212"/>
        <v>-100.04000000000002</v>
      </c>
      <c r="BJ605" s="79" t="str">
        <f>VLOOKUP(C605,BM:BO,3,FALSE)</f>
        <v>нет данных</v>
      </c>
      <c r="BM605" s="79" t="s">
        <v>3384</v>
      </c>
      <c r="BN605" s="79" t="s">
        <v>3256</v>
      </c>
      <c r="BO605" s="79" t="s">
        <v>3385</v>
      </c>
      <c r="BU605" s="79" t="s">
        <v>3384</v>
      </c>
      <c r="BV605" s="79" t="s">
        <v>3256</v>
      </c>
      <c r="BW605" s="79" t="s">
        <v>3385</v>
      </c>
      <c r="CH605" s="105">
        <f t="shared" si="197"/>
        <v>2.3283064365386963E-10</v>
      </c>
    </row>
    <row r="606" spans="1:86" x14ac:dyDescent="0.3">
      <c r="B606" s="106" t="s">
        <v>263</v>
      </c>
      <c r="C606" s="106"/>
      <c r="D606" s="102">
        <f>D607+D608</f>
        <v>13086273.609999999</v>
      </c>
      <c r="E606" s="103">
        <f t="shared" ref="E606:AE606" si="225">E607+E608</f>
        <v>0</v>
      </c>
      <c r="F606" s="103">
        <f t="shared" si="225"/>
        <v>0</v>
      </c>
      <c r="G606" s="103">
        <f t="shared" si="225"/>
        <v>0</v>
      </c>
      <c r="H606" s="103">
        <f t="shared" si="225"/>
        <v>0</v>
      </c>
      <c r="I606" s="103">
        <f t="shared" si="225"/>
        <v>0</v>
      </c>
      <c r="J606" s="103">
        <f t="shared" si="225"/>
        <v>0</v>
      </c>
      <c r="K606" s="104">
        <f t="shared" si="225"/>
        <v>0</v>
      </c>
      <c r="L606" s="103">
        <f t="shared" si="225"/>
        <v>0</v>
      </c>
      <c r="M606" s="103">
        <f t="shared" si="225"/>
        <v>1637.45</v>
      </c>
      <c r="N606" s="103">
        <f t="shared" si="225"/>
        <v>12459637.370000001</v>
      </c>
      <c r="O606" s="103">
        <f t="shared" si="225"/>
        <v>0</v>
      </c>
      <c r="P606" s="103">
        <f t="shared" si="225"/>
        <v>0</v>
      </c>
      <c r="Q606" s="103">
        <f t="shared" si="225"/>
        <v>0</v>
      </c>
      <c r="R606" s="103">
        <f t="shared" si="225"/>
        <v>0</v>
      </c>
      <c r="S606" s="103">
        <f t="shared" si="225"/>
        <v>0</v>
      </c>
      <c r="T606" s="103">
        <f t="shared" si="225"/>
        <v>0</v>
      </c>
      <c r="U606" s="103">
        <f t="shared" si="225"/>
        <v>0</v>
      </c>
      <c r="V606" s="103">
        <f t="shared" si="225"/>
        <v>0</v>
      </c>
      <c r="W606" s="103">
        <f t="shared" si="225"/>
        <v>0</v>
      </c>
      <c r="X606" s="103">
        <f t="shared" si="225"/>
        <v>0</v>
      </c>
      <c r="Y606" s="103">
        <f t="shared" si="225"/>
        <v>0</v>
      </c>
      <c r="Z606" s="103">
        <f t="shared" si="225"/>
        <v>0</v>
      </c>
      <c r="AA606" s="103">
        <f t="shared" si="225"/>
        <v>0</v>
      </c>
      <c r="AB606" s="103">
        <f t="shared" si="225"/>
        <v>0</v>
      </c>
      <c r="AC606" s="103">
        <f t="shared" si="225"/>
        <v>266636.24</v>
      </c>
      <c r="AD606" s="103">
        <f t="shared" si="225"/>
        <v>360000</v>
      </c>
      <c r="AE606" s="103">
        <f t="shared" si="225"/>
        <v>0</v>
      </c>
      <c r="AF606" s="93" t="s">
        <v>17029</v>
      </c>
      <c r="AG606" s="93" t="s">
        <v>17029</v>
      </c>
      <c r="AH606" s="93" t="s">
        <v>17029</v>
      </c>
      <c r="AI606" s="107"/>
      <c r="AJ606" s="107"/>
      <c r="AK606" s="107"/>
      <c r="AL606" s="107"/>
      <c r="AM606" s="108"/>
      <c r="AN606" s="108"/>
      <c r="AO606" s="108"/>
      <c r="AP606" s="108"/>
      <c r="AQ606" s="108"/>
      <c r="AR606" s="108"/>
      <c r="AS606" s="108"/>
      <c r="AT606" s="108"/>
      <c r="AU606" s="108"/>
      <c r="AV606" s="108"/>
      <c r="AW606" s="108"/>
      <c r="AX606" s="109"/>
      <c r="AY606" s="109"/>
      <c r="AZ606" s="108"/>
      <c r="BA606" s="108"/>
      <c r="BB606" s="110"/>
      <c r="BC606" s="111">
        <f t="shared" si="212"/>
        <v>-1637.45</v>
      </c>
      <c r="BJ606" s="79" t="e">
        <f>VLOOKUP(C606,BM:BO,3,FALSE)</f>
        <v>#N/A</v>
      </c>
      <c r="BM606" s="79" t="s">
        <v>3386</v>
      </c>
      <c r="BN606" s="79" t="s">
        <v>16992</v>
      </c>
      <c r="BO606" s="79" t="s">
        <v>3387</v>
      </c>
      <c r="BU606" s="79" t="s">
        <v>3386</v>
      </c>
      <c r="BV606" s="79" t="s">
        <v>16992</v>
      </c>
      <c r="BW606" s="79" t="s">
        <v>3387</v>
      </c>
      <c r="CH606" s="105">
        <f t="shared" si="197"/>
        <v>-1.6298145055770874E-9</v>
      </c>
    </row>
    <row r="607" spans="1:86" x14ac:dyDescent="0.3">
      <c r="A607" s="79">
        <v>1</v>
      </c>
      <c r="B607" s="112">
        <f>SUBTOTAL(9,$A$421:A607)</f>
        <v>147</v>
      </c>
      <c r="C607" s="118" t="s">
        <v>15697</v>
      </c>
      <c r="D607" s="103">
        <f t="shared" ref="D607:D608" si="226">E607+F607+G607+H607+I607+J607+L607+N607+P607+R607+T607+U607+V607+W607+X607+Y607+Z607+AA607+AB607+AC607+AD607+AE607</f>
        <v>6841033.4400000004</v>
      </c>
      <c r="E607" s="120">
        <v>0</v>
      </c>
      <c r="F607" s="120">
        <v>0</v>
      </c>
      <c r="G607" s="120">
        <v>0</v>
      </c>
      <c r="H607" s="120">
        <v>0</v>
      </c>
      <c r="I607" s="120">
        <v>0</v>
      </c>
      <c r="J607" s="120">
        <v>0</v>
      </c>
      <c r="K607" s="128">
        <v>0</v>
      </c>
      <c r="L607" s="120">
        <v>0</v>
      </c>
      <c r="M607" s="103">
        <v>856</v>
      </c>
      <c r="N607" s="103">
        <v>6521473.9000000004</v>
      </c>
      <c r="O607" s="120">
        <v>0</v>
      </c>
      <c r="P607" s="120">
        <v>0</v>
      </c>
      <c r="Q607" s="120">
        <v>0</v>
      </c>
      <c r="R607" s="120">
        <v>0</v>
      </c>
      <c r="S607" s="120">
        <v>0</v>
      </c>
      <c r="T607" s="120">
        <v>0</v>
      </c>
      <c r="U607" s="120">
        <v>0</v>
      </c>
      <c r="V607" s="120">
        <v>0</v>
      </c>
      <c r="W607" s="120">
        <v>0</v>
      </c>
      <c r="X607" s="120">
        <v>0</v>
      </c>
      <c r="Y607" s="120">
        <v>0</v>
      </c>
      <c r="Z607" s="120">
        <v>0</v>
      </c>
      <c r="AA607" s="120">
        <v>0</v>
      </c>
      <c r="AB607" s="120">
        <v>0</v>
      </c>
      <c r="AC607" s="103">
        <f>ROUND(N607*2.14%,2)</f>
        <v>139559.54</v>
      </c>
      <c r="AD607" s="103">
        <v>180000</v>
      </c>
      <c r="AE607" s="120">
        <v>0</v>
      </c>
      <c r="AF607" s="93">
        <v>2024</v>
      </c>
      <c r="AG607" s="93">
        <v>2024</v>
      </c>
      <c r="AH607" s="93">
        <v>2024</v>
      </c>
      <c r="AI607" s="107"/>
      <c r="AJ607" s="107"/>
      <c r="AK607" s="107"/>
      <c r="AL607" s="107"/>
      <c r="AM607" s="108" t="s">
        <v>16952</v>
      </c>
      <c r="AN607" s="108" t="s">
        <v>16956</v>
      </c>
      <c r="AO607" s="108"/>
      <c r="AP607" s="108" t="s">
        <v>16963</v>
      </c>
      <c r="AQ607" s="108" t="s">
        <v>16955</v>
      </c>
      <c r="AR607" s="108" t="s">
        <v>16967</v>
      </c>
      <c r="AS607" s="108"/>
      <c r="AT607" s="108"/>
      <c r="AU607" s="108"/>
      <c r="AV607" s="108"/>
      <c r="AW607" s="108">
        <v>1956</v>
      </c>
      <c r="AX607" s="109">
        <v>1785.9</v>
      </c>
      <c r="AY607" s="109">
        <v>856</v>
      </c>
      <c r="AZ607" s="108" t="s">
        <v>2968</v>
      </c>
      <c r="BA607" s="108" t="s">
        <v>17015</v>
      </c>
      <c r="BB607" s="110"/>
      <c r="BC607" s="111">
        <f t="shared" si="212"/>
        <v>0</v>
      </c>
      <c r="BJ607" s="79" t="str">
        <f>VLOOKUP(C607,BM:BO,3,FALSE)</f>
        <v>612.000</v>
      </c>
      <c r="BM607" s="79" t="s">
        <v>3388</v>
      </c>
      <c r="BN607" s="79" t="s">
        <v>641</v>
      </c>
      <c r="BO607" s="79" t="s">
        <v>2985</v>
      </c>
      <c r="BU607" s="79" t="s">
        <v>3388</v>
      </c>
      <c r="BV607" s="79" t="s">
        <v>641</v>
      </c>
      <c r="BW607" s="79" t="s">
        <v>2985</v>
      </c>
      <c r="CH607" s="105">
        <f t="shared" si="197"/>
        <v>2.9103830456733704E-11</v>
      </c>
    </row>
    <row r="608" spans="1:86" x14ac:dyDescent="0.3">
      <c r="A608" s="79">
        <v>1</v>
      </c>
      <c r="B608" s="112">
        <f>SUBTOTAL(9,$A$421:A608)</f>
        <v>148</v>
      </c>
      <c r="C608" s="118" t="s">
        <v>278</v>
      </c>
      <c r="D608" s="103">
        <f t="shared" si="226"/>
        <v>6245240.1699999999</v>
      </c>
      <c r="E608" s="120">
        <v>0</v>
      </c>
      <c r="F608" s="120">
        <v>0</v>
      </c>
      <c r="G608" s="120">
        <v>0</v>
      </c>
      <c r="H608" s="120">
        <v>0</v>
      </c>
      <c r="I608" s="120">
        <v>0</v>
      </c>
      <c r="J608" s="120">
        <v>0</v>
      </c>
      <c r="K608" s="128">
        <v>0</v>
      </c>
      <c r="L608" s="120">
        <v>0</v>
      </c>
      <c r="M608" s="103">
        <v>781.45</v>
      </c>
      <c r="N608" s="103">
        <v>5938163.4699999997</v>
      </c>
      <c r="O608" s="120">
        <v>0</v>
      </c>
      <c r="P608" s="120">
        <v>0</v>
      </c>
      <c r="Q608" s="120">
        <v>0</v>
      </c>
      <c r="R608" s="120">
        <v>0</v>
      </c>
      <c r="S608" s="120">
        <v>0</v>
      </c>
      <c r="T608" s="120">
        <v>0</v>
      </c>
      <c r="U608" s="120">
        <v>0</v>
      </c>
      <c r="V608" s="120">
        <v>0</v>
      </c>
      <c r="W608" s="120">
        <v>0</v>
      </c>
      <c r="X608" s="120">
        <v>0</v>
      </c>
      <c r="Y608" s="120">
        <v>0</v>
      </c>
      <c r="Z608" s="120">
        <v>0</v>
      </c>
      <c r="AA608" s="120">
        <v>0</v>
      </c>
      <c r="AB608" s="120">
        <v>0</v>
      </c>
      <c r="AC608" s="103">
        <f>ROUND(N608*2.14%,2)</f>
        <v>127076.7</v>
      </c>
      <c r="AD608" s="103">
        <v>180000</v>
      </c>
      <c r="AE608" s="120">
        <v>0</v>
      </c>
      <c r="AF608" s="93">
        <v>2024</v>
      </c>
      <c r="AG608" s="93">
        <v>2024</v>
      </c>
      <c r="AH608" s="93">
        <v>2024</v>
      </c>
      <c r="AI608" s="107"/>
      <c r="AJ608" s="107"/>
      <c r="AK608" s="107"/>
      <c r="AL608" s="107"/>
      <c r="AM608" s="108" t="s">
        <v>16956</v>
      </c>
      <c r="AN608" s="108" t="s">
        <v>16977</v>
      </c>
      <c r="AO608" s="108">
        <v>0</v>
      </c>
      <c r="AP608" s="108" t="s">
        <v>16959</v>
      </c>
      <c r="AQ608" s="108" t="s">
        <v>16969</v>
      </c>
      <c r="AR608" s="108">
        <v>0</v>
      </c>
      <c r="AS608" s="108"/>
      <c r="AT608" s="108"/>
      <c r="AU608" s="108"/>
      <c r="AV608" s="108"/>
      <c r="AW608" s="108" t="s">
        <v>665</v>
      </c>
      <c r="AX608" s="109">
        <v>3259.36</v>
      </c>
      <c r="AY608" s="109">
        <v>674.61</v>
      </c>
      <c r="AZ608" s="108" t="s">
        <v>2968</v>
      </c>
      <c r="BA608" s="108" t="s">
        <v>17015</v>
      </c>
      <c r="BB608" s="110"/>
      <c r="BC608" s="111">
        <f t="shared" si="212"/>
        <v>-106.84000000000003</v>
      </c>
      <c r="BJ608" s="79" t="str">
        <f>VLOOKUP(C608,BM:BO,3,FALSE)</f>
        <v>нет данных</v>
      </c>
      <c r="BM608" s="79" t="s">
        <v>676</v>
      </c>
      <c r="BN608" s="79" t="s">
        <v>638</v>
      </c>
      <c r="BO608" s="79" t="s">
        <v>3389</v>
      </c>
      <c r="BU608" s="79" t="s">
        <v>676</v>
      </c>
      <c r="BV608" s="79" t="s">
        <v>638</v>
      </c>
      <c r="BW608" s="79" t="s">
        <v>3389</v>
      </c>
      <c r="CH608" s="105">
        <f t="shared" si="197"/>
        <v>1.7462298274040222E-10</v>
      </c>
    </row>
    <row r="609" spans="1:86" x14ac:dyDescent="0.3">
      <c r="B609" s="106" t="s">
        <v>266</v>
      </c>
      <c r="C609" s="106"/>
      <c r="D609" s="102">
        <f>D610+D611</f>
        <v>16195763.15</v>
      </c>
      <c r="E609" s="103">
        <f t="shared" ref="E609:AE609" si="227">E610+E611</f>
        <v>0</v>
      </c>
      <c r="F609" s="103">
        <f t="shared" si="227"/>
        <v>0</v>
      </c>
      <c r="G609" s="103">
        <f t="shared" si="227"/>
        <v>0</v>
      </c>
      <c r="H609" s="103">
        <f t="shared" si="227"/>
        <v>0</v>
      </c>
      <c r="I609" s="103">
        <f t="shared" si="227"/>
        <v>0</v>
      </c>
      <c r="J609" s="103">
        <f t="shared" si="227"/>
        <v>0</v>
      </c>
      <c r="K609" s="104">
        <f t="shared" si="227"/>
        <v>0</v>
      </c>
      <c r="L609" s="103">
        <f t="shared" si="227"/>
        <v>0</v>
      </c>
      <c r="M609" s="103">
        <f t="shared" si="227"/>
        <v>1848.8</v>
      </c>
      <c r="N609" s="103">
        <f t="shared" si="227"/>
        <v>15660625.76</v>
      </c>
      <c r="O609" s="103">
        <f t="shared" si="227"/>
        <v>0</v>
      </c>
      <c r="P609" s="103">
        <f t="shared" si="227"/>
        <v>0</v>
      </c>
      <c r="Q609" s="103">
        <f t="shared" si="227"/>
        <v>0</v>
      </c>
      <c r="R609" s="103">
        <f t="shared" si="227"/>
        <v>0</v>
      </c>
      <c r="S609" s="103">
        <f t="shared" si="227"/>
        <v>0</v>
      </c>
      <c r="T609" s="103">
        <f t="shared" si="227"/>
        <v>0</v>
      </c>
      <c r="U609" s="103">
        <f t="shared" si="227"/>
        <v>0</v>
      </c>
      <c r="V609" s="103">
        <f t="shared" si="227"/>
        <v>0</v>
      </c>
      <c r="W609" s="103">
        <f t="shared" si="227"/>
        <v>0</v>
      </c>
      <c r="X609" s="103">
        <f t="shared" si="227"/>
        <v>0</v>
      </c>
      <c r="Y609" s="103">
        <f t="shared" si="227"/>
        <v>0</v>
      </c>
      <c r="Z609" s="103">
        <f t="shared" si="227"/>
        <v>0</v>
      </c>
      <c r="AA609" s="103">
        <f t="shared" si="227"/>
        <v>0</v>
      </c>
      <c r="AB609" s="103">
        <f t="shared" si="227"/>
        <v>0</v>
      </c>
      <c r="AC609" s="103">
        <f t="shared" si="227"/>
        <v>335137.39</v>
      </c>
      <c r="AD609" s="103">
        <f t="shared" si="227"/>
        <v>200000</v>
      </c>
      <c r="AE609" s="103">
        <f t="shared" si="227"/>
        <v>0</v>
      </c>
      <c r="AF609" s="93" t="s">
        <v>17029</v>
      </c>
      <c r="AG609" s="93" t="s">
        <v>17029</v>
      </c>
      <c r="AH609" s="93" t="s">
        <v>17029</v>
      </c>
      <c r="AI609" s="107"/>
      <c r="AJ609" s="107"/>
      <c r="AK609" s="107"/>
      <c r="AL609" s="107"/>
      <c r="AM609" s="108"/>
      <c r="AN609" s="108"/>
      <c r="AO609" s="108"/>
      <c r="AP609" s="108"/>
      <c r="AQ609" s="108"/>
      <c r="AR609" s="108"/>
      <c r="AS609" s="108"/>
      <c r="AT609" s="108"/>
      <c r="AU609" s="108"/>
      <c r="AV609" s="108"/>
      <c r="AW609" s="108"/>
      <c r="AX609" s="109"/>
      <c r="AY609" s="109"/>
      <c r="AZ609" s="108"/>
      <c r="BA609" s="108"/>
      <c r="BB609" s="110"/>
      <c r="BC609" s="111">
        <f t="shared" si="212"/>
        <v>-1848.8</v>
      </c>
      <c r="BJ609" s="79" t="e">
        <f>VLOOKUP(C609,BM:BO,3,FALSE)</f>
        <v>#N/A</v>
      </c>
      <c r="BM609" s="79" t="s">
        <v>3390</v>
      </c>
      <c r="BN609" s="79" t="s">
        <v>3087</v>
      </c>
      <c r="BO609" s="79" t="s">
        <v>2985</v>
      </c>
      <c r="BU609" s="79" t="s">
        <v>3390</v>
      </c>
      <c r="BV609" s="79" t="s">
        <v>3087</v>
      </c>
      <c r="BW609" s="79" t="s">
        <v>2985</v>
      </c>
      <c r="CH609" s="105">
        <f t="shared" si="197"/>
        <v>5.8207660913467407E-10</v>
      </c>
    </row>
    <row r="610" spans="1:86" x14ac:dyDescent="0.3">
      <c r="A610" s="79">
        <v>1</v>
      </c>
      <c r="B610" s="112">
        <f>SUBTOTAL(9,$A$421:A610)</f>
        <v>149</v>
      </c>
      <c r="C610" s="118" t="s">
        <v>279</v>
      </c>
      <c r="D610" s="103">
        <f t="shared" ref="D610:D611" si="228">E610+F610+G610+H610+I610+J610+L610+N610+P610+R610+T610+U610+V610+W610+X610+Y610+Z610+AA610+AB610+AC610+AD610+AE610</f>
        <v>13944467.15</v>
      </c>
      <c r="E610" s="120">
        <v>0</v>
      </c>
      <c r="F610" s="120">
        <v>0</v>
      </c>
      <c r="G610" s="120">
        <v>0</v>
      </c>
      <c r="H610" s="120">
        <v>0</v>
      </c>
      <c r="I610" s="120">
        <v>0</v>
      </c>
      <c r="J610" s="120">
        <v>0</v>
      </c>
      <c r="K610" s="128">
        <v>0</v>
      </c>
      <c r="L610" s="120">
        <v>0</v>
      </c>
      <c r="M610" s="103">
        <v>1563.8</v>
      </c>
      <c r="N610" s="103">
        <v>13456498.09</v>
      </c>
      <c r="O610" s="120">
        <v>0</v>
      </c>
      <c r="P610" s="120">
        <v>0</v>
      </c>
      <c r="Q610" s="120">
        <v>0</v>
      </c>
      <c r="R610" s="120">
        <v>0</v>
      </c>
      <c r="S610" s="120">
        <v>0</v>
      </c>
      <c r="T610" s="120">
        <v>0</v>
      </c>
      <c r="U610" s="120">
        <v>0</v>
      </c>
      <c r="V610" s="120">
        <v>0</v>
      </c>
      <c r="W610" s="120">
        <v>0</v>
      </c>
      <c r="X610" s="120">
        <v>0</v>
      </c>
      <c r="Y610" s="120">
        <v>0</v>
      </c>
      <c r="Z610" s="120">
        <v>0</v>
      </c>
      <c r="AA610" s="120">
        <v>0</v>
      </c>
      <c r="AB610" s="120">
        <v>0</v>
      </c>
      <c r="AC610" s="103">
        <f>ROUND(N610*2.14%,2)</f>
        <v>287969.06</v>
      </c>
      <c r="AD610" s="120">
        <v>200000</v>
      </c>
      <c r="AE610" s="120">
        <v>0</v>
      </c>
      <c r="AF610" s="93">
        <v>2024</v>
      </c>
      <c r="AG610" s="93">
        <v>2024</v>
      </c>
      <c r="AH610" s="93">
        <v>2024</v>
      </c>
      <c r="AI610" s="107"/>
      <c r="AJ610" s="107"/>
      <c r="AK610" s="107"/>
      <c r="AL610" s="107"/>
      <c r="AM610" s="108" t="s">
        <v>16970</v>
      </c>
      <c r="AN610" s="108" t="s">
        <v>16966</v>
      </c>
      <c r="AO610" s="108">
        <v>0</v>
      </c>
      <c r="AP610" s="108" t="s">
        <v>16967</v>
      </c>
      <c r="AQ610" s="108" t="s">
        <v>16967</v>
      </c>
      <c r="AR610" s="108" t="s">
        <v>16960</v>
      </c>
      <c r="AS610" s="108"/>
      <c r="AT610" s="108"/>
      <c r="AU610" s="108"/>
      <c r="AV610" s="108"/>
      <c r="AW610" s="108" t="s">
        <v>733</v>
      </c>
      <c r="AX610" s="109">
        <v>5532.2</v>
      </c>
      <c r="AY610" s="109">
        <v>1563.8</v>
      </c>
      <c r="AZ610" s="108" t="s">
        <v>2993</v>
      </c>
      <c r="BA610" s="108" t="s">
        <v>17015</v>
      </c>
      <c r="BB610" s="110"/>
      <c r="BC610" s="111">
        <f t="shared" si="212"/>
        <v>0</v>
      </c>
      <c r="BJ610" s="79" t="str">
        <f>VLOOKUP(C610,BM:BO,3,FALSE)</f>
        <v>1604.000</v>
      </c>
      <c r="BM610" s="79" t="s">
        <v>3392</v>
      </c>
      <c r="BN610" s="79" t="s">
        <v>2985</v>
      </c>
      <c r="BO610" s="79" t="s">
        <v>2985</v>
      </c>
      <c r="BU610" s="79" t="s">
        <v>3392</v>
      </c>
      <c r="BV610" s="79" t="s">
        <v>2985</v>
      </c>
      <c r="BW610" s="79" t="s">
        <v>2985</v>
      </c>
      <c r="CH610" s="105">
        <f t="shared" si="197"/>
        <v>5.2386894822120667E-10</v>
      </c>
    </row>
    <row r="611" spans="1:86" x14ac:dyDescent="0.3">
      <c r="A611" s="79">
        <v>1</v>
      </c>
      <c r="B611" s="112">
        <f>SUBTOTAL(9,$A$421:A611)</f>
        <v>150</v>
      </c>
      <c r="C611" s="118" t="s">
        <v>267</v>
      </c>
      <c r="D611" s="103">
        <f t="shared" si="228"/>
        <v>2251296</v>
      </c>
      <c r="E611" s="120">
        <v>0</v>
      </c>
      <c r="F611" s="120">
        <v>0</v>
      </c>
      <c r="G611" s="120">
        <v>0</v>
      </c>
      <c r="H611" s="120">
        <v>0</v>
      </c>
      <c r="I611" s="120">
        <v>0</v>
      </c>
      <c r="J611" s="120">
        <v>0</v>
      </c>
      <c r="K611" s="128">
        <v>0</v>
      </c>
      <c r="L611" s="120">
        <v>0</v>
      </c>
      <c r="M611" s="129">
        <v>285</v>
      </c>
      <c r="N611" s="103">
        <v>2204127.67</v>
      </c>
      <c r="O611" s="120">
        <v>0</v>
      </c>
      <c r="P611" s="120">
        <v>0</v>
      </c>
      <c r="Q611" s="103">
        <v>0</v>
      </c>
      <c r="R611" s="103">
        <v>0</v>
      </c>
      <c r="S611" s="120">
        <v>0</v>
      </c>
      <c r="T611" s="120">
        <v>0</v>
      </c>
      <c r="U611" s="120">
        <v>0</v>
      </c>
      <c r="V611" s="120">
        <v>0</v>
      </c>
      <c r="W611" s="120">
        <v>0</v>
      </c>
      <c r="X611" s="120">
        <v>0</v>
      </c>
      <c r="Y611" s="120">
        <v>0</v>
      </c>
      <c r="Z611" s="120">
        <v>0</v>
      </c>
      <c r="AA611" s="120">
        <v>0</v>
      </c>
      <c r="AB611" s="120">
        <v>0</v>
      </c>
      <c r="AC611" s="103">
        <f>ROUND(N611*2.14%,2)</f>
        <v>47168.33</v>
      </c>
      <c r="AD611" s="103">
        <v>0</v>
      </c>
      <c r="AE611" s="120">
        <v>0</v>
      </c>
      <c r="AF611" s="93" t="s">
        <v>17055</v>
      </c>
      <c r="AG611" s="93">
        <v>2024</v>
      </c>
      <c r="AH611" s="93">
        <v>2024</v>
      </c>
      <c r="AI611" s="107"/>
      <c r="AJ611" s="107"/>
      <c r="AK611" s="107"/>
      <c r="AL611" s="107"/>
      <c r="AM611" s="108" t="s">
        <v>16965</v>
      </c>
      <c r="AN611" s="108" t="s">
        <v>16968</v>
      </c>
      <c r="AO611" s="108">
        <v>0</v>
      </c>
      <c r="AP611" s="108" t="s">
        <v>16963</v>
      </c>
      <c r="AQ611" s="108" t="s">
        <v>16975</v>
      </c>
      <c r="AR611" s="108">
        <v>0</v>
      </c>
      <c r="AS611" s="108" t="s">
        <v>16984</v>
      </c>
      <c r="AT611" s="108"/>
      <c r="AU611" s="108"/>
      <c r="AV611" s="108"/>
      <c r="AW611" s="108" t="s">
        <v>664</v>
      </c>
      <c r="AX611" s="109">
        <v>263.7</v>
      </c>
      <c r="AY611" s="109">
        <v>228.48</v>
      </c>
      <c r="AZ611" s="108" t="s">
        <v>2968</v>
      </c>
      <c r="BA611" s="108">
        <v>2006</v>
      </c>
      <c r="BB611" s="110"/>
      <c r="BC611" s="111">
        <f>AY611-M611</f>
        <v>-56.52000000000001</v>
      </c>
      <c r="BJ611" s="79" t="str">
        <f>VLOOKUP(C611,BM:BO,3,FALSE)</f>
        <v>199.400</v>
      </c>
      <c r="BM611" s="79" t="s">
        <v>655</v>
      </c>
      <c r="BN611" s="79" t="s">
        <v>627</v>
      </c>
      <c r="BO611" s="79" t="s">
        <v>3370</v>
      </c>
      <c r="BU611" s="79" t="s">
        <v>655</v>
      </c>
      <c r="BV611" s="79" t="s">
        <v>627</v>
      </c>
      <c r="BW611" s="79" t="s">
        <v>3370</v>
      </c>
      <c r="CH611" s="105">
        <f t="shared" si="197"/>
        <v>7.2759576141834259E-11</v>
      </c>
    </row>
    <row r="612" spans="1:86" x14ac:dyDescent="0.3">
      <c r="B612" s="106" t="s">
        <v>52</v>
      </c>
      <c r="C612" s="106"/>
      <c r="D612" s="102">
        <f>D613+D614</f>
        <v>7510261.4400000004</v>
      </c>
      <c r="E612" s="103">
        <f t="shared" ref="E612:AE612" si="229">E613+E614</f>
        <v>0</v>
      </c>
      <c r="F612" s="103">
        <f t="shared" si="229"/>
        <v>0</v>
      </c>
      <c r="G612" s="103">
        <f t="shared" si="229"/>
        <v>0</v>
      </c>
      <c r="H612" s="103">
        <f t="shared" si="229"/>
        <v>0</v>
      </c>
      <c r="I612" s="103">
        <f t="shared" si="229"/>
        <v>0</v>
      </c>
      <c r="J612" s="103">
        <f t="shared" si="229"/>
        <v>0</v>
      </c>
      <c r="K612" s="104">
        <f t="shared" si="229"/>
        <v>0</v>
      </c>
      <c r="L612" s="103">
        <f t="shared" si="229"/>
        <v>0</v>
      </c>
      <c r="M612" s="103">
        <f t="shared" si="229"/>
        <v>490</v>
      </c>
      <c r="N612" s="103">
        <f t="shared" si="229"/>
        <v>3988140.2</v>
      </c>
      <c r="O612" s="103">
        <f t="shared" si="229"/>
        <v>0</v>
      </c>
      <c r="P612" s="103">
        <f t="shared" si="229"/>
        <v>0</v>
      </c>
      <c r="Q612" s="103">
        <f t="shared" si="229"/>
        <v>608</v>
      </c>
      <c r="R612" s="103">
        <f t="shared" si="229"/>
        <v>2924197.22</v>
      </c>
      <c r="S612" s="103">
        <f t="shared" si="229"/>
        <v>0</v>
      </c>
      <c r="T612" s="103">
        <f t="shared" si="229"/>
        <v>0</v>
      </c>
      <c r="U612" s="103">
        <f t="shared" si="229"/>
        <v>0</v>
      </c>
      <c r="V612" s="103">
        <f t="shared" si="229"/>
        <v>0</v>
      </c>
      <c r="W612" s="103">
        <f t="shared" si="229"/>
        <v>0</v>
      </c>
      <c r="X612" s="103">
        <f t="shared" si="229"/>
        <v>0</v>
      </c>
      <c r="Y612" s="103">
        <f t="shared" si="229"/>
        <v>0</v>
      </c>
      <c r="Z612" s="103">
        <f t="shared" si="229"/>
        <v>0</v>
      </c>
      <c r="AA612" s="103">
        <f t="shared" si="229"/>
        <v>0</v>
      </c>
      <c r="AB612" s="103">
        <f t="shared" si="229"/>
        <v>0</v>
      </c>
      <c r="AC612" s="103">
        <f t="shared" si="229"/>
        <v>147924.01999999999</v>
      </c>
      <c r="AD612" s="103">
        <f t="shared" si="229"/>
        <v>330000</v>
      </c>
      <c r="AE612" s="103">
        <f t="shared" si="229"/>
        <v>120000</v>
      </c>
      <c r="AF612" s="93" t="s">
        <v>17029</v>
      </c>
      <c r="AG612" s="93" t="s">
        <v>17029</v>
      </c>
      <c r="AH612" s="93" t="s">
        <v>17029</v>
      </c>
      <c r="AI612" s="107"/>
      <c r="AJ612" s="107"/>
      <c r="AK612" s="107"/>
      <c r="AL612" s="107"/>
      <c r="AM612" s="108"/>
      <c r="AN612" s="108"/>
      <c r="AO612" s="108"/>
      <c r="AP612" s="108"/>
      <c r="AQ612" s="108"/>
      <c r="AR612" s="108"/>
      <c r="AS612" s="108"/>
      <c r="AT612" s="108"/>
      <c r="AU612" s="108"/>
      <c r="AV612" s="108"/>
      <c r="AW612" s="108"/>
      <c r="AX612" s="109"/>
      <c r="AY612" s="109"/>
      <c r="AZ612" s="108"/>
      <c r="BA612" s="108"/>
      <c r="BB612" s="110"/>
      <c r="BC612" s="111">
        <f t="shared" si="212"/>
        <v>-490</v>
      </c>
      <c r="BJ612" s="79" t="e">
        <f>VLOOKUP(C612,BM:BO,3,FALSE)</f>
        <v>#N/A</v>
      </c>
      <c r="BM612" s="79" t="s">
        <v>3021</v>
      </c>
      <c r="BN612" s="79" t="s">
        <v>1344</v>
      </c>
      <c r="BO612" s="79" t="s">
        <v>2139</v>
      </c>
      <c r="BU612" s="79" t="s">
        <v>3021</v>
      </c>
      <c r="BV612" s="79" t="s">
        <v>1344</v>
      </c>
      <c r="BW612" s="79" t="s">
        <v>2139</v>
      </c>
      <c r="CH612" s="105">
        <f t="shared" si="197"/>
        <v>0</v>
      </c>
    </row>
    <row r="613" spans="1:86" x14ac:dyDescent="0.3">
      <c r="A613" s="79">
        <v>1</v>
      </c>
      <c r="B613" s="112">
        <f>SUBTOTAL(9,$A$421:A613)</f>
        <v>151</v>
      </c>
      <c r="C613" s="118" t="s">
        <v>60</v>
      </c>
      <c r="D613" s="103">
        <f t="shared" ref="D613:D614" si="230">E613+F613+G613+H613+I613+J613+L613+N613+P613+R613+T613+U613+V613+W613+X613+Y613+Z613+AA613+AB613+AC613+AD613+AE613</f>
        <v>4223486.4000000004</v>
      </c>
      <c r="E613" s="120">
        <v>0</v>
      </c>
      <c r="F613" s="120">
        <v>0</v>
      </c>
      <c r="G613" s="120">
        <v>0</v>
      </c>
      <c r="H613" s="120">
        <v>0</v>
      </c>
      <c r="I613" s="120">
        <v>0</v>
      </c>
      <c r="J613" s="120">
        <v>0</v>
      </c>
      <c r="K613" s="128">
        <v>0</v>
      </c>
      <c r="L613" s="120">
        <v>0</v>
      </c>
      <c r="M613" s="103">
        <v>490</v>
      </c>
      <c r="N613" s="103">
        <v>3988140.2</v>
      </c>
      <c r="O613" s="120">
        <v>0</v>
      </c>
      <c r="P613" s="120">
        <v>0</v>
      </c>
      <c r="Q613" s="103">
        <v>0</v>
      </c>
      <c r="R613" s="103">
        <v>0</v>
      </c>
      <c r="S613" s="120">
        <v>0</v>
      </c>
      <c r="T613" s="120">
        <v>0</v>
      </c>
      <c r="U613" s="120">
        <v>0</v>
      </c>
      <c r="V613" s="120">
        <v>0</v>
      </c>
      <c r="W613" s="120">
        <v>0</v>
      </c>
      <c r="X613" s="120">
        <v>0</v>
      </c>
      <c r="Y613" s="120">
        <v>0</v>
      </c>
      <c r="Z613" s="120">
        <v>0</v>
      </c>
      <c r="AA613" s="120">
        <v>0</v>
      </c>
      <c r="AB613" s="120">
        <v>0</v>
      </c>
      <c r="AC613" s="103">
        <f>ROUND(N613*2.14%,2)</f>
        <v>85346.2</v>
      </c>
      <c r="AD613" s="103">
        <v>150000</v>
      </c>
      <c r="AE613" s="120">
        <v>0</v>
      </c>
      <c r="AF613" s="93">
        <v>2024</v>
      </c>
      <c r="AG613" s="93">
        <v>2024</v>
      </c>
      <c r="AH613" s="93">
        <v>2024</v>
      </c>
      <c r="AI613" s="107"/>
      <c r="AJ613" s="107"/>
      <c r="AK613" s="107"/>
      <c r="AL613" s="107"/>
      <c r="AM613" s="108" t="s">
        <v>16952</v>
      </c>
      <c r="AN613" s="108" t="s">
        <v>16952</v>
      </c>
      <c r="AO613" s="108">
        <v>0</v>
      </c>
      <c r="AP613" s="108" t="s">
        <v>16972</v>
      </c>
      <c r="AQ613" s="108" t="s">
        <v>16969</v>
      </c>
      <c r="AR613" s="108">
        <v>0</v>
      </c>
      <c r="AS613" s="108"/>
      <c r="AT613" s="108"/>
      <c r="AU613" s="108"/>
      <c r="AV613" s="108"/>
      <c r="AW613" s="108" t="s">
        <v>664</v>
      </c>
      <c r="AX613" s="109">
        <v>616.1</v>
      </c>
      <c r="AY613" s="109">
        <v>490</v>
      </c>
      <c r="AZ613" s="108" t="s">
        <v>2968</v>
      </c>
      <c r="BA613" s="108" t="s">
        <v>17015</v>
      </c>
      <c r="BB613" s="110"/>
      <c r="BC613" s="111">
        <f t="shared" si="212"/>
        <v>0</v>
      </c>
      <c r="BJ613" s="79" t="str">
        <f>VLOOKUP(C613,BM:BO,3,FALSE)</f>
        <v>436.970</v>
      </c>
      <c r="BM613" s="79" t="s">
        <v>3022</v>
      </c>
      <c r="BN613" s="79" t="s">
        <v>789</v>
      </c>
      <c r="BO613" s="79" t="s">
        <v>2985</v>
      </c>
      <c r="BU613" s="79" t="s">
        <v>3022</v>
      </c>
      <c r="BV613" s="79" t="s">
        <v>789</v>
      </c>
      <c r="BW613" s="79" t="s">
        <v>2985</v>
      </c>
      <c r="CH613" s="105">
        <f t="shared" si="197"/>
        <v>1.7462298274040222E-10</v>
      </c>
    </row>
    <row r="614" spans="1:86" x14ac:dyDescent="0.3">
      <c r="A614" s="79">
        <v>1</v>
      </c>
      <c r="B614" s="112">
        <f>SUBTOTAL(9,$A$421:A614)</f>
        <v>152</v>
      </c>
      <c r="C614" s="147" t="s">
        <v>61</v>
      </c>
      <c r="D614" s="103">
        <f t="shared" si="230"/>
        <v>3286775.04</v>
      </c>
      <c r="E614" s="120">
        <v>0</v>
      </c>
      <c r="F614" s="120">
        <v>0</v>
      </c>
      <c r="G614" s="120">
        <v>0</v>
      </c>
      <c r="H614" s="120">
        <v>0</v>
      </c>
      <c r="I614" s="120">
        <v>0</v>
      </c>
      <c r="J614" s="120">
        <v>0</v>
      </c>
      <c r="K614" s="128">
        <v>0</v>
      </c>
      <c r="L614" s="120">
        <v>0</v>
      </c>
      <c r="M614" s="103">
        <v>0</v>
      </c>
      <c r="N614" s="103">
        <v>0</v>
      </c>
      <c r="O614" s="120">
        <v>0</v>
      </c>
      <c r="P614" s="120">
        <v>0</v>
      </c>
      <c r="Q614" s="120">
        <v>608</v>
      </c>
      <c r="R614" s="103">
        <v>2924197.22</v>
      </c>
      <c r="S614" s="120">
        <v>0</v>
      </c>
      <c r="T614" s="120">
        <v>0</v>
      </c>
      <c r="U614" s="120">
        <v>0</v>
      </c>
      <c r="V614" s="120">
        <v>0</v>
      </c>
      <c r="W614" s="120">
        <v>0</v>
      </c>
      <c r="X614" s="120">
        <v>0</v>
      </c>
      <c r="Y614" s="120">
        <v>0</v>
      </c>
      <c r="Z614" s="120">
        <v>0</v>
      </c>
      <c r="AA614" s="120">
        <v>0</v>
      </c>
      <c r="AB614" s="120">
        <v>0</v>
      </c>
      <c r="AC614" s="103">
        <f>ROUND(R614*2.14%,2)</f>
        <v>62577.82</v>
      </c>
      <c r="AD614" s="120">
        <v>180000</v>
      </c>
      <c r="AE614" s="120">
        <v>120000</v>
      </c>
      <c r="AF614" s="93">
        <v>2024</v>
      </c>
      <c r="AG614" s="93">
        <v>2024</v>
      </c>
      <c r="AH614" s="93">
        <v>2024</v>
      </c>
      <c r="AI614" s="107"/>
      <c r="AJ614" s="107"/>
      <c r="AK614" s="107"/>
      <c r="AL614" s="107"/>
      <c r="AM614" s="108" t="s">
        <v>16958</v>
      </c>
      <c r="AN614" s="108" t="s">
        <v>16970</v>
      </c>
      <c r="AO614" s="108">
        <v>0</v>
      </c>
      <c r="AP614" s="108" t="s">
        <v>16963</v>
      </c>
      <c r="AQ614" s="108" t="s">
        <v>16960</v>
      </c>
      <c r="AR614" s="108">
        <v>0</v>
      </c>
      <c r="AS614" s="108"/>
      <c r="AT614" s="108"/>
      <c r="AU614" s="108"/>
      <c r="AV614" s="108"/>
      <c r="AW614" s="108" t="s">
        <v>944</v>
      </c>
      <c r="AX614" s="109">
        <v>396.4</v>
      </c>
      <c r="AY614" s="109">
        <v>642</v>
      </c>
      <c r="AZ614" s="108" t="s">
        <v>2968</v>
      </c>
      <c r="BA614" s="108" t="s">
        <v>1344</v>
      </c>
      <c r="BB614" s="110"/>
      <c r="BC614" s="111">
        <f t="shared" si="212"/>
        <v>642</v>
      </c>
      <c r="BJ614" s="79" t="str">
        <f>VLOOKUP(C614,BM:BO,3,FALSE)</f>
        <v>539.200</v>
      </c>
      <c r="BM614" s="79" t="s">
        <v>3023</v>
      </c>
      <c r="BN614" s="79" t="s">
        <v>1141</v>
      </c>
      <c r="BO614" s="79" t="s">
        <v>3025</v>
      </c>
      <c r="BU614" s="79" t="s">
        <v>3023</v>
      </c>
      <c r="BV614" s="79" t="s">
        <v>1141</v>
      </c>
      <c r="BW614" s="79" t="s">
        <v>3025</v>
      </c>
      <c r="CH614" s="105">
        <f t="shared" si="197"/>
        <v>-1.7462298274040222E-10</v>
      </c>
    </row>
    <row r="615" spans="1:86" x14ac:dyDescent="0.3">
      <c r="B615" s="151" t="s">
        <v>53</v>
      </c>
      <c r="C615" s="152"/>
      <c r="D615" s="102">
        <f>D616</f>
        <v>4654454.3999999994</v>
      </c>
      <c r="E615" s="103">
        <f t="shared" ref="E615:AE615" si="231">E616</f>
        <v>0</v>
      </c>
      <c r="F615" s="103">
        <f t="shared" si="231"/>
        <v>0</v>
      </c>
      <c r="G615" s="103">
        <f t="shared" si="231"/>
        <v>0</v>
      </c>
      <c r="H615" s="103">
        <f t="shared" si="231"/>
        <v>0</v>
      </c>
      <c r="I615" s="103">
        <f t="shared" si="231"/>
        <v>0</v>
      </c>
      <c r="J615" s="103">
        <f t="shared" si="231"/>
        <v>0</v>
      </c>
      <c r="K615" s="104">
        <f t="shared" si="231"/>
        <v>0</v>
      </c>
      <c r="L615" s="103">
        <f t="shared" si="231"/>
        <v>0</v>
      </c>
      <c r="M615" s="103">
        <f t="shared" si="231"/>
        <v>540</v>
      </c>
      <c r="N615" s="103">
        <f t="shared" si="231"/>
        <v>4380707.26</v>
      </c>
      <c r="O615" s="103">
        <f t="shared" si="231"/>
        <v>0</v>
      </c>
      <c r="P615" s="103">
        <f t="shared" si="231"/>
        <v>0</v>
      </c>
      <c r="Q615" s="103">
        <f t="shared" si="231"/>
        <v>0</v>
      </c>
      <c r="R615" s="103">
        <f t="shared" si="231"/>
        <v>0</v>
      </c>
      <c r="S615" s="103">
        <f t="shared" si="231"/>
        <v>0</v>
      </c>
      <c r="T615" s="103">
        <f t="shared" si="231"/>
        <v>0</v>
      </c>
      <c r="U615" s="103">
        <f t="shared" si="231"/>
        <v>0</v>
      </c>
      <c r="V615" s="103">
        <f t="shared" si="231"/>
        <v>0</v>
      </c>
      <c r="W615" s="103">
        <f t="shared" si="231"/>
        <v>0</v>
      </c>
      <c r="X615" s="103">
        <f t="shared" si="231"/>
        <v>0</v>
      </c>
      <c r="Y615" s="103">
        <f t="shared" si="231"/>
        <v>0</v>
      </c>
      <c r="Z615" s="103">
        <f t="shared" si="231"/>
        <v>0</v>
      </c>
      <c r="AA615" s="103">
        <f t="shared" si="231"/>
        <v>0</v>
      </c>
      <c r="AB615" s="103">
        <f t="shared" si="231"/>
        <v>0</v>
      </c>
      <c r="AC615" s="103">
        <f t="shared" si="231"/>
        <v>93747.14</v>
      </c>
      <c r="AD615" s="103">
        <f t="shared" si="231"/>
        <v>180000</v>
      </c>
      <c r="AE615" s="103">
        <f t="shared" si="231"/>
        <v>0</v>
      </c>
      <c r="AF615" s="93" t="s">
        <v>17029</v>
      </c>
      <c r="AG615" s="93" t="s">
        <v>17029</v>
      </c>
      <c r="AH615" s="93" t="s">
        <v>17029</v>
      </c>
      <c r="AI615" s="107"/>
      <c r="AJ615" s="107"/>
      <c r="AK615" s="107"/>
      <c r="AL615" s="107"/>
      <c r="AM615" s="108"/>
      <c r="AN615" s="108"/>
      <c r="AO615" s="108"/>
      <c r="AP615" s="108"/>
      <c r="AQ615" s="108"/>
      <c r="AR615" s="108"/>
      <c r="AS615" s="108"/>
      <c r="AT615" s="108"/>
      <c r="AU615" s="108"/>
      <c r="AV615" s="108"/>
      <c r="AW615" s="108"/>
      <c r="AX615" s="109"/>
      <c r="AY615" s="109"/>
      <c r="AZ615" s="108"/>
      <c r="BA615" s="108"/>
      <c r="BB615" s="110"/>
      <c r="BC615" s="111">
        <f t="shared" si="212"/>
        <v>-540</v>
      </c>
      <c r="BJ615" s="79" t="e">
        <f>VLOOKUP(C615,BM:BO,3,FALSE)</f>
        <v>#N/A</v>
      </c>
      <c r="BM615" s="79" t="s">
        <v>3026</v>
      </c>
      <c r="BN615" s="79" t="s">
        <v>925</v>
      </c>
      <c r="BO615" s="79" t="s">
        <v>3027</v>
      </c>
      <c r="BU615" s="79" t="s">
        <v>3026</v>
      </c>
      <c r="BV615" s="79" t="s">
        <v>925</v>
      </c>
      <c r="BW615" s="79" t="s">
        <v>3027</v>
      </c>
      <c r="CH615" s="105">
        <f t="shared" ref="CH615:CH674" si="232">D615-E615-F615-G615-H615-I615-J615-L615-N615-P615-R615-T615-U615-V615-W615-X615-Y615-Z615-AA615-AB615-AC615-AD615-AE615</f>
        <v>-3.4924596548080444E-10</v>
      </c>
    </row>
    <row r="616" spans="1:86" x14ac:dyDescent="0.3">
      <c r="A616" s="79">
        <v>1</v>
      </c>
      <c r="B616" s="112">
        <f>SUBTOTAL(9,$A$421:A616)</f>
        <v>153</v>
      </c>
      <c r="C616" s="118" t="s">
        <v>62</v>
      </c>
      <c r="D616" s="103">
        <f>E616+F616+G616+H616+I616+J616+L616+N616+P616+R616+T616+U616+V616+W616+X616+Y616+Z616+AA616+AB616+AC616+AD616+AE616</f>
        <v>4654454.3999999994</v>
      </c>
      <c r="E616" s="120">
        <v>0</v>
      </c>
      <c r="F616" s="120">
        <v>0</v>
      </c>
      <c r="G616" s="120">
        <v>0</v>
      </c>
      <c r="H616" s="120">
        <v>0</v>
      </c>
      <c r="I616" s="120">
        <v>0</v>
      </c>
      <c r="J616" s="120">
        <v>0</v>
      </c>
      <c r="K616" s="128">
        <v>0</v>
      </c>
      <c r="L616" s="120">
        <v>0</v>
      </c>
      <c r="M616" s="103">
        <v>540</v>
      </c>
      <c r="N616" s="103">
        <v>4380707.26</v>
      </c>
      <c r="O616" s="120">
        <v>0</v>
      </c>
      <c r="P616" s="120">
        <v>0</v>
      </c>
      <c r="Q616" s="120">
        <v>0</v>
      </c>
      <c r="R616" s="120">
        <v>0</v>
      </c>
      <c r="S616" s="120">
        <v>0</v>
      </c>
      <c r="T616" s="120">
        <v>0</v>
      </c>
      <c r="U616" s="120">
        <v>0</v>
      </c>
      <c r="V616" s="120">
        <v>0</v>
      </c>
      <c r="W616" s="120">
        <v>0</v>
      </c>
      <c r="X616" s="120">
        <v>0</v>
      </c>
      <c r="Y616" s="120">
        <v>0</v>
      </c>
      <c r="Z616" s="120">
        <v>0</v>
      </c>
      <c r="AA616" s="120">
        <v>0</v>
      </c>
      <c r="AB616" s="120">
        <v>0</v>
      </c>
      <c r="AC616" s="103">
        <f>ROUND(N616*2.14%,2)</f>
        <v>93747.14</v>
      </c>
      <c r="AD616" s="103">
        <v>180000</v>
      </c>
      <c r="AE616" s="120">
        <v>0</v>
      </c>
      <c r="AF616" s="93">
        <v>2024</v>
      </c>
      <c r="AG616" s="93">
        <v>2024</v>
      </c>
      <c r="AH616" s="93">
        <v>2024</v>
      </c>
      <c r="AI616" s="107"/>
      <c r="AJ616" s="107"/>
      <c r="AK616" s="107"/>
      <c r="AL616" s="107"/>
      <c r="AM616" s="108" t="s">
        <v>16952</v>
      </c>
      <c r="AN616" s="108" t="s">
        <v>16957</v>
      </c>
      <c r="AO616" s="108">
        <v>0</v>
      </c>
      <c r="AP616" s="108" t="s">
        <v>16958</v>
      </c>
      <c r="AQ616" s="108" t="s">
        <v>16969</v>
      </c>
      <c r="AR616" s="108">
        <v>0</v>
      </c>
      <c r="AS616" s="108"/>
      <c r="AT616" s="108"/>
      <c r="AU616" s="108"/>
      <c r="AV616" s="108"/>
      <c r="AW616" s="108" t="s">
        <v>638</v>
      </c>
      <c r="AX616" s="109">
        <v>627.79999999999995</v>
      </c>
      <c r="AY616" s="109">
        <v>540</v>
      </c>
      <c r="AZ616" s="108" t="s">
        <v>2968</v>
      </c>
      <c r="BA616" s="108" t="s">
        <v>17015</v>
      </c>
      <c r="BB616" s="110"/>
      <c r="BC616" s="111">
        <f t="shared" ref="BC616:BC632" si="233">AY616-M616</f>
        <v>0</v>
      </c>
      <c r="BJ616" s="79" t="str">
        <f>VLOOKUP(C616,BM:BO,3,FALSE)</f>
        <v>1067.000</v>
      </c>
      <c r="BM616" s="79" t="s">
        <v>3028</v>
      </c>
      <c r="BN616" s="79" t="s">
        <v>2985</v>
      </c>
      <c r="BO616" s="79" t="s">
        <v>2985</v>
      </c>
      <c r="BU616" s="79" t="s">
        <v>3028</v>
      </c>
      <c r="BV616" s="79" t="s">
        <v>2985</v>
      </c>
      <c r="BW616" s="79" t="s">
        <v>2985</v>
      </c>
      <c r="CH616" s="105">
        <f t="shared" si="232"/>
        <v>-3.4924596548080444E-10</v>
      </c>
    </row>
    <row r="617" spans="1:86" x14ac:dyDescent="0.3">
      <c r="B617" s="106" t="s">
        <v>55</v>
      </c>
      <c r="C617" s="106"/>
      <c r="D617" s="102">
        <f>D618</f>
        <v>6464520</v>
      </c>
      <c r="E617" s="103">
        <f t="shared" ref="E617:AE617" si="234">E618</f>
        <v>0</v>
      </c>
      <c r="F617" s="103">
        <f t="shared" si="234"/>
        <v>0</v>
      </c>
      <c r="G617" s="103">
        <f t="shared" si="234"/>
        <v>0</v>
      </c>
      <c r="H617" s="103">
        <f t="shared" si="234"/>
        <v>0</v>
      </c>
      <c r="I617" s="103">
        <f t="shared" si="234"/>
        <v>0</v>
      </c>
      <c r="J617" s="103">
        <f t="shared" si="234"/>
        <v>0</v>
      </c>
      <c r="K617" s="104">
        <f t="shared" si="234"/>
        <v>0</v>
      </c>
      <c r="L617" s="103">
        <f t="shared" si="234"/>
        <v>0</v>
      </c>
      <c r="M617" s="103">
        <f t="shared" si="234"/>
        <v>750</v>
      </c>
      <c r="N617" s="103">
        <f t="shared" si="234"/>
        <v>6152849.0300000003</v>
      </c>
      <c r="O617" s="103">
        <f t="shared" si="234"/>
        <v>0</v>
      </c>
      <c r="P617" s="103">
        <f t="shared" si="234"/>
        <v>0</v>
      </c>
      <c r="Q617" s="103">
        <f t="shared" si="234"/>
        <v>0</v>
      </c>
      <c r="R617" s="103">
        <f t="shared" si="234"/>
        <v>0</v>
      </c>
      <c r="S617" s="103">
        <f t="shared" si="234"/>
        <v>0</v>
      </c>
      <c r="T617" s="103">
        <f t="shared" si="234"/>
        <v>0</v>
      </c>
      <c r="U617" s="103">
        <f t="shared" si="234"/>
        <v>0</v>
      </c>
      <c r="V617" s="103">
        <f t="shared" si="234"/>
        <v>0</v>
      </c>
      <c r="W617" s="103">
        <f t="shared" si="234"/>
        <v>0</v>
      </c>
      <c r="X617" s="103">
        <f t="shared" si="234"/>
        <v>0</v>
      </c>
      <c r="Y617" s="103">
        <f t="shared" si="234"/>
        <v>0</v>
      </c>
      <c r="Z617" s="103">
        <f t="shared" si="234"/>
        <v>0</v>
      </c>
      <c r="AA617" s="103">
        <f t="shared" si="234"/>
        <v>0</v>
      </c>
      <c r="AB617" s="103">
        <f t="shared" si="234"/>
        <v>0</v>
      </c>
      <c r="AC617" s="103">
        <f t="shared" si="234"/>
        <v>131670.97</v>
      </c>
      <c r="AD617" s="103">
        <f t="shared" si="234"/>
        <v>180000</v>
      </c>
      <c r="AE617" s="103">
        <f t="shared" si="234"/>
        <v>0</v>
      </c>
      <c r="AF617" s="93" t="s">
        <v>17029</v>
      </c>
      <c r="AG617" s="93" t="s">
        <v>17029</v>
      </c>
      <c r="AH617" s="93" t="s">
        <v>17029</v>
      </c>
      <c r="AI617" s="107"/>
      <c r="AJ617" s="107"/>
      <c r="AK617" s="107"/>
      <c r="AL617" s="107"/>
      <c r="AM617" s="108"/>
      <c r="AN617" s="108"/>
      <c r="AO617" s="108"/>
      <c r="AP617" s="108"/>
      <c r="AQ617" s="108"/>
      <c r="AR617" s="108"/>
      <c r="AS617" s="108"/>
      <c r="AT617" s="108"/>
      <c r="AU617" s="108"/>
      <c r="AV617" s="108"/>
      <c r="AW617" s="108"/>
      <c r="AX617" s="109"/>
      <c r="AY617" s="109"/>
      <c r="AZ617" s="108"/>
      <c r="BA617" s="108"/>
      <c r="BB617" s="110"/>
      <c r="BC617" s="111">
        <f t="shared" si="233"/>
        <v>-750</v>
      </c>
      <c r="BJ617" s="79" t="e">
        <f>VLOOKUP(C617,BM:BO,3,FALSE)</f>
        <v>#N/A</v>
      </c>
      <c r="BM617" s="79" t="s">
        <v>3029</v>
      </c>
      <c r="BN617" s="79" t="s">
        <v>664</v>
      </c>
      <c r="BO617" s="79" t="s">
        <v>3030</v>
      </c>
      <c r="BU617" s="79" t="s">
        <v>3029</v>
      </c>
      <c r="BV617" s="79" t="s">
        <v>664</v>
      </c>
      <c r="BW617" s="79" t="s">
        <v>3030</v>
      </c>
      <c r="CH617" s="105">
        <f t="shared" si="232"/>
        <v>-2.6193447411060333E-10</v>
      </c>
    </row>
    <row r="618" spans="1:86" x14ac:dyDescent="0.3">
      <c r="A618" s="79">
        <v>1</v>
      </c>
      <c r="B618" s="112">
        <f>SUBTOTAL(9,$A$421:A618)</f>
        <v>154</v>
      </c>
      <c r="C618" s="149" t="s">
        <v>63</v>
      </c>
      <c r="D618" s="103">
        <f>E618+F618+G618+H618+I618+J618+L618+N618+P618+R618+T618+U618+V618+W618+X618+Y618+Z618+AA618+AB618+AC618+AD618+AE618</f>
        <v>6464520</v>
      </c>
      <c r="E618" s="127">
        <v>0</v>
      </c>
      <c r="F618" s="127">
        <v>0</v>
      </c>
      <c r="G618" s="127">
        <v>0</v>
      </c>
      <c r="H618" s="127">
        <v>0</v>
      </c>
      <c r="I618" s="127">
        <v>0</v>
      </c>
      <c r="J618" s="127">
        <v>0</v>
      </c>
      <c r="K618" s="153">
        <v>0</v>
      </c>
      <c r="L618" s="127">
        <v>0</v>
      </c>
      <c r="M618" s="103">
        <v>750</v>
      </c>
      <c r="N618" s="103">
        <v>6152849.0300000003</v>
      </c>
      <c r="O618" s="127">
        <v>0</v>
      </c>
      <c r="P618" s="127">
        <v>0</v>
      </c>
      <c r="Q618" s="127">
        <v>0</v>
      </c>
      <c r="R618" s="127">
        <v>0</v>
      </c>
      <c r="S618" s="127">
        <v>0</v>
      </c>
      <c r="T618" s="127">
        <v>0</v>
      </c>
      <c r="U618" s="127">
        <v>0</v>
      </c>
      <c r="V618" s="127">
        <v>0</v>
      </c>
      <c r="W618" s="127">
        <v>0</v>
      </c>
      <c r="X618" s="127">
        <v>0</v>
      </c>
      <c r="Y618" s="127">
        <v>0</v>
      </c>
      <c r="Z618" s="127">
        <v>0</v>
      </c>
      <c r="AA618" s="127">
        <v>0</v>
      </c>
      <c r="AB618" s="127">
        <v>0</v>
      </c>
      <c r="AC618" s="103">
        <f>ROUND(N618*2.14%,2)</f>
        <v>131670.97</v>
      </c>
      <c r="AD618" s="103">
        <v>180000</v>
      </c>
      <c r="AE618" s="127">
        <v>0</v>
      </c>
      <c r="AF618" s="93">
        <v>2024</v>
      </c>
      <c r="AG618" s="93">
        <v>2024</v>
      </c>
      <c r="AH618" s="93">
        <v>2024</v>
      </c>
      <c r="AI618" s="107"/>
      <c r="AJ618" s="107"/>
      <c r="AK618" s="107"/>
      <c r="AL618" s="107"/>
      <c r="AM618" s="108" t="s">
        <v>16965</v>
      </c>
      <c r="AN618" s="108" t="s">
        <v>16963</v>
      </c>
      <c r="AO618" s="108">
        <v>0</v>
      </c>
      <c r="AP618" s="108" t="s">
        <v>16971</v>
      </c>
      <c r="AQ618" s="108" t="s">
        <v>16964</v>
      </c>
      <c r="AR618" s="108">
        <v>0</v>
      </c>
      <c r="AS618" s="108"/>
      <c r="AT618" s="108"/>
      <c r="AU618" s="108"/>
      <c r="AV618" s="108"/>
      <c r="AW618" s="108" t="s">
        <v>812</v>
      </c>
      <c r="AX618" s="109">
        <v>713.29</v>
      </c>
      <c r="AY618" s="109">
        <v>750</v>
      </c>
      <c r="AZ618" s="108" t="s">
        <v>2968</v>
      </c>
      <c r="BA618" s="108" t="s">
        <v>17015</v>
      </c>
      <c r="BB618" s="110"/>
      <c r="BC618" s="111">
        <f t="shared" si="233"/>
        <v>0</v>
      </c>
      <c r="BJ618" s="79" t="str">
        <f>VLOOKUP(C618,BM:BO,3,FALSE)</f>
        <v>508.800</v>
      </c>
      <c r="BM618" s="79" t="s">
        <v>3031</v>
      </c>
      <c r="BN618" s="79" t="s">
        <v>2985</v>
      </c>
      <c r="BO618" s="79" t="s">
        <v>2985</v>
      </c>
      <c r="BU618" s="79" t="s">
        <v>3031</v>
      </c>
      <c r="BV618" s="79" t="s">
        <v>2985</v>
      </c>
      <c r="BW618" s="79" t="s">
        <v>2985</v>
      </c>
      <c r="CH618" s="105">
        <f t="shared" si="232"/>
        <v>-2.6193447411060333E-10</v>
      </c>
    </row>
    <row r="619" spans="1:86" x14ac:dyDescent="0.3">
      <c r="B619" s="106" t="s">
        <v>54</v>
      </c>
      <c r="C619" s="106"/>
      <c r="D619" s="102">
        <f>D620</f>
        <v>5602584</v>
      </c>
      <c r="E619" s="103">
        <f t="shared" ref="E619:AE619" si="235">E620</f>
        <v>0</v>
      </c>
      <c r="F619" s="103">
        <f t="shared" si="235"/>
        <v>0</v>
      </c>
      <c r="G619" s="103">
        <f t="shared" si="235"/>
        <v>0</v>
      </c>
      <c r="H619" s="103">
        <f t="shared" si="235"/>
        <v>0</v>
      </c>
      <c r="I619" s="103">
        <f t="shared" si="235"/>
        <v>0</v>
      </c>
      <c r="J619" s="103">
        <f t="shared" si="235"/>
        <v>0</v>
      </c>
      <c r="K619" s="104">
        <f t="shared" si="235"/>
        <v>0</v>
      </c>
      <c r="L619" s="103">
        <f t="shared" si="235"/>
        <v>0</v>
      </c>
      <c r="M619" s="103">
        <f t="shared" si="235"/>
        <v>650</v>
      </c>
      <c r="N619" s="103">
        <f t="shared" si="235"/>
        <v>5308972</v>
      </c>
      <c r="O619" s="103">
        <f t="shared" si="235"/>
        <v>0</v>
      </c>
      <c r="P619" s="103">
        <f t="shared" si="235"/>
        <v>0</v>
      </c>
      <c r="Q619" s="103">
        <f t="shared" si="235"/>
        <v>0</v>
      </c>
      <c r="R619" s="103">
        <f t="shared" si="235"/>
        <v>0</v>
      </c>
      <c r="S619" s="103">
        <f t="shared" si="235"/>
        <v>0</v>
      </c>
      <c r="T619" s="103">
        <f t="shared" si="235"/>
        <v>0</v>
      </c>
      <c r="U619" s="103">
        <f t="shared" si="235"/>
        <v>0</v>
      </c>
      <c r="V619" s="103">
        <f t="shared" si="235"/>
        <v>0</v>
      </c>
      <c r="W619" s="103">
        <f t="shared" si="235"/>
        <v>0</v>
      </c>
      <c r="X619" s="103">
        <f t="shared" si="235"/>
        <v>0</v>
      </c>
      <c r="Y619" s="103">
        <f t="shared" si="235"/>
        <v>0</v>
      </c>
      <c r="Z619" s="103">
        <f t="shared" si="235"/>
        <v>0</v>
      </c>
      <c r="AA619" s="103">
        <f t="shared" si="235"/>
        <v>0</v>
      </c>
      <c r="AB619" s="103">
        <f t="shared" si="235"/>
        <v>0</v>
      </c>
      <c r="AC619" s="103">
        <f t="shared" si="235"/>
        <v>113612</v>
      </c>
      <c r="AD619" s="103">
        <f t="shared" si="235"/>
        <v>180000</v>
      </c>
      <c r="AE619" s="103">
        <f t="shared" si="235"/>
        <v>0</v>
      </c>
      <c r="AF619" s="93" t="s">
        <v>17029</v>
      </c>
      <c r="AG619" s="93" t="s">
        <v>17029</v>
      </c>
      <c r="AH619" s="93" t="s">
        <v>17029</v>
      </c>
      <c r="AI619" s="107"/>
      <c r="AJ619" s="107"/>
      <c r="AK619" s="107"/>
      <c r="AL619" s="107"/>
      <c r="AM619" s="108"/>
      <c r="AN619" s="108"/>
      <c r="AO619" s="108"/>
      <c r="AP619" s="108"/>
      <c r="AQ619" s="108"/>
      <c r="AR619" s="108"/>
      <c r="AS619" s="108"/>
      <c r="AT619" s="108"/>
      <c r="AU619" s="108"/>
      <c r="AV619" s="108"/>
      <c r="AW619" s="108"/>
      <c r="AX619" s="109"/>
      <c r="AY619" s="109"/>
      <c r="AZ619" s="108"/>
      <c r="BA619" s="108"/>
      <c r="BB619" s="110"/>
      <c r="BC619" s="111">
        <f t="shared" si="233"/>
        <v>-650</v>
      </c>
      <c r="BJ619" s="79" t="e">
        <f>VLOOKUP(C619,BM:BO,3,FALSE)</f>
        <v>#N/A</v>
      </c>
      <c r="BM619" s="79" t="s">
        <v>3033</v>
      </c>
      <c r="BN619" s="79" t="s">
        <v>665</v>
      </c>
      <c r="BO619" s="79" t="s">
        <v>3034</v>
      </c>
      <c r="BU619" s="79" t="s">
        <v>3033</v>
      </c>
      <c r="BV619" s="79" t="s">
        <v>665</v>
      </c>
      <c r="BW619" s="79" t="s">
        <v>3034</v>
      </c>
      <c r="CH619" s="105">
        <f t="shared" si="232"/>
        <v>0</v>
      </c>
    </row>
    <row r="620" spans="1:86" ht="18.75" customHeight="1" x14ac:dyDescent="0.3">
      <c r="A620" s="79">
        <v>1</v>
      </c>
      <c r="B620" s="112">
        <f>SUBTOTAL(9,$A$421:A620)</f>
        <v>155</v>
      </c>
      <c r="C620" s="149" t="s">
        <v>64</v>
      </c>
      <c r="D620" s="103">
        <f>E620+F620+G620+H620+I620+J620+L620+N620+P620+R620+T620+U620+V620+W620+X620+Y620+Z620+AA620+AB620+AC620+AD620+AE620</f>
        <v>5602584</v>
      </c>
      <c r="E620" s="120">
        <v>0</v>
      </c>
      <c r="F620" s="120">
        <v>0</v>
      </c>
      <c r="G620" s="120">
        <v>0</v>
      </c>
      <c r="H620" s="120">
        <v>0</v>
      </c>
      <c r="I620" s="120">
        <v>0</v>
      </c>
      <c r="J620" s="120">
        <v>0</v>
      </c>
      <c r="K620" s="128">
        <v>0</v>
      </c>
      <c r="L620" s="120">
        <v>0</v>
      </c>
      <c r="M620" s="103">
        <v>650</v>
      </c>
      <c r="N620" s="103">
        <v>5308972</v>
      </c>
      <c r="O620" s="120">
        <v>0</v>
      </c>
      <c r="P620" s="120">
        <v>0</v>
      </c>
      <c r="Q620" s="120">
        <v>0</v>
      </c>
      <c r="R620" s="120">
        <v>0</v>
      </c>
      <c r="S620" s="120">
        <v>0</v>
      </c>
      <c r="T620" s="120">
        <v>0</v>
      </c>
      <c r="U620" s="120">
        <v>0</v>
      </c>
      <c r="V620" s="120">
        <v>0</v>
      </c>
      <c r="W620" s="120">
        <v>0</v>
      </c>
      <c r="X620" s="120">
        <v>0</v>
      </c>
      <c r="Y620" s="120">
        <v>0</v>
      </c>
      <c r="Z620" s="120">
        <v>0</v>
      </c>
      <c r="AA620" s="120">
        <v>0</v>
      </c>
      <c r="AB620" s="120">
        <v>0</v>
      </c>
      <c r="AC620" s="103">
        <f>ROUND(N620*2.14%,2)</f>
        <v>113612</v>
      </c>
      <c r="AD620" s="103">
        <v>180000</v>
      </c>
      <c r="AE620" s="120">
        <v>0</v>
      </c>
      <c r="AF620" s="93">
        <v>2024</v>
      </c>
      <c r="AG620" s="93">
        <v>2024</v>
      </c>
      <c r="AH620" s="93">
        <v>2024</v>
      </c>
      <c r="AI620" s="107"/>
      <c r="AJ620" s="107"/>
      <c r="AK620" s="107"/>
      <c r="AL620" s="107"/>
      <c r="AM620" s="108" t="s">
        <v>16952</v>
      </c>
      <c r="AN620" s="108" t="s">
        <v>16958</v>
      </c>
      <c r="AO620" s="108">
        <v>0</v>
      </c>
      <c r="AP620" s="108" t="s">
        <v>16977</v>
      </c>
      <c r="AQ620" s="108" t="s">
        <v>16967</v>
      </c>
      <c r="AR620" s="108">
        <v>0</v>
      </c>
      <c r="AS620" s="108"/>
      <c r="AT620" s="108"/>
      <c r="AU620" s="108"/>
      <c r="AV620" s="108"/>
      <c r="AW620" s="108" t="s">
        <v>621</v>
      </c>
      <c r="AX620" s="109">
        <v>662.2</v>
      </c>
      <c r="AY620" s="109">
        <v>914.8</v>
      </c>
      <c r="AZ620" s="108" t="s">
        <v>2968</v>
      </c>
      <c r="BA620" s="108">
        <v>2004</v>
      </c>
      <c r="BB620" s="110"/>
      <c r="BC620" s="111">
        <f t="shared" si="233"/>
        <v>264.79999999999995</v>
      </c>
      <c r="BD620" s="79" t="s">
        <v>17013</v>
      </c>
      <c r="BJ620" s="79" t="str">
        <f>VLOOKUP(C620,BM:BO,3,FALSE)</f>
        <v>914.800</v>
      </c>
      <c r="BM620" s="79" t="s">
        <v>604</v>
      </c>
      <c r="BN620" s="79" t="s">
        <v>3101</v>
      </c>
      <c r="BO620" s="79" t="s">
        <v>2985</v>
      </c>
      <c r="BU620" s="79" t="s">
        <v>604</v>
      </c>
      <c r="BV620" s="79" t="s">
        <v>3101</v>
      </c>
      <c r="BW620" s="79" t="s">
        <v>2985</v>
      </c>
      <c r="CH620" s="105">
        <f t="shared" si="232"/>
        <v>0</v>
      </c>
    </row>
    <row r="621" spans="1:86" x14ac:dyDescent="0.3">
      <c r="B621" s="106" t="s">
        <v>498</v>
      </c>
      <c r="C621" s="106"/>
      <c r="D621" s="102">
        <f>D622</f>
        <v>4641914.7</v>
      </c>
      <c r="E621" s="103">
        <f t="shared" ref="E621:AE621" si="236">E622</f>
        <v>0</v>
      </c>
      <c r="F621" s="103">
        <f t="shared" si="236"/>
        <v>0</v>
      </c>
      <c r="G621" s="103">
        <f t="shared" si="236"/>
        <v>0</v>
      </c>
      <c r="H621" s="103">
        <f t="shared" si="236"/>
        <v>0</v>
      </c>
      <c r="I621" s="103">
        <f t="shared" si="236"/>
        <v>0</v>
      </c>
      <c r="J621" s="103">
        <f t="shared" si="236"/>
        <v>0</v>
      </c>
      <c r="K621" s="104">
        <f t="shared" si="236"/>
        <v>0</v>
      </c>
      <c r="L621" s="103">
        <f t="shared" si="236"/>
        <v>0</v>
      </c>
      <c r="M621" s="103">
        <f t="shared" si="236"/>
        <v>570</v>
      </c>
      <c r="N621" s="103">
        <f t="shared" si="236"/>
        <v>4368430.29</v>
      </c>
      <c r="O621" s="103">
        <f t="shared" si="236"/>
        <v>0</v>
      </c>
      <c r="P621" s="103">
        <f t="shared" si="236"/>
        <v>0</v>
      </c>
      <c r="Q621" s="103">
        <f t="shared" si="236"/>
        <v>0</v>
      </c>
      <c r="R621" s="103">
        <f t="shared" si="236"/>
        <v>0</v>
      </c>
      <c r="S621" s="103">
        <f t="shared" si="236"/>
        <v>0</v>
      </c>
      <c r="T621" s="103">
        <f t="shared" si="236"/>
        <v>0</v>
      </c>
      <c r="U621" s="103">
        <f t="shared" si="236"/>
        <v>0</v>
      </c>
      <c r="V621" s="103">
        <f t="shared" si="236"/>
        <v>0</v>
      </c>
      <c r="W621" s="103">
        <f t="shared" si="236"/>
        <v>0</v>
      </c>
      <c r="X621" s="103">
        <f t="shared" si="236"/>
        <v>0</v>
      </c>
      <c r="Y621" s="103">
        <f t="shared" si="236"/>
        <v>0</v>
      </c>
      <c r="Z621" s="103">
        <f t="shared" si="236"/>
        <v>0</v>
      </c>
      <c r="AA621" s="103">
        <f t="shared" si="236"/>
        <v>0</v>
      </c>
      <c r="AB621" s="103">
        <f t="shared" si="236"/>
        <v>0</v>
      </c>
      <c r="AC621" s="103">
        <f t="shared" si="236"/>
        <v>93484.41</v>
      </c>
      <c r="AD621" s="103">
        <f t="shared" si="236"/>
        <v>180000</v>
      </c>
      <c r="AE621" s="103">
        <f t="shared" si="236"/>
        <v>0</v>
      </c>
      <c r="AF621" s="93" t="s">
        <v>17029</v>
      </c>
      <c r="AG621" s="93" t="s">
        <v>17029</v>
      </c>
      <c r="AH621" s="93" t="s">
        <v>17029</v>
      </c>
      <c r="AI621" s="107"/>
      <c r="AJ621" s="107"/>
      <c r="AK621" s="107"/>
      <c r="AL621" s="107"/>
      <c r="AM621" s="108"/>
      <c r="AN621" s="108"/>
      <c r="AO621" s="108"/>
      <c r="AP621" s="108"/>
      <c r="AQ621" s="108"/>
      <c r="AR621" s="108"/>
      <c r="AS621" s="108"/>
      <c r="AT621" s="108"/>
      <c r="AU621" s="108"/>
      <c r="AV621" s="108"/>
      <c r="AW621" s="108"/>
      <c r="AX621" s="109"/>
      <c r="AY621" s="109"/>
      <c r="AZ621" s="108"/>
      <c r="BA621" s="108"/>
      <c r="BB621" s="110"/>
      <c r="BC621" s="111">
        <f t="shared" si="233"/>
        <v>-570</v>
      </c>
      <c r="BJ621" s="79" t="e">
        <f>VLOOKUP(C621,BM:BO,3,FALSE)</f>
        <v>#N/A</v>
      </c>
      <c r="BM621" s="79" t="s">
        <v>3758</v>
      </c>
      <c r="BN621" s="79" t="s">
        <v>999</v>
      </c>
      <c r="BO621" s="79" t="s">
        <v>772</v>
      </c>
      <c r="BU621" s="79" t="s">
        <v>3758</v>
      </c>
      <c r="BV621" s="79" t="s">
        <v>999</v>
      </c>
      <c r="BW621" s="79" t="s">
        <v>772</v>
      </c>
      <c r="CH621" s="105">
        <f t="shared" si="232"/>
        <v>1.4551915228366852E-10</v>
      </c>
    </row>
    <row r="622" spans="1:86" x14ac:dyDescent="0.3">
      <c r="A622" s="79">
        <v>1</v>
      </c>
      <c r="B622" s="112">
        <f>SUBTOTAL(9,$A$421:A622)</f>
        <v>156</v>
      </c>
      <c r="C622" s="118" t="s">
        <v>504</v>
      </c>
      <c r="D622" s="103">
        <f>E622+F622+G622+H622+I622+J622+L622+N622+P622+R622+T622+U622+V622+W622+X622+Y622+Z622+AA622+AB622+AC622+AD622+AE622</f>
        <v>4641914.7</v>
      </c>
      <c r="E622" s="120">
        <v>0</v>
      </c>
      <c r="F622" s="120">
        <v>0</v>
      </c>
      <c r="G622" s="120">
        <v>0</v>
      </c>
      <c r="H622" s="120">
        <v>0</v>
      </c>
      <c r="I622" s="120">
        <v>0</v>
      </c>
      <c r="J622" s="120">
        <v>0</v>
      </c>
      <c r="K622" s="128">
        <v>0</v>
      </c>
      <c r="L622" s="120">
        <v>0</v>
      </c>
      <c r="M622" s="103">
        <v>570</v>
      </c>
      <c r="N622" s="103">
        <v>4368430.29</v>
      </c>
      <c r="O622" s="120">
        <v>0</v>
      </c>
      <c r="P622" s="120">
        <v>0</v>
      </c>
      <c r="Q622" s="120">
        <v>0</v>
      </c>
      <c r="R622" s="120">
        <v>0</v>
      </c>
      <c r="S622" s="120">
        <v>0</v>
      </c>
      <c r="T622" s="120">
        <v>0</v>
      </c>
      <c r="U622" s="120">
        <v>0</v>
      </c>
      <c r="V622" s="120">
        <v>0</v>
      </c>
      <c r="W622" s="120">
        <v>0</v>
      </c>
      <c r="X622" s="120">
        <v>0</v>
      </c>
      <c r="Y622" s="120">
        <v>0</v>
      </c>
      <c r="Z622" s="120">
        <v>0</v>
      </c>
      <c r="AA622" s="120">
        <v>0</v>
      </c>
      <c r="AB622" s="120">
        <v>0</v>
      </c>
      <c r="AC622" s="103">
        <f>ROUND(N622*2.14%,2)</f>
        <v>93484.41</v>
      </c>
      <c r="AD622" s="103">
        <v>180000</v>
      </c>
      <c r="AE622" s="120">
        <v>0</v>
      </c>
      <c r="AF622" s="93">
        <v>2024</v>
      </c>
      <c r="AG622" s="93">
        <v>2024</v>
      </c>
      <c r="AH622" s="93">
        <v>2024</v>
      </c>
      <c r="AI622" s="107"/>
      <c r="AJ622" s="107"/>
      <c r="AK622" s="107"/>
      <c r="AL622" s="107"/>
      <c r="AM622" s="108" t="s">
        <v>16952</v>
      </c>
      <c r="AN622" s="108" t="s">
        <v>16962</v>
      </c>
      <c r="AO622" s="108">
        <v>0</v>
      </c>
      <c r="AP622" s="108" t="s">
        <v>16963</v>
      </c>
      <c r="AQ622" s="108" t="s">
        <v>16969</v>
      </c>
      <c r="AR622" s="108">
        <v>0</v>
      </c>
      <c r="AS622" s="108"/>
      <c r="AT622" s="108"/>
      <c r="AU622" s="108"/>
      <c r="AV622" s="108"/>
      <c r="AW622" s="108" t="s">
        <v>799</v>
      </c>
      <c r="AX622" s="109">
        <v>831.4</v>
      </c>
      <c r="AY622" s="109">
        <v>550</v>
      </c>
      <c r="AZ622" s="108" t="s">
        <v>2968</v>
      </c>
      <c r="BA622" s="108" t="s">
        <v>17015</v>
      </c>
      <c r="BB622" s="110"/>
      <c r="BC622" s="111">
        <f t="shared" si="233"/>
        <v>-20</v>
      </c>
      <c r="BJ622" s="79" t="str">
        <f>VLOOKUP(C622,BM:BO,3,FALSE)</f>
        <v>546.000</v>
      </c>
      <c r="BM622" s="79" t="s">
        <v>3761</v>
      </c>
      <c r="BN622" s="79" t="s">
        <v>2981</v>
      </c>
      <c r="BO622" s="79" t="s">
        <v>3762</v>
      </c>
      <c r="BU622" s="79" t="s">
        <v>3761</v>
      </c>
      <c r="BV622" s="79" t="s">
        <v>2981</v>
      </c>
      <c r="BW622" s="79" t="s">
        <v>3762</v>
      </c>
      <c r="CH622" s="105">
        <f t="shared" si="232"/>
        <v>1.4551915228366852E-10</v>
      </c>
    </row>
    <row r="623" spans="1:86" x14ac:dyDescent="0.3">
      <c r="B623" s="106" t="s">
        <v>499</v>
      </c>
      <c r="C623" s="106"/>
      <c r="D623" s="102">
        <f>D624</f>
        <v>5080000</v>
      </c>
      <c r="E623" s="103">
        <f t="shared" ref="E623:AE623" si="237">E624</f>
        <v>0</v>
      </c>
      <c r="F623" s="103">
        <f t="shared" si="237"/>
        <v>0</v>
      </c>
      <c r="G623" s="103">
        <f t="shared" si="237"/>
        <v>0</v>
      </c>
      <c r="H623" s="103">
        <f t="shared" si="237"/>
        <v>0</v>
      </c>
      <c r="I623" s="103">
        <f t="shared" si="237"/>
        <v>0</v>
      </c>
      <c r="J623" s="103">
        <f t="shared" si="237"/>
        <v>0</v>
      </c>
      <c r="K623" s="104">
        <f t="shared" si="237"/>
        <v>0</v>
      </c>
      <c r="L623" s="103">
        <f t="shared" si="237"/>
        <v>0</v>
      </c>
      <c r="M623" s="103">
        <f t="shared" si="237"/>
        <v>0</v>
      </c>
      <c r="N623" s="103">
        <f t="shared" si="237"/>
        <v>0</v>
      </c>
      <c r="O623" s="103">
        <f t="shared" si="237"/>
        <v>0</v>
      </c>
      <c r="P623" s="103">
        <f t="shared" si="237"/>
        <v>0</v>
      </c>
      <c r="Q623" s="103">
        <f t="shared" si="237"/>
        <v>0</v>
      </c>
      <c r="R623" s="103">
        <f t="shared" si="237"/>
        <v>0</v>
      </c>
      <c r="S623" s="103">
        <f t="shared" si="237"/>
        <v>0</v>
      </c>
      <c r="T623" s="103">
        <f t="shared" si="237"/>
        <v>0</v>
      </c>
      <c r="U623" s="103">
        <f t="shared" si="237"/>
        <v>4728803.5999999996</v>
      </c>
      <c r="V623" s="103">
        <f t="shared" si="237"/>
        <v>0</v>
      </c>
      <c r="W623" s="103">
        <f t="shared" si="237"/>
        <v>0</v>
      </c>
      <c r="X623" s="103">
        <f t="shared" si="237"/>
        <v>0</v>
      </c>
      <c r="Y623" s="103">
        <f t="shared" si="237"/>
        <v>0</v>
      </c>
      <c r="Z623" s="103">
        <f t="shared" si="237"/>
        <v>0</v>
      </c>
      <c r="AA623" s="103">
        <f t="shared" si="237"/>
        <v>0</v>
      </c>
      <c r="AB623" s="103">
        <f t="shared" si="237"/>
        <v>0</v>
      </c>
      <c r="AC623" s="103">
        <f t="shared" si="237"/>
        <v>101196.4</v>
      </c>
      <c r="AD623" s="103">
        <f t="shared" si="237"/>
        <v>250000</v>
      </c>
      <c r="AE623" s="103">
        <f t="shared" si="237"/>
        <v>0</v>
      </c>
      <c r="AF623" s="93" t="s">
        <v>17029</v>
      </c>
      <c r="AG623" s="93" t="s">
        <v>17029</v>
      </c>
      <c r="AH623" s="93" t="s">
        <v>17029</v>
      </c>
      <c r="AI623" s="107"/>
      <c r="AJ623" s="107"/>
      <c r="AK623" s="107"/>
      <c r="AL623" s="107"/>
      <c r="AM623" s="108"/>
      <c r="AN623" s="108"/>
      <c r="AO623" s="108"/>
      <c r="AP623" s="108"/>
      <c r="AQ623" s="108"/>
      <c r="AR623" s="108"/>
      <c r="AS623" s="108"/>
      <c r="AT623" s="108"/>
      <c r="AU623" s="108"/>
      <c r="AV623" s="108"/>
      <c r="AW623" s="108"/>
      <c r="AX623" s="109"/>
      <c r="AY623" s="109"/>
      <c r="AZ623" s="108"/>
      <c r="BA623" s="108"/>
      <c r="BB623" s="110"/>
      <c r="BC623" s="111">
        <f t="shared" si="233"/>
        <v>0</v>
      </c>
      <c r="BJ623" s="79" t="e">
        <f>VLOOKUP(C623,BM:BO,3,FALSE)</f>
        <v>#N/A</v>
      </c>
      <c r="BM623" s="79" t="s">
        <v>3763</v>
      </c>
      <c r="BN623" s="79" t="s">
        <v>2981</v>
      </c>
      <c r="BO623" s="79" t="s">
        <v>2376</v>
      </c>
      <c r="BU623" s="79" t="s">
        <v>3763</v>
      </c>
      <c r="BV623" s="79" t="s">
        <v>2981</v>
      </c>
      <c r="BW623" s="79" t="s">
        <v>2376</v>
      </c>
      <c r="CH623" s="105">
        <f t="shared" si="232"/>
        <v>3.7834979593753815E-10</v>
      </c>
    </row>
    <row r="624" spans="1:86" x14ac:dyDescent="0.3">
      <c r="A624" s="79">
        <v>1</v>
      </c>
      <c r="B624" s="112">
        <f>SUBTOTAL(9,$A$421:A624)</f>
        <v>157</v>
      </c>
      <c r="C624" s="118" t="s">
        <v>505</v>
      </c>
      <c r="D624" s="103">
        <f>E624+F624+G624+H624+I624+J624+L624+N624+P624+R624+T624+U624+V624+W624+X624+Y624+Z624+AA624+AB624+AC624+AD624+AE624</f>
        <v>5080000</v>
      </c>
      <c r="E624" s="120">
        <v>0</v>
      </c>
      <c r="F624" s="120">
        <v>0</v>
      </c>
      <c r="G624" s="120">
        <v>0</v>
      </c>
      <c r="H624" s="120">
        <v>0</v>
      </c>
      <c r="I624" s="120">
        <v>0</v>
      </c>
      <c r="J624" s="120">
        <v>0</v>
      </c>
      <c r="K624" s="128">
        <v>0</v>
      </c>
      <c r="L624" s="120">
        <v>0</v>
      </c>
      <c r="M624" s="103">
        <v>0</v>
      </c>
      <c r="N624" s="150">
        <v>0</v>
      </c>
      <c r="O624" s="120">
        <v>0</v>
      </c>
      <c r="P624" s="120">
        <v>0</v>
      </c>
      <c r="Q624" s="120">
        <v>0</v>
      </c>
      <c r="R624" s="120">
        <v>0</v>
      </c>
      <c r="S624" s="120">
        <v>0</v>
      </c>
      <c r="T624" s="120">
        <v>0</v>
      </c>
      <c r="U624" s="103">
        <v>4728803.5999999996</v>
      </c>
      <c r="V624" s="120">
        <v>0</v>
      </c>
      <c r="W624" s="120">
        <v>0</v>
      </c>
      <c r="X624" s="120">
        <v>0</v>
      </c>
      <c r="Y624" s="120">
        <v>0</v>
      </c>
      <c r="Z624" s="120">
        <v>0</v>
      </c>
      <c r="AA624" s="120">
        <v>0</v>
      </c>
      <c r="AB624" s="120">
        <v>0</v>
      </c>
      <c r="AC624" s="120">
        <f>ROUND(U624*2.14%,2)</f>
        <v>101196.4</v>
      </c>
      <c r="AD624" s="120">
        <v>250000</v>
      </c>
      <c r="AE624" s="120">
        <v>0</v>
      </c>
      <c r="AF624" s="93">
        <v>2024</v>
      </c>
      <c r="AG624" s="93">
        <v>2024</v>
      </c>
      <c r="AH624" s="93">
        <v>2024</v>
      </c>
      <c r="AI624" s="107"/>
      <c r="AJ624" s="107"/>
      <c r="AK624" s="107"/>
      <c r="AL624" s="107"/>
      <c r="AM624" s="108" t="s">
        <v>16958</v>
      </c>
      <c r="AN624" s="108" t="s">
        <v>16957</v>
      </c>
      <c r="AO624" s="108">
        <v>0</v>
      </c>
      <c r="AP624" s="108" t="s">
        <v>16961</v>
      </c>
      <c r="AQ624" s="108" t="s">
        <v>16969</v>
      </c>
      <c r="AR624" s="108">
        <v>0</v>
      </c>
      <c r="AS624" s="108" t="s">
        <v>16990</v>
      </c>
      <c r="AT624" s="108"/>
      <c r="AU624" s="108"/>
      <c r="AV624" s="108"/>
      <c r="AW624" s="108" t="s">
        <v>777</v>
      </c>
      <c r="AX624" s="109">
        <v>848.5</v>
      </c>
      <c r="AY624" s="109">
        <v>548</v>
      </c>
      <c r="AZ624" s="108" t="s">
        <v>2968</v>
      </c>
      <c r="BA624" s="108" t="s">
        <v>1344</v>
      </c>
      <c r="BB624" s="110"/>
      <c r="BC624" s="111">
        <f t="shared" si="233"/>
        <v>548</v>
      </c>
      <c r="BJ624" s="79" t="str">
        <f>VLOOKUP(C624,BM:BO,3,FALSE)</f>
        <v>729.100</v>
      </c>
      <c r="BM624" s="79" t="s">
        <v>3764</v>
      </c>
      <c r="BN624" s="79" t="s">
        <v>3256</v>
      </c>
      <c r="BO624" s="79" t="s">
        <v>3766</v>
      </c>
      <c r="BU624" s="79" t="s">
        <v>3764</v>
      </c>
      <c r="BV624" s="79" t="s">
        <v>3256</v>
      </c>
      <c r="BW624" s="79" t="s">
        <v>3766</v>
      </c>
      <c r="CH624" s="105">
        <f t="shared" si="232"/>
        <v>3.7834979593753815E-10</v>
      </c>
    </row>
    <row r="625" spans="1:86" x14ac:dyDescent="0.3">
      <c r="B625" s="106" t="s">
        <v>502</v>
      </c>
      <c r="C625" s="106"/>
      <c r="D625" s="102">
        <f>D626</f>
        <v>5416381.5199999996</v>
      </c>
      <c r="E625" s="103">
        <f t="shared" ref="E625:AE625" si="238">E626</f>
        <v>0</v>
      </c>
      <c r="F625" s="103">
        <f t="shared" si="238"/>
        <v>0</v>
      </c>
      <c r="G625" s="103">
        <f t="shared" si="238"/>
        <v>0</v>
      </c>
      <c r="H625" s="103">
        <f t="shared" si="238"/>
        <v>0</v>
      </c>
      <c r="I625" s="103">
        <f t="shared" si="238"/>
        <v>0</v>
      </c>
      <c r="J625" s="103">
        <f t="shared" si="238"/>
        <v>0</v>
      </c>
      <c r="K625" s="104">
        <f t="shared" si="238"/>
        <v>0</v>
      </c>
      <c r="L625" s="103">
        <f t="shared" si="238"/>
        <v>0</v>
      </c>
      <c r="M625" s="103">
        <f t="shared" si="238"/>
        <v>665.1</v>
      </c>
      <c r="N625" s="103">
        <f t="shared" si="238"/>
        <v>5126670.7699999996</v>
      </c>
      <c r="O625" s="103">
        <f t="shared" si="238"/>
        <v>0</v>
      </c>
      <c r="P625" s="103">
        <f t="shared" si="238"/>
        <v>0</v>
      </c>
      <c r="Q625" s="103">
        <f t="shared" si="238"/>
        <v>0</v>
      </c>
      <c r="R625" s="103">
        <f t="shared" si="238"/>
        <v>0</v>
      </c>
      <c r="S625" s="103">
        <f t="shared" si="238"/>
        <v>0</v>
      </c>
      <c r="T625" s="103">
        <f t="shared" si="238"/>
        <v>0</v>
      </c>
      <c r="U625" s="103">
        <f t="shared" si="238"/>
        <v>0</v>
      </c>
      <c r="V625" s="103">
        <f t="shared" si="238"/>
        <v>0</v>
      </c>
      <c r="W625" s="103">
        <f t="shared" si="238"/>
        <v>0</v>
      </c>
      <c r="X625" s="103">
        <f t="shared" si="238"/>
        <v>0</v>
      </c>
      <c r="Y625" s="103">
        <f t="shared" si="238"/>
        <v>0</v>
      </c>
      <c r="Z625" s="103">
        <f t="shared" si="238"/>
        <v>0</v>
      </c>
      <c r="AA625" s="103">
        <f t="shared" si="238"/>
        <v>0</v>
      </c>
      <c r="AB625" s="103">
        <f t="shared" si="238"/>
        <v>0</v>
      </c>
      <c r="AC625" s="103">
        <f t="shared" si="238"/>
        <v>109710.75</v>
      </c>
      <c r="AD625" s="103">
        <f t="shared" si="238"/>
        <v>180000</v>
      </c>
      <c r="AE625" s="103">
        <f t="shared" si="238"/>
        <v>0</v>
      </c>
      <c r="AF625" s="93" t="s">
        <v>17029</v>
      </c>
      <c r="AG625" s="93" t="s">
        <v>17029</v>
      </c>
      <c r="AH625" s="93" t="s">
        <v>17029</v>
      </c>
      <c r="AI625" s="107"/>
      <c r="AJ625" s="107"/>
      <c r="AK625" s="107"/>
      <c r="AL625" s="107"/>
      <c r="AM625" s="108"/>
      <c r="AN625" s="108"/>
      <c r="AO625" s="108"/>
      <c r="AP625" s="108"/>
      <c r="AQ625" s="108"/>
      <c r="AR625" s="108"/>
      <c r="AS625" s="108"/>
      <c r="AT625" s="108"/>
      <c r="AU625" s="108"/>
      <c r="AV625" s="108"/>
      <c r="AW625" s="108"/>
      <c r="AX625" s="109"/>
      <c r="AY625" s="109"/>
      <c r="AZ625" s="108"/>
      <c r="BA625" s="108"/>
      <c r="BB625" s="110"/>
      <c r="BC625" s="111">
        <f t="shared" si="233"/>
        <v>-665.1</v>
      </c>
      <c r="BJ625" s="79" t="e">
        <f>VLOOKUP(C625,BM:BO,3,FALSE)</f>
        <v>#N/A</v>
      </c>
      <c r="BM625" s="79" t="s">
        <v>3767</v>
      </c>
      <c r="BN625" s="79" t="s">
        <v>773</v>
      </c>
      <c r="BO625" s="79" t="s">
        <v>3769</v>
      </c>
      <c r="BU625" s="79" t="s">
        <v>3767</v>
      </c>
      <c r="BV625" s="79" t="s">
        <v>773</v>
      </c>
      <c r="BW625" s="79" t="s">
        <v>3769</v>
      </c>
      <c r="CH625" s="105">
        <f t="shared" si="232"/>
        <v>0</v>
      </c>
    </row>
    <row r="626" spans="1:86" x14ac:dyDescent="0.3">
      <c r="A626" s="79">
        <v>1</v>
      </c>
      <c r="B626" s="112">
        <f>SUBTOTAL(9,$A$421:A626)</f>
        <v>158</v>
      </c>
      <c r="C626" s="118" t="s">
        <v>506</v>
      </c>
      <c r="D626" s="103">
        <f>E626+F626+G626+H626+I626+J626+L626+N626+P626+R626+T626+U626+V626+W626+X626+Y626+Z626+AA626+AB626+AC626+AD626+AE626</f>
        <v>5416381.5199999996</v>
      </c>
      <c r="E626" s="120">
        <v>0</v>
      </c>
      <c r="F626" s="120">
        <v>0</v>
      </c>
      <c r="G626" s="120">
        <v>0</v>
      </c>
      <c r="H626" s="120">
        <v>0</v>
      </c>
      <c r="I626" s="120">
        <v>0</v>
      </c>
      <c r="J626" s="120">
        <v>0</v>
      </c>
      <c r="K626" s="128">
        <v>0</v>
      </c>
      <c r="L626" s="120">
        <v>0</v>
      </c>
      <c r="M626" s="103">
        <v>665.1</v>
      </c>
      <c r="N626" s="103">
        <v>5126670.7699999996</v>
      </c>
      <c r="O626" s="120">
        <v>0</v>
      </c>
      <c r="P626" s="120">
        <v>0</v>
      </c>
      <c r="Q626" s="120">
        <v>0</v>
      </c>
      <c r="R626" s="120">
        <v>0</v>
      </c>
      <c r="S626" s="120">
        <v>0</v>
      </c>
      <c r="T626" s="120">
        <v>0</v>
      </c>
      <c r="U626" s="120">
        <v>0</v>
      </c>
      <c r="V626" s="120">
        <v>0</v>
      </c>
      <c r="W626" s="120">
        <v>0</v>
      </c>
      <c r="X626" s="120">
        <v>0</v>
      </c>
      <c r="Y626" s="120">
        <v>0</v>
      </c>
      <c r="Z626" s="120">
        <v>0</v>
      </c>
      <c r="AA626" s="120">
        <v>0</v>
      </c>
      <c r="AB626" s="120">
        <v>0</v>
      </c>
      <c r="AC626" s="103">
        <f>ROUND(N626*2.14%,2)</f>
        <v>109710.75</v>
      </c>
      <c r="AD626" s="103">
        <v>180000</v>
      </c>
      <c r="AE626" s="120">
        <v>0</v>
      </c>
      <c r="AF626" s="93">
        <v>2024</v>
      </c>
      <c r="AG626" s="93">
        <v>2024</v>
      </c>
      <c r="AH626" s="93">
        <v>2024</v>
      </c>
      <c r="AI626" s="107"/>
      <c r="AJ626" s="107"/>
      <c r="AK626" s="107"/>
      <c r="AL626" s="107"/>
      <c r="AM626" s="108" t="s">
        <v>16968</v>
      </c>
      <c r="AN626" s="108" t="s">
        <v>16959</v>
      </c>
      <c r="AO626" s="108">
        <v>0</v>
      </c>
      <c r="AP626" s="108" t="s">
        <v>16962</v>
      </c>
      <c r="AQ626" s="108" t="s">
        <v>16969</v>
      </c>
      <c r="AR626" s="108" t="s">
        <v>16959</v>
      </c>
      <c r="AS626" s="108" t="s">
        <v>16988</v>
      </c>
      <c r="AT626" s="108"/>
      <c r="AU626" s="108"/>
      <c r="AV626" s="108"/>
      <c r="AW626" s="108" t="s">
        <v>812</v>
      </c>
      <c r="AX626" s="109">
        <v>713.9</v>
      </c>
      <c r="AY626" s="109">
        <v>685.22</v>
      </c>
      <c r="AZ626" s="108" t="s">
        <v>2968</v>
      </c>
      <c r="BA626" s="108" t="s">
        <v>17015</v>
      </c>
      <c r="BB626" s="110"/>
      <c r="BC626" s="111">
        <f t="shared" si="233"/>
        <v>20.120000000000005</v>
      </c>
      <c r="BJ626" s="79" t="str">
        <f>VLOOKUP(C626,BM:BO,3,FALSE)</f>
        <v>497.100</v>
      </c>
      <c r="BM626" s="79" t="s">
        <v>3770</v>
      </c>
      <c r="BN626" s="79" t="s">
        <v>864</v>
      </c>
      <c r="BO626" s="79" t="s">
        <v>3772</v>
      </c>
      <c r="BU626" s="79" t="s">
        <v>3770</v>
      </c>
      <c r="BV626" s="79" t="s">
        <v>864</v>
      </c>
      <c r="BW626" s="79" t="s">
        <v>3772</v>
      </c>
      <c r="CH626" s="105">
        <f t="shared" si="232"/>
        <v>0</v>
      </c>
    </row>
    <row r="627" spans="1:86" x14ac:dyDescent="0.3">
      <c r="B627" s="106" t="s">
        <v>305</v>
      </c>
      <c r="C627" s="106"/>
      <c r="D627" s="102">
        <f>D628+D629</f>
        <v>13673874.810000001</v>
      </c>
      <c r="E627" s="103">
        <f t="shared" ref="E627:AE627" si="239">E628+E629</f>
        <v>0</v>
      </c>
      <c r="F627" s="103">
        <f t="shared" si="239"/>
        <v>0</v>
      </c>
      <c r="G627" s="103">
        <f t="shared" si="239"/>
        <v>0</v>
      </c>
      <c r="H627" s="103">
        <f t="shared" si="239"/>
        <v>0</v>
      </c>
      <c r="I627" s="103">
        <f t="shared" si="239"/>
        <v>0</v>
      </c>
      <c r="J627" s="103">
        <f t="shared" si="239"/>
        <v>0</v>
      </c>
      <c r="K627" s="104">
        <f t="shared" si="239"/>
        <v>0</v>
      </c>
      <c r="L627" s="103">
        <f t="shared" si="239"/>
        <v>0</v>
      </c>
      <c r="M627" s="103">
        <f t="shared" si="239"/>
        <v>1727</v>
      </c>
      <c r="N627" s="103">
        <f t="shared" si="239"/>
        <v>13015346.4</v>
      </c>
      <c r="O627" s="103">
        <f t="shared" si="239"/>
        <v>0</v>
      </c>
      <c r="P627" s="103">
        <f t="shared" si="239"/>
        <v>0</v>
      </c>
      <c r="Q627" s="103">
        <f t="shared" si="239"/>
        <v>0</v>
      </c>
      <c r="R627" s="103">
        <f t="shared" si="239"/>
        <v>0</v>
      </c>
      <c r="S627" s="103">
        <f t="shared" si="239"/>
        <v>0</v>
      </c>
      <c r="T627" s="103">
        <f t="shared" si="239"/>
        <v>0</v>
      </c>
      <c r="U627" s="103">
        <f t="shared" si="239"/>
        <v>0</v>
      </c>
      <c r="V627" s="103">
        <f t="shared" si="239"/>
        <v>0</v>
      </c>
      <c r="W627" s="103">
        <f t="shared" si="239"/>
        <v>0</v>
      </c>
      <c r="X627" s="103">
        <f t="shared" si="239"/>
        <v>0</v>
      </c>
      <c r="Y627" s="103">
        <f t="shared" si="239"/>
        <v>0</v>
      </c>
      <c r="Z627" s="103">
        <f t="shared" si="239"/>
        <v>0</v>
      </c>
      <c r="AA627" s="103">
        <f t="shared" si="239"/>
        <v>0</v>
      </c>
      <c r="AB627" s="103">
        <f t="shared" si="239"/>
        <v>0</v>
      </c>
      <c r="AC627" s="103">
        <f t="shared" si="239"/>
        <v>278528.40999999997</v>
      </c>
      <c r="AD627" s="103">
        <f t="shared" si="239"/>
        <v>380000</v>
      </c>
      <c r="AE627" s="103">
        <f t="shared" si="239"/>
        <v>0</v>
      </c>
      <c r="AF627" s="93" t="s">
        <v>17029</v>
      </c>
      <c r="AG627" s="93" t="s">
        <v>17029</v>
      </c>
      <c r="AH627" s="93" t="s">
        <v>17029</v>
      </c>
      <c r="AI627" s="107"/>
      <c r="AJ627" s="107"/>
      <c r="AK627" s="107"/>
      <c r="AL627" s="107"/>
      <c r="AM627" s="108"/>
      <c r="AN627" s="108"/>
      <c r="AO627" s="108"/>
      <c r="AP627" s="108"/>
      <c r="AQ627" s="108"/>
      <c r="AR627" s="108"/>
      <c r="AS627" s="108"/>
      <c r="AT627" s="108"/>
      <c r="AU627" s="108"/>
      <c r="AV627" s="108"/>
      <c r="AW627" s="108"/>
      <c r="AX627" s="109"/>
      <c r="AY627" s="109"/>
      <c r="AZ627" s="108"/>
      <c r="BA627" s="108"/>
      <c r="BB627" s="110"/>
      <c r="BC627" s="111">
        <f t="shared" si="233"/>
        <v>-1727</v>
      </c>
      <c r="BJ627" s="79" t="e">
        <f>VLOOKUP(C627,BM:BO,3,FALSE)</f>
        <v>#N/A</v>
      </c>
      <c r="BM627" s="79" t="s">
        <v>3452</v>
      </c>
      <c r="BN627" s="79" t="s">
        <v>2985</v>
      </c>
      <c r="BO627" s="79" t="s">
        <v>2985</v>
      </c>
      <c r="BU627" s="79" t="s">
        <v>3452</v>
      </c>
      <c r="BV627" s="79" t="s">
        <v>2985</v>
      </c>
      <c r="BW627" s="79" t="s">
        <v>2985</v>
      </c>
      <c r="CH627" s="105">
        <f t="shared" si="232"/>
        <v>1.7462298274040222E-10</v>
      </c>
    </row>
    <row r="628" spans="1:86" x14ac:dyDescent="0.3">
      <c r="A628" s="79">
        <v>1</v>
      </c>
      <c r="B628" s="112">
        <f>SUBTOTAL(9,$A$421:A628)</f>
        <v>159</v>
      </c>
      <c r="C628" s="118" t="s">
        <v>307</v>
      </c>
      <c r="D628" s="103">
        <f t="shared" ref="D628:D629" si="240">E628+F628+G628+H628+I628+J628+L628+N628+P628+R628+T628+U628+V628+W628+X628+Y628+Z628+AA628+AB628+AC628+AD628+AE628</f>
        <v>4908976.4800000004</v>
      </c>
      <c r="E628" s="120">
        <v>0</v>
      </c>
      <c r="F628" s="120">
        <v>0</v>
      </c>
      <c r="G628" s="120">
        <v>0</v>
      </c>
      <c r="H628" s="120">
        <v>0</v>
      </c>
      <c r="I628" s="120">
        <v>0</v>
      </c>
      <c r="J628" s="120">
        <v>0</v>
      </c>
      <c r="K628" s="128">
        <v>0</v>
      </c>
      <c r="L628" s="120">
        <v>0</v>
      </c>
      <c r="M628" s="103">
        <v>620</v>
      </c>
      <c r="N628" s="103">
        <v>4629896.6900000004</v>
      </c>
      <c r="O628" s="120">
        <v>0</v>
      </c>
      <c r="P628" s="120">
        <v>0</v>
      </c>
      <c r="Q628" s="120">
        <v>0</v>
      </c>
      <c r="R628" s="120">
        <v>0</v>
      </c>
      <c r="S628" s="120">
        <v>0</v>
      </c>
      <c r="T628" s="120">
        <v>0</v>
      </c>
      <c r="U628" s="120">
        <v>0</v>
      </c>
      <c r="V628" s="120">
        <v>0</v>
      </c>
      <c r="W628" s="120">
        <v>0</v>
      </c>
      <c r="X628" s="120">
        <v>0</v>
      </c>
      <c r="Y628" s="120">
        <v>0</v>
      </c>
      <c r="Z628" s="120">
        <v>0</v>
      </c>
      <c r="AA628" s="120">
        <v>0</v>
      </c>
      <c r="AB628" s="120">
        <v>0</v>
      </c>
      <c r="AC628" s="103">
        <f>ROUND(N628*2.14%,2)</f>
        <v>99079.79</v>
      </c>
      <c r="AD628" s="103">
        <v>180000</v>
      </c>
      <c r="AE628" s="120">
        <v>0</v>
      </c>
      <c r="AF628" s="93">
        <v>2024</v>
      </c>
      <c r="AG628" s="93">
        <v>2024</v>
      </c>
      <c r="AH628" s="93">
        <v>2024</v>
      </c>
      <c r="AI628" s="107"/>
      <c r="AJ628" s="107"/>
      <c r="AK628" s="107"/>
      <c r="AL628" s="107"/>
      <c r="AM628" s="108" t="s">
        <v>16956</v>
      </c>
      <c r="AN628" s="108" t="s">
        <v>16956</v>
      </c>
      <c r="AO628" s="108">
        <v>0</v>
      </c>
      <c r="AP628" s="108" t="s">
        <v>16968</v>
      </c>
      <c r="AQ628" s="108" t="s">
        <v>16969</v>
      </c>
      <c r="AR628" s="108" t="s">
        <v>16961</v>
      </c>
      <c r="AS628" s="108"/>
      <c r="AT628" s="108"/>
      <c r="AU628" s="108"/>
      <c r="AV628" s="108"/>
      <c r="AW628" s="108" t="s">
        <v>789</v>
      </c>
      <c r="AX628" s="109">
        <v>1776.4</v>
      </c>
      <c r="AY628" s="109">
        <v>620</v>
      </c>
      <c r="AZ628" s="108" t="s">
        <v>2968</v>
      </c>
      <c r="BA628" s="108" t="s">
        <v>17015</v>
      </c>
      <c r="BB628" s="110"/>
      <c r="BC628" s="111">
        <f t="shared" si="233"/>
        <v>0</v>
      </c>
      <c r="BJ628" s="79" t="str">
        <f>VLOOKUP(C628,BM:BO,3,FALSE)</f>
        <v>нет данных</v>
      </c>
      <c r="BM628" s="79" t="s">
        <v>3453</v>
      </c>
      <c r="BN628" s="79" t="s">
        <v>1344</v>
      </c>
      <c r="BO628" s="79" t="s">
        <v>2985</v>
      </c>
      <c r="BU628" s="79" t="s">
        <v>3453</v>
      </c>
      <c r="BV628" s="79" t="s">
        <v>1344</v>
      </c>
      <c r="BW628" s="79" t="s">
        <v>2985</v>
      </c>
      <c r="CH628" s="105">
        <f t="shared" si="232"/>
        <v>5.8207660913467407E-11</v>
      </c>
    </row>
    <row r="629" spans="1:86" x14ac:dyDescent="0.3">
      <c r="A629" s="79">
        <v>1</v>
      </c>
      <c r="B629" s="112">
        <f>SUBTOTAL(9,$A$421:A629)</f>
        <v>160</v>
      </c>
      <c r="C629" s="118" t="s">
        <v>308</v>
      </c>
      <c r="D629" s="103">
        <f t="shared" si="240"/>
        <v>8764898.3300000001</v>
      </c>
      <c r="E629" s="120">
        <v>0</v>
      </c>
      <c r="F629" s="120">
        <v>0</v>
      </c>
      <c r="G629" s="120">
        <v>0</v>
      </c>
      <c r="H629" s="120">
        <v>0</v>
      </c>
      <c r="I629" s="120">
        <v>0</v>
      </c>
      <c r="J629" s="120">
        <v>0</v>
      </c>
      <c r="K629" s="128">
        <v>0</v>
      </c>
      <c r="L629" s="120">
        <v>0</v>
      </c>
      <c r="M629" s="103">
        <v>1107</v>
      </c>
      <c r="N629" s="103">
        <v>8385449.71</v>
      </c>
      <c r="O629" s="120">
        <v>0</v>
      </c>
      <c r="P629" s="120">
        <v>0</v>
      </c>
      <c r="Q629" s="120">
        <v>0</v>
      </c>
      <c r="R629" s="120">
        <v>0</v>
      </c>
      <c r="S629" s="120">
        <v>0</v>
      </c>
      <c r="T629" s="120">
        <v>0</v>
      </c>
      <c r="U629" s="120">
        <v>0</v>
      </c>
      <c r="V629" s="120">
        <v>0</v>
      </c>
      <c r="W629" s="120">
        <v>0</v>
      </c>
      <c r="X629" s="120">
        <v>0</v>
      </c>
      <c r="Y629" s="120">
        <v>0</v>
      </c>
      <c r="Z629" s="120">
        <v>0</v>
      </c>
      <c r="AA629" s="120">
        <v>0</v>
      </c>
      <c r="AB629" s="120">
        <v>0</v>
      </c>
      <c r="AC629" s="103">
        <f>ROUND(N629*2.14%,2)</f>
        <v>179448.62</v>
      </c>
      <c r="AD629" s="120">
        <v>200000</v>
      </c>
      <c r="AE629" s="120">
        <v>0</v>
      </c>
      <c r="AF629" s="93">
        <v>2024</v>
      </c>
      <c r="AG629" s="93">
        <v>2024</v>
      </c>
      <c r="AH629" s="93">
        <v>2024</v>
      </c>
      <c r="AI629" s="107"/>
      <c r="AJ629" s="107"/>
      <c r="AK629" s="107"/>
      <c r="AL629" s="107"/>
      <c r="AM629" s="108" t="s">
        <v>16960</v>
      </c>
      <c r="AN629" s="108" t="s">
        <v>16977</v>
      </c>
      <c r="AO629" s="108">
        <v>0</v>
      </c>
      <c r="AP629" s="108" t="s">
        <v>16963</v>
      </c>
      <c r="AQ629" s="108" t="s">
        <v>16961</v>
      </c>
      <c r="AR629" s="108">
        <v>0</v>
      </c>
      <c r="AS629" s="108" t="s">
        <v>16983</v>
      </c>
      <c r="AT629" s="108"/>
      <c r="AU629" s="108"/>
      <c r="AV629" s="108"/>
      <c r="AW629" s="108" t="s">
        <v>773</v>
      </c>
      <c r="AX629" s="109">
        <v>1824.4</v>
      </c>
      <c r="AY629" s="109">
        <v>1107</v>
      </c>
      <c r="AZ629" s="108" t="s">
        <v>2968</v>
      </c>
      <c r="BA629" s="108" t="s">
        <v>17015</v>
      </c>
      <c r="BB629" s="110"/>
      <c r="BC629" s="111">
        <f t="shared" si="233"/>
        <v>0</v>
      </c>
      <c r="BJ629" s="79" t="str">
        <f>VLOOKUP(C629,BM:BO,3,FALSE)</f>
        <v>1093.000</v>
      </c>
      <c r="BM629" s="79" t="s">
        <v>558</v>
      </c>
      <c r="BN629" s="79" t="s">
        <v>2981</v>
      </c>
      <c r="BO629" s="79" t="s">
        <v>3454</v>
      </c>
      <c r="BU629" s="79" t="s">
        <v>558</v>
      </c>
      <c r="BV629" s="79" t="s">
        <v>2981</v>
      </c>
      <c r="BW629" s="79" t="s">
        <v>3454</v>
      </c>
      <c r="CH629" s="105">
        <f t="shared" si="232"/>
        <v>1.1641532182693481E-10</v>
      </c>
    </row>
    <row r="630" spans="1:86" x14ac:dyDescent="0.3">
      <c r="B630" s="106" t="s">
        <v>309</v>
      </c>
      <c r="C630" s="106"/>
      <c r="D630" s="102">
        <f>D631+D632</f>
        <v>5923261.2000000002</v>
      </c>
      <c r="E630" s="103">
        <f t="shared" ref="E630:AE630" si="241">E631+E632</f>
        <v>0</v>
      </c>
      <c r="F630" s="103">
        <f t="shared" si="241"/>
        <v>0</v>
      </c>
      <c r="G630" s="103">
        <f t="shared" si="241"/>
        <v>0</v>
      </c>
      <c r="H630" s="103">
        <f t="shared" si="241"/>
        <v>0</v>
      </c>
      <c r="I630" s="103">
        <f t="shared" si="241"/>
        <v>0</v>
      </c>
      <c r="J630" s="103">
        <f t="shared" si="241"/>
        <v>0</v>
      </c>
      <c r="K630" s="104">
        <f t="shared" si="241"/>
        <v>0</v>
      </c>
      <c r="L630" s="103">
        <f t="shared" si="241"/>
        <v>0</v>
      </c>
      <c r="M630" s="103">
        <f t="shared" si="241"/>
        <v>300</v>
      </c>
      <c r="N630" s="103">
        <f t="shared" si="241"/>
        <v>2178687.29</v>
      </c>
      <c r="O630" s="103">
        <f t="shared" si="241"/>
        <v>0</v>
      </c>
      <c r="P630" s="103">
        <f t="shared" si="241"/>
        <v>0</v>
      </c>
      <c r="Q630" s="103">
        <f t="shared" si="241"/>
        <v>0</v>
      </c>
      <c r="R630" s="103">
        <f t="shared" si="241"/>
        <v>0</v>
      </c>
      <c r="S630" s="103">
        <f t="shared" si="241"/>
        <v>0</v>
      </c>
      <c r="T630" s="103">
        <f t="shared" si="241"/>
        <v>0</v>
      </c>
      <c r="U630" s="103">
        <f t="shared" si="241"/>
        <v>3326757.39</v>
      </c>
      <c r="V630" s="103">
        <f t="shared" si="241"/>
        <v>0</v>
      </c>
      <c r="W630" s="103">
        <f t="shared" si="241"/>
        <v>0</v>
      </c>
      <c r="X630" s="103">
        <f t="shared" si="241"/>
        <v>0</v>
      </c>
      <c r="Y630" s="103">
        <f t="shared" si="241"/>
        <v>0</v>
      </c>
      <c r="Z630" s="103">
        <f t="shared" si="241"/>
        <v>0</v>
      </c>
      <c r="AA630" s="103">
        <f t="shared" si="241"/>
        <v>0</v>
      </c>
      <c r="AB630" s="103">
        <f t="shared" si="241"/>
        <v>0</v>
      </c>
      <c r="AC630" s="103">
        <f t="shared" si="241"/>
        <v>117816.52</v>
      </c>
      <c r="AD630" s="103">
        <f t="shared" si="241"/>
        <v>300000</v>
      </c>
      <c r="AE630" s="103">
        <f t="shared" si="241"/>
        <v>0</v>
      </c>
      <c r="AF630" s="93" t="s">
        <v>17029</v>
      </c>
      <c r="AG630" s="93" t="s">
        <v>17029</v>
      </c>
      <c r="AH630" s="93" t="s">
        <v>17029</v>
      </c>
      <c r="AI630" s="107"/>
      <c r="AJ630" s="107"/>
      <c r="AK630" s="107"/>
      <c r="AL630" s="107"/>
      <c r="AM630" s="108"/>
      <c r="AN630" s="108"/>
      <c r="AO630" s="108"/>
      <c r="AP630" s="108"/>
      <c r="AQ630" s="108"/>
      <c r="AR630" s="108"/>
      <c r="AS630" s="108"/>
      <c r="AT630" s="108"/>
      <c r="AU630" s="108"/>
      <c r="AV630" s="108"/>
      <c r="AW630" s="108"/>
      <c r="AX630" s="109"/>
      <c r="AY630" s="109"/>
      <c r="AZ630" s="108"/>
      <c r="BA630" s="108"/>
      <c r="BB630" s="110"/>
      <c r="BC630" s="111">
        <f t="shared" si="233"/>
        <v>-300</v>
      </c>
      <c r="BJ630" s="79" t="e">
        <f>VLOOKUP(C630,BM:BO,3,FALSE)</f>
        <v>#N/A</v>
      </c>
      <c r="BM630" s="79" t="s">
        <v>3455</v>
      </c>
      <c r="BN630" s="79" t="s">
        <v>2985</v>
      </c>
      <c r="BO630" s="79" t="s">
        <v>2985</v>
      </c>
      <c r="BU630" s="79" t="s">
        <v>3455</v>
      </c>
      <c r="BV630" s="79" t="s">
        <v>2985</v>
      </c>
      <c r="BW630" s="79" t="s">
        <v>2985</v>
      </c>
      <c r="CH630" s="105">
        <f t="shared" si="232"/>
        <v>0</v>
      </c>
    </row>
    <row r="631" spans="1:86" x14ac:dyDescent="0.3">
      <c r="A631" s="79">
        <v>1</v>
      </c>
      <c r="B631" s="112">
        <f>SUBTOTAL(9,$A$421:A631)</f>
        <v>161</v>
      </c>
      <c r="C631" s="118" t="s">
        <v>310</v>
      </c>
      <c r="D631" s="103">
        <f t="shared" ref="D631:D632" si="242">E631+F631+G631+H631+I631+J631+L631+N631+P631+R631+T631+U631+V631+W631+X631+Y631+Z631+AA631+AB631+AC631+AD631+AE631</f>
        <v>2375311.2000000002</v>
      </c>
      <c r="E631" s="120">
        <v>0</v>
      </c>
      <c r="F631" s="120">
        <v>0</v>
      </c>
      <c r="G631" s="120">
        <v>0</v>
      </c>
      <c r="H631" s="120">
        <v>0</v>
      </c>
      <c r="I631" s="120">
        <v>0</v>
      </c>
      <c r="J631" s="120">
        <v>0</v>
      </c>
      <c r="K631" s="128">
        <v>0</v>
      </c>
      <c r="L631" s="120">
        <v>0</v>
      </c>
      <c r="M631" s="143">
        <v>300</v>
      </c>
      <c r="N631" s="103">
        <v>2178687.29</v>
      </c>
      <c r="O631" s="120">
        <v>0</v>
      </c>
      <c r="P631" s="120">
        <v>0</v>
      </c>
      <c r="Q631" s="120">
        <v>0</v>
      </c>
      <c r="R631" s="120">
        <v>0</v>
      </c>
      <c r="S631" s="120">
        <v>0</v>
      </c>
      <c r="T631" s="120">
        <v>0</v>
      </c>
      <c r="U631" s="120">
        <v>0</v>
      </c>
      <c r="V631" s="120">
        <v>0</v>
      </c>
      <c r="W631" s="120">
        <v>0</v>
      </c>
      <c r="X631" s="120">
        <v>0</v>
      </c>
      <c r="Y631" s="120">
        <v>0</v>
      </c>
      <c r="Z631" s="120">
        <v>0</v>
      </c>
      <c r="AA631" s="120">
        <v>0</v>
      </c>
      <c r="AB631" s="120">
        <v>0</v>
      </c>
      <c r="AC631" s="103">
        <f>ROUND(N631*2.14%,2)</f>
        <v>46623.91</v>
      </c>
      <c r="AD631" s="103">
        <v>150000</v>
      </c>
      <c r="AE631" s="120">
        <v>0</v>
      </c>
      <c r="AF631" s="93">
        <v>2024</v>
      </c>
      <c r="AG631" s="93">
        <v>2024</v>
      </c>
      <c r="AH631" s="93">
        <v>2024</v>
      </c>
      <c r="AI631" s="107"/>
      <c r="AJ631" s="107"/>
      <c r="AK631" s="107"/>
      <c r="AL631" s="107"/>
      <c r="AM631" s="108" t="s">
        <v>16973</v>
      </c>
      <c r="AN631" s="108" t="s">
        <v>16952</v>
      </c>
      <c r="AO631" s="108">
        <v>0</v>
      </c>
      <c r="AP631" s="108" t="s">
        <v>16958</v>
      </c>
      <c r="AQ631" s="108" t="s">
        <v>16969</v>
      </c>
      <c r="AR631" s="108">
        <v>0</v>
      </c>
      <c r="AS631" s="108"/>
      <c r="AT631" s="108"/>
      <c r="AU631" s="108"/>
      <c r="AV631" s="108"/>
      <c r="AW631" s="108" t="s">
        <v>618</v>
      </c>
      <c r="AX631" s="109">
        <v>317.2</v>
      </c>
      <c r="AY631" s="109">
        <v>300</v>
      </c>
      <c r="AZ631" s="108" t="s">
        <v>2968</v>
      </c>
      <c r="BA631" s="108" t="s">
        <v>17015</v>
      </c>
      <c r="BB631" s="110"/>
      <c r="BC631" s="111">
        <f t="shared" si="233"/>
        <v>0</v>
      </c>
      <c r="BJ631" s="79" t="str">
        <f>VLOOKUP(C631,BM:BO,3,FALSE)</f>
        <v>нет данных</v>
      </c>
      <c r="BM631" s="79" t="s">
        <v>559</v>
      </c>
      <c r="BN631" s="79" t="s">
        <v>2985</v>
      </c>
      <c r="BO631" s="79" t="s">
        <v>2985</v>
      </c>
      <c r="BU631" s="79" t="s">
        <v>559</v>
      </c>
      <c r="BV631" s="79" t="s">
        <v>2985</v>
      </c>
      <c r="BW631" s="79" t="s">
        <v>2985</v>
      </c>
      <c r="CH631" s="105">
        <f t="shared" si="232"/>
        <v>1.4551915228366852E-10</v>
      </c>
    </row>
    <row r="632" spans="1:86" x14ac:dyDescent="0.3">
      <c r="A632" s="79">
        <v>1</v>
      </c>
      <c r="B632" s="112">
        <f>SUBTOTAL(9,$A$421:A632)</f>
        <v>162</v>
      </c>
      <c r="C632" s="118" t="s">
        <v>311</v>
      </c>
      <c r="D632" s="103">
        <f t="shared" si="242"/>
        <v>3547950</v>
      </c>
      <c r="E632" s="120">
        <v>0</v>
      </c>
      <c r="F632" s="120">
        <v>0</v>
      </c>
      <c r="G632" s="120">
        <v>0</v>
      </c>
      <c r="H632" s="120">
        <v>0</v>
      </c>
      <c r="I632" s="120">
        <v>0</v>
      </c>
      <c r="J632" s="120">
        <v>0</v>
      </c>
      <c r="K632" s="128">
        <v>0</v>
      </c>
      <c r="L632" s="120">
        <v>0</v>
      </c>
      <c r="M632" s="103">
        <v>0</v>
      </c>
      <c r="N632" s="103">
        <v>0</v>
      </c>
      <c r="O632" s="120">
        <v>0</v>
      </c>
      <c r="P632" s="120">
        <v>0</v>
      </c>
      <c r="Q632" s="120">
        <v>0</v>
      </c>
      <c r="R632" s="120">
        <v>0</v>
      </c>
      <c r="S632" s="120">
        <v>0</v>
      </c>
      <c r="T632" s="120">
        <v>0</v>
      </c>
      <c r="U632" s="103">
        <v>3326757.39</v>
      </c>
      <c r="V632" s="120">
        <v>0</v>
      </c>
      <c r="W632" s="120">
        <v>0</v>
      </c>
      <c r="X632" s="120">
        <v>0</v>
      </c>
      <c r="Y632" s="120">
        <v>0</v>
      </c>
      <c r="Z632" s="120">
        <v>0</v>
      </c>
      <c r="AA632" s="120">
        <v>0</v>
      </c>
      <c r="AB632" s="120">
        <v>0</v>
      </c>
      <c r="AC632" s="103">
        <f>ROUND(U632*2.14%,2)</f>
        <v>71192.61</v>
      </c>
      <c r="AD632" s="103">
        <v>150000</v>
      </c>
      <c r="AE632" s="120">
        <v>0</v>
      </c>
      <c r="AF632" s="93">
        <v>2024</v>
      </c>
      <c r="AG632" s="93">
        <v>2024</v>
      </c>
      <c r="AH632" s="93">
        <v>2024</v>
      </c>
      <c r="AI632" s="107"/>
      <c r="AJ632" s="107"/>
      <c r="AK632" s="107"/>
      <c r="AL632" s="107"/>
      <c r="AM632" s="108" t="s">
        <v>16956</v>
      </c>
      <c r="AN632" s="108" t="s">
        <v>16970</v>
      </c>
      <c r="AO632" s="108">
        <v>0</v>
      </c>
      <c r="AP632" s="108" t="s">
        <v>16967</v>
      </c>
      <c r="AQ632" s="108" t="s">
        <v>16975</v>
      </c>
      <c r="AR632" s="108" t="s">
        <v>16967</v>
      </c>
      <c r="AS632" s="108"/>
      <c r="AT632" s="108"/>
      <c r="AU632" s="108"/>
      <c r="AV632" s="108"/>
      <c r="AW632" s="108" t="s">
        <v>738</v>
      </c>
      <c r="AX632" s="109">
        <v>939.4</v>
      </c>
      <c r="AY632" s="109">
        <v>381.5</v>
      </c>
      <c r="AZ632" s="108" t="s">
        <v>2993</v>
      </c>
      <c r="BA632" s="108" t="s">
        <v>17015</v>
      </c>
      <c r="BB632" s="110"/>
      <c r="BC632" s="111">
        <f t="shared" si="233"/>
        <v>381.5</v>
      </c>
      <c r="BJ632" s="79" t="str">
        <f>VLOOKUP(C632,BM:BO,3,FALSE)</f>
        <v>432.400</v>
      </c>
      <c r="BM632" s="79" t="s">
        <v>560</v>
      </c>
      <c r="BN632" s="79" t="s">
        <v>664</v>
      </c>
      <c r="BO632" s="79" t="s">
        <v>1740</v>
      </c>
      <c r="BU632" s="79" t="s">
        <v>560</v>
      </c>
      <c r="BV632" s="79" t="s">
        <v>664</v>
      </c>
      <c r="BW632" s="79" t="s">
        <v>1740</v>
      </c>
      <c r="CH632" s="105">
        <f t="shared" si="232"/>
        <v>-1.1641532182693481E-10</v>
      </c>
    </row>
    <row r="633" spans="1:86" x14ac:dyDescent="0.3">
      <c r="B633" s="101" t="s">
        <v>17210</v>
      </c>
      <c r="C633" s="118"/>
      <c r="D633" s="102">
        <f t="shared" ref="D633:AE633" si="243">D634+D671+D679+D688+D698+D706+D709+D712+D716+D718+D722+D724+D726+D728+D730+D732+D736+D738+D740+D742+D744+D746+D748+D750+D756+D759+D761+D764+D767+D770+D776+D778+D780+D782+D784+D786+D788+D791+D793+D795+D797+D799+D801+D803+D805+D807+D810</f>
        <v>830778530.82999969</v>
      </c>
      <c r="E633" s="103">
        <f t="shared" si="243"/>
        <v>690390.63</v>
      </c>
      <c r="F633" s="103">
        <f t="shared" si="243"/>
        <v>0</v>
      </c>
      <c r="G633" s="103">
        <f t="shared" si="243"/>
        <v>8249317.5999999996</v>
      </c>
      <c r="H633" s="103">
        <f t="shared" si="243"/>
        <v>357676.95</v>
      </c>
      <c r="I633" s="103">
        <f t="shared" si="243"/>
        <v>0</v>
      </c>
      <c r="J633" s="103">
        <f t="shared" si="243"/>
        <v>0</v>
      </c>
      <c r="K633" s="104">
        <f t="shared" si="243"/>
        <v>6</v>
      </c>
      <c r="L633" s="103">
        <f t="shared" si="243"/>
        <v>13428940.67</v>
      </c>
      <c r="M633" s="103">
        <f t="shared" si="243"/>
        <v>85463.820000000022</v>
      </c>
      <c r="N633" s="103">
        <f t="shared" si="243"/>
        <v>695662997.40999973</v>
      </c>
      <c r="O633" s="103">
        <f t="shared" si="243"/>
        <v>0</v>
      </c>
      <c r="P633" s="103">
        <f t="shared" si="243"/>
        <v>0</v>
      </c>
      <c r="Q633" s="103">
        <f t="shared" si="243"/>
        <v>9216.83</v>
      </c>
      <c r="R633" s="103">
        <f t="shared" si="243"/>
        <v>56769344.079999991</v>
      </c>
      <c r="S633" s="103">
        <f t="shared" si="243"/>
        <v>88.83</v>
      </c>
      <c r="T633" s="103">
        <f t="shared" si="243"/>
        <v>2790287.84</v>
      </c>
      <c r="U633" s="103">
        <f t="shared" si="243"/>
        <v>11632196.02</v>
      </c>
      <c r="V633" s="103">
        <f t="shared" si="243"/>
        <v>0</v>
      </c>
      <c r="W633" s="103">
        <f t="shared" si="243"/>
        <v>0</v>
      </c>
      <c r="X633" s="103">
        <f t="shared" si="243"/>
        <v>0</v>
      </c>
      <c r="Y633" s="103">
        <f t="shared" si="243"/>
        <v>0</v>
      </c>
      <c r="Z633" s="103">
        <f t="shared" si="243"/>
        <v>0</v>
      </c>
      <c r="AA633" s="103">
        <f t="shared" si="243"/>
        <v>0</v>
      </c>
      <c r="AB633" s="103">
        <f t="shared" si="243"/>
        <v>0</v>
      </c>
      <c r="AC633" s="103">
        <f t="shared" si="243"/>
        <v>16907379.629999995</v>
      </c>
      <c r="AD633" s="103">
        <f t="shared" si="243"/>
        <v>24290000</v>
      </c>
      <c r="AE633" s="103">
        <f t="shared" si="243"/>
        <v>0</v>
      </c>
      <c r="AF633" s="93" t="s">
        <v>17029</v>
      </c>
      <c r="AG633" s="93" t="s">
        <v>17029</v>
      </c>
      <c r="AH633" s="93" t="s">
        <v>17029</v>
      </c>
      <c r="AI633" s="107"/>
      <c r="AJ633" s="107"/>
      <c r="AK633" s="107"/>
      <c r="AL633" s="107"/>
      <c r="AM633" s="108"/>
      <c r="AN633" s="108"/>
      <c r="AO633" s="108"/>
      <c r="AP633" s="108"/>
      <c r="AQ633" s="108"/>
      <c r="AR633" s="108"/>
      <c r="AS633" s="108"/>
      <c r="AT633" s="108"/>
      <c r="AU633" s="108"/>
      <c r="AV633" s="108"/>
      <c r="AW633" s="108"/>
      <c r="AX633" s="109"/>
      <c r="AY633" s="109"/>
      <c r="AZ633" s="108"/>
      <c r="BA633" s="108"/>
      <c r="BB633" s="110"/>
      <c r="BC633" s="111"/>
      <c r="CH633" s="105">
        <f t="shared" si="232"/>
        <v>-4.4703483581542969E-8</v>
      </c>
    </row>
    <row r="634" spans="1:86" x14ac:dyDescent="0.3">
      <c r="B634" s="106" t="s">
        <v>71</v>
      </c>
      <c r="C634" s="106"/>
      <c r="D634" s="102">
        <f>SUM(D635:D670)</f>
        <v>213625283.15999997</v>
      </c>
      <c r="E634" s="103">
        <f t="shared" ref="E634:AE634" si="244">SUM(E635:E670)</f>
        <v>0</v>
      </c>
      <c r="F634" s="103">
        <f t="shared" si="244"/>
        <v>0</v>
      </c>
      <c r="G634" s="103">
        <f t="shared" si="244"/>
        <v>0</v>
      </c>
      <c r="H634" s="103">
        <f t="shared" si="244"/>
        <v>0</v>
      </c>
      <c r="I634" s="103">
        <f t="shared" si="244"/>
        <v>0</v>
      </c>
      <c r="J634" s="103">
        <f t="shared" si="244"/>
        <v>0</v>
      </c>
      <c r="K634" s="128">
        <f t="shared" si="244"/>
        <v>1</v>
      </c>
      <c r="L634" s="103">
        <f t="shared" si="244"/>
        <v>2259447.8199999998</v>
      </c>
      <c r="M634" s="103">
        <f t="shared" si="244"/>
        <v>19880.099999999999</v>
      </c>
      <c r="N634" s="103">
        <f t="shared" si="244"/>
        <v>153415644.93000001</v>
      </c>
      <c r="O634" s="103">
        <f t="shared" si="244"/>
        <v>0</v>
      </c>
      <c r="P634" s="103">
        <f t="shared" si="244"/>
        <v>0</v>
      </c>
      <c r="Q634" s="103">
        <f t="shared" si="244"/>
        <v>7166.7999999999993</v>
      </c>
      <c r="R634" s="103">
        <f t="shared" si="244"/>
        <v>46376290.839999989</v>
      </c>
      <c r="S634" s="103">
        <f t="shared" si="244"/>
        <v>0</v>
      </c>
      <c r="T634" s="103">
        <f t="shared" si="244"/>
        <v>0</v>
      </c>
      <c r="U634" s="103">
        <f t="shared" si="244"/>
        <v>0</v>
      </c>
      <c r="V634" s="103">
        <f t="shared" si="244"/>
        <v>0</v>
      </c>
      <c r="W634" s="103">
        <f t="shared" si="244"/>
        <v>0</v>
      </c>
      <c r="X634" s="103">
        <f t="shared" si="244"/>
        <v>0</v>
      </c>
      <c r="Y634" s="103">
        <f t="shared" si="244"/>
        <v>0</v>
      </c>
      <c r="Z634" s="103">
        <f t="shared" si="244"/>
        <v>0</v>
      </c>
      <c r="AA634" s="103">
        <f t="shared" si="244"/>
        <v>0</v>
      </c>
      <c r="AB634" s="103">
        <f t="shared" si="244"/>
        <v>0</v>
      </c>
      <c r="AC634" s="103">
        <f t="shared" si="244"/>
        <v>4323899.5699999994</v>
      </c>
      <c r="AD634" s="103">
        <f t="shared" si="244"/>
        <v>7250000</v>
      </c>
      <c r="AE634" s="103">
        <f t="shared" si="244"/>
        <v>0</v>
      </c>
      <c r="AF634" s="93" t="s">
        <v>17029</v>
      </c>
      <c r="AG634" s="93" t="s">
        <v>17029</v>
      </c>
      <c r="AH634" s="93" t="s">
        <v>17029</v>
      </c>
      <c r="AI634" s="107"/>
      <c r="AJ634" s="107"/>
      <c r="AK634" s="107"/>
      <c r="AL634" s="107"/>
      <c r="AM634" s="108"/>
      <c r="AN634" s="108"/>
      <c r="AO634" s="108"/>
      <c r="AP634" s="108"/>
      <c r="AQ634" s="108"/>
      <c r="AR634" s="108"/>
      <c r="AS634" s="108"/>
      <c r="AT634" s="108"/>
      <c r="AU634" s="108"/>
      <c r="AV634" s="108"/>
      <c r="AW634" s="108"/>
      <c r="AX634" s="109"/>
      <c r="AY634" s="109"/>
      <c r="AZ634" s="108"/>
      <c r="BA634" s="108"/>
      <c r="BB634" s="110"/>
      <c r="BC634" s="111">
        <f t="shared" ref="BC634:BC655" si="245">AY634-M634</f>
        <v>-19880.099999999999</v>
      </c>
      <c r="BJ634" s="79" t="e">
        <f>VLOOKUP(C634,BM:BO,3,FALSE)</f>
        <v>#N/A</v>
      </c>
      <c r="BM634" s="79" t="s">
        <v>3168</v>
      </c>
      <c r="BN634" s="79" t="s">
        <v>2985</v>
      </c>
      <c r="BO634" s="79" t="s">
        <v>2985</v>
      </c>
      <c r="BU634" s="79" t="s">
        <v>3168</v>
      </c>
      <c r="BV634" s="79" t="s">
        <v>2985</v>
      </c>
      <c r="BW634" s="79" t="s">
        <v>2985</v>
      </c>
      <c r="CH634" s="105">
        <f t="shared" si="232"/>
        <v>-2.1420419216156006E-8</v>
      </c>
    </row>
    <row r="635" spans="1:86" x14ac:dyDescent="0.3">
      <c r="A635" s="79">
        <v>1</v>
      </c>
      <c r="B635" s="112">
        <f>SUBTOTAL(9,$A$635:A635)</f>
        <v>1</v>
      </c>
      <c r="C635" s="118" t="s">
        <v>150</v>
      </c>
      <c r="D635" s="103">
        <f t="shared" ref="D635:D669" si="246">E635+F635+G635+H635+I635+J635+L635+N635+P635+R635+T635+U635+V635+W635+X635+Y635+Z635+AA635+AB635+AC635+AD635+AE635</f>
        <v>2097858.2999999998</v>
      </c>
      <c r="E635" s="120">
        <v>0</v>
      </c>
      <c r="F635" s="120">
        <v>0</v>
      </c>
      <c r="G635" s="120">
        <v>0</v>
      </c>
      <c r="H635" s="120">
        <v>0</v>
      </c>
      <c r="I635" s="120">
        <v>0</v>
      </c>
      <c r="J635" s="120">
        <v>0</v>
      </c>
      <c r="K635" s="128">
        <v>0</v>
      </c>
      <c r="L635" s="120">
        <v>0</v>
      </c>
      <c r="M635" s="143">
        <v>256</v>
      </c>
      <c r="N635" s="103">
        <v>1877676.03</v>
      </c>
      <c r="O635" s="120">
        <v>0</v>
      </c>
      <c r="P635" s="120">
        <v>0</v>
      </c>
      <c r="Q635" s="120">
        <v>0</v>
      </c>
      <c r="R635" s="120">
        <v>0</v>
      </c>
      <c r="S635" s="120">
        <v>0</v>
      </c>
      <c r="T635" s="120">
        <v>0</v>
      </c>
      <c r="U635" s="120">
        <v>0</v>
      </c>
      <c r="V635" s="120">
        <v>0</v>
      </c>
      <c r="W635" s="120">
        <v>0</v>
      </c>
      <c r="X635" s="120">
        <v>0</v>
      </c>
      <c r="Y635" s="120">
        <v>0</v>
      </c>
      <c r="Z635" s="120">
        <v>0</v>
      </c>
      <c r="AA635" s="120">
        <v>0</v>
      </c>
      <c r="AB635" s="120">
        <v>0</v>
      </c>
      <c r="AC635" s="103">
        <f>ROUND(N635*2.14%,2)</f>
        <v>40182.269999999997</v>
      </c>
      <c r="AD635" s="103">
        <v>180000</v>
      </c>
      <c r="AE635" s="120">
        <v>0</v>
      </c>
      <c r="AF635" s="93">
        <v>2025</v>
      </c>
      <c r="AG635" s="93">
        <v>2025</v>
      </c>
      <c r="AH635" s="93">
        <v>2025</v>
      </c>
      <c r="AI635" s="107"/>
      <c r="AJ635" s="107"/>
      <c r="AK635" s="107"/>
      <c r="AL635" s="107"/>
      <c r="AM635" s="108" t="s">
        <v>16958</v>
      </c>
      <c r="AN635" s="108" t="s">
        <v>16957</v>
      </c>
      <c r="AO635" s="108">
        <v>0</v>
      </c>
      <c r="AP635" s="108" t="s">
        <v>16967</v>
      </c>
      <c r="AQ635" s="108" t="s">
        <v>16961</v>
      </c>
      <c r="AR635" s="108">
        <v>0</v>
      </c>
      <c r="AS635" s="108"/>
      <c r="AT635" s="108"/>
      <c r="AU635" s="108"/>
      <c r="AV635" s="108"/>
      <c r="AW635" s="108" t="s">
        <v>664</v>
      </c>
      <c r="AX635" s="109">
        <v>269.5</v>
      </c>
      <c r="AY635" s="109">
        <v>256</v>
      </c>
      <c r="AZ635" s="108" t="s">
        <v>17018</v>
      </c>
      <c r="BA635" s="108">
        <v>2007</v>
      </c>
      <c r="BB635" s="110"/>
      <c r="BC635" s="111">
        <f t="shared" si="245"/>
        <v>0</v>
      </c>
      <c r="BJ635" s="79" t="str">
        <f>VLOOKUP(C635,BM:BO,3,FALSE)</f>
        <v>269.500</v>
      </c>
      <c r="BM635" s="79" t="s">
        <v>3169</v>
      </c>
      <c r="BN635" s="79" t="s">
        <v>2985</v>
      </c>
      <c r="BO635" s="79" t="s">
        <v>2985</v>
      </c>
      <c r="BU635" s="79" t="s">
        <v>3169</v>
      </c>
      <c r="BV635" s="79" t="s">
        <v>2985</v>
      </c>
      <c r="BW635" s="79" t="s">
        <v>2985</v>
      </c>
      <c r="CH635" s="105">
        <f t="shared" si="232"/>
        <v>-2.0372681319713593E-10</v>
      </c>
    </row>
    <row r="636" spans="1:86" x14ac:dyDescent="0.3">
      <c r="A636" s="79">
        <v>1</v>
      </c>
      <c r="B636" s="112">
        <f>SUBTOTAL(9,$A$635:A636)</f>
        <v>2</v>
      </c>
      <c r="C636" s="118" t="s">
        <v>151</v>
      </c>
      <c r="D636" s="103">
        <f t="shared" si="246"/>
        <v>4031821.43</v>
      </c>
      <c r="E636" s="120">
        <v>0</v>
      </c>
      <c r="F636" s="120">
        <v>0</v>
      </c>
      <c r="G636" s="120">
        <v>0</v>
      </c>
      <c r="H636" s="120">
        <v>0</v>
      </c>
      <c r="I636" s="120">
        <v>0</v>
      </c>
      <c r="J636" s="120">
        <v>0</v>
      </c>
      <c r="K636" s="128">
        <v>0</v>
      </c>
      <c r="L636" s="120">
        <v>0</v>
      </c>
      <c r="M636" s="143">
        <v>492</v>
      </c>
      <c r="N636" s="103">
        <v>3771119.47</v>
      </c>
      <c r="O636" s="120">
        <v>0</v>
      </c>
      <c r="P636" s="120">
        <v>0</v>
      </c>
      <c r="Q636" s="120">
        <v>0</v>
      </c>
      <c r="R636" s="120">
        <v>0</v>
      </c>
      <c r="S636" s="120">
        <v>0</v>
      </c>
      <c r="T636" s="120">
        <v>0</v>
      </c>
      <c r="U636" s="120">
        <v>0</v>
      </c>
      <c r="V636" s="120">
        <v>0</v>
      </c>
      <c r="W636" s="120">
        <v>0</v>
      </c>
      <c r="X636" s="120">
        <v>0</v>
      </c>
      <c r="Y636" s="120">
        <v>0</v>
      </c>
      <c r="Z636" s="120">
        <v>0</v>
      </c>
      <c r="AA636" s="120">
        <v>0</v>
      </c>
      <c r="AB636" s="120">
        <v>0</v>
      </c>
      <c r="AC636" s="103">
        <f>ROUND(N636*2.14%,2)</f>
        <v>80701.960000000006</v>
      </c>
      <c r="AD636" s="103">
        <v>180000</v>
      </c>
      <c r="AE636" s="120">
        <v>0</v>
      </c>
      <c r="AF636" s="93">
        <v>2025</v>
      </c>
      <c r="AG636" s="93">
        <v>2025</v>
      </c>
      <c r="AH636" s="93">
        <v>2025</v>
      </c>
      <c r="AI636" s="107"/>
      <c r="AJ636" s="107"/>
      <c r="AK636" s="107"/>
      <c r="AL636" s="107"/>
      <c r="AM636" s="108" t="s">
        <v>16958</v>
      </c>
      <c r="AN636" s="108" t="s">
        <v>16957</v>
      </c>
      <c r="AO636" s="108">
        <v>0</v>
      </c>
      <c r="AP636" s="108" t="s">
        <v>16962</v>
      </c>
      <c r="AQ636" s="108" t="s">
        <v>16969</v>
      </c>
      <c r="AR636" s="108">
        <v>0</v>
      </c>
      <c r="AS636" s="108"/>
      <c r="AT636" s="108"/>
      <c r="AU636" s="108"/>
      <c r="AV636" s="108"/>
      <c r="AW636" s="108" t="s">
        <v>615</v>
      </c>
      <c r="AX636" s="109">
        <v>543</v>
      </c>
      <c r="AY636" s="109">
        <v>492</v>
      </c>
      <c r="AZ636" s="108" t="s">
        <v>17018</v>
      </c>
      <c r="BA636" s="108">
        <v>2007</v>
      </c>
      <c r="BB636" s="110"/>
      <c r="BC636" s="111">
        <f t="shared" si="245"/>
        <v>0</v>
      </c>
      <c r="BJ636" s="79" t="str">
        <f>VLOOKUP(C636,BM:BO,3,FALSE)</f>
        <v>508.300</v>
      </c>
      <c r="BM636" s="79" t="s">
        <v>3170</v>
      </c>
      <c r="BN636" s="79" t="s">
        <v>2985</v>
      </c>
      <c r="BO636" s="79" t="s">
        <v>2985</v>
      </c>
      <c r="BU636" s="79" t="s">
        <v>3170</v>
      </c>
      <c r="BV636" s="79" t="s">
        <v>2985</v>
      </c>
      <c r="BW636" s="79" t="s">
        <v>2985</v>
      </c>
      <c r="CH636" s="105">
        <f t="shared" si="232"/>
        <v>-5.8207660913467407E-11</v>
      </c>
    </row>
    <row r="637" spans="1:86" x14ac:dyDescent="0.3">
      <c r="A637" s="79">
        <v>1</v>
      </c>
      <c r="B637" s="112">
        <f>SUBTOTAL(9,$A$635:A637)</f>
        <v>3</v>
      </c>
      <c r="C637" s="118" t="s">
        <v>152</v>
      </c>
      <c r="D637" s="103">
        <f t="shared" si="246"/>
        <v>6179475.7199999997</v>
      </c>
      <c r="E637" s="120">
        <v>0</v>
      </c>
      <c r="F637" s="120">
        <v>0</v>
      </c>
      <c r="G637" s="120">
        <v>0</v>
      </c>
      <c r="H637" s="120">
        <v>0</v>
      </c>
      <c r="I637" s="120">
        <v>0</v>
      </c>
      <c r="J637" s="120">
        <v>0</v>
      </c>
      <c r="K637" s="128">
        <v>0</v>
      </c>
      <c r="L637" s="120">
        <v>0</v>
      </c>
      <c r="M637" s="143">
        <v>0</v>
      </c>
      <c r="N637" s="143">
        <v>0</v>
      </c>
      <c r="O637" s="120">
        <v>0</v>
      </c>
      <c r="P637" s="120">
        <v>0</v>
      </c>
      <c r="Q637" s="120">
        <v>902</v>
      </c>
      <c r="R637" s="103">
        <v>5854195.9299999997</v>
      </c>
      <c r="S637" s="120">
        <v>0</v>
      </c>
      <c r="T637" s="120">
        <v>0</v>
      </c>
      <c r="U637" s="120">
        <v>0</v>
      </c>
      <c r="V637" s="120">
        <v>0</v>
      </c>
      <c r="W637" s="120">
        <v>0</v>
      </c>
      <c r="X637" s="120">
        <v>0</v>
      </c>
      <c r="Y637" s="120">
        <v>0</v>
      </c>
      <c r="Z637" s="120">
        <v>0</v>
      </c>
      <c r="AA637" s="120">
        <v>0</v>
      </c>
      <c r="AB637" s="120">
        <v>0</v>
      </c>
      <c r="AC637" s="103">
        <f>ROUND(R637*2.14%,2)</f>
        <v>125279.79</v>
      </c>
      <c r="AD637" s="120">
        <v>200000</v>
      </c>
      <c r="AE637" s="120">
        <v>0</v>
      </c>
      <c r="AF637" s="93">
        <v>2025</v>
      </c>
      <c r="AG637" s="93">
        <v>2025</v>
      </c>
      <c r="AH637" s="93">
        <v>2025</v>
      </c>
      <c r="AI637" s="107"/>
      <c r="AJ637" s="107"/>
      <c r="AK637" s="107"/>
      <c r="AL637" s="107"/>
      <c r="AM637" s="108" t="s">
        <v>16956</v>
      </c>
      <c r="AN637" s="108" t="s">
        <v>16959</v>
      </c>
      <c r="AO637" s="108">
        <v>0</v>
      </c>
      <c r="AP637" s="108" t="s">
        <v>16958</v>
      </c>
      <c r="AQ637" s="108" t="s">
        <v>16955</v>
      </c>
      <c r="AR637" s="108">
        <v>0</v>
      </c>
      <c r="AS637" s="108"/>
      <c r="AT637" s="108"/>
      <c r="AU637" s="108"/>
      <c r="AV637" s="108"/>
      <c r="AW637" s="108" t="s">
        <v>633</v>
      </c>
      <c r="AX637" s="109">
        <v>951.6</v>
      </c>
      <c r="AY637" s="109">
        <v>530</v>
      </c>
      <c r="AZ637" s="108" t="s">
        <v>594</v>
      </c>
      <c r="BA637" s="108" t="s">
        <v>633</v>
      </c>
      <c r="BB637" s="110"/>
      <c r="BC637" s="111">
        <f t="shared" si="245"/>
        <v>530</v>
      </c>
      <c r="BJ637" s="79" t="str">
        <f>VLOOKUP(C637,BM:BO,3,FALSE)</f>
        <v>951.500</v>
      </c>
      <c r="BM637" s="79" t="s">
        <v>3172</v>
      </c>
      <c r="BN637" s="79" t="s">
        <v>1269</v>
      </c>
      <c r="BO637" s="79" t="s">
        <v>3173</v>
      </c>
      <c r="BU637" s="79" t="s">
        <v>3172</v>
      </c>
      <c r="BV637" s="79" t="s">
        <v>1269</v>
      </c>
      <c r="BW637" s="79" t="s">
        <v>3173</v>
      </c>
      <c r="CH637" s="105">
        <f t="shared" si="232"/>
        <v>5.8207660913467407E-11</v>
      </c>
    </row>
    <row r="638" spans="1:86" x14ac:dyDescent="0.3">
      <c r="A638" s="79">
        <v>1</v>
      </c>
      <c r="B638" s="112">
        <f>SUBTOTAL(9,$A$635:A638)</f>
        <v>4</v>
      </c>
      <c r="C638" s="118" t="s">
        <v>288</v>
      </c>
      <c r="D638" s="103">
        <f t="shared" si="246"/>
        <v>3294293.1199999996</v>
      </c>
      <c r="E638" s="120">
        <v>0</v>
      </c>
      <c r="F638" s="120">
        <v>0</v>
      </c>
      <c r="G638" s="120">
        <v>0</v>
      </c>
      <c r="H638" s="120">
        <v>0</v>
      </c>
      <c r="I638" s="120">
        <v>0</v>
      </c>
      <c r="J638" s="120">
        <v>0</v>
      </c>
      <c r="K638" s="128">
        <v>0</v>
      </c>
      <c r="L638" s="120">
        <v>0</v>
      </c>
      <c r="M638" s="143">
        <v>402</v>
      </c>
      <c r="N638" s="103">
        <v>3049043.59</v>
      </c>
      <c r="O638" s="120">
        <v>0</v>
      </c>
      <c r="P638" s="120">
        <v>0</v>
      </c>
      <c r="Q638" s="120">
        <v>0</v>
      </c>
      <c r="R638" s="120">
        <v>0</v>
      </c>
      <c r="S638" s="120">
        <v>0</v>
      </c>
      <c r="T638" s="120">
        <v>0</v>
      </c>
      <c r="U638" s="120">
        <v>0</v>
      </c>
      <c r="V638" s="120">
        <v>0</v>
      </c>
      <c r="W638" s="120">
        <v>0</v>
      </c>
      <c r="X638" s="120">
        <v>0</v>
      </c>
      <c r="Y638" s="120">
        <v>0</v>
      </c>
      <c r="Z638" s="120">
        <v>0</v>
      </c>
      <c r="AA638" s="120">
        <v>0</v>
      </c>
      <c r="AB638" s="120">
        <v>0</v>
      </c>
      <c r="AC638" s="103">
        <f>ROUND(N638*2.14%,2)</f>
        <v>65249.53</v>
      </c>
      <c r="AD638" s="103">
        <v>180000</v>
      </c>
      <c r="AE638" s="120">
        <v>0</v>
      </c>
      <c r="AF638" s="93">
        <v>2025</v>
      </c>
      <c r="AG638" s="93">
        <v>2025</v>
      </c>
      <c r="AH638" s="93">
        <v>2025</v>
      </c>
      <c r="AI638" s="107"/>
      <c r="AJ638" s="107"/>
      <c r="AK638" s="107"/>
      <c r="AL638" s="107"/>
      <c r="AM638" s="108" t="s">
        <v>16958</v>
      </c>
      <c r="AN638" s="108" t="s">
        <v>16962</v>
      </c>
      <c r="AO638" s="108">
        <v>0</v>
      </c>
      <c r="AP638" s="108" t="s">
        <v>16956</v>
      </c>
      <c r="AQ638" s="108" t="s">
        <v>16969</v>
      </c>
      <c r="AR638" s="108">
        <v>0</v>
      </c>
      <c r="AS638" s="108"/>
      <c r="AT638" s="108"/>
      <c r="AU638" s="108"/>
      <c r="AV638" s="108"/>
      <c r="AW638" s="108" t="s">
        <v>796</v>
      </c>
      <c r="AX638" s="109">
        <v>980.1</v>
      </c>
      <c r="AY638" s="109">
        <v>402</v>
      </c>
      <c r="AZ638" s="108" t="s">
        <v>17018</v>
      </c>
      <c r="BA638" s="108">
        <v>2007</v>
      </c>
      <c r="BB638" s="110"/>
      <c r="BC638" s="111">
        <f t="shared" si="245"/>
        <v>0</v>
      </c>
      <c r="BJ638" s="79" t="str">
        <f>VLOOKUP(C638,BM:BO,3,FALSE)</f>
        <v>778.700</v>
      </c>
      <c r="BM638" s="79" t="s">
        <v>3175</v>
      </c>
      <c r="BN638" s="79" t="s">
        <v>639</v>
      </c>
      <c r="BO638" s="79" t="s">
        <v>3173</v>
      </c>
      <c r="BU638" s="79" t="s">
        <v>3175</v>
      </c>
      <c r="BV638" s="79" t="s">
        <v>639</v>
      </c>
      <c r="BW638" s="79" t="s">
        <v>3173</v>
      </c>
      <c r="CH638" s="105">
        <f t="shared" si="232"/>
        <v>-2.0372681319713593E-10</v>
      </c>
    </row>
    <row r="639" spans="1:86" x14ac:dyDescent="0.3">
      <c r="A639" s="79">
        <v>1</v>
      </c>
      <c r="B639" s="112">
        <f>SUBTOTAL(9,$A$635:A639)</f>
        <v>5</v>
      </c>
      <c r="C639" s="118" t="s">
        <v>153</v>
      </c>
      <c r="D639" s="103">
        <f t="shared" si="246"/>
        <v>6079453.1600000001</v>
      </c>
      <c r="E639" s="120">
        <v>0</v>
      </c>
      <c r="F639" s="120">
        <v>0</v>
      </c>
      <c r="G639" s="120">
        <v>0</v>
      </c>
      <c r="H639" s="120">
        <v>0</v>
      </c>
      <c r="I639" s="120">
        <v>0</v>
      </c>
      <c r="J639" s="120">
        <v>0</v>
      </c>
      <c r="K639" s="128">
        <v>0</v>
      </c>
      <c r="L639" s="120">
        <v>0</v>
      </c>
      <c r="M639" s="143">
        <v>0</v>
      </c>
      <c r="N639" s="143">
        <v>0</v>
      </c>
      <c r="O639" s="120">
        <v>0</v>
      </c>
      <c r="P639" s="120">
        <v>0</v>
      </c>
      <c r="Q639" s="120">
        <v>887.4</v>
      </c>
      <c r="R639" s="103">
        <v>5756269.0099999998</v>
      </c>
      <c r="S639" s="120">
        <v>0</v>
      </c>
      <c r="T639" s="120">
        <v>0</v>
      </c>
      <c r="U639" s="120">
        <v>0</v>
      </c>
      <c r="V639" s="120">
        <v>0</v>
      </c>
      <c r="W639" s="120">
        <v>0</v>
      </c>
      <c r="X639" s="120">
        <v>0</v>
      </c>
      <c r="Y639" s="120">
        <v>0</v>
      </c>
      <c r="Z639" s="120">
        <v>0</v>
      </c>
      <c r="AA639" s="120">
        <v>0</v>
      </c>
      <c r="AB639" s="120">
        <v>0</v>
      </c>
      <c r="AC639" s="103">
        <f>ROUND(R639*2.14%,2)-0.01</f>
        <v>123184.15000000001</v>
      </c>
      <c r="AD639" s="120">
        <v>200000</v>
      </c>
      <c r="AE639" s="120">
        <v>0</v>
      </c>
      <c r="AF639" s="93">
        <v>2025</v>
      </c>
      <c r="AG639" s="93">
        <v>2025</v>
      </c>
      <c r="AH639" s="93">
        <v>2025</v>
      </c>
      <c r="AI639" s="107"/>
      <c r="AJ639" s="107"/>
      <c r="AK639" s="107"/>
      <c r="AL639" s="107"/>
      <c r="AM639" s="108" t="s">
        <v>16956</v>
      </c>
      <c r="AN639" s="108" t="s">
        <v>16968</v>
      </c>
      <c r="AO639" s="108">
        <v>0</v>
      </c>
      <c r="AP639" s="108" t="s">
        <v>16958</v>
      </c>
      <c r="AQ639" s="108" t="s">
        <v>16955</v>
      </c>
      <c r="AR639" s="108" t="s">
        <v>16967</v>
      </c>
      <c r="AS639" s="108"/>
      <c r="AT639" s="108"/>
      <c r="AU639" s="108"/>
      <c r="AV639" s="108"/>
      <c r="AW639" s="108" t="s">
        <v>633</v>
      </c>
      <c r="AX639" s="109">
        <v>3116.4</v>
      </c>
      <c r="AY639" s="109">
        <v>1030.22</v>
      </c>
      <c r="AZ639" s="108" t="s">
        <v>594</v>
      </c>
      <c r="BA639" s="108" t="s">
        <v>3206</v>
      </c>
      <c r="BB639" s="110"/>
      <c r="BC639" s="111">
        <f t="shared" si="245"/>
        <v>1030.22</v>
      </c>
      <c r="BJ639" s="79" t="str">
        <f>VLOOKUP(C639,BM:BO,3,FALSE)</f>
        <v>800.000</v>
      </c>
      <c r="BM639" s="79" t="s">
        <v>3176</v>
      </c>
      <c r="BN639" s="79" t="s">
        <v>2985</v>
      </c>
      <c r="BO639" s="79" t="s">
        <v>2985</v>
      </c>
      <c r="BU639" s="79" t="s">
        <v>3176</v>
      </c>
      <c r="BV639" s="79" t="s">
        <v>2985</v>
      </c>
      <c r="BW639" s="79" t="s">
        <v>2985</v>
      </c>
      <c r="CH639" s="105">
        <f t="shared" si="232"/>
        <v>3.4924596548080444E-10</v>
      </c>
    </row>
    <row r="640" spans="1:86" x14ac:dyDescent="0.3">
      <c r="A640" s="79">
        <v>1</v>
      </c>
      <c r="B640" s="112">
        <f>SUBTOTAL(9,$A$635:A640)</f>
        <v>6</v>
      </c>
      <c r="C640" s="118" t="s">
        <v>154</v>
      </c>
      <c r="D640" s="103">
        <f t="shared" si="246"/>
        <v>3687641.5500000003</v>
      </c>
      <c r="E640" s="120">
        <v>0</v>
      </c>
      <c r="F640" s="120">
        <v>0</v>
      </c>
      <c r="G640" s="120">
        <v>0</v>
      </c>
      <c r="H640" s="120">
        <v>0</v>
      </c>
      <c r="I640" s="120">
        <v>0</v>
      </c>
      <c r="J640" s="120">
        <v>0</v>
      </c>
      <c r="K640" s="128">
        <v>0</v>
      </c>
      <c r="L640" s="120">
        <v>0</v>
      </c>
      <c r="M640" s="143">
        <v>450</v>
      </c>
      <c r="N640" s="103">
        <v>3434150.72</v>
      </c>
      <c r="O640" s="120">
        <v>0</v>
      </c>
      <c r="P640" s="120">
        <v>0</v>
      </c>
      <c r="Q640" s="120">
        <v>0</v>
      </c>
      <c r="R640" s="120">
        <v>0</v>
      </c>
      <c r="S640" s="120">
        <v>0</v>
      </c>
      <c r="T640" s="120">
        <v>0</v>
      </c>
      <c r="U640" s="120">
        <v>0</v>
      </c>
      <c r="V640" s="120">
        <v>0</v>
      </c>
      <c r="W640" s="120">
        <v>0</v>
      </c>
      <c r="X640" s="120">
        <v>0</v>
      </c>
      <c r="Y640" s="120">
        <v>0</v>
      </c>
      <c r="Z640" s="120">
        <v>0</v>
      </c>
      <c r="AA640" s="120">
        <v>0</v>
      </c>
      <c r="AB640" s="120">
        <v>0</v>
      </c>
      <c r="AC640" s="103">
        <f t="shared" ref="AC640:AC648" si="247">ROUND(N640*2.14%,2)</f>
        <v>73490.83</v>
      </c>
      <c r="AD640" s="103">
        <v>180000</v>
      </c>
      <c r="AE640" s="120">
        <v>0</v>
      </c>
      <c r="AF640" s="93">
        <v>2025</v>
      </c>
      <c r="AG640" s="93">
        <v>2025</v>
      </c>
      <c r="AH640" s="93">
        <v>2025</v>
      </c>
      <c r="AI640" s="107"/>
      <c r="AJ640" s="107"/>
      <c r="AK640" s="107"/>
      <c r="AL640" s="107"/>
      <c r="AM640" s="108" t="s">
        <v>16958</v>
      </c>
      <c r="AN640" s="108" t="s">
        <v>16972</v>
      </c>
      <c r="AO640" s="108">
        <v>0</v>
      </c>
      <c r="AP640" s="108" t="s">
        <v>16967</v>
      </c>
      <c r="AQ640" s="108" t="s">
        <v>16961</v>
      </c>
      <c r="AR640" s="108">
        <v>0</v>
      </c>
      <c r="AS640" s="108"/>
      <c r="AT640" s="108"/>
      <c r="AU640" s="108"/>
      <c r="AV640" s="108"/>
      <c r="AW640" s="108" t="s">
        <v>796</v>
      </c>
      <c r="AX640" s="109">
        <v>548.79999999999995</v>
      </c>
      <c r="AY640" s="109">
        <v>450</v>
      </c>
      <c r="AZ640" s="108" t="s">
        <v>17018</v>
      </c>
      <c r="BA640" s="108">
        <v>2008</v>
      </c>
      <c r="BB640" s="110"/>
      <c r="BC640" s="111">
        <f t="shared" si="245"/>
        <v>0</v>
      </c>
      <c r="BJ640" s="79" t="str">
        <f>VLOOKUP(C640,BM:BO,3,FALSE)</f>
        <v>361.900</v>
      </c>
      <c r="BM640" s="79" t="s">
        <v>3178</v>
      </c>
      <c r="BN640" s="79" t="s">
        <v>2985</v>
      </c>
      <c r="BO640" s="79" t="s">
        <v>2985</v>
      </c>
      <c r="BU640" s="79" t="s">
        <v>3178</v>
      </c>
      <c r="BV640" s="79" t="s">
        <v>2985</v>
      </c>
      <c r="BW640" s="79" t="s">
        <v>2985</v>
      </c>
      <c r="CH640" s="105">
        <f t="shared" si="232"/>
        <v>5.8207660913467407E-11</v>
      </c>
    </row>
    <row r="641" spans="1:86" x14ac:dyDescent="0.3">
      <c r="A641" s="79">
        <v>1</v>
      </c>
      <c r="B641" s="112">
        <f>SUBTOTAL(9,$A$635:A641)</f>
        <v>7</v>
      </c>
      <c r="C641" s="118" t="s">
        <v>155</v>
      </c>
      <c r="D641" s="103">
        <f t="shared" si="246"/>
        <v>10063164.049999999</v>
      </c>
      <c r="E641" s="120">
        <v>0</v>
      </c>
      <c r="F641" s="120">
        <v>0</v>
      </c>
      <c r="G641" s="120">
        <v>0</v>
      </c>
      <c r="H641" s="120">
        <v>0</v>
      </c>
      <c r="I641" s="120">
        <v>0</v>
      </c>
      <c r="J641" s="120">
        <v>0</v>
      </c>
      <c r="K641" s="128">
        <v>0</v>
      </c>
      <c r="L641" s="120">
        <v>0</v>
      </c>
      <c r="M641" s="143">
        <v>1228</v>
      </c>
      <c r="N641" s="103">
        <v>9627143.1899999995</v>
      </c>
      <c r="O641" s="120">
        <v>0</v>
      </c>
      <c r="P641" s="120">
        <v>0</v>
      </c>
      <c r="Q641" s="120">
        <v>0</v>
      </c>
      <c r="R641" s="120">
        <v>0</v>
      </c>
      <c r="S641" s="120">
        <v>0</v>
      </c>
      <c r="T641" s="120">
        <v>0</v>
      </c>
      <c r="U641" s="120">
        <v>0</v>
      </c>
      <c r="V641" s="120">
        <v>0</v>
      </c>
      <c r="W641" s="120">
        <v>0</v>
      </c>
      <c r="X641" s="120">
        <v>0</v>
      </c>
      <c r="Y641" s="120">
        <v>0</v>
      </c>
      <c r="Z641" s="120">
        <v>0</v>
      </c>
      <c r="AA641" s="120">
        <v>0</v>
      </c>
      <c r="AB641" s="120">
        <v>0</v>
      </c>
      <c r="AC641" s="103">
        <f t="shared" si="247"/>
        <v>206020.86</v>
      </c>
      <c r="AD641" s="103">
        <v>230000</v>
      </c>
      <c r="AE641" s="120">
        <v>0</v>
      </c>
      <c r="AF641" s="93">
        <v>2025</v>
      </c>
      <c r="AG641" s="93">
        <v>2025</v>
      </c>
      <c r="AH641" s="93">
        <v>2025</v>
      </c>
      <c r="AI641" s="107"/>
      <c r="AJ641" s="107"/>
      <c r="AK641" s="107"/>
      <c r="AL641" s="107"/>
      <c r="AM641" s="108" t="s">
        <v>16958</v>
      </c>
      <c r="AN641" s="108" t="s">
        <v>16957</v>
      </c>
      <c r="AO641" s="108">
        <v>0</v>
      </c>
      <c r="AP641" s="108" t="s">
        <v>16962</v>
      </c>
      <c r="AQ641" s="108" t="s">
        <v>16969</v>
      </c>
      <c r="AR641" s="108" t="s">
        <v>16967</v>
      </c>
      <c r="AS641" s="108"/>
      <c r="AT641" s="108"/>
      <c r="AU641" s="108"/>
      <c r="AV641" s="108"/>
      <c r="AW641" s="108" t="s">
        <v>618</v>
      </c>
      <c r="AX641" s="109">
        <v>3545.5</v>
      </c>
      <c r="AY641" s="109">
        <v>1228</v>
      </c>
      <c r="AZ641" s="108" t="s">
        <v>17018</v>
      </c>
      <c r="BA641" s="108">
        <v>2006</v>
      </c>
      <c r="BB641" s="110"/>
      <c r="BC641" s="111">
        <f t="shared" si="245"/>
        <v>0</v>
      </c>
      <c r="BJ641" s="79" t="str">
        <f>VLOOKUP(C641,BM:BO,3,FALSE)</f>
        <v>884.700</v>
      </c>
      <c r="BM641" s="79" t="s">
        <v>3179</v>
      </c>
      <c r="BN641" s="79" t="s">
        <v>2985</v>
      </c>
      <c r="BO641" s="79" t="s">
        <v>2985</v>
      </c>
      <c r="BU641" s="79" t="s">
        <v>3179</v>
      </c>
      <c r="BV641" s="79" t="s">
        <v>2985</v>
      </c>
      <c r="BW641" s="79" t="s">
        <v>2985</v>
      </c>
      <c r="CH641" s="105">
        <f t="shared" si="232"/>
        <v>-5.8207660913467407E-10</v>
      </c>
    </row>
    <row r="642" spans="1:86" x14ac:dyDescent="0.3">
      <c r="A642" s="79">
        <v>1</v>
      </c>
      <c r="B642" s="112">
        <f>SUBTOTAL(9,$A$635:A642)</f>
        <v>8</v>
      </c>
      <c r="C642" s="118" t="s">
        <v>156</v>
      </c>
      <c r="D642" s="103">
        <f t="shared" si="246"/>
        <v>5657661.6099999994</v>
      </c>
      <c r="E642" s="120">
        <v>0</v>
      </c>
      <c r="F642" s="120">
        <v>0</v>
      </c>
      <c r="G642" s="120">
        <v>0</v>
      </c>
      <c r="H642" s="120">
        <v>0</v>
      </c>
      <c r="I642" s="120">
        <v>0</v>
      </c>
      <c r="J642" s="120">
        <v>0</v>
      </c>
      <c r="K642" s="128">
        <v>0</v>
      </c>
      <c r="L642" s="120">
        <v>0</v>
      </c>
      <c r="M642" s="143">
        <v>690.4</v>
      </c>
      <c r="N642" s="103">
        <v>5343314.68</v>
      </c>
      <c r="O642" s="120">
        <v>0</v>
      </c>
      <c r="P642" s="120">
        <v>0</v>
      </c>
      <c r="Q642" s="120">
        <v>0</v>
      </c>
      <c r="R642" s="120">
        <v>0</v>
      </c>
      <c r="S642" s="120">
        <v>0</v>
      </c>
      <c r="T642" s="120">
        <v>0</v>
      </c>
      <c r="U642" s="120">
        <v>0</v>
      </c>
      <c r="V642" s="120">
        <v>0</v>
      </c>
      <c r="W642" s="120">
        <v>0</v>
      </c>
      <c r="X642" s="120">
        <v>0</v>
      </c>
      <c r="Y642" s="120">
        <v>0</v>
      </c>
      <c r="Z642" s="120">
        <v>0</v>
      </c>
      <c r="AA642" s="120">
        <v>0</v>
      </c>
      <c r="AB642" s="120">
        <v>0</v>
      </c>
      <c r="AC642" s="103">
        <f t="shared" si="247"/>
        <v>114346.93</v>
      </c>
      <c r="AD642" s="103">
        <v>200000</v>
      </c>
      <c r="AE642" s="120">
        <v>0</v>
      </c>
      <c r="AF642" s="93">
        <v>2025</v>
      </c>
      <c r="AG642" s="93">
        <v>2025</v>
      </c>
      <c r="AH642" s="93">
        <v>2025</v>
      </c>
      <c r="AI642" s="107"/>
      <c r="AJ642" s="107"/>
      <c r="AK642" s="107"/>
      <c r="AL642" s="107"/>
      <c r="AM642" s="108" t="s">
        <v>16958</v>
      </c>
      <c r="AN642" s="108" t="s">
        <v>16957</v>
      </c>
      <c r="AO642" s="108">
        <v>0</v>
      </c>
      <c r="AP642" s="108" t="s">
        <v>16962</v>
      </c>
      <c r="AQ642" s="108" t="s">
        <v>16969</v>
      </c>
      <c r="AR642" s="108">
        <v>0</v>
      </c>
      <c r="AS642" s="108"/>
      <c r="AT642" s="108"/>
      <c r="AU642" s="108"/>
      <c r="AV642" s="108"/>
      <c r="AW642" s="108" t="s">
        <v>615</v>
      </c>
      <c r="AX642" s="109">
        <v>948.9</v>
      </c>
      <c r="AY642" s="109">
        <v>690.4</v>
      </c>
      <c r="AZ642" s="108" t="s">
        <v>17018</v>
      </c>
      <c r="BA642" s="108">
        <v>2005</v>
      </c>
      <c r="BB642" s="110"/>
      <c r="BC642" s="111">
        <f t="shared" si="245"/>
        <v>0</v>
      </c>
      <c r="BJ642" s="79" t="str">
        <f>VLOOKUP(C642,BM:BO,3,FALSE)</f>
        <v>1950.000</v>
      </c>
      <c r="BM642" s="79" t="s">
        <v>3180</v>
      </c>
      <c r="BN642" s="79" t="s">
        <v>2985</v>
      </c>
      <c r="BO642" s="79" t="s">
        <v>2985</v>
      </c>
      <c r="BU642" s="79" t="s">
        <v>3180</v>
      </c>
      <c r="BV642" s="79" t="s">
        <v>2985</v>
      </c>
      <c r="BW642" s="79" t="s">
        <v>2985</v>
      </c>
      <c r="CH642" s="105">
        <f t="shared" si="232"/>
        <v>-2.9103830456733704E-10</v>
      </c>
    </row>
    <row r="643" spans="1:86" x14ac:dyDescent="0.3">
      <c r="A643" s="79">
        <v>1</v>
      </c>
      <c r="B643" s="112">
        <f>SUBTOTAL(9,$A$635:A643)</f>
        <v>9</v>
      </c>
      <c r="C643" s="118" t="s">
        <v>157</v>
      </c>
      <c r="D643" s="103">
        <f t="shared" si="246"/>
        <v>8358654.1799999997</v>
      </c>
      <c r="E643" s="120">
        <v>0</v>
      </c>
      <c r="F643" s="120">
        <v>0</v>
      </c>
      <c r="G643" s="120">
        <v>0</v>
      </c>
      <c r="H643" s="120">
        <v>0</v>
      </c>
      <c r="I643" s="120">
        <v>0</v>
      </c>
      <c r="J643" s="120">
        <v>0</v>
      </c>
      <c r="K643" s="128">
        <v>0</v>
      </c>
      <c r="L643" s="120">
        <v>0</v>
      </c>
      <c r="M643" s="143">
        <v>1020</v>
      </c>
      <c r="N643" s="103">
        <v>7958345.5800000001</v>
      </c>
      <c r="O643" s="120">
        <v>0</v>
      </c>
      <c r="P643" s="120">
        <v>0</v>
      </c>
      <c r="Q643" s="120">
        <v>0</v>
      </c>
      <c r="R643" s="120">
        <v>0</v>
      </c>
      <c r="S643" s="120">
        <v>0</v>
      </c>
      <c r="T643" s="120">
        <v>0</v>
      </c>
      <c r="U643" s="120">
        <v>0</v>
      </c>
      <c r="V643" s="120">
        <v>0</v>
      </c>
      <c r="W643" s="120">
        <v>0</v>
      </c>
      <c r="X643" s="120">
        <v>0</v>
      </c>
      <c r="Y643" s="120">
        <v>0</v>
      </c>
      <c r="Z643" s="120">
        <v>0</v>
      </c>
      <c r="AA643" s="120">
        <v>0</v>
      </c>
      <c r="AB643" s="120">
        <v>0</v>
      </c>
      <c r="AC643" s="103">
        <f t="shared" si="247"/>
        <v>170308.6</v>
      </c>
      <c r="AD643" s="103">
        <v>230000</v>
      </c>
      <c r="AE643" s="120">
        <v>0</v>
      </c>
      <c r="AF643" s="93">
        <v>2025</v>
      </c>
      <c r="AG643" s="93">
        <v>2025</v>
      </c>
      <c r="AH643" s="93">
        <v>2025</v>
      </c>
      <c r="AI643" s="107"/>
      <c r="AJ643" s="107"/>
      <c r="AK643" s="107"/>
      <c r="AL643" s="107"/>
      <c r="AM643" s="108" t="s">
        <v>16958</v>
      </c>
      <c r="AN643" s="108" t="s">
        <v>16970</v>
      </c>
      <c r="AO643" s="108">
        <v>0</v>
      </c>
      <c r="AP643" s="108" t="s">
        <v>16962</v>
      </c>
      <c r="AQ643" s="108" t="s">
        <v>16969</v>
      </c>
      <c r="AR643" s="108" t="s">
        <v>16967</v>
      </c>
      <c r="AS643" s="108"/>
      <c r="AT643" s="108"/>
      <c r="AU643" s="108"/>
      <c r="AV643" s="108"/>
      <c r="AW643" s="108" t="s">
        <v>633</v>
      </c>
      <c r="AX643" s="109">
        <v>2536.6999999999998</v>
      </c>
      <c r="AY643" s="109">
        <v>1020</v>
      </c>
      <c r="AZ643" s="108" t="s">
        <v>17018</v>
      </c>
      <c r="BA643" s="108">
        <v>2010</v>
      </c>
      <c r="BB643" s="110"/>
      <c r="BC643" s="111">
        <f t="shared" si="245"/>
        <v>0</v>
      </c>
      <c r="BJ643" s="79" t="str">
        <f>VLOOKUP(C643,BM:BO,3,FALSE)</f>
        <v>890.200</v>
      </c>
      <c r="BM643" s="79" t="s">
        <v>3181</v>
      </c>
      <c r="BN643" s="79" t="s">
        <v>2985</v>
      </c>
      <c r="BO643" s="79" t="s">
        <v>2985</v>
      </c>
      <c r="BU643" s="79" t="s">
        <v>3181</v>
      </c>
      <c r="BV643" s="79" t="s">
        <v>2985</v>
      </c>
      <c r="BW643" s="79" t="s">
        <v>2985</v>
      </c>
      <c r="CH643" s="105">
        <f t="shared" si="232"/>
        <v>-3.7834979593753815E-10</v>
      </c>
    </row>
    <row r="644" spans="1:86" x14ac:dyDescent="0.3">
      <c r="A644" s="79">
        <v>1</v>
      </c>
      <c r="B644" s="112">
        <f>SUBTOTAL(9,$A$635:A644)</f>
        <v>10</v>
      </c>
      <c r="C644" s="118" t="s">
        <v>158</v>
      </c>
      <c r="D644" s="103">
        <f t="shared" si="246"/>
        <v>9423972.8499999996</v>
      </c>
      <c r="E644" s="120">
        <v>0</v>
      </c>
      <c r="F644" s="120">
        <v>0</v>
      </c>
      <c r="G644" s="120">
        <v>0</v>
      </c>
      <c r="H644" s="120">
        <v>0</v>
      </c>
      <c r="I644" s="120">
        <v>0</v>
      </c>
      <c r="J644" s="120">
        <v>0</v>
      </c>
      <c r="K644" s="128">
        <v>0</v>
      </c>
      <c r="L644" s="120">
        <v>0</v>
      </c>
      <c r="M644" s="143">
        <v>1150</v>
      </c>
      <c r="N644" s="103">
        <v>9001344.0899999999</v>
      </c>
      <c r="O644" s="120">
        <v>0</v>
      </c>
      <c r="P644" s="120">
        <v>0</v>
      </c>
      <c r="Q644" s="120">
        <v>0</v>
      </c>
      <c r="R644" s="120">
        <v>0</v>
      </c>
      <c r="S644" s="120">
        <v>0</v>
      </c>
      <c r="T644" s="120">
        <v>0</v>
      </c>
      <c r="U644" s="120">
        <v>0</v>
      </c>
      <c r="V644" s="120">
        <v>0</v>
      </c>
      <c r="W644" s="120">
        <v>0</v>
      </c>
      <c r="X644" s="120">
        <v>0</v>
      </c>
      <c r="Y644" s="120">
        <v>0</v>
      </c>
      <c r="Z644" s="120">
        <v>0</v>
      </c>
      <c r="AA644" s="120">
        <v>0</v>
      </c>
      <c r="AB644" s="120">
        <v>0</v>
      </c>
      <c r="AC644" s="103">
        <f t="shared" si="247"/>
        <v>192628.76</v>
      </c>
      <c r="AD644" s="103">
        <v>230000</v>
      </c>
      <c r="AE644" s="120">
        <v>0</v>
      </c>
      <c r="AF644" s="93">
        <v>2025</v>
      </c>
      <c r="AG644" s="93">
        <v>2025</v>
      </c>
      <c r="AH644" s="93">
        <v>2025</v>
      </c>
      <c r="AI644" s="107"/>
      <c r="AJ644" s="107"/>
      <c r="AK644" s="107"/>
      <c r="AL644" s="107"/>
      <c r="AM644" s="108" t="s">
        <v>16958</v>
      </c>
      <c r="AN644" s="108" t="s">
        <v>16962</v>
      </c>
      <c r="AO644" s="108">
        <v>0</v>
      </c>
      <c r="AP644" s="108" t="s">
        <v>16963</v>
      </c>
      <c r="AQ644" s="108" t="s">
        <v>16969</v>
      </c>
      <c r="AR644" s="108">
        <v>0</v>
      </c>
      <c r="AS644" s="108"/>
      <c r="AT644" s="108"/>
      <c r="AU644" s="108"/>
      <c r="AV644" s="108"/>
      <c r="AW644" s="108" t="s">
        <v>698</v>
      </c>
      <c r="AX644" s="109">
        <v>2170.4</v>
      </c>
      <c r="AY644" s="109">
        <v>1150</v>
      </c>
      <c r="AZ644" s="108" t="s">
        <v>17023</v>
      </c>
      <c r="BA644" s="108">
        <v>2008</v>
      </c>
      <c r="BB644" s="110"/>
      <c r="BC644" s="111">
        <f t="shared" si="245"/>
        <v>0</v>
      </c>
      <c r="BJ644" s="79" t="str">
        <f>VLOOKUP(C644,BM:BO,3,FALSE)</f>
        <v>1039.800</v>
      </c>
      <c r="BM644" s="79" t="s">
        <v>3182</v>
      </c>
      <c r="BN644" s="79" t="s">
        <v>2985</v>
      </c>
      <c r="BO644" s="79" t="s">
        <v>2985</v>
      </c>
      <c r="BU644" s="79" t="s">
        <v>3182</v>
      </c>
      <c r="BV644" s="79" t="s">
        <v>2985</v>
      </c>
      <c r="BW644" s="79" t="s">
        <v>2985</v>
      </c>
      <c r="CH644" s="105">
        <f t="shared" si="232"/>
        <v>-2.3283064365386963E-10</v>
      </c>
    </row>
    <row r="645" spans="1:86" x14ac:dyDescent="0.3">
      <c r="A645" s="79">
        <v>1</v>
      </c>
      <c r="B645" s="112">
        <f>SUBTOTAL(9,$A$635:A645)</f>
        <v>11</v>
      </c>
      <c r="C645" s="118" t="s">
        <v>159</v>
      </c>
      <c r="D645" s="103">
        <f t="shared" si="246"/>
        <v>11974181.85</v>
      </c>
      <c r="E645" s="120">
        <v>0</v>
      </c>
      <c r="F645" s="120">
        <v>0</v>
      </c>
      <c r="G645" s="120">
        <v>0</v>
      </c>
      <c r="H645" s="120">
        <v>0</v>
      </c>
      <c r="I645" s="120">
        <v>0</v>
      </c>
      <c r="J645" s="120">
        <v>0</v>
      </c>
      <c r="K645" s="128">
        <v>0</v>
      </c>
      <c r="L645" s="120">
        <v>0</v>
      </c>
      <c r="M645" s="143">
        <v>1461.2</v>
      </c>
      <c r="N645" s="103">
        <v>11498122.039999999</v>
      </c>
      <c r="O645" s="120">
        <v>0</v>
      </c>
      <c r="P645" s="120">
        <v>0</v>
      </c>
      <c r="Q645" s="120">
        <v>0</v>
      </c>
      <c r="R645" s="120">
        <v>0</v>
      </c>
      <c r="S645" s="120">
        <v>0</v>
      </c>
      <c r="T645" s="120">
        <v>0</v>
      </c>
      <c r="U645" s="120">
        <v>0</v>
      </c>
      <c r="V645" s="120">
        <v>0</v>
      </c>
      <c r="W645" s="120">
        <v>0</v>
      </c>
      <c r="X645" s="120">
        <v>0</v>
      </c>
      <c r="Y645" s="120">
        <v>0</v>
      </c>
      <c r="Z645" s="120">
        <v>0</v>
      </c>
      <c r="AA645" s="120">
        <v>0</v>
      </c>
      <c r="AB645" s="120">
        <v>0</v>
      </c>
      <c r="AC645" s="103">
        <f t="shared" si="247"/>
        <v>246059.81</v>
      </c>
      <c r="AD645" s="103">
        <v>230000</v>
      </c>
      <c r="AE645" s="120">
        <v>0</v>
      </c>
      <c r="AF645" s="93">
        <v>2025</v>
      </c>
      <c r="AG645" s="93">
        <v>2025</v>
      </c>
      <c r="AH645" s="93">
        <v>2025</v>
      </c>
      <c r="AI645" s="107"/>
      <c r="AJ645" s="107"/>
      <c r="AK645" s="107"/>
      <c r="AL645" s="107"/>
      <c r="AM645" s="108" t="s">
        <v>16958</v>
      </c>
      <c r="AN645" s="108" t="s">
        <v>16957</v>
      </c>
      <c r="AO645" s="108">
        <v>0</v>
      </c>
      <c r="AP645" s="108" t="s">
        <v>16967</v>
      </c>
      <c r="AQ645" s="108" t="s">
        <v>16961</v>
      </c>
      <c r="AR645" s="108" t="s">
        <v>16960</v>
      </c>
      <c r="AS645" s="108"/>
      <c r="AT645" s="108"/>
      <c r="AU645" s="108"/>
      <c r="AV645" s="108"/>
      <c r="AW645" s="108" t="s">
        <v>696</v>
      </c>
      <c r="AX645" s="109">
        <v>4291.3</v>
      </c>
      <c r="AY645" s="109">
        <v>1461.2</v>
      </c>
      <c r="AZ645" s="108" t="s">
        <v>17018</v>
      </c>
      <c r="BA645" s="108">
        <v>2007</v>
      </c>
      <c r="BB645" s="110"/>
      <c r="BC645" s="111">
        <f t="shared" si="245"/>
        <v>0</v>
      </c>
      <c r="BJ645" s="79" t="str">
        <f>VLOOKUP(C645,BM:BO,3,FALSE)</f>
        <v>1293.000</v>
      </c>
      <c r="BM645" s="79" t="s">
        <v>3184</v>
      </c>
      <c r="BN645" s="79" t="s">
        <v>2985</v>
      </c>
      <c r="BO645" s="79" t="s">
        <v>2985</v>
      </c>
      <c r="BU645" s="79" t="s">
        <v>3184</v>
      </c>
      <c r="BV645" s="79" t="s">
        <v>2985</v>
      </c>
      <c r="BW645" s="79" t="s">
        <v>2985</v>
      </c>
      <c r="CH645" s="105">
        <f t="shared" si="232"/>
        <v>5.2386894822120667E-10</v>
      </c>
    </row>
    <row r="646" spans="1:86" x14ac:dyDescent="0.3">
      <c r="A646" s="79">
        <v>1</v>
      </c>
      <c r="B646" s="112">
        <f>SUBTOTAL(9,$A$635:A646)</f>
        <v>12</v>
      </c>
      <c r="C646" s="118" t="s">
        <v>160</v>
      </c>
      <c r="D646" s="103">
        <f t="shared" si="246"/>
        <v>4758696.5500000007</v>
      </c>
      <c r="E646" s="120">
        <v>0</v>
      </c>
      <c r="F646" s="120">
        <v>0</v>
      </c>
      <c r="G646" s="120">
        <v>0</v>
      </c>
      <c r="H646" s="120">
        <v>0</v>
      </c>
      <c r="I646" s="120">
        <v>0</v>
      </c>
      <c r="J646" s="120">
        <v>0</v>
      </c>
      <c r="K646" s="128">
        <v>0</v>
      </c>
      <c r="L646" s="120">
        <v>0</v>
      </c>
      <c r="M646" s="143">
        <v>580.70000000000005</v>
      </c>
      <c r="N646" s="103">
        <v>4463184.4000000004</v>
      </c>
      <c r="O646" s="120">
        <v>0</v>
      </c>
      <c r="P646" s="120">
        <v>0</v>
      </c>
      <c r="Q646" s="120">
        <v>0</v>
      </c>
      <c r="R646" s="120">
        <v>0</v>
      </c>
      <c r="S646" s="120">
        <v>0</v>
      </c>
      <c r="T646" s="120">
        <v>0</v>
      </c>
      <c r="U646" s="120">
        <v>0</v>
      </c>
      <c r="V646" s="120">
        <v>0</v>
      </c>
      <c r="W646" s="120">
        <v>0</v>
      </c>
      <c r="X646" s="120">
        <v>0</v>
      </c>
      <c r="Y646" s="120">
        <v>0</v>
      </c>
      <c r="Z646" s="120">
        <v>0</v>
      </c>
      <c r="AA646" s="120">
        <v>0</v>
      </c>
      <c r="AB646" s="120">
        <v>0</v>
      </c>
      <c r="AC646" s="103">
        <f t="shared" si="247"/>
        <v>95512.15</v>
      </c>
      <c r="AD646" s="103">
        <v>200000</v>
      </c>
      <c r="AE646" s="120">
        <v>0</v>
      </c>
      <c r="AF646" s="93">
        <v>2025</v>
      </c>
      <c r="AG646" s="93">
        <v>2025</v>
      </c>
      <c r="AH646" s="93">
        <v>2025</v>
      </c>
      <c r="AI646" s="107"/>
      <c r="AJ646" s="107"/>
      <c r="AK646" s="107"/>
      <c r="AL646" s="107"/>
      <c r="AM646" s="108" t="s">
        <v>16958</v>
      </c>
      <c r="AN646" s="108" t="s">
        <v>16957</v>
      </c>
      <c r="AO646" s="108">
        <v>0</v>
      </c>
      <c r="AP646" s="108" t="s">
        <v>16962</v>
      </c>
      <c r="AQ646" s="108" t="s">
        <v>16969</v>
      </c>
      <c r="AR646" s="108" t="s">
        <v>16967</v>
      </c>
      <c r="AS646" s="108"/>
      <c r="AT646" s="108"/>
      <c r="AU646" s="108"/>
      <c r="AV646" s="108"/>
      <c r="AW646" s="108" t="s">
        <v>638</v>
      </c>
      <c r="AX646" s="109">
        <v>1571.7</v>
      </c>
      <c r="AY646" s="109">
        <v>580.70000000000005</v>
      </c>
      <c r="AZ646" s="108" t="s">
        <v>17018</v>
      </c>
      <c r="BA646" s="108">
        <v>2005</v>
      </c>
      <c r="BB646" s="110"/>
      <c r="BC646" s="111">
        <f t="shared" si="245"/>
        <v>0</v>
      </c>
      <c r="BJ646" s="79" t="str">
        <f>VLOOKUP(C646,BM:BO,3,FALSE)</f>
        <v>456.200</v>
      </c>
      <c r="BM646" s="79" t="s">
        <v>3185</v>
      </c>
      <c r="BN646" s="79" t="s">
        <v>2985</v>
      </c>
      <c r="BO646" s="79" t="s">
        <v>2985</v>
      </c>
      <c r="BU646" s="79" t="s">
        <v>3185</v>
      </c>
      <c r="BV646" s="79" t="s">
        <v>2985</v>
      </c>
      <c r="BW646" s="79" t="s">
        <v>2985</v>
      </c>
      <c r="CH646" s="105">
        <f t="shared" si="232"/>
        <v>3.7834979593753815E-10</v>
      </c>
    </row>
    <row r="647" spans="1:86" x14ac:dyDescent="0.3">
      <c r="A647" s="79">
        <v>1</v>
      </c>
      <c r="B647" s="112">
        <f>SUBTOTAL(9,$A$635:A647)</f>
        <v>13</v>
      </c>
      <c r="C647" s="118" t="s">
        <v>161</v>
      </c>
      <c r="D647" s="103">
        <f t="shared" si="246"/>
        <v>9505920.4399999995</v>
      </c>
      <c r="E647" s="120">
        <v>0</v>
      </c>
      <c r="F647" s="120">
        <v>0</v>
      </c>
      <c r="G647" s="120">
        <v>0</v>
      </c>
      <c r="H647" s="120">
        <v>0</v>
      </c>
      <c r="I647" s="120">
        <v>0</v>
      </c>
      <c r="J647" s="120">
        <v>0</v>
      </c>
      <c r="K647" s="128">
        <v>0</v>
      </c>
      <c r="L647" s="120">
        <v>0</v>
      </c>
      <c r="M647" s="143">
        <v>1160</v>
      </c>
      <c r="N647" s="103">
        <v>9081574.7400000002</v>
      </c>
      <c r="O647" s="120">
        <v>0</v>
      </c>
      <c r="P647" s="120">
        <v>0</v>
      </c>
      <c r="Q647" s="120">
        <v>0</v>
      </c>
      <c r="R647" s="120">
        <v>0</v>
      </c>
      <c r="S647" s="120">
        <v>0</v>
      </c>
      <c r="T647" s="120">
        <v>0</v>
      </c>
      <c r="U647" s="120">
        <v>0</v>
      </c>
      <c r="V647" s="120">
        <v>0</v>
      </c>
      <c r="W647" s="120">
        <v>0</v>
      </c>
      <c r="X647" s="120">
        <v>0</v>
      </c>
      <c r="Y647" s="120">
        <v>0</v>
      </c>
      <c r="Z647" s="120">
        <v>0</v>
      </c>
      <c r="AA647" s="120">
        <v>0</v>
      </c>
      <c r="AB647" s="120">
        <v>0</v>
      </c>
      <c r="AC647" s="103">
        <f t="shared" si="247"/>
        <v>194345.7</v>
      </c>
      <c r="AD647" s="103">
        <v>230000</v>
      </c>
      <c r="AE647" s="120">
        <v>0</v>
      </c>
      <c r="AF647" s="93">
        <v>2025</v>
      </c>
      <c r="AG647" s="93">
        <v>2025</v>
      </c>
      <c r="AH647" s="93">
        <v>2025</v>
      </c>
      <c r="AI647" s="107"/>
      <c r="AJ647" s="107"/>
      <c r="AK647" s="107"/>
      <c r="AL647" s="107"/>
      <c r="AM647" s="108" t="s">
        <v>16958</v>
      </c>
      <c r="AN647" s="108" t="s">
        <v>16968</v>
      </c>
      <c r="AO647" s="108">
        <v>0</v>
      </c>
      <c r="AP647" s="108" t="s">
        <v>16956</v>
      </c>
      <c r="AQ647" s="108" t="s">
        <v>16955</v>
      </c>
      <c r="AR647" s="108" t="s">
        <v>16967</v>
      </c>
      <c r="AS647" s="108"/>
      <c r="AT647" s="108"/>
      <c r="AU647" s="108"/>
      <c r="AV647" s="108"/>
      <c r="AW647" s="108" t="s">
        <v>621</v>
      </c>
      <c r="AX647" s="109">
        <v>3338.7</v>
      </c>
      <c r="AY647" s="109">
        <v>1160</v>
      </c>
      <c r="AZ647" s="108" t="s">
        <v>17018</v>
      </c>
      <c r="BA647" s="108" t="s">
        <v>17015</v>
      </c>
      <c r="BB647" s="110"/>
      <c r="BC647" s="111">
        <f t="shared" si="245"/>
        <v>0</v>
      </c>
      <c r="BJ647" s="79" t="str">
        <f>VLOOKUP(C647,BM:BO,3,FALSE)</f>
        <v>876.200</v>
      </c>
      <c r="BM647" s="79" t="s">
        <v>3186</v>
      </c>
      <c r="BN647" s="79" t="s">
        <v>2985</v>
      </c>
      <c r="BO647" s="79" t="s">
        <v>2985</v>
      </c>
      <c r="BU647" s="79" t="s">
        <v>3186</v>
      </c>
      <c r="BV647" s="79" t="s">
        <v>2985</v>
      </c>
      <c r="BW647" s="79" t="s">
        <v>2985</v>
      </c>
      <c r="CH647" s="105">
        <f t="shared" si="232"/>
        <v>-7.5669959187507629E-10</v>
      </c>
    </row>
    <row r="648" spans="1:86" x14ac:dyDescent="0.3">
      <c r="A648" s="79">
        <v>1</v>
      </c>
      <c r="B648" s="112">
        <f>SUBTOTAL(9,$A$635:A648)</f>
        <v>14</v>
      </c>
      <c r="C648" s="118" t="s">
        <v>5350</v>
      </c>
      <c r="D648" s="103">
        <f t="shared" si="246"/>
        <v>4056405.71</v>
      </c>
      <c r="E648" s="120">
        <v>0</v>
      </c>
      <c r="F648" s="120">
        <v>0</v>
      </c>
      <c r="G648" s="120">
        <v>0</v>
      </c>
      <c r="H648" s="120">
        <v>0</v>
      </c>
      <c r="I648" s="120">
        <v>0</v>
      </c>
      <c r="J648" s="120">
        <v>0</v>
      </c>
      <c r="K648" s="128">
        <v>0</v>
      </c>
      <c r="L648" s="120">
        <v>0</v>
      </c>
      <c r="M648" s="143">
        <v>495</v>
      </c>
      <c r="N648" s="103">
        <v>3795188.67</v>
      </c>
      <c r="O648" s="120">
        <v>0</v>
      </c>
      <c r="P648" s="120">
        <v>0</v>
      </c>
      <c r="Q648" s="120">
        <v>0</v>
      </c>
      <c r="R648" s="120">
        <v>0</v>
      </c>
      <c r="S648" s="120">
        <v>0</v>
      </c>
      <c r="T648" s="120">
        <v>0</v>
      </c>
      <c r="U648" s="120">
        <v>0</v>
      </c>
      <c r="V648" s="120">
        <v>0</v>
      </c>
      <c r="W648" s="120">
        <v>0</v>
      </c>
      <c r="X648" s="120">
        <v>0</v>
      </c>
      <c r="Y648" s="120">
        <v>0</v>
      </c>
      <c r="Z648" s="120">
        <v>0</v>
      </c>
      <c r="AA648" s="120">
        <v>0</v>
      </c>
      <c r="AB648" s="120">
        <v>0</v>
      </c>
      <c r="AC648" s="103">
        <f t="shared" si="247"/>
        <v>81217.039999999994</v>
      </c>
      <c r="AD648" s="103">
        <v>180000</v>
      </c>
      <c r="AE648" s="120">
        <v>0</v>
      </c>
      <c r="AF648" s="93">
        <v>2025</v>
      </c>
      <c r="AG648" s="93">
        <v>2025</v>
      </c>
      <c r="AH648" s="93">
        <v>2025</v>
      </c>
      <c r="AI648" s="107"/>
      <c r="AJ648" s="107"/>
      <c r="AK648" s="107"/>
      <c r="AL648" s="107"/>
      <c r="AM648" s="108" t="s">
        <v>16958</v>
      </c>
      <c r="AN648" s="108" t="s">
        <v>16972</v>
      </c>
      <c r="AO648" s="108">
        <v>0</v>
      </c>
      <c r="AP648" s="108" t="s">
        <v>16967</v>
      </c>
      <c r="AQ648" s="108" t="s">
        <v>16961</v>
      </c>
      <c r="AR648" s="108" t="s">
        <v>16960</v>
      </c>
      <c r="AS648" s="108"/>
      <c r="AT648" s="108"/>
      <c r="AU648" s="108"/>
      <c r="AV648" s="108"/>
      <c r="AW648" s="108">
        <v>1982</v>
      </c>
      <c r="AX648" s="109">
        <v>560.1</v>
      </c>
      <c r="AY648" s="109">
        <v>495</v>
      </c>
      <c r="AZ648" s="108" t="s">
        <v>17018</v>
      </c>
      <c r="BA648" s="108">
        <v>2008</v>
      </c>
      <c r="BB648" s="110"/>
      <c r="BC648" s="111">
        <f t="shared" si="245"/>
        <v>0</v>
      </c>
      <c r="BJ648" s="79" t="str">
        <f>VLOOKUP(C648,BM:BO,3,FALSE)</f>
        <v>378.700</v>
      </c>
      <c r="BM648" s="79" t="s">
        <v>3188</v>
      </c>
      <c r="BN648" s="79" t="s">
        <v>2985</v>
      </c>
      <c r="BO648" s="79" t="s">
        <v>2985</v>
      </c>
      <c r="BU648" s="79" t="s">
        <v>3188</v>
      </c>
      <c r="BV648" s="79" t="s">
        <v>2985</v>
      </c>
      <c r="BW648" s="79" t="s">
        <v>2985</v>
      </c>
      <c r="CH648" s="105">
        <f t="shared" si="232"/>
        <v>5.8207660913467407E-11</v>
      </c>
    </row>
    <row r="649" spans="1:86" x14ac:dyDescent="0.3">
      <c r="A649" s="79">
        <v>1</v>
      </c>
      <c r="B649" s="112">
        <f>SUBTOTAL(9,$A$635:A649)</f>
        <v>15</v>
      </c>
      <c r="C649" s="118" t="s">
        <v>162</v>
      </c>
      <c r="D649" s="103">
        <f t="shared" si="246"/>
        <v>2766550.64</v>
      </c>
      <c r="E649" s="120">
        <v>0</v>
      </c>
      <c r="F649" s="120">
        <v>0</v>
      </c>
      <c r="G649" s="120">
        <v>0</v>
      </c>
      <c r="H649" s="120">
        <v>0</v>
      </c>
      <c r="I649" s="120">
        <v>0</v>
      </c>
      <c r="J649" s="120">
        <v>0</v>
      </c>
      <c r="K649" s="128">
        <v>0</v>
      </c>
      <c r="L649" s="120">
        <v>0</v>
      </c>
      <c r="M649" s="143">
        <v>337.6</v>
      </c>
      <c r="N649" s="103">
        <v>2532358.1800000002</v>
      </c>
      <c r="O649" s="120">
        <v>0</v>
      </c>
      <c r="P649" s="120">
        <v>0</v>
      </c>
      <c r="Q649" s="120">
        <v>0</v>
      </c>
      <c r="R649" s="120">
        <v>0</v>
      </c>
      <c r="S649" s="120">
        <v>0</v>
      </c>
      <c r="T649" s="120">
        <v>0</v>
      </c>
      <c r="U649" s="120">
        <v>0</v>
      </c>
      <c r="V649" s="120">
        <v>0</v>
      </c>
      <c r="W649" s="120">
        <v>0</v>
      </c>
      <c r="X649" s="120">
        <v>0</v>
      </c>
      <c r="Y649" s="120">
        <v>0</v>
      </c>
      <c r="Z649" s="120">
        <v>0</v>
      </c>
      <c r="AA649" s="120">
        <v>0</v>
      </c>
      <c r="AB649" s="120">
        <v>0</v>
      </c>
      <c r="AC649" s="103">
        <f>ROUND(N649*2.14%,2)-0.01</f>
        <v>54192.46</v>
      </c>
      <c r="AD649" s="103">
        <v>180000</v>
      </c>
      <c r="AE649" s="120">
        <v>0</v>
      </c>
      <c r="AF649" s="93">
        <v>2025</v>
      </c>
      <c r="AG649" s="93">
        <v>2025</v>
      </c>
      <c r="AH649" s="93">
        <v>2025</v>
      </c>
      <c r="AI649" s="107"/>
      <c r="AJ649" s="107"/>
      <c r="AK649" s="107"/>
      <c r="AL649" s="107"/>
      <c r="AM649" s="108" t="s">
        <v>16958</v>
      </c>
      <c r="AN649" s="108" t="s">
        <v>16970</v>
      </c>
      <c r="AO649" s="108">
        <v>0</v>
      </c>
      <c r="AP649" s="108" t="s">
        <v>16961</v>
      </c>
      <c r="AQ649" s="108" t="s">
        <v>16969</v>
      </c>
      <c r="AR649" s="108">
        <v>0</v>
      </c>
      <c r="AS649" s="108"/>
      <c r="AT649" s="108"/>
      <c r="AU649" s="108"/>
      <c r="AV649" s="108"/>
      <c r="AW649" s="108" t="s">
        <v>777</v>
      </c>
      <c r="AX649" s="109">
        <v>371.9</v>
      </c>
      <c r="AY649" s="109">
        <v>337.6</v>
      </c>
      <c r="AZ649" s="108" t="s">
        <v>17018</v>
      </c>
      <c r="BA649" s="108">
        <v>2008</v>
      </c>
      <c r="BB649" s="110"/>
      <c r="BC649" s="111">
        <f t="shared" si="245"/>
        <v>0</v>
      </c>
      <c r="BJ649" s="79" t="str">
        <f>VLOOKUP(C649,BM:BO,3,FALSE)</f>
        <v>366.000</v>
      </c>
      <c r="BM649" s="79" t="s">
        <v>3190</v>
      </c>
      <c r="BN649" s="79" t="s">
        <v>1269</v>
      </c>
      <c r="BO649" s="79" t="s">
        <v>3191</v>
      </c>
      <c r="BU649" s="79" t="s">
        <v>3190</v>
      </c>
      <c r="BV649" s="79" t="s">
        <v>1269</v>
      </c>
      <c r="BW649" s="79" t="s">
        <v>3191</v>
      </c>
      <c r="CH649" s="105">
        <f t="shared" si="232"/>
        <v>-2.9103830456733704E-11</v>
      </c>
    </row>
    <row r="650" spans="1:86" x14ac:dyDescent="0.3">
      <c r="A650" s="79">
        <v>1</v>
      </c>
      <c r="B650" s="112">
        <f>SUBTOTAL(9,$A$635:A650)</f>
        <v>16</v>
      </c>
      <c r="C650" s="118" t="s">
        <v>163</v>
      </c>
      <c r="D650" s="103">
        <f t="shared" si="246"/>
        <v>2728854.75</v>
      </c>
      <c r="E650" s="120">
        <v>0</v>
      </c>
      <c r="F650" s="120">
        <v>0</v>
      </c>
      <c r="G650" s="120">
        <v>0</v>
      </c>
      <c r="H650" s="120">
        <v>0</v>
      </c>
      <c r="I650" s="120">
        <v>0</v>
      </c>
      <c r="J650" s="120">
        <v>0</v>
      </c>
      <c r="K650" s="128">
        <v>0</v>
      </c>
      <c r="L650" s="120">
        <v>0</v>
      </c>
      <c r="M650" s="143">
        <v>333</v>
      </c>
      <c r="N650" s="103">
        <v>2495452.08</v>
      </c>
      <c r="O650" s="120">
        <v>0</v>
      </c>
      <c r="P650" s="120">
        <v>0</v>
      </c>
      <c r="Q650" s="120">
        <v>0</v>
      </c>
      <c r="R650" s="120">
        <v>0</v>
      </c>
      <c r="S650" s="120">
        <v>0</v>
      </c>
      <c r="T650" s="120">
        <v>0</v>
      </c>
      <c r="U650" s="120">
        <v>0</v>
      </c>
      <c r="V650" s="120">
        <v>0</v>
      </c>
      <c r="W650" s="120">
        <v>0</v>
      </c>
      <c r="X650" s="120">
        <v>0</v>
      </c>
      <c r="Y650" s="120">
        <v>0</v>
      </c>
      <c r="Z650" s="120">
        <v>0</v>
      </c>
      <c r="AA650" s="120">
        <v>0</v>
      </c>
      <c r="AB650" s="120">
        <v>0</v>
      </c>
      <c r="AC650" s="103">
        <f>ROUND(N650*2.14%,2)</f>
        <v>53402.67</v>
      </c>
      <c r="AD650" s="103">
        <v>180000</v>
      </c>
      <c r="AE650" s="120">
        <v>0</v>
      </c>
      <c r="AF650" s="93">
        <v>2025</v>
      </c>
      <c r="AG650" s="93">
        <v>2025</v>
      </c>
      <c r="AH650" s="93">
        <v>2025</v>
      </c>
      <c r="AI650" s="107"/>
      <c r="AJ650" s="107"/>
      <c r="AK650" s="107"/>
      <c r="AL650" s="107"/>
      <c r="AM650" s="108" t="s">
        <v>16958</v>
      </c>
      <c r="AN650" s="108" t="s">
        <v>16970</v>
      </c>
      <c r="AO650" s="108">
        <v>0</v>
      </c>
      <c r="AP650" s="108" t="s">
        <v>16966</v>
      </c>
      <c r="AQ650" s="108" t="s">
        <v>16969</v>
      </c>
      <c r="AR650" s="108">
        <v>0</v>
      </c>
      <c r="AS650" s="108"/>
      <c r="AT650" s="108"/>
      <c r="AU650" s="108"/>
      <c r="AV650" s="108"/>
      <c r="AW650" s="108" t="s">
        <v>782</v>
      </c>
      <c r="AX650" s="109">
        <v>32</v>
      </c>
      <c r="AY650" s="109">
        <v>333</v>
      </c>
      <c r="AZ650" s="108" t="s">
        <v>17018</v>
      </c>
      <c r="BA650" s="108">
        <v>2008</v>
      </c>
      <c r="BB650" s="110"/>
      <c r="BC650" s="111">
        <f t="shared" si="245"/>
        <v>0</v>
      </c>
      <c r="BJ650" s="79" t="str">
        <f>VLOOKUP(C650,BM:BO,3,FALSE)</f>
        <v>366.000</v>
      </c>
      <c r="BM650" s="79" t="s">
        <v>3192</v>
      </c>
      <c r="BN650" s="79" t="s">
        <v>2985</v>
      </c>
      <c r="BO650" s="79" t="s">
        <v>2367</v>
      </c>
      <c r="BU650" s="79" t="s">
        <v>3192</v>
      </c>
      <c r="BV650" s="79" t="s">
        <v>2985</v>
      </c>
      <c r="BW650" s="79" t="s">
        <v>2367</v>
      </c>
      <c r="CH650" s="105">
        <f t="shared" si="232"/>
        <v>-5.8207660913467407E-11</v>
      </c>
    </row>
    <row r="651" spans="1:86" x14ac:dyDescent="0.3">
      <c r="A651" s="79">
        <v>1</v>
      </c>
      <c r="B651" s="112">
        <f>SUBTOTAL(9,$A$635:A651)</f>
        <v>17</v>
      </c>
      <c r="C651" s="118" t="s">
        <v>164</v>
      </c>
      <c r="D651" s="103">
        <f t="shared" si="246"/>
        <v>2491206.7400000002</v>
      </c>
      <c r="E651" s="120">
        <v>0</v>
      </c>
      <c r="F651" s="120">
        <v>0</v>
      </c>
      <c r="G651" s="120">
        <v>0</v>
      </c>
      <c r="H651" s="120">
        <v>0</v>
      </c>
      <c r="I651" s="120">
        <v>0</v>
      </c>
      <c r="J651" s="120">
        <v>0</v>
      </c>
      <c r="K651" s="128">
        <v>0</v>
      </c>
      <c r="L651" s="120">
        <v>0</v>
      </c>
      <c r="M651" s="143">
        <v>304</v>
      </c>
      <c r="N651" s="103">
        <v>2262783.1800000002</v>
      </c>
      <c r="O651" s="120">
        <v>0</v>
      </c>
      <c r="P651" s="120">
        <v>0</v>
      </c>
      <c r="Q651" s="120">
        <v>0</v>
      </c>
      <c r="R651" s="120">
        <v>0</v>
      </c>
      <c r="S651" s="120">
        <v>0</v>
      </c>
      <c r="T651" s="120">
        <v>0</v>
      </c>
      <c r="U651" s="120">
        <v>0</v>
      </c>
      <c r="V651" s="120">
        <v>0</v>
      </c>
      <c r="W651" s="120">
        <v>0</v>
      </c>
      <c r="X651" s="120">
        <v>0</v>
      </c>
      <c r="Y651" s="120">
        <v>0</v>
      </c>
      <c r="Z651" s="120">
        <v>0</v>
      </c>
      <c r="AA651" s="120">
        <v>0</v>
      </c>
      <c r="AB651" s="120">
        <v>0</v>
      </c>
      <c r="AC651" s="103">
        <f>ROUND(N651*2.14%,2)</f>
        <v>48423.56</v>
      </c>
      <c r="AD651" s="103">
        <v>180000</v>
      </c>
      <c r="AE651" s="120">
        <v>0</v>
      </c>
      <c r="AF651" s="93">
        <v>2025</v>
      </c>
      <c r="AG651" s="93">
        <v>2025</v>
      </c>
      <c r="AH651" s="93">
        <v>2025</v>
      </c>
      <c r="AI651" s="107"/>
      <c r="AJ651" s="107"/>
      <c r="AK651" s="107"/>
      <c r="AL651" s="107"/>
      <c r="AM651" s="108" t="s">
        <v>16958</v>
      </c>
      <c r="AN651" s="108" t="s">
        <v>16970</v>
      </c>
      <c r="AO651" s="108">
        <v>0</v>
      </c>
      <c r="AP651" s="108" t="s">
        <v>16962</v>
      </c>
      <c r="AQ651" s="108" t="s">
        <v>16969</v>
      </c>
      <c r="AR651" s="108">
        <v>0</v>
      </c>
      <c r="AS651" s="108"/>
      <c r="AT651" s="108"/>
      <c r="AU651" s="108"/>
      <c r="AV651" s="108"/>
      <c r="AW651" s="108" t="s">
        <v>668</v>
      </c>
      <c r="AX651" s="109">
        <v>315.2</v>
      </c>
      <c r="AY651" s="109">
        <v>304</v>
      </c>
      <c r="AZ651" s="108" t="s">
        <v>17018</v>
      </c>
      <c r="BA651" s="108" t="s">
        <v>3206</v>
      </c>
      <c r="BB651" s="110"/>
      <c r="BC651" s="111">
        <f t="shared" si="245"/>
        <v>0</v>
      </c>
      <c r="BJ651" s="79" t="str">
        <f>VLOOKUP(C651,BM:BO,3,FALSE)</f>
        <v>232.100</v>
      </c>
      <c r="BM651" s="79" t="s">
        <v>3193</v>
      </c>
      <c r="BN651" s="79" t="s">
        <v>2985</v>
      </c>
      <c r="BO651" s="79" t="s">
        <v>3194</v>
      </c>
      <c r="BU651" s="79" t="s">
        <v>3193</v>
      </c>
      <c r="BV651" s="79" t="s">
        <v>2985</v>
      </c>
      <c r="BW651" s="79" t="s">
        <v>3194</v>
      </c>
      <c r="CH651" s="105">
        <f t="shared" si="232"/>
        <v>5.8207660913467407E-11</v>
      </c>
    </row>
    <row r="652" spans="1:86" x14ac:dyDescent="0.3">
      <c r="A652" s="79">
        <v>1</v>
      </c>
      <c r="B652" s="112">
        <f>SUBTOTAL(9,$A$635:A652)</f>
        <v>18</v>
      </c>
      <c r="C652" s="118" t="s">
        <v>165</v>
      </c>
      <c r="D652" s="103">
        <f t="shared" si="246"/>
        <v>8243927.5499999998</v>
      </c>
      <c r="E652" s="120">
        <v>0</v>
      </c>
      <c r="F652" s="120">
        <v>0</v>
      </c>
      <c r="G652" s="120">
        <v>0</v>
      </c>
      <c r="H652" s="120">
        <v>0</v>
      </c>
      <c r="I652" s="120">
        <v>0</v>
      </c>
      <c r="J652" s="120">
        <v>0</v>
      </c>
      <c r="K652" s="128">
        <v>0</v>
      </c>
      <c r="L652" s="120">
        <v>0</v>
      </c>
      <c r="M652" s="143">
        <v>1006</v>
      </c>
      <c r="N652" s="103">
        <v>7846022.6600000001</v>
      </c>
      <c r="O652" s="120">
        <v>0</v>
      </c>
      <c r="P652" s="120">
        <v>0</v>
      </c>
      <c r="Q652" s="120">
        <v>0</v>
      </c>
      <c r="R652" s="120">
        <v>0</v>
      </c>
      <c r="S652" s="120">
        <v>0</v>
      </c>
      <c r="T652" s="120">
        <v>0</v>
      </c>
      <c r="U652" s="120">
        <v>0</v>
      </c>
      <c r="V652" s="120">
        <v>0</v>
      </c>
      <c r="W652" s="120">
        <v>0</v>
      </c>
      <c r="X652" s="120">
        <v>0</v>
      </c>
      <c r="Y652" s="120">
        <v>0</v>
      </c>
      <c r="Z652" s="120">
        <v>0</v>
      </c>
      <c r="AA652" s="120">
        <v>0</v>
      </c>
      <c r="AB652" s="120">
        <v>0</v>
      </c>
      <c r="AC652" s="103">
        <f>ROUND(N652*2.14%,2)+0.01</f>
        <v>167904.89</v>
      </c>
      <c r="AD652" s="103">
        <v>230000</v>
      </c>
      <c r="AE652" s="120">
        <v>0</v>
      </c>
      <c r="AF652" s="93">
        <v>2025</v>
      </c>
      <c r="AG652" s="93">
        <v>2025</v>
      </c>
      <c r="AH652" s="93">
        <v>2025</v>
      </c>
      <c r="AI652" s="107"/>
      <c r="AJ652" s="107"/>
      <c r="AK652" s="107"/>
      <c r="AL652" s="107"/>
      <c r="AM652" s="108" t="s">
        <v>16958</v>
      </c>
      <c r="AN652" s="108" t="s">
        <v>16962</v>
      </c>
      <c r="AO652" s="108">
        <v>0</v>
      </c>
      <c r="AP652" s="108" t="s">
        <v>16967</v>
      </c>
      <c r="AQ652" s="108" t="s">
        <v>16967</v>
      </c>
      <c r="AR652" s="108" t="s">
        <v>16967</v>
      </c>
      <c r="AS652" s="108"/>
      <c r="AT652" s="108"/>
      <c r="AU652" s="108"/>
      <c r="AV652" s="108"/>
      <c r="AW652" s="108" t="s">
        <v>785</v>
      </c>
      <c r="AX652" s="109">
        <v>1115.2</v>
      </c>
      <c r="AY652" s="109">
        <v>1006</v>
      </c>
      <c r="AZ652" s="108" t="s">
        <v>17018</v>
      </c>
      <c r="BA652" s="108">
        <v>2008</v>
      </c>
      <c r="BB652" s="110"/>
      <c r="BC652" s="111">
        <f t="shared" si="245"/>
        <v>0</v>
      </c>
      <c r="BJ652" s="79" t="str">
        <f>VLOOKUP(C652,BM:BO,3,FALSE)</f>
        <v>761.900</v>
      </c>
      <c r="BM652" s="79" t="s">
        <v>3196</v>
      </c>
      <c r="BN652" s="79" t="s">
        <v>633</v>
      </c>
      <c r="BO652" s="79" t="s">
        <v>3197</v>
      </c>
      <c r="BU652" s="79" t="s">
        <v>3196</v>
      </c>
      <c r="BV652" s="79" t="s">
        <v>633</v>
      </c>
      <c r="BW652" s="79" t="s">
        <v>3197</v>
      </c>
      <c r="CH652" s="105">
        <f t="shared" si="232"/>
        <v>-3.4924596548080444E-10</v>
      </c>
    </row>
    <row r="653" spans="1:86" x14ac:dyDescent="0.3">
      <c r="A653" s="79">
        <v>1</v>
      </c>
      <c r="B653" s="112">
        <f>SUBTOTAL(9,$A$635:A653)</f>
        <v>19</v>
      </c>
      <c r="C653" s="118" t="s">
        <v>166</v>
      </c>
      <c r="D653" s="103">
        <f t="shared" si="246"/>
        <v>2973659.6</v>
      </c>
      <c r="E653" s="120">
        <v>0</v>
      </c>
      <c r="F653" s="120">
        <v>0</v>
      </c>
      <c r="G653" s="120">
        <v>0</v>
      </c>
      <c r="H653" s="120">
        <v>0</v>
      </c>
      <c r="I653" s="120">
        <v>0</v>
      </c>
      <c r="J653" s="120">
        <v>0</v>
      </c>
      <c r="K653" s="128">
        <v>0</v>
      </c>
      <c r="L653" s="120">
        <v>0</v>
      </c>
      <c r="M653" s="143">
        <v>380</v>
      </c>
      <c r="N653" s="103">
        <v>2735127.86</v>
      </c>
      <c r="O653" s="120">
        <v>0</v>
      </c>
      <c r="P653" s="120">
        <v>0</v>
      </c>
      <c r="Q653" s="120">
        <v>0</v>
      </c>
      <c r="R653" s="120">
        <v>0</v>
      </c>
      <c r="S653" s="120">
        <v>0</v>
      </c>
      <c r="T653" s="120">
        <v>0</v>
      </c>
      <c r="U653" s="120">
        <v>0</v>
      </c>
      <c r="V653" s="120">
        <v>0</v>
      </c>
      <c r="W653" s="120">
        <v>0</v>
      </c>
      <c r="X653" s="120">
        <v>0</v>
      </c>
      <c r="Y653" s="120">
        <v>0</v>
      </c>
      <c r="Z653" s="120">
        <v>0</v>
      </c>
      <c r="AA653" s="120">
        <v>0</v>
      </c>
      <c r="AB653" s="120">
        <v>0</v>
      </c>
      <c r="AC653" s="103">
        <f>ROUND(N653*2.14%,2)</f>
        <v>58531.74</v>
      </c>
      <c r="AD653" s="103">
        <v>180000</v>
      </c>
      <c r="AE653" s="120">
        <v>0</v>
      </c>
      <c r="AF653" s="93">
        <v>2025</v>
      </c>
      <c r="AG653" s="93">
        <v>2025</v>
      </c>
      <c r="AH653" s="93">
        <v>2025</v>
      </c>
      <c r="AI653" s="107"/>
      <c r="AJ653" s="107"/>
      <c r="AK653" s="107"/>
      <c r="AL653" s="107"/>
      <c r="AM653" s="108" t="s">
        <v>16958</v>
      </c>
      <c r="AN653" s="108" t="s">
        <v>16957</v>
      </c>
      <c r="AO653" s="108" t="s">
        <v>16974</v>
      </c>
      <c r="AP653" s="108" t="s">
        <v>16962</v>
      </c>
      <c r="AQ653" s="108" t="s">
        <v>16964</v>
      </c>
      <c r="AR653" s="108" t="s">
        <v>16967</v>
      </c>
      <c r="AS653" s="108"/>
      <c r="AT653" s="108"/>
      <c r="AU653" s="108"/>
      <c r="AV653" s="108"/>
      <c r="AW653" s="108" t="s">
        <v>789</v>
      </c>
      <c r="AX653" s="109">
        <v>2269.3000000000002</v>
      </c>
      <c r="AY653" s="109">
        <v>380</v>
      </c>
      <c r="AZ653" s="108" t="s">
        <v>17019</v>
      </c>
      <c r="BA653" s="108">
        <v>2005</v>
      </c>
      <c r="BB653" s="110"/>
      <c r="BC653" s="111">
        <f t="shared" si="245"/>
        <v>0</v>
      </c>
      <c r="BJ653" s="79" t="str">
        <f>VLOOKUP(C653,BM:BO,3,FALSE)</f>
        <v>389.100</v>
      </c>
      <c r="BM653" s="79" t="s">
        <v>3198</v>
      </c>
      <c r="BN653" s="79" t="s">
        <v>2985</v>
      </c>
      <c r="BO653" s="79" t="s">
        <v>2658</v>
      </c>
      <c r="BU653" s="79" t="s">
        <v>3198</v>
      </c>
      <c r="BV653" s="79" t="s">
        <v>2985</v>
      </c>
      <c r="BW653" s="79" t="s">
        <v>2658</v>
      </c>
      <c r="CH653" s="105">
        <f t="shared" si="232"/>
        <v>2.3283064365386963E-10</v>
      </c>
    </row>
    <row r="654" spans="1:86" x14ac:dyDescent="0.3">
      <c r="A654" s="79">
        <v>1</v>
      </c>
      <c r="B654" s="112">
        <f>SUBTOTAL(9,$A$635:A654)</f>
        <v>20</v>
      </c>
      <c r="C654" s="118" t="s">
        <v>167</v>
      </c>
      <c r="D654" s="103">
        <f t="shared" si="246"/>
        <v>2877361.1999999997</v>
      </c>
      <c r="E654" s="120">
        <v>0</v>
      </c>
      <c r="F654" s="120">
        <v>0</v>
      </c>
      <c r="G654" s="120">
        <v>0</v>
      </c>
      <c r="H654" s="120">
        <v>0</v>
      </c>
      <c r="I654" s="120">
        <v>0</v>
      </c>
      <c r="J654" s="120">
        <v>0</v>
      </c>
      <c r="K654" s="128">
        <v>0</v>
      </c>
      <c r="L654" s="120">
        <v>0</v>
      </c>
      <c r="M654" s="143">
        <v>0</v>
      </c>
      <c r="N654" s="143">
        <v>0</v>
      </c>
      <c r="O654" s="120">
        <v>0</v>
      </c>
      <c r="P654" s="120">
        <v>0</v>
      </c>
      <c r="Q654" s="120">
        <v>420</v>
      </c>
      <c r="R654" s="103">
        <v>2621266.11</v>
      </c>
      <c r="S654" s="120">
        <v>0</v>
      </c>
      <c r="T654" s="120">
        <v>0</v>
      </c>
      <c r="U654" s="120">
        <v>0</v>
      </c>
      <c r="V654" s="120">
        <v>0</v>
      </c>
      <c r="W654" s="120">
        <v>0</v>
      </c>
      <c r="X654" s="120">
        <v>0</v>
      </c>
      <c r="Y654" s="120">
        <v>0</v>
      </c>
      <c r="Z654" s="120">
        <v>0</v>
      </c>
      <c r="AA654" s="120">
        <v>0</v>
      </c>
      <c r="AB654" s="120">
        <v>0</v>
      </c>
      <c r="AC654" s="103">
        <f>ROUND(R654*2.14%,2)</f>
        <v>56095.09</v>
      </c>
      <c r="AD654" s="120">
        <v>200000</v>
      </c>
      <c r="AE654" s="120">
        <v>0</v>
      </c>
      <c r="AF654" s="93">
        <v>2025</v>
      </c>
      <c r="AG654" s="93">
        <v>2025</v>
      </c>
      <c r="AH654" s="93">
        <v>2025</v>
      </c>
      <c r="AI654" s="107"/>
      <c r="AJ654" s="107"/>
      <c r="AK654" s="107"/>
      <c r="AL654" s="107"/>
      <c r="AM654" s="108" t="s">
        <v>16956</v>
      </c>
      <c r="AN654" s="108" t="s">
        <v>16968</v>
      </c>
      <c r="AO654" s="108">
        <v>0</v>
      </c>
      <c r="AP654" s="108" t="s">
        <v>16958</v>
      </c>
      <c r="AQ654" s="108" t="s">
        <v>16955</v>
      </c>
      <c r="AR654" s="108">
        <v>0</v>
      </c>
      <c r="AS654" s="108"/>
      <c r="AT654" s="108"/>
      <c r="AU654" s="108"/>
      <c r="AV654" s="108"/>
      <c r="AW654" s="108" t="s">
        <v>633</v>
      </c>
      <c r="AX654" s="109">
        <v>293.8</v>
      </c>
      <c r="AY654" s="109">
        <v>289.39999999999998</v>
      </c>
      <c r="AZ654" s="108" t="s">
        <v>594</v>
      </c>
      <c r="BA654" s="108" t="s">
        <v>633</v>
      </c>
      <c r="BB654" s="110"/>
      <c r="BC654" s="111">
        <f t="shared" si="245"/>
        <v>289.39999999999998</v>
      </c>
      <c r="BJ654" s="79" t="str">
        <f>VLOOKUP(C654,BM:BO,3,FALSE)</f>
        <v>710.000</v>
      </c>
      <c r="BM654" s="79" t="s">
        <v>3199</v>
      </c>
      <c r="BN654" s="79" t="s">
        <v>2985</v>
      </c>
      <c r="BO654" s="79" t="s">
        <v>2985</v>
      </c>
      <c r="BU654" s="79" t="s">
        <v>3199</v>
      </c>
      <c r="BV654" s="79" t="s">
        <v>2985</v>
      </c>
      <c r="BW654" s="79" t="s">
        <v>2985</v>
      </c>
      <c r="CH654" s="105">
        <f t="shared" si="232"/>
        <v>-1.4551915228366852E-10</v>
      </c>
    </row>
    <row r="655" spans="1:86" x14ac:dyDescent="0.3">
      <c r="A655" s="79">
        <v>1</v>
      </c>
      <c r="B655" s="112">
        <f>SUBTOTAL(9,$A$635:A655)</f>
        <v>21</v>
      </c>
      <c r="C655" s="118" t="s">
        <v>168</v>
      </c>
      <c r="D655" s="103">
        <f t="shared" si="246"/>
        <v>1904539.0799999998</v>
      </c>
      <c r="E655" s="120">
        <v>0</v>
      </c>
      <c r="F655" s="120">
        <v>0</v>
      </c>
      <c r="G655" s="120">
        <v>0</v>
      </c>
      <c r="H655" s="120">
        <v>0</v>
      </c>
      <c r="I655" s="120">
        <v>0</v>
      </c>
      <c r="J655" s="120">
        <v>0</v>
      </c>
      <c r="K655" s="128">
        <v>0</v>
      </c>
      <c r="L655" s="120">
        <v>0</v>
      </c>
      <c r="M655" s="143">
        <v>0</v>
      </c>
      <c r="N655" s="143">
        <v>0</v>
      </c>
      <c r="O655" s="120">
        <v>0</v>
      </c>
      <c r="P655" s="120">
        <v>0</v>
      </c>
      <c r="Q655" s="120">
        <v>278</v>
      </c>
      <c r="R655" s="103">
        <v>1668826.2</v>
      </c>
      <c r="S655" s="120">
        <v>0</v>
      </c>
      <c r="T655" s="120">
        <v>0</v>
      </c>
      <c r="U655" s="120">
        <v>0</v>
      </c>
      <c r="V655" s="120">
        <v>0</v>
      </c>
      <c r="W655" s="120">
        <v>0</v>
      </c>
      <c r="X655" s="120">
        <v>0</v>
      </c>
      <c r="Y655" s="120">
        <v>0</v>
      </c>
      <c r="Z655" s="120">
        <v>0</v>
      </c>
      <c r="AA655" s="120">
        <v>0</v>
      </c>
      <c r="AB655" s="120">
        <v>0</v>
      </c>
      <c r="AC655" s="103">
        <f>ROUND(R655*2.14%,2)</f>
        <v>35712.879999999997</v>
      </c>
      <c r="AD655" s="120">
        <v>200000</v>
      </c>
      <c r="AE655" s="120">
        <v>0</v>
      </c>
      <c r="AF655" s="93">
        <v>2025</v>
      </c>
      <c r="AG655" s="93">
        <v>2025</v>
      </c>
      <c r="AH655" s="93">
        <v>2025</v>
      </c>
      <c r="AI655" s="107"/>
      <c r="AJ655" s="107"/>
      <c r="AK655" s="107"/>
      <c r="AL655" s="107"/>
      <c r="AM655" s="108" t="s">
        <v>16956</v>
      </c>
      <c r="AN655" s="108" t="s">
        <v>16959</v>
      </c>
      <c r="AO655" s="108">
        <v>0</v>
      </c>
      <c r="AP655" s="108" t="s">
        <v>16958</v>
      </c>
      <c r="AQ655" s="108" t="s">
        <v>16955</v>
      </c>
      <c r="AR655" s="108" t="s">
        <v>16967</v>
      </c>
      <c r="AS655" s="108"/>
      <c r="AT655" s="108"/>
      <c r="AU655" s="108"/>
      <c r="AV655" s="108"/>
      <c r="AW655" s="108" t="s">
        <v>638</v>
      </c>
      <c r="AX655" s="109">
        <v>925.3</v>
      </c>
      <c r="AY655" s="109">
        <v>586</v>
      </c>
      <c r="AZ655" s="108" t="s">
        <v>594</v>
      </c>
      <c r="BA655" s="108" t="s">
        <v>638</v>
      </c>
      <c r="BB655" s="110"/>
      <c r="BC655" s="111">
        <f t="shared" si="245"/>
        <v>586</v>
      </c>
      <c r="BJ655" s="79" t="str">
        <f>VLOOKUP(C655,BM:BO,3,FALSE)</f>
        <v>476.000</v>
      </c>
      <c r="BM655" s="79" t="s">
        <v>3200</v>
      </c>
      <c r="BN655" s="79" t="s">
        <v>660</v>
      </c>
      <c r="BO655" s="79" t="s">
        <v>3201</v>
      </c>
      <c r="BU655" s="79" t="s">
        <v>3200</v>
      </c>
      <c r="BV655" s="79" t="s">
        <v>660</v>
      </c>
      <c r="BW655" s="79" t="s">
        <v>3201</v>
      </c>
      <c r="CH655" s="105">
        <f t="shared" si="232"/>
        <v>-1.1641532182693481E-10</v>
      </c>
    </row>
    <row r="656" spans="1:86" x14ac:dyDescent="0.3">
      <c r="A656" s="79">
        <v>1</v>
      </c>
      <c r="B656" s="112">
        <f>SUBTOTAL(9,$A$635:A656)</f>
        <v>22</v>
      </c>
      <c r="C656" s="118" t="s">
        <v>1103</v>
      </c>
      <c r="D656" s="103">
        <f t="shared" si="246"/>
        <v>2457800</v>
      </c>
      <c r="E656" s="120">
        <v>0</v>
      </c>
      <c r="F656" s="120">
        <v>0</v>
      </c>
      <c r="G656" s="120">
        <v>0</v>
      </c>
      <c r="H656" s="120">
        <v>0</v>
      </c>
      <c r="I656" s="120">
        <v>0</v>
      </c>
      <c r="J656" s="120">
        <v>0</v>
      </c>
      <c r="K656" s="128">
        <v>1</v>
      </c>
      <c r="L656" s="103">
        <v>2259447.8199999998</v>
      </c>
      <c r="M656" s="143">
        <v>0</v>
      </c>
      <c r="N656" s="143">
        <v>0</v>
      </c>
      <c r="O656" s="120">
        <v>0</v>
      </c>
      <c r="P656" s="120">
        <v>0</v>
      </c>
      <c r="Q656" s="120">
        <v>0</v>
      </c>
      <c r="R656" s="120">
        <v>0</v>
      </c>
      <c r="S656" s="120">
        <v>0</v>
      </c>
      <c r="T656" s="120">
        <v>0</v>
      </c>
      <c r="U656" s="120">
        <v>0</v>
      </c>
      <c r="V656" s="120">
        <v>0</v>
      </c>
      <c r="W656" s="120">
        <v>0</v>
      </c>
      <c r="X656" s="120">
        <v>0</v>
      </c>
      <c r="Y656" s="120">
        <v>0</v>
      </c>
      <c r="Z656" s="120">
        <v>0</v>
      </c>
      <c r="AA656" s="120">
        <v>0</v>
      </c>
      <c r="AB656" s="120">
        <v>0</v>
      </c>
      <c r="AC656" s="103">
        <f>ROUND(L656*2.14%,2)</f>
        <v>48352.18</v>
      </c>
      <c r="AD656" s="120">
        <v>150000</v>
      </c>
      <c r="AE656" s="120">
        <v>0</v>
      </c>
      <c r="AF656" s="93">
        <v>2025</v>
      </c>
      <c r="AG656" s="93">
        <v>2025</v>
      </c>
      <c r="AH656" s="93">
        <v>2025</v>
      </c>
      <c r="AI656" s="107"/>
      <c r="AJ656" s="107"/>
      <c r="AK656" s="107"/>
      <c r="AL656" s="107"/>
      <c r="AM656" s="108" t="s">
        <v>16972</v>
      </c>
      <c r="AN656" s="108" t="s">
        <v>16974</v>
      </c>
      <c r="AO656" s="108" t="s">
        <v>16970</v>
      </c>
      <c r="AP656" s="108" t="s">
        <v>16962</v>
      </c>
      <c r="AQ656" s="108" t="s">
        <v>16967</v>
      </c>
      <c r="AR656" s="108" t="s">
        <v>16960</v>
      </c>
      <c r="AS656" s="108"/>
      <c r="AT656" s="108"/>
      <c r="AU656" s="108"/>
      <c r="AV656" s="108"/>
      <c r="AW656" s="108"/>
      <c r="AX656" s="109"/>
      <c r="AY656" s="109"/>
      <c r="AZ656" s="108" t="s">
        <v>17022</v>
      </c>
      <c r="BA656" s="108"/>
      <c r="BB656" s="110"/>
      <c r="BC656" s="111"/>
      <c r="CH656" s="105">
        <f t="shared" si="232"/>
        <v>1.7462298274040222E-10</v>
      </c>
    </row>
    <row r="657" spans="1:86" x14ac:dyDescent="0.3">
      <c r="A657" s="79">
        <v>1</v>
      </c>
      <c r="B657" s="112">
        <f>SUBTOTAL(9,$A$635:A657)</f>
        <v>23</v>
      </c>
      <c r="C657" s="118" t="s">
        <v>169</v>
      </c>
      <c r="D657" s="103">
        <f t="shared" si="246"/>
        <v>4658584.8</v>
      </c>
      <c r="E657" s="120">
        <v>0</v>
      </c>
      <c r="F657" s="120">
        <v>0</v>
      </c>
      <c r="G657" s="120">
        <v>0</v>
      </c>
      <c r="H657" s="120">
        <v>0</v>
      </c>
      <c r="I657" s="120">
        <v>0</v>
      </c>
      <c r="J657" s="120">
        <v>0</v>
      </c>
      <c r="K657" s="128">
        <v>0</v>
      </c>
      <c r="L657" s="120">
        <v>0</v>
      </c>
      <c r="M657" s="143">
        <v>0</v>
      </c>
      <c r="N657" s="143">
        <v>0</v>
      </c>
      <c r="O657" s="120">
        <v>0</v>
      </c>
      <c r="P657" s="120">
        <v>0</v>
      </c>
      <c r="Q657" s="120">
        <v>680</v>
      </c>
      <c r="R657" s="103">
        <v>4365170.16</v>
      </c>
      <c r="S657" s="120">
        <v>0</v>
      </c>
      <c r="T657" s="120">
        <v>0</v>
      </c>
      <c r="U657" s="120">
        <v>0</v>
      </c>
      <c r="V657" s="120">
        <v>0</v>
      </c>
      <c r="W657" s="120">
        <v>0</v>
      </c>
      <c r="X657" s="120">
        <v>0</v>
      </c>
      <c r="Y657" s="120">
        <v>0</v>
      </c>
      <c r="Z657" s="120">
        <v>0</v>
      </c>
      <c r="AA657" s="120">
        <v>0</v>
      </c>
      <c r="AB657" s="120">
        <v>0</v>
      </c>
      <c r="AC657" s="103">
        <f>ROUND(R657*2.14%,2)</f>
        <v>93414.64</v>
      </c>
      <c r="AD657" s="120">
        <v>200000</v>
      </c>
      <c r="AE657" s="120">
        <v>0</v>
      </c>
      <c r="AF657" s="93">
        <v>2025</v>
      </c>
      <c r="AG657" s="93">
        <v>2025</v>
      </c>
      <c r="AH657" s="93">
        <v>2025</v>
      </c>
      <c r="AI657" s="107"/>
      <c r="AJ657" s="107"/>
      <c r="AK657" s="107"/>
      <c r="AL657" s="107"/>
      <c r="AM657" s="108" t="s">
        <v>16968</v>
      </c>
      <c r="AN657" s="108" t="s">
        <v>16956</v>
      </c>
      <c r="AO657" s="108">
        <v>0</v>
      </c>
      <c r="AP657" s="108" t="s">
        <v>16958</v>
      </c>
      <c r="AQ657" s="108" t="s">
        <v>16955</v>
      </c>
      <c r="AR657" s="108">
        <v>0</v>
      </c>
      <c r="AS657" s="108"/>
      <c r="AT657" s="108"/>
      <c r="AU657" s="108"/>
      <c r="AV657" s="108"/>
      <c r="AW657" s="108" t="s">
        <v>621</v>
      </c>
      <c r="AX657" s="109">
        <v>656.2</v>
      </c>
      <c r="AY657" s="109">
        <v>606</v>
      </c>
      <c r="AZ657" s="108" t="s">
        <v>594</v>
      </c>
      <c r="BA657" s="108" t="s">
        <v>621</v>
      </c>
      <c r="BB657" s="110"/>
      <c r="BC657" s="111">
        <f t="shared" ref="BC657:BC672" si="248">AY657-M657</f>
        <v>606</v>
      </c>
      <c r="BJ657" s="79" t="str">
        <f>VLOOKUP(C657,BM:BO,3,FALSE)</f>
        <v>466.000</v>
      </c>
      <c r="BM657" s="79" t="s">
        <v>3202</v>
      </c>
      <c r="BN657" s="79" t="s">
        <v>1141</v>
      </c>
      <c r="BO657" s="79" t="s">
        <v>3203</v>
      </c>
      <c r="BU657" s="79" t="s">
        <v>3202</v>
      </c>
      <c r="BV657" s="79" t="s">
        <v>1141</v>
      </c>
      <c r="BW657" s="79" t="s">
        <v>3203</v>
      </c>
      <c r="CH657" s="105">
        <f t="shared" si="232"/>
        <v>-3.4924596548080444E-10</v>
      </c>
    </row>
    <row r="658" spans="1:86" x14ac:dyDescent="0.3">
      <c r="A658" s="79">
        <v>1</v>
      </c>
      <c r="B658" s="112">
        <f>SUBTOTAL(9,$A$635:A658)</f>
        <v>24</v>
      </c>
      <c r="C658" s="118" t="s">
        <v>171</v>
      </c>
      <c r="D658" s="103">
        <f t="shared" si="246"/>
        <v>4648299.4800000004</v>
      </c>
      <c r="E658" s="120">
        <v>0</v>
      </c>
      <c r="F658" s="120">
        <v>0</v>
      </c>
      <c r="G658" s="120">
        <v>0</v>
      </c>
      <c r="H658" s="120">
        <v>0</v>
      </c>
      <c r="I658" s="120">
        <v>0</v>
      </c>
      <c r="J658" s="120">
        <v>0</v>
      </c>
      <c r="K658" s="128">
        <v>0</v>
      </c>
      <c r="L658" s="120">
        <v>0</v>
      </c>
      <c r="M658" s="143">
        <v>594</v>
      </c>
      <c r="N658" s="103">
        <v>4355100.33</v>
      </c>
      <c r="O658" s="120">
        <v>0</v>
      </c>
      <c r="P658" s="120">
        <v>0</v>
      </c>
      <c r="Q658" s="120">
        <v>0</v>
      </c>
      <c r="R658" s="120">
        <v>0</v>
      </c>
      <c r="S658" s="120">
        <v>0</v>
      </c>
      <c r="T658" s="120">
        <v>0</v>
      </c>
      <c r="U658" s="120">
        <v>0</v>
      </c>
      <c r="V658" s="120">
        <v>0</v>
      </c>
      <c r="W658" s="120">
        <v>0</v>
      </c>
      <c r="X658" s="120">
        <v>0</v>
      </c>
      <c r="Y658" s="120">
        <v>0</v>
      </c>
      <c r="Z658" s="120">
        <v>0</v>
      </c>
      <c r="AA658" s="120">
        <v>0</v>
      </c>
      <c r="AB658" s="120">
        <v>0</v>
      </c>
      <c r="AC658" s="103">
        <f>ROUND(N658*2.14%,2)</f>
        <v>93199.15</v>
      </c>
      <c r="AD658" s="103">
        <v>200000</v>
      </c>
      <c r="AE658" s="120">
        <v>0</v>
      </c>
      <c r="AF658" s="93">
        <v>2025</v>
      </c>
      <c r="AG658" s="93">
        <v>2025</v>
      </c>
      <c r="AH658" s="93">
        <v>2025</v>
      </c>
      <c r="AI658" s="107"/>
      <c r="AJ658" s="107"/>
      <c r="AK658" s="107"/>
      <c r="AL658" s="107"/>
      <c r="AM658" s="108" t="s">
        <v>16958</v>
      </c>
      <c r="AN658" s="108" t="s">
        <v>16957</v>
      </c>
      <c r="AO658" s="108">
        <v>0</v>
      </c>
      <c r="AP658" s="108" t="s">
        <v>16967</v>
      </c>
      <c r="AQ658" s="108" t="s">
        <v>16961</v>
      </c>
      <c r="AR658" s="108" t="s">
        <v>16960</v>
      </c>
      <c r="AS658" s="108"/>
      <c r="AT658" s="108"/>
      <c r="AU658" s="108"/>
      <c r="AV658" s="108"/>
      <c r="AW658" s="108" t="s">
        <v>615</v>
      </c>
      <c r="AX658" s="109">
        <v>1426.4</v>
      </c>
      <c r="AY658" s="109">
        <v>594</v>
      </c>
      <c r="AZ658" s="108" t="s">
        <v>17019</v>
      </c>
      <c r="BA658" s="108">
        <v>2007</v>
      </c>
      <c r="BB658" s="110"/>
      <c r="BC658" s="111">
        <f t="shared" si="248"/>
        <v>0</v>
      </c>
      <c r="BJ658" s="79" t="str">
        <f>VLOOKUP(C658,BM:BO,3,FALSE)</f>
        <v>472.700</v>
      </c>
      <c r="BM658" s="79" t="s">
        <v>3204</v>
      </c>
      <c r="BN658" s="79" t="s">
        <v>2985</v>
      </c>
      <c r="BO658" s="79" t="s">
        <v>2985</v>
      </c>
      <c r="BU658" s="79" t="s">
        <v>3204</v>
      </c>
      <c r="BV658" s="79" t="s">
        <v>2985</v>
      </c>
      <c r="BW658" s="79" t="s">
        <v>2985</v>
      </c>
      <c r="CH658" s="105">
        <f t="shared" si="232"/>
        <v>3.7834979593753815E-10</v>
      </c>
    </row>
    <row r="659" spans="1:86" x14ac:dyDescent="0.3">
      <c r="A659" s="79">
        <v>1</v>
      </c>
      <c r="B659" s="112">
        <f>SUBTOTAL(9,$A$635:A659)</f>
        <v>25</v>
      </c>
      <c r="C659" s="118" t="s">
        <v>172</v>
      </c>
      <c r="D659" s="103">
        <f t="shared" si="246"/>
        <v>11351380.17</v>
      </c>
      <c r="E659" s="120">
        <v>0</v>
      </c>
      <c r="F659" s="120">
        <v>0</v>
      </c>
      <c r="G659" s="120">
        <v>0</v>
      </c>
      <c r="H659" s="120">
        <v>0</v>
      </c>
      <c r="I659" s="120">
        <v>0</v>
      </c>
      <c r="J659" s="120">
        <v>0</v>
      </c>
      <c r="K659" s="128">
        <v>0</v>
      </c>
      <c r="L659" s="120">
        <v>0</v>
      </c>
      <c r="M659" s="143">
        <v>1385.2</v>
      </c>
      <c r="N659" s="103">
        <v>10888369.07</v>
      </c>
      <c r="O659" s="120">
        <v>0</v>
      </c>
      <c r="P659" s="120">
        <v>0</v>
      </c>
      <c r="Q659" s="120">
        <v>0</v>
      </c>
      <c r="R659" s="120">
        <v>0</v>
      </c>
      <c r="S659" s="120">
        <v>0</v>
      </c>
      <c r="T659" s="120">
        <v>0</v>
      </c>
      <c r="U659" s="120">
        <v>0</v>
      </c>
      <c r="V659" s="120">
        <v>0</v>
      </c>
      <c r="W659" s="120">
        <v>0</v>
      </c>
      <c r="X659" s="120">
        <v>0</v>
      </c>
      <c r="Y659" s="120">
        <v>0</v>
      </c>
      <c r="Z659" s="120">
        <v>0</v>
      </c>
      <c r="AA659" s="120">
        <v>0</v>
      </c>
      <c r="AB659" s="120">
        <v>0</v>
      </c>
      <c r="AC659" s="103">
        <f>ROUND(N659*2.14%,2)</f>
        <v>233011.1</v>
      </c>
      <c r="AD659" s="103">
        <v>230000</v>
      </c>
      <c r="AE659" s="120">
        <v>0</v>
      </c>
      <c r="AF659" s="93">
        <v>2025</v>
      </c>
      <c r="AG659" s="93">
        <v>2025</v>
      </c>
      <c r="AH659" s="93">
        <v>2025</v>
      </c>
      <c r="AI659" s="107"/>
      <c r="AJ659" s="107"/>
      <c r="AK659" s="107"/>
      <c r="AL659" s="107"/>
      <c r="AM659" s="108" t="s">
        <v>16958</v>
      </c>
      <c r="AN659" s="108" t="s">
        <v>16962</v>
      </c>
      <c r="AO659" s="108">
        <v>0</v>
      </c>
      <c r="AP659" s="108" t="s">
        <v>16966</v>
      </c>
      <c r="AQ659" s="108" t="s">
        <v>16970</v>
      </c>
      <c r="AR659" s="108">
        <v>0</v>
      </c>
      <c r="AS659" s="108"/>
      <c r="AT659" s="108"/>
      <c r="AU659" s="108"/>
      <c r="AV659" s="108"/>
      <c r="AW659" s="108" t="s">
        <v>668</v>
      </c>
      <c r="AX659" s="109">
        <v>2168.6</v>
      </c>
      <c r="AY659" s="109">
        <v>1385.2</v>
      </c>
      <c r="AZ659" s="108" t="s">
        <v>17018</v>
      </c>
      <c r="BA659" s="108">
        <v>2007</v>
      </c>
      <c r="BB659" s="110"/>
      <c r="BC659" s="111">
        <f t="shared" si="248"/>
        <v>0</v>
      </c>
      <c r="BJ659" s="79" t="str">
        <f>VLOOKUP(C659,BM:BO,3,FALSE)</f>
        <v>541.400</v>
      </c>
      <c r="BM659" s="79" t="s">
        <v>3205</v>
      </c>
      <c r="BN659" s="79" t="s">
        <v>2985</v>
      </c>
      <c r="BO659" s="79" t="s">
        <v>2985</v>
      </c>
      <c r="BU659" s="79" t="s">
        <v>3205</v>
      </c>
      <c r="BV659" s="79" t="s">
        <v>2985</v>
      </c>
      <c r="BW659" s="79" t="s">
        <v>2985</v>
      </c>
      <c r="CH659" s="105">
        <f t="shared" si="232"/>
        <v>-3.7834979593753815E-10</v>
      </c>
    </row>
    <row r="660" spans="1:86" x14ac:dyDescent="0.3">
      <c r="A660" s="79">
        <v>1</v>
      </c>
      <c r="B660" s="112">
        <f>SUBTOTAL(9,$A$635:A660)</f>
        <v>26</v>
      </c>
      <c r="C660" s="118" t="s">
        <v>173</v>
      </c>
      <c r="D660" s="103">
        <f t="shared" si="246"/>
        <v>5261035.28</v>
      </c>
      <c r="E660" s="120">
        <v>0</v>
      </c>
      <c r="F660" s="120">
        <v>0</v>
      </c>
      <c r="G660" s="120">
        <v>0</v>
      </c>
      <c r="H660" s="120">
        <v>0</v>
      </c>
      <c r="I660" s="120">
        <v>0</v>
      </c>
      <c r="J660" s="120">
        <v>0</v>
      </c>
      <c r="K660" s="128">
        <v>0</v>
      </c>
      <c r="L660" s="120">
        <v>0</v>
      </c>
      <c r="M660" s="143">
        <v>642</v>
      </c>
      <c r="N660" s="103">
        <v>4954998.32</v>
      </c>
      <c r="O660" s="120">
        <v>0</v>
      </c>
      <c r="P660" s="120">
        <v>0</v>
      </c>
      <c r="Q660" s="120">
        <v>0</v>
      </c>
      <c r="R660" s="120">
        <v>0</v>
      </c>
      <c r="S660" s="120">
        <v>0</v>
      </c>
      <c r="T660" s="120">
        <v>0</v>
      </c>
      <c r="U660" s="120">
        <v>0</v>
      </c>
      <c r="V660" s="120">
        <v>0</v>
      </c>
      <c r="W660" s="120">
        <v>0</v>
      </c>
      <c r="X660" s="120">
        <v>0</v>
      </c>
      <c r="Y660" s="120">
        <v>0</v>
      </c>
      <c r="Z660" s="120">
        <v>0</v>
      </c>
      <c r="AA660" s="120">
        <v>0</v>
      </c>
      <c r="AB660" s="120">
        <v>0</v>
      </c>
      <c r="AC660" s="103">
        <f>ROUND(N660*2.14%,2)</f>
        <v>106036.96</v>
      </c>
      <c r="AD660" s="103">
        <v>200000</v>
      </c>
      <c r="AE660" s="120">
        <v>0</v>
      </c>
      <c r="AF660" s="93">
        <v>2025</v>
      </c>
      <c r="AG660" s="93">
        <v>2025</v>
      </c>
      <c r="AH660" s="93">
        <v>2025</v>
      </c>
      <c r="AI660" s="107"/>
      <c r="AJ660" s="107"/>
      <c r="AK660" s="107"/>
      <c r="AL660" s="107"/>
      <c r="AM660" s="108" t="s">
        <v>16958</v>
      </c>
      <c r="AN660" s="108" t="s">
        <v>16970</v>
      </c>
      <c r="AO660" s="108">
        <v>0</v>
      </c>
      <c r="AP660" s="108" t="s">
        <v>16967</v>
      </c>
      <c r="AQ660" s="108" t="s">
        <v>16961</v>
      </c>
      <c r="AR660" s="108">
        <v>0</v>
      </c>
      <c r="AS660" s="108"/>
      <c r="AT660" s="108"/>
      <c r="AU660" s="108"/>
      <c r="AV660" s="108"/>
      <c r="AW660" s="108" t="s">
        <v>942</v>
      </c>
      <c r="AX660" s="109">
        <v>769.5</v>
      </c>
      <c r="AY660" s="109">
        <v>642</v>
      </c>
      <c r="AZ660" s="108" t="s">
        <v>17018</v>
      </c>
      <c r="BA660" s="108">
        <v>2007</v>
      </c>
      <c r="BB660" s="110"/>
      <c r="BC660" s="111">
        <f t="shared" si="248"/>
        <v>0</v>
      </c>
      <c r="BJ660" s="79" t="str">
        <f>VLOOKUP(C660,BM:BO,3,FALSE)</f>
        <v>532.700</v>
      </c>
      <c r="BM660" s="79" t="s">
        <v>3207</v>
      </c>
      <c r="BN660" s="79" t="s">
        <v>2985</v>
      </c>
      <c r="BO660" s="79" t="s">
        <v>2985</v>
      </c>
      <c r="BU660" s="79" t="s">
        <v>3207</v>
      </c>
      <c r="BV660" s="79" t="s">
        <v>2985</v>
      </c>
      <c r="BW660" s="79" t="s">
        <v>2985</v>
      </c>
      <c r="CH660" s="105">
        <f t="shared" si="232"/>
        <v>-5.8207660913467407E-11</v>
      </c>
    </row>
    <row r="661" spans="1:86" x14ac:dyDescent="0.3">
      <c r="A661" s="79">
        <v>1</v>
      </c>
      <c r="B661" s="112">
        <f>SUBTOTAL(9,$A$635:A661)</f>
        <v>27</v>
      </c>
      <c r="C661" s="118" t="s">
        <v>174</v>
      </c>
      <c r="D661" s="103">
        <f t="shared" si="246"/>
        <v>12990197.200000001</v>
      </c>
      <c r="E661" s="120">
        <v>0</v>
      </c>
      <c r="F661" s="120">
        <v>0</v>
      </c>
      <c r="G661" s="120">
        <v>0</v>
      </c>
      <c r="H661" s="120">
        <v>0</v>
      </c>
      <c r="I661" s="120">
        <v>0</v>
      </c>
      <c r="J661" s="120">
        <v>0</v>
      </c>
      <c r="K661" s="128">
        <v>0</v>
      </c>
      <c r="L661" s="120">
        <v>0</v>
      </c>
      <c r="M661" s="143">
        <v>1660</v>
      </c>
      <c r="N661" s="103">
        <v>12492850.210000001</v>
      </c>
      <c r="O661" s="120">
        <v>0</v>
      </c>
      <c r="P661" s="120">
        <v>0</v>
      </c>
      <c r="Q661" s="120">
        <v>0</v>
      </c>
      <c r="R661" s="120">
        <v>0</v>
      </c>
      <c r="S661" s="120">
        <v>0</v>
      </c>
      <c r="T661" s="120">
        <v>0</v>
      </c>
      <c r="U661" s="120">
        <v>0</v>
      </c>
      <c r="V661" s="120">
        <v>0</v>
      </c>
      <c r="W661" s="120">
        <v>0</v>
      </c>
      <c r="X661" s="120">
        <v>0</v>
      </c>
      <c r="Y661" s="120">
        <v>0</v>
      </c>
      <c r="Z661" s="120">
        <v>0</v>
      </c>
      <c r="AA661" s="120">
        <v>0</v>
      </c>
      <c r="AB661" s="120">
        <v>0</v>
      </c>
      <c r="AC661" s="103">
        <f>ROUND(N661*2.14%,2)</f>
        <v>267346.99</v>
      </c>
      <c r="AD661" s="103">
        <v>230000</v>
      </c>
      <c r="AE661" s="120">
        <v>0</v>
      </c>
      <c r="AF661" s="93">
        <v>2025</v>
      </c>
      <c r="AG661" s="93">
        <v>2025</v>
      </c>
      <c r="AH661" s="93">
        <v>2025</v>
      </c>
      <c r="AI661" s="107"/>
      <c r="AJ661" s="107"/>
      <c r="AK661" s="107"/>
      <c r="AL661" s="107"/>
      <c r="AM661" s="108" t="s">
        <v>16958</v>
      </c>
      <c r="AN661" s="108" t="s">
        <v>16970</v>
      </c>
      <c r="AO661" s="108">
        <v>0</v>
      </c>
      <c r="AP661" s="108" t="s">
        <v>16964</v>
      </c>
      <c r="AQ661" s="108" t="s">
        <v>16960</v>
      </c>
      <c r="AR661" s="108" t="s">
        <v>16967</v>
      </c>
      <c r="AS661" s="108"/>
      <c r="AT661" s="108"/>
      <c r="AU661" s="108"/>
      <c r="AV661" s="108"/>
      <c r="AW661" s="108" t="s">
        <v>1015</v>
      </c>
      <c r="AX661" s="109">
        <v>6067.3</v>
      </c>
      <c r="AY661" s="109">
        <v>1660</v>
      </c>
      <c r="AZ661" s="108" t="s">
        <v>17019</v>
      </c>
      <c r="BA661" s="108">
        <v>2008</v>
      </c>
      <c r="BB661" s="110"/>
      <c r="BC661" s="111">
        <f t="shared" si="248"/>
        <v>0</v>
      </c>
      <c r="BJ661" s="79" t="str">
        <f>VLOOKUP(C661,BM:BO,3,FALSE)</f>
        <v>1723.600</v>
      </c>
      <c r="BM661" s="79" t="s">
        <v>3208</v>
      </c>
      <c r="BN661" s="79" t="s">
        <v>1141</v>
      </c>
      <c r="BO661" s="79" t="s">
        <v>3209</v>
      </c>
      <c r="BU661" s="79" t="s">
        <v>3208</v>
      </c>
      <c r="BV661" s="79" t="s">
        <v>1141</v>
      </c>
      <c r="BW661" s="79" t="s">
        <v>3209</v>
      </c>
      <c r="CH661" s="105">
        <f t="shared" si="232"/>
        <v>2.3283064365386963E-10</v>
      </c>
    </row>
    <row r="662" spans="1:86" x14ac:dyDescent="0.3">
      <c r="A662" s="79">
        <v>1</v>
      </c>
      <c r="B662" s="112">
        <f>SUBTOTAL(9,$A$635:A662)</f>
        <v>28</v>
      </c>
      <c r="C662" s="118" t="s">
        <v>175</v>
      </c>
      <c r="D662" s="103">
        <f t="shared" si="246"/>
        <v>8204567.3800000008</v>
      </c>
      <c r="E662" s="120">
        <v>0</v>
      </c>
      <c r="F662" s="120">
        <v>0</v>
      </c>
      <c r="G662" s="120">
        <v>0</v>
      </c>
      <c r="H662" s="120">
        <v>0</v>
      </c>
      <c r="I662" s="120">
        <v>0</v>
      </c>
      <c r="J662" s="120">
        <v>0</v>
      </c>
      <c r="K662" s="128">
        <v>0</v>
      </c>
      <c r="L662" s="120">
        <v>0</v>
      </c>
      <c r="M662" s="143">
        <v>0</v>
      </c>
      <c r="N662" s="143">
        <v>0</v>
      </c>
      <c r="O662" s="120">
        <v>0</v>
      </c>
      <c r="P662" s="120">
        <v>0</v>
      </c>
      <c r="Q662" s="120">
        <v>1183</v>
      </c>
      <c r="R662" s="103">
        <v>7807487.1500000004</v>
      </c>
      <c r="S662" s="120">
        <v>0</v>
      </c>
      <c r="T662" s="120">
        <v>0</v>
      </c>
      <c r="U662" s="120">
        <v>0</v>
      </c>
      <c r="V662" s="120">
        <v>0</v>
      </c>
      <c r="W662" s="120">
        <v>0</v>
      </c>
      <c r="X662" s="120">
        <v>0</v>
      </c>
      <c r="Y662" s="120">
        <v>0</v>
      </c>
      <c r="Z662" s="120">
        <v>0</v>
      </c>
      <c r="AA662" s="120">
        <v>0</v>
      </c>
      <c r="AB662" s="120">
        <v>0</v>
      </c>
      <c r="AC662" s="103">
        <f>ROUND(R662*2.14%,2)</f>
        <v>167080.23000000001</v>
      </c>
      <c r="AD662" s="120">
        <v>230000</v>
      </c>
      <c r="AE662" s="120">
        <v>0</v>
      </c>
      <c r="AF662" s="93">
        <v>2025</v>
      </c>
      <c r="AG662" s="93">
        <v>2025</v>
      </c>
      <c r="AH662" s="93">
        <v>2025</v>
      </c>
      <c r="AI662" s="107"/>
      <c r="AJ662" s="107"/>
      <c r="AK662" s="107"/>
      <c r="AL662" s="107"/>
      <c r="AM662" s="108" t="s">
        <v>16956</v>
      </c>
      <c r="AN662" s="108" t="s">
        <v>16968</v>
      </c>
      <c r="AO662" s="108">
        <v>0</v>
      </c>
      <c r="AP662" s="108" t="s">
        <v>16958</v>
      </c>
      <c r="AQ662" s="108" t="s">
        <v>16955</v>
      </c>
      <c r="AR662" s="108" t="s">
        <v>16967</v>
      </c>
      <c r="AS662" s="108"/>
      <c r="AT662" s="108"/>
      <c r="AU662" s="108"/>
      <c r="AV662" s="108"/>
      <c r="AW662" s="108" t="s">
        <v>621</v>
      </c>
      <c r="AX662" s="109">
        <v>2206.8000000000002</v>
      </c>
      <c r="AY662" s="109">
        <v>775.6</v>
      </c>
      <c r="AZ662" s="108" t="s">
        <v>594</v>
      </c>
      <c r="BA662" s="108" t="s">
        <v>621</v>
      </c>
      <c r="BB662" s="110"/>
      <c r="BC662" s="111">
        <f t="shared" si="248"/>
        <v>775.6</v>
      </c>
      <c r="BJ662" s="79" t="str">
        <f>VLOOKUP(C662,BM:BO,3,FALSE)</f>
        <v>598.000</v>
      </c>
      <c r="BM662" s="79" t="s">
        <v>3210</v>
      </c>
      <c r="BN662" s="79" t="s">
        <v>3009</v>
      </c>
      <c r="BO662" s="79" t="s">
        <v>3211</v>
      </c>
      <c r="BU662" s="79" t="s">
        <v>3210</v>
      </c>
      <c r="BV662" s="79" t="s">
        <v>3009</v>
      </c>
      <c r="BW662" s="79" t="s">
        <v>3211</v>
      </c>
      <c r="CH662" s="105">
        <f t="shared" si="232"/>
        <v>4.3655745685100555E-10</v>
      </c>
    </row>
    <row r="663" spans="1:86" x14ac:dyDescent="0.3">
      <c r="A663" s="79">
        <v>1</v>
      </c>
      <c r="B663" s="112">
        <f>SUBTOTAL(9,$A$635:A663)</f>
        <v>29</v>
      </c>
      <c r="C663" s="118" t="s">
        <v>176</v>
      </c>
      <c r="D663" s="103">
        <f t="shared" si="246"/>
        <v>6377717.2999999998</v>
      </c>
      <c r="E663" s="120">
        <v>0</v>
      </c>
      <c r="F663" s="120">
        <v>0</v>
      </c>
      <c r="G663" s="120">
        <v>0</v>
      </c>
      <c r="H663" s="120">
        <v>0</v>
      </c>
      <c r="I663" s="120">
        <v>0</v>
      </c>
      <c r="J663" s="120">
        <v>0</v>
      </c>
      <c r="K663" s="128">
        <v>0</v>
      </c>
      <c r="L663" s="120">
        <v>0</v>
      </c>
      <c r="M663" s="143">
        <v>815</v>
      </c>
      <c r="N663" s="103">
        <v>6048284.0199999996</v>
      </c>
      <c r="O663" s="120">
        <v>0</v>
      </c>
      <c r="P663" s="120">
        <v>0</v>
      </c>
      <c r="Q663" s="120">
        <v>0</v>
      </c>
      <c r="R663" s="120">
        <v>0</v>
      </c>
      <c r="S663" s="120">
        <v>0</v>
      </c>
      <c r="T663" s="120">
        <v>0</v>
      </c>
      <c r="U663" s="120">
        <v>0</v>
      </c>
      <c r="V663" s="120">
        <v>0</v>
      </c>
      <c r="W663" s="120">
        <v>0</v>
      </c>
      <c r="X663" s="120">
        <v>0</v>
      </c>
      <c r="Y663" s="120">
        <v>0</v>
      </c>
      <c r="Z663" s="120">
        <v>0</v>
      </c>
      <c r="AA663" s="120">
        <v>0</v>
      </c>
      <c r="AB663" s="120">
        <v>0</v>
      </c>
      <c r="AC663" s="103">
        <f>ROUND(N663*2.14%,2)</f>
        <v>129433.28</v>
      </c>
      <c r="AD663" s="103">
        <v>200000</v>
      </c>
      <c r="AE663" s="120">
        <v>0</v>
      </c>
      <c r="AF663" s="93">
        <v>2025</v>
      </c>
      <c r="AG663" s="93">
        <v>2025</v>
      </c>
      <c r="AH663" s="93">
        <v>2025</v>
      </c>
      <c r="AI663" s="107"/>
      <c r="AJ663" s="107"/>
      <c r="AK663" s="107"/>
      <c r="AL663" s="107"/>
      <c r="AM663" s="108" t="s">
        <v>16958</v>
      </c>
      <c r="AN663" s="108" t="s">
        <v>16970</v>
      </c>
      <c r="AO663" s="108">
        <v>0</v>
      </c>
      <c r="AP663" s="108" t="s">
        <v>16962</v>
      </c>
      <c r="AQ663" s="108" t="s">
        <v>16969</v>
      </c>
      <c r="AR663" s="108">
        <v>0</v>
      </c>
      <c r="AS663" s="108"/>
      <c r="AT663" s="108"/>
      <c r="AU663" s="108"/>
      <c r="AV663" s="108"/>
      <c r="AW663" s="108" t="s">
        <v>633</v>
      </c>
      <c r="AX663" s="109">
        <v>2187.8000000000002</v>
      </c>
      <c r="AY663" s="109">
        <v>815</v>
      </c>
      <c r="AZ663" s="108" t="s">
        <v>17019</v>
      </c>
      <c r="BA663" s="108">
        <v>2008</v>
      </c>
      <c r="BB663" s="110"/>
      <c r="BC663" s="111">
        <f t="shared" si="248"/>
        <v>0</v>
      </c>
      <c r="BJ663" s="79" t="str">
        <f>VLOOKUP(C663,BM:BO,3,FALSE)</f>
        <v>691.500</v>
      </c>
      <c r="BM663" s="79" t="s">
        <v>3212</v>
      </c>
      <c r="BN663" s="79" t="s">
        <v>3206</v>
      </c>
      <c r="BO663" s="79" t="s">
        <v>3213</v>
      </c>
      <c r="BU663" s="79" t="s">
        <v>3212</v>
      </c>
      <c r="BV663" s="79" t="s">
        <v>3206</v>
      </c>
      <c r="BW663" s="79" t="s">
        <v>3213</v>
      </c>
      <c r="CH663" s="105">
        <f t="shared" si="232"/>
        <v>2.6193447411060333E-10</v>
      </c>
    </row>
    <row r="664" spans="1:86" x14ac:dyDescent="0.3">
      <c r="A664" s="79">
        <v>1</v>
      </c>
      <c r="B664" s="112">
        <f>SUBTOTAL(9,$A$635:A664)</f>
        <v>30</v>
      </c>
      <c r="C664" s="118" t="s">
        <v>177</v>
      </c>
      <c r="D664" s="103">
        <f t="shared" si="246"/>
        <v>4468314.82</v>
      </c>
      <c r="E664" s="120">
        <v>0</v>
      </c>
      <c r="F664" s="120">
        <v>0</v>
      </c>
      <c r="G664" s="120">
        <v>0</v>
      </c>
      <c r="H664" s="120">
        <v>0</v>
      </c>
      <c r="I664" s="120">
        <v>0</v>
      </c>
      <c r="J664" s="120">
        <v>0</v>
      </c>
      <c r="K664" s="128">
        <v>0</v>
      </c>
      <c r="L664" s="120">
        <v>0</v>
      </c>
      <c r="M664" s="143">
        <v>571</v>
      </c>
      <c r="N664" s="103">
        <v>4178886.65</v>
      </c>
      <c r="O664" s="120">
        <v>0</v>
      </c>
      <c r="P664" s="120">
        <v>0</v>
      </c>
      <c r="Q664" s="120">
        <v>0</v>
      </c>
      <c r="R664" s="120">
        <v>0</v>
      </c>
      <c r="S664" s="120">
        <v>0</v>
      </c>
      <c r="T664" s="120">
        <v>0</v>
      </c>
      <c r="U664" s="120">
        <v>0</v>
      </c>
      <c r="V664" s="120">
        <v>0</v>
      </c>
      <c r="W664" s="120">
        <v>0</v>
      </c>
      <c r="X664" s="120">
        <v>0</v>
      </c>
      <c r="Y664" s="120">
        <v>0</v>
      </c>
      <c r="Z664" s="120">
        <v>0</v>
      </c>
      <c r="AA664" s="120">
        <v>0</v>
      </c>
      <c r="AB664" s="120">
        <v>0</v>
      </c>
      <c r="AC664" s="103">
        <f>ROUND(N664*2.14%,2)</f>
        <v>89428.17</v>
      </c>
      <c r="AD664" s="103">
        <v>200000</v>
      </c>
      <c r="AE664" s="120">
        <v>0</v>
      </c>
      <c r="AF664" s="93">
        <v>2025</v>
      </c>
      <c r="AG664" s="93">
        <v>2025</v>
      </c>
      <c r="AH664" s="93">
        <v>2025</v>
      </c>
      <c r="AI664" s="107"/>
      <c r="AJ664" s="107"/>
      <c r="AK664" s="107"/>
      <c r="AL664" s="107"/>
      <c r="AM664" s="108" t="s">
        <v>16958</v>
      </c>
      <c r="AN664" s="108" t="s">
        <v>16962</v>
      </c>
      <c r="AO664" s="108" t="s">
        <v>16961</v>
      </c>
      <c r="AP664" s="108" t="s">
        <v>16967</v>
      </c>
      <c r="AQ664" s="108" t="s">
        <v>16969</v>
      </c>
      <c r="AR664" s="108" t="s">
        <v>16967</v>
      </c>
      <c r="AS664" s="108"/>
      <c r="AT664" s="108"/>
      <c r="AU664" s="108"/>
      <c r="AV664" s="108"/>
      <c r="AW664" s="108" t="s">
        <v>854</v>
      </c>
      <c r="AX664" s="109">
        <v>4928.3</v>
      </c>
      <c r="AY664" s="109">
        <v>571</v>
      </c>
      <c r="AZ664" s="108" t="s">
        <v>17019</v>
      </c>
      <c r="BA664" s="108">
        <v>2007</v>
      </c>
      <c r="BB664" s="110"/>
      <c r="BC664" s="111">
        <f t="shared" si="248"/>
        <v>0</v>
      </c>
      <c r="BJ664" s="79" t="str">
        <f>VLOOKUP(C664,BM:BO,3,FALSE)</f>
        <v>577.000</v>
      </c>
      <c r="BM664" s="79" t="s">
        <v>3214</v>
      </c>
      <c r="BN664" s="79" t="s">
        <v>2985</v>
      </c>
      <c r="BO664" s="79" t="s">
        <v>3215</v>
      </c>
      <c r="BU664" s="79" t="s">
        <v>3214</v>
      </c>
      <c r="BV664" s="79" t="s">
        <v>2985</v>
      </c>
      <c r="BW664" s="79" t="s">
        <v>3215</v>
      </c>
      <c r="CH664" s="105">
        <f t="shared" si="232"/>
        <v>4.0745362639427185E-10</v>
      </c>
    </row>
    <row r="665" spans="1:86" x14ac:dyDescent="0.3">
      <c r="A665" s="79">
        <v>1</v>
      </c>
      <c r="B665" s="112">
        <f>SUBTOTAL(9,$A$635:A665)</f>
        <v>31</v>
      </c>
      <c r="C665" s="118" t="s">
        <v>178</v>
      </c>
      <c r="D665" s="103">
        <f t="shared" si="246"/>
        <v>3458188.3</v>
      </c>
      <c r="E665" s="120">
        <v>0</v>
      </c>
      <c r="F665" s="120">
        <v>0</v>
      </c>
      <c r="G665" s="120">
        <v>0</v>
      </c>
      <c r="H665" s="120">
        <v>0</v>
      </c>
      <c r="I665" s="120">
        <v>0</v>
      </c>
      <c r="J665" s="120">
        <v>0</v>
      </c>
      <c r="K665" s="128">
        <v>0</v>
      </c>
      <c r="L665" s="120">
        <v>0</v>
      </c>
      <c r="M665" s="143">
        <v>422</v>
      </c>
      <c r="N665" s="103">
        <v>3209504.9</v>
      </c>
      <c r="O665" s="120">
        <v>0</v>
      </c>
      <c r="P665" s="120">
        <v>0</v>
      </c>
      <c r="Q665" s="120">
        <v>0</v>
      </c>
      <c r="R665" s="120">
        <v>0</v>
      </c>
      <c r="S665" s="120">
        <v>0</v>
      </c>
      <c r="T665" s="120">
        <v>0</v>
      </c>
      <c r="U665" s="120">
        <v>0</v>
      </c>
      <c r="V665" s="120">
        <v>0</v>
      </c>
      <c r="W665" s="120">
        <v>0</v>
      </c>
      <c r="X665" s="120">
        <v>0</v>
      </c>
      <c r="Y665" s="120">
        <v>0</v>
      </c>
      <c r="Z665" s="120">
        <v>0</v>
      </c>
      <c r="AA665" s="120">
        <v>0</v>
      </c>
      <c r="AB665" s="120">
        <v>0</v>
      </c>
      <c r="AC665" s="103">
        <f>ROUND(N665*2.14%,2)</f>
        <v>68683.399999999994</v>
      </c>
      <c r="AD665" s="103">
        <v>180000</v>
      </c>
      <c r="AE665" s="120">
        <v>0</v>
      </c>
      <c r="AF665" s="93">
        <v>2025</v>
      </c>
      <c r="AG665" s="93">
        <v>2025</v>
      </c>
      <c r="AH665" s="93">
        <v>2025</v>
      </c>
      <c r="AI665" s="107"/>
      <c r="AJ665" s="107"/>
      <c r="AK665" s="107"/>
      <c r="AL665" s="107"/>
      <c r="AM665" s="108" t="s">
        <v>16958</v>
      </c>
      <c r="AN665" s="108" t="s">
        <v>16962</v>
      </c>
      <c r="AO665" s="108">
        <v>0</v>
      </c>
      <c r="AP665" s="108" t="s">
        <v>16956</v>
      </c>
      <c r="AQ665" s="108" t="s">
        <v>16969</v>
      </c>
      <c r="AR665" s="108">
        <v>0</v>
      </c>
      <c r="AS665" s="108"/>
      <c r="AT665" s="108"/>
      <c r="AU665" s="108"/>
      <c r="AV665" s="108"/>
      <c r="AW665" s="108" t="s">
        <v>698</v>
      </c>
      <c r="AX665" s="109">
        <v>439.5</v>
      </c>
      <c r="AY665" s="109">
        <v>422</v>
      </c>
      <c r="AZ665" s="108" t="s">
        <v>17018</v>
      </c>
      <c r="BA665" s="108">
        <v>2005</v>
      </c>
      <c r="BB665" s="110"/>
      <c r="BC665" s="111">
        <f t="shared" si="248"/>
        <v>0</v>
      </c>
      <c r="BJ665" s="79" t="str">
        <f>VLOOKUP(C665,BM:BO,3,FALSE)</f>
        <v>301.100</v>
      </c>
      <c r="BM665" s="79" t="s">
        <v>3216</v>
      </c>
      <c r="BN665" s="79" t="s">
        <v>2985</v>
      </c>
      <c r="BO665" s="79" t="s">
        <v>2985</v>
      </c>
      <c r="BU665" s="79" t="s">
        <v>3216</v>
      </c>
      <c r="BV665" s="79" t="s">
        <v>2985</v>
      </c>
      <c r="BW665" s="79" t="s">
        <v>2985</v>
      </c>
      <c r="CH665" s="105">
        <f t="shared" si="232"/>
        <v>-8.7311491370201111E-11</v>
      </c>
    </row>
    <row r="666" spans="1:86" x14ac:dyDescent="0.3">
      <c r="A666" s="79">
        <v>1</v>
      </c>
      <c r="B666" s="112">
        <f>SUBTOTAL(9,$A$635:A666)</f>
        <v>32</v>
      </c>
      <c r="C666" s="118" t="s">
        <v>179</v>
      </c>
      <c r="D666" s="103">
        <f t="shared" si="246"/>
        <v>6826881.9900000002</v>
      </c>
      <c r="E666" s="120">
        <v>0</v>
      </c>
      <c r="F666" s="120">
        <v>0</v>
      </c>
      <c r="G666" s="120">
        <v>0</v>
      </c>
      <c r="H666" s="120">
        <v>0</v>
      </c>
      <c r="I666" s="120">
        <v>0</v>
      </c>
      <c r="J666" s="120">
        <v>0</v>
      </c>
      <c r="K666" s="128">
        <v>0</v>
      </c>
      <c r="L666" s="120">
        <v>0</v>
      </c>
      <c r="M666" s="143">
        <v>0</v>
      </c>
      <c r="N666" s="143">
        <v>0</v>
      </c>
      <c r="O666" s="120">
        <v>0</v>
      </c>
      <c r="P666" s="120">
        <v>0</v>
      </c>
      <c r="Q666" s="120">
        <v>996.5</v>
      </c>
      <c r="R666" s="103">
        <v>6488037.9800000004</v>
      </c>
      <c r="S666" s="120">
        <v>0</v>
      </c>
      <c r="T666" s="120">
        <v>0</v>
      </c>
      <c r="U666" s="120">
        <v>0</v>
      </c>
      <c r="V666" s="120">
        <v>0</v>
      </c>
      <c r="W666" s="120">
        <v>0</v>
      </c>
      <c r="X666" s="120">
        <v>0</v>
      </c>
      <c r="Y666" s="120">
        <v>0</v>
      </c>
      <c r="Z666" s="120">
        <v>0</v>
      </c>
      <c r="AA666" s="120">
        <v>0</v>
      </c>
      <c r="AB666" s="120">
        <v>0</v>
      </c>
      <c r="AC666" s="103">
        <f>ROUND(R666*2.14%,2)</f>
        <v>138844.01</v>
      </c>
      <c r="AD666" s="120">
        <v>200000</v>
      </c>
      <c r="AE666" s="120">
        <v>0</v>
      </c>
      <c r="AF666" s="93">
        <v>2025</v>
      </c>
      <c r="AG666" s="93">
        <v>2025</v>
      </c>
      <c r="AH666" s="93">
        <v>2025</v>
      </c>
      <c r="AI666" s="107"/>
      <c r="AJ666" s="107"/>
      <c r="AK666" s="107"/>
      <c r="AL666" s="107"/>
      <c r="AM666" s="108" t="s">
        <v>16957</v>
      </c>
      <c r="AN666" s="108" t="s">
        <v>16959</v>
      </c>
      <c r="AO666" s="108">
        <v>0</v>
      </c>
      <c r="AP666" s="108" t="s">
        <v>16958</v>
      </c>
      <c r="AQ666" s="108" t="s">
        <v>16971</v>
      </c>
      <c r="AR666" s="108" t="s">
        <v>16967</v>
      </c>
      <c r="AS666" s="108"/>
      <c r="AT666" s="108"/>
      <c r="AU666" s="108"/>
      <c r="AV666" s="108"/>
      <c r="AW666" s="108" t="s">
        <v>638</v>
      </c>
      <c r="AX666" s="109">
        <v>1283.0999999999999</v>
      </c>
      <c r="AY666" s="109">
        <v>630</v>
      </c>
      <c r="AZ666" s="108" t="s">
        <v>594</v>
      </c>
      <c r="BA666" s="108" t="s">
        <v>638</v>
      </c>
      <c r="BB666" s="110"/>
      <c r="BC666" s="111">
        <f t="shared" si="248"/>
        <v>630</v>
      </c>
      <c r="BJ666" s="79" t="str">
        <f>VLOOKUP(C666,BM:BO,3,FALSE)</f>
        <v>463.900</v>
      </c>
      <c r="BM666" s="79" t="s">
        <v>3217</v>
      </c>
      <c r="BN666" s="79" t="s">
        <v>3009</v>
      </c>
      <c r="BO666" s="79" t="s">
        <v>3218</v>
      </c>
      <c r="BU666" s="79" t="s">
        <v>3217</v>
      </c>
      <c r="BV666" s="79" t="s">
        <v>3009</v>
      </c>
      <c r="BW666" s="79" t="s">
        <v>3218</v>
      </c>
      <c r="CH666" s="105">
        <f t="shared" si="232"/>
        <v>-2.3283064365386963E-10</v>
      </c>
    </row>
    <row r="667" spans="1:86" x14ac:dyDescent="0.3">
      <c r="A667" s="79">
        <v>1</v>
      </c>
      <c r="B667" s="112">
        <f>SUBTOTAL(9,$A$635:A667)</f>
        <v>33</v>
      </c>
      <c r="C667" s="118" t="s">
        <v>180</v>
      </c>
      <c r="D667" s="103">
        <f t="shared" si="246"/>
        <v>6137685.4699999997</v>
      </c>
      <c r="E667" s="120">
        <v>0</v>
      </c>
      <c r="F667" s="120">
        <v>0</v>
      </c>
      <c r="G667" s="120">
        <v>0</v>
      </c>
      <c r="H667" s="120">
        <v>0</v>
      </c>
      <c r="I667" s="120">
        <v>0</v>
      </c>
      <c r="J667" s="120">
        <v>0</v>
      </c>
      <c r="K667" s="128">
        <v>0</v>
      </c>
      <c r="L667" s="120">
        <v>0</v>
      </c>
      <c r="M667" s="143">
        <v>0</v>
      </c>
      <c r="N667" s="143">
        <v>0</v>
      </c>
      <c r="O667" s="120">
        <v>0</v>
      </c>
      <c r="P667" s="120">
        <v>0</v>
      </c>
      <c r="Q667" s="120">
        <v>895.9</v>
      </c>
      <c r="R667" s="103">
        <v>5813281.2599999998</v>
      </c>
      <c r="S667" s="120">
        <v>0</v>
      </c>
      <c r="T667" s="120">
        <v>0</v>
      </c>
      <c r="U667" s="120">
        <v>0</v>
      </c>
      <c r="V667" s="120">
        <v>0</v>
      </c>
      <c r="W667" s="120">
        <v>0</v>
      </c>
      <c r="X667" s="120">
        <v>0</v>
      </c>
      <c r="Y667" s="120">
        <v>0</v>
      </c>
      <c r="Z667" s="120">
        <v>0</v>
      </c>
      <c r="AA667" s="120">
        <v>0</v>
      </c>
      <c r="AB667" s="120">
        <v>0</v>
      </c>
      <c r="AC667" s="103">
        <f>ROUND(R667*2.14%,2)-0.01</f>
        <v>124404.21</v>
      </c>
      <c r="AD667" s="120">
        <v>200000</v>
      </c>
      <c r="AE667" s="120">
        <v>0</v>
      </c>
      <c r="AF667" s="93">
        <v>2025</v>
      </c>
      <c r="AG667" s="93">
        <v>2025</v>
      </c>
      <c r="AH667" s="93">
        <v>2025</v>
      </c>
      <c r="AI667" s="107"/>
      <c r="AJ667" s="107"/>
      <c r="AK667" s="107"/>
      <c r="AL667" s="107"/>
      <c r="AM667" s="108" t="s">
        <v>16956</v>
      </c>
      <c r="AN667" s="108" t="s">
        <v>16959</v>
      </c>
      <c r="AO667" s="108">
        <v>0</v>
      </c>
      <c r="AP667" s="108" t="s">
        <v>16958</v>
      </c>
      <c r="AQ667" s="108" t="s">
        <v>16955</v>
      </c>
      <c r="AR667" s="108">
        <v>0</v>
      </c>
      <c r="AS667" s="108"/>
      <c r="AT667" s="108"/>
      <c r="AU667" s="108"/>
      <c r="AV667" s="108"/>
      <c r="AW667" s="108" t="s">
        <v>638</v>
      </c>
      <c r="AX667" s="109">
        <v>1433.3</v>
      </c>
      <c r="AY667" s="109">
        <v>625</v>
      </c>
      <c r="AZ667" s="108" t="s">
        <v>594</v>
      </c>
      <c r="BA667" s="108" t="s">
        <v>638</v>
      </c>
      <c r="BB667" s="110"/>
      <c r="BC667" s="111">
        <f t="shared" si="248"/>
        <v>625</v>
      </c>
      <c r="BJ667" s="79" t="str">
        <f>VLOOKUP(C667,BM:BO,3,FALSE)</f>
        <v>446.300</v>
      </c>
      <c r="BM667" s="79" t="s">
        <v>3219</v>
      </c>
      <c r="BN667" s="79" t="s">
        <v>2985</v>
      </c>
      <c r="BO667" s="79" t="s">
        <v>3220</v>
      </c>
      <c r="BU667" s="79" t="s">
        <v>3219</v>
      </c>
      <c r="BV667" s="79" t="s">
        <v>2985</v>
      </c>
      <c r="BW667" s="79" t="s">
        <v>3220</v>
      </c>
      <c r="CH667" s="105">
        <f t="shared" si="232"/>
        <v>-5.8207660913467407E-11</v>
      </c>
    </row>
    <row r="668" spans="1:86" x14ac:dyDescent="0.3">
      <c r="A668" s="79">
        <v>1</v>
      </c>
      <c r="B668" s="112">
        <f>SUBTOTAL(9,$A$635:A668)</f>
        <v>34</v>
      </c>
      <c r="C668" s="118" t="s">
        <v>181</v>
      </c>
      <c r="D668" s="103">
        <f t="shared" si="246"/>
        <v>11513636.4</v>
      </c>
      <c r="E668" s="120">
        <v>0</v>
      </c>
      <c r="F668" s="120">
        <v>0</v>
      </c>
      <c r="G668" s="120">
        <v>0</v>
      </c>
      <c r="H668" s="120">
        <v>0</v>
      </c>
      <c r="I668" s="120">
        <v>0</v>
      </c>
      <c r="J668" s="120">
        <v>0</v>
      </c>
      <c r="K668" s="128">
        <v>0</v>
      </c>
      <c r="L668" s="120">
        <v>0</v>
      </c>
      <c r="M668" s="143">
        <v>1405</v>
      </c>
      <c r="N668" s="103">
        <v>11047225.77</v>
      </c>
      <c r="O668" s="120">
        <v>0</v>
      </c>
      <c r="P668" s="120">
        <v>0</v>
      </c>
      <c r="Q668" s="120">
        <v>0</v>
      </c>
      <c r="R668" s="120">
        <v>0</v>
      </c>
      <c r="S668" s="120">
        <v>0</v>
      </c>
      <c r="T668" s="120">
        <v>0</v>
      </c>
      <c r="U668" s="120">
        <v>0</v>
      </c>
      <c r="V668" s="120">
        <v>0</v>
      </c>
      <c r="W668" s="120">
        <v>0</v>
      </c>
      <c r="X668" s="120">
        <v>0</v>
      </c>
      <c r="Y668" s="120">
        <v>0</v>
      </c>
      <c r="Z668" s="120">
        <v>0</v>
      </c>
      <c r="AA668" s="120">
        <v>0</v>
      </c>
      <c r="AB668" s="120">
        <v>0</v>
      </c>
      <c r="AC668" s="103">
        <f>ROUND(N668*2.14%,2)</f>
        <v>236410.63</v>
      </c>
      <c r="AD668" s="103">
        <v>230000</v>
      </c>
      <c r="AE668" s="120">
        <v>0</v>
      </c>
      <c r="AF668" s="93">
        <v>2025</v>
      </c>
      <c r="AG668" s="93">
        <v>2025</v>
      </c>
      <c r="AH668" s="93">
        <v>2025</v>
      </c>
      <c r="AI668" s="107"/>
      <c r="AJ668" s="107"/>
      <c r="AK668" s="107"/>
      <c r="AL668" s="107"/>
      <c r="AM668" s="108" t="s">
        <v>16958</v>
      </c>
      <c r="AN668" s="108" t="s">
        <v>16962</v>
      </c>
      <c r="AO668" s="108">
        <v>0</v>
      </c>
      <c r="AP668" s="108" t="s">
        <v>16956</v>
      </c>
      <c r="AQ668" s="108" t="s">
        <v>16969</v>
      </c>
      <c r="AR668" s="108">
        <v>0</v>
      </c>
      <c r="AS668" s="108"/>
      <c r="AT668" s="108"/>
      <c r="AU668" s="108"/>
      <c r="AV668" s="108"/>
      <c r="AW668" s="108" t="s">
        <v>1009</v>
      </c>
      <c r="AX668" s="109">
        <v>2330.6</v>
      </c>
      <c r="AY668" s="109">
        <v>1405</v>
      </c>
      <c r="AZ668" s="108" t="s">
        <v>17018</v>
      </c>
      <c r="BA668" s="108">
        <v>2008</v>
      </c>
      <c r="BB668" s="110"/>
      <c r="BC668" s="111">
        <f t="shared" si="248"/>
        <v>0</v>
      </c>
      <c r="BJ668" s="79" t="str">
        <f>VLOOKUP(C668,BM:BO,3,FALSE)</f>
        <v>1014.000</v>
      </c>
      <c r="BM668" s="79" t="s">
        <v>3221</v>
      </c>
      <c r="BN668" s="79" t="s">
        <v>1274</v>
      </c>
      <c r="BO668" s="79" t="s">
        <v>3222</v>
      </c>
      <c r="BU668" s="79" t="s">
        <v>3221</v>
      </c>
      <c r="BV668" s="79" t="s">
        <v>1274</v>
      </c>
      <c r="BW668" s="79" t="s">
        <v>3222</v>
      </c>
      <c r="CH668" s="105">
        <f t="shared" si="232"/>
        <v>8.149072527885437E-10</v>
      </c>
    </row>
    <row r="669" spans="1:86" x14ac:dyDescent="0.3">
      <c r="A669" s="79">
        <v>1</v>
      </c>
      <c r="B669" s="112">
        <f>SUBTOTAL(9,$A$635:A669)</f>
        <v>35</v>
      </c>
      <c r="C669" s="118" t="s">
        <v>182</v>
      </c>
      <c r="D669" s="103">
        <f t="shared" si="246"/>
        <v>6330194.6399999997</v>
      </c>
      <c r="E669" s="120">
        <v>0</v>
      </c>
      <c r="F669" s="120">
        <v>0</v>
      </c>
      <c r="G669" s="120">
        <v>0</v>
      </c>
      <c r="H669" s="120">
        <v>0</v>
      </c>
      <c r="I669" s="120">
        <v>0</v>
      </c>
      <c r="J669" s="120">
        <v>0</v>
      </c>
      <c r="K669" s="128">
        <v>0</v>
      </c>
      <c r="L669" s="120">
        <v>0</v>
      </c>
      <c r="M669" s="143">
        <v>0</v>
      </c>
      <c r="N669" s="143">
        <v>0</v>
      </c>
      <c r="O669" s="120">
        <v>0</v>
      </c>
      <c r="P669" s="120">
        <v>0</v>
      </c>
      <c r="Q669" s="120">
        <v>924</v>
      </c>
      <c r="R669" s="103">
        <v>6001757.04</v>
      </c>
      <c r="S669" s="120">
        <v>0</v>
      </c>
      <c r="T669" s="120">
        <v>0</v>
      </c>
      <c r="U669" s="120">
        <v>0</v>
      </c>
      <c r="V669" s="120">
        <v>0</v>
      </c>
      <c r="W669" s="120">
        <v>0</v>
      </c>
      <c r="X669" s="120">
        <v>0</v>
      </c>
      <c r="Y669" s="120">
        <v>0</v>
      </c>
      <c r="Z669" s="120">
        <v>0</v>
      </c>
      <c r="AA669" s="120">
        <v>0</v>
      </c>
      <c r="AB669" s="120">
        <v>0</v>
      </c>
      <c r="AC669" s="103">
        <f>ROUND(R669*2.14%,2)</f>
        <v>128437.6</v>
      </c>
      <c r="AD669" s="120">
        <v>200000</v>
      </c>
      <c r="AE669" s="120">
        <v>0</v>
      </c>
      <c r="AF669" s="93">
        <v>2025</v>
      </c>
      <c r="AG669" s="93">
        <v>2025</v>
      </c>
      <c r="AH669" s="93">
        <v>2025</v>
      </c>
      <c r="AI669" s="107"/>
      <c r="AJ669" s="107"/>
      <c r="AK669" s="107"/>
      <c r="AL669" s="107"/>
      <c r="AM669" s="108" t="s">
        <v>16957</v>
      </c>
      <c r="AN669" s="108">
        <v>2017</v>
      </c>
      <c r="AO669" s="108">
        <v>0</v>
      </c>
      <c r="AP669" s="108" t="s">
        <v>16958</v>
      </c>
      <c r="AQ669" s="108" t="s">
        <v>16966</v>
      </c>
      <c r="AR669" s="108" t="s">
        <v>16964</v>
      </c>
      <c r="AS669" s="108"/>
      <c r="AT669" s="108" t="s">
        <v>16978</v>
      </c>
      <c r="AU669" s="116">
        <v>374437.74</v>
      </c>
      <c r="AV669" s="116">
        <v>441868.92</v>
      </c>
      <c r="AW669" s="108" t="s">
        <v>1447</v>
      </c>
      <c r="AX669" s="109">
        <v>860.4</v>
      </c>
      <c r="AY669" s="109">
        <v>717</v>
      </c>
      <c r="AZ669" s="108" t="s">
        <v>594</v>
      </c>
      <c r="BA669" s="108" t="s">
        <v>1447</v>
      </c>
      <c r="BB669" s="110"/>
      <c r="BC669" s="111">
        <f t="shared" si="248"/>
        <v>717</v>
      </c>
      <c r="BJ669" s="79" t="str">
        <f>VLOOKUP(C669,BM:BO,3,FALSE)</f>
        <v>534.200</v>
      </c>
      <c r="BM669" s="79" t="s">
        <v>3223</v>
      </c>
      <c r="BN669" s="79" t="s">
        <v>3006</v>
      </c>
      <c r="BO669" s="79" t="s">
        <v>3225</v>
      </c>
      <c r="BU669" s="79" t="s">
        <v>3223</v>
      </c>
      <c r="BV669" s="79" t="s">
        <v>3006</v>
      </c>
      <c r="BW669" s="79" t="s">
        <v>3225</v>
      </c>
      <c r="CH669" s="105">
        <f t="shared" si="232"/>
        <v>-3.7834979593753815E-10</v>
      </c>
    </row>
    <row r="670" spans="1:86" x14ac:dyDescent="0.3">
      <c r="A670" s="79">
        <v>1</v>
      </c>
      <c r="B670" s="112">
        <f>SUBTOTAL(9,$A$421:A670)</f>
        <v>198</v>
      </c>
      <c r="C670" s="118" t="s">
        <v>120</v>
      </c>
      <c r="D670" s="103">
        <f>E670+F670+G670+H670+I670+J670+L670+N670+P670+R670+T670+U670+V670+W670+X670+Y670+Z670+AA670+AB670+AC670+AD670+AE670</f>
        <v>5785499.8499999996</v>
      </c>
      <c r="E670" s="120">
        <v>0</v>
      </c>
      <c r="F670" s="120">
        <v>0</v>
      </c>
      <c r="G670" s="120">
        <v>0</v>
      </c>
      <c r="H670" s="120">
        <v>0</v>
      </c>
      <c r="I670" s="120">
        <v>0</v>
      </c>
      <c r="J670" s="120">
        <v>0</v>
      </c>
      <c r="K670" s="128">
        <v>0</v>
      </c>
      <c r="L670" s="120">
        <v>0</v>
      </c>
      <c r="M670" s="103">
        <v>640</v>
      </c>
      <c r="N670" s="103">
        <v>5468474.5</v>
      </c>
      <c r="O670" s="120">
        <v>0</v>
      </c>
      <c r="P670" s="120">
        <v>0</v>
      </c>
      <c r="Q670" s="103">
        <v>0</v>
      </c>
      <c r="R670" s="103">
        <v>0</v>
      </c>
      <c r="S670" s="120">
        <v>0</v>
      </c>
      <c r="T670" s="120">
        <v>0</v>
      </c>
      <c r="U670" s="120">
        <v>0</v>
      </c>
      <c r="V670" s="120">
        <v>0</v>
      </c>
      <c r="W670" s="120">
        <v>0</v>
      </c>
      <c r="X670" s="120">
        <v>0</v>
      </c>
      <c r="Y670" s="120">
        <v>0</v>
      </c>
      <c r="Z670" s="120">
        <v>0</v>
      </c>
      <c r="AA670" s="120">
        <v>0</v>
      </c>
      <c r="AB670" s="120">
        <v>0</v>
      </c>
      <c r="AC670" s="103">
        <f>ROUND(N670*2.14%,2)</f>
        <v>117025.35</v>
      </c>
      <c r="AD670" s="103">
        <v>200000</v>
      </c>
      <c r="AE670" s="120">
        <v>0</v>
      </c>
      <c r="AF670" s="93">
        <v>2025</v>
      </c>
      <c r="AG670" s="93">
        <v>2025</v>
      </c>
      <c r="AH670" s="93">
        <v>2025</v>
      </c>
      <c r="AI670" s="107"/>
      <c r="AJ670" s="107"/>
      <c r="AK670" s="107"/>
      <c r="AL670" s="107"/>
      <c r="AM670" s="108" t="s">
        <v>16965</v>
      </c>
      <c r="AN670" s="108" t="s">
        <v>16966</v>
      </c>
      <c r="AO670" s="108">
        <v>2015</v>
      </c>
      <c r="AP670" s="108" t="s">
        <v>16967</v>
      </c>
      <c r="AQ670" s="108" t="s">
        <v>16969</v>
      </c>
      <c r="AR670" s="108" t="s">
        <v>16967</v>
      </c>
      <c r="AS670" s="108"/>
      <c r="AT670" s="108" t="s">
        <v>16978</v>
      </c>
      <c r="AU670" s="116">
        <v>3218098.9</v>
      </c>
      <c r="AV670" s="116">
        <v>2437384.13</v>
      </c>
      <c r="AW670" s="108" t="s">
        <v>738</v>
      </c>
      <c r="AX670" s="109">
        <v>3947.4</v>
      </c>
      <c r="AY670" s="109">
        <v>640</v>
      </c>
      <c r="AZ670" s="108" t="s">
        <v>17019</v>
      </c>
      <c r="BA670" s="108" t="s">
        <v>721</v>
      </c>
      <c r="BB670" s="110"/>
      <c r="BC670" s="111">
        <f>AY670-M670</f>
        <v>0</v>
      </c>
      <c r="BJ670" s="79" t="str">
        <f>VLOOKUP(C670,BM:BO,3,FALSE)</f>
        <v>654.850</v>
      </c>
      <c r="BM670" s="79" t="s">
        <v>3127</v>
      </c>
      <c r="BN670" s="79" t="s">
        <v>3009</v>
      </c>
      <c r="BO670" s="79" t="s">
        <v>3128</v>
      </c>
      <c r="BU670" s="79" t="s">
        <v>3127</v>
      </c>
      <c r="BV670" s="79" t="s">
        <v>3009</v>
      </c>
      <c r="BW670" s="79" t="s">
        <v>3128</v>
      </c>
      <c r="CH670" s="105">
        <f>D670-E670-F670-G670-H670-I670-J670-L670-N670-P670-R670-T670-U670-V670-W670-X670-Y670-Z670-AA670-AB670-AC670-AD670-AE670</f>
        <v>-3.7834979593753815E-10</v>
      </c>
    </row>
    <row r="671" spans="1:86" x14ac:dyDescent="0.3">
      <c r="B671" s="106" t="s">
        <v>568</v>
      </c>
      <c r="C671" s="106"/>
      <c r="D671" s="102">
        <f>SUM(D672:D678)</f>
        <v>46707832.399999991</v>
      </c>
      <c r="E671" s="103">
        <f t="shared" ref="E671:AE671" si="249">SUM(E672:E678)</f>
        <v>0</v>
      </c>
      <c r="F671" s="103">
        <f t="shared" si="249"/>
        <v>0</v>
      </c>
      <c r="G671" s="103">
        <f t="shared" si="249"/>
        <v>0</v>
      </c>
      <c r="H671" s="103">
        <f t="shared" si="249"/>
        <v>0</v>
      </c>
      <c r="I671" s="103">
        <f t="shared" si="249"/>
        <v>0</v>
      </c>
      <c r="J671" s="103">
        <f t="shared" si="249"/>
        <v>0</v>
      </c>
      <c r="K671" s="104">
        <f t="shared" si="249"/>
        <v>0</v>
      </c>
      <c r="L671" s="103">
        <f t="shared" si="249"/>
        <v>0</v>
      </c>
      <c r="M671" s="103">
        <f t="shared" si="249"/>
        <v>3925.32</v>
      </c>
      <c r="N671" s="103">
        <f t="shared" si="249"/>
        <v>38496335.019999996</v>
      </c>
      <c r="O671" s="103">
        <f t="shared" si="249"/>
        <v>0</v>
      </c>
      <c r="P671" s="103">
        <f t="shared" si="249"/>
        <v>0</v>
      </c>
      <c r="Q671" s="103">
        <f t="shared" si="249"/>
        <v>933.7</v>
      </c>
      <c r="R671" s="103">
        <f t="shared" si="249"/>
        <v>6038452.9299999997</v>
      </c>
      <c r="S671" s="103">
        <f t="shared" si="249"/>
        <v>0</v>
      </c>
      <c r="T671" s="103">
        <f t="shared" si="249"/>
        <v>0</v>
      </c>
      <c r="U671" s="103">
        <f t="shared" si="249"/>
        <v>0</v>
      </c>
      <c r="V671" s="103">
        <f t="shared" si="249"/>
        <v>0</v>
      </c>
      <c r="W671" s="103">
        <f t="shared" si="249"/>
        <v>0</v>
      </c>
      <c r="X671" s="103">
        <f t="shared" si="249"/>
        <v>0</v>
      </c>
      <c r="Y671" s="103">
        <f t="shared" si="249"/>
        <v>0</v>
      </c>
      <c r="Z671" s="103">
        <f t="shared" si="249"/>
        <v>0</v>
      </c>
      <c r="AA671" s="103">
        <f t="shared" si="249"/>
        <v>0</v>
      </c>
      <c r="AB671" s="103">
        <f t="shared" si="249"/>
        <v>0</v>
      </c>
      <c r="AC671" s="103">
        <f t="shared" si="249"/>
        <v>953044.45</v>
      </c>
      <c r="AD671" s="103">
        <f t="shared" si="249"/>
        <v>1220000</v>
      </c>
      <c r="AE671" s="103">
        <f t="shared" si="249"/>
        <v>0</v>
      </c>
      <c r="AF671" s="93" t="s">
        <v>17029</v>
      </c>
      <c r="AG671" s="93" t="s">
        <v>17029</v>
      </c>
      <c r="AH671" s="93" t="s">
        <v>17029</v>
      </c>
      <c r="AI671" s="107"/>
      <c r="AJ671" s="107"/>
      <c r="AK671" s="107"/>
      <c r="AL671" s="107"/>
      <c r="AM671" s="108"/>
      <c r="AN671" s="108"/>
      <c r="AO671" s="108"/>
      <c r="AP671" s="108"/>
      <c r="AQ671" s="108"/>
      <c r="AR671" s="108"/>
      <c r="AS671" s="108"/>
      <c r="AT671" s="108"/>
      <c r="AU671" s="108"/>
      <c r="AV671" s="108"/>
      <c r="AW671" s="108"/>
      <c r="AX671" s="109"/>
      <c r="AY671" s="109"/>
      <c r="AZ671" s="108"/>
      <c r="BA671" s="108"/>
      <c r="BB671" s="110"/>
      <c r="BC671" s="111">
        <f t="shared" si="248"/>
        <v>-3925.32</v>
      </c>
      <c r="BJ671" s="79" t="e">
        <f>VLOOKUP(C671,BM:BO,3,FALSE)</f>
        <v>#N/A</v>
      </c>
      <c r="BM671" s="79" t="s">
        <v>3897</v>
      </c>
      <c r="BN671" s="79" t="s">
        <v>3006</v>
      </c>
      <c r="BO671" s="79" t="s">
        <v>2985</v>
      </c>
      <c r="BU671" s="79" t="s">
        <v>3897</v>
      </c>
      <c r="BV671" s="79" t="s">
        <v>3006</v>
      </c>
      <c r="BW671" s="79" t="s">
        <v>2985</v>
      </c>
      <c r="CH671" s="105">
        <f t="shared" si="232"/>
        <v>-4.4237822294235229E-9</v>
      </c>
    </row>
    <row r="672" spans="1:86" x14ac:dyDescent="0.3">
      <c r="A672" s="79">
        <v>1</v>
      </c>
      <c r="B672" s="112">
        <f>SUBTOTAL(9,$A$635:A672)</f>
        <v>37</v>
      </c>
      <c r="C672" s="118" t="s">
        <v>587</v>
      </c>
      <c r="D672" s="103">
        <f t="shared" ref="D672:D678" si="250">E672+F672+G672+H672+I672+J672+L672+N672+P672+R672+T672+U672+V672+W672+X672+Y672+Z672+AA672+AB672+AC672+AD672+AE672</f>
        <v>3608668.1600000001</v>
      </c>
      <c r="E672" s="120">
        <v>0</v>
      </c>
      <c r="F672" s="120">
        <v>0</v>
      </c>
      <c r="G672" s="120">
        <v>0</v>
      </c>
      <c r="H672" s="120">
        <v>0</v>
      </c>
      <c r="I672" s="120">
        <v>0</v>
      </c>
      <c r="J672" s="120">
        <v>0</v>
      </c>
      <c r="K672" s="128">
        <v>0</v>
      </c>
      <c r="L672" s="120">
        <v>0</v>
      </c>
      <c r="M672" s="103">
        <v>0</v>
      </c>
      <c r="N672" s="150">
        <v>0</v>
      </c>
      <c r="O672" s="103">
        <v>0</v>
      </c>
      <c r="P672" s="150">
        <v>0</v>
      </c>
      <c r="Q672" s="103">
        <v>512</v>
      </c>
      <c r="R672" s="103">
        <v>3356831.96</v>
      </c>
      <c r="S672" s="120">
        <v>0</v>
      </c>
      <c r="T672" s="120">
        <v>0</v>
      </c>
      <c r="U672" s="120">
        <v>0</v>
      </c>
      <c r="V672" s="120">
        <v>0</v>
      </c>
      <c r="W672" s="120">
        <v>0</v>
      </c>
      <c r="X672" s="120">
        <v>0</v>
      </c>
      <c r="Y672" s="120">
        <v>0</v>
      </c>
      <c r="Z672" s="120">
        <v>0</v>
      </c>
      <c r="AA672" s="120">
        <v>0</v>
      </c>
      <c r="AB672" s="120">
        <v>0</v>
      </c>
      <c r="AC672" s="103">
        <f>ROUND(R672*2.14%,2)</f>
        <v>71836.2</v>
      </c>
      <c r="AD672" s="120">
        <v>180000</v>
      </c>
      <c r="AE672" s="120">
        <v>0</v>
      </c>
      <c r="AF672" s="93">
        <v>2025</v>
      </c>
      <c r="AG672" s="93">
        <v>2025</v>
      </c>
      <c r="AH672" s="93">
        <v>2025</v>
      </c>
      <c r="AI672" s="107"/>
      <c r="AJ672" s="107"/>
      <c r="AK672" s="107"/>
      <c r="AL672" s="107"/>
      <c r="AM672" s="108" t="s">
        <v>16958</v>
      </c>
      <c r="AN672" s="108" t="s">
        <v>16962</v>
      </c>
      <c r="AO672" s="108">
        <v>0</v>
      </c>
      <c r="AP672" s="108" t="s">
        <v>16963</v>
      </c>
      <c r="AQ672" s="108" t="s">
        <v>16964</v>
      </c>
      <c r="AR672" s="108">
        <v>0</v>
      </c>
      <c r="AS672" s="108"/>
      <c r="AT672" s="108"/>
      <c r="AU672" s="108"/>
      <c r="AV672" s="108"/>
      <c r="AW672" s="108" t="s">
        <v>698</v>
      </c>
      <c r="AX672" s="109">
        <v>398.8</v>
      </c>
      <c r="AY672" s="109">
        <v>395</v>
      </c>
      <c r="AZ672" s="108" t="s">
        <v>2968</v>
      </c>
      <c r="BA672" s="108" t="s">
        <v>3206</v>
      </c>
      <c r="BB672" s="110"/>
      <c r="BC672" s="111">
        <f t="shared" si="248"/>
        <v>395</v>
      </c>
      <c r="BJ672" s="79" t="str">
        <f>VLOOKUP(C672,BM:BO,3,FALSE)</f>
        <v>398.800</v>
      </c>
      <c r="BM672" s="79" t="s">
        <v>3901</v>
      </c>
      <c r="BN672" s="79" t="s">
        <v>3256</v>
      </c>
      <c r="BO672" s="79" t="s">
        <v>2985</v>
      </c>
      <c r="BU672" s="79" t="s">
        <v>3901</v>
      </c>
      <c r="BV672" s="79" t="s">
        <v>3256</v>
      </c>
      <c r="BW672" s="79" t="s">
        <v>2985</v>
      </c>
      <c r="CH672" s="105">
        <f t="shared" si="232"/>
        <v>1.7462298274040222E-10</v>
      </c>
    </row>
    <row r="673" spans="1:86" x14ac:dyDescent="0.3">
      <c r="A673" s="79">
        <v>1</v>
      </c>
      <c r="B673" s="112">
        <f>SUBTOTAL(9,$A$635:A673)</f>
        <v>38</v>
      </c>
      <c r="C673" s="118" t="s">
        <v>9811</v>
      </c>
      <c r="D673" s="103">
        <f t="shared" si="250"/>
        <v>7402352.04</v>
      </c>
      <c r="E673" s="120">
        <v>0</v>
      </c>
      <c r="F673" s="120">
        <v>0</v>
      </c>
      <c r="G673" s="120">
        <v>0</v>
      </c>
      <c r="H673" s="120">
        <v>0</v>
      </c>
      <c r="I673" s="120">
        <v>0</v>
      </c>
      <c r="J673" s="120">
        <v>0</v>
      </c>
      <c r="K673" s="128">
        <v>0</v>
      </c>
      <c r="L673" s="120">
        <v>0</v>
      </c>
      <c r="M673" s="103">
        <v>683.8</v>
      </c>
      <c r="N673" s="103">
        <v>7071031.96</v>
      </c>
      <c r="O673" s="103">
        <v>0</v>
      </c>
      <c r="P673" s="150">
        <v>0</v>
      </c>
      <c r="Q673" s="103">
        <v>0</v>
      </c>
      <c r="R673" s="150">
        <v>0</v>
      </c>
      <c r="S673" s="120">
        <v>0</v>
      </c>
      <c r="T673" s="120">
        <v>0</v>
      </c>
      <c r="U673" s="120">
        <v>0</v>
      </c>
      <c r="V673" s="120">
        <v>0</v>
      </c>
      <c r="W673" s="120">
        <v>0</v>
      </c>
      <c r="X673" s="120">
        <v>0</v>
      </c>
      <c r="Y673" s="120">
        <v>0</v>
      </c>
      <c r="Z673" s="120">
        <v>0</v>
      </c>
      <c r="AA673" s="120">
        <v>0</v>
      </c>
      <c r="AB673" s="120">
        <v>0</v>
      </c>
      <c r="AC673" s="103">
        <f>ROUND(N673*2.14%,2)</f>
        <v>151320.07999999999</v>
      </c>
      <c r="AD673" s="103">
        <v>180000</v>
      </c>
      <c r="AE673" s="120">
        <v>0</v>
      </c>
      <c r="AF673" s="93">
        <v>2025</v>
      </c>
      <c r="AG673" s="93">
        <v>2025</v>
      </c>
      <c r="AH673" s="93">
        <v>2025</v>
      </c>
      <c r="AI673" s="107"/>
      <c r="AJ673" s="107"/>
      <c r="AK673" s="107"/>
      <c r="AL673" s="107"/>
      <c r="AM673" s="108" t="s">
        <v>16963</v>
      </c>
      <c r="AN673" s="108" t="s">
        <v>16954</v>
      </c>
      <c r="AO673" s="108"/>
      <c r="AP673" s="108" t="s">
        <v>16974</v>
      </c>
      <c r="AQ673" s="108" t="s">
        <v>16975</v>
      </c>
      <c r="AR673" s="108"/>
      <c r="AS673" s="108"/>
      <c r="AT673" s="108"/>
      <c r="AU673" s="108"/>
      <c r="AV673" s="108"/>
      <c r="AW673" s="108"/>
      <c r="AX673" s="109"/>
      <c r="AY673" s="109"/>
      <c r="AZ673" s="108" t="s">
        <v>2968</v>
      </c>
      <c r="BA673" s="108"/>
      <c r="BB673" s="110"/>
      <c r="BC673" s="111"/>
      <c r="CH673" s="105">
        <f t="shared" si="232"/>
        <v>8.7311491370201111E-11</v>
      </c>
    </row>
    <row r="674" spans="1:86" x14ac:dyDescent="0.3">
      <c r="A674" s="79">
        <v>1</v>
      </c>
      <c r="B674" s="112">
        <f>SUBTOTAL(9,$A$635:A674)</f>
        <v>39</v>
      </c>
      <c r="C674" s="118" t="s">
        <v>9816</v>
      </c>
      <c r="D674" s="103">
        <f t="shared" si="250"/>
        <v>2893440.04</v>
      </c>
      <c r="E674" s="120">
        <v>0</v>
      </c>
      <c r="F674" s="120">
        <v>0</v>
      </c>
      <c r="G674" s="120">
        <v>0</v>
      </c>
      <c r="H674" s="120">
        <v>0</v>
      </c>
      <c r="I674" s="120">
        <v>0</v>
      </c>
      <c r="J674" s="120">
        <v>0</v>
      </c>
      <c r="K674" s="128">
        <v>0</v>
      </c>
      <c r="L674" s="120">
        <v>0</v>
      </c>
      <c r="M674" s="103">
        <v>267.2</v>
      </c>
      <c r="N674" s="103">
        <v>2685960.49</v>
      </c>
      <c r="O674" s="103">
        <v>0</v>
      </c>
      <c r="P674" s="150">
        <v>0</v>
      </c>
      <c r="Q674" s="103">
        <v>0</v>
      </c>
      <c r="R674" s="150">
        <v>0</v>
      </c>
      <c r="S674" s="120">
        <v>0</v>
      </c>
      <c r="T674" s="120">
        <v>0</v>
      </c>
      <c r="U674" s="120">
        <v>0</v>
      </c>
      <c r="V674" s="120">
        <v>0</v>
      </c>
      <c r="W674" s="120">
        <v>0</v>
      </c>
      <c r="X674" s="120">
        <v>0</v>
      </c>
      <c r="Y674" s="120">
        <v>0</v>
      </c>
      <c r="Z674" s="120">
        <v>0</v>
      </c>
      <c r="AA674" s="120">
        <v>0</v>
      </c>
      <c r="AB674" s="120">
        <v>0</v>
      </c>
      <c r="AC674" s="103">
        <f>ROUND(N674*2.14%,2)</f>
        <v>57479.55</v>
      </c>
      <c r="AD674" s="103">
        <v>150000</v>
      </c>
      <c r="AE674" s="120">
        <v>0</v>
      </c>
      <c r="AF674" s="93">
        <v>2025</v>
      </c>
      <c r="AG674" s="93">
        <v>2025</v>
      </c>
      <c r="AH674" s="93">
        <v>2025</v>
      </c>
      <c r="AI674" s="107"/>
      <c r="AJ674" s="107"/>
      <c r="AK674" s="107"/>
      <c r="AL674" s="107"/>
      <c r="AM674" s="108" t="s">
        <v>16956</v>
      </c>
      <c r="AN674" s="108" t="s">
        <v>16958</v>
      </c>
      <c r="AO674" s="108"/>
      <c r="AP674" s="108" t="s">
        <v>16962</v>
      </c>
      <c r="AQ674" s="108" t="s">
        <v>16969</v>
      </c>
      <c r="AR674" s="108"/>
      <c r="AS674" s="108"/>
      <c r="AT674" s="108"/>
      <c r="AU674" s="108"/>
      <c r="AV674" s="108"/>
      <c r="AW674" s="108"/>
      <c r="AX674" s="109"/>
      <c r="AY674" s="109"/>
      <c r="AZ674" s="108" t="s">
        <v>2968</v>
      </c>
      <c r="BA674" s="108"/>
      <c r="BB674" s="110"/>
      <c r="BC674" s="111"/>
      <c r="CH674" s="105">
        <f t="shared" si="232"/>
        <v>-1.7462298274040222E-10</v>
      </c>
    </row>
    <row r="675" spans="1:86" x14ac:dyDescent="0.3">
      <c r="A675" s="79">
        <v>1</v>
      </c>
      <c r="B675" s="112">
        <f>SUBTOTAL(9,$A$635:A675)</f>
        <v>40</v>
      </c>
      <c r="C675" s="118" t="s">
        <v>583</v>
      </c>
      <c r="D675" s="103">
        <f t="shared" si="250"/>
        <v>10733008.819999998</v>
      </c>
      <c r="E675" s="120">
        <v>0</v>
      </c>
      <c r="F675" s="120">
        <v>0</v>
      </c>
      <c r="G675" s="120">
        <v>0</v>
      </c>
      <c r="H675" s="120">
        <v>0</v>
      </c>
      <c r="I675" s="120">
        <v>0</v>
      </c>
      <c r="J675" s="120">
        <v>0</v>
      </c>
      <c r="K675" s="128">
        <v>0</v>
      </c>
      <c r="L675" s="120">
        <v>0</v>
      </c>
      <c r="M675" s="103">
        <v>991.5</v>
      </c>
      <c r="N675" s="103">
        <v>10331906.029999999</v>
      </c>
      <c r="O675" s="103">
        <v>0</v>
      </c>
      <c r="P675" s="150">
        <v>0</v>
      </c>
      <c r="Q675" s="103">
        <v>0</v>
      </c>
      <c r="R675" s="150">
        <v>0</v>
      </c>
      <c r="S675" s="120">
        <v>0</v>
      </c>
      <c r="T675" s="120">
        <v>0</v>
      </c>
      <c r="U675" s="120">
        <v>0</v>
      </c>
      <c r="V675" s="120">
        <v>0</v>
      </c>
      <c r="W675" s="120">
        <v>0</v>
      </c>
      <c r="X675" s="120">
        <v>0</v>
      </c>
      <c r="Y675" s="120">
        <v>0</v>
      </c>
      <c r="Z675" s="120">
        <v>0</v>
      </c>
      <c r="AA675" s="120">
        <v>0</v>
      </c>
      <c r="AB675" s="120">
        <v>0</v>
      </c>
      <c r="AC675" s="103">
        <f>ROUND(N675*2.14%,2)</f>
        <v>221102.79</v>
      </c>
      <c r="AD675" s="103">
        <v>180000</v>
      </c>
      <c r="AE675" s="120">
        <v>0</v>
      </c>
      <c r="AF675" s="93">
        <v>2025</v>
      </c>
      <c r="AG675" s="93">
        <v>2025</v>
      </c>
      <c r="AH675" s="93">
        <v>2025</v>
      </c>
      <c r="AI675" s="107"/>
      <c r="AJ675" s="107"/>
      <c r="AK675" s="107"/>
      <c r="AL675" s="107"/>
      <c r="AM675" s="108" t="s">
        <v>16957</v>
      </c>
      <c r="AN675" s="108" t="s">
        <v>16954</v>
      </c>
      <c r="AO675" s="108">
        <v>0</v>
      </c>
      <c r="AP675" s="108" t="s">
        <v>16967</v>
      </c>
      <c r="AQ675" s="108" t="s">
        <v>16971</v>
      </c>
      <c r="AR675" s="108">
        <v>0</v>
      </c>
      <c r="AS675" s="108"/>
      <c r="AT675" s="108"/>
      <c r="AU675" s="108"/>
      <c r="AV675" s="108"/>
      <c r="AW675" s="108" t="s">
        <v>930</v>
      </c>
      <c r="AX675" s="109">
        <v>917.3</v>
      </c>
      <c r="AY675" s="109">
        <v>991.5</v>
      </c>
      <c r="AZ675" s="108" t="s">
        <v>2968</v>
      </c>
      <c r="BA675" s="108" t="s">
        <v>17015</v>
      </c>
      <c r="BB675" s="110"/>
      <c r="BC675" s="111">
        <f>AY675-M675</f>
        <v>0</v>
      </c>
      <c r="BJ675" s="79" t="str">
        <f>VLOOKUP(C675,BM:BO,3,FALSE)</f>
        <v>708.200</v>
      </c>
      <c r="BM675" s="79" t="s">
        <v>756</v>
      </c>
      <c r="BN675" s="79" t="s">
        <v>3049</v>
      </c>
      <c r="BO675" s="79" t="s">
        <v>3898</v>
      </c>
      <c r="BU675" s="79" t="s">
        <v>756</v>
      </c>
      <c r="BV675" s="79" t="s">
        <v>3049</v>
      </c>
      <c r="BW675" s="79" t="s">
        <v>3898</v>
      </c>
      <c r="CH675" s="105">
        <f t="shared" ref="CH675:CH738" si="251">D675-E675-F675-G675-H675-I675-J675-L675-N675-P675-R675-T675-U675-V675-W675-X675-Y675-Z675-AA675-AB675-AC675-AD675-AE675</f>
        <v>-9.0221874415874481E-10</v>
      </c>
    </row>
    <row r="676" spans="1:86" x14ac:dyDescent="0.3">
      <c r="A676" s="79">
        <v>1</v>
      </c>
      <c r="B676" s="112">
        <f>SUBTOTAL(9,$A$635:A676)</f>
        <v>41</v>
      </c>
      <c r="C676" s="118" t="s">
        <v>584</v>
      </c>
      <c r="D676" s="103">
        <f t="shared" si="250"/>
        <v>7728346.1900000004</v>
      </c>
      <c r="E676" s="120">
        <v>0</v>
      </c>
      <c r="F676" s="120">
        <v>0</v>
      </c>
      <c r="G676" s="120">
        <v>0</v>
      </c>
      <c r="H676" s="120">
        <v>0</v>
      </c>
      <c r="I676" s="120">
        <v>0</v>
      </c>
      <c r="J676" s="120">
        <v>0</v>
      </c>
      <c r="K676" s="128">
        <v>0</v>
      </c>
      <c r="L676" s="120">
        <v>0</v>
      </c>
      <c r="M676" s="103">
        <v>750.82</v>
      </c>
      <c r="N676" s="103">
        <v>7390196</v>
      </c>
      <c r="O676" s="103">
        <v>0</v>
      </c>
      <c r="P676" s="150">
        <v>0</v>
      </c>
      <c r="Q676" s="103">
        <v>0</v>
      </c>
      <c r="R676" s="150">
        <v>0</v>
      </c>
      <c r="S676" s="120">
        <v>0</v>
      </c>
      <c r="T676" s="120">
        <v>0</v>
      </c>
      <c r="U676" s="120">
        <v>0</v>
      </c>
      <c r="V676" s="120">
        <v>0</v>
      </c>
      <c r="W676" s="120">
        <v>0</v>
      </c>
      <c r="X676" s="120">
        <v>0</v>
      </c>
      <c r="Y676" s="120">
        <v>0</v>
      </c>
      <c r="Z676" s="120">
        <v>0</v>
      </c>
      <c r="AA676" s="120">
        <v>0</v>
      </c>
      <c r="AB676" s="120">
        <v>0</v>
      </c>
      <c r="AC676" s="103">
        <f t="shared" ref="AC676:AC677" si="252">ROUND(N676*2.14%,2)</f>
        <v>158150.19</v>
      </c>
      <c r="AD676" s="103">
        <v>180000</v>
      </c>
      <c r="AE676" s="120">
        <v>0</v>
      </c>
      <c r="AF676" s="93">
        <v>2025</v>
      </c>
      <c r="AG676" s="93">
        <v>2025</v>
      </c>
      <c r="AH676" s="93">
        <v>2025</v>
      </c>
      <c r="AI676" s="107"/>
      <c r="AJ676" s="107"/>
      <c r="AK676" s="107"/>
      <c r="AL676" s="107"/>
      <c r="AM676" s="108" t="s">
        <v>16957</v>
      </c>
      <c r="AN676" s="108" t="s">
        <v>16968</v>
      </c>
      <c r="AO676" s="108">
        <v>0</v>
      </c>
      <c r="AP676" s="108" t="s">
        <v>16967</v>
      </c>
      <c r="AQ676" s="108" t="s">
        <v>16960</v>
      </c>
      <c r="AR676" s="108">
        <v>0</v>
      </c>
      <c r="AS676" s="108"/>
      <c r="AT676" s="108"/>
      <c r="AU676" s="108"/>
      <c r="AV676" s="108"/>
      <c r="AW676" s="108" t="s">
        <v>663</v>
      </c>
      <c r="AX676" s="109">
        <v>385.3</v>
      </c>
      <c r="AY676" s="109">
        <v>750.82</v>
      </c>
      <c r="AZ676" s="108" t="s">
        <v>2968</v>
      </c>
      <c r="BA676" s="108" t="s">
        <v>17015</v>
      </c>
      <c r="BB676" s="110"/>
      <c r="BC676" s="111">
        <f>AY676-M676</f>
        <v>0</v>
      </c>
      <c r="BJ676" s="79" t="str">
        <f>VLOOKUP(C676,BM:BO,3,FALSE)</f>
        <v>565.300</v>
      </c>
      <c r="BM676" s="79" t="s">
        <v>757</v>
      </c>
      <c r="BN676" s="79" t="s">
        <v>3049</v>
      </c>
      <c r="BO676" s="79" t="s">
        <v>3899</v>
      </c>
      <c r="BU676" s="79" t="s">
        <v>757</v>
      </c>
      <c r="BV676" s="79" t="s">
        <v>3049</v>
      </c>
      <c r="BW676" s="79" t="s">
        <v>3899</v>
      </c>
      <c r="CH676" s="105">
        <f t="shared" si="251"/>
        <v>4.0745362639427185E-10</v>
      </c>
    </row>
    <row r="677" spans="1:86" x14ac:dyDescent="0.3">
      <c r="A677" s="79">
        <v>1</v>
      </c>
      <c r="B677" s="112">
        <f>SUBTOTAL(9,$A$635:A677)</f>
        <v>42</v>
      </c>
      <c r="C677" s="118" t="s">
        <v>573</v>
      </c>
      <c r="D677" s="103">
        <f t="shared" si="250"/>
        <v>11453009.489999998</v>
      </c>
      <c r="E677" s="120">
        <v>0</v>
      </c>
      <c r="F677" s="120">
        <v>0</v>
      </c>
      <c r="G677" s="120">
        <v>0</v>
      </c>
      <c r="H677" s="120">
        <v>0</v>
      </c>
      <c r="I677" s="120">
        <v>0</v>
      </c>
      <c r="J677" s="120">
        <v>0</v>
      </c>
      <c r="K677" s="128">
        <v>0</v>
      </c>
      <c r="L677" s="120">
        <v>0</v>
      </c>
      <c r="M677" s="103">
        <v>1232</v>
      </c>
      <c r="N677" s="103">
        <v>11017240.539999999</v>
      </c>
      <c r="O677" s="103">
        <v>0</v>
      </c>
      <c r="P677" s="150">
        <v>0</v>
      </c>
      <c r="Q677" s="103">
        <v>0</v>
      </c>
      <c r="R677" s="150">
        <v>0</v>
      </c>
      <c r="S677" s="120">
        <v>0</v>
      </c>
      <c r="T677" s="120">
        <v>0</v>
      </c>
      <c r="U677" s="120">
        <v>0</v>
      </c>
      <c r="V677" s="120">
        <v>0</v>
      </c>
      <c r="W677" s="120">
        <v>0</v>
      </c>
      <c r="X677" s="120">
        <v>0</v>
      </c>
      <c r="Y677" s="120">
        <v>0</v>
      </c>
      <c r="Z677" s="120">
        <v>0</v>
      </c>
      <c r="AA677" s="120">
        <v>0</v>
      </c>
      <c r="AB677" s="120">
        <v>0</v>
      </c>
      <c r="AC677" s="103">
        <f t="shared" si="252"/>
        <v>235768.95</v>
      </c>
      <c r="AD677" s="120">
        <v>200000</v>
      </c>
      <c r="AE677" s="120">
        <v>0</v>
      </c>
      <c r="AF677" s="93">
        <v>2025</v>
      </c>
      <c r="AG677" s="93">
        <v>2025</v>
      </c>
      <c r="AH677" s="93">
        <v>2025</v>
      </c>
      <c r="AI677" s="107"/>
      <c r="AJ677" s="107"/>
      <c r="AK677" s="107"/>
      <c r="AL677" s="107"/>
      <c r="AM677" s="108" t="s">
        <v>16970</v>
      </c>
      <c r="AN677" s="108" t="s">
        <v>16959</v>
      </c>
      <c r="AO677" s="108"/>
      <c r="AP677" s="108" t="s">
        <v>16961</v>
      </c>
      <c r="AQ677" s="108" t="s">
        <v>16964</v>
      </c>
      <c r="AR677" s="108" t="s">
        <v>16967</v>
      </c>
      <c r="AS677" s="108"/>
      <c r="AT677" s="108"/>
      <c r="AU677" s="108"/>
      <c r="AV677" s="108"/>
      <c r="AW677" s="108"/>
      <c r="AX677" s="109"/>
      <c r="AY677" s="109"/>
      <c r="AZ677" s="108" t="s">
        <v>2968</v>
      </c>
      <c r="BA677" s="108"/>
      <c r="BB677" s="110"/>
      <c r="BC677" s="111"/>
      <c r="CH677" s="105">
        <f t="shared" si="251"/>
        <v>-7.5669959187507629E-10</v>
      </c>
    </row>
    <row r="678" spans="1:86" x14ac:dyDescent="0.3">
      <c r="A678" s="79">
        <v>1</v>
      </c>
      <c r="B678" s="112">
        <f>SUBTOTAL(9,$A$635:A678)</f>
        <v>43</v>
      </c>
      <c r="C678" s="118" t="s">
        <v>9826</v>
      </c>
      <c r="D678" s="103">
        <f t="shared" si="250"/>
        <v>2889007.66</v>
      </c>
      <c r="E678" s="120">
        <v>0</v>
      </c>
      <c r="F678" s="120">
        <v>0</v>
      </c>
      <c r="G678" s="120">
        <v>0</v>
      </c>
      <c r="H678" s="120">
        <v>0</v>
      </c>
      <c r="I678" s="120">
        <v>0</v>
      </c>
      <c r="J678" s="120">
        <v>0</v>
      </c>
      <c r="K678" s="128">
        <v>0</v>
      </c>
      <c r="L678" s="120">
        <v>0</v>
      </c>
      <c r="M678" s="103">
        <v>0</v>
      </c>
      <c r="N678" s="150">
        <v>0</v>
      </c>
      <c r="O678" s="103">
        <v>0</v>
      </c>
      <c r="P678" s="150">
        <v>0</v>
      </c>
      <c r="Q678" s="103">
        <v>421.7</v>
      </c>
      <c r="R678" s="103">
        <v>2681620.9700000002</v>
      </c>
      <c r="S678" s="120">
        <v>0</v>
      </c>
      <c r="T678" s="120">
        <v>0</v>
      </c>
      <c r="U678" s="120">
        <v>0</v>
      </c>
      <c r="V678" s="120">
        <v>0</v>
      </c>
      <c r="W678" s="120">
        <v>0</v>
      </c>
      <c r="X678" s="120">
        <v>0</v>
      </c>
      <c r="Y678" s="120">
        <v>0</v>
      </c>
      <c r="Z678" s="120">
        <v>0</v>
      </c>
      <c r="AA678" s="120">
        <v>0</v>
      </c>
      <c r="AB678" s="120">
        <v>0</v>
      </c>
      <c r="AC678" s="103">
        <f>ROUND(R678*2.14%,2)</f>
        <v>57386.69</v>
      </c>
      <c r="AD678" s="120">
        <v>150000</v>
      </c>
      <c r="AE678" s="120">
        <v>0</v>
      </c>
      <c r="AF678" s="93">
        <v>2025</v>
      </c>
      <c r="AG678" s="93">
        <v>2025</v>
      </c>
      <c r="AH678" s="93">
        <v>2025</v>
      </c>
      <c r="AI678" s="107"/>
      <c r="AJ678" s="107"/>
      <c r="AK678" s="107"/>
      <c r="AL678" s="107"/>
      <c r="AM678" s="108" t="s">
        <v>16965</v>
      </c>
      <c r="AN678" s="108" t="s">
        <v>16962</v>
      </c>
      <c r="AO678" s="108"/>
      <c r="AP678" s="108" t="s">
        <v>16956</v>
      </c>
      <c r="AQ678" s="108" t="s">
        <v>16975</v>
      </c>
      <c r="AR678" s="108"/>
      <c r="AS678" s="108"/>
      <c r="AT678" s="108"/>
      <c r="AU678" s="108"/>
      <c r="AV678" s="108"/>
      <c r="AW678" s="108"/>
      <c r="AX678" s="109"/>
      <c r="AY678" s="109"/>
      <c r="AZ678" s="108"/>
      <c r="BA678" s="108"/>
      <c r="BB678" s="110"/>
      <c r="BC678" s="111"/>
      <c r="CH678" s="105">
        <f t="shared" si="251"/>
        <v>-5.8207660913467407E-11</v>
      </c>
    </row>
    <row r="679" spans="1:86" x14ac:dyDescent="0.3">
      <c r="B679" s="106" t="s">
        <v>380</v>
      </c>
      <c r="C679" s="106"/>
      <c r="D679" s="102">
        <f>SUM(D680:D687)</f>
        <v>77095279.090000004</v>
      </c>
      <c r="E679" s="103">
        <f t="shared" ref="E679:AE679" si="253">SUM(E680:E687)</f>
        <v>0</v>
      </c>
      <c r="F679" s="103">
        <f t="shared" si="253"/>
        <v>0</v>
      </c>
      <c r="G679" s="103">
        <f t="shared" si="253"/>
        <v>0</v>
      </c>
      <c r="H679" s="103">
        <f t="shared" si="253"/>
        <v>0</v>
      </c>
      <c r="I679" s="103">
        <f t="shared" si="253"/>
        <v>0</v>
      </c>
      <c r="J679" s="103">
        <f t="shared" si="253"/>
        <v>0</v>
      </c>
      <c r="K679" s="104">
        <f t="shared" si="253"/>
        <v>2</v>
      </c>
      <c r="L679" s="103">
        <f t="shared" si="253"/>
        <v>4303035.04</v>
      </c>
      <c r="M679" s="103">
        <f t="shared" si="253"/>
        <v>8303</v>
      </c>
      <c r="N679" s="103">
        <f t="shared" si="253"/>
        <v>69669237.409999996</v>
      </c>
      <c r="O679" s="103">
        <f t="shared" si="253"/>
        <v>0</v>
      </c>
      <c r="P679" s="103">
        <f t="shared" si="253"/>
        <v>0</v>
      </c>
      <c r="Q679" s="103">
        <f t="shared" si="253"/>
        <v>0</v>
      </c>
      <c r="R679" s="103">
        <f t="shared" si="253"/>
        <v>0</v>
      </c>
      <c r="S679" s="103">
        <f t="shared" si="253"/>
        <v>0</v>
      </c>
      <c r="T679" s="103">
        <f t="shared" si="253"/>
        <v>0</v>
      </c>
      <c r="U679" s="103">
        <f t="shared" si="253"/>
        <v>0</v>
      </c>
      <c r="V679" s="103">
        <f t="shared" si="253"/>
        <v>0</v>
      </c>
      <c r="W679" s="103">
        <f t="shared" si="253"/>
        <v>0</v>
      </c>
      <c r="X679" s="103">
        <f t="shared" si="253"/>
        <v>0</v>
      </c>
      <c r="Y679" s="103">
        <f t="shared" si="253"/>
        <v>0</v>
      </c>
      <c r="Z679" s="103">
        <f t="shared" si="253"/>
        <v>0</v>
      </c>
      <c r="AA679" s="103">
        <f t="shared" si="253"/>
        <v>0</v>
      </c>
      <c r="AB679" s="103">
        <f t="shared" si="253"/>
        <v>0</v>
      </c>
      <c r="AC679" s="103">
        <f t="shared" si="253"/>
        <v>1583006.6400000001</v>
      </c>
      <c r="AD679" s="103">
        <f t="shared" si="253"/>
        <v>1540000</v>
      </c>
      <c r="AE679" s="103">
        <f t="shared" si="253"/>
        <v>0</v>
      </c>
      <c r="AF679" s="93" t="s">
        <v>17029</v>
      </c>
      <c r="AG679" s="93" t="s">
        <v>17029</v>
      </c>
      <c r="AH679" s="93" t="s">
        <v>17029</v>
      </c>
      <c r="AI679" s="107"/>
      <c r="AJ679" s="107"/>
      <c r="AK679" s="107"/>
      <c r="AL679" s="107"/>
      <c r="AM679" s="108"/>
      <c r="AN679" s="108"/>
      <c r="AO679" s="108"/>
      <c r="AP679" s="108"/>
      <c r="AQ679" s="108"/>
      <c r="AR679" s="108"/>
      <c r="AS679" s="108"/>
      <c r="AT679" s="108"/>
      <c r="AU679" s="108"/>
      <c r="AV679" s="108"/>
      <c r="AW679" s="108"/>
      <c r="AX679" s="109"/>
      <c r="AY679" s="109"/>
      <c r="AZ679" s="108"/>
      <c r="BA679" s="108"/>
      <c r="BB679" s="110"/>
      <c r="BC679" s="111">
        <f t="shared" ref="BC679:BC686" si="254">AY679-M679</f>
        <v>-8303</v>
      </c>
      <c r="BJ679" s="79" t="e">
        <f>VLOOKUP(C679,BM:BO,3,FALSE)</f>
        <v>#N/A</v>
      </c>
      <c r="BM679" s="79" t="s">
        <v>3659</v>
      </c>
      <c r="BN679" s="79" t="s">
        <v>659</v>
      </c>
      <c r="BO679" s="79" t="s">
        <v>3394</v>
      </c>
      <c r="BU679" s="79" t="s">
        <v>3659</v>
      </c>
      <c r="BV679" s="79" t="s">
        <v>659</v>
      </c>
      <c r="BW679" s="79" t="s">
        <v>3394</v>
      </c>
      <c r="CH679" s="105">
        <f t="shared" si="251"/>
        <v>4.6566128730773926E-10</v>
      </c>
    </row>
    <row r="680" spans="1:86" x14ac:dyDescent="0.3">
      <c r="A680" s="79">
        <v>1</v>
      </c>
      <c r="B680" s="112">
        <f>SUBTOTAL(9,$A$635:A680)</f>
        <v>44</v>
      </c>
      <c r="C680" s="106" t="s">
        <v>11336</v>
      </c>
      <c r="D680" s="103">
        <f t="shared" ref="D680:D687" si="255">E680+F680+G680+H680+I680+J680+L680+N680+P680+R680+T680+U680+V680+W680+X680+Y680+Z680+AA680+AB680+AC680+AD680+AE680</f>
        <v>2377560</v>
      </c>
      <c r="E680" s="120">
        <v>0</v>
      </c>
      <c r="F680" s="120">
        <v>0</v>
      </c>
      <c r="G680" s="120">
        <v>0</v>
      </c>
      <c r="H680" s="120">
        <v>0</v>
      </c>
      <c r="I680" s="120">
        <v>0</v>
      </c>
      <c r="J680" s="120">
        <v>0</v>
      </c>
      <c r="K680" s="128">
        <v>1</v>
      </c>
      <c r="L680" s="103">
        <v>2151517.52</v>
      </c>
      <c r="M680" s="143">
        <v>0</v>
      </c>
      <c r="N680" s="143">
        <v>0</v>
      </c>
      <c r="O680" s="120">
        <v>0</v>
      </c>
      <c r="P680" s="120">
        <v>0</v>
      </c>
      <c r="Q680" s="120">
        <v>0</v>
      </c>
      <c r="R680" s="120">
        <v>0</v>
      </c>
      <c r="S680" s="120">
        <v>0</v>
      </c>
      <c r="T680" s="120">
        <v>0</v>
      </c>
      <c r="U680" s="120">
        <v>0</v>
      </c>
      <c r="V680" s="120">
        <v>0</v>
      </c>
      <c r="W680" s="120">
        <v>0</v>
      </c>
      <c r="X680" s="120">
        <v>0</v>
      </c>
      <c r="Y680" s="120">
        <v>0</v>
      </c>
      <c r="Z680" s="120">
        <v>0</v>
      </c>
      <c r="AA680" s="120">
        <v>0</v>
      </c>
      <c r="AB680" s="120">
        <v>0</v>
      </c>
      <c r="AC680" s="103">
        <f>ROUND(L680*2.14%,2)+0.01</f>
        <v>46042.48</v>
      </c>
      <c r="AD680" s="103">
        <v>180000</v>
      </c>
      <c r="AE680" s="120">
        <v>0</v>
      </c>
      <c r="AF680" s="93">
        <v>2025</v>
      </c>
      <c r="AG680" s="93">
        <v>2025</v>
      </c>
      <c r="AH680" s="93">
        <v>2025</v>
      </c>
      <c r="AI680" s="107"/>
      <c r="AJ680" s="107"/>
      <c r="AK680" s="107"/>
      <c r="AL680" s="107"/>
      <c r="AM680" s="108">
        <v>2017</v>
      </c>
      <c r="AN680" s="108">
        <v>2018</v>
      </c>
      <c r="AO680" s="108" t="s">
        <v>16972</v>
      </c>
      <c r="AP680" s="108">
        <v>2020</v>
      </c>
      <c r="AQ680" s="108" t="s">
        <v>16967</v>
      </c>
      <c r="AR680" s="108" t="s">
        <v>16967</v>
      </c>
      <c r="AS680" s="108"/>
      <c r="AT680" s="108" t="s">
        <v>17028</v>
      </c>
      <c r="AU680" s="108"/>
      <c r="AV680" s="108"/>
      <c r="AW680" s="108"/>
      <c r="AX680" s="109"/>
      <c r="AY680" s="109"/>
      <c r="AZ680" s="108" t="s">
        <v>2993</v>
      </c>
      <c r="BA680" s="108"/>
      <c r="BB680" s="110"/>
      <c r="BC680" s="111">
        <f t="shared" si="254"/>
        <v>0</v>
      </c>
      <c r="CH680" s="105">
        <f t="shared" si="251"/>
        <v>-2.9103830456733704E-11</v>
      </c>
    </row>
    <row r="681" spans="1:86" x14ac:dyDescent="0.3">
      <c r="A681" s="79">
        <v>1</v>
      </c>
      <c r="B681" s="112">
        <f>SUBTOTAL(9,$A$635:A681)</f>
        <v>45</v>
      </c>
      <c r="C681" s="118" t="s">
        <v>448</v>
      </c>
      <c r="D681" s="103">
        <f t="shared" si="255"/>
        <v>10682613.92</v>
      </c>
      <c r="E681" s="120">
        <v>0</v>
      </c>
      <c r="F681" s="120">
        <v>0</v>
      </c>
      <c r="G681" s="120">
        <v>0</v>
      </c>
      <c r="H681" s="120">
        <v>0</v>
      </c>
      <c r="I681" s="120">
        <v>0</v>
      </c>
      <c r="J681" s="120">
        <v>0</v>
      </c>
      <c r="K681" s="128">
        <v>0</v>
      </c>
      <c r="L681" s="120">
        <v>0</v>
      </c>
      <c r="M681" s="103">
        <v>1198</v>
      </c>
      <c r="N681" s="103">
        <v>10262986.02</v>
      </c>
      <c r="O681" s="120">
        <v>0</v>
      </c>
      <c r="P681" s="120">
        <v>0</v>
      </c>
      <c r="Q681" s="120">
        <v>0</v>
      </c>
      <c r="R681" s="120">
        <v>0</v>
      </c>
      <c r="S681" s="120">
        <v>0</v>
      </c>
      <c r="T681" s="120">
        <v>0</v>
      </c>
      <c r="U681" s="120">
        <v>0</v>
      </c>
      <c r="V681" s="120">
        <v>0</v>
      </c>
      <c r="W681" s="120">
        <v>0</v>
      </c>
      <c r="X681" s="120">
        <v>0</v>
      </c>
      <c r="Y681" s="120">
        <v>0</v>
      </c>
      <c r="Z681" s="120">
        <v>0</v>
      </c>
      <c r="AA681" s="120">
        <v>0</v>
      </c>
      <c r="AB681" s="120">
        <v>0</v>
      </c>
      <c r="AC681" s="103">
        <f t="shared" ref="AC681:AC686" si="256">ROUND(N681*2.14%,2)</f>
        <v>219627.9</v>
      </c>
      <c r="AD681" s="120">
        <v>200000</v>
      </c>
      <c r="AE681" s="120">
        <v>0</v>
      </c>
      <c r="AF681" s="93">
        <v>2025</v>
      </c>
      <c r="AG681" s="93">
        <v>2025</v>
      </c>
      <c r="AH681" s="93">
        <v>2025</v>
      </c>
      <c r="AI681" s="107"/>
      <c r="AJ681" s="107"/>
      <c r="AK681" s="107"/>
      <c r="AL681" s="107"/>
      <c r="AM681" s="108" t="s">
        <v>16957</v>
      </c>
      <c r="AN681" s="108" t="s">
        <v>16959</v>
      </c>
      <c r="AO681" s="108">
        <v>0</v>
      </c>
      <c r="AP681" s="108" t="s">
        <v>16967</v>
      </c>
      <c r="AQ681" s="108" t="s">
        <v>16955</v>
      </c>
      <c r="AR681" s="108" t="s">
        <v>16967</v>
      </c>
      <c r="AS681" s="108"/>
      <c r="AT681" s="108"/>
      <c r="AU681" s="108"/>
      <c r="AV681" s="108"/>
      <c r="AW681" s="108" t="s">
        <v>925</v>
      </c>
      <c r="AX681" s="109">
        <v>7737.4</v>
      </c>
      <c r="AY681" s="109">
        <v>1198.2</v>
      </c>
      <c r="AZ681" s="108" t="s">
        <v>2993</v>
      </c>
      <c r="BA681" s="108" t="s">
        <v>17015</v>
      </c>
      <c r="BB681" s="110"/>
      <c r="BC681" s="111">
        <f t="shared" si="254"/>
        <v>0.20000000000004547</v>
      </c>
      <c r="BJ681" s="79" t="str">
        <f>VLOOKUP(C681,BM:BO,3,FALSE)</f>
        <v>1535.000</v>
      </c>
      <c r="BM681" s="79" t="s">
        <v>3660</v>
      </c>
      <c r="BN681" s="79" t="s">
        <v>2985</v>
      </c>
      <c r="BO681" s="79" t="s">
        <v>3661</v>
      </c>
      <c r="BU681" s="79" t="s">
        <v>3660</v>
      </c>
      <c r="BV681" s="79" t="s">
        <v>2985</v>
      </c>
      <c r="BW681" s="79" t="s">
        <v>3661</v>
      </c>
      <c r="CH681" s="105">
        <f t="shared" si="251"/>
        <v>3.7834979593753815E-10</v>
      </c>
    </row>
    <row r="682" spans="1:86" x14ac:dyDescent="0.3">
      <c r="A682" s="79">
        <v>1</v>
      </c>
      <c r="B682" s="112">
        <f>SUBTOTAL(9,$A$635:A682)</f>
        <v>46</v>
      </c>
      <c r="C682" s="118" t="s">
        <v>449</v>
      </c>
      <c r="D682" s="103">
        <f t="shared" si="255"/>
        <v>22533360.080000002</v>
      </c>
      <c r="E682" s="120">
        <v>0</v>
      </c>
      <c r="F682" s="120">
        <v>0</v>
      </c>
      <c r="G682" s="120">
        <v>0</v>
      </c>
      <c r="H682" s="120">
        <v>0</v>
      </c>
      <c r="I682" s="120">
        <v>0</v>
      </c>
      <c r="J682" s="120">
        <v>0</v>
      </c>
      <c r="K682" s="128">
        <v>0</v>
      </c>
      <c r="L682" s="120">
        <v>0</v>
      </c>
      <c r="M682" s="103">
        <v>2527</v>
      </c>
      <c r="N682" s="103">
        <v>21865439.670000002</v>
      </c>
      <c r="O682" s="120">
        <v>0</v>
      </c>
      <c r="P682" s="120">
        <v>0</v>
      </c>
      <c r="Q682" s="120">
        <v>0</v>
      </c>
      <c r="R682" s="120">
        <v>0</v>
      </c>
      <c r="S682" s="120">
        <v>0</v>
      </c>
      <c r="T682" s="120">
        <v>0</v>
      </c>
      <c r="U682" s="120">
        <v>0</v>
      </c>
      <c r="V682" s="120">
        <v>0</v>
      </c>
      <c r="W682" s="120">
        <v>0</v>
      </c>
      <c r="X682" s="120">
        <v>0</v>
      </c>
      <c r="Y682" s="120">
        <v>0</v>
      </c>
      <c r="Z682" s="120">
        <v>0</v>
      </c>
      <c r="AA682" s="120">
        <v>0</v>
      </c>
      <c r="AB682" s="120">
        <v>0</v>
      </c>
      <c r="AC682" s="103">
        <f t="shared" si="256"/>
        <v>467920.41</v>
      </c>
      <c r="AD682" s="120">
        <v>200000</v>
      </c>
      <c r="AE682" s="120">
        <v>0</v>
      </c>
      <c r="AF682" s="93">
        <v>2025</v>
      </c>
      <c r="AG682" s="93">
        <v>2025</v>
      </c>
      <c r="AH682" s="93">
        <v>2025</v>
      </c>
      <c r="AI682" s="107"/>
      <c r="AJ682" s="107"/>
      <c r="AK682" s="107"/>
      <c r="AL682" s="107"/>
      <c r="AM682" s="108" t="s">
        <v>16963</v>
      </c>
      <c r="AN682" s="108" t="s">
        <v>16954</v>
      </c>
      <c r="AO682" s="108">
        <v>0</v>
      </c>
      <c r="AP682" s="108" t="s">
        <v>16974</v>
      </c>
      <c r="AQ682" s="108" t="s">
        <v>16975</v>
      </c>
      <c r="AR682" s="108" t="s">
        <v>16967</v>
      </c>
      <c r="AS682" s="108"/>
      <c r="AT682" s="108"/>
      <c r="AU682" s="108"/>
      <c r="AV682" s="108"/>
      <c r="AW682" s="108" t="s">
        <v>782</v>
      </c>
      <c r="AX682" s="109">
        <v>6247.2</v>
      </c>
      <c r="AY682" s="109">
        <v>2527</v>
      </c>
      <c r="AZ682" s="108" t="s">
        <v>2968</v>
      </c>
      <c r="BA682" s="108" t="s">
        <v>17015</v>
      </c>
      <c r="BB682" s="110"/>
      <c r="BC682" s="111">
        <f t="shared" si="254"/>
        <v>0</v>
      </c>
      <c r="BJ682" s="79" t="str">
        <f>VLOOKUP(C682,BM:BO,3,FALSE)</f>
        <v>1615.100</v>
      </c>
      <c r="BM682" s="79" t="s">
        <v>3662</v>
      </c>
      <c r="BN682" s="79" t="s">
        <v>16992</v>
      </c>
      <c r="BO682" s="79" t="s">
        <v>772</v>
      </c>
      <c r="BU682" s="79" t="s">
        <v>3662</v>
      </c>
      <c r="BV682" s="79" t="s">
        <v>16992</v>
      </c>
      <c r="BW682" s="79" t="s">
        <v>772</v>
      </c>
      <c r="CH682" s="105">
        <f t="shared" si="251"/>
        <v>1.7462298274040222E-10</v>
      </c>
    </row>
    <row r="683" spans="1:86" x14ac:dyDescent="0.3">
      <c r="A683" s="79">
        <v>1</v>
      </c>
      <c r="B683" s="112">
        <f>SUBTOTAL(9,$A$635:A683)</f>
        <v>47</v>
      </c>
      <c r="C683" s="118" t="s">
        <v>11478</v>
      </c>
      <c r="D683" s="103">
        <f t="shared" si="255"/>
        <v>4718336</v>
      </c>
      <c r="E683" s="120">
        <v>0</v>
      </c>
      <c r="F683" s="120">
        <v>0</v>
      </c>
      <c r="G683" s="120">
        <v>0</v>
      </c>
      <c r="H683" s="120">
        <v>0</v>
      </c>
      <c r="I683" s="120">
        <v>0</v>
      </c>
      <c r="J683" s="120">
        <v>0</v>
      </c>
      <c r="K683" s="128">
        <v>0</v>
      </c>
      <c r="L683" s="120">
        <v>0</v>
      </c>
      <c r="M683" s="103">
        <v>560</v>
      </c>
      <c r="N683" s="103">
        <v>4443250.4400000004</v>
      </c>
      <c r="O683" s="120">
        <v>0</v>
      </c>
      <c r="P683" s="120">
        <v>0</v>
      </c>
      <c r="Q683" s="120">
        <v>0</v>
      </c>
      <c r="R683" s="120">
        <v>0</v>
      </c>
      <c r="S683" s="120">
        <v>0</v>
      </c>
      <c r="T683" s="120">
        <v>0</v>
      </c>
      <c r="U683" s="120">
        <v>0</v>
      </c>
      <c r="V683" s="120">
        <v>0</v>
      </c>
      <c r="W683" s="120">
        <v>0</v>
      </c>
      <c r="X683" s="120">
        <v>0</v>
      </c>
      <c r="Y683" s="120">
        <v>0</v>
      </c>
      <c r="Z683" s="120">
        <v>0</v>
      </c>
      <c r="AA683" s="120">
        <v>0</v>
      </c>
      <c r="AB683" s="120">
        <v>0</v>
      </c>
      <c r="AC683" s="103">
        <f t="shared" si="256"/>
        <v>95085.56</v>
      </c>
      <c r="AD683" s="103">
        <v>180000</v>
      </c>
      <c r="AE683" s="120">
        <v>0</v>
      </c>
      <c r="AF683" s="93">
        <v>2025</v>
      </c>
      <c r="AG683" s="93">
        <v>2025</v>
      </c>
      <c r="AH683" s="93">
        <v>2025</v>
      </c>
      <c r="AI683" s="107"/>
      <c r="AJ683" s="107"/>
      <c r="AK683" s="107"/>
      <c r="AL683" s="107"/>
      <c r="AM683" s="108" t="s">
        <v>16956</v>
      </c>
      <c r="AN683" s="108" t="s">
        <v>16968</v>
      </c>
      <c r="AO683" s="108"/>
      <c r="AP683" s="108" t="s">
        <v>16958</v>
      </c>
      <c r="AQ683" s="108" t="s">
        <v>16969</v>
      </c>
      <c r="AR683" s="108"/>
      <c r="AS683" s="108"/>
      <c r="AT683" s="108"/>
      <c r="AU683" s="108"/>
      <c r="AV683" s="108"/>
      <c r="AW683" s="108">
        <v>1959</v>
      </c>
      <c r="AX683" s="109">
        <v>305.39999999999998</v>
      </c>
      <c r="AY683" s="109">
        <v>560</v>
      </c>
      <c r="AZ683" s="108" t="s">
        <v>2968</v>
      </c>
      <c r="BA683" s="108" t="s">
        <v>17015</v>
      </c>
      <c r="BB683" s="110"/>
      <c r="BC683" s="111">
        <f t="shared" si="254"/>
        <v>0</v>
      </c>
      <c r="CH683" s="105">
        <f t="shared" si="251"/>
        <v>-4.0745362639427185E-10</v>
      </c>
    </row>
    <row r="684" spans="1:86" x14ac:dyDescent="0.3">
      <c r="A684" s="79">
        <v>1</v>
      </c>
      <c r="B684" s="112">
        <f>SUBTOTAL(9,$A$635:A684)</f>
        <v>48</v>
      </c>
      <c r="C684" s="118" t="s">
        <v>450</v>
      </c>
      <c r="D684" s="103">
        <f t="shared" si="255"/>
        <v>10376037.890000001</v>
      </c>
      <c r="E684" s="120">
        <v>0</v>
      </c>
      <c r="F684" s="120">
        <v>0</v>
      </c>
      <c r="G684" s="120">
        <v>0</v>
      </c>
      <c r="H684" s="120">
        <v>0</v>
      </c>
      <c r="I684" s="120">
        <v>0</v>
      </c>
      <c r="J684" s="120">
        <v>0</v>
      </c>
      <c r="K684" s="128">
        <v>0</v>
      </c>
      <c r="L684" s="120">
        <v>0</v>
      </c>
      <c r="M684" s="103">
        <v>1166</v>
      </c>
      <c r="N684" s="103">
        <v>9962833.2599999998</v>
      </c>
      <c r="O684" s="120">
        <v>0</v>
      </c>
      <c r="P684" s="120">
        <v>0</v>
      </c>
      <c r="Q684" s="120">
        <v>0</v>
      </c>
      <c r="R684" s="120">
        <v>0</v>
      </c>
      <c r="S684" s="120">
        <v>0</v>
      </c>
      <c r="T684" s="120">
        <v>0</v>
      </c>
      <c r="U684" s="120">
        <v>0</v>
      </c>
      <c r="V684" s="120">
        <v>0</v>
      </c>
      <c r="W684" s="120">
        <v>0</v>
      </c>
      <c r="X684" s="120">
        <v>0</v>
      </c>
      <c r="Y684" s="120">
        <v>0</v>
      </c>
      <c r="Z684" s="120">
        <v>0</v>
      </c>
      <c r="AA684" s="120">
        <v>0</v>
      </c>
      <c r="AB684" s="120">
        <v>0</v>
      </c>
      <c r="AC684" s="103">
        <f t="shared" si="256"/>
        <v>213204.63</v>
      </c>
      <c r="AD684" s="120">
        <v>200000</v>
      </c>
      <c r="AE684" s="120">
        <v>0</v>
      </c>
      <c r="AF684" s="93">
        <v>2025</v>
      </c>
      <c r="AG684" s="93">
        <v>2025</v>
      </c>
      <c r="AH684" s="93">
        <v>2025</v>
      </c>
      <c r="AI684" s="107"/>
      <c r="AJ684" s="107"/>
      <c r="AK684" s="107"/>
      <c r="AL684" s="107"/>
      <c r="AM684" s="108" t="s">
        <v>16963</v>
      </c>
      <c r="AN684" s="108" t="s">
        <v>16965</v>
      </c>
      <c r="AO684" s="108">
        <v>0</v>
      </c>
      <c r="AP684" s="108" t="s">
        <v>16974</v>
      </c>
      <c r="AQ684" s="108" t="s">
        <v>16975</v>
      </c>
      <c r="AR684" s="108" t="s">
        <v>16967</v>
      </c>
      <c r="AS684" s="108"/>
      <c r="AT684" s="108"/>
      <c r="AU684" s="108"/>
      <c r="AV684" s="108"/>
      <c r="AW684" s="108" t="s">
        <v>843</v>
      </c>
      <c r="AX684" s="109">
        <v>3635.2</v>
      </c>
      <c r="AY684" s="109">
        <v>1160</v>
      </c>
      <c r="AZ684" s="108" t="s">
        <v>2968</v>
      </c>
      <c r="BA684" s="108" t="s">
        <v>17015</v>
      </c>
      <c r="BB684" s="110"/>
      <c r="BC684" s="111">
        <f t="shared" si="254"/>
        <v>-6</v>
      </c>
      <c r="BJ684" s="79" t="str">
        <f>VLOOKUP(C684,BM:BO,3,FALSE)</f>
        <v>962.000</v>
      </c>
      <c r="BM684" s="79" t="s">
        <v>3663</v>
      </c>
      <c r="BN684" s="79" t="s">
        <v>3256</v>
      </c>
      <c r="BO684" s="79" t="s">
        <v>3665</v>
      </c>
      <c r="BU684" s="79" t="s">
        <v>3663</v>
      </c>
      <c r="BV684" s="79" t="s">
        <v>3256</v>
      </c>
      <c r="BW684" s="79" t="s">
        <v>3665</v>
      </c>
      <c r="CH684" s="105">
        <f t="shared" si="251"/>
        <v>8.149072527885437E-10</v>
      </c>
    </row>
    <row r="685" spans="1:86" x14ac:dyDescent="0.3">
      <c r="A685" s="79">
        <v>1</v>
      </c>
      <c r="B685" s="112">
        <f>SUBTOTAL(9,$A$635:A685)</f>
        <v>49</v>
      </c>
      <c r="C685" s="118" t="s">
        <v>451</v>
      </c>
      <c r="D685" s="103">
        <f t="shared" si="255"/>
        <v>14492032</v>
      </c>
      <c r="E685" s="120">
        <v>0</v>
      </c>
      <c r="F685" s="120">
        <v>0</v>
      </c>
      <c r="G685" s="120">
        <v>0</v>
      </c>
      <c r="H685" s="120">
        <v>0</v>
      </c>
      <c r="I685" s="120">
        <v>0</v>
      </c>
      <c r="J685" s="120">
        <v>0</v>
      </c>
      <c r="K685" s="128">
        <v>0</v>
      </c>
      <c r="L685" s="120">
        <v>0</v>
      </c>
      <c r="M685" s="103">
        <v>1720</v>
      </c>
      <c r="N685" s="103">
        <v>13992590.560000001</v>
      </c>
      <c r="O685" s="120">
        <v>0</v>
      </c>
      <c r="P685" s="120">
        <v>0</v>
      </c>
      <c r="Q685" s="120">
        <v>0</v>
      </c>
      <c r="R685" s="120">
        <v>0</v>
      </c>
      <c r="S685" s="120">
        <v>0</v>
      </c>
      <c r="T685" s="120">
        <v>0</v>
      </c>
      <c r="U685" s="120">
        <v>0</v>
      </c>
      <c r="V685" s="120">
        <v>0</v>
      </c>
      <c r="W685" s="120">
        <v>0</v>
      </c>
      <c r="X685" s="120">
        <v>0</v>
      </c>
      <c r="Y685" s="120">
        <v>0</v>
      </c>
      <c r="Z685" s="120">
        <v>0</v>
      </c>
      <c r="AA685" s="120">
        <v>0</v>
      </c>
      <c r="AB685" s="120">
        <v>0</v>
      </c>
      <c r="AC685" s="103">
        <f t="shared" si="256"/>
        <v>299441.44</v>
      </c>
      <c r="AD685" s="120">
        <v>200000</v>
      </c>
      <c r="AE685" s="120">
        <v>0</v>
      </c>
      <c r="AF685" s="93">
        <v>2025</v>
      </c>
      <c r="AG685" s="93">
        <v>2025</v>
      </c>
      <c r="AH685" s="93">
        <v>2025</v>
      </c>
      <c r="AI685" s="107"/>
      <c r="AJ685" s="107"/>
      <c r="AK685" s="107"/>
      <c r="AL685" s="107"/>
      <c r="AM685" s="108" t="s">
        <v>16963</v>
      </c>
      <c r="AN685" s="108" t="s">
        <v>16973</v>
      </c>
      <c r="AO685" s="108">
        <v>0</v>
      </c>
      <c r="AP685" s="108" t="s">
        <v>16974</v>
      </c>
      <c r="AQ685" s="108" t="s">
        <v>16975</v>
      </c>
      <c r="AR685" s="108" t="s">
        <v>16967</v>
      </c>
      <c r="AS685" s="108"/>
      <c r="AT685" s="108"/>
      <c r="AU685" s="108"/>
      <c r="AV685" s="108"/>
      <c r="AW685" s="108" t="s">
        <v>665</v>
      </c>
      <c r="AX685" s="109">
        <v>5101.55</v>
      </c>
      <c r="AY685" s="109">
        <v>1727</v>
      </c>
      <c r="AZ685" s="108" t="s">
        <v>2968</v>
      </c>
      <c r="BA685" s="108" t="s">
        <v>17015</v>
      </c>
      <c r="BB685" s="110"/>
      <c r="BC685" s="111">
        <f t="shared" si="254"/>
        <v>7</v>
      </c>
      <c r="BJ685" s="79" t="str">
        <f>VLOOKUP(C685,BM:BO,3,FALSE)</f>
        <v>1328.900</v>
      </c>
      <c r="BM685" s="79" t="s">
        <v>519</v>
      </c>
      <c r="BN685" s="79" t="s">
        <v>717</v>
      </c>
      <c r="BO685" s="79" t="s">
        <v>3407</v>
      </c>
      <c r="BU685" s="79" t="s">
        <v>519</v>
      </c>
      <c r="BV685" s="79" t="s">
        <v>717</v>
      </c>
      <c r="BW685" s="79" t="s">
        <v>3407</v>
      </c>
      <c r="CH685" s="105">
        <f t="shared" si="251"/>
        <v>-5.2386894822120667E-10</v>
      </c>
    </row>
    <row r="686" spans="1:86" x14ac:dyDescent="0.3">
      <c r="A686" s="79">
        <v>1</v>
      </c>
      <c r="B686" s="112">
        <f>SUBTOTAL(9,$A$635:A686)</f>
        <v>50</v>
      </c>
      <c r="C686" s="118" t="s">
        <v>453</v>
      </c>
      <c r="D686" s="103">
        <f t="shared" si="255"/>
        <v>9537779.2000000011</v>
      </c>
      <c r="E686" s="120">
        <v>0</v>
      </c>
      <c r="F686" s="120">
        <v>0</v>
      </c>
      <c r="G686" s="120">
        <v>0</v>
      </c>
      <c r="H686" s="120">
        <v>0</v>
      </c>
      <c r="I686" s="120">
        <v>0</v>
      </c>
      <c r="J686" s="120">
        <v>0</v>
      </c>
      <c r="K686" s="128">
        <v>0</v>
      </c>
      <c r="L686" s="120">
        <v>0</v>
      </c>
      <c r="M686" s="103">
        <v>1132</v>
      </c>
      <c r="N686" s="103">
        <v>9142137.4600000009</v>
      </c>
      <c r="O686" s="120">
        <v>0</v>
      </c>
      <c r="P686" s="120">
        <v>0</v>
      </c>
      <c r="Q686" s="120">
        <v>0</v>
      </c>
      <c r="R686" s="120">
        <v>0</v>
      </c>
      <c r="S686" s="120">
        <v>0</v>
      </c>
      <c r="T686" s="120">
        <v>0</v>
      </c>
      <c r="U686" s="120">
        <v>0</v>
      </c>
      <c r="V686" s="120">
        <v>0</v>
      </c>
      <c r="W686" s="120">
        <v>0</v>
      </c>
      <c r="X686" s="120">
        <v>0</v>
      </c>
      <c r="Y686" s="120">
        <v>0</v>
      </c>
      <c r="Z686" s="120">
        <v>0</v>
      </c>
      <c r="AA686" s="120">
        <v>0</v>
      </c>
      <c r="AB686" s="120">
        <v>0</v>
      </c>
      <c r="AC686" s="103">
        <f t="shared" si="256"/>
        <v>195641.74</v>
      </c>
      <c r="AD686" s="120">
        <v>200000</v>
      </c>
      <c r="AE686" s="120">
        <v>0</v>
      </c>
      <c r="AF686" s="93">
        <v>2025</v>
      </c>
      <c r="AG686" s="93">
        <v>2025</v>
      </c>
      <c r="AH686" s="93">
        <v>2025</v>
      </c>
      <c r="AI686" s="107"/>
      <c r="AJ686" s="107"/>
      <c r="AK686" s="107"/>
      <c r="AL686" s="107"/>
      <c r="AM686" s="108" t="s">
        <v>16963</v>
      </c>
      <c r="AN686" s="108" t="s">
        <v>16954</v>
      </c>
      <c r="AO686" s="108">
        <v>0</v>
      </c>
      <c r="AP686" s="108" t="s">
        <v>16974</v>
      </c>
      <c r="AQ686" s="108" t="s">
        <v>16975</v>
      </c>
      <c r="AR686" s="108" t="s">
        <v>16967</v>
      </c>
      <c r="AS686" s="108"/>
      <c r="AT686" s="108"/>
      <c r="AU686" s="108"/>
      <c r="AV686" s="108"/>
      <c r="AW686" s="108" t="s">
        <v>843</v>
      </c>
      <c r="AX686" s="109">
        <v>4146.6000000000004</v>
      </c>
      <c r="AY686" s="109">
        <v>1132</v>
      </c>
      <c r="AZ686" s="108" t="s">
        <v>2968</v>
      </c>
      <c r="BA686" s="108" t="s">
        <v>17015</v>
      </c>
      <c r="BB686" s="110"/>
      <c r="BC686" s="111">
        <f t="shared" si="254"/>
        <v>0</v>
      </c>
      <c r="BJ686" s="79" t="str">
        <f>VLOOKUP(C686,BM:BO,3,FALSE)</f>
        <v>нет данных</v>
      </c>
      <c r="BM686" s="79" t="s">
        <v>3667</v>
      </c>
      <c r="BN686" s="79" t="s">
        <v>2985</v>
      </c>
      <c r="BO686" s="79" t="s">
        <v>2985</v>
      </c>
      <c r="BU686" s="79" t="s">
        <v>3667</v>
      </c>
      <c r="BV686" s="79" t="s">
        <v>2985</v>
      </c>
      <c r="BW686" s="79" t="s">
        <v>2985</v>
      </c>
      <c r="CH686" s="105">
        <f t="shared" si="251"/>
        <v>2.3283064365386963E-10</v>
      </c>
    </row>
    <row r="687" spans="1:86" x14ac:dyDescent="0.3">
      <c r="A687" s="79">
        <v>1</v>
      </c>
      <c r="B687" s="112">
        <f>SUBTOTAL(9,$A$635:A687)</f>
        <v>51</v>
      </c>
      <c r="C687" s="118" t="s">
        <v>419</v>
      </c>
      <c r="D687" s="103">
        <f t="shared" si="255"/>
        <v>2377560</v>
      </c>
      <c r="E687" s="120">
        <v>0</v>
      </c>
      <c r="F687" s="120">
        <v>0</v>
      </c>
      <c r="G687" s="120">
        <v>0</v>
      </c>
      <c r="H687" s="120">
        <v>0</v>
      </c>
      <c r="I687" s="120">
        <v>0</v>
      </c>
      <c r="J687" s="120">
        <v>0</v>
      </c>
      <c r="K687" s="154">
        <v>1</v>
      </c>
      <c r="L687" s="103">
        <v>2151517.52</v>
      </c>
      <c r="M687" s="103">
        <v>0</v>
      </c>
      <c r="N687" s="150">
        <v>0</v>
      </c>
      <c r="O687" s="120">
        <v>0</v>
      </c>
      <c r="P687" s="120">
        <v>0</v>
      </c>
      <c r="Q687" s="120">
        <v>0</v>
      </c>
      <c r="R687" s="120">
        <v>0</v>
      </c>
      <c r="S687" s="120">
        <v>0</v>
      </c>
      <c r="T687" s="120">
        <v>0</v>
      </c>
      <c r="U687" s="120">
        <v>0</v>
      </c>
      <c r="V687" s="120">
        <v>0</v>
      </c>
      <c r="W687" s="120">
        <v>0</v>
      </c>
      <c r="X687" s="120">
        <v>0</v>
      </c>
      <c r="Y687" s="120">
        <v>0</v>
      </c>
      <c r="Z687" s="120">
        <v>0</v>
      </c>
      <c r="AA687" s="120">
        <v>0</v>
      </c>
      <c r="AB687" s="120">
        <v>0</v>
      </c>
      <c r="AC687" s="103">
        <f>ROUND(L687*2.14%,2)+0.01</f>
        <v>46042.48</v>
      </c>
      <c r="AD687" s="103">
        <v>180000</v>
      </c>
      <c r="AE687" s="120">
        <v>0</v>
      </c>
      <c r="AF687" s="93">
        <v>2025</v>
      </c>
      <c r="AG687" s="93">
        <v>2025</v>
      </c>
      <c r="AH687" s="93">
        <v>2025</v>
      </c>
      <c r="AI687" s="107"/>
      <c r="AJ687" s="107"/>
      <c r="AK687" s="107"/>
      <c r="AL687" s="107"/>
      <c r="AM687" s="108">
        <v>2017</v>
      </c>
      <c r="AN687" s="108">
        <v>2017</v>
      </c>
      <c r="AO687" s="108" t="s">
        <v>16957</v>
      </c>
      <c r="AP687" s="108">
        <v>2017</v>
      </c>
      <c r="AQ687" s="108" t="s">
        <v>16974</v>
      </c>
      <c r="AR687" s="108" t="s">
        <v>16967</v>
      </c>
      <c r="AS687" s="108"/>
      <c r="AT687" s="108" t="s">
        <v>17028</v>
      </c>
      <c r="AU687" s="108"/>
      <c r="AV687" s="108"/>
      <c r="AW687" s="108"/>
      <c r="AX687" s="109"/>
      <c r="AY687" s="109"/>
      <c r="AZ687" s="108" t="s">
        <v>2993</v>
      </c>
      <c r="BA687" s="108"/>
      <c r="BB687" s="110"/>
      <c r="BC687" s="111"/>
      <c r="CH687" s="105">
        <f t="shared" si="251"/>
        <v>-2.9103830456733704E-11</v>
      </c>
    </row>
    <row r="688" spans="1:86" x14ac:dyDescent="0.3">
      <c r="B688" s="106" t="s">
        <v>199</v>
      </c>
      <c r="C688" s="106"/>
      <c r="D688" s="102">
        <f>SUM(D689:D697)</f>
        <v>61634819.170000002</v>
      </c>
      <c r="E688" s="103">
        <f t="shared" ref="E688:AE688" si="257">SUM(E689:E697)</f>
        <v>0</v>
      </c>
      <c r="F688" s="103">
        <f t="shared" si="257"/>
        <v>0</v>
      </c>
      <c r="G688" s="103">
        <f t="shared" si="257"/>
        <v>0</v>
      </c>
      <c r="H688" s="103">
        <f t="shared" si="257"/>
        <v>0</v>
      </c>
      <c r="I688" s="103">
        <f t="shared" si="257"/>
        <v>0</v>
      </c>
      <c r="J688" s="103">
        <f t="shared" si="257"/>
        <v>0</v>
      </c>
      <c r="K688" s="104">
        <f t="shared" si="257"/>
        <v>3</v>
      </c>
      <c r="L688" s="103">
        <f t="shared" si="257"/>
        <v>6866457.8100000005</v>
      </c>
      <c r="M688" s="103">
        <f t="shared" si="257"/>
        <v>6402.2</v>
      </c>
      <c r="N688" s="103">
        <f t="shared" si="257"/>
        <v>51832209.879999995</v>
      </c>
      <c r="O688" s="103">
        <f t="shared" si="257"/>
        <v>0</v>
      </c>
      <c r="P688" s="103">
        <f t="shared" si="257"/>
        <v>0</v>
      </c>
      <c r="Q688" s="103">
        <f t="shared" si="257"/>
        <v>0</v>
      </c>
      <c r="R688" s="103">
        <f t="shared" si="257"/>
        <v>0</v>
      </c>
      <c r="S688" s="103">
        <f t="shared" si="257"/>
        <v>0</v>
      </c>
      <c r="T688" s="103">
        <f t="shared" si="257"/>
        <v>0</v>
      </c>
      <c r="U688" s="103">
        <f t="shared" si="257"/>
        <v>0</v>
      </c>
      <c r="V688" s="103">
        <f t="shared" si="257"/>
        <v>0</v>
      </c>
      <c r="W688" s="103">
        <f t="shared" si="257"/>
        <v>0</v>
      </c>
      <c r="X688" s="103">
        <f t="shared" si="257"/>
        <v>0</v>
      </c>
      <c r="Y688" s="103">
        <f t="shared" si="257"/>
        <v>0</v>
      </c>
      <c r="Z688" s="103">
        <f t="shared" si="257"/>
        <v>0</v>
      </c>
      <c r="AA688" s="103">
        <f t="shared" si="257"/>
        <v>0</v>
      </c>
      <c r="AB688" s="103">
        <f t="shared" si="257"/>
        <v>0</v>
      </c>
      <c r="AC688" s="103">
        <f t="shared" si="257"/>
        <v>1256151.4800000002</v>
      </c>
      <c r="AD688" s="103">
        <f t="shared" si="257"/>
        <v>1680000</v>
      </c>
      <c r="AE688" s="103">
        <f t="shared" si="257"/>
        <v>0</v>
      </c>
      <c r="AF688" s="93" t="s">
        <v>17029</v>
      </c>
      <c r="AG688" s="93" t="s">
        <v>17029</v>
      </c>
      <c r="AH688" s="93" t="s">
        <v>17029</v>
      </c>
      <c r="AI688" s="107"/>
      <c r="AJ688" s="107"/>
      <c r="AK688" s="107"/>
      <c r="AL688" s="107"/>
      <c r="AM688" s="108"/>
      <c r="AN688" s="108"/>
      <c r="AO688" s="108"/>
      <c r="AP688" s="108"/>
      <c r="AQ688" s="108"/>
      <c r="AR688" s="108"/>
      <c r="AS688" s="108"/>
      <c r="AT688" s="108"/>
      <c r="AU688" s="108"/>
      <c r="AV688" s="108"/>
      <c r="AW688" s="108"/>
      <c r="AX688" s="109"/>
      <c r="AY688" s="109"/>
      <c r="AZ688" s="108"/>
      <c r="BA688" s="108"/>
      <c r="BB688" s="110"/>
      <c r="BC688" s="111">
        <f t="shared" ref="BC688:BC719" si="258">AY688-M688</f>
        <v>-6402.2</v>
      </c>
      <c r="BJ688" s="79" t="e">
        <f>VLOOKUP(C688,BM:BO,3,FALSE)</f>
        <v>#N/A</v>
      </c>
      <c r="BM688" s="79" t="s">
        <v>513</v>
      </c>
      <c r="BN688" s="79" t="s">
        <v>657</v>
      </c>
      <c r="BO688" s="79" t="s">
        <v>2985</v>
      </c>
      <c r="BU688" s="79" t="s">
        <v>513</v>
      </c>
      <c r="BV688" s="79" t="s">
        <v>657</v>
      </c>
      <c r="BW688" s="79" t="s">
        <v>2985</v>
      </c>
      <c r="CH688" s="105">
        <f t="shared" si="251"/>
        <v>3.9581209421157837E-9</v>
      </c>
    </row>
    <row r="689" spans="1:86" x14ac:dyDescent="0.3">
      <c r="A689" s="79">
        <v>1</v>
      </c>
      <c r="B689" s="112">
        <f>SUBTOTAL(9,$A$635:A689)</f>
        <v>52</v>
      </c>
      <c r="C689" s="118" t="s">
        <v>210</v>
      </c>
      <c r="D689" s="103">
        <f t="shared" ref="D689:D697" si="259">E689+F689+G689+H689+I689+J689+L689+N689+P689+R689+T689+U689+V689+W689+X689+Y689+Z689+AA689+AB689+AC689+AD689+AE689</f>
        <v>9975910.4000000004</v>
      </c>
      <c r="E689" s="120">
        <v>0</v>
      </c>
      <c r="F689" s="120">
        <v>0</v>
      </c>
      <c r="G689" s="120">
        <v>0</v>
      </c>
      <c r="H689" s="120">
        <v>0</v>
      </c>
      <c r="I689" s="120">
        <v>0</v>
      </c>
      <c r="J689" s="120">
        <v>0</v>
      </c>
      <c r="K689" s="128">
        <v>0</v>
      </c>
      <c r="L689" s="120">
        <v>0</v>
      </c>
      <c r="M689" s="103">
        <v>1184</v>
      </c>
      <c r="N689" s="103">
        <v>9571089.0899999999</v>
      </c>
      <c r="O689" s="120">
        <v>0</v>
      </c>
      <c r="P689" s="120">
        <v>0</v>
      </c>
      <c r="Q689" s="120">
        <v>0</v>
      </c>
      <c r="R689" s="120">
        <v>0</v>
      </c>
      <c r="S689" s="120">
        <v>0</v>
      </c>
      <c r="T689" s="120">
        <v>0</v>
      </c>
      <c r="U689" s="120">
        <v>0</v>
      </c>
      <c r="V689" s="120">
        <v>0</v>
      </c>
      <c r="W689" s="120">
        <v>0</v>
      </c>
      <c r="X689" s="120">
        <v>0</v>
      </c>
      <c r="Y689" s="120">
        <v>0</v>
      </c>
      <c r="Z689" s="120">
        <v>0</v>
      </c>
      <c r="AA689" s="120">
        <v>0</v>
      </c>
      <c r="AB689" s="120">
        <v>0</v>
      </c>
      <c r="AC689" s="103">
        <f>ROUND(N689*2.14%,2)</f>
        <v>204821.31</v>
      </c>
      <c r="AD689" s="120">
        <v>200000</v>
      </c>
      <c r="AE689" s="120">
        <v>0</v>
      </c>
      <c r="AF689" s="93">
        <v>2025</v>
      </c>
      <c r="AG689" s="93">
        <v>2025</v>
      </c>
      <c r="AH689" s="93">
        <v>2025</v>
      </c>
      <c r="AI689" s="107"/>
      <c r="AJ689" s="107"/>
      <c r="AK689" s="107"/>
      <c r="AL689" s="107"/>
      <c r="AM689" s="108" t="s">
        <v>16963</v>
      </c>
      <c r="AN689" s="108" t="s">
        <v>16977</v>
      </c>
      <c r="AO689" s="108">
        <v>0</v>
      </c>
      <c r="AP689" s="108" t="s">
        <v>16966</v>
      </c>
      <c r="AQ689" s="108" t="s">
        <v>16975</v>
      </c>
      <c r="AR689" s="108" t="s">
        <v>16967</v>
      </c>
      <c r="AS689" s="108"/>
      <c r="AT689" s="108"/>
      <c r="AU689" s="108"/>
      <c r="AV689" s="108"/>
      <c r="AW689" s="108" t="s">
        <v>789</v>
      </c>
      <c r="AX689" s="109">
        <v>2694.8</v>
      </c>
      <c r="AY689" s="109">
        <v>1184</v>
      </c>
      <c r="AZ689" s="108" t="s">
        <v>2968</v>
      </c>
      <c r="BA689" s="108" t="s">
        <v>17015</v>
      </c>
      <c r="BB689" s="110"/>
      <c r="BC689" s="111">
        <f t="shared" si="258"/>
        <v>0</v>
      </c>
      <c r="BJ689" s="79" t="str">
        <f>VLOOKUP(C689,BM:BO,3,FALSE)</f>
        <v>947.420</v>
      </c>
      <c r="BM689" s="79" t="s">
        <v>512</v>
      </c>
      <c r="BN689" s="79" t="s">
        <v>2985</v>
      </c>
      <c r="BO689" s="79" t="s">
        <v>2985</v>
      </c>
      <c r="BU689" s="79" t="s">
        <v>512</v>
      </c>
      <c r="BV689" s="79" t="s">
        <v>2985</v>
      </c>
      <c r="BW689" s="79" t="s">
        <v>2985</v>
      </c>
      <c r="CH689" s="105">
        <f t="shared" si="251"/>
        <v>5.2386894822120667E-10</v>
      </c>
    </row>
    <row r="690" spans="1:86" x14ac:dyDescent="0.3">
      <c r="A690" s="79">
        <v>1</v>
      </c>
      <c r="B690" s="112">
        <f>SUBTOTAL(9,$A$635:A690)</f>
        <v>53</v>
      </c>
      <c r="C690" s="118" t="s">
        <v>211</v>
      </c>
      <c r="D690" s="103">
        <f t="shared" si="259"/>
        <v>6277072</v>
      </c>
      <c r="E690" s="120">
        <v>0</v>
      </c>
      <c r="F690" s="120">
        <v>0</v>
      </c>
      <c r="G690" s="120">
        <v>0</v>
      </c>
      <c r="H690" s="120">
        <v>0</v>
      </c>
      <c r="I690" s="120">
        <v>0</v>
      </c>
      <c r="J690" s="120">
        <v>0</v>
      </c>
      <c r="K690" s="128">
        <v>0</v>
      </c>
      <c r="L690" s="120">
        <v>0</v>
      </c>
      <c r="M690" s="103">
        <v>745</v>
      </c>
      <c r="N690" s="103">
        <v>5969328.3700000001</v>
      </c>
      <c r="O690" s="120">
        <v>0</v>
      </c>
      <c r="P690" s="120">
        <v>0</v>
      </c>
      <c r="Q690" s="120">
        <v>0</v>
      </c>
      <c r="R690" s="120">
        <v>0</v>
      </c>
      <c r="S690" s="120">
        <v>0</v>
      </c>
      <c r="T690" s="120">
        <v>0</v>
      </c>
      <c r="U690" s="120">
        <v>0</v>
      </c>
      <c r="V690" s="120">
        <v>0</v>
      </c>
      <c r="W690" s="120">
        <v>0</v>
      </c>
      <c r="X690" s="120">
        <v>0</v>
      </c>
      <c r="Y690" s="120">
        <v>0</v>
      </c>
      <c r="Z690" s="120">
        <v>0</v>
      </c>
      <c r="AA690" s="120">
        <v>0</v>
      </c>
      <c r="AB690" s="120">
        <v>0</v>
      </c>
      <c r="AC690" s="103">
        <f>ROUND(N690*2.14%,2)</f>
        <v>127743.63</v>
      </c>
      <c r="AD690" s="103">
        <v>180000</v>
      </c>
      <c r="AE690" s="120">
        <v>0</v>
      </c>
      <c r="AF690" s="93">
        <v>2025</v>
      </c>
      <c r="AG690" s="93">
        <v>2025</v>
      </c>
      <c r="AH690" s="93">
        <v>2025</v>
      </c>
      <c r="AI690" s="107"/>
      <c r="AJ690" s="107"/>
      <c r="AK690" s="107"/>
      <c r="AL690" s="107"/>
      <c r="AM690" s="108" t="s">
        <v>16970</v>
      </c>
      <c r="AN690" s="108" t="s">
        <v>16959</v>
      </c>
      <c r="AO690" s="108">
        <v>0</v>
      </c>
      <c r="AP690" s="108" t="s">
        <v>16961</v>
      </c>
      <c r="AQ690" s="108" t="s">
        <v>16964</v>
      </c>
      <c r="AR690" s="108">
        <v>0</v>
      </c>
      <c r="AS690" s="108"/>
      <c r="AT690" s="108"/>
      <c r="AU690" s="108"/>
      <c r="AV690" s="108"/>
      <c r="AW690" s="108" t="s">
        <v>942</v>
      </c>
      <c r="AX690" s="109">
        <v>882.2</v>
      </c>
      <c r="AY690" s="109">
        <v>745</v>
      </c>
      <c r="AZ690" s="108" t="s">
        <v>2968</v>
      </c>
      <c r="BA690" s="108" t="s">
        <v>17015</v>
      </c>
      <c r="BB690" s="110"/>
      <c r="BC690" s="111">
        <f t="shared" si="258"/>
        <v>0</v>
      </c>
      <c r="BJ690" s="79" t="str">
        <f>VLOOKUP(C690,BM:BO,3,FALSE)</f>
        <v>750.000</v>
      </c>
      <c r="BM690" s="79" t="s">
        <v>642</v>
      </c>
      <c r="BN690" s="79" t="s">
        <v>628</v>
      </c>
      <c r="BO690" s="79" t="s">
        <v>3267</v>
      </c>
      <c r="BU690" s="79" t="s">
        <v>642</v>
      </c>
      <c r="BV690" s="79" t="s">
        <v>628</v>
      </c>
      <c r="BW690" s="79" t="s">
        <v>3267</v>
      </c>
      <c r="CH690" s="105">
        <f t="shared" si="251"/>
        <v>-1.1641532182693481E-10</v>
      </c>
    </row>
    <row r="691" spans="1:86" x14ac:dyDescent="0.3">
      <c r="A691" s="79">
        <v>1</v>
      </c>
      <c r="B691" s="112">
        <f>SUBTOTAL(9,$A$635:A691)</f>
        <v>54</v>
      </c>
      <c r="C691" s="118" t="s">
        <v>212</v>
      </c>
      <c r="D691" s="103">
        <f t="shared" si="259"/>
        <v>9664163.1999999993</v>
      </c>
      <c r="E691" s="120">
        <v>0</v>
      </c>
      <c r="F691" s="120">
        <v>0</v>
      </c>
      <c r="G691" s="120">
        <v>0</v>
      </c>
      <c r="H691" s="120">
        <v>0</v>
      </c>
      <c r="I691" s="120">
        <v>0</v>
      </c>
      <c r="J691" s="120">
        <v>0</v>
      </c>
      <c r="K691" s="128">
        <v>0</v>
      </c>
      <c r="L691" s="120">
        <v>0</v>
      </c>
      <c r="M691" s="103">
        <v>1147</v>
      </c>
      <c r="N691" s="103">
        <v>9265873.5099999998</v>
      </c>
      <c r="O691" s="120">
        <v>0</v>
      </c>
      <c r="P691" s="120">
        <v>0</v>
      </c>
      <c r="Q691" s="120">
        <v>0</v>
      </c>
      <c r="R691" s="120">
        <v>0</v>
      </c>
      <c r="S691" s="120">
        <v>0</v>
      </c>
      <c r="T691" s="120">
        <v>0</v>
      </c>
      <c r="U691" s="120">
        <v>0</v>
      </c>
      <c r="V691" s="120">
        <v>0</v>
      </c>
      <c r="W691" s="120">
        <v>0</v>
      </c>
      <c r="X691" s="120">
        <v>0</v>
      </c>
      <c r="Y691" s="120">
        <v>0</v>
      </c>
      <c r="Z691" s="120">
        <v>0</v>
      </c>
      <c r="AA691" s="120">
        <v>0</v>
      </c>
      <c r="AB691" s="120">
        <v>0</v>
      </c>
      <c r="AC691" s="103">
        <f>ROUND(N691*2.14%,2)</f>
        <v>198289.69</v>
      </c>
      <c r="AD691" s="120">
        <v>200000</v>
      </c>
      <c r="AE691" s="120">
        <v>0</v>
      </c>
      <c r="AF691" s="93">
        <v>2025</v>
      </c>
      <c r="AG691" s="93">
        <v>2025</v>
      </c>
      <c r="AH691" s="93">
        <v>2025</v>
      </c>
      <c r="AI691" s="107"/>
      <c r="AJ691" s="107"/>
      <c r="AK691" s="107"/>
      <c r="AL691" s="107"/>
      <c r="AM691" s="108" t="s">
        <v>16956</v>
      </c>
      <c r="AN691" s="108">
        <v>2016</v>
      </c>
      <c r="AO691" s="108">
        <v>0</v>
      </c>
      <c r="AP691" s="108" t="s">
        <v>16956</v>
      </c>
      <c r="AQ691" s="108" t="s">
        <v>16971</v>
      </c>
      <c r="AR691" s="108" t="s">
        <v>16958</v>
      </c>
      <c r="AS691" s="108"/>
      <c r="AT691" s="108" t="s">
        <v>16978</v>
      </c>
      <c r="AU691" s="116">
        <v>1455111.45</v>
      </c>
      <c r="AV691" s="116">
        <v>1625990.25</v>
      </c>
      <c r="AW691" s="108" t="s">
        <v>633</v>
      </c>
      <c r="AX691" s="109">
        <v>2373</v>
      </c>
      <c r="AY691" s="109">
        <v>1147</v>
      </c>
      <c r="AZ691" s="108" t="s">
        <v>2968</v>
      </c>
      <c r="BA691" s="108" t="s">
        <v>17015</v>
      </c>
      <c r="BB691" s="110"/>
      <c r="BC691" s="111">
        <f t="shared" si="258"/>
        <v>0</v>
      </c>
      <c r="BJ691" s="79" t="str">
        <f>VLOOKUP(C691,BM:BO,3,FALSE)</f>
        <v>881.900</v>
      </c>
      <c r="BM691" s="79" t="s">
        <v>540</v>
      </c>
      <c r="BN691" s="79" t="s">
        <v>16996</v>
      </c>
      <c r="BO691" s="79" t="s">
        <v>2985</v>
      </c>
      <c r="BU691" s="79" t="s">
        <v>540</v>
      </c>
      <c r="BV691" s="79" t="s">
        <v>16996</v>
      </c>
      <c r="BW691" s="79" t="s">
        <v>2985</v>
      </c>
      <c r="CH691" s="105">
        <f t="shared" si="251"/>
        <v>-5.2386894822120667E-10</v>
      </c>
    </row>
    <row r="692" spans="1:86" x14ac:dyDescent="0.3">
      <c r="A692" s="79">
        <v>1</v>
      </c>
      <c r="B692" s="112">
        <f>SUBTOTAL(9,$A$635:A692)</f>
        <v>55</v>
      </c>
      <c r="C692" s="118" t="s">
        <v>213</v>
      </c>
      <c r="D692" s="103">
        <f t="shared" si="259"/>
        <v>9689440</v>
      </c>
      <c r="E692" s="120">
        <v>0</v>
      </c>
      <c r="F692" s="120">
        <v>0</v>
      </c>
      <c r="G692" s="120">
        <v>0</v>
      </c>
      <c r="H692" s="120">
        <v>0</v>
      </c>
      <c r="I692" s="120">
        <v>0</v>
      </c>
      <c r="J692" s="120">
        <v>0</v>
      </c>
      <c r="K692" s="128">
        <v>0</v>
      </c>
      <c r="L692" s="120">
        <v>0</v>
      </c>
      <c r="M692" s="103">
        <v>1150</v>
      </c>
      <c r="N692" s="103">
        <v>9290620.7200000007</v>
      </c>
      <c r="O692" s="120">
        <v>0</v>
      </c>
      <c r="P692" s="120">
        <v>0</v>
      </c>
      <c r="Q692" s="120">
        <v>0</v>
      </c>
      <c r="R692" s="120">
        <v>0</v>
      </c>
      <c r="S692" s="120">
        <v>0</v>
      </c>
      <c r="T692" s="120">
        <v>0</v>
      </c>
      <c r="U692" s="120">
        <v>0</v>
      </c>
      <c r="V692" s="120">
        <v>0</v>
      </c>
      <c r="W692" s="120">
        <v>0</v>
      </c>
      <c r="X692" s="120">
        <v>0</v>
      </c>
      <c r="Y692" s="120">
        <v>0</v>
      </c>
      <c r="Z692" s="120">
        <v>0</v>
      </c>
      <c r="AA692" s="120">
        <v>0</v>
      </c>
      <c r="AB692" s="120">
        <v>0</v>
      </c>
      <c r="AC692" s="103">
        <f>ROUND(N692*2.14%,2)</f>
        <v>198819.28</v>
      </c>
      <c r="AD692" s="120">
        <v>200000</v>
      </c>
      <c r="AE692" s="120">
        <v>0</v>
      </c>
      <c r="AF692" s="93">
        <v>2025</v>
      </c>
      <c r="AG692" s="93">
        <v>2025</v>
      </c>
      <c r="AH692" s="93">
        <v>2025</v>
      </c>
      <c r="AI692" s="107"/>
      <c r="AJ692" s="107"/>
      <c r="AK692" s="107"/>
      <c r="AL692" s="107"/>
      <c r="AM692" s="108" t="s">
        <v>16956</v>
      </c>
      <c r="AN692" s="108" t="s">
        <v>16973</v>
      </c>
      <c r="AO692" s="108">
        <v>0</v>
      </c>
      <c r="AP692" s="108" t="s">
        <v>16962</v>
      </c>
      <c r="AQ692" s="108" t="s">
        <v>16969</v>
      </c>
      <c r="AR692" s="108" t="s">
        <v>16967</v>
      </c>
      <c r="AS692" s="108"/>
      <c r="AT692" s="108"/>
      <c r="AU692" s="108"/>
      <c r="AV692" s="108"/>
      <c r="AW692" s="108" t="s">
        <v>619</v>
      </c>
      <c r="AX692" s="109">
        <v>2711.1</v>
      </c>
      <c r="AY692" s="109">
        <v>1150</v>
      </c>
      <c r="AZ692" s="108" t="s">
        <v>2968</v>
      </c>
      <c r="BA692" s="108" t="s">
        <v>17015</v>
      </c>
      <c r="BB692" s="110"/>
      <c r="BC692" s="111">
        <f t="shared" si="258"/>
        <v>0</v>
      </c>
      <c r="BJ692" s="79" t="str">
        <f>VLOOKUP(C692,BM:BO,3,FALSE)</f>
        <v>1150.000</v>
      </c>
      <c r="BM692" s="79" t="s">
        <v>643</v>
      </c>
      <c r="BN692" s="79" t="s">
        <v>1141</v>
      </c>
      <c r="BO692" s="79" t="s">
        <v>2121</v>
      </c>
      <c r="BU692" s="79" t="s">
        <v>643</v>
      </c>
      <c r="BV692" s="79" t="s">
        <v>1141</v>
      </c>
      <c r="BW692" s="79" t="s">
        <v>2121</v>
      </c>
      <c r="CH692" s="105">
        <f t="shared" si="251"/>
        <v>-6.6938810050487518E-10</v>
      </c>
    </row>
    <row r="693" spans="1:86" x14ac:dyDescent="0.3">
      <c r="A693" s="79">
        <v>1</v>
      </c>
      <c r="B693" s="112">
        <f>SUBTOTAL(9,$A$635:A693)</f>
        <v>56</v>
      </c>
      <c r="C693" s="118" t="s">
        <v>214</v>
      </c>
      <c r="D693" s="103">
        <f t="shared" si="259"/>
        <v>5788942.3700000001</v>
      </c>
      <c r="E693" s="120">
        <v>0</v>
      </c>
      <c r="F693" s="120">
        <v>0</v>
      </c>
      <c r="G693" s="120">
        <v>0</v>
      </c>
      <c r="H693" s="120">
        <v>0</v>
      </c>
      <c r="I693" s="120">
        <v>0</v>
      </c>
      <c r="J693" s="120">
        <v>0</v>
      </c>
      <c r="K693" s="128">
        <v>0</v>
      </c>
      <c r="L693" s="120">
        <v>0</v>
      </c>
      <c r="M693" s="103">
        <v>649.20000000000005</v>
      </c>
      <c r="N693" s="103">
        <v>5491425.8600000003</v>
      </c>
      <c r="O693" s="120">
        <v>0</v>
      </c>
      <c r="P693" s="120">
        <v>0</v>
      </c>
      <c r="Q693" s="120">
        <v>0</v>
      </c>
      <c r="R693" s="120">
        <v>0</v>
      </c>
      <c r="S693" s="120">
        <v>0</v>
      </c>
      <c r="T693" s="120">
        <v>0</v>
      </c>
      <c r="U693" s="120">
        <v>0</v>
      </c>
      <c r="V693" s="120">
        <v>0</v>
      </c>
      <c r="W693" s="120">
        <v>0</v>
      </c>
      <c r="X693" s="120">
        <v>0</v>
      </c>
      <c r="Y693" s="120">
        <v>0</v>
      </c>
      <c r="Z693" s="120">
        <v>0</v>
      </c>
      <c r="AA693" s="120">
        <v>0</v>
      </c>
      <c r="AB693" s="120">
        <v>0</v>
      </c>
      <c r="AC693" s="103">
        <f>ROUND(N693*2.14%,2)</f>
        <v>117516.51</v>
      </c>
      <c r="AD693" s="103">
        <v>180000</v>
      </c>
      <c r="AE693" s="120">
        <v>0</v>
      </c>
      <c r="AF693" s="93">
        <v>2025</v>
      </c>
      <c r="AG693" s="93">
        <v>2025</v>
      </c>
      <c r="AH693" s="93">
        <v>2025</v>
      </c>
      <c r="AI693" s="107"/>
      <c r="AJ693" s="107"/>
      <c r="AK693" s="107"/>
      <c r="AL693" s="107"/>
      <c r="AM693" s="108" t="s">
        <v>16958</v>
      </c>
      <c r="AN693" s="108" t="s">
        <v>16970</v>
      </c>
      <c r="AO693" s="108">
        <v>0</v>
      </c>
      <c r="AP693" s="108" t="s">
        <v>16964</v>
      </c>
      <c r="AQ693" s="108" t="s">
        <v>16969</v>
      </c>
      <c r="AR693" s="108">
        <v>0</v>
      </c>
      <c r="AS693" s="108"/>
      <c r="AT693" s="108"/>
      <c r="AU693" s="108"/>
      <c r="AV693" s="108"/>
      <c r="AW693" s="108" t="s">
        <v>1015</v>
      </c>
      <c r="AX693" s="109">
        <v>988.4</v>
      </c>
      <c r="AY693" s="109" t="s">
        <v>2985</v>
      </c>
      <c r="AZ693" s="108" t="s">
        <v>2993</v>
      </c>
      <c r="BA693" s="108">
        <v>2009</v>
      </c>
      <c r="BB693" s="110"/>
      <c r="BC693" s="111" t="e">
        <f t="shared" si="258"/>
        <v>#VALUE!</v>
      </c>
      <c r="BJ693" s="79" t="str">
        <f>VLOOKUP(C693,BM:BO,3,FALSE)</f>
        <v>нет данных</v>
      </c>
      <c r="BM693" s="79" t="s">
        <v>644</v>
      </c>
      <c r="BN693" s="79" t="s">
        <v>721</v>
      </c>
      <c r="BO693" s="79" t="s">
        <v>3268</v>
      </c>
      <c r="BU693" s="79" t="s">
        <v>644</v>
      </c>
      <c r="BV693" s="79" t="s">
        <v>721</v>
      </c>
      <c r="BW693" s="79" t="s">
        <v>3268</v>
      </c>
      <c r="CH693" s="105">
        <f t="shared" si="251"/>
        <v>-2.3283064365386963E-10</v>
      </c>
    </row>
    <row r="694" spans="1:86" x14ac:dyDescent="0.3">
      <c r="A694" s="79">
        <v>1</v>
      </c>
      <c r="B694" s="112">
        <f>SUBTOTAL(9,$A$635:A694)</f>
        <v>57</v>
      </c>
      <c r="C694" s="118" t="s">
        <v>13906</v>
      </c>
      <c r="D694" s="103">
        <f t="shared" si="259"/>
        <v>2457800</v>
      </c>
      <c r="E694" s="120">
        <v>0</v>
      </c>
      <c r="F694" s="120">
        <v>0</v>
      </c>
      <c r="G694" s="120">
        <v>0</v>
      </c>
      <c r="H694" s="120">
        <v>0</v>
      </c>
      <c r="I694" s="120">
        <v>0</v>
      </c>
      <c r="J694" s="120">
        <v>0</v>
      </c>
      <c r="K694" s="128">
        <v>1</v>
      </c>
      <c r="L694" s="103">
        <v>2230076.37</v>
      </c>
      <c r="M694" s="103">
        <v>0</v>
      </c>
      <c r="N694" s="150">
        <v>0</v>
      </c>
      <c r="O694" s="120">
        <v>0</v>
      </c>
      <c r="P694" s="120">
        <v>0</v>
      </c>
      <c r="Q694" s="120">
        <v>0</v>
      </c>
      <c r="R694" s="120">
        <v>0</v>
      </c>
      <c r="S694" s="120">
        <v>0</v>
      </c>
      <c r="T694" s="120">
        <v>0</v>
      </c>
      <c r="U694" s="120">
        <v>0</v>
      </c>
      <c r="V694" s="120">
        <v>0</v>
      </c>
      <c r="W694" s="120">
        <v>0</v>
      </c>
      <c r="X694" s="120">
        <v>0</v>
      </c>
      <c r="Y694" s="120">
        <v>0</v>
      </c>
      <c r="Z694" s="120">
        <v>0</v>
      </c>
      <c r="AA694" s="120">
        <v>0</v>
      </c>
      <c r="AB694" s="120">
        <v>0</v>
      </c>
      <c r="AC694" s="103">
        <f>ROUND(L694*2.14%,2)</f>
        <v>47723.63</v>
      </c>
      <c r="AD694" s="103">
        <v>180000</v>
      </c>
      <c r="AE694" s="120">
        <v>0</v>
      </c>
      <c r="AF694" s="93">
        <v>2025</v>
      </c>
      <c r="AG694" s="93">
        <v>2025</v>
      </c>
      <c r="AH694" s="93">
        <v>2025</v>
      </c>
      <c r="AI694" s="107"/>
      <c r="AJ694" s="107"/>
      <c r="AK694" s="107"/>
      <c r="AL694" s="107"/>
      <c r="AM694" s="108" t="s">
        <v>16973</v>
      </c>
      <c r="AN694" s="108">
        <v>2016</v>
      </c>
      <c r="AO694" s="108" t="s">
        <v>16958</v>
      </c>
      <c r="AP694" s="108" t="s">
        <v>16959</v>
      </c>
      <c r="AQ694" s="108" t="s">
        <v>16975</v>
      </c>
      <c r="AR694" s="108" t="s">
        <v>16967</v>
      </c>
      <c r="AS694" s="108"/>
      <c r="AT694" s="108" t="s">
        <v>16978</v>
      </c>
      <c r="AU694" s="116">
        <v>1598827.3399999999</v>
      </c>
      <c r="AV694" s="116">
        <v>1467458.26</v>
      </c>
      <c r="AW694" s="108"/>
      <c r="AX694" s="109"/>
      <c r="AY694" s="109"/>
      <c r="AZ694" s="108" t="s">
        <v>2993</v>
      </c>
      <c r="BA694" s="108"/>
      <c r="BB694" s="110"/>
      <c r="BC694" s="111">
        <f t="shared" si="258"/>
        <v>0</v>
      </c>
      <c r="BJ694" s="79" t="str">
        <f>VLOOKUP(C694,BM:BO,3,FALSE)</f>
        <v>392.500</v>
      </c>
      <c r="BM694" s="79" t="s">
        <v>645</v>
      </c>
      <c r="BN694" s="79" t="s">
        <v>2985</v>
      </c>
      <c r="BO694" s="79" t="s">
        <v>2985</v>
      </c>
      <c r="BU694" s="79" t="s">
        <v>645</v>
      </c>
      <c r="BV694" s="79" t="s">
        <v>2985</v>
      </c>
      <c r="BW694" s="79" t="s">
        <v>2985</v>
      </c>
      <c r="CH694" s="105">
        <f t="shared" si="251"/>
        <v>-1.1641532182693481E-10</v>
      </c>
    </row>
    <row r="695" spans="1:86" x14ac:dyDescent="0.3">
      <c r="A695" s="79">
        <v>1</v>
      </c>
      <c r="B695" s="112">
        <f>SUBTOTAL(9,$A$635:A695)</f>
        <v>58</v>
      </c>
      <c r="C695" s="118" t="s">
        <v>216</v>
      </c>
      <c r="D695" s="103">
        <f t="shared" si="259"/>
        <v>5308128</v>
      </c>
      <c r="E695" s="120">
        <v>0</v>
      </c>
      <c r="F695" s="120">
        <v>0</v>
      </c>
      <c r="G695" s="120">
        <v>0</v>
      </c>
      <c r="H695" s="120">
        <v>0</v>
      </c>
      <c r="I695" s="120">
        <v>0</v>
      </c>
      <c r="J695" s="120">
        <v>0</v>
      </c>
      <c r="K695" s="128">
        <v>0</v>
      </c>
      <c r="L695" s="120">
        <v>0</v>
      </c>
      <c r="M695" s="103">
        <v>630</v>
      </c>
      <c r="N695" s="103">
        <v>5020685.33</v>
      </c>
      <c r="O695" s="120">
        <v>0</v>
      </c>
      <c r="P695" s="120">
        <v>0</v>
      </c>
      <c r="Q695" s="120">
        <v>0</v>
      </c>
      <c r="R695" s="120">
        <v>0</v>
      </c>
      <c r="S695" s="120">
        <v>0</v>
      </c>
      <c r="T695" s="120">
        <v>0</v>
      </c>
      <c r="U695" s="120">
        <v>0</v>
      </c>
      <c r="V695" s="120">
        <v>0</v>
      </c>
      <c r="W695" s="120">
        <v>0</v>
      </c>
      <c r="X695" s="120">
        <v>0</v>
      </c>
      <c r="Y695" s="120">
        <v>0</v>
      </c>
      <c r="Z695" s="120">
        <v>0</v>
      </c>
      <c r="AA695" s="120">
        <v>0</v>
      </c>
      <c r="AB695" s="120">
        <v>0</v>
      </c>
      <c r="AC695" s="103">
        <f>ROUND(N695*2.14%,2)</f>
        <v>107442.67</v>
      </c>
      <c r="AD695" s="103">
        <v>180000</v>
      </c>
      <c r="AE695" s="120">
        <v>0</v>
      </c>
      <c r="AF695" s="93">
        <v>2025</v>
      </c>
      <c r="AG695" s="93">
        <v>2025</v>
      </c>
      <c r="AH695" s="93">
        <v>2025</v>
      </c>
      <c r="AI695" s="107"/>
      <c r="AJ695" s="107"/>
      <c r="AK695" s="107"/>
      <c r="AL695" s="107"/>
      <c r="AM695" s="108" t="s">
        <v>16970</v>
      </c>
      <c r="AN695" s="108" t="s">
        <v>16959</v>
      </c>
      <c r="AO695" s="108">
        <v>0</v>
      </c>
      <c r="AP695" s="108" t="s">
        <v>16961</v>
      </c>
      <c r="AQ695" s="108" t="s">
        <v>16964</v>
      </c>
      <c r="AR695" s="108">
        <v>0</v>
      </c>
      <c r="AS695" s="108"/>
      <c r="AT695" s="108"/>
      <c r="AU695" s="108"/>
      <c r="AV695" s="108"/>
      <c r="AW695" s="108" t="s">
        <v>1005</v>
      </c>
      <c r="AX695" s="109">
        <v>661.6</v>
      </c>
      <c r="AY695" s="109">
        <v>630</v>
      </c>
      <c r="AZ695" s="108" t="s">
        <v>2968</v>
      </c>
      <c r="BA695" s="108" t="s">
        <v>17015</v>
      </c>
      <c r="BB695" s="110"/>
      <c r="BC695" s="111">
        <f t="shared" si="258"/>
        <v>0</v>
      </c>
      <c r="BJ695" s="79" t="str">
        <f>VLOOKUP(C695,BM:BO,3,FALSE)</f>
        <v>3186.000</v>
      </c>
      <c r="BM695" s="79" t="s">
        <v>539</v>
      </c>
      <c r="BN695" s="79" t="s">
        <v>2985</v>
      </c>
      <c r="BO695" s="79" t="s">
        <v>3269</v>
      </c>
      <c r="BU695" s="79" t="s">
        <v>539</v>
      </c>
      <c r="BV695" s="79" t="s">
        <v>2985</v>
      </c>
      <c r="BW695" s="79" t="s">
        <v>3269</v>
      </c>
      <c r="CH695" s="105">
        <f t="shared" si="251"/>
        <v>-5.8207660913467407E-11</v>
      </c>
    </row>
    <row r="696" spans="1:86" x14ac:dyDescent="0.3">
      <c r="A696" s="79">
        <v>1</v>
      </c>
      <c r="B696" s="112">
        <f>SUBTOTAL(9,$A$635:A696)</f>
        <v>59</v>
      </c>
      <c r="C696" s="118" t="s">
        <v>217</v>
      </c>
      <c r="D696" s="103">
        <f t="shared" si="259"/>
        <v>7557763.2000000002</v>
      </c>
      <c r="E696" s="120">
        <v>0</v>
      </c>
      <c r="F696" s="120">
        <v>0</v>
      </c>
      <c r="G696" s="120">
        <v>0</v>
      </c>
      <c r="H696" s="120">
        <v>0</v>
      </c>
      <c r="I696" s="120">
        <v>0</v>
      </c>
      <c r="J696" s="120">
        <v>0</v>
      </c>
      <c r="K696" s="128">
        <v>0</v>
      </c>
      <c r="L696" s="120">
        <v>0</v>
      </c>
      <c r="M696" s="103">
        <v>897</v>
      </c>
      <c r="N696" s="103">
        <v>7223187</v>
      </c>
      <c r="O696" s="120">
        <v>0</v>
      </c>
      <c r="P696" s="120">
        <v>0</v>
      </c>
      <c r="Q696" s="120">
        <v>0</v>
      </c>
      <c r="R696" s="120">
        <v>0</v>
      </c>
      <c r="S696" s="120">
        <v>0</v>
      </c>
      <c r="T696" s="120">
        <v>0</v>
      </c>
      <c r="U696" s="120">
        <v>0</v>
      </c>
      <c r="V696" s="120">
        <v>0</v>
      </c>
      <c r="W696" s="120">
        <v>0</v>
      </c>
      <c r="X696" s="120">
        <v>0</v>
      </c>
      <c r="Y696" s="120">
        <v>0</v>
      </c>
      <c r="Z696" s="120">
        <v>0</v>
      </c>
      <c r="AA696" s="120">
        <v>0</v>
      </c>
      <c r="AB696" s="120">
        <v>0</v>
      </c>
      <c r="AC696" s="103">
        <f>ROUND(N696*2.14%,2)</f>
        <v>154576.20000000001</v>
      </c>
      <c r="AD696" s="103">
        <v>180000</v>
      </c>
      <c r="AE696" s="120">
        <v>0</v>
      </c>
      <c r="AF696" s="93">
        <v>2025</v>
      </c>
      <c r="AG696" s="93">
        <v>2025</v>
      </c>
      <c r="AH696" s="93">
        <v>2025</v>
      </c>
      <c r="AI696" s="107"/>
      <c r="AJ696" s="107"/>
      <c r="AK696" s="107"/>
      <c r="AL696" s="107"/>
      <c r="AM696" s="108" t="s">
        <v>16976</v>
      </c>
      <c r="AN696" s="108" t="s">
        <v>16963</v>
      </c>
      <c r="AO696" s="108">
        <v>0</v>
      </c>
      <c r="AP696" s="108" t="s">
        <v>16966</v>
      </c>
      <c r="AQ696" s="108" t="s">
        <v>16959</v>
      </c>
      <c r="AR696" s="108">
        <v>0</v>
      </c>
      <c r="AS696" s="108"/>
      <c r="AT696" s="108"/>
      <c r="AU696" s="108"/>
      <c r="AV696" s="108"/>
      <c r="AW696" s="108" t="s">
        <v>789</v>
      </c>
      <c r="AX696" s="109">
        <v>1420.7</v>
      </c>
      <c r="AY696" s="109">
        <v>897</v>
      </c>
      <c r="AZ696" s="108" t="s">
        <v>2968</v>
      </c>
      <c r="BA696" s="108" t="s">
        <v>17015</v>
      </c>
      <c r="BB696" s="110"/>
      <c r="BC696" s="111">
        <f t="shared" si="258"/>
        <v>0</v>
      </c>
      <c r="BJ696" s="79" t="str">
        <f>VLOOKUP(C696,BM:BO,3,FALSE)</f>
        <v>нет данных</v>
      </c>
      <c r="BM696" s="79" t="s">
        <v>3270</v>
      </c>
      <c r="BN696" s="79" t="s">
        <v>3009</v>
      </c>
      <c r="BO696" s="79" t="s">
        <v>3271</v>
      </c>
      <c r="BU696" s="79" t="s">
        <v>3270</v>
      </c>
      <c r="BV696" s="79" t="s">
        <v>3009</v>
      </c>
      <c r="BW696" s="79" t="s">
        <v>3271</v>
      </c>
      <c r="CH696" s="105">
        <f t="shared" si="251"/>
        <v>1.7462298274040222E-10</v>
      </c>
    </row>
    <row r="697" spans="1:86" x14ac:dyDescent="0.3">
      <c r="A697" s="79">
        <v>1</v>
      </c>
      <c r="B697" s="112">
        <f>SUBTOTAL(9,$A$635:A697)</f>
        <v>60</v>
      </c>
      <c r="C697" s="118" t="s">
        <v>218</v>
      </c>
      <c r="D697" s="103">
        <f t="shared" si="259"/>
        <v>4915600</v>
      </c>
      <c r="E697" s="120">
        <v>0</v>
      </c>
      <c r="F697" s="120">
        <v>0</v>
      </c>
      <c r="G697" s="120">
        <v>0</v>
      </c>
      <c r="H697" s="120">
        <v>0</v>
      </c>
      <c r="I697" s="120">
        <v>0</v>
      </c>
      <c r="J697" s="120">
        <v>0</v>
      </c>
      <c r="K697" s="128">
        <v>2</v>
      </c>
      <c r="L697" s="103">
        <v>4636381.4400000004</v>
      </c>
      <c r="M697" s="103">
        <v>0</v>
      </c>
      <c r="N697" s="150">
        <v>0</v>
      </c>
      <c r="O697" s="120">
        <v>0</v>
      </c>
      <c r="P697" s="120">
        <v>0</v>
      </c>
      <c r="Q697" s="120">
        <v>0</v>
      </c>
      <c r="R697" s="120">
        <v>0</v>
      </c>
      <c r="S697" s="120">
        <v>0</v>
      </c>
      <c r="T697" s="120">
        <v>0</v>
      </c>
      <c r="U697" s="120">
        <v>0</v>
      </c>
      <c r="V697" s="120">
        <v>0</v>
      </c>
      <c r="W697" s="120">
        <v>0</v>
      </c>
      <c r="X697" s="120">
        <v>0</v>
      </c>
      <c r="Y697" s="120">
        <v>0</v>
      </c>
      <c r="Z697" s="120">
        <v>0</v>
      </c>
      <c r="AA697" s="120">
        <v>0</v>
      </c>
      <c r="AB697" s="120">
        <v>0</v>
      </c>
      <c r="AC697" s="103">
        <f>ROUND(L697*2.14%,2)</f>
        <v>99218.559999999998</v>
      </c>
      <c r="AD697" s="103">
        <v>180000</v>
      </c>
      <c r="AE697" s="120">
        <v>0</v>
      </c>
      <c r="AF697" s="93">
        <v>2025</v>
      </c>
      <c r="AG697" s="93">
        <v>2025</v>
      </c>
      <c r="AH697" s="93">
        <v>2025</v>
      </c>
      <c r="AI697" s="107"/>
      <c r="AJ697" s="107"/>
      <c r="AK697" s="107"/>
      <c r="AL697" s="107"/>
      <c r="AM697" s="108" t="s">
        <v>16958</v>
      </c>
      <c r="AN697" s="108" t="s">
        <v>16961</v>
      </c>
      <c r="AO697" s="108" t="s">
        <v>16958</v>
      </c>
      <c r="AP697" s="108" t="s">
        <v>16967</v>
      </c>
      <c r="AQ697" s="108" t="s">
        <v>16967</v>
      </c>
      <c r="AR697" s="108" t="s">
        <v>16955</v>
      </c>
      <c r="AS697" s="108"/>
      <c r="AT697" s="108"/>
      <c r="AU697" s="108"/>
      <c r="AV697" s="108"/>
      <c r="AW697" s="108" t="s">
        <v>671</v>
      </c>
      <c r="AX697" s="109">
        <v>4847.8</v>
      </c>
      <c r="AY697" s="109">
        <v>635.5</v>
      </c>
      <c r="AZ697" s="108" t="s">
        <v>2993</v>
      </c>
      <c r="BA697" s="108" t="s">
        <v>2985</v>
      </c>
      <c r="BB697" s="110"/>
      <c r="BC697" s="111">
        <f t="shared" si="258"/>
        <v>635.5</v>
      </c>
      <c r="BJ697" s="79" t="str">
        <f>VLOOKUP(C697,BM:BO,3,FALSE)</f>
        <v>575.400</v>
      </c>
      <c r="BM697" s="79" t="s">
        <v>646</v>
      </c>
      <c r="BN697" s="79" t="s">
        <v>616</v>
      </c>
      <c r="BO697" s="79" t="s">
        <v>3272</v>
      </c>
      <c r="BU697" s="79" t="s">
        <v>646</v>
      </c>
      <c r="BV697" s="79" t="s">
        <v>616</v>
      </c>
      <c r="BW697" s="79" t="s">
        <v>3272</v>
      </c>
      <c r="CH697" s="105">
        <f t="shared" si="251"/>
        <v>-4.0745362639427185E-10</v>
      </c>
    </row>
    <row r="698" spans="1:86" x14ac:dyDescent="0.3">
      <c r="B698" s="106" t="s">
        <v>509</v>
      </c>
      <c r="C698" s="106"/>
      <c r="D698" s="102">
        <f>SUM(D699:D705)</f>
        <v>56471101.200000003</v>
      </c>
      <c r="E698" s="103">
        <f t="shared" ref="E698:AE698" si="260">SUM(E699:E705)</f>
        <v>0</v>
      </c>
      <c r="F698" s="103">
        <f t="shared" si="260"/>
        <v>0</v>
      </c>
      <c r="G698" s="103">
        <f t="shared" si="260"/>
        <v>0</v>
      </c>
      <c r="H698" s="103">
        <f t="shared" si="260"/>
        <v>0</v>
      </c>
      <c r="I698" s="103">
        <f t="shared" si="260"/>
        <v>0</v>
      </c>
      <c r="J698" s="103">
        <f t="shared" si="260"/>
        <v>0</v>
      </c>
      <c r="K698" s="104">
        <f t="shared" si="260"/>
        <v>0</v>
      </c>
      <c r="L698" s="103">
        <f t="shared" si="260"/>
        <v>0</v>
      </c>
      <c r="M698" s="103">
        <f t="shared" si="260"/>
        <v>6690.75</v>
      </c>
      <c r="N698" s="103">
        <f t="shared" si="260"/>
        <v>53995595.450000003</v>
      </c>
      <c r="O698" s="103">
        <f t="shared" si="260"/>
        <v>0</v>
      </c>
      <c r="P698" s="103">
        <f t="shared" si="260"/>
        <v>0</v>
      </c>
      <c r="Q698" s="103">
        <f t="shared" si="260"/>
        <v>0</v>
      </c>
      <c r="R698" s="103">
        <f t="shared" si="260"/>
        <v>0</v>
      </c>
      <c r="S698" s="103">
        <f t="shared" si="260"/>
        <v>0</v>
      </c>
      <c r="T698" s="103">
        <f t="shared" si="260"/>
        <v>0</v>
      </c>
      <c r="U698" s="103">
        <f t="shared" si="260"/>
        <v>0</v>
      </c>
      <c r="V698" s="103">
        <f t="shared" si="260"/>
        <v>0</v>
      </c>
      <c r="W698" s="103">
        <f t="shared" si="260"/>
        <v>0</v>
      </c>
      <c r="X698" s="103">
        <f t="shared" si="260"/>
        <v>0</v>
      </c>
      <c r="Y698" s="103">
        <f t="shared" si="260"/>
        <v>0</v>
      </c>
      <c r="Z698" s="103">
        <f t="shared" si="260"/>
        <v>0</v>
      </c>
      <c r="AA698" s="103">
        <f t="shared" si="260"/>
        <v>0</v>
      </c>
      <c r="AB698" s="103">
        <f t="shared" si="260"/>
        <v>0</v>
      </c>
      <c r="AC698" s="103">
        <f t="shared" si="260"/>
        <v>1155505.75</v>
      </c>
      <c r="AD698" s="103">
        <f t="shared" si="260"/>
        <v>1320000</v>
      </c>
      <c r="AE698" s="103">
        <f t="shared" si="260"/>
        <v>0</v>
      </c>
      <c r="AF698" s="93" t="s">
        <v>17029</v>
      </c>
      <c r="AG698" s="93" t="s">
        <v>17029</v>
      </c>
      <c r="AH698" s="93" t="s">
        <v>17029</v>
      </c>
      <c r="AI698" s="107"/>
      <c r="AJ698" s="107"/>
      <c r="AK698" s="107"/>
      <c r="AL698" s="107"/>
      <c r="AM698" s="108"/>
      <c r="AN698" s="108"/>
      <c r="AO698" s="108"/>
      <c r="AP698" s="108"/>
      <c r="AQ698" s="108"/>
      <c r="AR698" s="108"/>
      <c r="AS698" s="108"/>
      <c r="AT698" s="108"/>
      <c r="AU698" s="108"/>
      <c r="AV698" s="108"/>
      <c r="AW698" s="108"/>
      <c r="AX698" s="109"/>
      <c r="AY698" s="109"/>
      <c r="AZ698" s="108"/>
      <c r="BA698" s="108"/>
      <c r="BB698" s="110"/>
      <c r="BC698" s="111">
        <f t="shared" si="258"/>
        <v>-6690.75</v>
      </c>
      <c r="BJ698" s="79" t="e">
        <f>VLOOKUP(C698,BM:BO,3,FALSE)</f>
        <v>#N/A</v>
      </c>
      <c r="BM698" s="79" t="s">
        <v>3860</v>
      </c>
      <c r="BN698" s="79" t="s">
        <v>3006</v>
      </c>
      <c r="BO698" s="79" t="s">
        <v>3361</v>
      </c>
      <c r="BU698" s="79" t="s">
        <v>3860</v>
      </c>
      <c r="BV698" s="79" t="s">
        <v>3006</v>
      </c>
      <c r="BW698" s="79" t="s">
        <v>3361</v>
      </c>
      <c r="CH698" s="105">
        <f t="shared" si="251"/>
        <v>0</v>
      </c>
    </row>
    <row r="699" spans="1:86" x14ac:dyDescent="0.3">
      <c r="A699" s="79">
        <v>1</v>
      </c>
      <c r="B699" s="112">
        <f>SUBTOTAL(9,$A$635:A699)</f>
        <v>61</v>
      </c>
      <c r="C699" s="118" t="s">
        <v>556</v>
      </c>
      <c r="D699" s="103">
        <f t="shared" ref="D699:D705" si="261">E699+F699+G699+H699+I699+J699+L699+N699+P699+R699+T699+U699+V699+W699+X699+Y699+Z699+AA699+AB699+AC699+AD699+AE699</f>
        <v>6319200</v>
      </c>
      <c r="E699" s="120">
        <v>0</v>
      </c>
      <c r="F699" s="120">
        <v>0</v>
      </c>
      <c r="G699" s="120">
        <v>0</v>
      </c>
      <c r="H699" s="120">
        <v>0</v>
      </c>
      <c r="I699" s="120">
        <v>0</v>
      </c>
      <c r="J699" s="120">
        <v>0</v>
      </c>
      <c r="K699" s="128">
        <v>0</v>
      </c>
      <c r="L699" s="120">
        <v>0</v>
      </c>
      <c r="M699" s="103">
        <v>750</v>
      </c>
      <c r="N699" s="103">
        <v>6010573.7199999997</v>
      </c>
      <c r="O699" s="120">
        <v>0</v>
      </c>
      <c r="P699" s="120">
        <v>0</v>
      </c>
      <c r="Q699" s="120">
        <v>0</v>
      </c>
      <c r="R699" s="120">
        <v>0</v>
      </c>
      <c r="S699" s="120">
        <v>0</v>
      </c>
      <c r="T699" s="120">
        <v>0</v>
      </c>
      <c r="U699" s="120">
        <v>0</v>
      </c>
      <c r="V699" s="120">
        <v>0</v>
      </c>
      <c r="W699" s="120">
        <v>0</v>
      </c>
      <c r="X699" s="120">
        <v>0</v>
      </c>
      <c r="Y699" s="120">
        <v>0</v>
      </c>
      <c r="Z699" s="120">
        <v>0</v>
      </c>
      <c r="AA699" s="120">
        <v>0</v>
      </c>
      <c r="AB699" s="120">
        <v>0</v>
      </c>
      <c r="AC699" s="103">
        <f t="shared" ref="AC699:AC705" si="262">ROUND(N699*2.14%,2)</f>
        <v>128626.28</v>
      </c>
      <c r="AD699" s="103">
        <v>180000</v>
      </c>
      <c r="AE699" s="120">
        <v>0</v>
      </c>
      <c r="AF699" s="93">
        <v>2025</v>
      </c>
      <c r="AG699" s="93">
        <v>2025</v>
      </c>
      <c r="AH699" s="93">
        <v>2025</v>
      </c>
      <c r="AI699" s="107"/>
      <c r="AJ699" s="107"/>
      <c r="AK699" s="107"/>
      <c r="AL699" s="107"/>
      <c r="AM699" s="108" t="s">
        <v>16963</v>
      </c>
      <c r="AN699" s="108" t="s">
        <v>16954</v>
      </c>
      <c r="AO699" s="108">
        <v>0</v>
      </c>
      <c r="AP699" s="108" t="s">
        <v>16974</v>
      </c>
      <c r="AQ699" s="108" t="s">
        <v>16975</v>
      </c>
      <c r="AR699" s="108">
        <v>0</v>
      </c>
      <c r="AS699" s="108"/>
      <c r="AT699" s="108"/>
      <c r="AU699" s="108"/>
      <c r="AV699" s="108"/>
      <c r="AW699" s="108" t="s">
        <v>789</v>
      </c>
      <c r="AX699" s="109">
        <v>791.29</v>
      </c>
      <c r="AY699" s="109">
        <v>650</v>
      </c>
      <c r="AZ699" s="108" t="s">
        <v>2968</v>
      </c>
      <c r="BA699" s="108" t="s">
        <v>17015</v>
      </c>
      <c r="BB699" s="110"/>
      <c r="BC699" s="111">
        <f t="shared" si="258"/>
        <v>-100</v>
      </c>
      <c r="BJ699" s="79" t="str">
        <f>VLOOKUP(C699,BM:BO,3,FALSE)</f>
        <v>500.000</v>
      </c>
      <c r="BM699" s="79" t="s">
        <v>3861</v>
      </c>
      <c r="BN699" s="79" t="s">
        <v>2985</v>
      </c>
      <c r="BO699" s="79" t="s">
        <v>1430</v>
      </c>
      <c r="BU699" s="79" t="s">
        <v>3861</v>
      </c>
      <c r="BV699" s="79" t="s">
        <v>2985</v>
      </c>
      <c r="BW699" s="79" t="s">
        <v>1430</v>
      </c>
      <c r="CH699" s="105">
        <f t="shared" si="251"/>
        <v>2.6193447411060333E-10</v>
      </c>
    </row>
    <row r="700" spans="1:86" x14ac:dyDescent="0.3">
      <c r="A700" s="79">
        <v>1</v>
      </c>
      <c r="B700" s="112">
        <f>SUBTOTAL(9,$A$635:A700)</f>
        <v>62</v>
      </c>
      <c r="C700" s="118" t="s">
        <v>3350</v>
      </c>
      <c r="D700" s="103">
        <f t="shared" si="261"/>
        <v>4657250.3999999994</v>
      </c>
      <c r="E700" s="120">
        <v>0</v>
      </c>
      <c r="F700" s="120">
        <v>0</v>
      </c>
      <c r="G700" s="120">
        <v>0</v>
      </c>
      <c r="H700" s="120">
        <v>0</v>
      </c>
      <c r="I700" s="120">
        <v>0</v>
      </c>
      <c r="J700" s="120">
        <v>0</v>
      </c>
      <c r="K700" s="128">
        <v>0</v>
      </c>
      <c r="L700" s="120">
        <v>0</v>
      </c>
      <c r="M700" s="103">
        <v>552.75</v>
      </c>
      <c r="N700" s="103">
        <v>4383444.68</v>
      </c>
      <c r="O700" s="120">
        <v>0</v>
      </c>
      <c r="P700" s="120">
        <v>0</v>
      </c>
      <c r="Q700" s="120">
        <v>0</v>
      </c>
      <c r="R700" s="120">
        <v>0</v>
      </c>
      <c r="S700" s="120">
        <v>0</v>
      </c>
      <c r="T700" s="120">
        <v>0</v>
      </c>
      <c r="U700" s="120">
        <v>0</v>
      </c>
      <c r="V700" s="120">
        <v>0</v>
      </c>
      <c r="W700" s="120">
        <v>0</v>
      </c>
      <c r="X700" s="120">
        <v>0</v>
      </c>
      <c r="Y700" s="120">
        <v>0</v>
      </c>
      <c r="Z700" s="120">
        <v>0</v>
      </c>
      <c r="AA700" s="120">
        <v>0</v>
      </c>
      <c r="AB700" s="120">
        <v>0</v>
      </c>
      <c r="AC700" s="103">
        <f t="shared" si="262"/>
        <v>93805.72</v>
      </c>
      <c r="AD700" s="103">
        <v>180000</v>
      </c>
      <c r="AE700" s="120">
        <v>0</v>
      </c>
      <c r="AF700" s="93">
        <v>2025</v>
      </c>
      <c r="AG700" s="93">
        <v>2025</v>
      </c>
      <c r="AH700" s="93">
        <v>2025</v>
      </c>
      <c r="AI700" s="107"/>
      <c r="AJ700" s="107"/>
      <c r="AK700" s="107"/>
      <c r="AL700" s="107"/>
      <c r="AM700" s="108" t="s">
        <v>16957</v>
      </c>
      <c r="AN700" s="108" t="s">
        <v>16976</v>
      </c>
      <c r="AO700" s="108"/>
      <c r="AP700" s="108" t="s">
        <v>16955</v>
      </c>
      <c r="AQ700" s="108" t="s">
        <v>16961</v>
      </c>
      <c r="AR700" s="108"/>
      <c r="AS700" s="108"/>
      <c r="AT700" s="108"/>
      <c r="AU700" s="108"/>
      <c r="AV700" s="108"/>
      <c r="AW700" s="108">
        <v>1976</v>
      </c>
      <c r="AX700" s="109">
        <v>1655.19</v>
      </c>
      <c r="AY700" s="109">
        <v>552.75</v>
      </c>
      <c r="AZ700" s="108" t="s">
        <v>2968</v>
      </c>
      <c r="BA700" s="108">
        <v>2010</v>
      </c>
      <c r="BB700" s="110"/>
      <c r="BC700" s="111">
        <f t="shared" si="258"/>
        <v>0</v>
      </c>
      <c r="CH700" s="105">
        <f t="shared" si="251"/>
        <v>-2.6193447411060333E-10</v>
      </c>
    </row>
    <row r="701" spans="1:86" x14ac:dyDescent="0.3">
      <c r="A701" s="79">
        <v>1</v>
      </c>
      <c r="B701" s="112">
        <f>SUBTOTAL(9,$A$635:A701)</f>
        <v>63</v>
      </c>
      <c r="C701" s="118" t="s">
        <v>557</v>
      </c>
      <c r="D701" s="103">
        <f t="shared" si="261"/>
        <v>5139616</v>
      </c>
      <c r="E701" s="120">
        <v>0</v>
      </c>
      <c r="F701" s="120">
        <v>0</v>
      </c>
      <c r="G701" s="120">
        <v>0</v>
      </c>
      <c r="H701" s="120">
        <v>0</v>
      </c>
      <c r="I701" s="120">
        <v>0</v>
      </c>
      <c r="J701" s="120">
        <v>0</v>
      </c>
      <c r="K701" s="128">
        <v>0</v>
      </c>
      <c r="L701" s="120">
        <v>0</v>
      </c>
      <c r="M701" s="103">
        <v>610</v>
      </c>
      <c r="N701" s="103">
        <v>4855703.9400000004</v>
      </c>
      <c r="O701" s="120">
        <v>0</v>
      </c>
      <c r="P701" s="120">
        <v>0</v>
      </c>
      <c r="Q701" s="120">
        <v>0</v>
      </c>
      <c r="R701" s="120">
        <v>0</v>
      </c>
      <c r="S701" s="120">
        <v>0</v>
      </c>
      <c r="T701" s="120">
        <v>0</v>
      </c>
      <c r="U701" s="120">
        <v>0</v>
      </c>
      <c r="V701" s="120">
        <v>0</v>
      </c>
      <c r="W701" s="120">
        <v>0</v>
      </c>
      <c r="X701" s="120">
        <v>0</v>
      </c>
      <c r="Y701" s="120">
        <v>0</v>
      </c>
      <c r="Z701" s="120">
        <v>0</v>
      </c>
      <c r="AA701" s="120">
        <v>0</v>
      </c>
      <c r="AB701" s="120">
        <v>0</v>
      </c>
      <c r="AC701" s="103">
        <f t="shared" si="262"/>
        <v>103912.06</v>
      </c>
      <c r="AD701" s="103">
        <v>180000</v>
      </c>
      <c r="AE701" s="120">
        <v>0</v>
      </c>
      <c r="AF701" s="93">
        <v>2025</v>
      </c>
      <c r="AG701" s="93">
        <v>2025</v>
      </c>
      <c r="AH701" s="93">
        <v>2025</v>
      </c>
      <c r="AI701" s="107"/>
      <c r="AJ701" s="107"/>
      <c r="AK701" s="107"/>
      <c r="AL701" s="107"/>
      <c r="AM701" s="108" t="s">
        <v>16965</v>
      </c>
      <c r="AN701" s="108" t="s">
        <v>16968</v>
      </c>
      <c r="AO701" s="108">
        <v>0</v>
      </c>
      <c r="AP701" s="108" t="s">
        <v>16960</v>
      </c>
      <c r="AQ701" s="108" t="s">
        <v>16975</v>
      </c>
      <c r="AR701" s="108">
        <v>0</v>
      </c>
      <c r="AS701" s="108"/>
      <c r="AT701" s="108"/>
      <c r="AU701" s="108"/>
      <c r="AV701" s="108"/>
      <c r="AW701" s="108" t="s">
        <v>773</v>
      </c>
      <c r="AX701" s="109">
        <v>1224.3</v>
      </c>
      <c r="AY701" s="109" t="s">
        <v>2985</v>
      </c>
      <c r="AZ701" s="108" t="s">
        <v>2968</v>
      </c>
      <c r="BA701" s="108" t="s">
        <v>17015</v>
      </c>
      <c r="BB701" s="110"/>
      <c r="BC701" s="111" t="e">
        <f t="shared" si="258"/>
        <v>#VALUE!</v>
      </c>
      <c r="BJ701" s="79" t="str">
        <f>VLOOKUP(C701,BM:BO,3,FALSE)</f>
        <v>нет данных</v>
      </c>
      <c r="BM701" s="79" t="s">
        <v>3862</v>
      </c>
      <c r="BN701" s="79" t="s">
        <v>3009</v>
      </c>
      <c r="BO701" s="79" t="s">
        <v>2364</v>
      </c>
      <c r="BU701" s="79" t="s">
        <v>3862</v>
      </c>
      <c r="BV701" s="79" t="s">
        <v>3009</v>
      </c>
      <c r="BW701" s="79" t="s">
        <v>2364</v>
      </c>
      <c r="CH701" s="105">
        <f t="shared" si="251"/>
        <v>-4.0745362639427185E-10</v>
      </c>
    </row>
    <row r="702" spans="1:86" x14ac:dyDescent="0.3">
      <c r="A702" s="79">
        <v>1</v>
      </c>
      <c r="B702" s="112">
        <f>SUBTOTAL(9,$A$635:A702)</f>
        <v>64</v>
      </c>
      <c r="C702" s="118" t="s">
        <v>558</v>
      </c>
      <c r="D702" s="103">
        <f t="shared" si="261"/>
        <v>11220000</v>
      </c>
      <c r="E702" s="120">
        <v>0</v>
      </c>
      <c r="F702" s="120">
        <v>0</v>
      </c>
      <c r="G702" s="120">
        <v>0</v>
      </c>
      <c r="H702" s="120">
        <v>0</v>
      </c>
      <c r="I702" s="120">
        <v>0</v>
      </c>
      <c r="J702" s="120">
        <v>0</v>
      </c>
      <c r="K702" s="128">
        <v>0</v>
      </c>
      <c r="L702" s="120">
        <v>0</v>
      </c>
      <c r="M702" s="103">
        <v>1320</v>
      </c>
      <c r="N702" s="103">
        <v>10789112.98</v>
      </c>
      <c r="O702" s="120">
        <v>0</v>
      </c>
      <c r="P702" s="120">
        <v>0</v>
      </c>
      <c r="Q702" s="120">
        <v>0</v>
      </c>
      <c r="R702" s="120">
        <v>0</v>
      </c>
      <c r="S702" s="120">
        <v>0</v>
      </c>
      <c r="T702" s="120">
        <v>0</v>
      </c>
      <c r="U702" s="120">
        <v>0</v>
      </c>
      <c r="V702" s="120">
        <v>0</v>
      </c>
      <c r="W702" s="120">
        <v>0</v>
      </c>
      <c r="X702" s="120">
        <v>0</v>
      </c>
      <c r="Y702" s="120">
        <v>0</v>
      </c>
      <c r="Z702" s="120">
        <v>0</v>
      </c>
      <c r="AA702" s="120">
        <v>0</v>
      </c>
      <c r="AB702" s="120">
        <v>0</v>
      </c>
      <c r="AC702" s="103">
        <f t="shared" si="262"/>
        <v>230887.02</v>
      </c>
      <c r="AD702" s="120">
        <v>200000</v>
      </c>
      <c r="AE702" s="120">
        <v>0</v>
      </c>
      <c r="AF702" s="93">
        <v>2025</v>
      </c>
      <c r="AG702" s="93">
        <v>2025</v>
      </c>
      <c r="AH702" s="93">
        <v>2025</v>
      </c>
      <c r="AI702" s="107"/>
      <c r="AJ702" s="107"/>
      <c r="AK702" s="107"/>
      <c r="AL702" s="107"/>
      <c r="AM702" s="108" t="s">
        <v>16957</v>
      </c>
      <c r="AN702" s="108" t="s">
        <v>16959</v>
      </c>
      <c r="AO702" s="108">
        <v>0</v>
      </c>
      <c r="AP702" s="108" t="s">
        <v>16969</v>
      </c>
      <c r="AQ702" s="108" t="s">
        <v>16971</v>
      </c>
      <c r="AR702" s="108" t="s">
        <v>16971</v>
      </c>
      <c r="AS702" s="108"/>
      <c r="AT702" s="108"/>
      <c r="AU702" s="108"/>
      <c r="AV702" s="108"/>
      <c r="AW702" s="108" t="s">
        <v>616</v>
      </c>
      <c r="AX702" s="109">
        <v>6351.5</v>
      </c>
      <c r="AY702" s="109" t="s">
        <v>2985</v>
      </c>
      <c r="AZ702" s="108" t="s">
        <v>3043</v>
      </c>
      <c r="BA702" s="108">
        <v>2012</v>
      </c>
      <c r="BB702" s="110"/>
      <c r="BC702" s="111" t="e">
        <f t="shared" si="258"/>
        <v>#VALUE!</v>
      </c>
      <c r="BJ702" s="79" t="str">
        <f>VLOOKUP(C702,BM:BO,3,FALSE)</f>
        <v>1318.400</v>
      </c>
      <c r="BM702" s="79" t="s">
        <v>3864</v>
      </c>
      <c r="BN702" s="79" t="s">
        <v>669</v>
      </c>
      <c r="BO702" s="79" t="s">
        <v>710</v>
      </c>
      <c r="BU702" s="79" t="s">
        <v>3864</v>
      </c>
      <c r="BV702" s="79" t="s">
        <v>669</v>
      </c>
      <c r="BW702" s="79" t="s">
        <v>710</v>
      </c>
      <c r="CH702" s="105">
        <f t="shared" si="251"/>
        <v>-4.3655745685100555E-10</v>
      </c>
    </row>
    <row r="703" spans="1:86" x14ac:dyDescent="0.3">
      <c r="A703" s="79">
        <v>1</v>
      </c>
      <c r="B703" s="112">
        <f>SUBTOTAL(9,$A$635:A703)</f>
        <v>65</v>
      </c>
      <c r="C703" s="118" t="s">
        <v>559</v>
      </c>
      <c r="D703" s="103">
        <f t="shared" si="261"/>
        <v>15166080</v>
      </c>
      <c r="E703" s="120">
        <v>0</v>
      </c>
      <c r="F703" s="120">
        <v>0</v>
      </c>
      <c r="G703" s="120">
        <v>0</v>
      </c>
      <c r="H703" s="120">
        <v>0</v>
      </c>
      <c r="I703" s="120">
        <v>0</v>
      </c>
      <c r="J703" s="120">
        <v>0</v>
      </c>
      <c r="K703" s="128">
        <v>0</v>
      </c>
      <c r="L703" s="120">
        <v>0</v>
      </c>
      <c r="M703" s="103">
        <v>1800</v>
      </c>
      <c r="N703" s="103">
        <v>14652516.15</v>
      </c>
      <c r="O703" s="120">
        <v>0</v>
      </c>
      <c r="P703" s="120">
        <v>0</v>
      </c>
      <c r="Q703" s="120">
        <v>0</v>
      </c>
      <c r="R703" s="120">
        <v>0</v>
      </c>
      <c r="S703" s="120">
        <v>0</v>
      </c>
      <c r="T703" s="120">
        <v>0</v>
      </c>
      <c r="U703" s="120">
        <v>0</v>
      </c>
      <c r="V703" s="120">
        <v>0</v>
      </c>
      <c r="W703" s="120">
        <v>0</v>
      </c>
      <c r="X703" s="120">
        <v>0</v>
      </c>
      <c r="Y703" s="120">
        <v>0</v>
      </c>
      <c r="Z703" s="120">
        <v>0</v>
      </c>
      <c r="AA703" s="120">
        <v>0</v>
      </c>
      <c r="AB703" s="120">
        <v>0</v>
      </c>
      <c r="AC703" s="103">
        <f t="shared" si="262"/>
        <v>313563.84999999998</v>
      </c>
      <c r="AD703" s="120">
        <v>200000</v>
      </c>
      <c r="AE703" s="120">
        <v>0</v>
      </c>
      <c r="AF703" s="93">
        <v>2025</v>
      </c>
      <c r="AG703" s="93">
        <v>2025</v>
      </c>
      <c r="AH703" s="93">
        <v>2025</v>
      </c>
      <c r="AI703" s="107"/>
      <c r="AJ703" s="107"/>
      <c r="AK703" s="107"/>
      <c r="AL703" s="107"/>
      <c r="AM703" s="108" t="s">
        <v>16970</v>
      </c>
      <c r="AN703" s="108" t="s">
        <v>16975</v>
      </c>
      <c r="AO703" s="108">
        <v>0</v>
      </c>
      <c r="AP703" s="108" t="s">
        <v>16967</v>
      </c>
      <c r="AQ703" s="108" t="s">
        <v>16961</v>
      </c>
      <c r="AR703" s="108" t="s">
        <v>16967</v>
      </c>
      <c r="AS703" s="108"/>
      <c r="AT703" s="108"/>
      <c r="AU703" s="108"/>
      <c r="AV703" s="108"/>
      <c r="AW703" s="108" t="s">
        <v>702</v>
      </c>
      <c r="AX703" s="109">
        <v>7459.8</v>
      </c>
      <c r="AY703" s="109">
        <v>1651.26</v>
      </c>
      <c r="AZ703" s="108" t="s">
        <v>2968</v>
      </c>
      <c r="BA703" s="108" t="s">
        <v>17015</v>
      </c>
      <c r="BB703" s="110"/>
      <c r="BC703" s="111">
        <f t="shared" si="258"/>
        <v>-148.74</v>
      </c>
      <c r="BJ703" s="79" t="str">
        <f>VLOOKUP(C703,BM:BO,3,FALSE)</f>
        <v>нет данных</v>
      </c>
      <c r="BM703" s="79" t="s">
        <v>3865</v>
      </c>
      <c r="BN703" s="79" t="s">
        <v>669</v>
      </c>
      <c r="BO703" s="79" t="s">
        <v>2985</v>
      </c>
      <c r="BU703" s="79" t="s">
        <v>3865</v>
      </c>
      <c r="BV703" s="79" t="s">
        <v>669</v>
      </c>
      <c r="BW703" s="79" t="s">
        <v>2985</v>
      </c>
      <c r="CH703" s="105">
        <f t="shared" si="251"/>
        <v>-3.4924596548080444E-10</v>
      </c>
    </row>
    <row r="704" spans="1:86" x14ac:dyDescent="0.3">
      <c r="A704" s="79">
        <v>1</v>
      </c>
      <c r="B704" s="112">
        <f>SUBTOTAL(9,$A$635:A704)</f>
        <v>66</v>
      </c>
      <c r="C704" s="118" t="s">
        <v>560</v>
      </c>
      <c r="D704" s="103">
        <f t="shared" si="261"/>
        <v>4280204.8000000007</v>
      </c>
      <c r="E704" s="120">
        <v>0</v>
      </c>
      <c r="F704" s="120">
        <v>0</v>
      </c>
      <c r="G704" s="120">
        <v>0</v>
      </c>
      <c r="H704" s="120">
        <v>0</v>
      </c>
      <c r="I704" s="120">
        <v>0</v>
      </c>
      <c r="J704" s="120">
        <v>0</v>
      </c>
      <c r="K704" s="128">
        <v>0</v>
      </c>
      <c r="L704" s="120">
        <v>0</v>
      </c>
      <c r="M704" s="103">
        <v>508</v>
      </c>
      <c r="N704" s="103">
        <v>4014298.81</v>
      </c>
      <c r="O704" s="120">
        <v>0</v>
      </c>
      <c r="P704" s="120">
        <v>0</v>
      </c>
      <c r="Q704" s="120">
        <v>0</v>
      </c>
      <c r="R704" s="120">
        <v>0</v>
      </c>
      <c r="S704" s="120">
        <v>0</v>
      </c>
      <c r="T704" s="120">
        <v>0</v>
      </c>
      <c r="U704" s="120">
        <v>0</v>
      </c>
      <c r="V704" s="120">
        <v>0</v>
      </c>
      <c r="W704" s="120">
        <v>0</v>
      </c>
      <c r="X704" s="120">
        <v>0</v>
      </c>
      <c r="Y704" s="120">
        <v>0</v>
      </c>
      <c r="Z704" s="120">
        <v>0</v>
      </c>
      <c r="AA704" s="120">
        <v>0</v>
      </c>
      <c r="AB704" s="120">
        <v>0</v>
      </c>
      <c r="AC704" s="103">
        <f t="shared" si="262"/>
        <v>85905.99</v>
      </c>
      <c r="AD704" s="103">
        <v>180000</v>
      </c>
      <c r="AE704" s="120">
        <v>0</v>
      </c>
      <c r="AF704" s="93">
        <v>2025</v>
      </c>
      <c r="AG704" s="93">
        <v>2025</v>
      </c>
      <c r="AH704" s="93">
        <v>2025</v>
      </c>
      <c r="AI704" s="107"/>
      <c r="AJ704" s="107"/>
      <c r="AK704" s="107"/>
      <c r="AL704" s="107"/>
      <c r="AM704" s="108" t="s">
        <v>16973</v>
      </c>
      <c r="AN704" s="108" t="s">
        <v>16952</v>
      </c>
      <c r="AO704" s="108">
        <v>0</v>
      </c>
      <c r="AP704" s="108" t="s">
        <v>16968</v>
      </c>
      <c r="AQ704" s="108" t="s">
        <v>16969</v>
      </c>
      <c r="AR704" s="108">
        <v>0</v>
      </c>
      <c r="AS704" s="108"/>
      <c r="AT704" s="108"/>
      <c r="AU704" s="108"/>
      <c r="AV704" s="108"/>
      <c r="AW704" s="108" t="s">
        <v>664</v>
      </c>
      <c r="AX704" s="109">
        <v>1038.8</v>
      </c>
      <c r="AY704" s="109">
        <v>508</v>
      </c>
      <c r="AZ704" s="108" t="s">
        <v>2968</v>
      </c>
      <c r="BA704" s="108" t="s">
        <v>17015</v>
      </c>
      <c r="BB704" s="110"/>
      <c r="BC704" s="111">
        <f t="shared" si="258"/>
        <v>0</v>
      </c>
      <c r="BJ704" s="79" t="str">
        <f>VLOOKUP(C704,BM:BO,3,FALSE)</f>
        <v>440.000</v>
      </c>
      <c r="BM704" s="79" t="s">
        <v>3867</v>
      </c>
      <c r="BN704" s="79" t="s">
        <v>663</v>
      </c>
      <c r="BO704" s="79" t="s">
        <v>2985</v>
      </c>
      <c r="BU704" s="79" t="s">
        <v>3867</v>
      </c>
      <c r="BV704" s="79" t="s">
        <v>663</v>
      </c>
      <c r="BW704" s="79" t="s">
        <v>2985</v>
      </c>
      <c r="CH704" s="105">
        <f t="shared" si="251"/>
        <v>6.9849193096160889E-10</v>
      </c>
    </row>
    <row r="705" spans="1:86" x14ac:dyDescent="0.3">
      <c r="A705" s="79">
        <v>1</v>
      </c>
      <c r="B705" s="112">
        <f>SUBTOTAL(9,$A$635:A705)</f>
        <v>67</v>
      </c>
      <c r="C705" s="118" t="s">
        <v>3696</v>
      </c>
      <c r="D705" s="103">
        <f t="shared" si="261"/>
        <v>9688750</v>
      </c>
      <c r="E705" s="120">
        <v>0</v>
      </c>
      <c r="F705" s="120">
        <v>0</v>
      </c>
      <c r="G705" s="120">
        <v>0</v>
      </c>
      <c r="H705" s="120">
        <v>0</v>
      </c>
      <c r="I705" s="120">
        <v>0</v>
      </c>
      <c r="J705" s="120">
        <v>0</v>
      </c>
      <c r="K705" s="128">
        <v>0</v>
      </c>
      <c r="L705" s="120">
        <v>0</v>
      </c>
      <c r="M705" s="103">
        <v>1150</v>
      </c>
      <c r="N705" s="103">
        <v>9289945.1699999999</v>
      </c>
      <c r="O705" s="120">
        <v>0</v>
      </c>
      <c r="P705" s="120">
        <v>0</v>
      </c>
      <c r="Q705" s="120">
        <v>0</v>
      </c>
      <c r="R705" s="120">
        <v>0</v>
      </c>
      <c r="S705" s="120">
        <v>0</v>
      </c>
      <c r="T705" s="120">
        <v>0</v>
      </c>
      <c r="U705" s="120">
        <v>0</v>
      </c>
      <c r="V705" s="120">
        <v>0</v>
      </c>
      <c r="W705" s="120">
        <v>0</v>
      </c>
      <c r="X705" s="120">
        <v>0</v>
      </c>
      <c r="Y705" s="120">
        <v>0</v>
      </c>
      <c r="Z705" s="120">
        <v>0</v>
      </c>
      <c r="AA705" s="120">
        <v>0</v>
      </c>
      <c r="AB705" s="120">
        <v>0</v>
      </c>
      <c r="AC705" s="103">
        <f t="shared" si="262"/>
        <v>198804.83</v>
      </c>
      <c r="AD705" s="120">
        <v>200000</v>
      </c>
      <c r="AE705" s="120">
        <v>0</v>
      </c>
      <c r="AF705" s="93">
        <v>2025</v>
      </c>
      <c r="AG705" s="93">
        <v>2025</v>
      </c>
      <c r="AH705" s="93">
        <v>2025</v>
      </c>
      <c r="AI705" s="107"/>
      <c r="AJ705" s="107"/>
      <c r="AK705" s="107"/>
      <c r="AL705" s="107"/>
      <c r="AM705" s="108" t="s">
        <v>16965</v>
      </c>
      <c r="AN705" s="108" t="s">
        <v>16962</v>
      </c>
      <c r="AO705" s="108"/>
      <c r="AP705" s="108" t="s">
        <v>16956</v>
      </c>
      <c r="AQ705" s="108" t="s">
        <v>16964</v>
      </c>
      <c r="AR705" s="108" t="s">
        <v>16966</v>
      </c>
      <c r="AS705" s="108"/>
      <c r="AT705" s="108"/>
      <c r="AU705" s="108"/>
      <c r="AV705" s="108"/>
      <c r="AW705" s="108">
        <v>1989</v>
      </c>
      <c r="AX705" s="109">
        <v>3233.6</v>
      </c>
      <c r="AY705" s="109">
        <v>1150</v>
      </c>
      <c r="AZ705" s="108" t="s">
        <v>2968</v>
      </c>
      <c r="BA705" s="108" t="s">
        <v>17015</v>
      </c>
      <c r="BB705" s="110"/>
      <c r="BC705" s="111">
        <f t="shared" si="258"/>
        <v>0</v>
      </c>
      <c r="CH705" s="105">
        <f t="shared" si="251"/>
        <v>8.7311491370201111E-11</v>
      </c>
    </row>
    <row r="706" spans="1:86" x14ac:dyDescent="0.3">
      <c r="B706" s="106" t="s">
        <v>534</v>
      </c>
      <c r="C706" s="106"/>
      <c r="D706" s="102">
        <f>SUM(D707:D708)</f>
        <v>17708184.119999997</v>
      </c>
      <c r="E706" s="103">
        <f t="shared" ref="E706:AE706" si="263">SUM(E707:E708)</f>
        <v>0</v>
      </c>
      <c r="F706" s="103">
        <f t="shared" si="263"/>
        <v>0</v>
      </c>
      <c r="G706" s="103">
        <f t="shared" si="263"/>
        <v>0</v>
      </c>
      <c r="H706" s="103">
        <f t="shared" si="263"/>
        <v>0</v>
      </c>
      <c r="I706" s="103">
        <f t="shared" si="263"/>
        <v>0</v>
      </c>
      <c r="J706" s="103">
        <f t="shared" si="263"/>
        <v>0</v>
      </c>
      <c r="K706" s="104">
        <f t="shared" si="263"/>
        <v>0</v>
      </c>
      <c r="L706" s="103">
        <f t="shared" si="263"/>
        <v>0</v>
      </c>
      <c r="M706" s="103">
        <f t="shared" si="263"/>
        <v>1993</v>
      </c>
      <c r="N706" s="103">
        <f t="shared" si="263"/>
        <v>16965130.329999998</v>
      </c>
      <c r="O706" s="103">
        <f t="shared" si="263"/>
        <v>0</v>
      </c>
      <c r="P706" s="103">
        <f t="shared" si="263"/>
        <v>0</v>
      </c>
      <c r="Q706" s="103">
        <f t="shared" si="263"/>
        <v>0</v>
      </c>
      <c r="R706" s="103">
        <f t="shared" si="263"/>
        <v>0</v>
      </c>
      <c r="S706" s="103">
        <f t="shared" si="263"/>
        <v>0</v>
      </c>
      <c r="T706" s="103">
        <f t="shared" si="263"/>
        <v>0</v>
      </c>
      <c r="U706" s="103">
        <f t="shared" si="263"/>
        <v>0</v>
      </c>
      <c r="V706" s="103">
        <f t="shared" si="263"/>
        <v>0</v>
      </c>
      <c r="W706" s="103">
        <f t="shared" si="263"/>
        <v>0</v>
      </c>
      <c r="X706" s="103">
        <f t="shared" si="263"/>
        <v>0</v>
      </c>
      <c r="Y706" s="103">
        <f t="shared" si="263"/>
        <v>0</v>
      </c>
      <c r="Z706" s="103">
        <f t="shared" si="263"/>
        <v>0</v>
      </c>
      <c r="AA706" s="103">
        <f t="shared" si="263"/>
        <v>0</v>
      </c>
      <c r="AB706" s="103">
        <f t="shared" si="263"/>
        <v>0</v>
      </c>
      <c r="AC706" s="103">
        <f t="shared" si="263"/>
        <v>363053.79000000004</v>
      </c>
      <c r="AD706" s="103">
        <f t="shared" si="263"/>
        <v>380000</v>
      </c>
      <c r="AE706" s="103">
        <f t="shared" si="263"/>
        <v>0</v>
      </c>
      <c r="AF706" s="93" t="s">
        <v>17029</v>
      </c>
      <c r="AG706" s="93" t="s">
        <v>17029</v>
      </c>
      <c r="AH706" s="93" t="s">
        <v>17029</v>
      </c>
      <c r="AI706" s="107"/>
      <c r="AJ706" s="107"/>
      <c r="AK706" s="107"/>
      <c r="AL706" s="107"/>
      <c r="AM706" s="108"/>
      <c r="AN706" s="108"/>
      <c r="AO706" s="108"/>
      <c r="AP706" s="108"/>
      <c r="AQ706" s="108"/>
      <c r="AR706" s="108"/>
      <c r="AS706" s="108"/>
      <c r="AT706" s="108"/>
      <c r="AU706" s="108"/>
      <c r="AV706" s="108"/>
      <c r="AW706" s="108"/>
      <c r="AX706" s="109"/>
      <c r="AY706" s="109"/>
      <c r="AZ706" s="108"/>
      <c r="BA706" s="108"/>
      <c r="BB706" s="110"/>
      <c r="BC706" s="111">
        <f t="shared" si="258"/>
        <v>-1993</v>
      </c>
      <c r="BJ706" s="79" t="e">
        <f>VLOOKUP(C706,BM:BO,3,FALSE)</f>
        <v>#N/A</v>
      </c>
      <c r="BM706" s="79" t="s">
        <v>3868</v>
      </c>
      <c r="BN706" s="79" t="s">
        <v>2985</v>
      </c>
      <c r="BO706" s="79" t="s">
        <v>2985</v>
      </c>
      <c r="BU706" s="79" t="s">
        <v>3868</v>
      </c>
      <c r="BV706" s="79" t="s">
        <v>2985</v>
      </c>
      <c r="BW706" s="79" t="s">
        <v>2985</v>
      </c>
      <c r="CH706" s="105">
        <f t="shared" si="251"/>
        <v>-9.3132257461547852E-10</v>
      </c>
    </row>
    <row r="707" spans="1:86" x14ac:dyDescent="0.3">
      <c r="A707" s="79">
        <v>1</v>
      </c>
      <c r="B707" s="112">
        <f>SUBTOTAL(9,$A$635:A707)</f>
        <v>68</v>
      </c>
      <c r="C707" s="118" t="s">
        <v>562</v>
      </c>
      <c r="D707" s="103">
        <f t="shared" ref="D707:D708" si="264">E707+F707+G707+H707+I707+J707+L707+N707+P707+R707+T707+U707+V707+W707+X707+Y707+Z707+AA707+AB707+AC707+AD707+AE707</f>
        <v>9336140.879999999</v>
      </c>
      <c r="E707" s="120">
        <v>0</v>
      </c>
      <c r="F707" s="120">
        <v>0</v>
      </c>
      <c r="G707" s="120">
        <v>0</v>
      </c>
      <c r="H707" s="120">
        <v>0</v>
      </c>
      <c r="I707" s="120">
        <v>0</v>
      </c>
      <c r="J707" s="120">
        <v>0</v>
      </c>
      <c r="K707" s="128">
        <v>0</v>
      </c>
      <c r="L707" s="120">
        <v>0</v>
      </c>
      <c r="M707" s="103">
        <v>1047</v>
      </c>
      <c r="N707" s="103">
        <v>8944723.7899999991</v>
      </c>
      <c r="O707" s="120">
        <v>0</v>
      </c>
      <c r="P707" s="120">
        <v>0</v>
      </c>
      <c r="Q707" s="120">
        <v>0</v>
      </c>
      <c r="R707" s="120">
        <v>0</v>
      </c>
      <c r="S707" s="120">
        <v>0</v>
      </c>
      <c r="T707" s="120">
        <v>0</v>
      </c>
      <c r="U707" s="120">
        <v>0</v>
      </c>
      <c r="V707" s="120">
        <v>0</v>
      </c>
      <c r="W707" s="120">
        <v>0</v>
      </c>
      <c r="X707" s="120">
        <v>0</v>
      </c>
      <c r="Y707" s="120">
        <v>0</v>
      </c>
      <c r="Z707" s="120">
        <v>0</v>
      </c>
      <c r="AA707" s="120">
        <v>0</v>
      </c>
      <c r="AB707" s="120">
        <v>0</v>
      </c>
      <c r="AC707" s="103">
        <f>ROUND(N707*2.14%,2)</f>
        <v>191417.09</v>
      </c>
      <c r="AD707" s="120">
        <v>200000</v>
      </c>
      <c r="AE707" s="120">
        <v>0</v>
      </c>
      <c r="AF707" s="93">
        <v>2025</v>
      </c>
      <c r="AG707" s="93">
        <v>2025</v>
      </c>
      <c r="AH707" s="93">
        <v>2025</v>
      </c>
      <c r="AI707" s="107"/>
      <c r="AJ707" s="107"/>
      <c r="AK707" s="107"/>
      <c r="AL707" s="107"/>
      <c r="AM707" s="108" t="s">
        <v>16957</v>
      </c>
      <c r="AN707" s="108" t="s">
        <v>16977</v>
      </c>
      <c r="AO707" s="108">
        <v>2014</v>
      </c>
      <c r="AP707" s="108" t="s">
        <v>16967</v>
      </c>
      <c r="AQ707" s="108" t="s">
        <v>16971</v>
      </c>
      <c r="AR707" s="108" t="s">
        <v>16961</v>
      </c>
      <c r="AS707" s="108"/>
      <c r="AT707" s="108" t="s">
        <v>16978</v>
      </c>
      <c r="AU707" s="116">
        <v>2357957.75</v>
      </c>
      <c r="AV707" s="116">
        <v>2347436.0300000003</v>
      </c>
      <c r="AW707" s="108" t="s">
        <v>925</v>
      </c>
      <c r="AX707" s="109">
        <v>7983</v>
      </c>
      <c r="AY707" s="109">
        <v>1047</v>
      </c>
      <c r="AZ707" s="108" t="s">
        <v>2993</v>
      </c>
      <c r="BA707" s="108" t="s">
        <v>17015</v>
      </c>
      <c r="BB707" s="110"/>
      <c r="BC707" s="111">
        <f t="shared" si="258"/>
        <v>0</v>
      </c>
      <c r="BJ707" s="79" t="str">
        <f>VLOOKUP(C707,BM:BO,3,FALSE)</f>
        <v>984.200</v>
      </c>
      <c r="BM707" s="79" t="s">
        <v>3869</v>
      </c>
      <c r="BN707" s="79" t="s">
        <v>2985</v>
      </c>
      <c r="BO707" s="79" t="s">
        <v>2985</v>
      </c>
      <c r="BU707" s="79" t="s">
        <v>3869</v>
      </c>
      <c r="BV707" s="79" t="s">
        <v>2985</v>
      </c>
      <c r="BW707" s="79" t="s">
        <v>2985</v>
      </c>
      <c r="CH707" s="105">
        <f t="shared" si="251"/>
        <v>-1.4551915228366852E-10</v>
      </c>
    </row>
    <row r="708" spans="1:86" x14ac:dyDescent="0.3">
      <c r="A708" s="79">
        <v>1</v>
      </c>
      <c r="B708" s="112">
        <f>SUBTOTAL(9,$A$635:A708)</f>
        <v>69</v>
      </c>
      <c r="C708" s="118" t="s">
        <v>563</v>
      </c>
      <c r="D708" s="103">
        <f t="shared" si="264"/>
        <v>8372043.2400000002</v>
      </c>
      <c r="E708" s="120">
        <v>0</v>
      </c>
      <c r="F708" s="120">
        <v>0</v>
      </c>
      <c r="G708" s="120">
        <v>0</v>
      </c>
      <c r="H708" s="120">
        <v>0</v>
      </c>
      <c r="I708" s="120">
        <v>0</v>
      </c>
      <c r="J708" s="120">
        <v>0</v>
      </c>
      <c r="K708" s="128">
        <v>0</v>
      </c>
      <c r="L708" s="120">
        <v>0</v>
      </c>
      <c r="M708" s="103">
        <v>946.00000000000011</v>
      </c>
      <c r="N708" s="103">
        <v>8020406.54</v>
      </c>
      <c r="O708" s="120">
        <v>0</v>
      </c>
      <c r="P708" s="120">
        <v>0</v>
      </c>
      <c r="Q708" s="120">
        <v>0</v>
      </c>
      <c r="R708" s="120">
        <v>0</v>
      </c>
      <c r="S708" s="120">
        <v>0</v>
      </c>
      <c r="T708" s="120">
        <v>0</v>
      </c>
      <c r="U708" s="120">
        <v>0</v>
      </c>
      <c r="V708" s="120">
        <v>0</v>
      </c>
      <c r="W708" s="120">
        <v>0</v>
      </c>
      <c r="X708" s="120">
        <v>0</v>
      </c>
      <c r="Y708" s="120">
        <v>0</v>
      </c>
      <c r="Z708" s="120">
        <v>0</v>
      </c>
      <c r="AA708" s="120">
        <v>0</v>
      </c>
      <c r="AB708" s="120">
        <v>0</v>
      </c>
      <c r="AC708" s="103">
        <f>ROUND(N708*2.14%,2)</f>
        <v>171636.7</v>
      </c>
      <c r="AD708" s="103">
        <v>180000</v>
      </c>
      <c r="AE708" s="120">
        <v>0</v>
      </c>
      <c r="AF708" s="93">
        <v>2025</v>
      </c>
      <c r="AG708" s="93">
        <v>2025</v>
      </c>
      <c r="AH708" s="93">
        <v>2025</v>
      </c>
      <c r="AI708" s="107"/>
      <c r="AJ708" s="107"/>
      <c r="AK708" s="107"/>
      <c r="AL708" s="107"/>
      <c r="AM708" s="108" t="s">
        <v>16970</v>
      </c>
      <c r="AN708" s="108" t="s">
        <v>16955</v>
      </c>
      <c r="AO708" s="108">
        <v>0</v>
      </c>
      <c r="AP708" s="108" t="s">
        <v>16967</v>
      </c>
      <c r="AQ708" s="108" t="s">
        <v>16967</v>
      </c>
      <c r="AR708" s="108" t="s">
        <v>16967</v>
      </c>
      <c r="AS708" s="108"/>
      <c r="AT708" s="108"/>
      <c r="AU708" s="108"/>
      <c r="AV708" s="108"/>
      <c r="AW708" s="108" t="s">
        <v>657</v>
      </c>
      <c r="AX708" s="109">
        <v>5480.6</v>
      </c>
      <c r="AY708" s="109">
        <v>872.7</v>
      </c>
      <c r="AZ708" s="108" t="s">
        <v>2968</v>
      </c>
      <c r="BA708" s="108" t="s">
        <v>17015</v>
      </c>
      <c r="BB708" s="110"/>
      <c r="BC708" s="111">
        <f t="shared" si="258"/>
        <v>-73.300000000000068</v>
      </c>
      <c r="BJ708" s="79" t="str">
        <f>VLOOKUP(C708,BM:BO,3,FALSE)</f>
        <v>851.500</v>
      </c>
      <c r="BM708" s="79" t="s">
        <v>3871</v>
      </c>
      <c r="BN708" s="79" t="s">
        <v>2985</v>
      </c>
      <c r="BO708" s="79" t="s">
        <v>2985</v>
      </c>
      <c r="BU708" s="79" t="s">
        <v>3871</v>
      </c>
      <c r="BV708" s="79" t="s">
        <v>2985</v>
      </c>
      <c r="BW708" s="79" t="s">
        <v>2985</v>
      </c>
      <c r="CH708" s="105">
        <f t="shared" si="251"/>
        <v>1.7462298274040222E-10</v>
      </c>
    </row>
    <row r="709" spans="1:86" x14ac:dyDescent="0.3">
      <c r="B709" s="106" t="s">
        <v>535</v>
      </c>
      <c r="C709" s="106"/>
      <c r="D709" s="102">
        <f>SUM(D710:D711)</f>
        <v>17034035.52</v>
      </c>
      <c r="E709" s="103">
        <f t="shared" ref="E709:AE709" si="265">SUM(E710:E711)</f>
        <v>0</v>
      </c>
      <c r="F709" s="103">
        <f t="shared" si="265"/>
        <v>0</v>
      </c>
      <c r="G709" s="103">
        <f t="shared" si="265"/>
        <v>0</v>
      </c>
      <c r="H709" s="103">
        <f t="shared" si="265"/>
        <v>0</v>
      </c>
      <c r="I709" s="103">
        <f t="shared" si="265"/>
        <v>0</v>
      </c>
      <c r="J709" s="103">
        <f t="shared" si="265"/>
        <v>0</v>
      </c>
      <c r="K709" s="104">
        <f t="shared" si="265"/>
        <v>0</v>
      </c>
      <c r="L709" s="103">
        <f t="shared" si="265"/>
        <v>0</v>
      </c>
      <c r="M709" s="103">
        <f t="shared" si="265"/>
        <v>2021.6999999999998</v>
      </c>
      <c r="N709" s="103">
        <f t="shared" si="265"/>
        <v>16305106.239999998</v>
      </c>
      <c r="O709" s="103">
        <f t="shared" si="265"/>
        <v>0</v>
      </c>
      <c r="P709" s="103">
        <f t="shared" si="265"/>
        <v>0</v>
      </c>
      <c r="Q709" s="103">
        <f t="shared" si="265"/>
        <v>0</v>
      </c>
      <c r="R709" s="103">
        <f t="shared" si="265"/>
        <v>0</v>
      </c>
      <c r="S709" s="103">
        <f t="shared" si="265"/>
        <v>0</v>
      </c>
      <c r="T709" s="103">
        <f t="shared" si="265"/>
        <v>0</v>
      </c>
      <c r="U709" s="103">
        <f t="shared" si="265"/>
        <v>0</v>
      </c>
      <c r="V709" s="103">
        <f t="shared" si="265"/>
        <v>0</v>
      </c>
      <c r="W709" s="103">
        <f t="shared" si="265"/>
        <v>0</v>
      </c>
      <c r="X709" s="103">
        <f t="shared" si="265"/>
        <v>0</v>
      </c>
      <c r="Y709" s="103">
        <f t="shared" si="265"/>
        <v>0</v>
      </c>
      <c r="Z709" s="103">
        <f t="shared" si="265"/>
        <v>0</v>
      </c>
      <c r="AA709" s="103">
        <f t="shared" si="265"/>
        <v>0</v>
      </c>
      <c r="AB709" s="103">
        <f t="shared" si="265"/>
        <v>0</v>
      </c>
      <c r="AC709" s="103">
        <f t="shared" si="265"/>
        <v>348929.28000000003</v>
      </c>
      <c r="AD709" s="103">
        <f t="shared" si="265"/>
        <v>380000</v>
      </c>
      <c r="AE709" s="103">
        <f t="shared" si="265"/>
        <v>0</v>
      </c>
      <c r="AF709" s="93" t="s">
        <v>17029</v>
      </c>
      <c r="AG709" s="93" t="s">
        <v>17029</v>
      </c>
      <c r="AH709" s="93" t="s">
        <v>17029</v>
      </c>
      <c r="AI709" s="107"/>
      <c r="AJ709" s="107"/>
      <c r="AK709" s="107"/>
      <c r="AL709" s="107"/>
      <c r="AM709" s="108"/>
      <c r="AN709" s="108"/>
      <c r="AO709" s="108"/>
      <c r="AP709" s="108"/>
      <c r="AQ709" s="108"/>
      <c r="AR709" s="108"/>
      <c r="AS709" s="108"/>
      <c r="AT709" s="108"/>
      <c r="AU709" s="108"/>
      <c r="AV709" s="108"/>
      <c r="AW709" s="108"/>
      <c r="AX709" s="109"/>
      <c r="AY709" s="109"/>
      <c r="AZ709" s="108"/>
      <c r="BA709" s="108"/>
      <c r="BB709" s="110"/>
      <c r="BC709" s="111">
        <f t="shared" si="258"/>
        <v>-2021.6999999999998</v>
      </c>
      <c r="BJ709" s="79" t="e">
        <f>VLOOKUP(C709,BM:BO,3,FALSE)</f>
        <v>#N/A</v>
      </c>
      <c r="BM709" s="79" t="s">
        <v>3873</v>
      </c>
      <c r="BN709" s="79" t="s">
        <v>16992</v>
      </c>
      <c r="BO709" s="79" t="s">
        <v>3874</v>
      </c>
      <c r="BU709" s="79" t="s">
        <v>3873</v>
      </c>
      <c r="BV709" s="79" t="s">
        <v>16992</v>
      </c>
      <c r="BW709" s="79" t="s">
        <v>3874</v>
      </c>
      <c r="CH709" s="105">
        <f t="shared" si="251"/>
        <v>1.1641532182693481E-9</v>
      </c>
    </row>
    <row r="710" spans="1:86" x14ac:dyDescent="0.3">
      <c r="A710" s="79">
        <v>1</v>
      </c>
      <c r="B710" s="112">
        <f>SUBTOTAL(9,$A$635:A710)</f>
        <v>70</v>
      </c>
      <c r="C710" s="118" t="s">
        <v>564</v>
      </c>
      <c r="D710" s="103">
        <f t="shared" ref="D710:D711" si="266">E710+F710+G710+H710+I710+J710+L710+N710+P710+R710+T710+U710+V710+W710+X710+Y710+Z710+AA710+AB710+AC710+AD710+AE710</f>
        <v>10054268.479999999</v>
      </c>
      <c r="E710" s="120">
        <v>0</v>
      </c>
      <c r="F710" s="120">
        <v>0</v>
      </c>
      <c r="G710" s="120">
        <v>0</v>
      </c>
      <c r="H710" s="120">
        <v>0</v>
      </c>
      <c r="I710" s="120">
        <v>0</v>
      </c>
      <c r="J710" s="120">
        <v>0</v>
      </c>
      <c r="K710" s="128">
        <v>0</v>
      </c>
      <c r="L710" s="120">
        <v>0</v>
      </c>
      <c r="M710" s="103">
        <v>1193.3</v>
      </c>
      <c r="N710" s="103">
        <v>9647805.4399999995</v>
      </c>
      <c r="O710" s="120">
        <v>0</v>
      </c>
      <c r="P710" s="120">
        <v>0</v>
      </c>
      <c r="Q710" s="120">
        <v>0</v>
      </c>
      <c r="R710" s="120">
        <v>0</v>
      </c>
      <c r="S710" s="120">
        <v>0</v>
      </c>
      <c r="T710" s="120">
        <v>0</v>
      </c>
      <c r="U710" s="120">
        <v>0</v>
      </c>
      <c r="V710" s="120">
        <v>0</v>
      </c>
      <c r="W710" s="120">
        <v>0</v>
      </c>
      <c r="X710" s="120">
        <v>0</v>
      </c>
      <c r="Y710" s="120">
        <v>0</v>
      </c>
      <c r="Z710" s="120">
        <v>0</v>
      </c>
      <c r="AA710" s="120">
        <v>0</v>
      </c>
      <c r="AB710" s="120">
        <v>0</v>
      </c>
      <c r="AC710" s="103">
        <f>ROUND(N710*2.14%,2)</f>
        <v>206463.04</v>
      </c>
      <c r="AD710" s="120">
        <v>200000</v>
      </c>
      <c r="AE710" s="120">
        <v>0</v>
      </c>
      <c r="AF710" s="93">
        <v>2025</v>
      </c>
      <c r="AG710" s="93">
        <v>2025</v>
      </c>
      <c r="AH710" s="93">
        <v>2025</v>
      </c>
      <c r="AI710" s="107"/>
      <c r="AJ710" s="107"/>
      <c r="AK710" s="107"/>
      <c r="AL710" s="107"/>
      <c r="AM710" s="108" t="s">
        <v>16957</v>
      </c>
      <c r="AN710" s="108" t="s">
        <v>16965</v>
      </c>
      <c r="AO710" s="108">
        <v>0</v>
      </c>
      <c r="AP710" s="108" t="s">
        <v>16954</v>
      </c>
      <c r="AQ710" s="108" t="s">
        <v>16967</v>
      </c>
      <c r="AR710" s="108" t="s">
        <v>16956</v>
      </c>
      <c r="AS710" s="108"/>
      <c r="AT710" s="108"/>
      <c r="AU710" s="108"/>
      <c r="AV710" s="108"/>
      <c r="AW710" s="108" t="s">
        <v>618</v>
      </c>
      <c r="AX710" s="109">
        <v>2574.4</v>
      </c>
      <c r="AY710" s="109">
        <v>1193.3</v>
      </c>
      <c r="AZ710" s="108" t="s">
        <v>2968</v>
      </c>
      <c r="BA710" s="108" t="s">
        <v>17015</v>
      </c>
      <c r="BB710" s="110"/>
      <c r="BC710" s="111">
        <f t="shared" si="258"/>
        <v>0</v>
      </c>
      <c r="BJ710" s="79" t="str">
        <f>VLOOKUP(C710,BM:BO,3,FALSE)</f>
        <v>861.000</v>
      </c>
      <c r="BM710" s="79" t="s">
        <v>3876</v>
      </c>
      <c r="BN710" s="79" t="s">
        <v>16992</v>
      </c>
      <c r="BO710" s="79" t="s">
        <v>2985</v>
      </c>
      <c r="BU710" s="79" t="s">
        <v>3876</v>
      </c>
      <c r="BV710" s="79" t="s">
        <v>16992</v>
      </c>
      <c r="BW710" s="79" t="s">
        <v>2985</v>
      </c>
      <c r="CH710" s="105">
        <f t="shared" si="251"/>
        <v>-9.0221874415874481E-10</v>
      </c>
    </row>
    <row r="711" spans="1:86" x14ac:dyDescent="0.3">
      <c r="A711" s="79">
        <v>1</v>
      </c>
      <c r="B711" s="112">
        <f>SUBTOTAL(9,$A$635:A711)</f>
        <v>71</v>
      </c>
      <c r="C711" s="118" t="s">
        <v>565</v>
      </c>
      <c r="D711" s="103">
        <f t="shared" si="266"/>
        <v>6979767.04</v>
      </c>
      <c r="E711" s="120">
        <v>0</v>
      </c>
      <c r="F711" s="120">
        <v>0</v>
      </c>
      <c r="G711" s="120">
        <v>0</v>
      </c>
      <c r="H711" s="120">
        <v>0</v>
      </c>
      <c r="I711" s="120">
        <v>0</v>
      </c>
      <c r="J711" s="120">
        <v>0</v>
      </c>
      <c r="K711" s="128">
        <v>0</v>
      </c>
      <c r="L711" s="120">
        <v>0</v>
      </c>
      <c r="M711" s="103">
        <v>828.4</v>
      </c>
      <c r="N711" s="103">
        <v>6657300.7999999998</v>
      </c>
      <c r="O711" s="120">
        <v>0</v>
      </c>
      <c r="P711" s="120">
        <v>0</v>
      </c>
      <c r="Q711" s="120">
        <v>0</v>
      </c>
      <c r="R711" s="120">
        <v>0</v>
      </c>
      <c r="S711" s="120">
        <v>0</v>
      </c>
      <c r="T711" s="120">
        <v>0</v>
      </c>
      <c r="U711" s="120">
        <v>0</v>
      </c>
      <c r="V711" s="120">
        <v>0</v>
      </c>
      <c r="W711" s="120">
        <v>0</v>
      </c>
      <c r="X711" s="120">
        <v>0</v>
      </c>
      <c r="Y711" s="120">
        <v>0</v>
      </c>
      <c r="Z711" s="120">
        <v>0</v>
      </c>
      <c r="AA711" s="120">
        <v>0</v>
      </c>
      <c r="AB711" s="120">
        <v>0</v>
      </c>
      <c r="AC711" s="103">
        <f>ROUND(N711*2.14%,2)</f>
        <v>142466.23999999999</v>
      </c>
      <c r="AD711" s="103">
        <v>180000</v>
      </c>
      <c r="AE711" s="120">
        <v>0</v>
      </c>
      <c r="AF711" s="93">
        <v>2025</v>
      </c>
      <c r="AG711" s="93">
        <v>2025</v>
      </c>
      <c r="AH711" s="93">
        <v>2025</v>
      </c>
      <c r="AI711" s="107"/>
      <c r="AJ711" s="107"/>
      <c r="AK711" s="107"/>
      <c r="AL711" s="107"/>
      <c r="AM711" s="108" t="s">
        <v>16958</v>
      </c>
      <c r="AN711" s="108" t="s">
        <v>16962</v>
      </c>
      <c r="AO711" s="108">
        <v>0</v>
      </c>
      <c r="AP711" s="108">
        <v>2019</v>
      </c>
      <c r="AQ711" s="108" t="s">
        <v>16964</v>
      </c>
      <c r="AR711" s="108">
        <v>0</v>
      </c>
      <c r="AS711" s="108"/>
      <c r="AT711" s="108" t="s">
        <v>16978</v>
      </c>
      <c r="AU711" s="116">
        <v>3484396.9</v>
      </c>
      <c r="AV711" s="116">
        <v>584460.44999999995</v>
      </c>
      <c r="AW711" s="108" t="s">
        <v>996</v>
      </c>
      <c r="AX711" s="109">
        <v>812.7</v>
      </c>
      <c r="AY711" s="109">
        <v>751</v>
      </c>
      <c r="AZ711" s="108" t="s">
        <v>2968</v>
      </c>
      <c r="BA711" s="108">
        <v>2009</v>
      </c>
      <c r="BB711" s="110"/>
      <c r="BC711" s="111">
        <f t="shared" si="258"/>
        <v>-77.399999999999977</v>
      </c>
      <c r="BJ711" s="79" t="e">
        <f>VLOOKUP(C711,BM:BO,3,FALSE)</f>
        <v>#N/A</v>
      </c>
      <c r="BM711" s="79" t="s">
        <v>3878</v>
      </c>
      <c r="BN711" s="79" t="s">
        <v>1015</v>
      </c>
      <c r="BO711" s="79" t="s">
        <v>3879</v>
      </c>
      <c r="BU711" s="79" t="s">
        <v>3878</v>
      </c>
      <c r="BV711" s="79" t="s">
        <v>1015</v>
      </c>
      <c r="BW711" s="79" t="s">
        <v>3879</v>
      </c>
      <c r="CH711" s="105">
        <f t="shared" si="251"/>
        <v>2.3283064365386963E-10</v>
      </c>
    </row>
    <row r="712" spans="1:86" x14ac:dyDescent="0.3">
      <c r="B712" s="106" t="s">
        <v>536</v>
      </c>
      <c r="C712" s="106"/>
      <c r="D712" s="102">
        <f>D713+D714+D715</f>
        <v>16380603.180000002</v>
      </c>
      <c r="E712" s="103">
        <f t="shared" ref="E712:AE712" si="267">E713+E714+E715</f>
        <v>227625.8</v>
      </c>
      <c r="F712" s="103">
        <f t="shared" si="267"/>
        <v>0</v>
      </c>
      <c r="G712" s="103">
        <f t="shared" si="267"/>
        <v>4065919.47</v>
      </c>
      <c r="H712" s="103">
        <f t="shared" si="267"/>
        <v>357676.95</v>
      </c>
      <c r="I712" s="103">
        <f t="shared" si="267"/>
        <v>0</v>
      </c>
      <c r="J712" s="103">
        <f t="shared" si="267"/>
        <v>0</v>
      </c>
      <c r="K712" s="104">
        <f t="shared" si="267"/>
        <v>0</v>
      </c>
      <c r="L712" s="103">
        <f t="shared" si="267"/>
        <v>0</v>
      </c>
      <c r="M712" s="103">
        <f t="shared" si="267"/>
        <v>1324</v>
      </c>
      <c r="N712" s="103">
        <f t="shared" si="267"/>
        <v>10886865.870000001</v>
      </c>
      <c r="O712" s="103">
        <f t="shared" si="267"/>
        <v>0</v>
      </c>
      <c r="P712" s="103">
        <f t="shared" si="267"/>
        <v>0</v>
      </c>
      <c r="Q712" s="103">
        <f t="shared" si="267"/>
        <v>0</v>
      </c>
      <c r="R712" s="103">
        <f t="shared" si="267"/>
        <v>0</v>
      </c>
      <c r="S712" s="103">
        <f t="shared" si="267"/>
        <v>0</v>
      </c>
      <c r="T712" s="103">
        <f t="shared" si="267"/>
        <v>0</v>
      </c>
      <c r="U712" s="103">
        <f t="shared" si="267"/>
        <v>0</v>
      </c>
      <c r="V712" s="103">
        <f t="shared" si="267"/>
        <v>0</v>
      </c>
      <c r="W712" s="103">
        <f t="shared" si="267"/>
        <v>0</v>
      </c>
      <c r="X712" s="103">
        <f t="shared" si="267"/>
        <v>0</v>
      </c>
      <c r="Y712" s="103">
        <f t="shared" si="267"/>
        <v>0</v>
      </c>
      <c r="Z712" s="103">
        <f t="shared" si="267"/>
        <v>0</v>
      </c>
      <c r="AA712" s="103">
        <f t="shared" si="267"/>
        <v>0</v>
      </c>
      <c r="AB712" s="103">
        <f t="shared" si="267"/>
        <v>0</v>
      </c>
      <c r="AC712" s="103">
        <f t="shared" si="267"/>
        <v>332515.08999999997</v>
      </c>
      <c r="AD712" s="103">
        <f t="shared" si="267"/>
        <v>510000</v>
      </c>
      <c r="AE712" s="103">
        <f t="shared" si="267"/>
        <v>0</v>
      </c>
      <c r="AF712" s="93" t="s">
        <v>17029</v>
      </c>
      <c r="AG712" s="93" t="s">
        <v>17029</v>
      </c>
      <c r="AH712" s="93" t="s">
        <v>17029</v>
      </c>
      <c r="AI712" s="107"/>
      <c r="AJ712" s="107"/>
      <c r="AK712" s="107"/>
      <c r="AL712" s="107"/>
      <c r="AM712" s="108"/>
      <c r="AN712" s="108"/>
      <c r="AO712" s="108"/>
      <c r="AP712" s="108"/>
      <c r="AQ712" s="108"/>
      <c r="AR712" s="108"/>
      <c r="AS712" s="108"/>
      <c r="AT712" s="108"/>
      <c r="AU712" s="108"/>
      <c r="AV712" s="108"/>
      <c r="AW712" s="108"/>
      <c r="AX712" s="109"/>
      <c r="AY712" s="109"/>
      <c r="AZ712" s="108"/>
      <c r="BA712" s="108"/>
      <c r="BB712" s="110"/>
      <c r="BC712" s="111">
        <f t="shared" si="258"/>
        <v>-1324</v>
      </c>
      <c r="BJ712" s="79" t="e">
        <f>VLOOKUP(C712,BM:BO,3,FALSE)</f>
        <v>#N/A</v>
      </c>
      <c r="BM712" s="79" t="s">
        <v>752</v>
      </c>
      <c r="BN712" s="79" t="s">
        <v>2985</v>
      </c>
      <c r="BO712" s="79" t="s">
        <v>2985</v>
      </c>
      <c r="BU712" s="79" t="s">
        <v>752</v>
      </c>
      <c r="BV712" s="79" t="s">
        <v>2985</v>
      </c>
      <c r="BW712" s="79" t="s">
        <v>2985</v>
      </c>
      <c r="CH712" s="105">
        <f t="shared" si="251"/>
        <v>-1.1641532182693481E-10</v>
      </c>
    </row>
    <row r="713" spans="1:86" x14ac:dyDescent="0.3">
      <c r="A713" s="79">
        <v>1</v>
      </c>
      <c r="B713" s="112">
        <f>SUBTOTAL(9,$A$635:A713)</f>
        <v>72</v>
      </c>
      <c r="C713" s="118" t="s">
        <v>566</v>
      </c>
      <c r="D713" s="103">
        <f t="shared" ref="D713:D715" si="268">E713+F713+G713+H713+I713+J713+L713+N713+P713+R713+T713+U713+V713+W713+X713+Y713+Z713+AA713+AB713+AC713+AD713+AE713</f>
        <v>5885246.4000000004</v>
      </c>
      <c r="E713" s="120">
        <v>0</v>
      </c>
      <c r="F713" s="120">
        <v>0</v>
      </c>
      <c r="G713" s="120">
        <v>0</v>
      </c>
      <c r="H713" s="120">
        <v>0</v>
      </c>
      <c r="I713" s="120">
        <v>0</v>
      </c>
      <c r="J713" s="120">
        <v>0</v>
      </c>
      <c r="K713" s="128">
        <v>0</v>
      </c>
      <c r="L713" s="120">
        <v>0</v>
      </c>
      <c r="M713" s="103">
        <v>660</v>
      </c>
      <c r="N713" s="103">
        <v>5585712.1600000001</v>
      </c>
      <c r="O713" s="120">
        <v>0</v>
      </c>
      <c r="P713" s="120">
        <v>0</v>
      </c>
      <c r="Q713" s="120">
        <v>0</v>
      </c>
      <c r="R713" s="120">
        <v>0</v>
      </c>
      <c r="S713" s="120">
        <v>0</v>
      </c>
      <c r="T713" s="120">
        <v>0</v>
      </c>
      <c r="U713" s="120">
        <v>0</v>
      </c>
      <c r="V713" s="120">
        <v>0</v>
      </c>
      <c r="W713" s="120">
        <v>0</v>
      </c>
      <c r="X713" s="120">
        <v>0</v>
      </c>
      <c r="Y713" s="120">
        <v>0</v>
      </c>
      <c r="Z713" s="120">
        <v>0</v>
      </c>
      <c r="AA713" s="120">
        <v>0</v>
      </c>
      <c r="AB713" s="120">
        <v>0</v>
      </c>
      <c r="AC713" s="103">
        <f>ROUND(N713*2.14%,2)</f>
        <v>119534.24</v>
      </c>
      <c r="AD713" s="103">
        <v>180000</v>
      </c>
      <c r="AE713" s="120">
        <v>0</v>
      </c>
      <c r="AF713" s="93">
        <v>2025</v>
      </c>
      <c r="AG713" s="93">
        <v>2025</v>
      </c>
      <c r="AH713" s="93">
        <v>2025</v>
      </c>
      <c r="AI713" s="107"/>
      <c r="AJ713" s="107"/>
      <c r="AK713" s="107"/>
      <c r="AL713" s="107"/>
      <c r="AM713" s="108" t="s">
        <v>16952</v>
      </c>
      <c r="AN713" s="108" t="s">
        <v>16952</v>
      </c>
      <c r="AO713" s="108">
        <v>0</v>
      </c>
      <c r="AP713" s="108" t="s">
        <v>16967</v>
      </c>
      <c r="AQ713" s="108" t="s">
        <v>16967</v>
      </c>
      <c r="AR713" s="108" t="s">
        <v>16953</v>
      </c>
      <c r="AS713" s="108"/>
      <c r="AT713" s="108"/>
      <c r="AU713" s="108"/>
      <c r="AV713" s="108"/>
      <c r="AW713" s="108" t="s">
        <v>785</v>
      </c>
      <c r="AX713" s="109">
        <v>2756.73</v>
      </c>
      <c r="AY713" s="109">
        <v>660</v>
      </c>
      <c r="AZ713" s="108" t="s">
        <v>2993</v>
      </c>
      <c r="BA713" s="108" t="s">
        <v>17015</v>
      </c>
      <c r="BB713" s="110"/>
      <c r="BC713" s="111">
        <f t="shared" si="258"/>
        <v>0</v>
      </c>
      <c r="BJ713" s="79" t="str">
        <f>VLOOKUP(C713,BM:BO,3,FALSE)</f>
        <v>656.000</v>
      </c>
      <c r="BM713" s="79" t="s">
        <v>753</v>
      </c>
      <c r="BN713" s="79" t="s">
        <v>2985</v>
      </c>
      <c r="BO713" s="79" t="s">
        <v>2985</v>
      </c>
      <c r="BU713" s="79" t="s">
        <v>753</v>
      </c>
      <c r="BV713" s="79" t="s">
        <v>2985</v>
      </c>
      <c r="BW713" s="79" t="s">
        <v>2985</v>
      </c>
      <c r="CH713" s="105">
        <f t="shared" si="251"/>
        <v>2.3283064365386963E-10</v>
      </c>
    </row>
    <row r="714" spans="1:86" x14ac:dyDescent="0.3">
      <c r="A714" s="79">
        <v>1</v>
      </c>
      <c r="B714" s="112">
        <f>SUBTOTAL(9,$A$635:A714)</f>
        <v>73</v>
      </c>
      <c r="C714" s="118" t="s">
        <v>567</v>
      </c>
      <c r="D714" s="103">
        <f t="shared" si="268"/>
        <v>5594598.4000000004</v>
      </c>
      <c r="E714" s="120">
        <v>0</v>
      </c>
      <c r="F714" s="120">
        <v>0</v>
      </c>
      <c r="G714" s="120">
        <v>0</v>
      </c>
      <c r="H714" s="120">
        <v>0</v>
      </c>
      <c r="I714" s="120">
        <v>0</v>
      </c>
      <c r="J714" s="120">
        <v>0</v>
      </c>
      <c r="K714" s="128">
        <v>0</v>
      </c>
      <c r="L714" s="120">
        <v>0</v>
      </c>
      <c r="M714" s="103">
        <v>664</v>
      </c>
      <c r="N714" s="103">
        <v>5301153.71</v>
      </c>
      <c r="O714" s="120">
        <v>0</v>
      </c>
      <c r="P714" s="120">
        <v>0</v>
      </c>
      <c r="Q714" s="120">
        <v>0</v>
      </c>
      <c r="R714" s="120">
        <v>0</v>
      </c>
      <c r="S714" s="120">
        <v>0</v>
      </c>
      <c r="T714" s="120">
        <v>0</v>
      </c>
      <c r="U714" s="120">
        <v>0</v>
      </c>
      <c r="V714" s="120">
        <v>0</v>
      </c>
      <c r="W714" s="120">
        <v>0</v>
      </c>
      <c r="X714" s="120">
        <v>0</v>
      </c>
      <c r="Y714" s="120">
        <v>0</v>
      </c>
      <c r="Z714" s="120">
        <v>0</v>
      </c>
      <c r="AA714" s="120">
        <v>0</v>
      </c>
      <c r="AB714" s="120">
        <v>0</v>
      </c>
      <c r="AC714" s="103">
        <f>ROUND(N714*2.14%,2)</f>
        <v>113444.69</v>
      </c>
      <c r="AD714" s="103">
        <v>180000</v>
      </c>
      <c r="AE714" s="120">
        <v>0</v>
      </c>
      <c r="AF714" s="93">
        <v>2025</v>
      </c>
      <c r="AG714" s="93">
        <v>2025</v>
      </c>
      <c r="AH714" s="93">
        <v>2025</v>
      </c>
      <c r="AI714" s="107"/>
      <c r="AJ714" s="107"/>
      <c r="AK714" s="107"/>
      <c r="AL714" s="107"/>
      <c r="AM714" s="108" t="s">
        <v>16957</v>
      </c>
      <c r="AN714" s="108" t="s">
        <v>16959</v>
      </c>
      <c r="AO714" s="108">
        <v>0</v>
      </c>
      <c r="AP714" s="108" t="s">
        <v>16964</v>
      </c>
      <c r="AQ714" s="108" t="s">
        <v>16971</v>
      </c>
      <c r="AR714" s="108">
        <v>0</v>
      </c>
      <c r="AS714" s="108"/>
      <c r="AT714" s="108"/>
      <c r="AU714" s="108"/>
      <c r="AV714" s="108"/>
      <c r="AW714" s="108" t="s">
        <v>1015</v>
      </c>
      <c r="AX714" s="109">
        <v>1530.5</v>
      </c>
      <c r="AY714" s="109">
        <v>698.34</v>
      </c>
      <c r="AZ714" s="108" t="s">
        <v>2968</v>
      </c>
      <c r="BA714" s="108" t="s">
        <v>17015</v>
      </c>
      <c r="BB714" s="110"/>
      <c r="BC714" s="111">
        <f t="shared" si="258"/>
        <v>34.340000000000032</v>
      </c>
      <c r="BJ714" s="79" t="str">
        <f>VLOOKUP(C714,BM:BO,3,FALSE)</f>
        <v>520.800</v>
      </c>
      <c r="BM714" s="79" t="s">
        <v>3882</v>
      </c>
      <c r="BN714" s="79" t="s">
        <v>2985</v>
      </c>
      <c r="BO714" s="79" t="s">
        <v>2985</v>
      </c>
      <c r="BU714" s="79" t="s">
        <v>3882</v>
      </c>
      <c r="BV714" s="79" t="s">
        <v>2985</v>
      </c>
      <c r="BW714" s="79" t="s">
        <v>2985</v>
      </c>
      <c r="CH714" s="105">
        <f t="shared" si="251"/>
        <v>4.0745362639427185E-10</v>
      </c>
    </row>
    <row r="715" spans="1:86" ht="17.25" customHeight="1" x14ac:dyDescent="0.3">
      <c r="A715" s="79">
        <v>1</v>
      </c>
      <c r="B715" s="112">
        <f>SUBTOTAL(9,$A$635:A715)</f>
        <v>74</v>
      </c>
      <c r="C715" s="118" t="s">
        <v>530</v>
      </c>
      <c r="D715" s="103">
        <f t="shared" si="268"/>
        <v>4900758.3800000008</v>
      </c>
      <c r="E715" s="120">
        <v>227625.8</v>
      </c>
      <c r="F715" s="120">
        <v>0</v>
      </c>
      <c r="G715" s="120">
        <v>4065919.47</v>
      </c>
      <c r="H715" s="120">
        <v>357676.95</v>
      </c>
      <c r="I715" s="120">
        <v>0</v>
      </c>
      <c r="J715" s="120">
        <v>0</v>
      </c>
      <c r="K715" s="128">
        <v>0</v>
      </c>
      <c r="L715" s="120">
        <v>0</v>
      </c>
      <c r="M715" s="103">
        <v>0</v>
      </c>
      <c r="N715" s="150">
        <v>0</v>
      </c>
      <c r="O715" s="120">
        <v>0</v>
      </c>
      <c r="P715" s="120">
        <v>0</v>
      </c>
      <c r="Q715" s="120">
        <v>0</v>
      </c>
      <c r="R715" s="120">
        <v>0</v>
      </c>
      <c r="S715" s="120">
        <v>0</v>
      </c>
      <c r="T715" s="120">
        <v>0</v>
      </c>
      <c r="U715" s="120">
        <v>0</v>
      </c>
      <c r="V715" s="120">
        <v>0</v>
      </c>
      <c r="W715" s="120">
        <v>0</v>
      </c>
      <c r="X715" s="120">
        <v>0</v>
      </c>
      <c r="Y715" s="120">
        <v>0</v>
      </c>
      <c r="Z715" s="120">
        <v>0</v>
      </c>
      <c r="AA715" s="120">
        <v>0</v>
      </c>
      <c r="AB715" s="120">
        <v>0</v>
      </c>
      <c r="AC715" s="120">
        <f>ROUND(E715*2.14%,2)+ROUND(G715*2.14%,2)+ROUND(H715*2.14%,2)</f>
        <v>99536.159999999989</v>
      </c>
      <c r="AD715" s="120">
        <v>150000</v>
      </c>
      <c r="AE715" s="120">
        <v>0</v>
      </c>
      <c r="AF715" s="93">
        <v>2025</v>
      </c>
      <c r="AG715" s="93">
        <v>2025</v>
      </c>
      <c r="AH715" s="93">
        <v>2025</v>
      </c>
      <c r="AI715" s="107"/>
      <c r="AJ715" s="107"/>
      <c r="AK715" s="107"/>
      <c r="AL715" s="107"/>
      <c r="AM715" s="108" t="s">
        <v>16956</v>
      </c>
      <c r="AN715" s="108" t="s">
        <v>16970</v>
      </c>
      <c r="AO715" s="108">
        <v>0</v>
      </c>
      <c r="AP715" s="108" t="s">
        <v>16973</v>
      </c>
      <c r="AQ715" s="108" t="s">
        <v>16969</v>
      </c>
      <c r="AR715" s="108" t="s">
        <v>16967</v>
      </c>
      <c r="AS715" s="108"/>
      <c r="AT715" s="108"/>
      <c r="AU715" s="108"/>
      <c r="AV715" s="108"/>
      <c r="AW715" s="108" t="s">
        <v>638</v>
      </c>
      <c r="AX715" s="109">
        <v>1347.34</v>
      </c>
      <c r="AY715" s="109">
        <v>595.35</v>
      </c>
      <c r="AZ715" s="108" t="s">
        <v>2968</v>
      </c>
      <c r="BA715" s="108" t="s">
        <v>638</v>
      </c>
      <c r="BB715" s="110"/>
      <c r="BC715" s="111">
        <f t="shared" si="258"/>
        <v>595.35</v>
      </c>
      <c r="BJ715" s="79" t="str">
        <f>VLOOKUP(C715,BM:BO,3,FALSE)</f>
        <v>441.000</v>
      </c>
      <c r="BM715" s="79" t="s">
        <v>3883</v>
      </c>
      <c r="BN715" s="79" t="s">
        <v>2985</v>
      </c>
      <c r="BO715" s="79" t="s">
        <v>2985</v>
      </c>
      <c r="BU715" s="79" t="s">
        <v>3883</v>
      </c>
      <c r="BV715" s="79" t="s">
        <v>2985</v>
      </c>
      <c r="BW715" s="79" t="s">
        <v>2985</v>
      </c>
      <c r="CH715" s="105">
        <f t="shared" si="251"/>
        <v>8.149072527885437E-10</v>
      </c>
    </row>
    <row r="716" spans="1:86" x14ac:dyDescent="0.3">
      <c r="B716" s="106" t="s">
        <v>53</v>
      </c>
      <c r="C716" s="106"/>
      <c r="D716" s="102">
        <f>D717</f>
        <v>5729408</v>
      </c>
      <c r="E716" s="103">
        <f t="shared" ref="E716:AE716" si="269">E717</f>
        <v>0</v>
      </c>
      <c r="F716" s="103">
        <f t="shared" si="269"/>
        <v>0</v>
      </c>
      <c r="G716" s="103">
        <f t="shared" si="269"/>
        <v>0</v>
      </c>
      <c r="H716" s="103">
        <f t="shared" si="269"/>
        <v>0</v>
      </c>
      <c r="I716" s="103">
        <f t="shared" si="269"/>
        <v>0</v>
      </c>
      <c r="J716" s="103">
        <f t="shared" si="269"/>
        <v>0</v>
      </c>
      <c r="K716" s="104">
        <f t="shared" si="269"/>
        <v>0</v>
      </c>
      <c r="L716" s="103">
        <f t="shared" si="269"/>
        <v>0</v>
      </c>
      <c r="M716" s="103">
        <f t="shared" si="269"/>
        <v>680</v>
      </c>
      <c r="N716" s="103">
        <f t="shared" si="269"/>
        <v>5433138.8300000001</v>
      </c>
      <c r="O716" s="103">
        <f t="shared" si="269"/>
        <v>0</v>
      </c>
      <c r="P716" s="103">
        <f t="shared" si="269"/>
        <v>0</v>
      </c>
      <c r="Q716" s="103">
        <f t="shared" si="269"/>
        <v>0</v>
      </c>
      <c r="R716" s="103">
        <f t="shared" si="269"/>
        <v>0</v>
      </c>
      <c r="S716" s="103">
        <f t="shared" si="269"/>
        <v>0</v>
      </c>
      <c r="T716" s="103">
        <f t="shared" si="269"/>
        <v>0</v>
      </c>
      <c r="U716" s="103">
        <f t="shared" si="269"/>
        <v>0</v>
      </c>
      <c r="V716" s="103">
        <f t="shared" si="269"/>
        <v>0</v>
      </c>
      <c r="W716" s="103">
        <f t="shared" si="269"/>
        <v>0</v>
      </c>
      <c r="X716" s="103">
        <f t="shared" si="269"/>
        <v>0</v>
      </c>
      <c r="Y716" s="103">
        <f t="shared" si="269"/>
        <v>0</v>
      </c>
      <c r="Z716" s="103">
        <f t="shared" si="269"/>
        <v>0</v>
      </c>
      <c r="AA716" s="103">
        <f t="shared" si="269"/>
        <v>0</v>
      </c>
      <c r="AB716" s="103">
        <f t="shared" si="269"/>
        <v>0</v>
      </c>
      <c r="AC716" s="103">
        <f t="shared" si="269"/>
        <v>116269.17</v>
      </c>
      <c r="AD716" s="103">
        <f t="shared" si="269"/>
        <v>180000</v>
      </c>
      <c r="AE716" s="103">
        <f t="shared" si="269"/>
        <v>0</v>
      </c>
      <c r="AF716" s="93" t="s">
        <v>17029</v>
      </c>
      <c r="AG716" s="93" t="s">
        <v>17029</v>
      </c>
      <c r="AH716" s="93" t="s">
        <v>17029</v>
      </c>
      <c r="AI716" s="107"/>
      <c r="AJ716" s="107"/>
      <c r="AK716" s="107"/>
      <c r="AL716" s="107"/>
      <c r="AM716" s="108"/>
      <c r="AN716" s="108"/>
      <c r="AO716" s="108"/>
      <c r="AP716" s="108"/>
      <c r="AQ716" s="108"/>
      <c r="AR716" s="108"/>
      <c r="AS716" s="108"/>
      <c r="AT716" s="108"/>
      <c r="AU716" s="108"/>
      <c r="AV716" s="108"/>
      <c r="AW716" s="108"/>
      <c r="AX716" s="109"/>
      <c r="AY716" s="109"/>
      <c r="AZ716" s="108"/>
      <c r="BA716" s="108"/>
      <c r="BB716" s="110"/>
      <c r="BC716" s="111">
        <f t="shared" si="258"/>
        <v>-680</v>
      </c>
      <c r="BJ716" s="79" t="e">
        <f>VLOOKUP(C716,BM:BO,3,FALSE)</f>
        <v>#N/A</v>
      </c>
      <c r="BM716" s="79" t="s">
        <v>3855</v>
      </c>
      <c r="BN716" s="79" t="s">
        <v>3049</v>
      </c>
      <c r="BO716" s="79" t="s">
        <v>2431</v>
      </c>
      <c r="BU716" s="79" t="s">
        <v>3855</v>
      </c>
      <c r="BV716" s="79" t="s">
        <v>3049</v>
      </c>
      <c r="BW716" s="79" t="s">
        <v>2431</v>
      </c>
      <c r="CH716" s="105">
        <f t="shared" si="251"/>
        <v>-5.8207660913467407E-11</v>
      </c>
    </row>
    <row r="717" spans="1:86" x14ac:dyDescent="0.3">
      <c r="A717" s="79">
        <v>1</v>
      </c>
      <c r="B717" s="112">
        <f>SUBTOTAL(9,$A$635:A717)</f>
        <v>75</v>
      </c>
      <c r="C717" s="118" t="s">
        <v>554</v>
      </c>
      <c r="D717" s="103">
        <f>E717+F717+G717+H717+I717+J717+L717+N717+P717+R717+T717+U717+V717+W717+X717+Y717+Z717+AA717+AB717+AC717+AD717+AE717</f>
        <v>5729408</v>
      </c>
      <c r="E717" s="120">
        <v>0</v>
      </c>
      <c r="F717" s="120">
        <v>0</v>
      </c>
      <c r="G717" s="120">
        <v>0</v>
      </c>
      <c r="H717" s="120">
        <v>0</v>
      </c>
      <c r="I717" s="120">
        <v>0</v>
      </c>
      <c r="J717" s="120">
        <v>0</v>
      </c>
      <c r="K717" s="128">
        <v>0</v>
      </c>
      <c r="L717" s="120">
        <v>0</v>
      </c>
      <c r="M717" s="103">
        <v>680</v>
      </c>
      <c r="N717" s="103">
        <v>5433138.8300000001</v>
      </c>
      <c r="O717" s="120">
        <v>0</v>
      </c>
      <c r="P717" s="120">
        <v>0</v>
      </c>
      <c r="Q717" s="120">
        <v>0</v>
      </c>
      <c r="R717" s="120">
        <v>0</v>
      </c>
      <c r="S717" s="120">
        <v>0</v>
      </c>
      <c r="T717" s="120">
        <v>0</v>
      </c>
      <c r="U717" s="120">
        <v>0</v>
      </c>
      <c r="V717" s="120">
        <v>0</v>
      </c>
      <c r="W717" s="120">
        <v>0</v>
      </c>
      <c r="X717" s="120">
        <v>0</v>
      </c>
      <c r="Y717" s="120">
        <v>0</v>
      </c>
      <c r="Z717" s="120">
        <v>0</v>
      </c>
      <c r="AA717" s="120">
        <v>0</v>
      </c>
      <c r="AB717" s="120">
        <v>0</v>
      </c>
      <c r="AC717" s="103">
        <f>ROUND(N717*2.14%,2)</f>
        <v>116269.17</v>
      </c>
      <c r="AD717" s="103">
        <v>180000</v>
      </c>
      <c r="AE717" s="120">
        <v>0</v>
      </c>
      <c r="AF717" s="93">
        <v>2025</v>
      </c>
      <c r="AG717" s="93">
        <v>2025</v>
      </c>
      <c r="AH717" s="93">
        <v>2025</v>
      </c>
      <c r="AI717" s="107"/>
      <c r="AJ717" s="107"/>
      <c r="AK717" s="107"/>
      <c r="AL717" s="107"/>
      <c r="AM717" s="108" t="s">
        <v>16972</v>
      </c>
      <c r="AN717" s="108" t="s">
        <v>16963</v>
      </c>
      <c r="AO717" s="108">
        <v>0</v>
      </c>
      <c r="AP717" s="108" t="s">
        <v>16961</v>
      </c>
      <c r="AQ717" s="108" t="s">
        <v>16975</v>
      </c>
      <c r="AR717" s="108">
        <v>0</v>
      </c>
      <c r="AS717" s="108"/>
      <c r="AT717" s="108"/>
      <c r="AU717" s="108"/>
      <c r="AV717" s="108"/>
      <c r="AW717" s="108" t="s">
        <v>777</v>
      </c>
      <c r="AX717" s="109">
        <v>783</v>
      </c>
      <c r="AY717" s="109">
        <v>616</v>
      </c>
      <c r="AZ717" s="108" t="s">
        <v>2968</v>
      </c>
      <c r="BA717" s="108" t="s">
        <v>17015</v>
      </c>
      <c r="BB717" s="110"/>
      <c r="BC717" s="111">
        <f t="shared" si="258"/>
        <v>-64</v>
      </c>
      <c r="BJ717" s="79" t="str">
        <f>VLOOKUP(C717,BM:BO,3,FALSE)</f>
        <v>нет данных</v>
      </c>
      <c r="BM717" s="79" t="s">
        <v>3856</v>
      </c>
      <c r="BN717" s="79" t="s">
        <v>3006</v>
      </c>
      <c r="BO717" s="79" t="s">
        <v>3858</v>
      </c>
      <c r="BU717" s="79" t="s">
        <v>3856</v>
      </c>
      <c r="BV717" s="79" t="s">
        <v>3006</v>
      </c>
      <c r="BW717" s="79" t="s">
        <v>3858</v>
      </c>
      <c r="CH717" s="105">
        <f t="shared" si="251"/>
        <v>-5.8207660913467407E-11</v>
      </c>
    </row>
    <row r="718" spans="1:86" x14ac:dyDescent="0.3">
      <c r="B718" s="106" t="s">
        <v>459</v>
      </c>
      <c r="C718" s="106"/>
      <c r="D718" s="102">
        <f>D719+D720+D721</f>
        <v>23013460</v>
      </c>
      <c r="E718" s="103">
        <f t="shared" ref="E718:AE718" si="270">E719+E720+E721</f>
        <v>0</v>
      </c>
      <c r="F718" s="103">
        <f t="shared" si="270"/>
        <v>0</v>
      </c>
      <c r="G718" s="103">
        <f t="shared" si="270"/>
        <v>0</v>
      </c>
      <c r="H718" s="103">
        <f t="shared" si="270"/>
        <v>0</v>
      </c>
      <c r="I718" s="103">
        <f t="shared" si="270"/>
        <v>0</v>
      </c>
      <c r="J718" s="103">
        <f t="shared" si="270"/>
        <v>0</v>
      </c>
      <c r="K718" s="104">
        <f t="shared" si="270"/>
        <v>0</v>
      </c>
      <c r="L718" s="103">
        <f t="shared" si="270"/>
        <v>0</v>
      </c>
      <c r="M718" s="103">
        <f t="shared" si="270"/>
        <v>2717.3</v>
      </c>
      <c r="N718" s="103">
        <f t="shared" si="270"/>
        <v>22012394.75</v>
      </c>
      <c r="O718" s="103">
        <f t="shared" si="270"/>
        <v>0</v>
      </c>
      <c r="P718" s="103">
        <f t="shared" si="270"/>
        <v>0</v>
      </c>
      <c r="Q718" s="103">
        <f t="shared" si="270"/>
        <v>0</v>
      </c>
      <c r="R718" s="103">
        <f t="shared" si="270"/>
        <v>0</v>
      </c>
      <c r="S718" s="103">
        <f t="shared" si="270"/>
        <v>0</v>
      </c>
      <c r="T718" s="103">
        <f t="shared" si="270"/>
        <v>0</v>
      </c>
      <c r="U718" s="103">
        <f t="shared" si="270"/>
        <v>0</v>
      </c>
      <c r="V718" s="103">
        <f t="shared" si="270"/>
        <v>0</v>
      </c>
      <c r="W718" s="103">
        <f t="shared" si="270"/>
        <v>0</v>
      </c>
      <c r="X718" s="103">
        <f t="shared" si="270"/>
        <v>0</v>
      </c>
      <c r="Y718" s="103">
        <f t="shared" si="270"/>
        <v>0</v>
      </c>
      <c r="Z718" s="103">
        <f t="shared" si="270"/>
        <v>0</v>
      </c>
      <c r="AA718" s="103">
        <f t="shared" si="270"/>
        <v>0</v>
      </c>
      <c r="AB718" s="103">
        <f t="shared" si="270"/>
        <v>0</v>
      </c>
      <c r="AC718" s="103">
        <f t="shared" si="270"/>
        <v>471065.25</v>
      </c>
      <c r="AD718" s="103">
        <f t="shared" si="270"/>
        <v>530000</v>
      </c>
      <c r="AE718" s="103">
        <f t="shared" si="270"/>
        <v>0</v>
      </c>
      <c r="AF718" s="93" t="s">
        <v>17029</v>
      </c>
      <c r="AG718" s="93" t="s">
        <v>17029</v>
      </c>
      <c r="AH718" s="93" t="s">
        <v>17029</v>
      </c>
      <c r="AI718" s="107"/>
      <c r="AJ718" s="107"/>
      <c r="AK718" s="107"/>
      <c r="AL718" s="107"/>
      <c r="AM718" s="108"/>
      <c r="AN718" s="108"/>
      <c r="AO718" s="108"/>
      <c r="AP718" s="108"/>
      <c r="AQ718" s="108"/>
      <c r="AR718" s="108"/>
      <c r="AS718" s="108"/>
      <c r="AT718" s="108"/>
      <c r="AU718" s="108"/>
      <c r="AV718" s="108"/>
      <c r="AW718" s="108"/>
      <c r="AX718" s="109"/>
      <c r="AY718" s="109"/>
      <c r="AZ718" s="108"/>
      <c r="BA718" s="108"/>
      <c r="BB718" s="110"/>
      <c r="BC718" s="111">
        <f t="shared" si="258"/>
        <v>-2717.3</v>
      </c>
      <c r="BJ718" s="79" t="e">
        <f>VLOOKUP(C718,BM:BO,3,FALSE)</f>
        <v>#N/A</v>
      </c>
      <c r="BM718" s="79" t="s">
        <v>3722</v>
      </c>
      <c r="BN718" s="79" t="s">
        <v>2985</v>
      </c>
      <c r="BO718" s="79" t="s">
        <v>3723</v>
      </c>
      <c r="BU718" s="79" t="s">
        <v>3722</v>
      </c>
      <c r="BV718" s="79" t="s">
        <v>2985</v>
      </c>
      <c r="BW718" s="79" t="s">
        <v>3723</v>
      </c>
      <c r="CH718" s="105">
        <f t="shared" si="251"/>
        <v>0</v>
      </c>
    </row>
    <row r="719" spans="1:86" x14ac:dyDescent="0.3">
      <c r="A719" s="79">
        <v>1</v>
      </c>
      <c r="B719" s="112">
        <f>SUBTOTAL(9,$A$635:A719)</f>
        <v>76</v>
      </c>
      <c r="C719" s="118" t="s">
        <v>485</v>
      </c>
      <c r="D719" s="103">
        <f t="shared" ref="D719:D721" si="271">E719+F719+G719+H719+I719+J719+L719+N719+P719+R719+T719+U719+V719+W719+X719+Y719+Z719+AA719+AB719+AC719+AD719+AE719</f>
        <v>5645152</v>
      </c>
      <c r="E719" s="120">
        <v>0</v>
      </c>
      <c r="F719" s="120">
        <v>0</v>
      </c>
      <c r="G719" s="120">
        <v>0</v>
      </c>
      <c r="H719" s="120">
        <v>0</v>
      </c>
      <c r="I719" s="120">
        <v>0</v>
      </c>
      <c r="J719" s="120">
        <v>0</v>
      </c>
      <c r="K719" s="128">
        <v>0</v>
      </c>
      <c r="L719" s="120">
        <v>0</v>
      </c>
      <c r="M719" s="103">
        <v>670</v>
      </c>
      <c r="N719" s="103">
        <v>5350648.13</v>
      </c>
      <c r="O719" s="120">
        <v>0</v>
      </c>
      <c r="P719" s="120">
        <v>0</v>
      </c>
      <c r="Q719" s="120">
        <v>0</v>
      </c>
      <c r="R719" s="120">
        <v>0</v>
      </c>
      <c r="S719" s="120">
        <v>0</v>
      </c>
      <c r="T719" s="120">
        <v>0</v>
      </c>
      <c r="U719" s="120">
        <v>0</v>
      </c>
      <c r="V719" s="120">
        <v>0</v>
      </c>
      <c r="W719" s="120">
        <v>0</v>
      </c>
      <c r="X719" s="120">
        <v>0</v>
      </c>
      <c r="Y719" s="120">
        <v>0</v>
      </c>
      <c r="Z719" s="120">
        <v>0</v>
      </c>
      <c r="AA719" s="120">
        <v>0</v>
      </c>
      <c r="AB719" s="120">
        <v>0</v>
      </c>
      <c r="AC719" s="103">
        <f>ROUND(N719*2.14%,2)</f>
        <v>114503.87</v>
      </c>
      <c r="AD719" s="103">
        <v>180000</v>
      </c>
      <c r="AE719" s="120">
        <v>0</v>
      </c>
      <c r="AF719" s="93">
        <v>2025</v>
      </c>
      <c r="AG719" s="93">
        <v>2025</v>
      </c>
      <c r="AH719" s="93">
        <v>2025</v>
      </c>
      <c r="AI719" s="107"/>
      <c r="AJ719" s="107"/>
      <c r="AK719" s="107"/>
      <c r="AL719" s="107"/>
      <c r="AM719" s="108" t="s">
        <v>16970</v>
      </c>
      <c r="AN719" s="108" t="s">
        <v>16956</v>
      </c>
      <c r="AO719" s="108">
        <v>0</v>
      </c>
      <c r="AP719" s="108" t="s">
        <v>16954</v>
      </c>
      <c r="AQ719" s="108" t="s">
        <v>16964</v>
      </c>
      <c r="AR719" s="108">
        <v>0</v>
      </c>
      <c r="AS719" s="108"/>
      <c r="AT719" s="108"/>
      <c r="AU719" s="108"/>
      <c r="AV719" s="108"/>
      <c r="AW719" s="108" t="s">
        <v>665</v>
      </c>
      <c r="AX719" s="109">
        <v>792.7</v>
      </c>
      <c r="AY719" s="109">
        <v>616.32000000000005</v>
      </c>
      <c r="AZ719" s="108" t="s">
        <v>2968</v>
      </c>
      <c r="BA719" s="108" t="s">
        <v>17015</v>
      </c>
      <c r="BB719" s="110"/>
      <c r="BC719" s="111">
        <f t="shared" si="258"/>
        <v>-53.67999999999995</v>
      </c>
      <c r="BJ719" s="79" t="str">
        <f>VLOOKUP(C719,BM:BO,3,FALSE)</f>
        <v>513.600</v>
      </c>
      <c r="BM719" s="79" t="s">
        <v>740</v>
      </c>
      <c r="BN719" s="79" t="s">
        <v>1271</v>
      </c>
      <c r="BO719" s="79" t="s">
        <v>2985</v>
      </c>
      <c r="BU719" s="79" t="s">
        <v>740</v>
      </c>
      <c r="BV719" s="79" t="s">
        <v>1271</v>
      </c>
      <c r="BW719" s="79" t="s">
        <v>2985</v>
      </c>
      <c r="CH719" s="105">
        <f t="shared" si="251"/>
        <v>1.1641532182693481E-10</v>
      </c>
    </row>
    <row r="720" spans="1:86" x14ac:dyDescent="0.3">
      <c r="A720" s="79">
        <v>1</v>
      </c>
      <c r="B720" s="112">
        <f>SUBTOTAL(9,$A$635:A720)</f>
        <v>77</v>
      </c>
      <c r="C720" s="118" t="s">
        <v>486</v>
      </c>
      <c r="D720" s="103">
        <f t="shared" si="271"/>
        <v>13600000</v>
      </c>
      <c r="E720" s="120">
        <v>0</v>
      </c>
      <c r="F720" s="120">
        <v>0</v>
      </c>
      <c r="G720" s="120">
        <v>0</v>
      </c>
      <c r="H720" s="120">
        <v>0</v>
      </c>
      <c r="I720" s="120">
        <v>0</v>
      </c>
      <c r="J720" s="120">
        <v>0</v>
      </c>
      <c r="K720" s="128">
        <v>0</v>
      </c>
      <c r="L720" s="120">
        <v>0</v>
      </c>
      <c r="M720" s="103">
        <v>1600</v>
      </c>
      <c r="N720" s="103">
        <v>13119248.09</v>
      </c>
      <c r="O720" s="120">
        <v>0</v>
      </c>
      <c r="P720" s="120">
        <v>0</v>
      </c>
      <c r="Q720" s="120">
        <v>0</v>
      </c>
      <c r="R720" s="120">
        <v>0</v>
      </c>
      <c r="S720" s="120">
        <v>0</v>
      </c>
      <c r="T720" s="120">
        <v>0</v>
      </c>
      <c r="U720" s="120">
        <v>0</v>
      </c>
      <c r="V720" s="120">
        <v>0</v>
      </c>
      <c r="W720" s="120">
        <v>0</v>
      </c>
      <c r="X720" s="120">
        <v>0</v>
      </c>
      <c r="Y720" s="120">
        <v>0</v>
      </c>
      <c r="Z720" s="120">
        <v>0</v>
      </c>
      <c r="AA720" s="120">
        <v>0</v>
      </c>
      <c r="AB720" s="120">
        <v>0</v>
      </c>
      <c r="AC720" s="103">
        <f>ROUND(N720*2.14%,2)</f>
        <v>280751.90999999997</v>
      </c>
      <c r="AD720" s="120">
        <v>200000</v>
      </c>
      <c r="AE720" s="120">
        <v>0</v>
      </c>
      <c r="AF720" s="93">
        <v>2025</v>
      </c>
      <c r="AG720" s="93">
        <v>2025</v>
      </c>
      <c r="AH720" s="93">
        <v>2025</v>
      </c>
      <c r="AI720" s="107"/>
      <c r="AJ720" s="107"/>
      <c r="AK720" s="107"/>
      <c r="AL720" s="107"/>
      <c r="AM720" s="108" t="s">
        <v>16958</v>
      </c>
      <c r="AN720" s="108" t="s">
        <v>16966</v>
      </c>
      <c r="AO720" s="108">
        <v>0</v>
      </c>
      <c r="AP720" s="108" t="s">
        <v>16971</v>
      </c>
      <c r="AQ720" s="108" t="s">
        <v>16967</v>
      </c>
      <c r="AR720" s="108" t="s">
        <v>16970</v>
      </c>
      <c r="AS720" s="108"/>
      <c r="AT720" s="108"/>
      <c r="AU720" s="108"/>
      <c r="AV720" s="108"/>
      <c r="AW720" s="108" t="s">
        <v>780</v>
      </c>
      <c r="AX720" s="109">
        <v>6107.5</v>
      </c>
      <c r="AY720" s="109">
        <v>1864.1</v>
      </c>
      <c r="AZ720" s="108" t="s">
        <v>2993</v>
      </c>
      <c r="BA720" s="108" t="s">
        <v>3206</v>
      </c>
      <c r="BB720" s="110"/>
      <c r="BC720" s="111">
        <f t="shared" ref="BC720:BC750" si="272">AY720-M720</f>
        <v>264.09999999999991</v>
      </c>
      <c r="BJ720" s="79" t="str">
        <f>VLOOKUP(C720,BM:BO,3,FALSE)</f>
        <v>2166.500</v>
      </c>
      <c r="BM720" s="79" t="s">
        <v>741</v>
      </c>
      <c r="BN720" s="79" t="s">
        <v>2985</v>
      </c>
      <c r="BO720" s="79" t="s">
        <v>2985</v>
      </c>
      <c r="BU720" s="79" t="s">
        <v>741</v>
      </c>
      <c r="BV720" s="79" t="s">
        <v>2985</v>
      </c>
      <c r="BW720" s="79" t="s">
        <v>2985</v>
      </c>
      <c r="CH720" s="105">
        <f t="shared" si="251"/>
        <v>1.7462298274040222E-10</v>
      </c>
    </row>
    <row r="721" spans="1:86" x14ac:dyDescent="0.3">
      <c r="A721" s="79">
        <v>1</v>
      </c>
      <c r="B721" s="112">
        <f>SUBTOTAL(9,$A$635:A721)</f>
        <v>78</v>
      </c>
      <c r="C721" s="118" t="s">
        <v>487</v>
      </c>
      <c r="D721" s="103">
        <f t="shared" si="271"/>
        <v>3768308</v>
      </c>
      <c r="E721" s="120">
        <v>0</v>
      </c>
      <c r="F721" s="120">
        <v>0</v>
      </c>
      <c r="G721" s="120">
        <v>0</v>
      </c>
      <c r="H721" s="120">
        <v>0</v>
      </c>
      <c r="I721" s="120">
        <v>0</v>
      </c>
      <c r="J721" s="120">
        <v>0</v>
      </c>
      <c r="K721" s="128">
        <v>0</v>
      </c>
      <c r="L721" s="120">
        <v>0</v>
      </c>
      <c r="M721" s="103">
        <v>447.3</v>
      </c>
      <c r="N721" s="103">
        <v>3542498.53</v>
      </c>
      <c r="O721" s="120">
        <v>0</v>
      </c>
      <c r="P721" s="120">
        <v>0</v>
      </c>
      <c r="Q721" s="120">
        <v>0</v>
      </c>
      <c r="R721" s="120">
        <v>0</v>
      </c>
      <c r="S721" s="120">
        <v>0</v>
      </c>
      <c r="T721" s="120">
        <v>0</v>
      </c>
      <c r="U721" s="120">
        <v>0</v>
      </c>
      <c r="V721" s="120">
        <v>0</v>
      </c>
      <c r="W721" s="120">
        <v>0</v>
      </c>
      <c r="X721" s="120">
        <v>0</v>
      </c>
      <c r="Y721" s="120">
        <v>0</v>
      </c>
      <c r="Z721" s="120">
        <v>0</v>
      </c>
      <c r="AA721" s="120">
        <v>0</v>
      </c>
      <c r="AB721" s="120">
        <v>0</v>
      </c>
      <c r="AC721" s="103">
        <f>ROUND(N721*2.14%,2)</f>
        <v>75809.47</v>
      </c>
      <c r="AD721" s="103">
        <v>150000</v>
      </c>
      <c r="AE721" s="120">
        <v>0</v>
      </c>
      <c r="AF721" s="93">
        <v>2025</v>
      </c>
      <c r="AG721" s="93">
        <v>2025</v>
      </c>
      <c r="AH721" s="93">
        <v>2025</v>
      </c>
      <c r="AI721" s="107"/>
      <c r="AJ721" s="107"/>
      <c r="AK721" s="107"/>
      <c r="AL721" s="107"/>
      <c r="AM721" s="108" t="s">
        <v>16973</v>
      </c>
      <c r="AN721" s="108" t="s">
        <v>16961</v>
      </c>
      <c r="AO721" s="108">
        <v>0</v>
      </c>
      <c r="AP721" s="108" t="s">
        <v>16953</v>
      </c>
      <c r="AQ721" s="108" t="s">
        <v>16967</v>
      </c>
      <c r="AR721" s="108">
        <v>0</v>
      </c>
      <c r="AS721" s="108"/>
      <c r="AT721" s="108"/>
      <c r="AU721" s="108"/>
      <c r="AV721" s="108"/>
      <c r="AW721" s="108" t="s">
        <v>789</v>
      </c>
      <c r="AX721" s="109">
        <v>873.3</v>
      </c>
      <c r="AY721" s="109" t="s">
        <v>2985</v>
      </c>
      <c r="AZ721" s="108" t="s">
        <v>2968</v>
      </c>
      <c r="BA721" s="108" t="s">
        <v>17015</v>
      </c>
      <c r="BB721" s="110"/>
      <c r="BC721" s="111" t="e">
        <f t="shared" si="272"/>
        <v>#VALUE!</v>
      </c>
      <c r="BJ721" s="79" t="str">
        <f>VLOOKUP(C721,BM:BO,3,FALSE)</f>
        <v>нет данных</v>
      </c>
      <c r="BM721" s="79" t="s">
        <v>3725</v>
      </c>
      <c r="BN721" s="79" t="s">
        <v>2985</v>
      </c>
      <c r="BO721" s="79" t="s">
        <v>2985</v>
      </c>
      <c r="BU721" s="79" t="s">
        <v>3725</v>
      </c>
      <c r="BV721" s="79" t="s">
        <v>2985</v>
      </c>
      <c r="BW721" s="79" t="s">
        <v>2985</v>
      </c>
      <c r="CH721" s="105">
        <f t="shared" si="251"/>
        <v>2.0372681319713593E-10</v>
      </c>
    </row>
    <row r="722" spans="1:86" x14ac:dyDescent="0.3">
      <c r="B722" s="106" t="s">
        <v>473</v>
      </c>
      <c r="C722" s="106"/>
      <c r="D722" s="102">
        <f>D723</f>
        <v>5165228.25</v>
      </c>
      <c r="E722" s="103">
        <f t="shared" ref="E722:AE722" si="273">E723</f>
        <v>0</v>
      </c>
      <c r="F722" s="103">
        <f t="shared" si="273"/>
        <v>0</v>
      </c>
      <c r="G722" s="103">
        <f t="shared" si="273"/>
        <v>0</v>
      </c>
      <c r="H722" s="103">
        <f t="shared" si="273"/>
        <v>0</v>
      </c>
      <c r="I722" s="103">
        <f t="shared" si="273"/>
        <v>0</v>
      </c>
      <c r="J722" s="103">
        <f t="shared" si="273"/>
        <v>0</v>
      </c>
      <c r="K722" s="104">
        <f t="shared" si="273"/>
        <v>0</v>
      </c>
      <c r="L722" s="103">
        <f t="shared" si="273"/>
        <v>0</v>
      </c>
      <c r="M722" s="103">
        <f t="shared" si="273"/>
        <v>614.58000000000004</v>
      </c>
      <c r="N722" s="103">
        <f t="shared" si="273"/>
        <v>4880779.57</v>
      </c>
      <c r="O722" s="103">
        <f t="shared" si="273"/>
        <v>0</v>
      </c>
      <c r="P722" s="103">
        <f t="shared" si="273"/>
        <v>0</v>
      </c>
      <c r="Q722" s="103">
        <f t="shared" si="273"/>
        <v>0</v>
      </c>
      <c r="R722" s="103">
        <f t="shared" si="273"/>
        <v>0</v>
      </c>
      <c r="S722" s="103">
        <f t="shared" si="273"/>
        <v>0</v>
      </c>
      <c r="T722" s="103">
        <f t="shared" si="273"/>
        <v>0</v>
      </c>
      <c r="U722" s="103">
        <f t="shared" si="273"/>
        <v>0</v>
      </c>
      <c r="V722" s="103">
        <f t="shared" si="273"/>
        <v>0</v>
      </c>
      <c r="W722" s="103">
        <f t="shared" si="273"/>
        <v>0</v>
      </c>
      <c r="X722" s="103">
        <f t="shared" si="273"/>
        <v>0</v>
      </c>
      <c r="Y722" s="103">
        <f t="shared" si="273"/>
        <v>0</v>
      </c>
      <c r="Z722" s="103">
        <f t="shared" si="273"/>
        <v>0</v>
      </c>
      <c r="AA722" s="103">
        <f t="shared" si="273"/>
        <v>0</v>
      </c>
      <c r="AB722" s="103">
        <f t="shared" si="273"/>
        <v>0</v>
      </c>
      <c r="AC722" s="103">
        <f t="shared" si="273"/>
        <v>104448.68</v>
      </c>
      <c r="AD722" s="103">
        <f t="shared" si="273"/>
        <v>180000</v>
      </c>
      <c r="AE722" s="103">
        <f t="shared" si="273"/>
        <v>0</v>
      </c>
      <c r="AF722" s="93" t="s">
        <v>17029</v>
      </c>
      <c r="AG722" s="93" t="s">
        <v>17029</v>
      </c>
      <c r="AH722" s="93" t="s">
        <v>17029</v>
      </c>
      <c r="AI722" s="107"/>
      <c r="AJ722" s="107"/>
      <c r="AK722" s="107"/>
      <c r="AL722" s="107"/>
      <c r="AM722" s="108"/>
      <c r="AN722" s="108"/>
      <c r="AO722" s="108"/>
      <c r="AP722" s="108"/>
      <c r="AQ722" s="108"/>
      <c r="AR722" s="108"/>
      <c r="AS722" s="108"/>
      <c r="AT722" s="108"/>
      <c r="AU722" s="108"/>
      <c r="AV722" s="108"/>
      <c r="AW722" s="108"/>
      <c r="AX722" s="109"/>
      <c r="AY722" s="109"/>
      <c r="AZ722" s="108"/>
      <c r="BA722" s="108"/>
      <c r="BB722" s="110"/>
      <c r="BC722" s="111">
        <f t="shared" si="272"/>
        <v>-614.58000000000004</v>
      </c>
      <c r="BJ722" s="79" t="e">
        <f>VLOOKUP(C722,BM:BO,3,FALSE)</f>
        <v>#N/A</v>
      </c>
      <c r="BM722" s="79" t="s">
        <v>3728</v>
      </c>
      <c r="BN722" s="79" t="s">
        <v>2985</v>
      </c>
      <c r="BO722" s="79" t="s">
        <v>2985</v>
      </c>
      <c r="BU722" s="79" t="s">
        <v>3728</v>
      </c>
      <c r="BV722" s="79" t="s">
        <v>2985</v>
      </c>
      <c r="BW722" s="79" t="s">
        <v>2985</v>
      </c>
      <c r="CH722" s="105">
        <f t="shared" si="251"/>
        <v>-2.9103830456733704E-10</v>
      </c>
    </row>
    <row r="723" spans="1:86" x14ac:dyDescent="0.3">
      <c r="A723" s="79">
        <v>1</v>
      </c>
      <c r="B723" s="112">
        <f>SUBTOTAL(9,$A$635:A723)</f>
        <v>79</v>
      </c>
      <c r="C723" s="118" t="s">
        <v>488</v>
      </c>
      <c r="D723" s="103">
        <f>E723+F723+G723+H723+I723+J723+L723+N723+P723+R723+T723+U723+V723+W723+X723+Y723+Z723+AA723+AB723+AC723+AD723+AE723</f>
        <v>5165228.25</v>
      </c>
      <c r="E723" s="120">
        <v>0</v>
      </c>
      <c r="F723" s="120">
        <v>0</v>
      </c>
      <c r="G723" s="120">
        <v>0</v>
      </c>
      <c r="H723" s="120">
        <v>0</v>
      </c>
      <c r="I723" s="120">
        <v>0</v>
      </c>
      <c r="J723" s="120">
        <v>0</v>
      </c>
      <c r="K723" s="128">
        <v>0</v>
      </c>
      <c r="L723" s="120">
        <v>0</v>
      </c>
      <c r="M723" s="103">
        <v>614.58000000000004</v>
      </c>
      <c r="N723" s="103">
        <v>4880779.57</v>
      </c>
      <c r="O723" s="120">
        <v>0</v>
      </c>
      <c r="P723" s="120">
        <v>0</v>
      </c>
      <c r="Q723" s="120">
        <v>0</v>
      </c>
      <c r="R723" s="120">
        <v>0</v>
      </c>
      <c r="S723" s="120">
        <v>0</v>
      </c>
      <c r="T723" s="120">
        <v>0</v>
      </c>
      <c r="U723" s="120">
        <v>0</v>
      </c>
      <c r="V723" s="120">
        <v>0</v>
      </c>
      <c r="W723" s="120">
        <v>0</v>
      </c>
      <c r="X723" s="120">
        <v>0</v>
      </c>
      <c r="Y723" s="120">
        <v>0</v>
      </c>
      <c r="Z723" s="120">
        <v>0</v>
      </c>
      <c r="AA723" s="120">
        <v>0</v>
      </c>
      <c r="AB723" s="120">
        <v>0</v>
      </c>
      <c r="AC723" s="103">
        <f>ROUND(N723*2.14%,2)</f>
        <v>104448.68</v>
      </c>
      <c r="AD723" s="103">
        <v>180000</v>
      </c>
      <c r="AE723" s="120">
        <v>0</v>
      </c>
      <c r="AF723" s="93">
        <v>2025</v>
      </c>
      <c r="AG723" s="93">
        <v>2025</v>
      </c>
      <c r="AH723" s="93">
        <v>2025</v>
      </c>
      <c r="AI723" s="107"/>
      <c r="AJ723" s="107"/>
      <c r="AK723" s="107"/>
      <c r="AL723" s="107"/>
      <c r="AM723" s="108" t="s">
        <v>16957</v>
      </c>
      <c r="AN723" s="108" t="s">
        <v>16953</v>
      </c>
      <c r="AO723" s="108">
        <v>0</v>
      </c>
      <c r="AP723" s="108" t="s">
        <v>16967</v>
      </c>
      <c r="AQ723" s="108" t="s">
        <v>16955</v>
      </c>
      <c r="AR723" s="108">
        <v>0</v>
      </c>
      <c r="AS723" s="108"/>
      <c r="AT723" s="108"/>
      <c r="AU723" s="108"/>
      <c r="AV723" s="108"/>
      <c r="AW723" s="108" t="s">
        <v>1269</v>
      </c>
      <c r="AX723" s="109">
        <v>945.5</v>
      </c>
      <c r="AY723" s="109">
        <v>614.58000000000004</v>
      </c>
      <c r="AZ723" s="108" t="s">
        <v>2968</v>
      </c>
      <c r="BA723" s="108" t="s">
        <v>17015</v>
      </c>
      <c r="BB723" s="110"/>
      <c r="BC723" s="111">
        <f t="shared" si="272"/>
        <v>0</v>
      </c>
      <c r="BJ723" s="79" t="str">
        <f>VLOOKUP(C723,BM:BO,3,FALSE)</f>
        <v>нет данных</v>
      </c>
      <c r="BM723" s="79" t="s">
        <v>3729</v>
      </c>
      <c r="BN723" s="79" t="s">
        <v>2985</v>
      </c>
      <c r="BO723" s="79" t="s">
        <v>2985</v>
      </c>
      <c r="BU723" s="79" t="s">
        <v>3729</v>
      </c>
      <c r="BV723" s="79" t="s">
        <v>2985</v>
      </c>
      <c r="BW723" s="79" t="s">
        <v>2985</v>
      </c>
      <c r="CH723" s="105">
        <f t="shared" si="251"/>
        <v>-2.9103830456733704E-10</v>
      </c>
    </row>
    <row r="724" spans="1:86" x14ac:dyDescent="0.3">
      <c r="B724" s="106" t="s">
        <v>468</v>
      </c>
      <c r="C724" s="106"/>
      <c r="D724" s="102">
        <f>D725</f>
        <v>4301052</v>
      </c>
      <c r="E724" s="103">
        <f t="shared" ref="E724:AE724" si="274">E725</f>
        <v>0</v>
      </c>
      <c r="F724" s="103">
        <f t="shared" si="274"/>
        <v>0</v>
      </c>
      <c r="G724" s="103">
        <f t="shared" si="274"/>
        <v>0</v>
      </c>
      <c r="H724" s="103">
        <f t="shared" si="274"/>
        <v>0</v>
      </c>
      <c r="I724" s="103">
        <f t="shared" si="274"/>
        <v>0</v>
      </c>
      <c r="J724" s="103">
        <f t="shared" si="274"/>
        <v>0</v>
      </c>
      <c r="K724" s="104">
        <f t="shared" si="274"/>
        <v>0</v>
      </c>
      <c r="L724" s="103">
        <f t="shared" si="274"/>
        <v>0</v>
      </c>
      <c r="M724" s="103">
        <f t="shared" si="274"/>
        <v>510</v>
      </c>
      <c r="N724" s="103">
        <f t="shared" si="274"/>
        <v>4034709.22</v>
      </c>
      <c r="O724" s="103">
        <f t="shared" si="274"/>
        <v>0</v>
      </c>
      <c r="P724" s="103">
        <f t="shared" si="274"/>
        <v>0</v>
      </c>
      <c r="Q724" s="103">
        <f t="shared" si="274"/>
        <v>0</v>
      </c>
      <c r="R724" s="103">
        <f t="shared" si="274"/>
        <v>0</v>
      </c>
      <c r="S724" s="103">
        <f t="shared" si="274"/>
        <v>0</v>
      </c>
      <c r="T724" s="103">
        <f t="shared" si="274"/>
        <v>0</v>
      </c>
      <c r="U724" s="103">
        <f t="shared" si="274"/>
        <v>0</v>
      </c>
      <c r="V724" s="103">
        <f t="shared" si="274"/>
        <v>0</v>
      </c>
      <c r="W724" s="103">
        <f t="shared" si="274"/>
        <v>0</v>
      </c>
      <c r="X724" s="103">
        <f t="shared" si="274"/>
        <v>0</v>
      </c>
      <c r="Y724" s="103">
        <f t="shared" si="274"/>
        <v>0</v>
      </c>
      <c r="Z724" s="103">
        <f t="shared" si="274"/>
        <v>0</v>
      </c>
      <c r="AA724" s="103">
        <f t="shared" si="274"/>
        <v>0</v>
      </c>
      <c r="AB724" s="103">
        <f t="shared" si="274"/>
        <v>0</v>
      </c>
      <c r="AC724" s="103">
        <f t="shared" si="274"/>
        <v>86342.78</v>
      </c>
      <c r="AD724" s="103">
        <f t="shared" si="274"/>
        <v>180000</v>
      </c>
      <c r="AE724" s="103">
        <f t="shared" si="274"/>
        <v>0</v>
      </c>
      <c r="AF724" s="93" t="s">
        <v>17029</v>
      </c>
      <c r="AG724" s="93" t="s">
        <v>17029</v>
      </c>
      <c r="AH724" s="93" t="s">
        <v>17029</v>
      </c>
      <c r="AI724" s="107"/>
      <c r="AJ724" s="107"/>
      <c r="AK724" s="107"/>
      <c r="AL724" s="107"/>
      <c r="AM724" s="108"/>
      <c r="AN724" s="108"/>
      <c r="AO724" s="108"/>
      <c r="AP724" s="108"/>
      <c r="AQ724" s="108"/>
      <c r="AR724" s="108"/>
      <c r="AS724" s="108"/>
      <c r="AT724" s="108"/>
      <c r="AU724" s="108"/>
      <c r="AV724" s="108"/>
      <c r="AW724" s="108"/>
      <c r="AX724" s="109"/>
      <c r="AY724" s="109"/>
      <c r="AZ724" s="108"/>
      <c r="BA724" s="108"/>
      <c r="BB724" s="110"/>
      <c r="BC724" s="111">
        <f t="shared" si="272"/>
        <v>-510</v>
      </c>
      <c r="BJ724" s="79" t="e">
        <f>VLOOKUP(C724,BM:BO,3,FALSE)</f>
        <v>#N/A</v>
      </c>
      <c r="BM724" s="79" t="s">
        <v>3730</v>
      </c>
      <c r="BN724" s="79" t="s">
        <v>2985</v>
      </c>
      <c r="BO724" s="79" t="s">
        <v>2985</v>
      </c>
      <c r="BU724" s="79" t="s">
        <v>3730</v>
      </c>
      <c r="BV724" s="79" t="s">
        <v>2985</v>
      </c>
      <c r="BW724" s="79" t="s">
        <v>2985</v>
      </c>
      <c r="CH724" s="105">
        <f t="shared" si="251"/>
        <v>-2.0372681319713593E-10</v>
      </c>
    </row>
    <row r="725" spans="1:86" x14ac:dyDescent="0.3">
      <c r="A725" s="79">
        <v>1</v>
      </c>
      <c r="B725" s="112">
        <f>SUBTOTAL(9,$A$635:A725)</f>
        <v>80</v>
      </c>
      <c r="C725" s="118" t="s">
        <v>457</v>
      </c>
      <c r="D725" s="103">
        <f>E725+F725+G725+H725+I725+J725+L725+N725+P725+R725+T725+U725+V725+W725+X725+Y725+Z725+AA725+AB725+AC725+AD725+AE725</f>
        <v>4301052</v>
      </c>
      <c r="E725" s="120">
        <v>0</v>
      </c>
      <c r="F725" s="120">
        <v>0</v>
      </c>
      <c r="G725" s="120">
        <v>0</v>
      </c>
      <c r="H725" s="120">
        <v>0</v>
      </c>
      <c r="I725" s="120">
        <v>0</v>
      </c>
      <c r="J725" s="120">
        <v>0</v>
      </c>
      <c r="K725" s="128">
        <v>0</v>
      </c>
      <c r="L725" s="120">
        <v>0</v>
      </c>
      <c r="M725" s="103">
        <v>510</v>
      </c>
      <c r="N725" s="103">
        <v>4034709.22</v>
      </c>
      <c r="O725" s="120">
        <v>0</v>
      </c>
      <c r="P725" s="120">
        <v>0</v>
      </c>
      <c r="Q725" s="120">
        <v>0</v>
      </c>
      <c r="R725" s="120">
        <v>0</v>
      </c>
      <c r="S725" s="120">
        <v>0</v>
      </c>
      <c r="T725" s="120">
        <v>0</v>
      </c>
      <c r="U725" s="120">
        <v>0</v>
      </c>
      <c r="V725" s="120">
        <v>0</v>
      </c>
      <c r="W725" s="120">
        <v>0</v>
      </c>
      <c r="X725" s="120">
        <v>0</v>
      </c>
      <c r="Y725" s="120">
        <v>0</v>
      </c>
      <c r="Z725" s="120">
        <v>0</v>
      </c>
      <c r="AA725" s="120">
        <v>0</v>
      </c>
      <c r="AB725" s="120">
        <v>0</v>
      </c>
      <c r="AC725" s="103">
        <f>ROUND(N725*2.14%,2)</f>
        <v>86342.78</v>
      </c>
      <c r="AD725" s="103">
        <v>180000</v>
      </c>
      <c r="AE725" s="120">
        <v>0</v>
      </c>
      <c r="AF725" s="93">
        <v>2025</v>
      </c>
      <c r="AG725" s="93">
        <v>2025</v>
      </c>
      <c r="AH725" s="93">
        <v>2025</v>
      </c>
      <c r="AI725" s="107"/>
      <c r="AJ725" s="107"/>
      <c r="AK725" s="107"/>
      <c r="AL725" s="107"/>
      <c r="AM725" s="108" t="s">
        <v>16956</v>
      </c>
      <c r="AN725" s="108" t="s">
        <v>16956</v>
      </c>
      <c r="AO725" s="108">
        <v>0</v>
      </c>
      <c r="AP725" s="108" t="s">
        <v>16958</v>
      </c>
      <c r="AQ725" s="108" t="s">
        <v>16971</v>
      </c>
      <c r="AR725" s="108">
        <v>0</v>
      </c>
      <c r="AS725" s="108"/>
      <c r="AT725" s="108"/>
      <c r="AU725" s="108"/>
      <c r="AV725" s="108"/>
      <c r="AW725" s="108" t="s">
        <v>615</v>
      </c>
      <c r="AX725" s="109">
        <v>680</v>
      </c>
      <c r="AY725" s="109">
        <v>674</v>
      </c>
      <c r="AZ725" s="108" t="s">
        <v>2968</v>
      </c>
      <c r="BA725" s="108" t="s">
        <v>17015</v>
      </c>
      <c r="BB725" s="110"/>
      <c r="BC725" s="111">
        <f t="shared" si="272"/>
        <v>164</v>
      </c>
      <c r="BJ725" s="79" t="str">
        <f>VLOOKUP(C725,BM:BO,3,FALSE)</f>
        <v>530.600</v>
      </c>
      <c r="BM725" s="79" t="s">
        <v>742</v>
      </c>
      <c r="BN725" s="79" t="s">
        <v>2985</v>
      </c>
      <c r="BO725" s="79" t="s">
        <v>2985</v>
      </c>
      <c r="BU725" s="79" t="s">
        <v>742</v>
      </c>
      <c r="BV725" s="79" t="s">
        <v>2985</v>
      </c>
      <c r="BW725" s="79" t="s">
        <v>2985</v>
      </c>
      <c r="CH725" s="105">
        <f t="shared" si="251"/>
        <v>-2.0372681319713593E-10</v>
      </c>
    </row>
    <row r="726" spans="1:86" x14ac:dyDescent="0.3">
      <c r="B726" s="106" t="s">
        <v>470</v>
      </c>
      <c r="C726" s="106"/>
      <c r="D726" s="102">
        <f>D727</f>
        <v>2317210.6399999997</v>
      </c>
      <c r="E726" s="103">
        <f t="shared" ref="E726:AE726" si="275">E727</f>
        <v>0</v>
      </c>
      <c r="F726" s="103">
        <f t="shared" si="275"/>
        <v>0</v>
      </c>
      <c r="G726" s="103">
        <f t="shared" si="275"/>
        <v>0</v>
      </c>
      <c r="H726" s="103">
        <f t="shared" si="275"/>
        <v>0</v>
      </c>
      <c r="I726" s="103">
        <f t="shared" si="275"/>
        <v>0</v>
      </c>
      <c r="J726" s="103">
        <f t="shared" si="275"/>
        <v>0</v>
      </c>
      <c r="K726" s="104">
        <f t="shared" si="275"/>
        <v>0</v>
      </c>
      <c r="L726" s="103">
        <f t="shared" si="275"/>
        <v>0</v>
      </c>
      <c r="M726" s="103">
        <f t="shared" si="275"/>
        <v>0</v>
      </c>
      <c r="N726" s="103">
        <f t="shared" si="275"/>
        <v>0</v>
      </c>
      <c r="O726" s="103">
        <f t="shared" si="275"/>
        <v>0</v>
      </c>
      <c r="P726" s="103">
        <f t="shared" si="275"/>
        <v>0</v>
      </c>
      <c r="Q726" s="103">
        <f t="shared" si="275"/>
        <v>479.33</v>
      </c>
      <c r="R726" s="103">
        <f t="shared" si="275"/>
        <v>2121804.0299999998</v>
      </c>
      <c r="S726" s="103">
        <f t="shared" si="275"/>
        <v>0</v>
      </c>
      <c r="T726" s="103">
        <f t="shared" si="275"/>
        <v>0</v>
      </c>
      <c r="U726" s="103">
        <f t="shared" si="275"/>
        <v>0</v>
      </c>
      <c r="V726" s="103">
        <f t="shared" si="275"/>
        <v>0</v>
      </c>
      <c r="W726" s="103">
        <f t="shared" si="275"/>
        <v>0</v>
      </c>
      <c r="X726" s="103">
        <f t="shared" si="275"/>
        <v>0</v>
      </c>
      <c r="Y726" s="103">
        <f t="shared" si="275"/>
        <v>0</v>
      </c>
      <c r="Z726" s="103">
        <f t="shared" si="275"/>
        <v>0</v>
      </c>
      <c r="AA726" s="103">
        <f t="shared" si="275"/>
        <v>0</v>
      </c>
      <c r="AB726" s="103">
        <f t="shared" si="275"/>
        <v>0</v>
      </c>
      <c r="AC726" s="103">
        <f t="shared" si="275"/>
        <v>45406.61</v>
      </c>
      <c r="AD726" s="103">
        <f t="shared" si="275"/>
        <v>150000</v>
      </c>
      <c r="AE726" s="103">
        <f t="shared" si="275"/>
        <v>0</v>
      </c>
      <c r="AF726" s="93" t="s">
        <v>17029</v>
      </c>
      <c r="AG726" s="93" t="s">
        <v>17029</v>
      </c>
      <c r="AH726" s="93" t="s">
        <v>17029</v>
      </c>
      <c r="AI726" s="107"/>
      <c r="AJ726" s="107"/>
      <c r="AK726" s="107"/>
      <c r="AL726" s="107"/>
      <c r="AM726" s="108"/>
      <c r="AN726" s="108"/>
      <c r="AO726" s="108"/>
      <c r="AP726" s="108"/>
      <c r="AQ726" s="108"/>
      <c r="AR726" s="108"/>
      <c r="AS726" s="108"/>
      <c r="AT726" s="108"/>
      <c r="AU726" s="108"/>
      <c r="AV726" s="108"/>
      <c r="AW726" s="108"/>
      <c r="AX726" s="109"/>
      <c r="AY726" s="109"/>
      <c r="AZ726" s="108"/>
      <c r="BA726" s="108"/>
      <c r="BB726" s="110"/>
      <c r="BC726" s="111">
        <f t="shared" si="272"/>
        <v>0</v>
      </c>
      <c r="BJ726" s="79" t="e">
        <f>VLOOKUP(C726,BM:BO,3,FALSE)</f>
        <v>#N/A</v>
      </c>
      <c r="BM726" s="79" t="s">
        <v>743</v>
      </c>
      <c r="BN726" s="79" t="s">
        <v>2985</v>
      </c>
      <c r="BO726" s="79" t="s">
        <v>2985</v>
      </c>
      <c r="BU726" s="79" t="s">
        <v>743</v>
      </c>
      <c r="BV726" s="79" t="s">
        <v>2985</v>
      </c>
      <c r="BW726" s="79" t="s">
        <v>2985</v>
      </c>
      <c r="CH726" s="105">
        <f t="shared" si="251"/>
        <v>-1.1641532182693481E-10</v>
      </c>
    </row>
    <row r="727" spans="1:86" x14ac:dyDescent="0.3">
      <c r="A727" s="79">
        <v>1</v>
      </c>
      <c r="B727" s="112">
        <f>SUBTOTAL(9,$A$635:A727)</f>
        <v>81</v>
      </c>
      <c r="C727" s="118" t="s">
        <v>489</v>
      </c>
      <c r="D727" s="103">
        <f>E727+F727+G727+H727+I727+J727+L727+N727+P727+R727+T727+U727+V727+W727+X727+Y727+Z727+AA727+AB727+AC727+AD727+AE727</f>
        <v>2317210.6399999997</v>
      </c>
      <c r="E727" s="120">
        <v>0</v>
      </c>
      <c r="F727" s="120">
        <v>0</v>
      </c>
      <c r="G727" s="120">
        <v>0</v>
      </c>
      <c r="H727" s="120">
        <v>0</v>
      </c>
      <c r="I727" s="120">
        <v>0</v>
      </c>
      <c r="J727" s="120">
        <v>0</v>
      </c>
      <c r="K727" s="128">
        <v>0</v>
      </c>
      <c r="L727" s="120">
        <v>0</v>
      </c>
      <c r="M727" s="103">
        <v>0</v>
      </c>
      <c r="N727" s="150">
        <v>0</v>
      </c>
      <c r="O727" s="120">
        <v>0</v>
      </c>
      <c r="P727" s="120">
        <v>0</v>
      </c>
      <c r="Q727" s="120">
        <v>479.33</v>
      </c>
      <c r="R727" s="103">
        <v>2121804.0299999998</v>
      </c>
      <c r="S727" s="120">
        <v>0</v>
      </c>
      <c r="T727" s="120">
        <v>0</v>
      </c>
      <c r="U727" s="120">
        <v>0</v>
      </c>
      <c r="V727" s="120">
        <v>0</v>
      </c>
      <c r="W727" s="120">
        <v>0</v>
      </c>
      <c r="X727" s="120">
        <v>0</v>
      </c>
      <c r="Y727" s="120">
        <v>0</v>
      </c>
      <c r="Z727" s="120">
        <v>0</v>
      </c>
      <c r="AA727" s="120">
        <v>0</v>
      </c>
      <c r="AB727" s="120">
        <v>0</v>
      </c>
      <c r="AC727" s="103">
        <f>ROUND(R727*2.14%,2)</f>
        <v>45406.61</v>
      </c>
      <c r="AD727" s="120">
        <v>150000</v>
      </c>
      <c r="AE727" s="120">
        <v>0</v>
      </c>
      <c r="AF727" s="93">
        <v>2025</v>
      </c>
      <c r="AG727" s="93">
        <v>2025</v>
      </c>
      <c r="AH727" s="93">
        <v>2025</v>
      </c>
      <c r="AI727" s="107"/>
      <c r="AJ727" s="107"/>
      <c r="AK727" s="107"/>
      <c r="AL727" s="107"/>
      <c r="AM727" s="108" t="s">
        <v>16958</v>
      </c>
      <c r="AN727" s="108" t="s">
        <v>16968</v>
      </c>
      <c r="AO727" s="108">
        <v>0</v>
      </c>
      <c r="AP727" s="108" t="s">
        <v>16967</v>
      </c>
      <c r="AQ727" s="108" t="s">
        <v>16969</v>
      </c>
      <c r="AR727" s="108">
        <v>0</v>
      </c>
      <c r="AS727" s="108" t="s">
        <v>16983</v>
      </c>
      <c r="AT727" s="108"/>
      <c r="AU727" s="108"/>
      <c r="AV727" s="108"/>
      <c r="AW727" s="108" t="s">
        <v>705</v>
      </c>
      <c r="AX727" s="109">
        <v>607.4</v>
      </c>
      <c r="AY727" s="109">
        <v>716.3</v>
      </c>
      <c r="AZ727" s="108" t="s">
        <v>2968</v>
      </c>
      <c r="BA727" s="108" t="s">
        <v>3009</v>
      </c>
      <c r="BB727" s="110"/>
      <c r="BC727" s="111">
        <f t="shared" si="272"/>
        <v>716.3</v>
      </c>
      <c r="BJ727" s="79" t="str">
        <f>VLOOKUP(C727,BM:BO,3,FALSE)</f>
        <v>574.300</v>
      </c>
      <c r="BM727" s="79" t="s">
        <v>744</v>
      </c>
      <c r="BN727" s="79" t="s">
        <v>2985</v>
      </c>
      <c r="BO727" s="79" t="s">
        <v>2985</v>
      </c>
      <c r="BU727" s="79" t="s">
        <v>744</v>
      </c>
      <c r="BV727" s="79" t="s">
        <v>2985</v>
      </c>
      <c r="BW727" s="79" t="s">
        <v>2985</v>
      </c>
      <c r="CH727" s="105">
        <f t="shared" si="251"/>
        <v>-1.1641532182693481E-10</v>
      </c>
    </row>
    <row r="728" spans="1:86" x14ac:dyDescent="0.3">
      <c r="B728" s="106" t="s">
        <v>482</v>
      </c>
      <c r="C728" s="106"/>
      <c r="D728" s="102">
        <f>D729</f>
        <v>5322451.5199999996</v>
      </c>
      <c r="E728" s="103">
        <f t="shared" ref="E728:AE728" si="276">E729</f>
        <v>0</v>
      </c>
      <c r="F728" s="103">
        <f t="shared" si="276"/>
        <v>0</v>
      </c>
      <c r="G728" s="103">
        <f t="shared" si="276"/>
        <v>0</v>
      </c>
      <c r="H728" s="103">
        <f t="shared" si="276"/>
        <v>0</v>
      </c>
      <c r="I728" s="103">
        <f t="shared" si="276"/>
        <v>0</v>
      </c>
      <c r="J728" s="103">
        <f t="shared" si="276"/>
        <v>0</v>
      </c>
      <c r="K728" s="104">
        <f t="shared" si="276"/>
        <v>0</v>
      </c>
      <c r="L728" s="103">
        <f t="shared" si="276"/>
        <v>0</v>
      </c>
      <c r="M728" s="103">
        <f t="shared" si="276"/>
        <v>631.70000000000005</v>
      </c>
      <c r="N728" s="103">
        <f t="shared" si="276"/>
        <v>5034708.75</v>
      </c>
      <c r="O728" s="103">
        <f t="shared" si="276"/>
        <v>0</v>
      </c>
      <c r="P728" s="103">
        <f t="shared" si="276"/>
        <v>0</v>
      </c>
      <c r="Q728" s="103">
        <f t="shared" si="276"/>
        <v>0</v>
      </c>
      <c r="R728" s="103">
        <f t="shared" si="276"/>
        <v>0</v>
      </c>
      <c r="S728" s="103">
        <f t="shared" si="276"/>
        <v>0</v>
      </c>
      <c r="T728" s="103">
        <f t="shared" si="276"/>
        <v>0</v>
      </c>
      <c r="U728" s="103">
        <f t="shared" si="276"/>
        <v>0</v>
      </c>
      <c r="V728" s="103">
        <f t="shared" si="276"/>
        <v>0</v>
      </c>
      <c r="W728" s="103">
        <f t="shared" si="276"/>
        <v>0</v>
      </c>
      <c r="X728" s="103">
        <f t="shared" si="276"/>
        <v>0</v>
      </c>
      <c r="Y728" s="103">
        <f t="shared" si="276"/>
        <v>0</v>
      </c>
      <c r="Z728" s="103">
        <f t="shared" si="276"/>
        <v>0</v>
      </c>
      <c r="AA728" s="103">
        <f t="shared" si="276"/>
        <v>0</v>
      </c>
      <c r="AB728" s="103">
        <f t="shared" si="276"/>
        <v>0</v>
      </c>
      <c r="AC728" s="103">
        <f t="shared" si="276"/>
        <v>107742.77</v>
      </c>
      <c r="AD728" s="103">
        <f t="shared" si="276"/>
        <v>180000</v>
      </c>
      <c r="AE728" s="103">
        <f t="shared" si="276"/>
        <v>0</v>
      </c>
      <c r="AF728" s="93" t="s">
        <v>17029</v>
      </c>
      <c r="AG728" s="93" t="s">
        <v>17029</v>
      </c>
      <c r="AH728" s="93" t="s">
        <v>17029</v>
      </c>
      <c r="AI728" s="107"/>
      <c r="AJ728" s="107"/>
      <c r="AK728" s="107"/>
      <c r="AL728" s="107"/>
      <c r="AM728" s="108"/>
      <c r="AN728" s="108"/>
      <c r="AO728" s="108"/>
      <c r="AP728" s="108"/>
      <c r="AQ728" s="108"/>
      <c r="AR728" s="108"/>
      <c r="AS728" s="108"/>
      <c r="AT728" s="108"/>
      <c r="AU728" s="108"/>
      <c r="AV728" s="108"/>
      <c r="AW728" s="108"/>
      <c r="AX728" s="109"/>
      <c r="AY728" s="109"/>
      <c r="AZ728" s="108"/>
      <c r="BA728" s="108"/>
      <c r="BB728" s="110"/>
      <c r="BC728" s="111">
        <f t="shared" si="272"/>
        <v>-631.70000000000005</v>
      </c>
      <c r="BJ728" s="79" t="e">
        <f>VLOOKUP(C728,BM:BO,3,FALSE)</f>
        <v>#N/A</v>
      </c>
      <c r="BM728" s="79" t="s">
        <v>3732</v>
      </c>
      <c r="BN728" s="79" t="s">
        <v>2985</v>
      </c>
      <c r="BO728" s="79" t="s">
        <v>2985</v>
      </c>
      <c r="BU728" s="79" t="s">
        <v>3732</v>
      </c>
      <c r="BV728" s="79" t="s">
        <v>2985</v>
      </c>
      <c r="BW728" s="79" t="s">
        <v>2985</v>
      </c>
      <c r="CH728" s="105">
        <f t="shared" si="251"/>
        <v>-4.6566128730773926E-10</v>
      </c>
    </row>
    <row r="729" spans="1:86" x14ac:dyDescent="0.3">
      <c r="A729" s="79">
        <v>1</v>
      </c>
      <c r="B729" s="112">
        <f>SUBTOTAL(9,$A$635:A729)</f>
        <v>82</v>
      </c>
      <c r="C729" s="118" t="s">
        <v>490</v>
      </c>
      <c r="D729" s="103">
        <f>E729+F729+G729+H729+I729+J729+L729+N729+P729+R729+T729+U729+V729+W729+X729+Y729+Z729+AA729+AB729+AC729+AD729+AE729</f>
        <v>5322451.5199999996</v>
      </c>
      <c r="E729" s="120">
        <v>0</v>
      </c>
      <c r="F729" s="120">
        <v>0</v>
      </c>
      <c r="G729" s="120">
        <v>0</v>
      </c>
      <c r="H729" s="120">
        <v>0</v>
      </c>
      <c r="I729" s="120">
        <v>0</v>
      </c>
      <c r="J729" s="120">
        <v>0</v>
      </c>
      <c r="K729" s="128">
        <v>0</v>
      </c>
      <c r="L729" s="120">
        <v>0</v>
      </c>
      <c r="M729" s="103">
        <v>631.70000000000005</v>
      </c>
      <c r="N729" s="103">
        <v>5034708.75</v>
      </c>
      <c r="O729" s="120">
        <v>0</v>
      </c>
      <c r="P729" s="120">
        <v>0</v>
      </c>
      <c r="Q729" s="120">
        <v>0</v>
      </c>
      <c r="R729" s="120">
        <v>0</v>
      </c>
      <c r="S729" s="120">
        <v>0</v>
      </c>
      <c r="T729" s="120">
        <v>0</v>
      </c>
      <c r="U729" s="120">
        <v>0</v>
      </c>
      <c r="V729" s="120">
        <v>0</v>
      </c>
      <c r="W729" s="120">
        <v>0</v>
      </c>
      <c r="X729" s="120">
        <v>0</v>
      </c>
      <c r="Y729" s="120">
        <v>0</v>
      </c>
      <c r="Z729" s="120">
        <v>0</v>
      </c>
      <c r="AA729" s="120">
        <v>0</v>
      </c>
      <c r="AB729" s="120">
        <v>0</v>
      </c>
      <c r="AC729" s="103">
        <f>ROUND(N729*2.14%,2)</f>
        <v>107742.77</v>
      </c>
      <c r="AD729" s="103">
        <v>180000</v>
      </c>
      <c r="AE729" s="120">
        <v>0</v>
      </c>
      <c r="AF729" s="93">
        <v>2025</v>
      </c>
      <c r="AG729" s="93">
        <v>2025</v>
      </c>
      <c r="AH729" s="93">
        <v>2025</v>
      </c>
      <c r="AI729" s="107"/>
      <c r="AJ729" s="107"/>
      <c r="AK729" s="107"/>
      <c r="AL729" s="107"/>
      <c r="AM729" s="108" t="s">
        <v>16957</v>
      </c>
      <c r="AN729" s="108" t="s">
        <v>16953</v>
      </c>
      <c r="AO729" s="108">
        <v>0</v>
      </c>
      <c r="AP729" s="108" t="s">
        <v>16967</v>
      </c>
      <c r="AQ729" s="108" t="s">
        <v>16955</v>
      </c>
      <c r="AR729" s="108">
        <v>0</v>
      </c>
      <c r="AS729" s="108"/>
      <c r="AT729" s="108"/>
      <c r="AU729" s="108"/>
      <c r="AV729" s="108"/>
      <c r="AW729" s="108" t="s">
        <v>1269</v>
      </c>
      <c r="AX729" s="109">
        <v>736.8</v>
      </c>
      <c r="AY729" s="109">
        <v>650</v>
      </c>
      <c r="AZ729" s="108" t="s">
        <v>2968</v>
      </c>
      <c r="BA729" s="108" t="s">
        <v>17015</v>
      </c>
      <c r="BB729" s="110"/>
      <c r="BC729" s="111">
        <f t="shared" si="272"/>
        <v>18.299999999999955</v>
      </c>
      <c r="BJ729" s="79" t="str">
        <f>VLOOKUP(C729,BM:BO,3,FALSE)</f>
        <v>508.000</v>
      </c>
      <c r="BM729" s="79" t="s">
        <v>3733</v>
      </c>
      <c r="BN729" s="79" t="s">
        <v>2985</v>
      </c>
      <c r="BO729" s="79" t="s">
        <v>2985</v>
      </c>
      <c r="BU729" s="79" t="s">
        <v>3733</v>
      </c>
      <c r="BV729" s="79" t="s">
        <v>2985</v>
      </c>
      <c r="BW729" s="79" t="s">
        <v>2985</v>
      </c>
      <c r="CH729" s="105">
        <f t="shared" si="251"/>
        <v>-4.6566128730773926E-10</v>
      </c>
    </row>
    <row r="730" spans="1:86" x14ac:dyDescent="0.3">
      <c r="B730" s="106" t="s">
        <v>468</v>
      </c>
      <c r="C730" s="106"/>
      <c r="D730" s="102">
        <f>D731</f>
        <v>542668</v>
      </c>
      <c r="E730" s="103">
        <f t="shared" ref="E730:AE730" si="277">E731</f>
        <v>462764.83</v>
      </c>
      <c r="F730" s="103">
        <f t="shared" si="277"/>
        <v>0</v>
      </c>
      <c r="G730" s="103">
        <f t="shared" si="277"/>
        <v>0</v>
      </c>
      <c r="H730" s="103">
        <f t="shared" si="277"/>
        <v>0</v>
      </c>
      <c r="I730" s="103">
        <f t="shared" si="277"/>
        <v>0</v>
      </c>
      <c r="J730" s="103">
        <f t="shared" si="277"/>
        <v>0</v>
      </c>
      <c r="K730" s="104">
        <f t="shared" si="277"/>
        <v>0</v>
      </c>
      <c r="L730" s="103">
        <f t="shared" si="277"/>
        <v>0</v>
      </c>
      <c r="M730" s="103">
        <f t="shared" si="277"/>
        <v>0</v>
      </c>
      <c r="N730" s="103">
        <f t="shared" si="277"/>
        <v>0</v>
      </c>
      <c r="O730" s="103">
        <f t="shared" si="277"/>
        <v>0</v>
      </c>
      <c r="P730" s="103">
        <f t="shared" si="277"/>
        <v>0</v>
      </c>
      <c r="Q730" s="103">
        <f t="shared" si="277"/>
        <v>0</v>
      </c>
      <c r="R730" s="103">
        <f t="shared" si="277"/>
        <v>0</v>
      </c>
      <c r="S730" s="103">
        <f t="shared" si="277"/>
        <v>0</v>
      </c>
      <c r="T730" s="103">
        <f t="shared" si="277"/>
        <v>0</v>
      </c>
      <c r="U730" s="103">
        <f t="shared" si="277"/>
        <v>0</v>
      </c>
      <c r="V730" s="103">
        <f t="shared" si="277"/>
        <v>0</v>
      </c>
      <c r="W730" s="103">
        <f t="shared" si="277"/>
        <v>0</v>
      </c>
      <c r="X730" s="103">
        <f t="shared" si="277"/>
        <v>0</v>
      </c>
      <c r="Y730" s="103">
        <f t="shared" si="277"/>
        <v>0</v>
      </c>
      <c r="Z730" s="103">
        <f t="shared" si="277"/>
        <v>0</v>
      </c>
      <c r="AA730" s="103">
        <f t="shared" si="277"/>
        <v>0</v>
      </c>
      <c r="AB730" s="103">
        <f t="shared" si="277"/>
        <v>0</v>
      </c>
      <c r="AC730" s="103">
        <f t="shared" si="277"/>
        <v>9903.17</v>
      </c>
      <c r="AD730" s="103">
        <f t="shared" si="277"/>
        <v>70000</v>
      </c>
      <c r="AE730" s="103">
        <f t="shared" si="277"/>
        <v>0</v>
      </c>
      <c r="AF730" s="93" t="s">
        <v>17029</v>
      </c>
      <c r="AG730" s="93" t="s">
        <v>17029</v>
      </c>
      <c r="AH730" s="93" t="s">
        <v>17029</v>
      </c>
      <c r="AI730" s="107"/>
      <c r="AJ730" s="107"/>
      <c r="AK730" s="107"/>
      <c r="AL730" s="107"/>
      <c r="AM730" s="108"/>
      <c r="AN730" s="108"/>
      <c r="AO730" s="108"/>
      <c r="AP730" s="108"/>
      <c r="AQ730" s="108"/>
      <c r="AR730" s="108"/>
      <c r="AS730" s="108"/>
      <c r="AT730" s="108"/>
      <c r="AU730" s="108"/>
      <c r="AV730" s="108"/>
      <c r="AW730" s="108"/>
      <c r="AX730" s="109"/>
      <c r="AY730" s="109"/>
      <c r="AZ730" s="108"/>
      <c r="BA730" s="108"/>
      <c r="BB730" s="110"/>
      <c r="BC730" s="111">
        <f t="shared" si="272"/>
        <v>0</v>
      </c>
      <c r="BJ730" s="79" t="e">
        <f>VLOOKUP(C730,BM:BO,3,FALSE)</f>
        <v>#N/A</v>
      </c>
      <c r="BM730" s="79" t="s">
        <v>3734</v>
      </c>
      <c r="BN730" s="79" t="s">
        <v>944</v>
      </c>
      <c r="BO730" s="79" t="s">
        <v>3195</v>
      </c>
      <c r="BU730" s="79" t="s">
        <v>3734</v>
      </c>
      <c r="BV730" s="79" t="s">
        <v>944</v>
      </c>
      <c r="BW730" s="79" t="s">
        <v>3195</v>
      </c>
      <c r="CH730" s="105">
        <f t="shared" si="251"/>
        <v>-1.4551915228366852E-11</v>
      </c>
    </row>
    <row r="731" spans="1:86" x14ac:dyDescent="0.3">
      <c r="A731" s="79">
        <v>1</v>
      </c>
      <c r="B731" s="112">
        <f>SUBTOTAL(9,$A$635:A731)</f>
        <v>83</v>
      </c>
      <c r="C731" s="118" t="s">
        <v>491</v>
      </c>
      <c r="D731" s="103">
        <f>E731+F731+G731+H731+I731+J731+L731+N731+P731+R731+T731+U731+V731+W731+X731+Y731+Z731+AA731+AB731+AC731+AD731+AE731</f>
        <v>542668</v>
      </c>
      <c r="E731" s="120">
        <v>462764.83</v>
      </c>
      <c r="F731" s="120">
        <v>0</v>
      </c>
      <c r="G731" s="120">
        <v>0</v>
      </c>
      <c r="H731" s="120">
        <v>0</v>
      </c>
      <c r="I731" s="120">
        <v>0</v>
      </c>
      <c r="J731" s="120">
        <v>0</v>
      </c>
      <c r="K731" s="128">
        <v>0</v>
      </c>
      <c r="L731" s="120">
        <v>0</v>
      </c>
      <c r="M731" s="103">
        <v>0</v>
      </c>
      <c r="N731" s="150">
        <v>0</v>
      </c>
      <c r="O731" s="120">
        <v>0</v>
      </c>
      <c r="P731" s="120">
        <v>0</v>
      </c>
      <c r="Q731" s="120">
        <v>0</v>
      </c>
      <c r="R731" s="120">
        <v>0</v>
      </c>
      <c r="S731" s="120">
        <v>0</v>
      </c>
      <c r="T731" s="120">
        <v>0</v>
      </c>
      <c r="U731" s="120">
        <v>0</v>
      </c>
      <c r="V731" s="120">
        <v>0</v>
      </c>
      <c r="W731" s="120">
        <v>0</v>
      </c>
      <c r="X731" s="120">
        <v>0</v>
      </c>
      <c r="Y731" s="120">
        <v>0</v>
      </c>
      <c r="Z731" s="120">
        <v>0</v>
      </c>
      <c r="AA731" s="120">
        <v>0</v>
      </c>
      <c r="AB731" s="120">
        <v>0</v>
      </c>
      <c r="AC731" s="120">
        <f>ROUND(E731*2.14%,2)</f>
        <v>9903.17</v>
      </c>
      <c r="AD731" s="120">
        <v>70000</v>
      </c>
      <c r="AE731" s="120">
        <v>0</v>
      </c>
      <c r="AF731" s="93">
        <v>2025</v>
      </c>
      <c r="AG731" s="93">
        <v>2025</v>
      </c>
      <c r="AH731" s="93">
        <v>2025</v>
      </c>
      <c r="AI731" s="107"/>
      <c r="AJ731" s="107"/>
      <c r="AK731" s="107"/>
      <c r="AL731" s="107"/>
      <c r="AM731" s="108" t="s">
        <v>16956</v>
      </c>
      <c r="AN731" s="108" t="s">
        <v>16962</v>
      </c>
      <c r="AO731" s="108">
        <v>0</v>
      </c>
      <c r="AP731" s="108" t="s">
        <v>16958</v>
      </c>
      <c r="AQ731" s="108" t="s">
        <v>16975</v>
      </c>
      <c r="AR731" s="108">
        <v>0</v>
      </c>
      <c r="AS731" s="108" t="s">
        <v>16983</v>
      </c>
      <c r="AT731" s="108"/>
      <c r="AU731" s="108"/>
      <c r="AV731" s="108"/>
      <c r="AW731" s="108" t="s">
        <v>641</v>
      </c>
      <c r="AX731" s="109">
        <v>619</v>
      </c>
      <c r="AY731" s="109">
        <v>625.70000000000005</v>
      </c>
      <c r="AZ731" s="108" t="s">
        <v>2968</v>
      </c>
      <c r="BA731" s="108" t="s">
        <v>641</v>
      </c>
      <c r="BB731" s="110"/>
      <c r="BC731" s="111">
        <f t="shared" si="272"/>
        <v>625.70000000000005</v>
      </c>
      <c r="BJ731" s="79" t="str">
        <f>VLOOKUP(C731,BM:BO,3,FALSE)</f>
        <v>нет данных</v>
      </c>
      <c r="BM731" s="79" t="s">
        <v>3736</v>
      </c>
      <c r="BN731" s="79" t="s">
        <v>665</v>
      </c>
      <c r="BO731" s="79" t="s">
        <v>3738</v>
      </c>
      <c r="BU731" s="79" t="s">
        <v>3736</v>
      </c>
      <c r="BV731" s="79" t="s">
        <v>665</v>
      </c>
      <c r="BW731" s="79" t="s">
        <v>3738</v>
      </c>
      <c r="CH731" s="105">
        <f t="shared" si="251"/>
        <v>-1.4551915228366852E-11</v>
      </c>
    </row>
    <row r="732" spans="1:86" x14ac:dyDescent="0.3">
      <c r="B732" s="106" t="s">
        <v>289</v>
      </c>
      <c r="C732" s="106"/>
      <c r="D732" s="102">
        <f>D733+D734+D735</f>
        <v>17182612.66</v>
      </c>
      <c r="E732" s="103">
        <f t="shared" ref="E732:AE732" si="278">E733+E734+E735</f>
        <v>0</v>
      </c>
      <c r="F732" s="103">
        <f t="shared" si="278"/>
        <v>0</v>
      </c>
      <c r="G732" s="103">
        <f t="shared" si="278"/>
        <v>0</v>
      </c>
      <c r="H732" s="103">
        <f t="shared" si="278"/>
        <v>0</v>
      </c>
      <c r="I732" s="103">
        <f t="shared" si="278"/>
        <v>0</v>
      </c>
      <c r="J732" s="103">
        <f t="shared" si="278"/>
        <v>0</v>
      </c>
      <c r="K732" s="104">
        <f t="shared" si="278"/>
        <v>0</v>
      </c>
      <c r="L732" s="103">
        <f t="shared" si="278"/>
        <v>0</v>
      </c>
      <c r="M732" s="103">
        <f t="shared" si="278"/>
        <v>2024.3</v>
      </c>
      <c r="N732" s="103">
        <f t="shared" si="278"/>
        <v>16227744.75</v>
      </c>
      <c r="O732" s="103">
        <f t="shared" si="278"/>
        <v>0</v>
      </c>
      <c r="P732" s="103">
        <f t="shared" si="278"/>
        <v>0</v>
      </c>
      <c r="Q732" s="103">
        <f t="shared" si="278"/>
        <v>0</v>
      </c>
      <c r="R732" s="103">
        <f t="shared" si="278"/>
        <v>0</v>
      </c>
      <c r="S732" s="103">
        <f t="shared" si="278"/>
        <v>0</v>
      </c>
      <c r="T732" s="103">
        <f t="shared" si="278"/>
        <v>0</v>
      </c>
      <c r="U732" s="103">
        <f t="shared" si="278"/>
        <v>0</v>
      </c>
      <c r="V732" s="103">
        <f t="shared" si="278"/>
        <v>0</v>
      </c>
      <c r="W732" s="103">
        <f t="shared" si="278"/>
        <v>0</v>
      </c>
      <c r="X732" s="103">
        <f t="shared" si="278"/>
        <v>0</v>
      </c>
      <c r="Y732" s="103">
        <f t="shared" si="278"/>
        <v>0</v>
      </c>
      <c r="Z732" s="103">
        <f t="shared" si="278"/>
        <v>0</v>
      </c>
      <c r="AA732" s="103">
        <f t="shared" si="278"/>
        <v>0</v>
      </c>
      <c r="AB732" s="103">
        <f t="shared" si="278"/>
        <v>0</v>
      </c>
      <c r="AC732" s="103">
        <f t="shared" si="278"/>
        <v>354867.91000000003</v>
      </c>
      <c r="AD732" s="103">
        <f t="shared" si="278"/>
        <v>600000</v>
      </c>
      <c r="AE732" s="103">
        <f t="shared" si="278"/>
        <v>0</v>
      </c>
      <c r="AF732" s="93" t="s">
        <v>17029</v>
      </c>
      <c r="AG732" s="93" t="s">
        <v>17029</v>
      </c>
      <c r="AH732" s="93" t="s">
        <v>17029</v>
      </c>
      <c r="AI732" s="107"/>
      <c r="AJ732" s="107"/>
      <c r="AK732" s="107"/>
      <c r="AL732" s="107"/>
      <c r="AM732" s="108"/>
      <c r="AN732" s="108"/>
      <c r="AO732" s="108"/>
      <c r="AP732" s="108"/>
      <c r="AQ732" s="108"/>
      <c r="AR732" s="108"/>
      <c r="AS732" s="108"/>
      <c r="AT732" s="108"/>
      <c r="AU732" s="108"/>
      <c r="AV732" s="108"/>
      <c r="AW732" s="108"/>
      <c r="AX732" s="109"/>
      <c r="AY732" s="109"/>
      <c r="AZ732" s="108"/>
      <c r="BA732" s="108"/>
      <c r="BB732" s="110"/>
      <c r="BC732" s="111">
        <f t="shared" si="272"/>
        <v>-2024.3</v>
      </c>
      <c r="BJ732" s="79" t="e">
        <f>VLOOKUP(C732,BM:BO,3,FALSE)</f>
        <v>#N/A</v>
      </c>
      <c r="BM732" s="79" t="s">
        <v>3436</v>
      </c>
      <c r="BN732" s="79" t="s">
        <v>2985</v>
      </c>
      <c r="BO732" s="79" t="s">
        <v>2985</v>
      </c>
      <c r="BU732" s="79" t="s">
        <v>3436</v>
      </c>
      <c r="BV732" s="79" t="s">
        <v>2985</v>
      </c>
      <c r="BW732" s="79" t="s">
        <v>2985</v>
      </c>
      <c r="CH732" s="105">
        <f t="shared" si="251"/>
        <v>1.1641532182693481E-10</v>
      </c>
    </row>
    <row r="733" spans="1:86" x14ac:dyDescent="0.3">
      <c r="A733" s="79">
        <v>1</v>
      </c>
      <c r="B733" s="112">
        <f>SUBTOTAL(9,$A$635:A733)</f>
        <v>84</v>
      </c>
      <c r="C733" s="118" t="s">
        <v>295</v>
      </c>
      <c r="D733" s="103">
        <f t="shared" ref="D733:D735" si="279">E733+F733+G733+H733+I733+J733+L733+N733+P733+R733+T733+U733+V733+W733+X733+Y733+Z733+AA733+AB733+AC733+AD733+AE733</f>
        <v>5356038.43</v>
      </c>
      <c r="E733" s="120">
        <v>0</v>
      </c>
      <c r="F733" s="120">
        <v>0</v>
      </c>
      <c r="G733" s="120">
        <v>0</v>
      </c>
      <c r="H733" s="120">
        <v>0</v>
      </c>
      <c r="I733" s="120">
        <v>0</v>
      </c>
      <c r="J733" s="120">
        <v>0</v>
      </c>
      <c r="K733" s="128">
        <v>0</v>
      </c>
      <c r="L733" s="120">
        <v>0</v>
      </c>
      <c r="M733" s="103">
        <v>631</v>
      </c>
      <c r="N733" s="103">
        <v>5045699.21</v>
      </c>
      <c r="O733" s="120">
        <v>0</v>
      </c>
      <c r="P733" s="120">
        <v>0</v>
      </c>
      <c r="Q733" s="120">
        <v>0</v>
      </c>
      <c r="R733" s="120">
        <v>0</v>
      </c>
      <c r="S733" s="120">
        <v>0</v>
      </c>
      <c r="T733" s="120">
        <v>0</v>
      </c>
      <c r="U733" s="120">
        <v>0</v>
      </c>
      <c r="V733" s="120">
        <v>0</v>
      </c>
      <c r="W733" s="120">
        <v>0</v>
      </c>
      <c r="X733" s="120">
        <v>0</v>
      </c>
      <c r="Y733" s="120">
        <v>0</v>
      </c>
      <c r="Z733" s="120">
        <v>0</v>
      </c>
      <c r="AA733" s="120">
        <v>0</v>
      </c>
      <c r="AB733" s="120">
        <v>0</v>
      </c>
      <c r="AC733" s="120">
        <v>110339.22</v>
      </c>
      <c r="AD733" s="120">
        <v>200000</v>
      </c>
      <c r="AE733" s="120">
        <v>0</v>
      </c>
      <c r="AF733" s="93">
        <v>2025</v>
      </c>
      <c r="AG733" s="93">
        <v>2025</v>
      </c>
      <c r="AH733" s="93">
        <v>2025</v>
      </c>
      <c r="AI733" s="107"/>
      <c r="AJ733" s="107"/>
      <c r="AK733" s="107"/>
      <c r="AL733" s="107"/>
      <c r="AM733" s="108" t="s">
        <v>16963</v>
      </c>
      <c r="AN733" s="108" t="s">
        <v>16953</v>
      </c>
      <c r="AO733" s="108">
        <v>0</v>
      </c>
      <c r="AP733" s="108" t="s">
        <v>16962</v>
      </c>
      <c r="AQ733" s="108" t="s">
        <v>16975</v>
      </c>
      <c r="AR733" s="108" t="s">
        <v>16967</v>
      </c>
      <c r="AS733" s="108"/>
      <c r="AT733" s="108"/>
      <c r="AU733" s="108"/>
      <c r="AV733" s="108"/>
      <c r="AW733" s="108" t="s">
        <v>789</v>
      </c>
      <c r="AX733" s="109">
        <v>1780.6</v>
      </c>
      <c r="AY733" s="109">
        <v>631</v>
      </c>
      <c r="AZ733" s="108" t="s">
        <v>2968</v>
      </c>
      <c r="BA733" s="108" t="s">
        <v>17015</v>
      </c>
      <c r="BB733" s="110"/>
      <c r="BC733" s="111">
        <f t="shared" si="272"/>
        <v>0</v>
      </c>
      <c r="BJ733" s="79" t="str">
        <f>VLOOKUP(C733,BM:BO,3,FALSE)</f>
        <v>526.000</v>
      </c>
      <c r="BM733" s="79" t="s">
        <v>3438</v>
      </c>
      <c r="BN733" s="79" t="s">
        <v>3256</v>
      </c>
      <c r="BO733" s="79" t="s">
        <v>3439</v>
      </c>
      <c r="BU733" s="79" t="s">
        <v>3438</v>
      </c>
      <c r="BV733" s="79" t="s">
        <v>3256</v>
      </c>
      <c r="BW733" s="79" t="s">
        <v>3439</v>
      </c>
      <c r="CH733" s="105">
        <f t="shared" si="251"/>
        <v>-2.6193447411060333E-10</v>
      </c>
    </row>
    <row r="734" spans="1:86" x14ac:dyDescent="0.3">
      <c r="A734" s="79">
        <v>1</v>
      </c>
      <c r="B734" s="112">
        <f>SUBTOTAL(9,$A$635:A734)</f>
        <v>85</v>
      </c>
      <c r="C734" s="118" t="s">
        <v>296</v>
      </c>
      <c r="D734" s="103">
        <f t="shared" si="279"/>
        <v>5829678.5899999999</v>
      </c>
      <c r="E734" s="120">
        <v>0</v>
      </c>
      <c r="F734" s="120">
        <v>0</v>
      </c>
      <c r="G734" s="120">
        <v>0</v>
      </c>
      <c r="H734" s="120">
        <v>0</v>
      </c>
      <c r="I734" s="120">
        <v>0</v>
      </c>
      <c r="J734" s="120">
        <v>0</v>
      </c>
      <c r="K734" s="128">
        <v>0</v>
      </c>
      <c r="L734" s="120">
        <v>0</v>
      </c>
      <c r="M734" s="103">
        <v>686.8</v>
      </c>
      <c r="N734" s="103">
        <v>5509203.4699999997</v>
      </c>
      <c r="O734" s="120">
        <v>0</v>
      </c>
      <c r="P734" s="120">
        <v>0</v>
      </c>
      <c r="Q734" s="120">
        <v>0</v>
      </c>
      <c r="R734" s="120">
        <v>0</v>
      </c>
      <c r="S734" s="120">
        <v>0</v>
      </c>
      <c r="T734" s="120">
        <v>0</v>
      </c>
      <c r="U734" s="120">
        <v>0</v>
      </c>
      <c r="V734" s="120">
        <v>0</v>
      </c>
      <c r="W734" s="120">
        <v>0</v>
      </c>
      <c r="X734" s="120">
        <v>0</v>
      </c>
      <c r="Y734" s="120">
        <v>0</v>
      </c>
      <c r="Z734" s="120">
        <v>0</v>
      </c>
      <c r="AA734" s="120">
        <v>0</v>
      </c>
      <c r="AB734" s="120">
        <v>0</v>
      </c>
      <c r="AC734" s="120">
        <v>120475.12</v>
      </c>
      <c r="AD734" s="120">
        <v>200000</v>
      </c>
      <c r="AE734" s="120">
        <v>0</v>
      </c>
      <c r="AF734" s="93">
        <v>2025</v>
      </c>
      <c r="AG734" s="93">
        <v>2025</v>
      </c>
      <c r="AH734" s="93">
        <v>2025</v>
      </c>
      <c r="AI734" s="107"/>
      <c r="AJ734" s="107"/>
      <c r="AK734" s="107"/>
      <c r="AL734" s="107"/>
      <c r="AM734" s="108" t="s">
        <v>16972</v>
      </c>
      <c r="AN734" s="108" t="s">
        <v>16962</v>
      </c>
      <c r="AO734" s="108">
        <v>0</v>
      </c>
      <c r="AP734" s="108" t="s">
        <v>16974</v>
      </c>
      <c r="AQ734" s="108" t="s">
        <v>16971</v>
      </c>
      <c r="AR734" s="108" t="s">
        <v>16967</v>
      </c>
      <c r="AS734" s="108"/>
      <c r="AT734" s="108"/>
      <c r="AU734" s="108"/>
      <c r="AV734" s="108"/>
      <c r="AW734" s="108" t="s">
        <v>659</v>
      </c>
      <c r="AX734" s="109">
        <v>1749.4</v>
      </c>
      <c r="AY734" s="109">
        <v>680</v>
      </c>
      <c r="AZ734" s="108" t="s">
        <v>17127</v>
      </c>
      <c r="BA734" s="108" t="s">
        <v>17015</v>
      </c>
      <c r="BB734" s="110"/>
      <c r="BC734" s="111">
        <f t="shared" si="272"/>
        <v>-6.7999999999999545</v>
      </c>
      <c r="BJ734" s="79" t="str">
        <f>VLOOKUP(C734,BM:BO,3,FALSE)</f>
        <v>3654.000</v>
      </c>
      <c r="BM734" s="79" t="s">
        <v>3440</v>
      </c>
      <c r="BN734" s="79" t="s">
        <v>3101</v>
      </c>
      <c r="BO734" s="79" t="s">
        <v>2985</v>
      </c>
      <c r="BU734" s="79" t="s">
        <v>3440</v>
      </c>
      <c r="BV734" s="79" t="s">
        <v>3101</v>
      </c>
      <c r="BW734" s="79" t="s">
        <v>2985</v>
      </c>
      <c r="CH734" s="105">
        <f t="shared" si="251"/>
        <v>1.1641532182693481E-10</v>
      </c>
    </row>
    <row r="735" spans="1:86" x14ac:dyDescent="0.3">
      <c r="A735" s="79">
        <v>1</v>
      </c>
      <c r="B735" s="112">
        <f>SUBTOTAL(9,$A$635:A735)</f>
        <v>86</v>
      </c>
      <c r="C735" s="118" t="s">
        <v>297</v>
      </c>
      <c r="D735" s="103">
        <f t="shared" si="279"/>
        <v>5996895.6400000006</v>
      </c>
      <c r="E735" s="120">
        <v>0</v>
      </c>
      <c r="F735" s="120">
        <v>0</v>
      </c>
      <c r="G735" s="120">
        <v>0</v>
      </c>
      <c r="H735" s="120">
        <v>0</v>
      </c>
      <c r="I735" s="120">
        <v>0</v>
      </c>
      <c r="J735" s="120">
        <v>0</v>
      </c>
      <c r="K735" s="128">
        <v>0</v>
      </c>
      <c r="L735" s="120">
        <v>0</v>
      </c>
      <c r="M735" s="103">
        <v>706.5</v>
      </c>
      <c r="N735" s="103">
        <v>5672842.0700000003</v>
      </c>
      <c r="O735" s="120">
        <v>0</v>
      </c>
      <c r="P735" s="120">
        <v>0</v>
      </c>
      <c r="Q735" s="120">
        <v>0</v>
      </c>
      <c r="R735" s="120">
        <v>0</v>
      </c>
      <c r="S735" s="120">
        <v>0</v>
      </c>
      <c r="T735" s="120">
        <v>0</v>
      </c>
      <c r="U735" s="120">
        <v>0</v>
      </c>
      <c r="V735" s="120">
        <v>0</v>
      </c>
      <c r="W735" s="120">
        <v>0</v>
      </c>
      <c r="X735" s="120">
        <v>0</v>
      </c>
      <c r="Y735" s="120">
        <v>0</v>
      </c>
      <c r="Z735" s="120">
        <v>0</v>
      </c>
      <c r="AA735" s="120">
        <v>0</v>
      </c>
      <c r="AB735" s="120">
        <v>0</v>
      </c>
      <c r="AC735" s="120">
        <v>124053.57</v>
      </c>
      <c r="AD735" s="120">
        <v>200000</v>
      </c>
      <c r="AE735" s="120">
        <v>0</v>
      </c>
      <c r="AF735" s="93">
        <v>2025</v>
      </c>
      <c r="AG735" s="93">
        <v>2025</v>
      </c>
      <c r="AH735" s="93">
        <v>2025</v>
      </c>
      <c r="AI735" s="107"/>
      <c r="AJ735" s="107"/>
      <c r="AK735" s="107"/>
      <c r="AL735" s="107"/>
      <c r="AM735" s="108" t="s">
        <v>16973</v>
      </c>
      <c r="AN735" s="108" t="s">
        <v>16967</v>
      </c>
      <c r="AO735" s="108">
        <v>0</v>
      </c>
      <c r="AP735" s="108" t="s">
        <v>16970</v>
      </c>
      <c r="AQ735" s="108" t="s">
        <v>16955</v>
      </c>
      <c r="AR735" s="108">
        <v>0</v>
      </c>
      <c r="AS735" s="108"/>
      <c r="AT735" s="108"/>
      <c r="AU735" s="108"/>
      <c r="AV735" s="108"/>
      <c r="AW735" s="108" t="s">
        <v>854</v>
      </c>
      <c r="AX735" s="109">
        <v>703.7</v>
      </c>
      <c r="AY735" s="109">
        <v>706.5</v>
      </c>
      <c r="AZ735" s="108" t="s">
        <v>2968</v>
      </c>
      <c r="BA735" s="108">
        <v>2006</v>
      </c>
      <c r="BB735" s="110"/>
      <c r="BC735" s="111">
        <f t="shared" si="272"/>
        <v>0</v>
      </c>
      <c r="BJ735" s="79" t="str">
        <f>VLOOKUP(C735,BM:BO,3,FALSE)</f>
        <v>1987.000</v>
      </c>
      <c r="BM735" s="79" t="s">
        <v>3441</v>
      </c>
      <c r="BN735" s="79" t="s">
        <v>3009</v>
      </c>
      <c r="BO735" s="79" t="s">
        <v>3442</v>
      </c>
      <c r="BU735" s="79" t="s">
        <v>3441</v>
      </c>
      <c r="BV735" s="79" t="s">
        <v>3009</v>
      </c>
      <c r="BW735" s="79" t="s">
        <v>3442</v>
      </c>
      <c r="CH735" s="105">
        <f t="shared" si="251"/>
        <v>2.9103830456733704E-10</v>
      </c>
    </row>
    <row r="736" spans="1:86" x14ac:dyDescent="0.3">
      <c r="B736" s="106" t="s">
        <v>298</v>
      </c>
      <c r="C736" s="106"/>
      <c r="D736" s="102">
        <f>D737</f>
        <v>6202311.5</v>
      </c>
      <c r="E736" s="103">
        <f t="shared" ref="E736:AE736" si="280">E737</f>
        <v>0</v>
      </c>
      <c r="F736" s="103">
        <f t="shared" si="280"/>
        <v>0</v>
      </c>
      <c r="G736" s="103">
        <f t="shared" si="280"/>
        <v>0</v>
      </c>
      <c r="H736" s="103">
        <f t="shared" si="280"/>
        <v>0</v>
      </c>
      <c r="I736" s="103">
        <f t="shared" si="280"/>
        <v>0</v>
      </c>
      <c r="J736" s="103">
        <f t="shared" si="280"/>
        <v>0</v>
      </c>
      <c r="K736" s="104">
        <f t="shared" si="280"/>
        <v>0</v>
      </c>
      <c r="L736" s="103">
        <f t="shared" si="280"/>
        <v>0</v>
      </c>
      <c r="M736" s="103">
        <f t="shared" si="280"/>
        <v>710</v>
      </c>
      <c r="N736" s="103">
        <f t="shared" si="280"/>
        <v>5873862.0300000003</v>
      </c>
      <c r="O736" s="103">
        <f t="shared" si="280"/>
        <v>0</v>
      </c>
      <c r="P736" s="103">
        <f t="shared" si="280"/>
        <v>0</v>
      </c>
      <c r="Q736" s="103">
        <f t="shared" si="280"/>
        <v>0</v>
      </c>
      <c r="R736" s="103">
        <f t="shared" si="280"/>
        <v>0</v>
      </c>
      <c r="S736" s="103">
        <f t="shared" si="280"/>
        <v>0</v>
      </c>
      <c r="T736" s="103">
        <f t="shared" si="280"/>
        <v>0</v>
      </c>
      <c r="U736" s="103">
        <f t="shared" si="280"/>
        <v>0</v>
      </c>
      <c r="V736" s="103">
        <f t="shared" si="280"/>
        <v>0</v>
      </c>
      <c r="W736" s="103">
        <f t="shared" si="280"/>
        <v>0</v>
      </c>
      <c r="X736" s="103">
        <f t="shared" si="280"/>
        <v>0</v>
      </c>
      <c r="Y736" s="103">
        <f t="shared" si="280"/>
        <v>0</v>
      </c>
      <c r="Z736" s="103">
        <f t="shared" si="280"/>
        <v>0</v>
      </c>
      <c r="AA736" s="103">
        <f t="shared" si="280"/>
        <v>0</v>
      </c>
      <c r="AB736" s="103">
        <f t="shared" si="280"/>
        <v>0</v>
      </c>
      <c r="AC736" s="103">
        <f t="shared" si="280"/>
        <v>128449.47</v>
      </c>
      <c r="AD736" s="103">
        <f t="shared" si="280"/>
        <v>200000</v>
      </c>
      <c r="AE736" s="103">
        <f t="shared" si="280"/>
        <v>0</v>
      </c>
      <c r="AF736" s="93" t="s">
        <v>17029</v>
      </c>
      <c r="AG736" s="93" t="s">
        <v>17029</v>
      </c>
      <c r="AH736" s="93" t="s">
        <v>17029</v>
      </c>
      <c r="AI736" s="107"/>
      <c r="AJ736" s="107"/>
      <c r="AK736" s="107"/>
      <c r="AL736" s="107"/>
      <c r="AM736" s="108"/>
      <c r="AN736" s="108"/>
      <c r="AO736" s="108"/>
      <c r="AP736" s="108"/>
      <c r="AQ736" s="108"/>
      <c r="AR736" s="108"/>
      <c r="AS736" s="108"/>
      <c r="AT736" s="108"/>
      <c r="AU736" s="108"/>
      <c r="AV736" s="108"/>
      <c r="AW736" s="108"/>
      <c r="AX736" s="109"/>
      <c r="AY736" s="109"/>
      <c r="AZ736" s="108"/>
      <c r="BA736" s="108"/>
      <c r="BB736" s="110"/>
      <c r="BC736" s="111">
        <f t="shared" si="272"/>
        <v>-710</v>
      </c>
      <c r="BJ736" s="79" t="e">
        <f>VLOOKUP(C736,BM:BO,3,FALSE)</f>
        <v>#N/A</v>
      </c>
      <c r="BM736" s="79" t="s">
        <v>3443</v>
      </c>
      <c r="BN736" s="79" t="s">
        <v>1274</v>
      </c>
      <c r="BO736" s="79" t="s">
        <v>3444</v>
      </c>
      <c r="BU736" s="79" t="s">
        <v>3443</v>
      </c>
      <c r="BV736" s="79" t="s">
        <v>1274</v>
      </c>
      <c r="BW736" s="79" t="s">
        <v>3444</v>
      </c>
      <c r="CH736" s="105">
        <f t="shared" si="251"/>
        <v>-2.6193447411060333E-10</v>
      </c>
    </row>
    <row r="737" spans="1:86" x14ac:dyDescent="0.3">
      <c r="A737" s="79">
        <v>1</v>
      </c>
      <c r="B737" s="112">
        <f>SUBTOTAL(9,$A$635:A737)</f>
        <v>87</v>
      </c>
      <c r="C737" s="118" t="s">
        <v>299</v>
      </c>
      <c r="D737" s="103">
        <f>E737+F737+G737+H737+I737+J737+L737+N737+P737+R737+T737+U737+V737+W737+X737+Y737+Z737+AA737+AB737+AC737+AD737+AE737</f>
        <v>6202311.5</v>
      </c>
      <c r="E737" s="120">
        <v>0</v>
      </c>
      <c r="F737" s="120">
        <v>0</v>
      </c>
      <c r="G737" s="120">
        <v>0</v>
      </c>
      <c r="H737" s="120">
        <v>0</v>
      </c>
      <c r="I737" s="120">
        <v>0</v>
      </c>
      <c r="J737" s="120">
        <v>0</v>
      </c>
      <c r="K737" s="128">
        <v>0</v>
      </c>
      <c r="L737" s="120">
        <v>0</v>
      </c>
      <c r="M737" s="103">
        <v>710</v>
      </c>
      <c r="N737" s="103">
        <v>5873862.0300000003</v>
      </c>
      <c r="O737" s="120">
        <v>0</v>
      </c>
      <c r="P737" s="120">
        <v>0</v>
      </c>
      <c r="Q737" s="120">
        <v>0</v>
      </c>
      <c r="R737" s="120">
        <v>0</v>
      </c>
      <c r="S737" s="120">
        <v>0</v>
      </c>
      <c r="T737" s="120">
        <v>0</v>
      </c>
      <c r="U737" s="120">
        <v>0</v>
      </c>
      <c r="V737" s="120">
        <v>0</v>
      </c>
      <c r="W737" s="120">
        <v>0</v>
      </c>
      <c r="X737" s="120">
        <v>0</v>
      </c>
      <c r="Y737" s="120">
        <v>0</v>
      </c>
      <c r="Z737" s="120">
        <v>0</v>
      </c>
      <c r="AA737" s="120">
        <v>0</v>
      </c>
      <c r="AB737" s="120">
        <v>0</v>
      </c>
      <c r="AC737" s="120">
        <v>128449.47</v>
      </c>
      <c r="AD737" s="120">
        <v>200000</v>
      </c>
      <c r="AE737" s="120">
        <v>0</v>
      </c>
      <c r="AF737" s="93">
        <v>2025</v>
      </c>
      <c r="AG737" s="93">
        <v>2025</v>
      </c>
      <c r="AH737" s="93">
        <v>2025</v>
      </c>
      <c r="AI737" s="107"/>
      <c r="AJ737" s="107"/>
      <c r="AK737" s="107"/>
      <c r="AL737" s="107"/>
      <c r="AM737" s="108" t="s">
        <v>16954</v>
      </c>
      <c r="AN737" s="108" t="s">
        <v>16953</v>
      </c>
      <c r="AO737" s="108">
        <v>0</v>
      </c>
      <c r="AP737" s="108" t="s">
        <v>16957</v>
      </c>
      <c r="AQ737" s="108" t="s">
        <v>16960</v>
      </c>
      <c r="AR737" s="108">
        <v>0</v>
      </c>
      <c r="AS737" s="108" t="s">
        <v>16983</v>
      </c>
      <c r="AT737" s="108"/>
      <c r="AU737" s="108"/>
      <c r="AV737" s="108"/>
      <c r="AW737" s="108" t="s">
        <v>854</v>
      </c>
      <c r="AX737" s="109">
        <v>607.4</v>
      </c>
      <c r="AY737" s="109">
        <v>710</v>
      </c>
      <c r="AZ737" s="108" t="s">
        <v>2968</v>
      </c>
      <c r="BA737" s="108" t="s">
        <v>17015</v>
      </c>
      <c r="BB737" s="110"/>
      <c r="BC737" s="111">
        <f t="shared" si="272"/>
        <v>0</v>
      </c>
      <c r="BJ737" s="79" t="str">
        <f>VLOOKUP(C737,BM:BO,3,FALSE)</f>
        <v>510.100</v>
      </c>
      <c r="BM737" s="79" t="s">
        <v>3445</v>
      </c>
      <c r="BN737" s="79" t="s">
        <v>3009</v>
      </c>
      <c r="BO737" s="79" t="s">
        <v>3446</v>
      </c>
      <c r="BU737" s="79" t="s">
        <v>3445</v>
      </c>
      <c r="BV737" s="79" t="s">
        <v>3009</v>
      </c>
      <c r="BW737" s="79" t="s">
        <v>3446</v>
      </c>
      <c r="CH737" s="105">
        <f t="shared" si="251"/>
        <v>-2.6193447411060333E-10</v>
      </c>
    </row>
    <row r="738" spans="1:86" x14ac:dyDescent="0.3">
      <c r="B738" s="106" t="s">
        <v>336</v>
      </c>
      <c r="C738" s="106"/>
      <c r="D738" s="102">
        <f>D739</f>
        <v>4945765.3100000005</v>
      </c>
      <c r="E738" s="103">
        <f t="shared" ref="E738:AE738" si="281">E739</f>
        <v>0</v>
      </c>
      <c r="F738" s="103">
        <f t="shared" si="281"/>
        <v>0</v>
      </c>
      <c r="G738" s="103">
        <f t="shared" si="281"/>
        <v>0</v>
      </c>
      <c r="H738" s="103">
        <f t="shared" si="281"/>
        <v>0</v>
      </c>
      <c r="I738" s="103">
        <f t="shared" si="281"/>
        <v>0</v>
      </c>
      <c r="J738" s="103">
        <f t="shared" si="281"/>
        <v>0</v>
      </c>
      <c r="K738" s="104">
        <f t="shared" si="281"/>
        <v>0</v>
      </c>
      <c r="L738" s="103">
        <f t="shared" si="281"/>
        <v>0</v>
      </c>
      <c r="M738" s="103">
        <f t="shared" si="281"/>
        <v>600</v>
      </c>
      <c r="N738" s="103">
        <f t="shared" si="281"/>
        <v>4665914.7300000004</v>
      </c>
      <c r="O738" s="103">
        <f t="shared" si="281"/>
        <v>0</v>
      </c>
      <c r="P738" s="103">
        <f t="shared" si="281"/>
        <v>0</v>
      </c>
      <c r="Q738" s="103">
        <f t="shared" si="281"/>
        <v>0</v>
      </c>
      <c r="R738" s="103">
        <f t="shared" si="281"/>
        <v>0</v>
      </c>
      <c r="S738" s="103">
        <f t="shared" si="281"/>
        <v>0</v>
      </c>
      <c r="T738" s="103">
        <f t="shared" si="281"/>
        <v>0</v>
      </c>
      <c r="U738" s="103">
        <f t="shared" si="281"/>
        <v>0</v>
      </c>
      <c r="V738" s="103">
        <f t="shared" si="281"/>
        <v>0</v>
      </c>
      <c r="W738" s="103">
        <f t="shared" si="281"/>
        <v>0</v>
      </c>
      <c r="X738" s="103">
        <f t="shared" si="281"/>
        <v>0</v>
      </c>
      <c r="Y738" s="103">
        <f t="shared" si="281"/>
        <v>0</v>
      </c>
      <c r="Z738" s="103">
        <f t="shared" si="281"/>
        <v>0</v>
      </c>
      <c r="AA738" s="103">
        <f t="shared" si="281"/>
        <v>0</v>
      </c>
      <c r="AB738" s="103">
        <f t="shared" si="281"/>
        <v>0</v>
      </c>
      <c r="AC738" s="103">
        <f t="shared" si="281"/>
        <v>99850.58</v>
      </c>
      <c r="AD738" s="103">
        <f t="shared" si="281"/>
        <v>180000</v>
      </c>
      <c r="AE738" s="103">
        <f t="shared" si="281"/>
        <v>0</v>
      </c>
      <c r="AF738" s="93" t="s">
        <v>17029</v>
      </c>
      <c r="AG738" s="93" t="s">
        <v>17029</v>
      </c>
      <c r="AH738" s="93" t="s">
        <v>17029</v>
      </c>
      <c r="AI738" s="107"/>
      <c r="AJ738" s="107"/>
      <c r="AK738" s="107"/>
      <c r="AL738" s="107"/>
      <c r="AM738" s="108"/>
      <c r="AN738" s="108"/>
      <c r="AO738" s="108"/>
      <c r="AP738" s="108"/>
      <c r="AQ738" s="108"/>
      <c r="AR738" s="108"/>
      <c r="AS738" s="108"/>
      <c r="AT738" s="108"/>
      <c r="AU738" s="108"/>
      <c r="AV738" s="108"/>
      <c r="AW738" s="108"/>
      <c r="AX738" s="109"/>
      <c r="AY738" s="109"/>
      <c r="AZ738" s="108"/>
      <c r="BA738" s="108"/>
      <c r="BB738" s="110"/>
      <c r="BC738" s="111">
        <f t="shared" si="272"/>
        <v>-600</v>
      </c>
      <c r="BJ738" s="79" t="e">
        <f>VLOOKUP(C738,BM:BO,3,FALSE)</f>
        <v>#N/A</v>
      </c>
      <c r="BM738" s="79" t="s">
        <v>3486</v>
      </c>
      <c r="BN738" s="79" t="s">
        <v>721</v>
      </c>
      <c r="BO738" s="79" t="s">
        <v>3487</v>
      </c>
      <c r="BU738" s="79" t="s">
        <v>3486</v>
      </c>
      <c r="BV738" s="79" t="s">
        <v>721</v>
      </c>
      <c r="BW738" s="79" t="s">
        <v>3487</v>
      </c>
      <c r="CH738" s="105">
        <f t="shared" si="251"/>
        <v>5.8207660913467407E-11</v>
      </c>
    </row>
    <row r="739" spans="1:86" x14ac:dyDescent="0.3">
      <c r="A739" s="79">
        <v>1</v>
      </c>
      <c r="B739" s="112">
        <f>SUBTOTAL(9,$A$635:A739)</f>
        <v>88</v>
      </c>
      <c r="C739" s="118" t="s">
        <v>338</v>
      </c>
      <c r="D739" s="103">
        <f>E739+F739+G739+H739+I739+J739+L739+N739+P739+R739+T739+U739+V739+W739+X739+Y739+Z739+AA739+AB739+AC739+AD739+AE739</f>
        <v>4945765.3100000005</v>
      </c>
      <c r="E739" s="120">
        <v>0</v>
      </c>
      <c r="F739" s="120">
        <v>0</v>
      </c>
      <c r="G739" s="120">
        <v>0</v>
      </c>
      <c r="H739" s="120">
        <v>0</v>
      </c>
      <c r="I739" s="120">
        <v>0</v>
      </c>
      <c r="J739" s="120">
        <v>0</v>
      </c>
      <c r="K739" s="128">
        <v>0</v>
      </c>
      <c r="L739" s="120">
        <v>0</v>
      </c>
      <c r="M739" s="103">
        <v>600</v>
      </c>
      <c r="N739" s="103">
        <v>4665914.7300000004</v>
      </c>
      <c r="O739" s="120">
        <v>0</v>
      </c>
      <c r="P739" s="120">
        <v>0</v>
      </c>
      <c r="Q739" s="120">
        <v>0</v>
      </c>
      <c r="R739" s="120">
        <v>0</v>
      </c>
      <c r="S739" s="120">
        <v>0</v>
      </c>
      <c r="T739" s="120">
        <v>0</v>
      </c>
      <c r="U739" s="120">
        <v>0</v>
      </c>
      <c r="V739" s="120">
        <v>0</v>
      </c>
      <c r="W739" s="120">
        <v>0</v>
      </c>
      <c r="X739" s="120">
        <v>0</v>
      </c>
      <c r="Y739" s="120">
        <v>0</v>
      </c>
      <c r="Z739" s="120">
        <v>0</v>
      </c>
      <c r="AA739" s="120">
        <v>0</v>
      </c>
      <c r="AB739" s="120">
        <v>0</v>
      </c>
      <c r="AC739" s="103">
        <f>ROUND(N739*2.14%,2)</f>
        <v>99850.58</v>
      </c>
      <c r="AD739" s="103">
        <v>180000</v>
      </c>
      <c r="AE739" s="120">
        <v>0</v>
      </c>
      <c r="AF739" s="93">
        <v>2025</v>
      </c>
      <c r="AG739" s="93">
        <v>2025</v>
      </c>
      <c r="AH739" s="93">
        <v>2025</v>
      </c>
      <c r="AI739" s="107"/>
      <c r="AJ739" s="107"/>
      <c r="AK739" s="107"/>
      <c r="AL739" s="107"/>
      <c r="AM739" s="108" t="s">
        <v>16956</v>
      </c>
      <c r="AN739" s="108" t="s">
        <v>16970</v>
      </c>
      <c r="AO739" s="108">
        <v>0</v>
      </c>
      <c r="AP739" s="108" t="s">
        <v>16953</v>
      </c>
      <c r="AQ739" s="108" t="s">
        <v>16975</v>
      </c>
      <c r="AR739" s="108">
        <v>0</v>
      </c>
      <c r="AS739" s="108"/>
      <c r="AT739" s="108"/>
      <c r="AU739" s="108"/>
      <c r="AV739" s="108"/>
      <c r="AW739" s="108" t="s">
        <v>665</v>
      </c>
      <c r="AX739" s="109">
        <v>497.6</v>
      </c>
      <c r="AY739" s="109">
        <v>506</v>
      </c>
      <c r="AZ739" s="108" t="s">
        <v>2968</v>
      </c>
      <c r="BA739" s="108" t="s">
        <v>17015</v>
      </c>
      <c r="BB739" s="110"/>
      <c r="BC739" s="111">
        <f t="shared" si="272"/>
        <v>-94</v>
      </c>
      <c r="BJ739" s="79" t="str">
        <f>VLOOKUP(C739,BM:BO,3,FALSE)</f>
        <v>653.900</v>
      </c>
      <c r="BM739" s="79" t="s">
        <v>3489</v>
      </c>
      <c r="BN739" s="79" t="s">
        <v>2981</v>
      </c>
      <c r="BO739" s="79" t="s">
        <v>3177</v>
      </c>
      <c r="BU739" s="79" t="s">
        <v>3489</v>
      </c>
      <c r="BV739" s="79" t="s">
        <v>2981</v>
      </c>
      <c r="BW739" s="79" t="s">
        <v>3177</v>
      </c>
      <c r="CH739" s="105">
        <f t="shared" ref="CH739:CH801" si="282">D739-E739-F739-G739-H739-I739-J739-L739-N739-P739-R739-T739-U739-V739-W739-X739-Y739-Z739-AA739-AB739-AC739-AD739-AE739</f>
        <v>5.8207660913467407E-11</v>
      </c>
    </row>
    <row r="740" spans="1:86" x14ac:dyDescent="0.3">
      <c r="B740" s="106" t="s">
        <v>337</v>
      </c>
      <c r="C740" s="106"/>
      <c r="D740" s="102">
        <f>D741</f>
        <v>3249753.92</v>
      </c>
      <c r="E740" s="103">
        <f t="shared" ref="E740:AE740" si="283">E741</f>
        <v>0</v>
      </c>
      <c r="F740" s="103">
        <f t="shared" si="283"/>
        <v>0</v>
      </c>
      <c r="G740" s="103">
        <f t="shared" si="283"/>
        <v>0</v>
      </c>
      <c r="H740" s="103">
        <f t="shared" si="283"/>
        <v>0</v>
      </c>
      <c r="I740" s="103">
        <f t="shared" si="283"/>
        <v>0</v>
      </c>
      <c r="J740" s="103">
        <f t="shared" si="283"/>
        <v>0</v>
      </c>
      <c r="K740" s="104">
        <f t="shared" si="283"/>
        <v>0</v>
      </c>
      <c r="L740" s="103">
        <f t="shared" si="283"/>
        <v>0</v>
      </c>
      <c r="M740" s="103">
        <f t="shared" si="283"/>
        <v>385.7</v>
      </c>
      <c r="N740" s="103">
        <f t="shared" si="283"/>
        <v>3034809.01</v>
      </c>
      <c r="O740" s="103">
        <f t="shared" si="283"/>
        <v>0</v>
      </c>
      <c r="P740" s="103">
        <f t="shared" si="283"/>
        <v>0</v>
      </c>
      <c r="Q740" s="103">
        <f t="shared" si="283"/>
        <v>0</v>
      </c>
      <c r="R740" s="103">
        <f t="shared" si="283"/>
        <v>0</v>
      </c>
      <c r="S740" s="103">
        <f t="shared" si="283"/>
        <v>0</v>
      </c>
      <c r="T740" s="103">
        <f t="shared" si="283"/>
        <v>0</v>
      </c>
      <c r="U740" s="103">
        <f t="shared" si="283"/>
        <v>0</v>
      </c>
      <c r="V740" s="103">
        <f t="shared" si="283"/>
        <v>0</v>
      </c>
      <c r="W740" s="103">
        <f t="shared" si="283"/>
        <v>0</v>
      </c>
      <c r="X740" s="103">
        <f t="shared" si="283"/>
        <v>0</v>
      </c>
      <c r="Y740" s="103">
        <f t="shared" si="283"/>
        <v>0</v>
      </c>
      <c r="Z740" s="103">
        <f t="shared" si="283"/>
        <v>0</v>
      </c>
      <c r="AA740" s="103">
        <f t="shared" si="283"/>
        <v>0</v>
      </c>
      <c r="AB740" s="103">
        <f t="shared" si="283"/>
        <v>0</v>
      </c>
      <c r="AC740" s="103">
        <f t="shared" si="283"/>
        <v>64944.91</v>
      </c>
      <c r="AD740" s="103">
        <f t="shared" si="283"/>
        <v>150000</v>
      </c>
      <c r="AE740" s="103">
        <f t="shared" si="283"/>
        <v>0</v>
      </c>
      <c r="AF740" s="93" t="s">
        <v>17029</v>
      </c>
      <c r="AG740" s="93" t="s">
        <v>17029</v>
      </c>
      <c r="AH740" s="93" t="s">
        <v>17029</v>
      </c>
      <c r="AI740" s="107"/>
      <c r="AJ740" s="107"/>
      <c r="AK740" s="107"/>
      <c r="AL740" s="107"/>
      <c r="AM740" s="108"/>
      <c r="AN740" s="108"/>
      <c r="AO740" s="108"/>
      <c r="AP740" s="108"/>
      <c r="AQ740" s="108"/>
      <c r="AR740" s="108"/>
      <c r="AS740" s="108"/>
      <c r="AT740" s="108"/>
      <c r="AU740" s="108"/>
      <c r="AV740" s="108"/>
      <c r="AW740" s="108"/>
      <c r="AX740" s="109"/>
      <c r="AY740" s="109"/>
      <c r="AZ740" s="108"/>
      <c r="BA740" s="108"/>
      <c r="BB740" s="110"/>
      <c r="BC740" s="111">
        <f t="shared" si="272"/>
        <v>-385.7</v>
      </c>
      <c r="BJ740" s="79" t="e">
        <f>VLOOKUP(C740,BM:BO,3,FALSE)</f>
        <v>#N/A</v>
      </c>
      <c r="BM740" s="79" t="s">
        <v>3493</v>
      </c>
      <c r="BN740" s="79" t="s">
        <v>1271</v>
      </c>
      <c r="BO740" s="79" t="s">
        <v>3495</v>
      </c>
      <c r="BU740" s="79" t="s">
        <v>3493</v>
      </c>
      <c r="BV740" s="79" t="s">
        <v>1271</v>
      </c>
      <c r="BW740" s="79" t="s">
        <v>3495</v>
      </c>
      <c r="CH740" s="105">
        <f t="shared" si="282"/>
        <v>1.4551915228366852E-10</v>
      </c>
    </row>
    <row r="741" spans="1:86" x14ac:dyDescent="0.3">
      <c r="A741" s="79">
        <v>1</v>
      </c>
      <c r="B741" s="112">
        <f>SUBTOTAL(9,$A$635:A741)</f>
        <v>89</v>
      </c>
      <c r="C741" s="118" t="s">
        <v>339</v>
      </c>
      <c r="D741" s="103">
        <f>E741+F741+G741+H741+I741+J741+L741+N741+P741+R741+T741+U741+V741+W741+X741+Y741+Z741+AA741+AB741+AC741+AD741+AE741</f>
        <v>3249753.92</v>
      </c>
      <c r="E741" s="120">
        <v>0</v>
      </c>
      <c r="F741" s="120">
        <v>0</v>
      </c>
      <c r="G741" s="120">
        <v>0</v>
      </c>
      <c r="H741" s="120">
        <v>0</v>
      </c>
      <c r="I741" s="120">
        <v>0</v>
      </c>
      <c r="J741" s="120">
        <v>0</v>
      </c>
      <c r="K741" s="128">
        <v>0</v>
      </c>
      <c r="L741" s="120">
        <v>0</v>
      </c>
      <c r="M741" s="103">
        <v>385.7</v>
      </c>
      <c r="N741" s="103">
        <v>3034809.01</v>
      </c>
      <c r="O741" s="120">
        <v>0</v>
      </c>
      <c r="P741" s="120">
        <v>0</v>
      </c>
      <c r="Q741" s="120">
        <v>0</v>
      </c>
      <c r="R741" s="120">
        <v>0</v>
      </c>
      <c r="S741" s="120">
        <v>0</v>
      </c>
      <c r="T741" s="120">
        <v>0</v>
      </c>
      <c r="U741" s="120">
        <v>0</v>
      </c>
      <c r="V741" s="120">
        <v>0</v>
      </c>
      <c r="W741" s="120">
        <v>0</v>
      </c>
      <c r="X741" s="120">
        <v>0</v>
      </c>
      <c r="Y741" s="120">
        <v>0</v>
      </c>
      <c r="Z741" s="120">
        <v>0</v>
      </c>
      <c r="AA741" s="120">
        <v>0</v>
      </c>
      <c r="AB741" s="120">
        <v>0</v>
      </c>
      <c r="AC741" s="103">
        <f>ROUND(N741*2.14%,2)</f>
        <v>64944.91</v>
      </c>
      <c r="AD741" s="103">
        <v>150000</v>
      </c>
      <c r="AE741" s="120">
        <v>0</v>
      </c>
      <c r="AF741" s="93">
        <v>2025</v>
      </c>
      <c r="AG741" s="93">
        <v>2025</v>
      </c>
      <c r="AH741" s="93">
        <v>2025</v>
      </c>
      <c r="AI741" s="107"/>
      <c r="AJ741" s="107"/>
      <c r="AK741" s="107"/>
      <c r="AL741" s="107"/>
      <c r="AM741" s="108" t="s">
        <v>16963</v>
      </c>
      <c r="AN741" s="108" t="s">
        <v>16959</v>
      </c>
      <c r="AO741" s="108">
        <v>0</v>
      </c>
      <c r="AP741" s="108" t="s">
        <v>16962</v>
      </c>
      <c r="AQ741" s="108" t="s">
        <v>16964</v>
      </c>
      <c r="AR741" s="108">
        <v>0</v>
      </c>
      <c r="AS741" s="108"/>
      <c r="AT741" s="108"/>
      <c r="AU741" s="108"/>
      <c r="AV741" s="108"/>
      <c r="AW741" s="108" t="s">
        <v>812</v>
      </c>
      <c r="AX741" s="109">
        <v>425.1</v>
      </c>
      <c r="AY741" s="109">
        <v>350</v>
      </c>
      <c r="AZ741" s="108" t="s">
        <v>2968</v>
      </c>
      <c r="BA741" s="108" t="s">
        <v>17015</v>
      </c>
      <c r="BB741" s="110"/>
      <c r="BC741" s="111">
        <f t="shared" si="272"/>
        <v>-35.699999999999989</v>
      </c>
      <c r="BJ741" s="79" t="str">
        <f>VLOOKUP(C741,BM:BO,3,FALSE)</f>
        <v>нет данных</v>
      </c>
      <c r="BM741" s="79" t="s">
        <v>686</v>
      </c>
      <c r="BN741" s="79" t="s">
        <v>630</v>
      </c>
      <c r="BO741" s="79" t="s">
        <v>1749</v>
      </c>
      <c r="BU741" s="79" t="s">
        <v>686</v>
      </c>
      <c r="BV741" s="79" t="s">
        <v>630</v>
      </c>
      <c r="BW741" s="79" t="s">
        <v>1749</v>
      </c>
      <c r="CH741" s="105">
        <f t="shared" si="282"/>
        <v>1.4551915228366852E-10</v>
      </c>
    </row>
    <row r="742" spans="1:86" x14ac:dyDescent="0.3">
      <c r="B742" s="106" t="s">
        <v>360</v>
      </c>
      <c r="C742" s="106"/>
      <c r="D742" s="102">
        <f>D743</f>
        <v>4441783.34</v>
      </c>
      <c r="E742" s="103">
        <f t="shared" ref="E742:AE742" si="284">E743</f>
        <v>0</v>
      </c>
      <c r="F742" s="103">
        <f t="shared" si="284"/>
        <v>0</v>
      </c>
      <c r="G742" s="103">
        <f t="shared" si="284"/>
        <v>0</v>
      </c>
      <c r="H742" s="103">
        <f t="shared" si="284"/>
        <v>0</v>
      </c>
      <c r="I742" s="103">
        <f t="shared" si="284"/>
        <v>0</v>
      </c>
      <c r="J742" s="103">
        <f t="shared" si="284"/>
        <v>0</v>
      </c>
      <c r="K742" s="104">
        <f t="shared" si="284"/>
        <v>0</v>
      </c>
      <c r="L742" s="103">
        <f t="shared" si="284"/>
        <v>0</v>
      </c>
      <c r="M742" s="103">
        <f t="shared" si="284"/>
        <v>491.37</v>
      </c>
      <c r="N742" s="103">
        <f t="shared" si="284"/>
        <v>4201863.46</v>
      </c>
      <c r="O742" s="103">
        <f t="shared" si="284"/>
        <v>0</v>
      </c>
      <c r="P742" s="103">
        <f t="shared" si="284"/>
        <v>0</v>
      </c>
      <c r="Q742" s="103">
        <f t="shared" si="284"/>
        <v>0</v>
      </c>
      <c r="R742" s="103">
        <f t="shared" si="284"/>
        <v>0</v>
      </c>
      <c r="S742" s="103">
        <f t="shared" si="284"/>
        <v>0</v>
      </c>
      <c r="T742" s="103">
        <f t="shared" si="284"/>
        <v>0</v>
      </c>
      <c r="U742" s="103">
        <f t="shared" si="284"/>
        <v>0</v>
      </c>
      <c r="V742" s="103">
        <f t="shared" si="284"/>
        <v>0</v>
      </c>
      <c r="W742" s="103">
        <f t="shared" si="284"/>
        <v>0</v>
      </c>
      <c r="X742" s="103">
        <f t="shared" si="284"/>
        <v>0</v>
      </c>
      <c r="Y742" s="103">
        <f t="shared" si="284"/>
        <v>0</v>
      </c>
      <c r="Z742" s="103">
        <f t="shared" si="284"/>
        <v>0</v>
      </c>
      <c r="AA742" s="103">
        <f t="shared" si="284"/>
        <v>0</v>
      </c>
      <c r="AB742" s="103">
        <f t="shared" si="284"/>
        <v>0</v>
      </c>
      <c r="AC742" s="103">
        <f t="shared" si="284"/>
        <v>89919.88</v>
      </c>
      <c r="AD742" s="103">
        <f t="shared" si="284"/>
        <v>150000</v>
      </c>
      <c r="AE742" s="103">
        <f t="shared" si="284"/>
        <v>0</v>
      </c>
      <c r="AF742" s="93" t="s">
        <v>17029</v>
      </c>
      <c r="AG742" s="93" t="s">
        <v>17029</v>
      </c>
      <c r="AH742" s="93" t="s">
        <v>17029</v>
      </c>
      <c r="AI742" s="107"/>
      <c r="AJ742" s="107"/>
      <c r="AK742" s="107"/>
      <c r="AL742" s="107"/>
      <c r="AM742" s="108"/>
      <c r="AN742" s="108"/>
      <c r="AO742" s="108"/>
      <c r="AP742" s="108"/>
      <c r="AQ742" s="108"/>
      <c r="AR742" s="108"/>
      <c r="AS742" s="108"/>
      <c r="AT742" s="108"/>
      <c r="AU742" s="108"/>
      <c r="AV742" s="108"/>
      <c r="AW742" s="108"/>
      <c r="AX742" s="109"/>
      <c r="AY742" s="109"/>
      <c r="AZ742" s="108"/>
      <c r="BA742" s="108"/>
      <c r="BB742" s="110"/>
      <c r="BC742" s="111">
        <f t="shared" si="272"/>
        <v>-491.37</v>
      </c>
      <c r="BJ742" s="79" t="e">
        <f>VLOOKUP(C742,BM:BO,3,FALSE)</f>
        <v>#N/A</v>
      </c>
      <c r="BM742" s="79" t="s">
        <v>3533</v>
      </c>
      <c r="BN742" s="79" t="s">
        <v>3101</v>
      </c>
      <c r="BO742" s="79" t="s">
        <v>2985</v>
      </c>
      <c r="BU742" s="79" t="s">
        <v>3533</v>
      </c>
      <c r="BV742" s="79" t="s">
        <v>3101</v>
      </c>
      <c r="BW742" s="79" t="s">
        <v>2985</v>
      </c>
      <c r="CH742" s="105">
        <f t="shared" si="282"/>
        <v>-1.1641532182693481E-10</v>
      </c>
    </row>
    <row r="743" spans="1:86" x14ac:dyDescent="0.3">
      <c r="A743" s="79">
        <v>1</v>
      </c>
      <c r="B743" s="112">
        <f>SUBTOTAL(9,$A$635:A743)</f>
        <v>90</v>
      </c>
      <c r="C743" s="118" t="s">
        <v>362</v>
      </c>
      <c r="D743" s="103">
        <f>E743+F743+G743+H743+I743+J743+L743+N743+P743+R743+T743+U743+V743+W743+X743+Y743+Z743+AA743+AB743+AC743+AD743+AE743</f>
        <v>4441783.34</v>
      </c>
      <c r="E743" s="120">
        <v>0</v>
      </c>
      <c r="F743" s="120">
        <v>0</v>
      </c>
      <c r="G743" s="120">
        <v>0</v>
      </c>
      <c r="H743" s="120">
        <v>0</v>
      </c>
      <c r="I743" s="120">
        <v>0</v>
      </c>
      <c r="J743" s="120">
        <v>0</v>
      </c>
      <c r="K743" s="128">
        <v>0</v>
      </c>
      <c r="L743" s="120">
        <v>0</v>
      </c>
      <c r="M743" s="103">
        <v>491.37</v>
      </c>
      <c r="N743" s="103">
        <v>4201863.46</v>
      </c>
      <c r="O743" s="120">
        <v>0</v>
      </c>
      <c r="P743" s="120">
        <v>0</v>
      </c>
      <c r="Q743" s="120">
        <v>0</v>
      </c>
      <c r="R743" s="120">
        <v>0</v>
      </c>
      <c r="S743" s="120">
        <v>0</v>
      </c>
      <c r="T743" s="120">
        <v>0</v>
      </c>
      <c r="U743" s="120">
        <v>0</v>
      </c>
      <c r="V743" s="120">
        <v>0</v>
      </c>
      <c r="W743" s="120">
        <v>0</v>
      </c>
      <c r="X743" s="120">
        <v>0</v>
      </c>
      <c r="Y743" s="120">
        <v>0</v>
      </c>
      <c r="Z743" s="120">
        <v>0</v>
      </c>
      <c r="AA743" s="120">
        <v>0</v>
      </c>
      <c r="AB743" s="120">
        <v>0</v>
      </c>
      <c r="AC743" s="103">
        <f>ROUND(N743*2.14%,2)</f>
        <v>89919.88</v>
      </c>
      <c r="AD743" s="103">
        <v>150000</v>
      </c>
      <c r="AE743" s="120">
        <v>0</v>
      </c>
      <c r="AF743" s="93">
        <v>2025</v>
      </c>
      <c r="AG743" s="93">
        <v>2025</v>
      </c>
      <c r="AH743" s="93">
        <v>2025</v>
      </c>
      <c r="AI743" s="107"/>
      <c r="AJ743" s="107"/>
      <c r="AK743" s="107"/>
      <c r="AL743" s="107"/>
      <c r="AM743" s="108" t="s">
        <v>16952</v>
      </c>
      <c r="AN743" s="108" t="s">
        <v>16952</v>
      </c>
      <c r="AO743" s="108">
        <v>0</v>
      </c>
      <c r="AP743" s="108" t="s">
        <v>16959</v>
      </c>
      <c r="AQ743" s="108" t="s">
        <v>16965</v>
      </c>
      <c r="AR743" s="108">
        <v>0</v>
      </c>
      <c r="AS743" s="108"/>
      <c r="AT743" s="108"/>
      <c r="AU743" s="108"/>
      <c r="AV743" s="108"/>
      <c r="AW743" s="108" t="s">
        <v>843</v>
      </c>
      <c r="AX743" s="109">
        <v>513.9</v>
      </c>
      <c r="AY743" s="109">
        <v>530</v>
      </c>
      <c r="AZ743" s="108" t="s">
        <v>2968</v>
      </c>
      <c r="BA743" s="108" t="s">
        <v>17015</v>
      </c>
      <c r="BB743" s="110"/>
      <c r="BC743" s="111">
        <f t="shared" si="272"/>
        <v>38.629999999999995</v>
      </c>
      <c r="BJ743" s="79" t="str">
        <f>VLOOKUP(C743,BM:BO,3,FALSE)</f>
        <v>нет данных</v>
      </c>
      <c r="BM743" s="79" t="s">
        <v>3534</v>
      </c>
      <c r="BN743" s="79" t="s">
        <v>2985</v>
      </c>
      <c r="BO743" s="79" t="s">
        <v>2985</v>
      </c>
      <c r="BU743" s="79" t="s">
        <v>3534</v>
      </c>
      <c r="BV743" s="79" t="s">
        <v>2985</v>
      </c>
      <c r="BW743" s="79" t="s">
        <v>2985</v>
      </c>
      <c r="CH743" s="105">
        <f t="shared" si="282"/>
        <v>-1.1641532182693481E-10</v>
      </c>
    </row>
    <row r="744" spans="1:86" x14ac:dyDescent="0.3">
      <c r="B744" s="106" t="s">
        <v>361</v>
      </c>
      <c r="C744" s="106"/>
      <c r="D744" s="102">
        <f>D745</f>
        <v>4274814.47</v>
      </c>
      <c r="E744" s="103">
        <f t="shared" ref="E744:AE744" si="285">E745</f>
        <v>0</v>
      </c>
      <c r="F744" s="103">
        <f t="shared" si="285"/>
        <v>0</v>
      </c>
      <c r="G744" s="103">
        <f t="shared" si="285"/>
        <v>0</v>
      </c>
      <c r="H744" s="103">
        <f t="shared" si="285"/>
        <v>0</v>
      </c>
      <c r="I744" s="103">
        <f t="shared" si="285"/>
        <v>0</v>
      </c>
      <c r="J744" s="103">
        <f t="shared" si="285"/>
        <v>0</v>
      </c>
      <c r="K744" s="104">
        <f t="shared" si="285"/>
        <v>0</v>
      </c>
      <c r="L744" s="103">
        <f t="shared" si="285"/>
        <v>0</v>
      </c>
      <c r="M744" s="103">
        <f t="shared" si="285"/>
        <v>472.9</v>
      </c>
      <c r="N744" s="103">
        <f t="shared" si="285"/>
        <v>4038392.86</v>
      </c>
      <c r="O744" s="103">
        <f t="shared" si="285"/>
        <v>0</v>
      </c>
      <c r="P744" s="103">
        <f t="shared" si="285"/>
        <v>0</v>
      </c>
      <c r="Q744" s="103">
        <f t="shared" si="285"/>
        <v>0</v>
      </c>
      <c r="R744" s="103">
        <f t="shared" si="285"/>
        <v>0</v>
      </c>
      <c r="S744" s="103">
        <f t="shared" si="285"/>
        <v>0</v>
      </c>
      <c r="T744" s="103">
        <f t="shared" si="285"/>
        <v>0</v>
      </c>
      <c r="U744" s="103">
        <f t="shared" si="285"/>
        <v>0</v>
      </c>
      <c r="V744" s="103">
        <f t="shared" si="285"/>
        <v>0</v>
      </c>
      <c r="W744" s="103">
        <f t="shared" si="285"/>
        <v>0</v>
      </c>
      <c r="X744" s="103">
        <f t="shared" si="285"/>
        <v>0</v>
      </c>
      <c r="Y744" s="103">
        <f t="shared" si="285"/>
        <v>0</v>
      </c>
      <c r="Z744" s="103">
        <f t="shared" si="285"/>
        <v>0</v>
      </c>
      <c r="AA744" s="103">
        <f t="shared" si="285"/>
        <v>0</v>
      </c>
      <c r="AB744" s="103">
        <f t="shared" si="285"/>
        <v>0</v>
      </c>
      <c r="AC744" s="103">
        <f t="shared" si="285"/>
        <v>86421.61</v>
      </c>
      <c r="AD744" s="103">
        <f t="shared" si="285"/>
        <v>150000</v>
      </c>
      <c r="AE744" s="103">
        <f t="shared" si="285"/>
        <v>0</v>
      </c>
      <c r="AF744" s="93" t="s">
        <v>17029</v>
      </c>
      <c r="AG744" s="93" t="s">
        <v>17029</v>
      </c>
      <c r="AH744" s="93" t="s">
        <v>17029</v>
      </c>
      <c r="AI744" s="107"/>
      <c r="AJ744" s="107"/>
      <c r="AK744" s="107"/>
      <c r="AL744" s="107"/>
      <c r="AM744" s="108"/>
      <c r="AN744" s="108"/>
      <c r="AO744" s="108"/>
      <c r="AP744" s="108"/>
      <c r="AQ744" s="108"/>
      <c r="AR744" s="108"/>
      <c r="AS744" s="108"/>
      <c r="AT744" s="108"/>
      <c r="AU744" s="108"/>
      <c r="AV744" s="108"/>
      <c r="AW744" s="108"/>
      <c r="AX744" s="109"/>
      <c r="AY744" s="109"/>
      <c r="AZ744" s="108"/>
      <c r="BA744" s="108"/>
      <c r="BB744" s="110"/>
      <c r="BC744" s="111">
        <f t="shared" si="272"/>
        <v>-472.9</v>
      </c>
      <c r="BJ744" s="79" t="e">
        <f>VLOOKUP(C744,BM:BO,3,FALSE)</f>
        <v>#N/A</v>
      </c>
      <c r="BM744" s="79" t="s">
        <v>692</v>
      </c>
      <c r="BN744" s="79" t="s">
        <v>659</v>
      </c>
      <c r="BO744" s="79" t="s">
        <v>3535</v>
      </c>
      <c r="BU744" s="79" t="s">
        <v>692</v>
      </c>
      <c r="BV744" s="79" t="s">
        <v>659</v>
      </c>
      <c r="BW744" s="79" t="s">
        <v>3535</v>
      </c>
      <c r="CH744" s="105">
        <f t="shared" si="282"/>
        <v>-1.1641532182693481E-10</v>
      </c>
    </row>
    <row r="745" spans="1:86" x14ac:dyDescent="0.3">
      <c r="A745" s="79">
        <v>1</v>
      </c>
      <c r="B745" s="112">
        <f>SUBTOTAL(9,$A$635:A745)</f>
        <v>91</v>
      </c>
      <c r="C745" s="118" t="s">
        <v>363</v>
      </c>
      <c r="D745" s="103">
        <f>E745+F745+G745+H745+I745+J745+L745+N745+P745+R745+T745+U745+V745+W745+X745+Y745+Z745+AA745+AB745+AC745+AD745+AE745</f>
        <v>4274814.47</v>
      </c>
      <c r="E745" s="120">
        <v>0</v>
      </c>
      <c r="F745" s="120">
        <v>0</v>
      </c>
      <c r="G745" s="120">
        <v>0</v>
      </c>
      <c r="H745" s="120">
        <v>0</v>
      </c>
      <c r="I745" s="120">
        <v>0</v>
      </c>
      <c r="J745" s="120">
        <v>0</v>
      </c>
      <c r="K745" s="128">
        <v>0</v>
      </c>
      <c r="L745" s="120">
        <v>0</v>
      </c>
      <c r="M745" s="103">
        <v>472.9</v>
      </c>
      <c r="N745" s="103">
        <v>4038392.86</v>
      </c>
      <c r="O745" s="120">
        <v>0</v>
      </c>
      <c r="P745" s="120">
        <v>0</v>
      </c>
      <c r="Q745" s="120">
        <v>0</v>
      </c>
      <c r="R745" s="120">
        <v>0</v>
      </c>
      <c r="S745" s="120">
        <v>0</v>
      </c>
      <c r="T745" s="120">
        <v>0</v>
      </c>
      <c r="U745" s="120">
        <v>0</v>
      </c>
      <c r="V745" s="120">
        <v>0</v>
      </c>
      <c r="W745" s="120">
        <v>0</v>
      </c>
      <c r="X745" s="120">
        <v>0</v>
      </c>
      <c r="Y745" s="120">
        <v>0</v>
      </c>
      <c r="Z745" s="120">
        <v>0</v>
      </c>
      <c r="AA745" s="120">
        <v>0</v>
      </c>
      <c r="AB745" s="120">
        <v>0</v>
      </c>
      <c r="AC745" s="103">
        <f>ROUND(N745*2.14%,2)</f>
        <v>86421.61</v>
      </c>
      <c r="AD745" s="103">
        <v>150000</v>
      </c>
      <c r="AE745" s="120">
        <v>0</v>
      </c>
      <c r="AF745" s="93">
        <v>2025</v>
      </c>
      <c r="AG745" s="93">
        <v>2025</v>
      </c>
      <c r="AH745" s="93">
        <v>2025</v>
      </c>
      <c r="AI745" s="107"/>
      <c r="AJ745" s="107"/>
      <c r="AK745" s="107"/>
      <c r="AL745" s="107"/>
      <c r="AM745" s="108" t="s">
        <v>16957</v>
      </c>
      <c r="AN745" s="108" t="s">
        <v>16959</v>
      </c>
      <c r="AO745" s="108">
        <v>0</v>
      </c>
      <c r="AP745" s="108" t="s">
        <v>16967</v>
      </c>
      <c r="AQ745" s="108" t="s">
        <v>16969</v>
      </c>
      <c r="AR745" s="108" t="s">
        <v>16967</v>
      </c>
      <c r="AS745" s="108"/>
      <c r="AT745" s="108"/>
      <c r="AU745" s="108"/>
      <c r="AV745" s="108"/>
      <c r="AW745" s="108" t="s">
        <v>639</v>
      </c>
      <c r="AX745" s="109">
        <v>600.5</v>
      </c>
      <c r="AY745" s="109">
        <v>315.89999999999998</v>
      </c>
      <c r="AZ745" s="108" t="s">
        <v>2968</v>
      </c>
      <c r="BA745" s="108" t="s">
        <v>17015</v>
      </c>
      <c r="BB745" s="110"/>
      <c r="BC745" s="111">
        <f t="shared" si="272"/>
        <v>-157</v>
      </c>
      <c r="BD745" s="79" t="s">
        <v>16951</v>
      </c>
      <c r="BJ745" s="79" t="str">
        <f>VLOOKUP(C745,BM:BO,3,FALSE)</f>
        <v>382.000</v>
      </c>
      <c r="BM745" s="79" t="s">
        <v>3536</v>
      </c>
      <c r="BN745" s="79" t="s">
        <v>2985</v>
      </c>
      <c r="BO745" s="79" t="s">
        <v>2985</v>
      </c>
      <c r="BU745" s="79" t="s">
        <v>3536</v>
      </c>
      <c r="BV745" s="79" t="s">
        <v>2985</v>
      </c>
      <c r="BW745" s="79" t="s">
        <v>2985</v>
      </c>
      <c r="CH745" s="105">
        <f t="shared" si="282"/>
        <v>-1.1641532182693481E-10</v>
      </c>
    </row>
    <row r="746" spans="1:86" x14ac:dyDescent="0.3">
      <c r="B746" s="101" t="s">
        <v>36</v>
      </c>
      <c r="C746" s="113"/>
      <c r="D746" s="102">
        <f>D747</f>
        <v>5324136.6400000006</v>
      </c>
      <c r="E746" s="103">
        <f>E747</f>
        <v>0</v>
      </c>
      <c r="F746" s="103">
        <f t="shared" ref="F746:AE746" si="286">F747</f>
        <v>0</v>
      </c>
      <c r="G746" s="103">
        <f t="shared" si="286"/>
        <v>0</v>
      </c>
      <c r="H746" s="103">
        <f t="shared" si="286"/>
        <v>0</v>
      </c>
      <c r="I746" s="103">
        <f t="shared" si="286"/>
        <v>0</v>
      </c>
      <c r="J746" s="103">
        <f t="shared" si="286"/>
        <v>0</v>
      </c>
      <c r="K746" s="104">
        <f t="shared" si="286"/>
        <v>0</v>
      </c>
      <c r="L746" s="103">
        <f t="shared" si="286"/>
        <v>0</v>
      </c>
      <c r="M746" s="103">
        <f t="shared" si="286"/>
        <v>631.9</v>
      </c>
      <c r="N746" s="103">
        <f t="shared" si="286"/>
        <v>5036358.57</v>
      </c>
      <c r="O746" s="103">
        <f t="shared" si="286"/>
        <v>0</v>
      </c>
      <c r="P746" s="103">
        <f t="shared" si="286"/>
        <v>0</v>
      </c>
      <c r="Q746" s="103">
        <f t="shared" si="286"/>
        <v>0</v>
      </c>
      <c r="R746" s="103">
        <f t="shared" si="286"/>
        <v>0</v>
      </c>
      <c r="S746" s="103">
        <f t="shared" si="286"/>
        <v>0</v>
      </c>
      <c r="T746" s="103">
        <f t="shared" si="286"/>
        <v>0</v>
      </c>
      <c r="U746" s="103">
        <f t="shared" si="286"/>
        <v>0</v>
      </c>
      <c r="V746" s="103">
        <f t="shared" si="286"/>
        <v>0</v>
      </c>
      <c r="W746" s="103">
        <f t="shared" si="286"/>
        <v>0</v>
      </c>
      <c r="X746" s="103">
        <f t="shared" si="286"/>
        <v>0</v>
      </c>
      <c r="Y746" s="103">
        <f t="shared" si="286"/>
        <v>0</v>
      </c>
      <c r="Z746" s="103">
        <f t="shared" si="286"/>
        <v>0</v>
      </c>
      <c r="AA746" s="103">
        <f t="shared" si="286"/>
        <v>0</v>
      </c>
      <c r="AB746" s="103">
        <f t="shared" si="286"/>
        <v>0</v>
      </c>
      <c r="AC746" s="103">
        <f t="shared" si="286"/>
        <v>107778.07</v>
      </c>
      <c r="AD746" s="103">
        <f t="shared" si="286"/>
        <v>180000</v>
      </c>
      <c r="AE746" s="103">
        <f t="shared" si="286"/>
        <v>0</v>
      </c>
      <c r="AF746" s="93" t="s">
        <v>17029</v>
      </c>
      <c r="AG746" s="93" t="s">
        <v>17029</v>
      </c>
      <c r="AH746" s="93" t="s">
        <v>17029</v>
      </c>
      <c r="AI746" s="107"/>
      <c r="AJ746" s="107"/>
      <c r="AK746" s="107"/>
      <c r="AL746" s="107"/>
      <c r="AM746" s="108"/>
      <c r="AN746" s="108"/>
      <c r="AO746" s="108"/>
      <c r="AP746" s="108"/>
      <c r="AQ746" s="108"/>
      <c r="AR746" s="108"/>
      <c r="AS746" s="108"/>
      <c r="AT746" s="108"/>
      <c r="AU746" s="108"/>
      <c r="AV746" s="108"/>
      <c r="AW746" s="108"/>
      <c r="AX746" s="109"/>
      <c r="AY746" s="109"/>
      <c r="AZ746" s="108"/>
      <c r="BA746" s="108"/>
      <c r="BB746" s="110"/>
      <c r="BC746" s="111">
        <f t="shared" si="272"/>
        <v>-631.9</v>
      </c>
      <c r="BJ746" s="79" t="e">
        <f>VLOOKUP(C746,BM:BO,3,FALSE)</f>
        <v>#N/A</v>
      </c>
      <c r="BM746" s="79" t="s">
        <v>2996</v>
      </c>
      <c r="BN746" s="79" t="s">
        <v>641</v>
      </c>
      <c r="BO746" s="79" t="s">
        <v>2305</v>
      </c>
      <c r="BU746" s="79" t="s">
        <v>2996</v>
      </c>
      <c r="BV746" s="79" t="s">
        <v>641</v>
      </c>
      <c r="BW746" s="79" t="s">
        <v>2305</v>
      </c>
      <c r="CH746" s="105">
        <f t="shared" si="282"/>
        <v>2.9103830456733704E-10</v>
      </c>
    </row>
    <row r="747" spans="1:86" ht="25.5" customHeight="1" x14ac:dyDescent="0.3">
      <c r="A747" s="79">
        <v>1</v>
      </c>
      <c r="B747" s="112">
        <f>SUBTOTAL(9,$A$635:A747)</f>
        <v>92</v>
      </c>
      <c r="C747" s="113" t="s">
        <v>50</v>
      </c>
      <c r="D747" s="103">
        <f t="shared" ref="D747" si="287">E747+F747+G747+H747+I747+J747+L747+N747+P747+R747+T747+U747+V747+W747+X747+Y747+Z747+AA747+AB747+AC747+AD747+AE747</f>
        <v>5324136.6400000006</v>
      </c>
      <c r="E747" s="103">
        <v>0</v>
      </c>
      <c r="F747" s="103">
        <v>0</v>
      </c>
      <c r="G747" s="103">
        <v>0</v>
      </c>
      <c r="H747" s="103">
        <v>0</v>
      </c>
      <c r="I747" s="103">
        <v>0</v>
      </c>
      <c r="J747" s="103">
        <v>0</v>
      </c>
      <c r="K747" s="104">
        <v>0</v>
      </c>
      <c r="L747" s="103">
        <v>0</v>
      </c>
      <c r="M747" s="103">
        <v>631.9</v>
      </c>
      <c r="N747" s="103">
        <v>5036358.57</v>
      </c>
      <c r="O747" s="103">
        <v>0</v>
      </c>
      <c r="P747" s="103">
        <v>0</v>
      </c>
      <c r="Q747" s="103">
        <v>0</v>
      </c>
      <c r="R747" s="103">
        <v>0</v>
      </c>
      <c r="S747" s="103">
        <v>0</v>
      </c>
      <c r="T747" s="103">
        <v>0</v>
      </c>
      <c r="U747" s="103">
        <v>0</v>
      </c>
      <c r="V747" s="103">
        <v>0</v>
      </c>
      <c r="W747" s="103">
        <v>0</v>
      </c>
      <c r="X747" s="103">
        <v>0</v>
      </c>
      <c r="Y747" s="103">
        <v>0</v>
      </c>
      <c r="Z747" s="103">
        <v>0</v>
      </c>
      <c r="AA747" s="103">
        <v>0</v>
      </c>
      <c r="AB747" s="103">
        <v>0</v>
      </c>
      <c r="AC747" s="103">
        <f>ROUND(N747*2.14%,2)</f>
        <v>107778.07</v>
      </c>
      <c r="AD747" s="103">
        <v>180000</v>
      </c>
      <c r="AE747" s="103">
        <v>0</v>
      </c>
      <c r="AF747" s="93">
        <v>2025</v>
      </c>
      <c r="AG747" s="93">
        <v>2025</v>
      </c>
      <c r="AH747" s="93">
        <v>2025</v>
      </c>
      <c r="AI747" s="107"/>
      <c r="AJ747" s="107"/>
      <c r="AK747" s="107"/>
      <c r="AL747" s="107"/>
      <c r="AM747" s="108" t="s">
        <v>16970</v>
      </c>
      <c r="AN747" s="108">
        <v>2016</v>
      </c>
      <c r="AO747" s="108">
        <v>0</v>
      </c>
      <c r="AP747" s="108" t="s">
        <v>16969</v>
      </c>
      <c r="AQ747" s="108" t="s">
        <v>16966</v>
      </c>
      <c r="AR747" s="108">
        <v>0</v>
      </c>
      <c r="AS747" s="108"/>
      <c r="AT747" s="108" t="s">
        <v>16978</v>
      </c>
      <c r="AU747" s="108">
        <v>487536.74</v>
      </c>
      <c r="AV747" s="108">
        <v>689151.24</v>
      </c>
      <c r="AW747" s="108" t="s">
        <v>616</v>
      </c>
      <c r="AX747" s="109">
        <v>1077.5999999999999</v>
      </c>
      <c r="AY747" s="109">
        <v>727.5</v>
      </c>
      <c r="AZ747" s="108" t="s">
        <v>2968</v>
      </c>
      <c r="BA747" s="108" t="s">
        <v>17015</v>
      </c>
      <c r="BB747" s="110"/>
      <c r="BC747" s="111">
        <f t="shared" si="272"/>
        <v>95.600000000000023</v>
      </c>
      <c r="BJ747" s="79" t="str">
        <f>VLOOKUP(C747,BM:BO,3,FALSE)</f>
        <v>506.000</v>
      </c>
      <c r="BM747" s="79" t="s">
        <v>2998</v>
      </c>
      <c r="BN747" s="79" t="s">
        <v>698</v>
      </c>
      <c r="BO747" s="79" t="s">
        <v>2071</v>
      </c>
      <c r="BU747" s="79" t="s">
        <v>2998</v>
      </c>
      <c r="BV747" s="79" t="s">
        <v>698</v>
      </c>
      <c r="BW747" s="79" t="s">
        <v>2071</v>
      </c>
      <c r="CH747" s="105">
        <f t="shared" si="282"/>
        <v>2.9103830456733704E-10</v>
      </c>
    </row>
    <row r="748" spans="1:86" x14ac:dyDescent="0.3">
      <c r="B748" s="101" t="s">
        <v>45</v>
      </c>
      <c r="C748" s="113"/>
      <c r="D748" s="102">
        <f>D749</f>
        <v>5392384</v>
      </c>
      <c r="E748" s="103">
        <f t="shared" ref="E748:AE748" si="288">E749</f>
        <v>0</v>
      </c>
      <c r="F748" s="103">
        <f t="shared" si="288"/>
        <v>0</v>
      </c>
      <c r="G748" s="103">
        <f t="shared" si="288"/>
        <v>0</v>
      </c>
      <c r="H748" s="103">
        <f t="shared" si="288"/>
        <v>0</v>
      </c>
      <c r="I748" s="103">
        <f t="shared" si="288"/>
        <v>0</v>
      </c>
      <c r="J748" s="103">
        <f t="shared" si="288"/>
        <v>0</v>
      </c>
      <c r="K748" s="104">
        <f t="shared" si="288"/>
        <v>0</v>
      </c>
      <c r="L748" s="103">
        <f t="shared" si="288"/>
        <v>0</v>
      </c>
      <c r="M748" s="103">
        <f t="shared" si="288"/>
        <v>640</v>
      </c>
      <c r="N748" s="103">
        <f t="shared" si="288"/>
        <v>5103176.03</v>
      </c>
      <c r="O748" s="103">
        <f t="shared" si="288"/>
        <v>0</v>
      </c>
      <c r="P748" s="103">
        <f t="shared" si="288"/>
        <v>0</v>
      </c>
      <c r="Q748" s="103">
        <f t="shared" si="288"/>
        <v>0</v>
      </c>
      <c r="R748" s="103">
        <f t="shared" si="288"/>
        <v>0</v>
      </c>
      <c r="S748" s="103">
        <f t="shared" si="288"/>
        <v>0</v>
      </c>
      <c r="T748" s="103">
        <f t="shared" si="288"/>
        <v>0</v>
      </c>
      <c r="U748" s="103">
        <f t="shared" si="288"/>
        <v>0</v>
      </c>
      <c r="V748" s="103">
        <f t="shared" si="288"/>
        <v>0</v>
      </c>
      <c r="W748" s="103">
        <f t="shared" si="288"/>
        <v>0</v>
      </c>
      <c r="X748" s="103">
        <f t="shared" si="288"/>
        <v>0</v>
      </c>
      <c r="Y748" s="103">
        <f t="shared" si="288"/>
        <v>0</v>
      </c>
      <c r="Z748" s="103">
        <f t="shared" si="288"/>
        <v>0</v>
      </c>
      <c r="AA748" s="103">
        <f t="shared" si="288"/>
        <v>0</v>
      </c>
      <c r="AB748" s="103">
        <f t="shared" si="288"/>
        <v>0</v>
      </c>
      <c r="AC748" s="103">
        <f t="shared" si="288"/>
        <v>109207.97</v>
      </c>
      <c r="AD748" s="103">
        <f t="shared" si="288"/>
        <v>180000</v>
      </c>
      <c r="AE748" s="103">
        <f t="shared" si="288"/>
        <v>0</v>
      </c>
      <c r="AF748" s="93" t="s">
        <v>17029</v>
      </c>
      <c r="AG748" s="93" t="s">
        <v>17029</v>
      </c>
      <c r="AH748" s="93" t="s">
        <v>17029</v>
      </c>
      <c r="AI748" s="107"/>
      <c r="AJ748" s="107"/>
      <c r="AK748" s="107"/>
      <c r="AL748" s="107"/>
      <c r="AM748" s="108"/>
      <c r="AN748" s="108"/>
      <c r="AO748" s="108"/>
      <c r="AP748" s="108"/>
      <c r="AQ748" s="108"/>
      <c r="AR748" s="108"/>
      <c r="AS748" s="108"/>
      <c r="AT748" s="108"/>
      <c r="AU748" s="108"/>
      <c r="AV748" s="108"/>
      <c r="AW748" s="108"/>
      <c r="AX748" s="109"/>
      <c r="AY748" s="109"/>
      <c r="AZ748" s="108"/>
      <c r="BA748" s="108"/>
      <c r="BB748" s="110"/>
      <c r="BC748" s="111">
        <f t="shared" si="272"/>
        <v>-640</v>
      </c>
      <c r="BJ748" s="79" t="e">
        <f>VLOOKUP(C748,BM:BO,3,FALSE)</f>
        <v>#N/A</v>
      </c>
      <c r="BM748" s="79" t="s">
        <v>3000</v>
      </c>
      <c r="BN748" s="79" t="s">
        <v>3087</v>
      </c>
      <c r="BO748" s="79" t="s">
        <v>2972</v>
      </c>
      <c r="BU748" s="79" t="s">
        <v>3000</v>
      </c>
      <c r="BV748" s="79" t="s">
        <v>3087</v>
      </c>
      <c r="BW748" s="79" t="s">
        <v>2972</v>
      </c>
      <c r="CH748" s="105">
        <f t="shared" si="282"/>
        <v>-2.6193447411060333E-10</v>
      </c>
    </row>
    <row r="749" spans="1:86" x14ac:dyDescent="0.3">
      <c r="A749" s="79">
        <v>1</v>
      </c>
      <c r="B749" s="112">
        <f>SUBTOTAL(9,$A$635:A749)</f>
        <v>93</v>
      </c>
      <c r="C749" s="113" t="s">
        <v>51</v>
      </c>
      <c r="D749" s="103">
        <f>E749+F749+G749+H749+I749+J749+L749+N749+P749+R749+T749+U749+V749+W749+X749+Y749+Z749+AA749+AB749+AC749+AD749+AE749</f>
        <v>5392384</v>
      </c>
      <c r="E749" s="103">
        <v>0</v>
      </c>
      <c r="F749" s="103">
        <v>0</v>
      </c>
      <c r="G749" s="103">
        <v>0</v>
      </c>
      <c r="H749" s="103">
        <v>0</v>
      </c>
      <c r="I749" s="103">
        <v>0</v>
      </c>
      <c r="J749" s="103">
        <v>0</v>
      </c>
      <c r="K749" s="104">
        <v>0</v>
      </c>
      <c r="L749" s="103">
        <v>0</v>
      </c>
      <c r="M749" s="103">
        <v>640</v>
      </c>
      <c r="N749" s="103">
        <v>5103176.03</v>
      </c>
      <c r="O749" s="103">
        <v>0</v>
      </c>
      <c r="P749" s="103">
        <v>0</v>
      </c>
      <c r="Q749" s="103">
        <v>0</v>
      </c>
      <c r="R749" s="103">
        <v>0</v>
      </c>
      <c r="S749" s="103">
        <v>0</v>
      </c>
      <c r="T749" s="103">
        <v>0</v>
      </c>
      <c r="U749" s="103">
        <v>0</v>
      </c>
      <c r="V749" s="103">
        <v>0</v>
      </c>
      <c r="W749" s="103">
        <v>0</v>
      </c>
      <c r="X749" s="103">
        <v>0</v>
      </c>
      <c r="Y749" s="103">
        <v>0</v>
      </c>
      <c r="Z749" s="103">
        <v>0</v>
      </c>
      <c r="AA749" s="103">
        <v>0</v>
      </c>
      <c r="AB749" s="103">
        <v>0</v>
      </c>
      <c r="AC749" s="103">
        <f>ROUND(N749*2.14%,2)</f>
        <v>109207.97</v>
      </c>
      <c r="AD749" s="103">
        <v>180000</v>
      </c>
      <c r="AE749" s="103">
        <v>0</v>
      </c>
      <c r="AF749" s="93">
        <v>2025</v>
      </c>
      <c r="AG749" s="93">
        <v>2025</v>
      </c>
      <c r="AH749" s="93">
        <v>2025</v>
      </c>
      <c r="AI749" s="107"/>
      <c r="AJ749" s="107"/>
      <c r="AK749" s="107"/>
      <c r="AL749" s="107"/>
      <c r="AM749" s="108" t="s">
        <v>16970</v>
      </c>
      <c r="AN749" s="108" t="s">
        <v>16953</v>
      </c>
      <c r="AO749" s="108">
        <v>0</v>
      </c>
      <c r="AP749" s="108" t="s">
        <v>16975</v>
      </c>
      <c r="AQ749" s="108" t="s">
        <v>16971</v>
      </c>
      <c r="AR749" s="108">
        <v>0</v>
      </c>
      <c r="AS749" s="108"/>
      <c r="AT749" s="108"/>
      <c r="AU749" s="108"/>
      <c r="AV749" s="108"/>
      <c r="AW749" s="108" t="s">
        <v>738</v>
      </c>
      <c r="AX749" s="109">
        <v>1050.3</v>
      </c>
      <c r="AY749" s="109">
        <v>574</v>
      </c>
      <c r="AZ749" s="108" t="s">
        <v>2968</v>
      </c>
      <c r="BA749" s="108" t="s">
        <v>17015</v>
      </c>
      <c r="BB749" s="110"/>
      <c r="BC749" s="111">
        <f t="shared" si="272"/>
        <v>-66</v>
      </c>
      <c r="BJ749" s="79" t="str">
        <f>VLOOKUP(C749,BM:BO,3,FALSE)</f>
        <v>645.700</v>
      </c>
      <c r="BM749" s="79" t="s">
        <v>3002</v>
      </c>
      <c r="BN749" s="79" t="s">
        <v>721</v>
      </c>
      <c r="BO749" s="79" t="s">
        <v>3003</v>
      </c>
      <c r="BU749" s="79" t="s">
        <v>3002</v>
      </c>
      <c r="BV749" s="79" t="s">
        <v>721</v>
      </c>
      <c r="BW749" s="79" t="s">
        <v>3003</v>
      </c>
      <c r="CH749" s="105">
        <f t="shared" si="282"/>
        <v>-2.6193447411060333E-10</v>
      </c>
    </row>
    <row r="750" spans="1:86" x14ac:dyDescent="0.3">
      <c r="B750" s="106" t="s">
        <v>349</v>
      </c>
      <c r="C750" s="106"/>
      <c r="D750" s="102">
        <f>D751+D752+D753+D754+D755</f>
        <v>18539441.189999998</v>
      </c>
      <c r="E750" s="103">
        <f t="shared" ref="E750:AE750" si="289">E751+E752+E753+E754+E755</f>
        <v>0</v>
      </c>
      <c r="F750" s="103">
        <f t="shared" si="289"/>
        <v>0</v>
      </c>
      <c r="G750" s="103">
        <f t="shared" si="289"/>
        <v>0</v>
      </c>
      <c r="H750" s="103">
        <f t="shared" si="289"/>
        <v>0</v>
      </c>
      <c r="I750" s="103">
        <f t="shared" si="289"/>
        <v>0</v>
      </c>
      <c r="J750" s="103">
        <f t="shared" si="289"/>
        <v>0</v>
      </c>
      <c r="K750" s="104">
        <f t="shared" si="289"/>
        <v>0</v>
      </c>
      <c r="L750" s="103">
        <f t="shared" si="289"/>
        <v>0</v>
      </c>
      <c r="M750" s="103">
        <f t="shared" si="289"/>
        <v>1917</v>
      </c>
      <c r="N750" s="103">
        <f t="shared" si="289"/>
        <v>17357980.399999999</v>
      </c>
      <c r="O750" s="103">
        <f t="shared" si="289"/>
        <v>0</v>
      </c>
      <c r="P750" s="103">
        <f t="shared" si="289"/>
        <v>0</v>
      </c>
      <c r="Q750" s="103">
        <f t="shared" si="289"/>
        <v>0</v>
      </c>
      <c r="R750" s="103">
        <f t="shared" si="289"/>
        <v>0</v>
      </c>
      <c r="S750" s="103">
        <f t="shared" si="289"/>
        <v>0</v>
      </c>
      <c r="T750" s="103">
        <f t="shared" si="289"/>
        <v>0</v>
      </c>
      <c r="U750" s="103">
        <f t="shared" si="289"/>
        <v>0</v>
      </c>
      <c r="V750" s="103">
        <f t="shared" si="289"/>
        <v>0</v>
      </c>
      <c r="W750" s="103">
        <f t="shared" si="289"/>
        <v>0</v>
      </c>
      <c r="X750" s="103">
        <f t="shared" si="289"/>
        <v>0</v>
      </c>
      <c r="Y750" s="103">
        <f t="shared" si="289"/>
        <v>0</v>
      </c>
      <c r="Z750" s="103">
        <f t="shared" si="289"/>
        <v>0</v>
      </c>
      <c r="AA750" s="103">
        <f t="shared" si="289"/>
        <v>0</v>
      </c>
      <c r="AB750" s="103">
        <f t="shared" si="289"/>
        <v>0</v>
      </c>
      <c r="AC750" s="103">
        <f t="shared" si="289"/>
        <v>371460.79000000004</v>
      </c>
      <c r="AD750" s="103">
        <f t="shared" si="289"/>
        <v>810000</v>
      </c>
      <c r="AE750" s="103">
        <f t="shared" si="289"/>
        <v>0</v>
      </c>
      <c r="AF750" s="93" t="s">
        <v>17029</v>
      </c>
      <c r="AG750" s="93" t="s">
        <v>17029</v>
      </c>
      <c r="AH750" s="93" t="s">
        <v>17029</v>
      </c>
      <c r="AI750" s="107"/>
      <c r="AJ750" s="107"/>
      <c r="AK750" s="107"/>
      <c r="AL750" s="107"/>
      <c r="AM750" s="108"/>
      <c r="AN750" s="108"/>
      <c r="AO750" s="108"/>
      <c r="AP750" s="108"/>
      <c r="AQ750" s="108"/>
      <c r="AR750" s="108"/>
      <c r="AS750" s="108"/>
      <c r="AT750" s="108"/>
      <c r="AU750" s="108"/>
      <c r="AV750" s="108"/>
      <c r="AW750" s="108"/>
      <c r="AX750" s="109"/>
      <c r="AY750" s="109"/>
      <c r="AZ750" s="108"/>
      <c r="BA750" s="108"/>
      <c r="BB750" s="110"/>
      <c r="BC750" s="111">
        <f t="shared" si="272"/>
        <v>-1917</v>
      </c>
      <c r="BJ750" s="79" t="e">
        <f>VLOOKUP(C750,BM:BO,3,FALSE)</f>
        <v>#N/A</v>
      </c>
      <c r="BM750" s="79" t="s">
        <v>3517</v>
      </c>
      <c r="BN750" s="79" t="s">
        <v>1344</v>
      </c>
      <c r="BO750" s="79" t="s">
        <v>3065</v>
      </c>
      <c r="BU750" s="79" t="s">
        <v>3517</v>
      </c>
      <c r="BV750" s="79" t="s">
        <v>1344</v>
      </c>
      <c r="BW750" s="79" t="s">
        <v>3065</v>
      </c>
      <c r="CH750" s="105">
        <f t="shared" si="282"/>
        <v>-9.3132257461547852E-10</v>
      </c>
    </row>
    <row r="751" spans="1:86" x14ac:dyDescent="0.3">
      <c r="A751" s="79">
        <v>1</v>
      </c>
      <c r="B751" s="112">
        <f>SUBTOTAL(9,$A$635:A751)</f>
        <v>94</v>
      </c>
      <c r="C751" s="118" t="s">
        <v>350</v>
      </c>
      <c r="D751" s="103">
        <f t="shared" ref="D751:D755" si="290">E751+F751+G751+H751+I751+J751+L751+N751+P751+R751+T751+U751+V751+W751+X751+Y751+Z751+AA751+AB751+AC751+AD751+AE751</f>
        <v>5870339.4900000002</v>
      </c>
      <c r="E751" s="120">
        <v>0</v>
      </c>
      <c r="F751" s="120">
        <v>0</v>
      </c>
      <c r="G751" s="120">
        <v>0</v>
      </c>
      <c r="H751" s="120">
        <v>0</v>
      </c>
      <c r="I751" s="120">
        <v>0</v>
      </c>
      <c r="J751" s="120">
        <v>0</v>
      </c>
      <c r="K751" s="128">
        <v>0</v>
      </c>
      <c r="L751" s="120">
        <v>0</v>
      </c>
      <c r="M751" s="103">
        <v>607</v>
      </c>
      <c r="N751" s="103">
        <v>5571117.5700000003</v>
      </c>
      <c r="O751" s="120">
        <v>0</v>
      </c>
      <c r="P751" s="120">
        <v>0</v>
      </c>
      <c r="Q751" s="120">
        <v>0</v>
      </c>
      <c r="R751" s="120">
        <v>0</v>
      </c>
      <c r="S751" s="120">
        <v>0</v>
      </c>
      <c r="T751" s="120">
        <v>0</v>
      </c>
      <c r="U751" s="120">
        <v>0</v>
      </c>
      <c r="V751" s="120">
        <v>0</v>
      </c>
      <c r="W751" s="120">
        <v>0</v>
      </c>
      <c r="X751" s="120">
        <v>0</v>
      </c>
      <c r="Y751" s="120">
        <v>0</v>
      </c>
      <c r="Z751" s="120">
        <v>0</v>
      </c>
      <c r="AA751" s="120">
        <v>0</v>
      </c>
      <c r="AB751" s="120">
        <v>0</v>
      </c>
      <c r="AC751" s="103">
        <f>ROUND(N751*2.14%,2)</f>
        <v>119221.92</v>
      </c>
      <c r="AD751" s="103">
        <v>180000</v>
      </c>
      <c r="AE751" s="120">
        <v>0</v>
      </c>
      <c r="AF751" s="93">
        <v>2025</v>
      </c>
      <c r="AG751" s="93">
        <v>2025</v>
      </c>
      <c r="AH751" s="93">
        <v>2025</v>
      </c>
      <c r="AI751" s="107"/>
      <c r="AJ751" s="107"/>
      <c r="AK751" s="107"/>
      <c r="AL751" s="107"/>
      <c r="AM751" s="108" t="s">
        <v>16952</v>
      </c>
      <c r="AN751" s="108" t="s">
        <v>16973</v>
      </c>
      <c r="AO751" s="108">
        <v>0</v>
      </c>
      <c r="AP751" s="108" t="s">
        <v>16954</v>
      </c>
      <c r="AQ751" s="108" t="s">
        <v>16955</v>
      </c>
      <c r="AR751" s="108">
        <v>0</v>
      </c>
      <c r="AS751" s="108"/>
      <c r="AT751" s="108"/>
      <c r="AU751" s="108"/>
      <c r="AV751" s="108"/>
      <c r="AW751" s="108" t="s">
        <v>942</v>
      </c>
      <c r="AX751" s="109">
        <v>727.9</v>
      </c>
      <c r="AY751" s="109">
        <v>650</v>
      </c>
      <c r="AZ751" s="108" t="s">
        <v>2968</v>
      </c>
      <c r="BA751" s="108" t="s">
        <v>17015</v>
      </c>
      <c r="BB751" s="110"/>
      <c r="BC751" s="111">
        <f t="shared" ref="BC751:BC758" si="291">AY751-M751</f>
        <v>43</v>
      </c>
      <c r="BJ751" s="79" t="str">
        <f>VLOOKUP(C751,BM:BO,3,FALSE)</f>
        <v>нет данных</v>
      </c>
      <c r="BM751" s="79" t="s">
        <v>3519</v>
      </c>
      <c r="BN751" s="79" t="s">
        <v>1344</v>
      </c>
      <c r="BO751" s="79" t="s">
        <v>3520</v>
      </c>
      <c r="BU751" s="79" t="s">
        <v>3519</v>
      </c>
      <c r="BV751" s="79" t="s">
        <v>1344</v>
      </c>
      <c r="BW751" s="79" t="s">
        <v>3520</v>
      </c>
      <c r="CH751" s="105">
        <f t="shared" si="282"/>
        <v>-5.8207660913467407E-11</v>
      </c>
    </row>
    <row r="752" spans="1:86" x14ac:dyDescent="0.3">
      <c r="A752" s="79">
        <v>1</v>
      </c>
      <c r="B752" s="112">
        <f>SUBTOTAL(9,$A$635:A752)</f>
        <v>95</v>
      </c>
      <c r="C752" s="118" t="s">
        <v>351</v>
      </c>
      <c r="D752" s="103">
        <f t="shared" si="290"/>
        <v>6286195.5</v>
      </c>
      <c r="E752" s="120">
        <v>0</v>
      </c>
      <c r="F752" s="120">
        <v>0</v>
      </c>
      <c r="G752" s="120">
        <v>0</v>
      </c>
      <c r="H752" s="120">
        <v>0</v>
      </c>
      <c r="I752" s="120">
        <v>0</v>
      </c>
      <c r="J752" s="120">
        <v>0</v>
      </c>
      <c r="K752" s="128">
        <v>0</v>
      </c>
      <c r="L752" s="120">
        <v>0</v>
      </c>
      <c r="M752" s="103">
        <v>650</v>
      </c>
      <c r="N752" s="103">
        <v>5978260.7199999997</v>
      </c>
      <c r="O752" s="120">
        <v>0</v>
      </c>
      <c r="P752" s="120">
        <v>0</v>
      </c>
      <c r="Q752" s="120">
        <v>0</v>
      </c>
      <c r="R752" s="120">
        <v>0</v>
      </c>
      <c r="S752" s="120">
        <v>0</v>
      </c>
      <c r="T752" s="120">
        <v>0</v>
      </c>
      <c r="U752" s="120">
        <v>0</v>
      </c>
      <c r="V752" s="120">
        <v>0</v>
      </c>
      <c r="W752" s="120">
        <v>0</v>
      </c>
      <c r="X752" s="120">
        <v>0</v>
      </c>
      <c r="Y752" s="120">
        <v>0</v>
      </c>
      <c r="Z752" s="120">
        <v>0</v>
      </c>
      <c r="AA752" s="120">
        <v>0</v>
      </c>
      <c r="AB752" s="120">
        <v>0</v>
      </c>
      <c r="AC752" s="103">
        <f>ROUND(N752*2.14%,2)</f>
        <v>127934.78</v>
      </c>
      <c r="AD752" s="103">
        <v>180000</v>
      </c>
      <c r="AE752" s="120">
        <v>0</v>
      </c>
      <c r="AF752" s="93">
        <v>2025</v>
      </c>
      <c r="AG752" s="93">
        <v>2025</v>
      </c>
      <c r="AH752" s="93">
        <v>2025</v>
      </c>
      <c r="AI752" s="107"/>
      <c r="AJ752" s="107"/>
      <c r="AK752" s="107"/>
      <c r="AL752" s="107"/>
      <c r="AM752" s="108" t="s">
        <v>16957</v>
      </c>
      <c r="AN752" s="108" t="s">
        <v>16954</v>
      </c>
      <c r="AO752" s="108">
        <v>0</v>
      </c>
      <c r="AP752" s="108" t="s">
        <v>16966</v>
      </c>
      <c r="AQ752" s="108" t="s">
        <v>16975</v>
      </c>
      <c r="AR752" s="108" t="s">
        <v>16967</v>
      </c>
      <c r="AS752" s="108"/>
      <c r="AT752" s="108"/>
      <c r="AU752" s="108"/>
      <c r="AV752" s="108"/>
      <c r="AW752" s="108" t="s">
        <v>782</v>
      </c>
      <c r="AX752" s="109">
        <v>780.2</v>
      </c>
      <c r="AY752" s="109">
        <v>470.54</v>
      </c>
      <c r="AZ752" s="108" t="s">
        <v>2968</v>
      </c>
      <c r="BA752" s="108" t="s">
        <v>17015</v>
      </c>
      <c r="BB752" s="110"/>
      <c r="BC752" s="111">
        <f t="shared" si="291"/>
        <v>-179.45999999999998</v>
      </c>
      <c r="BJ752" s="79" t="str">
        <f>VLOOKUP(C752,BM:BO,3,FALSE)</f>
        <v>нет данных</v>
      </c>
      <c r="BM752" s="79" t="s">
        <v>3521</v>
      </c>
      <c r="BN752" s="79" t="s">
        <v>777</v>
      </c>
      <c r="BO752" s="79" t="s">
        <v>798</v>
      </c>
      <c r="BU752" s="79" t="s">
        <v>3521</v>
      </c>
      <c r="BV752" s="79" t="s">
        <v>777</v>
      </c>
      <c r="BW752" s="79" t="s">
        <v>798</v>
      </c>
      <c r="CH752" s="105">
        <f t="shared" si="282"/>
        <v>2.6193447411060333E-10</v>
      </c>
    </row>
    <row r="753" spans="1:86" x14ac:dyDescent="0.3">
      <c r="A753" s="79">
        <v>1</v>
      </c>
      <c r="B753" s="112">
        <f>SUBTOTAL(9,$A$635:A753)</f>
        <v>96</v>
      </c>
      <c r="C753" s="118" t="s">
        <v>352</v>
      </c>
      <c r="D753" s="103">
        <f t="shared" si="290"/>
        <v>1740792.5999999999</v>
      </c>
      <c r="E753" s="120">
        <v>0</v>
      </c>
      <c r="F753" s="120">
        <v>0</v>
      </c>
      <c r="G753" s="120">
        <v>0</v>
      </c>
      <c r="H753" s="120">
        <v>0</v>
      </c>
      <c r="I753" s="120">
        <v>0</v>
      </c>
      <c r="J753" s="120">
        <v>0</v>
      </c>
      <c r="K753" s="128">
        <v>0</v>
      </c>
      <c r="L753" s="120">
        <v>0</v>
      </c>
      <c r="M753" s="103">
        <v>180</v>
      </c>
      <c r="N753" s="103">
        <v>1557462.89</v>
      </c>
      <c r="O753" s="120">
        <v>0</v>
      </c>
      <c r="P753" s="120">
        <v>0</v>
      </c>
      <c r="Q753" s="120">
        <v>0</v>
      </c>
      <c r="R753" s="120">
        <v>0</v>
      </c>
      <c r="S753" s="120">
        <v>0</v>
      </c>
      <c r="T753" s="120">
        <v>0</v>
      </c>
      <c r="U753" s="120">
        <v>0</v>
      </c>
      <c r="V753" s="120">
        <v>0</v>
      </c>
      <c r="W753" s="120">
        <v>0</v>
      </c>
      <c r="X753" s="120">
        <v>0</v>
      </c>
      <c r="Y753" s="120">
        <v>0</v>
      </c>
      <c r="Z753" s="120">
        <v>0</v>
      </c>
      <c r="AA753" s="120">
        <v>0</v>
      </c>
      <c r="AB753" s="120">
        <v>0</v>
      </c>
      <c r="AC753" s="103">
        <f>ROUND(N753*2.14%,2)</f>
        <v>33329.71</v>
      </c>
      <c r="AD753" s="103">
        <v>150000</v>
      </c>
      <c r="AE753" s="120">
        <v>0</v>
      </c>
      <c r="AF753" s="93">
        <v>2025</v>
      </c>
      <c r="AG753" s="93">
        <v>2025</v>
      </c>
      <c r="AH753" s="93">
        <v>2025</v>
      </c>
      <c r="AI753" s="107"/>
      <c r="AJ753" s="107"/>
      <c r="AK753" s="107"/>
      <c r="AL753" s="107"/>
      <c r="AM753" s="108" t="s">
        <v>16952</v>
      </c>
      <c r="AN753" s="108" t="s">
        <v>16968</v>
      </c>
      <c r="AO753" s="108">
        <v>0</v>
      </c>
      <c r="AP753" s="108" t="s">
        <v>16972</v>
      </c>
      <c r="AQ753" s="108" t="s">
        <v>16971</v>
      </c>
      <c r="AR753" s="108">
        <v>0</v>
      </c>
      <c r="AS753" s="108"/>
      <c r="AT753" s="108"/>
      <c r="AU753" s="108"/>
      <c r="AV753" s="108"/>
      <c r="AW753" s="108" t="s">
        <v>796</v>
      </c>
      <c r="AX753" s="109">
        <v>275.7</v>
      </c>
      <c r="AY753" s="109">
        <v>164.52</v>
      </c>
      <c r="AZ753" s="108" t="s">
        <v>2968</v>
      </c>
      <c r="BA753" s="108" t="s">
        <v>17015</v>
      </c>
      <c r="BB753" s="110"/>
      <c r="BC753" s="111">
        <f t="shared" si="291"/>
        <v>-15.47999999999999</v>
      </c>
      <c r="BJ753" s="79" t="str">
        <f>VLOOKUP(C753,BM:BO,3,FALSE)</f>
        <v>нет данных</v>
      </c>
      <c r="BM753" s="79" t="s">
        <v>3522</v>
      </c>
      <c r="BN753" s="79" t="s">
        <v>805</v>
      </c>
      <c r="BO753" s="79" t="s">
        <v>3523</v>
      </c>
      <c r="BU753" s="79" t="s">
        <v>3522</v>
      </c>
      <c r="BV753" s="79" t="s">
        <v>805</v>
      </c>
      <c r="BW753" s="79" t="s">
        <v>3523</v>
      </c>
      <c r="CH753" s="105">
        <f t="shared" si="282"/>
        <v>-2.9103830456733704E-11</v>
      </c>
    </row>
    <row r="754" spans="1:86" x14ac:dyDescent="0.3">
      <c r="A754" s="79">
        <v>1</v>
      </c>
      <c r="B754" s="112">
        <f>SUBTOTAL(9,$A$635:A754)</f>
        <v>97</v>
      </c>
      <c r="C754" s="118" t="s">
        <v>353</v>
      </c>
      <c r="D754" s="103">
        <f t="shared" si="290"/>
        <v>1740792.5999999999</v>
      </c>
      <c r="E754" s="120">
        <v>0</v>
      </c>
      <c r="F754" s="120">
        <v>0</v>
      </c>
      <c r="G754" s="120">
        <v>0</v>
      </c>
      <c r="H754" s="120">
        <v>0</v>
      </c>
      <c r="I754" s="120">
        <v>0</v>
      </c>
      <c r="J754" s="120">
        <v>0</v>
      </c>
      <c r="K754" s="128">
        <v>0</v>
      </c>
      <c r="L754" s="120">
        <v>0</v>
      </c>
      <c r="M754" s="103">
        <v>180</v>
      </c>
      <c r="N754" s="103">
        <v>1557462.89</v>
      </c>
      <c r="O754" s="120">
        <v>0</v>
      </c>
      <c r="P754" s="120">
        <v>0</v>
      </c>
      <c r="Q754" s="120">
        <v>0</v>
      </c>
      <c r="R754" s="120">
        <v>0</v>
      </c>
      <c r="S754" s="120">
        <v>0</v>
      </c>
      <c r="T754" s="120">
        <v>0</v>
      </c>
      <c r="U754" s="120">
        <v>0</v>
      </c>
      <c r="V754" s="120">
        <v>0</v>
      </c>
      <c r="W754" s="120">
        <v>0</v>
      </c>
      <c r="X754" s="120">
        <v>0</v>
      </c>
      <c r="Y754" s="120">
        <v>0</v>
      </c>
      <c r="Z754" s="120">
        <v>0</v>
      </c>
      <c r="AA754" s="120">
        <v>0</v>
      </c>
      <c r="AB754" s="120">
        <v>0</v>
      </c>
      <c r="AC754" s="103">
        <f>ROUND(N754*2.14%,2)</f>
        <v>33329.71</v>
      </c>
      <c r="AD754" s="103">
        <v>150000</v>
      </c>
      <c r="AE754" s="120">
        <v>0</v>
      </c>
      <c r="AF754" s="93">
        <v>2025</v>
      </c>
      <c r="AG754" s="93">
        <v>2025</v>
      </c>
      <c r="AH754" s="93">
        <v>2025</v>
      </c>
      <c r="AI754" s="107"/>
      <c r="AJ754" s="107"/>
      <c r="AK754" s="107"/>
      <c r="AL754" s="107"/>
      <c r="AM754" s="108" t="s">
        <v>16952</v>
      </c>
      <c r="AN754" s="108" t="s">
        <v>16968</v>
      </c>
      <c r="AO754" s="108">
        <v>0</v>
      </c>
      <c r="AP754" s="108" t="s">
        <v>16972</v>
      </c>
      <c r="AQ754" s="108" t="s">
        <v>16971</v>
      </c>
      <c r="AR754" s="108">
        <v>0</v>
      </c>
      <c r="AS754" s="108"/>
      <c r="AT754" s="108"/>
      <c r="AU754" s="108"/>
      <c r="AV754" s="108"/>
      <c r="AW754" s="108" t="s">
        <v>796</v>
      </c>
      <c r="AX754" s="109">
        <v>298.89999999999998</v>
      </c>
      <c r="AY754" s="109">
        <v>171.54</v>
      </c>
      <c r="AZ754" s="108" t="s">
        <v>2968</v>
      </c>
      <c r="BA754" s="108" t="s">
        <v>17015</v>
      </c>
      <c r="BB754" s="110"/>
      <c r="BC754" s="111">
        <f t="shared" si="291"/>
        <v>-8.460000000000008</v>
      </c>
      <c r="BJ754" s="79" t="str">
        <f>VLOOKUP(C754,BM:BO,3,FALSE)</f>
        <v>нет данных</v>
      </c>
      <c r="BM754" s="79" t="s">
        <v>3524</v>
      </c>
      <c r="BN754" s="79" t="s">
        <v>717</v>
      </c>
      <c r="BO754" s="79" t="s">
        <v>3525</v>
      </c>
      <c r="BU754" s="79" t="s">
        <v>3524</v>
      </c>
      <c r="BV754" s="79" t="s">
        <v>717</v>
      </c>
      <c r="BW754" s="79" t="s">
        <v>3525</v>
      </c>
      <c r="CH754" s="105">
        <f t="shared" si="282"/>
        <v>-2.9103830456733704E-11</v>
      </c>
    </row>
    <row r="755" spans="1:86" x14ac:dyDescent="0.3">
      <c r="A755" s="79">
        <v>1</v>
      </c>
      <c r="B755" s="112">
        <f>SUBTOTAL(9,$A$635:A755)</f>
        <v>98</v>
      </c>
      <c r="C755" s="118" t="s">
        <v>354</v>
      </c>
      <c r="D755" s="103">
        <f t="shared" si="290"/>
        <v>2901321</v>
      </c>
      <c r="E755" s="120">
        <v>0</v>
      </c>
      <c r="F755" s="120">
        <v>0</v>
      </c>
      <c r="G755" s="120">
        <v>0</v>
      </c>
      <c r="H755" s="120">
        <v>0</v>
      </c>
      <c r="I755" s="120">
        <v>0</v>
      </c>
      <c r="J755" s="120">
        <v>0</v>
      </c>
      <c r="K755" s="128">
        <v>0</v>
      </c>
      <c r="L755" s="120">
        <v>0</v>
      </c>
      <c r="M755" s="103">
        <v>300</v>
      </c>
      <c r="N755" s="103">
        <v>2693676.33</v>
      </c>
      <c r="O755" s="120">
        <v>0</v>
      </c>
      <c r="P755" s="120">
        <v>0</v>
      </c>
      <c r="Q755" s="120">
        <v>0</v>
      </c>
      <c r="R755" s="120">
        <v>0</v>
      </c>
      <c r="S755" s="120">
        <v>0</v>
      </c>
      <c r="T755" s="120">
        <v>0</v>
      </c>
      <c r="U755" s="120">
        <v>0</v>
      </c>
      <c r="V755" s="120">
        <v>0</v>
      </c>
      <c r="W755" s="120">
        <v>0</v>
      </c>
      <c r="X755" s="120">
        <v>0</v>
      </c>
      <c r="Y755" s="120">
        <v>0</v>
      </c>
      <c r="Z755" s="120">
        <v>0</v>
      </c>
      <c r="AA755" s="120">
        <v>0</v>
      </c>
      <c r="AB755" s="120">
        <v>0</v>
      </c>
      <c r="AC755" s="103">
        <f>ROUND(N755*2.14%,2)</f>
        <v>57644.67</v>
      </c>
      <c r="AD755" s="103">
        <v>150000</v>
      </c>
      <c r="AE755" s="120">
        <v>0</v>
      </c>
      <c r="AF755" s="93">
        <v>2025</v>
      </c>
      <c r="AG755" s="93">
        <v>2025</v>
      </c>
      <c r="AH755" s="93">
        <v>2025</v>
      </c>
      <c r="AI755" s="107"/>
      <c r="AJ755" s="107"/>
      <c r="AK755" s="107"/>
      <c r="AL755" s="107"/>
      <c r="AM755" s="108" t="s">
        <v>16952</v>
      </c>
      <c r="AN755" s="108" t="s">
        <v>16973</v>
      </c>
      <c r="AO755" s="108">
        <v>0</v>
      </c>
      <c r="AP755" s="108" t="s">
        <v>16977</v>
      </c>
      <c r="AQ755" s="108" t="s">
        <v>16971</v>
      </c>
      <c r="AR755" s="108">
        <v>0</v>
      </c>
      <c r="AS755" s="108"/>
      <c r="AT755" s="108"/>
      <c r="AU755" s="108"/>
      <c r="AV755" s="108"/>
      <c r="AW755" s="108" t="s">
        <v>914</v>
      </c>
      <c r="AX755" s="109">
        <v>389.5</v>
      </c>
      <c r="AY755" s="109">
        <v>227.63</v>
      </c>
      <c r="AZ755" s="108" t="s">
        <v>2968</v>
      </c>
      <c r="BA755" s="108" t="s">
        <v>17015</v>
      </c>
      <c r="BB755" s="110"/>
      <c r="BC755" s="111">
        <f t="shared" si="291"/>
        <v>-72.37</v>
      </c>
      <c r="BJ755" s="79" t="str">
        <f>VLOOKUP(C755,BM:BO,3,FALSE)</f>
        <v>нет данных</v>
      </c>
      <c r="BM755" s="79" t="s">
        <v>3526</v>
      </c>
      <c r="BN755" s="79" t="s">
        <v>1281</v>
      </c>
      <c r="BO755" s="79" t="s">
        <v>2970</v>
      </c>
      <c r="BU755" s="79" t="s">
        <v>3526</v>
      </c>
      <c r="BV755" s="79" t="s">
        <v>1281</v>
      </c>
      <c r="BW755" s="79" t="s">
        <v>2970</v>
      </c>
      <c r="CH755" s="105">
        <f t="shared" si="282"/>
        <v>-5.8207660913467407E-11</v>
      </c>
    </row>
    <row r="756" spans="1:86" x14ac:dyDescent="0.3">
      <c r="B756" s="106" t="s">
        <v>372</v>
      </c>
      <c r="C756" s="106"/>
      <c r="D756" s="102">
        <f>D757+D758</f>
        <v>9318713.5999999978</v>
      </c>
      <c r="E756" s="103">
        <f t="shared" ref="E756:AE756" si="292">E757+E758</f>
        <v>0</v>
      </c>
      <c r="F756" s="103">
        <f t="shared" si="292"/>
        <v>0</v>
      </c>
      <c r="G756" s="103">
        <f t="shared" si="292"/>
        <v>0</v>
      </c>
      <c r="H756" s="103">
        <f t="shared" si="292"/>
        <v>0</v>
      </c>
      <c r="I756" s="103">
        <f t="shared" si="292"/>
        <v>0</v>
      </c>
      <c r="J756" s="103">
        <f t="shared" si="292"/>
        <v>0</v>
      </c>
      <c r="K756" s="104">
        <f t="shared" si="292"/>
        <v>0</v>
      </c>
      <c r="L756" s="103">
        <f t="shared" si="292"/>
        <v>0</v>
      </c>
      <c r="M756" s="103">
        <f t="shared" si="292"/>
        <v>1106</v>
      </c>
      <c r="N756" s="103">
        <f t="shared" si="292"/>
        <v>8771013.8999999985</v>
      </c>
      <c r="O756" s="103">
        <f t="shared" si="292"/>
        <v>0</v>
      </c>
      <c r="P756" s="103">
        <f t="shared" si="292"/>
        <v>0</v>
      </c>
      <c r="Q756" s="103">
        <f t="shared" si="292"/>
        <v>0</v>
      </c>
      <c r="R756" s="103">
        <f t="shared" si="292"/>
        <v>0</v>
      </c>
      <c r="S756" s="103">
        <f t="shared" si="292"/>
        <v>0</v>
      </c>
      <c r="T756" s="103">
        <f t="shared" si="292"/>
        <v>0</v>
      </c>
      <c r="U756" s="103">
        <f t="shared" si="292"/>
        <v>0</v>
      </c>
      <c r="V756" s="103">
        <f t="shared" si="292"/>
        <v>0</v>
      </c>
      <c r="W756" s="103">
        <f t="shared" si="292"/>
        <v>0</v>
      </c>
      <c r="X756" s="103">
        <f t="shared" si="292"/>
        <v>0</v>
      </c>
      <c r="Y756" s="103">
        <f t="shared" si="292"/>
        <v>0</v>
      </c>
      <c r="Z756" s="103">
        <f t="shared" si="292"/>
        <v>0</v>
      </c>
      <c r="AA756" s="103">
        <f t="shared" si="292"/>
        <v>0</v>
      </c>
      <c r="AB756" s="103">
        <f t="shared" si="292"/>
        <v>0</v>
      </c>
      <c r="AC756" s="103">
        <f t="shared" si="292"/>
        <v>187699.69999999998</v>
      </c>
      <c r="AD756" s="103">
        <f t="shared" si="292"/>
        <v>360000</v>
      </c>
      <c r="AE756" s="103">
        <f t="shared" si="292"/>
        <v>0</v>
      </c>
      <c r="AF756" s="93" t="s">
        <v>17029</v>
      </c>
      <c r="AG756" s="93" t="s">
        <v>17029</v>
      </c>
      <c r="AH756" s="93" t="s">
        <v>17029</v>
      </c>
      <c r="AI756" s="107"/>
      <c r="AJ756" s="107"/>
      <c r="AK756" s="107"/>
      <c r="AL756" s="107"/>
      <c r="AM756" s="108"/>
      <c r="AN756" s="108"/>
      <c r="AO756" s="108"/>
      <c r="AP756" s="108"/>
      <c r="AQ756" s="108"/>
      <c r="AR756" s="108"/>
      <c r="AS756" s="108"/>
      <c r="AT756" s="108"/>
      <c r="AU756" s="108"/>
      <c r="AV756" s="108"/>
      <c r="AW756" s="108"/>
      <c r="AX756" s="109"/>
      <c r="AY756" s="109"/>
      <c r="AZ756" s="108"/>
      <c r="BA756" s="108"/>
      <c r="BB756" s="110"/>
      <c r="BC756" s="111">
        <f t="shared" si="291"/>
        <v>-1106</v>
      </c>
      <c r="BJ756" s="79" t="e">
        <f>VLOOKUP(C756,BM:BO,3,FALSE)</f>
        <v>#N/A</v>
      </c>
      <c r="BM756" s="79" t="s">
        <v>3564</v>
      </c>
      <c r="BN756" s="79" t="s">
        <v>2985</v>
      </c>
      <c r="BO756" s="79" t="s">
        <v>3565</v>
      </c>
      <c r="BU756" s="79" t="s">
        <v>3564</v>
      </c>
      <c r="BV756" s="79" t="s">
        <v>2985</v>
      </c>
      <c r="BW756" s="79" t="s">
        <v>3565</v>
      </c>
      <c r="CH756" s="105">
        <f t="shared" si="282"/>
        <v>-6.9849193096160889E-10</v>
      </c>
    </row>
    <row r="757" spans="1:86" x14ac:dyDescent="0.3">
      <c r="A757" s="79">
        <v>1</v>
      </c>
      <c r="B757" s="112">
        <f>SUBTOTAL(9,$A$635:A757)</f>
        <v>99</v>
      </c>
      <c r="C757" s="118" t="s">
        <v>378</v>
      </c>
      <c r="D757" s="103">
        <f t="shared" ref="D757:D758" si="293">E757+F757+G757+H757+I757+J757+L757+N757+P757+R757+T757+U757+V757+W757+X757+Y757+Z757+AA757+AB757+AC757+AD757+AE757</f>
        <v>4859886.0799999991</v>
      </c>
      <c r="E757" s="120">
        <v>0</v>
      </c>
      <c r="F757" s="120">
        <v>0</v>
      </c>
      <c r="G757" s="120">
        <v>0</v>
      </c>
      <c r="H757" s="120">
        <v>0</v>
      </c>
      <c r="I757" s="120">
        <v>0</v>
      </c>
      <c r="J757" s="120">
        <v>0</v>
      </c>
      <c r="K757" s="128">
        <v>0</v>
      </c>
      <c r="L757" s="120">
        <v>0</v>
      </c>
      <c r="M757" s="103">
        <v>576.79999999999995</v>
      </c>
      <c r="N757" s="103">
        <v>4581834.8099999996</v>
      </c>
      <c r="O757" s="120">
        <v>0</v>
      </c>
      <c r="P757" s="120">
        <v>0</v>
      </c>
      <c r="Q757" s="120">
        <v>0</v>
      </c>
      <c r="R757" s="120">
        <v>0</v>
      </c>
      <c r="S757" s="120">
        <v>0</v>
      </c>
      <c r="T757" s="120">
        <v>0</v>
      </c>
      <c r="U757" s="120">
        <v>0</v>
      </c>
      <c r="V757" s="120">
        <v>0</v>
      </c>
      <c r="W757" s="120">
        <v>0</v>
      </c>
      <c r="X757" s="120">
        <v>0</v>
      </c>
      <c r="Y757" s="120">
        <v>0</v>
      </c>
      <c r="Z757" s="120">
        <v>0</v>
      </c>
      <c r="AA757" s="120">
        <v>0</v>
      </c>
      <c r="AB757" s="120">
        <v>0</v>
      </c>
      <c r="AC757" s="103">
        <f>ROUND(N757*2.14%,2)+0.01</f>
        <v>98051.26999999999</v>
      </c>
      <c r="AD757" s="103">
        <v>180000</v>
      </c>
      <c r="AE757" s="120">
        <v>0</v>
      </c>
      <c r="AF757" s="93">
        <v>2025</v>
      </c>
      <c r="AG757" s="93">
        <v>2025</v>
      </c>
      <c r="AH757" s="93">
        <v>2025</v>
      </c>
      <c r="AI757" s="107"/>
      <c r="AJ757" s="107"/>
      <c r="AK757" s="107"/>
      <c r="AL757" s="107"/>
      <c r="AM757" s="108" t="s">
        <v>16963</v>
      </c>
      <c r="AN757" s="108" t="s">
        <v>16974</v>
      </c>
      <c r="AO757" s="108">
        <v>0</v>
      </c>
      <c r="AP757" s="108" t="s">
        <v>16953</v>
      </c>
      <c r="AQ757" s="108" t="s">
        <v>16977</v>
      </c>
      <c r="AR757" s="108">
        <v>0</v>
      </c>
      <c r="AS757" s="108"/>
      <c r="AT757" s="108"/>
      <c r="AU757" s="108"/>
      <c r="AV757" s="108"/>
      <c r="AW757" s="108" t="s">
        <v>668</v>
      </c>
      <c r="AX757" s="109">
        <v>745.69</v>
      </c>
      <c r="AY757" s="109">
        <v>650</v>
      </c>
      <c r="AZ757" s="108" t="s">
        <v>2968</v>
      </c>
      <c r="BA757" s="108" t="s">
        <v>17015</v>
      </c>
      <c r="BB757" s="110"/>
      <c r="BC757" s="111">
        <f t="shared" si="291"/>
        <v>73.200000000000045</v>
      </c>
      <c r="BJ757" s="79" t="str">
        <f>VLOOKUP(C757,BM:BO,3,FALSE)</f>
        <v>520.000</v>
      </c>
      <c r="BM757" s="79" t="s">
        <v>3566</v>
      </c>
      <c r="BN757" s="79" t="s">
        <v>2985</v>
      </c>
      <c r="BO757" s="79" t="s">
        <v>2985</v>
      </c>
      <c r="BU757" s="79" t="s">
        <v>3566</v>
      </c>
      <c r="BV757" s="79" t="s">
        <v>2985</v>
      </c>
      <c r="BW757" s="79" t="s">
        <v>2985</v>
      </c>
      <c r="CH757" s="105">
        <f t="shared" si="282"/>
        <v>-4.3655745685100555E-10</v>
      </c>
    </row>
    <row r="758" spans="1:86" x14ac:dyDescent="0.3">
      <c r="A758" s="79">
        <v>1</v>
      </c>
      <c r="B758" s="112">
        <f>SUBTOTAL(9,$A$635:A758)</f>
        <v>100</v>
      </c>
      <c r="C758" s="118" t="s">
        <v>379</v>
      </c>
      <c r="D758" s="103">
        <f t="shared" si="293"/>
        <v>4458827.5199999996</v>
      </c>
      <c r="E758" s="120">
        <v>0</v>
      </c>
      <c r="F758" s="120">
        <v>0</v>
      </c>
      <c r="G758" s="120">
        <v>0</v>
      </c>
      <c r="H758" s="120">
        <v>0</v>
      </c>
      <c r="I758" s="120">
        <v>0</v>
      </c>
      <c r="J758" s="120">
        <v>0</v>
      </c>
      <c r="K758" s="128">
        <v>0</v>
      </c>
      <c r="L758" s="120">
        <v>0</v>
      </c>
      <c r="M758" s="103">
        <v>529.20000000000005</v>
      </c>
      <c r="N758" s="103">
        <v>4189179.09</v>
      </c>
      <c r="O758" s="120">
        <v>0</v>
      </c>
      <c r="P758" s="120">
        <v>0</v>
      </c>
      <c r="Q758" s="120">
        <v>0</v>
      </c>
      <c r="R758" s="120">
        <v>0</v>
      </c>
      <c r="S758" s="120">
        <v>0</v>
      </c>
      <c r="T758" s="120">
        <v>0</v>
      </c>
      <c r="U758" s="120">
        <v>0</v>
      </c>
      <c r="V758" s="120">
        <v>0</v>
      </c>
      <c r="W758" s="120">
        <v>0</v>
      </c>
      <c r="X758" s="120">
        <v>0</v>
      </c>
      <c r="Y758" s="120">
        <v>0</v>
      </c>
      <c r="Z758" s="120">
        <v>0</v>
      </c>
      <c r="AA758" s="120">
        <v>0</v>
      </c>
      <c r="AB758" s="120">
        <v>0</v>
      </c>
      <c r="AC758" s="103">
        <f>ROUND(N758*2.14%,2)</f>
        <v>89648.43</v>
      </c>
      <c r="AD758" s="103">
        <v>180000</v>
      </c>
      <c r="AE758" s="120">
        <v>0</v>
      </c>
      <c r="AF758" s="93">
        <v>2025</v>
      </c>
      <c r="AG758" s="93">
        <v>2025</v>
      </c>
      <c r="AH758" s="93">
        <v>2025</v>
      </c>
      <c r="AI758" s="107"/>
      <c r="AJ758" s="107"/>
      <c r="AK758" s="107"/>
      <c r="AL758" s="107"/>
      <c r="AM758" s="108" t="s">
        <v>16957</v>
      </c>
      <c r="AN758" s="108" t="s">
        <v>16952</v>
      </c>
      <c r="AO758" s="108">
        <v>0</v>
      </c>
      <c r="AP758" s="108" t="s">
        <v>16972</v>
      </c>
      <c r="AQ758" s="108" t="s">
        <v>16969</v>
      </c>
      <c r="AR758" s="108">
        <v>0</v>
      </c>
      <c r="AS758" s="108"/>
      <c r="AT758" s="108"/>
      <c r="AU758" s="108"/>
      <c r="AV758" s="108"/>
      <c r="AW758" s="108" t="s">
        <v>638</v>
      </c>
      <c r="AX758" s="109">
        <v>574.20000000000005</v>
      </c>
      <c r="AY758" s="109">
        <v>517</v>
      </c>
      <c r="AZ758" s="108" t="s">
        <v>2968</v>
      </c>
      <c r="BA758" s="108" t="s">
        <v>17015</v>
      </c>
      <c r="BB758" s="110"/>
      <c r="BC758" s="111">
        <f t="shared" si="291"/>
        <v>-12.200000000000045</v>
      </c>
      <c r="BJ758" s="79" t="str">
        <f>VLOOKUP(C758,BM:BO,3,FALSE)</f>
        <v>413.580</v>
      </c>
      <c r="BM758" s="79" t="s">
        <v>3567</v>
      </c>
      <c r="BN758" s="79" t="s">
        <v>2985</v>
      </c>
      <c r="BO758" s="79" t="s">
        <v>2985</v>
      </c>
      <c r="BU758" s="79" t="s">
        <v>3567</v>
      </c>
      <c r="BV758" s="79" t="s">
        <v>2985</v>
      </c>
      <c r="BW758" s="79" t="s">
        <v>2985</v>
      </c>
      <c r="CH758" s="105">
        <f t="shared" si="282"/>
        <v>-2.9103830456733704E-10</v>
      </c>
    </row>
    <row r="759" spans="1:86" x14ac:dyDescent="0.3">
      <c r="B759" s="106" t="s">
        <v>17024</v>
      </c>
      <c r="C759" s="106"/>
      <c r="D759" s="102">
        <f>D760</f>
        <v>8285735.04</v>
      </c>
      <c r="E759" s="103">
        <f t="shared" ref="E759:AE759" si="294">E760</f>
        <v>0</v>
      </c>
      <c r="F759" s="103">
        <f t="shared" si="294"/>
        <v>0</v>
      </c>
      <c r="G759" s="103">
        <f t="shared" si="294"/>
        <v>0</v>
      </c>
      <c r="H759" s="103">
        <f t="shared" si="294"/>
        <v>0</v>
      </c>
      <c r="I759" s="103">
        <f t="shared" si="294"/>
        <v>0</v>
      </c>
      <c r="J759" s="103">
        <f t="shared" si="294"/>
        <v>0</v>
      </c>
      <c r="K759" s="104">
        <f t="shared" si="294"/>
        <v>0</v>
      </c>
      <c r="L759" s="103">
        <f t="shared" si="294"/>
        <v>0</v>
      </c>
      <c r="M759" s="103">
        <f t="shared" si="294"/>
        <v>983.4</v>
      </c>
      <c r="N759" s="103">
        <f t="shared" si="294"/>
        <v>7935906.6399999997</v>
      </c>
      <c r="O759" s="103">
        <f t="shared" si="294"/>
        <v>0</v>
      </c>
      <c r="P759" s="103">
        <f t="shared" si="294"/>
        <v>0</v>
      </c>
      <c r="Q759" s="103">
        <f t="shared" si="294"/>
        <v>0</v>
      </c>
      <c r="R759" s="103">
        <f t="shared" si="294"/>
        <v>0</v>
      </c>
      <c r="S759" s="103">
        <f t="shared" si="294"/>
        <v>0</v>
      </c>
      <c r="T759" s="103">
        <f t="shared" si="294"/>
        <v>0</v>
      </c>
      <c r="U759" s="103">
        <f t="shared" si="294"/>
        <v>0</v>
      </c>
      <c r="V759" s="103">
        <f t="shared" si="294"/>
        <v>0</v>
      </c>
      <c r="W759" s="103">
        <f t="shared" si="294"/>
        <v>0</v>
      </c>
      <c r="X759" s="103">
        <f t="shared" si="294"/>
        <v>0</v>
      </c>
      <c r="Y759" s="103">
        <f t="shared" si="294"/>
        <v>0</v>
      </c>
      <c r="Z759" s="103">
        <f t="shared" si="294"/>
        <v>0</v>
      </c>
      <c r="AA759" s="103">
        <f t="shared" si="294"/>
        <v>0</v>
      </c>
      <c r="AB759" s="103">
        <f t="shared" si="294"/>
        <v>0</v>
      </c>
      <c r="AC759" s="103">
        <f t="shared" si="294"/>
        <v>169828.4</v>
      </c>
      <c r="AD759" s="103">
        <f t="shared" si="294"/>
        <v>180000</v>
      </c>
      <c r="AE759" s="103">
        <f t="shared" si="294"/>
        <v>0</v>
      </c>
      <c r="AF759" s="93" t="s">
        <v>17029</v>
      </c>
      <c r="AG759" s="93" t="s">
        <v>17029</v>
      </c>
      <c r="AH759" s="93" t="s">
        <v>17029</v>
      </c>
      <c r="AI759" s="107"/>
      <c r="AJ759" s="107"/>
      <c r="AK759" s="107"/>
      <c r="AL759" s="107"/>
      <c r="AM759" s="108"/>
      <c r="AN759" s="108"/>
      <c r="AO759" s="108"/>
      <c r="AP759" s="108"/>
      <c r="AQ759" s="108"/>
      <c r="AR759" s="108"/>
      <c r="AS759" s="108"/>
      <c r="AT759" s="108"/>
      <c r="AU759" s="108"/>
      <c r="AV759" s="108"/>
      <c r="AW759" s="108"/>
      <c r="AX759" s="109"/>
      <c r="AY759" s="109"/>
      <c r="AZ759" s="108"/>
      <c r="BA759" s="108"/>
      <c r="BB759" s="110"/>
      <c r="BC759" s="111"/>
      <c r="BM759" s="79" t="s">
        <v>3939</v>
      </c>
      <c r="BN759" s="79" t="s">
        <v>3049</v>
      </c>
      <c r="BO759" s="79" t="s">
        <v>2985</v>
      </c>
      <c r="BU759" s="79" t="s">
        <v>3939</v>
      </c>
      <c r="BV759" s="79" t="s">
        <v>3049</v>
      </c>
      <c r="BW759" s="79" t="s">
        <v>2985</v>
      </c>
      <c r="CH759" s="105">
        <f t="shared" si="282"/>
        <v>3.7834979593753815E-10</v>
      </c>
    </row>
    <row r="760" spans="1:86" x14ac:dyDescent="0.3">
      <c r="A760" s="79">
        <v>1</v>
      </c>
      <c r="B760" s="112">
        <f>SUBTOTAL(9,$A$635:A760)</f>
        <v>101</v>
      </c>
      <c r="C760" s="118" t="s">
        <v>2516</v>
      </c>
      <c r="D760" s="103">
        <f>E760+F760+G760+H760+I760+J760+L760+N760+P760+R760+T760+U760+V760+W760+X760+Y760+Z760+AA760+AB760+AC760+AD760+AE760</f>
        <v>8285735.04</v>
      </c>
      <c r="E760" s="120">
        <v>0</v>
      </c>
      <c r="F760" s="120">
        <v>0</v>
      </c>
      <c r="G760" s="120">
        <v>0</v>
      </c>
      <c r="H760" s="120">
        <v>0</v>
      </c>
      <c r="I760" s="120">
        <v>0</v>
      </c>
      <c r="J760" s="120">
        <v>0</v>
      </c>
      <c r="K760" s="128">
        <v>0</v>
      </c>
      <c r="L760" s="120">
        <v>0</v>
      </c>
      <c r="M760" s="143">
        <v>983.4</v>
      </c>
      <c r="N760" s="103">
        <v>7935906.6399999997</v>
      </c>
      <c r="O760" s="103">
        <v>0</v>
      </c>
      <c r="P760" s="150">
        <v>0</v>
      </c>
      <c r="Q760" s="103">
        <v>0</v>
      </c>
      <c r="R760" s="150">
        <v>0</v>
      </c>
      <c r="S760" s="120">
        <v>0</v>
      </c>
      <c r="T760" s="120">
        <v>0</v>
      </c>
      <c r="U760" s="120">
        <v>0</v>
      </c>
      <c r="V760" s="120">
        <v>0</v>
      </c>
      <c r="W760" s="120">
        <v>0</v>
      </c>
      <c r="X760" s="120">
        <v>0</v>
      </c>
      <c r="Y760" s="120">
        <v>0</v>
      </c>
      <c r="Z760" s="120">
        <v>0</v>
      </c>
      <c r="AA760" s="120">
        <v>0</v>
      </c>
      <c r="AB760" s="120">
        <v>0</v>
      </c>
      <c r="AC760" s="103">
        <f>ROUND(N760*2.14%,2)</f>
        <v>169828.4</v>
      </c>
      <c r="AD760" s="103">
        <v>180000</v>
      </c>
      <c r="AE760" s="120">
        <v>0</v>
      </c>
      <c r="AF760" s="93">
        <v>2025</v>
      </c>
      <c r="AG760" s="93">
        <v>2025</v>
      </c>
      <c r="AH760" s="93">
        <v>2025</v>
      </c>
      <c r="AI760" s="107"/>
      <c r="AJ760" s="107"/>
      <c r="AK760" s="107"/>
      <c r="AL760" s="107"/>
      <c r="AM760" s="108" t="s">
        <v>16970</v>
      </c>
      <c r="AN760" s="108" t="s">
        <v>16966</v>
      </c>
      <c r="AO760" s="108"/>
      <c r="AP760" s="108" t="s">
        <v>16967</v>
      </c>
      <c r="AQ760" s="108" t="s">
        <v>16967</v>
      </c>
      <c r="AR760" s="108" t="s">
        <v>16959</v>
      </c>
      <c r="AS760" s="108"/>
      <c r="AT760" s="108"/>
      <c r="AU760" s="108"/>
      <c r="AV760" s="108"/>
      <c r="AW760" s="108">
        <v>1988</v>
      </c>
      <c r="AX760" s="109">
        <v>915.9</v>
      </c>
      <c r="AY760" s="109">
        <v>983.4</v>
      </c>
      <c r="AZ760" s="108" t="s">
        <v>17025</v>
      </c>
      <c r="BA760" s="108" t="s">
        <v>17015</v>
      </c>
      <c r="BB760" s="110"/>
      <c r="BC760" s="111"/>
      <c r="BM760" s="79" t="s">
        <v>3940</v>
      </c>
      <c r="BN760" s="79" t="s">
        <v>641</v>
      </c>
      <c r="BO760" s="79" t="s">
        <v>3942</v>
      </c>
      <c r="BU760" s="79" t="s">
        <v>3940</v>
      </c>
      <c r="BV760" s="79" t="s">
        <v>641</v>
      </c>
      <c r="BW760" s="79" t="s">
        <v>3942</v>
      </c>
      <c r="CH760" s="105">
        <f t="shared" si="282"/>
        <v>3.7834979593753815E-10</v>
      </c>
    </row>
    <row r="761" spans="1:86" x14ac:dyDescent="0.3">
      <c r="B761" s="106" t="s">
        <v>219</v>
      </c>
      <c r="C761" s="106"/>
      <c r="D761" s="102">
        <f>D762+D763</f>
        <v>7585567.6799999997</v>
      </c>
      <c r="E761" s="103">
        <f t="shared" ref="E761:AE761" si="295">E762+E763</f>
        <v>0</v>
      </c>
      <c r="F761" s="103">
        <f t="shared" si="295"/>
        <v>0</v>
      </c>
      <c r="G761" s="103">
        <f t="shared" si="295"/>
        <v>0</v>
      </c>
      <c r="H761" s="103">
        <f t="shared" si="295"/>
        <v>0</v>
      </c>
      <c r="I761" s="103">
        <f t="shared" si="295"/>
        <v>0</v>
      </c>
      <c r="J761" s="103">
        <f t="shared" si="295"/>
        <v>0</v>
      </c>
      <c r="K761" s="104">
        <f t="shared" si="295"/>
        <v>0</v>
      </c>
      <c r="L761" s="103">
        <f t="shared" si="295"/>
        <v>0</v>
      </c>
      <c r="M761" s="103">
        <f t="shared" si="295"/>
        <v>900.3</v>
      </c>
      <c r="N761" s="103">
        <f t="shared" si="295"/>
        <v>7103551.6699999999</v>
      </c>
      <c r="O761" s="103">
        <f t="shared" si="295"/>
        <v>0</v>
      </c>
      <c r="P761" s="103">
        <f t="shared" si="295"/>
        <v>0</v>
      </c>
      <c r="Q761" s="103">
        <f t="shared" si="295"/>
        <v>0</v>
      </c>
      <c r="R761" s="103">
        <f t="shared" si="295"/>
        <v>0</v>
      </c>
      <c r="S761" s="103">
        <f t="shared" si="295"/>
        <v>0</v>
      </c>
      <c r="T761" s="103">
        <f t="shared" si="295"/>
        <v>0</v>
      </c>
      <c r="U761" s="103">
        <f t="shared" si="295"/>
        <v>0</v>
      </c>
      <c r="V761" s="103">
        <f t="shared" si="295"/>
        <v>0</v>
      </c>
      <c r="W761" s="103">
        <f t="shared" si="295"/>
        <v>0</v>
      </c>
      <c r="X761" s="103">
        <f t="shared" si="295"/>
        <v>0</v>
      </c>
      <c r="Y761" s="103">
        <f t="shared" si="295"/>
        <v>0</v>
      </c>
      <c r="Z761" s="103">
        <f t="shared" si="295"/>
        <v>0</v>
      </c>
      <c r="AA761" s="103">
        <f t="shared" si="295"/>
        <v>0</v>
      </c>
      <c r="AB761" s="103">
        <f t="shared" si="295"/>
        <v>0</v>
      </c>
      <c r="AC761" s="103">
        <f t="shared" si="295"/>
        <v>152016.01</v>
      </c>
      <c r="AD761" s="103">
        <f t="shared" si="295"/>
        <v>330000</v>
      </c>
      <c r="AE761" s="103">
        <f t="shared" si="295"/>
        <v>0</v>
      </c>
      <c r="AF761" s="93" t="s">
        <v>17029</v>
      </c>
      <c r="AG761" s="93" t="s">
        <v>17029</v>
      </c>
      <c r="AH761" s="93" t="s">
        <v>17029</v>
      </c>
      <c r="AI761" s="107"/>
      <c r="AJ761" s="107"/>
      <c r="AK761" s="107"/>
      <c r="AL761" s="107"/>
      <c r="AM761" s="108"/>
      <c r="AN761" s="108"/>
      <c r="AO761" s="108"/>
      <c r="AP761" s="108"/>
      <c r="AQ761" s="108"/>
      <c r="AR761" s="108"/>
      <c r="AS761" s="108"/>
      <c r="AT761" s="108"/>
      <c r="AU761" s="108"/>
      <c r="AV761" s="108"/>
      <c r="AW761" s="108"/>
      <c r="AX761" s="109"/>
      <c r="AY761" s="109"/>
      <c r="AZ761" s="108"/>
      <c r="BA761" s="108"/>
      <c r="BB761" s="110"/>
      <c r="BC761" s="111">
        <f t="shared" ref="BC761:BC790" si="296">AY761-M761</f>
        <v>-900.3</v>
      </c>
      <c r="BJ761" s="79" t="e">
        <f>VLOOKUP(C761,BM:BO,3,FALSE)</f>
        <v>#N/A</v>
      </c>
      <c r="BM761" s="79" t="s">
        <v>3318</v>
      </c>
      <c r="BN761" s="79" t="s">
        <v>16992</v>
      </c>
      <c r="BO761" s="79" t="s">
        <v>3319</v>
      </c>
      <c r="BU761" s="79" t="s">
        <v>3318</v>
      </c>
      <c r="BV761" s="79" t="s">
        <v>16992</v>
      </c>
      <c r="BW761" s="79" t="s">
        <v>3319</v>
      </c>
      <c r="CH761" s="105">
        <f t="shared" si="282"/>
        <v>-2.3283064365386963E-10</v>
      </c>
    </row>
    <row r="762" spans="1:86" x14ac:dyDescent="0.3">
      <c r="A762" s="79">
        <v>1</v>
      </c>
      <c r="B762" s="112">
        <f>SUBTOTAL(9,$A$635:A762)</f>
        <v>102</v>
      </c>
      <c r="C762" s="118" t="s">
        <v>243</v>
      </c>
      <c r="D762" s="103">
        <f t="shared" ref="D762:D763" si="297">E762+F762+G762+H762+I762+J762+L762+N762+P762+R762+T762+U762+V762+W762+X762+Y762+Z762+AA762+AB762+AC762+AD762+AE762</f>
        <v>5215446.3999999994</v>
      </c>
      <c r="E762" s="120">
        <v>0</v>
      </c>
      <c r="F762" s="120">
        <v>0</v>
      </c>
      <c r="G762" s="120">
        <v>0</v>
      </c>
      <c r="H762" s="120">
        <v>0</v>
      </c>
      <c r="I762" s="120">
        <v>0</v>
      </c>
      <c r="J762" s="120">
        <v>0</v>
      </c>
      <c r="K762" s="128">
        <v>0</v>
      </c>
      <c r="L762" s="120">
        <v>0</v>
      </c>
      <c r="M762" s="103">
        <v>619</v>
      </c>
      <c r="N762" s="103">
        <v>4929945.5599999996</v>
      </c>
      <c r="O762" s="120">
        <v>0</v>
      </c>
      <c r="P762" s="120">
        <v>0</v>
      </c>
      <c r="Q762" s="120">
        <v>0</v>
      </c>
      <c r="R762" s="120">
        <v>0</v>
      </c>
      <c r="S762" s="120">
        <v>0</v>
      </c>
      <c r="T762" s="120">
        <v>0</v>
      </c>
      <c r="U762" s="120">
        <v>0</v>
      </c>
      <c r="V762" s="120">
        <v>0</v>
      </c>
      <c r="W762" s="120">
        <v>0</v>
      </c>
      <c r="X762" s="120">
        <v>0</v>
      </c>
      <c r="Y762" s="120">
        <v>0</v>
      </c>
      <c r="Z762" s="120">
        <v>0</v>
      </c>
      <c r="AA762" s="120">
        <v>0</v>
      </c>
      <c r="AB762" s="120">
        <v>0</v>
      </c>
      <c r="AC762" s="103">
        <f>ROUND(N762*2.14%,2)+0.01</f>
        <v>105500.84</v>
      </c>
      <c r="AD762" s="103">
        <v>180000</v>
      </c>
      <c r="AE762" s="120">
        <v>0</v>
      </c>
      <c r="AF762" s="93">
        <v>2025</v>
      </c>
      <c r="AG762" s="93">
        <v>2025</v>
      </c>
      <c r="AH762" s="93">
        <v>2025</v>
      </c>
      <c r="AI762" s="107"/>
      <c r="AJ762" s="107"/>
      <c r="AK762" s="107"/>
      <c r="AL762" s="107"/>
      <c r="AM762" s="108" t="s">
        <v>16956</v>
      </c>
      <c r="AN762" s="108" t="s">
        <v>16962</v>
      </c>
      <c r="AO762" s="108">
        <v>0</v>
      </c>
      <c r="AP762" s="108" t="s">
        <v>16958</v>
      </c>
      <c r="AQ762" s="108" t="s">
        <v>16969</v>
      </c>
      <c r="AR762" s="108">
        <v>0</v>
      </c>
      <c r="AS762" s="108"/>
      <c r="AT762" s="108"/>
      <c r="AU762" s="108"/>
      <c r="AV762" s="108"/>
      <c r="AW762" s="108" t="s">
        <v>668</v>
      </c>
      <c r="AX762" s="109">
        <v>630.70000000000005</v>
      </c>
      <c r="AY762" s="109">
        <v>578.6</v>
      </c>
      <c r="AZ762" s="108" t="s">
        <v>2968</v>
      </c>
      <c r="BA762" s="108" t="s">
        <v>17015</v>
      </c>
      <c r="BB762" s="110"/>
      <c r="BC762" s="111">
        <f t="shared" si="296"/>
        <v>-40.399999999999977</v>
      </c>
      <c r="BJ762" s="79" t="str">
        <f>VLOOKUP(C762,BM:BO,3,FALSE)</f>
        <v>446.100</v>
      </c>
      <c r="BM762" s="79" t="s">
        <v>3320</v>
      </c>
      <c r="BN762" s="79" t="s">
        <v>16992</v>
      </c>
      <c r="BO762" s="79" t="s">
        <v>1278</v>
      </c>
      <c r="BU762" s="79" t="s">
        <v>3320</v>
      </c>
      <c r="BV762" s="79" t="s">
        <v>16992</v>
      </c>
      <c r="BW762" s="79" t="s">
        <v>1278</v>
      </c>
      <c r="CH762" s="105">
        <f t="shared" si="282"/>
        <v>-1.4551915228366852E-10</v>
      </c>
    </row>
    <row r="763" spans="1:86" x14ac:dyDescent="0.3">
      <c r="A763" s="79">
        <v>1</v>
      </c>
      <c r="B763" s="112">
        <f>SUBTOTAL(9,$A$635:A763)</f>
        <v>103</v>
      </c>
      <c r="C763" s="118" t="s">
        <v>244</v>
      </c>
      <c r="D763" s="103">
        <f t="shared" si="297"/>
        <v>2370121.2799999998</v>
      </c>
      <c r="E763" s="120">
        <v>0</v>
      </c>
      <c r="F763" s="120">
        <v>0</v>
      </c>
      <c r="G763" s="120">
        <v>0</v>
      </c>
      <c r="H763" s="120">
        <v>0</v>
      </c>
      <c r="I763" s="120">
        <v>0</v>
      </c>
      <c r="J763" s="120">
        <v>0</v>
      </c>
      <c r="K763" s="128">
        <v>0</v>
      </c>
      <c r="L763" s="120">
        <v>0</v>
      </c>
      <c r="M763" s="103">
        <v>281.3</v>
      </c>
      <c r="N763" s="103">
        <v>2173606.11</v>
      </c>
      <c r="O763" s="120">
        <v>0</v>
      </c>
      <c r="P763" s="120">
        <v>0</v>
      </c>
      <c r="Q763" s="120">
        <v>0</v>
      </c>
      <c r="R763" s="120">
        <v>0</v>
      </c>
      <c r="S763" s="120">
        <v>0</v>
      </c>
      <c r="T763" s="120">
        <v>0</v>
      </c>
      <c r="U763" s="120">
        <v>0</v>
      </c>
      <c r="V763" s="120">
        <v>0</v>
      </c>
      <c r="W763" s="120">
        <v>0</v>
      </c>
      <c r="X763" s="120">
        <v>0</v>
      </c>
      <c r="Y763" s="120">
        <v>0</v>
      </c>
      <c r="Z763" s="120">
        <v>0</v>
      </c>
      <c r="AA763" s="120">
        <v>0</v>
      </c>
      <c r="AB763" s="120">
        <v>0</v>
      </c>
      <c r="AC763" s="103">
        <f>ROUND(N763*2.14%,2)</f>
        <v>46515.17</v>
      </c>
      <c r="AD763" s="103">
        <v>150000</v>
      </c>
      <c r="AE763" s="120">
        <v>0</v>
      </c>
      <c r="AF763" s="93">
        <v>2025</v>
      </c>
      <c r="AG763" s="93">
        <v>2025</v>
      </c>
      <c r="AH763" s="93">
        <v>2025</v>
      </c>
      <c r="AI763" s="107"/>
      <c r="AJ763" s="107"/>
      <c r="AK763" s="107"/>
      <c r="AL763" s="107"/>
      <c r="AM763" s="108" t="s">
        <v>16952</v>
      </c>
      <c r="AN763" s="108" t="s">
        <v>16968</v>
      </c>
      <c r="AO763" s="108">
        <v>0</v>
      </c>
      <c r="AP763" s="108" t="s">
        <v>16972</v>
      </c>
      <c r="AQ763" s="108" t="s">
        <v>16955</v>
      </c>
      <c r="AR763" s="108">
        <v>0</v>
      </c>
      <c r="AS763" s="108"/>
      <c r="AT763" s="108"/>
      <c r="AU763" s="108"/>
      <c r="AV763" s="108"/>
      <c r="AW763" s="108" t="s">
        <v>777</v>
      </c>
      <c r="AX763" s="109">
        <v>299.7</v>
      </c>
      <c r="AY763" s="109">
        <v>294</v>
      </c>
      <c r="AZ763" s="108" t="s">
        <v>2968</v>
      </c>
      <c r="BA763" s="108" t="s">
        <v>17015</v>
      </c>
      <c r="BB763" s="110"/>
      <c r="BC763" s="111">
        <f t="shared" si="296"/>
        <v>12.699999999999989</v>
      </c>
      <c r="BJ763" s="79" t="str">
        <f>VLOOKUP(C763,BM:BO,3,FALSE)</f>
        <v>226.300</v>
      </c>
      <c r="BM763" s="79" t="s">
        <v>3322</v>
      </c>
      <c r="BN763" s="79" t="s">
        <v>669</v>
      </c>
      <c r="BO763" s="79" t="s">
        <v>2985</v>
      </c>
      <c r="BU763" s="79" t="s">
        <v>3322</v>
      </c>
      <c r="BV763" s="79" t="s">
        <v>669</v>
      </c>
      <c r="BW763" s="79" t="s">
        <v>2985</v>
      </c>
      <c r="CH763" s="105">
        <f t="shared" si="282"/>
        <v>-5.8207660913467407E-11</v>
      </c>
    </row>
    <row r="764" spans="1:86" x14ac:dyDescent="0.3">
      <c r="B764" s="106" t="s">
        <v>220</v>
      </c>
      <c r="C764" s="106"/>
      <c r="D764" s="102">
        <f>D765+D766</f>
        <v>18276811.52</v>
      </c>
      <c r="E764" s="103">
        <f t="shared" ref="E764:AE764" si="298">E765+E766</f>
        <v>0</v>
      </c>
      <c r="F764" s="103">
        <f t="shared" si="298"/>
        <v>0</v>
      </c>
      <c r="G764" s="103">
        <f t="shared" si="298"/>
        <v>0</v>
      </c>
      <c r="H764" s="103">
        <f t="shared" si="298"/>
        <v>0</v>
      </c>
      <c r="I764" s="103">
        <f t="shared" si="298"/>
        <v>0</v>
      </c>
      <c r="J764" s="103">
        <f t="shared" si="298"/>
        <v>0</v>
      </c>
      <c r="K764" s="104">
        <f t="shared" si="298"/>
        <v>0</v>
      </c>
      <c r="L764" s="103">
        <f t="shared" si="298"/>
        <v>0</v>
      </c>
      <c r="M764" s="103">
        <f t="shared" si="298"/>
        <v>2169.1999999999998</v>
      </c>
      <c r="N764" s="103">
        <f t="shared" si="298"/>
        <v>17502263.09</v>
      </c>
      <c r="O764" s="103">
        <f t="shared" si="298"/>
        <v>0</v>
      </c>
      <c r="P764" s="103">
        <f t="shared" si="298"/>
        <v>0</v>
      </c>
      <c r="Q764" s="103">
        <f t="shared" si="298"/>
        <v>0</v>
      </c>
      <c r="R764" s="103">
        <f t="shared" si="298"/>
        <v>0</v>
      </c>
      <c r="S764" s="103">
        <f t="shared" si="298"/>
        <v>0</v>
      </c>
      <c r="T764" s="103">
        <f t="shared" si="298"/>
        <v>0</v>
      </c>
      <c r="U764" s="103">
        <f t="shared" si="298"/>
        <v>0</v>
      </c>
      <c r="V764" s="103">
        <f t="shared" si="298"/>
        <v>0</v>
      </c>
      <c r="W764" s="103">
        <f t="shared" si="298"/>
        <v>0</v>
      </c>
      <c r="X764" s="103">
        <f t="shared" si="298"/>
        <v>0</v>
      </c>
      <c r="Y764" s="103">
        <f t="shared" si="298"/>
        <v>0</v>
      </c>
      <c r="Z764" s="103">
        <f t="shared" si="298"/>
        <v>0</v>
      </c>
      <c r="AA764" s="103">
        <f t="shared" si="298"/>
        <v>0</v>
      </c>
      <c r="AB764" s="103">
        <f t="shared" si="298"/>
        <v>0</v>
      </c>
      <c r="AC764" s="103">
        <f t="shared" si="298"/>
        <v>374548.43</v>
      </c>
      <c r="AD764" s="103">
        <f t="shared" si="298"/>
        <v>400000</v>
      </c>
      <c r="AE764" s="103">
        <f t="shared" si="298"/>
        <v>0</v>
      </c>
      <c r="AF764" s="93" t="s">
        <v>17029</v>
      </c>
      <c r="AG764" s="93" t="s">
        <v>17029</v>
      </c>
      <c r="AH764" s="93" t="s">
        <v>17029</v>
      </c>
      <c r="AI764" s="107"/>
      <c r="AJ764" s="107"/>
      <c r="AK764" s="107"/>
      <c r="AL764" s="107"/>
      <c r="AM764" s="108"/>
      <c r="AN764" s="108"/>
      <c r="AO764" s="108"/>
      <c r="AP764" s="108"/>
      <c r="AQ764" s="108"/>
      <c r="AR764" s="108"/>
      <c r="AS764" s="108"/>
      <c r="AT764" s="108"/>
      <c r="AU764" s="108"/>
      <c r="AV764" s="108"/>
      <c r="AW764" s="108"/>
      <c r="AX764" s="109"/>
      <c r="AY764" s="109"/>
      <c r="AZ764" s="108"/>
      <c r="BA764" s="108"/>
      <c r="BB764" s="110"/>
      <c r="BC764" s="111">
        <f t="shared" si="296"/>
        <v>-2169.1999999999998</v>
      </c>
      <c r="BJ764" s="79" t="e">
        <f>VLOOKUP(C764,BM:BO,3,FALSE)</f>
        <v>#N/A</v>
      </c>
      <c r="BM764" s="79" t="s">
        <v>651</v>
      </c>
      <c r="BN764" s="79" t="s">
        <v>668</v>
      </c>
      <c r="BO764" s="79" t="s">
        <v>3323</v>
      </c>
      <c r="BU764" s="79" t="s">
        <v>651</v>
      </c>
      <c r="BV764" s="79" t="s">
        <v>668</v>
      </c>
      <c r="BW764" s="79" t="s">
        <v>3323</v>
      </c>
      <c r="CH764" s="105">
        <f t="shared" si="282"/>
        <v>-2.9103830456733704E-10</v>
      </c>
    </row>
    <row r="765" spans="1:86" x14ac:dyDescent="0.3">
      <c r="A765" s="79">
        <v>1</v>
      </c>
      <c r="B765" s="112">
        <f>SUBTOTAL(9,$A$635:A765)</f>
        <v>104</v>
      </c>
      <c r="C765" s="118" t="s">
        <v>245</v>
      </c>
      <c r="D765" s="103">
        <f t="shared" ref="D765:D766" si="299">E765+F765+G765+H765+I765+J765+L765+N765+P765+R765+T765+U765+V765+W765+X765+Y765+Z765+AA765+AB765+AC765+AD765+AE765</f>
        <v>8618546.2400000002</v>
      </c>
      <c r="E765" s="120">
        <v>0</v>
      </c>
      <c r="F765" s="120">
        <v>0</v>
      </c>
      <c r="G765" s="120">
        <v>0</v>
      </c>
      <c r="H765" s="120">
        <v>0</v>
      </c>
      <c r="I765" s="120">
        <v>0</v>
      </c>
      <c r="J765" s="120">
        <v>0</v>
      </c>
      <c r="K765" s="128">
        <v>0</v>
      </c>
      <c r="L765" s="120">
        <v>0</v>
      </c>
      <c r="M765" s="103">
        <v>1022.9</v>
      </c>
      <c r="N765" s="103">
        <v>8242163.9299999997</v>
      </c>
      <c r="O765" s="120">
        <v>0</v>
      </c>
      <c r="P765" s="120">
        <v>0</v>
      </c>
      <c r="Q765" s="120">
        <v>0</v>
      </c>
      <c r="R765" s="120">
        <v>0</v>
      </c>
      <c r="S765" s="120">
        <v>0</v>
      </c>
      <c r="T765" s="120">
        <v>0</v>
      </c>
      <c r="U765" s="120">
        <v>0</v>
      </c>
      <c r="V765" s="120">
        <v>0</v>
      </c>
      <c r="W765" s="120">
        <v>0</v>
      </c>
      <c r="X765" s="120">
        <v>0</v>
      </c>
      <c r="Y765" s="120">
        <v>0</v>
      </c>
      <c r="Z765" s="120">
        <v>0</v>
      </c>
      <c r="AA765" s="120">
        <v>0</v>
      </c>
      <c r="AB765" s="120">
        <v>0</v>
      </c>
      <c r="AC765" s="103">
        <f>ROUND(N765*2.14%,2)</f>
        <v>176382.31</v>
      </c>
      <c r="AD765" s="120">
        <v>200000</v>
      </c>
      <c r="AE765" s="120">
        <v>0</v>
      </c>
      <c r="AF765" s="93">
        <v>2025</v>
      </c>
      <c r="AG765" s="93">
        <v>2025</v>
      </c>
      <c r="AH765" s="93">
        <v>2025</v>
      </c>
      <c r="AI765" s="107"/>
      <c r="AJ765" s="107"/>
      <c r="AK765" s="107"/>
      <c r="AL765" s="107"/>
      <c r="AM765" s="108" t="s">
        <v>16970</v>
      </c>
      <c r="AN765" s="108" t="s">
        <v>16959</v>
      </c>
      <c r="AO765" s="108">
        <v>0</v>
      </c>
      <c r="AP765" s="108" t="s">
        <v>16967</v>
      </c>
      <c r="AQ765" s="108" t="s">
        <v>16961</v>
      </c>
      <c r="AR765" s="108" t="s">
        <v>16967</v>
      </c>
      <c r="AS765" s="108"/>
      <c r="AT765" s="108"/>
      <c r="AU765" s="108"/>
      <c r="AV765" s="108"/>
      <c r="AW765" s="108" t="s">
        <v>928</v>
      </c>
      <c r="AX765" s="109">
        <v>966.3</v>
      </c>
      <c r="AY765" s="109">
        <v>1034.9000000000001</v>
      </c>
      <c r="AZ765" s="108" t="s">
        <v>2968</v>
      </c>
      <c r="BA765" s="108" t="s">
        <v>17015</v>
      </c>
      <c r="BB765" s="110"/>
      <c r="BC765" s="111">
        <f t="shared" si="296"/>
        <v>12.000000000000114</v>
      </c>
      <c r="BJ765" s="79" t="str">
        <f>VLOOKUP(C765,BM:BO,3,FALSE)</f>
        <v>700.000</v>
      </c>
      <c r="BM765" s="79" t="s">
        <v>3324</v>
      </c>
      <c r="BN765" s="79" t="s">
        <v>789</v>
      </c>
      <c r="BO765" s="79" t="s">
        <v>3325</v>
      </c>
      <c r="BU765" s="79" t="s">
        <v>3324</v>
      </c>
      <c r="BV765" s="79" t="s">
        <v>789</v>
      </c>
      <c r="BW765" s="79" t="s">
        <v>3325</v>
      </c>
      <c r="CH765" s="105">
        <f t="shared" si="282"/>
        <v>5.2386894822120667E-10</v>
      </c>
    </row>
    <row r="766" spans="1:86" x14ac:dyDescent="0.3">
      <c r="A766" s="79">
        <v>1</v>
      </c>
      <c r="B766" s="112">
        <f>SUBTOTAL(9,$A$635:A766)</f>
        <v>105</v>
      </c>
      <c r="C766" s="118" t="s">
        <v>246</v>
      </c>
      <c r="D766" s="103">
        <f t="shared" si="299"/>
        <v>9658265.2799999993</v>
      </c>
      <c r="E766" s="120">
        <v>0</v>
      </c>
      <c r="F766" s="120">
        <v>0</v>
      </c>
      <c r="G766" s="120">
        <v>0</v>
      </c>
      <c r="H766" s="120">
        <v>0</v>
      </c>
      <c r="I766" s="120">
        <v>0</v>
      </c>
      <c r="J766" s="120">
        <v>0</v>
      </c>
      <c r="K766" s="128">
        <v>0</v>
      </c>
      <c r="L766" s="120">
        <v>0</v>
      </c>
      <c r="M766" s="103">
        <v>1146.3</v>
      </c>
      <c r="N766" s="103">
        <v>9260099.1600000001</v>
      </c>
      <c r="O766" s="120">
        <v>0</v>
      </c>
      <c r="P766" s="120">
        <v>0</v>
      </c>
      <c r="Q766" s="120">
        <v>0</v>
      </c>
      <c r="R766" s="120">
        <v>0</v>
      </c>
      <c r="S766" s="120">
        <v>0</v>
      </c>
      <c r="T766" s="120">
        <v>0</v>
      </c>
      <c r="U766" s="120">
        <v>0</v>
      </c>
      <c r="V766" s="120">
        <v>0</v>
      </c>
      <c r="W766" s="120">
        <v>0</v>
      </c>
      <c r="X766" s="120">
        <v>0</v>
      </c>
      <c r="Y766" s="120">
        <v>0</v>
      </c>
      <c r="Z766" s="120">
        <v>0</v>
      </c>
      <c r="AA766" s="120">
        <v>0</v>
      </c>
      <c r="AB766" s="120">
        <v>0</v>
      </c>
      <c r="AC766" s="103">
        <f>ROUND(N766*2.14%,2)</f>
        <v>198166.12</v>
      </c>
      <c r="AD766" s="120">
        <v>200000</v>
      </c>
      <c r="AE766" s="120">
        <v>0</v>
      </c>
      <c r="AF766" s="93">
        <v>2025</v>
      </c>
      <c r="AG766" s="93">
        <v>2025</v>
      </c>
      <c r="AH766" s="93">
        <v>2025</v>
      </c>
      <c r="AI766" s="107"/>
      <c r="AJ766" s="107"/>
      <c r="AK766" s="107"/>
      <c r="AL766" s="107"/>
      <c r="AM766" s="108" t="s">
        <v>16957</v>
      </c>
      <c r="AN766" s="108" t="s">
        <v>16954</v>
      </c>
      <c r="AO766" s="108">
        <v>0</v>
      </c>
      <c r="AP766" s="108" t="s">
        <v>16969</v>
      </c>
      <c r="AQ766" s="108" t="s">
        <v>16974</v>
      </c>
      <c r="AR766" s="108" t="s">
        <v>16959</v>
      </c>
      <c r="AS766" s="108"/>
      <c r="AT766" s="108"/>
      <c r="AU766" s="108"/>
      <c r="AV766" s="108"/>
      <c r="AW766" s="108" t="s">
        <v>616</v>
      </c>
      <c r="AX766" s="109">
        <v>3122.4</v>
      </c>
      <c r="AY766" s="109" t="s">
        <v>2985</v>
      </c>
      <c r="AZ766" s="108" t="s">
        <v>2968</v>
      </c>
      <c r="BA766" s="108" t="s">
        <v>17015</v>
      </c>
      <c r="BB766" s="110"/>
      <c r="BC766" s="111" t="e">
        <f t="shared" si="296"/>
        <v>#VALUE!</v>
      </c>
      <c r="BJ766" s="79" t="str">
        <f>VLOOKUP(C766,BM:BO,3,FALSE)</f>
        <v>нет данных</v>
      </c>
      <c r="BM766" s="79" t="s">
        <v>3326</v>
      </c>
      <c r="BN766" s="79" t="s">
        <v>2985</v>
      </c>
      <c r="BO766" s="79" t="s">
        <v>3327</v>
      </c>
      <c r="BU766" s="79" t="s">
        <v>3326</v>
      </c>
      <c r="BV766" s="79" t="s">
        <v>2985</v>
      </c>
      <c r="BW766" s="79" t="s">
        <v>3327</v>
      </c>
      <c r="CH766" s="105">
        <f t="shared" si="282"/>
        <v>-8.149072527885437E-10</v>
      </c>
    </row>
    <row r="767" spans="1:86" x14ac:dyDescent="0.3">
      <c r="B767" s="106" t="s">
        <v>221</v>
      </c>
      <c r="C767" s="106"/>
      <c r="D767" s="102">
        <f>D768+D769</f>
        <v>12674630.079999998</v>
      </c>
      <c r="E767" s="103">
        <f t="shared" ref="E767:AE767" si="300">E768+E769</f>
        <v>0</v>
      </c>
      <c r="F767" s="103">
        <f t="shared" si="300"/>
        <v>0</v>
      </c>
      <c r="G767" s="103">
        <f t="shared" si="300"/>
        <v>0</v>
      </c>
      <c r="H767" s="103">
        <f t="shared" si="300"/>
        <v>0</v>
      </c>
      <c r="I767" s="103">
        <f t="shared" si="300"/>
        <v>0</v>
      </c>
      <c r="J767" s="103">
        <f t="shared" si="300"/>
        <v>0</v>
      </c>
      <c r="K767" s="104">
        <f t="shared" si="300"/>
        <v>0</v>
      </c>
      <c r="L767" s="103">
        <f t="shared" si="300"/>
        <v>0</v>
      </c>
      <c r="M767" s="103">
        <f t="shared" si="300"/>
        <v>1504.3</v>
      </c>
      <c r="N767" s="103">
        <f t="shared" si="300"/>
        <v>12056618.449999999</v>
      </c>
      <c r="O767" s="103">
        <f t="shared" si="300"/>
        <v>0</v>
      </c>
      <c r="P767" s="103">
        <f t="shared" si="300"/>
        <v>0</v>
      </c>
      <c r="Q767" s="103">
        <f t="shared" si="300"/>
        <v>0</v>
      </c>
      <c r="R767" s="103">
        <f t="shared" si="300"/>
        <v>0</v>
      </c>
      <c r="S767" s="103">
        <f t="shared" si="300"/>
        <v>0</v>
      </c>
      <c r="T767" s="103">
        <f t="shared" si="300"/>
        <v>0</v>
      </c>
      <c r="U767" s="103">
        <f t="shared" si="300"/>
        <v>0</v>
      </c>
      <c r="V767" s="103">
        <f t="shared" si="300"/>
        <v>0</v>
      </c>
      <c r="W767" s="103">
        <f t="shared" si="300"/>
        <v>0</v>
      </c>
      <c r="X767" s="103">
        <f t="shared" si="300"/>
        <v>0</v>
      </c>
      <c r="Y767" s="103">
        <f t="shared" si="300"/>
        <v>0</v>
      </c>
      <c r="Z767" s="103">
        <f t="shared" si="300"/>
        <v>0</v>
      </c>
      <c r="AA767" s="103">
        <f t="shared" si="300"/>
        <v>0</v>
      </c>
      <c r="AB767" s="103">
        <f t="shared" si="300"/>
        <v>0</v>
      </c>
      <c r="AC767" s="103">
        <f t="shared" si="300"/>
        <v>258011.63</v>
      </c>
      <c r="AD767" s="103">
        <f t="shared" si="300"/>
        <v>360000</v>
      </c>
      <c r="AE767" s="103">
        <f t="shared" si="300"/>
        <v>0</v>
      </c>
      <c r="AF767" s="93" t="s">
        <v>17029</v>
      </c>
      <c r="AG767" s="93" t="s">
        <v>17029</v>
      </c>
      <c r="AH767" s="93" t="s">
        <v>17029</v>
      </c>
      <c r="AI767" s="107"/>
      <c r="AJ767" s="107"/>
      <c r="AK767" s="107"/>
      <c r="AL767" s="107"/>
      <c r="AM767" s="108"/>
      <c r="AN767" s="108"/>
      <c r="AO767" s="108"/>
      <c r="AP767" s="108"/>
      <c r="AQ767" s="108"/>
      <c r="AR767" s="108"/>
      <c r="AS767" s="108"/>
      <c r="AT767" s="108"/>
      <c r="AU767" s="108"/>
      <c r="AV767" s="108"/>
      <c r="AW767" s="108"/>
      <c r="AX767" s="109"/>
      <c r="AY767" s="109"/>
      <c r="AZ767" s="108"/>
      <c r="BA767" s="108"/>
      <c r="BB767" s="110"/>
      <c r="BC767" s="111">
        <f t="shared" si="296"/>
        <v>-1504.3</v>
      </c>
      <c r="BJ767" s="79" t="e">
        <f>VLOOKUP(C767,BM:BO,3,FALSE)</f>
        <v>#N/A</v>
      </c>
      <c r="BM767" s="79" t="s">
        <v>3328</v>
      </c>
      <c r="BN767" s="79" t="s">
        <v>2985</v>
      </c>
      <c r="BO767" s="79" t="s">
        <v>1796</v>
      </c>
      <c r="BU767" s="79" t="s">
        <v>3328</v>
      </c>
      <c r="BV767" s="79" t="s">
        <v>2985</v>
      </c>
      <c r="BW767" s="79" t="s">
        <v>1796</v>
      </c>
      <c r="CH767" s="105">
        <f t="shared" si="282"/>
        <v>-1.0477378964424133E-9</v>
      </c>
    </row>
    <row r="768" spans="1:86" x14ac:dyDescent="0.3">
      <c r="A768" s="79">
        <v>1</v>
      </c>
      <c r="B768" s="112">
        <f>SUBTOTAL(9,$A$635:A768)</f>
        <v>106</v>
      </c>
      <c r="C768" s="118" t="s">
        <v>251</v>
      </c>
      <c r="D768" s="103">
        <f t="shared" ref="D768:D769" si="301">E768+F768+G768+H768+I768+J768+L768+N768+P768+R768+T768+U768+V768+W768+X768+Y768+Z768+AA768+AB768+AC768+AD768+AE768</f>
        <v>5383115.8399999999</v>
      </c>
      <c r="E768" s="120">
        <v>0</v>
      </c>
      <c r="F768" s="120">
        <v>0</v>
      </c>
      <c r="G768" s="120">
        <v>0</v>
      </c>
      <c r="H768" s="120">
        <v>0</v>
      </c>
      <c r="I768" s="120">
        <v>0</v>
      </c>
      <c r="J768" s="120">
        <v>0</v>
      </c>
      <c r="K768" s="128">
        <v>0</v>
      </c>
      <c r="L768" s="120">
        <v>0</v>
      </c>
      <c r="M768" s="103">
        <v>638.9</v>
      </c>
      <c r="N768" s="103">
        <v>5094102.0599999996</v>
      </c>
      <c r="O768" s="120">
        <v>0</v>
      </c>
      <c r="P768" s="120">
        <v>0</v>
      </c>
      <c r="Q768" s="120">
        <v>0</v>
      </c>
      <c r="R768" s="120">
        <v>0</v>
      </c>
      <c r="S768" s="120">
        <v>0</v>
      </c>
      <c r="T768" s="120">
        <v>0</v>
      </c>
      <c r="U768" s="120">
        <v>0</v>
      </c>
      <c r="V768" s="120">
        <v>0</v>
      </c>
      <c r="W768" s="120">
        <v>0</v>
      </c>
      <c r="X768" s="120">
        <v>0</v>
      </c>
      <c r="Y768" s="120">
        <v>0</v>
      </c>
      <c r="Z768" s="120">
        <v>0</v>
      </c>
      <c r="AA768" s="120">
        <v>0</v>
      </c>
      <c r="AB768" s="120">
        <v>0</v>
      </c>
      <c r="AC768" s="103">
        <f>ROUND(N768*2.14%,2)</f>
        <v>109013.78</v>
      </c>
      <c r="AD768" s="103">
        <v>180000</v>
      </c>
      <c r="AE768" s="120">
        <v>0</v>
      </c>
      <c r="AF768" s="93">
        <v>2025</v>
      </c>
      <c r="AG768" s="93">
        <v>2025</v>
      </c>
      <c r="AH768" s="93">
        <v>2025</v>
      </c>
      <c r="AI768" s="107"/>
      <c r="AJ768" s="107"/>
      <c r="AK768" s="107"/>
      <c r="AL768" s="107"/>
      <c r="AM768" s="108" t="s">
        <v>16970</v>
      </c>
      <c r="AN768" s="108" t="s">
        <v>16959</v>
      </c>
      <c r="AO768" s="108">
        <v>0</v>
      </c>
      <c r="AP768" s="108" t="s">
        <v>16953</v>
      </c>
      <c r="AQ768" s="108" t="s">
        <v>16961</v>
      </c>
      <c r="AR768" s="108" t="s">
        <v>16967</v>
      </c>
      <c r="AS768" s="108"/>
      <c r="AT768" s="108"/>
      <c r="AU768" s="108"/>
      <c r="AV768" s="108"/>
      <c r="AW768" s="108" t="s">
        <v>1269</v>
      </c>
      <c r="AX768" s="109">
        <v>2658.84</v>
      </c>
      <c r="AY768" s="109">
        <v>638.9</v>
      </c>
      <c r="AZ768" s="108" t="s">
        <v>2968</v>
      </c>
      <c r="BA768" s="108" t="s">
        <v>17015</v>
      </c>
      <c r="BB768" s="110"/>
      <c r="BC768" s="111">
        <f t="shared" si="296"/>
        <v>0</v>
      </c>
      <c r="BJ768" s="79" t="str">
        <f>VLOOKUP(C768,BM:BO,3,FALSE)</f>
        <v>560.480</v>
      </c>
      <c r="BM768" s="79" t="s">
        <v>3329</v>
      </c>
      <c r="BN768" s="79" t="s">
        <v>1141</v>
      </c>
      <c r="BO768" s="79" t="s">
        <v>3331</v>
      </c>
      <c r="BU768" s="79" t="s">
        <v>3329</v>
      </c>
      <c r="BV768" s="79" t="s">
        <v>1141</v>
      </c>
      <c r="BW768" s="79" t="s">
        <v>3331</v>
      </c>
      <c r="CH768" s="105">
        <f t="shared" si="282"/>
        <v>2.6193447411060333E-10</v>
      </c>
    </row>
    <row r="769" spans="1:86" x14ac:dyDescent="0.3">
      <c r="A769" s="79">
        <v>1</v>
      </c>
      <c r="B769" s="112">
        <f>SUBTOTAL(9,$A$635:A769)</f>
        <v>107</v>
      </c>
      <c r="C769" s="118" t="s">
        <v>247</v>
      </c>
      <c r="D769" s="103">
        <f t="shared" si="301"/>
        <v>7291514.2399999993</v>
      </c>
      <c r="E769" s="120">
        <v>0</v>
      </c>
      <c r="F769" s="120">
        <v>0</v>
      </c>
      <c r="G769" s="120">
        <v>0</v>
      </c>
      <c r="H769" s="120">
        <v>0</v>
      </c>
      <c r="I769" s="120">
        <v>0</v>
      </c>
      <c r="J769" s="120">
        <v>0</v>
      </c>
      <c r="K769" s="128">
        <v>0</v>
      </c>
      <c r="L769" s="120">
        <v>0</v>
      </c>
      <c r="M769" s="103">
        <v>865.4</v>
      </c>
      <c r="N769" s="103">
        <v>6962516.3899999997</v>
      </c>
      <c r="O769" s="120">
        <v>0</v>
      </c>
      <c r="P769" s="120">
        <v>0</v>
      </c>
      <c r="Q769" s="120">
        <v>0</v>
      </c>
      <c r="R769" s="120">
        <v>0</v>
      </c>
      <c r="S769" s="120">
        <v>0</v>
      </c>
      <c r="T769" s="120">
        <v>0</v>
      </c>
      <c r="U769" s="120">
        <v>0</v>
      </c>
      <c r="V769" s="120">
        <v>0</v>
      </c>
      <c r="W769" s="120">
        <v>0</v>
      </c>
      <c r="X769" s="120">
        <v>0</v>
      </c>
      <c r="Y769" s="120">
        <v>0</v>
      </c>
      <c r="Z769" s="120">
        <v>0</v>
      </c>
      <c r="AA769" s="120">
        <v>0</v>
      </c>
      <c r="AB769" s="120">
        <v>0</v>
      </c>
      <c r="AC769" s="103">
        <f>ROUND(N769*2.14%,2)</f>
        <v>148997.85</v>
      </c>
      <c r="AD769" s="103">
        <v>180000</v>
      </c>
      <c r="AE769" s="120">
        <v>0</v>
      </c>
      <c r="AF769" s="93">
        <v>2025</v>
      </c>
      <c r="AG769" s="93">
        <v>2025</v>
      </c>
      <c r="AH769" s="93">
        <v>2025</v>
      </c>
      <c r="AI769" s="107"/>
      <c r="AJ769" s="107"/>
      <c r="AK769" s="107"/>
      <c r="AL769" s="107"/>
      <c r="AM769" s="108" t="s">
        <v>16970</v>
      </c>
      <c r="AN769" s="108" t="s">
        <v>16954</v>
      </c>
      <c r="AO769" s="108">
        <v>0</v>
      </c>
      <c r="AP769" s="108" t="s">
        <v>16964</v>
      </c>
      <c r="AQ769" s="108" t="s">
        <v>16974</v>
      </c>
      <c r="AR769" s="108" t="s">
        <v>16967</v>
      </c>
      <c r="AS769" s="108"/>
      <c r="AT769" s="108"/>
      <c r="AU769" s="108"/>
      <c r="AV769" s="108"/>
      <c r="AW769" s="108" t="s">
        <v>1015</v>
      </c>
      <c r="AX769" s="109">
        <v>3651.64</v>
      </c>
      <c r="AY769" s="109">
        <v>865.4</v>
      </c>
      <c r="AZ769" s="108" t="s">
        <v>2968</v>
      </c>
      <c r="BA769" s="108" t="s">
        <v>17015</v>
      </c>
      <c r="BB769" s="110"/>
      <c r="BC769" s="111">
        <f t="shared" si="296"/>
        <v>0</v>
      </c>
      <c r="BJ769" s="79" t="str">
        <f>VLOOKUP(C769,BM:BO,3,FALSE)</f>
        <v>773.300</v>
      </c>
      <c r="BM769" s="79" t="s">
        <v>3332</v>
      </c>
      <c r="BN769" s="79" t="s">
        <v>2981</v>
      </c>
      <c r="BO769" s="79" t="s">
        <v>3317</v>
      </c>
      <c r="BU769" s="79" t="s">
        <v>3332</v>
      </c>
      <c r="BV769" s="79" t="s">
        <v>2981</v>
      </c>
      <c r="BW769" s="79" t="s">
        <v>3317</v>
      </c>
      <c r="CH769" s="105">
        <f t="shared" si="282"/>
        <v>-3.7834979593753815E-10</v>
      </c>
    </row>
    <row r="770" spans="1:86" x14ac:dyDescent="0.3">
      <c r="B770" s="106" t="s">
        <v>222</v>
      </c>
      <c r="C770" s="106"/>
      <c r="D770" s="102">
        <f>D771+D772+D773+D774+D775</f>
        <v>17698274.210000001</v>
      </c>
      <c r="E770" s="103">
        <f t="shared" ref="E770:AE770" si="302">E771+E772+E773+E774+E775</f>
        <v>0</v>
      </c>
      <c r="F770" s="103">
        <f t="shared" si="302"/>
        <v>0</v>
      </c>
      <c r="G770" s="103">
        <f t="shared" si="302"/>
        <v>4183398.13</v>
      </c>
      <c r="H770" s="103">
        <f t="shared" si="302"/>
        <v>0</v>
      </c>
      <c r="I770" s="103">
        <f t="shared" si="302"/>
        <v>0</v>
      </c>
      <c r="J770" s="103">
        <f t="shared" si="302"/>
        <v>0</v>
      </c>
      <c r="K770" s="104">
        <f t="shared" si="302"/>
        <v>0</v>
      </c>
      <c r="L770" s="103">
        <f t="shared" si="302"/>
        <v>0</v>
      </c>
      <c r="M770" s="103">
        <f t="shared" si="302"/>
        <v>1223.0999999999999</v>
      </c>
      <c r="N770" s="103">
        <f t="shared" si="302"/>
        <v>9619494.1799999997</v>
      </c>
      <c r="O770" s="103">
        <f t="shared" si="302"/>
        <v>0</v>
      </c>
      <c r="P770" s="103">
        <f t="shared" si="302"/>
        <v>0</v>
      </c>
      <c r="Q770" s="103">
        <f t="shared" si="302"/>
        <v>0</v>
      </c>
      <c r="R770" s="103">
        <f t="shared" si="302"/>
        <v>0</v>
      </c>
      <c r="S770" s="103">
        <f t="shared" si="302"/>
        <v>88.83</v>
      </c>
      <c r="T770" s="103">
        <f t="shared" si="302"/>
        <v>2790287.84</v>
      </c>
      <c r="U770" s="103">
        <f t="shared" si="302"/>
        <v>0</v>
      </c>
      <c r="V770" s="103">
        <f t="shared" si="302"/>
        <v>0</v>
      </c>
      <c r="W770" s="103">
        <f t="shared" si="302"/>
        <v>0</v>
      </c>
      <c r="X770" s="103">
        <f t="shared" si="302"/>
        <v>0</v>
      </c>
      <c r="Y770" s="103">
        <f t="shared" si="302"/>
        <v>0</v>
      </c>
      <c r="Z770" s="103">
        <f t="shared" si="302"/>
        <v>0</v>
      </c>
      <c r="AA770" s="103">
        <f t="shared" si="302"/>
        <v>0</v>
      </c>
      <c r="AB770" s="103">
        <f t="shared" si="302"/>
        <v>0</v>
      </c>
      <c r="AC770" s="103">
        <f t="shared" si="302"/>
        <v>355094.06000000006</v>
      </c>
      <c r="AD770" s="103">
        <f t="shared" si="302"/>
        <v>750000</v>
      </c>
      <c r="AE770" s="103">
        <f t="shared" si="302"/>
        <v>0</v>
      </c>
      <c r="AF770" s="93" t="s">
        <v>17029</v>
      </c>
      <c r="AG770" s="93" t="s">
        <v>17029</v>
      </c>
      <c r="AH770" s="93" t="s">
        <v>17029</v>
      </c>
      <c r="AI770" s="107"/>
      <c r="AJ770" s="107"/>
      <c r="AK770" s="107"/>
      <c r="AL770" s="107"/>
      <c r="AM770" s="108"/>
      <c r="AN770" s="108"/>
      <c r="AO770" s="108"/>
      <c r="AP770" s="108"/>
      <c r="AQ770" s="108"/>
      <c r="AR770" s="108"/>
      <c r="AS770" s="108"/>
      <c r="AT770" s="108"/>
      <c r="AU770" s="108"/>
      <c r="AV770" s="108"/>
      <c r="AW770" s="108"/>
      <c r="AX770" s="109"/>
      <c r="AY770" s="109"/>
      <c r="AZ770" s="108"/>
      <c r="BA770" s="108"/>
      <c r="BB770" s="110"/>
      <c r="BC770" s="111">
        <f t="shared" si="296"/>
        <v>-1223.0999999999999</v>
      </c>
      <c r="BJ770" s="79" t="e">
        <f>VLOOKUP(C770,BM:BO,3,FALSE)</f>
        <v>#N/A</v>
      </c>
      <c r="BM770" s="79" t="s">
        <v>3333</v>
      </c>
      <c r="BN770" s="79" t="s">
        <v>782</v>
      </c>
      <c r="BO770" s="79" t="s">
        <v>700</v>
      </c>
      <c r="BU770" s="79" t="s">
        <v>3333</v>
      </c>
      <c r="BV770" s="79" t="s">
        <v>782</v>
      </c>
      <c r="BW770" s="79" t="s">
        <v>700</v>
      </c>
      <c r="CH770" s="105">
        <f t="shared" si="282"/>
        <v>2.3283064365386963E-9</v>
      </c>
    </row>
    <row r="771" spans="1:86" x14ac:dyDescent="0.3">
      <c r="A771" s="79">
        <v>1</v>
      </c>
      <c r="B771" s="112">
        <f>SUBTOTAL(9,$A$635:A771)</f>
        <v>108</v>
      </c>
      <c r="C771" s="118" t="s">
        <v>252</v>
      </c>
      <c r="D771" s="103">
        <f t="shared" ref="D771:D775" si="303">E771+F771+G771+H771+I771+J771+L771+N771+P771+R771+T771+U771+V771+W771+X771+Y771+Z771+AA771+AB771+AC771+AD771+AE771</f>
        <v>4392922.8499999996</v>
      </c>
      <c r="E771" s="120">
        <v>0</v>
      </c>
      <c r="F771" s="120">
        <v>0</v>
      </c>
      <c r="G771" s="120">
        <v>4183398.13</v>
      </c>
      <c r="H771" s="120">
        <v>0</v>
      </c>
      <c r="I771" s="120">
        <v>0</v>
      </c>
      <c r="J771" s="120">
        <v>0</v>
      </c>
      <c r="K771" s="128">
        <v>0</v>
      </c>
      <c r="L771" s="120">
        <v>0</v>
      </c>
      <c r="M771" s="103">
        <v>0</v>
      </c>
      <c r="N771" s="150">
        <v>0</v>
      </c>
      <c r="O771" s="120">
        <v>0</v>
      </c>
      <c r="P771" s="120">
        <v>0</v>
      </c>
      <c r="Q771" s="120">
        <v>0</v>
      </c>
      <c r="R771" s="120">
        <v>0</v>
      </c>
      <c r="S771" s="120">
        <v>0</v>
      </c>
      <c r="T771" s="120">
        <v>0</v>
      </c>
      <c r="U771" s="120">
        <v>0</v>
      </c>
      <c r="V771" s="120">
        <v>0</v>
      </c>
      <c r="W771" s="120">
        <v>0</v>
      </c>
      <c r="X771" s="120">
        <v>0</v>
      </c>
      <c r="Y771" s="120">
        <v>0</v>
      </c>
      <c r="Z771" s="120">
        <v>0</v>
      </c>
      <c r="AA771" s="120">
        <v>0</v>
      </c>
      <c r="AB771" s="120">
        <v>0</v>
      </c>
      <c r="AC771" s="120">
        <f>ROUND(G771*2.14%,2)</f>
        <v>89524.72</v>
      </c>
      <c r="AD771" s="120">
        <v>120000</v>
      </c>
      <c r="AE771" s="120">
        <v>0</v>
      </c>
      <c r="AF771" s="93">
        <v>2025</v>
      </c>
      <c r="AG771" s="93">
        <v>2025</v>
      </c>
      <c r="AH771" s="93">
        <v>2025</v>
      </c>
      <c r="AI771" s="107"/>
      <c r="AJ771" s="107"/>
      <c r="AK771" s="107"/>
      <c r="AL771" s="107"/>
      <c r="AM771" s="108">
        <v>2015</v>
      </c>
      <c r="AN771" s="108" t="s">
        <v>16957</v>
      </c>
      <c r="AO771" s="108">
        <v>0</v>
      </c>
      <c r="AP771" s="108" t="s">
        <v>16971</v>
      </c>
      <c r="AQ771" s="108" t="s">
        <v>16953</v>
      </c>
      <c r="AR771" s="108" t="s">
        <v>16960</v>
      </c>
      <c r="AS771" s="108"/>
      <c r="AT771" s="108" t="s">
        <v>16978</v>
      </c>
      <c r="AU771" s="116">
        <v>1225098.74</v>
      </c>
      <c r="AV771" s="116">
        <v>1676111.39</v>
      </c>
      <c r="AW771" s="108" t="s">
        <v>812</v>
      </c>
      <c r="AX771" s="109">
        <v>3464.4</v>
      </c>
      <c r="AY771" s="109">
        <v>1150</v>
      </c>
      <c r="AZ771" s="108" t="s">
        <v>2968</v>
      </c>
      <c r="BA771" s="108" t="s">
        <v>3256</v>
      </c>
      <c r="BB771" s="110"/>
      <c r="BC771" s="111">
        <f t="shared" si="296"/>
        <v>1150</v>
      </c>
      <c r="BJ771" s="79" t="str">
        <f>VLOOKUP(C771,BM:BO,3,FALSE)</f>
        <v>831.570</v>
      </c>
      <c r="BM771" s="79" t="s">
        <v>3334</v>
      </c>
      <c r="BN771" s="79" t="s">
        <v>2981</v>
      </c>
      <c r="BO771" s="79" t="s">
        <v>2393</v>
      </c>
      <c r="BU771" s="79" t="s">
        <v>3334</v>
      </c>
      <c r="BV771" s="79" t="s">
        <v>2981</v>
      </c>
      <c r="BW771" s="79" t="s">
        <v>2393</v>
      </c>
      <c r="CH771" s="105">
        <f t="shared" si="282"/>
        <v>-2.6193447411060333E-10</v>
      </c>
    </row>
    <row r="772" spans="1:86" x14ac:dyDescent="0.3">
      <c r="A772" s="79">
        <v>1</v>
      </c>
      <c r="B772" s="112">
        <f>SUBTOTAL(9,$A$635:A772)</f>
        <v>109</v>
      </c>
      <c r="C772" s="118" t="s">
        <v>253</v>
      </c>
      <c r="D772" s="103">
        <f t="shared" si="303"/>
        <v>3000000</v>
      </c>
      <c r="E772" s="120">
        <v>0</v>
      </c>
      <c r="F772" s="120">
        <v>0</v>
      </c>
      <c r="G772" s="120">
        <v>0</v>
      </c>
      <c r="H772" s="120">
        <v>0</v>
      </c>
      <c r="I772" s="120">
        <v>0</v>
      </c>
      <c r="J772" s="120">
        <v>0</v>
      </c>
      <c r="K772" s="128">
        <v>0</v>
      </c>
      <c r="L772" s="120">
        <v>0</v>
      </c>
      <c r="M772" s="103">
        <v>0</v>
      </c>
      <c r="N772" s="150">
        <v>0</v>
      </c>
      <c r="O772" s="120">
        <v>0</v>
      </c>
      <c r="P772" s="120">
        <v>0</v>
      </c>
      <c r="Q772" s="120">
        <v>0</v>
      </c>
      <c r="R772" s="120">
        <v>0</v>
      </c>
      <c r="S772" s="120">
        <v>88.83</v>
      </c>
      <c r="T772" s="120">
        <v>2790287.84</v>
      </c>
      <c r="U772" s="120">
        <v>0</v>
      </c>
      <c r="V772" s="120">
        <v>0</v>
      </c>
      <c r="W772" s="120">
        <v>0</v>
      </c>
      <c r="X772" s="120">
        <v>0</v>
      </c>
      <c r="Y772" s="120">
        <v>0</v>
      </c>
      <c r="Z772" s="120">
        <v>0</v>
      </c>
      <c r="AA772" s="120">
        <v>0</v>
      </c>
      <c r="AB772" s="120">
        <v>0</v>
      </c>
      <c r="AC772" s="120">
        <f>ROUND(T772*2.14%,2)</f>
        <v>59712.160000000003</v>
      </c>
      <c r="AD772" s="120">
        <v>150000</v>
      </c>
      <c r="AE772" s="120">
        <v>0</v>
      </c>
      <c r="AF772" s="93">
        <v>2025</v>
      </c>
      <c r="AG772" s="93">
        <v>2025</v>
      </c>
      <c r="AH772" s="93">
        <v>2025</v>
      </c>
      <c r="AI772" s="107"/>
      <c r="AJ772" s="107"/>
      <c r="AK772" s="107"/>
      <c r="AL772" s="107"/>
      <c r="AM772" s="108" t="s">
        <v>16959</v>
      </c>
      <c r="AN772" s="108" t="s">
        <v>16962</v>
      </c>
      <c r="AO772" s="108">
        <v>0</v>
      </c>
      <c r="AP772" s="108" t="s">
        <v>16973</v>
      </c>
      <c r="AQ772" s="108" t="s">
        <v>16975</v>
      </c>
      <c r="AR772" s="108">
        <v>0</v>
      </c>
      <c r="AS772" s="108" t="s">
        <v>16983</v>
      </c>
      <c r="AT772" s="108"/>
      <c r="AU772" s="108"/>
      <c r="AV772" s="108"/>
      <c r="AW772" s="108" t="s">
        <v>633</v>
      </c>
      <c r="AX772" s="109">
        <v>612.9</v>
      </c>
      <c r="AY772" s="109">
        <v>592</v>
      </c>
      <c r="AZ772" s="108" t="s">
        <v>2968</v>
      </c>
      <c r="BA772" s="108" t="s">
        <v>1141</v>
      </c>
      <c r="BB772" s="110"/>
      <c r="BC772" s="111">
        <f t="shared" si="296"/>
        <v>592</v>
      </c>
      <c r="BJ772" s="79" t="str">
        <f>VLOOKUP(C772,BM:BO,3,FALSE)</f>
        <v>581.460</v>
      </c>
      <c r="BM772" s="79" t="s">
        <v>3336</v>
      </c>
      <c r="BN772" s="79" t="s">
        <v>2985</v>
      </c>
      <c r="BO772" s="79" t="s">
        <v>3337</v>
      </c>
      <c r="BU772" s="79" t="s">
        <v>3336</v>
      </c>
      <c r="BV772" s="79" t="s">
        <v>2985</v>
      </c>
      <c r="BW772" s="79" t="s">
        <v>3337</v>
      </c>
      <c r="CH772" s="105">
        <f t="shared" si="282"/>
        <v>1.4551915228366852E-10</v>
      </c>
    </row>
    <row r="773" spans="1:86" x14ac:dyDescent="0.3">
      <c r="A773" s="79">
        <v>1</v>
      </c>
      <c r="B773" s="112">
        <f>SUBTOTAL(9,$A$635:A773)</f>
        <v>110</v>
      </c>
      <c r="C773" s="118" t="s">
        <v>254</v>
      </c>
      <c r="D773" s="103">
        <f t="shared" si="303"/>
        <v>4886848</v>
      </c>
      <c r="E773" s="120">
        <v>0</v>
      </c>
      <c r="F773" s="120">
        <v>0</v>
      </c>
      <c r="G773" s="120">
        <v>0</v>
      </c>
      <c r="H773" s="120">
        <v>0</v>
      </c>
      <c r="I773" s="120">
        <v>0</v>
      </c>
      <c r="J773" s="120">
        <v>0</v>
      </c>
      <c r="K773" s="128">
        <v>0</v>
      </c>
      <c r="L773" s="120">
        <v>0</v>
      </c>
      <c r="M773" s="103">
        <v>580</v>
      </c>
      <c r="N773" s="103">
        <v>4608231.84</v>
      </c>
      <c r="O773" s="120">
        <v>0</v>
      </c>
      <c r="P773" s="120">
        <v>0</v>
      </c>
      <c r="Q773" s="120">
        <v>0</v>
      </c>
      <c r="R773" s="120">
        <v>0</v>
      </c>
      <c r="S773" s="120">
        <v>0</v>
      </c>
      <c r="T773" s="120">
        <v>0</v>
      </c>
      <c r="U773" s="120">
        <v>0</v>
      </c>
      <c r="V773" s="120">
        <v>0</v>
      </c>
      <c r="W773" s="120">
        <v>0</v>
      </c>
      <c r="X773" s="120">
        <v>0</v>
      </c>
      <c r="Y773" s="120">
        <v>0</v>
      </c>
      <c r="Z773" s="120">
        <v>0</v>
      </c>
      <c r="AA773" s="120">
        <v>0</v>
      </c>
      <c r="AB773" s="120">
        <v>0</v>
      </c>
      <c r="AC773" s="103">
        <f>ROUND(N773*2.14%,2)</f>
        <v>98616.16</v>
      </c>
      <c r="AD773" s="103">
        <v>180000</v>
      </c>
      <c r="AE773" s="120">
        <v>0</v>
      </c>
      <c r="AF773" s="93">
        <v>2025</v>
      </c>
      <c r="AG773" s="93">
        <v>2025</v>
      </c>
      <c r="AH773" s="93">
        <v>2025</v>
      </c>
      <c r="AI773" s="107"/>
      <c r="AJ773" s="107"/>
      <c r="AK773" s="107"/>
      <c r="AL773" s="107"/>
      <c r="AM773" s="108" t="s">
        <v>16956</v>
      </c>
      <c r="AN773" s="108" t="s">
        <v>16962</v>
      </c>
      <c r="AO773" s="108">
        <v>0</v>
      </c>
      <c r="AP773" s="108" t="s">
        <v>16965</v>
      </c>
      <c r="AQ773" s="108" t="s">
        <v>16955</v>
      </c>
      <c r="AR773" s="108">
        <v>0</v>
      </c>
      <c r="AS773" s="108"/>
      <c r="AT773" s="108"/>
      <c r="AU773" s="108"/>
      <c r="AV773" s="108"/>
      <c r="AW773" s="108" t="s">
        <v>638</v>
      </c>
      <c r="AX773" s="109">
        <v>638.79999999999995</v>
      </c>
      <c r="AY773" s="109">
        <v>580</v>
      </c>
      <c r="AZ773" s="108" t="s">
        <v>2968</v>
      </c>
      <c r="BA773" s="108" t="s">
        <v>17015</v>
      </c>
      <c r="BB773" s="110"/>
      <c r="BC773" s="111">
        <f t="shared" si="296"/>
        <v>0</v>
      </c>
      <c r="BJ773" s="79" t="str">
        <f>VLOOKUP(C773,BM:BO,3,FALSE)</f>
        <v>744.000</v>
      </c>
      <c r="BM773" s="79" t="s">
        <v>3339</v>
      </c>
      <c r="BN773" s="79" t="s">
        <v>623</v>
      </c>
      <c r="BO773" s="79" t="s">
        <v>3340</v>
      </c>
      <c r="BU773" s="79" t="s">
        <v>3339</v>
      </c>
      <c r="BV773" s="79" t="s">
        <v>623</v>
      </c>
      <c r="BW773" s="79" t="s">
        <v>3340</v>
      </c>
      <c r="CH773" s="105">
        <f t="shared" si="282"/>
        <v>1.4551915228366852E-10</v>
      </c>
    </row>
    <row r="774" spans="1:86" x14ac:dyDescent="0.3">
      <c r="A774" s="79">
        <v>1</v>
      </c>
      <c r="B774" s="112">
        <f>SUBTOTAL(9,$A$635:A774)</f>
        <v>111</v>
      </c>
      <c r="C774" s="118" t="s">
        <v>255</v>
      </c>
      <c r="D774" s="103">
        <f t="shared" si="303"/>
        <v>2864704</v>
      </c>
      <c r="E774" s="120">
        <v>0</v>
      </c>
      <c r="F774" s="120">
        <v>0</v>
      </c>
      <c r="G774" s="120">
        <v>0</v>
      </c>
      <c r="H774" s="120">
        <v>0</v>
      </c>
      <c r="I774" s="120">
        <v>0</v>
      </c>
      <c r="J774" s="120">
        <v>0</v>
      </c>
      <c r="K774" s="128">
        <v>0</v>
      </c>
      <c r="L774" s="120">
        <v>0</v>
      </c>
      <c r="M774" s="103">
        <v>340</v>
      </c>
      <c r="N774" s="103">
        <v>2657826.5099999998</v>
      </c>
      <c r="O774" s="120">
        <v>0</v>
      </c>
      <c r="P774" s="120">
        <v>0</v>
      </c>
      <c r="Q774" s="120">
        <v>0</v>
      </c>
      <c r="R774" s="120">
        <v>0</v>
      </c>
      <c r="S774" s="120">
        <v>0</v>
      </c>
      <c r="T774" s="120">
        <v>0</v>
      </c>
      <c r="U774" s="120">
        <v>0</v>
      </c>
      <c r="V774" s="120">
        <v>0</v>
      </c>
      <c r="W774" s="120">
        <v>0</v>
      </c>
      <c r="X774" s="120">
        <v>0</v>
      </c>
      <c r="Y774" s="120">
        <v>0</v>
      </c>
      <c r="Z774" s="120">
        <v>0</v>
      </c>
      <c r="AA774" s="120">
        <v>0</v>
      </c>
      <c r="AB774" s="120">
        <v>0</v>
      </c>
      <c r="AC774" s="103">
        <f>ROUND(N774*2.14%,2)</f>
        <v>56877.49</v>
      </c>
      <c r="AD774" s="103">
        <v>150000</v>
      </c>
      <c r="AE774" s="120">
        <v>0</v>
      </c>
      <c r="AF774" s="93">
        <v>2025</v>
      </c>
      <c r="AG774" s="93">
        <v>2025</v>
      </c>
      <c r="AH774" s="93">
        <v>2025</v>
      </c>
      <c r="AI774" s="107"/>
      <c r="AJ774" s="107"/>
      <c r="AK774" s="107"/>
      <c r="AL774" s="107"/>
      <c r="AM774" s="108" t="s">
        <v>16965</v>
      </c>
      <c r="AN774" s="108" t="s">
        <v>16956</v>
      </c>
      <c r="AO774" s="108">
        <v>0</v>
      </c>
      <c r="AP774" s="108" t="s">
        <v>16954</v>
      </c>
      <c r="AQ774" s="108" t="s">
        <v>16969</v>
      </c>
      <c r="AR774" s="108" t="s">
        <v>16964</v>
      </c>
      <c r="AS774" s="108"/>
      <c r="AT774" s="108"/>
      <c r="AU774" s="108"/>
      <c r="AV774" s="108"/>
      <c r="AW774" s="108" t="s">
        <v>665</v>
      </c>
      <c r="AX774" s="109">
        <v>363.6</v>
      </c>
      <c r="AY774" s="109">
        <v>340</v>
      </c>
      <c r="AZ774" s="108" t="s">
        <v>2968</v>
      </c>
      <c r="BA774" s="108" t="s">
        <v>17015</v>
      </c>
      <c r="BB774" s="110"/>
      <c r="BC774" s="111">
        <f t="shared" si="296"/>
        <v>0</v>
      </c>
      <c r="BJ774" s="79" t="str">
        <f>VLOOKUP(C774,BM:BO,3,FALSE)</f>
        <v>267.800</v>
      </c>
      <c r="BM774" s="79" t="s">
        <v>3341</v>
      </c>
      <c r="BN774" s="79" t="s">
        <v>3009</v>
      </c>
      <c r="BO774" s="79" t="s">
        <v>1435</v>
      </c>
      <c r="BU774" s="79" t="s">
        <v>3341</v>
      </c>
      <c r="BV774" s="79" t="s">
        <v>3009</v>
      </c>
      <c r="BW774" s="79" t="s">
        <v>1435</v>
      </c>
      <c r="CH774" s="105">
        <f t="shared" si="282"/>
        <v>2.3283064365386963E-10</v>
      </c>
    </row>
    <row r="775" spans="1:86" x14ac:dyDescent="0.3">
      <c r="A775" s="79">
        <v>1</v>
      </c>
      <c r="B775" s="112">
        <f>SUBTOTAL(9,$A$635:A775)</f>
        <v>112</v>
      </c>
      <c r="C775" s="118" t="s">
        <v>256</v>
      </c>
      <c r="D775" s="103">
        <f t="shared" si="303"/>
        <v>2553799.36</v>
      </c>
      <c r="E775" s="120">
        <v>0</v>
      </c>
      <c r="F775" s="120">
        <v>0</v>
      </c>
      <c r="G775" s="120">
        <v>0</v>
      </c>
      <c r="H775" s="120">
        <v>0</v>
      </c>
      <c r="I775" s="120">
        <v>0</v>
      </c>
      <c r="J775" s="120">
        <v>0</v>
      </c>
      <c r="K775" s="128">
        <v>0</v>
      </c>
      <c r="L775" s="120">
        <v>0</v>
      </c>
      <c r="M775" s="103">
        <v>303.10000000000002</v>
      </c>
      <c r="N775" s="103">
        <v>2353435.83</v>
      </c>
      <c r="O775" s="120">
        <v>0</v>
      </c>
      <c r="P775" s="120">
        <v>0</v>
      </c>
      <c r="Q775" s="120">
        <v>0</v>
      </c>
      <c r="R775" s="120">
        <v>0</v>
      </c>
      <c r="S775" s="120">
        <v>0</v>
      </c>
      <c r="T775" s="120">
        <v>0</v>
      </c>
      <c r="U775" s="120">
        <v>0</v>
      </c>
      <c r="V775" s="120">
        <v>0</v>
      </c>
      <c r="W775" s="120">
        <v>0</v>
      </c>
      <c r="X775" s="120">
        <v>0</v>
      </c>
      <c r="Y775" s="120">
        <v>0</v>
      </c>
      <c r="Z775" s="120">
        <v>0</v>
      </c>
      <c r="AA775" s="120">
        <v>0</v>
      </c>
      <c r="AB775" s="120">
        <v>0</v>
      </c>
      <c r="AC775" s="103">
        <f>ROUND(N775*2.14%,2)</f>
        <v>50363.53</v>
      </c>
      <c r="AD775" s="103">
        <v>150000</v>
      </c>
      <c r="AE775" s="120">
        <v>0</v>
      </c>
      <c r="AF775" s="93">
        <v>2025</v>
      </c>
      <c r="AG775" s="93">
        <v>2025</v>
      </c>
      <c r="AH775" s="93">
        <v>2025</v>
      </c>
      <c r="AI775" s="107"/>
      <c r="AJ775" s="107"/>
      <c r="AK775" s="107"/>
      <c r="AL775" s="107"/>
      <c r="AM775" s="108" t="s">
        <v>16972</v>
      </c>
      <c r="AN775" s="108" t="s">
        <v>16962</v>
      </c>
      <c r="AO775" s="108">
        <v>0</v>
      </c>
      <c r="AP775" s="108" t="s">
        <v>16967</v>
      </c>
      <c r="AQ775" s="108" t="s">
        <v>16967</v>
      </c>
      <c r="AR775" s="108" t="s">
        <v>16960</v>
      </c>
      <c r="AS775" s="108"/>
      <c r="AT775" s="108"/>
      <c r="AU775" s="108"/>
      <c r="AV775" s="108"/>
      <c r="AW775" s="108" t="s">
        <v>659</v>
      </c>
      <c r="AX775" s="109">
        <v>908.5</v>
      </c>
      <c r="AY775" s="109">
        <v>303.11</v>
      </c>
      <c r="AZ775" s="108" t="s">
        <v>2968</v>
      </c>
      <c r="BA775" s="108" t="s">
        <v>17015</v>
      </c>
      <c r="BB775" s="110"/>
      <c r="BC775" s="111">
        <f t="shared" si="296"/>
        <v>9.9999999999909051E-3</v>
      </c>
      <c r="BJ775" s="79" t="str">
        <f>VLOOKUP(C775,BM:BO,3,FALSE)</f>
        <v>322.190</v>
      </c>
      <c r="BM775" s="79" t="s">
        <v>3342</v>
      </c>
      <c r="BN775" s="79" t="s">
        <v>1344</v>
      </c>
      <c r="BO775" s="79" t="s">
        <v>3343</v>
      </c>
      <c r="BU775" s="79" t="s">
        <v>3342</v>
      </c>
      <c r="BV775" s="79" t="s">
        <v>1344</v>
      </c>
      <c r="BW775" s="79" t="s">
        <v>3343</v>
      </c>
      <c r="CH775" s="105">
        <f t="shared" si="282"/>
        <v>-2.0372681319713593E-10</v>
      </c>
    </row>
    <row r="776" spans="1:86" x14ac:dyDescent="0.3">
      <c r="B776" s="106" t="s">
        <v>235</v>
      </c>
      <c r="C776" s="106"/>
      <c r="D776" s="102">
        <f>D777</f>
        <v>12520415.859999999</v>
      </c>
      <c r="E776" s="103">
        <f t="shared" ref="E776:AE776" si="304">E777</f>
        <v>0</v>
      </c>
      <c r="F776" s="103">
        <f t="shared" si="304"/>
        <v>0</v>
      </c>
      <c r="G776" s="103">
        <f t="shared" si="304"/>
        <v>0</v>
      </c>
      <c r="H776" s="103">
        <f t="shared" si="304"/>
        <v>0</v>
      </c>
      <c r="I776" s="103">
        <f t="shared" si="304"/>
        <v>0</v>
      </c>
      <c r="J776" s="103">
        <f t="shared" si="304"/>
        <v>0</v>
      </c>
      <c r="K776" s="104">
        <f t="shared" si="304"/>
        <v>0</v>
      </c>
      <c r="L776" s="103">
        <f t="shared" si="304"/>
        <v>0</v>
      </c>
      <c r="M776" s="103">
        <f t="shared" si="304"/>
        <v>1404.1</v>
      </c>
      <c r="N776" s="103">
        <f t="shared" si="304"/>
        <v>12062283</v>
      </c>
      <c r="O776" s="103">
        <f t="shared" si="304"/>
        <v>0</v>
      </c>
      <c r="P776" s="103">
        <f t="shared" si="304"/>
        <v>0</v>
      </c>
      <c r="Q776" s="103">
        <f t="shared" si="304"/>
        <v>0</v>
      </c>
      <c r="R776" s="103">
        <f t="shared" si="304"/>
        <v>0</v>
      </c>
      <c r="S776" s="103">
        <f t="shared" si="304"/>
        <v>0</v>
      </c>
      <c r="T776" s="103">
        <f t="shared" si="304"/>
        <v>0</v>
      </c>
      <c r="U776" s="103">
        <f t="shared" si="304"/>
        <v>0</v>
      </c>
      <c r="V776" s="103">
        <f t="shared" si="304"/>
        <v>0</v>
      </c>
      <c r="W776" s="103">
        <f t="shared" si="304"/>
        <v>0</v>
      </c>
      <c r="X776" s="103">
        <f t="shared" si="304"/>
        <v>0</v>
      </c>
      <c r="Y776" s="103">
        <f t="shared" si="304"/>
        <v>0</v>
      </c>
      <c r="Z776" s="103">
        <f t="shared" si="304"/>
        <v>0</v>
      </c>
      <c r="AA776" s="103">
        <f t="shared" si="304"/>
        <v>0</v>
      </c>
      <c r="AB776" s="103">
        <f t="shared" si="304"/>
        <v>0</v>
      </c>
      <c r="AC776" s="103">
        <f t="shared" si="304"/>
        <v>258132.86</v>
      </c>
      <c r="AD776" s="103">
        <f t="shared" si="304"/>
        <v>200000</v>
      </c>
      <c r="AE776" s="103">
        <f t="shared" si="304"/>
        <v>0</v>
      </c>
      <c r="AF776" s="93" t="s">
        <v>17029</v>
      </c>
      <c r="AG776" s="93" t="s">
        <v>17029</v>
      </c>
      <c r="AH776" s="93" t="s">
        <v>17029</v>
      </c>
      <c r="AI776" s="107"/>
      <c r="AJ776" s="107"/>
      <c r="AK776" s="107"/>
      <c r="AL776" s="107"/>
      <c r="AM776" s="108"/>
      <c r="AN776" s="108"/>
      <c r="AO776" s="108"/>
      <c r="AP776" s="108"/>
      <c r="AQ776" s="108"/>
      <c r="AR776" s="108"/>
      <c r="AS776" s="108"/>
      <c r="AT776" s="108"/>
      <c r="AU776" s="108"/>
      <c r="AV776" s="108"/>
      <c r="AW776" s="108"/>
      <c r="AX776" s="109"/>
      <c r="AY776" s="109"/>
      <c r="AZ776" s="108"/>
      <c r="BA776" s="108"/>
      <c r="BB776" s="110"/>
      <c r="BC776" s="111">
        <f t="shared" si="296"/>
        <v>-1404.1</v>
      </c>
      <c r="BJ776" s="79" t="e">
        <f>VLOOKUP(C776,BM:BO,3,FALSE)</f>
        <v>#N/A</v>
      </c>
      <c r="BM776" s="79" t="s">
        <v>3344</v>
      </c>
      <c r="BN776" s="79" t="s">
        <v>2985</v>
      </c>
      <c r="BO776" s="79" t="s">
        <v>2985</v>
      </c>
      <c r="BU776" s="79" t="s">
        <v>3344</v>
      </c>
      <c r="BV776" s="79" t="s">
        <v>2985</v>
      </c>
      <c r="BW776" s="79" t="s">
        <v>2985</v>
      </c>
      <c r="CH776" s="105">
        <f t="shared" si="282"/>
        <v>-5.8207660913467407E-10</v>
      </c>
    </row>
    <row r="777" spans="1:86" x14ac:dyDescent="0.3">
      <c r="A777" s="79">
        <v>1</v>
      </c>
      <c r="B777" s="112">
        <f>SUBTOTAL(9,$A$635:A777)</f>
        <v>113</v>
      </c>
      <c r="C777" s="118" t="s">
        <v>248</v>
      </c>
      <c r="D777" s="103">
        <f>E777+F777+G777+H777+I777+J777+L777+N777+P777+R777+T777+U777+V777+W777+X777+Y777+Z777+AA777+AB777+AC777+AD777+AE777</f>
        <v>12520415.859999999</v>
      </c>
      <c r="E777" s="120">
        <v>0</v>
      </c>
      <c r="F777" s="120">
        <v>0</v>
      </c>
      <c r="G777" s="120">
        <v>0</v>
      </c>
      <c r="H777" s="120">
        <v>0</v>
      </c>
      <c r="I777" s="120">
        <v>0</v>
      </c>
      <c r="J777" s="120">
        <v>0</v>
      </c>
      <c r="K777" s="128">
        <v>0</v>
      </c>
      <c r="L777" s="120">
        <v>0</v>
      </c>
      <c r="M777" s="103">
        <v>1404.1</v>
      </c>
      <c r="N777" s="103">
        <v>12062283</v>
      </c>
      <c r="O777" s="120">
        <v>0</v>
      </c>
      <c r="P777" s="120">
        <v>0</v>
      </c>
      <c r="Q777" s="120">
        <v>0</v>
      </c>
      <c r="R777" s="120">
        <v>0</v>
      </c>
      <c r="S777" s="120">
        <v>0</v>
      </c>
      <c r="T777" s="120">
        <v>0</v>
      </c>
      <c r="U777" s="120">
        <v>0</v>
      </c>
      <c r="V777" s="120">
        <v>0</v>
      </c>
      <c r="W777" s="120">
        <v>0</v>
      </c>
      <c r="X777" s="120">
        <v>0</v>
      </c>
      <c r="Y777" s="120">
        <v>0</v>
      </c>
      <c r="Z777" s="120">
        <v>0</v>
      </c>
      <c r="AA777" s="120">
        <v>0</v>
      </c>
      <c r="AB777" s="120">
        <v>0</v>
      </c>
      <c r="AC777" s="103">
        <f>ROUND(N777*2.14%,2)</f>
        <v>258132.86</v>
      </c>
      <c r="AD777" s="120">
        <v>200000</v>
      </c>
      <c r="AE777" s="120">
        <v>0</v>
      </c>
      <c r="AF777" s="93">
        <v>2025</v>
      </c>
      <c r="AG777" s="93">
        <v>2025</v>
      </c>
      <c r="AH777" s="93">
        <v>2025</v>
      </c>
      <c r="AI777" s="107"/>
      <c r="AJ777" s="107"/>
      <c r="AK777" s="107"/>
      <c r="AL777" s="107"/>
      <c r="AM777" s="108" t="s">
        <v>16957</v>
      </c>
      <c r="AN777" s="108">
        <v>2019</v>
      </c>
      <c r="AO777" s="108">
        <v>0</v>
      </c>
      <c r="AP777" s="108" t="s">
        <v>16971</v>
      </c>
      <c r="AQ777" s="108" t="s">
        <v>16959</v>
      </c>
      <c r="AR777" s="108" t="s">
        <v>16960</v>
      </c>
      <c r="AS777" s="108"/>
      <c r="AT777" s="108" t="s">
        <v>16978</v>
      </c>
      <c r="AU777" s="116">
        <v>874041.63</v>
      </c>
      <c r="AV777" s="116">
        <v>2328223.9900000002</v>
      </c>
      <c r="AW777" s="108" t="s">
        <v>805</v>
      </c>
      <c r="AX777" s="109">
        <v>4279.1000000000004</v>
      </c>
      <c r="AY777" s="109">
        <v>1440</v>
      </c>
      <c r="AZ777" s="108" t="s">
        <v>2993</v>
      </c>
      <c r="BA777" s="108" t="s">
        <v>17017</v>
      </c>
      <c r="BB777" s="110"/>
      <c r="BC777" s="111">
        <f t="shared" si="296"/>
        <v>35.900000000000091</v>
      </c>
      <c r="BJ777" s="79" t="str">
        <f>VLOOKUP(C777,BM:BO,3,FALSE)</f>
        <v>1404.000</v>
      </c>
      <c r="BM777" s="79" t="s">
        <v>652</v>
      </c>
      <c r="BN777" s="79" t="s">
        <v>625</v>
      </c>
      <c r="BO777" s="79" t="s">
        <v>3345</v>
      </c>
      <c r="BU777" s="79" t="s">
        <v>652</v>
      </c>
      <c r="BV777" s="79" t="s">
        <v>625</v>
      </c>
      <c r="BW777" s="79" t="s">
        <v>3345</v>
      </c>
      <c r="CH777" s="105">
        <f t="shared" si="282"/>
        <v>-5.8207660913467407E-10</v>
      </c>
    </row>
    <row r="778" spans="1:86" x14ac:dyDescent="0.3">
      <c r="B778" s="106" t="s">
        <v>249</v>
      </c>
      <c r="C778" s="106"/>
      <c r="D778" s="102">
        <f>D779</f>
        <v>4975316.8000000007</v>
      </c>
      <c r="E778" s="103">
        <f t="shared" ref="E778:AE778" si="305">E779</f>
        <v>0</v>
      </c>
      <c r="F778" s="103">
        <f t="shared" si="305"/>
        <v>0</v>
      </c>
      <c r="G778" s="103">
        <f t="shared" si="305"/>
        <v>0</v>
      </c>
      <c r="H778" s="103">
        <f t="shared" si="305"/>
        <v>0</v>
      </c>
      <c r="I778" s="103">
        <f t="shared" si="305"/>
        <v>0</v>
      </c>
      <c r="J778" s="103">
        <f t="shared" si="305"/>
        <v>0</v>
      </c>
      <c r="K778" s="104">
        <f t="shared" si="305"/>
        <v>0</v>
      </c>
      <c r="L778" s="103">
        <f t="shared" si="305"/>
        <v>0</v>
      </c>
      <c r="M778" s="103">
        <f t="shared" si="305"/>
        <v>590.5</v>
      </c>
      <c r="N778" s="103">
        <f t="shared" si="305"/>
        <v>4694847.07</v>
      </c>
      <c r="O778" s="103">
        <f t="shared" si="305"/>
        <v>0</v>
      </c>
      <c r="P778" s="103">
        <f t="shared" si="305"/>
        <v>0</v>
      </c>
      <c r="Q778" s="103">
        <f t="shared" si="305"/>
        <v>0</v>
      </c>
      <c r="R778" s="103">
        <f t="shared" si="305"/>
        <v>0</v>
      </c>
      <c r="S778" s="103">
        <f t="shared" si="305"/>
        <v>0</v>
      </c>
      <c r="T778" s="103">
        <f t="shared" si="305"/>
        <v>0</v>
      </c>
      <c r="U778" s="103">
        <f t="shared" si="305"/>
        <v>0</v>
      </c>
      <c r="V778" s="103">
        <f t="shared" si="305"/>
        <v>0</v>
      </c>
      <c r="W778" s="103">
        <f t="shared" si="305"/>
        <v>0</v>
      </c>
      <c r="X778" s="103">
        <f t="shared" si="305"/>
        <v>0</v>
      </c>
      <c r="Y778" s="103">
        <f t="shared" si="305"/>
        <v>0</v>
      </c>
      <c r="Z778" s="103">
        <f t="shared" si="305"/>
        <v>0</v>
      </c>
      <c r="AA778" s="103">
        <f t="shared" si="305"/>
        <v>0</v>
      </c>
      <c r="AB778" s="103">
        <f t="shared" si="305"/>
        <v>0</v>
      </c>
      <c r="AC778" s="103">
        <f t="shared" si="305"/>
        <v>100469.73</v>
      </c>
      <c r="AD778" s="103">
        <f t="shared" si="305"/>
        <v>180000</v>
      </c>
      <c r="AE778" s="103">
        <f t="shared" si="305"/>
        <v>0</v>
      </c>
      <c r="AF778" s="93" t="s">
        <v>17029</v>
      </c>
      <c r="AG778" s="93" t="s">
        <v>17029</v>
      </c>
      <c r="AH778" s="93" t="s">
        <v>17029</v>
      </c>
      <c r="AI778" s="107"/>
      <c r="AJ778" s="107"/>
      <c r="AK778" s="107"/>
      <c r="AL778" s="107"/>
      <c r="AM778" s="108"/>
      <c r="AN778" s="108"/>
      <c r="AO778" s="108"/>
      <c r="AP778" s="108"/>
      <c r="AQ778" s="108"/>
      <c r="AR778" s="108"/>
      <c r="AS778" s="108"/>
      <c r="AT778" s="108"/>
      <c r="AU778" s="108"/>
      <c r="AV778" s="108"/>
      <c r="AW778" s="108"/>
      <c r="AX778" s="109"/>
      <c r="AY778" s="109"/>
      <c r="AZ778" s="108"/>
      <c r="BA778" s="108"/>
      <c r="BB778" s="110"/>
      <c r="BC778" s="111">
        <f t="shared" si="296"/>
        <v>-590.5</v>
      </c>
      <c r="BJ778" s="79" t="e">
        <f>VLOOKUP(C778,BM:BO,3,FALSE)</f>
        <v>#N/A</v>
      </c>
      <c r="BM778" s="79" t="s">
        <v>3346</v>
      </c>
      <c r="BN778" s="79" t="s">
        <v>3101</v>
      </c>
      <c r="BO778" s="79" t="s">
        <v>3347</v>
      </c>
      <c r="BU778" s="79" t="s">
        <v>3346</v>
      </c>
      <c r="BV778" s="79" t="s">
        <v>3101</v>
      </c>
      <c r="BW778" s="79" t="s">
        <v>3347</v>
      </c>
      <c r="CH778" s="105">
        <f t="shared" si="282"/>
        <v>4.6566128730773926E-10</v>
      </c>
    </row>
    <row r="779" spans="1:86" x14ac:dyDescent="0.3">
      <c r="A779" s="79">
        <v>1</v>
      </c>
      <c r="B779" s="112">
        <f>SUBTOTAL(9,$A$635:A779)</f>
        <v>114</v>
      </c>
      <c r="C779" s="118" t="s">
        <v>250</v>
      </c>
      <c r="D779" s="103">
        <f>E779+F779+G779+H779+I779+J779+L779+N779+P779+R779+T779+U779+V779+W779+X779+Y779+Z779+AA779+AB779+AC779+AD779+AE779</f>
        <v>4975316.8000000007</v>
      </c>
      <c r="E779" s="120">
        <v>0</v>
      </c>
      <c r="F779" s="120">
        <v>0</v>
      </c>
      <c r="G779" s="120">
        <v>0</v>
      </c>
      <c r="H779" s="120">
        <v>0</v>
      </c>
      <c r="I779" s="120">
        <v>0</v>
      </c>
      <c r="J779" s="120">
        <v>0</v>
      </c>
      <c r="K779" s="128">
        <v>0</v>
      </c>
      <c r="L779" s="120">
        <v>0</v>
      </c>
      <c r="M779" s="103">
        <v>590.5</v>
      </c>
      <c r="N779" s="103">
        <v>4694847.07</v>
      </c>
      <c r="O779" s="120">
        <v>0</v>
      </c>
      <c r="P779" s="120">
        <v>0</v>
      </c>
      <c r="Q779" s="120">
        <v>0</v>
      </c>
      <c r="R779" s="120">
        <v>0</v>
      </c>
      <c r="S779" s="120">
        <v>0</v>
      </c>
      <c r="T779" s="120">
        <v>0</v>
      </c>
      <c r="U779" s="120">
        <v>0</v>
      </c>
      <c r="V779" s="120">
        <v>0</v>
      </c>
      <c r="W779" s="120">
        <v>0</v>
      </c>
      <c r="X779" s="120">
        <v>0</v>
      </c>
      <c r="Y779" s="120">
        <v>0</v>
      </c>
      <c r="Z779" s="120">
        <v>0</v>
      </c>
      <c r="AA779" s="120">
        <v>0</v>
      </c>
      <c r="AB779" s="120">
        <v>0</v>
      </c>
      <c r="AC779" s="103">
        <f>ROUND(N779*2.14%,2)</f>
        <v>100469.73</v>
      </c>
      <c r="AD779" s="103">
        <v>180000</v>
      </c>
      <c r="AE779" s="120">
        <v>0</v>
      </c>
      <c r="AF779" s="93">
        <v>2025</v>
      </c>
      <c r="AG779" s="93">
        <v>2025</v>
      </c>
      <c r="AH779" s="93">
        <v>2025</v>
      </c>
      <c r="AI779" s="107"/>
      <c r="AJ779" s="107"/>
      <c r="AK779" s="107"/>
      <c r="AL779" s="107"/>
      <c r="AM779" s="108" t="s">
        <v>16957</v>
      </c>
      <c r="AN779" s="108" t="s">
        <v>16954</v>
      </c>
      <c r="AO779" s="108">
        <v>0</v>
      </c>
      <c r="AP779" s="108" t="s">
        <v>16955</v>
      </c>
      <c r="AQ779" s="108" t="s">
        <v>16974</v>
      </c>
      <c r="AR779" s="108">
        <v>0</v>
      </c>
      <c r="AS779" s="108"/>
      <c r="AT779" s="108"/>
      <c r="AU779" s="108"/>
      <c r="AV779" s="108"/>
      <c r="AW779" s="108" t="s">
        <v>854</v>
      </c>
      <c r="AX779" s="109">
        <v>747.4</v>
      </c>
      <c r="AY779" s="109">
        <v>585.20000000000005</v>
      </c>
      <c r="AZ779" s="108" t="s">
        <v>2968</v>
      </c>
      <c r="BA779" s="108" t="s">
        <v>17015</v>
      </c>
      <c r="BB779" s="110"/>
      <c r="BC779" s="111">
        <f t="shared" si="296"/>
        <v>-5.2999999999999545</v>
      </c>
      <c r="BJ779" s="79" t="str">
        <f>VLOOKUP(C779,BM:BO,3,FALSE)</f>
        <v>532.100</v>
      </c>
      <c r="BM779" s="79" t="s">
        <v>653</v>
      </c>
      <c r="BN779" s="79" t="s">
        <v>657</v>
      </c>
      <c r="BO779" s="79" t="s">
        <v>3348</v>
      </c>
      <c r="BU779" s="79" t="s">
        <v>653</v>
      </c>
      <c r="BV779" s="79" t="s">
        <v>657</v>
      </c>
      <c r="BW779" s="79" t="s">
        <v>3348</v>
      </c>
      <c r="CH779" s="105">
        <f t="shared" si="282"/>
        <v>4.6566128730773926E-10</v>
      </c>
    </row>
    <row r="780" spans="1:86" x14ac:dyDescent="0.3">
      <c r="B780" s="106" t="s">
        <v>367</v>
      </c>
      <c r="C780" s="106"/>
      <c r="D780" s="102">
        <f>D781</f>
        <v>6736263.6000000006</v>
      </c>
      <c r="E780" s="103">
        <f t="shared" ref="E780:AE780" si="306">E781</f>
        <v>0</v>
      </c>
      <c r="F780" s="103">
        <f t="shared" si="306"/>
        <v>0</v>
      </c>
      <c r="G780" s="103">
        <f t="shared" si="306"/>
        <v>0</v>
      </c>
      <c r="H780" s="103">
        <f t="shared" si="306"/>
        <v>0</v>
      </c>
      <c r="I780" s="103">
        <f t="shared" si="306"/>
        <v>0</v>
      </c>
      <c r="J780" s="103">
        <f t="shared" si="306"/>
        <v>0</v>
      </c>
      <c r="K780" s="104">
        <f t="shared" si="306"/>
        <v>0</v>
      </c>
      <c r="L780" s="103">
        <f t="shared" si="306"/>
        <v>0</v>
      </c>
      <c r="M780" s="103">
        <f t="shared" si="306"/>
        <v>726</v>
      </c>
      <c r="N780" s="103">
        <f t="shared" si="306"/>
        <v>6418899.1600000001</v>
      </c>
      <c r="O780" s="103">
        <f t="shared" si="306"/>
        <v>0</v>
      </c>
      <c r="P780" s="103">
        <f t="shared" si="306"/>
        <v>0</v>
      </c>
      <c r="Q780" s="103">
        <f t="shared" si="306"/>
        <v>0</v>
      </c>
      <c r="R780" s="103">
        <f t="shared" si="306"/>
        <v>0</v>
      </c>
      <c r="S780" s="103">
        <f t="shared" si="306"/>
        <v>0</v>
      </c>
      <c r="T780" s="103">
        <f t="shared" si="306"/>
        <v>0</v>
      </c>
      <c r="U780" s="103">
        <f t="shared" si="306"/>
        <v>0</v>
      </c>
      <c r="V780" s="103">
        <f t="shared" si="306"/>
        <v>0</v>
      </c>
      <c r="W780" s="103">
        <f t="shared" si="306"/>
        <v>0</v>
      </c>
      <c r="X780" s="103">
        <f t="shared" si="306"/>
        <v>0</v>
      </c>
      <c r="Y780" s="103">
        <f t="shared" si="306"/>
        <v>0</v>
      </c>
      <c r="Z780" s="103">
        <f t="shared" si="306"/>
        <v>0</v>
      </c>
      <c r="AA780" s="103">
        <f t="shared" si="306"/>
        <v>0</v>
      </c>
      <c r="AB780" s="103">
        <f t="shared" si="306"/>
        <v>0</v>
      </c>
      <c r="AC780" s="103">
        <f t="shared" si="306"/>
        <v>137364.44</v>
      </c>
      <c r="AD780" s="103">
        <f t="shared" si="306"/>
        <v>180000</v>
      </c>
      <c r="AE780" s="103">
        <f t="shared" si="306"/>
        <v>0</v>
      </c>
      <c r="AF780" s="93" t="s">
        <v>17029</v>
      </c>
      <c r="AG780" s="93" t="s">
        <v>17029</v>
      </c>
      <c r="AH780" s="93" t="s">
        <v>17029</v>
      </c>
      <c r="AI780" s="107"/>
      <c r="AJ780" s="107"/>
      <c r="AK780" s="107"/>
      <c r="AL780" s="107"/>
      <c r="AM780" s="108"/>
      <c r="AN780" s="108"/>
      <c r="AO780" s="108"/>
      <c r="AP780" s="108"/>
      <c r="AQ780" s="108"/>
      <c r="AR780" s="108"/>
      <c r="AS780" s="108"/>
      <c r="AT780" s="108"/>
      <c r="AU780" s="108"/>
      <c r="AV780" s="108"/>
      <c r="AW780" s="108"/>
      <c r="AX780" s="109"/>
      <c r="AY780" s="109"/>
      <c r="AZ780" s="108"/>
      <c r="BA780" s="108"/>
      <c r="BB780" s="110"/>
      <c r="BC780" s="111">
        <f t="shared" si="296"/>
        <v>-726</v>
      </c>
      <c r="BJ780" s="79" t="e">
        <f>VLOOKUP(C780,BM:BO,3,FALSE)</f>
        <v>#N/A</v>
      </c>
      <c r="BM780" s="79" t="s">
        <v>3542</v>
      </c>
      <c r="BN780" s="79" t="s">
        <v>16992</v>
      </c>
      <c r="BO780" s="79" t="s">
        <v>3543</v>
      </c>
      <c r="BU780" s="79" t="s">
        <v>3542</v>
      </c>
      <c r="BV780" s="79" t="s">
        <v>16992</v>
      </c>
      <c r="BW780" s="79" t="s">
        <v>3543</v>
      </c>
      <c r="CH780" s="105">
        <f t="shared" si="282"/>
        <v>4.0745362639427185E-10</v>
      </c>
    </row>
    <row r="781" spans="1:86" x14ac:dyDescent="0.3">
      <c r="A781" s="79">
        <v>1</v>
      </c>
      <c r="B781" s="112">
        <f>SUBTOTAL(9,$A$635:A781)</f>
        <v>115</v>
      </c>
      <c r="C781" s="118" t="s">
        <v>368</v>
      </c>
      <c r="D781" s="103">
        <f>E781+F781+G781+H781+I781+J781+L781+N781+P781+R781+T781+U781+V781+W781+X781+Y781+Z781+AA781+AB781+AC781+AD781+AE781</f>
        <v>6736263.6000000006</v>
      </c>
      <c r="E781" s="120">
        <v>0</v>
      </c>
      <c r="F781" s="120">
        <v>0</v>
      </c>
      <c r="G781" s="120">
        <v>0</v>
      </c>
      <c r="H781" s="120">
        <v>0</v>
      </c>
      <c r="I781" s="120">
        <v>0</v>
      </c>
      <c r="J781" s="120">
        <v>0</v>
      </c>
      <c r="K781" s="128">
        <v>0</v>
      </c>
      <c r="L781" s="120">
        <v>0</v>
      </c>
      <c r="M781" s="103">
        <v>726</v>
      </c>
      <c r="N781" s="103">
        <v>6418899.1600000001</v>
      </c>
      <c r="O781" s="120">
        <v>0</v>
      </c>
      <c r="P781" s="120">
        <v>0</v>
      </c>
      <c r="Q781" s="120">
        <v>0</v>
      </c>
      <c r="R781" s="120">
        <v>0</v>
      </c>
      <c r="S781" s="120">
        <v>0</v>
      </c>
      <c r="T781" s="120">
        <v>0</v>
      </c>
      <c r="U781" s="120">
        <v>0</v>
      </c>
      <c r="V781" s="120">
        <v>0</v>
      </c>
      <c r="W781" s="120">
        <v>0</v>
      </c>
      <c r="X781" s="120">
        <v>0</v>
      </c>
      <c r="Y781" s="120">
        <v>0</v>
      </c>
      <c r="Z781" s="120">
        <v>0</v>
      </c>
      <c r="AA781" s="120">
        <v>0</v>
      </c>
      <c r="AB781" s="120">
        <v>0</v>
      </c>
      <c r="AC781" s="103">
        <f>ROUND(N781*2.14%,2)</f>
        <v>137364.44</v>
      </c>
      <c r="AD781" s="103">
        <v>180000</v>
      </c>
      <c r="AE781" s="120">
        <v>0</v>
      </c>
      <c r="AF781" s="93">
        <v>2025</v>
      </c>
      <c r="AG781" s="93">
        <v>2025</v>
      </c>
      <c r="AH781" s="93">
        <v>2025</v>
      </c>
      <c r="AI781" s="107"/>
      <c r="AJ781" s="107"/>
      <c r="AK781" s="107"/>
      <c r="AL781" s="107"/>
      <c r="AM781" s="108" t="s">
        <v>16956</v>
      </c>
      <c r="AN781" s="108" t="s">
        <v>16957</v>
      </c>
      <c r="AO781" s="108">
        <v>0</v>
      </c>
      <c r="AP781" s="108" t="s">
        <v>16968</v>
      </c>
      <c r="AQ781" s="108" t="s">
        <v>16964</v>
      </c>
      <c r="AR781" s="108">
        <v>0</v>
      </c>
      <c r="AS781" s="108"/>
      <c r="AT781" s="108"/>
      <c r="AU781" s="108"/>
      <c r="AV781" s="108"/>
      <c r="AW781" s="108" t="s">
        <v>789</v>
      </c>
      <c r="AX781" s="109">
        <v>941.8</v>
      </c>
      <c r="AY781" s="109">
        <v>726</v>
      </c>
      <c r="AZ781" s="108" t="s">
        <v>2968</v>
      </c>
      <c r="BA781" s="108" t="s">
        <v>17015</v>
      </c>
      <c r="BB781" s="110"/>
      <c r="BC781" s="111">
        <f t="shared" si="296"/>
        <v>0</v>
      </c>
      <c r="BD781" s="79" t="s">
        <v>16949</v>
      </c>
      <c r="BJ781" s="79" t="str">
        <f>VLOOKUP(C781,BM:BO,3,FALSE)</f>
        <v>733.600</v>
      </c>
      <c r="BM781" s="79" t="s">
        <v>3545</v>
      </c>
      <c r="BN781" s="79" t="s">
        <v>2985</v>
      </c>
      <c r="BO781" s="79" t="s">
        <v>2985</v>
      </c>
      <c r="BU781" s="79" t="s">
        <v>3545</v>
      </c>
      <c r="BV781" s="79" t="s">
        <v>2985</v>
      </c>
      <c r="BW781" s="79" t="s">
        <v>2985</v>
      </c>
      <c r="CH781" s="105">
        <f t="shared" si="282"/>
        <v>4.0745362639427185E-10</v>
      </c>
    </row>
    <row r="782" spans="1:86" x14ac:dyDescent="0.3">
      <c r="B782" s="106" t="s">
        <v>280</v>
      </c>
      <c r="C782" s="106"/>
      <c r="D782" s="102">
        <f>D783</f>
        <v>5982176</v>
      </c>
      <c r="E782" s="103">
        <f t="shared" ref="E782:AE782" si="307">E783</f>
        <v>0</v>
      </c>
      <c r="F782" s="103">
        <f t="shared" si="307"/>
        <v>0</v>
      </c>
      <c r="G782" s="103">
        <f t="shared" si="307"/>
        <v>0</v>
      </c>
      <c r="H782" s="103">
        <f t="shared" si="307"/>
        <v>0</v>
      </c>
      <c r="I782" s="103">
        <f t="shared" si="307"/>
        <v>0</v>
      </c>
      <c r="J782" s="103">
        <f t="shared" si="307"/>
        <v>0</v>
      </c>
      <c r="K782" s="104">
        <f t="shared" si="307"/>
        <v>0</v>
      </c>
      <c r="L782" s="103">
        <f t="shared" si="307"/>
        <v>0</v>
      </c>
      <c r="M782" s="103">
        <f t="shared" si="307"/>
        <v>710</v>
      </c>
      <c r="N782" s="103">
        <f t="shared" si="307"/>
        <v>5680610.9299999997</v>
      </c>
      <c r="O782" s="103">
        <f t="shared" si="307"/>
        <v>0</v>
      </c>
      <c r="P782" s="103">
        <f t="shared" si="307"/>
        <v>0</v>
      </c>
      <c r="Q782" s="103">
        <f t="shared" si="307"/>
        <v>0</v>
      </c>
      <c r="R782" s="103">
        <f t="shared" si="307"/>
        <v>0</v>
      </c>
      <c r="S782" s="103">
        <f t="shared" si="307"/>
        <v>0</v>
      </c>
      <c r="T782" s="103">
        <f t="shared" si="307"/>
        <v>0</v>
      </c>
      <c r="U782" s="103">
        <f t="shared" si="307"/>
        <v>0</v>
      </c>
      <c r="V782" s="103">
        <f t="shared" si="307"/>
        <v>0</v>
      </c>
      <c r="W782" s="103">
        <f t="shared" si="307"/>
        <v>0</v>
      </c>
      <c r="X782" s="103">
        <f t="shared" si="307"/>
        <v>0</v>
      </c>
      <c r="Y782" s="103">
        <f t="shared" si="307"/>
        <v>0</v>
      </c>
      <c r="Z782" s="103">
        <f t="shared" si="307"/>
        <v>0</v>
      </c>
      <c r="AA782" s="103">
        <f t="shared" si="307"/>
        <v>0</v>
      </c>
      <c r="AB782" s="103">
        <f t="shared" si="307"/>
        <v>0</v>
      </c>
      <c r="AC782" s="103">
        <f t="shared" si="307"/>
        <v>121565.07</v>
      </c>
      <c r="AD782" s="103">
        <f t="shared" si="307"/>
        <v>180000</v>
      </c>
      <c r="AE782" s="103">
        <f t="shared" si="307"/>
        <v>0</v>
      </c>
      <c r="AF782" s="93" t="s">
        <v>17029</v>
      </c>
      <c r="AG782" s="93" t="s">
        <v>17029</v>
      </c>
      <c r="AH782" s="93" t="s">
        <v>17029</v>
      </c>
      <c r="AI782" s="107"/>
      <c r="AJ782" s="107"/>
      <c r="AK782" s="107"/>
      <c r="AL782" s="107"/>
      <c r="AM782" s="108"/>
      <c r="AN782" s="108"/>
      <c r="AO782" s="108"/>
      <c r="AP782" s="108"/>
      <c r="AQ782" s="108"/>
      <c r="AR782" s="108"/>
      <c r="AS782" s="108"/>
      <c r="AT782" s="108"/>
      <c r="AU782" s="108"/>
      <c r="AV782" s="108"/>
      <c r="AW782" s="108"/>
      <c r="AX782" s="109"/>
      <c r="AY782" s="109"/>
      <c r="AZ782" s="108"/>
      <c r="BA782" s="108"/>
      <c r="BB782" s="110"/>
      <c r="BC782" s="111">
        <f t="shared" si="296"/>
        <v>-710</v>
      </c>
      <c r="BJ782" s="79" t="e">
        <f>VLOOKUP(C782,BM:BO,3,FALSE)</f>
        <v>#N/A</v>
      </c>
      <c r="BM782" s="79" t="s">
        <v>3395</v>
      </c>
      <c r="BN782" s="79" t="s">
        <v>1344</v>
      </c>
      <c r="BO782" s="79" t="s">
        <v>3397</v>
      </c>
      <c r="BU782" s="79" t="s">
        <v>3395</v>
      </c>
      <c r="BV782" s="79" t="s">
        <v>1344</v>
      </c>
      <c r="BW782" s="79" t="s">
        <v>3397</v>
      </c>
      <c r="CH782" s="105">
        <f t="shared" si="282"/>
        <v>2.9103830456733704E-10</v>
      </c>
    </row>
    <row r="783" spans="1:86" x14ac:dyDescent="0.3">
      <c r="A783" s="79">
        <v>1</v>
      </c>
      <c r="B783" s="112">
        <f>SUBTOTAL(9,$A$635:A783)</f>
        <v>116</v>
      </c>
      <c r="C783" s="118" t="s">
        <v>282</v>
      </c>
      <c r="D783" s="103">
        <f>E783+F783+G783+H783+I783+J783+L783+N783+P783+R783+T783+U783+V783+W783+X783+Y783+Z783+AA783+AB783+AC783+AD783+AE783</f>
        <v>5982176</v>
      </c>
      <c r="E783" s="120">
        <v>0</v>
      </c>
      <c r="F783" s="120">
        <v>0</v>
      </c>
      <c r="G783" s="120">
        <v>0</v>
      </c>
      <c r="H783" s="120">
        <v>0</v>
      </c>
      <c r="I783" s="120">
        <v>0</v>
      </c>
      <c r="J783" s="120">
        <v>0</v>
      </c>
      <c r="K783" s="128">
        <v>0</v>
      </c>
      <c r="L783" s="120">
        <v>0</v>
      </c>
      <c r="M783" s="103">
        <v>710</v>
      </c>
      <c r="N783" s="103">
        <v>5680610.9299999997</v>
      </c>
      <c r="O783" s="120">
        <v>0</v>
      </c>
      <c r="P783" s="120">
        <v>0</v>
      </c>
      <c r="Q783" s="120">
        <v>0</v>
      </c>
      <c r="R783" s="120">
        <v>0</v>
      </c>
      <c r="S783" s="120">
        <v>0</v>
      </c>
      <c r="T783" s="120">
        <v>0</v>
      </c>
      <c r="U783" s="120">
        <v>0</v>
      </c>
      <c r="V783" s="120">
        <v>0</v>
      </c>
      <c r="W783" s="120">
        <v>0</v>
      </c>
      <c r="X783" s="120">
        <v>0</v>
      </c>
      <c r="Y783" s="120">
        <v>0</v>
      </c>
      <c r="Z783" s="120">
        <v>0</v>
      </c>
      <c r="AA783" s="120">
        <v>0</v>
      </c>
      <c r="AB783" s="120">
        <v>0</v>
      </c>
      <c r="AC783" s="103">
        <f>ROUND(N783*2.14%,2)</f>
        <v>121565.07</v>
      </c>
      <c r="AD783" s="103">
        <v>180000</v>
      </c>
      <c r="AE783" s="120">
        <v>0</v>
      </c>
      <c r="AF783" s="93">
        <v>2025</v>
      </c>
      <c r="AG783" s="93">
        <v>2025</v>
      </c>
      <c r="AH783" s="93">
        <v>2025</v>
      </c>
      <c r="AI783" s="107"/>
      <c r="AJ783" s="107"/>
      <c r="AK783" s="107"/>
      <c r="AL783" s="107"/>
      <c r="AM783" s="108" t="s">
        <v>16972</v>
      </c>
      <c r="AN783" s="108">
        <v>2016</v>
      </c>
      <c r="AO783" s="108">
        <v>0</v>
      </c>
      <c r="AP783" s="108" t="s">
        <v>16971</v>
      </c>
      <c r="AQ783" s="108" t="s">
        <v>16974</v>
      </c>
      <c r="AR783" s="108" t="s">
        <v>16967</v>
      </c>
      <c r="AS783" s="108"/>
      <c r="AT783" s="108" t="s">
        <v>16978</v>
      </c>
      <c r="AU783" s="116">
        <v>403305.91</v>
      </c>
      <c r="AV783" s="116">
        <v>358322.07</v>
      </c>
      <c r="AW783" s="108" t="s">
        <v>805</v>
      </c>
      <c r="AX783" s="109">
        <v>773.3</v>
      </c>
      <c r="AY783" s="109">
        <v>662.3</v>
      </c>
      <c r="AZ783" s="108" t="s">
        <v>2968</v>
      </c>
      <c r="BA783" s="108">
        <v>2010</v>
      </c>
      <c r="BB783" s="110"/>
      <c r="BC783" s="111">
        <f t="shared" si="296"/>
        <v>-47.700000000000045</v>
      </c>
      <c r="BJ783" s="79" t="str">
        <f>VLOOKUP(C783,BM:BO,3,FALSE)</f>
        <v>503.130</v>
      </c>
      <c r="BM783" s="79" t="s">
        <v>677</v>
      </c>
      <c r="BN783" s="79" t="s">
        <v>2985</v>
      </c>
      <c r="BO783" s="79" t="s">
        <v>3398</v>
      </c>
      <c r="BU783" s="79" t="s">
        <v>677</v>
      </c>
      <c r="BV783" s="79" t="s">
        <v>2985</v>
      </c>
      <c r="BW783" s="79" t="s">
        <v>3398</v>
      </c>
      <c r="CH783" s="105">
        <f t="shared" si="282"/>
        <v>2.9103830456733704E-10</v>
      </c>
    </row>
    <row r="784" spans="1:86" x14ac:dyDescent="0.3">
      <c r="B784" s="106" t="s">
        <v>259</v>
      </c>
      <c r="C784" s="106"/>
      <c r="D784" s="102">
        <f>D785</f>
        <v>5266000</v>
      </c>
      <c r="E784" s="103">
        <f t="shared" ref="E784:AE784" si="308">E785</f>
        <v>0</v>
      </c>
      <c r="F784" s="103">
        <f t="shared" si="308"/>
        <v>0</v>
      </c>
      <c r="G784" s="103">
        <f t="shared" si="308"/>
        <v>0</v>
      </c>
      <c r="H784" s="103">
        <f t="shared" si="308"/>
        <v>0</v>
      </c>
      <c r="I784" s="103">
        <f t="shared" si="308"/>
        <v>0</v>
      </c>
      <c r="J784" s="103">
        <f t="shared" si="308"/>
        <v>0</v>
      </c>
      <c r="K784" s="104">
        <f t="shared" si="308"/>
        <v>0</v>
      </c>
      <c r="L784" s="103">
        <f t="shared" si="308"/>
        <v>0</v>
      </c>
      <c r="M784" s="103">
        <f t="shared" si="308"/>
        <v>625</v>
      </c>
      <c r="N784" s="103">
        <f t="shared" si="308"/>
        <v>4979439.9800000004</v>
      </c>
      <c r="O784" s="103">
        <f t="shared" si="308"/>
        <v>0</v>
      </c>
      <c r="P784" s="103">
        <f t="shared" si="308"/>
        <v>0</v>
      </c>
      <c r="Q784" s="103">
        <f t="shared" si="308"/>
        <v>0</v>
      </c>
      <c r="R784" s="103">
        <f t="shared" si="308"/>
        <v>0</v>
      </c>
      <c r="S784" s="103">
        <f t="shared" si="308"/>
        <v>0</v>
      </c>
      <c r="T784" s="103">
        <f t="shared" si="308"/>
        <v>0</v>
      </c>
      <c r="U784" s="103">
        <f t="shared" si="308"/>
        <v>0</v>
      </c>
      <c r="V784" s="103">
        <f t="shared" si="308"/>
        <v>0</v>
      </c>
      <c r="W784" s="103">
        <f t="shared" si="308"/>
        <v>0</v>
      </c>
      <c r="X784" s="103">
        <f t="shared" si="308"/>
        <v>0</v>
      </c>
      <c r="Y784" s="103">
        <f t="shared" si="308"/>
        <v>0</v>
      </c>
      <c r="Z784" s="103">
        <f t="shared" si="308"/>
        <v>0</v>
      </c>
      <c r="AA784" s="103">
        <f t="shared" si="308"/>
        <v>0</v>
      </c>
      <c r="AB784" s="103">
        <f t="shared" si="308"/>
        <v>0</v>
      </c>
      <c r="AC784" s="103">
        <f t="shared" si="308"/>
        <v>106560.02</v>
      </c>
      <c r="AD784" s="103">
        <f t="shared" si="308"/>
        <v>180000</v>
      </c>
      <c r="AE784" s="103">
        <f t="shared" si="308"/>
        <v>0</v>
      </c>
      <c r="AF784" s="93" t="s">
        <v>17029</v>
      </c>
      <c r="AG784" s="93" t="s">
        <v>17029</v>
      </c>
      <c r="AH784" s="93" t="s">
        <v>17029</v>
      </c>
      <c r="AI784" s="107"/>
      <c r="AJ784" s="107"/>
      <c r="AK784" s="107"/>
      <c r="AL784" s="107"/>
      <c r="AM784" s="108"/>
      <c r="AN784" s="108"/>
      <c r="AO784" s="108"/>
      <c r="AP784" s="108"/>
      <c r="AQ784" s="108"/>
      <c r="AR784" s="108"/>
      <c r="AS784" s="108"/>
      <c r="AT784" s="108"/>
      <c r="AU784" s="108"/>
      <c r="AV784" s="108"/>
      <c r="AW784" s="108"/>
      <c r="AX784" s="109"/>
      <c r="AY784" s="109"/>
      <c r="AZ784" s="108"/>
      <c r="BA784" s="108"/>
      <c r="BB784" s="110"/>
      <c r="BC784" s="111">
        <f t="shared" si="296"/>
        <v>-625</v>
      </c>
      <c r="BJ784" s="79" t="e">
        <f>VLOOKUP(C784,BM:BO,3,FALSE)</f>
        <v>#N/A</v>
      </c>
      <c r="BM784" s="79" t="s">
        <v>3400</v>
      </c>
      <c r="BN784" s="79" t="s">
        <v>2985</v>
      </c>
      <c r="BO784" s="79" t="s">
        <v>3401</v>
      </c>
      <c r="BU784" s="79" t="s">
        <v>3400</v>
      </c>
      <c r="BV784" s="79" t="s">
        <v>2985</v>
      </c>
      <c r="BW784" s="79" t="s">
        <v>3401</v>
      </c>
      <c r="CH784" s="105">
        <f t="shared" si="282"/>
        <v>-4.6566128730773926E-10</v>
      </c>
    </row>
    <row r="785" spans="1:86" x14ac:dyDescent="0.3">
      <c r="A785" s="79">
        <v>1</v>
      </c>
      <c r="B785" s="112">
        <f>SUBTOTAL(9,$A$635:A785)</f>
        <v>117</v>
      </c>
      <c r="C785" s="118" t="s">
        <v>283</v>
      </c>
      <c r="D785" s="103">
        <f>E785+F785+G785+H785+I785+J785+L785+N785+P785+R785+T785+U785+V785+W785+X785+Y785+Z785+AA785+AB785+AC785+AD785+AE785</f>
        <v>5266000</v>
      </c>
      <c r="E785" s="120">
        <v>0</v>
      </c>
      <c r="F785" s="120">
        <v>0</v>
      </c>
      <c r="G785" s="120">
        <v>0</v>
      </c>
      <c r="H785" s="120">
        <v>0</v>
      </c>
      <c r="I785" s="120">
        <v>0</v>
      </c>
      <c r="J785" s="120">
        <v>0</v>
      </c>
      <c r="K785" s="128">
        <v>0</v>
      </c>
      <c r="L785" s="120">
        <v>0</v>
      </c>
      <c r="M785" s="103">
        <v>625</v>
      </c>
      <c r="N785" s="103">
        <v>4979439.9800000004</v>
      </c>
      <c r="O785" s="120">
        <v>0</v>
      </c>
      <c r="P785" s="120">
        <v>0</v>
      </c>
      <c r="Q785" s="120">
        <v>0</v>
      </c>
      <c r="R785" s="120">
        <v>0</v>
      </c>
      <c r="S785" s="120">
        <v>0</v>
      </c>
      <c r="T785" s="120">
        <v>0</v>
      </c>
      <c r="U785" s="120">
        <v>0</v>
      </c>
      <c r="V785" s="120">
        <v>0</v>
      </c>
      <c r="W785" s="120">
        <v>0</v>
      </c>
      <c r="X785" s="120">
        <v>0</v>
      </c>
      <c r="Y785" s="120">
        <v>0</v>
      </c>
      <c r="Z785" s="120">
        <v>0</v>
      </c>
      <c r="AA785" s="120">
        <v>0</v>
      </c>
      <c r="AB785" s="120">
        <v>0</v>
      </c>
      <c r="AC785" s="103">
        <f>ROUND(N785*2.14%,2)</f>
        <v>106560.02</v>
      </c>
      <c r="AD785" s="103">
        <v>180000</v>
      </c>
      <c r="AE785" s="120">
        <v>0</v>
      </c>
      <c r="AF785" s="93">
        <v>2025</v>
      </c>
      <c r="AG785" s="93">
        <v>2025</v>
      </c>
      <c r="AH785" s="93">
        <v>2025</v>
      </c>
      <c r="AI785" s="107"/>
      <c r="AJ785" s="107"/>
      <c r="AK785" s="107"/>
      <c r="AL785" s="107"/>
      <c r="AM785" s="108" t="s">
        <v>16972</v>
      </c>
      <c r="AN785" s="108">
        <v>2015</v>
      </c>
      <c r="AO785" s="108">
        <v>0</v>
      </c>
      <c r="AP785" s="108">
        <v>2016</v>
      </c>
      <c r="AQ785" s="108" t="s">
        <v>16971</v>
      </c>
      <c r="AR785" s="108">
        <v>0</v>
      </c>
      <c r="AS785" s="108"/>
      <c r="AT785" s="108" t="s">
        <v>16979</v>
      </c>
      <c r="AU785" s="116">
        <f>607070.14+76733.94</f>
        <v>683804.08000000007</v>
      </c>
      <c r="AV785" s="116">
        <v>387841.69999999995</v>
      </c>
      <c r="AW785" s="108" t="s">
        <v>619</v>
      </c>
      <c r="AX785" s="109">
        <v>660</v>
      </c>
      <c r="AY785" s="109">
        <v>520.71</v>
      </c>
      <c r="AZ785" s="108" t="s">
        <v>2968</v>
      </c>
      <c r="BA785" s="108">
        <v>2004</v>
      </c>
      <c r="BB785" s="110"/>
      <c r="BC785" s="111">
        <f t="shared" si="296"/>
        <v>-104.28999999999996</v>
      </c>
      <c r="BJ785" s="79" t="str">
        <f>VLOOKUP(C785,BM:BO,3,FALSE)</f>
        <v>433.920</v>
      </c>
      <c r="BM785" s="79" t="s">
        <v>3403</v>
      </c>
      <c r="BN785" s="79" t="s">
        <v>1344</v>
      </c>
      <c r="BO785" s="79" t="s">
        <v>3404</v>
      </c>
      <c r="BU785" s="79" t="s">
        <v>3403</v>
      </c>
      <c r="BV785" s="79" t="s">
        <v>1344</v>
      </c>
      <c r="BW785" s="79" t="s">
        <v>3404</v>
      </c>
      <c r="CH785" s="105">
        <f t="shared" si="282"/>
        <v>-4.6566128730773926E-10</v>
      </c>
    </row>
    <row r="786" spans="1:86" x14ac:dyDescent="0.3">
      <c r="B786" s="106" t="s">
        <v>261</v>
      </c>
      <c r="C786" s="106"/>
      <c r="D786" s="102">
        <f>D787</f>
        <v>2764282.4000000004</v>
      </c>
      <c r="E786" s="103">
        <f t="shared" ref="E786:AE786" si="309">E787</f>
        <v>0</v>
      </c>
      <c r="F786" s="103">
        <f t="shared" si="309"/>
        <v>0</v>
      </c>
      <c r="G786" s="103">
        <f t="shared" si="309"/>
        <v>0</v>
      </c>
      <c r="H786" s="103">
        <f t="shared" si="309"/>
        <v>0</v>
      </c>
      <c r="I786" s="103">
        <f t="shared" si="309"/>
        <v>0</v>
      </c>
      <c r="J786" s="103">
        <f t="shared" si="309"/>
        <v>0</v>
      </c>
      <c r="K786" s="104">
        <f t="shared" si="309"/>
        <v>0</v>
      </c>
      <c r="L786" s="103">
        <f t="shared" si="309"/>
        <v>0</v>
      </c>
      <c r="M786" s="103">
        <f t="shared" si="309"/>
        <v>310</v>
      </c>
      <c r="N786" s="103">
        <f t="shared" si="309"/>
        <v>2559508.91</v>
      </c>
      <c r="O786" s="103">
        <f t="shared" si="309"/>
        <v>0</v>
      </c>
      <c r="P786" s="103">
        <f t="shared" si="309"/>
        <v>0</v>
      </c>
      <c r="Q786" s="103">
        <f t="shared" si="309"/>
        <v>0</v>
      </c>
      <c r="R786" s="103">
        <f t="shared" si="309"/>
        <v>0</v>
      </c>
      <c r="S786" s="103">
        <f t="shared" si="309"/>
        <v>0</v>
      </c>
      <c r="T786" s="103">
        <f t="shared" si="309"/>
        <v>0</v>
      </c>
      <c r="U786" s="103">
        <f t="shared" si="309"/>
        <v>0</v>
      </c>
      <c r="V786" s="103">
        <f t="shared" si="309"/>
        <v>0</v>
      </c>
      <c r="W786" s="103">
        <f t="shared" si="309"/>
        <v>0</v>
      </c>
      <c r="X786" s="103">
        <f t="shared" si="309"/>
        <v>0</v>
      </c>
      <c r="Y786" s="103">
        <f t="shared" si="309"/>
        <v>0</v>
      </c>
      <c r="Z786" s="103">
        <f t="shared" si="309"/>
        <v>0</v>
      </c>
      <c r="AA786" s="103">
        <f t="shared" si="309"/>
        <v>0</v>
      </c>
      <c r="AB786" s="103">
        <f t="shared" si="309"/>
        <v>0</v>
      </c>
      <c r="AC786" s="103">
        <f t="shared" si="309"/>
        <v>54773.49</v>
      </c>
      <c r="AD786" s="103">
        <f t="shared" si="309"/>
        <v>150000</v>
      </c>
      <c r="AE786" s="103">
        <f t="shared" si="309"/>
        <v>0</v>
      </c>
      <c r="AF786" s="93" t="s">
        <v>17029</v>
      </c>
      <c r="AG786" s="93" t="s">
        <v>17029</v>
      </c>
      <c r="AH786" s="93" t="s">
        <v>17029</v>
      </c>
      <c r="AI786" s="107"/>
      <c r="AJ786" s="107"/>
      <c r="AK786" s="107"/>
      <c r="AL786" s="107"/>
      <c r="AM786" s="108"/>
      <c r="AN786" s="108"/>
      <c r="AO786" s="108"/>
      <c r="AP786" s="108"/>
      <c r="AQ786" s="108"/>
      <c r="AR786" s="108"/>
      <c r="AS786" s="108"/>
      <c r="AT786" s="108"/>
      <c r="AU786" s="108"/>
      <c r="AV786" s="108"/>
      <c r="AW786" s="108"/>
      <c r="AX786" s="109"/>
      <c r="AY786" s="109"/>
      <c r="AZ786" s="108"/>
      <c r="BA786" s="108"/>
      <c r="BB786" s="110"/>
      <c r="BC786" s="111">
        <f t="shared" si="296"/>
        <v>-310</v>
      </c>
      <c r="BJ786" s="79" t="e">
        <f>VLOOKUP(C786,BM:BO,3,FALSE)</f>
        <v>#N/A</v>
      </c>
      <c r="BM786" s="79" t="s">
        <v>557</v>
      </c>
      <c r="BN786" s="79" t="s">
        <v>2985</v>
      </c>
      <c r="BO786" s="79" t="s">
        <v>2985</v>
      </c>
      <c r="BU786" s="79" t="s">
        <v>557</v>
      </c>
      <c r="BV786" s="79" t="s">
        <v>2985</v>
      </c>
      <c r="BW786" s="79" t="s">
        <v>2985</v>
      </c>
      <c r="CH786" s="105">
        <f t="shared" si="282"/>
        <v>2.3283064365386963E-10</v>
      </c>
    </row>
    <row r="787" spans="1:86" x14ac:dyDescent="0.3">
      <c r="A787" s="79">
        <v>1</v>
      </c>
      <c r="B787" s="112">
        <f>SUBTOTAL(9,$A$635:A787)</f>
        <v>118</v>
      </c>
      <c r="C787" s="118" t="s">
        <v>284</v>
      </c>
      <c r="D787" s="103">
        <f>E787+F787+G787+H787+I787+J787+L787+N787+P787+R787+T787+U787+V787+W787+X787+Y787+Z787+AA787+AB787+AC787+AD787+AE787</f>
        <v>2764282.4000000004</v>
      </c>
      <c r="E787" s="120">
        <v>0</v>
      </c>
      <c r="F787" s="120">
        <v>0</v>
      </c>
      <c r="G787" s="120">
        <v>0</v>
      </c>
      <c r="H787" s="120">
        <v>0</v>
      </c>
      <c r="I787" s="120">
        <v>0</v>
      </c>
      <c r="J787" s="120">
        <v>0</v>
      </c>
      <c r="K787" s="128">
        <v>0</v>
      </c>
      <c r="L787" s="120">
        <v>0</v>
      </c>
      <c r="M787" s="103">
        <v>310</v>
      </c>
      <c r="N787" s="103">
        <v>2559508.91</v>
      </c>
      <c r="O787" s="120">
        <v>0</v>
      </c>
      <c r="P787" s="120">
        <v>0</v>
      </c>
      <c r="Q787" s="120">
        <v>0</v>
      </c>
      <c r="R787" s="120">
        <v>0</v>
      </c>
      <c r="S787" s="120">
        <v>0</v>
      </c>
      <c r="T787" s="120">
        <v>0</v>
      </c>
      <c r="U787" s="120">
        <v>0</v>
      </c>
      <c r="V787" s="120">
        <v>0</v>
      </c>
      <c r="W787" s="120">
        <v>0</v>
      </c>
      <c r="X787" s="120">
        <v>0</v>
      </c>
      <c r="Y787" s="120">
        <v>0</v>
      </c>
      <c r="Z787" s="120">
        <v>0</v>
      </c>
      <c r="AA787" s="120">
        <v>0</v>
      </c>
      <c r="AB787" s="120">
        <v>0</v>
      </c>
      <c r="AC787" s="103">
        <f>ROUND(N787*2.14%,2)</f>
        <v>54773.49</v>
      </c>
      <c r="AD787" s="103">
        <v>150000</v>
      </c>
      <c r="AE787" s="120">
        <v>0</v>
      </c>
      <c r="AF787" s="93">
        <v>2025</v>
      </c>
      <c r="AG787" s="93">
        <v>2025</v>
      </c>
      <c r="AH787" s="93">
        <v>2025</v>
      </c>
      <c r="AI787" s="107"/>
      <c r="AJ787" s="107"/>
      <c r="AK787" s="107"/>
      <c r="AL787" s="107"/>
      <c r="AM787" s="108" t="s">
        <v>16970</v>
      </c>
      <c r="AN787" s="108" t="s">
        <v>16968</v>
      </c>
      <c r="AO787" s="108">
        <v>0</v>
      </c>
      <c r="AP787" s="108" t="s">
        <v>16967</v>
      </c>
      <c r="AQ787" s="108" t="s">
        <v>16960</v>
      </c>
      <c r="AR787" s="108" t="s">
        <v>16967</v>
      </c>
      <c r="AS787" s="108"/>
      <c r="AT787" s="108"/>
      <c r="AU787" s="108"/>
      <c r="AV787" s="108"/>
      <c r="AW787" s="108" t="s">
        <v>663</v>
      </c>
      <c r="AX787" s="109">
        <v>998.3</v>
      </c>
      <c r="AY787" s="109">
        <v>307.8</v>
      </c>
      <c r="AZ787" s="108" t="s">
        <v>2993</v>
      </c>
      <c r="BA787" s="108" t="s">
        <v>17015</v>
      </c>
      <c r="BB787" s="110"/>
      <c r="BC787" s="111">
        <f t="shared" si="296"/>
        <v>-2.1999999999999886</v>
      </c>
      <c r="BJ787" s="79" t="str">
        <f>VLOOKUP(C787,BM:BO,3,FALSE)</f>
        <v>нет данных</v>
      </c>
      <c r="BM787" s="79" t="s">
        <v>3405</v>
      </c>
      <c r="BN787" s="79" t="s">
        <v>3009</v>
      </c>
      <c r="BO787" s="79" t="s">
        <v>934</v>
      </c>
      <c r="BU787" s="79" t="s">
        <v>3405</v>
      </c>
      <c r="BV787" s="79" t="s">
        <v>3009</v>
      </c>
      <c r="BW787" s="79" t="s">
        <v>934</v>
      </c>
      <c r="CH787" s="105">
        <f t="shared" si="282"/>
        <v>2.3283064365386963E-10</v>
      </c>
    </row>
    <row r="788" spans="1:86" x14ac:dyDescent="0.3">
      <c r="B788" s="106" t="s">
        <v>263</v>
      </c>
      <c r="C788" s="106"/>
      <c r="D788" s="102">
        <f>D789+D790</f>
        <v>18334915.32</v>
      </c>
      <c r="E788" s="103">
        <f t="shared" ref="E788:AE788" si="310">E789+E790</f>
        <v>0</v>
      </c>
      <c r="F788" s="103">
        <f t="shared" si="310"/>
        <v>0</v>
      </c>
      <c r="G788" s="103">
        <f t="shared" si="310"/>
        <v>0</v>
      </c>
      <c r="H788" s="103">
        <f t="shared" si="310"/>
        <v>0</v>
      </c>
      <c r="I788" s="103">
        <f t="shared" si="310"/>
        <v>0</v>
      </c>
      <c r="J788" s="103">
        <f t="shared" si="310"/>
        <v>0</v>
      </c>
      <c r="K788" s="104">
        <f t="shared" si="310"/>
        <v>0</v>
      </c>
      <c r="L788" s="103">
        <f t="shared" si="310"/>
        <v>0</v>
      </c>
      <c r="M788" s="103">
        <f t="shared" si="310"/>
        <v>2176.1</v>
      </c>
      <c r="N788" s="103">
        <f t="shared" si="310"/>
        <v>17578730.489999998</v>
      </c>
      <c r="O788" s="103">
        <f t="shared" si="310"/>
        <v>0</v>
      </c>
      <c r="P788" s="103">
        <f t="shared" si="310"/>
        <v>0</v>
      </c>
      <c r="Q788" s="103">
        <f t="shared" si="310"/>
        <v>0</v>
      </c>
      <c r="R788" s="103">
        <f t="shared" si="310"/>
        <v>0</v>
      </c>
      <c r="S788" s="103">
        <f t="shared" si="310"/>
        <v>0</v>
      </c>
      <c r="T788" s="103">
        <f t="shared" si="310"/>
        <v>0</v>
      </c>
      <c r="U788" s="103">
        <f t="shared" si="310"/>
        <v>0</v>
      </c>
      <c r="V788" s="103">
        <f t="shared" si="310"/>
        <v>0</v>
      </c>
      <c r="W788" s="103">
        <f t="shared" si="310"/>
        <v>0</v>
      </c>
      <c r="X788" s="103">
        <f t="shared" si="310"/>
        <v>0</v>
      </c>
      <c r="Y788" s="103">
        <f t="shared" si="310"/>
        <v>0</v>
      </c>
      <c r="Z788" s="103">
        <f t="shared" si="310"/>
        <v>0</v>
      </c>
      <c r="AA788" s="103">
        <f t="shared" si="310"/>
        <v>0</v>
      </c>
      <c r="AB788" s="103">
        <f t="shared" si="310"/>
        <v>0</v>
      </c>
      <c r="AC788" s="103">
        <f t="shared" si="310"/>
        <v>376184.82999999996</v>
      </c>
      <c r="AD788" s="103">
        <f t="shared" si="310"/>
        <v>380000</v>
      </c>
      <c r="AE788" s="103">
        <f t="shared" si="310"/>
        <v>0</v>
      </c>
      <c r="AF788" s="93" t="s">
        <v>17029</v>
      </c>
      <c r="AG788" s="93" t="s">
        <v>17029</v>
      </c>
      <c r="AH788" s="93" t="s">
        <v>17029</v>
      </c>
      <c r="AI788" s="107"/>
      <c r="AJ788" s="107"/>
      <c r="AK788" s="107"/>
      <c r="AL788" s="107"/>
      <c r="AM788" s="108"/>
      <c r="AN788" s="108"/>
      <c r="AO788" s="108"/>
      <c r="AP788" s="108"/>
      <c r="AQ788" s="108"/>
      <c r="AR788" s="108"/>
      <c r="AS788" s="108"/>
      <c r="AT788" s="108"/>
      <c r="AU788" s="108"/>
      <c r="AV788" s="108"/>
      <c r="AW788" s="108"/>
      <c r="AX788" s="109"/>
      <c r="AY788" s="109"/>
      <c r="AZ788" s="108"/>
      <c r="BA788" s="108"/>
      <c r="BB788" s="110"/>
      <c r="BC788" s="111">
        <f t="shared" si="296"/>
        <v>-2176.1</v>
      </c>
      <c r="BJ788" s="79" t="e">
        <f>VLOOKUP(C788,BM:BO,3,FALSE)</f>
        <v>#N/A</v>
      </c>
      <c r="BM788" s="79" t="s">
        <v>3406</v>
      </c>
      <c r="BN788" s="79" t="s">
        <v>615</v>
      </c>
      <c r="BO788" s="79" t="s">
        <v>3408</v>
      </c>
      <c r="BU788" s="79" t="s">
        <v>3406</v>
      </c>
      <c r="BV788" s="79" t="s">
        <v>615</v>
      </c>
      <c r="BW788" s="79" t="s">
        <v>3408</v>
      </c>
      <c r="CH788" s="105">
        <f t="shared" si="282"/>
        <v>1.9790604710578918E-9</v>
      </c>
    </row>
    <row r="789" spans="1:86" x14ac:dyDescent="0.3">
      <c r="A789" s="79">
        <v>1</v>
      </c>
      <c r="B789" s="112">
        <f>SUBTOTAL(9,$A$635:A789)</f>
        <v>119</v>
      </c>
      <c r="C789" s="118" t="s">
        <v>285</v>
      </c>
      <c r="D789" s="103">
        <f t="shared" ref="D789:D790" si="311">E789+F789+G789+H789+I789+J789+L789+N789+P789+R789+T789+U789+V789+W789+X789+Y789+Z789+AA789+AB789+AC789+AD789+AE789</f>
        <v>11594435.32</v>
      </c>
      <c r="E789" s="120">
        <v>0</v>
      </c>
      <c r="F789" s="120">
        <v>0</v>
      </c>
      <c r="G789" s="120">
        <v>0</v>
      </c>
      <c r="H789" s="120">
        <v>0</v>
      </c>
      <c r="I789" s="120">
        <v>0</v>
      </c>
      <c r="J789" s="120">
        <v>0</v>
      </c>
      <c r="K789" s="128">
        <v>0</v>
      </c>
      <c r="L789" s="120">
        <v>0</v>
      </c>
      <c r="M789" s="103">
        <v>1376.1</v>
      </c>
      <c r="N789" s="103">
        <v>11155703.27</v>
      </c>
      <c r="O789" s="120">
        <v>0</v>
      </c>
      <c r="P789" s="120">
        <v>0</v>
      </c>
      <c r="Q789" s="120">
        <v>0</v>
      </c>
      <c r="R789" s="120">
        <v>0</v>
      </c>
      <c r="S789" s="120">
        <v>0</v>
      </c>
      <c r="T789" s="120">
        <v>0</v>
      </c>
      <c r="U789" s="120">
        <v>0</v>
      </c>
      <c r="V789" s="120">
        <v>0</v>
      </c>
      <c r="W789" s="120">
        <v>0</v>
      </c>
      <c r="X789" s="120">
        <v>0</v>
      </c>
      <c r="Y789" s="120">
        <v>0</v>
      </c>
      <c r="Z789" s="120">
        <v>0</v>
      </c>
      <c r="AA789" s="120">
        <v>0</v>
      </c>
      <c r="AB789" s="120">
        <v>0</v>
      </c>
      <c r="AC789" s="103">
        <f>ROUND(N789*2.14%,2)</f>
        <v>238732.05</v>
      </c>
      <c r="AD789" s="120">
        <v>200000</v>
      </c>
      <c r="AE789" s="120">
        <v>0</v>
      </c>
      <c r="AF789" s="93">
        <v>2025</v>
      </c>
      <c r="AG789" s="93">
        <v>2025</v>
      </c>
      <c r="AH789" s="93">
        <v>2025</v>
      </c>
      <c r="AI789" s="107"/>
      <c r="AJ789" s="107"/>
      <c r="AK789" s="107"/>
      <c r="AL789" s="107"/>
      <c r="AM789" s="108" t="s">
        <v>16965</v>
      </c>
      <c r="AN789" s="108" t="s">
        <v>16972</v>
      </c>
      <c r="AO789" s="108">
        <v>0</v>
      </c>
      <c r="AP789" s="108" t="s">
        <v>16967</v>
      </c>
      <c r="AQ789" s="108" t="s">
        <v>16971</v>
      </c>
      <c r="AR789" s="108" t="s">
        <v>16967</v>
      </c>
      <c r="AS789" s="108"/>
      <c r="AT789" s="108"/>
      <c r="AU789" s="108"/>
      <c r="AV789" s="108"/>
      <c r="AW789" s="108" t="s">
        <v>777</v>
      </c>
      <c r="AX789" s="109">
        <v>3673.2</v>
      </c>
      <c r="AY789" s="109">
        <v>1200</v>
      </c>
      <c r="AZ789" s="108" t="s">
        <v>2968</v>
      </c>
      <c r="BA789" s="108">
        <v>2009</v>
      </c>
      <c r="BB789" s="110"/>
      <c r="BC789" s="111">
        <f t="shared" si="296"/>
        <v>-176.09999999999991</v>
      </c>
      <c r="BJ789" s="79" t="str">
        <f>VLOOKUP(C789,BM:BO,3,FALSE)</f>
        <v>нет данных</v>
      </c>
      <c r="BM789" s="79" t="s">
        <v>3410</v>
      </c>
      <c r="BN789" s="79" t="s">
        <v>3087</v>
      </c>
      <c r="BO789" s="79" t="s">
        <v>2985</v>
      </c>
      <c r="BU789" s="79" t="s">
        <v>3410</v>
      </c>
      <c r="BV789" s="79" t="s">
        <v>3087</v>
      </c>
      <c r="BW789" s="79" t="s">
        <v>2985</v>
      </c>
      <c r="CH789" s="105">
        <f t="shared" si="282"/>
        <v>7.5669959187507629E-10</v>
      </c>
    </row>
    <row r="790" spans="1:86" x14ac:dyDescent="0.3">
      <c r="A790" s="79">
        <v>1</v>
      </c>
      <c r="B790" s="112">
        <f>SUBTOTAL(9,$A$635:A790)</f>
        <v>120</v>
      </c>
      <c r="C790" s="118" t="s">
        <v>286</v>
      </c>
      <c r="D790" s="103">
        <f t="shared" si="311"/>
        <v>6740480</v>
      </c>
      <c r="E790" s="120">
        <v>0</v>
      </c>
      <c r="F790" s="120">
        <v>0</v>
      </c>
      <c r="G790" s="120">
        <v>0</v>
      </c>
      <c r="H790" s="120">
        <v>0</v>
      </c>
      <c r="I790" s="120">
        <v>0</v>
      </c>
      <c r="J790" s="120">
        <v>0</v>
      </c>
      <c r="K790" s="128">
        <v>0</v>
      </c>
      <c r="L790" s="120">
        <v>0</v>
      </c>
      <c r="M790" s="103">
        <v>800</v>
      </c>
      <c r="N790" s="103">
        <v>6423027.2199999997</v>
      </c>
      <c r="O790" s="120">
        <v>0</v>
      </c>
      <c r="P790" s="120">
        <v>0</v>
      </c>
      <c r="Q790" s="120">
        <v>0</v>
      </c>
      <c r="R790" s="120">
        <v>0</v>
      </c>
      <c r="S790" s="120">
        <v>0</v>
      </c>
      <c r="T790" s="120">
        <v>0</v>
      </c>
      <c r="U790" s="120">
        <v>0</v>
      </c>
      <c r="V790" s="120">
        <v>0</v>
      </c>
      <c r="W790" s="120">
        <v>0</v>
      </c>
      <c r="X790" s="120">
        <v>0</v>
      </c>
      <c r="Y790" s="120">
        <v>0</v>
      </c>
      <c r="Z790" s="120">
        <v>0</v>
      </c>
      <c r="AA790" s="120">
        <v>0</v>
      </c>
      <c r="AB790" s="120">
        <v>0</v>
      </c>
      <c r="AC790" s="103">
        <f>ROUND(N790*2.14%,2)</f>
        <v>137452.78</v>
      </c>
      <c r="AD790" s="103">
        <v>180000</v>
      </c>
      <c r="AE790" s="120">
        <v>0</v>
      </c>
      <c r="AF790" s="93">
        <v>2025</v>
      </c>
      <c r="AG790" s="93">
        <v>2025</v>
      </c>
      <c r="AH790" s="93">
        <v>2025</v>
      </c>
      <c r="AI790" s="107"/>
      <c r="AJ790" s="107"/>
      <c r="AK790" s="107"/>
      <c r="AL790" s="107"/>
      <c r="AM790" s="108" t="s">
        <v>16956</v>
      </c>
      <c r="AN790" s="108" t="s">
        <v>16977</v>
      </c>
      <c r="AO790" s="108">
        <v>0</v>
      </c>
      <c r="AP790" s="108" t="s">
        <v>16954</v>
      </c>
      <c r="AQ790" s="108" t="s">
        <v>16969</v>
      </c>
      <c r="AR790" s="108">
        <v>0</v>
      </c>
      <c r="AS790" s="108"/>
      <c r="AT790" s="108"/>
      <c r="AU790" s="108"/>
      <c r="AV790" s="108"/>
      <c r="AW790" s="108" t="s">
        <v>619</v>
      </c>
      <c r="AX790" s="109">
        <v>3493.88</v>
      </c>
      <c r="AY790" s="109">
        <v>691.71</v>
      </c>
      <c r="AZ790" s="108" t="s">
        <v>2968</v>
      </c>
      <c r="BA790" s="108" t="s">
        <v>17015</v>
      </c>
      <c r="BB790" s="110"/>
      <c r="BC790" s="111">
        <f t="shared" si="296"/>
        <v>-108.28999999999996</v>
      </c>
      <c r="BJ790" s="79" t="str">
        <f>VLOOKUP(C790,BM:BO,3,FALSE)</f>
        <v>нет данных</v>
      </c>
      <c r="BM790" s="79" t="s">
        <v>3411</v>
      </c>
      <c r="BN790" s="79" t="s">
        <v>777</v>
      </c>
      <c r="BO790" s="79" t="s">
        <v>3412</v>
      </c>
      <c r="BU790" s="79" t="s">
        <v>3411</v>
      </c>
      <c r="BV790" s="79" t="s">
        <v>777</v>
      </c>
      <c r="BW790" s="79" t="s">
        <v>3412</v>
      </c>
      <c r="CH790" s="105">
        <f t="shared" si="282"/>
        <v>2.6193447411060333E-10</v>
      </c>
    </row>
    <row r="791" spans="1:86" x14ac:dyDescent="0.3">
      <c r="B791" s="106" t="s">
        <v>266</v>
      </c>
      <c r="C791" s="106"/>
      <c r="D791" s="102">
        <f>D792</f>
        <v>13268555.52</v>
      </c>
      <c r="E791" s="103">
        <f t="shared" ref="E791:AE791" si="312">E792</f>
        <v>0</v>
      </c>
      <c r="F791" s="103">
        <f t="shared" si="312"/>
        <v>0</v>
      </c>
      <c r="G791" s="103">
        <f t="shared" si="312"/>
        <v>0</v>
      </c>
      <c r="H791" s="103">
        <f t="shared" si="312"/>
        <v>0</v>
      </c>
      <c r="I791" s="103">
        <f t="shared" si="312"/>
        <v>0</v>
      </c>
      <c r="J791" s="103">
        <f t="shared" si="312"/>
        <v>0</v>
      </c>
      <c r="K791" s="104">
        <f t="shared" si="312"/>
        <v>0</v>
      </c>
      <c r="L791" s="103">
        <f t="shared" si="312"/>
        <v>0</v>
      </c>
      <c r="M791" s="103">
        <f t="shared" si="312"/>
        <v>1488</v>
      </c>
      <c r="N791" s="103">
        <f t="shared" si="312"/>
        <v>12794747.91</v>
      </c>
      <c r="O791" s="103">
        <f t="shared" si="312"/>
        <v>0</v>
      </c>
      <c r="P791" s="103">
        <f t="shared" si="312"/>
        <v>0</v>
      </c>
      <c r="Q791" s="103">
        <f t="shared" si="312"/>
        <v>0</v>
      </c>
      <c r="R791" s="103">
        <f t="shared" si="312"/>
        <v>0</v>
      </c>
      <c r="S791" s="103">
        <f t="shared" si="312"/>
        <v>0</v>
      </c>
      <c r="T791" s="103">
        <f t="shared" si="312"/>
        <v>0</v>
      </c>
      <c r="U791" s="103">
        <f t="shared" si="312"/>
        <v>0</v>
      </c>
      <c r="V791" s="103">
        <f t="shared" si="312"/>
        <v>0</v>
      </c>
      <c r="W791" s="103">
        <f t="shared" si="312"/>
        <v>0</v>
      </c>
      <c r="X791" s="103">
        <f t="shared" si="312"/>
        <v>0</v>
      </c>
      <c r="Y791" s="103">
        <f t="shared" si="312"/>
        <v>0</v>
      </c>
      <c r="Z791" s="103">
        <f t="shared" si="312"/>
        <v>0</v>
      </c>
      <c r="AA791" s="103">
        <f t="shared" si="312"/>
        <v>0</v>
      </c>
      <c r="AB791" s="103">
        <f t="shared" si="312"/>
        <v>0</v>
      </c>
      <c r="AC791" s="103">
        <f t="shared" si="312"/>
        <v>273807.61</v>
      </c>
      <c r="AD791" s="103">
        <f t="shared" si="312"/>
        <v>200000</v>
      </c>
      <c r="AE791" s="103">
        <f t="shared" si="312"/>
        <v>0</v>
      </c>
      <c r="AF791" s="93" t="s">
        <v>17029</v>
      </c>
      <c r="AG791" s="93" t="s">
        <v>17029</v>
      </c>
      <c r="AH791" s="93" t="s">
        <v>17029</v>
      </c>
      <c r="AI791" s="107"/>
      <c r="AJ791" s="107"/>
      <c r="AK791" s="107"/>
      <c r="AL791" s="107"/>
      <c r="AM791" s="108"/>
      <c r="AN791" s="108"/>
      <c r="AO791" s="108"/>
      <c r="AP791" s="108"/>
      <c r="AQ791" s="108"/>
      <c r="AR791" s="108"/>
      <c r="AS791" s="108"/>
      <c r="AT791" s="108"/>
      <c r="AU791" s="108"/>
      <c r="AV791" s="108"/>
      <c r="AW791" s="108"/>
      <c r="AX791" s="109"/>
      <c r="AY791" s="109"/>
      <c r="AZ791" s="108"/>
      <c r="BA791" s="108"/>
      <c r="BB791" s="110"/>
      <c r="BC791" s="111">
        <f t="shared" ref="BC791:BC812" si="313">AY791-M791</f>
        <v>-1488</v>
      </c>
      <c r="BJ791" s="79" t="e">
        <f>VLOOKUP(C791,BM:BO,3,FALSE)</f>
        <v>#N/A</v>
      </c>
      <c r="BM791" s="79" t="s">
        <v>678</v>
      </c>
      <c r="BN791" s="79" t="s">
        <v>2985</v>
      </c>
      <c r="BO791" s="79" t="s">
        <v>2985</v>
      </c>
      <c r="BU791" s="79" t="s">
        <v>678</v>
      </c>
      <c r="BV791" s="79" t="s">
        <v>2985</v>
      </c>
      <c r="BW791" s="79" t="s">
        <v>2985</v>
      </c>
      <c r="CH791" s="105">
        <f t="shared" si="282"/>
        <v>-5.8207660913467407E-10</v>
      </c>
    </row>
    <row r="792" spans="1:86" x14ac:dyDescent="0.3">
      <c r="A792" s="79">
        <v>1</v>
      </c>
      <c r="B792" s="112">
        <f>SUBTOTAL(9,$A$635:A792)</f>
        <v>121</v>
      </c>
      <c r="C792" s="118" t="s">
        <v>287</v>
      </c>
      <c r="D792" s="103">
        <f>E792+F792+G792+H792+I792+J792+L792+N792+P792+R792+T792+U792+V792+W792+X792+Y792+Z792+AA792+AB792+AC792+AD792+AE792</f>
        <v>13268555.52</v>
      </c>
      <c r="E792" s="120">
        <v>0</v>
      </c>
      <c r="F792" s="120">
        <v>0</v>
      </c>
      <c r="G792" s="120">
        <v>0</v>
      </c>
      <c r="H792" s="120">
        <v>0</v>
      </c>
      <c r="I792" s="120">
        <v>0</v>
      </c>
      <c r="J792" s="120">
        <v>0</v>
      </c>
      <c r="K792" s="128">
        <v>0</v>
      </c>
      <c r="L792" s="120">
        <v>0</v>
      </c>
      <c r="M792" s="103">
        <v>1488</v>
      </c>
      <c r="N792" s="103">
        <v>12794747.91</v>
      </c>
      <c r="O792" s="120">
        <v>0</v>
      </c>
      <c r="P792" s="120">
        <v>0</v>
      </c>
      <c r="Q792" s="120">
        <v>0</v>
      </c>
      <c r="R792" s="120">
        <v>0</v>
      </c>
      <c r="S792" s="120">
        <v>0</v>
      </c>
      <c r="T792" s="120">
        <v>0</v>
      </c>
      <c r="U792" s="120">
        <v>0</v>
      </c>
      <c r="V792" s="120">
        <v>0</v>
      </c>
      <c r="W792" s="120">
        <v>0</v>
      </c>
      <c r="X792" s="120">
        <v>0</v>
      </c>
      <c r="Y792" s="120">
        <v>0</v>
      </c>
      <c r="Z792" s="120">
        <v>0</v>
      </c>
      <c r="AA792" s="120">
        <v>0</v>
      </c>
      <c r="AB792" s="120">
        <v>0</v>
      </c>
      <c r="AC792" s="103">
        <f>ROUND(N792*2.14%,2)</f>
        <v>273807.61</v>
      </c>
      <c r="AD792" s="120">
        <v>200000</v>
      </c>
      <c r="AE792" s="120">
        <v>0</v>
      </c>
      <c r="AF792" s="93">
        <v>2025</v>
      </c>
      <c r="AG792" s="93">
        <v>2025</v>
      </c>
      <c r="AH792" s="93">
        <v>2025</v>
      </c>
      <c r="AI792" s="107"/>
      <c r="AJ792" s="107"/>
      <c r="AK792" s="107"/>
      <c r="AL792" s="107"/>
      <c r="AM792" s="108" t="s">
        <v>16972</v>
      </c>
      <c r="AN792" s="108" t="s">
        <v>16961</v>
      </c>
      <c r="AO792" s="108">
        <v>0</v>
      </c>
      <c r="AP792" s="108" t="s">
        <v>16967</v>
      </c>
      <c r="AQ792" s="108" t="s">
        <v>16967</v>
      </c>
      <c r="AR792" s="108" t="s">
        <v>16960</v>
      </c>
      <c r="AS792" s="108"/>
      <c r="AT792" s="108"/>
      <c r="AU792" s="108"/>
      <c r="AV792" s="108"/>
      <c r="AW792" s="108" t="s">
        <v>671</v>
      </c>
      <c r="AX792" s="109">
        <v>5515.1</v>
      </c>
      <c r="AY792" s="109">
        <v>1487.28</v>
      </c>
      <c r="AZ792" s="108" t="s">
        <v>2993</v>
      </c>
      <c r="BA792" s="108" t="s">
        <v>17015</v>
      </c>
      <c r="BB792" s="110"/>
      <c r="BC792" s="111">
        <f t="shared" si="313"/>
        <v>-0.72000000000002728</v>
      </c>
      <c r="BJ792" s="79" t="str">
        <f>VLOOKUP(C792,BM:BO,3,FALSE)</f>
        <v>1614.800</v>
      </c>
      <c r="BM792" s="79" t="s">
        <v>3413</v>
      </c>
      <c r="BN792" s="79" t="s">
        <v>717</v>
      </c>
      <c r="BO792" s="79" t="s">
        <v>3377</v>
      </c>
      <c r="BU792" s="79" t="s">
        <v>3413</v>
      </c>
      <c r="BV792" s="79" t="s">
        <v>717</v>
      </c>
      <c r="BW792" s="79" t="s">
        <v>3377</v>
      </c>
      <c r="CH792" s="105">
        <f t="shared" si="282"/>
        <v>-5.8207660913467407E-10</v>
      </c>
    </row>
    <row r="793" spans="1:86" ht="20.25" customHeight="1" x14ac:dyDescent="0.3">
      <c r="B793" s="106" t="s">
        <v>52</v>
      </c>
      <c r="C793" s="106"/>
      <c r="D793" s="102">
        <f>D794</f>
        <v>5602584</v>
      </c>
      <c r="E793" s="103">
        <f t="shared" ref="E793:AE793" si="314">E794</f>
        <v>0</v>
      </c>
      <c r="F793" s="103">
        <f t="shared" si="314"/>
        <v>0</v>
      </c>
      <c r="G793" s="103">
        <f t="shared" si="314"/>
        <v>0</v>
      </c>
      <c r="H793" s="103">
        <f t="shared" si="314"/>
        <v>0</v>
      </c>
      <c r="I793" s="103">
        <f t="shared" si="314"/>
        <v>0</v>
      </c>
      <c r="J793" s="103">
        <f t="shared" si="314"/>
        <v>0</v>
      </c>
      <c r="K793" s="104">
        <f t="shared" si="314"/>
        <v>0</v>
      </c>
      <c r="L793" s="103">
        <f t="shared" si="314"/>
        <v>0</v>
      </c>
      <c r="M793" s="103">
        <f t="shared" si="314"/>
        <v>650</v>
      </c>
      <c r="N793" s="103">
        <f t="shared" si="314"/>
        <v>5308972</v>
      </c>
      <c r="O793" s="103">
        <f t="shared" si="314"/>
        <v>0</v>
      </c>
      <c r="P793" s="103">
        <f t="shared" si="314"/>
        <v>0</v>
      </c>
      <c r="Q793" s="103">
        <f t="shared" si="314"/>
        <v>0</v>
      </c>
      <c r="R793" s="103">
        <f t="shared" si="314"/>
        <v>0</v>
      </c>
      <c r="S793" s="103">
        <f t="shared" si="314"/>
        <v>0</v>
      </c>
      <c r="T793" s="103">
        <f t="shared" si="314"/>
        <v>0</v>
      </c>
      <c r="U793" s="103">
        <f t="shared" si="314"/>
        <v>0</v>
      </c>
      <c r="V793" s="103">
        <f t="shared" si="314"/>
        <v>0</v>
      </c>
      <c r="W793" s="103">
        <f t="shared" si="314"/>
        <v>0</v>
      </c>
      <c r="X793" s="103">
        <f t="shared" si="314"/>
        <v>0</v>
      </c>
      <c r="Y793" s="103">
        <f t="shared" si="314"/>
        <v>0</v>
      </c>
      <c r="Z793" s="103">
        <f t="shared" si="314"/>
        <v>0</v>
      </c>
      <c r="AA793" s="103">
        <f t="shared" si="314"/>
        <v>0</v>
      </c>
      <c r="AB793" s="103">
        <f t="shared" si="314"/>
        <v>0</v>
      </c>
      <c r="AC793" s="103">
        <f t="shared" si="314"/>
        <v>113612</v>
      </c>
      <c r="AD793" s="103">
        <f t="shared" si="314"/>
        <v>180000</v>
      </c>
      <c r="AE793" s="103">
        <f t="shared" si="314"/>
        <v>0</v>
      </c>
      <c r="AF793" s="93" t="s">
        <v>17029</v>
      </c>
      <c r="AG793" s="93" t="s">
        <v>17029</v>
      </c>
      <c r="AH793" s="93" t="s">
        <v>17029</v>
      </c>
      <c r="AI793" s="107"/>
      <c r="AJ793" s="107"/>
      <c r="AK793" s="107"/>
      <c r="AL793" s="107"/>
      <c r="AM793" s="108"/>
      <c r="AN793" s="108"/>
      <c r="AO793" s="108"/>
      <c r="AP793" s="108"/>
      <c r="AQ793" s="108"/>
      <c r="AR793" s="108"/>
      <c r="AS793" s="108"/>
      <c r="AT793" s="108"/>
      <c r="AU793" s="108"/>
      <c r="AV793" s="108"/>
      <c r="AW793" s="108"/>
      <c r="AX793" s="109"/>
      <c r="AY793" s="109"/>
      <c r="AZ793" s="108"/>
      <c r="BA793" s="108"/>
      <c r="BB793" s="110"/>
      <c r="BC793" s="111">
        <f t="shared" si="313"/>
        <v>-650</v>
      </c>
      <c r="BJ793" s="79" t="e">
        <f>VLOOKUP(C793,BM:BO,3,FALSE)</f>
        <v>#N/A</v>
      </c>
      <c r="BM793" s="79" t="s">
        <v>3035</v>
      </c>
      <c r="BN793" s="79" t="s">
        <v>665</v>
      </c>
      <c r="BO793" s="79" t="s">
        <v>3036</v>
      </c>
      <c r="BU793" s="79" t="s">
        <v>3035</v>
      </c>
      <c r="BV793" s="79" t="s">
        <v>665</v>
      </c>
      <c r="BW793" s="79" t="s">
        <v>3036</v>
      </c>
      <c r="CH793" s="105">
        <f t="shared" si="282"/>
        <v>0</v>
      </c>
    </row>
    <row r="794" spans="1:86" x14ac:dyDescent="0.3">
      <c r="A794" s="79">
        <v>1</v>
      </c>
      <c r="B794" s="112">
        <f>SUBTOTAL(9,$A$635:A794)</f>
        <v>122</v>
      </c>
      <c r="C794" s="155" t="s">
        <v>15907</v>
      </c>
      <c r="D794" s="103">
        <f>E794+F794+G794+H794+I794+J794+L794+N794+P794+R794+T794+U794+V794+W794+X794+Y794+Z794+AA794+AB794+AC794+AD794+AE794</f>
        <v>5602584</v>
      </c>
      <c r="E794" s="120">
        <v>0</v>
      </c>
      <c r="F794" s="120">
        <v>0</v>
      </c>
      <c r="G794" s="120">
        <v>0</v>
      </c>
      <c r="H794" s="120">
        <v>0</v>
      </c>
      <c r="I794" s="120">
        <v>0</v>
      </c>
      <c r="J794" s="120">
        <v>0</v>
      </c>
      <c r="K794" s="128">
        <v>0</v>
      </c>
      <c r="L794" s="120">
        <v>0</v>
      </c>
      <c r="M794" s="103">
        <v>650</v>
      </c>
      <c r="N794" s="103">
        <v>5308972</v>
      </c>
      <c r="O794" s="120">
        <v>0</v>
      </c>
      <c r="P794" s="120">
        <v>0</v>
      </c>
      <c r="Q794" s="120">
        <v>0</v>
      </c>
      <c r="R794" s="120">
        <v>0</v>
      </c>
      <c r="S794" s="120">
        <v>0</v>
      </c>
      <c r="T794" s="120">
        <v>0</v>
      </c>
      <c r="U794" s="120">
        <v>0</v>
      </c>
      <c r="V794" s="120">
        <v>0</v>
      </c>
      <c r="W794" s="120">
        <v>0</v>
      </c>
      <c r="X794" s="120">
        <v>0</v>
      </c>
      <c r="Y794" s="120">
        <v>0</v>
      </c>
      <c r="Z794" s="120">
        <v>0</v>
      </c>
      <c r="AA794" s="120">
        <v>0</v>
      </c>
      <c r="AB794" s="120">
        <v>0</v>
      </c>
      <c r="AC794" s="103">
        <f>ROUND(N794*2.14%,2)</f>
        <v>113612</v>
      </c>
      <c r="AD794" s="103">
        <v>180000</v>
      </c>
      <c r="AE794" s="120">
        <v>0</v>
      </c>
      <c r="AF794" s="93">
        <v>2025</v>
      </c>
      <c r="AG794" s="93">
        <v>2025</v>
      </c>
      <c r="AH794" s="93">
        <v>2025</v>
      </c>
      <c r="AI794" s="107"/>
      <c r="AJ794" s="107"/>
      <c r="AK794" s="107"/>
      <c r="AL794" s="107"/>
      <c r="AM794" s="108" t="s">
        <v>16956</v>
      </c>
      <c r="AN794" s="108" t="s">
        <v>16954</v>
      </c>
      <c r="AO794" s="108"/>
      <c r="AP794" s="108" t="s">
        <v>16968</v>
      </c>
      <c r="AQ794" s="108" t="s">
        <v>16975</v>
      </c>
      <c r="AR794" s="108"/>
      <c r="AS794" s="108"/>
      <c r="AT794" s="108"/>
      <c r="AU794" s="108"/>
      <c r="AV794" s="108"/>
      <c r="AW794" s="108">
        <v>1969</v>
      </c>
      <c r="AX794" s="109">
        <v>691.6</v>
      </c>
      <c r="AY794" s="109">
        <v>650</v>
      </c>
      <c r="AZ794" s="108" t="s">
        <v>2968</v>
      </c>
      <c r="BA794" s="108" t="s">
        <v>17015</v>
      </c>
      <c r="BB794" s="110"/>
      <c r="BC794" s="111">
        <f t="shared" si="313"/>
        <v>0</v>
      </c>
      <c r="BJ794" s="79" t="str">
        <f>VLOOKUP(C794,BM:BO,3,FALSE)</f>
        <v>556.200</v>
      </c>
      <c r="BM794" s="79" t="s">
        <v>515</v>
      </c>
      <c r="BN794" s="79" t="s">
        <v>843</v>
      </c>
      <c r="BO794" s="79" t="s">
        <v>3037</v>
      </c>
      <c r="BU794" s="79" t="s">
        <v>515</v>
      </c>
      <c r="BV794" s="79" t="s">
        <v>843</v>
      </c>
      <c r="BW794" s="79" t="s">
        <v>3037</v>
      </c>
      <c r="CH794" s="105">
        <f t="shared" si="282"/>
        <v>0</v>
      </c>
    </row>
    <row r="795" spans="1:86" x14ac:dyDescent="0.3">
      <c r="B795" s="106" t="s">
        <v>53</v>
      </c>
      <c r="C795" s="156"/>
      <c r="D795" s="102">
        <f>D796</f>
        <v>3167614.8</v>
      </c>
      <c r="E795" s="103">
        <f t="shared" ref="E795:AE795" si="315">E796</f>
        <v>0</v>
      </c>
      <c r="F795" s="103">
        <f t="shared" si="315"/>
        <v>0</v>
      </c>
      <c r="G795" s="103">
        <f t="shared" si="315"/>
        <v>0</v>
      </c>
      <c r="H795" s="103">
        <f t="shared" si="315"/>
        <v>0</v>
      </c>
      <c r="I795" s="103">
        <f t="shared" si="315"/>
        <v>0</v>
      </c>
      <c r="J795" s="103">
        <f t="shared" si="315"/>
        <v>0</v>
      </c>
      <c r="K795" s="104">
        <f t="shared" si="315"/>
        <v>0</v>
      </c>
      <c r="L795" s="103">
        <f t="shared" si="315"/>
        <v>0</v>
      </c>
      <c r="M795" s="103">
        <f t="shared" si="315"/>
        <v>367.5</v>
      </c>
      <c r="N795" s="103">
        <f t="shared" si="315"/>
        <v>2954390.84</v>
      </c>
      <c r="O795" s="103">
        <f t="shared" si="315"/>
        <v>0</v>
      </c>
      <c r="P795" s="103">
        <f t="shared" si="315"/>
        <v>0</v>
      </c>
      <c r="Q795" s="103">
        <f t="shared" si="315"/>
        <v>0</v>
      </c>
      <c r="R795" s="103">
        <f t="shared" si="315"/>
        <v>0</v>
      </c>
      <c r="S795" s="103">
        <f t="shared" si="315"/>
        <v>0</v>
      </c>
      <c r="T795" s="103">
        <f t="shared" si="315"/>
        <v>0</v>
      </c>
      <c r="U795" s="103">
        <f t="shared" si="315"/>
        <v>0</v>
      </c>
      <c r="V795" s="103">
        <f t="shared" si="315"/>
        <v>0</v>
      </c>
      <c r="W795" s="103">
        <f t="shared" si="315"/>
        <v>0</v>
      </c>
      <c r="X795" s="103">
        <f t="shared" si="315"/>
        <v>0</v>
      </c>
      <c r="Y795" s="103">
        <f t="shared" si="315"/>
        <v>0</v>
      </c>
      <c r="Z795" s="103">
        <f t="shared" si="315"/>
        <v>0</v>
      </c>
      <c r="AA795" s="103">
        <f t="shared" si="315"/>
        <v>0</v>
      </c>
      <c r="AB795" s="103">
        <f t="shared" si="315"/>
        <v>0</v>
      </c>
      <c r="AC795" s="103">
        <f t="shared" si="315"/>
        <v>63223.96</v>
      </c>
      <c r="AD795" s="103">
        <f t="shared" si="315"/>
        <v>150000</v>
      </c>
      <c r="AE795" s="103">
        <f t="shared" si="315"/>
        <v>0</v>
      </c>
      <c r="AF795" s="93" t="s">
        <v>17029</v>
      </c>
      <c r="AG795" s="93" t="s">
        <v>17029</v>
      </c>
      <c r="AH795" s="93" t="s">
        <v>17029</v>
      </c>
      <c r="AI795" s="107"/>
      <c r="AJ795" s="107"/>
      <c r="AK795" s="107"/>
      <c r="AL795" s="107"/>
      <c r="AM795" s="108"/>
      <c r="AN795" s="108"/>
      <c r="AO795" s="108"/>
      <c r="AP795" s="108"/>
      <c r="AQ795" s="108"/>
      <c r="AR795" s="108"/>
      <c r="AS795" s="108"/>
      <c r="AT795" s="108"/>
      <c r="AU795" s="108"/>
      <c r="AV795" s="108"/>
      <c r="AW795" s="108"/>
      <c r="AX795" s="109"/>
      <c r="AY795" s="109"/>
      <c r="AZ795" s="108"/>
      <c r="BA795" s="108"/>
      <c r="BB795" s="110"/>
      <c r="BC795" s="111">
        <f t="shared" si="313"/>
        <v>-367.5</v>
      </c>
      <c r="BJ795" s="79" t="e">
        <f>VLOOKUP(C795,BM:BO,3,FALSE)</f>
        <v>#N/A</v>
      </c>
      <c r="BM795" s="79" t="s">
        <v>3038</v>
      </c>
      <c r="BN795" s="79" t="s">
        <v>2985</v>
      </c>
      <c r="BO795" s="79" t="s">
        <v>857</v>
      </c>
      <c r="BU795" s="79" t="s">
        <v>3038</v>
      </c>
      <c r="BV795" s="79" t="s">
        <v>2985</v>
      </c>
      <c r="BW795" s="79" t="s">
        <v>857</v>
      </c>
      <c r="CH795" s="105">
        <f t="shared" si="282"/>
        <v>-2.9103830456733704E-11</v>
      </c>
    </row>
    <row r="796" spans="1:86" x14ac:dyDescent="0.3">
      <c r="A796" s="79">
        <v>1</v>
      </c>
      <c r="B796" s="112">
        <f>SUBTOTAL(9,$A$635:A796)</f>
        <v>123</v>
      </c>
      <c r="C796" s="149" t="s">
        <v>66</v>
      </c>
      <c r="D796" s="103">
        <f>E796+F796+G796+H796+I796+J796+L796+N796+P796+R796+T796+U796+V796+W796+X796+Y796+Z796+AA796+AB796+AC796+AD796+AE796</f>
        <v>3167614.8</v>
      </c>
      <c r="E796" s="120">
        <v>0</v>
      </c>
      <c r="F796" s="120">
        <v>0</v>
      </c>
      <c r="G796" s="120">
        <v>0</v>
      </c>
      <c r="H796" s="120">
        <v>0</v>
      </c>
      <c r="I796" s="120">
        <v>0</v>
      </c>
      <c r="J796" s="120">
        <v>0</v>
      </c>
      <c r="K796" s="128">
        <v>0</v>
      </c>
      <c r="L796" s="120">
        <v>0</v>
      </c>
      <c r="M796" s="103">
        <v>367.5</v>
      </c>
      <c r="N796" s="103">
        <v>2954390.84</v>
      </c>
      <c r="O796" s="120">
        <v>0</v>
      </c>
      <c r="P796" s="120">
        <v>0</v>
      </c>
      <c r="Q796" s="120">
        <v>0</v>
      </c>
      <c r="R796" s="120">
        <v>0</v>
      </c>
      <c r="S796" s="120">
        <v>0</v>
      </c>
      <c r="T796" s="120">
        <v>0</v>
      </c>
      <c r="U796" s="120">
        <v>0</v>
      </c>
      <c r="V796" s="120">
        <v>0</v>
      </c>
      <c r="W796" s="120">
        <v>0</v>
      </c>
      <c r="X796" s="120">
        <v>0</v>
      </c>
      <c r="Y796" s="120">
        <v>0</v>
      </c>
      <c r="Z796" s="120">
        <v>0</v>
      </c>
      <c r="AA796" s="120">
        <v>0</v>
      </c>
      <c r="AB796" s="120">
        <v>0</v>
      </c>
      <c r="AC796" s="103">
        <f>ROUND(N796*2.14%,2)</f>
        <v>63223.96</v>
      </c>
      <c r="AD796" s="103">
        <v>150000</v>
      </c>
      <c r="AE796" s="120">
        <v>0</v>
      </c>
      <c r="AF796" s="93">
        <v>2025</v>
      </c>
      <c r="AG796" s="93">
        <v>2025</v>
      </c>
      <c r="AH796" s="93">
        <v>2025</v>
      </c>
      <c r="AI796" s="107"/>
      <c r="AJ796" s="107"/>
      <c r="AK796" s="107"/>
      <c r="AL796" s="107"/>
      <c r="AM796" s="108" t="s">
        <v>16952</v>
      </c>
      <c r="AN796" s="108" t="s">
        <v>16973</v>
      </c>
      <c r="AO796" s="108">
        <v>0</v>
      </c>
      <c r="AP796" s="108" t="s">
        <v>16958</v>
      </c>
      <c r="AQ796" s="108" t="s">
        <v>16969</v>
      </c>
      <c r="AR796" s="108">
        <v>0</v>
      </c>
      <c r="AS796" s="108"/>
      <c r="AT796" s="108"/>
      <c r="AU796" s="108"/>
      <c r="AV796" s="108"/>
      <c r="AW796" s="108" t="s">
        <v>618</v>
      </c>
      <c r="AX796" s="109">
        <v>649.29999999999995</v>
      </c>
      <c r="AY796" s="109">
        <v>367.5</v>
      </c>
      <c r="AZ796" s="108" t="s">
        <v>2968</v>
      </c>
      <c r="BA796" s="108" t="s">
        <v>17015</v>
      </c>
      <c r="BB796" s="110"/>
      <c r="BC796" s="111">
        <f t="shared" si="313"/>
        <v>0</v>
      </c>
      <c r="BJ796" s="79" t="str">
        <f>VLOOKUP(C796,BM:BO,3,FALSE)</f>
        <v>297.700</v>
      </c>
      <c r="BM796" s="79" t="s">
        <v>3039</v>
      </c>
      <c r="BN796" s="79" t="s">
        <v>782</v>
      </c>
      <c r="BO796" s="79" t="s">
        <v>3040</v>
      </c>
      <c r="BU796" s="79" t="s">
        <v>3039</v>
      </c>
      <c r="BV796" s="79" t="s">
        <v>782</v>
      </c>
      <c r="BW796" s="79" t="s">
        <v>3040</v>
      </c>
      <c r="CH796" s="105">
        <f t="shared" si="282"/>
        <v>-2.9103830456733704E-11</v>
      </c>
    </row>
    <row r="797" spans="1:86" x14ac:dyDescent="0.3">
      <c r="B797" s="106" t="s">
        <v>55</v>
      </c>
      <c r="C797" s="106"/>
      <c r="D797" s="102">
        <f>D798</f>
        <v>4525164</v>
      </c>
      <c r="E797" s="103">
        <f t="shared" ref="E797:AE797" si="316">E798</f>
        <v>0</v>
      </c>
      <c r="F797" s="103">
        <f t="shared" si="316"/>
        <v>0</v>
      </c>
      <c r="G797" s="103">
        <f t="shared" si="316"/>
        <v>0</v>
      </c>
      <c r="H797" s="103">
        <f t="shared" si="316"/>
        <v>0</v>
      </c>
      <c r="I797" s="103">
        <f t="shared" si="316"/>
        <v>0</v>
      </c>
      <c r="J797" s="103">
        <f t="shared" si="316"/>
        <v>0</v>
      </c>
      <c r="K797" s="104">
        <f t="shared" si="316"/>
        <v>0</v>
      </c>
      <c r="L797" s="103">
        <f t="shared" si="316"/>
        <v>0</v>
      </c>
      <c r="M797" s="103">
        <f t="shared" si="316"/>
        <v>525</v>
      </c>
      <c r="N797" s="103">
        <f t="shared" si="316"/>
        <v>4254125.71</v>
      </c>
      <c r="O797" s="103">
        <f t="shared" si="316"/>
        <v>0</v>
      </c>
      <c r="P797" s="103">
        <f t="shared" si="316"/>
        <v>0</v>
      </c>
      <c r="Q797" s="103">
        <f t="shared" si="316"/>
        <v>0</v>
      </c>
      <c r="R797" s="103">
        <f t="shared" si="316"/>
        <v>0</v>
      </c>
      <c r="S797" s="103">
        <f t="shared" si="316"/>
        <v>0</v>
      </c>
      <c r="T797" s="103">
        <f t="shared" si="316"/>
        <v>0</v>
      </c>
      <c r="U797" s="103">
        <f t="shared" si="316"/>
        <v>0</v>
      </c>
      <c r="V797" s="103">
        <f t="shared" si="316"/>
        <v>0</v>
      </c>
      <c r="W797" s="103">
        <f t="shared" si="316"/>
        <v>0</v>
      </c>
      <c r="X797" s="103">
        <f t="shared" si="316"/>
        <v>0</v>
      </c>
      <c r="Y797" s="103">
        <f t="shared" si="316"/>
        <v>0</v>
      </c>
      <c r="Z797" s="103">
        <f t="shared" si="316"/>
        <v>0</v>
      </c>
      <c r="AA797" s="103">
        <f t="shared" si="316"/>
        <v>0</v>
      </c>
      <c r="AB797" s="103">
        <f t="shared" si="316"/>
        <v>0</v>
      </c>
      <c r="AC797" s="103">
        <f t="shared" si="316"/>
        <v>91038.29</v>
      </c>
      <c r="AD797" s="103">
        <f t="shared" si="316"/>
        <v>180000</v>
      </c>
      <c r="AE797" s="103">
        <f t="shared" si="316"/>
        <v>0</v>
      </c>
      <c r="AF797" s="93" t="s">
        <v>17029</v>
      </c>
      <c r="AG797" s="93" t="s">
        <v>17029</v>
      </c>
      <c r="AH797" s="93" t="s">
        <v>17029</v>
      </c>
      <c r="AI797" s="107"/>
      <c r="AJ797" s="107"/>
      <c r="AK797" s="107"/>
      <c r="AL797" s="107"/>
      <c r="AM797" s="108"/>
      <c r="AN797" s="108"/>
      <c r="AO797" s="108"/>
      <c r="AP797" s="108"/>
      <c r="AQ797" s="108"/>
      <c r="AR797" s="108"/>
      <c r="AS797" s="108"/>
      <c r="AT797" s="108"/>
      <c r="AU797" s="108"/>
      <c r="AV797" s="108"/>
      <c r="AW797" s="108"/>
      <c r="AX797" s="109"/>
      <c r="AY797" s="109"/>
      <c r="AZ797" s="108"/>
      <c r="BA797" s="108"/>
      <c r="BB797" s="110"/>
      <c r="BC797" s="111">
        <f t="shared" si="313"/>
        <v>-525</v>
      </c>
      <c r="BJ797" s="79" t="e">
        <f>VLOOKUP(C797,BM:BO,3,FALSE)</f>
        <v>#N/A</v>
      </c>
      <c r="BM797" s="79" t="s">
        <v>3041</v>
      </c>
      <c r="BN797" s="79" t="s">
        <v>668</v>
      </c>
      <c r="BO797" s="79" t="s">
        <v>1000</v>
      </c>
      <c r="BU797" s="79" t="s">
        <v>3041</v>
      </c>
      <c r="BV797" s="79" t="s">
        <v>668</v>
      </c>
      <c r="BW797" s="79" t="s">
        <v>1000</v>
      </c>
      <c r="CH797" s="105">
        <f t="shared" si="282"/>
        <v>5.8207660913467407E-11</v>
      </c>
    </row>
    <row r="798" spans="1:86" x14ac:dyDescent="0.3">
      <c r="A798" s="79">
        <v>1</v>
      </c>
      <c r="B798" s="112">
        <f>SUBTOTAL(9,$A$635:A798)</f>
        <v>124</v>
      </c>
      <c r="C798" s="118" t="s">
        <v>67</v>
      </c>
      <c r="D798" s="103">
        <f>E798+F798+G798+H798+I798+J798+L798+N798+P798+R798+T798+U798+V798+W798+X798+Y798+Z798+AA798+AB798+AC798+AD798+AE798</f>
        <v>4525164</v>
      </c>
      <c r="E798" s="120">
        <v>0</v>
      </c>
      <c r="F798" s="120">
        <v>0</v>
      </c>
      <c r="G798" s="120">
        <v>0</v>
      </c>
      <c r="H798" s="120">
        <v>0</v>
      </c>
      <c r="I798" s="120">
        <v>0</v>
      </c>
      <c r="J798" s="120">
        <v>0</v>
      </c>
      <c r="K798" s="128">
        <v>0</v>
      </c>
      <c r="L798" s="120">
        <v>0</v>
      </c>
      <c r="M798" s="103">
        <v>525</v>
      </c>
      <c r="N798" s="103">
        <v>4254125.71</v>
      </c>
      <c r="O798" s="120">
        <v>0</v>
      </c>
      <c r="P798" s="120">
        <v>0</v>
      </c>
      <c r="Q798" s="120">
        <v>0</v>
      </c>
      <c r="R798" s="120">
        <v>0</v>
      </c>
      <c r="S798" s="120">
        <v>0</v>
      </c>
      <c r="T798" s="120">
        <v>0</v>
      </c>
      <c r="U798" s="120">
        <v>0</v>
      </c>
      <c r="V798" s="120">
        <v>0</v>
      </c>
      <c r="W798" s="120">
        <v>0</v>
      </c>
      <c r="X798" s="120">
        <v>0</v>
      </c>
      <c r="Y798" s="120">
        <v>0</v>
      </c>
      <c r="Z798" s="120">
        <v>0</v>
      </c>
      <c r="AA798" s="120">
        <v>0</v>
      </c>
      <c r="AB798" s="120">
        <v>0</v>
      </c>
      <c r="AC798" s="103">
        <f>ROUND(N798*2.14%,2)</f>
        <v>91038.29</v>
      </c>
      <c r="AD798" s="103">
        <v>180000</v>
      </c>
      <c r="AE798" s="120">
        <v>0</v>
      </c>
      <c r="AF798" s="93">
        <v>2025</v>
      </c>
      <c r="AG798" s="93">
        <v>2025</v>
      </c>
      <c r="AH798" s="93">
        <v>2025</v>
      </c>
      <c r="AI798" s="107"/>
      <c r="AJ798" s="107"/>
      <c r="AK798" s="107"/>
      <c r="AL798" s="107"/>
      <c r="AM798" s="108" t="s">
        <v>16956</v>
      </c>
      <c r="AN798" s="108" t="s">
        <v>16977</v>
      </c>
      <c r="AO798" s="108">
        <v>0</v>
      </c>
      <c r="AP798" s="108" t="s">
        <v>16954</v>
      </c>
      <c r="AQ798" s="108" t="s">
        <v>16975</v>
      </c>
      <c r="AR798" s="108">
        <v>0</v>
      </c>
      <c r="AS798" s="108"/>
      <c r="AT798" s="108"/>
      <c r="AU798" s="108"/>
      <c r="AV798" s="108"/>
      <c r="AW798" s="108" t="s">
        <v>665</v>
      </c>
      <c r="AX798" s="109">
        <v>375.2</v>
      </c>
      <c r="AY798" s="109">
        <v>525</v>
      </c>
      <c r="AZ798" s="108" t="s">
        <v>2968</v>
      </c>
      <c r="BA798" s="108" t="s">
        <v>17015</v>
      </c>
      <c r="BB798" s="110"/>
      <c r="BC798" s="111">
        <f t="shared" si="313"/>
        <v>0</v>
      </c>
      <c r="BJ798" s="79" t="str">
        <f>VLOOKUP(C798,BM:BO,3,FALSE)</f>
        <v>283.600</v>
      </c>
      <c r="BM798" s="79" t="s">
        <v>3042</v>
      </c>
      <c r="BN798" s="79" t="s">
        <v>1344</v>
      </c>
      <c r="BO798" s="79" t="s">
        <v>3044</v>
      </c>
      <c r="BU798" s="79" t="s">
        <v>3042</v>
      </c>
      <c r="BV798" s="79" t="s">
        <v>1344</v>
      </c>
      <c r="BW798" s="79" t="s">
        <v>3044</v>
      </c>
      <c r="CH798" s="105">
        <f t="shared" si="282"/>
        <v>5.8207660913467407E-11</v>
      </c>
    </row>
    <row r="799" spans="1:86" x14ac:dyDescent="0.3">
      <c r="B799" s="106" t="s">
        <v>56</v>
      </c>
      <c r="C799" s="106"/>
      <c r="D799" s="102">
        <f>D800</f>
        <v>6572262</v>
      </c>
      <c r="E799" s="103">
        <f t="shared" ref="E799:AE799" si="317">E800</f>
        <v>0</v>
      </c>
      <c r="F799" s="103">
        <f t="shared" si="317"/>
        <v>0</v>
      </c>
      <c r="G799" s="103">
        <f t="shared" si="317"/>
        <v>0</v>
      </c>
      <c r="H799" s="103">
        <f t="shared" si="317"/>
        <v>0</v>
      </c>
      <c r="I799" s="103">
        <f t="shared" si="317"/>
        <v>0</v>
      </c>
      <c r="J799" s="103">
        <f t="shared" si="317"/>
        <v>0</v>
      </c>
      <c r="K799" s="104">
        <f t="shared" si="317"/>
        <v>0</v>
      </c>
      <c r="L799" s="103">
        <f t="shared" si="317"/>
        <v>0</v>
      </c>
      <c r="M799" s="103">
        <f t="shared" si="317"/>
        <v>762.5</v>
      </c>
      <c r="N799" s="103">
        <f t="shared" si="317"/>
        <v>6258333.6600000001</v>
      </c>
      <c r="O799" s="103">
        <f t="shared" si="317"/>
        <v>0</v>
      </c>
      <c r="P799" s="103">
        <f t="shared" si="317"/>
        <v>0</v>
      </c>
      <c r="Q799" s="103">
        <f t="shared" si="317"/>
        <v>0</v>
      </c>
      <c r="R799" s="103">
        <f t="shared" si="317"/>
        <v>0</v>
      </c>
      <c r="S799" s="103">
        <f t="shared" si="317"/>
        <v>0</v>
      </c>
      <c r="T799" s="103">
        <f t="shared" si="317"/>
        <v>0</v>
      </c>
      <c r="U799" s="103">
        <f t="shared" si="317"/>
        <v>0</v>
      </c>
      <c r="V799" s="103">
        <f t="shared" si="317"/>
        <v>0</v>
      </c>
      <c r="W799" s="103">
        <f t="shared" si="317"/>
        <v>0</v>
      </c>
      <c r="X799" s="103">
        <f t="shared" si="317"/>
        <v>0</v>
      </c>
      <c r="Y799" s="103">
        <f t="shared" si="317"/>
        <v>0</v>
      </c>
      <c r="Z799" s="103">
        <f t="shared" si="317"/>
        <v>0</v>
      </c>
      <c r="AA799" s="103">
        <f t="shared" si="317"/>
        <v>0</v>
      </c>
      <c r="AB799" s="103">
        <f t="shared" si="317"/>
        <v>0</v>
      </c>
      <c r="AC799" s="103">
        <f t="shared" si="317"/>
        <v>133928.34</v>
      </c>
      <c r="AD799" s="103">
        <f t="shared" si="317"/>
        <v>180000</v>
      </c>
      <c r="AE799" s="103">
        <f t="shared" si="317"/>
        <v>0</v>
      </c>
      <c r="AF799" s="93" t="s">
        <v>17029</v>
      </c>
      <c r="AG799" s="93" t="s">
        <v>17029</v>
      </c>
      <c r="AH799" s="93" t="s">
        <v>17029</v>
      </c>
      <c r="AI799" s="107"/>
      <c r="AJ799" s="107"/>
      <c r="AK799" s="107"/>
      <c r="AL799" s="107"/>
      <c r="AM799" s="108"/>
      <c r="AN799" s="108"/>
      <c r="AO799" s="108"/>
      <c r="AP799" s="108"/>
      <c r="AQ799" s="108"/>
      <c r="AR799" s="108"/>
      <c r="AS799" s="108"/>
      <c r="AT799" s="108"/>
      <c r="AU799" s="108"/>
      <c r="AV799" s="108"/>
      <c r="AW799" s="108"/>
      <c r="AX799" s="109"/>
      <c r="AY799" s="109"/>
      <c r="AZ799" s="108"/>
      <c r="BA799" s="108"/>
      <c r="BB799" s="110"/>
      <c r="BC799" s="111">
        <f t="shared" si="313"/>
        <v>-762.5</v>
      </c>
      <c r="BJ799" s="79" t="e">
        <f>VLOOKUP(C799,BM:BO,3,FALSE)</f>
        <v>#N/A</v>
      </c>
      <c r="BM799" s="79" t="s">
        <v>3045</v>
      </c>
      <c r="BN799" s="79" t="s">
        <v>2985</v>
      </c>
      <c r="BO799" s="79" t="s">
        <v>2985</v>
      </c>
      <c r="BU799" s="79" t="s">
        <v>3045</v>
      </c>
      <c r="BV799" s="79" t="s">
        <v>2985</v>
      </c>
      <c r="BW799" s="79" t="s">
        <v>2985</v>
      </c>
      <c r="CH799" s="105">
        <f t="shared" si="282"/>
        <v>-1.4551915228366852E-10</v>
      </c>
    </row>
    <row r="800" spans="1:86" x14ac:dyDescent="0.3">
      <c r="A800" s="79">
        <v>1</v>
      </c>
      <c r="B800" s="112">
        <f>SUBTOTAL(9,$A$635:A800)</f>
        <v>125</v>
      </c>
      <c r="C800" s="157" t="s">
        <v>68</v>
      </c>
      <c r="D800" s="103">
        <f>E800+F800+G800+H800+I800+J800+L800+N800+P800+R800+T800+U800+V800+W800+X800+Y800+Z800+AA800+AB800+AC800+AD800+AE800</f>
        <v>6572262</v>
      </c>
      <c r="E800" s="120">
        <v>0</v>
      </c>
      <c r="F800" s="120">
        <v>0</v>
      </c>
      <c r="G800" s="120">
        <v>0</v>
      </c>
      <c r="H800" s="120">
        <v>0</v>
      </c>
      <c r="I800" s="120">
        <v>0</v>
      </c>
      <c r="J800" s="120">
        <v>0</v>
      </c>
      <c r="K800" s="128">
        <v>0</v>
      </c>
      <c r="L800" s="120">
        <v>0</v>
      </c>
      <c r="M800" s="103">
        <v>762.5</v>
      </c>
      <c r="N800" s="103">
        <v>6258333.6600000001</v>
      </c>
      <c r="O800" s="120">
        <v>0</v>
      </c>
      <c r="P800" s="120">
        <v>0</v>
      </c>
      <c r="Q800" s="120">
        <v>0</v>
      </c>
      <c r="R800" s="120">
        <v>0</v>
      </c>
      <c r="S800" s="120">
        <v>0</v>
      </c>
      <c r="T800" s="120">
        <v>0</v>
      </c>
      <c r="U800" s="120">
        <v>0</v>
      </c>
      <c r="V800" s="120">
        <v>0</v>
      </c>
      <c r="W800" s="120">
        <v>0</v>
      </c>
      <c r="X800" s="120">
        <v>0</v>
      </c>
      <c r="Y800" s="120">
        <v>0</v>
      </c>
      <c r="Z800" s="120">
        <v>0</v>
      </c>
      <c r="AA800" s="120">
        <v>0</v>
      </c>
      <c r="AB800" s="120">
        <v>0</v>
      </c>
      <c r="AC800" s="103">
        <f>ROUND(N800*2.14%,2)</f>
        <v>133928.34</v>
      </c>
      <c r="AD800" s="103">
        <v>180000</v>
      </c>
      <c r="AE800" s="120">
        <v>0</v>
      </c>
      <c r="AF800" s="93">
        <v>2025</v>
      </c>
      <c r="AG800" s="93">
        <v>2025</v>
      </c>
      <c r="AH800" s="93">
        <v>2025</v>
      </c>
      <c r="AI800" s="107"/>
      <c r="AJ800" s="107"/>
      <c r="AK800" s="107"/>
      <c r="AL800" s="107"/>
      <c r="AM800" s="108" t="s">
        <v>16963</v>
      </c>
      <c r="AN800" s="108" t="s">
        <v>16954</v>
      </c>
      <c r="AO800" s="108">
        <v>0</v>
      </c>
      <c r="AP800" s="108" t="s">
        <v>16962</v>
      </c>
      <c r="AQ800" s="108" t="s">
        <v>16975</v>
      </c>
      <c r="AR800" s="108">
        <v>0</v>
      </c>
      <c r="AS800" s="108"/>
      <c r="AT800" s="108"/>
      <c r="AU800" s="108"/>
      <c r="AV800" s="108"/>
      <c r="AW800" s="108" t="s">
        <v>812</v>
      </c>
      <c r="AX800" s="109">
        <v>946</v>
      </c>
      <c r="AY800" s="109" t="s">
        <v>2985</v>
      </c>
      <c r="AZ800" s="108" t="s">
        <v>2968</v>
      </c>
      <c r="BA800" s="108" t="s">
        <v>17015</v>
      </c>
      <c r="BB800" s="110"/>
      <c r="BC800" s="111" t="e">
        <f t="shared" si="313"/>
        <v>#VALUE!</v>
      </c>
      <c r="BJ800" s="79" t="str">
        <f>VLOOKUP(C800,BM:BO,3,FALSE)</f>
        <v>0.000</v>
      </c>
      <c r="BM800" s="79" t="s">
        <v>3046</v>
      </c>
      <c r="BN800" s="79" t="s">
        <v>930</v>
      </c>
      <c r="BO800" s="79" t="s">
        <v>3047</v>
      </c>
      <c r="BU800" s="79" t="s">
        <v>3046</v>
      </c>
      <c r="BV800" s="79" t="s">
        <v>930</v>
      </c>
      <c r="BW800" s="79" t="s">
        <v>3047</v>
      </c>
      <c r="CH800" s="105">
        <f t="shared" si="282"/>
        <v>-1.4551915228366852E-10</v>
      </c>
    </row>
    <row r="801" spans="1:218" x14ac:dyDescent="0.3">
      <c r="B801" s="106" t="s">
        <v>54</v>
      </c>
      <c r="C801" s="106"/>
      <c r="D801" s="102">
        <f>D802</f>
        <v>3102969.6</v>
      </c>
      <c r="E801" s="103">
        <f t="shared" ref="E801:AE801" si="318">E802</f>
        <v>0</v>
      </c>
      <c r="F801" s="103">
        <f t="shared" si="318"/>
        <v>0</v>
      </c>
      <c r="G801" s="103">
        <f t="shared" si="318"/>
        <v>0</v>
      </c>
      <c r="H801" s="103">
        <f t="shared" si="318"/>
        <v>0</v>
      </c>
      <c r="I801" s="103">
        <f t="shared" si="318"/>
        <v>0</v>
      </c>
      <c r="J801" s="103">
        <f t="shared" si="318"/>
        <v>0</v>
      </c>
      <c r="K801" s="104">
        <f t="shared" si="318"/>
        <v>0</v>
      </c>
      <c r="L801" s="103">
        <f t="shared" si="318"/>
        <v>0</v>
      </c>
      <c r="M801" s="103">
        <f t="shared" si="318"/>
        <v>360</v>
      </c>
      <c r="N801" s="103">
        <f t="shared" si="318"/>
        <v>2891100.06</v>
      </c>
      <c r="O801" s="103">
        <f t="shared" si="318"/>
        <v>0</v>
      </c>
      <c r="P801" s="103">
        <f t="shared" si="318"/>
        <v>0</v>
      </c>
      <c r="Q801" s="103">
        <f t="shared" si="318"/>
        <v>0</v>
      </c>
      <c r="R801" s="103">
        <f t="shared" si="318"/>
        <v>0</v>
      </c>
      <c r="S801" s="103">
        <f t="shared" si="318"/>
        <v>0</v>
      </c>
      <c r="T801" s="103">
        <f t="shared" si="318"/>
        <v>0</v>
      </c>
      <c r="U801" s="103">
        <f t="shared" si="318"/>
        <v>0</v>
      </c>
      <c r="V801" s="103">
        <f t="shared" si="318"/>
        <v>0</v>
      </c>
      <c r="W801" s="103">
        <f t="shared" si="318"/>
        <v>0</v>
      </c>
      <c r="X801" s="103">
        <f t="shared" si="318"/>
        <v>0</v>
      </c>
      <c r="Y801" s="103">
        <f t="shared" si="318"/>
        <v>0</v>
      </c>
      <c r="Z801" s="103">
        <f t="shared" si="318"/>
        <v>0</v>
      </c>
      <c r="AA801" s="103">
        <f t="shared" si="318"/>
        <v>0</v>
      </c>
      <c r="AB801" s="103">
        <f t="shared" si="318"/>
        <v>0</v>
      </c>
      <c r="AC801" s="103">
        <f t="shared" si="318"/>
        <v>61869.54</v>
      </c>
      <c r="AD801" s="103">
        <f t="shared" si="318"/>
        <v>150000</v>
      </c>
      <c r="AE801" s="103">
        <f t="shared" si="318"/>
        <v>0</v>
      </c>
      <c r="AF801" s="93" t="s">
        <v>17029</v>
      </c>
      <c r="AG801" s="93" t="s">
        <v>17029</v>
      </c>
      <c r="AH801" s="93" t="s">
        <v>17029</v>
      </c>
      <c r="AI801" s="107"/>
      <c r="AJ801" s="107"/>
      <c r="AK801" s="107"/>
      <c r="AL801" s="107"/>
      <c r="AM801" s="108"/>
      <c r="AN801" s="108"/>
      <c r="AO801" s="108"/>
      <c r="AP801" s="108"/>
      <c r="AQ801" s="108"/>
      <c r="AR801" s="108"/>
      <c r="AS801" s="108"/>
      <c r="AT801" s="108"/>
      <c r="AU801" s="108"/>
      <c r="AV801" s="108"/>
      <c r="AW801" s="108"/>
      <c r="AX801" s="109"/>
      <c r="AY801" s="109"/>
      <c r="AZ801" s="108"/>
      <c r="BA801" s="108"/>
      <c r="BB801" s="110"/>
      <c r="BC801" s="111">
        <f t="shared" si="313"/>
        <v>-360</v>
      </c>
      <c r="BJ801" s="79" t="e">
        <f>VLOOKUP(C801,BM:BO,3,FALSE)</f>
        <v>#N/A</v>
      </c>
      <c r="BM801" s="79" t="s">
        <v>3048</v>
      </c>
      <c r="BN801" s="79" t="s">
        <v>3049</v>
      </c>
      <c r="BO801" s="79" t="s">
        <v>3050</v>
      </c>
      <c r="BU801" s="79" t="s">
        <v>3048</v>
      </c>
      <c r="BV801" s="79" t="s">
        <v>3049</v>
      </c>
      <c r="BW801" s="79" t="s">
        <v>3050</v>
      </c>
      <c r="CH801" s="105">
        <f t="shared" si="282"/>
        <v>2.9103830456733704E-11</v>
      </c>
    </row>
    <row r="802" spans="1:218" x14ac:dyDescent="0.3">
      <c r="A802" s="79">
        <v>1</v>
      </c>
      <c r="B802" s="112">
        <f>SUBTOTAL(9,$A$635:A802)</f>
        <v>126</v>
      </c>
      <c r="C802" s="118" t="s">
        <v>69</v>
      </c>
      <c r="D802" s="103">
        <f>E802+F802+G802+H802+I802+J802+L802+N802+P802+R802+T802+U802+V802+W802+X802+Y802+Z802+AA802+AB802+AC802+AD802+AE802</f>
        <v>3102969.6</v>
      </c>
      <c r="E802" s="120">
        <v>0</v>
      </c>
      <c r="F802" s="120">
        <v>0</v>
      </c>
      <c r="G802" s="120">
        <v>0</v>
      </c>
      <c r="H802" s="120">
        <v>0</v>
      </c>
      <c r="I802" s="120">
        <v>0</v>
      </c>
      <c r="J802" s="120">
        <v>0</v>
      </c>
      <c r="K802" s="128">
        <v>0</v>
      </c>
      <c r="L802" s="120">
        <v>0</v>
      </c>
      <c r="M802" s="103">
        <v>360</v>
      </c>
      <c r="N802" s="103">
        <v>2891100.06</v>
      </c>
      <c r="O802" s="120">
        <v>0</v>
      </c>
      <c r="P802" s="120">
        <v>0</v>
      </c>
      <c r="Q802" s="120">
        <v>0</v>
      </c>
      <c r="R802" s="120">
        <v>0</v>
      </c>
      <c r="S802" s="120">
        <v>0</v>
      </c>
      <c r="T802" s="120">
        <v>0</v>
      </c>
      <c r="U802" s="120">
        <v>0</v>
      </c>
      <c r="V802" s="120">
        <v>0</v>
      </c>
      <c r="W802" s="120">
        <v>0</v>
      </c>
      <c r="X802" s="120">
        <v>0</v>
      </c>
      <c r="Y802" s="120">
        <v>0</v>
      </c>
      <c r="Z802" s="120">
        <v>0</v>
      </c>
      <c r="AA802" s="120">
        <v>0</v>
      </c>
      <c r="AB802" s="120">
        <v>0</v>
      </c>
      <c r="AC802" s="103">
        <f>ROUND(N802*2.14%,2)</f>
        <v>61869.54</v>
      </c>
      <c r="AD802" s="103">
        <v>150000</v>
      </c>
      <c r="AE802" s="120">
        <v>0</v>
      </c>
      <c r="AF802" s="93">
        <v>2025</v>
      </c>
      <c r="AG802" s="93">
        <v>2025</v>
      </c>
      <c r="AH802" s="93">
        <v>2025</v>
      </c>
      <c r="AI802" s="107"/>
      <c r="AJ802" s="107"/>
      <c r="AK802" s="107"/>
      <c r="AL802" s="107"/>
      <c r="AM802" s="108" t="s">
        <v>16956</v>
      </c>
      <c r="AN802" s="108" t="s">
        <v>16973</v>
      </c>
      <c r="AO802" s="108">
        <v>0</v>
      </c>
      <c r="AP802" s="108" t="s">
        <v>16977</v>
      </c>
      <c r="AQ802" s="108" t="s">
        <v>16969</v>
      </c>
      <c r="AR802" s="108">
        <v>0</v>
      </c>
      <c r="AS802" s="108"/>
      <c r="AT802" s="108"/>
      <c r="AU802" s="108"/>
      <c r="AV802" s="108"/>
      <c r="AW802" s="108" t="s">
        <v>618</v>
      </c>
      <c r="AX802" s="109">
        <v>372.4</v>
      </c>
      <c r="AY802" s="109">
        <v>360</v>
      </c>
      <c r="AZ802" s="108" t="s">
        <v>2968</v>
      </c>
      <c r="BA802" s="108" t="s">
        <v>17015</v>
      </c>
      <c r="BB802" s="110"/>
      <c r="BC802" s="111">
        <f t="shared" si="313"/>
        <v>0</v>
      </c>
      <c r="BJ802" s="79" t="str">
        <f>VLOOKUP(C802,BM:BO,3,FALSE)</f>
        <v>288.900</v>
      </c>
      <c r="BM802" s="79" t="s">
        <v>3051</v>
      </c>
      <c r="BN802" s="79" t="s">
        <v>3049</v>
      </c>
      <c r="BO802" s="79" t="s">
        <v>3052</v>
      </c>
      <c r="BU802" s="79" t="s">
        <v>3051</v>
      </c>
      <c r="BV802" s="79" t="s">
        <v>3049</v>
      </c>
      <c r="BW802" s="79" t="s">
        <v>3052</v>
      </c>
      <c r="CH802" s="105">
        <f t="shared" ref="CH802:CH817" si="319">D802-E802-F802-G802-H802-I802-J802-L802-N802-P802-R802-T802-U802-V802-W802-X802-Y802-Z802-AA802-AB802-AC802-AD802-AE802</f>
        <v>2.9103830456733704E-11</v>
      </c>
    </row>
    <row r="803" spans="1:218" x14ac:dyDescent="0.3">
      <c r="B803" s="106" t="s">
        <v>493</v>
      </c>
      <c r="C803" s="106"/>
      <c r="D803" s="102">
        <f>D804</f>
        <v>16205981.91</v>
      </c>
      <c r="E803" s="103">
        <f t="shared" ref="E803:AE803" si="320">E804</f>
        <v>0</v>
      </c>
      <c r="F803" s="103">
        <f t="shared" si="320"/>
        <v>0</v>
      </c>
      <c r="G803" s="103">
        <f t="shared" si="320"/>
        <v>0</v>
      </c>
      <c r="H803" s="103">
        <f t="shared" si="320"/>
        <v>0</v>
      </c>
      <c r="I803" s="103">
        <f t="shared" si="320"/>
        <v>0</v>
      </c>
      <c r="J803" s="103">
        <f t="shared" si="320"/>
        <v>0</v>
      </c>
      <c r="K803" s="104">
        <f t="shared" si="320"/>
        <v>0</v>
      </c>
      <c r="L803" s="103">
        <f t="shared" si="320"/>
        <v>0</v>
      </c>
      <c r="M803" s="103">
        <f t="shared" si="320"/>
        <v>1990</v>
      </c>
      <c r="N803" s="103">
        <f t="shared" si="320"/>
        <v>15670630.42</v>
      </c>
      <c r="O803" s="103">
        <f t="shared" si="320"/>
        <v>0</v>
      </c>
      <c r="P803" s="103">
        <f t="shared" si="320"/>
        <v>0</v>
      </c>
      <c r="Q803" s="103">
        <f t="shared" si="320"/>
        <v>0</v>
      </c>
      <c r="R803" s="103">
        <f t="shared" si="320"/>
        <v>0</v>
      </c>
      <c r="S803" s="103">
        <f t="shared" si="320"/>
        <v>0</v>
      </c>
      <c r="T803" s="103">
        <f t="shared" si="320"/>
        <v>0</v>
      </c>
      <c r="U803" s="103">
        <f t="shared" si="320"/>
        <v>0</v>
      </c>
      <c r="V803" s="103">
        <f t="shared" si="320"/>
        <v>0</v>
      </c>
      <c r="W803" s="103">
        <f t="shared" si="320"/>
        <v>0</v>
      </c>
      <c r="X803" s="103">
        <f t="shared" si="320"/>
        <v>0</v>
      </c>
      <c r="Y803" s="103">
        <f t="shared" si="320"/>
        <v>0</v>
      </c>
      <c r="Z803" s="103">
        <f t="shared" si="320"/>
        <v>0</v>
      </c>
      <c r="AA803" s="103">
        <f t="shared" si="320"/>
        <v>0</v>
      </c>
      <c r="AB803" s="103">
        <f t="shared" si="320"/>
        <v>0</v>
      </c>
      <c r="AC803" s="103">
        <f t="shared" si="320"/>
        <v>335351.49</v>
      </c>
      <c r="AD803" s="103">
        <f t="shared" si="320"/>
        <v>200000</v>
      </c>
      <c r="AE803" s="103">
        <f t="shared" si="320"/>
        <v>0</v>
      </c>
      <c r="AF803" s="93" t="s">
        <v>17029</v>
      </c>
      <c r="AG803" s="93" t="s">
        <v>17029</v>
      </c>
      <c r="AH803" s="93" t="s">
        <v>17029</v>
      </c>
      <c r="AI803" s="107"/>
      <c r="AJ803" s="107"/>
      <c r="AK803" s="107"/>
      <c r="AL803" s="107"/>
      <c r="AM803" s="108"/>
      <c r="AN803" s="108"/>
      <c r="AO803" s="108"/>
      <c r="AP803" s="108"/>
      <c r="AQ803" s="108"/>
      <c r="AR803" s="108"/>
      <c r="AS803" s="108"/>
      <c r="AT803" s="108"/>
      <c r="AU803" s="108"/>
      <c r="AV803" s="108"/>
      <c r="AW803" s="108"/>
      <c r="AX803" s="109"/>
      <c r="AY803" s="109"/>
      <c r="AZ803" s="108"/>
      <c r="BA803" s="108"/>
      <c r="BB803" s="110"/>
      <c r="BC803" s="111">
        <f t="shared" si="313"/>
        <v>-1990</v>
      </c>
      <c r="BJ803" s="79" t="e">
        <f>VLOOKUP(C803,BM:BO,3,FALSE)</f>
        <v>#N/A</v>
      </c>
      <c r="BM803" s="79" t="s">
        <v>3773</v>
      </c>
      <c r="BN803" s="79" t="s">
        <v>1344</v>
      </c>
      <c r="BO803" s="79" t="s">
        <v>3774</v>
      </c>
      <c r="BU803" s="79" t="s">
        <v>3773</v>
      </c>
      <c r="BV803" s="79" t="s">
        <v>1344</v>
      </c>
      <c r="BW803" s="79" t="s">
        <v>3774</v>
      </c>
      <c r="CH803" s="105">
        <f t="shared" si="319"/>
        <v>2.3283064365386963E-10</v>
      </c>
    </row>
    <row r="804" spans="1:218" x14ac:dyDescent="0.3">
      <c r="A804" s="79">
        <v>1</v>
      </c>
      <c r="B804" s="112">
        <f>SUBTOTAL(9,$A$635:A804)</f>
        <v>127</v>
      </c>
      <c r="C804" s="118" t="s">
        <v>496</v>
      </c>
      <c r="D804" s="103">
        <f>E804+F804+G804+H804+I804+J804+L804+N804+P804+R804+T804+U804+V804+W804+X804+Y804+Z804+AA804+AB804+AC804+AD804+AE804</f>
        <v>16205981.91</v>
      </c>
      <c r="E804" s="120">
        <v>0</v>
      </c>
      <c r="F804" s="120">
        <v>0</v>
      </c>
      <c r="G804" s="120">
        <v>0</v>
      </c>
      <c r="H804" s="120">
        <v>0</v>
      </c>
      <c r="I804" s="120">
        <v>0</v>
      </c>
      <c r="J804" s="120">
        <v>0</v>
      </c>
      <c r="K804" s="128">
        <v>0</v>
      </c>
      <c r="L804" s="120">
        <v>0</v>
      </c>
      <c r="M804" s="103">
        <v>1990</v>
      </c>
      <c r="N804" s="103">
        <v>15670630.42</v>
      </c>
      <c r="O804" s="120">
        <v>0</v>
      </c>
      <c r="P804" s="120">
        <v>0</v>
      </c>
      <c r="Q804" s="120">
        <v>0</v>
      </c>
      <c r="R804" s="120">
        <v>0</v>
      </c>
      <c r="S804" s="120">
        <v>0</v>
      </c>
      <c r="T804" s="120">
        <v>0</v>
      </c>
      <c r="U804" s="120">
        <v>0</v>
      </c>
      <c r="V804" s="120">
        <v>0</v>
      </c>
      <c r="W804" s="120">
        <v>0</v>
      </c>
      <c r="X804" s="120">
        <v>0</v>
      </c>
      <c r="Y804" s="120">
        <v>0</v>
      </c>
      <c r="Z804" s="120">
        <v>0</v>
      </c>
      <c r="AA804" s="120">
        <v>0</v>
      </c>
      <c r="AB804" s="120">
        <v>0</v>
      </c>
      <c r="AC804" s="103">
        <f>ROUND(N804*2.14%,2)</f>
        <v>335351.49</v>
      </c>
      <c r="AD804" s="120">
        <v>200000</v>
      </c>
      <c r="AE804" s="120">
        <v>0</v>
      </c>
      <c r="AF804" s="93">
        <v>2025</v>
      </c>
      <c r="AG804" s="93">
        <v>2025</v>
      </c>
      <c r="AH804" s="93">
        <v>2025</v>
      </c>
      <c r="AI804" s="107"/>
      <c r="AJ804" s="107"/>
      <c r="AK804" s="107"/>
      <c r="AL804" s="107"/>
      <c r="AM804" s="108" t="s">
        <v>16972</v>
      </c>
      <c r="AN804" s="108" t="s">
        <v>16961</v>
      </c>
      <c r="AO804" s="108">
        <v>0</v>
      </c>
      <c r="AP804" s="108" t="s">
        <v>16968</v>
      </c>
      <c r="AQ804" s="108" t="s">
        <v>16968</v>
      </c>
      <c r="AR804" s="108" t="s">
        <v>16964</v>
      </c>
      <c r="AS804" s="108"/>
      <c r="AT804" s="108"/>
      <c r="AU804" s="108"/>
      <c r="AV804" s="108"/>
      <c r="AW804" s="108" t="s">
        <v>671</v>
      </c>
      <c r="AX804" s="109">
        <v>3265.3</v>
      </c>
      <c r="AY804" s="109">
        <v>1396.7</v>
      </c>
      <c r="AZ804" s="108" t="s">
        <v>2968</v>
      </c>
      <c r="BA804" s="108" t="s">
        <v>17015</v>
      </c>
      <c r="BB804" s="110"/>
      <c r="BC804" s="111">
        <f t="shared" si="313"/>
        <v>-593.29999999999995</v>
      </c>
      <c r="BJ804" s="79" t="str">
        <f>VLOOKUP(C804,BM:BO,3,FALSE)</f>
        <v>1396.700</v>
      </c>
      <c r="BM804" s="79" t="s">
        <v>3775</v>
      </c>
      <c r="BN804" s="79" t="s">
        <v>2981</v>
      </c>
      <c r="BO804" s="79" t="s">
        <v>3778</v>
      </c>
      <c r="BU804" s="79" t="s">
        <v>3775</v>
      </c>
      <c r="BV804" s="79" t="s">
        <v>2981</v>
      </c>
      <c r="BW804" s="79" t="s">
        <v>3778</v>
      </c>
      <c r="CH804" s="105">
        <f t="shared" si="319"/>
        <v>2.3283064365386963E-10</v>
      </c>
    </row>
    <row r="805" spans="1:218" x14ac:dyDescent="0.3">
      <c r="B805" s="106" t="s">
        <v>508</v>
      </c>
      <c r="C805" s="106"/>
      <c r="D805" s="102">
        <f>D806</f>
        <v>4039280.1599999997</v>
      </c>
      <c r="E805" s="103">
        <f t="shared" ref="E805:AE805" si="321">E806</f>
        <v>0</v>
      </c>
      <c r="F805" s="103">
        <f t="shared" si="321"/>
        <v>0</v>
      </c>
      <c r="G805" s="103">
        <f t="shared" si="321"/>
        <v>0</v>
      </c>
      <c r="H805" s="103">
        <f t="shared" si="321"/>
        <v>0</v>
      </c>
      <c r="I805" s="103">
        <f t="shared" si="321"/>
        <v>0</v>
      </c>
      <c r="J805" s="103">
        <f t="shared" si="321"/>
        <v>0</v>
      </c>
      <c r="K805" s="104">
        <f t="shared" si="321"/>
        <v>0</v>
      </c>
      <c r="L805" s="103">
        <f t="shared" si="321"/>
        <v>0</v>
      </c>
      <c r="M805" s="103">
        <f t="shared" si="321"/>
        <v>496</v>
      </c>
      <c r="N805" s="103">
        <f t="shared" si="321"/>
        <v>3807793.38</v>
      </c>
      <c r="O805" s="103">
        <f t="shared" si="321"/>
        <v>0</v>
      </c>
      <c r="P805" s="103">
        <f t="shared" si="321"/>
        <v>0</v>
      </c>
      <c r="Q805" s="103">
        <f t="shared" si="321"/>
        <v>0</v>
      </c>
      <c r="R805" s="103">
        <f t="shared" si="321"/>
        <v>0</v>
      </c>
      <c r="S805" s="103">
        <f t="shared" si="321"/>
        <v>0</v>
      </c>
      <c r="T805" s="103">
        <f t="shared" si="321"/>
        <v>0</v>
      </c>
      <c r="U805" s="103">
        <f t="shared" si="321"/>
        <v>0</v>
      </c>
      <c r="V805" s="103">
        <f t="shared" si="321"/>
        <v>0</v>
      </c>
      <c r="W805" s="103">
        <f t="shared" si="321"/>
        <v>0</v>
      </c>
      <c r="X805" s="103">
        <f t="shared" si="321"/>
        <v>0</v>
      </c>
      <c r="Y805" s="103">
        <f t="shared" si="321"/>
        <v>0</v>
      </c>
      <c r="Z805" s="103">
        <f t="shared" si="321"/>
        <v>0</v>
      </c>
      <c r="AA805" s="103">
        <f t="shared" si="321"/>
        <v>0</v>
      </c>
      <c r="AB805" s="103">
        <f t="shared" si="321"/>
        <v>0</v>
      </c>
      <c r="AC805" s="103">
        <f t="shared" si="321"/>
        <v>81486.78</v>
      </c>
      <c r="AD805" s="103">
        <f t="shared" si="321"/>
        <v>150000</v>
      </c>
      <c r="AE805" s="103">
        <f t="shared" si="321"/>
        <v>0</v>
      </c>
      <c r="AF805" s="93" t="s">
        <v>17029</v>
      </c>
      <c r="AG805" s="93" t="s">
        <v>17029</v>
      </c>
      <c r="AH805" s="93" t="s">
        <v>17029</v>
      </c>
      <c r="AI805" s="107"/>
      <c r="AJ805" s="107"/>
      <c r="AK805" s="107"/>
      <c r="AL805" s="107"/>
      <c r="AM805" s="108"/>
      <c r="AN805" s="108"/>
      <c r="AO805" s="108"/>
      <c r="AP805" s="108"/>
      <c r="AQ805" s="108"/>
      <c r="AR805" s="108"/>
      <c r="AS805" s="108"/>
      <c r="AT805" s="108"/>
      <c r="AU805" s="108"/>
      <c r="AV805" s="108"/>
      <c r="AW805" s="108"/>
      <c r="AX805" s="109"/>
      <c r="AY805" s="109"/>
      <c r="AZ805" s="108"/>
      <c r="BA805" s="108"/>
      <c r="BB805" s="110"/>
      <c r="BC805" s="111">
        <f t="shared" si="313"/>
        <v>-496</v>
      </c>
      <c r="BJ805" s="79" t="e">
        <f>VLOOKUP(C805,BM:BO,3,FALSE)</f>
        <v>#N/A</v>
      </c>
      <c r="BM805" s="79" t="s">
        <v>745</v>
      </c>
      <c r="BN805" s="79" t="s">
        <v>864</v>
      </c>
      <c r="BO805" s="79" t="s">
        <v>3779</v>
      </c>
      <c r="BU805" s="79" t="s">
        <v>745</v>
      </c>
      <c r="BV805" s="79" t="s">
        <v>864</v>
      </c>
      <c r="BW805" s="79" t="s">
        <v>3779</v>
      </c>
      <c r="CH805" s="105">
        <f t="shared" si="319"/>
        <v>-2.0372681319713593E-10</v>
      </c>
    </row>
    <row r="806" spans="1:218" x14ac:dyDescent="0.3">
      <c r="A806" s="79">
        <v>1</v>
      </c>
      <c r="B806" s="112">
        <f>SUBTOTAL(9,$A$635:A806)</f>
        <v>128</v>
      </c>
      <c r="C806" s="118" t="s">
        <v>507</v>
      </c>
      <c r="D806" s="103">
        <f>E806+F806+G806+H806+I806+J806+L806+N806+P806+R806+T806+U806+V806+W806+X806+Y806+Z806+AA806+AB806+AC806+AD806+AE806</f>
        <v>4039280.1599999997</v>
      </c>
      <c r="E806" s="120">
        <v>0</v>
      </c>
      <c r="F806" s="120">
        <v>0</v>
      </c>
      <c r="G806" s="120">
        <v>0</v>
      </c>
      <c r="H806" s="120">
        <v>0</v>
      </c>
      <c r="I806" s="120">
        <v>0</v>
      </c>
      <c r="J806" s="120">
        <v>0</v>
      </c>
      <c r="K806" s="128">
        <v>0</v>
      </c>
      <c r="L806" s="120">
        <v>0</v>
      </c>
      <c r="M806" s="103">
        <v>496</v>
      </c>
      <c r="N806" s="103">
        <v>3807793.38</v>
      </c>
      <c r="O806" s="120">
        <v>0</v>
      </c>
      <c r="P806" s="120">
        <v>0</v>
      </c>
      <c r="Q806" s="120">
        <v>0</v>
      </c>
      <c r="R806" s="120">
        <v>0</v>
      </c>
      <c r="S806" s="120">
        <v>0</v>
      </c>
      <c r="T806" s="120">
        <v>0</v>
      </c>
      <c r="U806" s="120">
        <v>0</v>
      </c>
      <c r="V806" s="120">
        <v>0</v>
      </c>
      <c r="W806" s="120">
        <v>0</v>
      </c>
      <c r="X806" s="120">
        <v>0</v>
      </c>
      <c r="Y806" s="120">
        <v>0</v>
      </c>
      <c r="Z806" s="120">
        <v>0</v>
      </c>
      <c r="AA806" s="120">
        <v>0</v>
      </c>
      <c r="AB806" s="120">
        <v>0</v>
      </c>
      <c r="AC806" s="103">
        <f>ROUND(N806*2.14%,2)</f>
        <v>81486.78</v>
      </c>
      <c r="AD806" s="103">
        <v>150000</v>
      </c>
      <c r="AE806" s="120">
        <v>0</v>
      </c>
      <c r="AF806" s="93">
        <v>2025</v>
      </c>
      <c r="AG806" s="93">
        <v>2025</v>
      </c>
      <c r="AH806" s="93">
        <v>2025</v>
      </c>
      <c r="AI806" s="107"/>
      <c r="AJ806" s="107"/>
      <c r="AK806" s="107"/>
      <c r="AL806" s="107"/>
      <c r="AM806" s="108" t="s">
        <v>16972</v>
      </c>
      <c r="AN806" s="108" t="s">
        <v>16953</v>
      </c>
      <c r="AO806" s="108">
        <v>0</v>
      </c>
      <c r="AP806" s="108" t="s">
        <v>16967</v>
      </c>
      <c r="AQ806" s="108" t="s">
        <v>16960</v>
      </c>
      <c r="AR806" s="108" t="s">
        <v>16964</v>
      </c>
      <c r="AS806" s="108"/>
      <c r="AT806" s="108"/>
      <c r="AU806" s="108"/>
      <c r="AV806" s="108"/>
      <c r="AW806" s="108" t="s">
        <v>663</v>
      </c>
      <c r="AX806" s="109">
        <v>863.3</v>
      </c>
      <c r="AY806" s="109">
        <v>381</v>
      </c>
      <c r="AZ806" s="108" t="s">
        <v>2968</v>
      </c>
      <c r="BA806" s="108" t="s">
        <v>17015</v>
      </c>
      <c r="BB806" s="110"/>
      <c r="BC806" s="111">
        <f t="shared" si="313"/>
        <v>-115</v>
      </c>
      <c r="BD806" s="79" t="s">
        <v>16949</v>
      </c>
      <c r="BJ806" s="79" t="str">
        <f>VLOOKUP(C806,BM:BO,3,FALSE)</f>
        <v>378.400</v>
      </c>
      <c r="BM806" s="79" t="s">
        <v>3780</v>
      </c>
      <c r="BN806" s="79" t="s">
        <v>1344</v>
      </c>
      <c r="BO806" s="79" t="s">
        <v>3068</v>
      </c>
      <c r="BU806" s="79" t="s">
        <v>3780</v>
      </c>
      <c r="BV806" s="79" t="s">
        <v>1344</v>
      </c>
      <c r="BW806" s="79" t="s">
        <v>3068</v>
      </c>
      <c r="CH806" s="105">
        <f t="shared" si="319"/>
        <v>-2.0372681319713593E-10</v>
      </c>
    </row>
    <row r="807" spans="1:218" x14ac:dyDescent="0.3">
      <c r="B807" s="106" t="s">
        <v>313</v>
      </c>
      <c r="C807" s="106"/>
      <c r="D807" s="102">
        <f>D808+D809</f>
        <v>13569014.32</v>
      </c>
      <c r="E807" s="103">
        <f t="shared" ref="E807:AE807" si="322">E808+E809</f>
        <v>0</v>
      </c>
      <c r="F807" s="103">
        <f t="shared" si="322"/>
        <v>0</v>
      </c>
      <c r="G807" s="103">
        <f t="shared" si="322"/>
        <v>0</v>
      </c>
      <c r="H807" s="103">
        <f t="shared" si="322"/>
        <v>0</v>
      </c>
      <c r="I807" s="103">
        <f t="shared" si="322"/>
        <v>0</v>
      </c>
      <c r="J807" s="103">
        <f t="shared" si="322"/>
        <v>0</v>
      </c>
      <c r="K807" s="104">
        <f t="shared" si="322"/>
        <v>0</v>
      </c>
      <c r="L807" s="103">
        <f t="shared" si="322"/>
        <v>0</v>
      </c>
      <c r="M807" s="103">
        <f t="shared" si="322"/>
        <v>830</v>
      </c>
      <c r="N807" s="103">
        <f t="shared" si="322"/>
        <v>6257777.8700000001</v>
      </c>
      <c r="O807" s="103">
        <f t="shared" si="322"/>
        <v>0</v>
      </c>
      <c r="P807" s="103">
        <f t="shared" si="322"/>
        <v>0</v>
      </c>
      <c r="Q807" s="103">
        <f t="shared" si="322"/>
        <v>0</v>
      </c>
      <c r="R807" s="103">
        <f t="shared" si="322"/>
        <v>0</v>
      </c>
      <c r="S807" s="103">
        <f t="shared" si="322"/>
        <v>0</v>
      </c>
      <c r="T807" s="103">
        <f t="shared" si="322"/>
        <v>0</v>
      </c>
      <c r="U807" s="103">
        <f t="shared" si="322"/>
        <v>6674486</v>
      </c>
      <c r="V807" s="103">
        <f t="shared" si="322"/>
        <v>0</v>
      </c>
      <c r="W807" s="103">
        <f t="shared" si="322"/>
        <v>0</v>
      </c>
      <c r="X807" s="103">
        <f t="shared" si="322"/>
        <v>0</v>
      </c>
      <c r="Y807" s="103">
        <f t="shared" si="322"/>
        <v>0</v>
      </c>
      <c r="Z807" s="103">
        <f t="shared" si="322"/>
        <v>0</v>
      </c>
      <c r="AA807" s="103">
        <f t="shared" si="322"/>
        <v>0</v>
      </c>
      <c r="AB807" s="103">
        <f t="shared" si="322"/>
        <v>0</v>
      </c>
      <c r="AC807" s="103">
        <f t="shared" si="322"/>
        <v>276750.45</v>
      </c>
      <c r="AD807" s="103">
        <f t="shared" si="322"/>
        <v>360000</v>
      </c>
      <c r="AE807" s="103">
        <f t="shared" si="322"/>
        <v>0</v>
      </c>
      <c r="AF807" s="93" t="s">
        <v>17029</v>
      </c>
      <c r="AG807" s="93" t="s">
        <v>17029</v>
      </c>
      <c r="AH807" s="93" t="s">
        <v>17029</v>
      </c>
      <c r="AI807" s="107"/>
      <c r="AJ807" s="107"/>
      <c r="AK807" s="107"/>
      <c r="AL807" s="107"/>
      <c r="AM807" s="108"/>
      <c r="AN807" s="108"/>
      <c r="AO807" s="108"/>
      <c r="AP807" s="108"/>
      <c r="AQ807" s="108"/>
      <c r="AR807" s="108"/>
      <c r="AS807" s="108"/>
      <c r="AT807" s="108"/>
      <c r="AU807" s="108"/>
      <c r="AV807" s="108"/>
      <c r="AW807" s="108"/>
      <c r="AX807" s="109"/>
      <c r="AY807" s="109"/>
      <c r="AZ807" s="108"/>
      <c r="BA807" s="108"/>
      <c r="BB807" s="110"/>
      <c r="BC807" s="111">
        <f t="shared" si="313"/>
        <v>-830</v>
      </c>
      <c r="BJ807" s="79" t="e">
        <f>VLOOKUP(C807,BM:BO,3,FALSE)</f>
        <v>#N/A</v>
      </c>
      <c r="BM807" s="79" t="s">
        <v>680</v>
      </c>
      <c r="BN807" s="79" t="s">
        <v>659</v>
      </c>
      <c r="BO807" s="79" t="s">
        <v>3457</v>
      </c>
      <c r="BU807" s="79" t="s">
        <v>680</v>
      </c>
      <c r="BV807" s="79" t="s">
        <v>659</v>
      </c>
      <c r="BW807" s="79" t="s">
        <v>3457</v>
      </c>
      <c r="CH807" s="105">
        <f t="shared" si="319"/>
        <v>1.7462298274040222E-10</v>
      </c>
    </row>
    <row r="808" spans="1:218" x14ac:dyDescent="0.3">
      <c r="A808" s="79">
        <v>1</v>
      </c>
      <c r="B808" s="112">
        <f>SUBTOTAL(9,$A$635:A808)</f>
        <v>129</v>
      </c>
      <c r="C808" s="118" t="s">
        <v>312</v>
      </c>
      <c r="D808" s="103">
        <f t="shared" ref="D808:D809" si="323">E808+F808+G808+H808+I808+J808+L808+N808+P808+R808+T808+U808+V808+W808+X808+Y808+Z808+AA808+AB808+AC808+AD808+AE808</f>
        <v>6571694.3200000003</v>
      </c>
      <c r="E808" s="120">
        <v>0</v>
      </c>
      <c r="F808" s="120">
        <v>0</v>
      </c>
      <c r="G808" s="120">
        <v>0</v>
      </c>
      <c r="H808" s="120">
        <v>0</v>
      </c>
      <c r="I808" s="120">
        <v>0</v>
      </c>
      <c r="J808" s="120">
        <v>0</v>
      </c>
      <c r="K808" s="128">
        <v>0</v>
      </c>
      <c r="L808" s="120">
        <v>0</v>
      </c>
      <c r="M808" s="103">
        <v>830</v>
      </c>
      <c r="N808" s="103">
        <v>6257777.8700000001</v>
      </c>
      <c r="O808" s="120">
        <v>0</v>
      </c>
      <c r="P808" s="120">
        <v>0</v>
      </c>
      <c r="Q808" s="120">
        <v>0</v>
      </c>
      <c r="R808" s="120">
        <v>0</v>
      </c>
      <c r="S808" s="120">
        <v>0</v>
      </c>
      <c r="T808" s="120">
        <v>0</v>
      </c>
      <c r="U808" s="120">
        <v>0</v>
      </c>
      <c r="V808" s="120">
        <v>0</v>
      </c>
      <c r="W808" s="120">
        <v>0</v>
      </c>
      <c r="X808" s="120">
        <v>0</v>
      </c>
      <c r="Y808" s="120">
        <v>0</v>
      </c>
      <c r="Z808" s="120">
        <v>0</v>
      </c>
      <c r="AA808" s="120">
        <v>0</v>
      </c>
      <c r="AB808" s="120">
        <v>0</v>
      </c>
      <c r="AC808" s="103">
        <f>ROUND(N808*2.14%,2)</f>
        <v>133916.45000000001</v>
      </c>
      <c r="AD808" s="103">
        <v>180000</v>
      </c>
      <c r="AE808" s="120">
        <v>0</v>
      </c>
      <c r="AF808" s="93">
        <v>2025</v>
      </c>
      <c r="AG808" s="93">
        <v>2025</v>
      </c>
      <c r="AH808" s="93">
        <v>2025</v>
      </c>
      <c r="AI808" s="107"/>
      <c r="AJ808" s="107"/>
      <c r="AK808" s="107"/>
      <c r="AL808" s="107"/>
      <c r="AM808" s="108" t="s">
        <v>16963</v>
      </c>
      <c r="AN808" s="108" t="s">
        <v>16965</v>
      </c>
      <c r="AO808" s="108">
        <v>0</v>
      </c>
      <c r="AP808" s="108" t="s">
        <v>16960</v>
      </c>
      <c r="AQ808" s="108" t="s">
        <v>16961</v>
      </c>
      <c r="AR808" s="108">
        <v>0</v>
      </c>
      <c r="AS808" s="108"/>
      <c r="AT808" s="108"/>
      <c r="AU808" s="108"/>
      <c r="AV808" s="108"/>
      <c r="AW808" s="108" t="s">
        <v>773</v>
      </c>
      <c r="AX808" s="109">
        <v>844.6</v>
      </c>
      <c r="AY808" s="109">
        <v>830</v>
      </c>
      <c r="AZ808" s="108" t="s">
        <v>2968</v>
      </c>
      <c r="BA808" s="108" t="s">
        <v>17015</v>
      </c>
      <c r="BB808" s="110"/>
      <c r="BC808" s="111">
        <f t="shared" si="313"/>
        <v>0</v>
      </c>
      <c r="BJ808" s="79" t="str">
        <f>VLOOKUP(C808,BM:BO,3,FALSE)</f>
        <v>612.200</v>
      </c>
      <c r="BM808" s="79" t="s">
        <v>3458</v>
      </c>
      <c r="BN808" s="79" t="s">
        <v>633</v>
      </c>
      <c r="BO808" s="79" t="s">
        <v>2193</v>
      </c>
      <c r="BU808" s="79" t="s">
        <v>3458</v>
      </c>
      <c r="BV808" s="79" t="s">
        <v>633</v>
      </c>
      <c r="BW808" s="79" t="s">
        <v>2193</v>
      </c>
      <c r="CH808" s="105">
        <f t="shared" si="319"/>
        <v>1.7462298274040222E-10</v>
      </c>
    </row>
    <row r="809" spans="1:218" x14ac:dyDescent="0.3">
      <c r="A809" s="79">
        <v>1</v>
      </c>
      <c r="B809" s="112">
        <f>SUBTOTAL(9,$A$635:A809)</f>
        <v>130</v>
      </c>
      <c r="C809" s="118" t="s">
        <v>314</v>
      </c>
      <c r="D809" s="103">
        <f t="shared" si="323"/>
        <v>6997320</v>
      </c>
      <c r="E809" s="120">
        <v>0</v>
      </c>
      <c r="F809" s="120">
        <v>0</v>
      </c>
      <c r="G809" s="120">
        <v>0</v>
      </c>
      <c r="H809" s="120">
        <v>0</v>
      </c>
      <c r="I809" s="120">
        <v>0</v>
      </c>
      <c r="J809" s="120">
        <v>0</v>
      </c>
      <c r="K809" s="128">
        <v>0</v>
      </c>
      <c r="L809" s="120">
        <v>0</v>
      </c>
      <c r="M809" s="103">
        <v>0</v>
      </c>
      <c r="N809" s="103">
        <v>0</v>
      </c>
      <c r="O809" s="120">
        <v>0</v>
      </c>
      <c r="P809" s="120">
        <v>0</v>
      </c>
      <c r="Q809" s="120">
        <v>0</v>
      </c>
      <c r="R809" s="120">
        <v>0</v>
      </c>
      <c r="S809" s="120">
        <v>0</v>
      </c>
      <c r="T809" s="120">
        <v>0</v>
      </c>
      <c r="U809" s="103">
        <v>6674486</v>
      </c>
      <c r="V809" s="120">
        <v>0</v>
      </c>
      <c r="W809" s="120">
        <v>0</v>
      </c>
      <c r="X809" s="120">
        <v>0</v>
      </c>
      <c r="Y809" s="120">
        <v>0</v>
      </c>
      <c r="Z809" s="120">
        <v>0</v>
      </c>
      <c r="AA809" s="120">
        <v>0</v>
      </c>
      <c r="AB809" s="120">
        <v>0</v>
      </c>
      <c r="AC809" s="103">
        <f>ROUND(U809*2.14%,2)</f>
        <v>142834</v>
      </c>
      <c r="AD809" s="103">
        <v>180000</v>
      </c>
      <c r="AE809" s="120">
        <v>0</v>
      </c>
      <c r="AF809" s="93">
        <v>2025</v>
      </c>
      <c r="AG809" s="93">
        <v>2025</v>
      </c>
      <c r="AH809" s="93">
        <v>2025</v>
      </c>
      <c r="AI809" s="107"/>
      <c r="AJ809" s="107"/>
      <c r="AK809" s="107"/>
      <c r="AL809" s="107"/>
      <c r="AM809" s="108" t="s">
        <v>16970</v>
      </c>
      <c r="AN809" s="108" t="s">
        <v>16968</v>
      </c>
      <c r="AO809" s="108">
        <v>0</v>
      </c>
      <c r="AP809" s="108" t="s">
        <v>16967</v>
      </c>
      <c r="AQ809" s="108" t="s">
        <v>16967</v>
      </c>
      <c r="AR809" s="108" t="s">
        <v>16967</v>
      </c>
      <c r="AS809" s="108"/>
      <c r="AT809" s="108"/>
      <c r="AU809" s="108"/>
      <c r="AV809" s="108"/>
      <c r="AW809" s="108" t="s">
        <v>669</v>
      </c>
      <c r="AX809" s="109">
        <v>2075.1999999999998</v>
      </c>
      <c r="AY809" s="109">
        <v>752.4</v>
      </c>
      <c r="AZ809" s="108" t="s">
        <v>2993</v>
      </c>
      <c r="BA809" s="108">
        <v>2009</v>
      </c>
      <c r="BB809" s="110"/>
      <c r="BC809" s="111">
        <f t="shared" si="313"/>
        <v>752.4</v>
      </c>
      <c r="BJ809" s="79" t="str">
        <f>VLOOKUP(C809,BM:BO,3,FALSE)</f>
        <v>нет данных</v>
      </c>
      <c r="BM809" s="79" t="s">
        <v>681</v>
      </c>
      <c r="BN809" s="79" t="s">
        <v>623</v>
      </c>
      <c r="BO809" s="79" t="s">
        <v>3459</v>
      </c>
      <c r="BU809" s="79" t="s">
        <v>681</v>
      </c>
      <c r="BV809" s="79" t="s">
        <v>623</v>
      </c>
      <c r="BW809" s="79" t="s">
        <v>3459</v>
      </c>
      <c r="CH809" s="105">
        <f t="shared" si="319"/>
        <v>0</v>
      </c>
    </row>
    <row r="810" spans="1:218" x14ac:dyDescent="0.3">
      <c r="B810" s="106" t="s">
        <v>309</v>
      </c>
      <c r="C810" s="106"/>
      <c r="D810" s="102">
        <f>D811+D812</f>
        <v>7704383.129999999</v>
      </c>
      <c r="E810" s="103">
        <f t="shared" ref="E810:AE810" si="324">E811+E812</f>
        <v>0</v>
      </c>
      <c r="F810" s="103">
        <f t="shared" si="324"/>
        <v>0</v>
      </c>
      <c r="G810" s="103">
        <f t="shared" si="324"/>
        <v>0</v>
      </c>
      <c r="H810" s="103">
        <f t="shared" si="324"/>
        <v>0</v>
      </c>
      <c r="I810" s="103">
        <f t="shared" si="324"/>
        <v>0</v>
      </c>
      <c r="J810" s="103">
        <f t="shared" si="324"/>
        <v>0</v>
      </c>
      <c r="K810" s="104">
        <f t="shared" si="324"/>
        <v>0</v>
      </c>
      <c r="L810" s="103">
        <f t="shared" si="324"/>
        <v>0</v>
      </c>
      <c r="M810" s="103">
        <f t="shared" si="324"/>
        <v>0</v>
      </c>
      <c r="N810" s="103">
        <f t="shared" si="324"/>
        <v>0</v>
      </c>
      <c r="O810" s="103">
        <f t="shared" si="324"/>
        <v>0</v>
      </c>
      <c r="P810" s="103">
        <f t="shared" si="324"/>
        <v>0</v>
      </c>
      <c r="Q810" s="103">
        <f t="shared" si="324"/>
        <v>637</v>
      </c>
      <c r="R810" s="103">
        <f t="shared" si="324"/>
        <v>2232796.2799999998</v>
      </c>
      <c r="S810" s="103">
        <f t="shared" si="324"/>
        <v>0</v>
      </c>
      <c r="T810" s="103">
        <f t="shared" si="324"/>
        <v>0</v>
      </c>
      <c r="U810" s="103">
        <f t="shared" si="324"/>
        <v>4957710.0199999996</v>
      </c>
      <c r="V810" s="103">
        <f t="shared" si="324"/>
        <v>0</v>
      </c>
      <c r="W810" s="103">
        <f t="shared" si="324"/>
        <v>0</v>
      </c>
      <c r="X810" s="103">
        <f t="shared" si="324"/>
        <v>0</v>
      </c>
      <c r="Y810" s="103">
        <f t="shared" si="324"/>
        <v>0</v>
      </c>
      <c r="Z810" s="103">
        <f t="shared" si="324"/>
        <v>0</v>
      </c>
      <c r="AA810" s="103">
        <f t="shared" si="324"/>
        <v>0</v>
      </c>
      <c r="AB810" s="103">
        <f t="shared" si="324"/>
        <v>0</v>
      </c>
      <c r="AC810" s="103">
        <f t="shared" si="324"/>
        <v>153876.83000000002</v>
      </c>
      <c r="AD810" s="103">
        <f t="shared" si="324"/>
        <v>360000</v>
      </c>
      <c r="AE810" s="103">
        <f t="shared" si="324"/>
        <v>0</v>
      </c>
      <c r="AF810" s="93" t="s">
        <v>17029</v>
      </c>
      <c r="AG810" s="93" t="s">
        <v>17029</v>
      </c>
      <c r="AH810" s="93" t="s">
        <v>17029</v>
      </c>
      <c r="AI810" s="107"/>
      <c r="AJ810" s="107"/>
      <c r="AK810" s="107"/>
      <c r="AL810" s="107"/>
      <c r="AM810" s="108"/>
      <c r="AN810" s="108"/>
      <c r="AO810" s="108"/>
      <c r="AP810" s="108"/>
      <c r="AQ810" s="108"/>
      <c r="AR810" s="108"/>
      <c r="AS810" s="108"/>
      <c r="AT810" s="108"/>
      <c r="AU810" s="108"/>
      <c r="AV810" s="108"/>
      <c r="AW810" s="108"/>
      <c r="AX810" s="109"/>
      <c r="AY810" s="109"/>
      <c r="AZ810" s="108"/>
      <c r="BA810" s="108"/>
      <c r="BB810" s="110"/>
      <c r="BC810" s="111">
        <f t="shared" si="313"/>
        <v>0</v>
      </c>
      <c r="BJ810" s="79" t="e">
        <f>VLOOKUP(C810,BM:BO,3,FALSE)</f>
        <v>#N/A</v>
      </c>
      <c r="BM810" s="79" t="s">
        <v>3460</v>
      </c>
      <c r="BN810" s="79" t="s">
        <v>864</v>
      </c>
      <c r="BO810" s="79" t="s">
        <v>3461</v>
      </c>
      <c r="BU810" s="79" t="s">
        <v>3460</v>
      </c>
      <c r="BV810" s="79" t="s">
        <v>864</v>
      </c>
      <c r="BW810" s="79" t="s">
        <v>3461</v>
      </c>
      <c r="CH810" s="105">
        <f t="shared" si="319"/>
        <v>5.8207660913467407E-11</v>
      </c>
    </row>
    <row r="811" spans="1:218" x14ac:dyDescent="0.3">
      <c r="A811" s="79">
        <v>1</v>
      </c>
      <c r="B811" s="112">
        <f>SUBTOTAL(9,$A$635:A811)</f>
        <v>131</v>
      </c>
      <c r="C811" s="118" t="s">
        <v>315</v>
      </c>
      <c r="D811" s="103">
        <f t="shared" ref="D811:D812" si="325">E811+F811+G811+H811+I811+J811+L811+N811+P811+R811+T811+U811+V811+W811+X811+Y811+Z811+AA811+AB811+AC811+AD811+AE811</f>
        <v>2460578.1199999996</v>
      </c>
      <c r="E811" s="120">
        <v>0</v>
      </c>
      <c r="F811" s="120">
        <v>0</v>
      </c>
      <c r="G811" s="120">
        <v>0</v>
      </c>
      <c r="H811" s="120">
        <v>0</v>
      </c>
      <c r="I811" s="120">
        <v>0</v>
      </c>
      <c r="J811" s="120">
        <v>0</v>
      </c>
      <c r="K811" s="128">
        <v>0</v>
      </c>
      <c r="L811" s="120">
        <v>0</v>
      </c>
      <c r="M811" s="103">
        <v>0</v>
      </c>
      <c r="N811" s="150">
        <v>0</v>
      </c>
      <c r="O811" s="120">
        <v>0</v>
      </c>
      <c r="P811" s="120">
        <v>0</v>
      </c>
      <c r="Q811" s="120">
        <v>637</v>
      </c>
      <c r="R811" s="103">
        <v>2232796.2799999998</v>
      </c>
      <c r="S811" s="120">
        <v>0</v>
      </c>
      <c r="T811" s="120">
        <v>0</v>
      </c>
      <c r="U811" s="120">
        <v>0</v>
      </c>
      <c r="V811" s="120">
        <v>0</v>
      </c>
      <c r="W811" s="120">
        <v>0</v>
      </c>
      <c r="X811" s="120">
        <v>0</v>
      </c>
      <c r="Y811" s="120">
        <v>0</v>
      </c>
      <c r="Z811" s="120">
        <v>0</v>
      </c>
      <c r="AA811" s="120">
        <v>0</v>
      </c>
      <c r="AB811" s="120">
        <v>0</v>
      </c>
      <c r="AC811" s="103">
        <f>ROUND(R811*2.14%,2)</f>
        <v>47781.84</v>
      </c>
      <c r="AD811" s="120">
        <v>180000</v>
      </c>
      <c r="AE811" s="120">
        <v>0</v>
      </c>
      <c r="AF811" s="93">
        <v>2025</v>
      </c>
      <c r="AG811" s="93">
        <v>2025</v>
      </c>
      <c r="AH811" s="93">
        <v>2025</v>
      </c>
      <c r="AI811" s="107"/>
      <c r="AJ811" s="107"/>
      <c r="AK811" s="107"/>
      <c r="AL811" s="107"/>
      <c r="AM811" s="108" t="s">
        <v>16973</v>
      </c>
      <c r="AN811" s="108" t="s">
        <v>16953</v>
      </c>
      <c r="AO811" s="108">
        <v>0</v>
      </c>
      <c r="AP811" s="108" t="s">
        <v>16952</v>
      </c>
      <c r="AQ811" s="108" t="s">
        <v>16975</v>
      </c>
      <c r="AR811" s="108">
        <v>0</v>
      </c>
      <c r="AS811" s="108"/>
      <c r="AT811" s="108"/>
      <c r="AU811" s="108"/>
      <c r="AV811" s="108"/>
      <c r="AW811" s="108" t="s">
        <v>801</v>
      </c>
      <c r="AX811" s="109">
        <v>585.14</v>
      </c>
      <c r="AY811" s="109">
        <v>660</v>
      </c>
      <c r="AZ811" s="108" t="s">
        <v>2968</v>
      </c>
      <c r="BA811" s="108" t="s">
        <v>1271</v>
      </c>
      <c r="BB811" s="110"/>
      <c r="BC811" s="111">
        <f t="shared" si="313"/>
        <v>660</v>
      </c>
      <c r="BJ811" s="79" t="str">
        <f>VLOOKUP(C811,BM:BO,3,FALSE)</f>
        <v>нет данных</v>
      </c>
      <c r="BM811" s="79" t="s">
        <v>3462</v>
      </c>
      <c r="BN811" s="79" t="s">
        <v>625</v>
      </c>
      <c r="BO811" s="79" t="s">
        <v>3463</v>
      </c>
      <c r="BU811" s="79" t="s">
        <v>3462</v>
      </c>
      <c r="BV811" s="79" t="s">
        <v>625</v>
      </c>
      <c r="BW811" s="79" t="s">
        <v>3463</v>
      </c>
      <c r="CH811" s="105">
        <f t="shared" si="319"/>
        <v>-1.4551915228366852E-10</v>
      </c>
    </row>
    <row r="812" spans="1:218" x14ac:dyDescent="0.3">
      <c r="A812" s="79">
        <v>1</v>
      </c>
      <c r="B812" s="112">
        <f>SUBTOTAL(9,$A$635:A812)</f>
        <v>132</v>
      </c>
      <c r="C812" s="118" t="s">
        <v>316</v>
      </c>
      <c r="D812" s="103">
        <f t="shared" si="325"/>
        <v>5243805.01</v>
      </c>
      <c r="E812" s="120">
        <v>0</v>
      </c>
      <c r="F812" s="120">
        <v>0</v>
      </c>
      <c r="G812" s="120">
        <v>0</v>
      </c>
      <c r="H812" s="120">
        <v>0</v>
      </c>
      <c r="I812" s="120">
        <v>0</v>
      </c>
      <c r="J812" s="120">
        <v>0</v>
      </c>
      <c r="K812" s="128">
        <v>0</v>
      </c>
      <c r="L812" s="120">
        <v>0</v>
      </c>
      <c r="M812" s="103">
        <v>0</v>
      </c>
      <c r="N812" s="103">
        <v>0</v>
      </c>
      <c r="O812" s="120">
        <v>0</v>
      </c>
      <c r="P812" s="120">
        <v>0</v>
      </c>
      <c r="Q812" s="120">
        <v>0</v>
      </c>
      <c r="R812" s="120">
        <v>0</v>
      </c>
      <c r="S812" s="120">
        <v>0</v>
      </c>
      <c r="T812" s="120">
        <v>0</v>
      </c>
      <c r="U812" s="103">
        <v>4957710.0199999996</v>
      </c>
      <c r="V812" s="120">
        <v>0</v>
      </c>
      <c r="W812" s="120">
        <v>0</v>
      </c>
      <c r="X812" s="120">
        <v>0</v>
      </c>
      <c r="Y812" s="120">
        <v>0</v>
      </c>
      <c r="Z812" s="120">
        <v>0</v>
      </c>
      <c r="AA812" s="120">
        <v>0</v>
      </c>
      <c r="AB812" s="120">
        <v>0</v>
      </c>
      <c r="AC812" s="103">
        <f>ROUND(U812*2.14%,2)</f>
        <v>106094.99</v>
      </c>
      <c r="AD812" s="103">
        <v>180000</v>
      </c>
      <c r="AE812" s="120">
        <v>0</v>
      </c>
      <c r="AF812" s="93">
        <v>2025</v>
      </c>
      <c r="AG812" s="93">
        <v>2025</v>
      </c>
      <c r="AH812" s="93">
        <v>2025</v>
      </c>
      <c r="AI812" s="107"/>
      <c r="AJ812" s="107"/>
      <c r="AK812" s="107"/>
      <c r="AL812" s="107"/>
      <c r="AM812" s="108" t="s">
        <v>16963</v>
      </c>
      <c r="AN812" s="108" t="s">
        <v>16973</v>
      </c>
      <c r="AO812" s="108">
        <v>0</v>
      </c>
      <c r="AP812" s="108" t="s">
        <v>16967</v>
      </c>
      <c r="AQ812" s="108" t="s">
        <v>16964</v>
      </c>
      <c r="AR812" s="108" t="s">
        <v>16967</v>
      </c>
      <c r="AS812" s="108"/>
      <c r="AT812" s="108"/>
      <c r="AU812" s="108"/>
      <c r="AV812" s="108"/>
      <c r="AW812" s="108" t="s">
        <v>1015</v>
      </c>
      <c r="AX812" s="109">
        <v>1713.1</v>
      </c>
      <c r="AY812" s="109">
        <v>563.85</v>
      </c>
      <c r="AZ812" s="108" t="s">
        <v>2993</v>
      </c>
      <c r="BA812" s="108" t="s">
        <v>17015</v>
      </c>
      <c r="BB812" s="110"/>
      <c r="BC812" s="111">
        <f t="shared" si="313"/>
        <v>563.85</v>
      </c>
      <c r="BJ812" s="79" t="str">
        <f>VLOOKUP(C812,BM:BO,3,FALSE)</f>
        <v>нет данных</v>
      </c>
      <c r="BM812" s="79" t="s">
        <v>3464</v>
      </c>
      <c r="BN812" s="79" t="s">
        <v>639</v>
      </c>
      <c r="BO812" s="79" t="s">
        <v>3465</v>
      </c>
      <c r="BU812" s="79" t="s">
        <v>3464</v>
      </c>
      <c r="BV812" s="79" t="s">
        <v>639</v>
      </c>
      <c r="BW812" s="79" t="s">
        <v>3465</v>
      </c>
      <c r="CH812" s="105">
        <f t="shared" si="319"/>
        <v>2.3283064365386963E-10</v>
      </c>
    </row>
    <row r="813" spans="1:218" ht="18.75" customHeight="1" x14ac:dyDescent="0.3">
      <c r="B813" s="253" t="s">
        <v>17320</v>
      </c>
      <c r="C813" s="254"/>
      <c r="D813" s="254"/>
      <c r="E813" s="254"/>
      <c r="F813" s="254"/>
      <c r="G813" s="254"/>
      <c r="H813" s="254"/>
      <c r="I813" s="254"/>
      <c r="J813" s="254"/>
      <c r="K813" s="254"/>
      <c r="L813" s="254"/>
      <c r="M813" s="254"/>
      <c r="N813" s="254"/>
      <c r="O813" s="254"/>
      <c r="P813" s="254"/>
      <c r="Q813" s="254"/>
      <c r="R813" s="254"/>
      <c r="S813" s="254"/>
      <c r="T813" s="254"/>
      <c r="U813" s="254"/>
      <c r="V813" s="254"/>
      <c r="W813" s="254"/>
      <c r="X813" s="254"/>
      <c r="Y813" s="254"/>
      <c r="Z813" s="254"/>
      <c r="AA813" s="254"/>
      <c r="AB813" s="254"/>
      <c r="AC813" s="254"/>
      <c r="AD813" s="254"/>
      <c r="AE813" s="254"/>
      <c r="AF813" s="254"/>
      <c r="AG813" s="254"/>
      <c r="AH813" s="254"/>
      <c r="AY813" s="107"/>
      <c r="BM813" s="79" t="s">
        <v>3944</v>
      </c>
      <c r="BN813" s="79" t="s">
        <v>664</v>
      </c>
      <c r="BO813" s="79" t="s">
        <v>3140</v>
      </c>
      <c r="BU813" s="79" t="s">
        <v>3944</v>
      </c>
      <c r="BV813" s="79" t="s">
        <v>664</v>
      </c>
      <c r="BW813" s="79" t="s">
        <v>3140</v>
      </c>
      <c r="CH813" s="105">
        <f t="shared" si="319"/>
        <v>0</v>
      </c>
    </row>
    <row r="814" spans="1:218" x14ac:dyDescent="0.3">
      <c r="B814" s="106" t="s">
        <v>17324</v>
      </c>
      <c r="C814" s="106"/>
      <c r="D814" s="102">
        <f>D815</f>
        <v>4432138.3499999996</v>
      </c>
      <c r="E814" s="103">
        <f t="shared" ref="E814:AE815" si="326">E815</f>
        <v>0</v>
      </c>
      <c r="F814" s="103">
        <f t="shared" si="326"/>
        <v>0</v>
      </c>
      <c r="G814" s="103">
        <f t="shared" si="326"/>
        <v>0</v>
      </c>
      <c r="H814" s="103">
        <f t="shared" si="326"/>
        <v>0</v>
      </c>
      <c r="I814" s="103">
        <f t="shared" si="326"/>
        <v>4221792</v>
      </c>
      <c r="J814" s="103">
        <f t="shared" si="326"/>
        <v>0</v>
      </c>
      <c r="K814" s="158">
        <f t="shared" si="326"/>
        <v>0</v>
      </c>
      <c r="L814" s="103">
        <f t="shared" si="326"/>
        <v>0</v>
      </c>
      <c r="M814" s="103">
        <f t="shared" si="326"/>
        <v>0</v>
      </c>
      <c r="N814" s="103">
        <f t="shared" si="326"/>
        <v>0</v>
      </c>
      <c r="O814" s="103">
        <f t="shared" si="326"/>
        <v>0</v>
      </c>
      <c r="P814" s="103">
        <f t="shared" si="326"/>
        <v>0</v>
      </c>
      <c r="Q814" s="103">
        <f t="shared" si="326"/>
        <v>0</v>
      </c>
      <c r="R814" s="103">
        <f t="shared" si="326"/>
        <v>0</v>
      </c>
      <c r="S814" s="103">
        <f t="shared" si="326"/>
        <v>0</v>
      </c>
      <c r="T814" s="103">
        <f t="shared" si="326"/>
        <v>0</v>
      </c>
      <c r="U814" s="103">
        <f t="shared" si="326"/>
        <v>0</v>
      </c>
      <c r="V814" s="103">
        <f t="shared" si="326"/>
        <v>0</v>
      </c>
      <c r="W814" s="103">
        <f t="shared" si="326"/>
        <v>0</v>
      </c>
      <c r="X814" s="103">
        <f t="shared" si="326"/>
        <v>0</v>
      </c>
      <c r="Y814" s="103">
        <f t="shared" si="326"/>
        <v>0</v>
      </c>
      <c r="Z814" s="103">
        <f t="shared" si="326"/>
        <v>0</v>
      </c>
      <c r="AA814" s="103">
        <f t="shared" si="326"/>
        <v>0</v>
      </c>
      <c r="AB814" s="103">
        <f t="shared" si="326"/>
        <v>0</v>
      </c>
      <c r="AC814" s="103">
        <f t="shared" si="326"/>
        <v>90346.35</v>
      </c>
      <c r="AD814" s="103">
        <f t="shared" si="326"/>
        <v>0</v>
      </c>
      <c r="AE814" s="103">
        <f t="shared" si="326"/>
        <v>120000</v>
      </c>
      <c r="AF814" s="93" t="s">
        <v>17321</v>
      </c>
      <c r="AG814" s="93" t="s">
        <v>17321</v>
      </c>
      <c r="AH814" s="93" t="s">
        <v>17321</v>
      </c>
      <c r="AI814" s="107"/>
      <c r="AJ814" s="107"/>
      <c r="AK814" s="107"/>
      <c r="AL814" s="107"/>
      <c r="AM814" s="108"/>
      <c r="AN814" s="108"/>
      <c r="AO814" s="108"/>
      <c r="AP814" s="108"/>
      <c r="AQ814" s="108"/>
      <c r="AR814" s="108"/>
      <c r="AS814" s="108"/>
      <c r="AT814" s="108"/>
      <c r="AU814" s="108"/>
      <c r="AV814" s="108"/>
      <c r="AW814" s="108"/>
      <c r="AX814" s="109"/>
      <c r="AY814" s="109"/>
      <c r="AZ814" s="108"/>
      <c r="BA814" s="108"/>
      <c r="BB814" s="110"/>
      <c r="BC814" s="111"/>
      <c r="BS814" s="79" t="e">
        <f>#REF!=(#REF!+#REF!+D814+E814+F814+I814+K814+M814+O814+Q814+R814+S814+X814+Y814+Z814+AA814+AB814)</f>
        <v>#REF!</v>
      </c>
      <c r="CH814" s="105">
        <f t="shared" si="319"/>
        <v>-3.7834979593753815E-10</v>
      </c>
      <c r="HI814" s="79" t="s">
        <v>17322</v>
      </c>
      <c r="HJ814" s="79">
        <v>53254.36</v>
      </c>
    </row>
    <row r="815" spans="1:218" x14ac:dyDescent="0.3">
      <c r="B815" s="106" t="s">
        <v>17325</v>
      </c>
      <c r="C815" s="106"/>
      <c r="D815" s="102">
        <f>D816</f>
        <v>4432138.3499999996</v>
      </c>
      <c r="E815" s="103">
        <f t="shared" si="326"/>
        <v>0</v>
      </c>
      <c r="F815" s="103">
        <f t="shared" si="326"/>
        <v>0</v>
      </c>
      <c r="G815" s="103">
        <f t="shared" si="326"/>
        <v>0</v>
      </c>
      <c r="H815" s="103">
        <f t="shared" si="326"/>
        <v>0</v>
      </c>
      <c r="I815" s="103">
        <f t="shared" si="326"/>
        <v>4221792</v>
      </c>
      <c r="J815" s="103">
        <f t="shared" si="326"/>
        <v>0</v>
      </c>
      <c r="K815" s="158">
        <f t="shared" si="326"/>
        <v>0</v>
      </c>
      <c r="L815" s="103">
        <f t="shared" si="326"/>
        <v>0</v>
      </c>
      <c r="M815" s="103">
        <f t="shared" si="326"/>
        <v>0</v>
      </c>
      <c r="N815" s="103">
        <f t="shared" si="326"/>
        <v>0</v>
      </c>
      <c r="O815" s="103">
        <f t="shared" si="326"/>
        <v>0</v>
      </c>
      <c r="P815" s="103">
        <f t="shared" si="326"/>
        <v>0</v>
      </c>
      <c r="Q815" s="103">
        <f t="shared" si="326"/>
        <v>0</v>
      </c>
      <c r="R815" s="103">
        <f t="shared" si="326"/>
        <v>0</v>
      </c>
      <c r="S815" s="103">
        <f t="shared" si="326"/>
        <v>0</v>
      </c>
      <c r="T815" s="103">
        <f t="shared" si="326"/>
        <v>0</v>
      </c>
      <c r="U815" s="103">
        <f t="shared" si="326"/>
        <v>0</v>
      </c>
      <c r="V815" s="103">
        <f t="shared" si="326"/>
        <v>0</v>
      </c>
      <c r="W815" s="103">
        <f t="shared" si="326"/>
        <v>0</v>
      </c>
      <c r="X815" s="103">
        <f t="shared" si="326"/>
        <v>0</v>
      </c>
      <c r="Y815" s="103">
        <f t="shared" si="326"/>
        <v>0</v>
      </c>
      <c r="Z815" s="103">
        <f t="shared" si="326"/>
        <v>0</v>
      </c>
      <c r="AA815" s="103">
        <f t="shared" si="326"/>
        <v>0</v>
      </c>
      <c r="AB815" s="103">
        <f t="shared" si="326"/>
        <v>0</v>
      </c>
      <c r="AC815" s="103">
        <f t="shared" si="326"/>
        <v>90346.35</v>
      </c>
      <c r="AD815" s="103">
        <f t="shared" si="326"/>
        <v>0</v>
      </c>
      <c r="AE815" s="103">
        <f t="shared" si="326"/>
        <v>120000</v>
      </c>
      <c r="AF815" s="93" t="s">
        <v>17321</v>
      </c>
      <c r="AG815" s="93" t="s">
        <v>17321</v>
      </c>
      <c r="AH815" s="93" t="s">
        <v>17321</v>
      </c>
      <c r="AI815" s="107"/>
      <c r="AJ815" s="107"/>
      <c r="AK815" s="107"/>
      <c r="AL815" s="107"/>
      <c r="AM815" s="108"/>
      <c r="AN815" s="108"/>
      <c r="AO815" s="108"/>
      <c r="AP815" s="108"/>
      <c r="AQ815" s="108"/>
      <c r="AR815" s="108"/>
      <c r="AS815" s="108"/>
      <c r="AT815" s="108"/>
      <c r="AU815" s="108"/>
      <c r="AV815" s="108"/>
      <c r="AW815" s="108"/>
      <c r="AX815" s="109"/>
      <c r="AY815" s="109"/>
      <c r="AZ815" s="108"/>
      <c r="BA815" s="108"/>
      <c r="BB815" s="110"/>
      <c r="BC815" s="111"/>
      <c r="BS815" s="79" t="e">
        <f>#REF!=(#REF!+#REF!+D815+E815+F815+I815+K815+M815+O815+Q815+R815+S815+X815+Y815+Z815+AA815+AB815)</f>
        <v>#REF!</v>
      </c>
      <c r="CH815" s="105">
        <f t="shared" si="319"/>
        <v>-3.7834979593753815E-10</v>
      </c>
      <c r="HI815" s="79" t="s">
        <v>17322</v>
      </c>
      <c r="HJ815" s="79">
        <v>53254.36</v>
      </c>
    </row>
    <row r="816" spans="1:218" x14ac:dyDescent="0.3">
      <c r="B816" s="106" t="s">
        <v>266</v>
      </c>
      <c r="C816" s="106"/>
      <c r="D816" s="102">
        <f>D817</f>
        <v>4432138.3499999996</v>
      </c>
      <c r="E816" s="103">
        <f t="shared" ref="E816:AB816" si="327">SUM(E817:E817)</f>
        <v>0</v>
      </c>
      <c r="F816" s="103">
        <f t="shared" si="327"/>
        <v>0</v>
      </c>
      <c r="G816" s="103">
        <f t="shared" si="327"/>
        <v>0</v>
      </c>
      <c r="H816" s="103">
        <f t="shared" si="327"/>
        <v>0</v>
      </c>
      <c r="I816" s="103">
        <f t="shared" si="327"/>
        <v>4221792</v>
      </c>
      <c r="J816" s="103">
        <f t="shared" si="327"/>
        <v>0</v>
      </c>
      <c r="K816" s="158">
        <f t="shared" si="327"/>
        <v>0</v>
      </c>
      <c r="L816" s="103">
        <f t="shared" si="327"/>
        <v>0</v>
      </c>
      <c r="M816" s="103">
        <f t="shared" si="327"/>
        <v>0</v>
      </c>
      <c r="N816" s="103">
        <f t="shared" si="327"/>
        <v>0</v>
      </c>
      <c r="O816" s="103">
        <f t="shared" si="327"/>
        <v>0</v>
      </c>
      <c r="P816" s="103">
        <f t="shared" si="327"/>
        <v>0</v>
      </c>
      <c r="Q816" s="103">
        <f t="shared" si="327"/>
        <v>0</v>
      </c>
      <c r="R816" s="103">
        <f t="shared" si="327"/>
        <v>0</v>
      </c>
      <c r="S816" s="103">
        <f t="shared" si="327"/>
        <v>0</v>
      </c>
      <c r="T816" s="103">
        <f t="shared" si="327"/>
        <v>0</v>
      </c>
      <c r="U816" s="103">
        <f t="shared" si="327"/>
        <v>0</v>
      </c>
      <c r="V816" s="103">
        <f t="shared" si="327"/>
        <v>0</v>
      </c>
      <c r="W816" s="103">
        <f t="shared" si="327"/>
        <v>0</v>
      </c>
      <c r="X816" s="103">
        <f t="shared" si="327"/>
        <v>0</v>
      </c>
      <c r="Y816" s="103">
        <f t="shared" si="327"/>
        <v>0</v>
      </c>
      <c r="Z816" s="103">
        <f t="shared" si="327"/>
        <v>0</v>
      </c>
      <c r="AA816" s="103">
        <f t="shared" si="327"/>
        <v>0</v>
      </c>
      <c r="AB816" s="103">
        <f t="shared" si="327"/>
        <v>0</v>
      </c>
      <c r="AC816" s="103">
        <f>AC817</f>
        <v>90346.35</v>
      </c>
      <c r="AD816" s="103">
        <f t="shared" ref="AD816:AE816" si="328">AD817</f>
        <v>0</v>
      </c>
      <c r="AE816" s="103">
        <f t="shared" si="328"/>
        <v>120000</v>
      </c>
      <c r="AF816" s="93" t="s">
        <v>17321</v>
      </c>
      <c r="AG816" s="93" t="s">
        <v>17321</v>
      </c>
      <c r="AH816" s="93" t="s">
        <v>17321</v>
      </c>
      <c r="AI816" s="107"/>
      <c r="AJ816" s="107"/>
      <c r="AK816" s="107"/>
      <c r="AL816" s="107"/>
      <c r="AM816" s="108"/>
      <c r="AN816" s="108"/>
      <c r="AO816" s="108"/>
      <c r="AP816" s="108"/>
      <c r="AQ816" s="108"/>
      <c r="AR816" s="108"/>
      <c r="AS816" s="108"/>
      <c r="AT816" s="108"/>
      <c r="AU816" s="108"/>
      <c r="AV816" s="108"/>
      <c r="AW816" s="108"/>
      <c r="AX816" s="109"/>
      <c r="AY816" s="109"/>
      <c r="AZ816" s="108"/>
      <c r="BA816" s="108"/>
      <c r="BB816" s="110"/>
      <c r="BC816" s="111"/>
      <c r="BS816" s="79" t="e">
        <f>#REF!=(#REF!+#REF!+D816+E816+F816+I816+K816+M816+O816+Q816+R816+S816+X816+Y816+Z816+AA816+AB816)</f>
        <v>#REF!</v>
      </c>
      <c r="CH816" s="105">
        <f t="shared" si="319"/>
        <v>-3.7834979593753815E-10</v>
      </c>
      <c r="HI816" s="79" t="s">
        <v>17323</v>
      </c>
      <c r="HJ816" s="79">
        <v>44890.35</v>
      </c>
    </row>
    <row r="817" spans="1:218" s="124" customFormat="1" x14ac:dyDescent="0.3">
      <c r="A817" s="79">
        <v>1</v>
      </c>
      <c r="B817" s="159">
        <v>1</v>
      </c>
      <c r="C817" s="160" t="s">
        <v>15445</v>
      </c>
      <c r="D817" s="146">
        <f>E817+F817+G817+H817+I817+J817+L817+N817+P817+R817+T817+U817+V817+W817+X817+Y817+Z817+AA817+AB817+AC817+AD817+AE817</f>
        <v>4432138.3499999996</v>
      </c>
      <c r="E817" s="161">
        <v>0</v>
      </c>
      <c r="F817" s="146">
        <v>0</v>
      </c>
      <c r="G817" s="146">
        <v>0</v>
      </c>
      <c r="H817" s="146">
        <v>0</v>
      </c>
      <c r="I817" s="146">
        <v>4221792</v>
      </c>
      <c r="J817" s="146">
        <v>0</v>
      </c>
      <c r="K817" s="158">
        <v>0</v>
      </c>
      <c r="L817" s="146">
        <v>0</v>
      </c>
      <c r="M817" s="146">
        <v>0</v>
      </c>
      <c r="N817" s="143">
        <v>0</v>
      </c>
      <c r="O817" s="146">
        <v>0</v>
      </c>
      <c r="P817" s="146">
        <v>0</v>
      </c>
      <c r="Q817" s="146">
        <v>0</v>
      </c>
      <c r="R817" s="146">
        <v>0</v>
      </c>
      <c r="S817" s="146">
        <v>0</v>
      </c>
      <c r="T817" s="146">
        <v>0</v>
      </c>
      <c r="U817" s="146">
        <v>0</v>
      </c>
      <c r="V817" s="146">
        <v>0</v>
      </c>
      <c r="W817" s="146">
        <v>0</v>
      </c>
      <c r="X817" s="146">
        <v>0</v>
      </c>
      <c r="Y817" s="146">
        <v>0</v>
      </c>
      <c r="Z817" s="146">
        <v>0</v>
      </c>
      <c r="AA817" s="146">
        <v>0</v>
      </c>
      <c r="AB817" s="146">
        <v>0</v>
      </c>
      <c r="AC817" s="103">
        <f>ROUND(I817*2.14%,2)</f>
        <v>90346.35</v>
      </c>
      <c r="AD817" s="120">
        <v>0</v>
      </c>
      <c r="AE817" s="120">
        <v>120000</v>
      </c>
      <c r="AF817" s="99" t="s">
        <v>17055</v>
      </c>
      <c r="AG817" s="122">
        <v>2023</v>
      </c>
      <c r="AH817" s="123">
        <v>2023</v>
      </c>
      <c r="AI817" s="100"/>
      <c r="AJ817" s="100"/>
      <c r="AK817" s="162"/>
      <c r="AL817" s="100"/>
      <c r="AM817" s="100"/>
      <c r="AR817" s="146"/>
      <c r="AS817" s="163"/>
      <c r="BC817" s="164"/>
      <c r="BO817" s="164"/>
      <c r="BR817" s="163"/>
      <c r="CE817" s="164"/>
      <c r="CH817" s="105">
        <f t="shared" si="319"/>
        <v>-3.7834979593753815E-10</v>
      </c>
      <c r="EG817" s="125"/>
      <c r="EI817" s="163"/>
      <c r="ER817" s="164"/>
      <c r="FF817" s="125"/>
      <c r="FI817" s="163"/>
      <c r="FJ817" s="163"/>
      <c r="FS817" s="164"/>
      <c r="GK817" s="165"/>
      <c r="GU817" s="164"/>
      <c r="GW817" s="163"/>
    </row>
    <row r="818" spans="1:218" x14ac:dyDescent="0.3">
      <c r="B818" s="253" t="s">
        <v>17426</v>
      </c>
      <c r="C818" s="254"/>
      <c r="D818" s="254"/>
      <c r="E818" s="254"/>
      <c r="F818" s="254"/>
      <c r="G818" s="254"/>
      <c r="H818" s="254"/>
      <c r="I818" s="254"/>
      <c r="J818" s="254"/>
      <c r="K818" s="254"/>
      <c r="L818" s="254"/>
      <c r="M818" s="254"/>
      <c r="N818" s="254"/>
      <c r="O818" s="254"/>
      <c r="P818" s="254"/>
      <c r="Q818" s="254"/>
      <c r="R818" s="254"/>
      <c r="S818" s="254"/>
      <c r="T818" s="254"/>
      <c r="U818" s="254"/>
      <c r="V818" s="254"/>
      <c r="W818" s="254"/>
      <c r="X818" s="254"/>
      <c r="Y818" s="254"/>
      <c r="Z818" s="254"/>
      <c r="AA818" s="254"/>
      <c r="AB818" s="254"/>
      <c r="AC818" s="254"/>
      <c r="AD818" s="254"/>
      <c r="AE818" s="254"/>
      <c r="AF818" s="254"/>
      <c r="AG818" s="254"/>
      <c r="AH818" s="254"/>
      <c r="AY818" s="107"/>
      <c r="BM818" s="79" t="s">
        <v>3945</v>
      </c>
      <c r="BN818" s="79" t="s">
        <v>3049</v>
      </c>
      <c r="BO818" s="79" t="s">
        <v>2985</v>
      </c>
      <c r="BU818" s="79" t="s">
        <v>3945</v>
      </c>
      <c r="BV818" s="79" t="s">
        <v>3049</v>
      </c>
      <c r="BW818" s="79" t="s">
        <v>2985</v>
      </c>
    </row>
    <row r="819" spans="1:218" x14ac:dyDescent="0.3">
      <c r="B819" s="106" t="s">
        <v>17324</v>
      </c>
      <c r="C819" s="106"/>
      <c r="D819" s="102">
        <f t="shared" ref="D819:AB819" si="329">D820+D832+D854</f>
        <v>35166071.840000004</v>
      </c>
      <c r="E819" s="103">
        <f t="shared" si="329"/>
        <v>0</v>
      </c>
      <c r="F819" s="103">
        <f t="shared" si="329"/>
        <v>0</v>
      </c>
      <c r="G819" s="103">
        <f t="shared" si="329"/>
        <v>0</v>
      </c>
      <c r="H819" s="103">
        <f t="shared" si="329"/>
        <v>0</v>
      </c>
      <c r="I819" s="103">
        <f t="shared" si="329"/>
        <v>0</v>
      </c>
      <c r="J819" s="103">
        <f t="shared" si="329"/>
        <v>0</v>
      </c>
      <c r="K819" s="166">
        <f t="shared" si="329"/>
        <v>0</v>
      </c>
      <c r="L819" s="103">
        <f t="shared" si="329"/>
        <v>0</v>
      </c>
      <c r="M819" s="103">
        <f t="shared" si="329"/>
        <v>4507.3</v>
      </c>
      <c r="N819" s="103">
        <f t="shared" si="329"/>
        <v>34429285.140000001</v>
      </c>
      <c r="O819" s="103">
        <f t="shared" si="329"/>
        <v>0</v>
      </c>
      <c r="P819" s="103">
        <f t="shared" si="329"/>
        <v>0</v>
      </c>
      <c r="Q819" s="103">
        <f t="shared" si="329"/>
        <v>0</v>
      </c>
      <c r="R819" s="103">
        <f t="shared" si="329"/>
        <v>0</v>
      </c>
      <c r="S819" s="103">
        <f t="shared" si="329"/>
        <v>0</v>
      </c>
      <c r="T819" s="103">
        <f t="shared" si="329"/>
        <v>0</v>
      </c>
      <c r="U819" s="103">
        <f t="shared" si="329"/>
        <v>0</v>
      </c>
      <c r="V819" s="103">
        <f t="shared" si="329"/>
        <v>0</v>
      </c>
      <c r="W819" s="103">
        <f t="shared" si="329"/>
        <v>0</v>
      </c>
      <c r="X819" s="103">
        <f t="shared" si="329"/>
        <v>0</v>
      </c>
      <c r="Y819" s="103">
        <f t="shared" si="329"/>
        <v>0</v>
      </c>
      <c r="Z819" s="103">
        <f t="shared" si="329"/>
        <v>0</v>
      </c>
      <c r="AA819" s="103">
        <f t="shared" si="329"/>
        <v>0</v>
      </c>
      <c r="AB819" s="103">
        <f t="shared" si="329"/>
        <v>0</v>
      </c>
      <c r="AC819" s="103">
        <f>AC820</f>
        <v>736786.7</v>
      </c>
      <c r="AD819" s="103">
        <f>AD820</f>
        <v>0</v>
      </c>
      <c r="AE819" s="103">
        <f>AE820</f>
        <v>0</v>
      </c>
      <c r="AF819" s="93" t="s">
        <v>17321</v>
      </c>
      <c r="AG819" s="93" t="s">
        <v>17321</v>
      </c>
      <c r="AH819" s="93" t="s">
        <v>17321</v>
      </c>
      <c r="AI819" s="107"/>
      <c r="AJ819" s="107"/>
      <c r="AK819" s="107"/>
      <c r="AL819" s="107"/>
      <c r="AM819" s="108"/>
      <c r="AN819" s="108"/>
      <c r="AO819" s="108"/>
      <c r="AP819" s="108"/>
      <c r="AQ819" s="108"/>
      <c r="AR819" s="108"/>
      <c r="AS819" s="108"/>
      <c r="AT819" s="108"/>
      <c r="AU819" s="108"/>
      <c r="AV819" s="108"/>
      <c r="AW819" s="108"/>
      <c r="AX819" s="109"/>
      <c r="AY819" s="109"/>
      <c r="AZ819" s="108"/>
      <c r="BA819" s="108"/>
      <c r="BB819" s="110"/>
      <c r="BC819" s="111"/>
      <c r="BS819" s="79" t="e">
        <f>#REF!=(#REF!+#REF!+D819+E819+F819+I819+K819+M819+O819+Q819+R819+S819+X819+Y819+Z819+AA819+AB819)</f>
        <v>#REF!</v>
      </c>
      <c r="CH819" s="105">
        <f t="shared" ref="CH819:CH820" si="330">D819-E819-F819-G819-H819-I819-J819-L819-N819-P819-R819-T819-U819-V819-W819-X819-Y819-Z819-AA819-AB819-AC819-AD819-AE819</f>
        <v>3.0267983675003052E-9</v>
      </c>
      <c r="HI819" s="79" t="s">
        <v>17322</v>
      </c>
      <c r="HJ819" s="79">
        <v>53254.36</v>
      </c>
    </row>
    <row r="820" spans="1:218" x14ac:dyDescent="0.3">
      <c r="B820" s="106" t="s">
        <v>17325</v>
      </c>
      <c r="C820" s="106"/>
      <c r="D820" s="102">
        <f>D821+D823+D826+D828+D830</f>
        <v>35166071.840000004</v>
      </c>
      <c r="E820" s="103">
        <f t="shared" ref="E820:AE820" si="331">E821+E823+E826+E828+E830</f>
        <v>0</v>
      </c>
      <c r="F820" s="103">
        <f t="shared" si="331"/>
        <v>0</v>
      </c>
      <c r="G820" s="103">
        <f t="shared" si="331"/>
        <v>0</v>
      </c>
      <c r="H820" s="103">
        <f t="shared" si="331"/>
        <v>0</v>
      </c>
      <c r="I820" s="103">
        <f t="shared" si="331"/>
        <v>0</v>
      </c>
      <c r="J820" s="103">
        <f t="shared" si="331"/>
        <v>0</v>
      </c>
      <c r="K820" s="119">
        <f t="shared" si="331"/>
        <v>0</v>
      </c>
      <c r="L820" s="103">
        <f t="shared" si="331"/>
        <v>0</v>
      </c>
      <c r="M820" s="103">
        <f t="shared" si="331"/>
        <v>4507.3</v>
      </c>
      <c r="N820" s="103">
        <f t="shared" si="331"/>
        <v>34429285.140000001</v>
      </c>
      <c r="O820" s="103">
        <f t="shared" si="331"/>
        <v>0</v>
      </c>
      <c r="P820" s="103">
        <f t="shared" si="331"/>
        <v>0</v>
      </c>
      <c r="Q820" s="103">
        <f t="shared" si="331"/>
        <v>0</v>
      </c>
      <c r="R820" s="103">
        <f t="shared" si="331"/>
        <v>0</v>
      </c>
      <c r="S820" s="103">
        <f t="shared" si="331"/>
        <v>0</v>
      </c>
      <c r="T820" s="103">
        <f t="shared" si="331"/>
        <v>0</v>
      </c>
      <c r="U820" s="103">
        <f t="shared" si="331"/>
        <v>0</v>
      </c>
      <c r="V820" s="103">
        <f t="shared" si="331"/>
        <v>0</v>
      </c>
      <c r="W820" s="103">
        <f t="shared" si="331"/>
        <v>0</v>
      </c>
      <c r="X820" s="103">
        <f t="shared" si="331"/>
        <v>0</v>
      </c>
      <c r="Y820" s="103">
        <f t="shared" si="331"/>
        <v>0</v>
      </c>
      <c r="Z820" s="103">
        <f t="shared" si="331"/>
        <v>0</v>
      </c>
      <c r="AA820" s="103">
        <f t="shared" si="331"/>
        <v>0</v>
      </c>
      <c r="AB820" s="103">
        <f t="shared" si="331"/>
        <v>0</v>
      </c>
      <c r="AC820" s="103">
        <f t="shared" si="331"/>
        <v>736786.7</v>
      </c>
      <c r="AD820" s="103">
        <f t="shared" si="331"/>
        <v>0</v>
      </c>
      <c r="AE820" s="103">
        <f t="shared" si="331"/>
        <v>0</v>
      </c>
      <c r="AF820" s="93" t="s">
        <v>17321</v>
      </c>
      <c r="AG820" s="93" t="s">
        <v>17321</v>
      </c>
      <c r="AH820" s="93" t="s">
        <v>17321</v>
      </c>
      <c r="AI820" s="107"/>
      <c r="AJ820" s="107"/>
      <c r="AK820" s="107"/>
      <c r="AL820" s="107"/>
      <c r="AM820" s="108"/>
      <c r="AN820" s="108"/>
      <c r="AO820" s="108"/>
      <c r="AP820" s="108"/>
      <c r="AQ820" s="108"/>
      <c r="AR820" s="108"/>
      <c r="AS820" s="108"/>
      <c r="AT820" s="108"/>
      <c r="AU820" s="108"/>
      <c r="AV820" s="108"/>
      <c r="AW820" s="108"/>
      <c r="AX820" s="109"/>
      <c r="AY820" s="109"/>
      <c r="AZ820" s="108"/>
      <c r="BA820" s="108"/>
      <c r="BB820" s="110"/>
      <c r="BC820" s="111"/>
      <c r="BS820" s="79" t="e">
        <f>#REF!=(#REF!+#REF!+D820+E820+F820+I820+K820+M820+O820+Q820+R820+S820+X820+Y820+Z820+AA820+AB820)</f>
        <v>#REF!</v>
      </c>
      <c r="CH820" s="105">
        <f t="shared" si="330"/>
        <v>3.0267983675003052E-9</v>
      </c>
      <c r="HI820" s="79" t="s">
        <v>17322</v>
      </c>
      <c r="HJ820" s="79">
        <v>53254.36</v>
      </c>
    </row>
    <row r="821" spans="1:218" x14ac:dyDescent="0.3">
      <c r="B821" s="106" t="s">
        <v>493</v>
      </c>
      <c r="C821" s="106"/>
      <c r="D821" s="102">
        <f>D822</f>
        <v>7378170</v>
      </c>
      <c r="E821" s="103">
        <f t="shared" ref="E821:AE821" si="332">E822</f>
        <v>0</v>
      </c>
      <c r="F821" s="103">
        <f t="shared" si="332"/>
        <v>0</v>
      </c>
      <c r="G821" s="103">
        <f t="shared" si="332"/>
        <v>0</v>
      </c>
      <c r="H821" s="103">
        <f t="shared" si="332"/>
        <v>0</v>
      </c>
      <c r="I821" s="103">
        <f t="shared" si="332"/>
        <v>0</v>
      </c>
      <c r="J821" s="103">
        <f t="shared" si="332"/>
        <v>0</v>
      </c>
      <c r="K821" s="158">
        <f t="shared" si="332"/>
        <v>0</v>
      </c>
      <c r="L821" s="103">
        <f t="shared" si="332"/>
        <v>0</v>
      </c>
      <c r="M821" s="103">
        <f t="shared" si="332"/>
        <v>1123.5999999999999</v>
      </c>
      <c r="N821" s="103">
        <f t="shared" si="332"/>
        <v>7223585.2800000003</v>
      </c>
      <c r="O821" s="103">
        <f t="shared" si="332"/>
        <v>0</v>
      </c>
      <c r="P821" s="103">
        <f t="shared" si="332"/>
        <v>0</v>
      </c>
      <c r="Q821" s="103">
        <f t="shared" si="332"/>
        <v>0</v>
      </c>
      <c r="R821" s="103">
        <f t="shared" si="332"/>
        <v>0</v>
      </c>
      <c r="S821" s="103">
        <f t="shared" si="332"/>
        <v>0</v>
      </c>
      <c r="T821" s="103">
        <f t="shared" si="332"/>
        <v>0</v>
      </c>
      <c r="U821" s="103">
        <f t="shared" si="332"/>
        <v>0</v>
      </c>
      <c r="V821" s="103">
        <f t="shared" si="332"/>
        <v>0</v>
      </c>
      <c r="W821" s="103">
        <f t="shared" si="332"/>
        <v>0</v>
      </c>
      <c r="X821" s="103">
        <f t="shared" si="332"/>
        <v>0</v>
      </c>
      <c r="Y821" s="103">
        <f t="shared" si="332"/>
        <v>0</v>
      </c>
      <c r="Z821" s="103">
        <f t="shared" si="332"/>
        <v>0</v>
      </c>
      <c r="AA821" s="103">
        <f t="shared" si="332"/>
        <v>0</v>
      </c>
      <c r="AB821" s="103">
        <f t="shared" si="332"/>
        <v>0</v>
      </c>
      <c r="AC821" s="103">
        <f t="shared" si="332"/>
        <v>154584.72</v>
      </c>
      <c r="AD821" s="103">
        <f t="shared" si="332"/>
        <v>0</v>
      </c>
      <c r="AE821" s="103">
        <f t="shared" si="332"/>
        <v>0</v>
      </c>
      <c r="AF821" s="93" t="s">
        <v>17321</v>
      </c>
      <c r="AG821" s="93" t="s">
        <v>17321</v>
      </c>
      <c r="AH821" s="93" t="s">
        <v>17321</v>
      </c>
      <c r="AM821" s="110"/>
      <c r="AN821" s="110"/>
      <c r="AO821" s="110"/>
      <c r="AP821" s="110"/>
      <c r="AQ821" s="110"/>
      <c r="AR821" s="108"/>
      <c r="AS821" s="110"/>
      <c r="AT821" s="110"/>
      <c r="AU821" s="110"/>
      <c r="AV821" s="110"/>
      <c r="AW821" s="110"/>
      <c r="AX821" s="167"/>
      <c r="AY821" s="167"/>
      <c r="AZ821" s="110"/>
      <c r="BA821" s="110"/>
      <c r="BB821" s="110"/>
      <c r="BC821" s="111"/>
      <c r="CH821" s="105"/>
    </row>
    <row r="822" spans="1:218" s="124" customFormat="1" x14ac:dyDescent="0.3">
      <c r="A822" s="79"/>
      <c r="B822" s="159">
        <v>1</v>
      </c>
      <c r="C822" s="160" t="s">
        <v>16250</v>
      </c>
      <c r="D822" s="146">
        <f>E822+F822+G822+H822+I822+J822+L822+N822+P822+R822+T822+U822+V822+W822+X822+Y822+Z822+AA822+AB822+AC822+AD822+AE822</f>
        <v>7378170</v>
      </c>
      <c r="E822" s="161">
        <v>0</v>
      </c>
      <c r="F822" s="146">
        <v>0</v>
      </c>
      <c r="G822" s="146">
        <v>0</v>
      </c>
      <c r="H822" s="146">
        <v>0</v>
      </c>
      <c r="I822" s="146">
        <v>0</v>
      </c>
      <c r="J822" s="146">
        <v>0</v>
      </c>
      <c r="K822" s="158">
        <v>0</v>
      </c>
      <c r="L822" s="146">
        <v>0</v>
      </c>
      <c r="M822" s="146">
        <v>1123.5999999999999</v>
      </c>
      <c r="N822" s="143">
        <v>7223585.2800000003</v>
      </c>
      <c r="O822" s="146">
        <v>0</v>
      </c>
      <c r="P822" s="146">
        <v>0</v>
      </c>
      <c r="Q822" s="146">
        <v>0</v>
      </c>
      <c r="R822" s="146">
        <v>0</v>
      </c>
      <c r="S822" s="146">
        <v>0</v>
      </c>
      <c r="T822" s="146">
        <v>0</v>
      </c>
      <c r="U822" s="146">
        <v>0</v>
      </c>
      <c r="V822" s="146">
        <v>0</v>
      </c>
      <c r="W822" s="146">
        <v>0</v>
      </c>
      <c r="X822" s="146">
        <v>0</v>
      </c>
      <c r="Y822" s="146">
        <v>0</v>
      </c>
      <c r="Z822" s="146">
        <v>0</v>
      </c>
      <c r="AA822" s="146">
        <v>0</v>
      </c>
      <c r="AB822" s="146">
        <v>0</v>
      </c>
      <c r="AC822" s="103">
        <f>ROUND(N822*2.14%,2)</f>
        <v>154584.72</v>
      </c>
      <c r="AD822" s="120">
        <v>0</v>
      </c>
      <c r="AE822" s="120">
        <v>0</v>
      </c>
      <c r="AF822" s="99" t="s">
        <v>17055</v>
      </c>
      <c r="AG822" s="122">
        <v>2023</v>
      </c>
      <c r="AH822" s="123">
        <v>2023</v>
      </c>
      <c r="AI822" s="100"/>
      <c r="AJ822" s="100"/>
      <c r="AK822" s="162"/>
      <c r="AL822" s="100"/>
      <c r="AM822" s="100"/>
      <c r="AR822" s="146"/>
      <c r="AS822" s="163"/>
      <c r="BC822" s="164"/>
      <c r="BM822" s="124" t="s">
        <v>3946</v>
      </c>
      <c r="BN822" s="124" t="s">
        <v>1344</v>
      </c>
      <c r="BO822" s="164" t="s">
        <v>3948</v>
      </c>
      <c r="BR822" s="163"/>
      <c r="BU822" s="124" t="s">
        <v>3946</v>
      </c>
      <c r="BV822" s="124" t="s">
        <v>1344</v>
      </c>
      <c r="BW822" s="124" t="s">
        <v>3948</v>
      </c>
      <c r="CE822" s="164"/>
      <c r="CH822" s="105"/>
      <c r="EG822" s="125"/>
      <c r="EI822" s="163"/>
      <c r="ER822" s="164"/>
      <c r="FF822" s="125"/>
      <c r="FI822" s="163"/>
      <c r="FJ822" s="163"/>
      <c r="FS822" s="164"/>
      <c r="GK822" s="165"/>
      <c r="GU822" s="164"/>
      <c r="GW822" s="163"/>
    </row>
    <row r="823" spans="1:218" s="124" customFormat="1" x14ac:dyDescent="0.3">
      <c r="A823" s="79"/>
      <c r="B823" s="106" t="s">
        <v>71</v>
      </c>
      <c r="C823" s="160"/>
      <c r="D823" s="168">
        <f>D824+D825</f>
        <v>15355040</v>
      </c>
      <c r="E823" s="146">
        <f t="shared" ref="E823:AE823" si="333">E824+E825</f>
        <v>0</v>
      </c>
      <c r="F823" s="146">
        <f t="shared" si="333"/>
        <v>0</v>
      </c>
      <c r="G823" s="146">
        <f t="shared" si="333"/>
        <v>0</v>
      </c>
      <c r="H823" s="146">
        <f t="shared" si="333"/>
        <v>0</v>
      </c>
      <c r="I823" s="146">
        <f t="shared" si="333"/>
        <v>0</v>
      </c>
      <c r="J823" s="146">
        <f t="shared" si="333"/>
        <v>0</v>
      </c>
      <c r="K823" s="166">
        <f t="shared" si="333"/>
        <v>0</v>
      </c>
      <c r="L823" s="146">
        <f t="shared" si="333"/>
        <v>0</v>
      </c>
      <c r="M823" s="146">
        <f t="shared" si="333"/>
        <v>1564.7</v>
      </c>
      <c r="N823" s="146">
        <f t="shared" si="333"/>
        <v>15033326.800000001</v>
      </c>
      <c r="O823" s="146">
        <f t="shared" si="333"/>
        <v>0</v>
      </c>
      <c r="P823" s="146">
        <f t="shared" si="333"/>
        <v>0</v>
      </c>
      <c r="Q823" s="146">
        <f t="shared" si="333"/>
        <v>0</v>
      </c>
      <c r="R823" s="146">
        <f t="shared" si="333"/>
        <v>0</v>
      </c>
      <c r="S823" s="146">
        <f t="shared" si="333"/>
        <v>0</v>
      </c>
      <c r="T823" s="146">
        <f t="shared" si="333"/>
        <v>0</v>
      </c>
      <c r="U823" s="146">
        <f t="shared" si="333"/>
        <v>0</v>
      </c>
      <c r="V823" s="146">
        <f t="shared" si="333"/>
        <v>0</v>
      </c>
      <c r="W823" s="146">
        <f t="shared" si="333"/>
        <v>0</v>
      </c>
      <c r="X823" s="146">
        <f t="shared" si="333"/>
        <v>0</v>
      </c>
      <c r="Y823" s="146">
        <f t="shared" si="333"/>
        <v>0</v>
      </c>
      <c r="Z823" s="146">
        <f t="shared" si="333"/>
        <v>0</v>
      </c>
      <c r="AA823" s="146">
        <f t="shared" si="333"/>
        <v>0</v>
      </c>
      <c r="AB823" s="146">
        <f t="shared" si="333"/>
        <v>0</v>
      </c>
      <c r="AC823" s="146">
        <f t="shared" si="333"/>
        <v>321713.19999999995</v>
      </c>
      <c r="AD823" s="146">
        <f t="shared" si="333"/>
        <v>0</v>
      </c>
      <c r="AE823" s="146">
        <f t="shared" si="333"/>
        <v>0</v>
      </c>
      <c r="AF823" s="93" t="s">
        <v>17321</v>
      </c>
      <c r="AG823" s="93" t="s">
        <v>17321</v>
      </c>
      <c r="AH823" s="93" t="s">
        <v>17321</v>
      </c>
      <c r="AI823" s="100"/>
      <c r="AJ823" s="100"/>
      <c r="AK823" s="162"/>
      <c r="AL823" s="100"/>
      <c r="AM823" s="100"/>
      <c r="AR823" s="146"/>
      <c r="AS823" s="163"/>
      <c r="BC823" s="164"/>
      <c r="BO823" s="164"/>
      <c r="BR823" s="163"/>
      <c r="CE823" s="164"/>
      <c r="CH823" s="105"/>
      <c r="EG823" s="125"/>
      <c r="EI823" s="163"/>
      <c r="ER823" s="164"/>
      <c r="FF823" s="125"/>
      <c r="FI823" s="163"/>
      <c r="FJ823" s="163"/>
      <c r="FS823" s="164"/>
      <c r="GK823" s="165"/>
      <c r="GU823" s="164"/>
      <c r="GW823" s="163"/>
    </row>
    <row r="824" spans="1:218" s="124" customFormat="1" x14ac:dyDescent="0.3">
      <c r="A824" s="79"/>
      <c r="B824" s="159">
        <v>2</v>
      </c>
      <c r="C824" s="160" t="s">
        <v>5071</v>
      </c>
      <c r="D824" s="146">
        <f t="shared" ref="D824:D831" si="334">E824+F824+G824+H824+I824+J824+L824+N824+P824+R824+T824+U824+V824+W824+X824+Y824+Z824+AA824+AB824+AC824+AD824+AE824</f>
        <v>4584360</v>
      </c>
      <c r="E824" s="161">
        <v>0</v>
      </c>
      <c r="F824" s="146">
        <v>0</v>
      </c>
      <c r="G824" s="146">
        <v>0</v>
      </c>
      <c r="H824" s="146">
        <v>0</v>
      </c>
      <c r="I824" s="146">
        <v>0</v>
      </c>
      <c r="J824" s="146">
        <v>0</v>
      </c>
      <c r="K824" s="166">
        <v>0</v>
      </c>
      <c r="L824" s="146">
        <v>0</v>
      </c>
      <c r="M824" s="146">
        <v>531</v>
      </c>
      <c r="N824" s="143">
        <v>4488310.16</v>
      </c>
      <c r="O824" s="146">
        <v>0</v>
      </c>
      <c r="P824" s="146">
        <v>0</v>
      </c>
      <c r="Q824" s="146">
        <v>0</v>
      </c>
      <c r="R824" s="146">
        <v>0</v>
      </c>
      <c r="S824" s="146">
        <v>0</v>
      </c>
      <c r="T824" s="146">
        <v>0</v>
      </c>
      <c r="U824" s="146">
        <v>0</v>
      </c>
      <c r="V824" s="146">
        <v>0</v>
      </c>
      <c r="W824" s="146">
        <v>0</v>
      </c>
      <c r="X824" s="146">
        <v>0</v>
      </c>
      <c r="Y824" s="146">
        <v>0</v>
      </c>
      <c r="Z824" s="146">
        <v>0</v>
      </c>
      <c r="AA824" s="146">
        <v>0</v>
      </c>
      <c r="AB824" s="146">
        <v>0</v>
      </c>
      <c r="AC824" s="103">
        <f>ROUND(N824*2.14%,2)</f>
        <v>96049.84</v>
      </c>
      <c r="AD824" s="120">
        <v>0</v>
      </c>
      <c r="AE824" s="120">
        <v>0</v>
      </c>
      <c r="AF824" s="99" t="s">
        <v>17055</v>
      </c>
      <c r="AG824" s="122">
        <v>2023</v>
      </c>
      <c r="AH824" s="123">
        <v>2023</v>
      </c>
      <c r="AI824" s="100"/>
      <c r="AJ824" s="100"/>
      <c r="AK824" s="162"/>
      <c r="AL824" s="100"/>
      <c r="AM824" s="100"/>
      <c r="AR824" s="146"/>
      <c r="AS824" s="163"/>
      <c r="BC824" s="164"/>
      <c r="BM824" s="124" t="s">
        <v>3949</v>
      </c>
      <c r="BN824" s="124" t="s">
        <v>3049</v>
      </c>
      <c r="BO824" s="164" t="s">
        <v>2985</v>
      </c>
      <c r="BR824" s="163"/>
      <c r="BU824" s="124" t="s">
        <v>3949</v>
      </c>
      <c r="BV824" s="124" t="s">
        <v>3049</v>
      </c>
      <c r="BW824" s="124" t="s">
        <v>2985</v>
      </c>
      <c r="CE824" s="164"/>
      <c r="CH824" s="105"/>
      <c r="EG824" s="125"/>
      <c r="EI824" s="163"/>
      <c r="ER824" s="164"/>
      <c r="FF824" s="125"/>
      <c r="FI824" s="163"/>
      <c r="FJ824" s="163"/>
      <c r="FS824" s="164"/>
      <c r="GK824" s="165"/>
      <c r="GU824" s="164"/>
      <c r="GW824" s="163"/>
    </row>
    <row r="825" spans="1:218" s="124" customFormat="1" x14ac:dyDescent="0.3">
      <c r="A825" s="79"/>
      <c r="B825" s="159">
        <v>3</v>
      </c>
      <c r="C825" s="160" t="s">
        <v>5119</v>
      </c>
      <c r="D825" s="146">
        <f t="shared" si="334"/>
        <v>10770680</v>
      </c>
      <c r="E825" s="161">
        <v>0</v>
      </c>
      <c r="F825" s="146">
        <v>0</v>
      </c>
      <c r="G825" s="146">
        <v>0</v>
      </c>
      <c r="H825" s="146">
        <v>0</v>
      </c>
      <c r="I825" s="146">
        <v>0</v>
      </c>
      <c r="J825" s="146">
        <v>0</v>
      </c>
      <c r="K825" s="166">
        <v>0</v>
      </c>
      <c r="L825" s="146">
        <v>0</v>
      </c>
      <c r="M825" s="146">
        <v>1033.7</v>
      </c>
      <c r="N825" s="143">
        <v>10545016.640000001</v>
      </c>
      <c r="O825" s="146">
        <v>0</v>
      </c>
      <c r="P825" s="146">
        <v>0</v>
      </c>
      <c r="Q825" s="146">
        <v>0</v>
      </c>
      <c r="R825" s="146">
        <v>0</v>
      </c>
      <c r="S825" s="146">
        <v>0</v>
      </c>
      <c r="T825" s="146">
        <v>0</v>
      </c>
      <c r="U825" s="146">
        <v>0</v>
      </c>
      <c r="V825" s="146">
        <v>0</v>
      </c>
      <c r="W825" s="146">
        <v>0</v>
      </c>
      <c r="X825" s="146">
        <v>0</v>
      </c>
      <c r="Y825" s="146">
        <v>0</v>
      </c>
      <c r="Z825" s="146">
        <v>0</v>
      </c>
      <c r="AA825" s="146">
        <v>0</v>
      </c>
      <c r="AB825" s="146">
        <v>0</v>
      </c>
      <c r="AC825" s="103">
        <f>ROUND(N825*2.14%,2)</f>
        <v>225663.35999999999</v>
      </c>
      <c r="AD825" s="120">
        <v>0</v>
      </c>
      <c r="AE825" s="120">
        <v>0</v>
      </c>
      <c r="AF825" s="99" t="s">
        <v>17055</v>
      </c>
      <c r="AG825" s="122">
        <v>2023</v>
      </c>
      <c r="AH825" s="123">
        <v>2023</v>
      </c>
      <c r="AI825" s="100"/>
      <c r="AJ825" s="100"/>
      <c r="AK825" s="162"/>
      <c r="AL825" s="100"/>
      <c r="AM825" s="100"/>
      <c r="AR825" s="146"/>
      <c r="AS825" s="163"/>
      <c r="BC825" s="164"/>
      <c r="BM825" s="124" t="s">
        <v>760</v>
      </c>
      <c r="BN825" s="124" t="s">
        <v>1344</v>
      </c>
      <c r="BO825" s="164" t="s">
        <v>2985</v>
      </c>
      <c r="BR825" s="163"/>
      <c r="BU825" s="124" t="s">
        <v>760</v>
      </c>
      <c r="BV825" s="124" t="s">
        <v>1344</v>
      </c>
      <c r="BW825" s="124" t="s">
        <v>2985</v>
      </c>
      <c r="CE825" s="164"/>
      <c r="CH825" s="105"/>
      <c r="EG825" s="125"/>
      <c r="EI825" s="163"/>
      <c r="ER825" s="164"/>
      <c r="FF825" s="125"/>
      <c r="FI825" s="163"/>
      <c r="FJ825" s="163"/>
      <c r="FS825" s="164"/>
      <c r="GK825" s="165"/>
      <c r="GU825" s="164"/>
      <c r="GW825" s="163"/>
    </row>
    <row r="826" spans="1:218" s="124" customFormat="1" x14ac:dyDescent="0.3">
      <c r="A826" s="79"/>
      <c r="B826" s="106" t="s">
        <v>343</v>
      </c>
      <c r="C826" s="160"/>
      <c r="D826" s="168">
        <f>D827</f>
        <v>5747868.4900000002</v>
      </c>
      <c r="E826" s="146">
        <f t="shared" ref="E826:AE826" si="335">E827</f>
        <v>0</v>
      </c>
      <c r="F826" s="146">
        <f t="shared" si="335"/>
        <v>0</v>
      </c>
      <c r="G826" s="146">
        <f t="shared" si="335"/>
        <v>0</v>
      </c>
      <c r="H826" s="146">
        <f t="shared" si="335"/>
        <v>0</v>
      </c>
      <c r="I826" s="146">
        <f t="shared" si="335"/>
        <v>0</v>
      </c>
      <c r="J826" s="146">
        <f t="shared" si="335"/>
        <v>0</v>
      </c>
      <c r="K826" s="166">
        <f t="shared" si="335"/>
        <v>0</v>
      </c>
      <c r="L826" s="146">
        <f t="shared" si="335"/>
        <v>0</v>
      </c>
      <c r="M826" s="146">
        <f t="shared" si="335"/>
        <v>765</v>
      </c>
      <c r="N826" s="146">
        <f t="shared" si="335"/>
        <v>5627441.25</v>
      </c>
      <c r="O826" s="146">
        <f t="shared" si="335"/>
        <v>0</v>
      </c>
      <c r="P826" s="146">
        <f t="shared" si="335"/>
        <v>0</v>
      </c>
      <c r="Q826" s="146">
        <f t="shared" si="335"/>
        <v>0</v>
      </c>
      <c r="R826" s="146">
        <f t="shared" si="335"/>
        <v>0</v>
      </c>
      <c r="S826" s="146">
        <f t="shared" si="335"/>
        <v>0</v>
      </c>
      <c r="T826" s="146">
        <f t="shared" si="335"/>
        <v>0</v>
      </c>
      <c r="U826" s="146">
        <f t="shared" si="335"/>
        <v>0</v>
      </c>
      <c r="V826" s="146">
        <f t="shared" si="335"/>
        <v>0</v>
      </c>
      <c r="W826" s="146">
        <f t="shared" si="335"/>
        <v>0</v>
      </c>
      <c r="X826" s="146">
        <f t="shared" si="335"/>
        <v>0</v>
      </c>
      <c r="Y826" s="146">
        <f t="shared" si="335"/>
        <v>0</v>
      </c>
      <c r="Z826" s="146">
        <f t="shared" si="335"/>
        <v>0</v>
      </c>
      <c r="AA826" s="146">
        <f t="shared" si="335"/>
        <v>0</v>
      </c>
      <c r="AB826" s="146">
        <f t="shared" si="335"/>
        <v>0</v>
      </c>
      <c r="AC826" s="146">
        <f t="shared" si="335"/>
        <v>120427.24</v>
      </c>
      <c r="AD826" s="146">
        <f t="shared" si="335"/>
        <v>0</v>
      </c>
      <c r="AE826" s="146">
        <f t="shared" si="335"/>
        <v>0</v>
      </c>
      <c r="AF826" s="93" t="s">
        <v>17321</v>
      </c>
      <c r="AG826" s="93" t="s">
        <v>17321</v>
      </c>
      <c r="AH826" s="93" t="s">
        <v>17321</v>
      </c>
      <c r="AI826" s="100"/>
      <c r="AJ826" s="100"/>
      <c r="AK826" s="162"/>
      <c r="AL826" s="100"/>
      <c r="AM826" s="100"/>
      <c r="AR826" s="146"/>
      <c r="AS826" s="163"/>
      <c r="BC826" s="164"/>
      <c r="BO826" s="164"/>
      <c r="BR826" s="163"/>
      <c r="CE826" s="164"/>
      <c r="CH826" s="105"/>
      <c r="EG826" s="125"/>
      <c r="EI826" s="163"/>
      <c r="ER826" s="164"/>
      <c r="FF826" s="125"/>
      <c r="FI826" s="163"/>
      <c r="FJ826" s="163"/>
      <c r="FS826" s="164"/>
      <c r="GK826" s="165"/>
      <c r="GU826" s="164"/>
      <c r="GW826" s="163"/>
    </row>
    <row r="827" spans="1:218" s="124" customFormat="1" x14ac:dyDescent="0.3">
      <c r="A827" s="79"/>
      <c r="B827" s="159">
        <v>4</v>
      </c>
      <c r="C827" s="160" t="s">
        <v>13030</v>
      </c>
      <c r="D827" s="146">
        <f t="shared" si="334"/>
        <v>5747868.4900000002</v>
      </c>
      <c r="E827" s="161">
        <v>0</v>
      </c>
      <c r="F827" s="146">
        <v>0</v>
      </c>
      <c r="G827" s="146">
        <v>0</v>
      </c>
      <c r="H827" s="146">
        <v>0</v>
      </c>
      <c r="I827" s="146">
        <v>0</v>
      </c>
      <c r="J827" s="146">
        <v>0</v>
      </c>
      <c r="K827" s="166">
        <v>0</v>
      </c>
      <c r="L827" s="146">
        <v>0</v>
      </c>
      <c r="M827" s="146">
        <v>765</v>
      </c>
      <c r="N827" s="143">
        <v>5627441.25</v>
      </c>
      <c r="O827" s="146">
        <v>0</v>
      </c>
      <c r="P827" s="146">
        <v>0</v>
      </c>
      <c r="Q827" s="146">
        <v>0</v>
      </c>
      <c r="R827" s="146">
        <v>0</v>
      </c>
      <c r="S827" s="146">
        <v>0</v>
      </c>
      <c r="T827" s="146">
        <v>0</v>
      </c>
      <c r="U827" s="146">
        <v>0</v>
      </c>
      <c r="V827" s="146">
        <v>0</v>
      </c>
      <c r="W827" s="146">
        <v>0</v>
      </c>
      <c r="X827" s="146">
        <v>0</v>
      </c>
      <c r="Y827" s="146">
        <v>0</v>
      </c>
      <c r="Z827" s="146">
        <v>0</v>
      </c>
      <c r="AA827" s="146">
        <v>0</v>
      </c>
      <c r="AB827" s="146">
        <v>0</v>
      </c>
      <c r="AC827" s="103">
        <f>ROUND(N827*2.14%,2)</f>
        <v>120427.24</v>
      </c>
      <c r="AD827" s="120">
        <v>0</v>
      </c>
      <c r="AE827" s="120">
        <v>0</v>
      </c>
      <c r="AF827" s="99" t="s">
        <v>17055</v>
      </c>
      <c r="AG827" s="122">
        <v>2023</v>
      </c>
      <c r="AH827" s="123">
        <v>2023</v>
      </c>
      <c r="AI827" s="100"/>
      <c r="AJ827" s="100"/>
      <c r="AK827" s="162"/>
      <c r="AL827" s="100"/>
      <c r="AM827" s="100"/>
      <c r="AR827" s="146"/>
      <c r="AS827" s="163"/>
      <c r="BC827" s="164"/>
      <c r="BM827" s="124" t="s">
        <v>3950</v>
      </c>
      <c r="BN827" s="124" t="s">
        <v>3049</v>
      </c>
      <c r="BO827" s="164" t="s">
        <v>2985</v>
      </c>
      <c r="BR827" s="163"/>
      <c r="BU827" s="124" t="s">
        <v>3950</v>
      </c>
      <c r="BV827" s="124" t="s">
        <v>3049</v>
      </c>
      <c r="BW827" s="124" t="s">
        <v>2985</v>
      </c>
      <c r="CE827" s="164"/>
      <c r="CH827" s="105"/>
      <c r="EG827" s="125"/>
      <c r="EI827" s="163"/>
      <c r="ER827" s="164"/>
      <c r="FF827" s="125"/>
      <c r="FI827" s="163"/>
      <c r="FJ827" s="163"/>
      <c r="FS827" s="164"/>
      <c r="GK827" s="165"/>
      <c r="GU827" s="164"/>
      <c r="GW827" s="163"/>
    </row>
    <row r="828" spans="1:218" s="124" customFormat="1" x14ac:dyDescent="0.3">
      <c r="A828" s="79"/>
      <c r="B828" s="106" t="s">
        <v>342</v>
      </c>
      <c r="C828" s="160"/>
      <c r="D828" s="168">
        <f>D829</f>
        <v>4090773.35</v>
      </c>
      <c r="E828" s="146">
        <f t="shared" ref="E828:AE828" si="336">E829</f>
        <v>0</v>
      </c>
      <c r="F828" s="146">
        <f t="shared" si="336"/>
        <v>0</v>
      </c>
      <c r="G828" s="146">
        <f t="shared" si="336"/>
        <v>0</v>
      </c>
      <c r="H828" s="146">
        <f t="shared" si="336"/>
        <v>0</v>
      </c>
      <c r="I828" s="146">
        <f t="shared" si="336"/>
        <v>0</v>
      </c>
      <c r="J828" s="146">
        <f t="shared" si="336"/>
        <v>0</v>
      </c>
      <c r="K828" s="166">
        <f t="shared" si="336"/>
        <v>0</v>
      </c>
      <c r="L828" s="146">
        <f t="shared" si="336"/>
        <v>0</v>
      </c>
      <c r="M828" s="146">
        <f t="shared" si="336"/>
        <v>650</v>
      </c>
      <c r="N828" s="146">
        <f t="shared" si="336"/>
        <v>4005064.96</v>
      </c>
      <c r="O828" s="146">
        <f t="shared" si="336"/>
        <v>0</v>
      </c>
      <c r="P828" s="146">
        <f t="shared" si="336"/>
        <v>0</v>
      </c>
      <c r="Q828" s="146">
        <f t="shared" si="336"/>
        <v>0</v>
      </c>
      <c r="R828" s="146">
        <f t="shared" si="336"/>
        <v>0</v>
      </c>
      <c r="S828" s="146">
        <f t="shared" si="336"/>
        <v>0</v>
      </c>
      <c r="T828" s="146">
        <f t="shared" si="336"/>
        <v>0</v>
      </c>
      <c r="U828" s="146">
        <f t="shared" si="336"/>
        <v>0</v>
      </c>
      <c r="V828" s="146">
        <f t="shared" si="336"/>
        <v>0</v>
      </c>
      <c r="W828" s="146">
        <f t="shared" si="336"/>
        <v>0</v>
      </c>
      <c r="X828" s="146">
        <f t="shared" si="336"/>
        <v>0</v>
      </c>
      <c r="Y828" s="146">
        <f t="shared" si="336"/>
        <v>0</v>
      </c>
      <c r="Z828" s="146">
        <f t="shared" si="336"/>
        <v>0</v>
      </c>
      <c r="AA828" s="146">
        <f t="shared" si="336"/>
        <v>0</v>
      </c>
      <c r="AB828" s="146">
        <f t="shared" si="336"/>
        <v>0</v>
      </c>
      <c r="AC828" s="146">
        <f t="shared" si="336"/>
        <v>85708.39</v>
      </c>
      <c r="AD828" s="146">
        <f t="shared" si="336"/>
        <v>0</v>
      </c>
      <c r="AE828" s="146">
        <f t="shared" si="336"/>
        <v>0</v>
      </c>
      <c r="AF828" s="93" t="s">
        <v>17321</v>
      </c>
      <c r="AG828" s="93" t="s">
        <v>17321</v>
      </c>
      <c r="AH828" s="93" t="s">
        <v>17321</v>
      </c>
      <c r="AI828" s="100"/>
      <c r="AJ828" s="100"/>
      <c r="AK828" s="162"/>
      <c r="AL828" s="100"/>
      <c r="AM828" s="100"/>
      <c r="AR828" s="146"/>
      <c r="AS828" s="163"/>
      <c r="BC828" s="164"/>
      <c r="BO828" s="164"/>
      <c r="BR828" s="163"/>
      <c r="CE828" s="164"/>
      <c r="CH828" s="105"/>
      <c r="EG828" s="125"/>
      <c r="EI828" s="163"/>
      <c r="ER828" s="164"/>
      <c r="FF828" s="125"/>
      <c r="FI828" s="163"/>
      <c r="FJ828" s="163"/>
      <c r="FS828" s="164"/>
      <c r="GK828" s="165"/>
      <c r="GU828" s="164"/>
      <c r="GW828" s="163"/>
    </row>
    <row r="829" spans="1:218" s="124" customFormat="1" x14ac:dyDescent="0.3">
      <c r="A829" s="79"/>
      <c r="B829" s="159">
        <v>5</v>
      </c>
      <c r="C829" s="160" t="s">
        <v>2245</v>
      </c>
      <c r="D829" s="146">
        <f t="shared" si="334"/>
        <v>4090773.35</v>
      </c>
      <c r="E829" s="161">
        <v>0</v>
      </c>
      <c r="F829" s="146">
        <v>0</v>
      </c>
      <c r="G829" s="146">
        <v>0</v>
      </c>
      <c r="H829" s="146">
        <v>0</v>
      </c>
      <c r="I829" s="146">
        <v>0</v>
      </c>
      <c r="J829" s="146">
        <v>0</v>
      </c>
      <c r="K829" s="166">
        <v>0</v>
      </c>
      <c r="L829" s="146">
        <v>0</v>
      </c>
      <c r="M829" s="146">
        <v>650</v>
      </c>
      <c r="N829" s="143">
        <v>4005064.96</v>
      </c>
      <c r="O829" s="146">
        <v>0</v>
      </c>
      <c r="P829" s="146">
        <v>0</v>
      </c>
      <c r="Q829" s="146">
        <v>0</v>
      </c>
      <c r="R829" s="146">
        <v>0</v>
      </c>
      <c r="S829" s="146">
        <v>0</v>
      </c>
      <c r="T829" s="146">
        <v>0</v>
      </c>
      <c r="U829" s="146">
        <v>0</v>
      </c>
      <c r="V829" s="146">
        <v>0</v>
      </c>
      <c r="W829" s="146">
        <v>0</v>
      </c>
      <c r="X829" s="146">
        <v>0</v>
      </c>
      <c r="Y829" s="146">
        <v>0</v>
      </c>
      <c r="Z829" s="146">
        <v>0</v>
      </c>
      <c r="AA829" s="146">
        <v>0</v>
      </c>
      <c r="AB829" s="146">
        <v>0</v>
      </c>
      <c r="AC829" s="103">
        <f>ROUND(N829*2.14%,2)</f>
        <v>85708.39</v>
      </c>
      <c r="AD829" s="120">
        <v>0</v>
      </c>
      <c r="AE829" s="120">
        <v>0</v>
      </c>
      <c r="AF829" s="99" t="s">
        <v>17055</v>
      </c>
      <c r="AG829" s="122">
        <v>2023</v>
      </c>
      <c r="AH829" s="123">
        <v>2023</v>
      </c>
      <c r="AI829" s="100"/>
      <c r="AJ829" s="100"/>
      <c r="AK829" s="162"/>
      <c r="AL829" s="100"/>
      <c r="AM829" s="100"/>
      <c r="AR829" s="146"/>
      <c r="AS829" s="163"/>
      <c r="BC829" s="164"/>
      <c r="BM829" s="124" t="s">
        <v>761</v>
      </c>
      <c r="BN829" s="124" t="s">
        <v>3049</v>
      </c>
      <c r="BO829" s="164" t="s">
        <v>2985</v>
      </c>
      <c r="BR829" s="163"/>
      <c r="BU829" s="124" t="s">
        <v>761</v>
      </c>
      <c r="BV829" s="124" t="s">
        <v>3049</v>
      </c>
      <c r="BW829" s="124" t="s">
        <v>2985</v>
      </c>
      <c r="CE829" s="164"/>
      <c r="CH829" s="105"/>
      <c r="EG829" s="125"/>
      <c r="EI829" s="163"/>
      <c r="ER829" s="164"/>
      <c r="FF829" s="125"/>
      <c r="FI829" s="163"/>
      <c r="FJ829" s="163"/>
      <c r="FS829" s="164"/>
      <c r="GK829" s="165"/>
      <c r="GU829" s="164"/>
      <c r="GW829" s="163"/>
    </row>
    <row r="830" spans="1:218" s="124" customFormat="1" x14ac:dyDescent="0.3">
      <c r="A830" s="79"/>
      <c r="B830" s="106" t="s">
        <v>328</v>
      </c>
      <c r="C830" s="160"/>
      <c r="D830" s="168">
        <f>D831</f>
        <v>2594220</v>
      </c>
      <c r="E830" s="146">
        <f t="shared" ref="E830:AE830" si="337">E831</f>
        <v>0</v>
      </c>
      <c r="F830" s="146">
        <f t="shared" si="337"/>
        <v>0</v>
      </c>
      <c r="G830" s="146">
        <f t="shared" si="337"/>
        <v>0</v>
      </c>
      <c r="H830" s="146">
        <f t="shared" si="337"/>
        <v>0</v>
      </c>
      <c r="I830" s="146">
        <f t="shared" si="337"/>
        <v>0</v>
      </c>
      <c r="J830" s="146">
        <f t="shared" si="337"/>
        <v>0</v>
      </c>
      <c r="K830" s="166">
        <f t="shared" si="337"/>
        <v>0</v>
      </c>
      <c r="L830" s="146">
        <f t="shared" si="337"/>
        <v>0</v>
      </c>
      <c r="M830" s="146">
        <f t="shared" si="337"/>
        <v>404</v>
      </c>
      <c r="N830" s="146">
        <f t="shared" si="337"/>
        <v>2539866.85</v>
      </c>
      <c r="O830" s="146">
        <f t="shared" si="337"/>
        <v>0</v>
      </c>
      <c r="P830" s="146">
        <f t="shared" si="337"/>
        <v>0</v>
      </c>
      <c r="Q830" s="146">
        <f t="shared" si="337"/>
        <v>0</v>
      </c>
      <c r="R830" s="146">
        <f t="shared" si="337"/>
        <v>0</v>
      </c>
      <c r="S830" s="146">
        <f t="shared" si="337"/>
        <v>0</v>
      </c>
      <c r="T830" s="146">
        <f t="shared" si="337"/>
        <v>0</v>
      </c>
      <c r="U830" s="146">
        <f t="shared" si="337"/>
        <v>0</v>
      </c>
      <c r="V830" s="146">
        <f t="shared" si="337"/>
        <v>0</v>
      </c>
      <c r="W830" s="146">
        <f t="shared" si="337"/>
        <v>0</v>
      </c>
      <c r="X830" s="146">
        <f t="shared" si="337"/>
        <v>0</v>
      </c>
      <c r="Y830" s="146">
        <f t="shared" si="337"/>
        <v>0</v>
      </c>
      <c r="Z830" s="146">
        <f t="shared" si="337"/>
        <v>0</v>
      </c>
      <c r="AA830" s="146">
        <f t="shared" si="337"/>
        <v>0</v>
      </c>
      <c r="AB830" s="146">
        <f t="shared" si="337"/>
        <v>0</v>
      </c>
      <c r="AC830" s="146">
        <f t="shared" si="337"/>
        <v>54353.15</v>
      </c>
      <c r="AD830" s="146">
        <f t="shared" si="337"/>
        <v>0</v>
      </c>
      <c r="AE830" s="146">
        <f t="shared" si="337"/>
        <v>0</v>
      </c>
      <c r="AF830" s="93" t="s">
        <v>17321</v>
      </c>
      <c r="AG830" s="93" t="s">
        <v>17321</v>
      </c>
      <c r="AH830" s="93" t="s">
        <v>17321</v>
      </c>
      <c r="AI830" s="100"/>
      <c r="AJ830" s="100"/>
      <c r="AK830" s="162"/>
      <c r="AL830" s="100"/>
      <c r="AM830" s="100"/>
      <c r="AR830" s="146"/>
      <c r="AS830" s="163"/>
      <c r="BC830" s="164"/>
      <c r="BO830" s="164"/>
      <c r="BR830" s="163"/>
      <c r="CE830" s="164"/>
      <c r="CH830" s="105"/>
      <c r="EG830" s="125"/>
      <c r="EI830" s="163"/>
      <c r="ER830" s="164"/>
      <c r="FF830" s="125"/>
      <c r="FI830" s="163"/>
      <c r="FJ830" s="163"/>
      <c r="FS830" s="164"/>
      <c r="GK830" s="165"/>
      <c r="GU830" s="164"/>
      <c r="GW830" s="163"/>
    </row>
    <row r="831" spans="1:218" s="124" customFormat="1" x14ac:dyDescent="0.3">
      <c r="A831" s="79"/>
      <c r="B831" s="159">
        <v>6</v>
      </c>
      <c r="C831" s="160" t="s">
        <v>10007</v>
      </c>
      <c r="D831" s="146">
        <f t="shared" si="334"/>
        <v>2594220</v>
      </c>
      <c r="E831" s="161">
        <v>0</v>
      </c>
      <c r="F831" s="146">
        <v>0</v>
      </c>
      <c r="G831" s="146">
        <v>0</v>
      </c>
      <c r="H831" s="146">
        <v>0</v>
      </c>
      <c r="I831" s="146">
        <v>0</v>
      </c>
      <c r="J831" s="146">
        <v>0</v>
      </c>
      <c r="K831" s="166">
        <v>0</v>
      </c>
      <c r="L831" s="146">
        <v>0</v>
      </c>
      <c r="M831" s="146">
        <v>404</v>
      </c>
      <c r="N831" s="143">
        <v>2539866.85</v>
      </c>
      <c r="O831" s="146">
        <v>0</v>
      </c>
      <c r="P831" s="146">
        <v>0</v>
      </c>
      <c r="Q831" s="146">
        <v>0</v>
      </c>
      <c r="R831" s="146">
        <v>0</v>
      </c>
      <c r="S831" s="146">
        <v>0</v>
      </c>
      <c r="T831" s="146">
        <v>0</v>
      </c>
      <c r="U831" s="146">
        <v>0</v>
      </c>
      <c r="V831" s="146">
        <v>0</v>
      </c>
      <c r="W831" s="146">
        <v>0</v>
      </c>
      <c r="X831" s="146">
        <v>0</v>
      </c>
      <c r="Y831" s="146">
        <v>0</v>
      </c>
      <c r="Z831" s="146">
        <v>0</v>
      </c>
      <c r="AA831" s="146">
        <v>0</v>
      </c>
      <c r="AB831" s="146">
        <v>0</v>
      </c>
      <c r="AC831" s="103">
        <f>ROUND(N831*2.14%,2)</f>
        <v>54353.15</v>
      </c>
      <c r="AD831" s="120">
        <v>0</v>
      </c>
      <c r="AE831" s="120">
        <v>0</v>
      </c>
      <c r="AF831" s="99" t="s">
        <v>17055</v>
      </c>
      <c r="AG831" s="122">
        <v>2023</v>
      </c>
      <c r="AH831" s="123">
        <v>2023</v>
      </c>
      <c r="AI831" s="100"/>
      <c r="AJ831" s="100"/>
      <c r="AK831" s="162"/>
      <c r="AL831" s="100"/>
      <c r="AM831" s="100"/>
      <c r="AR831" s="146"/>
      <c r="AS831" s="163"/>
      <c r="BC831" s="164"/>
      <c r="BM831" s="124" t="s">
        <v>762</v>
      </c>
      <c r="BN831" s="124" t="s">
        <v>3206</v>
      </c>
      <c r="BO831" s="164" t="s">
        <v>3951</v>
      </c>
      <c r="BR831" s="163"/>
      <c r="BU831" s="124" t="s">
        <v>762</v>
      </c>
      <c r="BV831" s="124" t="s">
        <v>3206</v>
      </c>
      <c r="BW831" s="124" t="s">
        <v>3951</v>
      </c>
      <c r="CE831" s="164"/>
      <c r="CH831" s="105"/>
      <c r="EG831" s="125"/>
      <c r="EI831" s="163"/>
      <c r="ER831" s="164"/>
      <c r="FF831" s="125"/>
      <c r="FI831" s="163"/>
      <c r="FJ831" s="163"/>
      <c r="FS831" s="164"/>
      <c r="GK831" s="165"/>
      <c r="GU831" s="164"/>
      <c r="GW831" s="163"/>
    </row>
    <row r="832" spans="1:218" x14ac:dyDescent="0.3">
      <c r="B832" s="253" t="s">
        <v>17437</v>
      </c>
      <c r="C832" s="254"/>
      <c r="D832" s="254"/>
      <c r="E832" s="254"/>
      <c r="F832" s="254"/>
      <c r="G832" s="254"/>
      <c r="H832" s="254"/>
      <c r="I832" s="254"/>
      <c r="J832" s="254"/>
      <c r="K832" s="254"/>
      <c r="L832" s="254"/>
      <c r="M832" s="254"/>
      <c r="N832" s="254"/>
      <c r="O832" s="254"/>
      <c r="P832" s="254"/>
      <c r="Q832" s="254"/>
      <c r="R832" s="254"/>
      <c r="S832" s="254"/>
      <c r="T832" s="254"/>
      <c r="U832" s="254"/>
      <c r="V832" s="254"/>
      <c r="W832" s="254"/>
      <c r="X832" s="254"/>
      <c r="Y832" s="254"/>
      <c r="Z832" s="254"/>
      <c r="AA832" s="254"/>
      <c r="AB832" s="254"/>
      <c r="AC832" s="254"/>
      <c r="AD832" s="254"/>
      <c r="AE832" s="254"/>
      <c r="AF832" s="254"/>
      <c r="AG832" s="254"/>
      <c r="AH832" s="254"/>
      <c r="AY832" s="107"/>
      <c r="BM832" s="79" t="s">
        <v>3952</v>
      </c>
      <c r="BN832" s="79" t="s">
        <v>3049</v>
      </c>
      <c r="BO832" s="79" t="s">
        <v>2985</v>
      </c>
      <c r="BU832" s="79" t="s">
        <v>3952</v>
      </c>
      <c r="BV832" s="79" t="s">
        <v>3049</v>
      </c>
      <c r="BW832" s="79" t="s">
        <v>2985</v>
      </c>
    </row>
    <row r="833" spans="1:218" x14ac:dyDescent="0.3">
      <c r="B833" s="106" t="s">
        <v>17324</v>
      </c>
      <c r="C833" s="106"/>
      <c r="D833" s="102">
        <f>D834</f>
        <v>28378044.662</v>
      </c>
      <c r="E833" s="103">
        <f t="shared" ref="E833:AD833" si="338">E834</f>
        <v>0</v>
      </c>
      <c r="F833" s="103">
        <f t="shared" si="338"/>
        <v>0</v>
      </c>
      <c r="G833" s="103">
        <f t="shared" si="338"/>
        <v>0</v>
      </c>
      <c r="H833" s="103">
        <f t="shared" si="338"/>
        <v>0</v>
      </c>
      <c r="I833" s="103">
        <f t="shared" si="338"/>
        <v>0</v>
      </c>
      <c r="J833" s="103">
        <f t="shared" si="338"/>
        <v>0</v>
      </c>
      <c r="K833" s="104">
        <f t="shared" si="338"/>
        <v>10</v>
      </c>
      <c r="L833" s="103">
        <f t="shared" si="338"/>
        <v>28378044.662</v>
      </c>
      <c r="M833" s="103">
        <f t="shared" si="338"/>
        <v>0</v>
      </c>
      <c r="N833" s="103">
        <f t="shared" si="338"/>
        <v>0</v>
      </c>
      <c r="O833" s="103">
        <f t="shared" si="338"/>
        <v>0</v>
      </c>
      <c r="P833" s="103">
        <f t="shared" si="338"/>
        <v>0</v>
      </c>
      <c r="Q833" s="103">
        <f t="shared" si="338"/>
        <v>0</v>
      </c>
      <c r="R833" s="103">
        <f t="shared" si="338"/>
        <v>0</v>
      </c>
      <c r="S833" s="103">
        <f t="shared" si="338"/>
        <v>0</v>
      </c>
      <c r="T833" s="103">
        <f t="shared" si="338"/>
        <v>0</v>
      </c>
      <c r="U833" s="103">
        <f t="shared" si="338"/>
        <v>0</v>
      </c>
      <c r="V833" s="103">
        <f t="shared" si="338"/>
        <v>0</v>
      </c>
      <c r="W833" s="103">
        <f t="shared" si="338"/>
        <v>0</v>
      </c>
      <c r="X833" s="103">
        <f t="shared" si="338"/>
        <v>0</v>
      </c>
      <c r="Y833" s="103">
        <f t="shared" si="338"/>
        <v>0</v>
      </c>
      <c r="Z833" s="103">
        <f t="shared" si="338"/>
        <v>0</v>
      </c>
      <c r="AA833" s="103">
        <f t="shared" si="338"/>
        <v>0</v>
      </c>
      <c r="AB833" s="103">
        <f t="shared" si="338"/>
        <v>0</v>
      </c>
      <c r="AC833" s="103">
        <f t="shared" si="338"/>
        <v>0</v>
      </c>
      <c r="AD833" s="103">
        <f t="shared" si="338"/>
        <v>0</v>
      </c>
      <c r="AE833" s="103">
        <f>AE834</f>
        <v>0</v>
      </c>
      <c r="AF833" s="93" t="s">
        <v>17321</v>
      </c>
      <c r="AG833" s="93" t="s">
        <v>17321</v>
      </c>
      <c r="AH833" s="93" t="s">
        <v>17321</v>
      </c>
      <c r="AI833" s="107"/>
      <c r="AJ833" s="107"/>
      <c r="AK833" s="107"/>
      <c r="AL833" s="107"/>
      <c r="AM833" s="108"/>
      <c r="AN833" s="108"/>
      <c r="AO833" s="108"/>
      <c r="AP833" s="108"/>
      <c r="AQ833" s="108"/>
      <c r="AR833" s="108"/>
      <c r="AS833" s="108"/>
      <c r="AT833" s="108"/>
      <c r="AU833" s="108"/>
      <c r="AV833" s="108"/>
      <c r="AW833" s="108"/>
      <c r="AX833" s="109"/>
      <c r="AY833" s="109"/>
      <c r="AZ833" s="108"/>
      <c r="BA833" s="108"/>
      <c r="BB833" s="110"/>
      <c r="BC833" s="111"/>
      <c r="BS833" s="79" t="e">
        <f>#REF!=(#REF!+#REF!+D833+E833+F833+I833+K833+M833+O833+Q833+R833+S833+X833+Y833+Z833+AA833+AB833)</f>
        <v>#REF!</v>
      </c>
      <c r="CH833" s="105">
        <f t="shared" ref="CH833:CH834" si="339">D833-E833-F833-G833-H833-I833-J833-L833-N833-P833-R833-T833-U833-V833-W833-X833-Y833-Z833-AA833-AB833-AC833-AD833-AE833</f>
        <v>0</v>
      </c>
      <c r="HI833" s="79" t="s">
        <v>17322</v>
      </c>
      <c r="HJ833" s="79">
        <v>53254.36</v>
      </c>
    </row>
    <row r="834" spans="1:218" x14ac:dyDescent="0.3">
      <c r="B834" s="172" t="s">
        <v>17325</v>
      </c>
      <c r="C834" s="172"/>
      <c r="D834" s="173">
        <f>D835+D837+D839</f>
        <v>28378044.662</v>
      </c>
      <c r="E834" s="175">
        <f t="shared" ref="E834:AE834" si="340">E835+E837+E839</f>
        <v>0</v>
      </c>
      <c r="F834" s="175">
        <f t="shared" si="340"/>
        <v>0</v>
      </c>
      <c r="G834" s="175">
        <f t="shared" si="340"/>
        <v>0</v>
      </c>
      <c r="H834" s="175">
        <f t="shared" si="340"/>
        <v>0</v>
      </c>
      <c r="I834" s="175">
        <f t="shared" si="340"/>
        <v>0</v>
      </c>
      <c r="J834" s="175">
        <f t="shared" si="340"/>
        <v>0</v>
      </c>
      <c r="K834" s="104">
        <f t="shared" si="340"/>
        <v>10</v>
      </c>
      <c r="L834" s="175">
        <f t="shared" si="340"/>
        <v>28378044.662</v>
      </c>
      <c r="M834" s="175">
        <f t="shared" si="340"/>
        <v>0</v>
      </c>
      <c r="N834" s="175">
        <f t="shared" si="340"/>
        <v>0</v>
      </c>
      <c r="O834" s="175">
        <f t="shared" si="340"/>
        <v>0</v>
      </c>
      <c r="P834" s="175">
        <f t="shared" si="340"/>
        <v>0</v>
      </c>
      <c r="Q834" s="175">
        <f t="shared" si="340"/>
        <v>0</v>
      </c>
      <c r="R834" s="175">
        <f t="shared" si="340"/>
        <v>0</v>
      </c>
      <c r="S834" s="175">
        <f t="shared" si="340"/>
        <v>0</v>
      </c>
      <c r="T834" s="175">
        <f t="shared" si="340"/>
        <v>0</v>
      </c>
      <c r="U834" s="175">
        <f t="shared" si="340"/>
        <v>0</v>
      </c>
      <c r="V834" s="175">
        <f t="shared" si="340"/>
        <v>0</v>
      </c>
      <c r="W834" s="175">
        <f t="shared" si="340"/>
        <v>0</v>
      </c>
      <c r="X834" s="175">
        <f t="shared" si="340"/>
        <v>0</v>
      </c>
      <c r="Y834" s="175">
        <f t="shared" si="340"/>
        <v>0</v>
      </c>
      <c r="Z834" s="175">
        <f t="shared" si="340"/>
        <v>0</v>
      </c>
      <c r="AA834" s="175">
        <f t="shared" si="340"/>
        <v>0</v>
      </c>
      <c r="AB834" s="175">
        <f t="shared" si="340"/>
        <v>0</v>
      </c>
      <c r="AC834" s="175">
        <f t="shared" si="340"/>
        <v>0</v>
      </c>
      <c r="AD834" s="175">
        <f t="shared" si="340"/>
        <v>0</v>
      </c>
      <c r="AE834" s="175">
        <f t="shared" si="340"/>
        <v>0</v>
      </c>
      <c r="AF834" s="174" t="s">
        <v>17321</v>
      </c>
      <c r="AG834" s="174" t="s">
        <v>17321</v>
      </c>
      <c r="AH834" s="174" t="s">
        <v>17321</v>
      </c>
      <c r="AI834" s="107"/>
      <c r="AJ834" s="107"/>
      <c r="AK834" s="107"/>
      <c r="AL834" s="107"/>
      <c r="AM834" s="108"/>
      <c r="AN834" s="108"/>
      <c r="AO834" s="108"/>
      <c r="AP834" s="108"/>
      <c r="AQ834" s="108"/>
      <c r="AR834" s="108"/>
      <c r="AS834" s="108"/>
      <c r="AT834" s="108"/>
      <c r="AU834" s="108"/>
      <c r="AV834" s="108"/>
      <c r="AW834" s="108"/>
      <c r="AX834" s="109"/>
      <c r="AY834" s="109"/>
      <c r="AZ834" s="108"/>
      <c r="BA834" s="108"/>
      <c r="BB834" s="110"/>
      <c r="BC834" s="111"/>
      <c r="BS834" s="79" t="e">
        <f>#REF!=(#REF!+#REF!+D834+E834+F834+I834+K834+M834+O834+Q834+R834+S834+X834+Y834+Z834+AA834+AB834)</f>
        <v>#REF!</v>
      </c>
      <c r="CH834" s="105">
        <f t="shared" si="339"/>
        <v>0</v>
      </c>
      <c r="HI834" s="79" t="s">
        <v>17322</v>
      </c>
      <c r="HJ834" s="79">
        <v>53254.36</v>
      </c>
    </row>
    <row r="835" spans="1:218" x14ac:dyDescent="0.3">
      <c r="A835" s="107"/>
      <c r="B835" s="106" t="s">
        <v>199</v>
      </c>
      <c r="C835" s="106"/>
      <c r="D835" s="102">
        <f>D836</f>
        <v>5650813.9919999996</v>
      </c>
      <c r="E835" s="103">
        <f t="shared" ref="E835:AE835" si="341">E836</f>
        <v>0</v>
      </c>
      <c r="F835" s="103">
        <f t="shared" si="341"/>
        <v>0</v>
      </c>
      <c r="G835" s="103">
        <f t="shared" si="341"/>
        <v>0</v>
      </c>
      <c r="H835" s="103">
        <f t="shared" si="341"/>
        <v>0</v>
      </c>
      <c r="I835" s="103">
        <f t="shared" si="341"/>
        <v>0</v>
      </c>
      <c r="J835" s="103">
        <f t="shared" si="341"/>
        <v>0</v>
      </c>
      <c r="K835" s="104">
        <f t="shared" si="341"/>
        <v>2</v>
      </c>
      <c r="L835" s="103">
        <f t="shared" si="341"/>
        <v>5650813.9919999996</v>
      </c>
      <c r="M835" s="103">
        <f t="shared" si="341"/>
        <v>0</v>
      </c>
      <c r="N835" s="103">
        <f t="shared" si="341"/>
        <v>0</v>
      </c>
      <c r="O835" s="103">
        <f t="shared" si="341"/>
        <v>0</v>
      </c>
      <c r="P835" s="103">
        <f t="shared" si="341"/>
        <v>0</v>
      </c>
      <c r="Q835" s="103">
        <f t="shared" si="341"/>
        <v>0</v>
      </c>
      <c r="R835" s="103">
        <f t="shared" si="341"/>
        <v>0</v>
      </c>
      <c r="S835" s="103">
        <f t="shared" si="341"/>
        <v>0</v>
      </c>
      <c r="T835" s="103">
        <f t="shared" si="341"/>
        <v>0</v>
      </c>
      <c r="U835" s="103">
        <f t="shared" si="341"/>
        <v>0</v>
      </c>
      <c r="V835" s="103">
        <f t="shared" si="341"/>
        <v>0</v>
      </c>
      <c r="W835" s="103">
        <f t="shared" si="341"/>
        <v>0</v>
      </c>
      <c r="X835" s="103">
        <f t="shared" si="341"/>
        <v>0</v>
      </c>
      <c r="Y835" s="103">
        <f t="shared" si="341"/>
        <v>0</v>
      </c>
      <c r="Z835" s="103">
        <f t="shared" si="341"/>
        <v>0</v>
      </c>
      <c r="AA835" s="103">
        <f t="shared" si="341"/>
        <v>0</v>
      </c>
      <c r="AB835" s="103">
        <f t="shared" si="341"/>
        <v>0</v>
      </c>
      <c r="AC835" s="103">
        <f t="shared" si="341"/>
        <v>0</v>
      </c>
      <c r="AD835" s="103">
        <f t="shared" si="341"/>
        <v>0</v>
      </c>
      <c r="AE835" s="103">
        <f t="shared" si="341"/>
        <v>0</v>
      </c>
      <c r="AF835" s="93" t="s">
        <v>17321</v>
      </c>
      <c r="AG835" s="93" t="s">
        <v>17321</v>
      </c>
      <c r="AH835" s="93" t="s">
        <v>17321</v>
      </c>
      <c r="AM835" s="110"/>
      <c r="AN835" s="110"/>
      <c r="AO835" s="110"/>
      <c r="AP835" s="110"/>
      <c r="AQ835" s="110"/>
      <c r="AR835" s="110"/>
      <c r="AS835" s="110"/>
      <c r="AT835" s="110"/>
      <c r="AU835" s="110"/>
      <c r="AV835" s="110"/>
      <c r="AW835" s="110"/>
      <c r="AX835" s="167"/>
      <c r="AY835" s="109"/>
      <c r="AZ835" s="110"/>
      <c r="BA835" s="110"/>
      <c r="BB835" s="110"/>
      <c r="BC835" s="111"/>
      <c r="CH835" s="105"/>
    </row>
    <row r="836" spans="1:218" s="124" customFormat="1" x14ac:dyDescent="0.3">
      <c r="A836" s="79"/>
      <c r="B836" s="159">
        <v>1</v>
      </c>
      <c r="C836" s="160" t="s">
        <v>2328</v>
      </c>
      <c r="D836" s="146">
        <f t="shared" ref="D836" si="342">E836+F836+G836+H836+I836+J836+L836+N836+P836+R836+T836+U836+V836+W836+X836+Y836+Z836+AA836+AB836+AC836+AD836+AE836</f>
        <v>5650813.9919999996</v>
      </c>
      <c r="E836" s="161">
        <v>0</v>
      </c>
      <c r="F836" s="146">
        <v>0</v>
      </c>
      <c r="G836" s="146">
        <v>0</v>
      </c>
      <c r="H836" s="146">
        <v>0</v>
      </c>
      <c r="I836" s="146">
        <v>0</v>
      </c>
      <c r="J836" s="146">
        <v>0</v>
      </c>
      <c r="K836" s="104">
        <v>2</v>
      </c>
      <c r="L836" s="146">
        <v>5650813.9919999996</v>
      </c>
      <c r="M836" s="146">
        <v>0</v>
      </c>
      <c r="N836" s="143">
        <v>0</v>
      </c>
      <c r="O836" s="146">
        <v>0</v>
      </c>
      <c r="P836" s="146">
        <v>0</v>
      </c>
      <c r="Q836" s="146">
        <v>0</v>
      </c>
      <c r="R836" s="146">
        <v>0</v>
      </c>
      <c r="S836" s="146">
        <v>0</v>
      </c>
      <c r="T836" s="146">
        <v>0</v>
      </c>
      <c r="U836" s="146">
        <v>0</v>
      </c>
      <c r="V836" s="146">
        <v>0</v>
      </c>
      <c r="W836" s="146">
        <v>0</v>
      </c>
      <c r="X836" s="146">
        <v>0</v>
      </c>
      <c r="Y836" s="146">
        <v>0</v>
      </c>
      <c r="Z836" s="146">
        <v>0</v>
      </c>
      <c r="AA836" s="146">
        <v>0</v>
      </c>
      <c r="AB836" s="146">
        <v>0</v>
      </c>
      <c r="AC836" s="103">
        <v>0</v>
      </c>
      <c r="AD836" s="120">
        <v>0</v>
      </c>
      <c r="AE836" s="120">
        <v>0</v>
      </c>
      <c r="AF836" s="99" t="s">
        <v>17055</v>
      </c>
      <c r="AG836" s="122">
        <v>2023</v>
      </c>
      <c r="AH836" s="123" t="s">
        <v>17055</v>
      </c>
      <c r="AI836" s="100"/>
      <c r="AJ836" s="100"/>
      <c r="AK836" s="162"/>
      <c r="AL836" s="100"/>
      <c r="AM836" s="100"/>
      <c r="AR836" s="146"/>
      <c r="AS836" s="163"/>
      <c r="BC836" s="164"/>
      <c r="BM836" s="124" t="s">
        <v>3953</v>
      </c>
      <c r="BN836" s="124" t="s">
        <v>3049</v>
      </c>
      <c r="BO836" s="164" t="s">
        <v>2985</v>
      </c>
      <c r="BR836" s="163"/>
      <c r="BU836" s="124" t="s">
        <v>3953</v>
      </c>
      <c r="BV836" s="124" t="s">
        <v>3049</v>
      </c>
      <c r="BW836" s="124" t="s">
        <v>2985</v>
      </c>
      <c r="CE836" s="164"/>
      <c r="CH836" s="105"/>
      <c r="EG836" s="125"/>
      <c r="EI836" s="163"/>
      <c r="ER836" s="164"/>
      <c r="FF836" s="125"/>
      <c r="FI836" s="163"/>
      <c r="FJ836" s="163"/>
      <c r="FS836" s="164"/>
      <c r="GK836" s="165"/>
      <c r="GU836" s="164"/>
      <c r="GW836" s="163"/>
    </row>
    <row r="837" spans="1:218" x14ac:dyDescent="0.3">
      <c r="A837" s="107"/>
      <c r="B837" s="106" t="s">
        <v>71</v>
      </c>
      <c r="C837" s="106"/>
      <c r="D837" s="102">
        <f>D838</f>
        <v>2825382.83</v>
      </c>
      <c r="E837" s="103">
        <f t="shared" ref="E837:AD837" si="343">E838</f>
        <v>0</v>
      </c>
      <c r="F837" s="103">
        <f t="shared" si="343"/>
        <v>0</v>
      </c>
      <c r="G837" s="103">
        <f t="shared" si="343"/>
        <v>0</v>
      </c>
      <c r="H837" s="103">
        <f t="shared" si="343"/>
        <v>0</v>
      </c>
      <c r="I837" s="103">
        <f t="shared" si="343"/>
        <v>0</v>
      </c>
      <c r="J837" s="103">
        <f t="shared" si="343"/>
        <v>0</v>
      </c>
      <c r="K837" s="104">
        <f t="shared" si="343"/>
        <v>1</v>
      </c>
      <c r="L837" s="103">
        <f t="shared" si="343"/>
        <v>2825382.83</v>
      </c>
      <c r="M837" s="103">
        <f t="shared" si="343"/>
        <v>0</v>
      </c>
      <c r="N837" s="103">
        <f t="shared" si="343"/>
        <v>0</v>
      </c>
      <c r="O837" s="103">
        <f t="shared" si="343"/>
        <v>0</v>
      </c>
      <c r="P837" s="103">
        <f t="shared" si="343"/>
        <v>0</v>
      </c>
      <c r="Q837" s="103">
        <f t="shared" si="343"/>
        <v>0</v>
      </c>
      <c r="R837" s="103">
        <f t="shared" si="343"/>
        <v>0</v>
      </c>
      <c r="S837" s="103">
        <f t="shared" si="343"/>
        <v>0</v>
      </c>
      <c r="T837" s="103">
        <f t="shared" si="343"/>
        <v>0</v>
      </c>
      <c r="U837" s="103">
        <f t="shared" si="343"/>
        <v>0</v>
      </c>
      <c r="V837" s="103">
        <f t="shared" si="343"/>
        <v>0</v>
      </c>
      <c r="W837" s="103">
        <f t="shared" si="343"/>
        <v>0</v>
      </c>
      <c r="X837" s="103">
        <f t="shared" si="343"/>
        <v>0</v>
      </c>
      <c r="Y837" s="103">
        <f t="shared" si="343"/>
        <v>0</v>
      </c>
      <c r="Z837" s="103">
        <f t="shared" si="343"/>
        <v>0</v>
      </c>
      <c r="AA837" s="103">
        <f t="shared" si="343"/>
        <v>0</v>
      </c>
      <c r="AB837" s="103">
        <f t="shared" si="343"/>
        <v>0</v>
      </c>
      <c r="AC837" s="103">
        <f t="shared" si="343"/>
        <v>0</v>
      </c>
      <c r="AD837" s="103">
        <f t="shared" si="343"/>
        <v>0</v>
      </c>
      <c r="AE837" s="103">
        <f>AE838</f>
        <v>0</v>
      </c>
      <c r="AF837" s="93" t="s">
        <v>17321</v>
      </c>
      <c r="AG837" s="93" t="s">
        <v>17321</v>
      </c>
      <c r="AH837" s="93" t="s">
        <v>17321</v>
      </c>
      <c r="AM837" s="110"/>
      <c r="AN837" s="110"/>
      <c r="AO837" s="110"/>
      <c r="AP837" s="110"/>
      <c r="AQ837" s="110"/>
      <c r="AR837" s="110"/>
      <c r="AS837" s="110"/>
      <c r="AT837" s="110"/>
      <c r="AU837" s="110"/>
      <c r="AV837" s="110"/>
      <c r="AW837" s="110"/>
      <c r="AX837" s="167"/>
      <c r="AY837" s="109"/>
      <c r="AZ837" s="110"/>
      <c r="BA837" s="110"/>
      <c r="BB837" s="110"/>
      <c r="BC837" s="111"/>
      <c r="CH837" s="105"/>
    </row>
    <row r="838" spans="1:218" s="124" customFormat="1" x14ac:dyDescent="0.3">
      <c r="A838" s="79"/>
      <c r="B838" s="159">
        <v>2</v>
      </c>
      <c r="C838" s="160" t="s">
        <v>5483</v>
      </c>
      <c r="D838" s="146">
        <f t="shared" ref="D838" si="344">E838+F838+G838+H838+I838+J838+L838+N838+P838+R838+T838+U838+V838+W838+X838+Y838+Z838+AA838+AB838+AC838+AD838+AE838</f>
        <v>2825382.83</v>
      </c>
      <c r="E838" s="161">
        <v>0</v>
      </c>
      <c r="F838" s="146">
        <v>0</v>
      </c>
      <c r="G838" s="146">
        <v>0</v>
      </c>
      <c r="H838" s="146">
        <v>0</v>
      </c>
      <c r="I838" s="146">
        <v>0</v>
      </c>
      <c r="J838" s="146">
        <v>0</v>
      </c>
      <c r="K838" s="104">
        <v>1</v>
      </c>
      <c r="L838" s="146">
        <v>2825382.83</v>
      </c>
      <c r="M838" s="146">
        <v>0</v>
      </c>
      <c r="N838" s="143">
        <v>0</v>
      </c>
      <c r="O838" s="146">
        <v>0</v>
      </c>
      <c r="P838" s="146">
        <v>0</v>
      </c>
      <c r="Q838" s="146">
        <v>0</v>
      </c>
      <c r="R838" s="146">
        <v>0</v>
      </c>
      <c r="S838" s="146">
        <v>0</v>
      </c>
      <c r="T838" s="146">
        <v>0</v>
      </c>
      <c r="U838" s="146">
        <v>0</v>
      </c>
      <c r="V838" s="146">
        <v>0</v>
      </c>
      <c r="W838" s="146">
        <v>0</v>
      </c>
      <c r="X838" s="146">
        <v>0</v>
      </c>
      <c r="Y838" s="146">
        <v>0</v>
      </c>
      <c r="Z838" s="146">
        <v>0</v>
      </c>
      <c r="AA838" s="146">
        <v>0</v>
      </c>
      <c r="AB838" s="146">
        <v>0</v>
      </c>
      <c r="AC838" s="103">
        <v>0</v>
      </c>
      <c r="AD838" s="120">
        <v>0</v>
      </c>
      <c r="AE838" s="120">
        <v>0</v>
      </c>
      <c r="AF838" s="99" t="s">
        <v>17055</v>
      </c>
      <c r="AG838" s="122">
        <v>2023</v>
      </c>
      <c r="AH838" s="123" t="s">
        <v>17055</v>
      </c>
      <c r="AI838" s="100"/>
      <c r="AJ838" s="100"/>
      <c r="AK838" s="162"/>
      <c r="AL838" s="100"/>
      <c r="AM838" s="100"/>
      <c r="AR838" s="146"/>
      <c r="AS838" s="163"/>
      <c r="BC838" s="164"/>
      <c r="BM838" s="124" t="s">
        <v>3954</v>
      </c>
      <c r="BN838" s="124" t="s">
        <v>1344</v>
      </c>
      <c r="BO838" s="164" t="s">
        <v>3955</v>
      </c>
      <c r="BR838" s="163"/>
      <c r="BU838" s="124" t="s">
        <v>3954</v>
      </c>
      <c r="BV838" s="124" t="s">
        <v>1344</v>
      </c>
      <c r="BW838" s="124" t="s">
        <v>3955</v>
      </c>
      <c r="CE838" s="164"/>
      <c r="CH838" s="105"/>
      <c r="EG838" s="125"/>
      <c r="EI838" s="163"/>
      <c r="ER838" s="164"/>
      <c r="FF838" s="125"/>
      <c r="FI838" s="163"/>
      <c r="FJ838" s="163"/>
      <c r="FS838" s="164"/>
      <c r="GK838" s="165"/>
      <c r="GU838" s="164"/>
      <c r="GW838" s="163"/>
    </row>
    <row r="839" spans="1:218" x14ac:dyDescent="0.3">
      <c r="A839" s="107"/>
      <c r="B839" s="106" t="s">
        <v>380</v>
      </c>
      <c r="C839" s="106"/>
      <c r="D839" s="102">
        <f>D840</f>
        <v>19901847.84</v>
      </c>
      <c r="E839" s="103">
        <f t="shared" ref="E839:AE839" si="345">E840</f>
        <v>0</v>
      </c>
      <c r="F839" s="103">
        <f t="shared" si="345"/>
        <v>0</v>
      </c>
      <c r="G839" s="103">
        <f t="shared" si="345"/>
        <v>0</v>
      </c>
      <c r="H839" s="103">
        <f t="shared" si="345"/>
        <v>0</v>
      </c>
      <c r="I839" s="103">
        <f t="shared" si="345"/>
        <v>0</v>
      </c>
      <c r="J839" s="103">
        <f t="shared" si="345"/>
        <v>0</v>
      </c>
      <c r="K839" s="104">
        <f t="shared" si="345"/>
        <v>7</v>
      </c>
      <c r="L839" s="103">
        <f t="shared" si="345"/>
        <v>19901847.84</v>
      </c>
      <c r="M839" s="103">
        <f t="shared" si="345"/>
        <v>0</v>
      </c>
      <c r="N839" s="103">
        <f t="shared" si="345"/>
        <v>0</v>
      </c>
      <c r="O839" s="103">
        <f t="shared" si="345"/>
        <v>0</v>
      </c>
      <c r="P839" s="103">
        <f t="shared" si="345"/>
        <v>0</v>
      </c>
      <c r="Q839" s="103">
        <f t="shared" si="345"/>
        <v>0</v>
      </c>
      <c r="R839" s="103">
        <f t="shared" si="345"/>
        <v>0</v>
      </c>
      <c r="S839" s="103">
        <f t="shared" si="345"/>
        <v>0</v>
      </c>
      <c r="T839" s="103">
        <f t="shared" si="345"/>
        <v>0</v>
      </c>
      <c r="U839" s="103">
        <f t="shared" si="345"/>
        <v>0</v>
      </c>
      <c r="V839" s="103">
        <f t="shared" si="345"/>
        <v>0</v>
      </c>
      <c r="W839" s="103">
        <f t="shared" si="345"/>
        <v>0</v>
      </c>
      <c r="X839" s="103">
        <f t="shared" si="345"/>
        <v>0</v>
      </c>
      <c r="Y839" s="103">
        <f t="shared" si="345"/>
        <v>0</v>
      </c>
      <c r="Z839" s="103">
        <f t="shared" si="345"/>
        <v>0</v>
      </c>
      <c r="AA839" s="103">
        <f t="shared" si="345"/>
        <v>0</v>
      </c>
      <c r="AB839" s="103">
        <f t="shared" si="345"/>
        <v>0</v>
      </c>
      <c r="AC839" s="103">
        <f t="shared" si="345"/>
        <v>0</v>
      </c>
      <c r="AD839" s="103">
        <f t="shared" si="345"/>
        <v>0</v>
      </c>
      <c r="AE839" s="103">
        <f t="shared" si="345"/>
        <v>0</v>
      </c>
      <c r="AF839" s="93" t="s">
        <v>17321</v>
      </c>
      <c r="AG839" s="93" t="s">
        <v>17321</v>
      </c>
      <c r="AH839" s="93" t="s">
        <v>17321</v>
      </c>
      <c r="AM839" s="110"/>
      <c r="AN839" s="110"/>
      <c r="AO839" s="110"/>
      <c r="AP839" s="110"/>
      <c r="AQ839" s="110"/>
      <c r="AR839" s="110"/>
      <c r="AS839" s="110"/>
      <c r="AT839" s="110"/>
      <c r="AU839" s="110"/>
      <c r="AV839" s="110"/>
      <c r="AW839" s="110"/>
      <c r="AX839" s="167"/>
      <c r="AY839" s="109"/>
      <c r="AZ839" s="110"/>
      <c r="BA839" s="110"/>
      <c r="BB839" s="110"/>
      <c r="BC839" s="111"/>
      <c r="CH839" s="105"/>
    </row>
    <row r="840" spans="1:218" s="124" customFormat="1" x14ac:dyDescent="0.3">
      <c r="A840" s="79"/>
      <c r="B840" s="159">
        <v>3</v>
      </c>
      <c r="C840" s="160" t="s">
        <v>2127</v>
      </c>
      <c r="D840" s="146">
        <f t="shared" ref="D840" si="346">E840+F840+G840+H840+I840+J840+L840+N840+P840+R840+T840+U840+V840+W840+X840+Y840+Z840+AA840+AB840+AC840+AD840+AE840</f>
        <v>19901847.84</v>
      </c>
      <c r="E840" s="161">
        <v>0</v>
      </c>
      <c r="F840" s="146">
        <v>0</v>
      </c>
      <c r="G840" s="146">
        <v>0</v>
      </c>
      <c r="H840" s="146">
        <v>0</v>
      </c>
      <c r="I840" s="146">
        <v>0</v>
      </c>
      <c r="J840" s="146">
        <v>0</v>
      </c>
      <c r="K840" s="104">
        <v>7</v>
      </c>
      <c r="L840" s="146">
        <v>19901847.84</v>
      </c>
      <c r="M840" s="146">
        <v>0</v>
      </c>
      <c r="N840" s="143">
        <v>0</v>
      </c>
      <c r="O840" s="146">
        <v>0</v>
      </c>
      <c r="P840" s="146">
        <v>0</v>
      </c>
      <c r="Q840" s="146">
        <v>0</v>
      </c>
      <c r="R840" s="146">
        <v>0</v>
      </c>
      <c r="S840" s="146">
        <v>0</v>
      </c>
      <c r="T840" s="146">
        <v>0</v>
      </c>
      <c r="U840" s="146">
        <v>0</v>
      </c>
      <c r="V840" s="146">
        <v>0</v>
      </c>
      <c r="W840" s="146">
        <v>0</v>
      </c>
      <c r="X840" s="146">
        <v>0</v>
      </c>
      <c r="Y840" s="146">
        <v>0</v>
      </c>
      <c r="Z840" s="146">
        <v>0</v>
      </c>
      <c r="AA840" s="146">
        <v>0</v>
      </c>
      <c r="AB840" s="146">
        <v>0</v>
      </c>
      <c r="AC840" s="103">
        <v>0</v>
      </c>
      <c r="AD840" s="120">
        <v>0</v>
      </c>
      <c r="AE840" s="120">
        <v>0</v>
      </c>
      <c r="AF840" s="99" t="s">
        <v>17055</v>
      </c>
      <c r="AG840" s="122">
        <v>2023</v>
      </c>
      <c r="AH840" s="123" t="s">
        <v>17055</v>
      </c>
      <c r="AI840" s="100"/>
      <c r="AJ840" s="100"/>
      <c r="AK840" s="162"/>
      <c r="AL840" s="100"/>
      <c r="AM840" s="100"/>
      <c r="AR840" s="146"/>
      <c r="AS840" s="163"/>
      <c r="BC840" s="164"/>
      <c r="BM840" s="124" t="s">
        <v>763</v>
      </c>
      <c r="BN840" s="124" t="s">
        <v>2985</v>
      </c>
      <c r="BO840" s="164" t="s">
        <v>2985</v>
      </c>
      <c r="BR840" s="163"/>
      <c r="BU840" s="124" t="s">
        <v>763</v>
      </c>
      <c r="BV840" s="124" t="s">
        <v>2985</v>
      </c>
      <c r="BW840" s="124" t="s">
        <v>2985</v>
      </c>
      <c r="CE840" s="164"/>
      <c r="CH840" s="105"/>
      <c r="EG840" s="125"/>
      <c r="EI840" s="163"/>
      <c r="ER840" s="164"/>
      <c r="FF840" s="125"/>
      <c r="FI840" s="163"/>
      <c r="FJ840" s="163"/>
      <c r="FS840" s="164"/>
      <c r="GK840" s="165"/>
      <c r="GU840" s="164"/>
      <c r="GW840" s="163"/>
    </row>
    <row r="841" spans="1:218" x14ac:dyDescent="0.3">
      <c r="AY841" s="107"/>
      <c r="BM841" s="79" t="s">
        <v>3957</v>
      </c>
      <c r="BN841" s="79" t="s">
        <v>1344</v>
      </c>
      <c r="BO841" s="79" t="s">
        <v>2985</v>
      </c>
      <c r="BU841" s="79" t="s">
        <v>3957</v>
      </c>
      <c r="BV841" s="79" t="s">
        <v>1344</v>
      </c>
      <c r="BW841" s="79" t="s">
        <v>2985</v>
      </c>
    </row>
    <row r="842" spans="1:218" x14ac:dyDescent="0.3">
      <c r="AY842" s="107"/>
      <c r="BM842" s="79" t="s">
        <v>3958</v>
      </c>
      <c r="BN842" s="79" t="s">
        <v>3256</v>
      </c>
      <c r="BO842" s="79" t="s">
        <v>3959</v>
      </c>
      <c r="BU842" s="79" t="s">
        <v>3958</v>
      </c>
      <c r="BV842" s="79" t="s">
        <v>3256</v>
      </c>
      <c r="BW842" s="79" t="s">
        <v>3959</v>
      </c>
    </row>
    <row r="843" spans="1:218" x14ac:dyDescent="0.3">
      <c r="AY843" s="107"/>
      <c r="BM843" s="79" t="s">
        <v>3960</v>
      </c>
      <c r="BN843" s="79" t="s">
        <v>3049</v>
      </c>
      <c r="BO843" s="79" t="s">
        <v>3961</v>
      </c>
      <c r="BU843" s="79" t="s">
        <v>3960</v>
      </c>
      <c r="BV843" s="79" t="s">
        <v>3049</v>
      </c>
      <c r="BW843" s="79" t="s">
        <v>3961</v>
      </c>
    </row>
    <row r="844" spans="1:218" x14ac:dyDescent="0.3">
      <c r="AY844" s="107"/>
      <c r="BM844" s="79" t="s">
        <v>3963</v>
      </c>
      <c r="BN844" s="79" t="s">
        <v>3049</v>
      </c>
      <c r="BO844" s="79" t="s">
        <v>3964</v>
      </c>
      <c r="BU844" s="79" t="s">
        <v>3963</v>
      </c>
      <c r="BV844" s="79" t="s">
        <v>3049</v>
      </c>
      <c r="BW844" s="79" t="s">
        <v>3964</v>
      </c>
    </row>
    <row r="845" spans="1:218" x14ac:dyDescent="0.3">
      <c r="AY845" s="107"/>
      <c r="BM845" s="79" t="s">
        <v>764</v>
      </c>
      <c r="BN845" s="79" t="s">
        <v>1344</v>
      </c>
      <c r="BO845" s="79" t="s">
        <v>3965</v>
      </c>
      <c r="BU845" s="79" t="s">
        <v>764</v>
      </c>
      <c r="BV845" s="79" t="s">
        <v>1344</v>
      </c>
      <c r="BW845" s="79" t="s">
        <v>3965</v>
      </c>
    </row>
    <row r="846" spans="1:218" x14ac:dyDescent="0.3">
      <c r="AY846" s="107"/>
      <c r="BM846" s="79" t="s">
        <v>765</v>
      </c>
      <c r="BN846" s="79" t="s">
        <v>3049</v>
      </c>
      <c r="BO846" s="79" t="s">
        <v>2985</v>
      </c>
      <c r="BU846" s="79" t="s">
        <v>765</v>
      </c>
      <c r="BV846" s="79" t="s">
        <v>3049</v>
      </c>
      <c r="BW846" s="79" t="s">
        <v>2985</v>
      </c>
    </row>
    <row r="847" spans="1:218" x14ac:dyDescent="0.3">
      <c r="AY847" s="107"/>
      <c r="BM847" s="79" t="s">
        <v>766</v>
      </c>
      <c r="BN847" s="79" t="s">
        <v>3206</v>
      </c>
      <c r="BO847" s="79" t="s">
        <v>3966</v>
      </c>
      <c r="BU847" s="79" t="s">
        <v>766</v>
      </c>
      <c r="BV847" s="79" t="s">
        <v>3206</v>
      </c>
      <c r="BW847" s="79" t="s">
        <v>3966</v>
      </c>
    </row>
    <row r="848" spans="1:218" x14ac:dyDescent="0.3">
      <c r="AY848" s="107"/>
      <c r="BM848" s="79" t="s">
        <v>3967</v>
      </c>
      <c r="BN848" s="79" t="s">
        <v>3009</v>
      </c>
      <c r="BO848" s="79" t="s">
        <v>3968</v>
      </c>
      <c r="BU848" s="79" t="s">
        <v>3967</v>
      </c>
      <c r="BV848" s="79" t="s">
        <v>3009</v>
      </c>
      <c r="BW848" s="79" t="s">
        <v>3968</v>
      </c>
    </row>
    <row r="849" spans="51:75" x14ac:dyDescent="0.3">
      <c r="AY849" s="107"/>
      <c r="BM849" s="79" t="s">
        <v>767</v>
      </c>
      <c r="BN849" s="79" t="s">
        <v>789</v>
      </c>
      <c r="BO849" s="79" t="s">
        <v>3969</v>
      </c>
      <c r="BU849" s="79" t="s">
        <v>767</v>
      </c>
      <c r="BV849" s="79" t="s">
        <v>789</v>
      </c>
      <c r="BW849" s="79" t="s">
        <v>3969</v>
      </c>
    </row>
    <row r="850" spans="51:75" x14ac:dyDescent="0.3">
      <c r="AY850" s="107"/>
      <c r="BM850" s="79" t="s">
        <v>3970</v>
      </c>
      <c r="BN850" s="79" t="s">
        <v>2985</v>
      </c>
      <c r="BO850" s="79" t="s">
        <v>2985</v>
      </c>
      <c r="BU850" s="79" t="s">
        <v>3970</v>
      </c>
      <c r="BV850" s="79" t="s">
        <v>2985</v>
      </c>
      <c r="BW850" s="79" t="s">
        <v>2985</v>
      </c>
    </row>
    <row r="851" spans="51:75" x14ac:dyDescent="0.3">
      <c r="AY851" s="107"/>
      <c r="BM851" s="79" t="s">
        <v>3972</v>
      </c>
      <c r="BN851" s="79" t="s">
        <v>3256</v>
      </c>
      <c r="BO851" s="79" t="s">
        <v>2985</v>
      </c>
      <c r="BU851" s="79" t="s">
        <v>3972</v>
      </c>
      <c r="BV851" s="79" t="s">
        <v>3256</v>
      </c>
      <c r="BW851" s="79" t="s">
        <v>2985</v>
      </c>
    </row>
    <row r="852" spans="51:75" x14ac:dyDescent="0.3">
      <c r="AY852" s="107"/>
      <c r="BM852" s="79" t="s">
        <v>3974</v>
      </c>
      <c r="BN852" s="79" t="s">
        <v>3049</v>
      </c>
      <c r="BO852" s="79" t="s">
        <v>3976</v>
      </c>
      <c r="BU852" s="79" t="s">
        <v>3974</v>
      </c>
      <c r="BV852" s="79" t="s">
        <v>3049</v>
      </c>
      <c r="BW852" s="79" t="s">
        <v>3976</v>
      </c>
    </row>
    <row r="853" spans="51:75" x14ac:dyDescent="0.3">
      <c r="AY853" s="107"/>
      <c r="BM853" s="79" t="s">
        <v>3977</v>
      </c>
      <c r="BN853" s="79" t="s">
        <v>3049</v>
      </c>
      <c r="BO853" s="79" t="s">
        <v>2985</v>
      </c>
      <c r="BU853" s="79" t="s">
        <v>3977</v>
      </c>
      <c r="BV853" s="79" t="s">
        <v>3049</v>
      </c>
      <c r="BW853" s="79" t="s">
        <v>2985</v>
      </c>
    </row>
    <row r="854" spans="51:75" x14ac:dyDescent="0.3">
      <c r="AY854" s="107"/>
      <c r="BM854" s="79" t="s">
        <v>768</v>
      </c>
      <c r="BN854" s="79" t="s">
        <v>3049</v>
      </c>
      <c r="BO854" s="79" t="s">
        <v>2985</v>
      </c>
      <c r="BU854" s="79" t="s">
        <v>768</v>
      </c>
      <c r="BV854" s="79" t="s">
        <v>3049</v>
      </c>
      <c r="BW854" s="79" t="s">
        <v>2985</v>
      </c>
    </row>
    <row r="855" spans="51:75" x14ac:dyDescent="0.3">
      <c r="AY855" s="107"/>
      <c r="BM855" s="79" t="s">
        <v>3978</v>
      </c>
      <c r="BN855" s="79" t="s">
        <v>1344</v>
      </c>
      <c r="BO855" s="79" t="s">
        <v>3979</v>
      </c>
      <c r="BU855" s="79" t="s">
        <v>3978</v>
      </c>
      <c r="BV855" s="79" t="s">
        <v>1344</v>
      </c>
      <c r="BW855" s="79" t="s">
        <v>3979</v>
      </c>
    </row>
    <row r="856" spans="51:75" x14ac:dyDescent="0.3">
      <c r="AY856" s="107"/>
      <c r="BM856" s="79" t="s">
        <v>3980</v>
      </c>
      <c r="BN856" s="79" t="s">
        <v>3049</v>
      </c>
      <c r="BO856" s="79" t="s">
        <v>2985</v>
      </c>
      <c r="BU856" s="79" t="s">
        <v>3980</v>
      </c>
      <c r="BV856" s="79" t="s">
        <v>3049</v>
      </c>
      <c r="BW856" s="79" t="s">
        <v>2985</v>
      </c>
    </row>
    <row r="857" spans="51:75" x14ac:dyDescent="0.3">
      <c r="AY857" s="107"/>
      <c r="BM857" s="79" t="s">
        <v>769</v>
      </c>
      <c r="BN857" s="79" t="s">
        <v>1344</v>
      </c>
      <c r="BO857" s="79" t="s">
        <v>1285</v>
      </c>
      <c r="BU857" s="79" t="s">
        <v>769</v>
      </c>
      <c r="BV857" s="79" t="s">
        <v>1344</v>
      </c>
      <c r="BW857" s="79" t="s">
        <v>1285</v>
      </c>
    </row>
    <row r="858" spans="51:75" x14ac:dyDescent="0.3">
      <c r="AY858" s="107"/>
      <c r="BM858" s="79" t="s">
        <v>3981</v>
      </c>
      <c r="BN858" s="79" t="s">
        <v>1271</v>
      </c>
      <c r="BO858" s="79" t="s">
        <v>3983</v>
      </c>
      <c r="BU858" s="79" t="s">
        <v>3981</v>
      </c>
      <c r="BV858" s="79" t="s">
        <v>1271</v>
      </c>
      <c r="BW858" s="79" t="s">
        <v>3983</v>
      </c>
    </row>
    <row r="859" spans="51:75" x14ac:dyDescent="0.3">
      <c r="AY859" s="107"/>
      <c r="BM859" s="79" t="s">
        <v>3985</v>
      </c>
      <c r="BN859" s="79" t="s">
        <v>3049</v>
      </c>
      <c r="BO859" s="79" t="s">
        <v>3986</v>
      </c>
      <c r="BU859" s="79" t="s">
        <v>3985</v>
      </c>
      <c r="BV859" s="79" t="s">
        <v>3049</v>
      </c>
      <c r="BW859" s="79" t="s">
        <v>3986</v>
      </c>
    </row>
    <row r="860" spans="51:75" x14ac:dyDescent="0.3">
      <c r="AY860" s="107"/>
      <c r="BM860" s="79" t="s">
        <v>3987</v>
      </c>
      <c r="BN860" s="79" t="s">
        <v>3049</v>
      </c>
      <c r="BO860" s="79" t="s">
        <v>2985</v>
      </c>
      <c r="BU860" s="79" t="s">
        <v>3987</v>
      </c>
      <c r="BV860" s="79" t="s">
        <v>3049</v>
      </c>
      <c r="BW860" s="79" t="s">
        <v>2985</v>
      </c>
    </row>
    <row r="861" spans="51:75" x14ac:dyDescent="0.3">
      <c r="AY861" s="107"/>
      <c r="BM861" s="79" t="s">
        <v>3988</v>
      </c>
      <c r="BN861" s="79" t="s">
        <v>782</v>
      </c>
      <c r="BO861" s="79" t="s">
        <v>2985</v>
      </c>
      <c r="BU861" s="79" t="s">
        <v>3988</v>
      </c>
      <c r="BV861" s="79" t="s">
        <v>782</v>
      </c>
      <c r="BW861" s="79" t="s">
        <v>2985</v>
      </c>
    </row>
    <row r="862" spans="51:75" x14ac:dyDescent="0.3">
      <c r="AY862" s="107"/>
      <c r="BM862" s="79" t="s">
        <v>770</v>
      </c>
      <c r="BN862" s="79" t="s">
        <v>3206</v>
      </c>
      <c r="BO862" s="79" t="s">
        <v>3990</v>
      </c>
      <c r="BU862" s="79" t="s">
        <v>770</v>
      </c>
      <c r="BV862" s="79" t="s">
        <v>3206</v>
      </c>
      <c r="BW862" s="79" t="s">
        <v>3990</v>
      </c>
    </row>
    <row r="863" spans="51:75" x14ac:dyDescent="0.3">
      <c r="AY863" s="107"/>
      <c r="BM863" s="79" t="s">
        <v>3991</v>
      </c>
      <c r="BN863" s="79" t="s">
        <v>3206</v>
      </c>
      <c r="BO863" s="79" t="s">
        <v>3992</v>
      </c>
      <c r="BU863" s="79" t="s">
        <v>3991</v>
      </c>
      <c r="BV863" s="79" t="s">
        <v>3206</v>
      </c>
      <c r="BW863" s="79" t="s">
        <v>3992</v>
      </c>
    </row>
    <row r="864" spans="51:75" x14ac:dyDescent="0.3">
      <c r="AY864" s="107"/>
      <c r="BM864" s="79" t="s">
        <v>3993</v>
      </c>
      <c r="BN864" s="79" t="s">
        <v>1271</v>
      </c>
      <c r="BO864" s="79" t="s">
        <v>3994</v>
      </c>
      <c r="BU864" s="79" t="s">
        <v>3993</v>
      </c>
      <c r="BV864" s="79" t="s">
        <v>1271</v>
      </c>
      <c r="BW864" s="79" t="s">
        <v>3994</v>
      </c>
    </row>
    <row r="865" spans="51:75" x14ac:dyDescent="0.3">
      <c r="AY865" s="107"/>
      <c r="BM865" s="79" t="s">
        <v>806</v>
      </c>
      <c r="BN865" s="79" t="s">
        <v>3009</v>
      </c>
      <c r="BO865" s="79" t="s">
        <v>3340</v>
      </c>
      <c r="BU865" s="79" t="s">
        <v>806</v>
      </c>
      <c r="BV865" s="79" t="s">
        <v>3009</v>
      </c>
      <c r="BW865" s="79" t="s">
        <v>3340</v>
      </c>
    </row>
    <row r="866" spans="51:75" x14ac:dyDescent="0.3">
      <c r="AY866" s="107"/>
      <c r="BM866" s="79" t="s">
        <v>528</v>
      </c>
      <c r="BN866" s="79" t="s">
        <v>619</v>
      </c>
      <c r="BO866" s="79" t="s">
        <v>3995</v>
      </c>
      <c r="BU866" s="79" t="s">
        <v>528</v>
      </c>
      <c r="BV866" s="79" t="s">
        <v>619</v>
      </c>
      <c r="BW866" s="79" t="s">
        <v>3995</v>
      </c>
    </row>
    <row r="867" spans="51:75" x14ac:dyDescent="0.3">
      <c r="AY867" s="107"/>
      <c r="BM867" s="79" t="s">
        <v>3997</v>
      </c>
      <c r="BN867" s="79" t="s">
        <v>665</v>
      </c>
      <c r="BO867" s="79" t="s">
        <v>3999</v>
      </c>
      <c r="BU867" s="79" t="s">
        <v>3997</v>
      </c>
      <c r="BV867" s="79" t="s">
        <v>665</v>
      </c>
      <c r="BW867" s="79" t="s">
        <v>3999</v>
      </c>
    </row>
    <row r="868" spans="51:75" x14ac:dyDescent="0.3">
      <c r="AY868" s="107"/>
      <c r="BM868" s="79" t="s">
        <v>4000</v>
      </c>
      <c r="BN868" s="79" t="s">
        <v>3256</v>
      </c>
      <c r="BO868" s="79" t="s">
        <v>2985</v>
      </c>
      <c r="BU868" s="79" t="s">
        <v>4000</v>
      </c>
      <c r="BV868" s="79" t="s">
        <v>3256</v>
      </c>
      <c r="BW868" s="79" t="s">
        <v>2985</v>
      </c>
    </row>
    <row r="869" spans="51:75" x14ac:dyDescent="0.3">
      <c r="AY869" s="107"/>
      <c r="BM869" s="79" t="s">
        <v>4001</v>
      </c>
      <c r="BN869" s="79" t="s">
        <v>3049</v>
      </c>
      <c r="BO869" s="79" t="s">
        <v>2985</v>
      </c>
      <c r="BU869" s="79" t="s">
        <v>4001</v>
      </c>
      <c r="BV869" s="79" t="s">
        <v>3049</v>
      </c>
      <c r="BW869" s="79" t="s">
        <v>2985</v>
      </c>
    </row>
    <row r="870" spans="51:75" x14ac:dyDescent="0.3">
      <c r="AY870" s="107"/>
      <c r="BM870" s="79" t="s">
        <v>4003</v>
      </c>
      <c r="BN870" s="79" t="s">
        <v>3049</v>
      </c>
      <c r="BO870" s="79" t="s">
        <v>2985</v>
      </c>
      <c r="BU870" s="79" t="s">
        <v>4003</v>
      </c>
      <c r="BV870" s="79" t="s">
        <v>3049</v>
      </c>
      <c r="BW870" s="79" t="s">
        <v>2985</v>
      </c>
    </row>
    <row r="871" spans="51:75" x14ac:dyDescent="0.3">
      <c r="AY871" s="107"/>
      <c r="BM871" s="79" t="s">
        <v>4006</v>
      </c>
      <c r="BN871" s="79" t="s">
        <v>630</v>
      </c>
      <c r="BO871" s="79" t="s">
        <v>2985</v>
      </c>
      <c r="BU871" s="79" t="s">
        <v>4006</v>
      </c>
      <c r="BV871" s="79" t="s">
        <v>630</v>
      </c>
      <c r="BW871" s="79" t="s">
        <v>2985</v>
      </c>
    </row>
    <row r="872" spans="51:75" x14ac:dyDescent="0.3">
      <c r="AY872" s="107"/>
      <c r="BM872" s="79" t="s">
        <v>4007</v>
      </c>
      <c r="BN872" s="79" t="s">
        <v>3256</v>
      </c>
      <c r="BO872" s="79" t="s">
        <v>2985</v>
      </c>
      <c r="BU872" s="79" t="s">
        <v>4007</v>
      </c>
      <c r="BV872" s="79" t="s">
        <v>3256</v>
      </c>
      <c r="BW872" s="79" t="s">
        <v>2985</v>
      </c>
    </row>
    <row r="873" spans="51:75" x14ac:dyDescent="0.3">
      <c r="AY873" s="107"/>
      <c r="BM873" s="79" t="s">
        <v>807</v>
      </c>
      <c r="BN873" s="79" t="s">
        <v>3049</v>
      </c>
      <c r="BO873" s="79" t="s">
        <v>2985</v>
      </c>
      <c r="BU873" s="79" t="s">
        <v>807</v>
      </c>
      <c r="BV873" s="79" t="s">
        <v>3049</v>
      </c>
      <c r="BW873" s="79" t="s">
        <v>2985</v>
      </c>
    </row>
    <row r="874" spans="51:75" x14ac:dyDescent="0.3">
      <c r="AY874" s="107"/>
      <c r="BM874" s="79" t="s">
        <v>4008</v>
      </c>
      <c r="BN874" s="79" t="s">
        <v>1344</v>
      </c>
      <c r="BO874" s="79" t="s">
        <v>2985</v>
      </c>
      <c r="BU874" s="79" t="s">
        <v>4008</v>
      </c>
      <c r="BV874" s="79" t="s">
        <v>1344</v>
      </c>
      <c r="BW874" s="79" t="s">
        <v>2985</v>
      </c>
    </row>
    <row r="875" spans="51:75" x14ac:dyDescent="0.3">
      <c r="AY875" s="107"/>
      <c r="BM875" s="79" t="s">
        <v>4009</v>
      </c>
      <c r="BN875" s="79" t="s">
        <v>3256</v>
      </c>
      <c r="BO875" s="79" t="s">
        <v>2985</v>
      </c>
      <c r="BU875" s="79" t="s">
        <v>4009</v>
      </c>
      <c r="BV875" s="79" t="s">
        <v>3256</v>
      </c>
      <c r="BW875" s="79" t="s">
        <v>2985</v>
      </c>
    </row>
    <row r="876" spans="51:75" x14ac:dyDescent="0.3">
      <c r="AY876" s="107"/>
      <c r="BM876" s="79" t="s">
        <v>4011</v>
      </c>
      <c r="BN876" s="79" t="s">
        <v>3009</v>
      </c>
      <c r="BO876" s="79" t="s">
        <v>4013</v>
      </c>
      <c r="BU876" s="79" t="s">
        <v>4011</v>
      </c>
      <c r="BV876" s="79" t="s">
        <v>3009</v>
      </c>
      <c r="BW876" s="79" t="s">
        <v>4013</v>
      </c>
    </row>
    <row r="877" spans="51:75" x14ac:dyDescent="0.3">
      <c r="AY877" s="107"/>
      <c r="BM877" s="79" t="s">
        <v>4014</v>
      </c>
      <c r="BN877" s="79" t="s">
        <v>614</v>
      </c>
      <c r="BO877" s="79" t="s">
        <v>4015</v>
      </c>
      <c r="BU877" s="79" t="s">
        <v>4014</v>
      </c>
      <c r="BV877" s="79" t="s">
        <v>614</v>
      </c>
      <c r="BW877" s="79" t="s">
        <v>4015</v>
      </c>
    </row>
    <row r="878" spans="51:75" x14ac:dyDescent="0.3">
      <c r="AY878" s="107"/>
      <c r="BM878" s="79" t="s">
        <v>4016</v>
      </c>
      <c r="BN878" s="79" t="s">
        <v>3049</v>
      </c>
      <c r="BO878" s="79" t="s">
        <v>1430</v>
      </c>
      <c r="BU878" s="79" t="s">
        <v>4016</v>
      </c>
      <c r="BV878" s="79" t="s">
        <v>3049</v>
      </c>
      <c r="BW878" s="79" t="s">
        <v>1430</v>
      </c>
    </row>
    <row r="879" spans="51:75" x14ac:dyDescent="0.3">
      <c r="AY879" s="107"/>
      <c r="BM879" s="79" t="s">
        <v>808</v>
      </c>
      <c r="BN879" s="79" t="s">
        <v>623</v>
      </c>
      <c r="BO879" s="79" t="s">
        <v>2985</v>
      </c>
      <c r="BU879" s="79" t="s">
        <v>808</v>
      </c>
      <c r="BV879" s="79" t="s">
        <v>623</v>
      </c>
      <c r="BW879" s="79" t="s">
        <v>2985</v>
      </c>
    </row>
    <row r="880" spans="51:75" x14ac:dyDescent="0.3">
      <c r="AY880" s="107"/>
      <c r="BM880" s="79" t="s">
        <v>4018</v>
      </c>
      <c r="BN880" s="79" t="s">
        <v>1344</v>
      </c>
      <c r="BO880" s="79" t="s">
        <v>2985</v>
      </c>
      <c r="BU880" s="79" t="s">
        <v>4018</v>
      </c>
      <c r="BV880" s="79" t="s">
        <v>1344</v>
      </c>
      <c r="BW880" s="79" t="s">
        <v>2985</v>
      </c>
    </row>
    <row r="881" spans="51:75" x14ac:dyDescent="0.3">
      <c r="AY881" s="107"/>
      <c r="BM881" s="79" t="s">
        <v>4019</v>
      </c>
      <c r="BN881" s="79" t="s">
        <v>1344</v>
      </c>
      <c r="BO881" s="79" t="s">
        <v>2985</v>
      </c>
      <c r="BU881" s="79" t="s">
        <v>4019</v>
      </c>
      <c r="BV881" s="79" t="s">
        <v>1344</v>
      </c>
      <c r="BW881" s="79" t="s">
        <v>2985</v>
      </c>
    </row>
    <row r="882" spans="51:75" x14ac:dyDescent="0.3">
      <c r="AY882" s="107"/>
      <c r="BM882" s="79" t="s">
        <v>4020</v>
      </c>
      <c r="BN882" s="79" t="s">
        <v>3009</v>
      </c>
      <c r="BO882" s="79" t="s">
        <v>2985</v>
      </c>
      <c r="BU882" s="79" t="s">
        <v>4020</v>
      </c>
      <c r="BV882" s="79" t="s">
        <v>3009</v>
      </c>
      <c r="BW882" s="79" t="s">
        <v>2985</v>
      </c>
    </row>
    <row r="883" spans="51:75" x14ac:dyDescent="0.3">
      <c r="AY883" s="107"/>
      <c r="BM883" s="79" t="s">
        <v>809</v>
      </c>
      <c r="BN883" s="79" t="s">
        <v>1271</v>
      </c>
      <c r="BO883" s="79" t="s">
        <v>4021</v>
      </c>
      <c r="BU883" s="79" t="s">
        <v>809</v>
      </c>
      <c r="BV883" s="79" t="s">
        <v>1271</v>
      </c>
      <c r="BW883" s="79" t="s">
        <v>4021</v>
      </c>
    </row>
    <row r="884" spans="51:75" x14ac:dyDescent="0.3">
      <c r="AY884" s="107"/>
      <c r="BM884" s="79" t="s">
        <v>4022</v>
      </c>
      <c r="BN884" s="79" t="s">
        <v>3049</v>
      </c>
      <c r="BO884" s="79" t="s">
        <v>2985</v>
      </c>
      <c r="BU884" s="79" t="s">
        <v>4022</v>
      </c>
      <c r="BV884" s="79" t="s">
        <v>3049</v>
      </c>
      <c r="BW884" s="79" t="s">
        <v>2985</v>
      </c>
    </row>
    <row r="885" spans="51:75" x14ac:dyDescent="0.3">
      <c r="AY885" s="107"/>
      <c r="BM885" s="79" t="s">
        <v>4024</v>
      </c>
      <c r="BN885" s="79" t="s">
        <v>665</v>
      </c>
      <c r="BO885" s="79" t="s">
        <v>772</v>
      </c>
      <c r="BU885" s="79" t="s">
        <v>4024</v>
      </c>
      <c r="BV885" s="79" t="s">
        <v>665</v>
      </c>
      <c r="BW885" s="79" t="s">
        <v>772</v>
      </c>
    </row>
    <row r="886" spans="51:75" x14ac:dyDescent="0.3">
      <c r="AY886" s="107"/>
      <c r="BM886" s="79" t="s">
        <v>4026</v>
      </c>
      <c r="BN886" s="79" t="s">
        <v>633</v>
      </c>
      <c r="BO886" s="79" t="s">
        <v>772</v>
      </c>
      <c r="BU886" s="79" t="s">
        <v>4026</v>
      </c>
      <c r="BV886" s="79" t="s">
        <v>633</v>
      </c>
      <c r="BW886" s="79" t="s">
        <v>772</v>
      </c>
    </row>
    <row r="887" spans="51:75" x14ac:dyDescent="0.3">
      <c r="AY887" s="107"/>
      <c r="BM887" s="79" t="s">
        <v>4027</v>
      </c>
      <c r="BN887" s="79" t="s">
        <v>619</v>
      </c>
      <c r="BO887" s="79" t="s">
        <v>4028</v>
      </c>
      <c r="BU887" s="79" t="s">
        <v>4027</v>
      </c>
      <c r="BV887" s="79" t="s">
        <v>619</v>
      </c>
      <c r="BW887" s="79" t="s">
        <v>4028</v>
      </c>
    </row>
    <row r="888" spans="51:75" x14ac:dyDescent="0.3">
      <c r="AY888" s="107"/>
      <c r="BM888" s="79" t="s">
        <v>4029</v>
      </c>
      <c r="BN888" s="79" t="s">
        <v>665</v>
      </c>
      <c r="BO888" s="79" t="s">
        <v>4030</v>
      </c>
      <c r="BU888" s="79" t="s">
        <v>4029</v>
      </c>
      <c r="BV888" s="79" t="s">
        <v>665</v>
      </c>
      <c r="BW888" s="79" t="s">
        <v>4030</v>
      </c>
    </row>
    <row r="889" spans="51:75" x14ac:dyDescent="0.3">
      <c r="AY889" s="107"/>
      <c r="BM889" s="79" t="s">
        <v>4031</v>
      </c>
      <c r="BN889" s="79" t="s">
        <v>789</v>
      </c>
      <c r="BO889" s="79" t="s">
        <v>772</v>
      </c>
      <c r="BU889" s="79" t="s">
        <v>4031</v>
      </c>
      <c r="BV889" s="79" t="s">
        <v>789</v>
      </c>
      <c r="BW889" s="79" t="s">
        <v>772</v>
      </c>
    </row>
    <row r="890" spans="51:75" x14ac:dyDescent="0.3">
      <c r="AY890" s="107"/>
      <c r="BM890" s="79" t="s">
        <v>4032</v>
      </c>
      <c r="BN890" s="79" t="s">
        <v>618</v>
      </c>
      <c r="BO890" s="79" t="s">
        <v>772</v>
      </c>
      <c r="BU890" s="79" t="s">
        <v>4032</v>
      </c>
      <c r="BV890" s="79" t="s">
        <v>618</v>
      </c>
      <c r="BW890" s="79" t="s">
        <v>772</v>
      </c>
    </row>
    <row r="891" spans="51:75" x14ac:dyDescent="0.3">
      <c r="AY891" s="107"/>
      <c r="BM891" s="79" t="s">
        <v>4033</v>
      </c>
      <c r="BN891" s="79" t="s">
        <v>782</v>
      </c>
      <c r="BO891" s="79" t="s">
        <v>1838</v>
      </c>
      <c r="BU891" s="79" t="s">
        <v>4033</v>
      </c>
      <c r="BV891" s="79" t="s">
        <v>782</v>
      </c>
      <c r="BW891" s="79" t="s">
        <v>1838</v>
      </c>
    </row>
    <row r="892" spans="51:75" x14ac:dyDescent="0.3">
      <c r="AY892" s="107"/>
      <c r="BM892" s="79" t="s">
        <v>4034</v>
      </c>
      <c r="BN892" s="79" t="s">
        <v>773</v>
      </c>
      <c r="BO892" s="79" t="s">
        <v>4036</v>
      </c>
      <c r="BU892" s="79" t="s">
        <v>4034</v>
      </c>
      <c r="BV892" s="79" t="s">
        <v>773</v>
      </c>
      <c r="BW892" s="79" t="s">
        <v>4036</v>
      </c>
    </row>
    <row r="893" spans="51:75" x14ac:dyDescent="0.3">
      <c r="AY893" s="107"/>
      <c r="BM893" s="79" t="s">
        <v>810</v>
      </c>
      <c r="BN893" s="79" t="s">
        <v>2985</v>
      </c>
      <c r="BO893" s="79" t="s">
        <v>2985</v>
      </c>
      <c r="BU893" s="79" t="s">
        <v>810</v>
      </c>
      <c r="BV893" s="79" t="s">
        <v>2985</v>
      </c>
      <c r="BW893" s="79" t="s">
        <v>2985</v>
      </c>
    </row>
    <row r="894" spans="51:75" x14ac:dyDescent="0.3">
      <c r="AY894" s="107"/>
      <c r="BM894" s="79" t="s">
        <v>4038</v>
      </c>
      <c r="BN894" s="79" t="s">
        <v>2985</v>
      </c>
      <c r="BO894" s="79" t="s">
        <v>2985</v>
      </c>
      <c r="BU894" s="79" t="s">
        <v>4038</v>
      </c>
      <c r="BV894" s="79" t="s">
        <v>2985</v>
      </c>
      <c r="BW894" s="79" t="s">
        <v>2985</v>
      </c>
    </row>
    <row r="895" spans="51:75" x14ac:dyDescent="0.3">
      <c r="AY895" s="107"/>
      <c r="BM895" s="79" t="s">
        <v>4041</v>
      </c>
      <c r="BN895" s="79" t="s">
        <v>2985</v>
      </c>
      <c r="BO895" s="79" t="s">
        <v>2985</v>
      </c>
      <c r="BU895" s="79" t="s">
        <v>4041</v>
      </c>
      <c r="BV895" s="79" t="s">
        <v>2985</v>
      </c>
      <c r="BW895" s="79" t="s">
        <v>2985</v>
      </c>
    </row>
    <row r="896" spans="51:75" x14ac:dyDescent="0.3">
      <c r="AY896" s="107"/>
      <c r="BM896" s="79" t="s">
        <v>4043</v>
      </c>
      <c r="BN896" s="79" t="s">
        <v>3256</v>
      </c>
      <c r="BO896" s="79" t="s">
        <v>4044</v>
      </c>
      <c r="BU896" s="79" t="s">
        <v>4043</v>
      </c>
      <c r="BV896" s="79" t="s">
        <v>3256</v>
      </c>
      <c r="BW896" s="79" t="s">
        <v>4044</v>
      </c>
    </row>
    <row r="897" spans="51:75" x14ac:dyDescent="0.3">
      <c r="AY897" s="107"/>
      <c r="BM897" s="79" t="s">
        <v>4046</v>
      </c>
      <c r="BN897" s="79" t="s">
        <v>773</v>
      </c>
      <c r="BO897" s="79" t="s">
        <v>772</v>
      </c>
      <c r="BU897" s="79" t="s">
        <v>4046</v>
      </c>
      <c r="BV897" s="79" t="s">
        <v>773</v>
      </c>
      <c r="BW897" s="79" t="s">
        <v>772</v>
      </c>
    </row>
    <row r="898" spans="51:75" x14ac:dyDescent="0.3">
      <c r="AY898" s="107"/>
      <c r="BM898" s="79" t="s">
        <v>4048</v>
      </c>
      <c r="BN898" s="79" t="s">
        <v>789</v>
      </c>
      <c r="BO898" s="79" t="s">
        <v>772</v>
      </c>
      <c r="BU898" s="79" t="s">
        <v>4048</v>
      </c>
      <c r="BV898" s="79" t="s">
        <v>789</v>
      </c>
      <c r="BW898" s="79" t="s">
        <v>772</v>
      </c>
    </row>
    <row r="899" spans="51:75" x14ac:dyDescent="0.3">
      <c r="AY899" s="107"/>
      <c r="BM899" s="79" t="s">
        <v>4049</v>
      </c>
      <c r="BN899" s="79" t="s">
        <v>668</v>
      </c>
      <c r="BO899" s="79" t="s">
        <v>4050</v>
      </c>
      <c r="BU899" s="79" t="s">
        <v>4049</v>
      </c>
      <c r="BV899" s="79" t="s">
        <v>668</v>
      </c>
      <c r="BW899" s="79" t="s">
        <v>4050</v>
      </c>
    </row>
    <row r="900" spans="51:75" x14ac:dyDescent="0.3">
      <c r="AY900" s="107"/>
      <c r="BM900" s="79" t="s">
        <v>4051</v>
      </c>
      <c r="BN900" s="79" t="s">
        <v>789</v>
      </c>
      <c r="BO900" s="79" t="s">
        <v>1472</v>
      </c>
      <c r="BU900" s="79" t="s">
        <v>4051</v>
      </c>
      <c r="BV900" s="79" t="s">
        <v>789</v>
      </c>
      <c r="BW900" s="79" t="s">
        <v>1472</v>
      </c>
    </row>
    <row r="901" spans="51:75" x14ac:dyDescent="0.3">
      <c r="AY901" s="107"/>
      <c r="BM901" s="79" t="s">
        <v>4052</v>
      </c>
      <c r="BN901" s="79" t="s">
        <v>638</v>
      </c>
      <c r="BO901" s="79" t="s">
        <v>772</v>
      </c>
      <c r="BU901" s="79" t="s">
        <v>4052</v>
      </c>
      <c r="BV901" s="79" t="s">
        <v>638</v>
      </c>
      <c r="BW901" s="79" t="s">
        <v>772</v>
      </c>
    </row>
    <row r="902" spans="51:75" x14ac:dyDescent="0.3">
      <c r="AY902" s="107"/>
      <c r="BM902" s="79" t="s">
        <v>4053</v>
      </c>
      <c r="BN902" s="79" t="s">
        <v>659</v>
      </c>
      <c r="BO902" s="79" t="s">
        <v>4054</v>
      </c>
      <c r="BU902" s="79" t="s">
        <v>4053</v>
      </c>
      <c r="BV902" s="79" t="s">
        <v>659</v>
      </c>
      <c r="BW902" s="79" t="s">
        <v>4054</v>
      </c>
    </row>
    <row r="903" spans="51:75" x14ac:dyDescent="0.3">
      <c r="AY903" s="107"/>
      <c r="BM903" s="79" t="s">
        <v>4055</v>
      </c>
      <c r="BN903" s="79" t="s">
        <v>638</v>
      </c>
      <c r="BO903" s="79" t="s">
        <v>3877</v>
      </c>
      <c r="BU903" s="79" t="s">
        <v>4055</v>
      </c>
      <c r="BV903" s="79" t="s">
        <v>638</v>
      </c>
      <c r="BW903" s="79" t="s">
        <v>3877</v>
      </c>
    </row>
    <row r="904" spans="51:75" x14ac:dyDescent="0.3">
      <c r="AY904" s="107"/>
      <c r="BM904" s="79" t="s">
        <v>4057</v>
      </c>
      <c r="BN904" s="79" t="s">
        <v>621</v>
      </c>
      <c r="BO904" s="79" t="s">
        <v>1070</v>
      </c>
      <c r="BU904" s="79" t="s">
        <v>4057</v>
      </c>
      <c r="BV904" s="79" t="s">
        <v>621</v>
      </c>
      <c r="BW904" s="79" t="s">
        <v>1070</v>
      </c>
    </row>
    <row r="905" spans="51:75" x14ac:dyDescent="0.3">
      <c r="AY905" s="107"/>
      <c r="BM905" s="79" t="s">
        <v>4059</v>
      </c>
      <c r="BN905" s="79" t="s">
        <v>785</v>
      </c>
      <c r="BO905" s="79" t="s">
        <v>772</v>
      </c>
      <c r="BU905" s="79" t="s">
        <v>4059</v>
      </c>
      <c r="BV905" s="79" t="s">
        <v>785</v>
      </c>
      <c r="BW905" s="79" t="s">
        <v>772</v>
      </c>
    </row>
    <row r="906" spans="51:75" x14ac:dyDescent="0.3">
      <c r="AY906" s="107"/>
      <c r="BM906" s="79" t="s">
        <v>4060</v>
      </c>
      <c r="BN906" s="79" t="s">
        <v>1269</v>
      </c>
      <c r="BO906" s="79" t="s">
        <v>4061</v>
      </c>
      <c r="BU906" s="79" t="s">
        <v>4060</v>
      </c>
      <c r="BV906" s="79" t="s">
        <v>1269</v>
      </c>
      <c r="BW906" s="79" t="s">
        <v>4061</v>
      </c>
    </row>
    <row r="907" spans="51:75" x14ac:dyDescent="0.3">
      <c r="AY907" s="107"/>
      <c r="BM907" s="79" t="s">
        <v>4062</v>
      </c>
      <c r="BN907" s="79" t="s">
        <v>854</v>
      </c>
      <c r="BO907" s="79" t="s">
        <v>1130</v>
      </c>
      <c r="BU907" s="79" t="s">
        <v>4062</v>
      </c>
      <c r="BV907" s="79" t="s">
        <v>854</v>
      </c>
      <c r="BW907" s="79" t="s">
        <v>1130</v>
      </c>
    </row>
    <row r="908" spans="51:75" x14ac:dyDescent="0.3">
      <c r="AY908" s="107"/>
      <c r="BM908" s="79" t="s">
        <v>814</v>
      </c>
      <c r="BN908" s="79" t="s">
        <v>2985</v>
      </c>
      <c r="BO908" s="79" t="s">
        <v>2985</v>
      </c>
      <c r="BU908" s="79" t="s">
        <v>814</v>
      </c>
      <c r="BV908" s="79" t="s">
        <v>2985</v>
      </c>
      <c r="BW908" s="79" t="s">
        <v>2985</v>
      </c>
    </row>
    <row r="909" spans="51:75" x14ac:dyDescent="0.3">
      <c r="AY909" s="107"/>
      <c r="BM909" s="79" t="s">
        <v>815</v>
      </c>
      <c r="BN909" s="79" t="s">
        <v>2985</v>
      </c>
      <c r="BO909" s="79" t="s">
        <v>2985</v>
      </c>
      <c r="BU909" s="79" t="s">
        <v>815</v>
      </c>
      <c r="BV909" s="79" t="s">
        <v>2985</v>
      </c>
      <c r="BW909" s="79" t="s">
        <v>2985</v>
      </c>
    </row>
    <row r="910" spans="51:75" x14ac:dyDescent="0.3">
      <c r="AY910" s="107"/>
      <c r="BM910" s="79" t="s">
        <v>4063</v>
      </c>
      <c r="BN910" s="79" t="s">
        <v>2985</v>
      </c>
      <c r="BO910" s="79" t="s">
        <v>2985</v>
      </c>
      <c r="BU910" s="79" t="s">
        <v>4063</v>
      </c>
      <c r="BV910" s="79" t="s">
        <v>2985</v>
      </c>
      <c r="BW910" s="79" t="s">
        <v>2985</v>
      </c>
    </row>
    <row r="911" spans="51:75" x14ac:dyDescent="0.3">
      <c r="AY911" s="107"/>
      <c r="BM911" s="79" t="s">
        <v>4066</v>
      </c>
      <c r="BN911" s="79" t="s">
        <v>2985</v>
      </c>
      <c r="BO911" s="79" t="s">
        <v>2985</v>
      </c>
      <c r="BU911" s="79" t="s">
        <v>4066</v>
      </c>
      <c r="BV911" s="79" t="s">
        <v>2985</v>
      </c>
      <c r="BW911" s="79" t="s">
        <v>2985</v>
      </c>
    </row>
    <row r="912" spans="51:75" x14ac:dyDescent="0.3">
      <c r="AY912" s="107"/>
      <c r="BM912" s="79" t="s">
        <v>4067</v>
      </c>
      <c r="BN912" s="79" t="s">
        <v>2985</v>
      </c>
      <c r="BO912" s="79" t="s">
        <v>2985</v>
      </c>
      <c r="BU912" s="79" t="s">
        <v>4067</v>
      </c>
      <c r="BV912" s="79" t="s">
        <v>2985</v>
      </c>
      <c r="BW912" s="79" t="s">
        <v>2985</v>
      </c>
    </row>
    <row r="913" spans="51:75" x14ac:dyDescent="0.3">
      <c r="AY913" s="107"/>
      <c r="BM913" s="79" t="s">
        <v>816</v>
      </c>
      <c r="BN913" s="79" t="s">
        <v>2985</v>
      </c>
      <c r="BO913" s="79" t="s">
        <v>2985</v>
      </c>
      <c r="BU913" s="79" t="s">
        <v>816</v>
      </c>
      <c r="BV913" s="79" t="s">
        <v>2985</v>
      </c>
      <c r="BW913" s="79" t="s">
        <v>2985</v>
      </c>
    </row>
    <row r="914" spans="51:75" x14ac:dyDescent="0.3">
      <c r="AY914" s="107"/>
      <c r="BM914" s="79" t="s">
        <v>4071</v>
      </c>
      <c r="BN914" s="79" t="s">
        <v>2985</v>
      </c>
      <c r="BO914" s="79" t="s">
        <v>2985</v>
      </c>
      <c r="BU914" s="79" t="s">
        <v>4071</v>
      </c>
      <c r="BV914" s="79" t="s">
        <v>2985</v>
      </c>
      <c r="BW914" s="79" t="s">
        <v>2985</v>
      </c>
    </row>
    <row r="915" spans="51:75" x14ac:dyDescent="0.3">
      <c r="AY915" s="107"/>
      <c r="BM915" s="79" t="s">
        <v>817</v>
      </c>
      <c r="BN915" s="79" t="s">
        <v>2985</v>
      </c>
      <c r="BO915" s="79" t="s">
        <v>2985</v>
      </c>
      <c r="BU915" s="79" t="s">
        <v>817</v>
      </c>
      <c r="BV915" s="79" t="s">
        <v>2985</v>
      </c>
      <c r="BW915" s="79" t="s">
        <v>2985</v>
      </c>
    </row>
    <row r="916" spans="51:75" x14ac:dyDescent="0.3">
      <c r="AY916" s="107"/>
      <c r="BM916" s="79" t="s">
        <v>4073</v>
      </c>
      <c r="BN916" s="79" t="s">
        <v>2985</v>
      </c>
      <c r="BO916" s="79" t="s">
        <v>2985</v>
      </c>
      <c r="BU916" s="79" t="s">
        <v>4073</v>
      </c>
      <c r="BV916" s="79" t="s">
        <v>2985</v>
      </c>
      <c r="BW916" s="79" t="s">
        <v>2985</v>
      </c>
    </row>
    <row r="917" spans="51:75" x14ac:dyDescent="0.3">
      <c r="AY917" s="107"/>
      <c r="BM917" s="79" t="s">
        <v>818</v>
      </c>
      <c r="BN917" s="79" t="s">
        <v>2985</v>
      </c>
      <c r="BO917" s="79" t="s">
        <v>2985</v>
      </c>
      <c r="BU917" s="79" t="s">
        <v>818</v>
      </c>
      <c r="BV917" s="79" t="s">
        <v>2985</v>
      </c>
      <c r="BW917" s="79" t="s">
        <v>2985</v>
      </c>
    </row>
    <row r="918" spans="51:75" x14ac:dyDescent="0.3">
      <c r="AY918" s="107"/>
      <c r="BM918" s="79" t="s">
        <v>554</v>
      </c>
      <c r="BN918" s="79" t="s">
        <v>2985</v>
      </c>
      <c r="BO918" s="79" t="s">
        <v>2985</v>
      </c>
      <c r="BU918" s="79" t="s">
        <v>554</v>
      </c>
      <c r="BV918" s="79" t="s">
        <v>2985</v>
      </c>
      <c r="BW918" s="79" t="s">
        <v>2985</v>
      </c>
    </row>
    <row r="919" spans="51:75" x14ac:dyDescent="0.3">
      <c r="AY919" s="107"/>
      <c r="BM919" s="79" t="s">
        <v>4076</v>
      </c>
      <c r="BN919" s="79" t="s">
        <v>705</v>
      </c>
      <c r="BO919" s="79" t="s">
        <v>1264</v>
      </c>
      <c r="BU919" s="79" t="s">
        <v>4076</v>
      </c>
      <c r="BV919" s="79" t="s">
        <v>705</v>
      </c>
      <c r="BW919" s="79" t="s">
        <v>1264</v>
      </c>
    </row>
    <row r="920" spans="51:75" x14ac:dyDescent="0.3">
      <c r="AY920" s="107"/>
      <c r="BM920" s="79" t="s">
        <v>4078</v>
      </c>
      <c r="BN920" s="79" t="s">
        <v>2985</v>
      </c>
      <c r="BO920" s="79" t="s">
        <v>2985</v>
      </c>
      <c r="BU920" s="79" t="s">
        <v>4078</v>
      </c>
      <c r="BV920" s="79" t="s">
        <v>2985</v>
      </c>
      <c r="BW920" s="79" t="s">
        <v>2985</v>
      </c>
    </row>
    <row r="921" spans="51:75" x14ac:dyDescent="0.3">
      <c r="AY921" s="107"/>
      <c r="BM921" s="79" t="s">
        <v>4080</v>
      </c>
      <c r="BN921" s="79" t="s">
        <v>2985</v>
      </c>
      <c r="BO921" s="79" t="s">
        <v>2985</v>
      </c>
      <c r="BU921" s="79" t="s">
        <v>4080</v>
      </c>
      <c r="BV921" s="79" t="s">
        <v>2985</v>
      </c>
      <c r="BW921" s="79" t="s">
        <v>2985</v>
      </c>
    </row>
    <row r="922" spans="51:75" x14ac:dyDescent="0.3">
      <c r="AY922" s="107"/>
      <c r="BM922" s="79" t="s">
        <v>4082</v>
      </c>
      <c r="BN922" s="79" t="s">
        <v>2985</v>
      </c>
      <c r="BO922" s="79" t="s">
        <v>2985</v>
      </c>
      <c r="BU922" s="79" t="s">
        <v>4082</v>
      </c>
      <c r="BV922" s="79" t="s">
        <v>2985</v>
      </c>
      <c r="BW922" s="79" t="s">
        <v>2985</v>
      </c>
    </row>
    <row r="923" spans="51:75" x14ac:dyDescent="0.3">
      <c r="AY923" s="107"/>
      <c r="BM923" s="79" t="s">
        <v>4083</v>
      </c>
      <c r="BN923" s="79" t="s">
        <v>2985</v>
      </c>
      <c r="BO923" s="79" t="s">
        <v>2985</v>
      </c>
      <c r="BU923" s="79" t="s">
        <v>4083</v>
      </c>
      <c r="BV923" s="79" t="s">
        <v>2985</v>
      </c>
      <c r="BW923" s="79" t="s">
        <v>2985</v>
      </c>
    </row>
    <row r="924" spans="51:75" x14ac:dyDescent="0.3">
      <c r="AY924" s="107"/>
      <c r="BM924" s="79" t="s">
        <v>819</v>
      </c>
      <c r="BN924" s="79" t="s">
        <v>2985</v>
      </c>
      <c r="BO924" s="79" t="s">
        <v>2985</v>
      </c>
      <c r="BU924" s="79" t="s">
        <v>819</v>
      </c>
      <c r="BV924" s="79" t="s">
        <v>2985</v>
      </c>
      <c r="BW924" s="79" t="s">
        <v>2985</v>
      </c>
    </row>
    <row r="925" spans="51:75" x14ac:dyDescent="0.3">
      <c r="AY925" s="107"/>
      <c r="BM925" s="79" t="s">
        <v>4086</v>
      </c>
      <c r="BN925" s="79" t="s">
        <v>2985</v>
      </c>
      <c r="BO925" s="79" t="s">
        <v>2985</v>
      </c>
      <c r="BU925" s="79" t="s">
        <v>4086</v>
      </c>
      <c r="BV925" s="79" t="s">
        <v>2985</v>
      </c>
      <c r="BW925" s="79" t="s">
        <v>2985</v>
      </c>
    </row>
    <row r="926" spans="51:75" x14ac:dyDescent="0.3">
      <c r="AY926" s="107"/>
      <c r="BM926" s="79" t="s">
        <v>4087</v>
      </c>
      <c r="BN926" s="79" t="s">
        <v>2985</v>
      </c>
      <c r="BO926" s="79" t="s">
        <v>2985</v>
      </c>
      <c r="BU926" s="79" t="s">
        <v>4087</v>
      </c>
      <c r="BV926" s="79" t="s">
        <v>2985</v>
      </c>
      <c r="BW926" s="79" t="s">
        <v>2985</v>
      </c>
    </row>
    <row r="927" spans="51:75" x14ac:dyDescent="0.3">
      <c r="AY927" s="107"/>
      <c r="BM927" s="79" t="s">
        <v>4088</v>
      </c>
      <c r="BN927" s="79" t="s">
        <v>2985</v>
      </c>
      <c r="BO927" s="79" t="s">
        <v>2985</v>
      </c>
      <c r="BU927" s="79" t="s">
        <v>4088</v>
      </c>
      <c r="BV927" s="79" t="s">
        <v>2985</v>
      </c>
      <c r="BW927" s="79" t="s">
        <v>2985</v>
      </c>
    </row>
    <row r="928" spans="51:75" x14ac:dyDescent="0.3">
      <c r="AY928" s="107"/>
      <c r="BM928" s="79" t="s">
        <v>4089</v>
      </c>
      <c r="BN928" s="79" t="s">
        <v>2985</v>
      </c>
      <c r="BO928" s="79" t="s">
        <v>2985</v>
      </c>
      <c r="BU928" s="79" t="s">
        <v>4089</v>
      </c>
      <c r="BV928" s="79" t="s">
        <v>2985</v>
      </c>
      <c r="BW928" s="79" t="s">
        <v>2985</v>
      </c>
    </row>
    <row r="929" spans="51:75" x14ac:dyDescent="0.3">
      <c r="AY929" s="107"/>
      <c r="BM929" s="79" t="s">
        <v>4092</v>
      </c>
      <c r="BN929" s="79" t="s">
        <v>2985</v>
      </c>
      <c r="BO929" s="79" t="s">
        <v>2985</v>
      </c>
      <c r="BU929" s="79" t="s">
        <v>4092</v>
      </c>
      <c r="BV929" s="79" t="s">
        <v>2985</v>
      </c>
      <c r="BW929" s="79" t="s">
        <v>2985</v>
      </c>
    </row>
    <row r="930" spans="51:75" x14ac:dyDescent="0.3">
      <c r="AY930" s="107" t="e">
        <f>VLOOKUP(C930,#REF!, 2,FALSE)</f>
        <v>#REF!</v>
      </c>
      <c r="BM930" s="79" t="s">
        <v>820</v>
      </c>
      <c r="BN930" s="79" t="s">
        <v>2985</v>
      </c>
      <c r="BO930" s="79" t="s">
        <v>2985</v>
      </c>
      <c r="BU930" s="79" t="s">
        <v>820</v>
      </c>
      <c r="BV930" s="79" t="s">
        <v>2985</v>
      </c>
      <c r="BW930" s="79" t="s">
        <v>2985</v>
      </c>
    </row>
    <row r="931" spans="51:75" x14ac:dyDescent="0.3">
      <c r="AY931" s="107" t="e">
        <f>VLOOKUP(C931,#REF!, 2,FALSE)</f>
        <v>#REF!</v>
      </c>
      <c r="BM931" s="79" t="s">
        <v>4094</v>
      </c>
      <c r="BN931" s="79" t="s">
        <v>2985</v>
      </c>
      <c r="BO931" s="79" t="s">
        <v>2985</v>
      </c>
      <c r="BU931" s="79" t="s">
        <v>4094</v>
      </c>
      <c r="BV931" s="79" t="s">
        <v>2985</v>
      </c>
      <c r="BW931" s="79" t="s">
        <v>2985</v>
      </c>
    </row>
    <row r="932" spans="51:75" x14ac:dyDescent="0.3">
      <c r="AY932" s="107" t="e">
        <f>VLOOKUP(C932,#REF!, 2,FALSE)</f>
        <v>#REF!</v>
      </c>
      <c r="BM932" s="79" t="s">
        <v>821</v>
      </c>
      <c r="BN932" s="79" t="s">
        <v>2985</v>
      </c>
      <c r="BO932" s="79" t="s">
        <v>2985</v>
      </c>
      <c r="BU932" s="79" t="s">
        <v>821</v>
      </c>
      <c r="BV932" s="79" t="s">
        <v>2985</v>
      </c>
      <c r="BW932" s="79" t="s">
        <v>2985</v>
      </c>
    </row>
    <row r="933" spans="51:75" x14ac:dyDescent="0.3">
      <c r="AY933" s="107" t="e">
        <f>VLOOKUP(C933,#REF!, 2,FALSE)</f>
        <v>#REF!</v>
      </c>
      <c r="BM933" s="79" t="s">
        <v>4097</v>
      </c>
      <c r="BN933" s="79" t="s">
        <v>2981</v>
      </c>
      <c r="BO933" s="79" t="s">
        <v>772</v>
      </c>
      <c r="BU933" s="79" t="s">
        <v>4097</v>
      </c>
      <c r="BV933" s="79" t="s">
        <v>2981</v>
      </c>
      <c r="BW933" s="79" t="s">
        <v>772</v>
      </c>
    </row>
    <row r="934" spans="51:75" x14ac:dyDescent="0.3">
      <c r="AY934" s="107" t="e">
        <f>VLOOKUP(C934,#REF!, 2,FALSE)</f>
        <v>#REF!</v>
      </c>
      <c r="BM934" s="79" t="s">
        <v>4099</v>
      </c>
      <c r="BN934" s="79" t="s">
        <v>2981</v>
      </c>
      <c r="BO934" s="79" t="s">
        <v>4100</v>
      </c>
      <c r="BU934" s="79" t="s">
        <v>4099</v>
      </c>
      <c r="BV934" s="79" t="s">
        <v>2981</v>
      </c>
      <c r="BW934" s="79" t="s">
        <v>4100</v>
      </c>
    </row>
    <row r="935" spans="51:75" x14ac:dyDescent="0.3">
      <c r="AY935" s="107" t="e">
        <f>VLOOKUP(C935,#REF!, 2,FALSE)</f>
        <v>#REF!</v>
      </c>
      <c r="BM935" s="79" t="s">
        <v>4101</v>
      </c>
      <c r="BN935" s="79" t="s">
        <v>3256</v>
      </c>
      <c r="BO935" s="79" t="s">
        <v>772</v>
      </c>
      <c r="BU935" s="79" t="s">
        <v>4101</v>
      </c>
      <c r="BV935" s="79" t="s">
        <v>3256</v>
      </c>
      <c r="BW935" s="79" t="s">
        <v>772</v>
      </c>
    </row>
    <row r="936" spans="51:75" x14ac:dyDescent="0.3">
      <c r="AY936" s="107" t="e">
        <f>VLOOKUP(C936,#REF!, 2,FALSE)</f>
        <v>#REF!</v>
      </c>
      <c r="BM936" s="79" t="s">
        <v>4102</v>
      </c>
      <c r="BN936" s="79" t="s">
        <v>2981</v>
      </c>
      <c r="BO936" s="79" t="s">
        <v>772</v>
      </c>
      <c r="BU936" s="79" t="s">
        <v>4102</v>
      </c>
      <c r="BV936" s="79" t="s">
        <v>2981</v>
      </c>
      <c r="BW936" s="79" t="s">
        <v>772</v>
      </c>
    </row>
    <row r="937" spans="51:75" x14ac:dyDescent="0.3">
      <c r="AY937" s="107" t="e">
        <f>VLOOKUP(C937,#REF!, 2,FALSE)</f>
        <v>#REF!</v>
      </c>
      <c r="BM937" s="79" t="s">
        <v>822</v>
      </c>
      <c r="BN937" s="79" t="s">
        <v>1271</v>
      </c>
      <c r="BO937" s="79" t="s">
        <v>772</v>
      </c>
      <c r="BU937" s="79" t="s">
        <v>822</v>
      </c>
      <c r="BV937" s="79" t="s">
        <v>1271</v>
      </c>
      <c r="BW937" s="79" t="s">
        <v>772</v>
      </c>
    </row>
    <row r="938" spans="51:75" x14ac:dyDescent="0.3">
      <c r="AY938" s="107" t="e">
        <f>VLOOKUP(C938,#REF!, 2,FALSE)</f>
        <v>#REF!</v>
      </c>
      <c r="BM938" s="79" t="s">
        <v>533</v>
      </c>
      <c r="BN938" s="79" t="s">
        <v>3206</v>
      </c>
      <c r="BO938" s="79" t="s">
        <v>772</v>
      </c>
      <c r="BU938" s="79" t="s">
        <v>533</v>
      </c>
      <c r="BV938" s="79" t="s">
        <v>3206</v>
      </c>
      <c r="BW938" s="79" t="s">
        <v>772</v>
      </c>
    </row>
    <row r="939" spans="51:75" x14ac:dyDescent="0.3">
      <c r="AY939" s="107" t="e">
        <f>VLOOKUP(C939,#REF!, 2,FALSE)</f>
        <v>#REF!</v>
      </c>
      <c r="BM939" s="79" t="s">
        <v>4104</v>
      </c>
      <c r="BN939" s="79" t="s">
        <v>3091</v>
      </c>
      <c r="BO939" s="79" t="s">
        <v>4105</v>
      </c>
      <c r="BU939" s="79" t="s">
        <v>4104</v>
      </c>
      <c r="BV939" s="79" t="s">
        <v>3091</v>
      </c>
      <c r="BW939" s="79" t="s">
        <v>4105</v>
      </c>
    </row>
    <row r="940" spans="51:75" x14ac:dyDescent="0.3">
      <c r="AY940" s="107" t="e">
        <f>VLOOKUP(C940,#REF!, 2,FALSE)</f>
        <v>#REF!</v>
      </c>
      <c r="BM940" s="79" t="s">
        <v>4107</v>
      </c>
      <c r="BN940" s="79" t="s">
        <v>3009</v>
      </c>
      <c r="BO940" s="79" t="s">
        <v>4108</v>
      </c>
      <c r="BU940" s="79" t="s">
        <v>4107</v>
      </c>
      <c r="BV940" s="79" t="s">
        <v>3009</v>
      </c>
      <c r="BW940" s="79" t="s">
        <v>4108</v>
      </c>
    </row>
    <row r="941" spans="51:75" x14ac:dyDescent="0.3">
      <c r="AY941" s="107" t="e">
        <f>VLOOKUP(C941,#REF!, 2,FALSE)</f>
        <v>#REF!</v>
      </c>
      <c r="BM941" s="79" t="s">
        <v>4110</v>
      </c>
      <c r="BN941" s="79" t="s">
        <v>2981</v>
      </c>
      <c r="BO941" s="79" t="s">
        <v>4111</v>
      </c>
      <c r="BU941" s="79" t="s">
        <v>4110</v>
      </c>
      <c r="BV941" s="79" t="s">
        <v>2981</v>
      </c>
      <c r="BW941" s="79" t="s">
        <v>4111</v>
      </c>
    </row>
    <row r="942" spans="51:75" x14ac:dyDescent="0.3">
      <c r="AY942" s="107" t="e">
        <f>VLOOKUP(C942,#REF!, 2,FALSE)</f>
        <v>#REF!</v>
      </c>
      <c r="BM942" s="79" t="s">
        <v>4112</v>
      </c>
      <c r="BN942" s="79" t="s">
        <v>2985</v>
      </c>
      <c r="BO942" s="79" t="s">
        <v>4113</v>
      </c>
      <c r="BU942" s="79" t="s">
        <v>4112</v>
      </c>
      <c r="BV942" s="79" t="s">
        <v>2985</v>
      </c>
      <c r="BW942" s="79" t="s">
        <v>4113</v>
      </c>
    </row>
    <row r="943" spans="51:75" x14ac:dyDescent="0.3">
      <c r="AY943" s="107" t="e">
        <f>VLOOKUP(C943,#REF!, 2,FALSE)</f>
        <v>#REF!</v>
      </c>
      <c r="BM943" s="79" t="s">
        <v>4114</v>
      </c>
      <c r="BN943" s="79" t="s">
        <v>2985</v>
      </c>
      <c r="BO943" s="79" t="s">
        <v>1778</v>
      </c>
      <c r="BU943" s="79" t="s">
        <v>4114</v>
      </c>
      <c r="BV943" s="79" t="s">
        <v>2985</v>
      </c>
      <c r="BW943" s="79" t="s">
        <v>1778</v>
      </c>
    </row>
    <row r="944" spans="51:75" x14ac:dyDescent="0.3">
      <c r="AY944" s="107" t="e">
        <f>VLOOKUP(C944,#REF!, 2,FALSE)</f>
        <v>#REF!</v>
      </c>
      <c r="BM944" s="79" t="s">
        <v>4116</v>
      </c>
      <c r="BN944" s="79" t="s">
        <v>3256</v>
      </c>
      <c r="BO944" s="79" t="s">
        <v>1339</v>
      </c>
      <c r="BU944" s="79" t="s">
        <v>4116</v>
      </c>
      <c r="BV944" s="79" t="s">
        <v>3256</v>
      </c>
      <c r="BW944" s="79" t="s">
        <v>1339</v>
      </c>
    </row>
    <row r="945" spans="51:75" x14ac:dyDescent="0.3">
      <c r="AY945" s="107" t="e">
        <f>VLOOKUP(C945,#REF!, 2,FALSE)</f>
        <v>#REF!</v>
      </c>
      <c r="BM945" s="79" t="s">
        <v>567</v>
      </c>
      <c r="BN945" s="79" t="s">
        <v>2985</v>
      </c>
      <c r="BO945" s="79" t="s">
        <v>4118</v>
      </c>
      <c r="BU945" s="79" t="s">
        <v>567</v>
      </c>
      <c r="BV945" s="79" t="s">
        <v>2985</v>
      </c>
      <c r="BW945" s="79" t="s">
        <v>4118</v>
      </c>
    </row>
    <row r="946" spans="51:75" x14ac:dyDescent="0.3">
      <c r="AY946" s="107" t="e">
        <f>VLOOKUP(C946,#REF!, 2,FALSE)</f>
        <v>#REF!</v>
      </c>
      <c r="BM946" s="79" t="s">
        <v>4119</v>
      </c>
      <c r="BN946" s="79" t="s">
        <v>928</v>
      </c>
      <c r="BO946" s="79" t="s">
        <v>4120</v>
      </c>
      <c r="BU946" s="79" t="s">
        <v>4119</v>
      </c>
      <c r="BV946" s="79" t="s">
        <v>928</v>
      </c>
      <c r="BW946" s="79" t="s">
        <v>4120</v>
      </c>
    </row>
    <row r="947" spans="51:75" x14ac:dyDescent="0.3">
      <c r="AY947" s="107" t="e">
        <f>VLOOKUP(C947,#REF!, 2,FALSE)</f>
        <v>#REF!</v>
      </c>
      <c r="BM947" s="79" t="s">
        <v>4121</v>
      </c>
      <c r="BN947" s="79" t="s">
        <v>2985</v>
      </c>
      <c r="BO947" s="79" t="s">
        <v>4122</v>
      </c>
      <c r="BU947" s="79" t="s">
        <v>4121</v>
      </c>
      <c r="BV947" s="79" t="s">
        <v>2985</v>
      </c>
      <c r="BW947" s="79" t="s">
        <v>4122</v>
      </c>
    </row>
    <row r="948" spans="51:75" x14ac:dyDescent="0.3">
      <c r="AY948" s="107" t="e">
        <f>VLOOKUP(C948,#REF!, 2,FALSE)</f>
        <v>#REF!</v>
      </c>
      <c r="BM948" s="79" t="s">
        <v>823</v>
      </c>
      <c r="BN948" s="79" t="s">
        <v>785</v>
      </c>
      <c r="BO948" s="79" t="s">
        <v>4120</v>
      </c>
      <c r="BU948" s="79" t="s">
        <v>823</v>
      </c>
      <c r="BV948" s="79" t="s">
        <v>785</v>
      </c>
      <c r="BW948" s="79" t="s">
        <v>4120</v>
      </c>
    </row>
    <row r="949" spans="51:75" x14ac:dyDescent="0.3">
      <c r="AY949" s="107" t="e">
        <f>VLOOKUP(C949,#REF!, 2,FALSE)</f>
        <v>#REF!</v>
      </c>
      <c r="BM949" s="79" t="s">
        <v>4123</v>
      </c>
      <c r="BN949" s="79" t="s">
        <v>789</v>
      </c>
      <c r="BO949" s="79" t="s">
        <v>711</v>
      </c>
      <c r="BU949" s="79" t="s">
        <v>4123</v>
      </c>
      <c r="BV949" s="79" t="s">
        <v>789</v>
      </c>
      <c r="BW949" s="79" t="s">
        <v>711</v>
      </c>
    </row>
    <row r="950" spans="51:75" x14ac:dyDescent="0.3">
      <c r="AY950" s="107" t="e">
        <f>VLOOKUP(C950,#REF!, 2,FALSE)</f>
        <v>#REF!</v>
      </c>
      <c r="BM950" s="79" t="s">
        <v>4124</v>
      </c>
      <c r="BN950" s="79" t="s">
        <v>782</v>
      </c>
      <c r="BO950" s="79" t="s">
        <v>1339</v>
      </c>
      <c r="BU950" s="79" t="s">
        <v>4124</v>
      </c>
      <c r="BV950" s="79" t="s">
        <v>782</v>
      </c>
      <c r="BW950" s="79" t="s">
        <v>1339</v>
      </c>
    </row>
    <row r="951" spans="51:75" x14ac:dyDescent="0.3">
      <c r="AY951" s="107" t="e">
        <f>VLOOKUP(C951,#REF!, 2,FALSE)</f>
        <v>#REF!</v>
      </c>
      <c r="BM951" s="79" t="s">
        <v>4125</v>
      </c>
      <c r="BN951" s="79" t="s">
        <v>805</v>
      </c>
      <c r="BO951" s="79" t="s">
        <v>4127</v>
      </c>
      <c r="BU951" s="79" t="s">
        <v>4125</v>
      </c>
      <c r="BV951" s="79" t="s">
        <v>805</v>
      </c>
      <c r="BW951" s="79" t="s">
        <v>4127</v>
      </c>
    </row>
    <row r="952" spans="51:75" x14ac:dyDescent="0.3">
      <c r="AY952" s="107" t="e">
        <f>VLOOKUP(C952,#REF!, 2,FALSE)</f>
        <v>#REF!</v>
      </c>
      <c r="BM952" s="79" t="s">
        <v>4128</v>
      </c>
      <c r="BN952" s="79" t="s">
        <v>738</v>
      </c>
      <c r="BO952" s="79" t="s">
        <v>2058</v>
      </c>
      <c r="BU952" s="79" t="s">
        <v>4128</v>
      </c>
      <c r="BV952" s="79" t="s">
        <v>738</v>
      </c>
      <c r="BW952" s="79" t="s">
        <v>2058</v>
      </c>
    </row>
    <row r="953" spans="51:75" x14ac:dyDescent="0.3">
      <c r="AY953" s="107" t="e">
        <f>VLOOKUP(C953,#REF!, 2,FALSE)</f>
        <v>#REF!</v>
      </c>
      <c r="BM953" s="79" t="s">
        <v>4129</v>
      </c>
      <c r="BN953" s="79" t="s">
        <v>914</v>
      </c>
      <c r="BO953" s="79" t="s">
        <v>3760</v>
      </c>
      <c r="BU953" s="79" t="s">
        <v>4129</v>
      </c>
      <c r="BV953" s="79" t="s">
        <v>914</v>
      </c>
      <c r="BW953" s="79" t="s">
        <v>3760</v>
      </c>
    </row>
    <row r="954" spans="51:75" x14ac:dyDescent="0.3">
      <c r="AY954" s="107" t="e">
        <f>VLOOKUP(C954,#REF!, 2,FALSE)</f>
        <v>#REF!</v>
      </c>
      <c r="BM954" s="79" t="s">
        <v>824</v>
      </c>
      <c r="BN954" s="79" t="s">
        <v>1344</v>
      </c>
      <c r="BO954" s="79" t="s">
        <v>4131</v>
      </c>
      <c r="BU954" s="79" t="s">
        <v>824</v>
      </c>
      <c r="BV954" s="79" t="s">
        <v>1344</v>
      </c>
      <c r="BW954" s="79" t="s">
        <v>4131</v>
      </c>
    </row>
    <row r="955" spans="51:75" x14ac:dyDescent="0.3">
      <c r="AY955" s="107" t="e">
        <f>VLOOKUP(C955,#REF!, 2,FALSE)</f>
        <v>#REF!</v>
      </c>
      <c r="BM955" s="79" t="s">
        <v>4132</v>
      </c>
      <c r="BN955" s="79" t="s">
        <v>702</v>
      </c>
      <c r="BO955" s="79" t="s">
        <v>4133</v>
      </c>
      <c r="BU955" s="79" t="s">
        <v>4132</v>
      </c>
      <c r="BV955" s="79" t="s">
        <v>702</v>
      </c>
      <c r="BW955" s="79" t="s">
        <v>4133</v>
      </c>
    </row>
    <row r="956" spans="51:75" x14ac:dyDescent="0.3">
      <c r="AY956" s="107" t="e">
        <f>VLOOKUP(C956,#REF!, 2,FALSE)</f>
        <v>#REF!</v>
      </c>
      <c r="BM956" s="79" t="s">
        <v>4134</v>
      </c>
      <c r="BN956" s="79" t="s">
        <v>3206</v>
      </c>
      <c r="BO956" s="79" t="s">
        <v>4135</v>
      </c>
      <c r="BU956" s="79" t="s">
        <v>4134</v>
      </c>
      <c r="BV956" s="79" t="s">
        <v>3206</v>
      </c>
      <c r="BW956" s="79" t="s">
        <v>4135</v>
      </c>
    </row>
    <row r="957" spans="51:75" x14ac:dyDescent="0.3">
      <c r="AY957" s="107" t="e">
        <f>VLOOKUP(C957,#REF!, 2,FALSE)</f>
        <v>#REF!</v>
      </c>
      <c r="BM957" s="79" t="s">
        <v>825</v>
      </c>
      <c r="BN957" s="79" t="s">
        <v>669</v>
      </c>
      <c r="BO957" s="79" t="s">
        <v>4136</v>
      </c>
      <c r="BU957" s="79" t="s">
        <v>825</v>
      </c>
      <c r="BV957" s="79" t="s">
        <v>669</v>
      </c>
      <c r="BW957" s="79" t="s">
        <v>4136</v>
      </c>
    </row>
    <row r="958" spans="51:75" x14ac:dyDescent="0.3">
      <c r="AY958" s="107" t="e">
        <f>VLOOKUP(C958,#REF!, 2,FALSE)</f>
        <v>#REF!</v>
      </c>
      <c r="BM958" s="79" t="s">
        <v>4137</v>
      </c>
      <c r="BN958" s="79" t="s">
        <v>2985</v>
      </c>
      <c r="BO958" s="79" t="s">
        <v>2985</v>
      </c>
      <c r="BU958" s="79" t="s">
        <v>4137</v>
      </c>
      <c r="BV958" s="79" t="s">
        <v>2985</v>
      </c>
      <c r="BW958" s="79" t="s">
        <v>2985</v>
      </c>
    </row>
    <row r="959" spans="51:75" x14ac:dyDescent="0.3">
      <c r="AY959" s="107" t="e">
        <f>VLOOKUP(C959,#REF!, 2,FALSE)</f>
        <v>#REF!</v>
      </c>
      <c r="BM959" s="79" t="s">
        <v>4138</v>
      </c>
      <c r="BN959" s="79" t="s">
        <v>3206</v>
      </c>
      <c r="BO959" s="79" t="s">
        <v>2427</v>
      </c>
      <c r="BU959" s="79" t="s">
        <v>4138</v>
      </c>
      <c r="BV959" s="79" t="s">
        <v>3206</v>
      </c>
      <c r="BW959" s="79" t="s">
        <v>2427</v>
      </c>
    </row>
    <row r="960" spans="51:75" x14ac:dyDescent="0.3">
      <c r="AY960" s="107" t="e">
        <f>VLOOKUP(C960,#REF!, 2,FALSE)</f>
        <v>#REF!</v>
      </c>
      <c r="BM960" s="79" t="s">
        <v>4139</v>
      </c>
      <c r="BN960" s="79" t="s">
        <v>2985</v>
      </c>
      <c r="BO960" s="79" t="s">
        <v>4140</v>
      </c>
      <c r="BU960" s="79" t="s">
        <v>4139</v>
      </c>
      <c r="BV960" s="79" t="s">
        <v>2985</v>
      </c>
      <c r="BW960" s="79" t="s">
        <v>4140</v>
      </c>
    </row>
    <row r="961" spans="51:75" x14ac:dyDescent="0.3">
      <c r="AY961" s="107" t="e">
        <f>VLOOKUP(C961,#REF!, 2,FALSE)</f>
        <v>#REF!</v>
      </c>
      <c r="BM961" s="79" t="s">
        <v>826</v>
      </c>
      <c r="BN961" s="79" t="s">
        <v>851</v>
      </c>
      <c r="BO961" s="79" t="s">
        <v>4141</v>
      </c>
      <c r="BU961" s="79" t="s">
        <v>826</v>
      </c>
      <c r="BV961" s="79" t="s">
        <v>851</v>
      </c>
      <c r="BW961" s="79" t="s">
        <v>4141</v>
      </c>
    </row>
    <row r="962" spans="51:75" x14ac:dyDescent="0.3">
      <c r="AY962" s="107" t="e">
        <f>VLOOKUP(C962,#REF!, 2,FALSE)</f>
        <v>#REF!</v>
      </c>
      <c r="BM962" s="79" t="s">
        <v>4142</v>
      </c>
      <c r="BN962" s="79" t="s">
        <v>663</v>
      </c>
      <c r="BO962" s="79" t="s">
        <v>4143</v>
      </c>
      <c r="BU962" s="79" t="s">
        <v>4142</v>
      </c>
      <c r="BV962" s="79" t="s">
        <v>663</v>
      </c>
      <c r="BW962" s="79" t="s">
        <v>4143</v>
      </c>
    </row>
    <row r="963" spans="51:75" x14ac:dyDescent="0.3">
      <c r="AY963" s="107" t="e">
        <f>VLOOKUP(C963,#REF!, 2,FALSE)</f>
        <v>#REF!</v>
      </c>
      <c r="BM963" s="79" t="s">
        <v>532</v>
      </c>
      <c r="BN963" s="79" t="s">
        <v>3256</v>
      </c>
      <c r="BO963" s="79" t="s">
        <v>4144</v>
      </c>
      <c r="BU963" s="79" t="s">
        <v>532</v>
      </c>
      <c r="BV963" s="79" t="s">
        <v>3256</v>
      </c>
      <c r="BW963" s="79" t="s">
        <v>4144</v>
      </c>
    </row>
    <row r="964" spans="51:75" x14ac:dyDescent="0.3">
      <c r="AY964" s="107" t="e">
        <f>VLOOKUP(C964,#REF!, 2,FALSE)</f>
        <v>#REF!</v>
      </c>
      <c r="BM964" s="79" t="s">
        <v>4145</v>
      </c>
      <c r="BN964" s="79" t="s">
        <v>3049</v>
      </c>
      <c r="BO964" s="79" t="s">
        <v>4146</v>
      </c>
      <c r="BU964" s="79" t="s">
        <v>4145</v>
      </c>
      <c r="BV964" s="79" t="s">
        <v>3049</v>
      </c>
      <c r="BW964" s="79" t="s">
        <v>4146</v>
      </c>
    </row>
    <row r="965" spans="51:75" x14ac:dyDescent="0.3">
      <c r="AY965" s="107" t="e">
        <f>VLOOKUP(C965,#REF!, 2,FALSE)</f>
        <v>#REF!</v>
      </c>
      <c r="BM965" s="79" t="s">
        <v>4147</v>
      </c>
      <c r="BN965" s="79" t="s">
        <v>3256</v>
      </c>
      <c r="BO965" s="79" t="s">
        <v>4148</v>
      </c>
      <c r="BU965" s="79" t="s">
        <v>4147</v>
      </c>
      <c r="BV965" s="79" t="s">
        <v>3256</v>
      </c>
      <c r="BW965" s="79" t="s">
        <v>4148</v>
      </c>
    </row>
    <row r="966" spans="51:75" x14ac:dyDescent="0.3">
      <c r="AY966" s="107" t="e">
        <f>VLOOKUP(C966,#REF!, 2,FALSE)</f>
        <v>#REF!</v>
      </c>
      <c r="BM966" s="79" t="s">
        <v>4149</v>
      </c>
      <c r="BN966" s="79" t="s">
        <v>3256</v>
      </c>
      <c r="BO966" s="79" t="s">
        <v>2989</v>
      </c>
      <c r="BU966" s="79" t="s">
        <v>4149</v>
      </c>
      <c r="BV966" s="79" t="s">
        <v>3256</v>
      </c>
      <c r="BW966" s="79" t="s">
        <v>2989</v>
      </c>
    </row>
    <row r="967" spans="51:75" x14ac:dyDescent="0.3">
      <c r="AY967" s="107" t="e">
        <f>VLOOKUP(C967,#REF!, 2,FALSE)</f>
        <v>#REF!</v>
      </c>
      <c r="BM967" s="79" t="s">
        <v>4150</v>
      </c>
      <c r="BN967" s="79" t="s">
        <v>1344</v>
      </c>
      <c r="BO967" s="79" t="s">
        <v>4151</v>
      </c>
      <c r="BU967" s="79" t="s">
        <v>4150</v>
      </c>
      <c r="BV967" s="79" t="s">
        <v>1344</v>
      </c>
      <c r="BW967" s="79" t="s">
        <v>4151</v>
      </c>
    </row>
    <row r="968" spans="51:75" x14ac:dyDescent="0.3">
      <c r="AY968" s="107" t="e">
        <f>VLOOKUP(C968,#REF!, 2,FALSE)</f>
        <v>#REF!</v>
      </c>
      <c r="BM968" s="79" t="s">
        <v>827</v>
      </c>
      <c r="BN968" s="79" t="s">
        <v>3049</v>
      </c>
      <c r="BO968" s="79" t="s">
        <v>4152</v>
      </c>
      <c r="BU968" s="79" t="s">
        <v>827</v>
      </c>
      <c r="BV968" s="79" t="s">
        <v>3049</v>
      </c>
      <c r="BW968" s="79" t="s">
        <v>4152</v>
      </c>
    </row>
    <row r="969" spans="51:75" x14ac:dyDescent="0.3">
      <c r="AY969" s="107" t="e">
        <f>VLOOKUP(C969,#REF!, 2,FALSE)</f>
        <v>#REF!</v>
      </c>
      <c r="BM969" s="79" t="s">
        <v>4153</v>
      </c>
      <c r="BN969" s="79" t="s">
        <v>812</v>
      </c>
      <c r="BO969" s="79" t="s">
        <v>4154</v>
      </c>
      <c r="BU969" s="79" t="s">
        <v>4153</v>
      </c>
      <c r="BV969" s="79" t="s">
        <v>812</v>
      </c>
      <c r="BW969" s="79" t="s">
        <v>4154</v>
      </c>
    </row>
    <row r="970" spans="51:75" x14ac:dyDescent="0.3">
      <c r="AY970" s="107" t="e">
        <f>VLOOKUP(C970,#REF!, 2,FALSE)</f>
        <v>#REF!</v>
      </c>
      <c r="BM970" s="79" t="s">
        <v>4155</v>
      </c>
      <c r="BN970" s="79" t="s">
        <v>3049</v>
      </c>
      <c r="BO970" s="79" t="s">
        <v>4156</v>
      </c>
      <c r="BU970" s="79" t="s">
        <v>4155</v>
      </c>
      <c r="BV970" s="79" t="s">
        <v>3049</v>
      </c>
      <c r="BW970" s="79" t="s">
        <v>4156</v>
      </c>
    </row>
    <row r="971" spans="51:75" x14ac:dyDescent="0.3">
      <c r="AY971" s="107" t="e">
        <f>VLOOKUP(C971,#REF!, 2,FALSE)</f>
        <v>#REF!</v>
      </c>
      <c r="BM971" s="79" t="s">
        <v>4157</v>
      </c>
      <c r="BN971" s="79" t="s">
        <v>3256</v>
      </c>
      <c r="BO971" s="79" t="s">
        <v>4159</v>
      </c>
      <c r="BU971" s="79" t="s">
        <v>4157</v>
      </c>
      <c r="BV971" s="79" t="s">
        <v>3256</v>
      </c>
      <c r="BW971" s="79" t="s">
        <v>4159</v>
      </c>
    </row>
    <row r="972" spans="51:75" x14ac:dyDescent="0.3">
      <c r="AY972" s="107" t="e">
        <f>VLOOKUP(C972,#REF!, 2,FALSE)</f>
        <v>#REF!</v>
      </c>
      <c r="BM972" s="79" t="s">
        <v>4160</v>
      </c>
      <c r="BN972" s="79" t="s">
        <v>1344</v>
      </c>
      <c r="BO972" s="79" t="s">
        <v>4161</v>
      </c>
      <c r="BU972" s="79" t="s">
        <v>4160</v>
      </c>
      <c r="BV972" s="79" t="s">
        <v>1344</v>
      </c>
      <c r="BW972" s="79" t="s">
        <v>4161</v>
      </c>
    </row>
    <row r="973" spans="51:75" x14ac:dyDescent="0.3">
      <c r="AY973" s="107" t="e">
        <f>VLOOKUP(C973,#REF!, 2,FALSE)</f>
        <v>#REF!</v>
      </c>
      <c r="BM973" s="79" t="s">
        <v>4162</v>
      </c>
      <c r="BN973" s="79" t="s">
        <v>3206</v>
      </c>
      <c r="BO973" s="79" t="s">
        <v>4163</v>
      </c>
      <c r="BU973" s="79" t="s">
        <v>4162</v>
      </c>
      <c r="BV973" s="79" t="s">
        <v>3206</v>
      </c>
      <c r="BW973" s="79" t="s">
        <v>4163</v>
      </c>
    </row>
    <row r="974" spans="51:75" x14ac:dyDescent="0.3">
      <c r="AY974" s="107" t="e">
        <f>VLOOKUP(C974,#REF!, 2,FALSE)</f>
        <v>#REF!</v>
      </c>
      <c r="BM974" s="79" t="s">
        <v>4164</v>
      </c>
      <c r="BN974" s="79" t="s">
        <v>3256</v>
      </c>
      <c r="BO974" s="79" t="s">
        <v>4165</v>
      </c>
      <c r="BU974" s="79" t="s">
        <v>4164</v>
      </c>
      <c r="BV974" s="79" t="s">
        <v>3256</v>
      </c>
      <c r="BW974" s="79" t="s">
        <v>4165</v>
      </c>
    </row>
    <row r="975" spans="51:75" x14ac:dyDescent="0.3">
      <c r="AY975" s="107" t="e">
        <f>VLOOKUP(C975,#REF!, 2,FALSE)</f>
        <v>#REF!</v>
      </c>
      <c r="BM975" s="79" t="s">
        <v>4166</v>
      </c>
      <c r="BN975" s="79" t="s">
        <v>3256</v>
      </c>
      <c r="BO975" s="79" t="s">
        <v>4167</v>
      </c>
      <c r="BU975" s="79" t="s">
        <v>4166</v>
      </c>
      <c r="BV975" s="79" t="s">
        <v>3256</v>
      </c>
      <c r="BW975" s="79" t="s">
        <v>4167</v>
      </c>
    </row>
    <row r="976" spans="51:75" x14ac:dyDescent="0.3">
      <c r="AY976" s="107" t="e">
        <f>VLOOKUP(C976,#REF!, 2,FALSE)</f>
        <v>#REF!</v>
      </c>
      <c r="BM976" s="79" t="s">
        <v>828</v>
      </c>
      <c r="BN976" s="79" t="s">
        <v>3256</v>
      </c>
      <c r="BO976" s="79" t="s">
        <v>4168</v>
      </c>
      <c r="BU976" s="79" t="s">
        <v>828</v>
      </c>
      <c r="BV976" s="79" t="s">
        <v>3256</v>
      </c>
      <c r="BW976" s="79" t="s">
        <v>4168</v>
      </c>
    </row>
    <row r="977" spans="51:75" x14ac:dyDescent="0.3">
      <c r="AY977" s="107" t="e">
        <f>VLOOKUP(C977,#REF!, 2,FALSE)</f>
        <v>#REF!</v>
      </c>
      <c r="BM977" s="79" t="s">
        <v>4169</v>
      </c>
      <c r="BN977" s="79" t="s">
        <v>3009</v>
      </c>
      <c r="BO977" s="79" t="s">
        <v>950</v>
      </c>
      <c r="BU977" s="79" t="s">
        <v>4169</v>
      </c>
      <c r="BV977" s="79" t="s">
        <v>3009</v>
      </c>
      <c r="BW977" s="79" t="s">
        <v>950</v>
      </c>
    </row>
    <row r="978" spans="51:75" x14ac:dyDescent="0.3">
      <c r="AY978" s="107" t="e">
        <f>VLOOKUP(C978,#REF!, 2,FALSE)</f>
        <v>#REF!</v>
      </c>
      <c r="BM978" s="79" t="s">
        <v>4170</v>
      </c>
      <c r="BN978" s="79" t="s">
        <v>843</v>
      </c>
      <c r="BO978" s="79" t="s">
        <v>4171</v>
      </c>
      <c r="BU978" s="79" t="s">
        <v>4170</v>
      </c>
      <c r="BV978" s="79" t="s">
        <v>843</v>
      </c>
      <c r="BW978" s="79" t="s">
        <v>4171</v>
      </c>
    </row>
    <row r="979" spans="51:75" x14ac:dyDescent="0.3">
      <c r="AY979" s="107" t="e">
        <f>VLOOKUP(C979,#REF!, 2,FALSE)</f>
        <v>#REF!</v>
      </c>
      <c r="BM979" s="79" t="s">
        <v>4172</v>
      </c>
      <c r="BN979" s="79" t="s">
        <v>1344</v>
      </c>
      <c r="BO979" s="79" t="s">
        <v>4173</v>
      </c>
      <c r="BU979" s="79" t="s">
        <v>4172</v>
      </c>
      <c r="BV979" s="79" t="s">
        <v>1344</v>
      </c>
      <c r="BW979" s="79" t="s">
        <v>4173</v>
      </c>
    </row>
    <row r="980" spans="51:75" x14ac:dyDescent="0.3">
      <c r="AY980" s="107" t="e">
        <f>VLOOKUP(C980,#REF!, 2,FALSE)</f>
        <v>#REF!</v>
      </c>
      <c r="BM980" s="79" t="s">
        <v>829</v>
      </c>
      <c r="BN980" s="79" t="s">
        <v>3006</v>
      </c>
      <c r="BO980" s="79" t="s">
        <v>4174</v>
      </c>
      <c r="BU980" s="79" t="s">
        <v>829</v>
      </c>
      <c r="BV980" s="79" t="s">
        <v>3006</v>
      </c>
      <c r="BW980" s="79" t="s">
        <v>4174</v>
      </c>
    </row>
    <row r="981" spans="51:75" x14ac:dyDescent="0.3">
      <c r="AY981" s="107" t="e">
        <f>VLOOKUP(C981,#REF!, 2,FALSE)</f>
        <v>#REF!</v>
      </c>
      <c r="BM981" s="79" t="s">
        <v>4175</v>
      </c>
      <c r="BN981" s="79" t="s">
        <v>782</v>
      </c>
      <c r="BO981" s="79" t="s">
        <v>4177</v>
      </c>
      <c r="BU981" s="79" t="s">
        <v>4175</v>
      </c>
      <c r="BV981" s="79" t="s">
        <v>782</v>
      </c>
      <c r="BW981" s="79" t="s">
        <v>4177</v>
      </c>
    </row>
    <row r="982" spans="51:75" x14ac:dyDescent="0.3">
      <c r="AY982" s="107" t="e">
        <f>VLOOKUP(C982,#REF!, 2,FALSE)</f>
        <v>#REF!</v>
      </c>
      <c r="BM982" s="79" t="s">
        <v>4178</v>
      </c>
      <c r="BN982" s="79" t="s">
        <v>2985</v>
      </c>
      <c r="BO982" s="79" t="s">
        <v>2985</v>
      </c>
      <c r="BU982" s="79" t="s">
        <v>4178</v>
      </c>
      <c r="BV982" s="79" t="s">
        <v>2985</v>
      </c>
      <c r="BW982" s="79" t="s">
        <v>2985</v>
      </c>
    </row>
    <row r="983" spans="51:75" x14ac:dyDescent="0.3">
      <c r="AY983" s="107" t="e">
        <f>VLOOKUP(C983,#REF!, 2,FALSE)</f>
        <v>#REF!</v>
      </c>
      <c r="BM983" s="79" t="s">
        <v>4179</v>
      </c>
      <c r="BN983" s="79" t="s">
        <v>2985</v>
      </c>
      <c r="BO983" s="79" t="s">
        <v>4180</v>
      </c>
      <c r="BU983" s="79" t="s">
        <v>4179</v>
      </c>
      <c r="BV983" s="79" t="s">
        <v>2985</v>
      </c>
      <c r="BW983" s="79" t="s">
        <v>4180</v>
      </c>
    </row>
    <row r="984" spans="51:75" x14ac:dyDescent="0.3">
      <c r="AY984" s="107" t="e">
        <f>VLOOKUP(C984,#REF!, 2,FALSE)</f>
        <v>#REF!</v>
      </c>
      <c r="BM984" s="79" t="s">
        <v>4181</v>
      </c>
      <c r="BN984" s="79" t="s">
        <v>698</v>
      </c>
      <c r="BO984" s="79" t="s">
        <v>4183</v>
      </c>
      <c r="BU984" s="79" t="s">
        <v>4181</v>
      </c>
      <c r="BV984" s="79" t="s">
        <v>698</v>
      </c>
      <c r="BW984" s="79" t="s">
        <v>4183</v>
      </c>
    </row>
    <row r="985" spans="51:75" x14ac:dyDescent="0.3">
      <c r="AY985" s="107" t="e">
        <f>VLOOKUP(C985,#REF!, 2,FALSE)</f>
        <v>#REF!</v>
      </c>
      <c r="BM985" s="79" t="s">
        <v>4184</v>
      </c>
      <c r="BN985" s="79" t="s">
        <v>621</v>
      </c>
      <c r="BO985" s="79" t="s">
        <v>4185</v>
      </c>
      <c r="BU985" s="79" t="s">
        <v>4184</v>
      </c>
      <c r="BV985" s="79" t="s">
        <v>621</v>
      </c>
      <c r="BW985" s="79" t="s">
        <v>4185</v>
      </c>
    </row>
    <row r="986" spans="51:75" x14ac:dyDescent="0.3">
      <c r="AY986" s="107" t="e">
        <f>VLOOKUP(C986,#REF!, 2,FALSE)</f>
        <v>#REF!</v>
      </c>
      <c r="BM986" s="79" t="s">
        <v>553</v>
      </c>
      <c r="BN986" s="79" t="s">
        <v>641</v>
      </c>
      <c r="BO986" s="79" t="s">
        <v>4186</v>
      </c>
      <c r="BU986" s="79" t="s">
        <v>553</v>
      </c>
      <c r="BV986" s="79" t="s">
        <v>641</v>
      </c>
      <c r="BW986" s="79" t="s">
        <v>4186</v>
      </c>
    </row>
    <row r="987" spans="51:75" x14ac:dyDescent="0.3">
      <c r="AY987" s="107" t="e">
        <f>VLOOKUP(C987,#REF!, 2,FALSE)</f>
        <v>#REF!</v>
      </c>
      <c r="BM987" s="79" t="s">
        <v>4187</v>
      </c>
      <c r="BN987" s="79" t="s">
        <v>641</v>
      </c>
      <c r="BO987" s="79" t="s">
        <v>4188</v>
      </c>
      <c r="BU987" s="79" t="s">
        <v>4187</v>
      </c>
      <c r="BV987" s="79" t="s">
        <v>641</v>
      </c>
      <c r="BW987" s="79" t="s">
        <v>4188</v>
      </c>
    </row>
    <row r="988" spans="51:75" x14ac:dyDescent="0.3">
      <c r="AY988" s="107" t="e">
        <f>VLOOKUP(C988,#REF!, 2,FALSE)</f>
        <v>#REF!</v>
      </c>
      <c r="BM988" s="79" t="s">
        <v>4189</v>
      </c>
      <c r="BN988" s="79" t="s">
        <v>3206</v>
      </c>
      <c r="BO988" s="79" t="s">
        <v>4191</v>
      </c>
      <c r="BU988" s="79" t="s">
        <v>4189</v>
      </c>
      <c r="BV988" s="79" t="s">
        <v>3206</v>
      </c>
      <c r="BW988" s="79" t="s">
        <v>4191</v>
      </c>
    </row>
    <row r="989" spans="51:75" x14ac:dyDescent="0.3">
      <c r="AY989" s="107" t="e">
        <f>VLOOKUP(C989,#REF!, 2,FALSE)</f>
        <v>#REF!</v>
      </c>
      <c r="BM989" s="79" t="s">
        <v>4192</v>
      </c>
      <c r="BN989" s="79" t="s">
        <v>2985</v>
      </c>
      <c r="BO989" s="79" t="s">
        <v>1052</v>
      </c>
      <c r="BU989" s="79" t="s">
        <v>4192</v>
      </c>
      <c r="BV989" s="79" t="s">
        <v>2985</v>
      </c>
      <c r="BW989" s="79" t="s">
        <v>1052</v>
      </c>
    </row>
    <row r="990" spans="51:75" x14ac:dyDescent="0.3">
      <c r="AY990" s="107" t="e">
        <f>VLOOKUP(C990,#REF!, 2,FALSE)</f>
        <v>#REF!</v>
      </c>
      <c r="BM990" s="79" t="s">
        <v>4194</v>
      </c>
      <c r="BN990" s="79" t="s">
        <v>3256</v>
      </c>
      <c r="BO990" s="79" t="s">
        <v>3234</v>
      </c>
      <c r="BU990" s="79" t="s">
        <v>4194</v>
      </c>
      <c r="BV990" s="79" t="s">
        <v>3256</v>
      </c>
      <c r="BW990" s="79" t="s">
        <v>3234</v>
      </c>
    </row>
    <row r="991" spans="51:75" x14ac:dyDescent="0.3">
      <c r="AY991" s="107" t="e">
        <f>VLOOKUP(C991,#REF!, 2,FALSE)</f>
        <v>#REF!</v>
      </c>
      <c r="BM991" s="79" t="s">
        <v>4195</v>
      </c>
      <c r="BN991" s="79" t="s">
        <v>1141</v>
      </c>
      <c r="BO991" s="79" t="s">
        <v>4196</v>
      </c>
      <c r="BU991" s="79" t="s">
        <v>4195</v>
      </c>
      <c r="BV991" s="79" t="s">
        <v>1141</v>
      </c>
      <c r="BW991" s="79" t="s">
        <v>4196</v>
      </c>
    </row>
    <row r="992" spans="51:75" x14ac:dyDescent="0.3">
      <c r="AY992" s="107" t="e">
        <f>VLOOKUP(C992,#REF!, 2,FALSE)</f>
        <v>#REF!</v>
      </c>
      <c r="BM992" s="79" t="s">
        <v>4197</v>
      </c>
      <c r="BN992" s="79" t="s">
        <v>633</v>
      </c>
      <c r="BO992" s="79" t="s">
        <v>4199</v>
      </c>
      <c r="BU992" s="79" t="s">
        <v>4197</v>
      </c>
      <c r="BV992" s="79" t="s">
        <v>633</v>
      </c>
      <c r="BW992" s="79" t="s">
        <v>4199</v>
      </c>
    </row>
    <row r="993" spans="51:75" x14ac:dyDescent="0.3">
      <c r="AY993" s="107" t="e">
        <f>VLOOKUP(C993,#REF!, 2,FALSE)</f>
        <v>#REF!</v>
      </c>
      <c r="BM993" s="79" t="s">
        <v>530</v>
      </c>
      <c r="BN993" s="79" t="s">
        <v>638</v>
      </c>
      <c r="BO993" s="79" t="s">
        <v>3996</v>
      </c>
      <c r="BU993" s="79" t="s">
        <v>530</v>
      </c>
      <c r="BV993" s="79" t="s">
        <v>638</v>
      </c>
      <c r="BW993" s="79" t="s">
        <v>3996</v>
      </c>
    </row>
    <row r="994" spans="51:75" x14ac:dyDescent="0.3">
      <c r="AY994" s="107" t="e">
        <f>VLOOKUP(C994,#REF!, 2,FALSE)</f>
        <v>#REF!</v>
      </c>
      <c r="BM994" s="79" t="s">
        <v>830</v>
      </c>
      <c r="BN994" s="79" t="s">
        <v>638</v>
      </c>
      <c r="BO994" s="79" t="s">
        <v>4200</v>
      </c>
      <c r="BU994" s="79" t="s">
        <v>830</v>
      </c>
      <c r="BV994" s="79" t="s">
        <v>638</v>
      </c>
      <c r="BW994" s="79" t="s">
        <v>4200</v>
      </c>
    </row>
    <row r="995" spans="51:75" x14ac:dyDescent="0.3">
      <c r="AY995" s="107" t="e">
        <f>VLOOKUP(C995,#REF!, 2,FALSE)</f>
        <v>#REF!</v>
      </c>
      <c r="BM995" s="79" t="s">
        <v>531</v>
      </c>
      <c r="BN995" s="79" t="s">
        <v>638</v>
      </c>
      <c r="BO995" s="79" t="s">
        <v>4201</v>
      </c>
      <c r="BU995" s="79" t="s">
        <v>531</v>
      </c>
      <c r="BV995" s="79" t="s">
        <v>638</v>
      </c>
      <c r="BW995" s="79" t="s">
        <v>4201</v>
      </c>
    </row>
    <row r="996" spans="51:75" x14ac:dyDescent="0.3">
      <c r="AY996" s="107" t="e">
        <f>VLOOKUP(C996,#REF!, 2,FALSE)</f>
        <v>#REF!</v>
      </c>
      <c r="BM996" s="79" t="s">
        <v>4202</v>
      </c>
      <c r="BN996" s="79" t="s">
        <v>3256</v>
      </c>
      <c r="BO996" s="79" t="s">
        <v>4203</v>
      </c>
      <c r="BU996" s="79" t="s">
        <v>4202</v>
      </c>
      <c r="BV996" s="79" t="s">
        <v>3256</v>
      </c>
      <c r="BW996" s="79" t="s">
        <v>4203</v>
      </c>
    </row>
    <row r="997" spans="51:75" x14ac:dyDescent="0.3">
      <c r="AY997" s="107" t="e">
        <f>VLOOKUP(C997,#REF!, 2,FALSE)</f>
        <v>#REF!</v>
      </c>
      <c r="BM997" s="79" t="s">
        <v>831</v>
      </c>
      <c r="BN997" s="79" t="s">
        <v>1344</v>
      </c>
      <c r="BO997" s="79" t="s">
        <v>4204</v>
      </c>
      <c r="BU997" s="79" t="s">
        <v>831</v>
      </c>
      <c r="BV997" s="79" t="s">
        <v>1344</v>
      </c>
      <c r="BW997" s="79" t="s">
        <v>4204</v>
      </c>
    </row>
    <row r="998" spans="51:75" x14ac:dyDescent="0.3">
      <c r="AY998" s="107" t="e">
        <f>VLOOKUP(C998,#REF!, 2,FALSE)</f>
        <v>#REF!</v>
      </c>
      <c r="BM998" s="79" t="s">
        <v>4205</v>
      </c>
      <c r="BN998" s="79" t="s">
        <v>3049</v>
      </c>
      <c r="BO998" s="79" t="s">
        <v>2983</v>
      </c>
      <c r="BU998" s="79" t="s">
        <v>4205</v>
      </c>
      <c r="BV998" s="79" t="s">
        <v>3049</v>
      </c>
      <c r="BW998" s="79" t="s">
        <v>2983</v>
      </c>
    </row>
    <row r="999" spans="51:75" x14ac:dyDescent="0.3">
      <c r="AY999" s="107" t="e">
        <f>VLOOKUP(C999,#REF!, 2,FALSE)</f>
        <v>#REF!</v>
      </c>
      <c r="BM999" s="79" t="s">
        <v>4206</v>
      </c>
      <c r="BN999" s="79" t="s">
        <v>3009</v>
      </c>
      <c r="BO999" s="79" t="s">
        <v>3161</v>
      </c>
      <c r="BU999" s="79" t="s">
        <v>4206</v>
      </c>
      <c r="BV999" s="79" t="s">
        <v>3009</v>
      </c>
      <c r="BW999" s="79" t="s">
        <v>3161</v>
      </c>
    </row>
    <row r="1000" spans="51:75" x14ac:dyDescent="0.3">
      <c r="AY1000" s="107" t="e">
        <f>VLOOKUP(C1000,#REF!, 2,FALSE)</f>
        <v>#REF!</v>
      </c>
      <c r="BM1000" s="79" t="s">
        <v>4207</v>
      </c>
      <c r="BN1000" s="79" t="s">
        <v>2981</v>
      </c>
      <c r="BO1000" s="79" t="s">
        <v>3535</v>
      </c>
      <c r="BU1000" s="79" t="s">
        <v>4207</v>
      </c>
      <c r="BV1000" s="79" t="s">
        <v>2981</v>
      </c>
      <c r="BW1000" s="79" t="s">
        <v>3535</v>
      </c>
    </row>
    <row r="1001" spans="51:75" x14ac:dyDescent="0.3">
      <c r="AY1001" s="107" t="e">
        <f>VLOOKUP(C1001,#REF!, 2,FALSE)</f>
        <v>#REF!</v>
      </c>
      <c r="BM1001" s="79" t="s">
        <v>4208</v>
      </c>
      <c r="BN1001" s="79" t="s">
        <v>1269</v>
      </c>
      <c r="BO1001" s="79" t="s">
        <v>4209</v>
      </c>
      <c r="BU1001" s="79" t="s">
        <v>4208</v>
      </c>
      <c r="BV1001" s="79" t="s">
        <v>1269</v>
      </c>
      <c r="BW1001" s="79" t="s">
        <v>4209</v>
      </c>
    </row>
    <row r="1002" spans="51:75" x14ac:dyDescent="0.3">
      <c r="AY1002" s="107" t="e">
        <f>VLOOKUP(C1002,#REF!, 2,FALSE)</f>
        <v>#REF!</v>
      </c>
      <c r="BM1002" s="79" t="s">
        <v>4210</v>
      </c>
      <c r="BN1002" s="79" t="s">
        <v>3049</v>
      </c>
      <c r="BO1002" s="79" t="s">
        <v>4211</v>
      </c>
      <c r="BU1002" s="79" t="s">
        <v>4210</v>
      </c>
      <c r="BV1002" s="79" t="s">
        <v>3049</v>
      </c>
      <c r="BW1002" s="79" t="s">
        <v>4211</v>
      </c>
    </row>
    <row r="1003" spans="51:75" x14ac:dyDescent="0.3">
      <c r="AY1003" s="107" t="e">
        <f>VLOOKUP(C1003,#REF!, 2,FALSE)</f>
        <v>#REF!</v>
      </c>
      <c r="BM1003" s="79" t="s">
        <v>552</v>
      </c>
      <c r="BN1003" s="79" t="s">
        <v>2985</v>
      </c>
      <c r="BO1003" s="79" t="s">
        <v>4212</v>
      </c>
      <c r="BU1003" s="79" t="s">
        <v>552</v>
      </c>
      <c r="BV1003" s="79" t="s">
        <v>2985</v>
      </c>
      <c r="BW1003" s="79" t="s">
        <v>4212</v>
      </c>
    </row>
    <row r="1004" spans="51:75" x14ac:dyDescent="0.3">
      <c r="AY1004" s="107" t="e">
        <f>VLOOKUP(C1004,#REF!, 2,FALSE)</f>
        <v>#REF!</v>
      </c>
      <c r="BM1004" s="79" t="s">
        <v>4213</v>
      </c>
      <c r="BN1004" s="79" t="s">
        <v>3009</v>
      </c>
      <c r="BO1004" s="79" t="s">
        <v>4214</v>
      </c>
      <c r="BU1004" s="79" t="s">
        <v>4213</v>
      </c>
      <c r="BV1004" s="79" t="s">
        <v>3009</v>
      </c>
      <c r="BW1004" s="79" t="s">
        <v>4214</v>
      </c>
    </row>
    <row r="1005" spans="51:75" x14ac:dyDescent="0.3">
      <c r="AY1005" s="107" t="e">
        <f>VLOOKUP(C1005,#REF!, 2,FALSE)</f>
        <v>#REF!</v>
      </c>
      <c r="BM1005" s="79" t="s">
        <v>4215</v>
      </c>
      <c r="BN1005" s="79" t="s">
        <v>619</v>
      </c>
      <c r="BO1005" s="79" t="s">
        <v>4216</v>
      </c>
      <c r="BU1005" s="79" t="s">
        <v>4215</v>
      </c>
      <c r="BV1005" s="79" t="s">
        <v>619</v>
      </c>
      <c r="BW1005" s="79" t="s">
        <v>4216</v>
      </c>
    </row>
    <row r="1006" spans="51:75" x14ac:dyDescent="0.3">
      <c r="AY1006" s="107" t="e">
        <f>VLOOKUP(C1006,#REF!, 2,FALSE)</f>
        <v>#REF!</v>
      </c>
      <c r="BM1006" s="79" t="s">
        <v>4217</v>
      </c>
      <c r="BN1006" s="79" t="s">
        <v>1271</v>
      </c>
      <c r="BO1006" s="79" t="s">
        <v>4218</v>
      </c>
      <c r="BU1006" s="79" t="s">
        <v>4217</v>
      </c>
      <c r="BV1006" s="79" t="s">
        <v>1271</v>
      </c>
      <c r="BW1006" s="79" t="s">
        <v>4218</v>
      </c>
    </row>
    <row r="1007" spans="51:75" x14ac:dyDescent="0.3">
      <c r="AY1007" s="107" t="e">
        <f>VLOOKUP(C1007,#REF!, 2,FALSE)</f>
        <v>#REF!</v>
      </c>
      <c r="BM1007" s="79" t="s">
        <v>4219</v>
      </c>
      <c r="BN1007" s="79" t="s">
        <v>2985</v>
      </c>
      <c r="BO1007" s="79" t="s">
        <v>2985</v>
      </c>
      <c r="BU1007" s="79" t="s">
        <v>4219</v>
      </c>
      <c r="BV1007" s="79" t="s">
        <v>2985</v>
      </c>
      <c r="BW1007" s="79" t="s">
        <v>2985</v>
      </c>
    </row>
    <row r="1008" spans="51:75" x14ac:dyDescent="0.3">
      <c r="AY1008" s="107" t="e">
        <f>VLOOKUP(C1008,#REF!, 2,FALSE)</f>
        <v>#REF!</v>
      </c>
      <c r="BM1008" s="79" t="s">
        <v>832</v>
      </c>
      <c r="BN1008" s="79" t="s">
        <v>2985</v>
      </c>
      <c r="BO1008" s="79" t="s">
        <v>855</v>
      </c>
      <c r="BU1008" s="79" t="s">
        <v>832</v>
      </c>
      <c r="BV1008" s="79" t="s">
        <v>2985</v>
      </c>
      <c r="BW1008" s="79" t="s">
        <v>855</v>
      </c>
    </row>
    <row r="1009" spans="51:75" x14ac:dyDescent="0.3">
      <c r="AY1009" s="107" t="e">
        <f>VLOOKUP(C1009,#REF!, 2,FALSE)</f>
        <v>#REF!</v>
      </c>
      <c r="BM1009" s="79" t="s">
        <v>833</v>
      </c>
      <c r="BN1009" s="79" t="s">
        <v>812</v>
      </c>
      <c r="BO1009" s="79" t="s">
        <v>4220</v>
      </c>
      <c r="BU1009" s="79" t="s">
        <v>833</v>
      </c>
      <c r="BV1009" s="79" t="s">
        <v>812</v>
      </c>
      <c r="BW1009" s="79" t="s">
        <v>4220</v>
      </c>
    </row>
    <row r="1010" spans="51:75" x14ac:dyDescent="0.3">
      <c r="AY1010" s="107" t="e">
        <f>VLOOKUP(C1010,#REF!, 2,FALSE)</f>
        <v>#REF!</v>
      </c>
      <c r="BM1010" s="79" t="s">
        <v>4221</v>
      </c>
      <c r="BN1010" s="79" t="s">
        <v>3049</v>
      </c>
      <c r="BO1010" s="79" t="s">
        <v>4223</v>
      </c>
      <c r="BU1010" s="79" t="s">
        <v>4221</v>
      </c>
      <c r="BV1010" s="79" t="s">
        <v>3049</v>
      </c>
      <c r="BW1010" s="79" t="s">
        <v>4223</v>
      </c>
    </row>
    <row r="1011" spans="51:75" x14ac:dyDescent="0.3">
      <c r="AY1011" s="107" t="e">
        <f>VLOOKUP(C1011,#REF!, 2,FALSE)</f>
        <v>#REF!</v>
      </c>
      <c r="BM1011" s="79" t="s">
        <v>4224</v>
      </c>
      <c r="BN1011" s="79" t="s">
        <v>618</v>
      </c>
      <c r="BO1011" s="79" t="s">
        <v>4225</v>
      </c>
      <c r="BU1011" s="79" t="s">
        <v>4224</v>
      </c>
      <c r="BV1011" s="79" t="s">
        <v>618</v>
      </c>
      <c r="BW1011" s="79" t="s">
        <v>4225</v>
      </c>
    </row>
    <row r="1012" spans="51:75" x14ac:dyDescent="0.3">
      <c r="AY1012" s="107" t="e">
        <f>VLOOKUP(C1012,#REF!, 2,FALSE)</f>
        <v>#REF!</v>
      </c>
      <c r="BM1012" s="79" t="s">
        <v>4226</v>
      </c>
      <c r="BN1012" s="79" t="s">
        <v>665</v>
      </c>
      <c r="BO1012" s="79" t="s">
        <v>4227</v>
      </c>
      <c r="BU1012" s="79" t="s">
        <v>4226</v>
      </c>
      <c r="BV1012" s="79" t="s">
        <v>665</v>
      </c>
      <c r="BW1012" s="79" t="s">
        <v>4227</v>
      </c>
    </row>
    <row r="1013" spans="51:75" x14ac:dyDescent="0.3">
      <c r="AY1013" s="107" t="e">
        <f>VLOOKUP(C1013,#REF!, 2,FALSE)</f>
        <v>#REF!</v>
      </c>
      <c r="BM1013" s="79" t="s">
        <v>4229</v>
      </c>
      <c r="BN1013" s="79" t="s">
        <v>668</v>
      </c>
      <c r="BO1013" s="79" t="s">
        <v>2111</v>
      </c>
      <c r="BU1013" s="79" t="s">
        <v>4229</v>
      </c>
      <c r="BV1013" s="79" t="s">
        <v>668</v>
      </c>
      <c r="BW1013" s="79" t="s">
        <v>2111</v>
      </c>
    </row>
    <row r="1014" spans="51:75" x14ac:dyDescent="0.3">
      <c r="AY1014" s="107" t="e">
        <f>VLOOKUP(C1014,#REF!, 2,FALSE)</f>
        <v>#REF!</v>
      </c>
      <c r="BM1014" s="79" t="s">
        <v>4230</v>
      </c>
      <c r="BN1014" s="79" t="s">
        <v>641</v>
      </c>
      <c r="BO1014" s="79" t="s">
        <v>4231</v>
      </c>
      <c r="BU1014" s="79" t="s">
        <v>4230</v>
      </c>
      <c r="BV1014" s="79" t="s">
        <v>641</v>
      </c>
      <c r="BW1014" s="79" t="s">
        <v>4231</v>
      </c>
    </row>
    <row r="1015" spans="51:75" x14ac:dyDescent="0.3">
      <c r="AY1015" s="107" t="e">
        <f>VLOOKUP(C1015,#REF!, 2,FALSE)</f>
        <v>#REF!</v>
      </c>
      <c r="BM1015" s="79" t="s">
        <v>834</v>
      </c>
      <c r="BN1015" s="79" t="s">
        <v>1344</v>
      </c>
      <c r="BO1015" s="79" t="s">
        <v>3378</v>
      </c>
      <c r="BU1015" s="79" t="s">
        <v>834</v>
      </c>
      <c r="BV1015" s="79" t="s">
        <v>1344</v>
      </c>
      <c r="BW1015" s="79" t="s">
        <v>3378</v>
      </c>
    </row>
    <row r="1016" spans="51:75" x14ac:dyDescent="0.3">
      <c r="AY1016" s="107" t="e">
        <f>VLOOKUP(C1016,#REF!, 2,FALSE)</f>
        <v>#REF!</v>
      </c>
      <c r="BM1016" s="79" t="s">
        <v>4233</v>
      </c>
      <c r="BN1016" s="79" t="s">
        <v>3256</v>
      </c>
      <c r="BO1016" s="79" t="s">
        <v>4234</v>
      </c>
      <c r="BU1016" s="79" t="s">
        <v>4233</v>
      </c>
      <c r="BV1016" s="79" t="s">
        <v>3256</v>
      </c>
      <c r="BW1016" s="79" t="s">
        <v>4234</v>
      </c>
    </row>
    <row r="1017" spans="51:75" x14ac:dyDescent="0.3">
      <c r="AY1017" s="107" t="e">
        <f>VLOOKUP(C1017,#REF!, 2,FALSE)</f>
        <v>#REF!</v>
      </c>
      <c r="BM1017" s="79" t="s">
        <v>4235</v>
      </c>
      <c r="BN1017" s="79" t="s">
        <v>1141</v>
      </c>
      <c r="BO1017" s="79" t="s">
        <v>4236</v>
      </c>
      <c r="BU1017" s="79" t="s">
        <v>4235</v>
      </c>
      <c r="BV1017" s="79" t="s">
        <v>1141</v>
      </c>
      <c r="BW1017" s="79" t="s">
        <v>4236</v>
      </c>
    </row>
    <row r="1018" spans="51:75" x14ac:dyDescent="0.3">
      <c r="AY1018" s="107" t="e">
        <f>VLOOKUP(C1018,#REF!, 2,FALSE)</f>
        <v>#REF!</v>
      </c>
      <c r="BM1018" s="79" t="s">
        <v>4237</v>
      </c>
      <c r="BN1018" s="79" t="s">
        <v>1271</v>
      </c>
      <c r="BO1018" s="79" t="s">
        <v>4238</v>
      </c>
      <c r="BU1018" s="79" t="s">
        <v>4237</v>
      </c>
      <c r="BV1018" s="79" t="s">
        <v>1271</v>
      </c>
      <c r="BW1018" s="79" t="s">
        <v>4238</v>
      </c>
    </row>
    <row r="1019" spans="51:75" x14ac:dyDescent="0.3">
      <c r="AY1019" s="107" t="e">
        <f>VLOOKUP(C1019,#REF!, 2,FALSE)</f>
        <v>#REF!</v>
      </c>
      <c r="BM1019" s="79" t="s">
        <v>4239</v>
      </c>
      <c r="BN1019" s="79" t="s">
        <v>2985</v>
      </c>
      <c r="BO1019" s="79" t="s">
        <v>4240</v>
      </c>
      <c r="BU1019" s="79" t="s">
        <v>4239</v>
      </c>
      <c r="BV1019" s="79" t="s">
        <v>2985</v>
      </c>
      <c r="BW1019" s="79" t="s">
        <v>4240</v>
      </c>
    </row>
    <row r="1020" spans="51:75" x14ac:dyDescent="0.3">
      <c r="AY1020" s="107" t="e">
        <f>VLOOKUP(C1020,#REF!, 2,FALSE)</f>
        <v>#REF!</v>
      </c>
      <c r="BM1020" s="79" t="s">
        <v>529</v>
      </c>
      <c r="BN1020" s="79" t="s">
        <v>618</v>
      </c>
      <c r="BO1020" s="79" t="s">
        <v>4241</v>
      </c>
      <c r="BU1020" s="79" t="s">
        <v>529</v>
      </c>
      <c r="BV1020" s="79" t="s">
        <v>618</v>
      </c>
      <c r="BW1020" s="79" t="s">
        <v>4241</v>
      </c>
    </row>
    <row r="1021" spans="51:75" x14ac:dyDescent="0.3">
      <c r="AY1021" s="107" t="e">
        <f>VLOOKUP(C1021,#REF!, 2,FALSE)</f>
        <v>#REF!</v>
      </c>
      <c r="BM1021" s="79" t="s">
        <v>4242</v>
      </c>
      <c r="BN1021" s="79" t="s">
        <v>1693</v>
      </c>
      <c r="BO1021" s="79" t="s">
        <v>4243</v>
      </c>
      <c r="BU1021" s="79" t="s">
        <v>4242</v>
      </c>
      <c r="BV1021" s="79" t="s">
        <v>1693</v>
      </c>
      <c r="BW1021" s="79" t="s">
        <v>4243</v>
      </c>
    </row>
    <row r="1022" spans="51:75" x14ac:dyDescent="0.3">
      <c r="AY1022" s="107" t="e">
        <f>VLOOKUP(C1022,#REF!, 2,FALSE)</f>
        <v>#REF!</v>
      </c>
      <c r="BM1022" s="79" t="s">
        <v>566</v>
      </c>
      <c r="BN1022" s="79" t="s">
        <v>785</v>
      </c>
      <c r="BO1022" s="79" t="s">
        <v>4244</v>
      </c>
      <c r="BU1022" s="79" t="s">
        <v>566</v>
      </c>
      <c r="BV1022" s="79" t="s">
        <v>785</v>
      </c>
      <c r="BW1022" s="79" t="s">
        <v>4244</v>
      </c>
    </row>
    <row r="1023" spans="51:75" x14ac:dyDescent="0.3">
      <c r="AY1023" s="107" t="e">
        <f>VLOOKUP(C1023,#REF!, 2,FALSE)</f>
        <v>#REF!</v>
      </c>
      <c r="BM1023" s="79" t="s">
        <v>4245</v>
      </c>
      <c r="BN1023" s="79" t="s">
        <v>641</v>
      </c>
      <c r="BO1023" s="79" t="s">
        <v>1064</v>
      </c>
      <c r="BU1023" s="79" t="s">
        <v>4245</v>
      </c>
      <c r="BV1023" s="79" t="s">
        <v>641</v>
      </c>
      <c r="BW1023" s="79" t="s">
        <v>1064</v>
      </c>
    </row>
    <row r="1024" spans="51:75" x14ac:dyDescent="0.3">
      <c r="AY1024" s="107" t="e">
        <f>VLOOKUP(C1024,#REF!, 2,FALSE)</f>
        <v>#REF!</v>
      </c>
      <c r="BM1024" s="79" t="s">
        <v>4246</v>
      </c>
      <c r="BN1024" s="79" t="s">
        <v>2985</v>
      </c>
      <c r="BO1024" s="79" t="s">
        <v>4248</v>
      </c>
      <c r="BU1024" s="79" t="s">
        <v>4246</v>
      </c>
      <c r="BV1024" s="79" t="s">
        <v>2985</v>
      </c>
      <c r="BW1024" s="79" t="s">
        <v>4248</v>
      </c>
    </row>
    <row r="1025" spans="51:75" x14ac:dyDescent="0.3">
      <c r="AY1025" s="107" t="e">
        <f>VLOOKUP(C1025,#REF!, 2,FALSE)</f>
        <v>#REF!</v>
      </c>
      <c r="BM1025" s="79" t="s">
        <v>835</v>
      </c>
      <c r="BN1025" s="79" t="s">
        <v>638</v>
      </c>
      <c r="BO1025" s="79" t="s">
        <v>4249</v>
      </c>
      <c r="BU1025" s="79" t="s">
        <v>835</v>
      </c>
      <c r="BV1025" s="79" t="s">
        <v>638</v>
      </c>
      <c r="BW1025" s="79" t="s">
        <v>4249</v>
      </c>
    </row>
    <row r="1026" spans="51:75" x14ac:dyDescent="0.3">
      <c r="AY1026" s="107" t="e">
        <f>VLOOKUP(C1026,#REF!, 2,FALSE)</f>
        <v>#REF!</v>
      </c>
      <c r="BM1026" s="79" t="s">
        <v>4251</v>
      </c>
      <c r="BN1026" s="79" t="s">
        <v>2985</v>
      </c>
      <c r="BO1026" s="79" t="s">
        <v>4252</v>
      </c>
      <c r="BU1026" s="79" t="s">
        <v>4251</v>
      </c>
      <c r="BV1026" s="79" t="s">
        <v>2985</v>
      </c>
      <c r="BW1026" s="79" t="s">
        <v>4252</v>
      </c>
    </row>
    <row r="1027" spans="51:75" x14ac:dyDescent="0.3">
      <c r="AY1027" s="107" t="e">
        <f>VLOOKUP(C1027,#REF!, 2,FALSE)</f>
        <v>#REF!</v>
      </c>
      <c r="BM1027" s="79" t="s">
        <v>4253</v>
      </c>
      <c r="BN1027" s="79" t="s">
        <v>2985</v>
      </c>
      <c r="BO1027" s="79" t="s">
        <v>4254</v>
      </c>
      <c r="BU1027" s="79" t="s">
        <v>4253</v>
      </c>
      <c r="BV1027" s="79" t="s">
        <v>2985</v>
      </c>
      <c r="BW1027" s="79" t="s">
        <v>4254</v>
      </c>
    </row>
    <row r="1028" spans="51:75" x14ac:dyDescent="0.3">
      <c r="AY1028" s="107" t="e">
        <f>VLOOKUP(C1028,#REF!, 2,FALSE)</f>
        <v>#REF!</v>
      </c>
      <c r="BM1028" s="79" t="s">
        <v>4256</v>
      </c>
      <c r="BN1028" s="79" t="s">
        <v>3206</v>
      </c>
      <c r="BO1028" s="79" t="s">
        <v>4258</v>
      </c>
      <c r="BU1028" s="79" t="s">
        <v>4256</v>
      </c>
      <c r="BV1028" s="79" t="s">
        <v>3206</v>
      </c>
      <c r="BW1028" s="79" t="s">
        <v>4258</v>
      </c>
    </row>
    <row r="1029" spans="51:75" x14ac:dyDescent="0.3">
      <c r="AY1029" s="107" t="e">
        <f>VLOOKUP(C1029,#REF!, 2,FALSE)</f>
        <v>#REF!</v>
      </c>
      <c r="BM1029" s="79" t="s">
        <v>4259</v>
      </c>
      <c r="BN1029" s="79" t="s">
        <v>16992</v>
      </c>
      <c r="BO1029" s="79" t="s">
        <v>772</v>
      </c>
      <c r="BU1029" s="79" t="s">
        <v>4259</v>
      </c>
      <c r="BV1029" s="79" t="s">
        <v>16992</v>
      </c>
      <c r="BW1029" s="79" t="s">
        <v>772</v>
      </c>
    </row>
    <row r="1030" spans="51:75" x14ac:dyDescent="0.3">
      <c r="AY1030" s="107" t="e">
        <f>VLOOKUP(C1030,#REF!, 2,FALSE)</f>
        <v>#REF!</v>
      </c>
      <c r="BM1030" s="79" t="s">
        <v>4260</v>
      </c>
      <c r="BN1030" s="79" t="s">
        <v>789</v>
      </c>
      <c r="BO1030" s="79" t="s">
        <v>1523</v>
      </c>
      <c r="BU1030" s="79" t="s">
        <v>4260</v>
      </c>
      <c r="BV1030" s="79" t="s">
        <v>789</v>
      </c>
      <c r="BW1030" s="79" t="s">
        <v>1523</v>
      </c>
    </row>
    <row r="1031" spans="51:75" x14ac:dyDescent="0.3">
      <c r="AY1031" s="107" t="e">
        <f>VLOOKUP(C1031,#REF!, 2,FALSE)</f>
        <v>#REF!</v>
      </c>
      <c r="BM1031" s="79" t="s">
        <v>4262</v>
      </c>
      <c r="BN1031" s="79" t="s">
        <v>3049</v>
      </c>
      <c r="BO1031" s="79" t="s">
        <v>2938</v>
      </c>
      <c r="BU1031" s="79" t="s">
        <v>4262</v>
      </c>
      <c r="BV1031" s="79" t="s">
        <v>3049</v>
      </c>
      <c r="BW1031" s="79" t="s">
        <v>2938</v>
      </c>
    </row>
    <row r="1032" spans="51:75" x14ac:dyDescent="0.3">
      <c r="AY1032" s="107" t="e">
        <f>VLOOKUP(C1032,#REF!, 2,FALSE)</f>
        <v>#REF!</v>
      </c>
      <c r="BM1032" s="79" t="s">
        <v>4264</v>
      </c>
      <c r="BN1032" s="79" t="s">
        <v>3049</v>
      </c>
      <c r="BO1032" s="79" t="s">
        <v>4265</v>
      </c>
      <c r="BU1032" s="79" t="s">
        <v>4264</v>
      </c>
      <c r="BV1032" s="79" t="s">
        <v>3049</v>
      </c>
      <c r="BW1032" s="79" t="s">
        <v>4265</v>
      </c>
    </row>
    <row r="1033" spans="51:75" x14ac:dyDescent="0.3">
      <c r="AY1033" s="107" t="e">
        <f>VLOOKUP(C1033,#REF!, 2,FALSE)</f>
        <v>#REF!</v>
      </c>
      <c r="BM1033" s="79" t="s">
        <v>836</v>
      </c>
      <c r="BN1033" s="79" t="s">
        <v>2985</v>
      </c>
      <c r="BO1033" s="79" t="s">
        <v>4267</v>
      </c>
      <c r="BU1033" s="79" t="s">
        <v>836</v>
      </c>
      <c r="BV1033" s="79" t="s">
        <v>2985</v>
      </c>
      <c r="BW1033" s="79" t="s">
        <v>4267</v>
      </c>
    </row>
    <row r="1034" spans="51:75" x14ac:dyDescent="0.3">
      <c r="AY1034" s="107" t="e">
        <f>VLOOKUP(C1034,#REF!, 2,FALSE)</f>
        <v>#REF!</v>
      </c>
      <c r="BM1034" s="79" t="s">
        <v>4268</v>
      </c>
      <c r="BN1034" s="79" t="s">
        <v>2985</v>
      </c>
      <c r="BO1034" s="79" t="s">
        <v>2985</v>
      </c>
      <c r="BU1034" s="79" t="s">
        <v>4268</v>
      </c>
      <c r="BV1034" s="79" t="s">
        <v>2985</v>
      </c>
      <c r="BW1034" s="79" t="s">
        <v>2985</v>
      </c>
    </row>
    <row r="1035" spans="51:75" x14ac:dyDescent="0.3">
      <c r="AY1035" s="107" t="e">
        <f>VLOOKUP(C1035,#REF!, 2,FALSE)</f>
        <v>#REF!</v>
      </c>
      <c r="BM1035" s="79" t="s">
        <v>4269</v>
      </c>
      <c r="BN1035" s="79" t="s">
        <v>2985</v>
      </c>
      <c r="BO1035" s="79" t="s">
        <v>4265</v>
      </c>
      <c r="BU1035" s="79" t="s">
        <v>4269</v>
      </c>
      <c r="BV1035" s="79" t="s">
        <v>2985</v>
      </c>
      <c r="BW1035" s="79" t="s">
        <v>4265</v>
      </c>
    </row>
    <row r="1036" spans="51:75" x14ac:dyDescent="0.3">
      <c r="AY1036" s="107" t="e">
        <f>VLOOKUP(C1036,#REF!, 2,FALSE)</f>
        <v>#REF!</v>
      </c>
      <c r="BM1036" s="79" t="s">
        <v>4271</v>
      </c>
      <c r="BN1036" s="79" t="s">
        <v>615</v>
      </c>
      <c r="BO1036" s="79" t="s">
        <v>4272</v>
      </c>
      <c r="BU1036" s="79" t="s">
        <v>4271</v>
      </c>
      <c r="BV1036" s="79" t="s">
        <v>615</v>
      </c>
      <c r="BW1036" s="79" t="s">
        <v>4272</v>
      </c>
    </row>
    <row r="1037" spans="51:75" x14ac:dyDescent="0.3">
      <c r="AY1037" s="107" t="e">
        <f>VLOOKUP(C1037,#REF!, 2,FALSE)</f>
        <v>#REF!</v>
      </c>
      <c r="BM1037" s="79" t="s">
        <v>4273</v>
      </c>
      <c r="BN1037" s="79" t="s">
        <v>2985</v>
      </c>
      <c r="BO1037" s="79" t="s">
        <v>2985</v>
      </c>
      <c r="BU1037" s="79" t="s">
        <v>4273</v>
      </c>
      <c r="BV1037" s="79" t="s">
        <v>2985</v>
      </c>
      <c r="BW1037" s="79" t="s">
        <v>2985</v>
      </c>
    </row>
    <row r="1038" spans="51:75" x14ac:dyDescent="0.3">
      <c r="AY1038" s="107" t="e">
        <f>VLOOKUP(C1038,#REF!, 2,FALSE)</f>
        <v>#REF!</v>
      </c>
      <c r="BM1038" s="79" t="s">
        <v>4274</v>
      </c>
      <c r="BN1038" s="79" t="s">
        <v>2985</v>
      </c>
      <c r="BO1038" s="79" t="s">
        <v>2985</v>
      </c>
      <c r="BU1038" s="79" t="s">
        <v>4274</v>
      </c>
      <c r="BV1038" s="79" t="s">
        <v>2985</v>
      </c>
      <c r="BW1038" s="79" t="s">
        <v>2985</v>
      </c>
    </row>
    <row r="1039" spans="51:75" x14ac:dyDescent="0.3">
      <c r="AY1039" s="107" t="e">
        <f>VLOOKUP(C1039,#REF!, 2,FALSE)</f>
        <v>#REF!</v>
      </c>
      <c r="BM1039" s="79" t="s">
        <v>4275</v>
      </c>
      <c r="BN1039" s="79" t="s">
        <v>2985</v>
      </c>
      <c r="BO1039" s="79" t="s">
        <v>2985</v>
      </c>
      <c r="BU1039" s="79" t="s">
        <v>4275</v>
      </c>
      <c r="BV1039" s="79" t="s">
        <v>2985</v>
      </c>
      <c r="BW1039" s="79" t="s">
        <v>2985</v>
      </c>
    </row>
    <row r="1040" spans="51:75" x14ac:dyDescent="0.3">
      <c r="AY1040" s="107" t="e">
        <f>VLOOKUP(C1040,#REF!, 2,FALSE)</f>
        <v>#REF!</v>
      </c>
      <c r="BM1040" s="79" t="s">
        <v>4276</v>
      </c>
      <c r="BN1040" s="79" t="s">
        <v>2985</v>
      </c>
      <c r="BO1040" s="79" t="s">
        <v>2985</v>
      </c>
      <c r="BU1040" s="79" t="s">
        <v>4276</v>
      </c>
      <c r="BV1040" s="79" t="s">
        <v>2985</v>
      </c>
      <c r="BW1040" s="79" t="s">
        <v>2985</v>
      </c>
    </row>
    <row r="1041" spans="51:75" x14ac:dyDescent="0.3">
      <c r="AY1041" s="107" t="e">
        <f>VLOOKUP(C1041,#REF!, 2,FALSE)</f>
        <v>#REF!</v>
      </c>
      <c r="BM1041" s="79" t="s">
        <v>4278</v>
      </c>
      <c r="BN1041" s="79" t="s">
        <v>2985</v>
      </c>
      <c r="BO1041" s="79" t="s">
        <v>2985</v>
      </c>
      <c r="BU1041" s="79" t="s">
        <v>4278</v>
      </c>
      <c r="BV1041" s="79" t="s">
        <v>2985</v>
      </c>
      <c r="BW1041" s="79" t="s">
        <v>2985</v>
      </c>
    </row>
    <row r="1042" spans="51:75" x14ac:dyDescent="0.3">
      <c r="AY1042" s="107" t="e">
        <f>VLOOKUP(C1042,#REF!, 2,FALSE)</f>
        <v>#REF!</v>
      </c>
      <c r="BM1042" s="79" t="s">
        <v>4279</v>
      </c>
      <c r="BN1042" s="79" t="s">
        <v>2985</v>
      </c>
      <c r="BO1042" s="79" t="s">
        <v>2985</v>
      </c>
      <c r="BU1042" s="79" t="s">
        <v>4279</v>
      </c>
      <c r="BV1042" s="79" t="s">
        <v>2985</v>
      </c>
      <c r="BW1042" s="79" t="s">
        <v>2985</v>
      </c>
    </row>
    <row r="1043" spans="51:75" x14ac:dyDescent="0.3">
      <c r="AY1043" s="107" t="e">
        <f>VLOOKUP(C1043,#REF!, 2,FALSE)</f>
        <v>#REF!</v>
      </c>
      <c r="BM1043" s="79" t="s">
        <v>4280</v>
      </c>
      <c r="BN1043" s="79" t="s">
        <v>2985</v>
      </c>
      <c r="BO1043" s="79" t="s">
        <v>2985</v>
      </c>
      <c r="BU1043" s="79" t="s">
        <v>4280</v>
      </c>
      <c r="BV1043" s="79" t="s">
        <v>2985</v>
      </c>
      <c r="BW1043" s="79" t="s">
        <v>2985</v>
      </c>
    </row>
    <row r="1044" spans="51:75" x14ac:dyDescent="0.3">
      <c r="AY1044" s="107" t="e">
        <f>VLOOKUP(C1044,#REF!, 2,FALSE)</f>
        <v>#REF!</v>
      </c>
      <c r="BM1044" s="79" t="s">
        <v>4281</v>
      </c>
      <c r="BN1044" s="79" t="s">
        <v>2985</v>
      </c>
      <c r="BO1044" s="79" t="s">
        <v>2985</v>
      </c>
      <c r="BU1044" s="79" t="s">
        <v>4281</v>
      </c>
      <c r="BV1044" s="79" t="s">
        <v>2985</v>
      </c>
      <c r="BW1044" s="79" t="s">
        <v>2985</v>
      </c>
    </row>
    <row r="1045" spans="51:75" x14ac:dyDescent="0.3">
      <c r="AY1045" s="107" t="e">
        <f>VLOOKUP(C1045,#REF!, 2,FALSE)</f>
        <v>#REF!</v>
      </c>
      <c r="BM1045" s="79" t="s">
        <v>4282</v>
      </c>
      <c r="BN1045" s="79" t="s">
        <v>2985</v>
      </c>
      <c r="BO1045" s="79" t="s">
        <v>2985</v>
      </c>
      <c r="BU1045" s="79" t="s">
        <v>4282</v>
      </c>
      <c r="BV1045" s="79" t="s">
        <v>2985</v>
      </c>
      <c r="BW1045" s="79" t="s">
        <v>2985</v>
      </c>
    </row>
    <row r="1046" spans="51:75" x14ac:dyDescent="0.3">
      <c r="AY1046" s="107" t="e">
        <f>VLOOKUP(C1046,#REF!, 2,FALSE)</f>
        <v>#REF!</v>
      </c>
      <c r="BM1046" s="79" t="s">
        <v>4284</v>
      </c>
      <c r="BN1046" s="79" t="s">
        <v>2985</v>
      </c>
      <c r="BO1046" s="79" t="s">
        <v>2985</v>
      </c>
      <c r="BU1046" s="79" t="s">
        <v>4284</v>
      </c>
      <c r="BV1046" s="79" t="s">
        <v>2985</v>
      </c>
      <c r="BW1046" s="79" t="s">
        <v>2985</v>
      </c>
    </row>
    <row r="1047" spans="51:75" x14ac:dyDescent="0.3">
      <c r="AY1047" s="107" t="e">
        <f>VLOOKUP(C1047,#REF!, 2,FALSE)</f>
        <v>#REF!</v>
      </c>
      <c r="BM1047" s="79" t="s">
        <v>4285</v>
      </c>
      <c r="BN1047" s="79" t="s">
        <v>2985</v>
      </c>
      <c r="BO1047" s="79" t="s">
        <v>2985</v>
      </c>
      <c r="BU1047" s="79" t="s">
        <v>4285</v>
      </c>
      <c r="BV1047" s="79" t="s">
        <v>2985</v>
      </c>
      <c r="BW1047" s="79" t="s">
        <v>2985</v>
      </c>
    </row>
    <row r="1048" spans="51:75" x14ac:dyDescent="0.3">
      <c r="AY1048" s="107" t="e">
        <f>VLOOKUP(C1048,#REF!, 2,FALSE)</f>
        <v>#REF!</v>
      </c>
      <c r="BM1048" s="79" t="s">
        <v>4286</v>
      </c>
      <c r="BN1048" s="79" t="s">
        <v>2985</v>
      </c>
      <c r="BO1048" s="79" t="s">
        <v>2985</v>
      </c>
      <c r="BU1048" s="79" t="s">
        <v>4286</v>
      </c>
      <c r="BV1048" s="79" t="s">
        <v>2985</v>
      </c>
      <c r="BW1048" s="79" t="s">
        <v>2985</v>
      </c>
    </row>
    <row r="1049" spans="51:75" x14ac:dyDescent="0.3">
      <c r="AY1049" s="107" t="e">
        <f>VLOOKUP(C1049,#REF!, 2,FALSE)</f>
        <v>#REF!</v>
      </c>
      <c r="BM1049" s="79" t="s">
        <v>4287</v>
      </c>
      <c r="BN1049" s="79" t="s">
        <v>2985</v>
      </c>
      <c r="BO1049" s="79" t="s">
        <v>2985</v>
      </c>
      <c r="BU1049" s="79" t="s">
        <v>4287</v>
      </c>
      <c r="BV1049" s="79" t="s">
        <v>2985</v>
      </c>
      <c r="BW1049" s="79" t="s">
        <v>2985</v>
      </c>
    </row>
    <row r="1050" spans="51:75" x14ac:dyDescent="0.3">
      <c r="AY1050" s="107" t="e">
        <f>VLOOKUP(C1050,#REF!, 2,FALSE)</f>
        <v>#REF!</v>
      </c>
      <c r="BM1050" s="79" t="s">
        <v>4288</v>
      </c>
      <c r="BN1050" s="79" t="s">
        <v>2985</v>
      </c>
      <c r="BO1050" s="79" t="s">
        <v>2985</v>
      </c>
      <c r="BU1050" s="79" t="s">
        <v>4288</v>
      </c>
      <c r="BV1050" s="79" t="s">
        <v>2985</v>
      </c>
      <c r="BW1050" s="79" t="s">
        <v>2985</v>
      </c>
    </row>
    <row r="1051" spans="51:75" x14ac:dyDescent="0.3">
      <c r="AY1051" s="107" t="e">
        <f>VLOOKUP(C1051,#REF!, 2,FALSE)</f>
        <v>#REF!</v>
      </c>
      <c r="BM1051" s="79" t="s">
        <v>4289</v>
      </c>
      <c r="BN1051" s="79" t="s">
        <v>2985</v>
      </c>
      <c r="BO1051" s="79" t="s">
        <v>2985</v>
      </c>
      <c r="BU1051" s="79" t="s">
        <v>4289</v>
      </c>
      <c r="BV1051" s="79" t="s">
        <v>2985</v>
      </c>
      <c r="BW1051" s="79" t="s">
        <v>2985</v>
      </c>
    </row>
    <row r="1052" spans="51:75" x14ac:dyDescent="0.3">
      <c r="AY1052" s="107" t="e">
        <f>VLOOKUP(C1052,#REF!, 2,FALSE)</f>
        <v>#REF!</v>
      </c>
      <c r="BM1052" s="79" t="s">
        <v>4290</v>
      </c>
      <c r="BN1052" s="79" t="s">
        <v>2985</v>
      </c>
      <c r="BO1052" s="79" t="s">
        <v>2985</v>
      </c>
      <c r="BU1052" s="79" t="s">
        <v>4290</v>
      </c>
      <c r="BV1052" s="79" t="s">
        <v>2985</v>
      </c>
      <c r="BW1052" s="79" t="s">
        <v>2985</v>
      </c>
    </row>
    <row r="1053" spans="51:75" x14ac:dyDescent="0.3">
      <c r="AY1053" s="107" t="e">
        <f>VLOOKUP(C1053,#REF!, 2,FALSE)</f>
        <v>#REF!</v>
      </c>
      <c r="BM1053" s="79" t="s">
        <v>4291</v>
      </c>
      <c r="BN1053" s="79" t="s">
        <v>2985</v>
      </c>
      <c r="BO1053" s="79" t="s">
        <v>2985</v>
      </c>
      <c r="BU1053" s="79" t="s">
        <v>4291</v>
      </c>
      <c r="BV1053" s="79" t="s">
        <v>2985</v>
      </c>
      <c r="BW1053" s="79" t="s">
        <v>2985</v>
      </c>
    </row>
    <row r="1054" spans="51:75" x14ac:dyDescent="0.3">
      <c r="AY1054" s="107" t="e">
        <f>VLOOKUP(C1054,#REF!, 2,FALSE)</f>
        <v>#REF!</v>
      </c>
      <c r="BM1054" s="79" t="s">
        <v>4292</v>
      </c>
      <c r="BN1054" s="79" t="s">
        <v>628</v>
      </c>
      <c r="BO1054" s="79" t="s">
        <v>2364</v>
      </c>
      <c r="BU1054" s="79" t="s">
        <v>4292</v>
      </c>
      <c r="BV1054" s="79" t="s">
        <v>628</v>
      </c>
      <c r="BW1054" s="79" t="s">
        <v>2364</v>
      </c>
    </row>
    <row r="1055" spans="51:75" x14ac:dyDescent="0.3">
      <c r="AY1055" s="107" t="e">
        <f>VLOOKUP(C1055,#REF!, 2,FALSE)</f>
        <v>#REF!</v>
      </c>
      <c r="BM1055" s="79" t="s">
        <v>4294</v>
      </c>
      <c r="BN1055" s="79" t="s">
        <v>799</v>
      </c>
      <c r="BO1055" s="79" t="s">
        <v>2748</v>
      </c>
      <c r="BU1055" s="79" t="s">
        <v>4294</v>
      </c>
      <c r="BV1055" s="79" t="s">
        <v>799</v>
      </c>
      <c r="BW1055" s="79" t="s">
        <v>2748</v>
      </c>
    </row>
    <row r="1056" spans="51:75" x14ac:dyDescent="0.3">
      <c r="AY1056" s="107" t="e">
        <f>VLOOKUP(C1056,#REF!, 2,FALSE)</f>
        <v>#REF!</v>
      </c>
      <c r="BM1056" s="79" t="s">
        <v>4296</v>
      </c>
      <c r="BN1056" s="79" t="s">
        <v>657</v>
      </c>
      <c r="BO1056" s="79" t="s">
        <v>3475</v>
      </c>
      <c r="BU1056" s="79" t="s">
        <v>4296</v>
      </c>
      <c r="BV1056" s="79" t="s">
        <v>657</v>
      </c>
      <c r="BW1056" s="79" t="s">
        <v>3475</v>
      </c>
    </row>
    <row r="1057" spans="51:75" x14ac:dyDescent="0.3">
      <c r="AY1057" s="107" t="e">
        <f>VLOOKUP(C1057,#REF!, 2,FALSE)</f>
        <v>#REF!</v>
      </c>
      <c r="BM1057" s="79" t="s">
        <v>4297</v>
      </c>
      <c r="BN1057" s="79" t="s">
        <v>851</v>
      </c>
      <c r="BO1057" s="79" t="s">
        <v>4298</v>
      </c>
      <c r="BU1057" s="79" t="s">
        <v>4297</v>
      </c>
      <c r="BV1057" s="79" t="s">
        <v>851</v>
      </c>
      <c r="BW1057" s="79" t="s">
        <v>4298</v>
      </c>
    </row>
    <row r="1058" spans="51:75" x14ac:dyDescent="0.3">
      <c r="AY1058" s="107" t="e">
        <f>VLOOKUP(C1058,#REF!, 2,FALSE)</f>
        <v>#REF!</v>
      </c>
      <c r="BM1058" s="79" t="s">
        <v>4300</v>
      </c>
      <c r="BN1058" s="79" t="s">
        <v>3009</v>
      </c>
      <c r="BO1058" s="79" t="s">
        <v>2223</v>
      </c>
      <c r="BU1058" s="79" t="s">
        <v>4300</v>
      </c>
      <c r="BV1058" s="79" t="s">
        <v>3009</v>
      </c>
      <c r="BW1058" s="79" t="s">
        <v>2223</v>
      </c>
    </row>
    <row r="1059" spans="51:75" x14ac:dyDescent="0.3">
      <c r="AY1059" s="107" t="e">
        <f>VLOOKUP(C1059,#REF!, 2,FALSE)</f>
        <v>#REF!</v>
      </c>
      <c r="BM1059" s="79" t="s">
        <v>4301</v>
      </c>
      <c r="BN1059" s="79" t="s">
        <v>3206</v>
      </c>
      <c r="BO1059" s="79" t="s">
        <v>2433</v>
      </c>
      <c r="BU1059" s="79" t="s">
        <v>4301</v>
      </c>
      <c r="BV1059" s="79" t="s">
        <v>3206</v>
      </c>
      <c r="BW1059" s="79" t="s">
        <v>2433</v>
      </c>
    </row>
    <row r="1060" spans="51:75" x14ac:dyDescent="0.3">
      <c r="AY1060" s="107" t="e">
        <f>VLOOKUP(C1060,#REF!, 2,FALSE)</f>
        <v>#REF!</v>
      </c>
      <c r="BM1060" s="79" t="s">
        <v>4302</v>
      </c>
      <c r="BN1060" s="79" t="s">
        <v>3256</v>
      </c>
      <c r="BO1060" s="79" t="s">
        <v>3742</v>
      </c>
      <c r="BU1060" s="79" t="s">
        <v>4302</v>
      </c>
      <c r="BV1060" s="79" t="s">
        <v>3256</v>
      </c>
      <c r="BW1060" s="79" t="s">
        <v>3742</v>
      </c>
    </row>
    <row r="1061" spans="51:75" x14ac:dyDescent="0.3">
      <c r="AY1061" s="107" t="e">
        <f>VLOOKUP(C1061,#REF!, 2,FALSE)</f>
        <v>#REF!</v>
      </c>
      <c r="BM1061" s="79" t="s">
        <v>4304</v>
      </c>
      <c r="BN1061" s="79" t="s">
        <v>717</v>
      </c>
      <c r="BO1061" s="79" t="s">
        <v>4305</v>
      </c>
      <c r="BU1061" s="79" t="s">
        <v>4304</v>
      </c>
      <c r="BV1061" s="79" t="s">
        <v>717</v>
      </c>
      <c r="BW1061" s="79" t="s">
        <v>4305</v>
      </c>
    </row>
    <row r="1062" spans="51:75" x14ac:dyDescent="0.3">
      <c r="AY1062" s="107" t="e">
        <f>VLOOKUP(C1062,#REF!, 2,FALSE)</f>
        <v>#REF!</v>
      </c>
      <c r="BM1062" s="79" t="s">
        <v>4306</v>
      </c>
      <c r="BN1062" s="79" t="s">
        <v>16992</v>
      </c>
      <c r="BO1062" s="79" t="s">
        <v>772</v>
      </c>
      <c r="BU1062" s="79" t="s">
        <v>4306</v>
      </c>
      <c r="BV1062" s="79" t="s">
        <v>16992</v>
      </c>
      <c r="BW1062" s="79" t="s">
        <v>772</v>
      </c>
    </row>
    <row r="1063" spans="51:75" x14ac:dyDescent="0.3">
      <c r="AY1063" s="107" t="e">
        <f>VLOOKUP(C1063,#REF!, 2,FALSE)</f>
        <v>#REF!</v>
      </c>
      <c r="BM1063" s="79" t="s">
        <v>4308</v>
      </c>
      <c r="BN1063" s="79" t="s">
        <v>665</v>
      </c>
      <c r="BO1063" s="79" t="s">
        <v>3065</v>
      </c>
      <c r="BU1063" s="79" t="s">
        <v>4308</v>
      </c>
      <c r="BV1063" s="79" t="s">
        <v>665</v>
      </c>
      <c r="BW1063" s="79" t="s">
        <v>3065</v>
      </c>
    </row>
    <row r="1064" spans="51:75" x14ac:dyDescent="0.3">
      <c r="AY1064" s="107" t="e">
        <f>VLOOKUP(C1064,#REF!, 2,FALSE)</f>
        <v>#REF!</v>
      </c>
      <c r="BM1064" s="79" t="s">
        <v>4309</v>
      </c>
      <c r="BN1064" s="79" t="s">
        <v>3009</v>
      </c>
      <c r="BO1064" s="79" t="s">
        <v>4310</v>
      </c>
      <c r="BU1064" s="79" t="s">
        <v>4309</v>
      </c>
      <c r="BV1064" s="79" t="s">
        <v>3009</v>
      </c>
      <c r="BW1064" s="79" t="s">
        <v>4310</v>
      </c>
    </row>
    <row r="1065" spans="51:75" x14ac:dyDescent="0.3">
      <c r="AY1065" s="107" t="e">
        <f>VLOOKUP(C1065,#REF!, 2,FALSE)</f>
        <v>#REF!</v>
      </c>
      <c r="BM1065" s="79" t="s">
        <v>4311</v>
      </c>
      <c r="BN1065" s="79" t="s">
        <v>16992</v>
      </c>
      <c r="BO1065" s="79" t="s">
        <v>4312</v>
      </c>
      <c r="BU1065" s="79" t="s">
        <v>4311</v>
      </c>
      <c r="BV1065" s="79" t="s">
        <v>16992</v>
      </c>
      <c r="BW1065" s="79" t="s">
        <v>4312</v>
      </c>
    </row>
    <row r="1066" spans="51:75" x14ac:dyDescent="0.3">
      <c r="AY1066" s="107" t="e">
        <f>VLOOKUP(C1066,#REF!, 2,FALSE)</f>
        <v>#REF!</v>
      </c>
      <c r="BM1066" s="79" t="s">
        <v>4313</v>
      </c>
      <c r="BN1066" s="79" t="s">
        <v>618</v>
      </c>
      <c r="BO1066" s="79" t="s">
        <v>4315</v>
      </c>
      <c r="BU1066" s="79" t="s">
        <v>4313</v>
      </c>
      <c r="BV1066" s="79" t="s">
        <v>618</v>
      </c>
      <c r="BW1066" s="79" t="s">
        <v>4315</v>
      </c>
    </row>
    <row r="1067" spans="51:75" x14ac:dyDescent="0.3">
      <c r="AY1067" s="107" t="e">
        <f>VLOOKUP(C1067,#REF!, 2,FALSE)</f>
        <v>#REF!</v>
      </c>
      <c r="BM1067" s="79" t="s">
        <v>4316</v>
      </c>
      <c r="BN1067" s="79" t="s">
        <v>1344</v>
      </c>
      <c r="BO1067" s="79" t="s">
        <v>4317</v>
      </c>
      <c r="BU1067" s="79" t="s">
        <v>4316</v>
      </c>
      <c r="BV1067" s="79" t="s">
        <v>1344</v>
      </c>
      <c r="BW1067" s="79" t="s">
        <v>4317</v>
      </c>
    </row>
    <row r="1068" spans="51:75" x14ac:dyDescent="0.3">
      <c r="AY1068" s="107" t="e">
        <f>VLOOKUP(C1068,#REF!, 2,FALSE)</f>
        <v>#REF!</v>
      </c>
      <c r="BM1068" s="79" t="s">
        <v>4318</v>
      </c>
      <c r="BN1068" s="79" t="s">
        <v>1344</v>
      </c>
      <c r="BO1068" s="79" t="s">
        <v>4319</v>
      </c>
      <c r="BU1068" s="79" t="s">
        <v>4318</v>
      </c>
      <c r="BV1068" s="79" t="s">
        <v>1344</v>
      </c>
      <c r="BW1068" s="79" t="s">
        <v>4319</v>
      </c>
    </row>
    <row r="1069" spans="51:75" x14ac:dyDescent="0.3">
      <c r="AY1069" s="107" t="e">
        <f>VLOOKUP(C1069,#REF!, 2,FALSE)</f>
        <v>#REF!</v>
      </c>
      <c r="BM1069" s="79" t="s">
        <v>4320</v>
      </c>
      <c r="BN1069" s="79" t="s">
        <v>618</v>
      </c>
      <c r="BO1069" s="79" t="s">
        <v>4321</v>
      </c>
      <c r="BU1069" s="79" t="s">
        <v>4320</v>
      </c>
      <c r="BV1069" s="79" t="s">
        <v>618</v>
      </c>
      <c r="BW1069" s="79" t="s">
        <v>4321</v>
      </c>
    </row>
    <row r="1070" spans="51:75" x14ac:dyDescent="0.3">
      <c r="AY1070" s="107" t="e">
        <f>VLOOKUP(C1070,#REF!, 2,FALSE)</f>
        <v>#REF!</v>
      </c>
      <c r="BM1070" s="79" t="s">
        <v>4322</v>
      </c>
      <c r="BN1070" s="79" t="s">
        <v>851</v>
      </c>
      <c r="BO1070" s="79" t="s">
        <v>4319</v>
      </c>
      <c r="BU1070" s="79" t="s">
        <v>4322</v>
      </c>
      <c r="BV1070" s="79" t="s">
        <v>851</v>
      </c>
      <c r="BW1070" s="79" t="s">
        <v>4319</v>
      </c>
    </row>
    <row r="1071" spans="51:75" x14ac:dyDescent="0.3">
      <c r="AY1071" s="107" t="e">
        <f>VLOOKUP(C1071,#REF!, 2,FALSE)</f>
        <v>#REF!</v>
      </c>
      <c r="BM1071" s="79" t="s">
        <v>4323</v>
      </c>
      <c r="BN1071" s="79" t="s">
        <v>615</v>
      </c>
      <c r="BO1071" s="79" t="s">
        <v>3783</v>
      </c>
      <c r="BU1071" s="79" t="s">
        <v>4323</v>
      </c>
      <c r="BV1071" s="79" t="s">
        <v>615</v>
      </c>
      <c r="BW1071" s="79" t="s">
        <v>3783</v>
      </c>
    </row>
    <row r="1072" spans="51:75" x14ac:dyDescent="0.3">
      <c r="AY1072" s="107" t="e">
        <f>VLOOKUP(C1072,#REF!, 2,FALSE)</f>
        <v>#REF!</v>
      </c>
      <c r="BM1072" s="79" t="s">
        <v>4324</v>
      </c>
      <c r="BN1072" s="79" t="s">
        <v>668</v>
      </c>
      <c r="BO1072" s="79" t="s">
        <v>3013</v>
      </c>
      <c r="BU1072" s="79" t="s">
        <v>4324</v>
      </c>
      <c r="BV1072" s="79" t="s">
        <v>668</v>
      </c>
      <c r="BW1072" s="79" t="s">
        <v>3013</v>
      </c>
    </row>
    <row r="1073" spans="51:75" x14ac:dyDescent="0.3">
      <c r="AY1073" s="107" t="e">
        <f>VLOOKUP(C1073,#REF!, 2,FALSE)</f>
        <v>#REF!</v>
      </c>
      <c r="BM1073" s="79" t="s">
        <v>4325</v>
      </c>
      <c r="BN1073" s="79" t="s">
        <v>16992</v>
      </c>
      <c r="BO1073" s="79" t="s">
        <v>4326</v>
      </c>
      <c r="BU1073" s="79" t="s">
        <v>4325</v>
      </c>
      <c r="BV1073" s="79" t="s">
        <v>16992</v>
      </c>
      <c r="BW1073" s="79" t="s">
        <v>4326</v>
      </c>
    </row>
    <row r="1074" spans="51:75" x14ac:dyDescent="0.3">
      <c r="AY1074" s="107" t="e">
        <f>VLOOKUP(C1074,#REF!, 2,FALSE)</f>
        <v>#REF!</v>
      </c>
      <c r="BM1074" s="79" t="s">
        <v>837</v>
      </c>
      <c r="BN1074" s="79" t="s">
        <v>3101</v>
      </c>
      <c r="BO1074" s="79" t="s">
        <v>2549</v>
      </c>
      <c r="BU1074" s="79" t="s">
        <v>837</v>
      </c>
      <c r="BV1074" s="79" t="s">
        <v>3101</v>
      </c>
      <c r="BW1074" s="79" t="s">
        <v>2549</v>
      </c>
    </row>
    <row r="1075" spans="51:75" x14ac:dyDescent="0.3">
      <c r="AY1075" s="107" t="e">
        <f>VLOOKUP(C1075,#REF!, 2,FALSE)</f>
        <v>#REF!</v>
      </c>
      <c r="BM1075" s="79" t="s">
        <v>4327</v>
      </c>
      <c r="BN1075" s="79" t="s">
        <v>16992</v>
      </c>
      <c r="BO1075" s="79" t="s">
        <v>4328</v>
      </c>
      <c r="BU1075" s="79" t="s">
        <v>4327</v>
      </c>
      <c r="BV1075" s="79" t="s">
        <v>16992</v>
      </c>
      <c r="BW1075" s="79" t="s">
        <v>4328</v>
      </c>
    </row>
    <row r="1076" spans="51:75" x14ac:dyDescent="0.3">
      <c r="AY1076" s="107" t="e">
        <f>VLOOKUP(C1076,#REF!, 2,FALSE)</f>
        <v>#REF!</v>
      </c>
      <c r="BM1076" s="79" t="s">
        <v>838</v>
      </c>
      <c r="BN1076" s="79" t="s">
        <v>630</v>
      </c>
      <c r="BO1076" s="79" t="s">
        <v>860</v>
      </c>
      <c r="BU1076" s="79" t="s">
        <v>838</v>
      </c>
      <c r="BV1076" s="79" t="s">
        <v>630</v>
      </c>
      <c r="BW1076" s="79" t="s">
        <v>860</v>
      </c>
    </row>
    <row r="1077" spans="51:75" x14ac:dyDescent="0.3">
      <c r="AY1077" s="107" t="e">
        <f>VLOOKUP(C1077,#REF!, 2,FALSE)</f>
        <v>#REF!</v>
      </c>
      <c r="BM1077" s="79" t="s">
        <v>839</v>
      </c>
      <c r="BN1077" s="79" t="s">
        <v>16992</v>
      </c>
      <c r="BO1077" s="79" t="s">
        <v>4330</v>
      </c>
      <c r="BU1077" s="79" t="s">
        <v>839</v>
      </c>
      <c r="BV1077" s="79" t="s">
        <v>16992</v>
      </c>
      <c r="BW1077" s="79" t="s">
        <v>4330</v>
      </c>
    </row>
    <row r="1078" spans="51:75" x14ac:dyDescent="0.3">
      <c r="AY1078" s="107" t="e">
        <f>VLOOKUP(C1078,#REF!, 2,FALSE)</f>
        <v>#REF!</v>
      </c>
      <c r="BM1078" s="79" t="s">
        <v>4331</v>
      </c>
      <c r="BN1078" s="79" t="s">
        <v>16992</v>
      </c>
      <c r="BO1078" s="79" t="s">
        <v>716</v>
      </c>
      <c r="BU1078" s="79" t="s">
        <v>4331</v>
      </c>
      <c r="BV1078" s="79" t="s">
        <v>16992</v>
      </c>
      <c r="BW1078" s="79" t="s">
        <v>716</v>
      </c>
    </row>
    <row r="1079" spans="51:75" x14ac:dyDescent="0.3">
      <c r="AY1079" s="107" t="e">
        <f>VLOOKUP(C1079,#REF!, 2,FALSE)</f>
        <v>#REF!</v>
      </c>
      <c r="BM1079" s="79" t="s">
        <v>4332</v>
      </c>
      <c r="BN1079" s="79" t="s">
        <v>16992</v>
      </c>
      <c r="BO1079" s="79" t="s">
        <v>4334</v>
      </c>
      <c r="BU1079" s="79" t="s">
        <v>4332</v>
      </c>
      <c r="BV1079" s="79" t="s">
        <v>16992</v>
      </c>
      <c r="BW1079" s="79" t="s">
        <v>4334</v>
      </c>
    </row>
    <row r="1080" spans="51:75" x14ac:dyDescent="0.3">
      <c r="AY1080" s="107" t="e">
        <f>VLOOKUP(C1080,#REF!, 2,FALSE)</f>
        <v>#REF!</v>
      </c>
      <c r="BM1080" s="79" t="s">
        <v>4335</v>
      </c>
      <c r="BN1080" s="79" t="s">
        <v>16992</v>
      </c>
      <c r="BO1080" s="79" t="s">
        <v>2598</v>
      </c>
      <c r="BU1080" s="79" t="s">
        <v>4335</v>
      </c>
      <c r="BV1080" s="79" t="s">
        <v>16992</v>
      </c>
      <c r="BW1080" s="79" t="s">
        <v>2598</v>
      </c>
    </row>
    <row r="1081" spans="51:75" x14ac:dyDescent="0.3">
      <c r="AY1081" s="107" t="e">
        <f>VLOOKUP(C1081,#REF!, 2,FALSE)</f>
        <v>#REF!</v>
      </c>
      <c r="BM1081" s="79" t="s">
        <v>4337</v>
      </c>
      <c r="BN1081" s="79" t="s">
        <v>641</v>
      </c>
      <c r="BO1081" s="79" t="s">
        <v>4338</v>
      </c>
      <c r="BU1081" s="79" t="s">
        <v>4337</v>
      </c>
      <c r="BV1081" s="79" t="s">
        <v>641</v>
      </c>
      <c r="BW1081" s="79" t="s">
        <v>4338</v>
      </c>
    </row>
    <row r="1082" spans="51:75" x14ac:dyDescent="0.3">
      <c r="AY1082" s="107" t="e">
        <f>VLOOKUP(C1082,#REF!, 2,FALSE)</f>
        <v>#REF!</v>
      </c>
      <c r="BM1082" s="79" t="s">
        <v>4339</v>
      </c>
      <c r="BN1082" s="79" t="s">
        <v>16992</v>
      </c>
      <c r="BO1082" s="79" t="s">
        <v>4340</v>
      </c>
      <c r="BU1082" s="79" t="s">
        <v>4339</v>
      </c>
      <c r="BV1082" s="79" t="s">
        <v>16992</v>
      </c>
      <c r="BW1082" s="79" t="s">
        <v>4340</v>
      </c>
    </row>
    <row r="1083" spans="51:75" x14ac:dyDescent="0.3">
      <c r="AY1083" s="107" t="e">
        <f>VLOOKUP(C1083,#REF!, 2,FALSE)</f>
        <v>#REF!</v>
      </c>
      <c r="BM1083" s="79" t="s">
        <v>70</v>
      </c>
      <c r="BN1083" s="79" t="s">
        <v>614</v>
      </c>
      <c r="BO1083" s="79" t="s">
        <v>4340</v>
      </c>
      <c r="BU1083" s="79" t="s">
        <v>70</v>
      </c>
      <c r="BV1083" s="79" t="s">
        <v>614</v>
      </c>
      <c r="BW1083" s="79" t="s">
        <v>4340</v>
      </c>
    </row>
    <row r="1084" spans="51:75" x14ac:dyDescent="0.3">
      <c r="AY1084" s="107" t="e">
        <f>VLOOKUP(C1084,#REF!, 2,FALSE)</f>
        <v>#REF!</v>
      </c>
      <c r="BM1084" s="79" t="s">
        <v>4342</v>
      </c>
      <c r="BN1084" s="79" t="s">
        <v>996</v>
      </c>
      <c r="BO1084" s="79" t="s">
        <v>4343</v>
      </c>
      <c r="BU1084" s="79" t="s">
        <v>4342</v>
      </c>
      <c r="BV1084" s="79" t="s">
        <v>996</v>
      </c>
      <c r="BW1084" s="79" t="s">
        <v>4343</v>
      </c>
    </row>
    <row r="1085" spans="51:75" x14ac:dyDescent="0.3">
      <c r="AY1085" s="107" t="e">
        <f>VLOOKUP(C1085,#REF!, 2,FALSE)</f>
        <v>#REF!</v>
      </c>
      <c r="BM1085" s="79" t="s">
        <v>4344</v>
      </c>
      <c r="BN1085" s="79" t="s">
        <v>16992</v>
      </c>
      <c r="BO1085" s="79" t="s">
        <v>2305</v>
      </c>
      <c r="BU1085" s="79" t="s">
        <v>4344</v>
      </c>
      <c r="BV1085" s="79" t="s">
        <v>16992</v>
      </c>
      <c r="BW1085" s="79" t="s">
        <v>2305</v>
      </c>
    </row>
    <row r="1086" spans="51:75" x14ac:dyDescent="0.3">
      <c r="AY1086" s="107" t="e">
        <f>VLOOKUP(C1086,#REF!, 2,FALSE)</f>
        <v>#REF!</v>
      </c>
      <c r="BM1086" s="79" t="s">
        <v>4346</v>
      </c>
      <c r="BN1086" s="79" t="s">
        <v>16992</v>
      </c>
      <c r="BO1086" s="79" t="s">
        <v>4347</v>
      </c>
      <c r="BU1086" s="79" t="s">
        <v>4346</v>
      </c>
      <c r="BV1086" s="79" t="s">
        <v>16992</v>
      </c>
      <c r="BW1086" s="79" t="s">
        <v>4347</v>
      </c>
    </row>
    <row r="1087" spans="51:75" x14ac:dyDescent="0.3">
      <c r="AY1087" s="107" t="e">
        <f>VLOOKUP(C1087,#REF!, 2,FALSE)</f>
        <v>#REF!</v>
      </c>
      <c r="BM1087" s="79" t="s">
        <v>4349</v>
      </c>
      <c r="BN1087" s="79" t="s">
        <v>2985</v>
      </c>
      <c r="BO1087" s="79" t="s">
        <v>4350</v>
      </c>
      <c r="BU1087" s="79" t="s">
        <v>4349</v>
      </c>
      <c r="BV1087" s="79" t="s">
        <v>2985</v>
      </c>
      <c r="BW1087" s="79" t="s">
        <v>4350</v>
      </c>
    </row>
    <row r="1088" spans="51:75" x14ac:dyDescent="0.3">
      <c r="AY1088" s="107" t="e">
        <f>VLOOKUP(C1088,#REF!, 2,FALSE)</f>
        <v>#REF!</v>
      </c>
      <c r="BM1088" s="79" t="s">
        <v>840</v>
      </c>
      <c r="BN1088" s="79" t="s">
        <v>864</v>
      </c>
      <c r="BO1088" s="79" t="s">
        <v>863</v>
      </c>
      <c r="BU1088" s="79" t="s">
        <v>840</v>
      </c>
      <c r="BV1088" s="79" t="s">
        <v>864</v>
      </c>
      <c r="BW1088" s="79" t="s">
        <v>863</v>
      </c>
    </row>
    <row r="1089" spans="51:75" x14ac:dyDescent="0.3">
      <c r="AY1089" s="107" t="e">
        <f>VLOOKUP(C1089,#REF!, 2,FALSE)</f>
        <v>#REF!</v>
      </c>
      <c r="BM1089" s="79" t="s">
        <v>4352</v>
      </c>
      <c r="BN1089" s="79" t="s">
        <v>16992</v>
      </c>
      <c r="BO1089" s="79" t="s">
        <v>4353</v>
      </c>
      <c r="BU1089" s="79" t="s">
        <v>4352</v>
      </c>
      <c r="BV1089" s="79" t="s">
        <v>16992</v>
      </c>
      <c r="BW1089" s="79" t="s">
        <v>4353</v>
      </c>
    </row>
    <row r="1090" spans="51:75" x14ac:dyDescent="0.3">
      <c r="AY1090" s="107" t="e">
        <f>VLOOKUP(C1090,#REF!, 2,FALSE)</f>
        <v>#REF!</v>
      </c>
      <c r="BM1090" s="79" t="s">
        <v>4355</v>
      </c>
      <c r="BN1090" s="79" t="s">
        <v>777</v>
      </c>
      <c r="BO1090" s="79" t="s">
        <v>4356</v>
      </c>
      <c r="BU1090" s="79" t="s">
        <v>4355</v>
      </c>
      <c r="BV1090" s="79" t="s">
        <v>777</v>
      </c>
      <c r="BW1090" s="79" t="s">
        <v>4356</v>
      </c>
    </row>
    <row r="1091" spans="51:75" x14ac:dyDescent="0.3">
      <c r="AY1091" s="107" t="e">
        <f>VLOOKUP(C1091,#REF!, 2,FALSE)</f>
        <v>#REF!</v>
      </c>
      <c r="BM1091" s="79" t="s">
        <v>4359</v>
      </c>
      <c r="BN1091" s="79" t="s">
        <v>16992</v>
      </c>
      <c r="BO1091" s="79" t="s">
        <v>4360</v>
      </c>
      <c r="BU1091" s="79" t="s">
        <v>4359</v>
      </c>
      <c r="BV1091" s="79" t="s">
        <v>16992</v>
      </c>
      <c r="BW1091" s="79" t="s">
        <v>4360</v>
      </c>
    </row>
    <row r="1092" spans="51:75" x14ac:dyDescent="0.3">
      <c r="AY1092" s="107" t="e">
        <f>VLOOKUP(C1092,#REF!, 2,FALSE)</f>
        <v>#REF!</v>
      </c>
      <c r="BM1092" s="79" t="s">
        <v>4361</v>
      </c>
      <c r="BN1092" s="79" t="s">
        <v>3256</v>
      </c>
      <c r="BO1092" s="79" t="s">
        <v>4362</v>
      </c>
      <c r="BU1092" s="79" t="s">
        <v>4361</v>
      </c>
      <c r="BV1092" s="79" t="s">
        <v>3256</v>
      </c>
      <c r="BW1092" s="79" t="s">
        <v>4362</v>
      </c>
    </row>
    <row r="1093" spans="51:75" x14ac:dyDescent="0.3">
      <c r="AY1093" s="107" t="e">
        <f>VLOOKUP(C1093,#REF!, 2,FALSE)</f>
        <v>#REF!</v>
      </c>
      <c r="BM1093" s="79" t="s">
        <v>4363</v>
      </c>
      <c r="BN1093" s="79" t="s">
        <v>3101</v>
      </c>
      <c r="BO1093" s="79" t="s">
        <v>2985</v>
      </c>
      <c r="BU1093" s="79" t="s">
        <v>4363</v>
      </c>
      <c r="BV1093" s="79" t="s">
        <v>3101</v>
      </c>
      <c r="BW1093" s="79" t="s">
        <v>2985</v>
      </c>
    </row>
    <row r="1094" spans="51:75" x14ac:dyDescent="0.3">
      <c r="AY1094" s="107" t="e">
        <f>VLOOKUP(C1094,#REF!, 2,FALSE)</f>
        <v>#REF!</v>
      </c>
      <c r="BM1094" s="79" t="s">
        <v>4364</v>
      </c>
      <c r="BN1094" s="79" t="s">
        <v>628</v>
      </c>
      <c r="BO1094" s="79" t="s">
        <v>2194</v>
      </c>
      <c r="BU1094" s="79" t="s">
        <v>4364</v>
      </c>
      <c r="BV1094" s="79" t="s">
        <v>628</v>
      </c>
      <c r="BW1094" s="79" t="s">
        <v>2194</v>
      </c>
    </row>
    <row r="1095" spans="51:75" x14ac:dyDescent="0.3">
      <c r="AY1095" s="107" t="e">
        <f>VLOOKUP(C1095,#REF!, 2,FALSE)</f>
        <v>#REF!</v>
      </c>
      <c r="BM1095" s="79" t="s">
        <v>4365</v>
      </c>
      <c r="BN1095" s="79" t="s">
        <v>799</v>
      </c>
      <c r="BO1095" s="79" t="s">
        <v>3373</v>
      </c>
      <c r="BU1095" s="79" t="s">
        <v>4365</v>
      </c>
      <c r="BV1095" s="79" t="s">
        <v>799</v>
      </c>
      <c r="BW1095" s="79" t="s">
        <v>3373</v>
      </c>
    </row>
    <row r="1096" spans="51:75" x14ac:dyDescent="0.3">
      <c r="AY1096" s="107" t="e">
        <f>VLOOKUP(C1096,#REF!, 2,FALSE)</f>
        <v>#REF!</v>
      </c>
      <c r="BM1096" s="79" t="s">
        <v>4368</v>
      </c>
      <c r="BN1096" s="79" t="s">
        <v>657</v>
      </c>
      <c r="BO1096" s="79" t="s">
        <v>2194</v>
      </c>
      <c r="BU1096" s="79" t="s">
        <v>4368</v>
      </c>
      <c r="BV1096" s="79" t="s">
        <v>657</v>
      </c>
      <c r="BW1096" s="79" t="s">
        <v>2194</v>
      </c>
    </row>
    <row r="1097" spans="51:75" x14ac:dyDescent="0.3">
      <c r="AY1097" s="107" t="e">
        <f>VLOOKUP(C1097,#REF!, 2,FALSE)</f>
        <v>#REF!</v>
      </c>
      <c r="BM1097" s="79" t="s">
        <v>841</v>
      </c>
      <c r="BN1097" s="79" t="s">
        <v>702</v>
      </c>
      <c r="BO1097" s="79" t="s">
        <v>3024</v>
      </c>
      <c r="BU1097" s="79" t="s">
        <v>841</v>
      </c>
      <c r="BV1097" s="79" t="s">
        <v>702</v>
      </c>
      <c r="BW1097" s="79" t="s">
        <v>3024</v>
      </c>
    </row>
    <row r="1098" spans="51:75" x14ac:dyDescent="0.3">
      <c r="AY1098" s="107" t="e">
        <f>VLOOKUP(C1098,#REF!, 2,FALSE)</f>
        <v>#REF!</v>
      </c>
      <c r="BM1098" s="79" t="s">
        <v>4371</v>
      </c>
      <c r="BN1098" s="79" t="s">
        <v>664</v>
      </c>
      <c r="BO1098" s="79" t="s">
        <v>2194</v>
      </c>
      <c r="BU1098" s="79" t="s">
        <v>4371</v>
      </c>
      <c r="BV1098" s="79" t="s">
        <v>664</v>
      </c>
      <c r="BW1098" s="79" t="s">
        <v>2194</v>
      </c>
    </row>
    <row r="1099" spans="51:75" x14ac:dyDescent="0.3">
      <c r="AY1099" s="107" t="e">
        <f>VLOOKUP(C1099,#REF!, 2,FALSE)</f>
        <v>#REF!</v>
      </c>
      <c r="BM1099" s="79" t="s">
        <v>108</v>
      </c>
      <c r="BN1099" s="79" t="s">
        <v>627</v>
      </c>
      <c r="BO1099" s="79" t="s">
        <v>3024</v>
      </c>
      <c r="BU1099" s="79" t="s">
        <v>108</v>
      </c>
      <c r="BV1099" s="79" t="s">
        <v>627</v>
      </c>
      <c r="BW1099" s="79" t="s">
        <v>3024</v>
      </c>
    </row>
    <row r="1100" spans="51:75" x14ac:dyDescent="0.3">
      <c r="AY1100" s="107" t="e">
        <f>VLOOKUP(C1100,#REF!, 2,FALSE)</f>
        <v>#REF!</v>
      </c>
      <c r="BM1100" s="79" t="s">
        <v>4372</v>
      </c>
      <c r="BN1100" s="79" t="s">
        <v>3206</v>
      </c>
      <c r="BO1100" s="79" t="s">
        <v>4373</v>
      </c>
      <c r="BU1100" s="79" t="s">
        <v>4372</v>
      </c>
      <c r="BV1100" s="79" t="s">
        <v>3206</v>
      </c>
      <c r="BW1100" s="79" t="s">
        <v>4373</v>
      </c>
    </row>
    <row r="1101" spans="51:75" x14ac:dyDescent="0.3">
      <c r="AY1101" s="107" t="e">
        <f>VLOOKUP(C1101,#REF!, 2,FALSE)</f>
        <v>#REF!</v>
      </c>
      <c r="BM1101" s="79" t="s">
        <v>4375</v>
      </c>
      <c r="BN1101" s="79" t="s">
        <v>3206</v>
      </c>
      <c r="BO1101" s="79" t="s">
        <v>1064</v>
      </c>
      <c r="BU1101" s="79" t="s">
        <v>4375</v>
      </c>
      <c r="BV1101" s="79" t="s">
        <v>3206</v>
      </c>
      <c r="BW1101" s="79" t="s">
        <v>1064</v>
      </c>
    </row>
    <row r="1102" spans="51:75" x14ac:dyDescent="0.3">
      <c r="AY1102" s="107" t="e">
        <f>VLOOKUP(C1102,#REF!, 2,FALSE)</f>
        <v>#REF!</v>
      </c>
      <c r="BM1102" s="79" t="s">
        <v>4377</v>
      </c>
      <c r="BN1102" s="79" t="s">
        <v>1344</v>
      </c>
      <c r="BO1102" s="79" t="s">
        <v>4378</v>
      </c>
      <c r="BU1102" s="79" t="s">
        <v>4377</v>
      </c>
      <c r="BV1102" s="79" t="s">
        <v>1344</v>
      </c>
      <c r="BW1102" s="79" t="s">
        <v>4378</v>
      </c>
    </row>
    <row r="1103" spans="51:75" x14ac:dyDescent="0.3">
      <c r="AY1103" s="107" t="e">
        <f>VLOOKUP(C1103,#REF!, 2,FALSE)</f>
        <v>#REF!</v>
      </c>
      <c r="BM1103" s="79" t="s">
        <v>4379</v>
      </c>
      <c r="BN1103" s="79" t="s">
        <v>3206</v>
      </c>
      <c r="BO1103" s="79" t="s">
        <v>4380</v>
      </c>
      <c r="BU1103" s="79" t="s">
        <v>4379</v>
      </c>
      <c r="BV1103" s="79" t="s">
        <v>3206</v>
      </c>
      <c r="BW1103" s="79" t="s">
        <v>4380</v>
      </c>
    </row>
    <row r="1104" spans="51:75" x14ac:dyDescent="0.3">
      <c r="AY1104" s="107" t="e">
        <f>VLOOKUP(C1104,#REF!, 2,FALSE)</f>
        <v>#REF!</v>
      </c>
      <c r="BM1104" s="79" t="s">
        <v>4381</v>
      </c>
      <c r="BN1104" s="79" t="s">
        <v>16997</v>
      </c>
      <c r="BO1104" s="79" t="s">
        <v>772</v>
      </c>
      <c r="BU1104" s="79" t="s">
        <v>4381</v>
      </c>
      <c r="BV1104" s="79" t="s">
        <v>16997</v>
      </c>
      <c r="BW1104" s="79" t="s">
        <v>772</v>
      </c>
    </row>
    <row r="1105" spans="51:75" x14ac:dyDescent="0.3">
      <c r="AY1105" s="107" t="e">
        <f>VLOOKUP(C1105,#REF!, 2,FALSE)</f>
        <v>#REF!</v>
      </c>
      <c r="BM1105" s="79" t="s">
        <v>4382</v>
      </c>
      <c r="BN1105" s="79" t="s">
        <v>2985</v>
      </c>
      <c r="BO1105" s="79" t="s">
        <v>2985</v>
      </c>
      <c r="BU1105" s="79" t="s">
        <v>4382</v>
      </c>
      <c r="BV1105" s="79" t="s">
        <v>2985</v>
      </c>
      <c r="BW1105" s="79" t="s">
        <v>2985</v>
      </c>
    </row>
    <row r="1106" spans="51:75" x14ac:dyDescent="0.3">
      <c r="AY1106" s="107" t="e">
        <f>VLOOKUP(C1106,#REF!, 2,FALSE)</f>
        <v>#REF!</v>
      </c>
      <c r="BM1106" s="79" t="s">
        <v>4383</v>
      </c>
      <c r="BN1106" s="79" t="s">
        <v>2985</v>
      </c>
      <c r="BO1106" s="79" t="s">
        <v>2985</v>
      </c>
      <c r="BU1106" s="79" t="s">
        <v>4383</v>
      </c>
      <c r="BV1106" s="79" t="s">
        <v>2985</v>
      </c>
      <c r="BW1106" s="79" t="s">
        <v>2985</v>
      </c>
    </row>
    <row r="1107" spans="51:75" x14ac:dyDescent="0.3">
      <c r="AY1107" s="107" t="e">
        <f>VLOOKUP(C1107,#REF!, 2,FALSE)</f>
        <v>#REF!</v>
      </c>
      <c r="BM1107" s="79" t="s">
        <v>4384</v>
      </c>
      <c r="BN1107" s="79" t="s">
        <v>1141</v>
      </c>
      <c r="BO1107" s="79" t="s">
        <v>772</v>
      </c>
      <c r="BU1107" s="79" t="s">
        <v>4384</v>
      </c>
      <c r="BV1107" s="79" t="s">
        <v>1141</v>
      </c>
      <c r="BW1107" s="79" t="s">
        <v>772</v>
      </c>
    </row>
    <row r="1108" spans="51:75" x14ac:dyDescent="0.3">
      <c r="AY1108" s="107" t="e">
        <f>VLOOKUP(C1108,#REF!, 2,FALSE)</f>
        <v>#REF!</v>
      </c>
      <c r="BM1108" s="79" t="s">
        <v>4385</v>
      </c>
      <c r="BN1108" s="79" t="s">
        <v>641</v>
      </c>
      <c r="BO1108" s="79" t="s">
        <v>4386</v>
      </c>
      <c r="BU1108" s="79" t="s">
        <v>4385</v>
      </c>
      <c r="BV1108" s="79" t="s">
        <v>641</v>
      </c>
      <c r="BW1108" s="79" t="s">
        <v>4386</v>
      </c>
    </row>
    <row r="1109" spans="51:75" x14ac:dyDescent="0.3">
      <c r="AY1109" s="107" t="e">
        <f>VLOOKUP(C1109,#REF!, 2,FALSE)</f>
        <v>#REF!</v>
      </c>
      <c r="BM1109" s="79" t="s">
        <v>4389</v>
      </c>
      <c r="BN1109" s="79" t="s">
        <v>3256</v>
      </c>
      <c r="BO1109" s="79" t="s">
        <v>772</v>
      </c>
      <c r="BU1109" s="79" t="s">
        <v>4389</v>
      </c>
      <c r="BV1109" s="79" t="s">
        <v>3256</v>
      </c>
      <c r="BW1109" s="79" t="s">
        <v>772</v>
      </c>
    </row>
    <row r="1110" spans="51:75" x14ac:dyDescent="0.3">
      <c r="AY1110" s="107" t="e">
        <f>VLOOKUP(C1110,#REF!, 2,FALSE)</f>
        <v>#REF!</v>
      </c>
      <c r="BM1110" s="79" t="s">
        <v>4390</v>
      </c>
      <c r="BN1110" s="79" t="s">
        <v>3006</v>
      </c>
      <c r="BO1110" s="79" t="s">
        <v>2364</v>
      </c>
      <c r="BU1110" s="79" t="s">
        <v>4390</v>
      </c>
      <c r="BV1110" s="79" t="s">
        <v>3006</v>
      </c>
      <c r="BW1110" s="79" t="s">
        <v>2364</v>
      </c>
    </row>
    <row r="1111" spans="51:75" x14ac:dyDescent="0.3">
      <c r="AY1111" s="107" t="e">
        <f>VLOOKUP(C1111,#REF!, 2,FALSE)</f>
        <v>#REF!</v>
      </c>
      <c r="BM1111" s="79" t="s">
        <v>4391</v>
      </c>
      <c r="BN1111" s="79" t="s">
        <v>3256</v>
      </c>
      <c r="BO1111" s="79" t="s">
        <v>694</v>
      </c>
      <c r="BU1111" s="79" t="s">
        <v>4391</v>
      </c>
      <c r="BV1111" s="79" t="s">
        <v>3256</v>
      </c>
      <c r="BW1111" s="79" t="s">
        <v>694</v>
      </c>
    </row>
    <row r="1112" spans="51:75" x14ac:dyDescent="0.3">
      <c r="AY1112" s="107" t="e">
        <f>VLOOKUP(C1112,#REF!, 2,FALSE)</f>
        <v>#REF!</v>
      </c>
      <c r="BM1112" s="79" t="s">
        <v>4392</v>
      </c>
      <c r="BN1112" s="79" t="s">
        <v>3256</v>
      </c>
      <c r="BO1112" s="79" t="s">
        <v>1803</v>
      </c>
      <c r="BU1112" s="79" t="s">
        <v>4392</v>
      </c>
      <c r="BV1112" s="79" t="s">
        <v>3256</v>
      </c>
      <c r="BW1112" s="79" t="s">
        <v>1803</v>
      </c>
    </row>
    <row r="1113" spans="51:75" x14ac:dyDescent="0.3">
      <c r="AY1113" s="107" t="e">
        <f>VLOOKUP(C1113,#REF!, 2,FALSE)</f>
        <v>#REF!</v>
      </c>
      <c r="BM1113" s="79" t="s">
        <v>4393</v>
      </c>
      <c r="BN1113" s="79" t="s">
        <v>3006</v>
      </c>
      <c r="BO1113" s="79" t="s">
        <v>719</v>
      </c>
      <c r="BU1113" s="79" t="s">
        <v>4393</v>
      </c>
      <c r="BV1113" s="79" t="s">
        <v>3006</v>
      </c>
      <c r="BW1113" s="79" t="s">
        <v>719</v>
      </c>
    </row>
    <row r="1114" spans="51:75" x14ac:dyDescent="0.3">
      <c r="AY1114" s="107" t="e">
        <f>VLOOKUP(C1114,#REF!, 2,FALSE)</f>
        <v>#REF!</v>
      </c>
      <c r="BM1114" s="79" t="s">
        <v>4394</v>
      </c>
      <c r="BN1114" s="79" t="s">
        <v>2985</v>
      </c>
      <c r="BO1114" s="79" t="s">
        <v>772</v>
      </c>
      <c r="BU1114" s="79" t="s">
        <v>4394</v>
      </c>
      <c r="BV1114" s="79" t="s">
        <v>2985</v>
      </c>
      <c r="BW1114" s="79" t="s">
        <v>772</v>
      </c>
    </row>
    <row r="1115" spans="51:75" x14ac:dyDescent="0.3">
      <c r="AY1115" s="107" t="e">
        <f>VLOOKUP(C1115,#REF!, 2,FALSE)</f>
        <v>#REF!</v>
      </c>
      <c r="BM1115" s="79" t="s">
        <v>4395</v>
      </c>
      <c r="BN1115" s="79" t="s">
        <v>3006</v>
      </c>
      <c r="BO1115" s="79" t="s">
        <v>727</v>
      </c>
      <c r="BU1115" s="79" t="s">
        <v>4395</v>
      </c>
      <c r="BV1115" s="79" t="s">
        <v>3006</v>
      </c>
      <c r="BW1115" s="79" t="s">
        <v>727</v>
      </c>
    </row>
    <row r="1116" spans="51:75" x14ac:dyDescent="0.3">
      <c r="AY1116" s="107" t="e">
        <f>VLOOKUP(C1116,#REF!, 2,FALSE)</f>
        <v>#REF!</v>
      </c>
      <c r="BM1116" s="79" t="s">
        <v>4396</v>
      </c>
      <c r="BN1116" s="79" t="s">
        <v>1141</v>
      </c>
      <c r="BO1116" s="79" t="s">
        <v>727</v>
      </c>
      <c r="BU1116" s="79" t="s">
        <v>4396</v>
      </c>
      <c r="BV1116" s="79" t="s">
        <v>1141</v>
      </c>
      <c r="BW1116" s="79" t="s">
        <v>727</v>
      </c>
    </row>
    <row r="1117" spans="51:75" x14ac:dyDescent="0.3">
      <c r="AY1117" s="107" t="e">
        <f>VLOOKUP(C1117,#REF!, 2,FALSE)</f>
        <v>#REF!</v>
      </c>
      <c r="BM1117" s="79" t="s">
        <v>4397</v>
      </c>
      <c r="BN1117" s="79" t="s">
        <v>1344</v>
      </c>
      <c r="BO1117" s="79" t="s">
        <v>4399</v>
      </c>
      <c r="BU1117" s="79" t="s">
        <v>4397</v>
      </c>
      <c r="BV1117" s="79" t="s">
        <v>1344</v>
      </c>
      <c r="BW1117" s="79" t="s">
        <v>4399</v>
      </c>
    </row>
    <row r="1118" spans="51:75" x14ac:dyDescent="0.3">
      <c r="AY1118" s="107" t="e">
        <f>VLOOKUP(C1118,#REF!, 2,FALSE)</f>
        <v>#REF!</v>
      </c>
      <c r="BM1118" s="79" t="s">
        <v>4400</v>
      </c>
      <c r="BN1118" s="79" t="s">
        <v>717</v>
      </c>
      <c r="BO1118" s="79" t="s">
        <v>4402</v>
      </c>
      <c r="BU1118" s="79" t="s">
        <v>4400</v>
      </c>
      <c r="BV1118" s="79" t="s">
        <v>717</v>
      </c>
      <c r="BW1118" s="79" t="s">
        <v>4402</v>
      </c>
    </row>
    <row r="1119" spans="51:75" x14ac:dyDescent="0.3">
      <c r="AY1119" s="107" t="e">
        <f>VLOOKUP(C1119,#REF!, 2,FALSE)</f>
        <v>#REF!</v>
      </c>
      <c r="BM1119" s="79" t="s">
        <v>4403</v>
      </c>
      <c r="BN1119" s="79" t="s">
        <v>3206</v>
      </c>
      <c r="BO1119" s="79" t="s">
        <v>4404</v>
      </c>
      <c r="BU1119" s="79" t="s">
        <v>4403</v>
      </c>
      <c r="BV1119" s="79" t="s">
        <v>3206</v>
      </c>
      <c r="BW1119" s="79" t="s">
        <v>4404</v>
      </c>
    </row>
    <row r="1120" spans="51:75" x14ac:dyDescent="0.3">
      <c r="AY1120" s="107" t="e">
        <f>VLOOKUP(C1120,#REF!, 2,FALSE)</f>
        <v>#REF!</v>
      </c>
      <c r="BM1120" s="79" t="s">
        <v>4405</v>
      </c>
      <c r="BN1120" s="79" t="s">
        <v>864</v>
      </c>
      <c r="BO1120" s="79" t="s">
        <v>4406</v>
      </c>
      <c r="BU1120" s="79" t="s">
        <v>4405</v>
      </c>
      <c r="BV1120" s="79" t="s">
        <v>864</v>
      </c>
      <c r="BW1120" s="79" t="s">
        <v>4406</v>
      </c>
    </row>
    <row r="1121" spans="51:75" x14ac:dyDescent="0.3">
      <c r="AY1121" s="107" t="e">
        <f>VLOOKUP(C1121,#REF!, 2,FALSE)</f>
        <v>#REF!</v>
      </c>
      <c r="BM1121" s="79" t="s">
        <v>4408</v>
      </c>
      <c r="BN1121" s="79" t="s">
        <v>3206</v>
      </c>
      <c r="BO1121" s="79" t="s">
        <v>4409</v>
      </c>
      <c r="BU1121" s="79" t="s">
        <v>4408</v>
      </c>
      <c r="BV1121" s="79" t="s">
        <v>3206</v>
      </c>
      <c r="BW1121" s="79" t="s">
        <v>4409</v>
      </c>
    </row>
    <row r="1122" spans="51:75" x14ac:dyDescent="0.3">
      <c r="AY1122" s="107" t="e">
        <f>VLOOKUP(C1122,#REF!, 2,FALSE)</f>
        <v>#REF!</v>
      </c>
      <c r="BM1122" s="79" t="s">
        <v>4410</v>
      </c>
      <c r="BN1122" s="79" t="s">
        <v>659</v>
      </c>
      <c r="BO1122" s="79" t="s">
        <v>4412</v>
      </c>
      <c r="BU1122" s="79" t="s">
        <v>4410</v>
      </c>
      <c r="BV1122" s="79" t="s">
        <v>659</v>
      </c>
      <c r="BW1122" s="79" t="s">
        <v>4412</v>
      </c>
    </row>
    <row r="1123" spans="51:75" x14ac:dyDescent="0.3">
      <c r="AY1123" s="107" t="e">
        <f>VLOOKUP(C1123,#REF!, 2,FALSE)</f>
        <v>#REF!</v>
      </c>
      <c r="BM1123" s="79" t="s">
        <v>4414</v>
      </c>
      <c r="BN1123" s="79" t="s">
        <v>3206</v>
      </c>
      <c r="BO1123" s="79" t="s">
        <v>1165</v>
      </c>
      <c r="BU1123" s="79" t="s">
        <v>4414</v>
      </c>
      <c r="BV1123" s="79" t="s">
        <v>3206</v>
      </c>
      <c r="BW1123" s="79" t="s">
        <v>1165</v>
      </c>
    </row>
    <row r="1124" spans="51:75" x14ac:dyDescent="0.3">
      <c r="AY1124" s="107" t="e">
        <f>VLOOKUP(C1124,#REF!, 2,FALSE)</f>
        <v>#REF!</v>
      </c>
      <c r="BM1124" s="79" t="s">
        <v>4415</v>
      </c>
      <c r="BN1124" s="79" t="s">
        <v>3206</v>
      </c>
      <c r="BO1124" s="79" t="s">
        <v>4417</v>
      </c>
      <c r="BU1124" s="79" t="s">
        <v>4415</v>
      </c>
      <c r="BV1124" s="79" t="s">
        <v>3206</v>
      </c>
      <c r="BW1124" s="79" t="s">
        <v>4417</v>
      </c>
    </row>
    <row r="1125" spans="51:75" x14ac:dyDescent="0.3">
      <c r="AY1125" s="107" t="e">
        <f>VLOOKUP(C1125,#REF!, 2,FALSE)</f>
        <v>#REF!</v>
      </c>
      <c r="BM1125" s="79" t="s">
        <v>72</v>
      </c>
      <c r="BN1125" s="79" t="s">
        <v>1344</v>
      </c>
      <c r="BO1125" s="79" t="s">
        <v>1012</v>
      </c>
      <c r="BU1125" s="79" t="s">
        <v>72</v>
      </c>
      <c r="BV1125" s="79" t="s">
        <v>1344</v>
      </c>
      <c r="BW1125" s="79" t="s">
        <v>1012</v>
      </c>
    </row>
    <row r="1126" spans="51:75" x14ac:dyDescent="0.3">
      <c r="AY1126" s="107" t="e">
        <f>VLOOKUP(C1126,#REF!, 2,FALSE)</f>
        <v>#REF!</v>
      </c>
      <c r="BM1126" s="79" t="s">
        <v>109</v>
      </c>
      <c r="BN1126" s="79" t="s">
        <v>623</v>
      </c>
      <c r="BO1126" s="79" t="s">
        <v>4418</v>
      </c>
      <c r="BU1126" s="79" t="s">
        <v>109</v>
      </c>
      <c r="BV1126" s="79" t="s">
        <v>623</v>
      </c>
      <c r="BW1126" s="79" t="s">
        <v>4418</v>
      </c>
    </row>
    <row r="1127" spans="51:75" x14ac:dyDescent="0.3">
      <c r="AY1127" s="107" t="e">
        <f>VLOOKUP(C1127,#REF!, 2,FALSE)</f>
        <v>#REF!</v>
      </c>
      <c r="BM1127" s="79" t="s">
        <v>4419</v>
      </c>
      <c r="BN1127" s="79" t="s">
        <v>733</v>
      </c>
      <c r="BO1127" s="79" t="s">
        <v>4420</v>
      </c>
      <c r="BU1127" s="79" t="s">
        <v>4419</v>
      </c>
      <c r="BV1127" s="79" t="s">
        <v>733</v>
      </c>
      <c r="BW1127" s="79" t="s">
        <v>4420</v>
      </c>
    </row>
    <row r="1128" spans="51:75" x14ac:dyDescent="0.3">
      <c r="AY1128" s="107" t="e">
        <f>VLOOKUP(C1128,#REF!, 2,FALSE)</f>
        <v>#REF!</v>
      </c>
      <c r="BM1128" s="79" t="s">
        <v>4421</v>
      </c>
      <c r="BN1128" s="79" t="s">
        <v>3049</v>
      </c>
      <c r="BO1128" s="79" t="s">
        <v>4422</v>
      </c>
      <c r="BU1128" s="79" t="s">
        <v>4421</v>
      </c>
      <c r="BV1128" s="79" t="s">
        <v>3049</v>
      </c>
      <c r="BW1128" s="79" t="s">
        <v>4422</v>
      </c>
    </row>
    <row r="1129" spans="51:75" x14ac:dyDescent="0.3">
      <c r="AY1129" s="107" t="e">
        <f>VLOOKUP(C1129,#REF!, 2,FALSE)</f>
        <v>#REF!</v>
      </c>
      <c r="BM1129" s="79" t="s">
        <v>4423</v>
      </c>
      <c r="BN1129" s="79" t="s">
        <v>625</v>
      </c>
      <c r="BO1129" s="79" t="s">
        <v>4074</v>
      </c>
      <c r="BU1129" s="79" t="s">
        <v>4423</v>
      </c>
      <c r="BV1129" s="79" t="s">
        <v>625</v>
      </c>
      <c r="BW1129" s="79" t="s">
        <v>4074</v>
      </c>
    </row>
    <row r="1130" spans="51:75" x14ac:dyDescent="0.3">
      <c r="AY1130" s="107" t="e">
        <f>VLOOKUP(C1130,#REF!, 2,FALSE)</f>
        <v>#REF!</v>
      </c>
      <c r="BM1130" s="79" t="s">
        <v>4425</v>
      </c>
      <c r="BN1130" s="79" t="s">
        <v>621</v>
      </c>
      <c r="BO1130" s="79" t="s">
        <v>4426</v>
      </c>
      <c r="BU1130" s="79" t="s">
        <v>4425</v>
      </c>
      <c r="BV1130" s="79" t="s">
        <v>621</v>
      </c>
      <c r="BW1130" s="79" t="s">
        <v>4426</v>
      </c>
    </row>
    <row r="1131" spans="51:75" x14ac:dyDescent="0.3">
      <c r="AY1131" s="107" t="e">
        <f>VLOOKUP(C1131,#REF!, 2,FALSE)</f>
        <v>#REF!</v>
      </c>
      <c r="BM1131" s="79" t="s">
        <v>4427</v>
      </c>
      <c r="BN1131" s="79" t="s">
        <v>615</v>
      </c>
      <c r="BO1131" s="79" t="s">
        <v>2973</v>
      </c>
      <c r="BU1131" s="79" t="s">
        <v>4427</v>
      </c>
      <c r="BV1131" s="79" t="s">
        <v>615</v>
      </c>
      <c r="BW1131" s="79" t="s">
        <v>2973</v>
      </c>
    </row>
    <row r="1132" spans="51:75" x14ac:dyDescent="0.3">
      <c r="AY1132" s="107" t="e">
        <f>VLOOKUP(C1132,#REF!, 2,FALSE)</f>
        <v>#REF!</v>
      </c>
      <c r="BM1132" s="79" t="s">
        <v>4429</v>
      </c>
      <c r="BN1132" s="79" t="s">
        <v>621</v>
      </c>
      <c r="BO1132" s="79" t="s">
        <v>4430</v>
      </c>
      <c r="BU1132" s="79" t="s">
        <v>4429</v>
      </c>
      <c r="BV1132" s="79" t="s">
        <v>621</v>
      </c>
      <c r="BW1132" s="79" t="s">
        <v>4430</v>
      </c>
    </row>
    <row r="1133" spans="51:75" x14ac:dyDescent="0.3">
      <c r="AY1133" s="107" t="e">
        <f>VLOOKUP(C1133,#REF!, 2,FALSE)</f>
        <v>#REF!</v>
      </c>
      <c r="BM1133" s="79" t="s">
        <v>4431</v>
      </c>
      <c r="BN1133" s="79" t="s">
        <v>668</v>
      </c>
      <c r="BO1133" s="79" t="s">
        <v>4433</v>
      </c>
      <c r="BU1133" s="79" t="s">
        <v>4431</v>
      </c>
      <c r="BV1133" s="79" t="s">
        <v>668</v>
      </c>
      <c r="BW1133" s="79" t="s">
        <v>4433</v>
      </c>
    </row>
    <row r="1134" spans="51:75" x14ac:dyDescent="0.3">
      <c r="AY1134" s="107" t="e">
        <f>VLOOKUP(C1134,#REF!, 2,FALSE)</f>
        <v>#REF!</v>
      </c>
      <c r="BM1134" s="79" t="s">
        <v>867</v>
      </c>
      <c r="BN1134" s="79" t="s">
        <v>3256</v>
      </c>
      <c r="BO1134" s="79" t="s">
        <v>4434</v>
      </c>
      <c r="BU1134" s="79" t="s">
        <v>867</v>
      </c>
      <c r="BV1134" s="79" t="s">
        <v>3256</v>
      </c>
      <c r="BW1134" s="79" t="s">
        <v>4434</v>
      </c>
    </row>
    <row r="1135" spans="51:75" x14ac:dyDescent="0.3">
      <c r="AY1135" s="107" t="e">
        <f>VLOOKUP(C1135,#REF!, 2,FALSE)</f>
        <v>#REF!</v>
      </c>
      <c r="BM1135" s="79" t="s">
        <v>4435</v>
      </c>
      <c r="BN1135" s="79" t="s">
        <v>664</v>
      </c>
      <c r="BO1135" s="79" t="s">
        <v>4436</v>
      </c>
      <c r="BU1135" s="79" t="s">
        <v>4435</v>
      </c>
      <c r="BV1135" s="79" t="s">
        <v>664</v>
      </c>
      <c r="BW1135" s="79" t="s">
        <v>4436</v>
      </c>
    </row>
    <row r="1136" spans="51:75" x14ac:dyDescent="0.3">
      <c r="AY1136" s="107" t="e">
        <f>VLOOKUP(C1136,#REF!, 2,FALSE)</f>
        <v>#REF!</v>
      </c>
      <c r="BM1136" s="79" t="s">
        <v>110</v>
      </c>
      <c r="BN1136" s="79" t="s">
        <v>660</v>
      </c>
      <c r="BO1136" s="79" t="s">
        <v>4437</v>
      </c>
      <c r="BU1136" s="79" t="s">
        <v>110</v>
      </c>
      <c r="BV1136" s="79" t="s">
        <v>660</v>
      </c>
      <c r="BW1136" s="79" t="s">
        <v>4437</v>
      </c>
    </row>
    <row r="1137" spans="51:75" x14ac:dyDescent="0.3">
      <c r="AY1137" s="107" t="e">
        <f>VLOOKUP(C1137,#REF!, 2,FALSE)</f>
        <v>#REF!</v>
      </c>
      <c r="BM1137" s="79" t="s">
        <v>4439</v>
      </c>
      <c r="BN1137" s="79" t="s">
        <v>3256</v>
      </c>
      <c r="BO1137" s="79" t="s">
        <v>4440</v>
      </c>
      <c r="BU1137" s="79" t="s">
        <v>4439</v>
      </c>
      <c r="BV1137" s="79" t="s">
        <v>3256</v>
      </c>
      <c r="BW1137" s="79" t="s">
        <v>4440</v>
      </c>
    </row>
    <row r="1138" spans="51:75" x14ac:dyDescent="0.3">
      <c r="AY1138" s="107" t="e">
        <f>VLOOKUP(C1138,#REF!, 2,FALSE)</f>
        <v>#REF!</v>
      </c>
      <c r="BM1138" s="79" t="s">
        <v>4441</v>
      </c>
      <c r="BN1138" s="79" t="s">
        <v>3206</v>
      </c>
      <c r="BO1138" s="79" t="s">
        <v>4442</v>
      </c>
      <c r="BU1138" s="79" t="s">
        <v>4441</v>
      </c>
      <c r="BV1138" s="79" t="s">
        <v>3206</v>
      </c>
      <c r="BW1138" s="79" t="s">
        <v>4442</v>
      </c>
    </row>
    <row r="1139" spans="51:75" x14ac:dyDescent="0.3">
      <c r="AY1139" s="107" t="e">
        <f>VLOOKUP(C1139,#REF!, 2,FALSE)</f>
        <v>#REF!</v>
      </c>
      <c r="BM1139" s="79" t="s">
        <v>4444</v>
      </c>
      <c r="BN1139" s="79" t="s">
        <v>1015</v>
      </c>
      <c r="BO1139" s="79" t="s">
        <v>2939</v>
      </c>
      <c r="BU1139" s="79" t="s">
        <v>4444</v>
      </c>
      <c r="BV1139" s="79" t="s">
        <v>1015</v>
      </c>
      <c r="BW1139" s="79" t="s">
        <v>2939</v>
      </c>
    </row>
    <row r="1140" spans="51:75" x14ac:dyDescent="0.3">
      <c r="AY1140" s="107" t="e">
        <f>VLOOKUP(C1140,#REF!, 2,FALSE)</f>
        <v>#REF!</v>
      </c>
      <c r="BM1140" s="79" t="s">
        <v>4447</v>
      </c>
      <c r="BN1140" s="79" t="s">
        <v>3256</v>
      </c>
      <c r="BO1140" s="79" t="s">
        <v>1960</v>
      </c>
      <c r="BU1140" s="79" t="s">
        <v>4447</v>
      </c>
      <c r="BV1140" s="79" t="s">
        <v>3256</v>
      </c>
      <c r="BW1140" s="79" t="s">
        <v>1960</v>
      </c>
    </row>
    <row r="1141" spans="51:75" x14ac:dyDescent="0.3">
      <c r="AY1141" s="107" t="e">
        <f>VLOOKUP(C1141,#REF!, 2,FALSE)</f>
        <v>#REF!</v>
      </c>
      <c r="BM1141" s="79" t="s">
        <v>4448</v>
      </c>
      <c r="BN1141" s="79" t="s">
        <v>3206</v>
      </c>
      <c r="BO1141" s="79" t="s">
        <v>4449</v>
      </c>
      <c r="BU1141" s="79" t="s">
        <v>4448</v>
      </c>
      <c r="BV1141" s="79" t="s">
        <v>3206</v>
      </c>
      <c r="BW1141" s="79" t="s">
        <v>4449</v>
      </c>
    </row>
    <row r="1142" spans="51:75" x14ac:dyDescent="0.3">
      <c r="AY1142" s="107" t="e">
        <f>VLOOKUP(C1142,#REF!, 2,FALSE)</f>
        <v>#REF!</v>
      </c>
      <c r="BM1142" s="79" t="s">
        <v>4450</v>
      </c>
      <c r="BN1142" s="79" t="s">
        <v>3206</v>
      </c>
      <c r="BO1142" s="79" t="s">
        <v>4452</v>
      </c>
      <c r="BU1142" s="79" t="s">
        <v>4450</v>
      </c>
      <c r="BV1142" s="79" t="s">
        <v>3206</v>
      </c>
      <c r="BW1142" s="79" t="s">
        <v>4452</v>
      </c>
    </row>
    <row r="1143" spans="51:75" x14ac:dyDescent="0.3">
      <c r="AY1143" s="107" t="e">
        <f>VLOOKUP(C1143,#REF!, 2,FALSE)</f>
        <v>#REF!</v>
      </c>
      <c r="BM1143" s="79" t="s">
        <v>4454</v>
      </c>
      <c r="BN1143" s="79" t="s">
        <v>3206</v>
      </c>
      <c r="BO1143" s="79" t="s">
        <v>4455</v>
      </c>
      <c r="BU1143" s="79" t="s">
        <v>4454</v>
      </c>
      <c r="BV1143" s="79" t="s">
        <v>3206</v>
      </c>
      <c r="BW1143" s="79" t="s">
        <v>4455</v>
      </c>
    </row>
    <row r="1144" spans="51:75" x14ac:dyDescent="0.3">
      <c r="AY1144" s="107" t="e">
        <f>VLOOKUP(C1144,#REF!, 2,FALSE)</f>
        <v>#REF!</v>
      </c>
      <c r="BM1144" s="79" t="s">
        <v>150</v>
      </c>
      <c r="BN1144" s="79" t="s">
        <v>3206</v>
      </c>
      <c r="BO1144" s="79" t="s">
        <v>4456</v>
      </c>
      <c r="BU1144" s="79" t="s">
        <v>150</v>
      </c>
      <c r="BV1144" s="79" t="s">
        <v>3206</v>
      </c>
      <c r="BW1144" s="79" t="s">
        <v>4456</v>
      </c>
    </row>
    <row r="1145" spans="51:75" x14ac:dyDescent="0.3">
      <c r="AY1145" s="107" t="e">
        <f>VLOOKUP(C1145,#REF!, 2,FALSE)</f>
        <v>#REF!</v>
      </c>
      <c r="BM1145" s="79" t="s">
        <v>4457</v>
      </c>
      <c r="BN1145" s="79" t="s">
        <v>664</v>
      </c>
      <c r="BO1145" s="79" t="s">
        <v>1871</v>
      </c>
      <c r="BU1145" s="79" t="s">
        <v>4457</v>
      </c>
      <c r="BV1145" s="79" t="s">
        <v>664</v>
      </c>
      <c r="BW1145" s="79" t="s">
        <v>1871</v>
      </c>
    </row>
    <row r="1146" spans="51:75" x14ac:dyDescent="0.3">
      <c r="AY1146" s="107" t="e">
        <f>VLOOKUP(C1146,#REF!, 2,FALSE)</f>
        <v>#REF!</v>
      </c>
      <c r="BM1146" s="79" t="s">
        <v>868</v>
      </c>
      <c r="BN1146" s="79" t="s">
        <v>1344</v>
      </c>
      <c r="BO1146" s="79" t="s">
        <v>4459</v>
      </c>
      <c r="BU1146" s="79" t="s">
        <v>868</v>
      </c>
      <c r="BV1146" s="79" t="s">
        <v>1344</v>
      </c>
      <c r="BW1146" s="79" t="s">
        <v>4459</v>
      </c>
    </row>
    <row r="1147" spans="51:75" x14ac:dyDescent="0.3">
      <c r="AY1147" s="107" t="e">
        <f>VLOOKUP(C1147,#REF!, 2,FALSE)</f>
        <v>#REF!</v>
      </c>
      <c r="BM1147" s="79" t="s">
        <v>869</v>
      </c>
      <c r="BN1147" s="79" t="s">
        <v>3206</v>
      </c>
      <c r="BO1147" s="79" t="s">
        <v>4460</v>
      </c>
      <c r="BU1147" s="79" t="s">
        <v>869</v>
      </c>
      <c r="BV1147" s="79" t="s">
        <v>3206</v>
      </c>
      <c r="BW1147" s="79" t="s">
        <v>4460</v>
      </c>
    </row>
    <row r="1148" spans="51:75" x14ac:dyDescent="0.3">
      <c r="AY1148" s="107" t="e">
        <f>VLOOKUP(C1148,#REF!, 2,FALSE)</f>
        <v>#REF!</v>
      </c>
      <c r="BM1148" s="79" t="s">
        <v>4461</v>
      </c>
      <c r="BN1148" s="79" t="s">
        <v>664</v>
      </c>
      <c r="BO1148" s="79" t="s">
        <v>4462</v>
      </c>
      <c r="BU1148" s="79" t="s">
        <v>4461</v>
      </c>
      <c r="BV1148" s="79" t="s">
        <v>664</v>
      </c>
      <c r="BW1148" s="79" t="s">
        <v>4462</v>
      </c>
    </row>
    <row r="1149" spans="51:75" x14ac:dyDescent="0.3">
      <c r="AY1149" s="107" t="e">
        <f>VLOOKUP(C1149,#REF!, 2,FALSE)</f>
        <v>#REF!</v>
      </c>
      <c r="BM1149" s="79" t="s">
        <v>4464</v>
      </c>
      <c r="BN1149" s="79" t="s">
        <v>671</v>
      </c>
      <c r="BO1149" s="79" t="s">
        <v>1070</v>
      </c>
      <c r="BU1149" s="79" t="s">
        <v>4464</v>
      </c>
      <c r="BV1149" s="79" t="s">
        <v>671</v>
      </c>
      <c r="BW1149" s="79" t="s">
        <v>1070</v>
      </c>
    </row>
    <row r="1150" spans="51:75" x14ac:dyDescent="0.3">
      <c r="AY1150" s="107" t="e">
        <f>VLOOKUP(C1150,#REF!, 2,FALSE)</f>
        <v>#REF!</v>
      </c>
      <c r="BM1150" s="79" t="s">
        <v>4466</v>
      </c>
      <c r="BN1150" s="79" t="s">
        <v>638</v>
      </c>
      <c r="BO1150" s="79" t="s">
        <v>4467</v>
      </c>
      <c r="BU1150" s="79" t="s">
        <v>4466</v>
      </c>
      <c r="BV1150" s="79" t="s">
        <v>638</v>
      </c>
      <c r="BW1150" s="79" t="s">
        <v>4467</v>
      </c>
    </row>
    <row r="1151" spans="51:75" x14ac:dyDescent="0.3">
      <c r="AY1151" s="107" t="e">
        <f>VLOOKUP(C1151,#REF!, 2,FALSE)</f>
        <v>#REF!</v>
      </c>
      <c r="BM1151" s="79" t="s">
        <v>151</v>
      </c>
      <c r="BN1151" s="79" t="s">
        <v>864</v>
      </c>
      <c r="BO1151" s="79" t="s">
        <v>4469</v>
      </c>
      <c r="BU1151" s="79" t="s">
        <v>151</v>
      </c>
      <c r="BV1151" s="79" t="s">
        <v>864</v>
      </c>
      <c r="BW1151" s="79" t="s">
        <v>4469</v>
      </c>
    </row>
    <row r="1152" spans="51:75" x14ac:dyDescent="0.3">
      <c r="AY1152" s="107" t="e">
        <f>VLOOKUP(C1152,#REF!, 2,FALSE)</f>
        <v>#REF!</v>
      </c>
      <c r="BM1152" s="79" t="s">
        <v>4470</v>
      </c>
      <c r="BN1152" s="79" t="s">
        <v>660</v>
      </c>
      <c r="BO1152" s="79" t="s">
        <v>4472</v>
      </c>
      <c r="BU1152" s="79" t="s">
        <v>4470</v>
      </c>
      <c r="BV1152" s="79" t="s">
        <v>660</v>
      </c>
      <c r="BW1152" s="79" t="s">
        <v>4472</v>
      </c>
    </row>
    <row r="1153" spans="51:75" x14ac:dyDescent="0.3">
      <c r="AY1153" s="107" t="e">
        <f>VLOOKUP(C1153,#REF!, 2,FALSE)</f>
        <v>#REF!</v>
      </c>
      <c r="BM1153" s="79" t="s">
        <v>152</v>
      </c>
      <c r="BN1153" s="79" t="s">
        <v>633</v>
      </c>
      <c r="BO1153" s="79" t="s">
        <v>4473</v>
      </c>
      <c r="BU1153" s="79" t="s">
        <v>152</v>
      </c>
      <c r="BV1153" s="79" t="s">
        <v>633</v>
      </c>
      <c r="BW1153" s="79" t="s">
        <v>4473</v>
      </c>
    </row>
    <row r="1154" spans="51:75" x14ac:dyDescent="0.3">
      <c r="AY1154" s="107" t="e">
        <f>VLOOKUP(C1154,#REF!, 2,FALSE)</f>
        <v>#REF!</v>
      </c>
      <c r="BM1154" s="79" t="s">
        <v>870</v>
      </c>
      <c r="BN1154" s="79" t="s">
        <v>660</v>
      </c>
      <c r="BO1154" s="79" t="s">
        <v>4474</v>
      </c>
      <c r="BU1154" s="79" t="s">
        <v>870</v>
      </c>
      <c r="BV1154" s="79" t="s">
        <v>660</v>
      </c>
      <c r="BW1154" s="79" t="s">
        <v>4474</v>
      </c>
    </row>
    <row r="1155" spans="51:75" x14ac:dyDescent="0.3">
      <c r="AY1155" s="107" t="e">
        <f>VLOOKUP(C1155,#REF!, 2,FALSE)</f>
        <v>#REF!</v>
      </c>
      <c r="BM1155" s="79" t="s">
        <v>111</v>
      </c>
      <c r="BN1155" s="79" t="s">
        <v>721</v>
      </c>
      <c r="BO1155" s="79" t="s">
        <v>800</v>
      </c>
      <c r="BU1155" s="79" t="s">
        <v>111</v>
      </c>
      <c r="BV1155" s="79" t="s">
        <v>721</v>
      </c>
      <c r="BW1155" s="79" t="s">
        <v>800</v>
      </c>
    </row>
    <row r="1156" spans="51:75" x14ac:dyDescent="0.3">
      <c r="AY1156" s="107" t="e">
        <f>VLOOKUP(C1156,#REF!, 2,FALSE)</f>
        <v>#REF!</v>
      </c>
      <c r="BM1156" s="79" t="s">
        <v>871</v>
      </c>
      <c r="BN1156" s="79" t="s">
        <v>3206</v>
      </c>
      <c r="BO1156" s="79" t="s">
        <v>4476</v>
      </c>
      <c r="BU1156" s="79" t="s">
        <v>871</v>
      </c>
      <c r="BV1156" s="79" t="s">
        <v>3206</v>
      </c>
      <c r="BW1156" s="79" t="s">
        <v>4476</v>
      </c>
    </row>
    <row r="1157" spans="51:75" x14ac:dyDescent="0.3">
      <c r="AY1157" s="107" t="e">
        <f>VLOOKUP(C1157,#REF!, 2,FALSE)</f>
        <v>#REF!</v>
      </c>
      <c r="BM1157" s="79" t="s">
        <v>872</v>
      </c>
      <c r="BN1157" s="79" t="s">
        <v>3206</v>
      </c>
      <c r="BO1157" s="79" t="s">
        <v>4477</v>
      </c>
      <c r="BU1157" s="79" t="s">
        <v>872</v>
      </c>
      <c r="BV1157" s="79" t="s">
        <v>3206</v>
      </c>
      <c r="BW1157" s="79" t="s">
        <v>4477</v>
      </c>
    </row>
    <row r="1158" spans="51:75" x14ac:dyDescent="0.3">
      <c r="AY1158" s="107" t="e">
        <f>VLOOKUP(C1158,#REF!, 2,FALSE)</f>
        <v>#REF!</v>
      </c>
      <c r="BM1158" s="79" t="s">
        <v>873</v>
      </c>
      <c r="BN1158" s="79" t="s">
        <v>796</v>
      </c>
      <c r="BO1158" s="79" t="s">
        <v>4479</v>
      </c>
      <c r="BU1158" s="79" t="s">
        <v>873</v>
      </c>
      <c r="BV1158" s="79" t="s">
        <v>796</v>
      </c>
      <c r="BW1158" s="79" t="s">
        <v>4479</v>
      </c>
    </row>
    <row r="1159" spans="51:75" x14ac:dyDescent="0.3">
      <c r="AY1159" s="107" t="e">
        <f>VLOOKUP(C1159,#REF!, 2,FALSE)</f>
        <v>#REF!</v>
      </c>
      <c r="BM1159" s="79" t="s">
        <v>112</v>
      </c>
      <c r="BN1159" s="79" t="s">
        <v>707</v>
      </c>
      <c r="BO1159" s="79" t="s">
        <v>4480</v>
      </c>
      <c r="BU1159" s="79" t="s">
        <v>112</v>
      </c>
      <c r="BV1159" s="79" t="s">
        <v>707</v>
      </c>
      <c r="BW1159" s="79" t="s">
        <v>4480</v>
      </c>
    </row>
    <row r="1160" spans="51:75" x14ac:dyDescent="0.3">
      <c r="AY1160" s="107" t="e">
        <f>VLOOKUP(C1160,#REF!, 2,FALSE)</f>
        <v>#REF!</v>
      </c>
      <c r="BM1160" s="79" t="s">
        <v>874</v>
      </c>
      <c r="BN1160" s="79" t="s">
        <v>3206</v>
      </c>
      <c r="BO1160" s="79" t="s">
        <v>661</v>
      </c>
      <c r="BU1160" s="79" t="s">
        <v>874</v>
      </c>
      <c r="BV1160" s="79" t="s">
        <v>3206</v>
      </c>
      <c r="BW1160" s="79" t="s">
        <v>661</v>
      </c>
    </row>
    <row r="1161" spans="51:75" x14ac:dyDescent="0.3">
      <c r="AY1161" s="107" t="e">
        <f>VLOOKUP(C1161,#REF!, 2,FALSE)</f>
        <v>#REF!</v>
      </c>
      <c r="BM1161" s="79" t="s">
        <v>4481</v>
      </c>
      <c r="BN1161" s="79" t="s">
        <v>660</v>
      </c>
      <c r="BO1161" s="79" t="s">
        <v>2652</v>
      </c>
      <c r="BU1161" s="79" t="s">
        <v>4481</v>
      </c>
      <c r="BV1161" s="79" t="s">
        <v>660</v>
      </c>
      <c r="BW1161" s="79" t="s">
        <v>2652</v>
      </c>
    </row>
    <row r="1162" spans="51:75" x14ac:dyDescent="0.3">
      <c r="AY1162" s="107" t="e">
        <f>VLOOKUP(C1162,#REF!, 2,FALSE)</f>
        <v>#REF!</v>
      </c>
      <c r="BM1162" s="79" t="s">
        <v>113</v>
      </c>
      <c r="BN1162" s="79" t="s">
        <v>657</v>
      </c>
      <c r="BO1162" s="79" t="s">
        <v>2359</v>
      </c>
      <c r="BU1162" s="79" t="s">
        <v>113</v>
      </c>
      <c r="BV1162" s="79" t="s">
        <v>657</v>
      </c>
      <c r="BW1162" s="79" t="s">
        <v>2359</v>
      </c>
    </row>
    <row r="1163" spans="51:75" x14ac:dyDescent="0.3">
      <c r="AY1163" s="107" t="e">
        <f>VLOOKUP(C1163,#REF!, 2,FALSE)</f>
        <v>#REF!</v>
      </c>
      <c r="BM1163" s="79" t="s">
        <v>4483</v>
      </c>
      <c r="BN1163" s="79" t="s">
        <v>2985</v>
      </c>
      <c r="BO1163" s="79" t="s">
        <v>2014</v>
      </c>
      <c r="BU1163" s="79" t="s">
        <v>4483</v>
      </c>
      <c r="BV1163" s="79" t="s">
        <v>2985</v>
      </c>
      <c r="BW1163" s="79" t="s">
        <v>2014</v>
      </c>
    </row>
    <row r="1164" spans="51:75" x14ac:dyDescent="0.3">
      <c r="AY1164" s="107" t="e">
        <f>VLOOKUP(C1164,#REF!, 2,FALSE)</f>
        <v>#REF!</v>
      </c>
      <c r="BM1164" s="79" t="s">
        <v>4484</v>
      </c>
      <c r="BN1164" s="79" t="s">
        <v>657</v>
      </c>
      <c r="BO1164" s="79" t="s">
        <v>2597</v>
      </c>
      <c r="BU1164" s="79" t="s">
        <v>4484</v>
      </c>
      <c r="BV1164" s="79" t="s">
        <v>657</v>
      </c>
      <c r="BW1164" s="79" t="s">
        <v>2597</v>
      </c>
    </row>
    <row r="1165" spans="51:75" x14ac:dyDescent="0.3">
      <c r="AY1165" s="107" t="e">
        <f>VLOOKUP(C1165,#REF!, 2,FALSE)</f>
        <v>#REF!</v>
      </c>
      <c r="BM1165" s="79" t="s">
        <v>4485</v>
      </c>
      <c r="BN1165" s="79" t="s">
        <v>615</v>
      </c>
      <c r="BO1165" s="79" t="s">
        <v>2435</v>
      </c>
      <c r="BU1165" s="79" t="s">
        <v>4485</v>
      </c>
      <c r="BV1165" s="79" t="s">
        <v>615</v>
      </c>
      <c r="BW1165" s="79" t="s">
        <v>2435</v>
      </c>
    </row>
    <row r="1166" spans="51:75" x14ac:dyDescent="0.3">
      <c r="AY1166" s="107" t="e">
        <f>VLOOKUP(C1166,#REF!, 2,FALSE)</f>
        <v>#REF!</v>
      </c>
      <c r="BM1166" s="79" t="s">
        <v>4487</v>
      </c>
      <c r="BN1166" s="79" t="s">
        <v>733</v>
      </c>
      <c r="BO1166" s="79" t="s">
        <v>4489</v>
      </c>
      <c r="BU1166" s="79" t="s">
        <v>4487</v>
      </c>
      <c r="BV1166" s="79" t="s">
        <v>733</v>
      </c>
      <c r="BW1166" s="79" t="s">
        <v>4489</v>
      </c>
    </row>
    <row r="1167" spans="51:75" x14ac:dyDescent="0.3">
      <c r="AY1167" s="107" t="e">
        <f>VLOOKUP(C1167,#REF!, 2,FALSE)</f>
        <v>#REF!</v>
      </c>
      <c r="BM1167" s="79" t="s">
        <v>4490</v>
      </c>
      <c r="BN1167" s="79" t="s">
        <v>663</v>
      </c>
      <c r="BO1167" s="79" t="s">
        <v>2359</v>
      </c>
      <c r="BU1167" s="79" t="s">
        <v>4490</v>
      </c>
      <c r="BV1167" s="79" t="s">
        <v>663</v>
      </c>
      <c r="BW1167" s="79" t="s">
        <v>2359</v>
      </c>
    </row>
    <row r="1168" spans="51:75" x14ac:dyDescent="0.3">
      <c r="AY1168" s="107" t="e">
        <f>VLOOKUP(C1168,#REF!, 2,FALSE)</f>
        <v>#REF!</v>
      </c>
      <c r="BM1168" s="79" t="s">
        <v>4493</v>
      </c>
      <c r="BN1168" s="79" t="s">
        <v>733</v>
      </c>
      <c r="BO1168" s="79" t="s">
        <v>4494</v>
      </c>
      <c r="BU1168" s="79" t="s">
        <v>4493</v>
      </c>
      <c r="BV1168" s="79" t="s">
        <v>733</v>
      </c>
      <c r="BW1168" s="79" t="s">
        <v>4494</v>
      </c>
    </row>
    <row r="1169" spans="51:75" x14ac:dyDescent="0.3">
      <c r="AY1169" s="107" t="e">
        <f>VLOOKUP(C1169,#REF!, 2,FALSE)</f>
        <v>#REF!</v>
      </c>
      <c r="BM1169" s="79" t="s">
        <v>4495</v>
      </c>
      <c r="BN1169" s="79" t="s">
        <v>702</v>
      </c>
      <c r="BO1169" s="79" t="s">
        <v>2359</v>
      </c>
      <c r="BU1169" s="79" t="s">
        <v>4495</v>
      </c>
      <c r="BV1169" s="79" t="s">
        <v>702</v>
      </c>
      <c r="BW1169" s="79" t="s">
        <v>2359</v>
      </c>
    </row>
    <row r="1170" spans="51:75" x14ac:dyDescent="0.3">
      <c r="AY1170" s="107" t="e">
        <f>VLOOKUP(C1170,#REF!, 2,FALSE)</f>
        <v>#REF!</v>
      </c>
      <c r="BM1170" s="79" t="s">
        <v>4496</v>
      </c>
      <c r="BN1170" s="79" t="s">
        <v>663</v>
      </c>
      <c r="BO1170" s="79" t="s">
        <v>1002</v>
      </c>
      <c r="BU1170" s="79" t="s">
        <v>4496</v>
      </c>
      <c r="BV1170" s="79" t="s">
        <v>663</v>
      </c>
      <c r="BW1170" s="79" t="s">
        <v>1002</v>
      </c>
    </row>
    <row r="1171" spans="51:75" x14ac:dyDescent="0.3">
      <c r="AY1171" s="107" t="e">
        <f>VLOOKUP(C1171,#REF!, 2,FALSE)</f>
        <v>#REF!</v>
      </c>
      <c r="BM1171" s="79" t="s">
        <v>4497</v>
      </c>
      <c r="BN1171" s="79" t="s">
        <v>3256</v>
      </c>
      <c r="BO1171" s="79" t="s">
        <v>4498</v>
      </c>
      <c r="BU1171" s="79" t="s">
        <v>4497</v>
      </c>
      <c r="BV1171" s="79" t="s">
        <v>3256</v>
      </c>
      <c r="BW1171" s="79" t="s">
        <v>4498</v>
      </c>
    </row>
    <row r="1172" spans="51:75" x14ac:dyDescent="0.3">
      <c r="AY1172" s="107" t="e">
        <f>VLOOKUP(C1172,#REF!, 2,FALSE)</f>
        <v>#REF!</v>
      </c>
      <c r="BM1172" s="79" t="s">
        <v>4499</v>
      </c>
      <c r="BN1172" s="79" t="s">
        <v>851</v>
      </c>
      <c r="BO1172" s="79" t="s">
        <v>4494</v>
      </c>
      <c r="BU1172" s="79" t="s">
        <v>4499</v>
      </c>
      <c r="BV1172" s="79" t="s">
        <v>851</v>
      </c>
      <c r="BW1172" s="79" t="s">
        <v>4494</v>
      </c>
    </row>
    <row r="1173" spans="51:75" x14ac:dyDescent="0.3">
      <c r="AY1173" s="107" t="e">
        <f>VLOOKUP(C1173,#REF!, 2,FALSE)</f>
        <v>#REF!</v>
      </c>
      <c r="BM1173" s="79" t="s">
        <v>4500</v>
      </c>
      <c r="BN1173" s="79" t="s">
        <v>628</v>
      </c>
      <c r="BO1173" s="79" t="s">
        <v>2194</v>
      </c>
      <c r="BU1173" s="79" t="s">
        <v>4500</v>
      </c>
      <c r="BV1173" s="79" t="s">
        <v>628</v>
      </c>
      <c r="BW1173" s="79" t="s">
        <v>2194</v>
      </c>
    </row>
    <row r="1174" spans="51:75" x14ac:dyDescent="0.3">
      <c r="AY1174" s="107" t="e">
        <f>VLOOKUP(C1174,#REF!, 2,FALSE)</f>
        <v>#REF!</v>
      </c>
      <c r="BM1174" s="79" t="s">
        <v>875</v>
      </c>
      <c r="BN1174" s="79" t="s">
        <v>628</v>
      </c>
      <c r="BO1174" s="79" t="s">
        <v>1279</v>
      </c>
      <c r="BU1174" s="79" t="s">
        <v>875</v>
      </c>
      <c r="BV1174" s="79" t="s">
        <v>628</v>
      </c>
      <c r="BW1174" s="79" t="s">
        <v>1279</v>
      </c>
    </row>
    <row r="1175" spans="51:75" x14ac:dyDescent="0.3">
      <c r="AY1175" s="107" t="e">
        <f>VLOOKUP(C1175,#REF!, 2,FALSE)</f>
        <v>#REF!</v>
      </c>
      <c r="BM1175" s="79" t="s">
        <v>115</v>
      </c>
      <c r="BN1175" s="79" t="s">
        <v>660</v>
      </c>
      <c r="BO1175" s="79" t="s">
        <v>2942</v>
      </c>
      <c r="BU1175" s="79" t="s">
        <v>115</v>
      </c>
      <c r="BV1175" s="79" t="s">
        <v>660</v>
      </c>
      <c r="BW1175" s="79" t="s">
        <v>2942</v>
      </c>
    </row>
    <row r="1176" spans="51:75" x14ac:dyDescent="0.3">
      <c r="AY1176" s="107" t="e">
        <f>VLOOKUP(C1176,#REF!, 2,FALSE)</f>
        <v>#REF!</v>
      </c>
      <c r="BM1176" s="79" t="s">
        <v>4502</v>
      </c>
      <c r="BN1176" s="79" t="s">
        <v>638</v>
      </c>
      <c r="BO1176" s="79" t="s">
        <v>1390</v>
      </c>
      <c r="BU1176" s="79" t="s">
        <v>4502</v>
      </c>
      <c r="BV1176" s="79" t="s">
        <v>638</v>
      </c>
      <c r="BW1176" s="79" t="s">
        <v>1390</v>
      </c>
    </row>
    <row r="1177" spans="51:75" x14ac:dyDescent="0.3">
      <c r="AY1177" s="107" t="e">
        <f>VLOOKUP(C1177,#REF!, 2,FALSE)</f>
        <v>#REF!</v>
      </c>
      <c r="BM1177" s="79" t="s">
        <v>4504</v>
      </c>
      <c r="BN1177" s="79" t="s">
        <v>854</v>
      </c>
      <c r="BO1177" s="79" t="s">
        <v>662</v>
      </c>
      <c r="BU1177" s="79" t="s">
        <v>4504</v>
      </c>
      <c r="BV1177" s="79" t="s">
        <v>854</v>
      </c>
      <c r="BW1177" s="79" t="s">
        <v>662</v>
      </c>
    </row>
    <row r="1178" spans="51:75" x14ac:dyDescent="0.3">
      <c r="AY1178" s="107" t="e">
        <f>VLOOKUP(C1178,#REF!, 2,FALSE)</f>
        <v>#REF!</v>
      </c>
      <c r="BM1178" s="79" t="s">
        <v>288</v>
      </c>
      <c r="BN1178" s="79" t="s">
        <v>3206</v>
      </c>
      <c r="BO1178" s="79" t="s">
        <v>4506</v>
      </c>
      <c r="BU1178" s="79" t="s">
        <v>288</v>
      </c>
      <c r="BV1178" s="79" t="s">
        <v>3206</v>
      </c>
      <c r="BW1178" s="79" t="s">
        <v>4506</v>
      </c>
    </row>
    <row r="1179" spans="51:75" x14ac:dyDescent="0.3">
      <c r="AY1179" s="107" t="e">
        <f>VLOOKUP(C1179,#REF!, 2,FALSE)</f>
        <v>#REF!</v>
      </c>
      <c r="BM1179" s="79" t="s">
        <v>4508</v>
      </c>
      <c r="BN1179" s="79" t="s">
        <v>733</v>
      </c>
      <c r="BO1179" s="79" t="s">
        <v>661</v>
      </c>
      <c r="BU1179" s="79" t="s">
        <v>4508</v>
      </c>
      <c r="BV1179" s="79" t="s">
        <v>733</v>
      </c>
      <c r="BW1179" s="79" t="s">
        <v>661</v>
      </c>
    </row>
    <row r="1180" spans="51:75" x14ac:dyDescent="0.3">
      <c r="AY1180" s="107" t="e">
        <f>VLOOKUP(C1180,#REF!, 2,FALSE)</f>
        <v>#REF!</v>
      </c>
      <c r="BM1180" s="79" t="s">
        <v>4509</v>
      </c>
      <c r="BN1180" s="79" t="s">
        <v>660</v>
      </c>
      <c r="BO1180" s="79" t="s">
        <v>1538</v>
      </c>
      <c r="BU1180" s="79" t="s">
        <v>4509</v>
      </c>
      <c r="BV1180" s="79" t="s">
        <v>660</v>
      </c>
      <c r="BW1180" s="79" t="s">
        <v>1538</v>
      </c>
    </row>
    <row r="1181" spans="51:75" x14ac:dyDescent="0.3">
      <c r="AY1181" s="107" t="e">
        <f>VLOOKUP(C1181,#REF!, 2,FALSE)</f>
        <v>#REF!</v>
      </c>
      <c r="BM1181" s="79" t="s">
        <v>4510</v>
      </c>
      <c r="BN1181" s="79" t="s">
        <v>3206</v>
      </c>
      <c r="BO1181" s="79" t="s">
        <v>4512</v>
      </c>
      <c r="BU1181" s="79" t="s">
        <v>4510</v>
      </c>
      <c r="BV1181" s="79" t="s">
        <v>3206</v>
      </c>
      <c r="BW1181" s="79" t="s">
        <v>4512</v>
      </c>
    </row>
    <row r="1182" spans="51:75" x14ac:dyDescent="0.3">
      <c r="AY1182" s="107" t="e">
        <f>VLOOKUP(C1182,#REF!, 2,FALSE)</f>
        <v>#REF!</v>
      </c>
      <c r="BM1182" s="79" t="s">
        <v>153</v>
      </c>
      <c r="BN1182" s="79" t="s">
        <v>3206</v>
      </c>
      <c r="BO1182" s="79" t="s">
        <v>1203</v>
      </c>
      <c r="BU1182" s="79" t="s">
        <v>153</v>
      </c>
      <c r="BV1182" s="79" t="s">
        <v>3206</v>
      </c>
      <c r="BW1182" s="79" t="s">
        <v>1203</v>
      </c>
    </row>
    <row r="1183" spans="51:75" x14ac:dyDescent="0.3">
      <c r="AY1183" s="107" t="e">
        <f>VLOOKUP(C1183,#REF!, 2,FALSE)</f>
        <v>#REF!</v>
      </c>
      <c r="BM1183" s="79" t="s">
        <v>4513</v>
      </c>
      <c r="BN1183" s="79" t="s">
        <v>660</v>
      </c>
      <c r="BO1183" s="79" t="s">
        <v>2170</v>
      </c>
      <c r="BU1183" s="79" t="s">
        <v>4513</v>
      </c>
      <c r="BV1183" s="79" t="s">
        <v>660</v>
      </c>
      <c r="BW1183" s="79" t="s">
        <v>2170</v>
      </c>
    </row>
    <row r="1184" spans="51:75" x14ac:dyDescent="0.3">
      <c r="AY1184" s="107" t="e">
        <f>VLOOKUP(C1184,#REF!, 2,FALSE)</f>
        <v>#REF!</v>
      </c>
      <c r="BM1184" s="79" t="s">
        <v>4514</v>
      </c>
      <c r="BN1184" s="79" t="s">
        <v>625</v>
      </c>
      <c r="BO1184" s="79" t="s">
        <v>2433</v>
      </c>
      <c r="BU1184" s="79" t="s">
        <v>4514</v>
      </c>
      <c r="BV1184" s="79" t="s">
        <v>625</v>
      </c>
      <c r="BW1184" s="79" t="s">
        <v>2433</v>
      </c>
    </row>
    <row r="1185" spans="51:75" x14ac:dyDescent="0.3">
      <c r="AY1185" s="107" t="e">
        <f>VLOOKUP(C1185,#REF!, 2,FALSE)</f>
        <v>#REF!</v>
      </c>
      <c r="BM1185" s="79" t="s">
        <v>114</v>
      </c>
      <c r="BN1185" s="79" t="s">
        <v>702</v>
      </c>
      <c r="BO1185" s="79" t="s">
        <v>661</v>
      </c>
      <c r="BU1185" s="79" t="s">
        <v>114</v>
      </c>
      <c r="BV1185" s="79" t="s">
        <v>702</v>
      </c>
      <c r="BW1185" s="79" t="s">
        <v>661</v>
      </c>
    </row>
    <row r="1186" spans="51:75" x14ac:dyDescent="0.3">
      <c r="AY1186" s="107" t="e">
        <f>VLOOKUP(C1186,#REF!, 2,FALSE)</f>
        <v>#REF!</v>
      </c>
      <c r="BM1186" s="79" t="s">
        <v>116</v>
      </c>
      <c r="BN1186" s="79" t="s">
        <v>707</v>
      </c>
      <c r="BO1186" s="79" t="s">
        <v>3863</v>
      </c>
      <c r="BU1186" s="79" t="s">
        <v>116</v>
      </c>
      <c r="BV1186" s="79" t="s">
        <v>707</v>
      </c>
      <c r="BW1186" s="79" t="s">
        <v>3863</v>
      </c>
    </row>
    <row r="1187" spans="51:75" x14ac:dyDescent="0.3">
      <c r="AY1187" s="107" t="e">
        <f>VLOOKUP(C1187,#REF!, 2,FALSE)</f>
        <v>#REF!</v>
      </c>
      <c r="BM1187" s="79" t="s">
        <v>154</v>
      </c>
      <c r="BN1187" s="79" t="s">
        <v>702</v>
      </c>
      <c r="BO1187" s="79" t="s">
        <v>1212</v>
      </c>
      <c r="BU1187" s="79" t="s">
        <v>154</v>
      </c>
      <c r="BV1187" s="79" t="s">
        <v>702</v>
      </c>
      <c r="BW1187" s="79" t="s">
        <v>1212</v>
      </c>
    </row>
    <row r="1188" spans="51:75" x14ac:dyDescent="0.3">
      <c r="AY1188" s="107" t="e">
        <f>VLOOKUP(C1188,#REF!, 2,FALSE)</f>
        <v>#REF!</v>
      </c>
      <c r="BM1188" s="79" t="s">
        <v>4517</v>
      </c>
      <c r="BN1188" s="79" t="s">
        <v>707</v>
      </c>
      <c r="BO1188" s="79" t="s">
        <v>661</v>
      </c>
      <c r="BU1188" s="79" t="s">
        <v>4517</v>
      </c>
      <c r="BV1188" s="79" t="s">
        <v>707</v>
      </c>
      <c r="BW1188" s="79" t="s">
        <v>661</v>
      </c>
    </row>
    <row r="1189" spans="51:75" x14ac:dyDescent="0.3">
      <c r="AY1189" s="107" t="e">
        <f>VLOOKUP(C1189,#REF!, 2,FALSE)</f>
        <v>#REF!</v>
      </c>
      <c r="BM1189" s="79" t="s">
        <v>4518</v>
      </c>
      <c r="BN1189" s="79" t="s">
        <v>702</v>
      </c>
      <c r="BO1189" s="79" t="s">
        <v>858</v>
      </c>
      <c r="BU1189" s="79" t="s">
        <v>4518</v>
      </c>
      <c r="BV1189" s="79" t="s">
        <v>702</v>
      </c>
      <c r="BW1189" s="79" t="s">
        <v>858</v>
      </c>
    </row>
    <row r="1190" spans="51:75" x14ac:dyDescent="0.3">
      <c r="AY1190" s="107" t="e">
        <f>VLOOKUP(C1190,#REF!, 2,FALSE)</f>
        <v>#REF!</v>
      </c>
      <c r="BM1190" s="79" t="s">
        <v>876</v>
      </c>
      <c r="BN1190" s="79" t="s">
        <v>3206</v>
      </c>
      <c r="BO1190" s="79" t="s">
        <v>1462</v>
      </c>
      <c r="BU1190" s="79" t="s">
        <v>876</v>
      </c>
      <c r="BV1190" s="79" t="s">
        <v>3206</v>
      </c>
      <c r="BW1190" s="79" t="s">
        <v>1462</v>
      </c>
    </row>
    <row r="1191" spans="51:75" x14ac:dyDescent="0.3">
      <c r="AY1191" s="107" t="e">
        <f>VLOOKUP(C1191,#REF!, 2,FALSE)</f>
        <v>#REF!</v>
      </c>
      <c r="BM1191" s="79" t="s">
        <v>4519</v>
      </c>
      <c r="BN1191" s="79" t="s">
        <v>663</v>
      </c>
      <c r="BO1191" s="79" t="s">
        <v>4520</v>
      </c>
      <c r="BU1191" s="79" t="s">
        <v>4519</v>
      </c>
      <c r="BV1191" s="79" t="s">
        <v>663</v>
      </c>
      <c r="BW1191" s="79" t="s">
        <v>4520</v>
      </c>
    </row>
    <row r="1192" spans="51:75" x14ac:dyDescent="0.3">
      <c r="AY1192" s="107" t="e">
        <f>VLOOKUP(C1192,#REF!, 2,FALSE)</f>
        <v>#REF!</v>
      </c>
      <c r="BM1192" s="79" t="s">
        <v>4521</v>
      </c>
      <c r="BN1192" s="79" t="s">
        <v>3049</v>
      </c>
      <c r="BO1192" s="79" t="s">
        <v>4523</v>
      </c>
      <c r="BU1192" s="79" t="s">
        <v>4521</v>
      </c>
      <c r="BV1192" s="79" t="s">
        <v>3049</v>
      </c>
      <c r="BW1192" s="79" t="s">
        <v>4523</v>
      </c>
    </row>
    <row r="1193" spans="51:75" x14ac:dyDescent="0.3">
      <c r="AY1193" s="107" t="e">
        <f>VLOOKUP(C1193,#REF!, 2,FALSE)</f>
        <v>#REF!</v>
      </c>
      <c r="BM1193" s="79" t="s">
        <v>4524</v>
      </c>
      <c r="BN1193" s="79" t="s">
        <v>3206</v>
      </c>
      <c r="BO1193" s="79" t="s">
        <v>3765</v>
      </c>
      <c r="BU1193" s="79" t="s">
        <v>4524</v>
      </c>
      <c r="BV1193" s="79" t="s">
        <v>3206</v>
      </c>
      <c r="BW1193" s="79" t="s">
        <v>3765</v>
      </c>
    </row>
    <row r="1194" spans="51:75" x14ac:dyDescent="0.3">
      <c r="AY1194" s="107" t="e">
        <f>VLOOKUP(C1194,#REF!, 2,FALSE)</f>
        <v>#REF!</v>
      </c>
      <c r="BM1194" s="79" t="s">
        <v>4526</v>
      </c>
      <c r="BN1194" s="79" t="s">
        <v>1344</v>
      </c>
      <c r="BO1194" s="79" t="s">
        <v>1424</v>
      </c>
      <c r="BU1194" s="79" t="s">
        <v>4526</v>
      </c>
      <c r="BV1194" s="79" t="s">
        <v>1344</v>
      </c>
      <c r="BW1194" s="79" t="s">
        <v>1424</v>
      </c>
    </row>
    <row r="1195" spans="51:75" x14ac:dyDescent="0.3">
      <c r="AY1195" s="107" t="e">
        <f>VLOOKUP(C1195,#REF!, 2,FALSE)</f>
        <v>#REF!</v>
      </c>
      <c r="BM1195" s="79" t="s">
        <v>4527</v>
      </c>
      <c r="BN1195" s="79" t="s">
        <v>1344</v>
      </c>
      <c r="BO1195" s="79" t="s">
        <v>4528</v>
      </c>
      <c r="BU1195" s="79" t="s">
        <v>4527</v>
      </c>
      <c r="BV1195" s="79" t="s">
        <v>1344</v>
      </c>
      <c r="BW1195" s="79" t="s">
        <v>4528</v>
      </c>
    </row>
    <row r="1196" spans="51:75" x14ac:dyDescent="0.3">
      <c r="AY1196" s="107" t="e">
        <f>VLOOKUP(C1196,#REF!, 2,FALSE)</f>
        <v>#REF!</v>
      </c>
      <c r="BM1196" s="79" t="s">
        <v>4529</v>
      </c>
      <c r="BN1196" s="79" t="s">
        <v>3087</v>
      </c>
      <c r="BO1196" s="79" t="s">
        <v>858</v>
      </c>
      <c r="BU1196" s="79" t="s">
        <v>4529</v>
      </c>
      <c r="BV1196" s="79" t="s">
        <v>3087</v>
      </c>
      <c r="BW1196" s="79" t="s">
        <v>858</v>
      </c>
    </row>
    <row r="1197" spans="51:75" x14ac:dyDescent="0.3">
      <c r="AY1197" s="107" t="e">
        <f>VLOOKUP(C1197,#REF!, 2,FALSE)</f>
        <v>#REF!</v>
      </c>
      <c r="BM1197" s="79" t="s">
        <v>877</v>
      </c>
      <c r="BN1197" s="79" t="s">
        <v>3206</v>
      </c>
      <c r="BO1197" s="79" t="s">
        <v>4528</v>
      </c>
      <c r="BU1197" s="79" t="s">
        <v>877</v>
      </c>
      <c r="BV1197" s="79" t="s">
        <v>3206</v>
      </c>
      <c r="BW1197" s="79" t="s">
        <v>4528</v>
      </c>
    </row>
    <row r="1198" spans="51:75" x14ac:dyDescent="0.3">
      <c r="AY1198" s="107" t="e">
        <f>VLOOKUP(C1198,#REF!, 2,FALSE)</f>
        <v>#REF!</v>
      </c>
      <c r="BM1198" s="79" t="s">
        <v>4530</v>
      </c>
      <c r="BN1198" s="79" t="s">
        <v>3206</v>
      </c>
      <c r="BO1198" s="79" t="s">
        <v>3756</v>
      </c>
      <c r="BU1198" s="79" t="s">
        <v>4530</v>
      </c>
      <c r="BV1198" s="79" t="s">
        <v>3206</v>
      </c>
      <c r="BW1198" s="79" t="s">
        <v>3756</v>
      </c>
    </row>
    <row r="1199" spans="51:75" x14ac:dyDescent="0.3">
      <c r="AY1199" s="107" t="e">
        <f>VLOOKUP(C1199,#REF!, 2,FALSE)</f>
        <v>#REF!</v>
      </c>
      <c r="BM1199" s="79" t="s">
        <v>4531</v>
      </c>
      <c r="BN1199" s="79" t="s">
        <v>3256</v>
      </c>
      <c r="BO1199" s="79" t="s">
        <v>4532</v>
      </c>
      <c r="BU1199" s="79" t="s">
        <v>4531</v>
      </c>
      <c r="BV1199" s="79" t="s">
        <v>3256</v>
      </c>
      <c r="BW1199" s="79" t="s">
        <v>4532</v>
      </c>
    </row>
    <row r="1200" spans="51:75" x14ac:dyDescent="0.3">
      <c r="AY1200" s="107" t="e">
        <f>VLOOKUP(C1200,#REF!, 2,FALSE)</f>
        <v>#REF!</v>
      </c>
      <c r="BM1200" s="79" t="s">
        <v>4533</v>
      </c>
      <c r="BN1200" s="79" t="s">
        <v>3206</v>
      </c>
      <c r="BO1200" s="79" t="s">
        <v>2935</v>
      </c>
      <c r="BU1200" s="79" t="s">
        <v>4533</v>
      </c>
      <c r="BV1200" s="79" t="s">
        <v>3206</v>
      </c>
      <c r="BW1200" s="79" t="s">
        <v>2935</v>
      </c>
    </row>
    <row r="1201" spans="51:75" x14ac:dyDescent="0.3">
      <c r="AY1201" s="107" t="e">
        <f>VLOOKUP(C1201,#REF!, 2,FALSE)</f>
        <v>#REF!</v>
      </c>
      <c r="BM1201" s="79" t="s">
        <v>4534</v>
      </c>
      <c r="BN1201" s="79" t="s">
        <v>1344</v>
      </c>
      <c r="BO1201" s="79" t="s">
        <v>4535</v>
      </c>
      <c r="BU1201" s="79" t="s">
        <v>4534</v>
      </c>
      <c r="BV1201" s="79" t="s">
        <v>1344</v>
      </c>
      <c r="BW1201" s="79" t="s">
        <v>4535</v>
      </c>
    </row>
    <row r="1202" spans="51:75" x14ac:dyDescent="0.3">
      <c r="AY1202" s="107" t="e">
        <f>VLOOKUP(C1202,#REF!, 2,FALSE)</f>
        <v>#REF!</v>
      </c>
      <c r="BM1202" s="79" t="s">
        <v>4536</v>
      </c>
      <c r="BN1202" s="79" t="s">
        <v>1344</v>
      </c>
      <c r="BO1202" s="79" t="s">
        <v>2935</v>
      </c>
      <c r="BU1202" s="79" t="s">
        <v>4536</v>
      </c>
      <c r="BV1202" s="79" t="s">
        <v>1344</v>
      </c>
      <c r="BW1202" s="79" t="s">
        <v>2935</v>
      </c>
    </row>
    <row r="1203" spans="51:75" x14ac:dyDescent="0.3">
      <c r="AY1203" s="107" t="e">
        <f>VLOOKUP(C1203,#REF!, 2,FALSE)</f>
        <v>#REF!</v>
      </c>
      <c r="BM1203" s="79" t="s">
        <v>4537</v>
      </c>
      <c r="BN1203" s="79" t="s">
        <v>630</v>
      </c>
      <c r="BO1203" s="79" t="s">
        <v>4538</v>
      </c>
      <c r="BU1203" s="79" t="s">
        <v>4537</v>
      </c>
      <c r="BV1203" s="79" t="s">
        <v>630</v>
      </c>
      <c r="BW1203" s="79" t="s">
        <v>4538</v>
      </c>
    </row>
    <row r="1204" spans="51:75" x14ac:dyDescent="0.3">
      <c r="AY1204" s="107" t="e">
        <f>VLOOKUP(C1204,#REF!, 2,FALSE)</f>
        <v>#REF!</v>
      </c>
      <c r="BM1204" s="79" t="s">
        <v>4539</v>
      </c>
      <c r="BN1204" s="79" t="s">
        <v>1271</v>
      </c>
      <c r="BO1204" s="79" t="s">
        <v>2985</v>
      </c>
      <c r="BU1204" s="79" t="s">
        <v>4539</v>
      </c>
      <c r="BV1204" s="79" t="s">
        <v>1271</v>
      </c>
      <c r="BW1204" s="79" t="s">
        <v>2985</v>
      </c>
    </row>
    <row r="1205" spans="51:75" x14ac:dyDescent="0.3">
      <c r="AY1205" s="107" t="e">
        <f>VLOOKUP(C1205,#REF!, 2,FALSE)</f>
        <v>#REF!</v>
      </c>
      <c r="BM1205" s="79" t="s">
        <v>878</v>
      </c>
      <c r="BN1205" s="79" t="s">
        <v>2985</v>
      </c>
      <c r="BO1205" s="79" t="s">
        <v>4540</v>
      </c>
      <c r="BU1205" s="79" t="s">
        <v>878</v>
      </c>
      <c r="BV1205" s="79" t="s">
        <v>2985</v>
      </c>
      <c r="BW1205" s="79" t="s">
        <v>4540</v>
      </c>
    </row>
    <row r="1206" spans="51:75" x14ac:dyDescent="0.3">
      <c r="AY1206" s="107" t="e">
        <f>VLOOKUP(C1206,#REF!, 2,FALSE)</f>
        <v>#REF!</v>
      </c>
      <c r="BM1206" s="79" t="s">
        <v>4541</v>
      </c>
      <c r="BN1206" s="79" t="s">
        <v>3049</v>
      </c>
      <c r="BO1206" s="79" t="s">
        <v>997</v>
      </c>
      <c r="BU1206" s="79" t="s">
        <v>4541</v>
      </c>
      <c r="BV1206" s="79" t="s">
        <v>3049</v>
      </c>
      <c r="BW1206" s="79" t="s">
        <v>997</v>
      </c>
    </row>
    <row r="1207" spans="51:75" x14ac:dyDescent="0.3">
      <c r="AY1207" s="107" t="e">
        <f>VLOOKUP(C1207,#REF!, 2,FALSE)</f>
        <v>#REF!</v>
      </c>
      <c r="BM1207" s="79" t="s">
        <v>4542</v>
      </c>
      <c r="BN1207" s="79" t="s">
        <v>3256</v>
      </c>
      <c r="BO1207" s="79" t="s">
        <v>1059</v>
      </c>
      <c r="BU1207" s="79" t="s">
        <v>4542</v>
      </c>
      <c r="BV1207" s="79" t="s">
        <v>3256</v>
      </c>
      <c r="BW1207" s="79" t="s">
        <v>1059</v>
      </c>
    </row>
    <row r="1208" spans="51:75" x14ac:dyDescent="0.3">
      <c r="AY1208" s="107" t="e">
        <f>VLOOKUP(C1208,#REF!, 2,FALSE)</f>
        <v>#REF!</v>
      </c>
      <c r="BM1208" s="79" t="s">
        <v>4544</v>
      </c>
      <c r="BN1208" s="79" t="s">
        <v>3206</v>
      </c>
      <c r="BO1208" s="79" t="s">
        <v>4545</v>
      </c>
      <c r="BU1208" s="79" t="s">
        <v>4544</v>
      </c>
      <c r="BV1208" s="79" t="s">
        <v>3206</v>
      </c>
      <c r="BW1208" s="79" t="s">
        <v>4545</v>
      </c>
    </row>
    <row r="1209" spans="51:75" x14ac:dyDescent="0.3">
      <c r="AY1209" s="107" t="e">
        <f>VLOOKUP(C1209,#REF!, 2,FALSE)</f>
        <v>#REF!</v>
      </c>
      <c r="BM1209" s="79" t="s">
        <v>879</v>
      </c>
      <c r="BN1209" s="79" t="s">
        <v>864</v>
      </c>
      <c r="BO1209" s="79" t="s">
        <v>1060</v>
      </c>
      <c r="BU1209" s="79" t="s">
        <v>879</v>
      </c>
      <c r="BV1209" s="79" t="s">
        <v>864</v>
      </c>
      <c r="BW1209" s="79" t="s">
        <v>1060</v>
      </c>
    </row>
    <row r="1210" spans="51:75" x14ac:dyDescent="0.3">
      <c r="AY1210" s="107" t="e">
        <f>VLOOKUP(C1210,#REF!, 2,FALSE)</f>
        <v>#REF!</v>
      </c>
      <c r="BM1210" s="79" t="s">
        <v>4546</v>
      </c>
      <c r="BN1210" s="79" t="s">
        <v>3087</v>
      </c>
      <c r="BO1210" s="79" t="s">
        <v>4547</v>
      </c>
      <c r="BU1210" s="79" t="s">
        <v>4546</v>
      </c>
      <c r="BV1210" s="79" t="s">
        <v>3087</v>
      </c>
      <c r="BW1210" s="79" t="s">
        <v>4547</v>
      </c>
    </row>
    <row r="1211" spans="51:75" x14ac:dyDescent="0.3">
      <c r="AY1211" s="107" t="e">
        <f>VLOOKUP(C1211,#REF!, 2,FALSE)</f>
        <v>#REF!</v>
      </c>
      <c r="BM1211" s="79" t="s">
        <v>4549</v>
      </c>
      <c r="BN1211" s="79" t="s">
        <v>630</v>
      </c>
      <c r="BO1211" s="79" t="s">
        <v>1785</v>
      </c>
      <c r="BU1211" s="79" t="s">
        <v>4549</v>
      </c>
      <c r="BV1211" s="79" t="s">
        <v>630</v>
      </c>
      <c r="BW1211" s="79" t="s">
        <v>1785</v>
      </c>
    </row>
    <row r="1212" spans="51:75" x14ac:dyDescent="0.3">
      <c r="AY1212" s="107" t="e">
        <f>VLOOKUP(C1212,#REF!, 2,FALSE)</f>
        <v>#REF!</v>
      </c>
      <c r="BM1212" s="79" t="s">
        <v>4550</v>
      </c>
      <c r="BN1212" s="79" t="s">
        <v>3206</v>
      </c>
      <c r="BO1212" s="79" t="s">
        <v>4551</v>
      </c>
      <c r="BU1212" s="79" t="s">
        <v>4550</v>
      </c>
      <c r="BV1212" s="79" t="s">
        <v>3206</v>
      </c>
      <c r="BW1212" s="79" t="s">
        <v>4551</v>
      </c>
    </row>
    <row r="1213" spans="51:75" x14ac:dyDescent="0.3">
      <c r="AY1213" s="107" t="e">
        <f>VLOOKUP(C1213,#REF!, 2,FALSE)</f>
        <v>#REF!</v>
      </c>
      <c r="BM1213" s="79" t="s">
        <v>4552</v>
      </c>
      <c r="BN1213" s="79" t="s">
        <v>3206</v>
      </c>
      <c r="BO1213" s="79" t="s">
        <v>1341</v>
      </c>
      <c r="BU1213" s="79" t="s">
        <v>4552</v>
      </c>
      <c r="BV1213" s="79" t="s">
        <v>3206</v>
      </c>
      <c r="BW1213" s="79" t="s">
        <v>1341</v>
      </c>
    </row>
    <row r="1214" spans="51:75" x14ac:dyDescent="0.3">
      <c r="AY1214" s="107" t="e">
        <f>VLOOKUP(C1214,#REF!, 2,FALSE)</f>
        <v>#REF!</v>
      </c>
      <c r="BM1214" s="79" t="s">
        <v>4553</v>
      </c>
      <c r="BN1214" s="79" t="s">
        <v>3206</v>
      </c>
      <c r="BO1214" s="79" t="s">
        <v>1597</v>
      </c>
      <c r="BU1214" s="79" t="s">
        <v>4553</v>
      </c>
      <c r="BV1214" s="79" t="s">
        <v>3206</v>
      </c>
      <c r="BW1214" s="79" t="s">
        <v>1597</v>
      </c>
    </row>
    <row r="1215" spans="51:75" x14ac:dyDescent="0.3">
      <c r="AY1215" s="107" t="e">
        <f>VLOOKUP(C1215,#REF!, 2,FALSE)</f>
        <v>#REF!</v>
      </c>
      <c r="BM1215" s="79" t="s">
        <v>880</v>
      </c>
      <c r="BN1215" s="79" t="s">
        <v>3206</v>
      </c>
      <c r="BO1215" s="79" t="s">
        <v>2654</v>
      </c>
      <c r="BU1215" s="79" t="s">
        <v>880</v>
      </c>
      <c r="BV1215" s="79" t="s">
        <v>3206</v>
      </c>
      <c r="BW1215" s="79" t="s">
        <v>2654</v>
      </c>
    </row>
    <row r="1216" spans="51:75" x14ac:dyDescent="0.3">
      <c r="AY1216" s="107" t="e">
        <f>VLOOKUP(C1216,#REF!, 2,FALSE)</f>
        <v>#REF!</v>
      </c>
      <c r="BM1216" s="79" t="s">
        <v>4554</v>
      </c>
      <c r="BN1216" s="79" t="s">
        <v>2981</v>
      </c>
      <c r="BO1216" s="79" t="s">
        <v>1814</v>
      </c>
      <c r="BU1216" s="79" t="s">
        <v>4554</v>
      </c>
      <c r="BV1216" s="79" t="s">
        <v>2981</v>
      </c>
      <c r="BW1216" s="79" t="s">
        <v>1814</v>
      </c>
    </row>
    <row r="1217" spans="51:75" x14ac:dyDescent="0.3">
      <c r="AY1217" s="107" t="e">
        <f>VLOOKUP(C1217,#REF!, 2,FALSE)</f>
        <v>#REF!</v>
      </c>
      <c r="BM1217" s="79" t="s">
        <v>4555</v>
      </c>
      <c r="BN1217" s="79" t="s">
        <v>3009</v>
      </c>
      <c r="BO1217" s="79" t="s">
        <v>1814</v>
      </c>
      <c r="BU1217" s="79" t="s">
        <v>4555</v>
      </c>
      <c r="BV1217" s="79" t="s">
        <v>3009</v>
      </c>
      <c r="BW1217" s="79" t="s">
        <v>1814</v>
      </c>
    </row>
    <row r="1218" spans="51:75" x14ac:dyDescent="0.3">
      <c r="AY1218" s="107" t="e">
        <f>VLOOKUP(C1218,#REF!, 2,FALSE)</f>
        <v>#REF!</v>
      </c>
      <c r="BM1218" s="79" t="s">
        <v>4556</v>
      </c>
      <c r="BN1218" s="79" t="s">
        <v>2985</v>
      </c>
      <c r="BO1218" s="79" t="s">
        <v>2985</v>
      </c>
      <c r="BU1218" s="79" t="s">
        <v>4556</v>
      </c>
      <c r="BV1218" s="79" t="s">
        <v>2985</v>
      </c>
      <c r="BW1218" s="79" t="s">
        <v>2985</v>
      </c>
    </row>
    <row r="1219" spans="51:75" x14ac:dyDescent="0.3">
      <c r="AY1219" s="107" t="e">
        <f>VLOOKUP(C1219,#REF!, 2,FALSE)</f>
        <v>#REF!</v>
      </c>
      <c r="BM1219" s="79" t="s">
        <v>4558</v>
      </c>
      <c r="BN1219" s="79" t="s">
        <v>3006</v>
      </c>
      <c r="BO1219" s="79" t="s">
        <v>2942</v>
      </c>
      <c r="BU1219" s="79" t="s">
        <v>4558</v>
      </c>
      <c r="BV1219" s="79" t="s">
        <v>3006</v>
      </c>
      <c r="BW1219" s="79" t="s">
        <v>2942</v>
      </c>
    </row>
    <row r="1220" spans="51:75" x14ac:dyDescent="0.3">
      <c r="AY1220" s="107" t="e">
        <f>VLOOKUP(C1220,#REF!, 2,FALSE)</f>
        <v>#REF!</v>
      </c>
      <c r="BM1220" s="79" t="s">
        <v>4559</v>
      </c>
      <c r="BN1220" s="79" t="s">
        <v>3206</v>
      </c>
      <c r="BO1220" s="79" t="s">
        <v>4560</v>
      </c>
      <c r="BU1220" s="79" t="s">
        <v>4559</v>
      </c>
      <c r="BV1220" s="79" t="s">
        <v>3206</v>
      </c>
      <c r="BW1220" s="79" t="s">
        <v>4560</v>
      </c>
    </row>
    <row r="1221" spans="51:75" x14ac:dyDescent="0.3">
      <c r="AY1221" s="107" t="e">
        <f>VLOOKUP(C1221,#REF!, 2,FALSE)</f>
        <v>#REF!</v>
      </c>
      <c r="BM1221" s="79" t="s">
        <v>881</v>
      </c>
      <c r="BN1221" s="79" t="s">
        <v>3091</v>
      </c>
      <c r="BO1221" s="79" t="s">
        <v>4561</v>
      </c>
      <c r="BU1221" s="79" t="s">
        <v>881</v>
      </c>
      <c r="BV1221" s="79" t="s">
        <v>3091</v>
      </c>
      <c r="BW1221" s="79" t="s">
        <v>4561</v>
      </c>
    </row>
    <row r="1222" spans="51:75" x14ac:dyDescent="0.3">
      <c r="AY1222" s="107" t="e">
        <f>VLOOKUP(C1222,#REF!, 2,FALSE)</f>
        <v>#REF!</v>
      </c>
      <c r="BM1222" s="79" t="s">
        <v>4562</v>
      </c>
      <c r="BN1222" s="79" t="s">
        <v>733</v>
      </c>
      <c r="BO1222" s="79" t="s">
        <v>4563</v>
      </c>
      <c r="BU1222" s="79" t="s">
        <v>4562</v>
      </c>
      <c r="BV1222" s="79" t="s">
        <v>733</v>
      </c>
      <c r="BW1222" s="79" t="s">
        <v>4563</v>
      </c>
    </row>
    <row r="1223" spans="51:75" x14ac:dyDescent="0.3">
      <c r="AY1223" s="107" t="e">
        <f>VLOOKUP(C1223,#REF!, 2,FALSE)</f>
        <v>#REF!</v>
      </c>
      <c r="BM1223" s="79" t="s">
        <v>4565</v>
      </c>
      <c r="BN1223" s="79" t="s">
        <v>3206</v>
      </c>
      <c r="BO1223" s="79" t="s">
        <v>4566</v>
      </c>
      <c r="BU1223" s="79" t="s">
        <v>4565</v>
      </c>
      <c r="BV1223" s="79" t="s">
        <v>3206</v>
      </c>
      <c r="BW1223" s="79" t="s">
        <v>4566</v>
      </c>
    </row>
    <row r="1224" spans="51:75" x14ac:dyDescent="0.3">
      <c r="AY1224" s="107" t="e">
        <f>VLOOKUP(C1224,#REF!, 2,FALSE)</f>
        <v>#REF!</v>
      </c>
      <c r="BM1224" s="79" t="s">
        <v>882</v>
      </c>
      <c r="BN1224" s="79" t="s">
        <v>721</v>
      </c>
      <c r="BO1224" s="79" t="s">
        <v>2454</v>
      </c>
      <c r="BU1224" s="79" t="s">
        <v>882</v>
      </c>
      <c r="BV1224" s="79" t="s">
        <v>721</v>
      </c>
      <c r="BW1224" s="79" t="s">
        <v>2454</v>
      </c>
    </row>
    <row r="1225" spans="51:75" x14ac:dyDescent="0.3">
      <c r="AY1225" s="107" t="e">
        <f>VLOOKUP(C1225,#REF!, 2,FALSE)</f>
        <v>#REF!</v>
      </c>
      <c r="BM1225" s="79" t="s">
        <v>4567</v>
      </c>
      <c r="BN1225" s="79" t="s">
        <v>3009</v>
      </c>
      <c r="BO1225" s="79" t="s">
        <v>4568</v>
      </c>
      <c r="BU1225" s="79" t="s">
        <v>4567</v>
      </c>
      <c r="BV1225" s="79" t="s">
        <v>3009</v>
      </c>
      <c r="BW1225" s="79" t="s">
        <v>4568</v>
      </c>
    </row>
    <row r="1226" spans="51:75" x14ac:dyDescent="0.3">
      <c r="AY1226" s="107" t="e">
        <f>VLOOKUP(C1226,#REF!, 2,FALSE)</f>
        <v>#REF!</v>
      </c>
      <c r="BM1226" s="79" t="s">
        <v>4569</v>
      </c>
      <c r="BN1226" s="79" t="s">
        <v>777</v>
      </c>
      <c r="BO1226" s="79" t="s">
        <v>3618</v>
      </c>
      <c r="BU1226" s="79" t="s">
        <v>4569</v>
      </c>
      <c r="BV1226" s="79" t="s">
        <v>777</v>
      </c>
      <c r="BW1226" s="79" t="s">
        <v>3618</v>
      </c>
    </row>
    <row r="1227" spans="51:75" x14ac:dyDescent="0.3">
      <c r="AY1227" s="107" t="e">
        <f>VLOOKUP(C1227,#REF!, 2,FALSE)</f>
        <v>#REF!</v>
      </c>
      <c r="BM1227" s="79" t="s">
        <v>4570</v>
      </c>
      <c r="BN1227" s="79" t="s">
        <v>614</v>
      </c>
      <c r="BO1227" s="79" t="s">
        <v>4571</v>
      </c>
      <c r="BU1227" s="79" t="s">
        <v>4570</v>
      </c>
      <c r="BV1227" s="79" t="s">
        <v>614</v>
      </c>
      <c r="BW1227" s="79" t="s">
        <v>4571</v>
      </c>
    </row>
    <row r="1228" spans="51:75" x14ac:dyDescent="0.3">
      <c r="AY1228" s="107" t="e">
        <f>VLOOKUP(C1228,#REF!, 2,FALSE)</f>
        <v>#REF!</v>
      </c>
      <c r="BM1228" s="79" t="s">
        <v>4572</v>
      </c>
      <c r="BN1228" s="79" t="s">
        <v>2981</v>
      </c>
      <c r="BO1228" s="79" t="s">
        <v>4573</v>
      </c>
      <c r="BU1228" s="79" t="s">
        <v>4572</v>
      </c>
      <c r="BV1228" s="79" t="s">
        <v>2981</v>
      </c>
      <c r="BW1228" s="79" t="s">
        <v>4573</v>
      </c>
    </row>
    <row r="1229" spans="51:75" x14ac:dyDescent="0.3">
      <c r="AY1229" s="107" t="e">
        <f>VLOOKUP(C1229,#REF!, 2,FALSE)</f>
        <v>#REF!</v>
      </c>
      <c r="BM1229" s="79" t="s">
        <v>4575</v>
      </c>
      <c r="BN1229" s="79" t="s">
        <v>812</v>
      </c>
      <c r="BO1229" s="79" t="s">
        <v>4576</v>
      </c>
      <c r="BU1229" s="79" t="s">
        <v>4575</v>
      </c>
      <c r="BV1229" s="79" t="s">
        <v>812</v>
      </c>
      <c r="BW1229" s="79" t="s">
        <v>4576</v>
      </c>
    </row>
    <row r="1230" spans="51:75" x14ac:dyDescent="0.3">
      <c r="AY1230" s="107" t="e">
        <f>VLOOKUP(C1230,#REF!, 2,FALSE)</f>
        <v>#REF!</v>
      </c>
      <c r="BM1230" s="79" t="s">
        <v>4577</v>
      </c>
      <c r="BN1230" s="79" t="s">
        <v>2985</v>
      </c>
      <c r="BO1230" s="79" t="s">
        <v>2985</v>
      </c>
      <c r="BU1230" s="79" t="s">
        <v>4577</v>
      </c>
      <c r="BV1230" s="79" t="s">
        <v>2985</v>
      </c>
      <c r="BW1230" s="79" t="s">
        <v>2985</v>
      </c>
    </row>
    <row r="1231" spans="51:75" x14ac:dyDescent="0.3">
      <c r="AY1231" s="107" t="e">
        <f>VLOOKUP(C1231,#REF!, 2,FALSE)</f>
        <v>#REF!</v>
      </c>
      <c r="BM1231" s="79" t="s">
        <v>4579</v>
      </c>
      <c r="BN1231" s="79" t="s">
        <v>2985</v>
      </c>
      <c r="BO1231" s="79" t="s">
        <v>2378</v>
      </c>
      <c r="BU1231" s="79" t="s">
        <v>4579</v>
      </c>
      <c r="BV1231" s="79" t="s">
        <v>2985</v>
      </c>
      <c r="BW1231" s="79" t="s">
        <v>2378</v>
      </c>
    </row>
    <row r="1232" spans="51:75" x14ac:dyDescent="0.3">
      <c r="AY1232" s="107" t="e">
        <f>VLOOKUP(C1232,#REF!, 2,FALSE)</f>
        <v>#REF!</v>
      </c>
      <c r="BM1232" s="79" t="s">
        <v>883</v>
      </c>
      <c r="BN1232" s="79" t="s">
        <v>3049</v>
      </c>
      <c r="BO1232" s="79" t="s">
        <v>3260</v>
      </c>
      <c r="BU1232" s="79" t="s">
        <v>883</v>
      </c>
      <c r="BV1232" s="79" t="s">
        <v>3049</v>
      </c>
      <c r="BW1232" s="79" t="s">
        <v>3260</v>
      </c>
    </row>
    <row r="1233" spans="51:75" x14ac:dyDescent="0.3">
      <c r="AY1233" s="107" t="e">
        <f>VLOOKUP(C1233,#REF!, 2,FALSE)</f>
        <v>#REF!</v>
      </c>
      <c r="BM1233" s="79" t="s">
        <v>884</v>
      </c>
      <c r="BN1233" s="79" t="s">
        <v>3206</v>
      </c>
      <c r="BO1233" s="79" t="s">
        <v>4580</v>
      </c>
      <c r="BU1233" s="79" t="s">
        <v>884</v>
      </c>
      <c r="BV1233" s="79" t="s">
        <v>3206</v>
      </c>
      <c r="BW1233" s="79" t="s">
        <v>4580</v>
      </c>
    </row>
    <row r="1234" spans="51:75" x14ac:dyDescent="0.3">
      <c r="AY1234" s="107" t="e">
        <f>VLOOKUP(C1234,#REF!, 2,FALSE)</f>
        <v>#REF!</v>
      </c>
      <c r="BM1234" s="79" t="s">
        <v>885</v>
      </c>
      <c r="BN1234" s="79" t="s">
        <v>627</v>
      </c>
      <c r="BO1234" s="79" t="s">
        <v>4581</v>
      </c>
      <c r="BU1234" s="79" t="s">
        <v>885</v>
      </c>
      <c r="BV1234" s="79" t="s">
        <v>627</v>
      </c>
      <c r="BW1234" s="79" t="s">
        <v>4581</v>
      </c>
    </row>
    <row r="1235" spans="51:75" x14ac:dyDescent="0.3">
      <c r="AY1235" s="107" t="e">
        <f>VLOOKUP(C1235,#REF!, 2,FALSE)</f>
        <v>#REF!</v>
      </c>
      <c r="BM1235" s="79" t="s">
        <v>886</v>
      </c>
      <c r="BN1235" s="79" t="s">
        <v>717</v>
      </c>
      <c r="BO1235" s="79" t="s">
        <v>1663</v>
      </c>
      <c r="BU1235" s="79" t="s">
        <v>886</v>
      </c>
      <c r="BV1235" s="79" t="s">
        <v>717</v>
      </c>
      <c r="BW1235" s="79" t="s">
        <v>1663</v>
      </c>
    </row>
    <row r="1236" spans="51:75" x14ac:dyDescent="0.3">
      <c r="AY1236" s="107" t="e">
        <f>VLOOKUP(C1236,#REF!, 2,FALSE)</f>
        <v>#REF!</v>
      </c>
      <c r="BM1236" s="79" t="s">
        <v>4582</v>
      </c>
      <c r="BN1236" s="79" t="s">
        <v>3032</v>
      </c>
      <c r="BO1236" s="79" t="s">
        <v>1168</v>
      </c>
      <c r="BU1236" s="79" t="s">
        <v>4582</v>
      </c>
      <c r="BV1236" s="79" t="s">
        <v>3032</v>
      </c>
      <c r="BW1236" s="79" t="s">
        <v>1168</v>
      </c>
    </row>
    <row r="1237" spans="51:75" x14ac:dyDescent="0.3">
      <c r="AY1237" s="107" t="e">
        <f>VLOOKUP(C1237,#REF!, 2,FALSE)</f>
        <v>#REF!</v>
      </c>
      <c r="BM1237" s="79" t="s">
        <v>4583</v>
      </c>
      <c r="BN1237" s="79" t="s">
        <v>3049</v>
      </c>
      <c r="BO1237" s="79" t="s">
        <v>3174</v>
      </c>
      <c r="BU1237" s="79" t="s">
        <v>4583</v>
      </c>
      <c r="BV1237" s="79" t="s">
        <v>3049</v>
      </c>
      <c r="BW1237" s="79" t="s">
        <v>3174</v>
      </c>
    </row>
    <row r="1238" spans="51:75" x14ac:dyDescent="0.3">
      <c r="AY1238" s="107" t="e">
        <f>VLOOKUP(C1238,#REF!, 2,FALSE)</f>
        <v>#REF!</v>
      </c>
      <c r="BM1238" s="79" t="s">
        <v>4586</v>
      </c>
      <c r="BN1238" s="79" t="s">
        <v>3049</v>
      </c>
      <c r="BO1238" s="79" t="s">
        <v>3174</v>
      </c>
      <c r="BU1238" s="79" t="s">
        <v>4586</v>
      </c>
      <c r="BV1238" s="79" t="s">
        <v>3049</v>
      </c>
      <c r="BW1238" s="79" t="s">
        <v>3174</v>
      </c>
    </row>
    <row r="1239" spans="51:75" x14ac:dyDescent="0.3">
      <c r="AY1239" s="107" t="e">
        <f>VLOOKUP(C1239,#REF!, 2,FALSE)</f>
        <v>#REF!</v>
      </c>
      <c r="BM1239" s="79" t="s">
        <v>4588</v>
      </c>
      <c r="BN1239" s="79" t="s">
        <v>1344</v>
      </c>
      <c r="BO1239" s="79" t="s">
        <v>4589</v>
      </c>
      <c r="BU1239" s="79" t="s">
        <v>4588</v>
      </c>
      <c r="BV1239" s="79" t="s">
        <v>1344</v>
      </c>
      <c r="BW1239" s="79" t="s">
        <v>4589</v>
      </c>
    </row>
    <row r="1240" spans="51:75" x14ac:dyDescent="0.3">
      <c r="AY1240" s="107" t="e">
        <f>VLOOKUP(C1240,#REF!, 2,FALSE)</f>
        <v>#REF!</v>
      </c>
      <c r="BM1240" s="79" t="s">
        <v>4590</v>
      </c>
      <c r="BN1240" s="79" t="s">
        <v>928</v>
      </c>
      <c r="BO1240" s="79" t="s">
        <v>4591</v>
      </c>
      <c r="BU1240" s="79" t="s">
        <v>4590</v>
      </c>
      <c r="BV1240" s="79" t="s">
        <v>928</v>
      </c>
      <c r="BW1240" s="79" t="s">
        <v>4591</v>
      </c>
    </row>
    <row r="1241" spans="51:75" x14ac:dyDescent="0.3">
      <c r="AY1241" s="107" t="e">
        <f>VLOOKUP(C1241,#REF!, 2,FALSE)</f>
        <v>#REF!</v>
      </c>
      <c r="BM1241" s="79" t="s">
        <v>4592</v>
      </c>
      <c r="BN1241" s="79" t="s">
        <v>659</v>
      </c>
      <c r="BO1241" s="79" t="s">
        <v>1328</v>
      </c>
      <c r="BU1241" s="79" t="s">
        <v>4592</v>
      </c>
      <c r="BV1241" s="79" t="s">
        <v>659</v>
      </c>
      <c r="BW1241" s="79" t="s">
        <v>1328</v>
      </c>
    </row>
    <row r="1242" spans="51:75" x14ac:dyDescent="0.3">
      <c r="AY1242" s="107" t="e">
        <f>VLOOKUP(C1242,#REF!, 2,FALSE)</f>
        <v>#REF!</v>
      </c>
      <c r="BM1242" s="79" t="s">
        <v>4593</v>
      </c>
      <c r="BN1242" s="79" t="s">
        <v>671</v>
      </c>
      <c r="BO1242" s="79" t="s">
        <v>4594</v>
      </c>
      <c r="BU1242" s="79" t="s">
        <v>4593</v>
      </c>
      <c r="BV1242" s="79" t="s">
        <v>671</v>
      </c>
      <c r="BW1242" s="79" t="s">
        <v>4594</v>
      </c>
    </row>
    <row r="1243" spans="51:75" x14ac:dyDescent="0.3">
      <c r="AY1243" s="107" t="e">
        <f>VLOOKUP(C1243,#REF!, 2,FALSE)</f>
        <v>#REF!</v>
      </c>
      <c r="BM1243" s="79" t="s">
        <v>73</v>
      </c>
      <c r="BN1243" s="79" t="s">
        <v>707</v>
      </c>
      <c r="BO1243" s="79" t="s">
        <v>4595</v>
      </c>
      <c r="BU1243" s="79" t="s">
        <v>73</v>
      </c>
      <c r="BV1243" s="79" t="s">
        <v>707</v>
      </c>
      <c r="BW1243" s="79" t="s">
        <v>4595</v>
      </c>
    </row>
    <row r="1244" spans="51:75" x14ac:dyDescent="0.3">
      <c r="AY1244" s="107" t="e">
        <f>VLOOKUP(C1244,#REF!, 2,FALSE)</f>
        <v>#REF!</v>
      </c>
      <c r="BM1244" s="79" t="s">
        <v>4596</v>
      </c>
      <c r="BN1244" s="79" t="s">
        <v>1344</v>
      </c>
      <c r="BO1244" s="79" t="s">
        <v>4598</v>
      </c>
      <c r="BU1244" s="79" t="s">
        <v>4596</v>
      </c>
      <c r="BV1244" s="79" t="s">
        <v>1344</v>
      </c>
      <c r="BW1244" s="79" t="s">
        <v>4598</v>
      </c>
    </row>
    <row r="1245" spans="51:75" x14ac:dyDescent="0.3">
      <c r="AY1245" s="107" t="e">
        <f>VLOOKUP(C1245,#REF!, 2,FALSE)</f>
        <v>#REF!</v>
      </c>
      <c r="BM1245" s="79" t="s">
        <v>4599</v>
      </c>
      <c r="BN1245" s="79" t="s">
        <v>851</v>
      </c>
      <c r="BO1245" s="79" t="s">
        <v>4600</v>
      </c>
      <c r="BU1245" s="79" t="s">
        <v>4599</v>
      </c>
      <c r="BV1245" s="79" t="s">
        <v>851</v>
      </c>
      <c r="BW1245" s="79" t="s">
        <v>4600</v>
      </c>
    </row>
    <row r="1246" spans="51:75" x14ac:dyDescent="0.3">
      <c r="AY1246" s="107" t="e">
        <f>VLOOKUP(C1246,#REF!, 2,FALSE)</f>
        <v>#REF!</v>
      </c>
      <c r="BM1246" s="79" t="s">
        <v>4601</v>
      </c>
      <c r="BN1246" s="79" t="s">
        <v>930</v>
      </c>
      <c r="BO1246" s="79" t="s">
        <v>4602</v>
      </c>
      <c r="BU1246" s="79" t="s">
        <v>4601</v>
      </c>
      <c r="BV1246" s="79" t="s">
        <v>930</v>
      </c>
      <c r="BW1246" s="79" t="s">
        <v>4602</v>
      </c>
    </row>
    <row r="1247" spans="51:75" x14ac:dyDescent="0.3">
      <c r="AY1247" s="107" t="e">
        <f>VLOOKUP(C1247,#REF!, 2,FALSE)</f>
        <v>#REF!</v>
      </c>
      <c r="BM1247" s="79" t="s">
        <v>887</v>
      </c>
      <c r="BN1247" s="79" t="s">
        <v>16992</v>
      </c>
      <c r="BO1247" s="79" t="s">
        <v>4603</v>
      </c>
      <c r="BU1247" s="79" t="s">
        <v>887</v>
      </c>
      <c r="BV1247" s="79" t="s">
        <v>16992</v>
      </c>
      <c r="BW1247" s="79" t="s">
        <v>4603</v>
      </c>
    </row>
    <row r="1248" spans="51:75" x14ac:dyDescent="0.3">
      <c r="AY1248" s="107" t="e">
        <f>VLOOKUP(C1248,#REF!, 2,FALSE)</f>
        <v>#REF!</v>
      </c>
      <c r="BM1248" s="79" t="s">
        <v>4604</v>
      </c>
      <c r="BN1248" s="79" t="s">
        <v>721</v>
      </c>
      <c r="BO1248" s="79" t="s">
        <v>4605</v>
      </c>
      <c r="BU1248" s="79" t="s">
        <v>4604</v>
      </c>
      <c r="BV1248" s="79" t="s">
        <v>721</v>
      </c>
      <c r="BW1248" s="79" t="s">
        <v>4605</v>
      </c>
    </row>
    <row r="1249" spans="51:75" x14ac:dyDescent="0.3">
      <c r="AY1249" s="107" t="e">
        <f>VLOOKUP(C1249,#REF!, 2,FALSE)</f>
        <v>#REF!</v>
      </c>
      <c r="BM1249" s="79" t="s">
        <v>4606</v>
      </c>
      <c r="BN1249" s="79" t="s">
        <v>3206</v>
      </c>
      <c r="BO1249" s="79" t="s">
        <v>4608</v>
      </c>
      <c r="BU1249" s="79" t="s">
        <v>4606</v>
      </c>
      <c r="BV1249" s="79" t="s">
        <v>3206</v>
      </c>
      <c r="BW1249" s="79" t="s">
        <v>4608</v>
      </c>
    </row>
    <row r="1250" spans="51:75" x14ac:dyDescent="0.3">
      <c r="AY1250" s="107" t="e">
        <f>VLOOKUP(C1250,#REF!, 2,FALSE)</f>
        <v>#REF!</v>
      </c>
      <c r="BM1250" s="79" t="s">
        <v>4609</v>
      </c>
      <c r="BN1250" s="79" t="s">
        <v>851</v>
      </c>
      <c r="BO1250" s="79" t="s">
        <v>1669</v>
      </c>
      <c r="BU1250" s="79" t="s">
        <v>4609</v>
      </c>
      <c r="BV1250" s="79" t="s">
        <v>851</v>
      </c>
      <c r="BW1250" s="79" t="s">
        <v>1669</v>
      </c>
    </row>
    <row r="1251" spans="51:75" x14ac:dyDescent="0.3">
      <c r="AY1251" s="107" t="e">
        <f>VLOOKUP(C1251,#REF!, 2,FALSE)</f>
        <v>#REF!</v>
      </c>
      <c r="BM1251" s="79" t="s">
        <v>4610</v>
      </c>
      <c r="BN1251" s="79" t="s">
        <v>16992</v>
      </c>
      <c r="BO1251" s="79" t="s">
        <v>4611</v>
      </c>
      <c r="BU1251" s="79" t="s">
        <v>4610</v>
      </c>
      <c r="BV1251" s="79" t="s">
        <v>16992</v>
      </c>
      <c r="BW1251" s="79" t="s">
        <v>4611</v>
      </c>
    </row>
    <row r="1252" spans="51:75" x14ac:dyDescent="0.3">
      <c r="AY1252" s="107" t="e">
        <f>VLOOKUP(C1252,#REF!, 2,FALSE)</f>
        <v>#REF!</v>
      </c>
      <c r="BM1252" s="79" t="s">
        <v>4612</v>
      </c>
      <c r="BN1252" s="79" t="s">
        <v>3206</v>
      </c>
      <c r="BO1252" s="79" t="s">
        <v>1329</v>
      </c>
      <c r="BU1252" s="79" t="s">
        <v>4612</v>
      </c>
      <c r="BV1252" s="79" t="s">
        <v>3206</v>
      </c>
      <c r="BW1252" s="79" t="s">
        <v>1329</v>
      </c>
    </row>
    <row r="1253" spans="51:75" x14ac:dyDescent="0.3">
      <c r="AY1253" s="107" t="e">
        <f>VLOOKUP(C1253,#REF!, 2,FALSE)</f>
        <v>#REF!</v>
      </c>
      <c r="BM1253" s="79" t="s">
        <v>4613</v>
      </c>
      <c r="BN1253" s="79" t="s">
        <v>928</v>
      </c>
      <c r="BO1253" s="79" t="s">
        <v>4615</v>
      </c>
      <c r="BU1253" s="79" t="s">
        <v>4613</v>
      </c>
      <c r="BV1253" s="79" t="s">
        <v>928</v>
      </c>
      <c r="BW1253" s="79" t="s">
        <v>4615</v>
      </c>
    </row>
    <row r="1254" spans="51:75" x14ac:dyDescent="0.3">
      <c r="AY1254" s="107" t="e">
        <f>VLOOKUP(C1254,#REF!, 2,FALSE)</f>
        <v>#REF!</v>
      </c>
      <c r="BM1254" s="79" t="s">
        <v>4616</v>
      </c>
      <c r="BN1254" s="79" t="s">
        <v>16992</v>
      </c>
      <c r="BO1254" s="79" t="s">
        <v>1551</v>
      </c>
      <c r="BU1254" s="79" t="s">
        <v>4616</v>
      </c>
      <c r="BV1254" s="79" t="s">
        <v>16992</v>
      </c>
      <c r="BW1254" s="79" t="s">
        <v>1551</v>
      </c>
    </row>
    <row r="1255" spans="51:75" x14ac:dyDescent="0.3">
      <c r="AY1255" s="107" t="e">
        <f>VLOOKUP(C1255,#REF!, 2,FALSE)</f>
        <v>#REF!</v>
      </c>
      <c r="BM1255" s="79" t="s">
        <v>4617</v>
      </c>
      <c r="BN1255" s="79" t="s">
        <v>16992</v>
      </c>
      <c r="BO1255" s="79" t="s">
        <v>2100</v>
      </c>
      <c r="BU1255" s="79" t="s">
        <v>4617</v>
      </c>
      <c r="BV1255" s="79" t="s">
        <v>16992</v>
      </c>
      <c r="BW1255" s="79" t="s">
        <v>2100</v>
      </c>
    </row>
    <row r="1256" spans="51:75" x14ac:dyDescent="0.3">
      <c r="AY1256" s="107" t="e">
        <f>VLOOKUP(C1256,#REF!, 2,FALSE)</f>
        <v>#REF!</v>
      </c>
      <c r="BM1256" s="79" t="s">
        <v>4618</v>
      </c>
      <c r="BN1256" s="79" t="s">
        <v>733</v>
      </c>
      <c r="BO1256" s="79" t="s">
        <v>4619</v>
      </c>
      <c r="BU1256" s="79" t="s">
        <v>4618</v>
      </c>
      <c r="BV1256" s="79" t="s">
        <v>733</v>
      </c>
      <c r="BW1256" s="79" t="s">
        <v>4619</v>
      </c>
    </row>
    <row r="1257" spans="51:75" x14ac:dyDescent="0.3">
      <c r="AY1257" s="107" t="e">
        <f>VLOOKUP(C1257,#REF!, 2,FALSE)</f>
        <v>#REF!</v>
      </c>
      <c r="BM1257" s="79" t="s">
        <v>4620</v>
      </c>
      <c r="BN1257" s="79" t="s">
        <v>733</v>
      </c>
      <c r="BO1257" s="79" t="s">
        <v>1492</v>
      </c>
      <c r="BU1257" s="79" t="s">
        <v>4620</v>
      </c>
      <c r="BV1257" s="79" t="s">
        <v>733</v>
      </c>
      <c r="BW1257" s="79" t="s">
        <v>1492</v>
      </c>
    </row>
    <row r="1258" spans="51:75" x14ac:dyDescent="0.3">
      <c r="AY1258" s="107" t="e">
        <f>VLOOKUP(C1258,#REF!, 2,FALSE)</f>
        <v>#REF!</v>
      </c>
      <c r="BM1258" s="79" t="s">
        <v>4621</v>
      </c>
      <c r="BN1258" s="79" t="s">
        <v>930</v>
      </c>
      <c r="BO1258" s="79" t="s">
        <v>4548</v>
      </c>
      <c r="BU1258" s="79" t="s">
        <v>4621</v>
      </c>
      <c r="BV1258" s="79" t="s">
        <v>930</v>
      </c>
      <c r="BW1258" s="79" t="s">
        <v>4548</v>
      </c>
    </row>
    <row r="1259" spans="51:75" x14ac:dyDescent="0.3">
      <c r="AY1259" s="107" t="e">
        <f>VLOOKUP(C1259,#REF!, 2,FALSE)</f>
        <v>#REF!</v>
      </c>
      <c r="BM1259" s="79" t="s">
        <v>4622</v>
      </c>
      <c r="BN1259" s="79" t="s">
        <v>3206</v>
      </c>
      <c r="BO1259" s="79" t="s">
        <v>4623</v>
      </c>
      <c r="BU1259" s="79" t="s">
        <v>4622</v>
      </c>
      <c r="BV1259" s="79" t="s">
        <v>3206</v>
      </c>
      <c r="BW1259" s="79" t="s">
        <v>4623</v>
      </c>
    </row>
    <row r="1260" spans="51:75" x14ac:dyDescent="0.3">
      <c r="AY1260" s="107" t="e">
        <f>VLOOKUP(C1260,#REF!, 2,FALSE)</f>
        <v>#REF!</v>
      </c>
      <c r="BM1260" s="79" t="s">
        <v>117</v>
      </c>
      <c r="BN1260" s="79" t="s">
        <v>733</v>
      </c>
      <c r="BO1260" s="79" t="s">
        <v>626</v>
      </c>
      <c r="BU1260" s="79" t="s">
        <v>117</v>
      </c>
      <c r="BV1260" s="79" t="s">
        <v>733</v>
      </c>
      <c r="BW1260" s="79" t="s">
        <v>626</v>
      </c>
    </row>
    <row r="1261" spans="51:75" x14ac:dyDescent="0.3">
      <c r="AY1261" s="107" t="e">
        <f>VLOOKUP(C1261,#REF!, 2,FALSE)</f>
        <v>#REF!</v>
      </c>
      <c r="BM1261" s="79" t="s">
        <v>4625</v>
      </c>
      <c r="BN1261" s="79" t="s">
        <v>733</v>
      </c>
      <c r="BO1261" s="79" t="s">
        <v>4626</v>
      </c>
      <c r="BU1261" s="79" t="s">
        <v>4625</v>
      </c>
      <c r="BV1261" s="79" t="s">
        <v>733</v>
      </c>
      <c r="BW1261" s="79" t="s">
        <v>4626</v>
      </c>
    </row>
    <row r="1262" spans="51:75" x14ac:dyDescent="0.3">
      <c r="AY1262" s="107" t="e">
        <f>VLOOKUP(C1262,#REF!, 2,FALSE)</f>
        <v>#REF!</v>
      </c>
      <c r="BM1262" s="79" t="s">
        <v>4627</v>
      </c>
      <c r="BN1262" s="79" t="s">
        <v>3006</v>
      </c>
      <c r="BO1262" s="79" t="s">
        <v>4628</v>
      </c>
      <c r="BU1262" s="79" t="s">
        <v>4627</v>
      </c>
      <c r="BV1262" s="79" t="s">
        <v>3006</v>
      </c>
      <c r="BW1262" s="79" t="s">
        <v>4628</v>
      </c>
    </row>
    <row r="1263" spans="51:75" x14ac:dyDescent="0.3">
      <c r="AY1263" s="107" t="e">
        <f>VLOOKUP(C1263,#REF!, 2,FALSE)</f>
        <v>#REF!</v>
      </c>
      <c r="BM1263" s="79" t="s">
        <v>4629</v>
      </c>
      <c r="BN1263" s="79" t="s">
        <v>3049</v>
      </c>
      <c r="BO1263" s="79" t="s">
        <v>4630</v>
      </c>
      <c r="BU1263" s="79" t="s">
        <v>4629</v>
      </c>
      <c r="BV1263" s="79" t="s">
        <v>3049</v>
      </c>
      <c r="BW1263" s="79" t="s">
        <v>4630</v>
      </c>
    </row>
    <row r="1264" spans="51:75" x14ac:dyDescent="0.3">
      <c r="AY1264" s="107" t="e">
        <f>VLOOKUP(C1264,#REF!, 2,FALSE)</f>
        <v>#REF!</v>
      </c>
      <c r="BM1264" s="79" t="s">
        <v>4631</v>
      </c>
      <c r="BN1264" s="79" t="s">
        <v>3006</v>
      </c>
      <c r="BO1264" s="79" t="s">
        <v>4633</v>
      </c>
      <c r="BU1264" s="79" t="s">
        <v>4631</v>
      </c>
      <c r="BV1264" s="79" t="s">
        <v>3006</v>
      </c>
      <c r="BW1264" s="79" t="s">
        <v>4633</v>
      </c>
    </row>
    <row r="1265" spans="51:75" x14ac:dyDescent="0.3">
      <c r="AY1265" s="107" t="e">
        <f>VLOOKUP(C1265,#REF!, 2,FALSE)</f>
        <v>#REF!</v>
      </c>
      <c r="BM1265" s="79" t="s">
        <v>4634</v>
      </c>
      <c r="BN1265" s="79" t="s">
        <v>7956</v>
      </c>
      <c r="BO1265" s="79" t="s">
        <v>4635</v>
      </c>
      <c r="BU1265" s="79" t="s">
        <v>4634</v>
      </c>
      <c r="BV1265" s="79" t="s">
        <v>7956</v>
      </c>
      <c r="BW1265" s="79" t="s">
        <v>4635</v>
      </c>
    </row>
    <row r="1266" spans="51:75" x14ac:dyDescent="0.3">
      <c r="AY1266" s="107" t="e">
        <f>VLOOKUP(C1266,#REF!, 2,FALSE)</f>
        <v>#REF!</v>
      </c>
      <c r="BM1266" s="79" t="s">
        <v>4636</v>
      </c>
      <c r="BN1266" s="79" t="s">
        <v>1344</v>
      </c>
      <c r="BO1266" s="79" t="s">
        <v>4637</v>
      </c>
      <c r="BU1266" s="79" t="s">
        <v>4636</v>
      </c>
      <c r="BV1266" s="79" t="s">
        <v>1344</v>
      </c>
      <c r="BW1266" s="79" t="s">
        <v>4637</v>
      </c>
    </row>
    <row r="1267" spans="51:75" x14ac:dyDescent="0.3">
      <c r="AY1267" s="107" t="e">
        <f>VLOOKUP(C1267,#REF!, 2,FALSE)</f>
        <v>#REF!</v>
      </c>
      <c r="BM1267" s="79" t="s">
        <v>4638</v>
      </c>
      <c r="BN1267" s="79" t="s">
        <v>930</v>
      </c>
      <c r="BO1267" s="79" t="s">
        <v>4639</v>
      </c>
      <c r="BU1267" s="79" t="s">
        <v>4638</v>
      </c>
      <c r="BV1267" s="79" t="s">
        <v>930</v>
      </c>
      <c r="BW1267" s="79" t="s">
        <v>4639</v>
      </c>
    </row>
    <row r="1268" spans="51:75" x14ac:dyDescent="0.3">
      <c r="AY1268" s="107" t="e">
        <f>VLOOKUP(C1268,#REF!, 2,FALSE)</f>
        <v>#REF!</v>
      </c>
      <c r="BM1268" s="79" t="s">
        <v>4640</v>
      </c>
      <c r="BN1268" s="79" t="s">
        <v>705</v>
      </c>
      <c r="BO1268" s="79" t="s">
        <v>4641</v>
      </c>
      <c r="BU1268" s="79" t="s">
        <v>4640</v>
      </c>
      <c r="BV1268" s="79" t="s">
        <v>705</v>
      </c>
      <c r="BW1268" s="79" t="s">
        <v>4641</v>
      </c>
    </row>
    <row r="1269" spans="51:75" x14ac:dyDescent="0.3">
      <c r="AY1269" s="107" t="e">
        <f>VLOOKUP(C1269,#REF!, 2,FALSE)</f>
        <v>#REF!</v>
      </c>
      <c r="BM1269" s="79" t="s">
        <v>4642</v>
      </c>
      <c r="BN1269" s="79" t="s">
        <v>705</v>
      </c>
      <c r="BO1269" s="79" t="s">
        <v>4643</v>
      </c>
      <c r="BU1269" s="79" t="s">
        <v>4642</v>
      </c>
      <c r="BV1269" s="79" t="s">
        <v>705</v>
      </c>
      <c r="BW1269" s="79" t="s">
        <v>4643</v>
      </c>
    </row>
    <row r="1270" spans="51:75" x14ac:dyDescent="0.3">
      <c r="AY1270" s="107" t="e">
        <f>VLOOKUP(C1270,#REF!, 2,FALSE)</f>
        <v>#REF!</v>
      </c>
      <c r="BM1270" s="79" t="s">
        <v>4644</v>
      </c>
      <c r="BN1270" s="79" t="s">
        <v>3009</v>
      </c>
      <c r="BO1270" s="79" t="s">
        <v>1279</v>
      </c>
      <c r="BU1270" s="79" t="s">
        <v>4644</v>
      </c>
      <c r="BV1270" s="79" t="s">
        <v>3009</v>
      </c>
      <c r="BW1270" s="79" t="s">
        <v>1279</v>
      </c>
    </row>
    <row r="1271" spans="51:75" x14ac:dyDescent="0.3">
      <c r="AY1271" s="107" t="e">
        <f>VLOOKUP(C1271,#REF!, 2,FALSE)</f>
        <v>#REF!</v>
      </c>
      <c r="BM1271" s="79" t="s">
        <v>4646</v>
      </c>
      <c r="BN1271" s="79" t="s">
        <v>3009</v>
      </c>
      <c r="BO1271" s="79" t="s">
        <v>1964</v>
      </c>
      <c r="BU1271" s="79" t="s">
        <v>4646</v>
      </c>
      <c r="BV1271" s="79" t="s">
        <v>3009</v>
      </c>
      <c r="BW1271" s="79" t="s">
        <v>1964</v>
      </c>
    </row>
    <row r="1272" spans="51:75" x14ac:dyDescent="0.3">
      <c r="AY1272" s="107" t="e">
        <f>VLOOKUP(C1272,#REF!, 2,FALSE)</f>
        <v>#REF!</v>
      </c>
      <c r="BM1272" s="79" t="s">
        <v>4648</v>
      </c>
      <c r="BN1272" s="79" t="s">
        <v>930</v>
      </c>
      <c r="BO1272" s="79" t="s">
        <v>4649</v>
      </c>
      <c r="BU1272" s="79" t="s">
        <v>4648</v>
      </c>
      <c r="BV1272" s="79" t="s">
        <v>930</v>
      </c>
      <c r="BW1272" s="79" t="s">
        <v>4649</v>
      </c>
    </row>
    <row r="1273" spans="51:75" x14ac:dyDescent="0.3">
      <c r="AY1273" s="107" t="e">
        <f>VLOOKUP(C1273,#REF!, 2,FALSE)</f>
        <v>#REF!</v>
      </c>
      <c r="BM1273" s="79" t="s">
        <v>4650</v>
      </c>
      <c r="BN1273" s="79" t="s">
        <v>721</v>
      </c>
      <c r="BO1273" s="79" t="s">
        <v>2641</v>
      </c>
      <c r="BU1273" s="79" t="s">
        <v>4650</v>
      </c>
      <c r="BV1273" s="79" t="s">
        <v>721</v>
      </c>
      <c r="BW1273" s="79" t="s">
        <v>2641</v>
      </c>
    </row>
    <row r="1274" spans="51:75" x14ac:dyDescent="0.3">
      <c r="AY1274" s="107" t="e">
        <f>VLOOKUP(C1274,#REF!, 2,FALSE)</f>
        <v>#REF!</v>
      </c>
      <c r="BM1274" s="79" t="s">
        <v>4651</v>
      </c>
      <c r="BN1274" s="79" t="s">
        <v>717</v>
      </c>
      <c r="BO1274" s="79" t="s">
        <v>4652</v>
      </c>
      <c r="BU1274" s="79" t="s">
        <v>4651</v>
      </c>
      <c r="BV1274" s="79" t="s">
        <v>717</v>
      </c>
      <c r="BW1274" s="79" t="s">
        <v>4652</v>
      </c>
    </row>
    <row r="1275" spans="51:75" x14ac:dyDescent="0.3">
      <c r="AY1275" s="107" t="e">
        <f>VLOOKUP(C1275,#REF!, 2,FALSE)</f>
        <v>#REF!</v>
      </c>
      <c r="BM1275" s="79" t="s">
        <v>4653</v>
      </c>
      <c r="BN1275" s="79" t="s">
        <v>930</v>
      </c>
      <c r="BO1275" s="79" t="s">
        <v>4655</v>
      </c>
      <c r="BU1275" s="79" t="s">
        <v>4653</v>
      </c>
      <c r="BV1275" s="79" t="s">
        <v>930</v>
      </c>
      <c r="BW1275" s="79" t="s">
        <v>4655</v>
      </c>
    </row>
    <row r="1276" spans="51:75" x14ac:dyDescent="0.3">
      <c r="AY1276" s="107" t="e">
        <f>VLOOKUP(C1276,#REF!, 2,FALSE)</f>
        <v>#REF!</v>
      </c>
      <c r="BM1276" s="79" t="s">
        <v>4656</v>
      </c>
      <c r="BN1276" s="79" t="s">
        <v>3049</v>
      </c>
      <c r="BO1276" s="79" t="s">
        <v>4657</v>
      </c>
      <c r="BU1276" s="79" t="s">
        <v>4656</v>
      </c>
      <c r="BV1276" s="79" t="s">
        <v>3049</v>
      </c>
      <c r="BW1276" s="79" t="s">
        <v>4657</v>
      </c>
    </row>
    <row r="1277" spans="51:75" x14ac:dyDescent="0.3">
      <c r="AY1277" s="107" t="e">
        <f>VLOOKUP(C1277,#REF!, 2,FALSE)</f>
        <v>#REF!</v>
      </c>
      <c r="BM1277" s="79" t="s">
        <v>4658</v>
      </c>
      <c r="BN1277" s="79" t="s">
        <v>733</v>
      </c>
      <c r="BO1277" s="79" t="s">
        <v>1695</v>
      </c>
      <c r="BU1277" s="79" t="s">
        <v>4658</v>
      </c>
      <c r="BV1277" s="79" t="s">
        <v>733</v>
      </c>
      <c r="BW1277" s="79" t="s">
        <v>1695</v>
      </c>
    </row>
    <row r="1278" spans="51:75" x14ac:dyDescent="0.3">
      <c r="AY1278" s="107" t="e">
        <f>VLOOKUP(C1278,#REF!, 2,FALSE)</f>
        <v>#REF!</v>
      </c>
      <c r="BM1278" s="79" t="s">
        <v>4659</v>
      </c>
      <c r="BN1278" s="79" t="s">
        <v>3206</v>
      </c>
      <c r="BO1278" s="79" t="s">
        <v>4660</v>
      </c>
      <c r="BU1278" s="79" t="s">
        <v>4659</v>
      </c>
      <c r="BV1278" s="79" t="s">
        <v>3206</v>
      </c>
      <c r="BW1278" s="79" t="s">
        <v>4660</v>
      </c>
    </row>
    <row r="1279" spans="51:75" x14ac:dyDescent="0.3">
      <c r="AY1279" s="107" t="e">
        <f>VLOOKUP(C1279,#REF!, 2,FALSE)</f>
        <v>#REF!</v>
      </c>
      <c r="BM1279" s="79" t="s">
        <v>4661</v>
      </c>
      <c r="BN1279" s="79" t="s">
        <v>1269</v>
      </c>
      <c r="BO1279" s="79" t="s">
        <v>4662</v>
      </c>
      <c r="BU1279" s="79" t="s">
        <v>4661</v>
      </c>
      <c r="BV1279" s="79" t="s">
        <v>1269</v>
      </c>
      <c r="BW1279" s="79" t="s">
        <v>4662</v>
      </c>
    </row>
    <row r="1280" spans="51:75" x14ac:dyDescent="0.3">
      <c r="AY1280" s="107" t="e">
        <f>VLOOKUP(C1280,#REF!, 2,FALSE)</f>
        <v>#REF!</v>
      </c>
      <c r="BM1280" s="79" t="s">
        <v>888</v>
      </c>
      <c r="BN1280" s="79" t="s">
        <v>928</v>
      </c>
      <c r="BO1280" s="79" t="s">
        <v>4663</v>
      </c>
      <c r="BU1280" s="79" t="s">
        <v>888</v>
      </c>
      <c r="BV1280" s="79" t="s">
        <v>928</v>
      </c>
      <c r="BW1280" s="79" t="s">
        <v>4663</v>
      </c>
    </row>
    <row r="1281" spans="51:75" x14ac:dyDescent="0.3">
      <c r="AY1281" s="107" t="e">
        <f>VLOOKUP(C1281,#REF!, 2,FALSE)</f>
        <v>#REF!</v>
      </c>
      <c r="BM1281" s="79" t="s">
        <v>889</v>
      </c>
      <c r="BN1281" s="79" t="s">
        <v>930</v>
      </c>
      <c r="BO1281" s="79" t="s">
        <v>4664</v>
      </c>
      <c r="BU1281" s="79" t="s">
        <v>889</v>
      </c>
      <c r="BV1281" s="79" t="s">
        <v>930</v>
      </c>
      <c r="BW1281" s="79" t="s">
        <v>4664</v>
      </c>
    </row>
    <row r="1282" spans="51:75" x14ac:dyDescent="0.3">
      <c r="AY1282" s="107" t="e">
        <f>VLOOKUP(C1282,#REF!, 2,FALSE)</f>
        <v>#REF!</v>
      </c>
      <c r="BM1282" s="79" t="s">
        <v>4665</v>
      </c>
      <c r="BN1282" s="79" t="s">
        <v>1344</v>
      </c>
      <c r="BO1282" s="79" t="s">
        <v>4666</v>
      </c>
      <c r="BU1282" s="79" t="s">
        <v>4665</v>
      </c>
      <c r="BV1282" s="79" t="s">
        <v>1344</v>
      </c>
      <c r="BW1282" s="79" t="s">
        <v>4666</v>
      </c>
    </row>
    <row r="1283" spans="51:75" x14ac:dyDescent="0.3">
      <c r="AY1283" s="107" t="e">
        <f>VLOOKUP(C1283,#REF!, 2,FALSE)</f>
        <v>#REF!</v>
      </c>
      <c r="BM1283" s="79" t="s">
        <v>4667</v>
      </c>
      <c r="BN1283" s="79" t="s">
        <v>717</v>
      </c>
      <c r="BO1283" s="79" t="s">
        <v>4668</v>
      </c>
      <c r="BU1283" s="79" t="s">
        <v>4667</v>
      </c>
      <c r="BV1283" s="79" t="s">
        <v>717</v>
      </c>
      <c r="BW1283" s="79" t="s">
        <v>4668</v>
      </c>
    </row>
    <row r="1284" spans="51:75" x14ac:dyDescent="0.3">
      <c r="AY1284" s="107" t="e">
        <f>VLOOKUP(C1284,#REF!, 2,FALSE)</f>
        <v>#REF!</v>
      </c>
      <c r="BM1284" s="79" t="s">
        <v>890</v>
      </c>
      <c r="BN1284" s="79" t="s">
        <v>627</v>
      </c>
      <c r="BO1284" s="79" t="s">
        <v>4669</v>
      </c>
      <c r="BU1284" s="79" t="s">
        <v>890</v>
      </c>
      <c r="BV1284" s="79" t="s">
        <v>627</v>
      </c>
      <c r="BW1284" s="79" t="s">
        <v>4669</v>
      </c>
    </row>
    <row r="1285" spans="51:75" x14ac:dyDescent="0.3">
      <c r="AY1285" s="107" t="e">
        <f>VLOOKUP(C1285,#REF!, 2,FALSE)</f>
        <v>#REF!</v>
      </c>
      <c r="BM1285" s="79" t="s">
        <v>4670</v>
      </c>
      <c r="BN1285" s="79" t="s">
        <v>930</v>
      </c>
      <c r="BO1285" s="79" t="s">
        <v>4671</v>
      </c>
      <c r="BU1285" s="79" t="s">
        <v>4670</v>
      </c>
      <c r="BV1285" s="79" t="s">
        <v>930</v>
      </c>
      <c r="BW1285" s="79" t="s">
        <v>4671</v>
      </c>
    </row>
    <row r="1286" spans="51:75" x14ac:dyDescent="0.3">
      <c r="AY1286" s="107" t="e">
        <f>VLOOKUP(C1286,#REF!, 2,FALSE)</f>
        <v>#REF!</v>
      </c>
      <c r="BM1286" s="79" t="s">
        <v>4672</v>
      </c>
      <c r="BN1286" s="79" t="s">
        <v>659</v>
      </c>
      <c r="BO1286" s="79" t="s">
        <v>4673</v>
      </c>
      <c r="BU1286" s="79" t="s">
        <v>4672</v>
      </c>
      <c r="BV1286" s="79" t="s">
        <v>659</v>
      </c>
      <c r="BW1286" s="79" t="s">
        <v>4673</v>
      </c>
    </row>
    <row r="1287" spans="51:75" x14ac:dyDescent="0.3">
      <c r="AY1287" s="107" t="e">
        <f>VLOOKUP(C1287,#REF!, 2,FALSE)</f>
        <v>#REF!</v>
      </c>
      <c r="BM1287" s="79" t="s">
        <v>891</v>
      </c>
      <c r="BN1287" s="79" t="s">
        <v>930</v>
      </c>
      <c r="BO1287" s="79" t="s">
        <v>4674</v>
      </c>
      <c r="BU1287" s="79" t="s">
        <v>891</v>
      </c>
      <c r="BV1287" s="79" t="s">
        <v>930</v>
      </c>
      <c r="BW1287" s="79" t="s">
        <v>4674</v>
      </c>
    </row>
    <row r="1288" spans="51:75" x14ac:dyDescent="0.3">
      <c r="AY1288" s="107" t="e">
        <f>VLOOKUP(C1288,#REF!, 2,FALSE)</f>
        <v>#REF!</v>
      </c>
      <c r="BM1288" s="79" t="s">
        <v>4675</v>
      </c>
      <c r="BN1288" s="79" t="s">
        <v>1274</v>
      </c>
      <c r="BO1288" s="79" t="s">
        <v>4676</v>
      </c>
      <c r="BU1288" s="79" t="s">
        <v>4675</v>
      </c>
      <c r="BV1288" s="79" t="s">
        <v>1274</v>
      </c>
      <c r="BW1288" s="79" t="s">
        <v>4676</v>
      </c>
    </row>
    <row r="1289" spans="51:75" x14ac:dyDescent="0.3">
      <c r="AY1289" s="107" t="e">
        <f>VLOOKUP(C1289,#REF!, 2,FALSE)</f>
        <v>#REF!</v>
      </c>
      <c r="BM1289" s="79" t="s">
        <v>4677</v>
      </c>
      <c r="BN1289" s="79" t="s">
        <v>657</v>
      </c>
      <c r="BO1289" s="79" t="s">
        <v>4678</v>
      </c>
      <c r="BU1289" s="79" t="s">
        <v>4677</v>
      </c>
      <c r="BV1289" s="79" t="s">
        <v>657</v>
      </c>
      <c r="BW1289" s="79" t="s">
        <v>4678</v>
      </c>
    </row>
    <row r="1290" spans="51:75" x14ac:dyDescent="0.3">
      <c r="AY1290" s="107" t="e">
        <f>VLOOKUP(C1290,#REF!, 2,FALSE)</f>
        <v>#REF!</v>
      </c>
      <c r="BM1290" s="79" t="s">
        <v>892</v>
      </c>
      <c r="BN1290" s="79" t="s">
        <v>630</v>
      </c>
      <c r="BO1290" s="79" t="s">
        <v>2985</v>
      </c>
      <c r="BU1290" s="79" t="s">
        <v>892</v>
      </c>
      <c r="BV1290" s="79" t="s">
        <v>630</v>
      </c>
      <c r="BW1290" s="79" t="s">
        <v>2985</v>
      </c>
    </row>
    <row r="1291" spans="51:75" x14ac:dyDescent="0.3">
      <c r="AY1291" s="107" t="e">
        <f>VLOOKUP(C1291,#REF!, 2,FALSE)</f>
        <v>#REF!</v>
      </c>
      <c r="BM1291" s="79" t="s">
        <v>74</v>
      </c>
      <c r="BN1291" s="79" t="s">
        <v>3206</v>
      </c>
      <c r="BO1291" s="79" t="s">
        <v>853</v>
      </c>
      <c r="BU1291" s="79" t="s">
        <v>74</v>
      </c>
      <c r="BV1291" s="79" t="s">
        <v>3206</v>
      </c>
      <c r="BW1291" s="79" t="s">
        <v>853</v>
      </c>
    </row>
    <row r="1292" spans="51:75" x14ac:dyDescent="0.3">
      <c r="AY1292" s="107" t="e">
        <f>VLOOKUP(C1292,#REF!, 2,FALSE)</f>
        <v>#REF!</v>
      </c>
      <c r="BM1292" s="79" t="s">
        <v>4680</v>
      </c>
      <c r="BN1292" s="79" t="s">
        <v>1344</v>
      </c>
      <c r="BO1292" s="79" t="s">
        <v>4681</v>
      </c>
      <c r="BU1292" s="79" t="s">
        <v>4680</v>
      </c>
      <c r="BV1292" s="79" t="s">
        <v>1344</v>
      </c>
      <c r="BW1292" s="79" t="s">
        <v>4681</v>
      </c>
    </row>
    <row r="1293" spans="51:75" x14ac:dyDescent="0.3">
      <c r="AY1293" s="107" t="e">
        <f>VLOOKUP(C1293,#REF!, 2,FALSE)</f>
        <v>#REF!</v>
      </c>
      <c r="BM1293" s="79" t="s">
        <v>893</v>
      </c>
      <c r="BN1293" s="79" t="s">
        <v>2985</v>
      </c>
      <c r="BO1293" s="79" t="s">
        <v>2985</v>
      </c>
      <c r="BU1293" s="79" t="s">
        <v>893</v>
      </c>
      <c r="BV1293" s="79" t="s">
        <v>2985</v>
      </c>
      <c r="BW1293" s="79" t="s">
        <v>2985</v>
      </c>
    </row>
    <row r="1294" spans="51:75" x14ac:dyDescent="0.3">
      <c r="AY1294" s="107" t="e">
        <f>VLOOKUP(C1294,#REF!, 2,FALSE)</f>
        <v>#REF!</v>
      </c>
      <c r="BM1294" s="79" t="s">
        <v>4682</v>
      </c>
      <c r="BN1294" s="79" t="s">
        <v>1141</v>
      </c>
      <c r="BO1294" s="79" t="s">
        <v>2985</v>
      </c>
      <c r="BU1294" s="79" t="s">
        <v>4682</v>
      </c>
      <c r="BV1294" s="79" t="s">
        <v>1141</v>
      </c>
      <c r="BW1294" s="79" t="s">
        <v>2985</v>
      </c>
    </row>
    <row r="1295" spans="51:75" x14ac:dyDescent="0.3">
      <c r="AY1295" s="107" t="e">
        <f>VLOOKUP(C1295,#REF!, 2,FALSE)</f>
        <v>#REF!</v>
      </c>
      <c r="BM1295" s="79" t="s">
        <v>4683</v>
      </c>
      <c r="BN1295" s="79" t="s">
        <v>3006</v>
      </c>
      <c r="BO1295" s="79" t="s">
        <v>4277</v>
      </c>
      <c r="BU1295" s="79" t="s">
        <v>4683</v>
      </c>
      <c r="BV1295" s="79" t="s">
        <v>3006</v>
      </c>
      <c r="BW1295" s="79" t="s">
        <v>4277</v>
      </c>
    </row>
    <row r="1296" spans="51:75" x14ac:dyDescent="0.3">
      <c r="AY1296" s="107" t="e">
        <f>VLOOKUP(C1296,#REF!, 2,FALSE)</f>
        <v>#REF!</v>
      </c>
      <c r="BM1296" s="79" t="s">
        <v>4684</v>
      </c>
      <c r="BN1296" s="79" t="s">
        <v>3206</v>
      </c>
      <c r="BO1296" s="79" t="s">
        <v>2367</v>
      </c>
      <c r="BU1296" s="79" t="s">
        <v>4684</v>
      </c>
      <c r="BV1296" s="79" t="s">
        <v>3206</v>
      </c>
      <c r="BW1296" s="79" t="s">
        <v>2367</v>
      </c>
    </row>
    <row r="1297" spans="51:75" x14ac:dyDescent="0.3">
      <c r="AY1297" s="107" t="e">
        <f>VLOOKUP(C1297,#REF!, 2,FALSE)</f>
        <v>#REF!</v>
      </c>
      <c r="BM1297" s="79" t="s">
        <v>4685</v>
      </c>
      <c r="BN1297" s="79" t="s">
        <v>1141</v>
      </c>
      <c r="BO1297" s="79" t="s">
        <v>2511</v>
      </c>
      <c r="BU1297" s="79" t="s">
        <v>4685</v>
      </c>
      <c r="BV1297" s="79" t="s">
        <v>1141</v>
      </c>
      <c r="BW1297" s="79" t="s">
        <v>2511</v>
      </c>
    </row>
    <row r="1298" spans="51:75" x14ac:dyDescent="0.3">
      <c r="AY1298" s="107" t="e">
        <f>VLOOKUP(C1298,#REF!, 2,FALSE)</f>
        <v>#REF!</v>
      </c>
      <c r="BM1298" s="79" t="s">
        <v>4686</v>
      </c>
      <c r="BN1298" s="79" t="s">
        <v>1141</v>
      </c>
      <c r="BO1298" s="79" t="s">
        <v>4687</v>
      </c>
      <c r="BU1298" s="79" t="s">
        <v>4686</v>
      </c>
      <c r="BV1298" s="79" t="s">
        <v>1141</v>
      </c>
      <c r="BW1298" s="79" t="s">
        <v>4687</v>
      </c>
    </row>
    <row r="1299" spans="51:75" x14ac:dyDescent="0.3">
      <c r="AY1299" s="107" t="e">
        <f>VLOOKUP(C1299,#REF!, 2,FALSE)</f>
        <v>#REF!</v>
      </c>
      <c r="BM1299" s="79" t="s">
        <v>4688</v>
      </c>
      <c r="BN1299" s="79" t="s">
        <v>1344</v>
      </c>
      <c r="BO1299" s="79" t="s">
        <v>3283</v>
      </c>
      <c r="BU1299" s="79" t="s">
        <v>4688</v>
      </c>
      <c r="BV1299" s="79" t="s">
        <v>1344</v>
      </c>
      <c r="BW1299" s="79" t="s">
        <v>3283</v>
      </c>
    </row>
    <row r="1300" spans="51:75" x14ac:dyDescent="0.3">
      <c r="AY1300" s="107" t="e">
        <f>VLOOKUP(C1300,#REF!, 2,FALSE)</f>
        <v>#REF!</v>
      </c>
      <c r="BM1300" s="79" t="s">
        <v>4690</v>
      </c>
      <c r="BN1300" s="79" t="s">
        <v>3256</v>
      </c>
      <c r="BO1300" s="79" t="s">
        <v>1743</v>
      </c>
      <c r="BU1300" s="79" t="s">
        <v>4690</v>
      </c>
      <c r="BV1300" s="79" t="s">
        <v>3256</v>
      </c>
      <c r="BW1300" s="79" t="s">
        <v>1743</v>
      </c>
    </row>
    <row r="1301" spans="51:75" x14ac:dyDescent="0.3">
      <c r="AY1301" s="107" t="e">
        <f>VLOOKUP(C1301,#REF!, 2,FALSE)</f>
        <v>#REF!</v>
      </c>
      <c r="BM1301" s="79" t="s">
        <v>4691</v>
      </c>
      <c r="BN1301" s="79" t="s">
        <v>1344</v>
      </c>
      <c r="BO1301" s="79" t="s">
        <v>4693</v>
      </c>
      <c r="BU1301" s="79" t="s">
        <v>4691</v>
      </c>
      <c r="BV1301" s="79" t="s">
        <v>1344</v>
      </c>
      <c r="BW1301" s="79" t="s">
        <v>4693</v>
      </c>
    </row>
    <row r="1302" spans="51:75" x14ac:dyDescent="0.3">
      <c r="AY1302" s="107" t="e">
        <f>VLOOKUP(C1302,#REF!, 2,FALSE)</f>
        <v>#REF!</v>
      </c>
      <c r="BM1302" s="79" t="s">
        <v>894</v>
      </c>
      <c r="BN1302" s="79" t="s">
        <v>3206</v>
      </c>
      <c r="BO1302" s="79" t="s">
        <v>4694</v>
      </c>
      <c r="BU1302" s="79" t="s">
        <v>894</v>
      </c>
      <c r="BV1302" s="79" t="s">
        <v>3206</v>
      </c>
      <c r="BW1302" s="79" t="s">
        <v>4694</v>
      </c>
    </row>
    <row r="1303" spans="51:75" x14ac:dyDescent="0.3">
      <c r="AY1303" s="107" t="e">
        <f>VLOOKUP(C1303,#REF!, 2,FALSE)</f>
        <v>#REF!</v>
      </c>
      <c r="BM1303" s="79" t="s">
        <v>4695</v>
      </c>
      <c r="BN1303" s="79" t="s">
        <v>669</v>
      </c>
      <c r="BO1303" s="79" t="s">
        <v>4696</v>
      </c>
      <c r="BU1303" s="79" t="s">
        <v>4695</v>
      </c>
      <c r="BV1303" s="79" t="s">
        <v>669</v>
      </c>
      <c r="BW1303" s="79" t="s">
        <v>4696</v>
      </c>
    </row>
    <row r="1304" spans="51:75" x14ac:dyDescent="0.3">
      <c r="AY1304" s="107" t="e">
        <f>VLOOKUP(C1304,#REF!, 2,FALSE)</f>
        <v>#REF!</v>
      </c>
      <c r="BM1304" s="79" t="s">
        <v>4697</v>
      </c>
      <c r="BN1304" s="79" t="s">
        <v>3206</v>
      </c>
      <c r="BO1304" s="79" t="s">
        <v>4698</v>
      </c>
      <c r="BU1304" s="79" t="s">
        <v>4697</v>
      </c>
      <c r="BV1304" s="79" t="s">
        <v>3206</v>
      </c>
      <c r="BW1304" s="79" t="s">
        <v>4698</v>
      </c>
    </row>
    <row r="1305" spans="51:75" x14ac:dyDescent="0.3">
      <c r="AY1305" s="107" t="e">
        <f>VLOOKUP(C1305,#REF!, 2,FALSE)</f>
        <v>#REF!</v>
      </c>
      <c r="BM1305" s="79" t="s">
        <v>4699</v>
      </c>
      <c r="BN1305" s="79" t="s">
        <v>707</v>
      </c>
      <c r="BO1305" s="79" t="s">
        <v>4700</v>
      </c>
      <c r="BU1305" s="79" t="s">
        <v>4699</v>
      </c>
      <c r="BV1305" s="79" t="s">
        <v>707</v>
      </c>
      <c r="BW1305" s="79" t="s">
        <v>4700</v>
      </c>
    </row>
    <row r="1306" spans="51:75" x14ac:dyDescent="0.3">
      <c r="AY1306" s="107" t="e">
        <f>VLOOKUP(C1306,#REF!, 2,FALSE)</f>
        <v>#REF!</v>
      </c>
      <c r="BM1306" s="79" t="s">
        <v>4701</v>
      </c>
      <c r="BN1306" s="79" t="s">
        <v>3206</v>
      </c>
      <c r="BO1306" s="79" t="s">
        <v>4702</v>
      </c>
      <c r="BU1306" s="79" t="s">
        <v>4701</v>
      </c>
      <c r="BV1306" s="79" t="s">
        <v>3206</v>
      </c>
      <c r="BW1306" s="79" t="s">
        <v>4702</v>
      </c>
    </row>
    <row r="1307" spans="51:75" x14ac:dyDescent="0.3">
      <c r="AY1307" s="107" t="e">
        <f>VLOOKUP(C1307,#REF!, 2,FALSE)</f>
        <v>#REF!</v>
      </c>
      <c r="BM1307" s="79" t="s">
        <v>4703</v>
      </c>
      <c r="BN1307" s="79" t="s">
        <v>1344</v>
      </c>
      <c r="BO1307" s="79" t="s">
        <v>4705</v>
      </c>
      <c r="BU1307" s="79" t="s">
        <v>4703</v>
      </c>
      <c r="BV1307" s="79" t="s">
        <v>1344</v>
      </c>
      <c r="BW1307" s="79" t="s">
        <v>4705</v>
      </c>
    </row>
    <row r="1308" spans="51:75" x14ac:dyDescent="0.3">
      <c r="AY1308" s="107" t="e">
        <f>VLOOKUP(C1308,#REF!, 2,FALSE)</f>
        <v>#REF!</v>
      </c>
      <c r="BM1308" s="79" t="s">
        <v>4706</v>
      </c>
      <c r="BN1308" s="79" t="s">
        <v>3256</v>
      </c>
      <c r="BO1308" s="79" t="s">
        <v>4707</v>
      </c>
      <c r="BU1308" s="79" t="s">
        <v>4706</v>
      </c>
      <c r="BV1308" s="79" t="s">
        <v>3256</v>
      </c>
      <c r="BW1308" s="79" t="s">
        <v>4707</v>
      </c>
    </row>
    <row r="1309" spans="51:75" x14ac:dyDescent="0.3">
      <c r="AY1309" s="107" t="e">
        <f>VLOOKUP(C1309,#REF!, 2,FALSE)</f>
        <v>#REF!</v>
      </c>
      <c r="BM1309" s="79" t="s">
        <v>4708</v>
      </c>
      <c r="BN1309" s="79" t="s">
        <v>3009</v>
      </c>
      <c r="BO1309" s="79" t="s">
        <v>4412</v>
      </c>
      <c r="BU1309" s="79" t="s">
        <v>4708</v>
      </c>
      <c r="BV1309" s="79" t="s">
        <v>3009</v>
      </c>
      <c r="BW1309" s="79" t="s">
        <v>4412</v>
      </c>
    </row>
    <row r="1310" spans="51:75" x14ac:dyDescent="0.3">
      <c r="AY1310" s="107" t="e">
        <f>VLOOKUP(C1310,#REF!, 2,FALSE)</f>
        <v>#REF!</v>
      </c>
      <c r="BM1310" s="79" t="s">
        <v>4709</v>
      </c>
      <c r="BN1310" s="79" t="s">
        <v>1344</v>
      </c>
      <c r="BO1310" s="79" t="s">
        <v>3356</v>
      </c>
      <c r="BU1310" s="79" t="s">
        <v>4709</v>
      </c>
      <c r="BV1310" s="79" t="s">
        <v>1344</v>
      </c>
      <c r="BW1310" s="79" t="s">
        <v>3356</v>
      </c>
    </row>
    <row r="1311" spans="51:75" x14ac:dyDescent="0.3">
      <c r="AY1311" s="107" t="e">
        <f>VLOOKUP(C1311,#REF!, 2,FALSE)</f>
        <v>#REF!</v>
      </c>
      <c r="BM1311" s="79" t="s">
        <v>4710</v>
      </c>
      <c r="BN1311" s="79" t="s">
        <v>1344</v>
      </c>
      <c r="BO1311" s="79" t="s">
        <v>4711</v>
      </c>
      <c r="BU1311" s="79" t="s">
        <v>4710</v>
      </c>
      <c r="BV1311" s="79" t="s">
        <v>1344</v>
      </c>
      <c r="BW1311" s="79" t="s">
        <v>4711</v>
      </c>
    </row>
    <row r="1312" spans="51:75" x14ac:dyDescent="0.3">
      <c r="AY1312" s="107" t="e">
        <f>VLOOKUP(C1312,#REF!, 2,FALSE)</f>
        <v>#REF!</v>
      </c>
      <c r="BM1312" s="79" t="s">
        <v>4712</v>
      </c>
      <c r="BN1312" s="79" t="s">
        <v>1141</v>
      </c>
      <c r="BO1312" s="79" t="s">
        <v>4713</v>
      </c>
      <c r="BU1312" s="79" t="s">
        <v>4712</v>
      </c>
      <c r="BV1312" s="79" t="s">
        <v>1141</v>
      </c>
      <c r="BW1312" s="79" t="s">
        <v>4713</v>
      </c>
    </row>
    <row r="1313" spans="51:75" x14ac:dyDescent="0.3">
      <c r="AY1313" s="107" t="e">
        <f>VLOOKUP(C1313,#REF!, 2,FALSE)</f>
        <v>#REF!</v>
      </c>
      <c r="BM1313" s="79" t="s">
        <v>4714</v>
      </c>
      <c r="BN1313" s="79" t="s">
        <v>3206</v>
      </c>
      <c r="BO1313" s="79" t="s">
        <v>3654</v>
      </c>
      <c r="BU1313" s="79" t="s">
        <v>4714</v>
      </c>
      <c r="BV1313" s="79" t="s">
        <v>3206</v>
      </c>
      <c r="BW1313" s="79" t="s">
        <v>3654</v>
      </c>
    </row>
    <row r="1314" spans="51:75" x14ac:dyDescent="0.3">
      <c r="AY1314" s="107" t="e">
        <f>VLOOKUP(C1314,#REF!, 2,FALSE)</f>
        <v>#REF!</v>
      </c>
      <c r="BM1314" s="79" t="s">
        <v>895</v>
      </c>
      <c r="BN1314" s="79" t="s">
        <v>3206</v>
      </c>
      <c r="BO1314" s="79" t="s">
        <v>4715</v>
      </c>
      <c r="BU1314" s="79" t="s">
        <v>895</v>
      </c>
      <c r="BV1314" s="79" t="s">
        <v>3206</v>
      </c>
      <c r="BW1314" s="79" t="s">
        <v>4715</v>
      </c>
    </row>
    <row r="1315" spans="51:75" x14ac:dyDescent="0.3">
      <c r="AY1315" s="107" t="e">
        <f>VLOOKUP(C1315,#REF!, 2,FALSE)</f>
        <v>#REF!</v>
      </c>
      <c r="BM1315" s="79" t="s">
        <v>4716</v>
      </c>
      <c r="BN1315" s="79" t="s">
        <v>2981</v>
      </c>
      <c r="BO1315" s="79" t="s">
        <v>2992</v>
      </c>
      <c r="BU1315" s="79" t="s">
        <v>4716</v>
      </c>
      <c r="BV1315" s="79" t="s">
        <v>2981</v>
      </c>
      <c r="BW1315" s="79" t="s">
        <v>2992</v>
      </c>
    </row>
    <row r="1316" spans="51:75" x14ac:dyDescent="0.3">
      <c r="AY1316" s="107" t="e">
        <f>VLOOKUP(C1316,#REF!, 2,FALSE)</f>
        <v>#REF!</v>
      </c>
      <c r="BM1316" s="79" t="s">
        <v>118</v>
      </c>
      <c r="BN1316" s="79" t="s">
        <v>707</v>
      </c>
      <c r="BO1316" s="79" t="s">
        <v>4607</v>
      </c>
      <c r="BU1316" s="79" t="s">
        <v>118</v>
      </c>
      <c r="BV1316" s="79" t="s">
        <v>707</v>
      </c>
      <c r="BW1316" s="79" t="s">
        <v>4607</v>
      </c>
    </row>
    <row r="1317" spans="51:75" x14ac:dyDescent="0.3">
      <c r="AY1317" s="107" t="e">
        <f>VLOOKUP(C1317,#REF!, 2,FALSE)</f>
        <v>#REF!</v>
      </c>
      <c r="BM1317" s="79" t="s">
        <v>4718</v>
      </c>
      <c r="BN1317" s="79" t="s">
        <v>660</v>
      </c>
      <c r="BO1317" s="79" t="s">
        <v>4719</v>
      </c>
      <c r="BU1317" s="79" t="s">
        <v>4718</v>
      </c>
      <c r="BV1317" s="79" t="s">
        <v>660</v>
      </c>
      <c r="BW1317" s="79" t="s">
        <v>4719</v>
      </c>
    </row>
    <row r="1318" spans="51:75" x14ac:dyDescent="0.3">
      <c r="AY1318" s="107" t="e">
        <f>VLOOKUP(C1318,#REF!, 2,FALSE)</f>
        <v>#REF!</v>
      </c>
      <c r="BM1318" s="79" t="s">
        <v>4721</v>
      </c>
      <c r="BN1318" s="79" t="s">
        <v>615</v>
      </c>
      <c r="BO1318" s="79" t="s">
        <v>4722</v>
      </c>
      <c r="BU1318" s="79" t="s">
        <v>4721</v>
      </c>
      <c r="BV1318" s="79" t="s">
        <v>615</v>
      </c>
      <c r="BW1318" s="79" t="s">
        <v>4722</v>
      </c>
    </row>
    <row r="1319" spans="51:75" x14ac:dyDescent="0.3">
      <c r="AY1319" s="107" t="e">
        <f>VLOOKUP(C1319,#REF!, 2,FALSE)</f>
        <v>#REF!</v>
      </c>
      <c r="BM1319" s="79" t="s">
        <v>4723</v>
      </c>
      <c r="BN1319" s="79" t="s">
        <v>2981</v>
      </c>
      <c r="BO1319" s="79" t="s">
        <v>4725</v>
      </c>
      <c r="BU1319" s="79" t="s">
        <v>4723</v>
      </c>
      <c r="BV1319" s="79" t="s">
        <v>2981</v>
      </c>
      <c r="BW1319" s="79" t="s">
        <v>4725</v>
      </c>
    </row>
    <row r="1320" spans="51:75" x14ac:dyDescent="0.3">
      <c r="AY1320" s="107" t="e">
        <f>VLOOKUP(C1320,#REF!, 2,FALSE)</f>
        <v>#REF!</v>
      </c>
      <c r="BM1320" s="79" t="s">
        <v>4728</v>
      </c>
      <c r="BN1320" s="79" t="s">
        <v>664</v>
      </c>
      <c r="BO1320" s="79" t="s">
        <v>4729</v>
      </c>
      <c r="BU1320" s="79" t="s">
        <v>4728</v>
      </c>
      <c r="BV1320" s="79" t="s">
        <v>664</v>
      </c>
      <c r="BW1320" s="79" t="s">
        <v>4729</v>
      </c>
    </row>
    <row r="1321" spans="51:75" x14ac:dyDescent="0.3">
      <c r="AY1321" s="107" t="e">
        <f>VLOOKUP(C1321,#REF!, 2,FALSE)</f>
        <v>#REF!</v>
      </c>
      <c r="BM1321" s="79" t="s">
        <v>4730</v>
      </c>
      <c r="BN1321" s="79" t="s">
        <v>1072</v>
      </c>
      <c r="BO1321" s="79" t="s">
        <v>4731</v>
      </c>
      <c r="BU1321" s="79" t="s">
        <v>4730</v>
      </c>
      <c r="BV1321" s="79" t="s">
        <v>1072</v>
      </c>
      <c r="BW1321" s="79" t="s">
        <v>4731</v>
      </c>
    </row>
    <row r="1322" spans="51:75" x14ac:dyDescent="0.3">
      <c r="AY1322" s="107" t="e">
        <f>VLOOKUP(C1322,#REF!, 2,FALSE)</f>
        <v>#REF!</v>
      </c>
      <c r="BM1322" s="79" t="s">
        <v>4732</v>
      </c>
      <c r="BN1322" s="79" t="s">
        <v>669</v>
      </c>
      <c r="BO1322" s="79" t="s">
        <v>4733</v>
      </c>
      <c r="BU1322" s="79" t="s">
        <v>4732</v>
      </c>
      <c r="BV1322" s="79" t="s">
        <v>669</v>
      </c>
      <c r="BW1322" s="79" t="s">
        <v>4733</v>
      </c>
    </row>
    <row r="1323" spans="51:75" x14ac:dyDescent="0.3">
      <c r="AY1323" s="107" t="e">
        <f>VLOOKUP(C1323,#REF!, 2,FALSE)</f>
        <v>#REF!</v>
      </c>
      <c r="BM1323" s="79" t="s">
        <v>4734</v>
      </c>
      <c r="BN1323" s="79" t="s">
        <v>669</v>
      </c>
      <c r="BO1323" s="79" t="s">
        <v>4735</v>
      </c>
      <c r="BU1323" s="79" t="s">
        <v>4734</v>
      </c>
      <c r="BV1323" s="79" t="s">
        <v>669</v>
      </c>
      <c r="BW1323" s="79" t="s">
        <v>4735</v>
      </c>
    </row>
    <row r="1324" spans="51:75" x14ac:dyDescent="0.3">
      <c r="AY1324" s="107" t="e">
        <f>VLOOKUP(C1324,#REF!, 2,FALSE)</f>
        <v>#REF!</v>
      </c>
      <c r="BM1324" s="79" t="s">
        <v>4736</v>
      </c>
      <c r="BN1324" s="79" t="s">
        <v>664</v>
      </c>
      <c r="BO1324" s="79" t="s">
        <v>4738</v>
      </c>
      <c r="BU1324" s="79" t="s">
        <v>4736</v>
      </c>
      <c r="BV1324" s="79" t="s">
        <v>664</v>
      </c>
      <c r="BW1324" s="79" t="s">
        <v>4738</v>
      </c>
    </row>
    <row r="1325" spans="51:75" x14ac:dyDescent="0.3">
      <c r="AY1325" s="107" t="e">
        <f>VLOOKUP(C1325,#REF!, 2,FALSE)</f>
        <v>#REF!</v>
      </c>
      <c r="BM1325" s="79" t="s">
        <v>4740</v>
      </c>
      <c r="BN1325" s="79" t="s">
        <v>854</v>
      </c>
      <c r="BO1325" s="79" t="s">
        <v>3543</v>
      </c>
      <c r="BU1325" s="79" t="s">
        <v>4740</v>
      </c>
      <c r="BV1325" s="79" t="s">
        <v>854</v>
      </c>
      <c r="BW1325" s="79" t="s">
        <v>3543</v>
      </c>
    </row>
    <row r="1326" spans="51:75" x14ac:dyDescent="0.3">
      <c r="AY1326" s="107" t="e">
        <f>VLOOKUP(C1326,#REF!, 2,FALSE)</f>
        <v>#REF!</v>
      </c>
      <c r="BM1326" s="79" t="s">
        <v>4743</v>
      </c>
      <c r="BN1326" s="79" t="s">
        <v>641</v>
      </c>
      <c r="BO1326" s="79" t="s">
        <v>4744</v>
      </c>
      <c r="BU1326" s="79" t="s">
        <v>4743</v>
      </c>
      <c r="BV1326" s="79" t="s">
        <v>641</v>
      </c>
      <c r="BW1326" s="79" t="s">
        <v>4744</v>
      </c>
    </row>
    <row r="1327" spans="51:75" x14ac:dyDescent="0.3">
      <c r="AY1327" s="107" t="e">
        <f>VLOOKUP(C1327,#REF!, 2,FALSE)</f>
        <v>#REF!</v>
      </c>
      <c r="BM1327" s="79" t="s">
        <v>4745</v>
      </c>
      <c r="BN1327" s="79" t="s">
        <v>1015</v>
      </c>
      <c r="BO1327" s="79" t="s">
        <v>4747</v>
      </c>
      <c r="BU1327" s="79" t="s">
        <v>4745</v>
      </c>
      <c r="BV1327" s="79" t="s">
        <v>1015</v>
      </c>
      <c r="BW1327" s="79" t="s">
        <v>4747</v>
      </c>
    </row>
    <row r="1328" spans="51:75" x14ac:dyDescent="0.3">
      <c r="AY1328" s="107" t="e">
        <f>VLOOKUP(C1328,#REF!, 2,FALSE)</f>
        <v>#REF!</v>
      </c>
      <c r="BM1328" s="79" t="s">
        <v>4748</v>
      </c>
      <c r="BN1328" s="79" t="s">
        <v>3032</v>
      </c>
      <c r="BO1328" s="79" t="s">
        <v>786</v>
      </c>
      <c r="BU1328" s="79" t="s">
        <v>4748</v>
      </c>
      <c r="BV1328" s="79" t="s">
        <v>3032</v>
      </c>
      <c r="BW1328" s="79" t="s">
        <v>786</v>
      </c>
    </row>
    <row r="1329" spans="51:75" x14ac:dyDescent="0.3">
      <c r="AY1329" s="107" t="e">
        <f>VLOOKUP(C1329,#REF!, 2,FALSE)</f>
        <v>#REF!</v>
      </c>
      <c r="BM1329" s="79" t="s">
        <v>896</v>
      </c>
      <c r="BN1329" s="79" t="s">
        <v>3206</v>
      </c>
      <c r="BO1329" s="79" t="s">
        <v>4749</v>
      </c>
      <c r="BU1329" s="79" t="s">
        <v>896</v>
      </c>
      <c r="BV1329" s="79" t="s">
        <v>3206</v>
      </c>
      <c r="BW1329" s="79" t="s">
        <v>4749</v>
      </c>
    </row>
    <row r="1330" spans="51:75" x14ac:dyDescent="0.3">
      <c r="AY1330" s="107" t="e">
        <f>VLOOKUP(C1330,#REF!, 2,FALSE)</f>
        <v>#REF!</v>
      </c>
      <c r="BM1330" s="79" t="s">
        <v>4750</v>
      </c>
      <c r="BN1330" s="79" t="s">
        <v>782</v>
      </c>
      <c r="BO1330" s="79" t="s">
        <v>4752</v>
      </c>
      <c r="BU1330" s="79" t="s">
        <v>4750</v>
      </c>
      <c r="BV1330" s="79" t="s">
        <v>782</v>
      </c>
      <c r="BW1330" s="79" t="s">
        <v>4752</v>
      </c>
    </row>
    <row r="1331" spans="51:75" x14ac:dyDescent="0.3">
      <c r="AY1331" s="107" t="e">
        <f>VLOOKUP(C1331,#REF!, 2,FALSE)</f>
        <v>#REF!</v>
      </c>
      <c r="BM1331" s="79" t="s">
        <v>4753</v>
      </c>
      <c r="BN1331" s="79" t="s">
        <v>721</v>
      </c>
      <c r="BO1331" s="79" t="s">
        <v>3811</v>
      </c>
      <c r="BU1331" s="79" t="s">
        <v>4753</v>
      </c>
      <c r="BV1331" s="79" t="s">
        <v>721</v>
      </c>
      <c r="BW1331" s="79" t="s">
        <v>3811</v>
      </c>
    </row>
    <row r="1332" spans="51:75" x14ac:dyDescent="0.3">
      <c r="AY1332" s="107" t="e">
        <f>VLOOKUP(C1332,#REF!, 2,FALSE)</f>
        <v>#REF!</v>
      </c>
      <c r="BM1332" s="79" t="s">
        <v>4754</v>
      </c>
      <c r="BN1332" s="79" t="s">
        <v>639</v>
      </c>
      <c r="BO1332" s="79" t="s">
        <v>2985</v>
      </c>
      <c r="BU1332" s="79" t="s">
        <v>4754</v>
      </c>
      <c r="BV1332" s="79" t="s">
        <v>639</v>
      </c>
      <c r="BW1332" s="79" t="s">
        <v>2985</v>
      </c>
    </row>
    <row r="1333" spans="51:75" x14ac:dyDescent="0.3">
      <c r="AY1333" s="107" t="e">
        <f>VLOOKUP(C1333,#REF!, 2,FALSE)</f>
        <v>#REF!</v>
      </c>
      <c r="BM1333" s="79" t="s">
        <v>4756</v>
      </c>
      <c r="BN1333" s="79" t="s">
        <v>944</v>
      </c>
      <c r="BO1333" s="79" t="s">
        <v>4758</v>
      </c>
      <c r="BU1333" s="79" t="s">
        <v>4756</v>
      </c>
      <c r="BV1333" s="79" t="s">
        <v>944</v>
      </c>
      <c r="BW1333" s="79" t="s">
        <v>4758</v>
      </c>
    </row>
    <row r="1334" spans="51:75" x14ac:dyDescent="0.3">
      <c r="AY1334" s="107" t="e">
        <f>VLOOKUP(C1334,#REF!, 2,FALSE)</f>
        <v>#REF!</v>
      </c>
      <c r="BM1334" s="79" t="s">
        <v>75</v>
      </c>
      <c r="BN1334" s="79" t="s">
        <v>1015</v>
      </c>
      <c r="BO1334" s="79" t="s">
        <v>4760</v>
      </c>
      <c r="BU1334" s="79" t="s">
        <v>75</v>
      </c>
      <c r="BV1334" s="79" t="s">
        <v>1015</v>
      </c>
      <c r="BW1334" s="79" t="s">
        <v>4760</v>
      </c>
    </row>
    <row r="1335" spans="51:75" x14ac:dyDescent="0.3">
      <c r="AY1335" s="107" t="e">
        <f>VLOOKUP(C1335,#REF!, 2,FALSE)</f>
        <v>#REF!</v>
      </c>
      <c r="BM1335" s="79" t="s">
        <v>107</v>
      </c>
      <c r="BN1335" s="79" t="s">
        <v>1344</v>
      </c>
      <c r="BO1335" s="79" t="s">
        <v>4763</v>
      </c>
      <c r="BU1335" s="79" t="s">
        <v>107</v>
      </c>
      <c r="BV1335" s="79" t="s">
        <v>1344</v>
      </c>
      <c r="BW1335" s="79" t="s">
        <v>4763</v>
      </c>
    </row>
    <row r="1336" spans="51:75" x14ac:dyDescent="0.3">
      <c r="AY1336" s="107" t="e">
        <f>VLOOKUP(C1336,#REF!, 2,FALSE)</f>
        <v>#REF!</v>
      </c>
      <c r="BM1336" s="79" t="s">
        <v>4764</v>
      </c>
      <c r="BN1336" s="79" t="s">
        <v>721</v>
      </c>
      <c r="BO1336" s="79" t="s">
        <v>1740</v>
      </c>
      <c r="BU1336" s="79" t="s">
        <v>4764</v>
      </c>
      <c r="BV1336" s="79" t="s">
        <v>721</v>
      </c>
      <c r="BW1336" s="79" t="s">
        <v>1740</v>
      </c>
    </row>
    <row r="1337" spans="51:75" x14ac:dyDescent="0.3">
      <c r="AY1337" s="107" t="e">
        <f>VLOOKUP(C1337,#REF!, 2,FALSE)</f>
        <v>#REF!</v>
      </c>
      <c r="BM1337" s="79" t="s">
        <v>4766</v>
      </c>
      <c r="BN1337" s="79" t="s">
        <v>2985</v>
      </c>
      <c r="BO1337" s="79" t="s">
        <v>2985</v>
      </c>
      <c r="BU1337" s="79" t="s">
        <v>4766</v>
      </c>
      <c r="BV1337" s="79" t="s">
        <v>2985</v>
      </c>
      <c r="BW1337" s="79" t="s">
        <v>2985</v>
      </c>
    </row>
    <row r="1338" spans="51:75" x14ac:dyDescent="0.3">
      <c r="AY1338" s="107" t="e">
        <f>VLOOKUP(C1338,#REF!, 2,FALSE)</f>
        <v>#REF!</v>
      </c>
      <c r="BM1338" s="79" t="s">
        <v>4767</v>
      </c>
      <c r="BN1338" s="79" t="s">
        <v>864</v>
      </c>
      <c r="BO1338" s="79" t="s">
        <v>4768</v>
      </c>
      <c r="BU1338" s="79" t="s">
        <v>4767</v>
      </c>
      <c r="BV1338" s="79" t="s">
        <v>864</v>
      </c>
      <c r="BW1338" s="79" t="s">
        <v>4768</v>
      </c>
    </row>
    <row r="1339" spans="51:75" x14ac:dyDescent="0.3">
      <c r="AY1339" s="107" t="e">
        <f>VLOOKUP(C1339,#REF!, 2,FALSE)</f>
        <v>#REF!</v>
      </c>
      <c r="BM1339" s="79" t="s">
        <v>4769</v>
      </c>
      <c r="BN1339" s="79" t="s">
        <v>1274</v>
      </c>
      <c r="BO1339" s="79" t="s">
        <v>4770</v>
      </c>
      <c r="BU1339" s="79" t="s">
        <v>4769</v>
      </c>
      <c r="BV1339" s="79" t="s">
        <v>1274</v>
      </c>
      <c r="BW1339" s="79" t="s">
        <v>4770</v>
      </c>
    </row>
    <row r="1340" spans="51:75" x14ac:dyDescent="0.3">
      <c r="AY1340" s="107" t="e">
        <f>VLOOKUP(C1340,#REF!, 2,FALSE)</f>
        <v>#REF!</v>
      </c>
      <c r="BM1340" s="79" t="s">
        <v>897</v>
      </c>
      <c r="BN1340" s="79" t="s">
        <v>3049</v>
      </c>
      <c r="BO1340" s="79" t="s">
        <v>4771</v>
      </c>
      <c r="BU1340" s="79" t="s">
        <v>897</v>
      </c>
      <c r="BV1340" s="79" t="s">
        <v>3049</v>
      </c>
      <c r="BW1340" s="79" t="s">
        <v>4771</v>
      </c>
    </row>
    <row r="1341" spans="51:75" x14ac:dyDescent="0.3">
      <c r="AY1341" s="107" t="e">
        <f>VLOOKUP(C1341,#REF!, 2,FALSE)</f>
        <v>#REF!</v>
      </c>
      <c r="BM1341" s="79" t="s">
        <v>898</v>
      </c>
      <c r="BN1341" s="79" t="s">
        <v>702</v>
      </c>
      <c r="BO1341" s="79" t="s">
        <v>4772</v>
      </c>
      <c r="BU1341" s="79" t="s">
        <v>898</v>
      </c>
      <c r="BV1341" s="79" t="s">
        <v>702</v>
      </c>
      <c r="BW1341" s="79" t="s">
        <v>4772</v>
      </c>
    </row>
    <row r="1342" spans="51:75" x14ac:dyDescent="0.3">
      <c r="AY1342" s="107" t="e">
        <f>VLOOKUP(C1342,#REF!, 2,FALSE)</f>
        <v>#REF!</v>
      </c>
      <c r="BM1342" s="79" t="s">
        <v>899</v>
      </c>
      <c r="BN1342" s="79" t="s">
        <v>628</v>
      </c>
      <c r="BO1342" s="79" t="s">
        <v>4773</v>
      </c>
      <c r="BU1342" s="79" t="s">
        <v>899</v>
      </c>
      <c r="BV1342" s="79" t="s">
        <v>628</v>
      </c>
      <c r="BW1342" s="79" t="s">
        <v>4773</v>
      </c>
    </row>
    <row r="1343" spans="51:75" x14ac:dyDescent="0.3">
      <c r="AY1343" s="107" t="e">
        <f>VLOOKUP(C1343,#REF!, 2,FALSE)</f>
        <v>#REF!</v>
      </c>
      <c r="BM1343" s="79" t="s">
        <v>900</v>
      </c>
      <c r="BN1343" s="79" t="s">
        <v>733</v>
      </c>
      <c r="BO1343" s="79" t="s">
        <v>4647</v>
      </c>
      <c r="BU1343" s="79" t="s">
        <v>900</v>
      </c>
      <c r="BV1343" s="79" t="s">
        <v>733</v>
      </c>
      <c r="BW1343" s="79" t="s">
        <v>4647</v>
      </c>
    </row>
    <row r="1344" spans="51:75" x14ac:dyDescent="0.3">
      <c r="AY1344" s="107" t="e">
        <f>VLOOKUP(C1344,#REF!, 2,FALSE)</f>
        <v>#REF!</v>
      </c>
      <c r="BM1344" s="79" t="s">
        <v>4774</v>
      </c>
      <c r="BN1344" s="79" t="s">
        <v>1009</v>
      </c>
      <c r="BO1344" s="79" t="s">
        <v>4775</v>
      </c>
      <c r="BU1344" s="79" t="s">
        <v>4774</v>
      </c>
      <c r="BV1344" s="79" t="s">
        <v>1009</v>
      </c>
      <c r="BW1344" s="79" t="s">
        <v>4775</v>
      </c>
    </row>
    <row r="1345" spans="51:75" x14ac:dyDescent="0.3">
      <c r="AY1345" s="107" t="e">
        <f>VLOOKUP(C1345,#REF!, 2,FALSE)</f>
        <v>#REF!</v>
      </c>
      <c r="BM1345" s="79" t="s">
        <v>4776</v>
      </c>
      <c r="BN1345" s="79" t="s">
        <v>3009</v>
      </c>
      <c r="BO1345" s="79" t="s">
        <v>1664</v>
      </c>
      <c r="BU1345" s="79" t="s">
        <v>4776</v>
      </c>
      <c r="BV1345" s="79" t="s">
        <v>3009</v>
      </c>
      <c r="BW1345" s="79" t="s">
        <v>1664</v>
      </c>
    </row>
    <row r="1346" spans="51:75" x14ac:dyDescent="0.3">
      <c r="AY1346" s="107" t="e">
        <f>VLOOKUP(C1346,#REF!, 2,FALSE)</f>
        <v>#REF!</v>
      </c>
      <c r="BM1346" s="79" t="s">
        <v>4778</v>
      </c>
      <c r="BN1346" s="79" t="s">
        <v>1344</v>
      </c>
      <c r="BO1346" s="79" t="s">
        <v>2357</v>
      </c>
      <c r="BU1346" s="79" t="s">
        <v>4778</v>
      </c>
      <c r="BV1346" s="79" t="s">
        <v>1344</v>
      </c>
      <c r="BW1346" s="79" t="s">
        <v>2357</v>
      </c>
    </row>
    <row r="1347" spans="51:75" x14ac:dyDescent="0.3">
      <c r="AY1347" s="107" t="e">
        <f>VLOOKUP(C1347,#REF!, 2,FALSE)</f>
        <v>#REF!</v>
      </c>
      <c r="BM1347" s="79" t="s">
        <v>4780</v>
      </c>
      <c r="BN1347" s="79" t="s">
        <v>3101</v>
      </c>
      <c r="BO1347" s="79" t="s">
        <v>1668</v>
      </c>
      <c r="BU1347" s="79" t="s">
        <v>4780</v>
      </c>
      <c r="BV1347" s="79" t="s">
        <v>3101</v>
      </c>
      <c r="BW1347" s="79" t="s">
        <v>1668</v>
      </c>
    </row>
    <row r="1348" spans="51:75" x14ac:dyDescent="0.3">
      <c r="AY1348" s="107" t="e">
        <f>VLOOKUP(C1348,#REF!, 2,FALSE)</f>
        <v>#REF!</v>
      </c>
      <c r="BM1348" s="79" t="s">
        <v>4782</v>
      </c>
      <c r="BN1348" s="79" t="s">
        <v>864</v>
      </c>
      <c r="BO1348" s="79" t="s">
        <v>4784</v>
      </c>
      <c r="BU1348" s="79" t="s">
        <v>4782</v>
      </c>
      <c r="BV1348" s="79" t="s">
        <v>864</v>
      </c>
      <c r="BW1348" s="79" t="s">
        <v>4784</v>
      </c>
    </row>
    <row r="1349" spans="51:75" x14ac:dyDescent="0.3">
      <c r="AY1349" s="107" t="e">
        <f>VLOOKUP(C1349,#REF!, 2,FALSE)</f>
        <v>#REF!</v>
      </c>
      <c r="BM1349" s="79" t="s">
        <v>4785</v>
      </c>
      <c r="BN1349" s="79" t="s">
        <v>3009</v>
      </c>
      <c r="BO1349" s="79" t="s">
        <v>1445</v>
      </c>
      <c r="BU1349" s="79" t="s">
        <v>4785</v>
      </c>
      <c r="BV1349" s="79" t="s">
        <v>3009</v>
      </c>
      <c r="BW1349" s="79" t="s">
        <v>1445</v>
      </c>
    </row>
    <row r="1350" spans="51:75" x14ac:dyDescent="0.3">
      <c r="AY1350" s="107" t="e">
        <f>VLOOKUP(C1350,#REF!, 2,FALSE)</f>
        <v>#REF!</v>
      </c>
      <c r="BM1350" s="79" t="s">
        <v>4786</v>
      </c>
      <c r="BN1350" s="79" t="s">
        <v>702</v>
      </c>
      <c r="BO1350" s="79" t="s">
        <v>4787</v>
      </c>
      <c r="BU1350" s="79" t="s">
        <v>4786</v>
      </c>
      <c r="BV1350" s="79" t="s">
        <v>702</v>
      </c>
      <c r="BW1350" s="79" t="s">
        <v>4787</v>
      </c>
    </row>
    <row r="1351" spans="51:75" x14ac:dyDescent="0.3">
      <c r="AY1351" s="107" t="e">
        <f>VLOOKUP(C1351,#REF!, 2,FALSE)</f>
        <v>#REF!</v>
      </c>
      <c r="BM1351" s="79" t="s">
        <v>4788</v>
      </c>
      <c r="BN1351" s="79" t="s">
        <v>16998</v>
      </c>
      <c r="BO1351" s="79" t="s">
        <v>4789</v>
      </c>
      <c r="BU1351" s="79" t="s">
        <v>4788</v>
      </c>
      <c r="BV1351" s="79" t="s">
        <v>16998</v>
      </c>
      <c r="BW1351" s="79" t="s">
        <v>4789</v>
      </c>
    </row>
    <row r="1352" spans="51:75" x14ac:dyDescent="0.3">
      <c r="AY1352" s="107" t="e">
        <f>VLOOKUP(C1352,#REF!, 2,FALSE)</f>
        <v>#REF!</v>
      </c>
      <c r="BM1352" s="79" t="s">
        <v>4790</v>
      </c>
      <c r="BN1352" s="79" t="s">
        <v>2985</v>
      </c>
      <c r="BO1352" s="79" t="s">
        <v>2985</v>
      </c>
      <c r="BU1352" s="79" t="s">
        <v>4790</v>
      </c>
      <c r="BV1352" s="79" t="s">
        <v>2985</v>
      </c>
      <c r="BW1352" s="79" t="s">
        <v>2985</v>
      </c>
    </row>
    <row r="1353" spans="51:75" x14ac:dyDescent="0.3">
      <c r="AY1353" s="107" t="e">
        <f>VLOOKUP(C1353,#REF!, 2,FALSE)</f>
        <v>#REF!</v>
      </c>
      <c r="BM1353" s="79" t="s">
        <v>4791</v>
      </c>
      <c r="BN1353" s="79" t="s">
        <v>2985</v>
      </c>
      <c r="BO1353" s="79" t="s">
        <v>2985</v>
      </c>
      <c r="BU1353" s="79" t="s">
        <v>4791</v>
      </c>
      <c r="BV1353" s="79" t="s">
        <v>2985</v>
      </c>
      <c r="BW1353" s="79" t="s">
        <v>2985</v>
      </c>
    </row>
    <row r="1354" spans="51:75" x14ac:dyDescent="0.3">
      <c r="AY1354" s="107" t="e">
        <f>VLOOKUP(C1354,#REF!, 2,FALSE)</f>
        <v>#REF!</v>
      </c>
      <c r="BM1354" s="79" t="s">
        <v>4792</v>
      </c>
      <c r="BN1354" s="79" t="s">
        <v>2985</v>
      </c>
      <c r="BO1354" s="79" t="s">
        <v>2985</v>
      </c>
      <c r="BU1354" s="79" t="s">
        <v>4792</v>
      </c>
      <c r="BV1354" s="79" t="s">
        <v>2985</v>
      </c>
      <c r="BW1354" s="79" t="s">
        <v>2985</v>
      </c>
    </row>
    <row r="1355" spans="51:75" x14ac:dyDescent="0.3">
      <c r="AY1355" s="107" t="e">
        <f>VLOOKUP(C1355,#REF!, 2,FALSE)</f>
        <v>#REF!</v>
      </c>
      <c r="BM1355" s="79" t="s">
        <v>4793</v>
      </c>
      <c r="BN1355" s="79" t="s">
        <v>717</v>
      </c>
      <c r="BO1355" s="79" t="s">
        <v>4794</v>
      </c>
      <c r="BU1355" s="79" t="s">
        <v>4793</v>
      </c>
      <c r="BV1355" s="79" t="s">
        <v>717</v>
      </c>
      <c r="BW1355" s="79" t="s">
        <v>4794</v>
      </c>
    </row>
    <row r="1356" spans="51:75" x14ac:dyDescent="0.3">
      <c r="AY1356" s="107" t="e">
        <f>VLOOKUP(C1356,#REF!, 2,FALSE)</f>
        <v>#REF!</v>
      </c>
      <c r="BM1356" s="79" t="s">
        <v>4795</v>
      </c>
      <c r="BN1356" s="79" t="s">
        <v>3256</v>
      </c>
      <c r="BO1356" s="79" t="s">
        <v>2985</v>
      </c>
      <c r="BU1356" s="79" t="s">
        <v>4795</v>
      </c>
      <c r="BV1356" s="79" t="s">
        <v>3256</v>
      </c>
      <c r="BW1356" s="79" t="s">
        <v>2985</v>
      </c>
    </row>
    <row r="1357" spans="51:75" x14ac:dyDescent="0.3">
      <c r="AY1357" s="107" t="e">
        <f>VLOOKUP(C1357,#REF!, 2,FALSE)</f>
        <v>#REF!</v>
      </c>
      <c r="BM1357" s="79" t="s">
        <v>4796</v>
      </c>
      <c r="BN1357" s="79" t="s">
        <v>3049</v>
      </c>
      <c r="BO1357" s="79" t="s">
        <v>4798</v>
      </c>
      <c r="BU1357" s="79" t="s">
        <v>4796</v>
      </c>
      <c r="BV1357" s="79" t="s">
        <v>3049</v>
      </c>
      <c r="BW1357" s="79" t="s">
        <v>4798</v>
      </c>
    </row>
    <row r="1358" spans="51:75" x14ac:dyDescent="0.3">
      <c r="AY1358" s="107" t="e">
        <f>VLOOKUP(C1358,#REF!, 2,FALSE)</f>
        <v>#REF!</v>
      </c>
      <c r="BM1358" s="79" t="s">
        <v>4799</v>
      </c>
      <c r="BN1358" s="79" t="s">
        <v>702</v>
      </c>
      <c r="BO1358" s="79" t="s">
        <v>4801</v>
      </c>
      <c r="BU1358" s="79" t="s">
        <v>4799</v>
      </c>
      <c r="BV1358" s="79" t="s">
        <v>702</v>
      </c>
      <c r="BW1358" s="79" t="s">
        <v>4801</v>
      </c>
    </row>
    <row r="1359" spans="51:75" x14ac:dyDescent="0.3">
      <c r="AY1359" s="107" t="e">
        <f>VLOOKUP(C1359,#REF!, 2,FALSE)</f>
        <v>#REF!</v>
      </c>
      <c r="BM1359" s="79" t="s">
        <v>4802</v>
      </c>
      <c r="BN1359" s="79" t="s">
        <v>942</v>
      </c>
      <c r="BO1359" s="79" t="s">
        <v>2480</v>
      </c>
      <c r="BU1359" s="79" t="s">
        <v>4802</v>
      </c>
      <c r="BV1359" s="79" t="s">
        <v>942</v>
      </c>
      <c r="BW1359" s="79" t="s">
        <v>2480</v>
      </c>
    </row>
    <row r="1360" spans="51:75" x14ac:dyDescent="0.3">
      <c r="AY1360" s="107" t="e">
        <f>VLOOKUP(C1360,#REF!, 2,FALSE)</f>
        <v>#REF!</v>
      </c>
      <c r="BM1360" s="79" t="s">
        <v>901</v>
      </c>
      <c r="BN1360" s="79" t="s">
        <v>777</v>
      </c>
      <c r="BO1360" s="79" t="s">
        <v>4803</v>
      </c>
      <c r="BU1360" s="79" t="s">
        <v>901</v>
      </c>
      <c r="BV1360" s="79" t="s">
        <v>777</v>
      </c>
      <c r="BW1360" s="79" t="s">
        <v>4803</v>
      </c>
    </row>
    <row r="1361" spans="51:75" x14ac:dyDescent="0.3">
      <c r="AY1361" s="107" t="e">
        <f>VLOOKUP(C1361,#REF!, 2,FALSE)</f>
        <v>#REF!</v>
      </c>
      <c r="BM1361" s="79" t="s">
        <v>902</v>
      </c>
      <c r="BN1361" s="79" t="s">
        <v>780</v>
      </c>
      <c r="BO1361" s="79" t="s">
        <v>3804</v>
      </c>
      <c r="BU1361" s="79" t="s">
        <v>902</v>
      </c>
      <c r="BV1361" s="79" t="s">
        <v>780</v>
      </c>
      <c r="BW1361" s="79" t="s">
        <v>3804</v>
      </c>
    </row>
    <row r="1362" spans="51:75" x14ac:dyDescent="0.3">
      <c r="AY1362" s="107" t="e">
        <f>VLOOKUP(C1362,#REF!, 2,FALSE)</f>
        <v>#REF!</v>
      </c>
      <c r="BM1362" s="79" t="s">
        <v>903</v>
      </c>
      <c r="BN1362" s="79" t="s">
        <v>780</v>
      </c>
      <c r="BO1362" s="79" t="s">
        <v>4806</v>
      </c>
      <c r="BU1362" s="79" t="s">
        <v>903</v>
      </c>
      <c r="BV1362" s="79" t="s">
        <v>780</v>
      </c>
      <c r="BW1362" s="79" t="s">
        <v>4806</v>
      </c>
    </row>
    <row r="1363" spans="51:75" x14ac:dyDescent="0.3">
      <c r="AY1363" s="107" t="e">
        <f>VLOOKUP(C1363,#REF!, 2,FALSE)</f>
        <v>#REF!</v>
      </c>
      <c r="BM1363" s="79" t="s">
        <v>904</v>
      </c>
      <c r="BN1363" s="79" t="s">
        <v>948</v>
      </c>
      <c r="BO1363" s="79" t="s">
        <v>4807</v>
      </c>
      <c r="BU1363" s="79" t="s">
        <v>904</v>
      </c>
      <c r="BV1363" s="79" t="s">
        <v>948</v>
      </c>
      <c r="BW1363" s="79" t="s">
        <v>4807</v>
      </c>
    </row>
    <row r="1364" spans="51:75" x14ac:dyDescent="0.3">
      <c r="AY1364" s="107" t="e">
        <f>VLOOKUP(C1364,#REF!, 2,FALSE)</f>
        <v>#REF!</v>
      </c>
      <c r="BM1364" s="79" t="s">
        <v>4808</v>
      </c>
      <c r="BN1364" s="79" t="s">
        <v>3206</v>
      </c>
      <c r="BO1364" s="79" t="s">
        <v>4809</v>
      </c>
      <c r="BU1364" s="79" t="s">
        <v>4808</v>
      </c>
      <c r="BV1364" s="79" t="s">
        <v>3206</v>
      </c>
      <c r="BW1364" s="79" t="s">
        <v>4809</v>
      </c>
    </row>
    <row r="1365" spans="51:75" x14ac:dyDescent="0.3">
      <c r="AY1365" s="107" t="e">
        <f>VLOOKUP(C1365,#REF!, 2,FALSE)</f>
        <v>#REF!</v>
      </c>
      <c r="BM1365" s="79" t="s">
        <v>4811</v>
      </c>
      <c r="BN1365" s="79" t="s">
        <v>1344</v>
      </c>
      <c r="BO1365" s="79" t="s">
        <v>2429</v>
      </c>
      <c r="BU1365" s="79" t="s">
        <v>4811</v>
      </c>
      <c r="BV1365" s="79" t="s">
        <v>1344</v>
      </c>
      <c r="BW1365" s="79" t="s">
        <v>2429</v>
      </c>
    </row>
    <row r="1366" spans="51:75" x14ac:dyDescent="0.3">
      <c r="AY1366" s="107" t="e">
        <f>VLOOKUP(C1366,#REF!, 2,FALSE)</f>
        <v>#REF!</v>
      </c>
      <c r="BM1366" s="79" t="s">
        <v>4813</v>
      </c>
      <c r="BN1366" s="79" t="s">
        <v>3032</v>
      </c>
      <c r="BO1366" s="79" t="s">
        <v>2379</v>
      </c>
      <c r="BU1366" s="79" t="s">
        <v>4813</v>
      </c>
      <c r="BV1366" s="79" t="s">
        <v>3032</v>
      </c>
      <c r="BW1366" s="79" t="s">
        <v>2379</v>
      </c>
    </row>
    <row r="1367" spans="51:75" x14ac:dyDescent="0.3">
      <c r="AY1367" s="107" t="e">
        <f>VLOOKUP(C1367,#REF!, 2,FALSE)</f>
        <v>#REF!</v>
      </c>
      <c r="BM1367" s="79" t="s">
        <v>4815</v>
      </c>
      <c r="BN1367" s="79" t="s">
        <v>3101</v>
      </c>
      <c r="BO1367" s="79" t="s">
        <v>1264</v>
      </c>
      <c r="BU1367" s="79" t="s">
        <v>4815</v>
      </c>
      <c r="BV1367" s="79" t="s">
        <v>3101</v>
      </c>
      <c r="BW1367" s="79" t="s">
        <v>1264</v>
      </c>
    </row>
    <row r="1368" spans="51:75" x14ac:dyDescent="0.3">
      <c r="AY1368" s="107" t="e">
        <f>VLOOKUP(C1368,#REF!, 2,FALSE)</f>
        <v>#REF!</v>
      </c>
      <c r="BM1368" s="79" t="s">
        <v>4816</v>
      </c>
      <c r="BN1368" s="79" t="s">
        <v>721</v>
      </c>
      <c r="BO1368" s="79" t="s">
        <v>772</v>
      </c>
      <c r="BU1368" s="79" t="s">
        <v>4816</v>
      </c>
      <c r="BV1368" s="79" t="s">
        <v>721</v>
      </c>
      <c r="BW1368" s="79" t="s">
        <v>772</v>
      </c>
    </row>
    <row r="1369" spans="51:75" x14ac:dyDescent="0.3">
      <c r="AY1369" s="107" t="e">
        <f>VLOOKUP(C1369,#REF!, 2,FALSE)</f>
        <v>#REF!</v>
      </c>
      <c r="BM1369" s="79" t="s">
        <v>4817</v>
      </c>
      <c r="BN1369" s="79" t="s">
        <v>614</v>
      </c>
      <c r="BO1369" s="79" t="s">
        <v>3518</v>
      </c>
      <c r="BU1369" s="79" t="s">
        <v>4817</v>
      </c>
      <c r="BV1369" s="79" t="s">
        <v>614</v>
      </c>
      <c r="BW1369" s="79" t="s">
        <v>3518</v>
      </c>
    </row>
    <row r="1370" spans="51:75" x14ac:dyDescent="0.3">
      <c r="AY1370" s="107" t="e">
        <f>VLOOKUP(C1370,#REF!, 2,FALSE)</f>
        <v>#REF!</v>
      </c>
      <c r="BM1370" s="79" t="s">
        <v>4818</v>
      </c>
      <c r="BN1370" s="79" t="s">
        <v>3009</v>
      </c>
      <c r="BO1370" s="79" t="s">
        <v>4819</v>
      </c>
      <c r="BU1370" s="79" t="s">
        <v>4818</v>
      </c>
      <c r="BV1370" s="79" t="s">
        <v>3009</v>
      </c>
      <c r="BW1370" s="79" t="s">
        <v>4819</v>
      </c>
    </row>
    <row r="1371" spans="51:75" x14ac:dyDescent="0.3">
      <c r="AY1371" s="107" t="e">
        <f>VLOOKUP(C1371,#REF!, 2,FALSE)</f>
        <v>#REF!</v>
      </c>
      <c r="BM1371" s="79" t="s">
        <v>4820</v>
      </c>
      <c r="BN1371" s="79" t="s">
        <v>1344</v>
      </c>
      <c r="BO1371" s="79" t="s">
        <v>4821</v>
      </c>
      <c r="BU1371" s="79" t="s">
        <v>4820</v>
      </c>
      <c r="BV1371" s="79" t="s">
        <v>1344</v>
      </c>
      <c r="BW1371" s="79" t="s">
        <v>4821</v>
      </c>
    </row>
    <row r="1372" spans="51:75" x14ac:dyDescent="0.3">
      <c r="AY1372" s="107" t="e">
        <f>VLOOKUP(C1372,#REF!, 2,FALSE)</f>
        <v>#REF!</v>
      </c>
      <c r="BM1372" s="79" t="s">
        <v>4822</v>
      </c>
      <c r="BN1372" s="79" t="s">
        <v>668</v>
      </c>
      <c r="BO1372" s="79" t="s">
        <v>4823</v>
      </c>
      <c r="BU1372" s="79" t="s">
        <v>4822</v>
      </c>
      <c r="BV1372" s="79" t="s">
        <v>668</v>
      </c>
      <c r="BW1372" s="79" t="s">
        <v>4823</v>
      </c>
    </row>
    <row r="1373" spans="51:75" x14ac:dyDescent="0.3">
      <c r="AY1373" s="107" t="e">
        <f>VLOOKUP(C1373,#REF!, 2,FALSE)</f>
        <v>#REF!</v>
      </c>
      <c r="BM1373" s="79" t="s">
        <v>4825</v>
      </c>
      <c r="BN1373" s="79" t="s">
        <v>3009</v>
      </c>
      <c r="BO1373" s="79" t="s">
        <v>2985</v>
      </c>
      <c r="BU1373" s="79" t="s">
        <v>4825</v>
      </c>
      <c r="BV1373" s="79" t="s">
        <v>3009</v>
      </c>
      <c r="BW1373" s="79" t="s">
        <v>2985</v>
      </c>
    </row>
    <row r="1374" spans="51:75" x14ac:dyDescent="0.3">
      <c r="AY1374" s="107" t="e">
        <f>VLOOKUP(C1374,#REF!, 2,FALSE)</f>
        <v>#REF!</v>
      </c>
      <c r="BM1374" s="79" t="s">
        <v>4826</v>
      </c>
      <c r="BN1374" s="79" t="s">
        <v>1141</v>
      </c>
      <c r="BO1374" s="79" t="s">
        <v>4827</v>
      </c>
      <c r="BU1374" s="79" t="s">
        <v>4826</v>
      </c>
      <c r="BV1374" s="79" t="s">
        <v>1141</v>
      </c>
      <c r="BW1374" s="79" t="s">
        <v>4827</v>
      </c>
    </row>
    <row r="1375" spans="51:75" x14ac:dyDescent="0.3">
      <c r="AY1375" s="107" t="e">
        <f>VLOOKUP(C1375,#REF!, 2,FALSE)</f>
        <v>#REF!</v>
      </c>
      <c r="BM1375" s="79" t="s">
        <v>4828</v>
      </c>
      <c r="BN1375" s="79" t="s">
        <v>663</v>
      </c>
      <c r="BO1375" s="79" t="s">
        <v>2772</v>
      </c>
      <c r="BU1375" s="79" t="s">
        <v>4828</v>
      </c>
      <c r="BV1375" s="79" t="s">
        <v>663</v>
      </c>
      <c r="BW1375" s="79" t="s">
        <v>2772</v>
      </c>
    </row>
    <row r="1376" spans="51:75" x14ac:dyDescent="0.3">
      <c r="AY1376" s="107" t="e">
        <f>VLOOKUP(C1376,#REF!, 2,FALSE)</f>
        <v>#REF!</v>
      </c>
      <c r="BM1376" s="79" t="s">
        <v>4829</v>
      </c>
      <c r="BN1376" s="79" t="s">
        <v>1274</v>
      </c>
      <c r="BO1376" s="79" t="s">
        <v>4831</v>
      </c>
      <c r="BU1376" s="79" t="s">
        <v>4829</v>
      </c>
      <c r="BV1376" s="79" t="s">
        <v>1274</v>
      </c>
      <c r="BW1376" s="79" t="s">
        <v>4831</v>
      </c>
    </row>
    <row r="1377" spans="51:75" x14ac:dyDescent="0.3">
      <c r="AY1377" s="107" t="e">
        <f>VLOOKUP(C1377,#REF!, 2,FALSE)</f>
        <v>#REF!</v>
      </c>
      <c r="BM1377" s="79" t="s">
        <v>905</v>
      </c>
      <c r="BN1377" s="79" t="s">
        <v>3206</v>
      </c>
      <c r="BO1377" s="79" t="s">
        <v>4832</v>
      </c>
      <c r="BU1377" s="79" t="s">
        <v>905</v>
      </c>
      <c r="BV1377" s="79" t="s">
        <v>3206</v>
      </c>
      <c r="BW1377" s="79" t="s">
        <v>4832</v>
      </c>
    </row>
    <row r="1378" spans="51:75" x14ac:dyDescent="0.3">
      <c r="AY1378" s="107" t="e">
        <f>VLOOKUP(C1378,#REF!, 2,FALSE)</f>
        <v>#REF!</v>
      </c>
      <c r="BM1378" s="79" t="s">
        <v>906</v>
      </c>
      <c r="BN1378" s="79" t="s">
        <v>3206</v>
      </c>
      <c r="BO1378" s="79" t="s">
        <v>4037</v>
      </c>
      <c r="BU1378" s="79" t="s">
        <v>906</v>
      </c>
      <c r="BV1378" s="79" t="s">
        <v>3206</v>
      </c>
      <c r="BW1378" s="79" t="s">
        <v>4037</v>
      </c>
    </row>
    <row r="1379" spans="51:75" x14ac:dyDescent="0.3">
      <c r="AY1379" s="107" t="e">
        <f>VLOOKUP(C1379,#REF!, 2,FALSE)</f>
        <v>#REF!</v>
      </c>
      <c r="BM1379" s="79" t="s">
        <v>4833</v>
      </c>
      <c r="BN1379" s="79" t="s">
        <v>3206</v>
      </c>
      <c r="BO1379" s="79" t="s">
        <v>4834</v>
      </c>
      <c r="BU1379" s="79" t="s">
        <v>4833</v>
      </c>
      <c r="BV1379" s="79" t="s">
        <v>3206</v>
      </c>
      <c r="BW1379" s="79" t="s">
        <v>4834</v>
      </c>
    </row>
    <row r="1380" spans="51:75" x14ac:dyDescent="0.3">
      <c r="AY1380" s="107" t="e">
        <f>VLOOKUP(C1380,#REF!, 2,FALSE)</f>
        <v>#REF!</v>
      </c>
      <c r="BM1380" s="79" t="s">
        <v>4835</v>
      </c>
      <c r="BN1380" s="79" t="s">
        <v>16992</v>
      </c>
      <c r="BO1380" s="79" t="s">
        <v>772</v>
      </c>
      <c r="BU1380" s="79" t="s">
        <v>4835</v>
      </c>
      <c r="BV1380" s="79" t="s">
        <v>16992</v>
      </c>
      <c r="BW1380" s="79" t="s">
        <v>772</v>
      </c>
    </row>
    <row r="1381" spans="51:75" x14ac:dyDescent="0.3">
      <c r="AY1381" s="107" t="e">
        <f>VLOOKUP(C1381,#REF!, 2,FALSE)</f>
        <v>#REF!</v>
      </c>
      <c r="BM1381" s="79" t="s">
        <v>4836</v>
      </c>
      <c r="BN1381" s="79" t="s">
        <v>851</v>
      </c>
      <c r="BO1381" s="79" t="s">
        <v>4837</v>
      </c>
      <c r="BU1381" s="79" t="s">
        <v>4836</v>
      </c>
      <c r="BV1381" s="79" t="s">
        <v>851</v>
      </c>
      <c r="BW1381" s="79" t="s">
        <v>4837</v>
      </c>
    </row>
    <row r="1382" spans="51:75" x14ac:dyDescent="0.3">
      <c r="AY1382" s="107" t="e">
        <f>VLOOKUP(C1382,#REF!, 2,FALSE)</f>
        <v>#REF!</v>
      </c>
      <c r="BM1382" s="79" t="s">
        <v>4838</v>
      </c>
      <c r="BN1382" s="79" t="s">
        <v>1271</v>
      </c>
      <c r="BO1382" s="79" t="s">
        <v>772</v>
      </c>
      <c r="BU1382" s="79" t="s">
        <v>4838</v>
      </c>
      <c r="BV1382" s="79" t="s">
        <v>1271</v>
      </c>
      <c r="BW1382" s="79" t="s">
        <v>772</v>
      </c>
    </row>
    <row r="1383" spans="51:75" x14ac:dyDescent="0.3">
      <c r="AY1383" s="107" t="e">
        <f>VLOOKUP(C1383,#REF!, 2,FALSE)</f>
        <v>#REF!</v>
      </c>
      <c r="BM1383" s="79" t="s">
        <v>76</v>
      </c>
      <c r="BN1383" s="79" t="s">
        <v>2981</v>
      </c>
      <c r="BO1383" s="79" t="s">
        <v>4840</v>
      </c>
      <c r="BU1383" s="79" t="s">
        <v>76</v>
      </c>
      <c r="BV1383" s="79" t="s">
        <v>2981</v>
      </c>
      <c r="BW1383" s="79" t="s">
        <v>4840</v>
      </c>
    </row>
    <row r="1384" spans="51:75" x14ac:dyDescent="0.3">
      <c r="AY1384" s="107" t="e">
        <f>VLOOKUP(C1384,#REF!, 2,FALSE)</f>
        <v>#REF!</v>
      </c>
      <c r="BM1384" s="79" t="s">
        <v>455</v>
      </c>
      <c r="BN1384" s="79" t="s">
        <v>2981</v>
      </c>
      <c r="BO1384" s="79" t="s">
        <v>4841</v>
      </c>
      <c r="BU1384" s="79" t="s">
        <v>455</v>
      </c>
      <c r="BV1384" s="79" t="s">
        <v>2981</v>
      </c>
      <c r="BW1384" s="79" t="s">
        <v>4841</v>
      </c>
    </row>
    <row r="1385" spans="51:75" x14ac:dyDescent="0.3">
      <c r="AY1385" s="107" t="e">
        <f>VLOOKUP(C1385,#REF!, 2,FALSE)</f>
        <v>#REF!</v>
      </c>
      <c r="BM1385" s="79" t="s">
        <v>4842</v>
      </c>
      <c r="BN1385" s="79" t="s">
        <v>3206</v>
      </c>
      <c r="BO1385" s="79" t="s">
        <v>4843</v>
      </c>
      <c r="BU1385" s="79" t="s">
        <v>4842</v>
      </c>
      <c r="BV1385" s="79" t="s">
        <v>3206</v>
      </c>
      <c r="BW1385" s="79" t="s">
        <v>4843</v>
      </c>
    </row>
    <row r="1386" spans="51:75" x14ac:dyDescent="0.3">
      <c r="AY1386" s="107" t="e">
        <f>VLOOKUP(C1386,#REF!, 2,FALSE)</f>
        <v>#REF!</v>
      </c>
      <c r="BM1386" s="79" t="s">
        <v>4844</v>
      </c>
      <c r="BN1386" s="79" t="s">
        <v>3206</v>
      </c>
      <c r="BO1386" s="79" t="s">
        <v>3933</v>
      </c>
      <c r="BU1386" s="79" t="s">
        <v>4844</v>
      </c>
      <c r="BV1386" s="79" t="s">
        <v>3206</v>
      </c>
      <c r="BW1386" s="79" t="s">
        <v>3933</v>
      </c>
    </row>
    <row r="1387" spans="51:75" x14ac:dyDescent="0.3">
      <c r="AY1387" s="107" t="e">
        <f>VLOOKUP(C1387,#REF!, 2,FALSE)</f>
        <v>#REF!</v>
      </c>
      <c r="BM1387" s="79" t="s">
        <v>4846</v>
      </c>
      <c r="BN1387" s="79" t="s">
        <v>1271</v>
      </c>
      <c r="BO1387" s="79" t="s">
        <v>4847</v>
      </c>
      <c r="BU1387" s="79" t="s">
        <v>4846</v>
      </c>
      <c r="BV1387" s="79" t="s">
        <v>1271</v>
      </c>
      <c r="BW1387" s="79" t="s">
        <v>4847</v>
      </c>
    </row>
    <row r="1388" spans="51:75" x14ac:dyDescent="0.3">
      <c r="AY1388" s="107" t="e">
        <f>VLOOKUP(C1388,#REF!, 2,FALSE)</f>
        <v>#REF!</v>
      </c>
      <c r="BM1388" s="79" t="s">
        <v>4848</v>
      </c>
      <c r="BN1388" s="79" t="s">
        <v>3206</v>
      </c>
      <c r="BO1388" s="79" t="s">
        <v>4635</v>
      </c>
      <c r="BU1388" s="79" t="s">
        <v>4848</v>
      </c>
      <c r="BV1388" s="79" t="s">
        <v>3206</v>
      </c>
      <c r="BW1388" s="79" t="s">
        <v>4635</v>
      </c>
    </row>
    <row r="1389" spans="51:75" x14ac:dyDescent="0.3">
      <c r="AY1389" s="107" t="e">
        <f>VLOOKUP(C1389,#REF!, 2,FALSE)</f>
        <v>#REF!</v>
      </c>
      <c r="BM1389" s="79" t="s">
        <v>4849</v>
      </c>
      <c r="BN1389" s="79" t="s">
        <v>717</v>
      </c>
      <c r="BO1389" s="79" t="s">
        <v>4850</v>
      </c>
      <c r="BU1389" s="79" t="s">
        <v>4849</v>
      </c>
      <c r="BV1389" s="79" t="s">
        <v>717</v>
      </c>
      <c r="BW1389" s="79" t="s">
        <v>4850</v>
      </c>
    </row>
    <row r="1390" spans="51:75" x14ac:dyDescent="0.3">
      <c r="AY1390" s="107" t="e">
        <f>VLOOKUP(C1390,#REF!, 2,FALSE)</f>
        <v>#REF!</v>
      </c>
      <c r="BM1390" s="79" t="s">
        <v>4851</v>
      </c>
      <c r="BN1390" s="79" t="s">
        <v>717</v>
      </c>
      <c r="BO1390" s="79" t="s">
        <v>4852</v>
      </c>
      <c r="BU1390" s="79" t="s">
        <v>4851</v>
      </c>
      <c r="BV1390" s="79" t="s">
        <v>717</v>
      </c>
      <c r="BW1390" s="79" t="s">
        <v>4852</v>
      </c>
    </row>
    <row r="1391" spans="51:75" x14ac:dyDescent="0.3">
      <c r="AY1391" s="107" t="e">
        <f>VLOOKUP(C1391,#REF!, 2,FALSE)</f>
        <v>#REF!</v>
      </c>
      <c r="BM1391" s="79" t="s">
        <v>4853</v>
      </c>
      <c r="BN1391" s="79" t="s">
        <v>16997</v>
      </c>
      <c r="BO1391" s="79" t="s">
        <v>772</v>
      </c>
      <c r="BU1391" s="79" t="s">
        <v>4853</v>
      </c>
      <c r="BV1391" s="79" t="s">
        <v>16997</v>
      </c>
      <c r="BW1391" s="79" t="s">
        <v>772</v>
      </c>
    </row>
    <row r="1392" spans="51:75" x14ac:dyDescent="0.3">
      <c r="AY1392" s="107" t="e">
        <f>VLOOKUP(C1392,#REF!, 2,FALSE)</f>
        <v>#REF!</v>
      </c>
      <c r="BM1392" s="79" t="s">
        <v>4854</v>
      </c>
      <c r="BN1392" s="79" t="s">
        <v>707</v>
      </c>
      <c r="BO1392" s="79" t="s">
        <v>620</v>
      </c>
      <c r="BU1392" s="79" t="s">
        <v>4854</v>
      </c>
      <c r="BV1392" s="79" t="s">
        <v>707</v>
      </c>
      <c r="BW1392" s="79" t="s">
        <v>620</v>
      </c>
    </row>
    <row r="1393" spans="51:75" x14ac:dyDescent="0.3">
      <c r="AY1393" s="107" t="e">
        <f>VLOOKUP(C1393,#REF!, 2,FALSE)</f>
        <v>#REF!</v>
      </c>
      <c r="BM1393" s="79" t="s">
        <v>4855</v>
      </c>
      <c r="BN1393" s="79" t="s">
        <v>1344</v>
      </c>
      <c r="BO1393" s="79" t="s">
        <v>3807</v>
      </c>
      <c r="BU1393" s="79" t="s">
        <v>4855</v>
      </c>
      <c r="BV1393" s="79" t="s">
        <v>1344</v>
      </c>
      <c r="BW1393" s="79" t="s">
        <v>3807</v>
      </c>
    </row>
    <row r="1394" spans="51:75" x14ac:dyDescent="0.3">
      <c r="AY1394" s="107" t="e">
        <f>VLOOKUP(C1394,#REF!, 2,FALSE)</f>
        <v>#REF!</v>
      </c>
      <c r="BM1394" s="79" t="s">
        <v>4857</v>
      </c>
      <c r="BN1394" s="79" t="s">
        <v>2985</v>
      </c>
      <c r="BO1394" s="79" t="s">
        <v>4858</v>
      </c>
      <c r="BU1394" s="79" t="s">
        <v>4857</v>
      </c>
      <c r="BV1394" s="79" t="s">
        <v>2985</v>
      </c>
      <c r="BW1394" s="79" t="s">
        <v>4858</v>
      </c>
    </row>
    <row r="1395" spans="51:75" x14ac:dyDescent="0.3">
      <c r="AY1395" s="107" t="e">
        <f>VLOOKUP(C1395,#REF!, 2,FALSE)</f>
        <v>#REF!</v>
      </c>
      <c r="BM1395" s="79" t="s">
        <v>4859</v>
      </c>
      <c r="BN1395" s="79" t="s">
        <v>3206</v>
      </c>
      <c r="BO1395" s="79" t="s">
        <v>2502</v>
      </c>
      <c r="BU1395" s="79" t="s">
        <v>4859</v>
      </c>
      <c r="BV1395" s="79" t="s">
        <v>3206</v>
      </c>
      <c r="BW1395" s="79" t="s">
        <v>2502</v>
      </c>
    </row>
    <row r="1396" spans="51:75" x14ac:dyDescent="0.3">
      <c r="AY1396" s="107" t="e">
        <f>VLOOKUP(C1396,#REF!, 2,FALSE)</f>
        <v>#REF!</v>
      </c>
      <c r="BM1396" s="79" t="s">
        <v>155</v>
      </c>
      <c r="BN1396" s="79" t="s">
        <v>630</v>
      </c>
      <c r="BO1396" s="79" t="s">
        <v>4843</v>
      </c>
      <c r="BU1396" s="79" t="s">
        <v>155</v>
      </c>
      <c r="BV1396" s="79" t="s">
        <v>630</v>
      </c>
      <c r="BW1396" s="79" t="s">
        <v>4843</v>
      </c>
    </row>
    <row r="1397" spans="51:75" x14ac:dyDescent="0.3">
      <c r="AY1397" s="107" t="e">
        <f>VLOOKUP(C1397,#REF!, 2,FALSE)</f>
        <v>#REF!</v>
      </c>
      <c r="BM1397" s="79" t="s">
        <v>4861</v>
      </c>
      <c r="BN1397" s="79" t="s">
        <v>16992</v>
      </c>
      <c r="BO1397" s="79" t="s">
        <v>938</v>
      </c>
      <c r="BU1397" s="79" t="s">
        <v>4861</v>
      </c>
      <c r="BV1397" s="79" t="s">
        <v>16992</v>
      </c>
      <c r="BW1397" s="79" t="s">
        <v>938</v>
      </c>
    </row>
    <row r="1398" spans="51:75" x14ac:dyDescent="0.3">
      <c r="AY1398" s="107" t="e">
        <f>VLOOKUP(C1398,#REF!, 2,FALSE)</f>
        <v>#REF!</v>
      </c>
      <c r="BM1398" s="79" t="s">
        <v>4863</v>
      </c>
      <c r="BN1398" s="79" t="s">
        <v>3256</v>
      </c>
      <c r="BO1398" s="79" t="s">
        <v>2985</v>
      </c>
      <c r="BU1398" s="79" t="s">
        <v>4863</v>
      </c>
      <c r="BV1398" s="79" t="s">
        <v>3256</v>
      </c>
      <c r="BW1398" s="79" t="s">
        <v>2985</v>
      </c>
    </row>
    <row r="1399" spans="51:75" x14ac:dyDescent="0.3">
      <c r="AY1399" s="107" t="e">
        <f>VLOOKUP(C1399,#REF!, 2,FALSE)</f>
        <v>#REF!</v>
      </c>
      <c r="BM1399" s="79" t="s">
        <v>4864</v>
      </c>
      <c r="BN1399" s="79" t="s">
        <v>1141</v>
      </c>
      <c r="BO1399" s="79" t="s">
        <v>3080</v>
      </c>
      <c r="BU1399" s="79" t="s">
        <v>4864</v>
      </c>
      <c r="BV1399" s="79" t="s">
        <v>1141</v>
      </c>
      <c r="BW1399" s="79" t="s">
        <v>3080</v>
      </c>
    </row>
    <row r="1400" spans="51:75" x14ac:dyDescent="0.3">
      <c r="AY1400" s="107" t="e">
        <f>VLOOKUP(C1400,#REF!, 2,FALSE)</f>
        <v>#REF!</v>
      </c>
      <c r="BM1400" s="79" t="s">
        <v>4865</v>
      </c>
      <c r="BN1400" s="79" t="s">
        <v>3206</v>
      </c>
      <c r="BO1400" s="79" t="s">
        <v>4866</v>
      </c>
      <c r="BU1400" s="79" t="s">
        <v>4865</v>
      </c>
      <c r="BV1400" s="79" t="s">
        <v>3206</v>
      </c>
      <c r="BW1400" s="79" t="s">
        <v>4866</v>
      </c>
    </row>
    <row r="1401" spans="51:75" x14ac:dyDescent="0.3">
      <c r="AY1401" s="107" t="e">
        <f>VLOOKUP(C1401,#REF!, 2,FALSE)</f>
        <v>#REF!</v>
      </c>
      <c r="BM1401" s="79" t="s">
        <v>4867</v>
      </c>
      <c r="BN1401" s="79" t="s">
        <v>717</v>
      </c>
      <c r="BO1401" s="79" t="s">
        <v>2985</v>
      </c>
      <c r="BU1401" s="79" t="s">
        <v>4867</v>
      </c>
      <c r="BV1401" s="79" t="s">
        <v>717</v>
      </c>
      <c r="BW1401" s="79" t="s">
        <v>2985</v>
      </c>
    </row>
    <row r="1402" spans="51:75" x14ac:dyDescent="0.3">
      <c r="AY1402" s="107" t="e">
        <f>VLOOKUP(C1402,#REF!, 2,FALSE)</f>
        <v>#REF!</v>
      </c>
      <c r="BM1402" s="79" t="s">
        <v>4868</v>
      </c>
      <c r="BN1402" s="79" t="s">
        <v>1141</v>
      </c>
      <c r="BO1402" s="79" t="s">
        <v>3080</v>
      </c>
      <c r="BU1402" s="79" t="s">
        <v>4868</v>
      </c>
      <c r="BV1402" s="79" t="s">
        <v>1141</v>
      </c>
      <c r="BW1402" s="79" t="s">
        <v>3080</v>
      </c>
    </row>
    <row r="1403" spans="51:75" x14ac:dyDescent="0.3">
      <c r="AY1403" s="107" t="e">
        <f>VLOOKUP(C1403,#REF!, 2,FALSE)</f>
        <v>#REF!</v>
      </c>
      <c r="BM1403" s="79" t="s">
        <v>4869</v>
      </c>
      <c r="BN1403" s="79" t="s">
        <v>3206</v>
      </c>
      <c r="BO1403" s="79" t="s">
        <v>4870</v>
      </c>
      <c r="BU1403" s="79" t="s">
        <v>4869</v>
      </c>
      <c r="BV1403" s="79" t="s">
        <v>3206</v>
      </c>
      <c r="BW1403" s="79" t="s">
        <v>4870</v>
      </c>
    </row>
    <row r="1404" spans="51:75" x14ac:dyDescent="0.3">
      <c r="AY1404" s="107" t="e">
        <f>VLOOKUP(C1404,#REF!, 2,FALSE)</f>
        <v>#REF!</v>
      </c>
      <c r="BM1404" s="79" t="s">
        <v>951</v>
      </c>
      <c r="BN1404" s="79" t="s">
        <v>1141</v>
      </c>
      <c r="BO1404" s="79" t="s">
        <v>3768</v>
      </c>
      <c r="BU1404" s="79" t="s">
        <v>951</v>
      </c>
      <c r="BV1404" s="79" t="s">
        <v>1141</v>
      </c>
      <c r="BW1404" s="79" t="s">
        <v>3768</v>
      </c>
    </row>
    <row r="1405" spans="51:75" x14ac:dyDescent="0.3">
      <c r="AY1405" s="107" t="e">
        <f>VLOOKUP(C1405,#REF!, 2,FALSE)</f>
        <v>#REF!</v>
      </c>
      <c r="BM1405" s="79" t="s">
        <v>952</v>
      </c>
      <c r="BN1405" s="79" t="s">
        <v>1344</v>
      </c>
      <c r="BO1405" s="79" t="s">
        <v>4871</v>
      </c>
      <c r="BU1405" s="79" t="s">
        <v>952</v>
      </c>
      <c r="BV1405" s="79" t="s">
        <v>1344</v>
      </c>
      <c r="BW1405" s="79" t="s">
        <v>4871</v>
      </c>
    </row>
    <row r="1406" spans="51:75" x14ac:dyDescent="0.3">
      <c r="AY1406" s="107" t="e">
        <f>VLOOKUP(C1406,#REF!, 2,FALSE)</f>
        <v>#REF!</v>
      </c>
      <c r="BM1406" s="79" t="s">
        <v>4872</v>
      </c>
      <c r="BN1406" s="79" t="s">
        <v>671</v>
      </c>
      <c r="BO1406" s="79" t="s">
        <v>4874</v>
      </c>
      <c r="BU1406" s="79" t="s">
        <v>4872</v>
      </c>
      <c r="BV1406" s="79" t="s">
        <v>671</v>
      </c>
      <c r="BW1406" s="79" t="s">
        <v>4874</v>
      </c>
    </row>
    <row r="1407" spans="51:75" x14ac:dyDescent="0.3">
      <c r="AY1407" s="107" t="e">
        <f>VLOOKUP(C1407,#REF!, 2,FALSE)</f>
        <v>#REF!</v>
      </c>
      <c r="BM1407" s="79" t="s">
        <v>4875</v>
      </c>
      <c r="BN1407" s="79" t="s">
        <v>1271</v>
      </c>
      <c r="BO1407" s="79" t="s">
        <v>4876</v>
      </c>
      <c r="BU1407" s="79" t="s">
        <v>4875</v>
      </c>
      <c r="BV1407" s="79" t="s">
        <v>1271</v>
      </c>
      <c r="BW1407" s="79" t="s">
        <v>4876</v>
      </c>
    </row>
    <row r="1408" spans="51:75" x14ac:dyDescent="0.3">
      <c r="AY1408" s="107" t="e">
        <f>VLOOKUP(C1408,#REF!, 2,FALSE)</f>
        <v>#REF!</v>
      </c>
      <c r="BM1408" s="79" t="s">
        <v>4877</v>
      </c>
      <c r="BN1408" s="79" t="s">
        <v>1141</v>
      </c>
      <c r="BO1408" s="79" t="s">
        <v>4878</v>
      </c>
      <c r="BU1408" s="79" t="s">
        <v>4877</v>
      </c>
      <c r="BV1408" s="79" t="s">
        <v>1141</v>
      </c>
      <c r="BW1408" s="79" t="s">
        <v>4878</v>
      </c>
    </row>
    <row r="1409" spans="51:75" x14ac:dyDescent="0.3">
      <c r="AY1409" s="107" t="e">
        <f>VLOOKUP(C1409,#REF!, 2,FALSE)</f>
        <v>#REF!</v>
      </c>
      <c r="BM1409" s="79" t="s">
        <v>4879</v>
      </c>
      <c r="BN1409" s="79" t="s">
        <v>639</v>
      </c>
      <c r="BO1409" s="79" t="s">
        <v>2063</v>
      </c>
      <c r="BU1409" s="79" t="s">
        <v>4879</v>
      </c>
      <c r="BV1409" s="79" t="s">
        <v>639</v>
      </c>
      <c r="BW1409" s="79" t="s">
        <v>2063</v>
      </c>
    </row>
    <row r="1410" spans="51:75" x14ac:dyDescent="0.3">
      <c r="AY1410" s="107" t="e">
        <f>VLOOKUP(C1410,#REF!, 2,FALSE)</f>
        <v>#REF!</v>
      </c>
      <c r="BM1410" s="79" t="s">
        <v>4880</v>
      </c>
      <c r="BN1410" s="79" t="s">
        <v>851</v>
      </c>
      <c r="BO1410" s="79" t="s">
        <v>4881</v>
      </c>
      <c r="BU1410" s="79" t="s">
        <v>4880</v>
      </c>
      <c r="BV1410" s="79" t="s">
        <v>851</v>
      </c>
      <c r="BW1410" s="79" t="s">
        <v>4881</v>
      </c>
    </row>
    <row r="1411" spans="51:75" x14ac:dyDescent="0.3">
      <c r="AY1411" s="107" t="e">
        <f>VLOOKUP(C1411,#REF!, 2,FALSE)</f>
        <v>#REF!</v>
      </c>
      <c r="BM1411" s="79" t="s">
        <v>4882</v>
      </c>
      <c r="BN1411" s="79" t="s">
        <v>851</v>
      </c>
      <c r="BO1411" s="79" t="s">
        <v>4883</v>
      </c>
      <c r="BU1411" s="79" t="s">
        <v>4882</v>
      </c>
      <c r="BV1411" s="79" t="s">
        <v>851</v>
      </c>
      <c r="BW1411" s="79" t="s">
        <v>4883</v>
      </c>
    </row>
    <row r="1412" spans="51:75" x14ac:dyDescent="0.3">
      <c r="AY1412" s="107" t="e">
        <f>VLOOKUP(C1412,#REF!, 2,FALSE)</f>
        <v>#REF!</v>
      </c>
      <c r="BM1412" s="79" t="s">
        <v>4884</v>
      </c>
      <c r="BN1412" s="79" t="s">
        <v>3206</v>
      </c>
      <c r="BO1412" s="79" t="s">
        <v>4885</v>
      </c>
      <c r="BU1412" s="79" t="s">
        <v>4884</v>
      </c>
      <c r="BV1412" s="79" t="s">
        <v>3206</v>
      </c>
      <c r="BW1412" s="79" t="s">
        <v>4885</v>
      </c>
    </row>
    <row r="1413" spans="51:75" x14ac:dyDescent="0.3">
      <c r="AY1413" s="107" t="e">
        <f>VLOOKUP(C1413,#REF!, 2,FALSE)</f>
        <v>#REF!</v>
      </c>
      <c r="BM1413" s="79" t="s">
        <v>4886</v>
      </c>
      <c r="BN1413" s="79" t="s">
        <v>717</v>
      </c>
      <c r="BO1413" s="79" t="s">
        <v>4881</v>
      </c>
      <c r="BU1413" s="79" t="s">
        <v>4886</v>
      </c>
      <c r="BV1413" s="79" t="s">
        <v>717</v>
      </c>
      <c r="BW1413" s="79" t="s">
        <v>4881</v>
      </c>
    </row>
    <row r="1414" spans="51:75" x14ac:dyDescent="0.3">
      <c r="AY1414" s="107" t="e">
        <f>VLOOKUP(C1414,#REF!, 2,FALSE)</f>
        <v>#REF!</v>
      </c>
      <c r="BM1414" s="79" t="s">
        <v>77</v>
      </c>
      <c r="BN1414" s="79" t="s">
        <v>1344</v>
      </c>
      <c r="BO1414" s="79" t="s">
        <v>4887</v>
      </c>
      <c r="BU1414" s="79" t="s">
        <v>77</v>
      </c>
      <c r="BV1414" s="79" t="s">
        <v>1344</v>
      </c>
      <c r="BW1414" s="79" t="s">
        <v>4887</v>
      </c>
    </row>
    <row r="1415" spans="51:75" x14ac:dyDescent="0.3">
      <c r="AY1415" s="107" t="e">
        <f>VLOOKUP(C1415,#REF!, 2,FALSE)</f>
        <v>#REF!</v>
      </c>
      <c r="BM1415" s="79" t="s">
        <v>4888</v>
      </c>
      <c r="BN1415" s="79" t="s">
        <v>1141</v>
      </c>
      <c r="BO1415" s="79" t="s">
        <v>772</v>
      </c>
      <c r="BU1415" s="79" t="s">
        <v>4888</v>
      </c>
      <c r="BV1415" s="79" t="s">
        <v>1141</v>
      </c>
      <c r="BW1415" s="79" t="s">
        <v>772</v>
      </c>
    </row>
    <row r="1416" spans="51:75" x14ac:dyDescent="0.3">
      <c r="AY1416" s="107" t="e">
        <f>VLOOKUP(C1416,#REF!, 2,FALSE)</f>
        <v>#REF!</v>
      </c>
      <c r="BM1416" s="79" t="s">
        <v>4889</v>
      </c>
      <c r="BN1416" s="79" t="s">
        <v>1344</v>
      </c>
      <c r="BO1416" s="79" t="s">
        <v>4890</v>
      </c>
      <c r="BU1416" s="79" t="s">
        <v>4889</v>
      </c>
      <c r="BV1416" s="79" t="s">
        <v>1344</v>
      </c>
      <c r="BW1416" s="79" t="s">
        <v>4890</v>
      </c>
    </row>
    <row r="1417" spans="51:75" x14ac:dyDescent="0.3">
      <c r="AY1417" s="107" t="e">
        <f>VLOOKUP(C1417,#REF!, 2,FALSE)</f>
        <v>#REF!</v>
      </c>
      <c r="BM1417" s="79" t="s">
        <v>4891</v>
      </c>
      <c r="BN1417" s="79" t="s">
        <v>789</v>
      </c>
      <c r="BO1417" s="79" t="s">
        <v>4892</v>
      </c>
      <c r="BU1417" s="79" t="s">
        <v>4891</v>
      </c>
      <c r="BV1417" s="79" t="s">
        <v>789</v>
      </c>
      <c r="BW1417" s="79" t="s">
        <v>4892</v>
      </c>
    </row>
    <row r="1418" spans="51:75" x14ac:dyDescent="0.3">
      <c r="AY1418" s="107" t="e">
        <f>VLOOKUP(C1418,#REF!, 2,FALSE)</f>
        <v>#REF!</v>
      </c>
      <c r="BM1418" s="79" t="s">
        <v>4893</v>
      </c>
      <c r="BN1418" s="79" t="s">
        <v>2985</v>
      </c>
      <c r="BO1418" s="79" t="s">
        <v>772</v>
      </c>
      <c r="BU1418" s="79" t="s">
        <v>4893</v>
      </c>
      <c r="BV1418" s="79" t="s">
        <v>2985</v>
      </c>
      <c r="BW1418" s="79" t="s">
        <v>772</v>
      </c>
    </row>
    <row r="1419" spans="51:75" x14ac:dyDescent="0.3">
      <c r="AY1419" s="107" t="e">
        <f>VLOOKUP(C1419,#REF!, 2,FALSE)</f>
        <v>#REF!</v>
      </c>
      <c r="BM1419" s="79" t="s">
        <v>4894</v>
      </c>
      <c r="BN1419" s="79" t="s">
        <v>1269</v>
      </c>
      <c r="BO1419" s="79" t="s">
        <v>4896</v>
      </c>
      <c r="BU1419" s="79" t="s">
        <v>4894</v>
      </c>
      <c r="BV1419" s="79" t="s">
        <v>1269</v>
      </c>
      <c r="BW1419" s="79" t="s">
        <v>4896</v>
      </c>
    </row>
    <row r="1420" spans="51:75" x14ac:dyDescent="0.3">
      <c r="AY1420" s="107" t="e">
        <f>VLOOKUP(C1420,#REF!, 2,FALSE)</f>
        <v>#REF!</v>
      </c>
      <c r="BM1420" s="79" t="s">
        <v>4897</v>
      </c>
      <c r="BN1420" s="79" t="s">
        <v>1269</v>
      </c>
      <c r="BO1420" s="79" t="s">
        <v>4898</v>
      </c>
      <c r="BU1420" s="79" t="s">
        <v>4897</v>
      </c>
      <c r="BV1420" s="79" t="s">
        <v>1269</v>
      </c>
      <c r="BW1420" s="79" t="s">
        <v>4898</v>
      </c>
    </row>
    <row r="1421" spans="51:75" x14ac:dyDescent="0.3">
      <c r="AY1421" s="107" t="e">
        <f>VLOOKUP(C1421,#REF!, 2,FALSE)</f>
        <v>#REF!</v>
      </c>
      <c r="BM1421" s="79" t="s">
        <v>4899</v>
      </c>
      <c r="BN1421" s="79" t="s">
        <v>812</v>
      </c>
      <c r="BO1421" s="79" t="s">
        <v>4900</v>
      </c>
      <c r="BU1421" s="79" t="s">
        <v>4899</v>
      </c>
      <c r="BV1421" s="79" t="s">
        <v>812</v>
      </c>
      <c r="BW1421" s="79" t="s">
        <v>4900</v>
      </c>
    </row>
    <row r="1422" spans="51:75" x14ac:dyDescent="0.3">
      <c r="AY1422" s="107" t="e">
        <f>VLOOKUP(C1422,#REF!, 2,FALSE)</f>
        <v>#REF!</v>
      </c>
      <c r="BM1422" s="79" t="s">
        <v>4901</v>
      </c>
      <c r="BN1422" s="79" t="s">
        <v>3206</v>
      </c>
      <c r="BO1422" s="79" t="s">
        <v>2551</v>
      </c>
      <c r="BU1422" s="79" t="s">
        <v>4901</v>
      </c>
      <c r="BV1422" s="79" t="s">
        <v>3206</v>
      </c>
      <c r="BW1422" s="79" t="s">
        <v>2551</v>
      </c>
    </row>
    <row r="1423" spans="51:75" x14ac:dyDescent="0.3">
      <c r="AY1423" s="107" t="e">
        <f>VLOOKUP(C1423,#REF!, 2,FALSE)</f>
        <v>#REF!</v>
      </c>
      <c r="BM1423" s="79" t="s">
        <v>4902</v>
      </c>
      <c r="BN1423" s="79" t="s">
        <v>717</v>
      </c>
      <c r="BO1423" s="79" t="s">
        <v>2985</v>
      </c>
      <c r="BU1423" s="79" t="s">
        <v>4902</v>
      </c>
      <c r="BV1423" s="79" t="s">
        <v>717</v>
      </c>
      <c r="BW1423" s="79" t="s">
        <v>2985</v>
      </c>
    </row>
    <row r="1424" spans="51:75" x14ac:dyDescent="0.3">
      <c r="AY1424" s="107" t="e">
        <f>VLOOKUP(C1424,#REF!, 2,FALSE)</f>
        <v>#REF!</v>
      </c>
      <c r="BM1424" s="79" t="s">
        <v>4903</v>
      </c>
      <c r="BN1424" s="79" t="s">
        <v>16994</v>
      </c>
      <c r="BO1424" s="79" t="s">
        <v>4905</v>
      </c>
      <c r="BU1424" s="79" t="s">
        <v>4903</v>
      </c>
      <c r="BV1424" s="79" t="s">
        <v>16994</v>
      </c>
      <c r="BW1424" s="79" t="s">
        <v>4905</v>
      </c>
    </row>
    <row r="1425" spans="51:75" x14ac:dyDescent="0.3">
      <c r="AY1425" s="107" t="e">
        <f>VLOOKUP(C1425,#REF!, 2,FALSE)</f>
        <v>#REF!</v>
      </c>
      <c r="BM1425" s="79" t="s">
        <v>4906</v>
      </c>
      <c r="BN1425" s="79" t="s">
        <v>777</v>
      </c>
      <c r="BO1425" s="79" t="s">
        <v>4907</v>
      </c>
      <c r="BU1425" s="79" t="s">
        <v>4906</v>
      </c>
      <c r="BV1425" s="79" t="s">
        <v>777</v>
      </c>
      <c r="BW1425" s="79" t="s">
        <v>4907</v>
      </c>
    </row>
    <row r="1426" spans="51:75" x14ac:dyDescent="0.3">
      <c r="AY1426" s="107" t="e">
        <f>VLOOKUP(C1426,#REF!, 2,FALSE)</f>
        <v>#REF!</v>
      </c>
      <c r="BM1426" s="79" t="s">
        <v>953</v>
      </c>
      <c r="BN1426" s="79" t="s">
        <v>1141</v>
      </c>
      <c r="BO1426" s="79" t="s">
        <v>4908</v>
      </c>
      <c r="BU1426" s="79" t="s">
        <v>953</v>
      </c>
      <c r="BV1426" s="79" t="s">
        <v>1141</v>
      </c>
      <c r="BW1426" s="79" t="s">
        <v>4908</v>
      </c>
    </row>
    <row r="1427" spans="51:75" x14ac:dyDescent="0.3">
      <c r="AY1427" s="107" t="e">
        <f>VLOOKUP(C1427,#REF!, 2,FALSE)</f>
        <v>#REF!</v>
      </c>
      <c r="BM1427" s="79" t="s">
        <v>4909</v>
      </c>
      <c r="BN1427" s="79" t="s">
        <v>3206</v>
      </c>
      <c r="BO1427" s="79" t="s">
        <v>4910</v>
      </c>
      <c r="BU1427" s="79" t="s">
        <v>4909</v>
      </c>
      <c r="BV1427" s="79" t="s">
        <v>3206</v>
      </c>
      <c r="BW1427" s="79" t="s">
        <v>4910</v>
      </c>
    </row>
    <row r="1428" spans="51:75" x14ac:dyDescent="0.3">
      <c r="AY1428" s="107" t="e">
        <f>VLOOKUP(C1428,#REF!, 2,FALSE)</f>
        <v>#REF!</v>
      </c>
      <c r="BM1428" s="79" t="s">
        <v>4911</v>
      </c>
      <c r="BN1428" s="79" t="s">
        <v>3206</v>
      </c>
      <c r="BO1428" s="79" t="s">
        <v>4913</v>
      </c>
      <c r="BU1428" s="79" t="s">
        <v>4911</v>
      </c>
      <c r="BV1428" s="79" t="s">
        <v>3206</v>
      </c>
      <c r="BW1428" s="79" t="s">
        <v>4913</v>
      </c>
    </row>
    <row r="1429" spans="51:75" x14ac:dyDescent="0.3">
      <c r="AY1429" s="107" t="e">
        <f>VLOOKUP(C1429,#REF!, 2,FALSE)</f>
        <v>#REF!</v>
      </c>
      <c r="BM1429" s="79" t="s">
        <v>4914</v>
      </c>
      <c r="BN1429" s="79" t="s">
        <v>3206</v>
      </c>
      <c r="BO1429" s="79" t="s">
        <v>4915</v>
      </c>
      <c r="BU1429" s="79" t="s">
        <v>4914</v>
      </c>
      <c r="BV1429" s="79" t="s">
        <v>3206</v>
      </c>
      <c r="BW1429" s="79" t="s">
        <v>4915</v>
      </c>
    </row>
    <row r="1430" spans="51:75" x14ac:dyDescent="0.3">
      <c r="AY1430" s="107" t="e">
        <f>VLOOKUP(C1430,#REF!, 2,FALSE)</f>
        <v>#REF!</v>
      </c>
      <c r="BM1430" s="79" t="s">
        <v>4916</v>
      </c>
      <c r="BN1430" s="79" t="s">
        <v>1141</v>
      </c>
      <c r="BO1430" s="79" t="s">
        <v>2651</v>
      </c>
      <c r="BU1430" s="79" t="s">
        <v>4916</v>
      </c>
      <c r="BV1430" s="79" t="s">
        <v>1141</v>
      </c>
      <c r="BW1430" s="79" t="s">
        <v>2651</v>
      </c>
    </row>
    <row r="1431" spans="51:75" x14ac:dyDescent="0.3">
      <c r="AY1431" s="107" t="e">
        <f>VLOOKUP(C1431,#REF!, 2,FALSE)</f>
        <v>#REF!</v>
      </c>
      <c r="BM1431" s="79" t="s">
        <v>4917</v>
      </c>
      <c r="BN1431" s="79" t="s">
        <v>3256</v>
      </c>
      <c r="BO1431" s="79" t="s">
        <v>4918</v>
      </c>
      <c r="BU1431" s="79" t="s">
        <v>4917</v>
      </c>
      <c r="BV1431" s="79" t="s">
        <v>3256</v>
      </c>
      <c r="BW1431" s="79" t="s">
        <v>4918</v>
      </c>
    </row>
    <row r="1432" spans="51:75" x14ac:dyDescent="0.3">
      <c r="AY1432" s="107" t="e">
        <f>VLOOKUP(C1432,#REF!, 2,FALSE)</f>
        <v>#REF!</v>
      </c>
      <c r="BM1432" s="79" t="s">
        <v>4919</v>
      </c>
      <c r="BN1432" s="79" t="s">
        <v>2985</v>
      </c>
      <c r="BO1432" s="79" t="s">
        <v>2985</v>
      </c>
      <c r="BU1432" s="79" t="s">
        <v>4919</v>
      </c>
      <c r="BV1432" s="79" t="s">
        <v>2985</v>
      </c>
      <c r="BW1432" s="79" t="s">
        <v>2985</v>
      </c>
    </row>
    <row r="1433" spans="51:75" x14ac:dyDescent="0.3">
      <c r="AY1433" s="107" t="e">
        <f>VLOOKUP(C1433,#REF!, 2,FALSE)</f>
        <v>#REF!</v>
      </c>
      <c r="BM1433" s="79" t="s">
        <v>954</v>
      </c>
      <c r="BN1433" s="79" t="s">
        <v>630</v>
      </c>
      <c r="BO1433" s="79" t="s">
        <v>1554</v>
      </c>
      <c r="BU1433" s="79" t="s">
        <v>954</v>
      </c>
      <c r="BV1433" s="79" t="s">
        <v>630</v>
      </c>
      <c r="BW1433" s="79" t="s">
        <v>1554</v>
      </c>
    </row>
    <row r="1434" spans="51:75" x14ac:dyDescent="0.3">
      <c r="AY1434" s="107" t="e">
        <f>VLOOKUP(C1434,#REF!, 2,FALSE)</f>
        <v>#REF!</v>
      </c>
      <c r="BM1434" s="79" t="s">
        <v>4920</v>
      </c>
      <c r="BN1434" s="79" t="s">
        <v>864</v>
      </c>
      <c r="BO1434" s="79" t="s">
        <v>4921</v>
      </c>
      <c r="BU1434" s="79" t="s">
        <v>4920</v>
      </c>
      <c r="BV1434" s="79" t="s">
        <v>864</v>
      </c>
      <c r="BW1434" s="79" t="s">
        <v>4921</v>
      </c>
    </row>
    <row r="1435" spans="51:75" x14ac:dyDescent="0.3">
      <c r="AY1435" s="107" t="e">
        <f>VLOOKUP(C1435,#REF!, 2,FALSE)</f>
        <v>#REF!</v>
      </c>
      <c r="BM1435" s="79" t="s">
        <v>955</v>
      </c>
      <c r="BN1435" s="79" t="s">
        <v>3206</v>
      </c>
      <c r="BO1435" s="79" t="s">
        <v>4922</v>
      </c>
      <c r="BU1435" s="79" t="s">
        <v>955</v>
      </c>
      <c r="BV1435" s="79" t="s">
        <v>3206</v>
      </c>
      <c r="BW1435" s="79" t="s">
        <v>4922</v>
      </c>
    </row>
    <row r="1436" spans="51:75" x14ac:dyDescent="0.3">
      <c r="AY1436" s="107" t="e">
        <f>VLOOKUP(C1436,#REF!, 2,FALSE)</f>
        <v>#REF!</v>
      </c>
      <c r="BM1436" s="79" t="s">
        <v>4923</v>
      </c>
      <c r="BN1436" s="79" t="s">
        <v>3206</v>
      </c>
      <c r="BO1436" s="79" t="s">
        <v>4924</v>
      </c>
      <c r="BU1436" s="79" t="s">
        <v>4923</v>
      </c>
      <c r="BV1436" s="79" t="s">
        <v>3206</v>
      </c>
      <c r="BW1436" s="79" t="s">
        <v>4924</v>
      </c>
    </row>
    <row r="1437" spans="51:75" x14ac:dyDescent="0.3">
      <c r="AY1437" s="107" t="e">
        <f>VLOOKUP(C1437,#REF!, 2,FALSE)</f>
        <v>#REF!</v>
      </c>
      <c r="BM1437" s="79" t="s">
        <v>956</v>
      </c>
      <c r="BN1437" s="79" t="s">
        <v>3206</v>
      </c>
      <c r="BO1437" s="79" t="s">
        <v>4925</v>
      </c>
      <c r="BU1437" s="79" t="s">
        <v>956</v>
      </c>
      <c r="BV1437" s="79" t="s">
        <v>3206</v>
      </c>
      <c r="BW1437" s="79" t="s">
        <v>4925</v>
      </c>
    </row>
    <row r="1438" spans="51:75" x14ac:dyDescent="0.3">
      <c r="AY1438" s="107" t="e">
        <f>VLOOKUP(C1438,#REF!, 2,FALSE)</f>
        <v>#REF!</v>
      </c>
      <c r="BM1438" s="79" t="s">
        <v>4926</v>
      </c>
      <c r="BN1438" s="79" t="s">
        <v>3206</v>
      </c>
      <c r="BO1438" s="79" t="s">
        <v>1909</v>
      </c>
      <c r="BU1438" s="79" t="s">
        <v>4926</v>
      </c>
      <c r="BV1438" s="79" t="s">
        <v>3206</v>
      </c>
      <c r="BW1438" s="79" t="s">
        <v>1909</v>
      </c>
    </row>
    <row r="1439" spans="51:75" x14ac:dyDescent="0.3">
      <c r="AY1439" s="107" t="e">
        <f>VLOOKUP(C1439,#REF!, 2,FALSE)</f>
        <v>#REF!</v>
      </c>
      <c r="BM1439" s="79" t="s">
        <v>4927</v>
      </c>
      <c r="BN1439" s="79" t="s">
        <v>1344</v>
      </c>
      <c r="BO1439" s="79" t="s">
        <v>4928</v>
      </c>
      <c r="BU1439" s="79" t="s">
        <v>4927</v>
      </c>
      <c r="BV1439" s="79" t="s">
        <v>1344</v>
      </c>
      <c r="BW1439" s="79" t="s">
        <v>4928</v>
      </c>
    </row>
    <row r="1440" spans="51:75" x14ac:dyDescent="0.3">
      <c r="AY1440" s="107" t="e">
        <f>VLOOKUP(C1440,#REF!, 2,FALSE)</f>
        <v>#REF!</v>
      </c>
      <c r="BM1440" s="79" t="s">
        <v>4929</v>
      </c>
      <c r="BN1440" s="79" t="s">
        <v>3091</v>
      </c>
      <c r="BO1440" s="79" t="s">
        <v>3224</v>
      </c>
      <c r="BU1440" s="79" t="s">
        <v>4929</v>
      </c>
      <c r="BV1440" s="79" t="s">
        <v>3091</v>
      </c>
      <c r="BW1440" s="79" t="s">
        <v>3224</v>
      </c>
    </row>
    <row r="1441" spans="51:75" x14ac:dyDescent="0.3">
      <c r="AY1441" s="107" t="e">
        <f>VLOOKUP(C1441,#REF!, 2,FALSE)</f>
        <v>#REF!</v>
      </c>
      <c r="BM1441" s="79" t="s">
        <v>4930</v>
      </c>
      <c r="BN1441" s="79" t="s">
        <v>3256</v>
      </c>
      <c r="BO1441" s="79" t="s">
        <v>4881</v>
      </c>
      <c r="BU1441" s="79" t="s">
        <v>4930</v>
      </c>
      <c r="BV1441" s="79" t="s">
        <v>3256</v>
      </c>
      <c r="BW1441" s="79" t="s">
        <v>4881</v>
      </c>
    </row>
    <row r="1442" spans="51:75" x14ac:dyDescent="0.3">
      <c r="AY1442" s="107" t="e">
        <f>VLOOKUP(C1442,#REF!, 2,FALSE)</f>
        <v>#REF!</v>
      </c>
      <c r="BM1442" s="79" t="s">
        <v>4931</v>
      </c>
      <c r="BN1442" s="79" t="s">
        <v>3206</v>
      </c>
      <c r="BO1442" s="79" t="s">
        <v>4932</v>
      </c>
      <c r="BU1442" s="79" t="s">
        <v>4931</v>
      </c>
      <c r="BV1442" s="79" t="s">
        <v>3206</v>
      </c>
      <c r="BW1442" s="79" t="s">
        <v>4932</v>
      </c>
    </row>
    <row r="1443" spans="51:75" x14ac:dyDescent="0.3">
      <c r="AY1443" s="107" t="e">
        <f>VLOOKUP(C1443,#REF!, 2,FALSE)</f>
        <v>#REF!</v>
      </c>
      <c r="BM1443" s="79" t="s">
        <v>4933</v>
      </c>
      <c r="BN1443" s="79" t="s">
        <v>623</v>
      </c>
      <c r="BO1443" s="79" t="s">
        <v>2651</v>
      </c>
      <c r="BU1443" s="79" t="s">
        <v>4933</v>
      </c>
      <c r="BV1443" s="79" t="s">
        <v>623</v>
      </c>
      <c r="BW1443" s="79" t="s">
        <v>2651</v>
      </c>
    </row>
    <row r="1444" spans="51:75" x14ac:dyDescent="0.3">
      <c r="AY1444" s="107" t="e">
        <f>VLOOKUP(C1444,#REF!, 2,FALSE)</f>
        <v>#REF!</v>
      </c>
      <c r="BM1444" s="79" t="s">
        <v>4934</v>
      </c>
      <c r="BN1444" s="79" t="s">
        <v>3206</v>
      </c>
      <c r="BO1444" s="79" t="s">
        <v>4935</v>
      </c>
      <c r="BU1444" s="79" t="s">
        <v>4934</v>
      </c>
      <c r="BV1444" s="79" t="s">
        <v>3206</v>
      </c>
      <c r="BW1444" s="79" t="s">
        <v>4935</v>
      </c>
    </row>
    <row r="1445" spans="51:75" x14ac:dyDescent="0.3">
      <c r="AY1445" s="107" t="e">
        <f>VLOOKUP(C1445,#REF!, 2,FALSE)</f>
        <v>#REF!</v>
      </c>
      <c r="BM1445" s="79" t="s">
        <v>4936</v>
      </c>
      <c r="BN1445" s="79" t="s">
        <v>627</v>
      </c>
      <c r="BO1445" s="79" t="s">
        <v>772</v>
      </c>
      <c r="BU1445" s="79" t="s">
        <v>4936</v>
      </c>
      <c r="BV1445" s="79" t="s">
        <v>627</v>
      </c>
      <c r="BW1445" s="79" t="s">
        <v>772</v>
      </c>
    </row>
    <row r="1446" spans="51:75" x14ac:dyDescent="0.3">
      <c r="AY1446" s="107" t="e">
        <f>VLOOKUP(C1446,#REF!, 2,FALSE)</f>
        <v>#REF!</v>
      </c>
      <c r="BM1446" s="79" t="s">
        <v>4937</v>
      </c>
      <c r="BN1446" s="79" t="s">
        <v>3206</v>
      </c>
      <c r="BO1446" s="79" t="s">
        <v>2694</v>
      </c>
      <c r="BU1446" s="79" t="s">
        <v>4937</v>
      </c>
      <c r="BV1446" s="79" t="s">
        <v>3206</v>
      </c>
      <c r="BW1446" s="79" t="s">
        <v>2694</v>
      </c>
    </row>
    <row r="1447" spans="51:75" x14ac:dyDescent="0.3">
      <c r="AY1447" s="107" t="e">
        <f>VLOOKUP(C1447,#REF!, 2,FALSE)</f>
        <v>#REF!</v>
      </c>
      <c r="BM1447" s="79" t="s">
        <v>4938</v>
      </c>
      <c r="BN1447" s="79" t="s">
        <v>3206</v>
      </c>
      <c r="BO1447" s="79" t="s">
        <v>4939</v>
      </c>
      <c r="BU1447" s="79" t="s">
        <v>4938</v>
      </c>
      <c r="BV1447" s="79" t="s">
        <v>3206</v>
      </c>
      <c r="BW1447" s="79" t="s">
        <v>4939</v>
      </c>
    </row>
    <row r="1448" spans="51:75" x14ac:dyDescent="0.3">
      <c r="AY1448" s="107" t="e">
        <f>VLOOKUP(C1448,#REF!, 2,FALSE)</f>
        <v>#REF!</v>
      </c>
      <c r="BM1448" s="79" t="s">
        <v>4940</v>
      </c>
      <c r="BN1448" s="79" t="s">
        <v>3006</v>
      </c>
      <c r="BO1448" s="79" t="s">
        <v>4942</v>
      </c>
      <c r="BU1448" s="79" t="s">
        <v>4940</v>
      </c>
      <c r="BV1448" s="79" t="s">
        <v>3006</v>
      </c>
      <c r="BW1448" s="79" t="s">
        <v>4942</v>
      </c>
    </row>
    <row r="1449" spans="51:75" x14ac:dyDescent="0.3">
      <c r="AY1449" s="107" t="e">
        <f>VLOOKUP(C1449,#REF!, 2,FALSE)</f>
        <v>#REF!</v>
      </c>
      <c r="BM1449" s="79" t="s">
        <v>4943</v>
      </c>
      <c r="BN1449" s="79" t="s">
        <v>16992</v>
      </c>
      <c r="BO1449" s="79" t="s">
        <v>1963</v>
      </c>
      <c r="BU1449" s="79" t="s">
        <v>4943</v>
      </c>
      <c r="BV1449" s="79" t="s">
        <v>16992</v>
      </c>
      <c r="BW1449" s="79" t="s">
        <v>1963</v>
      </c>
    </row>
    <row r="1450" spans="51:75" x14ac:dyDescent="0.3">
      <c r="AY1450" s="107" t="e">
        <f>VLOOKUP(C1450,#REF!, 2,FALSE)</f>
        <v>#REF!</v>
      </c>
      <c r="BM1450" s="79" t="s">
        <v>4944</v>
      </c>
      <c r="BN1450" s="79" t="s">
        <v>3206</v>
      </c>
      <c r="BO1450" s="79" t="s">
        <v>4945</v>
      </c>
      <c r="BU1450" s="79" t="s">
        <v>4944</v>
      </c>
      <c r="BV1450" s="79" t="s">
        <v>3206</v>
      </c>
      <c r="BW1450" s="79" t="s">
        <v>4945</v>
      </c>
    </row>
    <row r="1451" spans="51:75" x14ac:dyDescent="0.3">
      <c r="AY1451" s="107" t="e">
        <f>VLOOKUP(C1451,#REF!, 2,FALSE)</f>
        <v>#REF!</v>
      </c>
      <c r="BM1451" s="79" t="s">
        <v>4946</v>
      </c>
      <c r="BN1451" s="79" t="s">
        <v>1344</v>
      </c>
      <c r="BO1451" s="79" t="s">
        <v>2985</v>
      </c>
      <c r="BU1451" s="79" t="s">
        <v>4946</v>
      </c>
      <c r="BV1451" s="79" t="s">
        <v>1344</v>
      </c>
      <c r="BW1451" s="79" t="s">
        <v>2985</v>
      </c>
    </row>
    <row r="1452" spans="51:75" x14ac:dyDescent="0.3">
      <c r="AY1452" s="107" t="e">
        <f>VLOOKUP(C1452,#REF!, 2,FALSE)</f>
        <v>#REF!</v>
      </c>
      <c r="BM1452" s="79" t="s">
        <v>4947</v>
      </c>
      <c r="BN1452" s="79" t="s">
        <v>2981</v>
      </c>
      <c r="BO1452" s="79" t="s">
        <v>2985</v>
      </c>
      <c r="BU1452" s="79" t="s">
        <v>4947</v>
      </c>
      <c r="BV1452" s="79" t="s">
        <v>2981</v>
      </c>
      <c r="BW1452" s="79" t="s">
        <v>2985</v>
      </c>
    </row>
    <row r="1453" spans="51:75" x14ac:dyDescent="0.3">
      <c r="AY1453" s="107" t="e">
        <f>VLOOKUP(C1453,#REF!, 2,FALSE)</f>
        <v>#REF!</v>
      </c>
      <c r="BM1453" s="79" t="s">
        <v>4948</v>
      </c>
      <c r="BN1453" s="79" t="s">
        <v>1344</v>
      </c>
      <c r="BO1453" s="79" t="s">
        <v>1731</v>
      </c>
      <c r="BU1453" s="79" t="s">
        <v>4948</v>
      </c>
      <c r="BV1453" s="79" t="s">
        <v>1344</v>
      </c>
      <c r="BW1453" s="79" t="s">
        <v>1731</v>
      </c>
    </row>
    <row r="1454" spans="51:75" x14ac:dyDescent="0.3">
      <c r="AY1454" s="107" t="e">
        <f>VLOOKUP(C1454,#REF!, 2,FALSE)</f>
        <v>#REF!</v>
      </c>
      <c r="BM1454" s="79" t="s">
        <v>4950</v>
      </c>
      <c r="BN1454" s="79" t="s">
        <v>1344</v>
      </c>
      <c r="BO1454" s="79" t="s">
        <v>4654</v>
      </c>
      <c r="BU1454" s="79" t="s">
        <v>4950</v>
      </c>
      <c r="BV1454" s="79" t="s">
        <v>1344</v>
      </c>
      <c r="BW1454" s="79" t="s">
        <v>4654</v>
      </c>
    </row>
    <row r="1455" spans="51:75" x14ac:dyDescent="0.3">
      <c r="AY1455" s="107" t="e">
        <f>VLOOKUP(C1455,#REF!, 2,FALSE)</f>
        <v>#REF!</v>
      </c>
      <c r="BM1455" s="79" t="s">
        <v>4952</v>
      </c>
      <c r="BN1455" s="79" t="s">
        <v>3206</v>
      </c>
      <c r="BO1455" s="79" t="s">
        <v>4953</v>
      </c>
      <c r="BU1455" s="79" t="s">
        <v>4952</v>
      </c>
      <c r="BV1455" s="79" t="s">
        <v>3206</v>
      </c>
      <c r="BW1455" s="79" t="s">
        <v>4953</v>
      </c>
    </row>
    <row r="1456" spans="51:75" x14ac:dyDescent="0.3">
      <c r="AY1456" s="107" t="e">
        <f>VLOOKUP(C1456,#REF!, 2,FALSE)</f>
        <v>#REF!</v>
      </c>
      <c r="BM1456" s="79" t="s">
        <v>4954</v>
      </c>
      <c r="BN1456" s="79" t="s">
        <v>3206</v>
      </c>
      <c r="BO1456" s="79" t="s">
        <v>4955</v>
      </c>
      <c r="BU1456" s="79" t="s">
        <v>4954</v>
      </c>
      <c r="BV1456" s="79" t="s">
        <v>3206</v>
      </c>
      <c r="BW1456" s="79" t="s">
        <v>4955</v>
      </c>
    </row>
    <row r="1457" spans="51:75" x14ac:dyDescent="0.3">
      <c r="AY1457" s="107" t="e">
        <f>VLOOKUP(C1457,#REF!, 2,FALSE)</f>
        <v>#REF!</v>
      </c>
      <c r="BM1457" s="79" t="s">
        <v>4956</v>
      </c>
      <c r="BN1457" s="79" t="s">
        <v>1141</v>
      </c>
      <c r="BO1457" s="79" t="s">
        <v>4957</v>
      </c>
      <c r="BU1457" s="79" t="s">
        <v>4956</v>
      </c>
      <c r="BV1457" s="79" t="s">
        <v>1141</v>
      </c>
      <c r="BW1457" s="79" t="s">
        <v>4957</v>
      </c>
    </row>
    <row r="1458" spans="51:75" x14ac:dyDescent="0.3">
      <c r="AY1458" s="107" t="e">
        <f>VLOOKUP(C1458,#REF!, 2,FALSE)</f>
        <v>#REF!</v>
      </c>
      <c r="BM1458" s="79" t="s">
        <v>4958</v>
      </c>
      <c r="BN1458" s="79" t="s">
        <v>3206</v>
      </c>
      <c r="BO1458" s="79" t="s">
        <v>4959</v>
      </c>
      <c r="BU1458" s="79" t="s">
        <v>4958</v>
      </c>
      <c r="BV1458" s="79" t="s">
        <v>3206</v>
      </c>
      <c r="BW1458" s="79" t="s">
        <v>4959</v>
      </c>
    </row>
    <row r="1459" spans="51:75" x14ac:dyDescent="0.3">
      <c r="AY1459" s="107" t="e">
        <f>VLOOKUP(C1459,#REF!, 2,FALSE)</f>
        <v>#REF!</v>
      </c>
      <c r="BM1459" s="79" t="s">
        <v>4960</v>
      </c>
      <c r="BN1459" s="79" t="s">
        <v>1141</v>
      </c>
      <c r="BO1459" s="79" t="s">
        <v>4961</v>
      </c>
      <c r="BU1459" s="79" t="s">
        <v>4960</v>
      </c>
      <c r="BV1459" s="79" t="s">
        <v>1141</v>
      </c>
      <c r="BW1459" s="79" t="s">
        <v>4961</v>
      </c>
    </row>
    <row r="1460" spans="51:75" x14ac:dyDescent="0.3">
      <c r="AY1460" s="107" t="e">
        <f>VLOOKUP(C1460,#REF!, 2,FALSE)</f>
        <v>#REF!</v>
      </c>
      <c r="BM1460" s="79" t="s">
        <v>4962</v>
      </c>
      <c r="BN1460" s="79" t="s">
        <v>3206</v>
      </c>
      <c r="BO1460" s="79" t="s">
        <v>4963</v>
      </c>
      <c r="BU1460" s="79" t="s">
        <v>4962</v>
      </c>
      <c r="BV1460" s="79" t="s">
        <v>3206</v>
      </c>
      <c r="BW1460" s="79" t="s">
        <v>4963</v>
      </c>
    </row>
    <row r="1461" spans="51:75" x14ac:dyDescent="0.3">
      <c r="AY1461" s="107" t="e">
        <f>VLOOKUP(C1461,#REF!, 2,FALSE)</f>
        <v>#REF!</v>
      </c>
      <c r="BM1461" s="79" t="s">
        <v>4964</v>
      </c>
      <c r="BN1461" s="79" t="s">
        <v>780</v>
      </c>
      <c r="BO1461" s="79" t="s">
        <v>811</v>
      </c>
      <c r="BU1461" s="79" t="s">
        <v>4964</v>
      </c>
      <c r="BV1461" s="79" t="s">
        <v>780</v>
      </c>
      <c r="BW1461" s="79" t="s">
        <v>811</v>
      </c>
    </row>
    <row r="1462" spans="51:75" x14ac:dyDescent="0.3">
      <c r="AY1462" s="107" t="e">
        <f>VLOOKUP(C1462,#REF!, 2,FALSE)</f>
        <v>#REF!</v>
      </c>
      <c r="BM1462" s="79" t="s">
        <v>4965</v>
      </c>
      <c r="BN1462" s="79" t="s">
        <v>3206</v>
      </c>
      <c r="BO1462" s="79" t="s">
        <v>2061</v>
      </c>
      <c r="BU1462" s="79" t="s">
        <v>4965</v>
      </c>
      <c r="BV1462" s="79" t="s">
        <v>3206</v>
      </c>
      <c r="BW1462" s="79" t="s">
        <v>2061</v>
      </c>
    </row>
    <row r="1463" spans="51:75" x14ac:dyDescent="0.3">
      <c r="AY1463" s="107" t="e">
        <f>VLOOKUP(C1463,#REF!, 2,FALSE)</f>
        <v>#REF!</v>
      </c>
      <c r="BM1463" s="79" t="s">
        <v>4966</v>
      </c>
      <c r="BN1463" s="79" t="s">
        <v>851</v>
      </c>
      <c r="BO1463" s="79" t="s">
        <v>772</v>
      </c>
      <c r="BU1463" s="79" t="s">
        <v>4966</v>
      </c>
      <c r="BV1463" s="79" t="s">
        <v>851</v>
      </c>
      <c r="BW1463" s="79" t="s">
        <v>772</v>
      </c>
    </row>
    <row r="1464" spans="51:75" x14ac:dyDescent="0.3">
      <c r="AY1464" s="107" t="e">
        <f>VLOOKUP(C1464,#REF!, 2,FALSE)</f>
        <v>#REF!</v>
      </c>
      <c r="BM1464" s="79" t="s">
        <v>4967</v>
      </c>
      <c r="BN1464" s="79" t="s">
        <v>3049</v>
      </c>
      <c r="BO1464" s="79" t="s">
        <v>811</v>
      </c>
      <c r="BU1464" s="79" t="s">
        <v>4967</v>
      </c>
      <c r="BV1464" s="79" t="s">
        <v>3049</v>
      </c>
      <c r="BW1464" s="79" t="s">
        <v>811</v>
      </c>
    </row>
    <row r="1465" spans="51:75" x14ac:dyDescent="0.3">
      <c r="AY1465" s="107" t="e">
        <f>VLOOKUP(C1465,#REF!, 2,FALSE)</f>
        <v>#REF!</v>
      </c>
      <c r="BM1465" s="79" t="s">
        <v>4968</v>
      </c>
      <c r="BN1465" s="79" t="s">
        <v>633</v>
      </c>
      <c r="BO1465" s="79" t="s">
        <v>4969</v>
      </c>
      <c r="BU1465" s="79" t="s">
        <v>4968</v>
      </c>
      <c r="BV1465" s="79" t="s">
        <v>633</v>
      </c>
      <c r="BW1465" s="79" t="s">
        <v>4969</v>
      </c>
    </row>
    <row r="1466" spans="51:75" x14ac:dyDescent="0.3">
      <c r="AY1466" s="107" t="e">
        <f>VLOOKUP(C1466,#REF!, 2,FALSE)</f>
        <v>#REF!</v>
      </c>
      <c r="BM1466" s="79" t="s">
        <v>962</v>
      </c>
      <c r="BN1466" s="79" t="s">
        <v>638</v>
      </c>
      <c r="BO1466" s="79" t="s">
        <v>4970</v>
      </c>
      <c r="BU1466" s="79" t="s">
        <v>962</v>
      </c>
      <c r="BV1466" s="79" t="s">
        <v>638</v>
      </c>
      <c r="BW1466" s="79" t="s">
        <v>4970</v>
      </c>
    </row>
    <row r="1467" spans="51:75" x14ac:dyDescent="0.3">
      <c r="AY1467" s="107" t="e">
        <f>VLOOKUP(C1467,#REF!, 2,FALSE)</f>
        <v>#REF!</v>
      </c>
      <c r="BM1467" s="79" t="s">
        <v>4971</v>
      </c>
      <c r="BN1467" s="79" t="s">
        <v>2981</v>
      </c>
      <c r="BO1467" s="79" t="s">
        <v>3731</v>
      </c>
      <c r="BU1467" s="79" t="s">
        <v>4971</v>
      </c>
      <c r="BV1467" s="79" t="s">
        <v>2981</v>
      </c>
      <c r="BW1467" s="79" t="s">
        <v>3731</v>
      </c>
    </row>
    <row r="1468" spans="51:75" x14ac:dyDescent="0.3">
      <c r="AY1468" s="107" t="e">
        <f>VLOOKUP(C1468,#REF!, 2,FALSE)</f>
        <v>#REF!</v>
      </c>
      <c r="BM1468" s="79" t="s">
        <v>156</v>
      </c>
      <c r="BN1468" s="79" t="s">
        <v>615</v>
      </c>
      <c r="BO1468" s="79" t="s">
        <v>798</v>
      </c>
      <c r="BU1468" s="79" t="s">
        <v>156</v>
      </c>
      <c r="BV1468" s="79" t="s">
        <v>615</v>
      </c>
      <c r="BW1468" s="79" t="s">
        <v>798</v>
      </c>
    </row>
    <row r="1469" spans="51:75" x14ac:dyDescent="0.3">
      <c r="AY1469" s="107" t="e">
        <f>VLOOKUP(C1469,#REF!, 2,FALSE)</f>
        <v>#REF!</v>
      </c>
      <c r="BM1469" s="79" t="s">
        <v>4973</v>
      </c>
      <c r="BN1469" s="79" t="s">
        <v>3256</v>
      </c>
      <c r="BO1469" s="79" t="s">
        <v>4974</v>
      </c>
      <c r="BU1469" s="79" t="s">
        <v>4973</v>
      </c>
      <c r="BV1469" s="79" t="s">
        <v>3256</v>
      </c>
      <c r="BW1469" s="79" t="s">
        <v>4974</v>
      </c>
    </row>
    <row r="1470" spans="51:75" x14ac:dyDescent="0.3">
      <c r="AY1470" s="107" t="e">
        <f>VLOOKUP(C1470,#REF!, 2,FALSE)</f>
        <v>#REF!</v>
      </c>
      <c r="BM1470" s="79" t="s">
        <v>963</v>
      </c>
      <c r="BN1470" s="79" t="s">
        <v>3009</v>
      </c>
      <c r="BO1470" s="79" t="s">
        <v>700</v>
      </c>
      <c r="BU1470" s="79" t="s">
        <v>963</v>
      </c>
      <c r="BV1470" s="79" t="s">
        <v>3009</v>
      </c>
      <c r="BW1470" s="79" t="s">
        <v>700</v>
      </c>
    </row>
    <row r="1471" spans="51:75" x14ac:dyDescent="0.3">
      <c r="AY1471" s="107" t="e">
        <f>VLOOKUP(C1471,#REF!, 2,FALSE)</f>
        <v>#REF!</v>
      </c>
      <c r="BM1471" s="79" t="s">
        <v>4975</v>
      </c>
      <c r="BN1471" s="79" t="s">
        <v>628</v>
      </c>
      <c r="BO1471" s="79" t="s">
        <v>4976</v>
      </c>
      <c r="BU1471" s="79" t="s">
        <v>4975</v>
      </c>
      <c r="BV1471" s="79" t="s">
        <v>628</v>
      </c>
      <c r="BW1471" s="79" t="s">
        <v>4976</v>
      </c>
    </row>
    <row r="1472" spans="51:75" x14ac:dyDescent="0.3">
      <c r="AY1472" s="107" t="e">
        <f>VLOOKUP(C1472,#REF!, 2,FALSE)</f>
        <v>#REF!</v>
      </c>
      <c r="BM1472" s="79" t="s">
        <v>4977</v>
      </c>
      <c r="BN1472" s="79" t="s">
        <v>864</v>
      </c>
      <c r="BO1472" s="79" t="s">
        <v>4978</v>
      </c>
      <c r="BU1472" s="79" t="s">
        <v>4977</v>
      </c>
      <c r="BV1472" s="79" t="s">
        <v>864</v>
      </c>
      <c r="BW1472" s="79" t="s">
        <v>4978</v>
      </c>
    </row>
    <row r="1473" spans="51:75" x14ac:dyDescent="0.3">
      <c r="AY1473" s="107" t="e">
        <f>VLOOKUP(C1473,#REF!, 2,FALSE)</f>
        <v>#REF!</v>
      </c>
      <c r="BM1473" s="79" t="s">
        <v>4980</v>
      </c>
      <c r="BN1473" s="79" t="s">
        <v>627</v>
      </c>
      <c r="BO1473" s="79" t="s">
        <v>4981</v>
      </c>
      <c r="BU1473" s="79" t="s">
        <v>4980</v>
      </c>
      <c r="BV1473" s="79" t="s">
        <v>627</v>
      </c>
      <c r="BW1473" s="79" t="s">
        <v>4981</v>
      </c>
    </row>
    <row r="1474" spans="51:75" x14ac:dyDescent="0.3">
      <c r="AY1474" s="107" t="e">
        <f>VLOOKUP(C1474,#REF!, 2,FALSE)</f>
        <v>#REF!</v>
      </c>
      <c r="BM1474" s="79" t="s">
        <v>4984</v>
      </c>
      <c r="BN1474" s="79" t="s">
        <v>721</v>
      </c>
      <c r="BO1474" s="79" t="s">
        <v>3177</v>
      </c>
      <c r="BU1474" s="79" t="s">
        <v>4984</v>
      </c>
      <c r="BV1474" s="79" t="s">
        <v>721</v>
      </c>
      <c r="BW1474" s="79" t="s">
        <v>3177</v>
      </c>
    </row>
    <row r="1475" spans="51:75" x14ac:dyDescent="0.3">
      <c r="AY1475" s="107" t="e">
        <f>VLOOKUP(C1475,#REF!, 2,FALSE)</f>
        <v>#REF!</v>
      </c>
      <c r="BM1475" s="79" t="s">
        <v>964</v>
      </c>
      <c r="BN1475" s="79" t="s">
        <v>664</v>
      </c>
      <c r="BO1475" s="79" t="s">
        <v>1669</v>
      </c>
      <c r="BU1475" s="79" t="s">
        <v>964</v>
      </c>
      <c r="BV1475" s="79" t="s">
        <v>664</v>
      </c>
      <c r="BW1475" s="79" t="s">
        <v>1669</v>
      </c>
    </row>
    <row r="1476" spans="51:75" x14ac:dyDescent="0.3">
      <c r="AY1476" s="107" t="e">
        <f>VLOOKUP(C1476,#REF!, 2,FALSE)</f>
        <v>#REF!</v>
      </c>
      <c r="BM1476" s="79" t="s">
        <v>4985</v>
      </c>
      <c r="BN1476" s="79" t="s">
        <v>3009</v>
      </c>
      <c r="BO1476" s="79" t="s">
        <v>2092</v>
      </c>
      <c r="BU1476" s="79" t="s">
        <v>4985</v>
      </c>
      <c r="BV1476" s="79" t="s">
        <v>3009</v>
      </c>
      <c r="BW1476" s="79" t="s">
        <v>2092</v>
      </c>
    </row>
    <row r="1477" spans="51:75" x14ac:dyDescent="0.3">
      <c r="AY1477" s="107" t="e">
        <f>VLOOKUP(C1477,#REF!, 2,FALSE)</f>
        <v>#REF!</v>
      </c>
      <c r="BM1477" s="79" t="s">
        <v>4986</v>
      </c>
      <c r="BN1477" s="79" t="s">
        <v>2985</v>
      </c>
      <c r="BO1477" s="79" t="s">
        <v>2985</v>
      </c>
      <c r="BU1477" s="79" t="s">
        <v>4986</v>
      </c>
      <c r="BV1477" s="79" t="s">
        <v>2985</v>
      </c>
      <c r="BW1477" s="79" t="s">
        <v>2985</v>
      </c>
    </row>
    <row r="1478" spans="51:75" x14ac:dyDescent="0.3">
      <c r="AY1478" s="107" t="e">
        <f>VLOOKUP(C1478,#REF!, 2,FALSE)</f>
        <v>#REF!</v>
      </c>
      <c r="BM1478" s="79" t="s">
        <v>4987</v>
      </c>
      <c r="BN1478" s="79" t="s">
        <v>3049</v>
      </c>
      <c r="BO1478" s="79" t="s">
        <v>4988</v>
      </c>
      <c r="BU1478" s="79" t="s">
        <v>4987</v>
      </c>
      <c r="BV1478" s="79" t="s">
        <v>3049</v>
      </c>
      <c r="BW1478" s="79" t="s">
        <v>4988</v>
      </c>
    </row>
    <row r="1479" spans="51:75" x14ac:dyDescent="0.3">
      <c r="AY1479" s="107" t="e">
        <f>VLOOKUP(C1479,#REF!, 2,FALSE)</f>
        <v>#REF!</v>
      </c>
      <c r="BM1479" s="79" t="s">
        <v>4990</v>
      </c>
      <c r="BN1479" s="79" t="s">
        <v>2985</v>
      </c>
      <c r="BO1479" s="79" t="s">
        <v>2985</v>
      </c>
      <c r="BU1479" s="79" t="s">
        <v>4990</v>
      </c>
      <c r="BV1479" s="79" t="s">
        <v>2985</v>
      </c>
      <c r="BW1479" s="79" t="s">
        <v>2985</v>
      </c>
    </row>
    <row r="1480" spans="51:75" x14ac:dyDescent="0.3">
      <c r="AY1480" s="107" t="e">
        <f>VLOOKUP(C1480,#REF!, 2,FALSE)</f>
        <v>#REF!</v>
      </c>
      <c r="BM1480" s="79" t="s">
        <v>4991</v>
      </c>
      <c r="BN1480" s="79" t="s">
        <v>663</v>
      </c>
      <c r="BO1480" s="79" t="s">
        <v>3511</v>
      </c>
      <c r="BU1480" s="79" t="s">
        <v>4991</v>
      </c>
      <c r="BV1480" s="79" t="s">
        <v>663</v>
      </c>
      <c r="BW1480" s="79" t="s">
        <v>3511</v>
      </c>
    </row>
    <row r="1481" spans="51:75" x14ac:dyDescent="0.3">
      <c r="AY1481" s="107" t="e">
        <f>VLOOKUP(C1481,#REF!, 2,FALSE)</f>
        <v>#REF!</v>
      </c>
      <c r="BM1481" s="79" t="s">
        <v>4993</v>
      </c>
      <c r="BN1481" s="79" t="s">
        <v>2985</v>
      </c>
      <c r="BO1481" s="79" t="s">
        <v>2872</v>
      </c>
      <c r="BU1481" s="79" t="s">
        <v>4993</v>
      </c>
      <c r="BV1481" s="79" t="s">
        <v>2985</v>
      </c>
      <c r="BW1481" s="79" t="s">
        <v>2872</v>
      </c>
    </row>
    <row r="1482" spans="51:75" x14ac:dyDescent="0.3">
      <c r="AY1482" s="107" t="e">
        <f>VLOOKUP(C1482,#REF!, 2,FALSE)</f>
        <v>#REF!</v>
      </c>
      <c r="BM1482" s="79" t="s">
        <v>4994</v>
      </c>
      <c r="BN1482" s="79" t="s">
        <v>3049</v>
      </c>
      <c r="BO1482" s="79" t="s">
        <v>3644</v>
      </c>
      <c r="BU1482" s="79" t="s">
        <v>4994</v>
      </c>
      <c r="BV1482" s="79" t="s">
        <v>3049</v>
      </c>
      <c r="BW1482" s="79" t="s">
        <v>3644</v>
      </c>
    </row>
    <row r="1483" spans="51:75" x14ac:dyDescent="0.3">
      <c r="AY1483" s="107" t="e">
        <f>VLOOKUP(C1483,#REF!, 2,FALSE)</f>
        <v>#REF!</v>
      </c>
      <c r="BM1483" s="79" t="s">
        <v>4995</v>
      </c>
      <c r="BN1483" s="79" t="s">
        <v>1344</v>
      </c>
      <c r="BO1483" s="79" t="s">
        <v>4996</v>
      </c>
      <c r="BU1483" s="79" t="s">
        <v>4995</v>
      </c>
      <c r="BV1483" s="79" t="s">
        <v>1344</v>
      </c>
      <c r="BW1483" s="79" t="s">
        <v>4996</v>
      </c>
    </row>
    <row r="1484" spans="51:75" x14ac:dyDescent="0.3">
      <c r="AY1484" s="107" t="e">
        <f>VLOOKUP(C1484,#REF!, 2,FALSE)</f>
        <v>#REF!</v>
      </c>
      <c r="BM1484" s="79" t="s">
        <v>4997</v>
      </c>
      <c r="BN1484" s="79" t="s">
        <v>1344</v>
      </c>
      <c r="BO1484" s="79" t="s">
        <v>4996</v>
      </c>
      <c r="BU1484" s="79" t="s">
        <v>4997</v>
      </c>
      <c r="BV1484" s="79" t="s">
        <v>1344</v>
      </c>
      <c r="BW1484" s="79" t="s">
        <v>4996</v>
      </c>
    </row>
    <row r="1485" spans="51:75" x14ac:dyDescent="0.3">
      <c r="AY1485" s="107" t="e">
        <f>VLOOKUP(C1485,#REF!, 2,FALSE)</f>
        <v>#REF!</v>
      </c>
      <c r="BM1485" s="79" t="s">
        <v>4998</v>
      </c>
      <c r="BN1485" s="79" t="s">
        <v>3049</v>
      </c>
      <c r="BO1485" s="79" t="s">
        <v>4996</v>
      </c>
      <c r="BU1485" s="79" t="s">
        <v>4998</v>
      </c>
      <c r="BV1485" s="79" t="s">
        <v>3049</v>
      </c>
      <c r="BW1485" s="79" t="s">
        <v>4996</v>
      </c>
    </row>
    <row r="1486" spans="51:75" x14ac:dyDescent="0.3">
      <c r="AY1486" s="107" t="e">
        <f>VLOOKUP(C1486,#REF!, 2,FALSE)</f>
        <v>#REF!</v>
      </c>
      <c r="BM1486" s="79" t="s">
        <v>965</v>
      </c>
      <c r="BN1486" s="79" t="s">
        <v>657</v>
      </c>
      <c r="BO1486" s="79" t="s">
        <v>4999</v>
      </c>
      <c r="BU1486" s="79" t="s">
        <v>965</v>
      </c>
      <c r="BV1486" s="79" t="s">
        <v>657</v>
      </c>
      <c r="BW1486" s="79" t="s">
        <v>4999</v>
      </c>
    </row>
    <row r="1487" spans="51:75" x14ac:dyDescent="0.3">
      <c r="AY1487" s="107" t="e">
        <f>VLOOKUP(C1487,#REF!, 2,FALSE)</f>
        <v>#REF!</v>
      </c>
      <c r="BM1487" s="79" t="s">
        <v>5000</v>
      </c>
      <c r="BN1487" s="79" t="s">
        <v>657</v>
      </c>
      <c r="BO1487" s="79" t="s">
        <v>5001</v>
      </c>
      <c r="BU1487" s="79" t="s">
        <v>5000</v>
      </c>
      <c r="BV1487" s="79" t="s">
        <v>657</v>
      </c>
      <c r="BW1487" s="79" t="s">
        <v>5001</v>
      </c>
    </row>
    <row r="1488" spans="51:75" x14ac:dyDescent="0.3">
      <c r="AY1488" s="107" t="e">
        <f>VLOOKUP(C1488,#REF!, 2,FALSE)</f>
        <v>#REF!</v>
      </c>
      <c r="BM1488" s="79" t="s">
        <v>5002</v>
      </c>
      <c r="BN1488" s="79" t="s">
        <v>944</v>
      </c>
      <c r="BO1488" s="79" t="s">
        <v>5003</v>
      </c>
      <c r="BU1488" s="79" t="s">
        <v>5002</v>
      </c>
      <c r="BV1488" s="79" t="s">
        <v>944</v>
      </c>
      <c r="BW1488" s="79" t="s">
        <v>5003</v>
      </c>
    </row>
    <row r="1489" spans="51:75" x14ac:dyDescent="0.3">
      <c r="AY1489" s="107" t="e">
        <f>VLOOKUP(C1489,#REF!, 2,FALSE)</f>
        <v>#REF!</v>
      </c>
      <c r="BM1489" s="79" t="s">
        <v>5005</v>
      </c>
      <c r="BN1489" s="79" t="s">
        <v>1344</v>
      </c>
      <c r="BO1489" s="79" t="s">
        <v>5006</v>
      </c>
      <c r="BU1489" s="79" t="s">
        <v>5005</v>
      </c>
      <c r="BV1489" s="79" t="s">
        <v>1344</v>
      </c>
      <c r="BW1489" s="79" t="s">
        <v>5006</v>
      </c>
    </row>
    <row r="1490" spans="51:75" x14ac:dyDescent="0.3">
      <c r="AY1490" s="107" t="e">
        <f>VLOOKUP(C1490,#REF!, 2,FALSE)</f>
        <v>#REF!</v>
      </c>
      <c r="BM1490" s="79" t="s">
        <v>5007</v>
      </c>
      <c r="BN1490" s="79" t="s">
        <v>3206</v>
      </c>
      <c r="BO1490" s="79" t="s">
        <v>5008</v>
      </c>
      <c r="BU1490" s="79" t="s">
        <v>5007</v>
      </c>
      <c r="BV1490" s="79" t="s">
        <v>3206</v>
      </c>
      <c r="BW1490" s="79" t="s">
        <v>5008</v>
      </c>
    </row>
    <row r="1491" spans="51:75" x14ac:dyDescent="0.3">
      <c r="AY1491" s="107" t="e">
        <f>VLOOKUP(C1491,#REF!, 2,FALSE)</f>
        <v>#REF!</v>
      </c>
      <c r="BM1491" s="79" t="s">
        <v>157</v>
      </c>
      <c r="BN1491" s="79" t="s">
        <v>3206</v>
      </c>
      <c r="BO1491" s="79" t="s">
        <v>5009</v>
      </c>
      <c r="BU1491" s="79" t="s">
        <v>157</v>
      </c>
      <c r="BV1491" s="79" t="s">
        <v>3206</v>
      </c>
      <c r="BW1491" s="79" t="s">
        <v>5009</v>
      </c>
    </row>
    <row r="1492" spans="51:75" x14ac:dyDescent="0.3">
      <c r="AY1492" s="107" t="e">
        <f>VLOOKUP(C1492,#REF!, 2,FALSE)</f>
        <v>#REF!</v>
      </c>
      <c r="BM1492" s="79" t="s">
        <v>158</v>
      </c>
      <c r="BN1492" s="79" t="s">
        <v>3206</v>
      </c>
      <c r="BO1492" s="79" t="s">
        <v>5010</v>
      </c>
      <c r="BU1492" s="79" t="s">
        <v>158</v>
      </c>
      <c r="BV1492" s="79" t="s">
        <v>3206</v>
      </c>
      <c r="BW1492" s="79" t="s">
        <v>5010</v>
      </c>
    </row>
    <row r="1493" spans="51:75" x14ac:dyDescent="0.3">
      <c r="AY1493" s="107" t="e">
        <f>VLOOKUP(C1493,#REF!, 2,FALSE)</f>
        <v>#REF!</v>
      </c>
      <c r="BM1493" s="79" t="s">
        <v>5011</v>
      </c>
      <c r="BN1493" s="79" t="s">
        <v>3206</v>
      </c>
      <c r="BO1493" s="79" t="s">
        <v>5012</v>
      </c>
      <c r="BU1493" s="79" t="s">
        <v>5011</v>
      </c>
      <c r="BV1493" s="79" t="s">
        <v>3206</v>
      </c>
      <c r="BW1493" s="79" t="s">
        <v>5012</v>
      </c>
    </row>
    <row r="1494" spans="51:75" x14ac:dyDescent="0.3">
      <c r="AY1494" s="107" t="e">
        <f>VLOOKUP(C1494,#REF!, 2,FALSE)</f>
        <v>#REF!</v>
      </c>
      <c r="BM1494" s="79" t="s">
        <v>5013</v>
      </c>
      <c r="BN1494" s="79" t="s">
        <v>1009</v>
      </c>
      <c r="BO1494" s="79" t="s">
        <v>5010</v>
      </c>
      <c r="BU1494" s="79" t="s">
        <v>5013</v>
      </c>
      <c r="BV1494" s="79" t="s">
        <v>1009</v>
      </c>
      <c r="BW1494" s="79" t="s">
        <v>5010</v>
      </c>
    </row>
    <row r="1495" spans="51:75" x14ac:dyDescent="0.3">
      <c r="AY1495" s="107" t="e">
        <f>VLOOKUP(C1495,#REF!, 2,FALSE)</f>
        <v>#REF!</v>
      </c>
      <c r="BM1495" s="79" t="s">
        <v>5014</v>
      </c>
      <c r="BN1495" s="79" t="s">
        <v>628</v>
      </c>
      <c r="BO1495" s="79" t="s">
        <v>701</v>
      </c>
      <c r="BU1495" s="79" t="s">
        <v>5014</v>
      </c>
      <c r="BV1495" s="79" t="s">
        <v>628</v>
      </c>
      <c r="BW1495" s="79" t="s">
        <v>701</v>
      </c>
    </row>
    <row r="1496" spans="51:75" x14ac:dyDescent="0.3">
      <c r="AY1496" s="107" t="e">
        <f>VLOOKUP(C1496,#REF!, 2,FALSE)</f>
        <v>#REF!</v>
      </c>
      <c r="BM1496" s="79" t="s">
        <v>5015</v>
      </c>
      <c r="BN1496" s="79" t="s">
        <v>627</v>
      </c>
      <c r="BO1496" s="79" t="s">
        <v>5017</v>
      </c>
      <c r="BU1496" s="79" t="s">
        <v>5015</v>
      </c>
      <c r="BV1496" s="79" t="s">
        <v>627</v>
      </c>
      <c r="BW1496" s="79" t="s">
        <v>5017</v>
      </c>
    </row>
    <row r="1497" spans="51:75" x14ac:dyDescent="0.3">
      <c r="AY1497" s="107" t="e">
        <f>VLOOKUP(C1497,#REF!, 2,FALSE)</f>
        <v>#REF!</v>
      </c>
      <c r="BM1497" s="79" t="s">
        <v>5018</v>
      </c>
      <c r="BN1497" s="79" t="s">
        <v>1141</v>
      </c>
      <c r="BO1497" s="79" t="s">
        <v>5019</v>
      </c>
      <c r="BU1497" s="79" t="s">
        <v>5018</v>
      </c>
      <c r="BV1497" s="79" t="s">
        <v>1141</v>
      </c>
      <c r="BW1497" s="79" t="s">
        <v>5019</v>
      </c>
    </row>
    <row r="1498" spans="51:75" x14ac:dyDescent="0.3">
      <c r="AY1498" s="107" t="e">
        <f>VLOOKUP(C1498,#REF!, 2,FALSE)</f>
        <v>#REF!</v>
      </c>
      <c r="BM1498" s="79" t="s">
        <v>5020</v>
      </c>
      <c r="BN1498" s="79" t="s">
        <v>944</v>
      </c>
      <c r="BO1498" s="79" t="s">
        <v>5022</v>
      </c>
      <c r="BU1498" s="79" t="s">
        <v>5020</v>
      </c>
      <c r="BV1498" s="79" t="s">
        <v>944</v>
      </c>
      <c r="BW1498" s="79" t="s">
        <v>5022</v>
      </c>
    </row>
    <row r="1499" spans="51:75" x14ac:dyDescent="0.3">
      <c r="AY1499" s="107" t="e">
        <f>VLOOKUP(C1499,#REF!, 2,FALSE)</f>
        <v>#REF!</v>
      </c>
      <c r="BM1499" s="79" t="s">
        <v>5023</v>
      </c>
      <c r="BN1499" s="79" t="s">
        <v>799</v>
      </c>
      <c r="BO1499" s="79" t="s">
        <v>5024</v>
      </c>
      <c r="BU1499" s="79" t="s">
        <v>5023</v>
      </c>
      <c r="BV1499" s="79" t="s">
        <v>799</v>
      </c>
      <c r="BW1499" s="79" t="s">
        <v>5024</v>
      </c>
    </row>
    <row r="1500" spans="51:75" x14ac:dyDescent="0.3">
      <c r="AY1500" s="107" t="e">
        <f>VLOOKUP(C1500,#REF!, 2,FALSE)</f>
        <v>#REF!</v>
      </c>
      <c r="BM1500" s="79" t="s">
        <v>966</v>
      </c>
      <c r="BN1500" s="79" t="s">
        <v>2981</v>
      </c>
      <c r="BO1500" s="79" t="s">
        <v>2985</v>
      </c>
      <c r="BU1500" s="79" t="s">
        <v>966</v>
      </c>
      <c r="BV1500" s="79" t="s">
        <v>2981</v>
      </c>
      <c r="BW1500" s="79" t="s">
        <v>2985</v>
      </c>
    </row>
    <row r="1501" spans="51:75" x14ac:dyDescent="0.3">
      <c r="AY1501" s="107" t="e">
        <f>VLOOKUP(C1501,#REF!, 2,FALSE)</f>
        <v>#REF!</v>
      </c>
      <c r="BM1501" s="79" t="s">
        <v>5025</v>
      </c>
      <c r="BN1501" s="79" t="s">
        <v>668</v>
      </c>
      <c r="BO1501" s="79" t="s">
        <v>5026</v>
      </c>
      <c r="BU1501" s="79" t="s">
        <v>5025</v>
      </c>
      <c r="BV1501" s="79" t="s">
        <v>668</v>
      </c>
      <c r="BW1501" s="79" t="s">
        <v>5026</v>
      </c>
    </row>
    <row r="1502" spans="51:75" x14ac:dyDescent="0.3">
      <c r="AY1502" s="107" t="e">
        <f>VLOOKUP(C1502,#REF!, 2,FALSE)</f>
        <v>#REF!</v>
      </c>
      <c r="BM1502" s="79" t="s">
        <v>5027</v>
      </c>
      <c r="BN1502" s="79" t="s">
        <v>698</v>
      </c>
      <c r="BO1502" s="79" t="s">
        <v>5028</v>
      </c>
      <c r="BU1502" s="79" t="s">
        <v>5027</v>
      </c>
      <c r="BV1502" s="79" t="s">
        <v>698</v>
      </c>
      <c r="BW1502" s="79" t="s">
        <v>5028</v>
      </c>
    </row>
    <row r="1503" spans="51:75" x14ac:dyDescent="0.3">
      <c r="AY1503" s="107" t="e">
        <f>VLOOKUP(C1503,#REF!, 2,FALSE)</f>
        <v>#REF!</v>
      </c>
      <c r="BM1503" s="79" t="s">
        <v>5029</v>
      </c>
      <c r="BN1503" s="79" t="s">
        <v>641</v>
      </c>
      <c r="BO1503" s="79" t="s">
        <v>5030</v>
      </c>
      <c r="BU1503" s="79" t="s">
        <v>5029</v>
      </c>
      <c r="BV1503" s="79" t="s">
        <v>641</v>
      </c>
      <c r="BW1503" s="79" t="s">
        <v>5030</v>
      </c>
    </row>
    <row r="1504" spans="51:75" x14ac:dyDescent="0.3">
      <c r="AY1504" s="107" t="e">
        <f>VLOOKUP(C1504,#REF!, 2,FALSE)</f>
        <v>#REF!</v>
      </c>
      <c r="BM1504" s="79" t="s">
        <v>5031</v>
      </c>
      <c r="BN1504" s="79" t="s">
        <v>3009</v>
      </c>
      <c r="BO1504" s="79" t="s">
        <v>4451</v>
      </c>
      <c r="BU1504" s="79" t="s">
        <v>5031</v>
      </c>
      <c r="BV1504" s="79" t="s">
        <v>3009</v>
      </c>
      <c r="BW1504" s="79" t="s">
        <v>4451</v>
      </c>
    </row>
    <row r="1505" spans="51:75" x14ac:dyDescent="0.3">
      <c r="AY1505" s="107" t="e">
        <f>VLOOKUP(C1505,#REF!, 2,FALSE)</f>
        <v>#REF!</v>
      </c>
      <c r="BM1505" s="79" t="s">
        <v>5034</v>
      </c>
      <c r="BN1505" s="79" t="s">
        <v>627</v>
      </c>
      <c r="BO1505" s="79" t="s">
        <v>2985</v>
      </c>
      <c r="BU1505" s="79" t="s">
        <v>5034</v>
      </c>
      <c r="BV1505" s="79" t="s">
        <v>627</v>
      </c>
      <c r="BW1505" s="79" t="s">
        <v>2985</v>
      </c>
    </row>
    <row r="1506" spans="51:75" x14ac:dyDescent="0.3">
      <c r="AY1506" s="107" t="e">
        <f>VLOOKUP(C1506,#REF!, 2,FALSE)</f>
        <v>#REF!</v>
      </c>
      <c r="BM1506" s="79" t="s">
        <v>5035</v>
      </c>
      <c r="BN1506" s="79" t="s">
        <v>3256</v>
      </c>
      <c r="BO1506" s="79" t="s">
        <v>2985</v>
      </c>
      <c r="BU1506" s="79" t="s">
        <v>5035</v>
      </c>
      <c r="BV1506" s="79" t="s">
        <v>3256</v>
      </c>
      <c r="BW1506" s="79" t="s">
        <v>2985</v>
      </c>
    </row>
    <row r="1507" spans="51:75" x14ac:dyDescent="0.3">
      <c r="AY1507" s="107" t="e">
        <f>VLOOKUP(C1507,#REF!, 2,FALSE)</f>
        <v>#REF!</v>
      </c>
      <c r="BM1507" s="79" t="s">
        <v>119</v>
      </c>
      <c r="BN1507" s="79" t="s">
        <v>1344</v>
      </c>
      <c r="BO1507" s="79" t="s">
        <v>5036</v>
      </c>
      <c r="BU1507" s="79" t="s">
        <v>119</v>
      </c>
      <c r="BV1507" s="79" t="s">
        <v>1344</v>
      </c>
      <c r="BW1507" s="79" t="s">
        <v>5036</v>
      </c>
    </row>
    <row r="1508" spans="51:75" x14ac:dyDescent="0.3">
      <c r="AY1508" s="107" t="e">
        <f>VLOOKUP(C1508,#REF!, 2,FALSE)</f>
        <v>#REF!</v>
      </c>
      <c r="BM1508" s="79" t="s">
        <v>5037</v>
      </c>
      <c r="BN1508" s="79" t="s">
        <v>3206</v>
      </c>
      <c r="BO1508" s="79" t="s">
        <v>1808</v>
      </c>
      <c r="BU1508" s="79" t="s">
        <v>5037</v>
      </c>
      <c r="BV1508" s="79" t="s">
        <v>3206</v>
      </c>
      <c r="BW1508" s="79" t="s">
        <v>1808</v>
      </c>
    </row>
    <row r="1509" spans="51:75" x14ac:dyDescent="0.3">
      <c r="AY1509" s="107" t="e">
        <f>VLOOKUP(C1509,#REF!, 2,FALSE)</f>
        <v>#REF!</v>
      </c>
      <c r="BM1509" s="79" t="s">
        <v>5038</v>
      </c>
      <c r="BN1509" s="79" t="s">
        <v>717</v>
      </c>
      <c r="BO1509" s="79" t="s">
        <v>5039</v>
      </c>
      <c r="BU1509" s="79" t="s">
        <v>5038</v>
      </c>
      <c r="BV1509" s="79" t="s">
        <v>717</v>
      </c>
      <c r="BW1509" s="79" t="s">
        <v>5039</v>
      </c>
    </row>
    <row r="1510" spans="51:75" x14ac:dyDescent="0.3">
      <c r="AY1510" s="107" t="e">
        <f>VLOOKUP(C1510,#REF!, 2,FALSE)</f>
        <v>#REF!</v>
      </c>
      <c r="BM1510" s="79" t="s">
        <v>5040</v>
      </c>
      <c r="BN1510" s="79" t="s">
        <v>3206</v>
      </c>
      <c r="BO1510" s="79" t="s">
        <v>4505</v>
      </c>
      <c r="BU1510" s="79" t="s">
        <v>5040</v>
      </c>
      <c r="BV1510" s="79" t="s">
        <v>3206</v>
      </c>
      <c r="BW1510" s="79" t="s">
        <v>4505</v>
      </c>
    </row>
    <row r="1511" spans="51:75" x14ac:dyDescent="0.3">
      <c r="AY1511" s="107" t="e">
        <f>VLOOKUP(C1511,#REF!, 2,FALSE)</f>
        <v>#REF!</v>
      </c>
      <c r="BM1511" s="79" t="s">
        <v>120</v>
      </c>
      <c r="BN1511" s="79" t="s">
        <v>721</v>
      </c>
      <c r="BO1511" s="79" t="s">
        <v>5041</v>
      </c>
      <c r="BU1511" s="79" t="s">
        <v>120</v>
      </c>
      <c r="BV1511" s="79" t="s">
        <v>721</v>
      </c>
      <c r="BW1511" s="79" t="s">
        <v>5041</v>
      </c>
    </row>
    <row r="1512" spans="51:75" x14ac:dyDescent="0.3">
      <c r="AY1512" s="107" t="e">
        <f>VLOOKUP(C1512,#REF!, 2,FALSE)</f>
        <v>#REF!</v>
      </c>
      <c r="BM1512" s="79" t="s">
        <v>5042</v>
      </c>
      <c r="BN1512" s="79" t="s">
        <v>1344</v>
      </c>
      <c r="BO1512" s="79" t="s">
        <v>5044</v>
      </c>
      <c r="BU1512" s="79" t="s">
        <v>5042</v>
      </c>
      <c r="BV1512" s="79" t="s">
        <v>1344</v>
      </c>
      <c r="BW1512" s="79" t="s">
        <v>5044</v>
      </c>
    </row>
    <row r="1513" spans="51:75" x14ac:dyDescent="0.3">
      <c r="AY1513" s="107" t="e">
        <f>VLOOKUP(C1513,#REF!, 2,FALSE)</f>
        <v>#REF!</v>
      </c>
      <c r="BM1513" s="79" t="s">
        <v>5045</v>
      </c>
      <c r="BN1513" s="79" t="s">
        <v>1344</v>
      </c>
      <c r="BO1513" s="79" t="s">
        <v>5046</v>
      </c>
      <c r="BU1513" s="79" t="s">
        <v>5045</v>
      </c>
      <c r="BV1513" s="79" t="s">
        <v>1344</v>
      </c>
      <c r="BW1513" s="79" t="s">
        <v>5046</v>
      </c>
    </row>
    <row r="1514" spans="51:75" x14ac:dyDescent="0.3">
      <c r="AY1514" s="107" t="e">
        <f>VLOOKUP(C1514,#REF!, 2,FALSE)</f>
        <v>#REF!</v>
      </c>
      <c r="BM1514" s="79" t="s">
        <v>5047</v>
      </c>
      <c r="BN1514" s="79" t="s">
        <v>1141</v>
      </c>
      <c r="BO1514" s="79" t="s">
        <v>2478</v>
      </c>
      <c r="BU1514" s="79" t="s">
        <v>5047</v>
      </c>
      <c r="BV1514" s="79" t="s">
        <v>1141</v>
      </c>
      <c r="BW1514" s="79" t="s">
        <v>2478</v>
      </c>
    </row>
    <row r="1515" spans="51:75" x14ac:dyDescent="0.3">
      <c r="AY1515" s="107" t="e">
        <f>VLOOKUP(C1515,#REF!, 2,FALSE)</f>
        <v>#REF!</v>
      </c>
      <c r="BM1515" s="79" t="s">
        <v>5048</v>
      </c>
      <c r="BN1515" s="79" t="s">
        <v>1141</v>
      </c>
      <c r="BO1515" s="79" t="s">
        <v>5049</v>
      </c>
      <c r="BU1515" s="79" t="s">
        <v>5048</v>
      </c>
      <c r="BV1515" s="79" t="s">
        <v>1141</v>
      </c>
      <c r="BW1515" s="79" t="s">
        <v>5049</v>
      </c>
    </row>
    <row r="1516" spans="51:75" x14ac:dyDescent="0.3">
      <c r="AY1516" s="107" t="e">
        <f>VLOOKUP(C1516,#REF!, 2,FALSE)</f>
        <v>#REF!</v>
      </c>
      <c r="BM1516" s="79" t="s">
        <v>5050</v>
      </c>
      <c r="BN1516" s="79" t="s">
        <v>2985</v>
      </c>
      <c r="BO1516" s="79" t="s">
        <v>5051</v>
      </c>
      <c r="BU1516" s="79" t="s">
        <v>5050</v>
      </c>
      <c r="BV1516" s="79" t="s">
        <v>2985</v>
      </c>
      <c r="BW1516" s="79" t="s">
        <v>5051</v>
      </c>
    </row>
    <row r="1517" spans="51:75" x14ac:dyDescent="0.3">
      <c r="AY1517" s="107" t="e">
        <f>VLOOKUP(C1517,#REF!, 2,FALSE)</f>
        <v>#REF!</v>
      </c>
      <c r="BM1517" s="79" t="s">
        <v>5052</v>
      </c>
      <c r="BN1517" s="79" t="s">
        <v>1344</v>
      </c>
      <c r="BO1517" s="79" t="s">
        <v>5053</v>
      </c>
      <c r="BU1517" s="79" t="s">
        <v>5052</v>
      </c>
      <c r="BV1517" s="79" t="s">
        <v>1344</v>
      </c>
      <c r="BW1517" s="79" t="s">
        <v>5053</v>
      </c>
    </row>
    <row r="1518" spans="51:75" x14ac:dyDescent="0.3">
      <c r="AY1518" s="107" t="e">
        <f>VLOOKUP(C1518,#REF!, 2,FALSE)</f>
        <v>#REF!</v>
      </c>
      <c r="BM1518" s="79" t="s">
        <v>5054</v>
      </c>
      <c r="BN1518" s="79" t="s">
        <v>2985</v>
      </c>
      <c r="BO1518" s="79" t="s">
        <v>2985</v>
      </c>
      <c r="BU1518" s="79" t="s">
        <v>5054</v>
      </c>
      <c r="BV1518" s="79" t="s">
        <v>2985</v>
      </c>
      <c r="BW1518" s="79" t="s">
        <v>2985</v>
      </c>
    </row>
    <row r="1519" spans="51:75" x14ac:dyDescent="0.3">
      <c r="AY1519" s="107" t="e">
        <f>VLOOKUP(C1519,#REF!, 2,FALSE)</f>
        <v>#REF!</v>
      </c>
      <c r="BM1519" s="79" t="s">
        <v>5056</v>
      </c>
      <c r="BN1519" s="79" t="s">
        <v>3087</v>
      </c>
      <c r="BO1519" s="79" t="s">
        <v>5057</v>
      </c>
      <c r="BU1519" s="79" t="s">
        <v>5056</v>
      </c>
      <c r="BV1519" s="79" t="s">
        <v>3087</v>
      </c>
      <c r="BW1519" s="79" t="s">
        <v>5057</v>
      </c>
    </row>
    <row r="1520" spans="51:75" x14ac:dyDescent="0.3">
      <c r="AY1520" s="107" t="e">
        <f>VLOOKUP(C1520,#REF!, 2,FALSE)</f>
        <v>#REF!</v>
      </c>
      <c r="BM1520" s="79" t="s">
        <v>5058</v>
      </c>
      <c r="BN1520" s="79" t="s">
        <v>2985</v>
      </c>
      <c r="BO1520" s="79" t="s">
        <v>5059</v>
      </c>
      <c r="BU1520" s="79" t="s">
        <v>5058</v>
      </c>
      <c r="BV1520" s="79" t="s">
        <v>2985</v>
      </c>
      <c r="BW1520" s="79" t="s">
        <v>5059</v>
      </c>
    </row>
    <row r="1521" spans="51:75" x14ac:dyDescent="0.3">
      <c r="AY1521" s="107" t="e">
        <f>VLOOKUP(C1521,#REF!, 2,FALSE)</f>
        <v>#REF!</v>
      </c>
      <c r="BM1521" s="79" t="s">
        <v>5060</v>
      </c>
      <c r="BN1521" s="79" t="s">
        <v>721</v>
      </c>
      <c r="BO1521" s="79" t="s">
        <v>4564</v>
      </c>
      <c r="BU1521" s="79" t="s">
        <v>5060</v>
      </c>
      <c r="BV1521" s="79" t="s">
        <v>721</v>
      </c>
      <c r="BW1521" s="79" t="s">
        <v>4564</v>
      </c>
    </row>
    <row r="1522" spans="51:75" x14ac:dyDescent="0.3">
      <c r="AY1522" s="107" t="e">
        <f>VLOOKUP(C1522,#REF!, 2,FALSE)</f>
        <v>#REF!</v>
      </c>
      <c r="BM1522" s="79" t="s">
        <v>5061</v>
      </c>
      <c r="BN1522" s="79" t="s">
        <v>1271</v>
      </c>
      <c r="BO1522" s="79" t="s">
        <v>5062</v>
      </c>
      <c r="BU1522" s="79" t="s">
        <v>5061</v>
      </c>
      <c r="BV1522" s="79" t="s">
        <v>1271</v>
      </c>
      <c r="BW1522" s="79" t="s">
        <v>5062</v>
      </c>
    </row>
    <row r="1523" spans="51:75" x14ac:dyDescent="0.3">
      <c r="AY1523" s="107" t="e">
        <f>VLOOKUP(C1523,#REF!, 2,FALSE)</f>
        <v>#REF!</v>
      </c>
      <c r="BM1523" s="79" t="s">
        <v>5063</v>
      </c>
      <c r="BN1523" s="79" t="s">
        <v>664</v>
      </c>
      <c r="BO1523" s="79" t="s">
        <v>5064</v>
      </c>
      <c r="BU1523" s="79" t="s">
        <v>5063</v>
      </c>
      <c r="BV1523" s="79" t="s">
        <v>664</v>
      </c>
      <c r="BW1523" s="79" t="s">
        <v>5064</v>
      </c>
    </row>
    <row r="1524" spans="51:75" x14ac:dyDescent="0.3">
      <c r="AY1524" s="107" t="e">
        <f>VLOOKUP(C1524,#REF!, 2,FALSE)</f>
        <v>#REF!</v>
      </c>
      <c r="BM1524" s="79" t="s">
        <v>159</v>
      </c>
      <c r="BN1524" s="79" t="s">
        <v>717</v>
      </c>
      <c r="BO1524" s="79" t="s">
        <v>5066</v>
      </c>
      <c r="BU1524" s="79" t="s">
        <v>159</v>
      </c>
      <c r="BV1524" s="79" t="s">
        <v>717</v>
      </c>
      <c r="BW1524" s="79" t="s">
        <v>5066</v>
      </c>
    </row>
    <row r="1525" spans="51:75" x14ac:dyDescent="0.3">
      <c r="AY1525" s="107" t="e">
        <f>VLOOKUP(C1525,#REF!, 2,FALSE)</f>
        <v>#REF!</v>
      </c>
      <c r="BM1525" s="79" t="s">
        <v>5067</v>
      </c>
      <c r="BN1525" s="79" t="s">
        <v>799</v>
      </c>
      <c r="BO1525" s="79" t="s">
        <v>5068</v>
      </c>
      <c r="BU1525" s="79" t="s">
        <v>5067</v>
      </c>
      <c r="BV1525" s="79" t="s">
        <v>799</v>
      </c>
      <c r="BW1525" s="79" t="s">
        <v>5068</v>
      </c>
    </row>
    <row r="1526" spans="51:75" x14ac:dyDescent="0.3">
      <c r="AY1526" s="107" t="e">
        <f>VLOOKUP(C1526,#REF!, 2,FALSE)</f>
        <v>#REF!</v>
      </c>
      <c r="BM1526" s="79" t="s">
        <v>5069</v>
      </c>
      <c r="BN1526" s="79" t="s">
        <v>3206</v>
      </c>
      <c r="BO1526" s="79" t="s">
        <v>2989</v>
      </c>
      <c r="BU1526" s="79" t="s">
        <v>5069</v>
      </c>
      <c r="BV1526" s="79" t="s">
        <v>3206</v>
      </c>
      <c r="BW1526" s="79" t="s">
        <v>2989</v>
      </c>
    </row>
    <row r="1527" spans="51:75" x14ac:dyDescent="0.3">
      <c r="AY1527" s="107" t="e">
        <f>VLOOKUP(C1527,#REF!, 2,FALSE)</f>
        <v>#REF!</v>
      </c>
      <c r="BM1527" s="79" t="s">
        <v>967</v>
      </c>
      <c r="BN1527" s="79" t="s">
        <v>3049</v>
      </c>
      <c r="BO1527" s="79" t="s">
        <v>5070</v>
      </c>
      <c r="BU1527" s="79" t="s">
        <v>967</v>
      </c>
      <c r="BV1527" s="79" t="s">
        <v>3049</v>
      </c>
      <c r="BW1527" s="79" t="s">
        <v>5070</v>
      </c>
    </row>
    <row r="1528" spans="51:75" x14ac:dyDescent="0.3">
      <c r="AY1528" s="107" t="e">
        <f>VLOOKUP(C1528,#REF!, 2,FALSE)</f>
        <v>#REF!</v>
      </c>
      <c r="BM1528" s="79" t="s">
        <v>5071</v>
      </c>
      <c r="BN1528" s="79" t="s">
        <v>733</v>
      </c>
      <c r="BO1528" s="79" t="s">
        <v>5072</v>
      </c>
      <c r="BU1528" s="79" t="s">
        <v>5071</v>
      </c>
      <c r="BV1528" s="79" t="s">
        <v>733</v>
      </c>
      <c r="BW1528" s="79" t="s">
        <v>5072</v>
      </c>
    </row>
    <row r="1529" spans="51:75" x14ac:dyDescent="0.3">
      <c r="AY1529" s="107" t="e">
        <f>VLOOKUP(C1529,#REF!, 2,FALSE)</f>
        <v>#REF!</v>
      </c>
      <c r="BM1529" s="79" t="s">
        <v>5073</v>
      </c>
      <c r="BN1529" s="79" t="s">
        <v>1344</v>
      </c>
      <c r="BO1529" s="79" t="s">
        <v>4417</v>
      </c>
      <c r="BU1529" s="79" t="s">
        <v>5073</v>
      </c>
      <c r="BV1529" s="79" t="s">
        <v>1344</v>
      </c>
      <c r="BW1529" s="79" t="s">
        <v>4417</v>
      </c>
    </row>
    <row r="1530" spans="51:75" x14ac:dyDescent="0.3">
      <c r="AY1530" s="107" t="e">
        <f>VLOOKUP(C1530,#REF!, 2,FALSE)</f>
        <v>#REF!</v>
      </c>
      <c r="BM1530" s="79" t="s">
        <v>5074</v>
      </c>
      <c r="BN1530" s="79" t="s">
        <v>668</v>
      </c>
      <c r="BO1530" s="79" t="s">
        <v>5075</v>
      </c>
      <c r="BU1530" s="79" t="s">
        <v>5074</v>
      </c>
      <c r="BV1530" s="79" t="s">
        <v>668</v>
      </c>
      <c r="BW1530" s="79" t="s">
        <v>5075</v>
      </c>
    </row>
    <row r="1531" spans="51:75" x14ac:dyDescent="0.3">
      <c r="AY1531" s="107" t="e">
        <f>VLOOKUP(C1531,#REF!, 2,FALSE)</f>
        <v>#REF!</v>
      </c>
      <c r="BM1531" s="79" t="s">
        <v>121</v>
      </c>
      <c r="BN1531" s="79" t="s">
        <v>627</v>
      </c>
      <c r="BO1531" s="79" t="s">
        <v>658</v>
      </c>
      <c r="BU1531" s="79" t="s">
        <v>121</v>
      </c>
      <c r="BV1531" s="79" t="s">
        <v>627</v>
      </c>
      <c r="BW1531" s="79" t="s">
        <v>658</v>
      </c>
    </row>
    <row r="1532" spans="51:75" x14ac:dyDescent="0.3">
      <c r="AY1532" s="107" t="e">
        <f>VLOOKUP(C1532,#REF!, 2,FALSE)</f>
        <v>#REF!</v>
      </c>
      <c r="BM1532" s="79" t="s">
        <v>5077</v>
      </c>
      <c r="BN1532" s="79" t="s">
        <v>1344</v>
      </c>
      <c r="BO1532" s="79" t="s">
        <v>2302</v>
      </c>
      <c r="BU1532" s="79" t="s">
        <v>5077</v>
      </c>
      <c r="BV1532" s="79" t="s">
        <v>1344</v>
      </c>
      <c r="BW1532" s="79" t="s">
        <v>2302</v>
      </c>
    </row>
    <row r="1533" spans="51:75" x14ac:dyDescent="0.3">
      <c r="AY1533" s="107" t="e">
        <f>VLOOKUP(C1533,#REF!, 2,FALSE)</f>
        <v>#REF!</v>
      </c>
      <c r="BM1533" s="79" t="s">
        <v>5078</v>
      </c>
      <c r="BN1533" s="79" t="s">
        <v>864</v>
      </c>
      <c r="BO1533" s="79" t="s">
        <v>5079</v>
      </c>
      <c r="BU1533" s="79" t="s">
        <v>5078</v>
      </c>
      <c r="BV1533" s="79" t="s">
        <v>864</v>
      </c>
      <c r="BW1533" s="79" t="s">
        <v>5079</v>
      </c>
    </row>
    <row r="1534" spans="51:75" x14ac:dyDescent="0.3">
      <c r="AY1534" s="107" t="e">
        <f>VLOOKUP(C1534,#REF!, 2,FALSE)</f>
        <v>#REF!</v>
      </c>
      <c r="BM1534" s="79" t="s">
        <v>5080</v>
      </c>
      <c r="BN1534" s="79" t="s">
        <v>3206</v>
      </c>
      <c r="BO1534" s="79" t="s">
        <v>5081</v>
      </c>
      <c r="BU1534" s="79" t="s">
        <v>5080</v>
      </c>
      <c r="BV1534" s="79" t="s">
        <v>3206</v>
      </c>
      <c r="BW1534" s="79" t="s">
        <v>5081</v>
      </c>
    </row>
    <row r="1535" spans="51:75" x14ac:dyDescent="0.3">
      <c r="AY1535" s="107" t="e">
        <f>VLOOKUP(C1535,#REF!, 2,FALSE)</f>
        <v>#REF!</v>
      </c>
      <c r="BM1535" s="79" t="s">
        <v>5083</v>
      </c>
      <c r="BN1535" s="79" t="s">
        <v>3206</v>
      </c>
      <c r="BO1535" s="79" t="s">
        <v>5085</v>
      </c>
      <c r="BU1535" s="79" t="s">
        <v>5083</v>
      </c>
      <c r="BV1535" s="79" t="s">
        <v>3206</v>
      </c>
      <c r="BW1535" s="79" t="s">
        <v>5085</v>
      </c>
    </row>
    <row r="1536" spans="51:75" x14ac:dyDescent="0.3">
      <c r="AY1536" s="107" t="e">
        <f>VLOOKUP(C1536,#REF!, 2,FALSE)</f>
        <v>#REF!</v>
      </c>
      <c r="BM1536" s="79" t="s">
        <v>5086</v>
      </c>
      <c r="BN1536" s="79" t="s">
        <v>864</v>
      </c>
      <c r="BO1536" s="79" t="s">
        <v>4720</v>
      </c>
      <c r="BU1536" s="79" t="s">
        <v>5086</v>
      </c>
      <c r="BV1536" s="79" t="s">
        <v>864</v>
      </c>
      <c r="BW1536" s="79" t="s">
        <v>4720</v>
      </c>
    </row>
    <row r="1537" spans="51:75" x14ac:dyDescent="0.3">
      <c r="AY1537" s="107" t="e">
        <f>VLOOKUP(C1537,#REF!, 2,FALSE)</f>
        <v>#REF!</v>
      </c>
      <c r="BM1537" s="79" t="s">
        <v>5089</v>
      </c>
      <c r="BN1537" s="79" t="s">
        <v>3206</v>
      </c>
      <c r="BO1537" s="79" t="s">
        <v>5090</v>
      </c>
      <c r="BU1537" s="79" t="s">
        <v>5089</v>
      </c>
      <c r="BV1537" s="79" t="s">
        <v>3206</v>
      </c>
      <c r="BW1537" s="79" t="s">
        <v>5090</v>
      </c>
    </row>
    <row r="1538" spans="51:75" x14ac:dyDescent="0.3">
      <c r="AY1538" s="107" t="e">
        <f>VLOOKUP(C1538,#REF!, 2,FALSE)</f>
        <v>#REF!</v>
      </c>
      <c r="BM1538" s="79" t="s">
        <v>968</v>
      </c>
      <c r="BN1538" s="79" t="s">
        <v>805</v>
      </c>
      <c r="BO1538" s="79" t="s">
        <v>1791</v>
      </c>
      <c r="BU1538" s="79" t="s">
        <v>968</v>
      </c>
      <c r="BV1538" s="79" t="s">
        <v>805</v>
      </c>
      <c r="BW1538" s="79" t="s">
        <v>1791</v>
      </c>
    </row>
    <row r="1539" spans="51:75" x14ac:dyDescent="0.3">
      <c r="AY1539" s="107" t="e">
        <f>VLOOKUP(C1539,#REF!, 2,FALSE)</f>
        <v>#REF!</v>
      </c>
      <c r="BM1539" s="79" t="s">
        <v>5091</v>
      </c>
      <c r="BN1539" s="79" t="s">
        <v>721</v>
      </c>
      <c r="BO1539" s="79" t="s">
        <v>803</v>
      </c>
      <c r="BU1539" s="79" t="s">
        <v>5091</v>
      </c>
      <c r="BV1539" s="79" t="s">
        <v>721</v>
      </c>
      <c r="BW1539" s="79" t="s">
        <v>803</v>
      </c>
    </row>
    <row r="1540" spans="51:75" x14ac:dyDescent="0.3">
      <c r="AY1540" s="107" t="e">
        <f>VLOOKUP(C1540,#REF!, 2,FALSE)</f>
        <v>#REF!</v>
      </c>
      <c r="BM1540" s="79" t="s">
        <v>5093</v>
      </c>
      <c r="BN1540" s="79" t="s">
        <v>864</v>
      </c>
      <c r="BO1540" s="79" t="s">
        <v>1694</v>
      </c>
      <c r="BU1540" s="79" t="s">
        <v>5093</v>
      </c>
      <c r="BV1540" s="79" t="s">
        <v>864</v>
      </c>
      <c r="BW1540" s="79" t="s">
        <v>1694</v>
      </c>
    </row>
    <row r="1541" spans="51:75" x14ac:dyDescent="0.3">
      <c r="AY1541" s="107" t="e">
        <f>VLOOKUP(C1541,#REF!, 2,FALSE)</f>
        <v>#REF!</v>
      </c>
      <c r="BM1541" s="79" t="s">
        <v>5095</v>
      </c>
      <c r="BN1541" s="79" t="s">
        <v>3206</v>
      </c>
      <c r="BO1541" s="79" t="s">
        <v>5096</v>
      </c>
      <c r="BU1541" s="79" t="s">
        <v>5095</v>
      </c>
      <c r="BV1541" s="79" t="s">
        <v>3206</v>
      </c>
      <c r="BW1541" s="79" t="s">
        <v>5096</v>
      </c>
    </row>
    <row r="1542" spans="51:75" x14ac:dyDescent="0.3">
      <c r="AY1542" s="107" t="e">
        <f>VLOOKUP(C1542,#REF!, 2,FALSE)</f>
        <v>#REF!</v>
      </c>
      <c r="BM1542" s="79" t="s">
        <v>5098</v>
      </c>
      <c r="BN1542" s="79" t="s">
        <v>796</v>
      </c>
      <c r="BO1542" s="79" t="s">
        <v>5100</v>
      </c>
      <c r="BU1542" s="79" t="s">
        <v>5098</v>
      </c>
      <c r="BV1542" s="79" t="s">
        <v>796</v>
      </c>
      <c r="BW1542" s="79" t="s">
        <v>5100</v>
      </c>
    </row>
    <row r="1543" spans="51:75" x14ac:dyDescent="0.3">
      <c r="AY1543" s="107" t="e">
        <f>VLOOKUP(C1543,#REF!, 2,FALSE)</f>
        <v>#REF!</v>
      </c>
      <c r="BM1543" s="79" t="s">
        <v>5101</v>
      </c>
      <c r="BN1543" s="79" t="s">
        <v>664</v>
      </c>
      <c r="BO1543" s="79" t="s">
        <v>5103</v>
      </c>
      <c r="BU1543" s="79" t="s">
        <v>5101</v>
      </c>
      <c r="BV1543" s="79" t="s">
        <v>664</v>
      </c>
      <c r="BW1543" s="79" t="s">
        <v>5103</v>
      </c>
    </row>
    <row r="1544" spans="51:75" x14ac:dyDescent="0.3">
      <c r="AY1544" s="107" t="e">
        <f>VLOOKUP(C1544,#REF!, 2,FALSE)</f>
        <v>#REF!</v>
      </c>
      <c r="BM1544" s="79" t="s">
        <v>5104</v>
      </c>
      <c r="BN1544" s="79" t="s">
        <v>851</v>
      </c>
      <c r="BO1544" s="79" t="s">
        <v>1388</v>
      </c>
      <c r="BU1544" s="79" t="s">
        <v>5104</v>
      </c>
      <c r="BV1544" s="79" t="s">
        <v>851</v>
      </c>
      <c r="BW1544" s="79" t="s">
        <v>1388</v>
      </c>
    </row>
    <row r="1545" spans="51:75" x14ac:dyDescent="0.3">
      <c r="AY1545" s="107" t="e">
        <f>VLOOKUP(C1545,#REF!, 2,FALSE)</f>
        <v>#REF!</v>
      </c>
      <c r="BM1545" s="79" t="s">
        <v>5105</v>
      </c>
      <c r="BN1545" s="79" t="s">
        <v>864</v>
      </c>
      <c r="BO1545" s="79" t="s">
        <v>5106</v>
      </c>
      <c r="BU1545" s="79" t="s">
        <v>5105</v>
      </c>
      <c r="BV1545" s="79" t="s">
        <v>864</v>
      </c>
      <c r="BW1545" s="79" t="s">
        <v>5106</v>
      </c>
    </row>
    <row r="1546" spans="51:75" x14ac:dyDescent="0.3">
      <c r="AY1546" s="107" t="e">
        <f>VLOOKUP(C1546,#REF!, 2,FALSE)</f>
        <v>#REF!</v>
      </c>
      <c r="BM1546" s="79" t="s">
        <v>5107</v>
      </c>
      <c r="BN1546" s="79" t="s">
        <v>1274</v>
      </c>
      <c r="BO1546" s="79" t="s">
        <v>2097</v>
      </c>
      <c r="BU1546" s="79" t="s">
        <v>5107</v>
      </c>
      <c r="BV1546" s="79" t="s">
        <v>1274</v>
      </c>
      <c r="BW1546" s="79" t="s">
        <v>2097</v>
      </c>
    </row>
    <row r="1547" spans="51:75" x14ac:dyDescent="0.3">
      <c r="AY1547" s="107" t="e">
        <f>VLOOKUP(C1547,#REF!, 2,FALSE)</f>
        <v>#REF!</v>
      </c>
      <c r="BM1547" s="79" t="s">
        <v>5110</v>
      </c>
      <c r="BN1547" s="79" t="s">
        <v>621</v>
      </c>
      <c r="BO1547" s="79" t="s">
        <v>5111</v>
      </c>
      <c r="BU1547" s="79" t="s">
        <v>5110</v>
      </c>
      <c r="BV1547" s="79" t="s">
        <v>621</v>
      </c>
      <c r="BW1547" s="79" t="s">
        <v>5111</v>
      </c>
    </row>
    <row r="1548" spans="51:75" x14ac:dyDescent="0.3">
      <c r="AY1548" s="107" t="e">
        <f>VLOOKUP(C1548,#REF!, 2,FALSE)</f>
        <v>#REF!</v>
      </c>
      <c r="BM1548" s="79" t="s">
        <v>160</v>
      </c>
      <c r="BN1548" s="79" t="s">
        <v>717</v>
      </c>
      <c r="BO1548" s="79" t="s">
        <v>5113</v>
      </c>
      <c r="BU1548" s="79" t="s">
        <v>160</v>
      </c>
      <c r="BV1548" s="79" t="s">
        <v>717</v>
      </c>
      <c r="BW1548" s="79" t="s">
        <v>5113</v>
      </c>
    </row>
    <row r="1549" spans="51:75" x14ac:dyDescent="0.3">
      <c r="AY1549" s="107" t="e">
        <f>VLOOKUP(C1549,#REF!, 2,FALSE)</f>
        <v>#REF!</v>
      </c>
      <c r="BM1549" s="79" t="s">
        <v>5114</v>
      </c>
      <c r="BN1549" s="79" t="s">
        <v>3206</v>
      </c>
      <c r="BO1549" s="79" t="s">
        <v>5115</v>
      </c>
      <c r="BU1549" s="79" t="s">
        <v>5114</v>
      </c>
      <c r="BV1549" s="79" t="s">
        <v>3206</v>
      </c>
      <c r="BW1549" s="79" t="s">
        <v>5115</v>
      </c>
    </row>
    <row r="1550" spans="51:75" x14ac:dyDescent="0.3">
      <c r="AY1550" s="107" t="e">
        <f>VLOOKUP(C1550,#REF!, 2,FALSE)</f>
        <v>#REF!</v>
      </c>
      <c r="BM1550" s="79" t="s">
        <v>969</v>
      </c>
      <c r="BN1550" s="79" t="s">
        <v>625</v>
      </c>
      <c r="BO1550" s="79" t="s">
        <v>5116</v>
      </c>
      <c r="BU1550" s="79" t="s">
        <v>969</v>
      </c>
      <c r="BV1550" s="79" t="s">
        <v>625</v>
      </c>
      <c r="BW1550" s="79" t="s">
        <v>5116</v>
      </c>
    </row>
    <row r="1551" spans="51:75" x14ac:dyDescent="0.3">
      <c r="AY1551" s="107" t="e">
        <f>VLOOKUP(C1551,#REF!, 2,FALSE)</f>
        <v>#REF!</v>
      </c>
      <c r="BM1551" s="79" t="s">
        <v>5117</v>
      </c>
      <c r="BN1551" s="79" t="s">
        <v>3206</v>
      </c>
      <c r="BO1551" s="79" t="s">
        <v>5022</v>
      </c>
      <c r="BU1551" s="79" t="s">
        <v>5117</v>
      </c>
      <c r="BV1551" s="79" t="s">
        <v>3206</v>
      </c>
      <c r="BW1551" s="79" t="s">
        <v>5022</v>
      </c>
    </row>
    <row r="1552" spans="51:75" x14ac:dyDescent="0.3">
      <c r="AY1552" s="107" t="e">
        <f>VLOOKUP(C1552,#REF!, 2,FALSE)</f>
        <v>#REF!</v>
      </c>
      <c r="BM1552" s="79" t="s">
        <v>5119</v>
      </c>
      <c r="BN1552" s="79" t="s">
        <v>3206</v>
      </c>
      <c r="BO1552" s="79" t="s">
        <v>5120</v>
      </c>
      <c r="BU1552" s="79" t="s">
        <v>5119</v>
      </c>
      <c r="BV1552" s="79" t="s">
        <v>3206</v>
      </c>
      <c r="BW1552" s="79" t="s">
        <v>5120</v>
      </c>
    </row>
    <row r="1553" spans="51:75" x14ac:dyDescent="0.3">
      <c r="AY1553" s="107" t="e">
        <f>VLOOKUP(C1553,#REF!, 2,FALSE)</f>
        <v>#REF!</v>
      </c>
      <c r="BM1553" s="79" t="s">
        <v>5121</v>
      </c>
      <c r="BN1553" s="79" t="s">
        <v>1072</v>
      </c>
      <c r="BO1553" s="79" t="s">
        <v>1059</v>
      </c>
      <c r="BU1553" s="79" t="s">
        <v>5121</v>
      </c>
      <c r="BV1553" s="79" t="s">
        <v>1072</v>
      </c>
      <c r="BW1553" s="79" t="s">
        <v>1059</v>
      </c>
    </row>
    <row r="1554" spans="51:75" x14ac:dyDescent="0.3">
      <c r="AY1554" s="107" t="e">
        <f>VLOOKUP(C1554,#REF!, 2,FALSE)</f>
        <v>#REF!</v>
      </c>
      <c r="BM1554" s="79" t="s">
        <v>5123</v>
      </c>
      <c r="BN1554" s="79" t="s">
        <v>3009</v>
      </c>
      <c r="BO1554" s="79" t="s">
        <v>2985</v>
      </c>
      <c r="BU1554" s="79" t="s">
        <v>5123</v>
      </c>
      <c r="BV1554" s="79" t="s">
        <v>3009</v>
      </c>
      <c r="BW1554" s="79" t="s">
        <v>2985</v>
      </c>
    </row>
    <row r="1555" spans="51:75" x14ac:dyDescent="0.3">
      <c r="AY1555" s="107" t="e">
        <f>VLOOKUP(C1555,#REF!, 2,FALSE)</f>
        <v>#REF!</v>
      </c>
      <c r="BM1555" s="79" t="s">
        <v>5124</v>
      </c>
      <c r="BN1555" s="79" t="s">
        <v>3206</v>
      </c>
      <c r="BO1555" s="79" t="s">
        <v>5125</v>
      </c>
      <c r="BU1555" s="79" t="s">
        <v>5124</v>
      </c>
      <c r="BV1555" s="79" t="s">
        <v>3206</v>
      </c>
      <c r="BW1555" s="79" t="s">
        <v>5125</v>
      </c>
    </row>
    <row r="1556" spans="51:75" x14ac:dyDescent="0.3">
      <c r="AY1556" s="107" t="e">
        <f>VLOOKUP(C1556,#REF!, 2,FALSE)</f>
        <v>#REF!</v>
      </c>
      <c r="BM1556" s="79" t="s">
        <v>5126</v>
      </c>
      <c r="BN1556" s="79" t="s">
        <v>2985</v>
      </c>
      <c r="BO1556" s="79" t="s">
        <v>1339</v>
      </c>
      <c r="BU1556" s="79" t="s">
        <v>5126</v>
      </c>
      <c r="BV1556" s="79" t="s">
        <v>2985</v>
      </c>
      <c r="BW1556" s="79" t="s">
        <v>1339</v>
      </c>
    </row>
    <row r="1557" spans="51:75" x14ac:dyDescent="0.3">
      <c r="AY1557" s="107" t="e">
        <f>VLOOKUP(C1557,#REF!, 2,FALSE)</f>
        <v>#REF!</v>
      </c>
      <c r="BM1557" s="79" t="s">
        <v>5127</v>
      </c>
      <c r="BN1557" s="79" t="s">
        <v>1141</v>
      </c>
      <c r="BO1557" s="79" t="s">
        <v>1050</v>
      </c>
      <c r="BU1557" s="79" t="s">
        <v>5127</v>
      </c>
      <c r="BV1557" s="79" t="s">
        <v>1141</v>
      </c>
      <c r="BW1557" s="79" t="s">
        <v>1050</v>
      </c>
    </row>
    <row r="1558" spans="51:75" x14ac:dyDescent="0.3">
      <c r="AY1558" s="107" t="e">
        <f>VLOOKUP(C1558,#REF!, 2,FALSE)</f>
        <v>#REF!</v>
      </c>
      <c r="BM1558" s="79" t="s">
        <v>5128</v>
      </c>
      <c r="BN1558" s="79" t="s">
        <v>2981</v>
      </c>
      <c r="BO1558" s="79" t="s">
        <v>2985</v>
      </c>
      <c r="BU1558" s="79" t="s">
        <v>5128</v>
      </c>
      <c r="BV1558" s="79" t="s">
        <v>2981</v>
      </c>
      <c r="BW1558" s="79" t="s">
        <v>2985</v>
      </c>
    </row>
    <row r="1559" spans="51:75" x14ac:dyDescent="0.3">
      <c r="AY1559" s="107" t="e">
        <f>VLOOKUP(C1559,#REF!, 2,FALSE)</f>
        <v>#REF!</v>
      </c>
      <c r="BM1559" s="79" t="s">
        <v>5129</v>
      </c>
      <c r="BN1559" s="79" t="s">
        <v>638</v>
      </c>
      <c r="BO1559" s="79" t="s">
        <v>5130</v>
      </c>
      <c r="BU1559" s="79" t="s">
        <v>5129</v>
      </c>
      <c r="BV1559" s="79" t="s">
        <v>638</v>
      </c>
      <c r="BW1559" s="79" t="s">
        <v>5130</v>
      </c>
    </row>
    <row r="1560" spans="51:75" x14ac:dyDescent="0.3">
      <c r="AY1560" s="107" t="e">
        <f>VLOOKUP(C1560,#REF!, 2,FALSE)</f>
        <v>#REF!</v>
      </c>
      <c r="BM1560" s="79" t="s">
        <v>5131</v>
      </c>
      <c r="BN1560" s="79" t="s">
        <v>2985</v>
      </c>
      <c r="BO1560" s="79" t="s">
        <v>2985</v>
      </c>
      <c r="BU1560" s="79" t="s">
        <v>5131</v>
      </c>
      <c r="BV1560" s="79" t="s">
        <v>2985</v>
      </c>
      <c r="BW1560" s="79" t="s">
        <v>2985</v>
      </c>
    </row>
    <row r="1561" spans="51:75" x14ac:dyDescent="0.3">
      <c r="AY1561" s="107" t="e">
        <f>VLOOKUP(C1561,#REF!, 2,FALSE)</f>
        <v>#REF!</v>
      </c>
      <c r="BM1561" s="79" t="s">
        <v>5132</v>
      </c>
      <c r="BN1561" s="79" t="s">
        <v>2985</v>
      </c>
      <c r="BO1561" s="79" t="s">
        <v>2985</v>
      </c>
      <c r="BU1561" s="79" t="s">
        <v>5132</v>
      </c>
      <c r="BV1561" s="79" t="s">
        <v>2985</v>
      </c>
      <c r="BW1561" s="79" t="s">
        <v>2985</v>
      </c>
    </row>
    <row r="1562" spans="51:75" x14ac:dyDescent="0.3">
      <c r="AY1562" s="107" t="e">
        <f>VLOOKUP(C1562,#REF!, 2,FALSE)</f>
        <v>#REF!</v>
      </c>
      <c r="BM1562" s="79" t="s">
        <v>5135</v>
      </c>
      <c r="BN1562" s="79" t="s">
        <v>657</v>
      </c>
      <c r="BO1562" s="79" t="s">
        <v>5136</v>
      </c>
      <c r="BU1562" s="79" t="s">
        <v>5135</v>
      </c>
      <c r="BV1562" s="79" t="s">
        <v>657</v>
      </c>
      <c r="BW1562" s="79" t="s">
        <v>5136</v>
      </c>
    </row>
    <row r="1563" spans="51:75" x14ac:dyDescent="0.3">
      <c r="AY1563" s="107" t="e">
        <f>VLOOKUP(C1563,#REF!, 2,FALSE)</f>
        <v>#REF!</v>
      </c>
      <c r="BM1563" s="79" t="s">
        <v>970</v>
      </c>
      <c r="BN1563" s="79" t="s">
        <v>3206</v>
      </c>
      <c r="BO1563" s="79" t="s">
        <v>2094</v>
      </c>
      <c r="BU1563" s="79" t="s">
        <v>970</v>
      </c>
      <c r="BV1563" s="79" t="s">
        <v>3206</v>
      </c>
      <c r="BW1563" s="79" t="s">
        <v>2094</v>
      </c>
    </row>
    <row r="1564" spans="51:75" x14ac:dyDescent="0.3">
      <c r="AY1564" s="107" t="e">
        <f>VLOOKUP(C1564,#REF!, 2,FALSE)</f>
        <v>#REF!</v>
      </c>
      <c r="BM1564" s="79" t="s">
        <v>971</v>
      </c>
      <c r="BN1564" s="79" t="s">
        <v>2981</v>
      </c>
      <c r="BO1564" s="79" t="s">
        <v>1007</v>
      </c>
      <c r="BU1564" s="79" t="s">
        <v>971</v>
      </c>
      <c r="BV1564" s="79" t="s">
        <v>2981</v>
      </c>
      <c r="BW1564" s="79" t="s">
        <v>1007</v>
      </c>
    </row>
    <row r="1565" spans="51:75" x14ac:dyDescent="0.3">
      <c r="AY1565" s="107" t="e">
        <f>VLOOKUP(C1565,#REF!, 2,FALSE)</f>
        <v>#REF!</v>
      </c>
      <c r="BM1565" s="79" t="s">
        <v>972</v>
      </c>
      <c r="BN1565" s="79" t="s">
        <v>619</v>
      </c>
      <c r="BO1565" s="79" t="s">
        <v>1813</v>
      </c>
      <c r="BU1565" s="79" t="s">
        <v>972</v>
      </c>
      <c r="BV1565" s="79" t="s">
        <v>619</v>
      </c>
      <c r="BW1565" s="79" t="s">
        <v>1813</v>
      </c>
    </row>
    <row r="1566" spans="51:75" x14ac:dyDescent="0.3">
      <c r="AY1566" s="107" t="e">
        <f>VLOOKUP(C1566,#REF!, 2,FALSE)</f>
        <v>#REF!</v>
      </c>
      <c r="BM1566" s="79" t="s">
        <v>5137</v>
      </c>
      <c r="BN1566" s="79" t="s">
        <v>664</v>
      </c>
      <c r="BO1566" s="79" t="s">
        <v>5138</v>
      </c>
      <c r="BU1566" s="79" t="s">
        <v>5137</v>
      </c>
      <c r="BV1566" s="79" t="s">
        <v>664</v>
      </c>
      <c r="BW1566" s="79" t="s">
        <v>5138</v>
      </c>
    </row>
    <row r="1567" spans="51:75" x14ac:dyDescent="0.3">
      <c r="AY1567" s="107" t="e">
        <f>VLOOKUP(C1567,#REF!, 2,FALSE)</f>
        <v>#REF!</v>
      </c>
      <c r="BM1567" s="79" t="s">
        <v>5140</v>
      </c>
      <c r="BN1567" s="79" t="s">
        <v>16992</v>
      </c>
      <c r="BO1567" s="79" t="s">
        <v>3174</v>
      </c>
      <c r="BU1567" s="79" t="s">
        <v>5140</v>
      </c>
      <c r="BV1567" s="79" t="s">
        <v>16992</v>
      </c>
      <c r="BW1567" s="79" t="s">
        <v>3174</v>
      </c>
    </row>
    <row r="1568" spans="51:75" x14ac:dyDescent="0.3">
      <c r="AY1568" s="107" t="e">
        <f>VLOOKUP(C1568,#REF!, 2,FALSE)</f>
        <v>#REF!</v>
      </c>
      <c r="BM1568" s="79" t="s">
        <v>5141</v>
      </c>
      <c r="BN1568" s="79" t="s">
        <v>664</v>
      </c>
      <c r="BO1568" s="79" t="s">
        <v>2827</v>
      </c>
      <c r="BU1568" s="79" t="s">
        <v>5141</v>
      </c>
      <c r="BV1568" s="79" t="s">
        <v>664</v>
      </c>
      <c r="BW1568" s="79" t="s">
        <v>2827</v>
      </c>
    </row>
    <row r="1569" spans="51:75" x14ac:dyDescent="0.3">
      <c r="AY1569" s="107" t="e">
        <f>VLOOKUP(C1569,#REF!, 2,FALSE)</f>
        <v>#REF!</v>
      </c>
      <c r="BM1569" s="79" t="s">
        <v>5142</v>
      </c>
      <c r="BN1569" s="79" t="s">
        <v>3049</v>
      </c>
      <c r="BO1569" s="79" t="s">
        <v>5143</v>
      </c>
      <c r="BU1569" s="79" t="s">
        <v>5142</v>
      </c>
      <c r="BV1569" s="79" t="s">
        <v>3049</v>
      </c>
      <c r="BW1569" s="79" t="s">
        <v>5143</v>
      </c>
    </row>
    <row r="1570" spans="51:75" x14ac:dyDescent="0.3">
      <c r="AY1570" s="107" t="e">
        <f>VLOOKUP(C1570,#REF!, 2,FALSE)</f>
        <v>#REF!</v>
      </c>
      <c r="BM1570" s="79" t="s">
        <v>5145</v>
      </c>
      <c r="BN1570" s="79" t="s">
        <v>668</v>
      </c>
      <c r="BO1570" s="79" t="s">
        <v>4126</v>
      </c>
      <c r="BU1570" s="79" t="s">
        <v>5145</v>
      </c>
      <c r="BV1570" s="79" t="s">
        <v>668</v>
      </c>
      <c r="BW1570" s="79" t="s">
        <v>4126</v>
      </c>
    </row>
    <row r="1571" spans="51:75" x14ac:dyDescent="0.3">
      <c r="AY1571" s="107" t="e">
        <f>VLOOKUP(C1571,#REF!, 2,FALSE)</f>
        <v>#REF!</v>
      </c>
      <c r="BM1571" s="79" t="s">
        <v>973</v>
      </c>
      <c r="BN1571" s="79" t="s">
        <v>864</v>
      </c>
      <c r="BO1571" s="79" t="s">
        <v>5147</v>
      </c>
      <c r="BU1571" s="79" t="s">
        <v>973</v>
      </c>
      <c r="BV1571" s="79" t="s">
        <v>864</v>
      </c>
      <c r="BW1571" s="79" t="s">
        <v>5147</v>
      </c>
    </row>
    <row r="1572" spans="51:75" x14ac:dyDescent="0.3">
      <c r="AY1572" s="107" t="e">
        <f>VLOOKUP(C1572,#REF!, 2,FALSE)</f>
        <v>#REF!</v>
      </c>
      <c r="BM1572" s="79" t="s">
        <v>5148</v>
      </c>
      <c r="BN1572" s="79" t="s">
        <v>638</v>
      </c>
      <c r="BO1572" s="79" t="s">
        <v>5149</v>
      </c>
      <c r="BU1572" s="79" t="s">
        <v>5148</v>
      </c>
      <c r="BV1572" s="79" t="s">
        <v>638</v>
      </c>
      <c r="BW1572" s="79" t="s">
        <v>5149</v>
      </c>
    </row>
    <row r="1573" spans="51:75" x14ac:dyDescent="0.3">
      <c r="AY1573" s="107" t="e">
        <f>VLOOKUP(C1573,#REF!, 2,FALSE)</f>
        <v>#REF!</v>
      </c>
      <c r="BM1573" s="79" t="s">
        <v>5150</v>
      </c>
      <c r="BN1573" s="79" t="s">
        <v>812</v>
      </c>
      <c r="BO1573" s="79" t="s">
        <v>5151</v>
      </c>
      <c r="BU1573" s="79" t="s">
        <v>5150</v>
      </c>
      <c r="BV1573" s="79" t="s">
        <v>812</v>
      </c>
      <c r="BW1573" s="79" t="s">
        <v>5151</v>
      </c>
    </row>
    <row r="1574" spans="51:75" x14ac:dyDescent="0.3">
      <c r="AY1574" s="107" t="e">
        <f>VLOOKUP(C1574,#REF!, 2,FALSE)</f>
        <v>#REF!</v>
      </c>
      <c r="BM1574" s="79" t="s">
        <v>5152</v>
      </c>
      <c r="BN1574" s="79" t="s">
        <v>3091</v>
      </c>
      <c r="BO1574" s="79" t="s">
        <v>5154</v>
      </c>
      <c r="BU1574" s="79" t="s">
        <v>5152</v>
      </c>
      <c r="BV1574" s="79" t="s">
        <v>3091</v>
      </c>
      <c r="BW1574" s="79" t="s">
        <v>5154</v>
      </c>
    </row>
    <row r="1575" spans="51:75" x14ac:dyDescent="0.3">
      <c r="AY1575" s="107" t="e">
        <f>VLOOKUP(C1575,#REF!, 2,FALSE)</f>
        <v>#REF!</v>
      </c>
      <c r="BM1575" s="79" t="s">
        <v>5155</v>
      </c>
      <c r="BN1575" s="79" t="s">
        <v>812</v>
      </c>
      <c r="BO1575" s="79" t="s">
        <v>5157</v>
      </c>
      <c r="BU1575" s="79" t="s">
        <v>5155</v>
      </c>
      <c r="BV1575" s="79" t="s">
        <v>812</v>
      </c>
      <c r="BW1575" s="79" t="s">
        <v>5157</v>
      </c>
    </row>
    <row r="1576" spans="51:75" x14ac:dyDescent="0.3">
      <c r="AY1576" s="107" t="e">
        <f>VLOOKUP(C1576,#REF!, 2,FALSE)</f>
        <v>#REF!</v>
      </c>
      <c r="BM1576" s="79" t="s">
        <v>5158</v>
      </c>
      <c r="BN1576" s="79" t="s">
        <v>2985</v>
      </c>
      <c r="BO1576" s="79" t="s">
        <v>2985</v>
      </c>
      <c r="BU1576" s="79" t="s">
        <v>5158</v>
      </c>
      <c r="BV1576" s="79" t="s">
        <v>2985</v>
      </c>
      <c r="BW1576" s="79" t="s">
        <v>2985</v>
      </c>
    </row>
    <row r="1577" spans="51:75" x14ac:dyDescent="0.3">
      <c r="AY1577" s="107" t="e">
        <f>VLOOKUP(C1577,#REF!, 2,FALSE)</f>
        <v>#REF!</v>
      </c>
      <c r="BM1577" s="79" t="s">
        <v>5159</v>
      </c>
      <c r="BN1577" s="79" t="s">
        <v>773</v>
      </c>
      <c r="BO1577" s="79" t="s">
        <v>1870</v>
      </c>
      <c r="BU1577" s="79" t="s">
        <v>5159</v>
      </c>
      <c r="BV1577" s="79" t="s">
        <v>773</v>
      </c>
      <c r="BW1577" s="79" t="s">
        <v>1870</v>
      </c>
    </row>
    <row r="1578" spans="51:75" x14ac:dyDescent="0.3">
      <c r="AY1578" s="107" t="e">
        <f>VLOOKUP(C1578,#REF!, 2,FALSE)</f>
        <v>#REF!</v>
      </c>
      <c r="BM1578" s="79" t="s">
        <v>5161</v>
      </c>
      <c r="BN1578" s="79" t="s">
        <v>639</v>
      </c>
      <c r="BO1578" s="79" t="s">
        <v>5162</v>
      </c>
      <c r="BU1578" s="79" t="s">
        <v>5161</v>
      </c>
      <c r="BV1578" s="79" t="s">
        <v>639</v>
      </c>
      <c r="BW1578" s="79" t="s">
        <v>5162</v>
      </c>
    </row>
    <row r="1579" spans="51:75" x14ac:dyDescent="0.3">
      <c r="AY1579" s="107" t="e">
        <f>VLOOKUP(C1579,#REF!, 2,FALSE)</f>
        <v>#REF!</v>
      </c>
      <c r="BM1579" s="79" t="s">
        <v>5163</v>
      </c>
      <c r="BN1579" s="79" t="s">
        <v>799</v>
      </c>
      <c r="BO1579" s="79" t="s">
        <v>3187</v>
      </c>
      <c r="BU1579" s="79" t="s">
        <v>5163</v>
      </c>
      <c r="BV1579" s="79" t="s">
        <v>799</v>
      </c>
      <c r="BW1579" s="79" t="s">
        <v>3187</v>
      </c>
    </row>
    <row r="1580" spans="51:75" x14ac:dyDescent="0.3">
      <c r="AY1580" s="107" t="e">
        <f>VLOOKUP(C1580,#REF!, 2,FALSE)</f>
        <v>#REF!</v>
      </c>
      <c r="BM1580" s="79" t="s">
        <v>974</v>
      </c>
      <c r="BN1580" s="79" t="s">
        <v>628</v>
      </c>
      <c r="BO1580" s="79" t="s">
        <v>2879</v>
      </c>
      <c r="BU1580" s="79" t="s">
        <v>974</v>
      </c>
      <c r="BV1580" s="79" t="s">
        <v>628</v>
      </c>
      <c r="BW1580" s="79" t="s">
        <v>2879</v>
      </c>
    </row>
    <row r="1581" spans="51:75" x14ac:dyDescent="0.3">
      <c r="AY1581" s="107" t="e">
        <f>VLOOKUP(C1581,#REF!, 2,FALSE)</f>
        <v>#REF!</v>
      </c>
      <c r="BM1581" s="79" t="s">
        <v>975</v>
      </c>
      <c r="BN1581" s="79" t="s">
        <v>630</v>
      </c>
      <c r="BO1581" s="79" t="s">
        <v>5167</v>
      </c>
      <c r="BU1581" s="79" t="s">
        <v>975</v>
      </c>
      <c r="BV1581" s="79" t="s">
        <v>630</v>
      </c>
      <c r="BW1581" s="79" t="s">
        <v>5167</v>
      </c>
    </row>
    <row r="1582" spans="51:75" x14ac:dyDescent="0.3">
      <c r="AY1582" s="107" t="e">
        <f>VLOOKUP(C1582,#REF!, 2,FALSE)</f>
        <v>#REF!</v>
      </c>
      <c r="BM1582" s="79" t="s">
        <v>5168</v>
      </c>
      <c r="BN1582" s="79" t="s">
        <v>3009</v>
      </c>
      <c r="BO1582" s="79" t="s">
        <v>5169</v>
      </c>
      <c r="BU1582" s="79" t="s">
        <v>5168</v>
      </c>
      <c r="BV1582" s="79" t="s">
        <v>3009</v>
      </c>
      <c r="BW1582" s="79" t="s">
        <v>5169</v>
      </c>
    </row>
    <row r="1583" spans="51:75" x14ac:dyDescent="0.3">
      <c r="AY1583" s="107" t="e">
        <f>VLOOKUP(C1583,#REF!, 2,FALSE)</f>
        <v>#REF!</v>
      </c>
      <c r="BM1583" s="79" t="s">
        <v>78</v>
      </c>
      <c r="BN1583" s="79" t="s">
        <v>2434</v>
      </c>
      <c r="BO1583" s="79" t="s">
        <v>2933</v>
      </c>
      <c r="BU1583" s="79" t="s">
        <v>78</v>
      </c>
      <c r="BV1583" s="79" t="s">
        <v>2434</v>
      </c>
      <c r="BW1583" s="79" t="s">
        <v>2933</v>
      </c>
    </row>
    <row r="1584" spans="51:75" x14ac:dyDescent="0.3">
      <c r="AY1584" s="107" t="e">
        <f>VLOOKUP(C1584,#REF!, 2,FALSE)</f>
        <v>#REF!</v>
      </c>
      <c r="BM1584" s="79" t="s">
        <v>5171</v>
      </c>
      <c r="BN1584" s="79" t="s">
        <v>1141</v>
      </c>
      <c r="BO1584" s="79" t="s">
        <v>5172</v>
      </c>
      <c r="BU1584" s="79" t="s">
        <v>5171</v>
      </c>
      <c r="BV1584" s="79" t="s">
        <v>1141</v>
      </c>
      <c r="BW1584" s="79" t="s">
        <v>5172</v>
      </c>
    </row>
    <row r="1585" spans="51:75" x14ac:dyDescent="0.3">
      <c r="AY1585" s="107" t="e">
        <f>VLOOKUP(C1585,#REF!, 2,FALSE)</f>
        <v>#REF!</v>
      </c>
      <c r="BM1585" s="79" t="s">
        <v>976</v>
      </c>
      <c r="BN1585" s="79" t="s">
        <v>702</v>
      </c>
      <c r="BO1585" s="79" t="s">
        <v>5173</v>
      </c>
      <c r="BU1585" s="79" t="s">
        <v>976</v>
      </c>
      <c r="BV1585" s="79" t="s">
        <v>702</v>
      </c>
      <c r="BW1585" s="79" t="s">
        <v>5173</v>
      </c>
    </row>
    <row r="1586" spans="51:75" x14ac:dyDescent="0.3">
      <c r="AY1586" s="107" t="e">
        <f>VLOOKUP(C1586,#REF!, 2,FALSE)</f>
        <v>#REF!</v>
      </c>
      <c r="BM1586" s="79" t="s">
        <v>5174</v>
      </c>
      <c r="BN1586" s="79" t="s">
        <v>3256</v>
      </c>
      <c r="BO1586" s="79" t="s">
        <v>2985</v>
      </c>
      <c r="BU1586" s="79" t="s">
        <v>5174</v>
      </c>
      <c r="BV1586" s="79" t="s">
        <v>3256</v>
      </c>
      <c r="BW1586" s="79" t="s">
        <v>2985</v>
      </c>
    </row>
    <row r="1587" spans="51:75" x14ac:dyDescent="0.3">
      <c r="AY1587" s="107" t="e">
        <f>VLOOKUP(C1587,#REF!, 2,FALSE)</f>
        <v>#REF!</v>
      </c>
      <c r="BM1587" s="79" t="s">
        <v>79</v>
      </c>
      <c r="BN1587" s="79" t="s">
        <v>707</v>
      </c>
      <c r="BO1587" s="79" t="s">
        <v>5176</v>
      </c>
      <c r="BU1587" s="79" t="s">
        <v>79</v>
      </c>
      <c r="BV1587" s="79" t="s">
        <v>707</v>
      </c>
      <c r="BW1587" s="79" t="s">
        <v>5176</v>
      </c>
    </row>
    <row r="1588" spans="51:75" x14ac:dyDescent="0.3">
      <c r="AY1588" s="107" t="e">
        <f>VLOOKUP(C1588,#REF!, 2,FALSE)</f>
        <v>#REF!</v>
      </c>
      <c r="BM1588" s="79" t="s">
        <v>5177</v>
      </c>
      <c r="BN1588" s="79" t="s">
        <v>638</v>
      </c>
      <c r="BO1588" s="79" t="s">
        <v>908</v>
      </c>
      <c r="BU1588" s="79" t="s">
        <v>5177</v>
      </c>
      <c r="BV1588" s="79" t="s">
        <v>638</v>
      </c>
      <c r="BW1588" s="79" t="s">
        <v>908</v>
      </c>
    </row>
    <row r="1589" spans="51:75" x14ac:dyDescent="0.3">
      <c r="AY1589" s="107" t="e">
        <f>VLOOKUP(C1589,#REF!, 2,FALSE)</f>
        <v>#REF!</v>
      </c>
      <c r="BM1589" s="79" t="s">
        <v>5178</v>
      </c>
      <c r="BN1589" s="79" t="s">
        <v>639</v>
      </c>
      <c r="BO1589" s="79" t="s">
        <v>5180</v>
      </c>
      <c r="BU1589" s="79" t="s">
        <v>5178</v>
      </c>
      <c r="BV1589" s="79" t="s">
        <v>639</v>
      </c>
      <c r="BW1589" s="79" t="s">
        <v>5180</v>
      </c>
    </row>
    <row r="1590" spans="51:75" x14ac:dyDescent="0.3">
      <c r="AY1590" s="107" t="e">
        <f>VLOOKUP(C1590,#REF!, 2,FALSE)</f>
        <v>#REF!</v>
      </c>
      <c r="BM1590" s="79" t="s">
        <v>5181</v>
      </c>
      <c r="BN1590" s="79" t="s">
        <v>633</v>
      </c>
      <c r="BO1590" s="79" t="s">
        <v>3370</v>
      </c>
      <c r="BU1590" s="79" t="s">
        <v>5181</v>
      </c>
      <c r="BV1590" s="79" t="s">
        <v>633</v>
      </c>
      <c r="BW1590" s="79" t="s">
        <v>3370</v>
      </c>
    </row>
    <row r="1591" spans="51:75" x14ac:dyDescent="0.3">
      <c r="AY1591" s="107" t="e">
        <f>VLOOKUP(C1591,#REF!, 2,FALSE)</f>
        <v>#REF!</v>
      </c>
      <c r="BM1591" s="79" t="s">
        <v>977</v>
      </c>
      <c r="BN1591" s="79" t="s">
        <v>1344</v>
      </c>
      <c r="BO1591" s="79" t="s">
        <v>2373</v>
      </c>
      <c r="BU1591" s="79" t="s">
        <v>977</v>
      </c>
      <c r="BV1591" s="79" t="s">
        <v>1344</v>
      </c>
      <c r="BW1591" s="79" t="s">
        <v>2373</v>
      </c>
    </row>
    <row r="1592" spans="51:75" x14ac:dyDescent="0.3">
      <c r="AY1592" s="107" t="e">
        <f>VLOOKUP(C1592,#REF!, 2,FALSE)</f>
        <v>#REF!</v>
      </c>
      <c r="BM1592" s="79" t="s">
        <v>978</v>
      </c>
      <c r="BN1592" s="79" t="s">
        <v>3049</v>
      </c>
      <c r="BO1592" s="79" t="s">
        <v>5184</v>
      </c>
      <c r="BU1592" s="79" t="s">
        <v>978</v>
      </c>
      <c r="BV1592" s="79" t="s">
        <v>3049</v>
      </c>
      <c r="BW1592" s="79" t="s">
        <v>5184</v>
      </c>
    </row>
    <row r="1593" spans="51:75" x14ac:dyDescent="0.3">
      <c r="AY1593" s="107" t="e">
        <f>VLOOKUP(C1593,#REF!, 2,FALSE)</f>
        <v>#REF!</v>
      </c>
      <c r="BM1593" s="79" t="s">
        <v>5185</v>
      </c>
      <c r="BN1593" s="79" t="s">
        <v>854</v>
      </c>
      <c r="BO1593" s="79" t="s">
        <v>5186</v>
      </c>
      <c r="BU1593" s="79" t="s">
        <v>5185</v>
      </c>
      <c r="BV1593" s="79" t="s">
        <v>854</v>
      </c>
      <c r="BW1593" s="79" t="s">
        <v>5186</v>
      </c>
    </row>
    <row r="1594" spans="51:75" x14ac:dyDescent="0.3">
      <c r="AY1594" s="107" t="e">
        <f>VLOOKUP(C1594,#REF!, 2,FALSE)</f>
        <v>#REF!</v>
      </c>
      <c r="BM1594" s="79" t="s">
        <v>979</v>
      </c>
      <c r="BN1594" s="79" t="s">
        <v>1344</v>
      </c>
      <c r="BO1594" s="79" t="s">
        <v>1000</v>
      </c>
      <c r="BU1594" s="79" t="s">
        <v>979</v>
      </c>
      <c r="BV1594" s="79" t="s">
        <v>1344</v>
      </c>
      <c r="BW1594" s="79" t="s">
        <v>1000</v>
      </c>
    </row>
    <row r="1595" spans="51:75" x14ac:dyDescent="0.3">
      <c r="AY1595" s="107" t="e">
        <f>VLOOKUP(C1595,#REF!, 2,FALSE)</f>
        <v>#REF!</v>
      </c>
      <c r="BM1595" s="79" t="s">
        <v>980</v>
      </c>
      <c r="BN1595" s="79" t="s">
        <v>3256</v>
      </c>
      <c r="BO1595" s="79" t="s">
        <v>5187</v>
      </c>
      <c r="BU1595" s="79" t="s">
        <v>980</v>
      </c>
      <c r="BV1595" s="79" t="s">
        <v>3256</v>
      </c>
      <c r="BW1595" s="79" t="s">
        <v>5187</v>
      </c>
    </row>
    <row r="1596" spans="51:75" x14ac:dyDescent="0.3">
      <c r="AY1596" s="107" t="e">
        <f>VLOOKUP(C1596,#REF!, 2,FALSE)</f>
        <v>#REF!</v>
      </c>
      <c r="BM1596" s="79" t="s">
        <v>5188</v>
      </c>
      <c r="BN1596" s="79" t="s">
        <v>3206</v>
      </c>
      <c r="BO1596" s="79" t="s">
        <v>5189</v>
      </c>
      <c r="BU1596" s="79" t="s">
        <v>5188</v>
      </c>
      <c r="BV1596" s="79" t="s">
        <v>3206</v>
      </c>
      <c r="BW1596" s="79" t="s">
        <v>5189</v>
      </c>
    </row>
    <row r="1597" spans="51:75" x14ac:dyDescent="0.3">
      <c r="AY1597" s="107" t="e">
        <f>VLOOKUP(C1597,#REF!, 2,FALSE)</f>
        <v>#REF!</v>
      </c>
      <c r="BM1597" s="79" t="s">
        <v>5190</v>
      </c>
      <c r="BN1597" s="79" t="s">
        <v>2985</v>
      </c>
      <c r="BO1597" s="79" t="s">
        <v>5191</v>
      </c>
      <c r="BU1597" s="79" t="s">
        <v>5190</v>
      </c>
      <c r="BV1597" s="79" t="s">
        <v>2985</v>
      </c>
      <c r="BW1597" s="79" t="s">
        <v>5191</v>
      </c>
    </row>
    <row r="1598" spans="51:75" x14ac:dyDescent="0.3">
      <c r="AY1598" s="107" t="e">
        <f>VLOOKUP(C1598,#REF!, 2,FALSE)</f>
        <v>#REF!</v>
      </c>
      <c r="BM1598" s="79" t="s">
        <v>5192</v>
      </c>
      <c r="BN1598" s="79" t="s">
        <v>2985</v>
      </c>
      <c r="BO1598" s="79" t="s">
        <v>2985</v>
      </c>
      <c r="BU1598" s="79" t="s">
        <v>5192</v>
      </c>
      <c r="BV1598" s="79" t="s">
        <v>2985</v>
      </c>
      <c r="BW1598" s="79" t="s">
        <v>2985</v>
      </c>
    </row>
    <row r="1599" spans="51:75" x14ac:dyDescent="0.3">
      <c r="AY1599" s="107" t="e">
        <f>VLOOKUP(C1599,#REF!, 2,FALSE)</f>
        <v>#REF!</v>
      </c>
      <c r="BM1599" s="79" t="s">
        <v>5193</v>
      </c>
      <c r="BN1599" s="79" t="s">
        <v>671</v>
      </c>
      <c r="BO1599" s="79" t="s">
        <v>5194</v>
      </c>
      <c r="BU1599" s="79" t="s">
        <v>5193</v>
      </c>
      <c r="BV1599" s="79" t="s">
        <v>671</v>
      </c>
      <c r="BW1599" s="79" t="s">
        <v>5194</v>
      </c>
    </row>
    <row r="1600" spans="51:75" x14ac:dyDescent="0.3">
      <c r="AY1600" s="107" t="e">
        <f>VLOOKUP(C1600,#REF!, 2,FALSE)</f>
        <v>#REF!</v>
      </c>
      <c r="BM1600" s="79" t="s">
        <v>981</v>
      </c>
      <c r="BN1600" s="79" t="s">
        <v>3206</v>
      </c>
      <c r="BO1600" s="79" t="s">
        <v>5195</v>
      </c>
      <c r="BU1600" s="79" t="s">
        <v>981</v>
      </c>
      <c r="BV1600" s="79" t="s">
        <v>3206</v>
      </c>
      <c r="BW1600" s="79" t="s">
        <v>5195</v>
      </c>
    </row>
    <row r="1601" spans="51:75" x14ac:dyDescent="0.3">
      <c r="AY1601" s="107" t="e">
        <f>VLOOKUP(C1601,#REF!, 2,FALSE)</f>
        <v>#REF!</v>
      </c>
      <c r="BM1601" s="79" t="s">
        <v>5196</v>
      </c>
      <c r="BN1601" s="79" t="s">
        <v>16999</v>
      </c>
      <c r="BO1601" s="79" t="s">
        <v>772</v>
      </c>
      <c r="BU1601" s="79" t="s">
        <v>5196</v>
      </c>
      <c r="BV1601" s="79" t="s">
        <v>16999</v>
      </c>
      <c r="BW1601" s="79" t="s">
        <v>772</v>
      </c>
    </row>
    <row r="1602" spans="51:75" x14ac:dyDescent="0.3">
      <c r="AY1602" s="107" t="e">
        <f>VLOOKUP(C1602,#REF!, 2,FALSE)</f>
        <v>#REF!</v>
      </c>
      <c r="BM1602" s="79" t="s">
        <v>5197</v>
      </c>
      <c r="BN1602" s="79" t="s">
        <v>2981</v>
      </c>
      <c r="BO1602" s="79" t="s">
        <v>5198</v>
      </c>
      <c r="BU1602" s="79" t="s">
        <v>5197</v>
      </c>
      <c r="BV1602" s="79" t="s">
        <v>2981</v>
      </c>
      <c r="BW1602" s="79" t="s">
        <v>5198</v>
      </c>
    </row>
    <row r="1603" spans="51:75" x14ac:dyDescent="0.3">
      <c r="AY1603" s="107" t="e">
        <f>VLOOKUP(C1603,#REF!, 2,FALSE)</f>
        <v>#REF!</v>
      </c>
      <c r="BM1603" s="79" t="s">
        <v>5199</v>
      </c>
      <c r="BN1603" s="79" t="s">
        <v>633</v>
      </c>
      <c r="BO1603" s="79" t="s">
        <v>3228</v>
      </c>
      <c r="BU1603" s="79" t="s">
        <v>5199</v>
      </c>
      <c r="BV1603" s="79" t="s">
        <v>633</v>
      </c>
      <c r="BW1603" s="79" t="s">
        <v>3228</v>
      </c>
    </row>
    <row r="1604" spans="51:75" x14ac:dyDescent="0.3">
      <c r="AY1604" s="107" t="e">
        <f>VLOOKUP(C1604,#REF!, 2,FALSE)</f>
        <v>#REF!</v>
      </c>
      <c r="BM1604" s="79" t="s">
        <v>5201</v>
      </c>
      <c r="BN1604" s="79" t="s">
        <v>3032</v>
      </c>
      <c r="BO1604" s="79" t="s">
        <v>5202</v>
      </c>
      <c r="BU1604" s="79" t="s">
        <v>5201</v>
      </c>
      <c r="BV1604" s="79" t="s">
        <v>3032</v>
      </c>
      <c r="BW1604" s="79" t="s">
        <v>5202</v>
      </c>
    </row>
    <row r="1605" spans="51:75" x14ac:dyDescent="0.3">
      <c r="AY1605" s="107" t="e">
        <f>VLOOKUP(C1605,#REF!, 2,FALSE)</f>
        <v>#REF!</v>
      </c>
      <c r="BM1605" s="79" t="s">
        <v>5203</v>
      </c>
      <c r="BN1605" s="79" t="s">
        <v>3206</v>
      </c>
      <c r="BO1605" s="79" t="s">
        <v>5204</v>
      </c>
      <c r="BU1605" s="79" t="s">
        <v>5203</v>
      </c>
      <c r="BV1605" s="79" t="s">
        <v>3206</v>
      </c>
      <c r="BW1605" s="79" t="s">
        <v>5204</v>
      </c>
    </row>
    <row r="1606" spans="51:75" x14ac:dyDescent="0.3">
      <c r="AY1606" s="107" t="e">
        <f>VLOOKUP(C1606,#REF!, 2,FALSE)</f>
        <v>#REF!</v>
      </c>
      <c r="BM1606" s="79" t="s">
        <v>5205</v>
      </c>
      <c r="BN1606" s="79" t="s">
        <v>665</v>
      </c>
      <c r="BO1606" s="79" t="s">
        <v>5206</v>
      </c>
      <c r="BU1606" s="79" t="s">
        <v>5205</v>
      </c>
      <c r="BV1606" s="79" t="s">
        <v>665</v>
      </c>
      <c r="BW1606" s="79" t="s">
        <v>5206</v>
      </c>
    </row>
    <row r="1607" spans="51:75" x14ac:dyDescent="0.3">
      <c r="AY1607" s="107" t="e">
        <f>VLOOKUP(C1607,#REF!, 2,FALSE)</f>
        <v>#REF!</v>
      </c>
      <c r="BM1607" s="79" t="s">
        <v>5207</v>
      </c>
      <c r="BN1607" s="79" t="s">
        <v>3206</v>
      </c>
      <c r="BO1607" s="79" t="s">
        <v>1384</v>
      </c>
      <c r="BU1607" s="79" t="s">
        <v>5207</v>
      </c>
      <c r="BV1607" s="79" t="s">
        <v>3206</v>
      </c>
      <c r="BW1607" s="79" t="s">
        <v>1384</v>
      </c>
    </row>
    <row r="1608" spans="51:75" x14ac:dyDescent="0.3">
      <c r="AY1608" s="107" t="e">
        <f>VLOOKUP(C1608,#REF!, 2,FALSE)</f>
        <v>#REF!</v>
      </c>
      <c r="BM1608" s="79" t="s">
        <v>5208</v>
      </c>
      <c r="BN1608" s="79" t="s">
        <v>3032</v>
      </c>
      <c r="BO1608" s="79" t="s">
        <v>5209</v>
      </c>
      <c r="BU1608" s="79" t="s">
        <v>5208</v>
      </c>
      <c r="BV1608" s="79" t="s">
        <v>3032</v>
      </c>
      <c r="BW1608" s="79" t="s">
        <v>5209</v>
      </c>
    </row>
    <row r="1609" spans="51:75" x14ac:dyDescent="0.3">
      <c r="AY1609" s="107" t="e">
        <f>VLOOKUP(C1609,#REF!, 2,FALSE)</f>
        <v>#REF!</v>
      </c>
      <c r="BM1609" s="79" t="s">
        <v>5210</v>
      </c>
      <c r="BN1609" s="79" t="s">
        <v>1344</v>
      </c>
      <c r="BO1609" s="79" t="s">
        <v>772</v>
      </c>
      <c r="BU1609" s="79" t="s">
        <v>5210</v>
      </c>
      <c r="BV1609" s="79" t="s">
        <v>1344</v>
      </c>
      <c r="BW1609" s="79" t="s">
        <v>772</v>
      </c>
    </row>
    <row r="1610" spans="51:75" x14ac:dyDescent="0.3">
      <c r="AY1610" s="107" t="e">
        <f>VLOOKUP(C1610,#REF!, 2,FALSE)</f>
        <v>#REF!</v>
      </c>
      <c r="BM1610" s="79" t="s">
        <v>5211</v>
      </c>
      <c r="BN1610" s="79" t="s">
        <v>3101</v>
      </c>
      <c r="BO1610" s="79" t="s">
        <v>5212</v>
      </c>
      <c r="BU1610" s="79" t="s">
        <v>5211</v>
      </c>
      <c r="BV1610" s="79" t="s">
        <v>3101</v>
      </c>
      <c r="BW1610" s="79" t="s">
        <v>5212</v>
      </c>
    </row>
    <row r="1611" spans="51:75" x14ac:dyDescent="0.3">
      <c r="AY1611" s="107" t="e">
        <f>VLOOKUP(C1611,#REF!, 2,FALSE)</f>
        <v>#REF!</v>
      </c>
      <c r="BM1611" s="79" t="s">
        <v>5213</v>
      </c>
      <c r="BN1611" s="79" t="s">
        <v>3206</v>
      </c>
      <c r="BO1611" s="79" t="s">
        <v>842</v>
      </c>
      <c r="BU1611" s="79" t="s">
        <v>5213</v>
      </c>
      <c r="BV1611" s="79" t="s">
        <v>3206</v>
      </c>
      <c r="BW1611" s="79" t="s">
        <v>842</v>
      </c>
    </row>
    <row r="1612" spans="51:75" x14ac:dyDescent="0.3">
      <c r="AY1612" s="107" t="e">
        <f>VLOOKUP(C1612,#REF!, 2,FALSE)</f>
        <v>#REF!</v>
      </c>
      <c r="BM1612" s="79" t="s">
        <v>80</v>
      </c>
      <c r="BN1612" s="79" t="s">
        <v>2981</v>
      </c>
      <c r="BO1612" s="79" t="s">
        <v>946</v>
      </c>
      <c r="BU1612" s="79" t="s">
        <v>80</v>
      </c>
      <c r="BV1612" s="79" t="s">
        <v>2981</v>
      </c>
      <c r="BW1612" s="79" t="s">
        <v>946</v>
      </c>
    </row>
    <row r="1613" spans="51:75" x14ac:dyDescent="0.3">
      <c r="AY1613" s="107" t="e">
        <f>VLOOKUP(C1613,#REF!, 2,FALSE)</f>
        <v>#REF!</v>
      </c>
      <c r="BM1613" s="79" t="s">
        <v>5214</v>
      </c>
      <c r="BN1613" s="79" t="s">
        <v>2981</v>
      </c>
      <c r="BO1613" s="79" t="s">
        <v>5212</v>
      </c>
      <c r="BU1613" s="79" t="s">
        <v>5214</v>
      </c>
      <c r="BV1613" s="79" t="s">
        <v>2981</v>
      </c>
      <c r="BW1613" s="79" t="s">
        <v>5212</v>
      </c>
    </row>
    <row r="1614" spans="51:75" x14ac:dyDescent="0.3">
      <c r="AY1614" s="107" t="e">
        <f>VLOOKUP(C1614,#REF!, 2,FALSE)</f>
        <v>#REF!</v>
      </c>
      <c r="BM1614" s="79" t="s">
        <v>5215</v>
      </c>
      <c r="BN1614" s="79" t="s">
        <v>3206</v>
      </c>
      <c r="BO1614" s="79" t="s">
        <v>1541</v>
      </c>
      <c r="BU1614" s="79" t="s">
        <v>5215</v>
      </c>
      <c r="BV1614" s="79" t="s">
        <v>3206</v>
      </c>
      <c r="BW1614" s="79" t="s">
        <v>1541</v>
      </c>
    </row>
    <row r="1615" spans="51:75" x14ac:dyDescent="0.3">
      <c r="AY1615" s="107" t="e">
        <f>VLOOKUP(C1615,#REF!, 2,FALSE)</f>
        <v>#REF!</v>
      </c>
      <c r="BM1615" s="79" t="s">
        <v>5217</v>
      </c>
      <c r="BN1615" s="79" t="s">
        <v>16995</v>
      </c>
      <c r="BO1615" s="79" t="s">
        <v>667</v>
      </c>
      <c r="BU1615" s="79" t="s">
        <v>5217</v>
      </c>
      <c r="BV1615" s="79" t="s">
        <v>16995</v>
      </c>
      <c r="BW1615" s="79" t="s">
        <v>667</v>
      </c>
    </row>
    <row r="1616" spans="51:75" x14ac:dyDescent="0.3">
      <c r="AY1616" s="107" t="e">
        <f>VLOOKUP(C1616,#REF!, 2,FALSE)</f>
        <v>#REF!</v>
      </c>
      <c r="BM1616" s="79" t="s">
        <v>5218</v>
      </c>
      <c r="BN1616" s="79" t="s">
        <v>1344</v>
      </c>
      <c r="BO1616" s="79" t="s">
        <v>3142</v>
      </c>
      <c r="BU1616" s="79" t="s">
        <v>5218</v>
      </c>
      <c r="BV1616" s="79" t="s">
        <v>1344</v>
      </c>
      <c r="BW1616" s="79" t="s">
        <v>3142</v>
      </c>
    </row>
    <row r="1617" spans="51:75" x14ac:dyDescent="0.3">
      <c r="AY1617" s="107" t="e">
        <f>VLOOKUP(C1617,#REF!, 2,FALSE)</f>
        <v>#REF!</v>
      </c>
      <c r="BM1617" s="79" t="s">
        <v>5219</v>
      </c>
      <c r="BN1617" s="79" t="s">
        <v>3087</v>
      </c>
      <c r="BO1617" s="79" t="s">
        <v>3201</v>
      </c>
      <c r="BU1617" s="79" t="s">
        <v>5219</v>
      </c>
      <c r="BV1617" s="79" t="s">
        <v>3087</v>
      </c>
      <c r="BW1617" s="79" t="s">
        <v>3201</v>
      </c>
    </row>
    <row r="1618" spans="51:75" x14ac:dyDescent="0.3">
      <c r="AY1618" s="107" t="e">
        <f>VLOOKUP(C1618,#REF!, 2,FALSE)</f>
        <v>#REF!</v>
      </c>
      <c r="BM1618" s="79" t="s">
        <v>5220</v>
      </c>
      <c r="BN1618" s="79" t="s">
        <v>851</v>
      </c>
      <c r="BO1618" s="79" t="s">
        <v>1598</v>
      </c>
      <c r="BU1618" s="79" t="s">
        <v>5220</v>
      </c>
      <c r="BV1618" s="79" t="s">
        <v>851</v>
      </c>
      <c r="BW1618" s="79" t="s">
        <v>1598</v>
      </c>
    </row>
    <row r="1619" spans="51:75" x14ac:dyDescent="0.3">
      <c r="AY1619" s="107" t="e">
        <f>VLOOKUP(C1619,#REF!, 2,FALSE)</f>
        <v>#REF!</v>
      </c>
      <c r="BM1619" s="79" t="s">
        <v>5221</v>
      </c>
      <c r="BN1619" s="79" t="s">
        <v>1344</v>
      </c>
      <c r="BO1619" s="79" t="s">
        <v>2258</v>
      </c>
      <c r="BU1619" s="79" t="s">
        <v>5221</v>
      </c>
      <c r="BV1619" s="79" t="s">
        <v>1344</v>
      </c>
      <c r="BW1619" s="79" t="s">
        <v>2258</v>
      </c>
    </row>
    <row r="1620" spans="51:75" x14ac:dyDescent="0.3">
      <c r="AY1620" s="107" t="e">
        <f>VLOOKUP(C1620,#REF!, 2,FALSE)</f>
        <v>#REF!</v>
      </c>
      <c r="BM1620" s="79" t="s">
        <v>5222</v>
      </c>
      <c r="BN1620" s="79" t="s">
        <v>3087</v>
      </c>
      <c r="BO1620" s="79" t="s">
        <v>2426</v>
      </c>
      <c r="BU1620" s="79" t="s">
        <v>5222</v>
      </c>
      <c r="BV1620" s="79" t="s">
        <v>3087</v>
      </c>
      <c r="BW1620" s="79" t="s">
        <v>2426</v>
      </c>
    </row>
    <row r="1621" spans="51:75" x14ac:dyDescent="0.3">
      <c r="AY1621" s="107" t="e">
        <f>VLOOKUP(C1621,#REF!, 2,FALSE)</f>
        <v>#REF!</v>
      </c>
      <c r="BM1621" s="79" t="s">
        <v>5223</v>
      </c>
      <c r="BN1621" s="79" t="s">
        <v>3087</v>
      </c>
      <c r="BO1621" s="79" t="s">
        <v>2652</v>
      </c>
      <c r="BU1621" s="79" t="s">
        <v>5223</v>
      </c>
      <c r="BV1621" s="79" t="s">
        <v>3087</v>
      </c>
      <c r="BW1621" s="79" t="s">
        <v>2652</v>
      </c>
    </row>
    <row r="1622" spans="51:75" x14ac:dyDescent="0.3">
      <c r="AY1622" s="107" t="e">
        <f>VLOOKUP(C1622,#REF!, 2,FALSE)</f>
        <v>#REF!</v>
      </c>
      <c r="BM1622" s="79" t="s">
        <v>5224</v>
      </c>
      <c r="BN1622" s="79" t="s">
        <v>3032</v>
      </c>
      <c r="BO1622" s="79" t="s">
        <v>2376</v>
      </c>
      <c r="BU1622" s="79" t="s">
        <v>5224</v>
      </c>
      <c r="BV1622" s="79" t="s">
        <v>3032</v>
      </c>
      <c r="BW1622" s="79" t="s">
        <v>2376</v>
      </c>
    </row>
    <row r="1623" spans="51:75" x14ac:dyDescent="0.3">
      <c r="AY1623" s="107" t="e">
        <f>VLOOKUP(C1623,#REF!, 2,FALSE)</f>
        <v>#REF!</v>
      </c>
      <c r="BM1623" s="79" t="s">
        <v>5225</v>
      </c>
      <c r="BN1623" s="79" t="s">
        <v>3206</v>
      </c>
      <c r="BO1623" s="79" t="s">
        <v>5226</v>
      </c>
      <c r="BU1623" s="79" t="s">
        <v>5225</v>
      </c>
      <c r="BV1623" s="79" t="s">
        <v>3206</v>
      </c>
      <c r="BW1623" s="79" t="s">
        <v>5226</v>
      </c>
    </row>
    <row r="1624" spans="51:75" x14ac:dyDescent="0.3">
      <c r="AY1624" s="107" t="e">
        <f>VLOOKUP(C1624,#REF!, 2,FALSE)</f>
        <v>#REF!</v>
      </c>
      <c r="BM1624" s="79" t="s">
        <v>5227</v>
      </c>
      <c r="BN1624" s="79" t="s">
        <v>3206</v>
      </c>
      <c r="BO1624" s="79" t="s">
        <v>1164</v>
      </c>
      <c r="BU1624" s="79" t="s">
        <v>5227</v>
      </c>
      <c r="BV1624" s="79" t="s">
        <v>3206</v>
      </c>
      <c r="BW1624" s="79" t="s">
        <v>1164</v>
      </c>
    </row>
    <row r="1625" spans="51:75" x14ac:dyDescent="0.3">
      <c r="AY1625" s="107" t="e">
        <f>VLOOKUP(C1625,#REF!, 2,FALSE)</f>
        <v>#REF!</v>
      </c>
      <c r="BM1625" s="79" t="s">
        <v>5228</v>
      </c>
      <c r="BN1625" s="79" t="s">
        <v>3206</v>
      </c>
      <c r="BO1625" s="79" t="s">
        <v>5229</v>
      </c>
      <c r="BU1625" s="79" t="s">
        <v>5228</v>
      </c>
      <c r="BV1625" s="79" t="s">
        <v>3206</v>
      </c>
      <c r="BW1625" s="79" t="s">
        <v>5229</v>
      </c>
    </row>
    <row r="1626" spans="51:75" x14ac:dyDescent="0.3">
      <c r="AY1626" s="107" t="e">
        <f>VLOOKUP(C1626,#REF!, 2,FALSE)</f>
        <v>#REF!</v>
      </c>
      <c r="BM1626" s="79" t="s">
        <v>5230</v>
      </c>
      <c r="BN1626" s="79" t="s">
        <v>2981</v>
      </c>
      <c r="BO1626" s="79" t="s">
        <v>1779</v>
      </c>
      <c r="BU1626" s="79" t="s">
        <v>5230</v>
      </c>
      <c r="BV1626" s="79" t="s">
        <v>2981</v>
      </c>
      <c r="BW1626" s="79" t="s">
        <v>1779</v>
      </c>
    </row>
    <row r="1627" spans="51:75" x14ac:dyDescent="0.3">
      <c r="AY1627" s="107" t="e">
        <f>VLOOKUP(C1627,#REF!, 2,FALSE)</f>
        <v>#REF!</v>
      </c>
      <c r="BM1627" s="79" t="s">
        <v>5231</v>
      </c>
      <c r="BN1627" s="79" t="s">
        <v>780</v>
      </c>
      <c r="BO1627" s="79" t="s">
        <v>1420</v>
      </c>
      <c r="BU1627" s="79" t="s">
        <v>5231</v>
      </c>
      <c r="BV1627" s="79" t="s">
        <v>780</v>
      </c>
      <c r="BW1627" s="79" t="s">
        <v>1420</v>
      </c>
    </row>
    <row r="1628" spans="51:75" x14ac:dyDescent="0.3">
      <c r="AY1628" s="107" t="e">
        <f>VLOOKUP(C1628,#REF!, 2,FALSE)</f>
        <v>#REF!</v>
      </c>
      <c r="BM1628" s="79" t="s">
        <v>5232</v>
      </c>
      <c r="BN1628" s="79" t="s">
        <v>3032</v>
      </c>
      <c r="BO1628" s="79" t="s">
        <v>2985</v>
      </c>
      <c r="BU1628" s="79" t="s">
        <v>5232</v>
      </c>
      <c r="BV1628" s="79" t="s">
        <v>3032</v>
      </c>
      <c r="BW1628" s="79" t="s">
        <v>2985</v>
      </c>
    </row>
    <row r="1629" spans="51:75" x14ac:dyDescent="0.3">
      <c r="AY1629" s="107" t="e">
        <f>VLOOKUP(C1629,#REF!, 2,FALSE)</f>
        <v>#REF!</v>
      </c>
      <c r="BM1629" s="79" t="s">
        <v>5233</v>
      </c>
      <c r="BN1629" s="79" t="s">
        <v>3206</v>
      </c>
      <c r="BO1629" s="79" t="s">
        <v>5234</v>
      </c>
      <c r="BU1629" s="79" t="s">
        <v>5233</v>
      </c>
      <c r="BV1629" s="79" t="s">
        <v>3206</v>
      </c>
      <c r="BW1629" s="79" t="s">
        <v>5234</v>
      </c>
    </row>
    <row r="1630" spans="51:75" x14ac:dyDescent="0.3">
      <c r="AY1630" s="107" t="e">
        <f>VLOOKUP(C1630,#REF!, 2,FALSE)</f>
        <v>#REF!</v>
      </c>
      <c r="BM1630" s="79" t="s">
        <v>5235</v>
      </c>
      <c r="BN1630" s="79" t="s">
        <v>707</v>
      </c>
      <c r="BO1630" s="79" t="s">
        <v>4522</v>
      </c>
      <c r="BU1630" s="79" t="s">
        <v>5235</v>
      </c>
      <c r="BV1630" s="79" t="s">
        <v>707</v>
      </c>
      <c r="BW1630" s="79" t="s">
        <v>4522</v>
      </c>
    </row>
    <row r="1631" spans="51:75" x14ac:dyDescent="0.3">
      <c r="AY1631" s="107" t="e">
        <f>VLOOKUP(C1631,#REF!, 2,FALSE)</f>
        <v>#REF!</v>
      </c>
      <c r="BM1631" s="79" t="s">
        <v>5236</v>
      </c>
      <c r="BN1631" s="79" t="s">
        <v>3009</v>
      </c>
      <c r="BO1631" s="79" t="s">
        <v>787</v>
      </c>
      <c r="BU1631" s="79" t="s">
        <v>5236</v>
      </c>
      <c r="BV1631" s="79" t="s">
        <v>3009</v>
      </c>
      <c r="BW1631" s="79" t="s">
        <v>787</v>
      </c>
    </row>
    <row r="1632" spans="51:75" x14ac:dyDescent="0.3">
      <c r="AY1632" s="107" t="e">
        <f>VLOOKUP(C1632,#REF!, 2,FALSE)</f>
        <v>#REF!</v>
      </c>
      <c r="BM1632" s="79" t="s">
        <v>982</v>
      </c>
      <c r="BN1632" s="79" t="s">
        <v>3206</v>
      </c>
      <c r="BO1632" s="79" t="s">
        <v>1073</v>
      </c>
      <c r="BU1632" s="79" t="s">
        <v>982</v>
      </c>
      <c r="BV1632" s="79" t="s">
        <v>3206</v>
      </c>
      <c r="BW1632" s="79" t="s">
        <v>1073</v>
      </c>
    </row>
    <row r="1633" spans="51:75" x14ac:dyDescent="0.3">
      <c r="AY1633" s="107" t="e">
        <f>VLOOKUP(C1633,#REF!, 2,FALSE)</f>
        <v>#REF!</v>
      </c>
      <c r="BM1633" s="79" t="s">
        <v>5237</v>
      </c>
      <c r="BN1633" s="79" t="s">
        <v>1141</v>
      </c>
      <c r="BO1633" s="79" t="s">
        <v>4614</v>
      </c>
      <c r="BU1633" s="79" t="s">
        <v>5237</v>
      </c>
      <c r="BV1633" s="79" t="s">
        <v>1141</v>
      </c>
      <c r="BW1633" s="79" t="s">
        <v>4614</v>
      </c>
    </row>
    <row r="1634" spans="51:75" x14ac:dyDescent="0.3">
      <c r="AY1634" s="107" t="e">
        <f>VLOOKUP(C1634,#REF!, 2,FALSE)</f>
        <v>#REF!</v>
      </c>
      <c r="BM1634" s="79" t="s">
        <v>983</v>
      </c>
      <c r="BN1634" s="79" t="s">
        <v>3206</v>
      </c>
      <c r="BO1634" s="79" t="s">
        <v>5238</v>
      </c>
      <c r="BU1634" s="79" t="s">
        <v>983</v>
      </c>
      <c r="BV1634" s="79" t="s">
        <v>3206</v>
      </c>
      <c r="BW1634" s="79" t="s">
        <v>5238</v>
      </c>
    </row>
    <row r="1635" spans="51:75" x14ac:dyDescent="0.3">
      <c r="AY1635" s="107" t="e">
        <f>VLOOKUP(C1635,#REF!, 2,FALSE)</f>
        <v>#REF!</v>
      </c>
      <c r="BM1635" s="79" t="s">
        <v>5239</v>
      </c>
      <c r="BN1635" s="79" t="s">
        <v>3206</v>
      </c>
      <c r="BO1635" s="79" t="s">
        <v>4800</v>
      </c>
      <c r="BU1635" s="79" t="s">
        <v>5239</v>
      </c>
      <c r="BV1635" s="79" t="s">
        <v>3206</v>
      </c>
      <c r="BW1635" s="79" t="s">
        <v>4800</v>
      </c>
    </row>
    <row r="1636" spans="51:75" x14ac:dyDescent="0.3">
      <c r="AY1636" s="107" t="e">
        <f>VLOOKUP(C1636,#REF!, 2,FALSE)</f>
        <v>#REF!</v>
      </c>
      <c r="BM1636" s="79" t="s">
        <v>5240</v>
      </c>
      <c r="BN1636" s="79" t="s">
        <v>3206</v>
      </c>
      <c r="BO1636" s="79" t="s">
        <v>960</v>
      </c>
      <c r="BU1636" s="79" t="s">
        <v>5240</v>
      </c>
      <c r="BV1636" s="79" t="s">
        <v>3206</v>
      </c>
      <c r="BW1636" s="79" t="s">
        <v>960</v>
      </c>
    </row>
    <row r="1637" spans="51:75" x14ac:dyDescent="0.3">
      <c r="AY1637" s="107" t="e">
        <f>VLOOKUP(C1637,#REF!, 2,FALSE)</f>
        <v>#REF!</v>
      </c>
      <c r="BM1637" s="79" t="s">
        <v>5242</v>
      </c>
      <c r="BN1637" s="79" t="s">
        <v>3206</v>
      </c>
      <c r="BO1637" s="79" t="s">
        <v>2985</v>
      </c>
      <c r="BU1637" s="79" t="s">
        <v>5242</v>
      </c>
      <c r="BV1637" s="79" t="s">
        <v>3206</v>
      </c>
      <c r="BW1637" s="79" t="s">
        <v>2985</v>
      </c>
    </row>
    <row r="1638" spans="51:75" x14ac:dyDescent="0.3">
      <c r="AY1638" s="107" t="e">
        <f>VLOOKUP(C1638,#REF!, 2,FALSE)</f>
        <v>#REF!</v>
      </c>
      <c r="BM1638" s="79" t="s">
        <v>5243</v>
      </c>
      <c r="BN1638" s="79" t="s">
        <v>630</v>
      </c>
      <c r="BO1638" s="79" t="s">
        <v>5245</v>
      </c>
      <c r="BU1638" s="79" t="s">
        <v>5243</v>
      </c>
      <c r="BV1638" s="79" t="s">
        <v>630</v>
      </c>
      <c r="BW1638" s="79" t="s">
        <v>5245</v>
      </c>
    </row>
    <row r="1639" spans="51:75" x14ac:dyDescent="0.3">
      <c r="AY1639" s="107" t="e">
        <f>VLOOKUP(C1639,#REF!, 2,FALSE)</f>
        <v>#REF!</v>
      </c>
      <c r="BM1639" s="79" t="s">
        <v>984</v>
      </c>
      <c r="BN1639" s="79" t="s">
        <v>721</v>
      </c>
      <c r="BO1639" s="79" t="s">
        <v>5246</v>
      </c>
      <c r="BU1639" s="79" t="s">
        <v>984</v>
      </c>
      <c r="BV1639" s="79" t="s">
        <v>721</v>
      </c>
      <c r="BW1639" s="79" t="s">
        <v>5246</v>
      </c>
    </row>
    <row r="1640" spans="51:75" x14ac:dyDescent="0.3">
      <c r="AY1640" s="107" t="e">
        <f>VLOOKUP(C1640,#REF!, 2,FALSE)</f>
        <v>#REF!</v>
      </c>
      <c r="BM1640" s="79" t="s">
        <v>5247</v>
      </c>
      <c r="BN1640" s="79" t="s">
        <v>717</v>
      </c>
      <c r="BO1640" s="79" t="s">
        <v>5248</v>
      </c>
      <c r="BU1640" s="79" t="s">
        <v>5247</v>
      </c>
      <c r="BV1640" s="79" t="s">
        <v>717</v>
      </c>
      <c r="BW1640" s="79" t="s">
        <v>5248</v>
      </c>
    </row>
    <row r="1641" spans="51:75" x14ac:dyDescent="0.3">
      <c r="AY1641" s="107" t="e">
        <f>VLOOKUP(C1641,#REF!, 2,FALSE)</f>
        <v>#REF!</v>
      </c>
      <c r="BM1641" s="79" t="s">
        <v>5249</v>
      </c>
      <c r="BN1641" s="79" t="s">
        <v>3206</v>
      </c>
      <c r="BO1641" s="79" t="s">
        <v>1966</v>
      </c>
      <c r="BU1641" s="79" t="s">
        <v>5249</v>
      </c>
      <c r="BV1641" s="79" t="s">
        <v>3206</v>
      </c>
      <c r="BW1641" s="79" t="s">
        <v>1966</v>
      </c>
    </row>
    <row r="1642" spans="51:75" x14ac:dyDescent="0.3">
      <c r="AY1642" s="107" t="e">
        <f>VLOOKUP(C1642,#REF!, 2,FALSE)</f>
        <v>#REF!</v>
      </c>
      <c r="BM1642" s="79" t="s">
        <v>5250</v>
      </c>
      <c r="BN1642" s="79" t="s">
        <v>630</v>
      </c>
      <c r="BO1642" s="79" t="s">
        <v>5251</v>
      </c>
      <c r="BU1642" s="79" t="s">
        <v>5250</v>
      </c>
      <c r="BV1642" s="79" t="s">
        <v>630</v>
      </c>
      <c r="BW1642" s="79" t="s">
        <v>5251</v>
      </c>
    </row>
    <row r="1643" spans="51:75" x14ac:dyDescent="0.3">
      <c r="AY1643" s="107" t="e">
        <f>VLOOKUP(C1643,#REF!, 2,FALSE)</f>
        <v>#REF!</v>
      </c>
      <c r="BM1643" s="79" t="s">
        <v>5252</v>
      </c>
      <c r="BN1643" s="79" t="s">
        <v>3206</v>
      </c>
      <c r="BO1643" s="79" t="s">
        <v>5253</v>
      </c>
      <c r="BU1643" s="79" t="s">
        <v>5252</v>
      </c>
      <c r="BV1643" s="79" t="s">
        <v>3206</v>
      </c>
      <c r="BW1643" s="79" t="s">
        <v>5253</v>
      </c>
    </row>
    <row r="1644" spans="51:75" x14ac:dyDescent="0.3">
      <c r="AY1644" s="107" t="e">
        <f>VLOOKUP(C1644,#REF!, 2,FALSE)</f>
        <v>#REF!</v>
      </c>
      <c r="BM1644" s="79" t="s">
        <v>5254</v>
      </c>
      <c r="BN1644" s="79" t="s">
        <v>717</v>
      </c>
      <c r="BO1644" s="79" t="s">
        <v>3040</v>
      </c>
      <c r="BU1644" s="79" t="s">
        <v>5254</v>
      </c>
      <c r="BV1644" s="79" t="s">
        <v>717</v>
      </c>
      <c r="BW1644" s="79" t="s">
        <v>3040</v>
      </c>
    </row>
    <row r="1645" spans="51:75" x14ac:dyDescent="0.3">
      <c r="AY1645" s="107" t="e">
        <f>VLOOKUP(C1645,#REF!, 2,FALSE)</f>
        <v>#REF!</v>
      </c>
      <c r="BM1645" s="79" t="s">
        <v>5255</v>
      </c>
      <c r="BN1645" s="79" t="s">
        <v>3206</v>
      </c>
      <c r="BO1645" s="79" t="s">
        <v>5234</v>
      </c>
      <c r="BU1645" s="79" t="s">
        <v>5255</v>
      </c>
      <c r="BV1645" s="79" t="s">
        <v>3206</v>
      </c>
      <c r="BW1645" s="79" t="s">
        <v>5234</v>
      </c>
    </row>
    <row r="1646" spans="51:75" x14ac:dyDescent="0.3">
      <c r="AY1646" s="107" t="e">
        <f>VLOOKUP(C1646,#REF!, 2,FALSE)</f>
        <v>#REF!</v>
      </c>
      <c r="BM1646" s="79" t="s">
        <v>5256</v>
      </c>
      <c r="BN1646" s="79" t="s">
        <v>3009</v>
      </c>
      <c r="BO1646" s="79" t="s">
        <v>787</v>
      </c>
      <c r="BU1646" s="79" t="s">
        <v>5256</v>
      </c>
      <c r="BV1646" s="79" t="s">
        <v>3009</v>
      </c>
      <c r="BW1646" s="79" t="s">
        <v>787</v>
      </c>
    </row>
    <row r="1647" spans="51:75" x14ac:dyDescent="0.3">
      <c r="AY1647" s="107" t="e">
        <f>VLOOKUP(C1647,#REF!, 2,FALSE)</f>
        <v>#REF!</v>
      </c>
      <c r="BM1647" s="79" t="s">
        <v>5258</v>
      </c>
      <c r="BN1647" s="79" t="s">
        <v>3206</v>
      </c>
      <c r="BO1647" s="79" t="s">
        <v>3908</v>
      </c>
      <c r="BU1647" s="79" t="s">
        <v>5258</v>
      </c>
      <c r="BV1647" s="79" t="s">
        <v>3206</v>
      </c>
      <c r="BW1647" s="79" t="s">
        <v>3908</v>
      </c>
    </row>
    <row r="1648" spans="51:75" x14ac:dyDescent="0.3">
      <c r="AY1648" s="107" t="e">
        <f>VLOOKUP(C1648,#REF!, 2,FALSE)</f>
        <v>#REF!</v>
      </c>
      <c r="BM1648" s="79" t="s">
        <v>5260</v>
      </c>
      <c r="BN1648" s="79" t="s">
        <v>789</v>
      </c>
      <c r="BO1648" s="79" t="s">
        <v>4678</v>
      </c>
      <c r="BU1648" s="79" t="s">
        <v>5260</v>
      </c>
      <c r="BV1648" s="79" t="s">
        <v>789</v>
      </c>
      <c r="BW1648" s="79" t="s">
        <v>4678</v>
      </c>
    </row>
    <row r="1649" spans="51:75" x14ac:dyDescent="0.3">
      <c r="AY1649" s="107" t="e">
        <f>VLOOKUP(C1649,#REF!, 2,FALSE)</f>
        <v>#REF!</v>
      </c>
      <c r="BM1649" s="79" t="s">
        <v>5261</v>
      </c>
      <c r="BN1649" s="79" t="s">
        <v>3009</v>
      </c>
      <c r="BO1649" s="79" t="s">
        <v>1264</v>
      </c>
      <c r="BU1649" s="79" t="s">
        <v>5261</v>
      </c>
      <c r="BV1649" s="79" t="s">
        <v>3009</v>
      </c>
      <c r="BW1649" s="79" t="s">
        <v>1264</v>
      </c>
    </row>
    <row r="1650" spans="51:75" x14ac:dyDescent="0.3">
      <c r="AY1650" s="107" t="e">
        <f>VLOOKUP(C1650,#REF!, 2,FALSE)</f>
        <v>#REF!</v>
      </c>
      <c r="BM1650" s="79" t="s">
        <v>985</v>
      </c>
      <c r="BN1650" s="79" t="s">
        <v>1344</v>
      </c>
      <c r="BO1650" s="79" t="s">
        <v>5262</v>
      </c>
      <c r="BU1650" s="79" t="s">
        <v>985</v>
      </c>
      <c r="BV1650" s="79" t="s">
        <v>1344</v>
      </c>
      <c r="BW1650" s="79" t="s">
        <v>5262</v>
      </c>
    </row>
    <row r="1651" spans="51:75" x14ac:dyDescent="0.3">
      <c r="AY1651" s="107" t="e">
        <f>VLOOKUP(C1651,#REF!, 2,FALSE)</f>
        <v>#REF!</v>
      </c>
      <c r="BM1651" s="79" t="s">
        <v>5263</v>
      </c>
      <c r="BN1651" s="79" t="s">
        <v>3206</v>
      </c>
      <c r="BO1651" s="79" t="s">
        <v>5264</v>
      </c>
      <c r="BU1651" s="79" t="s">
        <v>5263</v>
      </c>
      <c r="BV1651" s="79" t="s">
        <v>3206</v>
      </c>
      <c r="BW1651" s="79" t="s">
        <v>5264</v>
      </c>
    </row>
    <row r="1652" spans="51:75" x14ac:dyDescent="0.3">
      <c r="AY1652" s="107" t="e">
        <f>VLOOKUP(C1652,#REF!, 2,FALSE)</f>
        <v>#REF!</v>
      </c>
      <c r="BM1652" s="79" t="s">
        <v>5266</v>
      </c>
      <c r="BN1652" s="79" t="s">
        <v>3206</v>
      </c>
      <c r="BO1652" s="79" t="s">
        <v>4494</v>
      </c>
      <c r="BU1652" s="79" t="s">
        <v>5266</v>
      </c>
      <c r="BV1652" s="79" t="s">
        <v>3206</v>
      </c>
      <c r="BW1652" s="79" t="s">
        <v>4494</v>
      </c>
    </row>
    <row r="1653" spans="51:75" x14ac:dyDescent="0.3">
      <c r="AY1653" s="107" t="e">
        <f>VLOOKUP(C1653,#REF!, 2,FALSE)</f>
        <v>#REF!</v>
      </c>
      <c r="BM1653" s="79" t="s">
        <v>5267</v>
      </c>
      <c r="BN1653" s="79" t="s">
        <v>3206</v>
      </c>
      <c r="BO1653" s="79" t="s">
        <v>4804</v>
      </c>
      <c r="BU1653" s="79" t="s">
        <v>5267</v>
      </c>
      <c r="BV1653" s="79" t="s">
        <v>3206</v>
      </c>
      <c r="BW1653" s="79" t="s">
        <v>4804</v>
      </c>
    </row>
    <row r="1654" spans="51:75" x14ac:dyDescent="0.3">
      <c r="AY1654" s="107" t="e">
        <f>VLOOKUP(C1654,#REF!, 2,FALSE)</f>
        <v>#REF!</v>
      </c>
      <c r="BM1654" s="79" t="s">
        <v>5268</v>
      </c>
      <c r="BN1654" s="79" t="s">
        <v>864</v>
      </c>
      <c r="BO1654" s="79" t="s">
        <v>1339</v>
      </c>
      <c r="BU1654" s="79" t="s">
        <v>5268</v>
      </c>
      <c r="BV1654" s="79" t="s">
        <v>864</v>
      </c>
      <c r="BW1654" s="79" t="s">
        <v>1339</v>
      </c>
    </row>
    <row r="1655" spans="51:75" x14ac:dyDescent="0.3">
      <c r="AY1655" s="107" t="e">
        <f>VLOOKUP(C1655,#REF!, 2,FALSE)</f>
        <v>#REF!</v>
      </c>
      <c r="BM1655" s="79" t="s">
        <v>5269</v>
      </c>
      <c r="BN1655" s="79" t="s">
        <v>638</v>
      </c>
      <c r="BO1655" s="79" t="s">
        <v>922</v>
      </c>
      <c r="BU1655" s="79" t="s">
        <v>5269</v>
      </c>
      <c r="BV1655" s="79" t="s">
        <v>638</v>
      </c>
      <c r="BW1655" s="79" t="s">
        <v>922</v>
      </c>
    </row>
    <row r="1656" spans="51:75" x14ac:dyDescent="0.3">
      <c r="AY1656" s="107" t="e">
        <f>VLOOKUP(C1656,#REF!, 2,FALSE)</f>
        <v>#REF!</v>
      </c>
      <c r="BM1656" s="79" t="s">
        <v>986</v>
      </c>
      <c r="BN1656" s="79" t="s">
        <v>3206</v>
      </c>
      <c r="BO1656" s="79" t="s">
        <v>5270</v>
      </c>
      <c r="BU1656" s="79" t="s">
        <v>986</v>
      </c>
      <c r="BV1656" s="79" t="s">
        <v>3206</v>
      </c>
      <c r="BW1656" s="79" t="s">
        <v>5270</v>
      </c>
    </row>
    <row r="1657" spans="51:75" x14ac:dyDescent="0.3">
      <c r="AY1657" s="107" t="e">
        <f>VLOOKUP(C1657,#REF!, 2,FALSE)</f>
        <v>#REF!</v>
      </c>
      <c r="BM1657" s="79" t="s">
        <v>5271</v>
      </c>
      <c r="BN1657" s="79" t="s">
        <v>621</v>
      </c>
      <c r="BO1657" s="79" t="s">
        <v>2985</v>
      </c>
      <c r="BU1657" s="79" t="s">
        <v>5271</v>
      </c>
      <c r="BV1657" s="79" t="s">
        <v>621</v>
      </c>
      <c r="BW1657" s="79" t="s">
        <v>2985</v>
      </c>
    </row>
    <row r="1658" spans="51:75" x14ac:dyDescent="0.3">
      <c r="AY1658" s="107" t="e">
        <f>VLOOKUP(C1658,#REF!, 2,FALSE)</f>
        <v>#REF!</v>
      </c>
      <c r="BM1658" s="79" t="s">
        <v>987</v>
      </c>
      <c r="BN1658" s="79" t="s">
        <v>3206</v>
      </c>
      <c r="BO1658" s="79" t="s">
        <v>2197</v>
      </c>
      <c r="BU1658" s="79" t="s">
        <v>987</v>
      </c>
      <c r="BV1658" s="79" t="s">
        <v>3206</v>
      </c>
      <c r="BW1658" s="79" t="s">
        <v>2197</v>
      </c>
    </row>
    <row r="1659" spans="51:75" x14ac:dyDescent="0.3">
      <c r="AY1659" s="107" t="e">
        <f>VLOOKUP(C1659,#REF!, 2,FALSE)</f>
        <v>#REF!</v>
      </c>
      <c r="BM1659" s="79" t="s">
        <v>5273</v>
      </c>
      <c r="BN1659" s="79" t="s">
        <v>3206</v>
      </c>
      <c r="BO1659" s="79" t="s">
        <v>2169</v>
      </c>
      <c r="BU1659" s="79" t="s">
        <v>5273</v>
      </c>
      <c r="BV1659" s="79" t="s">
        <v>3206</v>
      </c>
      <c r="BW1659" s="79" t="s">
        <v>2169</v>
      </c>
    </row>
    <row r="1660" spans="51:75" x14ac:dyDescent="0.3">
      <c r="AY1660" s="107" t="e">
        <f>VLOOKUP(C1660,#REF!, 2,FALSE)</f>
        <v>#REF!</v>
      </c>
      <c r="BM1660" s="79" t="s">
        <v>5275</v>
      </c>
      <c r="BN1660" s="79" t="s">
        <v>2981</v>
      </c>
      <c r="BO1660" s="79" t="s">
        <v>5276</v>
      </c>
      <c r="BU1660" s="79" t="s">
        <v>5275</v>
      </c>
      <c r="BV1660" s="79" t="s">
        <v>2981</v>
      </c>
      <c r="BW1660" s="79" t="s">
        <v>5276</v>
      </c>
    </row>
    <row r="1661" spans="51:75" x14ac:dyDescent="0.3">
      <c r="AY1661" s="107" t="e">
        <f>VLOOKUP(C1661,#REF!, 2,FALSE)</f>
        <v>#REF!</v>
      </c>
      <c r="BM1661" s="79" t="s">
        <v>5277</v>
      </c>
      <c r="BN1661" s="79" t="s">
        <v>3101</v>
      </c>
      <c r="BO1661" s="79" t="s">
        <v>1613</v>
      </c>
      <c r="BU1661" s="79" t="s">
        <v>5277</v>
      </c>
      <c r="BV1661" s="79" t="s">
        <v>3101</v>
      </c>
      <c r="BW1661" s="79" t="s">
        <v>1613</v>
      </c>
    </row>
    <row r="1662" spans="51:75" x14ac:dyDescent="0.3">
      <c r="AY1662" s="107" t="e">
        <f>VLOOKUP(C1662,#REF!, 2,FALSE)</f>
        <v>#REF!</v>
      </c>
      <c r="BM1662" s="79" t="s">
        <v>988</v>
      </c>
      <c r="BN1662" s="79" t="s">
        <v>3206</v>
      </c>
      <c r="BO1662" s="79" t="s">
        <v>1329</v>
      </c>
      <c r="BU1662" s="79" t="s">
        <v>988</v>
      </c>
      <c r="BV1662" s="79" t="s">
        <v>3206</v>
      </c>
      <c r="BW1662" s="79" t="s">
        <v>1329</v>
      </c>
    </row>
    <row r="1663" spans="51:75" x14ac:dyDescent="0.3">
      <c r="AY1663" s="107" t="e">
        <f>VLOOKUP(C1663,#REF!, 2,FALSE)</f>
        <v>#REF!</v>
      </c>
      <c r="BM1663" s="79" t="s">
        <v>5278</v>
      </c>
      <c r="BN1663" s="79" t="s">
        <v>665</v>
      </c>
      <c r="BO1663" s="79" t="s">
        <v>1613</v>
      </c>
      <c r="BU1663" s="79" t="s">
        <v>5278</v>
      </c>
      <c r="BV1663" s="79" t="s">
        <v>665</v>
      </c>
      <c r="BW1663" s="79" t="s">
        <v>1613</v>
      </c>
    </row>
    <row r="1664" spans="51:75" x14ac:dyDescent="0.3">
      <c r="AY1664" s="107" t="e">
        <f>VLOOKUP(C1664,#REF!, 2,FALSE)</f>
        <v>#REF!</v>
      </c>
      <c r="BM1664" s="79" t="s">
        <v>989</v>
      </c>
      <c r="BN1664" s="79" t="s">
        <v>3206</v>
      </c>
      <c r="BO1664" s="79" t="s">
        <v>5279</v>
      </c>
      <c r="BU1664" s="79" t="s">
        <v>989</v>
      </c>
      <c r="BV1664" s="79" t="s">
        <v>3206</v>
      </c>
      <c r="BW1664" s="79" t="s">
        <v>5279</v>
      </c>
    </row>
    <row r="1665" spans="51:75" x14ac:dyDescent="0.3">
      <c r="AY1665" s="107" t="e">
        <f>VLOOKUP(C1665,#REF!, 2,FALSE)</f>
        <v>#REF!</v>
      </c>
      <c r="BM1665" s="79" t="s">
        <v>990</v>
      </c>
      <c r="BN1665" s="79" t="s">
        <v>16995</v>
      </c>
      <c r="BO1665" s="79" t="s">
        <v>4465</v>
      </c>
      <c r="BU1665" s="79" t="s">
        <v>990</v>
      </c>
      <c r="BV1665" s="79" t="s">
        <v>16995</v>
      </c>
      <c r="BW1665" s="79" t="s">
        <v>4465</v>
      </c>
    </row>
    <row r="1666" spans="51:75" x14ac:dyDescent="0.3">
      <c r="AY1666" s="107" t="e">
        <f>VLOOKUP(C1666,#REF!, 2,FALSE)</f>
        <v>#REF!</v>
      </c>
      <c r="BM1666" s="79" t="s">
        <v>5281</v>
      </c>
      <c r="BN1666" s="79" t="s">
        <v>1344</v>
      </c>
      <c r="BO1666" s="79" t="s">
        <v>5282</v>
      </c>
      <c r="BU1666" s="79" t="s">
        <v>5281</v>
      </c>
      <c r="BV1666" s="79" t="s">
        <v>1344</v>
      </c>
      <c r="BW1666" s="79" t="s">
        <v>5282</v>
      </c>
    </row>
    <row r="1667" spans="51:75" x14ac:dyDescent="0.3">
      <c r="AY1667" s="107" t="e">
        <f>VLOOKUP(C1667,#REF!, 2,FALSE)</f>
        <v>#REF!</v>
      </c>
      <c r="BM1667" s="79" t="s">
        <v>122</v>
      </c>
      <c r="BN1667" s="79" t="s">
        <v>3049</v>
      </c>
      <c r="BO1667" s="79" t="s">
        <v>5283</v>
      </c>
      <c r="BU1667" s="79" t="s">
        <v>122</v>
      </c>
      <c r="BV1667" s="79" t="s">
        <v>3049</v>
      </c>
      <c r="BW1667" s="79" t="s">
        <v>5283</v>
      </c>
    </row>
    <row r="1668" spans="51:75" x14ac:dyDescent="0.3">
      <c r="AY1668" s="107" t="e">
        <f>VLOOKUP(C1668,#REF!, 2,FALSE)</f>
        <v>#REF!</v>
      </c>
      <c r="BM1668" s="79" t="s">
        <v>991</v>
      </c>
      <c r="BN1668" s="79" t="s">
        <v>2981</v>
      </c>
      <c r="BO1668" s="79" t="s">
        <v>5284</v>
      </c>
      <c r="BU1668" s="79" t="s">
        <v>991</v>
      </c>
      <c r="BV1668" s="79" t="s">
        <v>2981</v>
      </c>
      <c r="BW1668" s="79" t="s">
        <v>5284</v>
      </c>
    </row>
    <row r="1669" spans="51:75" x14ac:dyDescent="0.3">
      <c r="AY1669" s="107" t="e">
        <f>VLOOKUP(C1669,#REF!, 2,FALSE)</f>
        <v>#REF!</v>
      </c>
      <c r="BM1669" s="79" t="s">
        <v>5285</v>
      </c>
      <c r="BN1669" s="79" t="s">
        <v>1344</v>
      </c>
      <c r="BO1669" s="79" t="s">
        <v>3509</v>
      </c>
      <c r="BU1669" s="79" t="s">
        <v>5285</v>
      </c>
      <c r="BV1669" s="79" t="s">
        <v>1344</v>
      </c>
      <c r="BW1669" s="79" t="s">
        <v>3509</v>
      </c>
    </row>
    <row r="1670" spans="51:75" x14ac:dyDescent="0.3">
      <c r="AY1670" s="107" t="e">
        <f>VLOOKUP(C1670,#REF!, 2,FALSE)</f>
        <v>#REF!</v>
      </c>
      <c r="BM1670" s="79" t="s">
        <v>992</v>
      </c>
      <c r="BN1670" s="79" t="s">
        <v>16995</v>
      </c>
      <c r="BO1670" s="79" t="s">
        <v>4438</v>
      </c>
      <c r="BU1670" s="79" t="s">
        <v>992</v>
      </c>
      <c r="BV1670" s="79" t="s">
        <v>16995</v>
      </c>
      <c r="BW1670" s="79" t="s">
        <v>4438</v>
      </c>
    </row>
    <row r="1671" spans="51:75" x14ac:dyDescent="0.3">
      <c r="AY1671" s="107" t="e">
        <f>VLOOKUP(C1671,#REF!, 2,FALSE)</f>
        <v>#REF!</v>
      </c>
      <c r="BM1671" s="79" t="s">
        <v>5286</v>
      </c>
      <c r="BN1671" s="79" t="s">
        <v>3206</v>
      </c>
      <c r="BO1671" s="79" t="s">
        <v>5287</v>
      </c>
      <c r="BU1671" s="79" t="s">
        <v>5286</v>
      </c>
      <c r="BV1671" s="79" t="s">
        <v>3206</v>
      </c>
      <c r="BW1671" s="79" t="s">
        <v>5287</v>
      </c>
    </row>
    <row r="1672" spans="51:75" x14ac:dyDescent="0.3">
      <c r="AY1672" s="107" t="e">
        <f>VLOOKUP(C1672,#REF!, 2,FALSE)</f>
        <v>#REF!</v>
      </c>
      <c r="BM1672" s="79" t="s">
        <v>5288</v>
      </c>
      <c r="BN1672" s="79" t="s">
        <v>3032</v>
      </c>
      <c r="BO1672" s="79" t="s">
        <v>5289</v>
      </c>
      <c r="BU1672" s="79" t="s">
        <v>5288</v>
      </c>
      <c r="BV1672" s="79" t="s">
        <v>3032</v>
      </c>
      <c r="BW1672" s="79" t="s">
        <v>5289</v>
      </c>
    </row>
    <row r="1673" spans="51:75" x14ac:dyDescent="0.3">
      <c r="AY1673" s="107" t="e">
        <f>VLOOKUP(C1673,#REF!, 2,FALSE)</f>
        <v>#REF!</v>
      </c>
      <c r="BM1673" s="79" t="s">
        <v>5290</v>
      </c>
      <c r="BN1673" s="79" t="s">
        <v>3206</v>
      </c>
      <c r="BO1673" s="79" t="s">
        <v>5291</v>
      </c>
      <c r="BU1673" s="79" t="s">
        <v>5290</v>
      </c>
      <c r="BV1673" s="79" t="s">
        <v>3206</v>
      </c>
      <c r="BW1673" s="79" t="s">
        <v>5291</v>
      </c>
    </row>
    <row r="1674" spans="51:75" x14ac:dyDescent="0.3">
      <c r="AY1674" s="107" t="e">
        <f>VLOOKUP(C1674,#REF!, 2,FALSE)</f>
        <v>#REF!</v>
      </c>
      <c r="BM1674" s="79" t="s">
        <v>5292</v>
      </c>
      <c r="BN1674" s="79" t="s">
        <v>3049</v>
      </c>
      <c r="BO1674" s="79" t="s">
        <v>5293</v>
      </c>
      <c r="BU1674" s="79" t="s">
        <v>5292</v>
      </c>
      <c r="BV1674" s="79" t="s">
        <v>3049</v>
      </c>
      <c r="BW1674" s="79" t="s">
        <v>5293</v>
      </c>
    </row>
    <row r="1675" spans="51:75" x14ac:dyDescent="0.3">
      <c r="AY1675" s="107" t="e">
        <f>VLOOKUP(C1675,#REF!, 2,FALSE)</f>
        <v>#REF!</v>
      </c>
      <c r="BM1675" s="79" t="s">
        <v>5294</v>
      </c>
      <c r="BN1675" s="79" t="s">
        <v>3206</v>
      </c>
      <c r="BO1675" s="79" t="s">
        <v>5295</v>
      </c>
      <c r="BU1675" s="79" t="s">
        <v>5294</v>
      </c>
      <c r="BV1675" s="79" t="s">
        <v>3206</v>
      </c>
      <c r="BW1675" s="79" t="s">
        <v>5295</v>
      </c>
    </row>
    <row r="1676" spans="51:75" x14ac:dyDescent="0.3">
      <c r="AY1676" s="107" t="e">
        <f>VLOOKUP(C1676,#REF!, 2,FALSE)</f>
        <v>#REF!</v>
      </c>
      <c r="BM1676" s="79" t="s">
        <v>993</v>
      </c>
      <c r="BN1676" s="79" t="s">
        <v>1141</v>
      </c>
      <c r="BO1676" s="79" t="s">
        <v>1267</v>
      </c>
      <c r="BU1676" s="79" t="s">
        <v>993</v>
      </c>
      <c r="BV1676" s="79" t="s">
        <v>1141</v>
      </c>
      <c r="BW1676" s="79" t="s">
        <v>1267</v>
      </c>
    </row>
    <row r="1677" spans="51:75" x14ac:dyDescent="0.3">
      <c r="AY1677" s="107" t="e">
        <f>VLOOKUP(C1677,#REF!, 2,FALSE)</f>
        <v>#REF!</v>
      </c>
      <c r="BM1677" s="79" t="s">
        <v>5296</v>
      </c>
      <c r="BN1677" s="79" t="s">
        <v>1344</v>
      </c>
      <c r="BO1677" s="79" t="s">
        <v>3620</v>
      </c>
      <c r="BU1677" s="79" t="s">
        <v>5296</v>
      </c>
      <c r="BV1677" s="79" t="s">
        <v>1344</v>
      </c>
      <c r="BW1677" s="79" t="s">
        <v>3620</v>
      </c>
    </row>
    <row r="1678" spans="51:75" x14ac:dyDescent="0.3">
      <c r="AY1678" s="107" t="e">
        <f>VLOOKUP(C1678,#REF!, 2,FALSE)</f>
        <v>#REF!</v>
      </c>
      <c r="BM1678" s="79" t="s">
        <v>5297</v>
      </c>
      <c r="BN1678" s="79" t="s">
        <v>3049</v>
      </c>
      <c r="BO1678" s="79" t="s">
        <v>5298</v>
      </c>
      <c r="BU1678" s="79" t="s">
        <v>5297</v>
      </c>
      <c r="BV1678" s="79" t="s">
        <v>3049</v>
      </c>
      <c r="BW1678" s="79" t="s">
        <v>5298</v>
      </c>
    </row>
    <row r="1679" spans="51:75" x14ac:dyDescent="0.3">
      <c r="AY1679" s="107" t="e">
        <f>VLOOKUP(C1679,#REF!, 2,FALSE)</f>
        <v>#REF!</v>
      </c>
      <c r="BM1679" s="79" t="s">
        <v>5299</v>
      </c>
      <c r="BN1679" s="79" t="s">
        <v>1344</v>
      </c>
      <c r="BO1679" s="79" t="s">
        <v>5301</v>
      </c>
      <c r="BU1679" s="79" t="s">
        <v>5299</v>
      </c>
      <c r="BV1679" s="79" t="s">
        <v>1344</v>
      </c>
      <c r="BW1679" s="79" t="s">
        <v>5301</v>
      </c>
    </row>
    <row r="1680" spans="51:75" x14ac:dyDescent="0.3">
      <c r="AY1680" s="107" t="e">
        <f>VLOOKUP(C1680,#REF!, 2,FALSE)</f>
        <v>#REF!</v>
      </c>
      <c r="BM1680" s="79" t="s">
        <v>5302</v>
      </c>
      <c r="BN1680" s="79" t="s">
        <v>3206</v>
      </c>
      <c r="BO1680" s="79" t="s">
        <v>3289</v>
      </c>
      <c r="BU1680" s="79" t="s">
        <v>5302</v>
      </c>
      <c r="BV1680" s="79" t="s">
        <v>3206</v>
      </c>
      <c r="BW1680" s="79" t="s">
        <v>3289</v>
      </c>
    </row>
    <row r="1681" spans="51:75" x14ac:dyDescent="0.3">
      <c r="AY1681" s="107" t="e">
        <f>VLOOKUP(C1681,#REF!, 2,FALSE)</f>
        <v>#REF!</v>
      </c>
      <c r="BM1681" s="79" t="s">
        <v>5304</v>
      </c>
      <c r="BN1681" s="79" t="s">
        <v>16992</v>
      </c>
      <c r="BO1681" s="79" t="s">
        <v>938</v>
      </c>
      <c r="BU1681" s="79" t="s">
        <v>5304</v>
      </c>
      <c r="BV1681" s="79" t="s">
        <v>16992</v>
      </c>
      <c r="BW1681" s="79" t="s">
        <v>938</v>
      </c>
    </row>
    <row r="1682" spans="51:75" x14ac:dyDescent="0.3">
      <c r="AY1682" s="107" t="e">
        <f>VLOOKUP(C1682,#REF!, 2,FALSE)</f>
        <v>#REF!</v>
      </c>
      <c r="BM1682" s="79" t="s">
        <v>5305</v>
      </c>
      <c r="BN1682" s="79" t="s">
        <v>789</v>
      </c>
      <c r="BO1682" s="79" t="s">
        <v>938</v>
      </c>
      <c r="BU1682" s="79" t="s">
        <v>5305</v>
      </c>
      <c r="BV1682" s="79" t="s">
        <v>789</v>
      </c>
      <c r="BW1682" s="79" t="s">
        <v>938</v>
      </c>
    </row>
    <row r="1683" spans="51:75" x14ac:dyDescent="0.3">
      <c r="AY1683" s="107" t="e">
        <f>VLOOKUP(C1683,#REF!, 2,FALSE)</f>
        <v>#REF!</v>
      </c>
      <c r="BM1683" s="79" t="s">
        <v>5306</v>
      </c>
      <c r="BN1683" s="79" t="s">
        <v>3206</v>
      </c>
      <c r="BO1683" s="79" t="s">
        <v>2985</v>
      </c>
      <c r="BU1683" s="79" t="s">
        <v>5306</v>
      </c>
      <c r="BV1683" s="79" t="s">
        <v>3206</v>
      </c>
      <c r="BW1683" s="79" t="s">
        <v>2985</v>
      </c>
    </row>
    <row r="1684" spans="51:75" x14ac:dyDescent="0.3">
      <c r="AY1684" s="107" t="e">
        <f>VLOOKUP(C1684,#REF!, 2,FALSE)</f>
        <v>#REF!</v>
      </c>
      <c r="BM1684" s="79" t="s">
        <v>5307</v>
      </c>
      <c r="BN1684" s="79" t="s">
        <v>1344</v>
      </c>
      <c r="BO1684" s="79" t="s">
        <v>667</v>
      </c>
      <c r="BU1684" s="79" t="s">
        <v>5307</v>
      </c>
      <c r="BV1684" s="79" t="s">
        <v>1344</v>
      </c>
      <c r="BW1684" s="79" t="s">
        <v>667</v>
      </c>
    </row>
    <row r="1685" spans="51:75" x14ac:dyDescent="0.3">
      <c r="AY1685" s="107" t="e">
        <f>VLOOKUP(C1685,#REF!, 2,FALSE)</f>
        <v>#REF!</v>
      </c>
      <c r="BM1685" s="79" t="s">
        <v>5308</v>
      </c>
      <c r="BN1685" s="79" t="s">
        <v>3206</v>
      </c>
      <c r="BO1685" s="79" t="s">
        <v>4647</v>
      </c>
      <c r="BU1685" s="79" t="s">
        <v>5308</v>
      </c>
      <c r="BV1685" s="79" t="s">
        <v>3206</v>
      </c>
      <c r="BW1685" s="79" t="s">
        <v>4647</v>
      </c>
    </row>
    <row r="1686" spans="51:75" x14ac:dyDescent="0.3">
      <c r="AY1686" s="107" t="e">
        <f>VLOOKUP(C1686,#REF!, 2,FALSE)</f>
        <v>#REF!</v>
      </c>
      <c r="BM1686" s="79" t="s">
        <v>1023</v>
      </c>
      <c r="BN1686" s="79" t="s">
        <v>3049</v>
      </c>
      <c r="BO1686" s="79" t="s">
        <v>2312</v>
      </c>
      <c r="BU1686" s="79" t="s">
        <v>1023</v>
      </c>
      <c r="BV1686" s="79" t="s">
        <v>3049</v>
      </c>
      <c r="BW1686" s="79" t="s">
        <v>2312</v>
      </c>
    </row>
    <row r="1687" spans="51:75" x14ac:dyDescent="0.3">
      <c r="AY1687" s="107" t="e">
        <f>VLOOKUP(C1687,#REF!, 2,FALSE)</f>
        <v>#REF!</v>
      </c>
      <c r="BM1687" s="79" t="s">
        <v>5309</v>
      </c>
      <c r="BN1687" s="79" t="s">
        <v>663</v>
      </c>
      <c r="BO1687" s="79" t="s">
        <v>5310</v>
      </c>
      <c r="BU1687" s="79" t="s">
        <v>5309</v>
      </c>
      <c r="BV1687" s="79" t="s">
        <v>663</v>
      </c>
      <c r="BW1687" s="79" t="s">
        <v>5310</v>
      </c>
    </row>
    <row r="1688" spans="51:75" x14ac:dyDescent="0.3">
      <c r="AY1688" s="107" t="e">
        <f>VLOOKUP(C1688,#REF!, 2,FALSE)</f>
        <v>#REF!</v>
      </c>
      <c r="BM1688" s="79" t="s">
        <v>5311</v>
      </c>
      <c r="BN1688" s="79" t="s">
        <v>2981</v>
      </c>
      <c r="BO1688" s="79" t="s">
        <v>937</v>
      </c>
      <c r="BU1688" s="79" t="s">
        <v>5311</v>
      </c>
      <c r="BV1688" s="79" t="s">
        <v>2981</v>
      </c>
      <c r="BW1688" s="79" t="s">
        <v>937</v>
      </c>
    </row>
    <row r="1689" spans="51:75" x14ac:dyDescent="0.3">
      <c r="AY1689" s="107" t="e">
        <f>VLOOKUP(C1689,#REF!, 2,FALSE)</f>
        <v>#REF!</v>
      </c>
      <c r="BM1689" s="79" t="s">
        <v>5312</v>
      </c>
      <c r="BN1689" s="79" t="s">
        <v>3206</v>
      </c>
      <c r="BO1689" s="79" t="s">
        <v>2985</v>
      </c>
      <c r="BU1689" s="79" t="s">
        <v>5312</v>
      </c>
      <c r="BV1689" s="79" t="s">
        <v>3206</v>
      </c>
      <c r="BW1689" s="79" t="s">
        <v>2985</v>
      </c>
    </row>
    <row r="1690" spans="51:75" x14ac:dyDescent="0.3">
      <c r="AY1690" s="107" t="e">
        <f>VLOOKUP(C1690,#REF!, 2,FALSE)</f>
        <v>#REF!</v>
      </c>
      <c r="BM1690" s="79" t="s">
        <v>5313</v>
      </c>
      <c r="BN1690" s="79" t="s">
        <v>3206</v>
      </c>
      <c r="BO1690" s="79" t="s">
        <v>624</v>
      </c>
      <c r="BU1690" s="79" t="s">
        <v>5313</v>
      </c>
      <c r="BV1690" s="79" t="s">
        <v>3206</v>
      </c>
      <c r="BW1690" s="79" t="s">
        <v>624</v>
      </c>
    </row>
    <row r="1691" spans="51:75" x14ac:dyDescent="0.3">
      <c r="AY1691" s="107" t="e">
        <f>VLOOKUP(C1691,#REF!, 2,FALSE)</f>
        <v>#REF!</v>
      </c>
      <c r="BM1691" s="79" t="s">
        <v>5314</v>
      </c>
      <c r="BN1691" s="79" t="s">
        <v>3206</v>
      </c>
      <c r="BO1691" s="79" t="s">
        <v>5315</v>
      </c>
      <c r="BU1691" s="79" t="s">
        <v>5314</v>
      </c>
      <c r="BV1691" s="79" t="s">
        <v>3206</v>
      </c>
      <c r="BW1691" s="79" t="s">
        <v>5315</v>
      </c>
    </row>
    <row r="1692" spans="51:75" x14ac:dyDescent="0.3">
      <c r="AY1692" s="107" t="e">
        <f>VLOOKUP(C1692,#REF!, 2,FALSE)</f>
        <v>#REF!</v>
      </c>
      <c r="BM1692" s="79" t="s">
        <v>1024</v>
      </c>
      <c r="BN1692" s="79" t="s">
        <v>3256</v>
      </c>
      <c r="BO1692" s="79" t="s">
        <v>3819</v>
      </c>
      <c r="BU1692" s="79" t="s">
        <v>1024</v>
      </c>
      <c r="BV1692" s="79" t="s">
        <v>3256</v>
      </c>
      <c r="BW1692" s="79" t="s">
        <v>3819</v>
      </c>
    </row>
    <row r="1693" spans="51:75" x14ac:dyDescent="0.3">
      <c r="AY1693" s="107" t="e">
        <f>VLOOKUP(C1693,#REF!, 2,FALSE)</f>
        <v>#REF!</v>
      </c>
      <c r="BM1693" s="79" t="s">
        <v>149</v>
      </c>
      <c r="BN1693" s="79" t="s">
        <v>1344</v>
      </c>
      <c r="BO1693" s="79" t="s">
        <v>5316</v>
      </c>
      <c r="BU1693" s="79" t="s">
        <v>149</v>
      </c>
      <c r="BV1693" s="79" t="s">
        <v>1344</v>
      </c>
      <c r="BW1693" s="79" t="s">
        <v>5316</v>
      </c>
    </row>
    <row r="1694" spans="51:75" x14ac:dyDescent="0.3">
      <c r="AY1694" s="107" t="e">
        <f>VLOOKUP(C1694,#REF!, 2,FALSE)</f>
        <v>#REF!</v>
      </c>
      <c r="BM1694" s="79" t="s">
        <v>5317</v>
      </c>
      <c r="BN1694" s="79" t="s">
        <v>1344</v>
      </c>
      <c r="BO1694" s="79" t="s">
        <v>5318</v>
      </c>
      <c r="BU1694" s="79" t="s">
        <v>5317</v>
      </c>
      <c r="BV1694" s="79" t="s">
        <v>1344</v>
      </c>
      <c r="BW1694" s="79" t="s">
        <v>5318</v>
      </c>
    </row>
    <row r="1695" spans="51:75" x14ac:dyDescent="0.3">
      <c r="AY1695" s="107" t="e">
        <f>VLOOKUP(C1695,#REF!, 2,FALSE)</f>
        <v>#REF!</v>
      </c>
      <c r="BM1695" s="79" t="s">
        <v>5319</v>
      </c>
      <c r="BN1695" s="79" t="s">
        <v>3009</v>
      </c>
      <c r="BO1695" s="79" t="s">
        <v>617</v>
      </c>
      <c r="BU1695" s="79" t="s">
        <v>5319</v>
      </c>
      <c r="BV1695" s="79" t="s">
        <v>3009</v>
      </c>
      <c r="BW1695" s="79" t="s">
        <v>617</v>
      </c>
    </row>
    <row r="1696" spans="51:75" x14ac:dyDescent="0.3">
      <c r="AY1696" s="107" t="e">
        <f>VLOOKUP(C1696,#REF!, 2,FALSE)</f>
        <v>#REF!</v>
      </c>
      <c r="BM1696" s="79" t="s">
        <v>5320</v>
      </c>
      <c r="BN1696" s="79" t="s">
        <v>3049</v>
      </c>
      <c r="BO1696" s="79" t="s">
        <v>1695</v>
      </c>
      <c r="BU1696" s="79" t="s">
        <v>5320</v>
      </c>
      <c r="BV1696" s="79" t="s">
        <v>3049</v>
      </c>
      <c r="BW1696" s="79" t="s">
        <v>1695</v>
      </c>
    </row>
    <row r="1697" spans="51:75" x14ac:dyDescent="0.3">
      <c r="AY1697" s="107" t="e">
        <f>VLOOKUP(C1697,#REF!, 2,FALSE)</f>
        <v>#REF!</v>
      </c>
      <c r="BM1697" s="79" t="s">
        <v>5321</v>
      </c>
      <c r="BN1697" s="79" t="s">
        <v>3206</v>
      </c>
      <c r="BO1697" s="79" t="s">
        <v>5099</v>
      </c>
      <c r="BU1697" s="79" t="s">
        <v>5321</v>
      </c>
      <c r="BV1697" s="79" t="s">
        <v>3206</v>
      </c>
      <c r="BW1697" s="79" t="s">
        <v>5099</v>
      </c>
    </row>
    <row r="1698" spans="51:75" x14ac:dyDescent="0.3">
      <c r="AY1698" s="107" t="e">
        <f>VLOOKUP(C1698,#REF!, 2,FALSE)</f>
        <v>#REF!</v>
      </c>
      <c r="BM1698" s="79" t="s">
        <v>5322</v>
      </c>
      <c r="BN1698" s="79" t="s">
        <v>3032</v>
      </c>
      <c r="BO1698" s="79" t="s">
        <v>2985</v>
      </c>
      <c r="BU1698" s="79" t="s">
        <v>5322</v>
      </c>
      <c r="BV1698" s="79" t="s">
        <v>3032</v>
      </c>
      <c r="BW1698" s="79" t="s">
        <v>2985</v>
      </c>
    </row>
    <row r="1699" spans="51:75" x14ac:dyDescent="0.3">
      <c r="AY1699" s="107" t="e">
        <f>VLOOKUP(C1699,#REF!, 2,FALSE)</f>
        <v>#REF!</v>
      </c>
      <c r="BM1699" s="79" t="s">
        <v>5323</v>
      </c>
      <c r="BN1699" s="79" t="s">
        <v>3206</v>
      </c>
      <c r="BO1699" s="79" t="s">
        <v>2475</v>
      </c>
      <c r="BU1699" s="79" t="s">
        <v>5323</v>
      </c>
      <c r="BV1699" s="79" t="s">
        <v>3206</v>
      </c>
      <c r="BW1699" s="79" t="s">
        <v>2475</v>
      </c>
    </row>
    <row r="1700" spans="51:75" x14ac:dyDescent="0.3">
      <c r="AY1700" s="107" t="e">
        <f>VLOOKUP(C1700,#REF!, 2,FALSE)</f>
        <v>#REF!</v>
      </c>
      <c r="BM1700" s="79" t="s">
        <v>5325</v>
      </c>
      <c r="BN1700" s="79" t="s">
        <v>3206</v>
      </c>
      <c r="BO1700" s="79" t="s">
        <v>2111</v>
      </c>
      <c r="BU1700" s="79" t="s">
        <v>5325</v>
      </c>
      <c r="BV1700" s="79" t="s">
        <v>3206</v>
      </c>
      <c r="BW1700" s="79" t="s">
        <v>2111</v>
      </c>
    </row>
    <row r="1701" spans="51:75" x14ac:dyDescent="0.3">
      <c r="AY1701" s="107" t="e">
        <f>VLOOKUP(C1701,#REF!, 2,FALSE)</f>
        <v>#REF!</v>
      </c>
      <c r="BM1701" s="79" t="s">
        <v>5326</v>
      </c>
      <c r="BN1701" s="79" t="s">
        <v>16994</v>
      </c>
      <c r="BO1701" s="79" t="s">
        <v>2475</v>
      </c>
      <c r="BU1701" s="79" t="s">
        <v>5326</v>
      </c>
      <c r="BV1701" s="79" t="s">
        <v>16994</v>
      </c>
      <c r="BW1701" s="79" t="s">
        <v>2475</v>
      </c>
    </row>
    <row r="1702" spans="51:75" x14ac:dyDescent="0.3">
      <c r="AY1702" s="107" t="e">
        <f>VLOOKUP(C1702,#REF!, 2,FALSE)</f>
        <v>#REF!</v>
      </c>
      <c r="BM1702" s="79" t="s">
        <v>5327</v>
      </c>
      <c r="BN1702" s="79" t="s">
        <v>1344</v>
      </c>
      <c r="BO1702" s="79" t="s">
        <v>731</v>
      </c>
      <c r="BU1702" s="79" t="s">
        <v>5327</v>
      </c>
      <c r="BV1702" s="79" t="s">
        <v>1344</v>
      </c>
      <c r="BW1702" s="79" t="s">
        <v>731</v>
      </c>
    </row>
    <row r="1703" spans="51:75" x14ac:dyDescent="0.3">
      <c r="AY1703" s="107" t="e">
        <f>VLOOKUP(C1703,#REF!, 2,FALSE)</f>
        <v>#REF!</v>
      </c>
      <c r="BM1703" s="79" t="s">
        <v>81</v>
      </c>
      <c r="BN1703" s="79" t="s">
        <v>1344</v>
      </c>
      <c r="BO1703" s="79" t="s">
        <v>5329</v>
      </c>
      <c r="BU1703" s="79" t="s">
        <v>81</v>
      </c>
      <c r="BV1703" s="79" t="s">
        <v>1344</v>
      </c>
      <c r="BW1703" s="79" t="s">
        <v>5329</v>
      </c>
    </row>
    <row r="1704" spans="51:75" x14ac:dyDescent="0.3">
      <c r="AY1704" s="107" t="e">
        <f>VLOOKUP(C1704,#REF!, 2,FALSE)</f>
        <v>#REF!</v>
      </c>
      <c r="BM1704" s="79" t="s">
        <v>5330</v>
      </c>
      <c r="BN1704" s="79" t="s">
        <v>851</v>
      </c>
      <c r="BO1704" s="79" t="s">
        <v>2985</v>
      </c>
      <c r="BU1704" s="79" t="s">
        <v>5330</v>
      </c>
      <c r="BV1704" s="79" t="s">
        <v>851</v>
      </c>
      <c r="BW1704" s="79" t="s">
        <v>2985</v>
      </c>
    </row>
    <row r="1705" spans="51:75" x14ac:dyDescent="0.3">
      <c r="AY1705" s="107" t="e">
        <f>VLOOKUP(C1705,#REF!, 2,FALSE)</f>
        <v>#REF!</v>
      </c>
      <c r="BM1705" s="79" t="s">
        <v>5331</v>
      </c>
      <c r="BN1705" s="79" t="s">
        <v>619</v>
      </c>
      <c r="BO1705" s="79" t="s">
        <v>4597</v>
      </c>
      <c r="BU1705" s="79" t="s">
        <v>5331</v>
      </c>
      <c r="BV1705" s="79" t="s">
        <v>619</v>
      </c>
      <c r="BW1705" s="79" t="s">
        <v>4597</v>
      </c>
    </row>
    <row r="1706" spans="51:75" x14ac:dyDescent="0.3">
      <c r="AY1706" s="107" t="e">
        <f>VLOOKUP(C1706,#REF!, 2,FALSE)</f>
        <v>#REF!</v>
      </c>
      <c r="BM1706" s="79" t="s">
        <v>5332</v>
      </c>
      <c r="BN1706" s="79" t="s">
        <v>3206</v>
      </c>
      <c r="BO1706" s="79" t="s">
        <v>2381</v>
      </c>
      <c r="BU1706" s="79" t="s">
        <v>5332</v>
      </c>
      <c r="BV1706" s="79" t="s">
        <v>3206</v>
      </c>
      <c r="BW1706" s="79" t="s">
        <v>2381</v>
      </c>
    </row>
    <row r="1707" spans="51:75" x14ac:dyDescent="0.3">
      <c r="AY1707" s="107" t="e">
        <f>VLOOKUP(C1707,#REF!, 2,FALSE)</f>
        <v>#REF!</v>
      </c>
      <c r="BM1707" s="79" t="s">
        <v>5333</v>
      </c>
      <c r="BN1707" s="79" t="s">
        <v>3206</v>
      </c>
      <c r="BO1707" s="79" t="s">
        <v>5334</v>
      </c>
      <c r="BU1707" s="79" t="s">
        <v>5333</v>
      </c>
      <c r="BV1707" s="79" t="s">
        <v>3206</v>
      </c>
      <c r="BW1707" s="79" t="s">
        <v>5334</v>
      </c>
    </row>
    <row r="1708" spans="51:75" x14ac:dyDescent="0.3">
      <c r="AY1708" s="107" t="e">
        <f>VLOOKUP(C1708,#REF!, 2,FALSE)</f>
        <v>#REF!</v>
      </c>
      <c r="BM1708" s="79" t="s">
        <v>161</v>
      </c>
      <c r="BN1708" s="79" t="s">
        <v>621</v>
      </c>
      <c r="BO1708" s="79" t="s">
        <v>5335</v>
      </c>
      <c r="BU1708" s="79" t="s">
        <v>161</v>
      </c>
      <c r="BV1708" s="79" t="s">
        <v>621</v>
      </c>
      <c r="BW1708" s="79" t="s">
        <v>5335</v>
      </c>
    </row>
    <row r="1709" spans="51:75" x14ac:dyDescent="0.3">
      <c r="AY1709" s="107" t="e">
        <f>VLOOKUP(C1709,#REF!, 2,FALSE)</f>
        <v>#REF!</v>
      </c>
      <c r="BM1709" s="79" t="s">
        <v>1025</v>
      </c>
      <c r="BN1709" s="79" t="s">
        <v>3206</v>
      </c>
      <c r="BO1709" s="79" t="s">
        <v>5336</v>
      </c>
      <c r="BU1709" s="79" t="s">
        <v>1025</v>
      </c>
      <c r="BV1709" s="79" t="s">
        <v>3206</v>
      </c>
      <c r="BW1709" s="79" t="s">
        <v>5336</v>
      </c>
    </row>
    <row r="1710" spans="51:75" x14ac:dyDescent="0.3">
      <c r="AY1710" s="107" t="e">
        <f>VLOOKUP(C1710,#REF!, 2,FALSE)</f>
        <v>#REF!</v>
      </c>
      <c r="BM1710" s="79" t="s">
        <v>5337</v>
      </c>
      <c r="BN1710" s="79" t="s">
        <v>618</v>
      </c>
      <c r="BO1710" s="79" t="s">
        <v>3371</v>
      </c>
      <c r="BU1710" s="79" t="s">
        <v>5337</v>
      </c>
      <c r="BV1710" s="79" t="s">
        <v>618</v>
      </c>
      <c r="BW1710" s="79" t="s">
        <v>3371</v>
      </c>
    </row>
    <row r="1711" spans="51:75" x14ac:dyDescent="0.3">
      <c r="AY1711" s="107" t="e">
        <f>VLOOKUP(C1711,#REF!, 2,FALSE)</f>
        <v>#REF!</v>
      </c>
      <c r="BM1711" s="79" t="s">
        <v>5338</v>
      </c>
      <c r="BN1711" s="79" t="s">
        <v>3206</v>
      </c>
      <c r="BO1711" s="79" t="s">
        <v>2707</v>
      </c>
      <c r="BU1711" s="79" t="s">
        <v>5338</v>
      </c>
      <c r="BV1711" s="79" t="s">
        <v>3206</v>
      </c>
      <c r="BW1711" s="79" t="s">
        <v>2707</v>
      </c>
    </row>
    <row r="1712" spans="51:75" x14ac:dyDescent="0.3">
      <c r="AY1712" s="107" t="e">
        <f>VLOOKUP(C1712,#REF!, 2,FALSE)</f>
        <v>#REF!</v>
      </c>
      <c r="BM1712" s="79" t="s">
        <v>1026</v>
      </c>
      <c r="BN1712" s="79" t="s">
        <v>3206</v>
      </c>
      <c r="BO1712" s="79" t="s">
        <v>846</v>
      </c>
      <c r="BU1712" s="79" t="s">
        <v>1026</v>
      </c>
      <c r="BV1712" s="79" t="s">
        <v>3206</v>
      </c>
      <c r="BW1712" s="79" t="s">
        <v>846</v>
      </c>
    </row>
    <row r="1713" spans="51:75" x14ac:dyDescent="0.3">
      <c r="AY1713" s="107" t="e">
        <f>VLOOKUP(C1713,#REF!, 2,FALSE)</f>
        <v>#REF!</v>
      </c>
      <c r="BM1713" s="79" t="s">
        <v>5339</v>
      </c>
      <c r="BN1713" s="79" t="s">
        <v>3206</v>
      </c>
      <c r="BO1713" s="79" t="s">
        <v>5340</v>
      </c>
      <c r="BU1713" s="79" t="s">
        <v>5339</v>
      </c>
      <c r="BV1713" s="79" t="s">
        <v>3206</v>
      </c>
      <c r="BW1713" s="79" t="s">
        <v>5340</v>
      </c>
    </row>
    <row r="1714" spans="51:75" x14ac:dyDescent="0.3">
      <c r="AY1714" s="107" t="e">
        <f>VLOOKUP(C1714,#REF!, 2,FALSE)</f>
        <v>#REF!</v>
      </c>
      <c r="BM1714" s="79" t="s">
        <v>5341</v>
      </c>
      <c r="BN1714" s="79" t="s">
        <v>3206</v>
      </c>
      <c r="BO1714" s="79" t="s">
        <v>5342</v>
      </c>
      <c r="BU1714" s="79" t="s">
        <v>5341</v>
      </c>
      <c r="BV1714" s="79" t="s">
        <v>3206</v>
      </c>
      <c r="BW1714" s="79" t="s">
        <v>5342</v>
      </c>
    </row>
    <row r="1715" spans="51:75" x14ac:dyDescent="0.3">
      <c r="AY1715" s="107" t="e">
        <f>VLOOKUP(C1715,#REF!, 2,FALSE)</f>
        <v>#REF!</v>
      </c>
      <c r="BM1715" s="79" t="s">
        <v>5343</v>
      </c>
      <c r="BN1715" s="79" t="s">
        <v>1274</v>
      </c>
      <c r="BO1715" s="79" t="s">
        <v>5344</v>
      </c>
      <c r="BU1715" s="79" t="s">
        <v>5343</v>
      </c>
      <c r="BV1715" s="79" t="s">
        <v>1274</v>
      </c>
      <c r="BW1715" s="79" t="s">
        <v>5344</v>
      </c>
    </row>
    <row r="1716" spans="51:75" x14ac:dyDescent="0.3">
      <c r="AY1716" s="107" t="e">
        <f>VLOOKUP(C1716,#REF!, 2,FALSE)</f>
        <v>#REF!</v>
      </c>
      <c r="BM1716" s="79" t="s">
        <v>5345</v>
      </c>
      <c r="BN1716" s="79" t="s">
        <v>3206</v>
      </c>
      <c r="BO1716" s="79" t="s">
        <v>5346</v>
      </c>
      <c r="BU1716" s="79" t="s">
        <v>5345</v>
      </c>
      <c r="BV1716" s="79" t="s">
        <v>3206</v>
      </c>
      <c r="BW1716" s="79" t="s">
        <v>5346</v>
      </c>
    </row>
    <row r="1717" spans="51:75" x14ac:dyDescent="0.3">
      <c r="AY1717" s="107" t="e">
        <f>VLOOKUP(C1717,#REF!, 2,FALSE)</f>
        <v>#REF!</v>
      </c>
      <c r="BM1717" s="79" t="s">
        <v>1027</v>
      </c>
      <c r="BN1717" s="79" t="s">
        <v>3206</v>
      </c>
      <c r="BO1717" s="79" t="s">
        <v>5347</v>
      </c>
      <c r="BU1717" s="79" t="s">
        <v>1027</v>
      </c>
      <c r="BV1717" s="79" t="s">
        <v>3206</v>
      </c>
      <c r="BW1717" s="79" t="s">
        <v>5347</v>
      </c>
    </row>
    <row r="1718" spans="51:75" x14ac:dyDescent="0.3">
      <c r="AY1718" s="107" t="e">
        <f>VLOOKUP(C1718,#REF!, 2,FALSE)</f>
        <v>#REF!</v>
      </c>
      <c r="BM1718" s="79" t="s">
        <v>148</v>
      </c>
      <c r="BN1718" s="79" t="s">
        <v>3206</v>
      </c>
      <c r="BO1718" s="79" t="s">
        <v>5348</v>
      </c>
      <c r="BU1718" s="79" t="s">
        <v>148</v>
      </c>
      <c r="BV1718" s="79" t="s">
        <v>3206</v>
      </c>
      <c r="BW1718" s="79" t="s">
        <v>5348</v>
      </c>
    </row>
    <row r="1719" spans="51:75" x14ac:dyDescent="0.3">
      <c r="AY1719" s="107" t="e">
        <f>VLOOKUP(C1719,#REF!, 2,FALSE)</f>
        <v>#REF!</v>
      </c>
      <c r="BM1719" s="79" t="s">
        <v>147</v>
      </c>
      <c r="BN1719" s="79" t="s">
        <v>3206</v>
      </c>
      <c r="BO1719" s="79" t="s">
        <v>5349</v>
      </c>
      <c r="BU1719" s="79" t="s">
        <v>147</v>
      </c>
      <c r="BV1719" s="79" t="s">
        <v>3206</v>
      </c>
      <c r="BW1719" s="79" t="s">
        <v>5349</v>
      </c>
    </row>
    <row r="1720" spans="51:75" x14ac:dyDescent="0.3">
      <c r="AY1720" s="107" t="e">
        <f>VLOOKUP(C1720,#REF!, 2,FALSE)</f>
        <v>#REF!</v>
      </c>
      <c r="BM1720" s="79" t="s">
        <v>5350</v>
      </c>
      <c r="BN1720" s="79" t="s">
        <v>3206</v>
      </c>
      <c r="BO1720" s="79" t="s">
        <v>5351</v>
      </c>
      <c r="BU1720" s="79" t="s">
        <v>5350</v>
      </c>
      <c r="BV1720" s="79" t="s">
        <v>3206</v>
      </c>
      <c r="BW1720" s="79" t="s">
        <v>5351</v>
      </c>
    </row>
    <row r="1721" spans="51:75" x14ac:dyDescent="0.3">
      <c r="AY1721" s="107" t="e">
        <f>VLOOKUP(C1721,#REF!, 2,FALSE)</f>
        <v>#REF!</v>
      </c>
      <c r="BM1721" s="79" t="s">
        <v>5353</v>
      </c>
      <c r="BN1721" s="79" t="s">
        <v>3206</v>
      </c>
      <c r="BO1721" s="79" t="s">
        <v>4727</v>
      </c>
      <c r="BU1721" s="79" t="s">
        <v>5353</v>
      </c>
      <c r="BV1721" s="79" t="s">
        <v>3206</v>
      </c>
      <c r="BW1721" s="79" t="s">
        <v>4727</v>
      </c>
    </row>
    <row r="1722" spans="51:75" x14ac:dyDescent="0.3">
      <c r="AY1722" s="107" t="e">
        <f>VLOOKUP(C1722,#REF!, 2,FALSE)</f>
        <v>#REF!</v>
      </c>
      <c r="BM1722" s="79" t="s">
        <v>146</v>
      </c>
      <c r="BN1722" s="79" t="s">
        <v>3206</v>
      </c>
      <c r="BO1722" s="79" t="s">
        <v>4505</v>
      </c>
      <c r="BU1722" s="79" t="s">
        <v>146</v>
      </c>
      <c r="BV1722" s="79" t="s">
        <v>3206</v>
      </c>
      <c r="BW1722" s="79" t="s">
        <v>4505</v>
      </c>
    </row>
    <row r="1723" spans="51:75" x14ac:dyDescent="0.3">
      <c r="AY1723" s="107" t="e">
        <f>VLOOKUP(C1723,#REF!, 2,FALSE)</f>
        <v>#REF!</v>
      </c>
      <c r="BM1723" s="79" t="s">
        <v>1028</v>
      </c>
      <c r="BN1723" s="79" t="s">
        <v>3206</v>
      </c>
      <c r="BO1723" s="79" t="s">
        <v>714</v>
      </c>
      <c r="BU1723" s="79" t="s">
        <v>1028</v>
      </c>
      <c r="BV1723" s="79" t="s">
        <v>3206</v>
      </c>
      <c r="BW1723" s="79" t="s">
        <v>714</v>
      </c>
    </row>
    <row r="1724" spans="51:75" x14ac:dyDescent="0.3">
      <c r="AY1724" s="107" t="e">
        <f>VLOOKUP(C1724,#REF!, 2,FALSE)</f>
        <v>#REF!</v>
      </c>
      <c r="BM1724" s="79" t="s">
        <v>82</v>
      </c>
      <c r="BN1724" s="79" t="s">
        <v>2985</v>
      </c>
      <c r="BO1724" s="79" t="s">
        <v>786</v>
      </c>
      <c r="BU1724" s="79" t="s">
        <v>82</v>
      </c>
      <c r="BV1724" s="79" t="s">
        <v>2985</v>
      </c>
      <c r="BW1724" s="79" t="s">
        <v>786</v>
      </c>
    </row>
    <row r="1725" spans="51:75" x14ac:dyDescent="0.3">
      <c r="AY1725" s="107" t="e">
        <f>VLOOKUP(C1725,#REF!, 2,FALSE)</f>
        <v>#REF!</v>
      </c>
      <c r="BM1725" s="79" t="s">
        <v>5355</v>
      </c>
      <c r="BN1725" s="79" t="s">
        <v>16992</v>
      </c>
      <c r="BO1725" s="79" t="s">
        <v>5356</v>
      </c>
      <c r="BU1725" s="79" t="s">
        <v>5355</v>
      </c>
      <c r="BV1725" s="79" t="s">
        <v>16992</v>
      </c>
      <c r="BW1725" s="79" t="s">
        <v>5356</v>
      </c>
    </row>
    <row r="1726" spans="51:75" x14ac:dyDescent="0.3">
      <c r="AY1726" s="107" t="e">
        <f>VLOOKUP(C1726,#REF!, 2,FALSE)</f>
        <v>#REF!</v>
      </c>
      <c r="BM1726" s="79" t="s">
        <v>5358</v>
      </c>
      <c r="BN1726" s="79" t="s">
        <v>851</v>
      </c>
      <c r="BO1726" s="79" t="s">
        <v>5356</v>
      </c>
      <c r="BU1726" s="79" t="s">
        <v>5358</v>
      </c>
      <c r="BV1726" s="79" t="s">
        <v>851</v>
      </c>
      <c r="BW1726" s="79" t="s">
        <v>5356</v>
      </c>
    </row>
    <row r="1727" spans="51:75" x14ac:dyDescent="0.3">
      <c r="AY1727" s="107" t="e">
        <f>VLOOKUP(C1727,#REF!, 2,FALSE)</f>
        <v>#REF!</v>
      </c>
      <c r="BM1727" s="79" t="s">
        <v>83</v>
      </c>
      <c r="BN1727" s="79" t="s">
        <v>851</v>
      </c>
      <c r="BO1727" s="79" t="s">
        <v>1668</v>
      </c>
      <c r="BU1727" s="79" t="s">
        <v>83</v>
      </c>
      <c r="BV1727" s="79" t="s">
        <v>851</v>
      </c>
      <c r="BW1727" s="79" t="s">
        <v>1668</v>
      </c>
    </row>
    <row r="1728" spans="51:75" x14ac:dyDescent="0.3">
      <c r="AY1728" s="107" t="e">
        <f>VLOOKUP(C1728,#REF!, 2,FALSE)</f>
        <v>#REF!</v>
      </c>
      <c r="BM1728" s="79" t="s">
        <v>84</v>
      </c>
      <c r="BN1728" s="79" t="s">
        <v>851</v>
      </c>
      <c r="BO1728" s="79" t="s">
        <v>3544</v>
      </c>
      <c r="BU1728" s="79" t="s">
        <v>84</v>
      </c>
      <c r="BV1728" s="79" t="s">
        <v>851</v>
      </c>
      <c r="BW1728" s="79" t="s">
        <v>3544</v>
      </c>
    </row>
    <row r="1729" spans="51:75" x14ac:dyDescent="0.3">
      <c r="AY1729" s="107" t="e">
        <f>VLOOKUP(C1729,#REF!, 2,FALSE)</f>
        <v>#REF!</v>
      </c>
      <c r="BM1729" s="79" t="s">
        <v>1029</v>
      </c>
      <c r="BN1729" s="79" t="s">
        <v>3206</v>
      </c>
      <c r="BO1729" s="79" t="s">
        <v>5360</v>
      </c>
      <c r="BU1729" s="79" t="s">
        <v>1029</v>
      </c>
      <c r="BV1729" s="79" t="s">
        <v>3206</v>
      </c>
      <c r="BW1729" s="79" t="s">
        <v>5360</v>
      </c>
    </row>
    <row r="1730" spans="51:75" x14ac:dyDescent="0.3">
      <c r="AY1730" s="107" t="e">
        <f>VLOOKUP(C1730,#REF!, 2,FALSE)</f>
        <v>#REF!</v>
      </c>
      <c r="BM1730" s="79" t="s">
        <v>1030</v>
      </c>
      <c r="BN1730" s="79" t="s">
        <v>864</v>
      </c>
      <c r="BO1730" s="79" t="s">
        <v>5361</v>
      </c>
      <c r="BU1730" s="79" t="s">
        <v>1030</v>
      </c>
      <c r="BV1730" s="79" t="s">
        <v>864</v>
      </c>
      <c r="BW1730" s="79" t="s">
        <v>5361</v>
      </c>
    </row>
    <row r="1731" spans="51:75" x14ac:dyDescent="0.3">
      <c r="AY1731" s="107" t="e">
        <f>VLOOKUP(C1731,#REF!, 2,FALSE)</f>
        <v>#REF!</v>
      </c>
      <c r="BM1731" s="79" t="s">
        <v>1031</v>
      </c>
      <c r="BN1731" s="79" t="s">
        <v>864</v>
      </c>
      <c r="BO1731" s="79" t="s">
        <v>5362</v>
      </c>
      <c r="BU1731" s="79" t="s">
        <v>1031</v>
      </c>
      <c r="BV1731" s="79" t="s">
        <v>864</v>
      </c>
      <c r="BW1731" s="79" t="s">
        <v>5362</v>
      </c>
    </row>
    <row r="1732" spans="51:75" x14ac:dyDescent="0.3">
      <c r="AY1732" s="107" t="e">
        <f>VLOOKUP(C1732,#REF!, 2,FALSE)</f>
        <v>#REF!</v>
      </c>
      <c r="BM1732" s="79" t="s">
        <v>1032</v>
      </c>
      <c r="BN1732" s="79" t="s">
        <v>864</v>
      </c>
      <c r="BO1732" s="79" t="s">
        <v>5363</v>
      </c>
      <c r="BU1732" s="79" t="s">
        <v>1032</v>
      </c>
      <c r="BV1732" s="79" t="s">
        <v>864</v>
      </c>
      <c r="BW1732" s="79" t="s">
        <v>5363</v>
      </c>
    </row>
    <row r="1733" spans="51:75" x14ac:dyDescent="0.3">
      <c r="AY1733" s="107" t="e">
        <f>VLOOKUP(C1733,#REF!, 2,FALSE)</f>
        <v>#REF!</v>
      </c>
      <c r="BM1733" s="79" t="s">
        <v>5364</v>
      </c>
      <c r="BN1733" s="79" t="s">
        <v>3206</v>
      </c>
      <c r="BO1733" s="79" t="s">
        <v>5365</v>
      </c>
      <c r="BU1733" s="79" t="s">
        <v>5364</v>
      </c>
      <c r="BV1733" s="79" t="s">
        <v>3206</v>
      </c>
      <c r="BW1733" s="79" t="s">
        <v>5365</v>
      </c>
    </row>
    <row r="1734" spans="51:75" x14ac:dyDescent="0.3">
      <c r="AY1734" s="107" t="e">
        <f>VLOOKUP(C1734,#REF!, 2,FALSE)</f>
        <v>#REF!</v>
      </c>
      <c r="BM1734" s="79" t="s">
        <v>1033</v>
      </c>
      <c r="BN1734" s="79" t="s">
        <v>3206</v>
      </c>
      <c r="BO1734" s="79" t="s">
        <v>5366</v>
      </c>
      <c r="BU1734" s="79" t="s">
        <v>1033</v>
      </c>
      <c r="BV1734" s="79" t="s">
        <v>3206</v>
      </c>
      <c r="BW1734" s="79" t="s">
        <v>5366</v>
      </c>
    </row>
    <row r="1735" spans="51:75" x14ac:dyDescent="0.3">
      <c r="AY1735" s="107" t="e">
        <f>VLOOKUP(C1735,#REF!, 2,FALSE)</f>
        <v>#REF!</v>
      </c>
      <c r="BM1735" s="79" t="s">
        <v>145</v>
      </c>
      <c r="BN1735" s="79" t="s">
        <v>3206</v>
      </c>
      <c r="BO1735" s="79" t="s">
        <v>5369</v>
      </c>
      <c r="BU1735" s="79" t="s">
        <v>145</v>
      </c>
      <c r="BV1735" s="79" t="s">
        <v>3206</v>
      </c>
      <c r="BW1735" s="79" t="s">
        <v>5369</v>
      </c>
    </row>
    <row r="1736" spans="51:75" x14ac:dyDescent="0.3">
      <c r="AY1736" s="107" t="e">
        <f>VLOOKUP(C1736,#REF!, 2,FALSE)</f>
        <v>#REF!</v>
      </c>
      <c r="BM1736" s="79" t="s">
        <v>165</v>
      </c>
      <c r="BN1736" s="79" t="s">
        <v>3206</v>
      </c>
      <c r="BO1736" s="79" t="s">
        <v>5370</v>
      </c>
      <c r="BU1736" s="79" t="s">
        <v>165</v>
      </c>
      <c r="BV1736" s="79" t="s">
        <v>3206</v>
      </c>
      <c r="BW1736" s="79" t="s">
        <v>5370</v>
      </c>
    </row>
    <row r="1737" spans="51:75" x14ac:dyDescent="0.3">
      <c r="AY1737" s="107" t="e">
        <f>VLOOKUP(C1737,#REF!, 2,FALSE)</f>
        <v>#REF!</v>
      </c>
      <c r="BM1737" s="79" t="s">
        <v>5371</v>
      </c>
      <c r="BN1737" s="79" t="s">
        <v>1072</v>
      </c>
      <c r="BO1737" s="79" t="s">
        <v>1069</v>
      </c>
      <c r="BU1737" s="79" t="s">
        <v>5371</v>
      </c>
      <c r="BV1737" s="79" t="s">
        <v>1072</v>
      </c>
      <c r="BW1737" s="79" t="s">
        <v>1069</v>
      </c>
    </row>
    <row r="1738" spans="51:75" x14ac:dyDescent="0.3">
      <c r="AY1738" s="107" t="e">
        <f>VLOOKUP(C1738,#REF!, 2,FALSE)</f>
        <v>#REF!</v>
      </c>
      <c r="BM1738" s="79" t="s">
        <v>85</v>
      </c>
      <c r="BN1738" s="79" t="s">
        <v>3206</v>
      </c>
      <c r="BO1738" s="79" t="s">
        <v>4154</v>
      </c>
      <c r="BU1738" s="79" t="s">
        <v>85</v>
      </c>
      <c r="BV1738" s="79" t="s">
        <v>3206</v>
      </c>
      <c r="BW1738" s="79" t="s">
        <v>4154</v>
      </c>
    </row>
    <row r="1739" spans="51:75" x14ac:dyDescent="0.3">
      <c r="AY1739" s="107" t="e">
        <f>VLOOKUP(C1739,#REF!, 2,FALSE)</f>
        <v>#REF!</v>
      </c>
      <c r="BM1739" s="79" t="s">
        <v>162</v>
      </c>
      <c r="BN1739" s="79" t="s">
        <v>3206</v>
      </c>
      <c r="BO1739" s="79" t="s">
        <v>4095</v>
      </c>
      <c r="BU1739" s="79" t="s">
        <v>162</v>
      </c>
      <c r="BV1739" s="79" t="s">
        <v>3206</v>
      </c>
      <c r="BW1739" s="79" t="s">
        <v>4095</v>
      </c>
    </row>
    <row r="1740" spans="51:75" x14ac:dyDescent="0.3">
      <c r="AY1740" s="107" t="e">
        <f>VLOOKUP(C1740,#REF!, 2,FALSE)</f>
        <v>#REF!</v>
      </c>
      <c r="BM1740" s="79" t="s">
        <v>163</v>
      </c>
      <c r="BN1740" s="79" t="s">
        <v>3206</v>
      </c>
      <c r="BO1740" s="79" t="s">
        <v>4095</v>
      </c>
      <c r="BU1740" s="79" t="s">
        <v>163</v>
      </c>
      <c r="BV1740" s="79" t="s">
        <v>3206</v>
      </c>
      <c r="BW1740" s="79" t="s">
        <v>4095</v>
      </c>
    </row>
    <row r="1741" spans="51:75" x14ac:dyDescent="0.3">
      <c r="AY1741" s="107" t="e">
        <f>VLOOKUP(C1741,#REF!, 2,FALSE)</f>
        <v>#REF!</v>
      </c>
      <c r="BM1741" s="79" t="s">
        <v>164</v>
      </c>
      <c r="BN1741" s="79" t="s">
        <v>3206</v>
      </c>
      <c r="BO1741" s="79" t="s">
        <v>5377</v>
      </c>
      <c r="BU1741" s="79" t="s">
        <v>164</v>
      </c>
      <c r="BV1741" s="79" t="s">
        <v>3206</v>
      </c>
      <c r="BW1741" s="79" t="s">
        <v>5377</v>
      </c>
    </row>
    <row r="1742" spans="51:75" x14ac:dyDescent="0.3">
      <c r="AY1742" s="107" t="e">
        <f>VLOOKUP(C1742,#REF!, 2,FALSE)</f>
        <v>#REF!</v>
      </c>
      <c r="BM1742" s="79" t="s">
        <v>5378</v>
      </c>
      <c r="BN1742" s="79" t="s">
        <v>16999</v>
      </c>
      <c r="BO1742" s="79" t="s">
        <v>772</v>
      </c>
      <c r="BU1742" s="79" t="s">
        <v>5378</v>
      </c>
      <c r="BV1742" s="79" t="s">
        <v>16999</v>
      </c>
      <c r="BW1742" s="79" t="s">
        <v>772</v>
      </c>
    </row>
    <row r="1743" spans="51:75" x14ac:dyDescent="0.3">
      <c r="AY1743" s="107" t="e">
        <f>VLOOKUP(C1743,#REF!, 2,FALSE)</f>
        <v>#REF!</v>
      </c>
      <c r="BM1743" s="79" t="s">
        <v>5379</v>
      </c>
      <c r="BN1743" s="79" t="s">
        <v>717</v>
      </c>
      <c r="BO1743" s="79" t="s">
        <v>772</v>
      </c>
      <c r="BU1743" s="79" t="s">
        <v>5379</v>
      </c>
      <c r="BV1743" s="79" t="s">
        <v>717</v>
      </c>
      <c r="BW1743" s="79" t="s">
        <v>772</v>
      </c>
    </row>
    <row r="1744" spans="51:75" x14ac:dyDescent="0.3">
      <c r="AY1744" s="107" t="e">
        <f>VLOOKUP(C1744,#REF!, 2,FALSE)</f>
        <v>#REF!</v>
      </c>
      <c r="BM1744" s="79" t="s">
        <v>5380</v>
      </c>
      <c r="BN1744" s="79" t="s">
        <v>702</v>
      </c>
      <c r="BO1744" s="79" t="s">
        <v>5381</v>
      </c>
      <c r="BU1744" s="79" t="s">
        <v>5380</v>
      </c>
      <c r="BV1744" s="79" t="s">
        <v>702</v>
      </c>
      <c r="BW1744" s="79" t="s">
        <v>5381</v>
      </c>
    </row>
    <row r="1745" spans="51:75" x14ac:dyDescent="0.3">
      <c r="AY1745" s="107" t="e">
        <f>VLOOKUP(C1745,#REF!, 2,FALSE)</f>
        <v>#REF!</v>
      </c>
      <c r="BM1745" s="79" t="s">
        <v>5383</v>
      </c>
      <c r="BN1745" s="79" t="s">
        <v>2981</v>
      </c>
      <c r="BO1745" s="79" t="s">
        <v>731</v>
      </c>
      <c r="BU1745" s="79" t="s">
        <v>5383</v>
      </c>
      <c r="BV1745" s="79" t="s">
        <v>2981</v>
      </c>
      <c r="BW1745" s="79" t="s">
        <v>731</v>
      </c>
    </row>
    <row r="1746" spans="51:75" x14ac:dyDescent="0.3">
      <c r="AY1746" s="107" t="e">
        <f>VLOOKUP(C1746,#REF!, 2,FALSE)</f>
        <v>#REF!</v>
      </c>
      <c r="BM1746" s="79" t="s">
        <v>1034</v>
      </c>
      <c r="BN1746" s="79" t="s">
        <v>777</v>
      </c>
      <c r="BO1746" s="79" t="s">
        <v>2719</v>
      </c>
      <c r="BU1746" s="79" t="s">
        <v>1034</v>
      </c>
      <c r="BV1746" s="79" t="s">
        <v>777</v>
      </c>
      <c r="BW1746" s="79" t="s">
        <v>2719</v>
      </c>
    </row>
    <row r="1747" spans="51:75" x14ac:dyDescent="0.3">
      <c r="AY1747" s="107" t="e">
        <f>VLOOKUP(C1747,#REF!, 2,FALSE)</f>
        <v>#REF!</v>
      </c>
      <c r="BM1747" s="79" t="s">
        <v>5384</v>
      </c>
      <c r="BN1747" s="79" t="s">
        <v>789</v>
      </c>
      <c r="BO1747" s="79" t="s">
        <v>772</v>
      </c>
      <c r="BU1747" s="79" t="s">
        <v>5384</v>
      </c>
      <c r="BV1747" s="79" t="s">
        <v>789</v>
      </c>
      <c r="BW1747" s="79" t="s">
        <v>772</v>
      </c>
    </row>
    <row r="1748" spans="51:75" x14ac:dyDescent="0.3">
      <c r="AY1748" s="107" t="e">
        <f>VLOOKUP(C1748,#REF!, 2,FALSE)</f>
        <v>#REF!</v>
      </c>
      <c r="BM1748" s="79" t="s">
        <v>166</v>
      </c>
      <c r="BN1748" s="79" t="s">
        <v>789</v>
      </c>
      <c r="BO1748" s="79" t="s">
        <v>3501</v>
      </c>
      <c r="BU1748" s="79" t="s">
        <v>166</v>
      </c>
      <c r="BV1748" s="79" t="s">
        <v>789</v>
      </c>
      <c r="BW1748" s="79" t="s">
        <v>3501</v>
      </c>
    </row>
    <row r="1749" spans="51:75" x14ac:dyDescent="0.3">
      <c r="AY1749" s="107" t="e">
        <f>VLOOKUP(C1749,#REF!, 2,FALSE)</f>
        <v>#REF!</v>
      </c>
      <c r="BM1749" s="79" t="s">
        <v>5385</v>
      </c>
      <c r="BN1749" s="79" t="s">
        <v>789</v>
      </c>
      <c r="BO1749" s="79" t="s">
        <v>5166</v>
      </c>
      <c r="BU1749" s="79" t="s">
        <v>5385</v>
      </c>
      <c r="BV1749" s="79" t="s">
        <v>789</v>
      </c>
      <c r="BW1749" s="79" t="s">
        <v>5166</v>
      </c>
    </row>
    <row r="1750" spans="51:75" x14ac:dyDescent="0.3">
      <c r="AY1750" s="107" t="e">
        <f>VLOOKUP(C1750,#REF!, 2,FALSE)</f>
        <v>#REF!</v>
      </c>
      <c r="BM1750" s="79" t="s">
        <v>5387</v>
      </c>
      <c r="BN1750" s="79" t="s">
        <v>1344</v>
      </c>
      <c r="BO1750" s="79" t="s">
        <v>5388</v>
      </c>
      <c r="BU1750" s="79" t="s">
        <v>5387</v>
      </c>
      <c r="BV1750" s="79" t="s">
        <v>1344</v>
      </c>
      <c r="BW1750" s="79" t="s">
        <v>5388</v>
      </c>
    </row>
    <row r="1751" spans="51:75" x14ac:dyDescent="0.3">
      <c r="AY1751" s="107" t="e">
        <f>VLOOKUP(C1751,#REF!, 2,FALSE)</f>
        <v>#REF!</v>
      </c>
      <c r="BM1751" s="79" t="s">
        <v>5389</v>
      </c>
      <c r="BN1751" s="79" t="s">
        <v>721</v>
      </c>
      <c r="BO1751" s="79" t="s">
        <v>5391</v>
      </c>
      <c r="BU1751" s="79" t="s">
        <v>5389</v>
      </c>
      <c r="BV1751" s="79" t="s">
        <v>721</v>
      </c>
      <c r="BW1751" s="79" t="s">
        <v>5391</v>
      </c>
    </row>
    <row r="1752" spans="51:75" x14ac:dyDescent="0.3">
      <c r="AY1752" s="107" t="e">
        <f>VLOOKUP(C1752,#REF!, 2,FALSE)</f>
        <v>#REF!</v>
      </c>
      <c r="BM1752" s="79" t="s">
        <v>5394</v>
      </c>
      <c r="BN1752" s="79" t="s">
        <v>3256</v>
      </c>
      <c r="BO1752" s="79" t="s">
        <v>2985</v>
      </c>
      <c r="BU1752" s="79" t="s">
        <v>5394</v>
      </c>
      <c r="BV1752" s="79" t="s">
        <v>3256</v>
      </c>
      <c r="BW1752" s="79" t="s">
        <v>2985</v>
      </c>
    </row>
    <row r="1753" spans="51:75" x14ac:dyDescent="0.3">
      <c r="AY1753" s="107" t="e">
        <f>VLOOKUP(C1753,#REF!, 2,FALSE)</f>
        <v>#REF!</v>
      </c>
      <c r="BM1753" s="79" t="s">
        <v>5395</v>
      </c>
      <c r="BN1753" s="79" t="s">
        <v>721</v>
      </c>
      <c r="BO1753" s="79" t="s">
        <v>5397</v>
      </c>
      <c r="BU1753" s="79" t="s">
        <v>5395</v>
      </c>
      <c r="BV1753" s="79" t="s">
        <v>721</v>
      </c>
      <c r="BW1753" s="79" t="s">
        <v>5397</v>
      </c>
    </row>
    <row r="1754" spans="51:75" x14ac:dyDescent="0.3">
      <c r="AY1754" s="107" t="e">
        <f>VLOOKUP(C1754,#REF!, 2,FALSE)</f>
        <v>#REF!</v>
      </c>
      <c r="BM1754" s="79" t="s">
        <v>5398</v>
      </c>
      <c r="BN1754" s="79" t="s">
        <v>3049</v>
      </c>
      <c r="BO1754" s="79" t="s">
        <v>5399</v>
      </c>
      <c r="BU1754" s="79" t="s">
        <v>5398</v>
      </c>
      <c r="BV1754" s="79" t="s">
        <v>3049</v>
      </c>
      <c r="BW1754" s="79" t="s">
        <v>5399</v>
      </c>
    </row>
    <row r="1755" spans="51:75" x14ac:dyDescent="0.3">
      <c r="AY1755" s="107" t="e">
        <f>VLOOKUP(C1755,#REF!, 2,FALSE)</f>
        <v>#REF!</v>
      </c>
      <c r="BM1755" s="79" t="s">
        <v>5400</v>
      </c>
      <c r="BN1755" s="79" t="s">
        <v>1344</v>
      </c>
      <c r="BO1755" s="79" t="s">
        <v>5401</v>
      </c>
      <c r="BU1755" s="79" t="s">
        <v>5400</v>
      </c>
      <c r="BV1755" s="79" t="s">
        <v>1344</v>
      </c>
      <c r="BW1755" s="79" t="s">
        <v>5401</v>
      </c>
    </row>
    <row r="1756" spans="51:75" x14ac:dyDescent="0.3">
      <c r="AY1756" s="107" t="e">
        <f>VLOOKUP(C1756,#REF!, 2,FALSE)</f>
        <v>#REF!</v>
      </c>
      <c r="BM1756" s="79" t="s">
        <v>1035</v>
      </c>
      <c r="BN1756" s="79" t="s">
        <v>3206</v>
      </c>
      <c r="BO1756" s="79" t="s">
        <v>2062</v>
      </c>
      <c r="BU1756" s="79" t="s">
        <v>1035</v>
      </c>
      <c r="BV1756" s="79" t="s">
        <v>3206</v>
      </c>
      <c r="BW1756" s="79" t="s">
        <v>2062</v>
      </c>
    </row>
    <row r="1757" spans="51:75" x14ac:dyDescent="0.3">
      <c r="AY1757" s="107" t="e">
        <f>VLOOKUP(C1757,#REF!, 2,FALSE)</f>
        <v>#REF!</v>
      </c>
      <c r="BM1757" s="79" t="s">
        <v>5402</v>
      </c>
      <c r="BN1757" s="79" t="s">
        <v>1344</v>
      </c>
      <c r="BO1757" s="79" t="s">
        <v>5403</v>
      </c>
      <c r="BU1757" s="79" t="s">
        <v>5402</v>
      </c>
      <c r="BV1757" s="79" t="s">
        <v>1344</v>
      </c>
      <c r="BW1757" s="79" t="s">
        <v>5403</v>
      </c>
    </row>
    <row r="1758" spans="51:75" x14ac:dyDescent="0.3">
      <c r="AY1758" s="107" t="e">
        <f>VLOOKUP(C1758,#REF!, 2,FALSE)</f>
        <v>#REF!</v>
      </c>
      <c r="BM1758" s="79" t="s">
        <v>5404</v>
      </c>
      <c r="BN1758" s="79" t="s">
        <v>3206</v>
      </c>
      <c r="BO1758" s="79" t="s">
        <v>5405</v>
      </c>
      <c r="BU1758" s="79" t="s">
        <v>5404</v>
      </c>
      <c r="BV1758" s="79" t="s">
        <v>3206</v>
      </c>
      <c r="BW1758" s="79" t="s">
        <v>5405</v>
      </c>
    </row>
    <row r="1759" spans="51:75" x14ac:dyDescent="0.3">
      <c r="AY1759" s="107" t="e">
        <f>VLOOKUP(C1759,#REF!, 2,FALSE)</f>
        <v>#REF!</v>
      </c>
      <c r="BM1759" s="79" t="s">
        <v>5406</v>
      </c>
      <c r="BN1759" s="79" t="s">
        <v>782</v>
      </c>
      <c r="BO1759" s="79" t="s">
        <v>5407</v>
      </c>
      <c r="BU1759" s="79" t="s">
        <v>5406</v>
      </c>
      <c r="BV1759" s="79" t="s">
        <v>782</v>
      </c>
      <c r="BW1759" s="79" t="s">
        <v>5407</v>
      </c>
    </row>
    <row r="1760" spans="51:75" x14ac:dyDescent="0.3">
      <c r="AY1760" s="107" t="e">
        <f>VLOOKUP(C1760,#REF!, 2,FALSE)</f>
        <v>#REF!</v>
      </c>
      <c r="BM1760" s="79" t="s">
        <v>5408</v>
      </c>
      <c r="BN1760" s="79" t="s">
        <v>1344</v>
      </c>
      <c r="BO1760" s="79" t="s">
        <v>5409</v>
      </c>
      <c r="BU1760" s="79" t="s">
        <v>5408</v>
      </c>
      <c r="BV1760" s="79" t="s">
        <v>1344</v>
      </c>
      <c r="BW1760" s="79" t="s">
        <v>5409</v>
      </c>
    </row>
    <row r="1761" spans="51:75" x14ac:dyDescent="0.3">
      <c r="AY1761" s="107" t="e">
        <f>VLOOKUP(C1761,#REF!, 2,FALSE)</f>
        <v>#REF!</v>
      </c>
      <c r="BM1761" s="79" t="s">
        <v>5410</v>
      </c>
      <c r="BN1761" s="79" t="s">
        <v>3206</v>
      </c>
      <c r="BO1761" s="79" t="s">
        <v>2297</v>
      </c>
      <c r="BU1761" s="79" t="s">
        <v>5410</v>
      </c>
      <c r="BV1761" s="79" t="s">
        <v>3206</v>
      </c>
      <c r="BW1761" s="79" t="s">
        <v>2297</v>
      </c>
    </row>
    <row r="1762" spans="51:75" x14ac:dyDescent="0.3">
      <c r="AY1762" s="107" t="e">
        <f>VLOOKUP(C1762,#REF!, 2,FALSE)</f>
        <v>#REF!</v>
      </c>
      <c r="BM1762" s="79" t="s">
        <v>5412</v>
      </c>
      <c r="BN1762" s="79" t="s">
        <v>3206</v>
      </c>
      <c r="BO1762" s="79" t="s">
        <v>4758</v>
      </c>
      <c r="BU1762" s="79" t="s">
        <v>5412</v>
      </c>
      <c r="BV1762" s="79" t="s">
        <v>3206</v>
      </c>
      <c r="BW1762" s="79" t="s">
        <v>4758</v>
      </c>
    </row>
    <row r="1763" spans="51:75" x14ac:dyDescent="0.3">
      <c r="AY1763" s="107" t="e">
        <f>VLOOKUP(C1763,#REF!, 2,FALSE)</f>
        <v>#REF!</v>
      </c>
      <c r="BM1763" s="79" t="s">
        <v>1036</v>
      </c>
      <c r="BN1763" s="79" t="s">
        <v>3206</v>
      </c>
      <c r="BO1763" s="79" t="s">
        <v>5413</v>
      </c>
      <c r="BU1763" s="79" t="s">
        <v>1036</v>
      </c>
      <c r="BV1763" s="79" t="s">
        <v>3206</v>
      </c>
      <c r="BW1763" s="79" t="s">
        <v>5413</v>
      </c>
    </row>
    <row r="1764" spans="51:75" x14ac:dyDescent="0.3">
      <c r="AY1764" s="107" t="e">
        <f>VLOOKUP(C1764,#REF!, 2,FALSE)</f>
        <v>#REF!</v>
      </c>
      <c r="BM1764" s="79" t="s">
        <v>5414</v>
      </c>
      <c r="BN1764" s="79" t="s">
        <v>641</v>
      </c>
      <c r="BO1764" s="79" t="s">
        <v>3905</v>
      </c>
      <c r="BU1764" s="79" t="s">
        <v>5414</v>
      </c>
      <c r="BV1764" s="79" t="s">
        <v>641</v>
      </c>
      <c r="BW1764" s="79" t="s">
        <v>3905</v>
      </c>
    </row>
    <row r="1765" spans="51:75" x14ac:dyDescent="0.3">
      <c r="AY1765" s="107" t="e">
        <f>VLOOKUP(C1765,#REF!, 2,FALSE)</f>
        <v>#REF!</v>
      </c>
      <c r="BM1765" s="79" t="s">
        <v>5415</v>
      </c>
      <c r="BN1765" s="79" t="s">
        <v>3206</v>
      </c>
      <c r="BO1765" s="79" t="s">
        <v>5416</v>
      </c>
      <c r="BU1765" s="79" t="s">
        <v>5415</v>
      </c>
      <c r="BV1765" s="79" t="s">
        <v>3206</v>
      </c>
      <c r="BW1765" s="79" t="s">
        <v>5416</v>
      </c>
    </row>
    <row r="1766" spans="51:75" x14ac:dyDescent="0.3">
      <c r="AY1766" s="107" t="e">
        <f>VLOOKUP(C1766,#REF!, 2,FALSE)</f>
        <v>#REF!</v>
      </c>
      <c r="BM1766" s="79" t="s">
        <v>1037</v>
      </c>
      <c r="BN1766" s="79" t="s">
        <v>3049</v>
      </c>
      <c r="BO1766" s="79" t="s">
        <v>5417</v>
      </c>
      <c r="BU1766" s="79" t="s">
        <v>1037</v>
      </c>
      <c r="BV1766" s="79" t="s">
        <v>3049</v>
      </c>
      <c r="BW1766" s="79" t="s">
        <v>5417</v>
      </c>
    </row>
    <row r="1767" spans="51:75" x14ac:dyDescent="0.3">
      <c r="AY1767" s="107" t="e">
        <f>VLOOKUP(C1767,#REF!, 2,FALSE)</f>
        <v>#REF!</v>
      </c>
      <c r="BM1767" s="79" t="s">
        <v>5418</v>
      </c>
      <c r="BN1767" s="79" t="s">
        <v>3206</v>
      </c>
      <c r="BO1767" s="79" t="s">
        <v>5419</v>
      </c>
      <c r="BU1767" s="79" t="s">
        <v>5418</v>
      </c>
      <c r="BV1767" s="79" t="s">
        <v>3206</v>
      </c>
      <c r="BW1767" s="79" t="s">
        <v>5419</v>
      </c>
    </row>
    <row r="1768" spans="51:75" x14ac:dyDescent="0.3">
      <c r="AY1768" s="107" t="e">
        <f>VLOOKUP(C1768,#REF!, 2,FALSE)</f>
        <v>#REF!</v>
      </c>
      <c r="BM1768" s="79" t="s">
        <v>5420</v>
      </c>
      <c r="BN1768" s="79" t="s">
        <v>16992</v>
      </c>
      <c r="BO1768" s="79" t="s">
        <v>5421</v>
      </c>
      <c r="BU1768" s="79" t="s">
        <v>5420</v>
      </c>
      <c r="BV1768" s="79" t="s">
        <v>16992</v>
      </c>
      <c r="BW1768" s="79" t="s">
        <v>5421</v>
      </c>
    </row>
    <row r="1769" spans="51:75" x14ac:dyDescent="0.3">
      <c r="AY1769" s="107" t="e">
        <f>VLOOKUP(C1769,#REF!, 2,FALSE)</f>
        <v>#REF!</v>
      </c>
      <c r="BM1769" s="79" t="s">
        <v>5422</v>
      </c>
      <c r="BN1769" s="79" t="s">
        <v>3087</v>
      </c>
      <c r="BO1769" s="79" t="s">
        <v>5423</v>
      </c>
      <c r="BU1769" s="79" t="s">
        <v>5422</v>
      </c>
      <c r="BV1769" s="79" t="s">
        <v>3087</v>
      </c>
      <c r="BW1769" s="79" t="s">
        <v>5423</v>
      </c>
    </row>
    <row r="1770" spans="51:75" x14ac:dyDescent="0.3">
      <c r="AY1770" s="107" t="e">
        <f>VLOOKUP(C1770,#REF!, 2,FALSE)</f>
        <v>#REF!</v>
      </c>
      <c r="BM1770" s="79" t="s">
        <v>5424</v>
      </c>
      <c r="BN1770" s="79" t="s">
        <v>799</v>
      </c>
      <c r="BO1770" s="79" t="s">
        <v>5425</v>
      </c>
      <c r="BU1770" s="79" t="s">
        <v>5424</v>
      </c>
      <c r="BV1770" s="79" t="s">
        <v>799</v>
      </c>
      <c r="BW1770" s="79" t="s">
        <v>5425</v>
      </c>
    </row>
    <row r="1771" spans="51:75" x14ac:dyDescent="0.3">
      <c r="AY1771" s="107" t="e">
        <f>VLOOKUP(C1771,#REF!, 2,FALSE)</f>
        <v>#REF!</v>
      </c>
      <c r="BM1771" s="79" t="s">
        <v>5427</v>
      </c>
      <c r="BN1771" s="79" t="s">
        <v>3206</v>
      </c>
      <c r="BO1771" s="79" t="s">
        <v>4270</v>
      </c>
      <c r="BU1771" s="79" t="s">
        <v>5427</v>
      </c>
      <c r="BV1771" s="79" t="s">
        <v>3206</v>
      </c>
      <c r="BW1771" s="79" t="s">
        <v>4270</v>
      </c>
    </row>
    <row r="1772" spans="51:75" x14ac:dyDescent="0.3">
      <c r="AY1772" s="107" t="e">
        <f>VLOOKUP(C1772,#REF!, 2,FALSE)</f>
        <v>#REF!</v>
      </c>
      <c r="BM1772" s="79" t="s">
        <v>5428</v>
      </c>
      <c r="BN1772" s="79" t="s">
        <v>1344</v>
      </c>
      <c r="BO1772" s="79" t="s">
        <v>5429</v>
      </c>
      <c r="BU1772" s="79" t="s">
        <v>5428</v>
      </c>
      <c r="BV1772" s="79" t="s">
        <v>1344</v>
      </c>
      <c r="BW1772" s="79" t="s">
        <v>5429</v>
      </c>
    </row>
    <row r="1773" spans="51:75" x14ac:dyDescent="0.3">
      <c r="AY1773" s="107" t="e">
        <f>VLOOKUP(C1773,#REF!, 2,FALSE)</f>
        <v>#REF!</v>
      </c>
      <c r="BM1773" s="79" t="s">
        <v>5430</v>
      </c>
      <c r="BN1773" s="79" t="s">
        <v>628</v>
      </c>
      <c r="BO1773" s="79" t="s">
        <v>3099</v>
      </c>
      <c r="BU1773" s="79" t="s">
        <v>5430</v>
      </c>
      <c r="BV1773" s="79" t="s">
        <v>628</v>
      </c>
      <c r="BW1773" s="79" t="s">
        <v>3099</v>
      </c>
    </row>
    <row r="1774" spans="51:75" x14ac:dyDescent="0.3">
      <c r="AY1774" s="107" t="e">
        <f>VLOOKUP(C1774,#REF!, 2,FALSE)</f>
        <v>#REF!</v>
      </c>
      <c r="BM1774" s="79" t="s">
        <v>5431</v>
      </c>
      <c r="BN1774" s="79" t="s">
        <v>2981</v>
      </c>
      <c r="BO1774" s="79" t="s">
        <v>5432</v>
      </c>
      <c r="BU1774" s="79" t="s">
        <v>5431</v>
      </c>
      <c r="BV1774" s="79" t="s">
        <v>2981</v>
      </c>
      <c r="BW1774" s="79" t="s">
        <v>5432</v>
      </c>
    </row>
    <row r="1775" spans="51:75" x14ac:dyDescent="0.3">
      <c r="AY1775" s="107" t="e">
        <f>VLOOKUP(C1775,#REF!, 2,FALSE)</f>
        <v>#REF!</v>
      </c>
      <c r="BM1775" s="79" t="s">
        <v>1038</v>
      </c>
      <c r="BN1775" s="79" t="s">
        <v>3049</v>
      </c>
      <c r="BO1775" s="79" t="s">
        <v>5433</v>
      </c>
      <c r="BU1775" s="79" t="s">
        <v>1038</v>
      </c>
      <c r="BV1775" s="79" t="s">
        <v>3049</v>
      </c>
      <c r="BW1775" s="79" t="s">
        <v>5433</v>
      </c>
    </row>
    <row r="1776" spans="51:75" x14ac:dyDescent="0.3">
      <c r="AY1776" s="107" t="e">
        <f>VLOOKUP(C1776,#REF!, 2,FALSE)</f>
        <v>#REF!</v>
      </c>
      <c r="BM1776" s="79" t="s">
        <v>5434</v>
      </c>
      <c r="BN1776" s="79" t="s">
        <v>615</v>
      </c>
      <c r="BO1776" s="79" t="s">
        <v>5435</v>
      </c>
      <c r="BU1776" s="79" t="s">
        <v>5434</v>
      </c>
      <c r="BV1776" s="79" t="s">
        <v>615</v>
      </c>
      <c r="BW1776" s="79" t="s">
        <v>5435</v>
      </c>
    </row>
    <row r="1777" spans="51:75" x14ac:dyDescent="0.3">
      <c r="AY1777" s="107" t="e">
        <f>VLOOKUP(C1777,#REF!, 2,FALSE)</f>
        <v>#REF!</v>
      </c>
      <c r="BM1777" s="79" t="s">
        <v>5436</v>
      </c>
      <c r="BN1777" s="79" t="s">
        <v>1344</v>
      </c>
      <c r="BO1777" s="79" t="s">
        <v>4951</v>
      </c>
      <c r="BU1777" s="79" t="s">
        <v>5436</v>
      </c>
      <c r="BV1777" s="79" t="s">
        <v>1344</v>
      </c>
      <c r="BW1777" s="79" t="s">
        <v>4951</v>
      </c>
    </row>
    <row r="1778" spans="51:75" x14ac:dyDescent="0.3">
      <c r="AY1778" s="107" t="e">
        <f>VLOOKUP(C1778,#REF!, 2,FALSE)</f>
        <v>#REF!</v>
      </c>
      <c r="BM1778" s="79" t="s">
        <v>5437</v>
      </c>
      <c r="BN1778" s="79" t="s">
        <v>641</v>
      </c>
      <c r="BO1778" s="79" t="s">
        <v>5244</v>
      </c>
      <c r="BU1778" s="79" t="s">
        <v>5437</v>
      </c>
      <c r="BV1778" s="79" t="s">
        <v>641</v>
      </c>
      <c r="BW1778" s="79" t="s">
        <v>5244</v>
      </c>
    </row>
    <row r="1779" spans="51:75" x14ac:dyDescent="0.3">
      <c r="AY1779" s="107" t="e">
        <f>VLOOKUP(C1779,#REF!, 2,FALSE)</f>
        <v>#REF!</v>
      </c>
      <c r="BM1779" s="79" t="s">
        <v>5438</v>
      </c>
      <c r="BN1779" s="79" t="s">
        <v>641</v>
      </c>
      <c r="BO1779" s="79" t="s">
        <v>2070</v>
      </c>
      <c r="BU1779" s="79" t="s">
        <v>5438</v>
      </c>
      <c r="BV1779" s="79" t="s">
        <v>641</v>
      </c>
      <c r="BW1779" s="79" t="s">
        <v>2070</v>
      </c>
    </row>
    <row r="1780" spans="51:75" x14ac:dyDescent="0.3">
      <c r="AY1780" s="107" t="e">
        <f>VLOOKUP(C1780,#REF!, 2,FALSE)</f>
        <v>#REF!</v>
      </c>
      <c r="BM1780" s="79" t="s">
        <v>144</v>
      </c>
      <c r="BN1780" s="79" t="s">
        <v>664</v>
      </c>
      <c r="BO1780" s="79" t="s">
        <v>711</v>
      </c>
      <c r="BU1780" s="79" t="s">
        <v>144</v>
      </c>
      <c r="BV1780" s="79" t="s">
        <v>664</v>
      </c>
      <c r="BW1780" s="79" t="s">
        <v>711</v>
      </c>
    </row>
    <row r="1781" spans="51:75" x14ac:dyDescent="0.3">
      <c r="AY1781" s="107" t="e">
        <f>VLOOKUP(C1781,#REF!, 2,FALSE)</f>
        <v>#REF!</v>
      </c>
      <c r="BM1781" s="79" t="s">
        <v>5439</v>
      </c>
      <c r="BN1781" s="79" t="s">
        <v>638</v>
      </c>
      <c r="BO1781" s="79" t="s">
        <v>3877</v>
      </c>
      <c r="BU1781" s="79" t="s">
        <v>5439</v>
      </c>
      <c r="BV1781" s="79" t="s">
        <v>638</v>
      </c>
      <c r="BW1781" s="79" t="s">
        <v>3877</v>
      </c>
    </row>
    <row r="1782" spans="51:75" x14ac:dyDescent="0.3">
      <c r="AY1782" s="107" t="e">
        <f>VLOOKUP(C1782,#REF!, 2,FALSE)</f>
        <v>#REF!</v>
      </c>
      <c r="BM1782" s="79" t="s">
        <v>5440</v>
      </c>
      <c r="BN1782" s="79" t="s">
        <v>733</v>
      </c>
      <c r="BO1782" s="79" t="s">
        <v>1461</v>
      </c>
      <c r="BU1782" s="79" t="s">
        <v>5440</v>
      </c>
      <c r="BV1782" s="79" t="s">
        <v>733</v>
      </c>
      <c r="BW1782" s="79" t="s">
        <v>1461</v>
      </c>
    </row>
    <row r="1783" spans="51:75" x14ac:dyDescent="0.3">
      <c r="AY1783" s="107" t="e">
        <f>VLOOKUP(C1783,#REF!, 2,FALSE)</f>
        <v>#REF!</v>
      </c>
      <c r="BM1783" s="79" t="s">
        <v>1039</v>
      </c>
      <c r="BN1783" s="79" t="s">
        <v>3206</v>
      </c>
      <c r="BO1783" s="79" t="s">
        <v>5442</v>
      </c>
      <c r="BU1783" s="79" t="s">
        <v>1039</v>
      </c>
      <c r="BV1783" s="79" t="s">
        <v>3206</v>
      </c>
      <c r="BW1783" s="79" t="s">
        <v>5442</v>
      </c>
    </row>
    <row r="1784" spans="51:75" x14ac:dyDescent="0.3">
      <c r="AY1784" s="107" t="e">
        <f>VLOOKUP(C1784,#REF!, 2,FALSE)</f>
        <v>#REF!</v>
      </c>
      <c r="BM1784" s="79" t="s">
        <v>1040</v>
      </c>
      <c r="BN1784" s="79" t="s">
        <v>3206</v>
      </c>
      <c r="BO1784" s="79" t="s">
        <v>5443</v>
      </c>
      <c r="BU1784" s="79" t="s">
        <v>1040</v>
      </c>
      <c r="BV1784" s="79" t="s">
        <v>3206</v>
      </c>
      <c r="BW1784" s="79" t="s">
        <v>5443</v>
      </c>
    </row>
    <row r="1785" spans="51:75" x14ac:dyDescent="0.3">
      <c r="AY1785" s="107" t="e">
        <f>VLOOKUP(C1785,#REF!, 2,FALSE)</f>
        <v>#REF!</v>
      </c>
      <c r="BM1785" s="79" t="s">
        <v>1041</v>
      </c>
      <c r="BN1785" s="79" t="s">
        <v>657</v>
      </c>
      <c r="BO1785" s="79" t="s">
        <v>5445</v>
      </c>
      <c r="BU1785" s="79" t="s">
        <v>1041</v>
      </c>
      <c r="BV1785" s="79" t="s">
        <v>657</v>
      </c>
      <c r="BW1785" s="79" t="s">
        <v>5445</v>
      </c>
    </row>
    <row r="1786" spans="51:75" x14ac:dyDescent="0.3">
      <c r="AY1786" s="107" t="e">
        <f>VLOOKUP(C1786,#REF!, 2,FALSE)</f>
        <v>#REF!</v>
      </c>
      <c r="BM1786" s="79" t="s">
        <v>5446</v>
      </c>
      <c r="BN1786" s="79" t="s">
        <v>3206</v>
      </c>
      <c r="BO1786" s="79" t="s">
        <v>5447</v>
      </c>
      <c r="BU1786" s="79" t="s">
        <v>5446</v>
      </c>
      <c r="BV1786" s="79" t="s">
        <v>3206</v>
      </c>
      <c r="BW1786" s="79" t="s">
        <v>5447</v>
      </c>
    </row>
    <row r="1787" spans="51:75" x14ac:dyDescent="0.3">
      <c r="AY1787" s="107" t="e">
        <f>VLOOKUP(C1787,#REF!, 2,FALSE)</f>
        <v>#REF!</v>
      </c>
      <c r="BM1787" s="79" t="s">
        <v>1042</v>
      </c>
      <c r="BN1787" s="79" t="s">
        <v>1072</v>
      </c>
      <c r="BO1787" s="79" t="s">
        <v>5448</v>
      </c>
      <c r="BU1787" s="79" t="s">
        <v>1042</v>
      </c>
      <c r="BV1787" s="79" t="s">
        <v>1072</v>
      </c>
      <c r="BW1787" s="79" t="s">
        <v>5448</v>
      </c>
    </row>
    <row r="1788" spans="51:75" x14ac:dyDescent="0.3">
      <c r="AY1788" s="107" t="e">
        <f>VLOOKUP(C1788,#REF!, 2,FALSE)</f>
        <v>#REF!</v>
      </c>
      <c r="BM1788" s="79" t="s">
        <v>5449</v>
      </c>
      <c r="BN1788" s="79" t="s">
        <v>864</v>
      </c>
      <c r="BO1788" s="79" t="s">
        <v>5450</v>
      </c>
      <c r="BU1788" s="79" t="s">
        <v>5449</v>
      </c>
      <c r="BV1788" s="79" t="s">
        <v>864</v>
      </c>
      <c r="BW1788" s="79" t="s">
        <v>5450</v>
      </c>
    </row>
    <row r="1789" spans="51:75" x14ac:dyDescent="0.3">
      <c r="AY1789" s="107" t="e">
        <f>VLOOKUP(C1789,#REF!, 2,FALSE)</f>
        <v>#REF!</v>
      </c>
      <c r="BM1789" s="79" t="s">
        <v>1043</v>
      </c>
      <c r="BN1789" s="79" t="s">
        <v>2985</v>
      </c>
      <c r="BO1789" s="79" t="s">
        <v>2985</v>
      </c>
      <c r="BU1789" s="79" t="s">
        <v>1043</v>
      </c>
      <c r="BV1789" s="79" t="s">
        <v>2985</v>
      </c>
      <c r="BW1789" s="79" t="s">
        <v>2985</v>
      </c>
    </row>
    <row r="1790" spans="51:75" x14ac:dyDescent="0.3">
      <c r="AY1790" s="107" t="e">
        <f>VLOOKUP(C1790,#REF!, 2,FALSE)</f>
        <v>#REF!</v>
      </c>
      <c r="BM1790" s="79" t="s">
        <v>5452</v>
      </c>
      <c r="BN1790" s="79" t="s">
        <v>2985</v>
      </c>
      <c r="BO1790" s="79" t="s">
        <v>5453</v>
      </c>
      <c r="BU1790" s="79" t="s">
        <v>5452</v>
      </c>
      <c r="BV1790" s="79" t="s">
        <v>2985</v>
      </c>
      <c r="BW1790" s="79" t="s">
        <v>5453</v>
      </c>
    </row>
    <row r="1791" spans="51:75" x14ac:dyDescent="0.3">
      <c r="AY1791" s="107" t="e">
        <f>VLOOKUP(C1791,#REF!, 2,FALSE)</f>
        <v>#REF!</v>
      </c>
      <c r="BM1791" s="79" t="s">
        <v>5454</v>
      </c>
      <c r="BN1791" s="79" t="s">
        <v>702</v>
      </c>
      <c r="BO1791" s="79" t="s">
        <v>5455</v>
      </c>
      <c r="BU1791" s="79" t="s">
        <v>5454</v>
      </c>
      <c r="BV1791" s="79" t="s">
        <v>702</v>
      </c>
      <c r="BW1791" s="79" t="s">
        <v>5455</v>
      </c>
    </row>
    <row r="1792" spans="51:75" x14ac:dyDescent="0.3">
      <c r="AY1792" s="107" t="e">
        <f>VLOOKUP(C1792,#REF!, 2,FALSE)</f>
        <v>#REF!</v>
      </c>
      <c r="BM1792" s="79" t="s">
        <v>5456</v>
      </c>
      <c r="BN1792" s="79" t="s">
        <v>1015</v>
      </c>
      <c r="BO1792" s="79" t="s">
        <v>5457</v>
      </c>
      <c r="BU1792" s="79" t="s">
        <v>5456</v>
      </c>
      <c r="BV1792" s="79" t="s">
        <v>1015</v>
      </c>
      <c r="BW1792" s="79" t="s">
        <v>5457</v>
      </c>
    </row>
    <row r="1793" spans="51:75" x14ac:dyDescent="0.3">
      <c r="AY1793" s="107" t="e">
        <f>VLOOKUP(C1793,#REF!, 2,FALSE)</f>
        <v>#REF!</v>
      </c>
      <c r="BM1793" s="79" t="s">
        <v>5458</v>
      </c>
      <c r="BN1793" s="79" t="s">
        <v>785</v>
      </c>
      <c r="BO1793" s="79" t="s">
        <v>5459</v>
      </c>
      <c r="BU1793" s="79" t="s">
        <v>5458</v>
      </c>
      <c r="BV1793" s="79" t="s">
        <v>785</v>
      </c>
      <c r="BW1793" s="79" t="s">
        <v>5459</v>
      </c>
    </row>
    <row r="1794" spans="51:75" x14ac:dyDescent="0.3">
      <c r="AY1794" s="107" t="e">
        <f>VLOOKUP(C1794,#REF!, 2,FALSE)</f>
        <v>#REF!</v>
      </c>
      <c r="BM1794" s="79" t="s">
        <v>5460</v>
      </c>
      <c r="BN1794" s="79" t="s">
        <v>3206</v>
      </c>
      <c r="BO1794" s="79" t="s">
        <v>5461</v>
      </c>
      <c r="BU1794" s="79" t="s">
        <v>5460</v>
      </c>
      <c r="BV1794" s="79" t="s">
        <v>3206</v>
      </c>
      <c r="BW1794" s="79" t="s">
        <v>5461</v>
      </c>
    </row>
    <row r="1795" spans="51:75" x14ac:dyDescent="0.3">
      <c r="AY1795" s="107" t="e">
        <f>VLOOKUP(C1795,#REF!, 2,FALSE)</f>
        <v>#REF!</v>
      </c>
      <c r="BM1795" s="79" t="s">
        <v>5462</v>
      </c>
      <c r="BN1795" s="79" t="s">
        <v>3206</v>
      </c>
      <c r="BO1795" s="79" t="s">
        <v>1289</v>
      </c>
      <c r="BU1795" s="79" t="s">
        <v>5462</v>
      </c>
      <c r="BV1795" s="79" t="s">
        <v>3206</v>
      </c>
      <c r="BW1795" s="79" t="s">
        <v>1289</v>
      </c>
    </row>
    <row r="1796" spans="51:75" x14ac:dyDescent="0.3">
      <c r="AY1796" s="107" t="e">
        <f>VLOOKUP(C1796,#REF!, 2,FALSE)</f>
        <v>#REF!</v>
      </c>
      <c r="BM1796" s="79" t="s">
        <v>5465</v>
      </c>
      <c r="BN1796" s="79" t="s">
        <v>638</v>
      </c>
      <c r="BO1796" s="79" t="s">
        <v>5467</v>
      </c>
      <c r="BU1796" s="79" t="s">
        <v>5465</v>
      </c>
      <c r="BV1796" s="79" t="s">
        <v>638</v>
      </c>
      <c r="BW1796" s="79" t="s">
        <v>5467</v>
      </c>
    </row>
    <row r="1797" spans="51:75" x14ac:dyDescent="0.3">
      <c r="AY1797" s="107" t="e">
        <f>VLOOKUP(C1797,#REF!, 2,FALSE)</f>
        <v>#REF!</v>
      </c>
      <c r="BM1797" s="79" t="s">
        <v>5468</v>
      </c>
      <c r="BN1797" s="79" t="s">
        <v>717</v>
      </c>
      <c r="BO1797" s="79" t="s">
        <v>5469</v>
      </c>
      <c r="BU1797" s="79" t="s">
        <v>5468</v>
      </c>
      <c r="BV1797" s="79" t="s">
        <v>717</v>
      </c>
      <c r="BW1797" s="79" t="s">
        <v>5469</v>
      </c>
    </row>
    <row r="1798" spans="51:75" x14ac:dyDescent="0.3">
      <c r="AY1798" s="107" t="e">
        <f>VLOOKUP(C1798,#REF!, 2,FALSE)</f>
        <v>#REF!</v>
      </c>
      <c r="BM1798" s="79" t="s">
        <v>86</v>
      </c>
      <c r="BN1798" s="79" t="s">
        <v>1344</v>
      </c>
      <c r="BO1798" s="79" t="s">
        <v>2109</v>
      </c>
      <c r="BU1798" s="79" t="s">
        <v>86</v>
      </c>
      <c r="BV1798" s="79" t="s">
        <v>1344</v>
      </c>
      <c r="BW1798" s="79" t="s">
        <v>2109</v>
      </c>
    </row>
    <row r="1799" spans="51:75" x14ac:dyDescent="0.3">
      <c r="AY1799" s="107" t="e">
        <f>VLOOKUP(C1799,#REF!, 2,FALSE)</f>
        <v>#REF!</v>
      </c>
      <c r="BM1799" s="79" t="s">
        <v>5471</v>
      </c>
      <c r="BN1799" s="79" t="s">
        <v>1344</v>
      </c>
      <c r="BO1799" s="79" t="s">
        <v>5472</v>
      </c>
      <c r="BU1799" s="79" t="s">
        <v>5471</v>
      </c>
      <c r="BV1799" s="79" t="s">
        <v>1344</v>
      </c>
      <c r="BW1799" s="79" t="s">
        <v>5472</v>
      </c>
    </row>
    <row r="1800" spans="51:75" x14ac:dyDescent="0.3">
      <c r="AY1800" s="107" t="e">
        <f>VLOOKUP(C1800,#REF!, 2,FALSE)</f>
        <v>#REF!</v>
      </c>
      <c r="BM1800" s="79" t="s">
        <v>5473</v>
      </c>
      <c r="BN1800" s="79" t="s">
        <v>3009</v>
      </c>
      <c r="BO1800" s="79" t="s">
        <v>3293</v>
      </c>
      <c r="BU1800" s="79" t="s">
        <v>5473</v>
      </c>
      <c r="BV1800" s="79" t="s">
        <v>3009</v>
      </c>
      <c r="BW1800" s="79" t="s">
        <v>3293</v>
      </c>
    </row>
    <row r="1801" spans="51:75" x14ac:dyDescent="0.3">
      <c r="AY1801" s="107" t="e">
        <f>VLOOKUP(C1801,#REF!, 2,FALSE)</f>
        <v>#REF!</v>
      </c>
      <c r="BM1801" s="79" t="s">
        <v>5474</v>
      </c>
      <c r="BN1801" s="79" t="s">
        <v>1344</v>
      </c>
      <c r="BO1801" s="79" t="s">
        <v>2476</v>
      </c>
      <c r="BU1801" s="79" t="s">
        <v>5474</v>
      </c>
      <c r="BV1801" s="79" t="s">
        <v>1344</v>
      </c>
      <c r="BW1801" s="79" t="s">
        <v>2476</v>
      </c>
    </row>
    <row r="1802" spans="51:75" x14ac:dyDescent="0.3">
      <c r="AY1802" s="107" t="e">
        <f>VLOOKUP(C1802,#REF!, 2,FALSE)</f>
        <v>#REF!</v>
      </c>
      <c r="BM1802" s="79" t="s">
        <v>5475</v>
      </c>
      <c r="BN1802" s="79" t="s">
        <v>780</v>
      </c>
      <c r="BO1802" s="79" t="s">
        <v>5476</v>
      </c>
      <c r="BU1802" s="79" t="s">
        <v>5475</v>
      </c>
      <c r="BV1802" s="79" t="s">
        <v>780</v>
      </c>
      <c r="BW1802" s="79" t="s">
        <v>5476</v>
      </c>
    </row>
    <row r="1803" spans="51:75" x14ac:dyDescent="0.3">
      <c r="AY1803" s="107" t="e">
        <f>VLOOKUP(C1803,#REF!, 2,FALSE)</f>
        <v>#REF!</v>
      </c>
      <c r="BM1803" s="79" t="s">
        <v>5477</v>
      </c>
      <c r="BN1803" s="79" t="s">
        <v>663</v>
      </c>
      <c r="BO1803" s="79" t="s">
        <v>5478</v>
      </c>
      <c r="BU1803" s="79" t="s">
        <v>5477</v>
      </c>
      <c r="BV1803" s="79" t="s">
        <v>663</v>
      </c>
      <c r="BW1803" s="79" t="s">
        <v>5478</v>
      </c>
    </row>
    <row r="1804" spans="51:75" x14ac:dyDescent="0.3">
      <c r="AY1804" s="107" t="e">
        <f>VLOOKUP(C1804,#REF!, 2,FALSE)</f>
        <v>#REF!</v>
      </c>
      <c r="BM1804" s="79" t="s">
        <v>5479</v>
      </c>
      <c r="BN1804" s="79" t="s">
        <v>3206</v>
      </c>
      <c r="BO1804" s="79" t="s">
        <v>1412</v>
      </c>
      <c r="BU1804" s="79" t="s">
        <v>5479</v>
      </c>
      <c r="BV1804" s="79" t="s">
        <v>3206</v>
      </c>
      <c r="BW1804" s="79" t="s">
        <v>1412</v>
      </c>
    </row>
    <row r="1805" spans="51:75" x14ac:dyDescent="0.3">
      <c r="AY1805" s="107" t="e">
        <f>VLOOKUP(C1805,#REF!, 2,FALSE)</f>
        <v>#REF!</v>
      </c>
      <c r="BM1805" s="79" t="s">
        <v>5480</v>
      </c>
      <c r="BN1805" s="79" t="s">
        <v>659</v>
      </c>
      <c r="BO1805" s="79" t="s">
        <v>5481</v>
      </c>
      <c r="BU1805" s="79" t="s">
        <v>5480</v>
      </c>
      <c r="BV1805" s="79" t="s">
        <v>659</v>
      </c>
      <c r="BW1805" s="79" t="s">
        <v>5481</v>
      </c>
    </row>
    <row r="1806" spans="51:75" x14ac:dyDescent="0.3">
      <c r="AY1806" s="107" t="e">
        <f>VLOOKUP(C1806,#REF!, 2,FALSE)</f>
        <v>#REF!</v>
      </c>
      <c r="BM1806" s="79" t="s">
        <v>5482</v>
      </c>
      <c r="BN1806" s="79" t="s">
        <v>3049</v>
      </c>
      <c r="BO1806" s="79" t="s">
        <v>4315</v>
      </c>
      <c r="BU1806" s="79" t="s">
        <v>5482</v>
      </c>
      <c r="BV1806" s="79" t="s">
        <v>3049</v>
      </c>
      <c r="BW1806" s="79" t="s">
        <v>4315</v>
      </c>
    </row>
    <row r="1807" spans="51:75" x14ac:dyDescent="0.3">
      <c r="AY1807" s="107" t="e">
        <f>VLOOKUP(C1807,#REF!, 2,FALSE)</f>
        <v>#REF!</v>
      </c>
      <c r="BM1807" s="79" t="s">
        <v>5483</v>
      </c>
      <c r="BN1807" s="79" t="s">
        <v>663</v>
      </c>
      <c r="BO1807" s="79" t="s">
        <v>5484</v>
      </c>
      <c r="BU1807" s="79" t="s">
        <v>5483</v>
      </c>
      <c r="BV1807" s="79" t="s">
        <v>663</v>
      </c>
      <c r="BW1807" s="79" t="s">
        <v>5484</v>
      </c>
    </row>
    <row r="1808" spans="51:75" x14ac:dyDescent="0.3">
      <c r="AY1808" s="107" t="e">
        <f>VLOOKUP(C1808,#REF!, 2,FALSE)</f>
        <v>#REF!</v>
      </c>
      <c r="BM1808" s="79" t="s">
        <v>5485</v>
      </c>
      <c r="BN1808" s="79" t="s">
        <v>3009</v>
      </c>
      <c r="BO1808" s="79" t="s">
        <v>5486</v>
      </c>
      <c r="BU1808" s="79" t="s">
        <v>5485</v>
      </c>
      <c r="BV1808" s="79" t="s">
        <v>3009</v>
      </c>
      <c r="BW1808" s="79" t="s">
        <v>5486</v>
      </c>
    </row>
    <row r="1809" spans="51:75" x14ac:dyDescent="0.3">
      <c r="AY1809" s="107" t="e">
        <f>VLOOKUP(C1809,#REF!, 2,FALSE)</f>
        <v>#REF!</v>
      </c>
      <c r="BM1809" s="79" t="s">
        <v>5487</v>
      </c>
      <c r="BN1809" s="79" t="s">
        <v>3091</v>
      </c>
      <c r="BO1809" s="79" t="s">
        <v>5488</v>
      </c>
      <c r="BU1809" s="79" t="s">
        <v>5487</v>
      </c>
      <c r="BV1809" s="79" t="s">
        <v>3091</v>
      </c>
      <c r="BW1809" s="79" t="s">
        <v>5488</v>
      </c>
    </row>
    <row r="1810" spans="51:75" x14ac:dyDescent="0.3">
      <c r="AY1810" s="107" t="e">
        <f>VLOOKUP(C1810,#REF!, 2,FALSE)</f>
        <v>#REF!</v>
      </c>
      <c r="BM1810" s="79" t="s">
        <v>5489</v>
      </c>
      <c r="BN1810" s="79" t="s">
        <v>1344</v>
      </c>
      <c r="BO1810" s="79" t="s">
        <v>2478</v>
      </c>
      <c r="BU1810" s="79" t="s">
        <v>5489</v>
      </c>
      <c r="BV1810" s="79" t="s">
        <v>1344</v>
      </c>
      <c r="BW1810" s="79" t="s">
        <v>2478</v>
      </c>
    </row>
    <row r="1811" spans="51:75" x14ac:dyDescent="0.3">
      <c r="AY1811" s="107" t="e">
        <f>VLOOKUP(C1811,#REF!, 2,FALSE)</f>
        <v>#REF!</v>
      </c>
      <c r="BM1811" s="79" t="s">
        <v>1044</v>
      </c>
      <c r="BN1811" s="79" t="s">
        <v>3049</v>
      </c>
      <c r="BO1811" s="79" t="s">
        <v>5491</v>
      </c>
      <c r="BU1811" s="79" t="s">
        <v>1044</v>
      </c>
      <c r="BV1811" s="79" t="s">
        <v>3049</v>
      </c>
      <c r="BW1811" s="79" t="s">
        <v>5491</v>
      </c>
    </row>
    <row r="1812" spans="51:75" x14ac:dyDescent="0.3">
      <c r="AY1812" s="107" t="e">
        <f>VLOOKUP(C1812,#REF!, 2,FALSE)</f>
        <v>#REF!</v>
      </c>
      <c r="BM1812" s="79" t="s">
        <v>5492</v>
      </c>
      <c r="BN1812" s="79" t="s">
        <v>657</v>
      </c>
      <c r="BO1812" s="79" t="s">
        <v>5481</v>
      </c>
      <c r="BU1812" s="79" t="s">
        <v>5492</v>
      </c>
      <c r="BV1812" s="79" t="s">
        <v>657</v>
      </c>
      <c r="BW1812" s="79" t="s">
        <v>5481</v>
      </c>
    </row>
    <row r="1813" spans="51:75" x14ac:dyDescent="0.3">
      <c r="AY1813" s="107" t="e">
        <f>VLOOKUP(C1813,#REF!, 2,FALSE)</f>
        <v>#REF!</v>
      </c>
      <c r="BM1813" s="79" t="s">
        <v>5494</v>
      </c>
      <c r="BN1813" s="79" t="s">
        <v>3006</v>
      </c>
      <c r="BO1813" s="79" t="s">
        <v>2985</v>
      </c>
      <c r="BU1813" s="79" t="s">
        <v>5494</v>
      </c>
      <c r="BV1813" s="79" t="s">
        <v>3006</v>
      </c>
      <c r="BW1813" s="79" t="s">
        <v>2985</v>
      </c>
    </row>
    <row r="1814" spans="51:75" x14ac:dyDescent="0.3">
      <c r="AY1814" s="107" t="e">
        <f>VLOOKUP(C1814,#REF!, 2,FALSE)</f>
        <v>#REF!</v>
      </c>
      <c r="BM1814" s="79" t="s">
        <v>5495</v>
      </c>
      <c r="BN1814" s="79" t="s">
        <v>3206</v>
      </c>
      <c r="BO1814" s="79" t="s">
        <v>5496</v>
      </c>
      <c r="BU1814" s="79" t="s">
        <v>5495</v>
      </c>
      <c r="BV1814" s="79" t="s">
        <v>3206</v>
      </c>
      <c r="BW1814" s="79" t="s">
        <v>5496</v>
      </c>
    </row>
    <row r="1815" spans="51:75" x14ac:dyDescent="0.3">
      <c r="AY1815" s="107" t="e">
        <f>VLOOKUP(C1815,#REF!, 2,FALSE)</f>
        <v>#REF!</v>
      </c>
      <c r="BM1815" s="79" t="s">
        <v>5497</v>
      </c>
      <c r="BN1815" s="79" t="s">
        <v>3206</v>
      </c>
      <c r="BO1815" s="79" t="s">
        <v>2789</v>
      </c>
      <c r="BU1815" s="79" t="s">
        <v>5497</v>
      </c>
      <c r="BV1815" s="79" t="s">
        <v>3206</v>
      </c>
      <c r="BW1815" s="79" t="s">
        <v>2789</v>
      </c>
    </row>
    <row r="1816" spans="51:75" x14ac:dyDescent="0.3">
      <c r="AY1816" s="107" t="e">
        <f>VLOOKUP(C1816,#REF!, 2,FALSE)</f>
        <v>#REF!</v>
      </c>
      <c r="BM1816" s="79" t="s">
        <v>5498</v>
      </c>
      <c r="BN1816" s="79" t="s">
        <v>717</v>
      </c>
      <c r="BO1816" s="79" t="s">
        <v>2402</v>
      </c>
      <c r="BU1816" s="79" t="s">
        <v>5498</v>
      </c>
      <c r="BV1816" s="79" t="s">
        <v>717</v>
      </c>
      <c r="BW1816" s="79" t="s">
        <v>2402</v>
      </c>
    </row>
    <row r="1817" spans="51:75" x14ac:dyDescent="0.3">
      <c r="AY1817" s="107" t="e">
        <f>VLOOKUP(C1817,#REF!, 2,FALSE)</f>
        <v>#REF!</v>
      </c>
      <c r="BM1817" s="79" t="s">
        <v>5500</v>
      </c>
      <c r="BN1817" s="79" t="s">
        <v>16992</v>
      </c>
      <c r="BO1817" s="79" t="s">
        <v>1747</v>
      </c>
      <c r="BU1817" s="79" t="s">
        <v>5500</v>
      </c>
      <c r="BV1817" s="79" t="s">
        <v>16992</v>
      </c>
      <c r="BW1817" s="79" t="s">
        <v>1747</v>
      </c>
    </row>
    <row r="1818" spans="51:75" x14ac:dyDescent="0.3">
      <c r="AY1818" s="107" t="e">
        <f>VLOOKUP(C1818,#REF!, 2,FALSE)</f>
        <v>#REF!</v>
      </c>
      <c r="BM1818" s="79" t="s">
        <v>1045</v>
      </c>
      <c r="BN1818" s="79" t="s">
        <v>1072</v>
      </c>
      <c r="BO1818" s="79" t="s">
        <v>5502</v>
      </c>
      <c r="BU1818" s="79" t="s">
        <v>1045</v>
      </c>
      <c r="BV1818" s="79" t="s">
        <v>1072</v>
      </c>
      <c r="BW1818" s="79" t="s">
        <v>5502</v>
      </c>
    </row>
    <row r="1819" spans="51:75" x14ac:dyDescent="0.3">
      <c r="AY1819" s="107" t="e">
        <f>VLOOKUP(C1819,#REF!, 2,FALSE)</f>
        <v>#REF!</v>
      </c>
      <c r="BM1819" s="79" t="s">
        <v>5503</v>
      </c>
      <c r="BN1819" s="79" t="s">
        <v>1344</v>
      </c>
      <c r="BO1819" s="79" t="s">
        <v>1598</v>
      </c>
      <c r="BU1819" s="79" t="s">
        <v>5503</v>
      </c>
      <c r="BV1819" s="79" t="s">
        <v>1344</v>
      </c>
      <c r="BW1819" s="79" t="s">
        <v>1598</v>
      </c>
    </row>
    <row r="1820" spans="51:75" x14ac:dyDescent="0.3">
      <c r="AY1820" s="107" t="e">
        <f>VLOOKUP(C1820,#REF!, 2,FALSE)</f>
        <v>#REF!</v>
      </c>
      <c r="BM1820" s="79" t="s">
        <v>5504</v>
      </c>
      <c r="BN1820" s="79" t="s">
        <v>1344</v>
      </c>
      <c r="BO1820" s="79" t="s">
        <v>5505</v>
      </c>
      <c r="BU1820" s="79" t="s">
        <v>5504</v>
      </c>
      <c r="BV1820" s="79" t="s">
        <v>1344</v>
      </c>
      <c r="BW1820" s="79" t="s">
        <v>5505</v>
      </c>
    </row>
    <row r="1821" spans="51:75" x14ac:dyDescent="0.3">
      <c r="AY1821" s="107" t="e">
        <f>VLOOKUP(C1821,#REF!, 2,FALSE)</f>
        <v>#REF!</v>
      </c>
      <c r="BM1821" s="79" t="s">
        <v>5506</v>
      </c>
      <c r="BN1821" s="79" t="s">
        <v>3206</v>
      </c>
      <c r="BO1821" s="79" t="s">
        <v>5108</v>
      </c>
      <c r="BU1821" s="79" t="s">
        <v>5506</v>
      </c>
      <c r="BV1821" s="79" t="s">
        <v>3206</v>
      </c>
      <c r="BW1821" s="79" t="s">
        <v>5108</v>
      </c>
    </row>
    <row r="1822" spans="51:75" x14ac:dyDescent="0.3">
      <c r="AY1822" s="107" t="e">
        <f>VLOOKUP(C1822,#REF!, 2,FALSE)</f>
        <v>#REF!</v>
      </c>
      <c r="BM1822" s="79" t="s">
        <v>1046</v>
      </c>
      <c r="BN1822" s="79" t="s">
        <v>777</v>
      </c>
      <c r="BO1822" s="79" t="s">
        <v>5507</v>
      </c>
      <c r="BU1822" s="79" t="s">
        <v>1046</v>
      </c>
      <c r="BV1822" s="79" t="s">
        <v>777</v>
      </c>
      <c r="BW1822" s="79" t="s">
        <v>5507</v>
      </c>
    </row>
    <row r="1823" spans="51:75" x14ac:dyDescent="0.3">
      <c r="AY1823" s="107" t="e">
        <f>VLOOKUP(C1823,#REF!, 2,FALSE)</f>
        <v>#REF!</v>
      </c>
      <c r="BM1823" s="79" t="s">
        <v>5508</v>
      </c>
      <c r="BN1823" s="79" t="s">
        <v>1344</v>
      </c>
      <c r="BO1823" s="79" t="s">
        <v>5509</v>
      </c>
      <c r="BU1823" s="79" t="s">
        <v>5508</v>
      </c>
      <c r="BV1823" s="79" t="s">
        <v>1344</v>
      </c>
      <c r="BW1823" s="79" t="s">
        <v>5509</v>
      </c>
    </row>
    <row r="1824" spans="51:75" x14ac:dyDescent="0.3">
      <c r="AY1824" s="107" t="e">
        <f>VLOOKUP(C1824,#REF!, 2,FALSE)</f>
        <v>#REF!</v>
      </c>
      <c r="BM1824" s="79" t="s">
        <v>5510</v>
      </c>
      <c r="BN1824" s="79" t="s">
        <v>3206</v>
      </c>
      <c r="BO1824" s="79" t="s">
        <v>5511</v>
      </c>
      <c r="BU1824" s="79" t="s">
        <v>5510</v>
      </c>
      <c r="BV1824" s="79" t="s">
        <v>3206</v>
      </c>
      <c r="BW1824" s="79" t="s">
        <v>5511</v>
      </c>
    </row>
    <row r="1825" spans="51:75" x14ac:dyDescent="0.3">
      <c r="AY1825" s="107" t="e">
        <f>VLOOKUP(C1825,#REF!, 2,FALSE)</f>
        <v>#REF!</v>
      </c>
      <c r="BM1825" s="79" t="s">
        <v>5512</v>
      </c>
      <c r="BN1825" s="79" t="s">
        <v>733</v>
      </c>
      <c r="BO1825" s="79" t="s">
        <v>5513</v>
      </c>
      <c r="BU1825" s="79" t="s">
        <v>5512</v>
      </c>
      <c r="BV1825" s="79" t="s">
        <v>733</v>
      </c>
      <c r="BW1825" s="79" t="s">
        <v>5513</v>
      </c>
    </row>
    <row r="1826" spans="51:75" x14ac:dyDescent="0.3">
      <c r="AY1826" s="107" t="e">
        <f>VLOOKUP(C1826,#REF!, 2,FALSE)</f>
        <v>#REF!</v>
      </c>
      <c r="BM1826" s="79" t="s">
        <v>5514</v>
      </c>
      <c r="BN1826" s="79" t="s">
        <v>3009</v>
      </c>
      <c r="BO1826" s="79" t="s">
        <v>1227</v>
      </c>
      <c r="BU1826" s="79" t="s">
        <v>5514</v>
      </c>
      <c r="BV1826" s="79" t="s">
        <v>3009</v>
      </c>
      <c r="BW1826" s="79" t="s">
        <v>1227</v>
      </c>
    </row>
    <row r="1827" spans="51:75" x14ac:dyDescent="0.3">
      <c r="AY1827" s="107" t="e">
        <f>VLOOKUP(C1827,#REF!, 2,FALSE)</f>
        <v>#REF!</v>
      </c>
      <c r="BM1827" s="79" t="s">
        <v>5515</v>
      </c>
      <c r="BN1827" s="79" t="s">
        <v>1271</v>
      </c>
      <c r="BO1827" s="79" t="s">
        <v>1386</v>
      </c>
      <c r="BU1827" s="79" t="s">
        <v>5515</v>
      </c>
      <c r="BV1827" s="79" t="s">
        <v>1271</v>
      </c>
      <c r="BW1827" s="79" t="s">
        <v>1386</v>
      </c>
    </row>
    <row r="1828" spans="51:75" x14ac:dyDescent="0.3">
      <c r="AY1828" s="107" t="e">
        <f>VLOOKUP(C1828,#REF!, 2,FALSE)</f>
        <v>#REF!</v>
      </c>
      <c r="BM1828" s="79" t="s">
        <v>5517</v>
      </c>
      <c r="BN1828" s="79" t="s">
        <v>3206</v>
      </c>
      <c r="BO1828" s="79" t="s">
        <v>5518</v>
      </c>
      <c r="BU1828" s="79" t="s">
        <v>5517</v>
      </c>
      <c r="BV1828" s="79" t="s">
        <v>3206</v>
      </c>
      <c r="BW1828" s="79" t="s">
        <v>5518</v>
      </c>
    </row>
    <row r="1829" spans="51:75" x14ac:dyDescent="0.3">
      <c r="AY1829" s="107" t="e">
        <f>VLOOKUP(C1829,#REF!, 2,FALSE)</f>
        <v>#REF!</v>
      </c>
      <c r="BM1829" s="79" t="s">
        <v>5519</v>
      </c>
      <c r="BN1829" s="79" t="s">
        <v>3206</v>
      </c>
      <c r="BO1829" s="79" t="s">
        <v>1595</v>
      </c>
      <c r="BU1829" s="79" t="s">
        <v>5519</v>
      </c>
      <c r="BV1829" s="79" t="s">
        <v>3206</v>
      </c>
      <c r="BW1829" s="79" t="s">
        <v>1595</v>
      </c>
    </row>
    <row r="1830" spans="51:75" x14ac:dyDescent="0.3">
      <c r="AY1830" s="107" t="e">
        <f>VLOOKUP(C1830,#REF!, 2,FALSE)</f>
        <v>#REF!</v>
      </c>
      <c r="BM1830" s="79" t="s">
        <v>5520</v>
      </c>
      <c r="BN1830" s="79" t="s">
        <v>3206</v>
      </c>
      <c r="BO1830" s="79" t="s">
        <v>1207</v>
      </c>
      <c r="BU1830" s="79" t="s">
        <v>5520</v>
      </c>
      <c r="BV1830" s="79" t="s">
        <v>3206</v>
      </c>
      <c r="BW1830" s="79" t="s">
        <v>1207</v>
      </c>
    </row>
    <row r="1831" spans="51:75" x14ac:dyDescent="0.3">
      <c r="AY1831" s="107" t="e">
        <f>VLOOKUP(C1831,#REF!, 2,FALSE)</f>
        <v>#REF!</v>
      </c>
      <c r="BM1831" s="79" t="s">
        <v>5521</v>
      </c>
      <c r="BN1831" s="79" t="s">
        <v>3206</v>
      </c>
      <c r="BO1831" s="79" t="s">
        <v>5522</v>
      </c>
      <c r="BU1831" s="79" t="s">
        <v>5521</v>
      </c>
      <c r="BV1831" s="79" t="s">
        <v>3206</v>
      </c>
      <c r="BW1831" s="79" t="s">
        <v>5522</v>
      </c>
    </row>
    <row r="1832" spans="51:75" x14ac:dyDescent="0.3">
      <c r="AY1832" s="107" t="e">
        <f>VLOOKUP(C1832,#REF!, 2,FALSE)</f>
        <v>#REF!</v>
      </c>
      <c r="BM1832" s="79" t="s">
        <v>5523</v>
      </c>
      <c r="BN1832" s="79" t="s">
        <v>3206</v>
      </c>
      <c r="BO1832" s="79" t="s">
        <v>5524</v>
      </c>
      <c r="BU1832" s="79" t="s">
        <v>5523</v>
      </c>
      <c r="BV1832" s="79" t="s">
        <v>3206</v>
      </c>
      <c r="BW1832" s="79" t="s">
        <v>5524</v>
      </c>
    </row>
    <row r="1833" spans="51:75" x14ac:dyDescent="0.3">
      <c r="AY1833" s="107" t="e">
        <f>VLOOKUP(C1833,#REF!, 2,FALSE)</f>
        <v>#REF!</v>
      </c>
      <c r="BM1833" s="79" t="s">
        <v>5525</v>
      </c>
      <c r="BN1833" s="79" t="s">
        <v>3206</v>
      </c>
      <c r="BO1833" s="79" t="s">
        <v>5526</v>
      </c>
      <c r="BU1833" s="79" t="s">
        <v>5525</v>
      </c>
      <c r="BV1833" s="79" t="s">
        <v>3206</v>
      </c>
      <c r="BW1833" s="79" t="s">
        <v>5526</v>
      </c>
    </row>
    <row r="1834" spans="51:75" x14ac:dyDescent="0.3">
      <c r="AY1834" s="107" t="e">
        <f>VLOOKUP(C1834,#REF!, 2,FALSE)</f>
        <v>#REF!</v>
      </c>
      <c r="BM1834" s="79" t="s">
        <v>5527</v>
      </c>
      <c r="BN1834" s="79" t="s">
        <v>3206</v>
      </c>
      <c r="BO1834" s="79" t="s">
        <v>2196</v>
      </c>
      <c r="BU1834" s="79" t="s">
        <v>5527</v>
      </c>
      <c r="BV1834" s="79" t="s">
        <v>3206</v>
      </c>
      <c r="BW1834" s="79" t="s">
        <v>2196</v>
      </c>
    </row>
    <row r="1835" spans="51:75" x14ac:dyDescent="0.3">
      <c r="AY1835" s="107" t="e">
        <f>VLOOKUP(C1835,#REF!, 2,FALSE)</f>
        <v>#REF!</v>
      </c>
      <c r="BM1835" s="79" t="s">
        <v>5529</v>
      </c>
      <c r="BN1835" s="79" t="s">
        <v>3206</v>
      </c>
      <c r="BO1835" s="79" t="s">
        <v>2545</v>
      </c>
      <c r="BU1835" s="79" t="s">
        <v>5529</v>
      </c>
      <c r="BV1835" s="79" t="s">
        <v>3206</v>
      </c>
      <c r="BW1835" s="79" t="s">
        <v>2545</v>
      </c>
    </row>
    <row r="1836" spans="51:75" x14ac:dyDescent="0.3">
      <c r="AY1836" s="107" t="e">
        <f>VLOOKUP(C1836,#REF!, 2,FALSE)</f>
        <v>#REF!</v>
      </c>
      <c r="BM1836" s="79" t="s">
        <v>1047</v>
      </c>
      <c r="BN1836" s="79" t="s">
        <v>630</v>
      </c>
      <c r="BO1836" s="79" t="s">
        <v>5530</v>
      </c>
      <c r="BU1836" s="79" t="s">
        <v>1047</v>
      </c>
      <c r="BV1836" s="79" t="s">
        <v>630</v>
      </c>
      <c r="BW1836" s="79" t="s">
        <v>5530</v>
      </c>
    </row>
    <row r="1837" spans="51:75" x14ac:dyDescent="0.3">
      <c r="AY1837" s="107" t="e">
        <f>VLOOKUP(C1837,#REF!, 2,FALSE)</f>
        <v>#REF!</v>
      </c>
      <c r="BM1837" s="79" t="s">
        <v>5531</v>
      </c>
      <c r="BN1837" s="79" t="s">
        <v>3206</v>
      </c>
      <c r="BO1837" s="79" t="s">
        <v>1059</v>
      </c>
      <c r="BU1837" s="79" t="s">
        <v>5531</v>
      </c>
      <c r="BV1837" s="79" t="s">
        <v>3206</v>
      </c>
      <c r="BW1837" s="79" t="s">
        <v>1059</v>
      </c>
    </row>
    <row r="1838" spans="51:75" x14ac:dyDescent="0.3">
      <c r="AY1838" s="107" t="e">
        <f>VLOOKUP(C1838,#REF!, 2,FALSE)</f>
        <v>#REF!</v>
      </c>
      <c r="BM1838" s="79" t="s">
        <v>5532</v>
      </c>
      <c r="BN1838" s="79" t="s">
        <v>3206</v>
      </c>
      <c r="BO1838" s="79" t="s">
        <v>1430</v>
      </c>
      <c r="BU1838" s="79" t="s">
        <v>5532</v>
      </c>
      <c r="BV1838" s="79" t="s">
        <v>3206</v>
      </c>
      <c r="BW1838" s="79" t="s">
        <v>1430</v>
      </c>
    </row>
    <row r="1839" spans="51:75" x14ac:dyDescent="0.3">
      <c r="AY1839" s="107" t="e">
        <f>VLOOKUP(C1839,#REF!, 2,FALSE)</f>
        <v>#REF!</v>
      </c>
      <c r="BM1839" s="79" t="s">
        <v>5533</v>
      </c>
      <c r="BN1839" s="79" t="s">
        <v>1344</v>
      </c>
      <c r="BO1839" s="79" t="s">
        <v>5534</v>
      </c>
      <c r="BU1839" s="79" t="s">
        <v>5533</v>
      </c>
      <c r="BV1839" s="79" t="s">
        <v>1344</v>
      </c>
      <c r="BW1839" s="79" t="s">
        <v>5534</v>
      </c>
    </row>
    <row r="1840" spans="51:75" x14ac:dyDescent="0.3">
      <c r="AY1840" s="107" t="e">
        <f>VLOOKUP(C1840,#REF!, 2,FALSE)</f>
        <v>#REF!</v>
      </c>
      <c r="BM1840" s="79" t="s">
        <v>5535</v>
      </c>
      <c r="BN1840" s="79" t="s">
        <v>3206</v>
      </c>
      <c r="BO1840" s="79" t="s">
        <v>5536</v>
      </c>
      <c r="BU1840" s="79" t="s">
        <v>5535</v>
      </c>
      <c r="BV1840" s="79" t="s">
        <v>3206</v>
      </c>
      <c r="BW1840" s="79" t="s">
        <v>5536</v>
      </c>
    </row>
    <row r="1841" spans="51:75" x14ac:dyDescent="0.3">
      <c r="AY1841" s="107" t="e">
        <f>VLOOKUP(C1841,#REF!, 2,FALSE)</f>
        <v>#REF!</v>
      </c>
      <c r="BM1841" s="79" t="s">
        <v>5537</v>
      </c>
      <c r="BN1841" s="79" t="s">
        <v>3206</v>
      </c>
      <c r="BO1841" s="79" t="s">
        <v>1074</v>
      </c>
      <c r="BU1841" s="79" t="s">
        <v>5537</v>
      </c>
      <c r="BV1841" s="79" t="s">
        <v>3206</v>
      </c>
      <c r="BW1841" s="79" t="s">
        <v>1074</v>
      </c>
    </row>
    <row r="1842" spans="51:75" x14ac:dyDescent="0.3">
      <c r="AY1842" s="107" t="e">
        <f>VLOOKUP(C1842,#REF!, 2,FALSE)</f>
        <v>#REF!</v>
      </c>
      <c r="BM1842" s="79" t="s">
        <v>5538</v>
      </c>
      <c r="BN1842" s="79" t="s">
        <v>3206</v>
      </c>
      <c r="BO1842" s="79" t="s">
        <v>772</v>
      </c>
      <c r="BU1842" s="79" t="s">
        <v>5538</v>
      </c>
      <c r="BV1842" s="79" t="s">
        <v>3206</v>
      </c>
      <c r="BW1842" s="79" t="s">
        <v>772</v>
      </c>
    </row>
    <row r="1843" spans="51:75" x14ac:dyDescent="0.3">
      <c r="AY1843" s="107" t="e">
        <f>VLOOKUP(C1843,#REF!, 2,FALSE)</f>
        <v>#REF!</v>
      </c>
      <c r="BM1843" s="79" t="s">
        <v>5539</v>
      </c>
      <c r="BN1843" s="79" t="s">
        <v>1344</v>
      </c>
      <c r="BO1843" s="79" t="s">
        <v>5540</v>
      </c>
      <c r="BU1843" s="79" t="s">
        <v>5539</v>
      </c>
      <c r="BV1843" s="79" t="s">
        <v>1344</v>
      </c>
      <c r="BW1843" s="79" t="s">
        <v>5540</v>
      </c>
    </row>
    <row r="1844" spans="51:75" x14ac:dyDescent="0.3">
      <c r="AY1844" s="107" t="e">
        <f>VLOOKUP(C1844,#REF!, 2,FALSE)</f>
        <v>#REF!</v>
      </c>
      <c r="BM1844" s="79" t="s">
        <v>5541</v>
      </c>
      <c r="BN1844" s="79" t="s">
        <v>1344</v>
      </c>
      <c r="BO1844" s="79" t="s">
        <v>1792</v>
      </c>
      <c r="BU1844" s="79" t="s">
        <v>5541</v>
      </c>
      <c r="BV1844" s="79" t="s">
        <v>1344</v>
      </c>
      <c r="BW1844" s="79" t="s">
        <v>1792</v>
      </c>
    </row>
    <row r="1845" spans="51:75" x14ac:dyDescent="0.3">
      <c r="AY1845" s="107" t="e">
        <f>VLOOKUP(C1845,#REF!, 2,FALSE)</f>
        <v>#REF!</v>
      </c>
      <c r="BM1845" s="79" t="s">
        <v>5542</v>
      </c>
      <c r="BN1845" s="79" t="s">
        <v>1344</v>
      </c>
      <c r="BO1845" s="79" t="s">
        <v>5543</v>
      </c>
      <c r="BU1845" s="79" t="s">
        <v>5542</v>
      </c>
      <c r="BV1845" s="79" t="s">
        <v>1344</v>
      </c>
      <c r="BW1845" s="79" t="s">
        <v>5543</v>
      </c>
    </row>
    <row r="1846" spans="51:75" x14ac:dyDescent="0.3">
      <c r="AY1846" s="107" t="e">
        <f>VLOOKUP(C1846,#REF!, 2,FALSE)</f>
        <v>#REF!</v>
      </c>
      <c r="BM1846" s="79" t="s">
        <v>5544</v>
      </c>
      <c r="BN1846" s="79" t="s">
        <v>2981</v>
      </c>
      <c r="BO1846" s="79" t="s">
        <v>2985</v>
      </c>
      <c r="BU1846" s="79" t="s">
        <v>5544</v>
      </c>
      <c r="BV1846" s="79" t="s">
        <v>2981</v>
      </c>
      <c r="BW1846" s="79" t="s">
        <v>2985</v>
      </c>
    </row>
    <row r="1847" spans="51:75" x14ac:dyDescent="0.3">
      <c r="AY1847" s="107" t="e">
        <f>VLOOKUP(C1847,#REF!, 2,FALSE)</f>
        <v>#REF!</v>
      </c>
      <c r="BM1847" s="79" t="s">
        <v>5545</v>
      </c>
      <c r="BN1847" s="79" t="s">
        <v>3032</v>
      </c>
      <c r="BO1847" s="79" t="s">
        <v>5546</v>
      </c>
      <c r="BU1847" s="79" t="s">
        <v>5545</v>
      </c>
      <c r="BV1847" s="79" t="s">
        <v>3032</v>
      </c>
      <c r="BW1847" s="79" t="s">
        <v>5546</v>
      </c>
    </row>
    <row r="1848" spans="51:75" x14ac:dyDescent="0.3">
      <c r="AY1848" s="107" t="e">
        <f>VLOOKUP(C1848,#REF!, 2,FALSE)</f>
        <v>#REF!</v>
      </c>
      <c r="BM1848" s="79" t="s">
        <v>5547</v>
      </c>
      <c r="BN1848" s="79" t="s">
        <v>3032</v>
      </c>
      <c r="BO1848" s="79" t="s">
        <v>5548</v>
      </c>
      <c r="BU1848" s="79" t="s">
        <v>5547</v>
      </c>
      <c r="BV1848" s="79" t="s">
        <v>3032</v>
      </c>
      <c r="BW1848" s="79" t="s">
        <v>5548</v>
      </c>
    </row>
    <row r="1849" spans="51:75" x14ac:dyDescent="0.3">
      <c r="AY1849" s="107" t="e">
        <f>VLOOKUP(C1849,#REF!, 2,FALSE)</f>
        <v>#REF!</v>
      </c>
      <c r="BM1849" s="79" t="s">
        <v>5549</v>
      </c>
      <c r="BN1849" s="79" t="s">
        <v>2985</v>
      </c>
      <c r="BO1849" s="79" t="s">
        <v>2985</v>
      </c>
      <c r="BU1849" s="79" t="s">
        <v>5549</v>
      </c>
      <c r="BV1849" s="79" t="s">
        <v>2985</v>
      </c>
      <c r="BW1849" s="79" t="s">
        <v>2985</v>
      </c>
    </row>
    <row r="1850" spans="51:75" x14ac:dyDescent="0.3">
      <c r="AY1850" s="107" t="e">
        <f>VLOOKUP(C1850,#REF!, 2,FALSE)</f>
        <v>#REF!</v>
      </c>
      <c r="BM1850" s="79" t="s">
        <v>5551</v>
      </c>
      <c r="BN1850" s="79" t="s">
        <v>3091</v>
      </c>
      <c r="BO1850" s="79" t="s">
        <v>5552</v>
      </c>
      <c r="BU1850" s="79" t="s">
        <v>5551</v>
      </c>
      <c r="BV1850" s="79" t="s">
        <v>3091</v>
      </c>
      <c r="BW1850" s="79" t="s">
        <v>5552</v>
      </c>
    </row>
    <row r="1851" spans="51:75" x14ac:dyDescent="0.3">
      <c r="AY1851" s="107" t="e">
        <f>VLOOKUP(C1851,#REF!, 2,FALSE)</f>
        <v>#REF!</v>
      </c>
      <c r="BM1851" s="79" t="s">
        <v>5553</v>
      </c>
      <c r="BN1851" s="79" t="s">
        <v>627</v>
      </c>
      <c r="BO1851" s="79" t="s">
        <v>772</v>
      </c>
      <c r="BU1851" s="79" t="s">
        <v>5553</v>
      </c>
      <c r="BV1851" s="79" t="s">
        <v>627</v>
      </c>
      <c r="BW1851" s="79" t="s">
        <v>772</v>
      </c>
    </row>
    <row r="1852" spans="51:75" x14ac:dyDescent="0.3">
      <c r="AY1852" s="107" t="e">
        <f>VLOOKUP(C1852,#REF!, 2,FALSE)</f>
        <v>#REF!</v>
      </c>
      <c r="BM1852" s="79" t="s">
        <v>1075</v>
      </c>
      <c r="BN1852" s="79" t="s">
        <v>2985</v>
      </c>
      <c r="BO1852" s="79" t="s">
        <v>5554</v>
      </c>
      <c r="BU1852" s="79" t="s">
        <v>1075</v>
      </c>
      <c r="BV1852" s="79" t="s">
        <v>2985</v>
      </c>
      <c r="BW1852" s="79" t="s">
        <v>5554</v>
      </c>
    </row>
    <row r="1853" spans="51:75" x14ac:dyDescent="0.3">
      <c r="AY1853" s="107" t="e">
        <f>VLOOKUP(C1853,#REF!, 2,FALSE)</f>
        <v>#REF!</v>
      </c>
      <c r="BM1853" s="79" t="s">
        <v>5555</v>
      </c>
      <c r="BN1853" s="79" t="s">
        <v>623</v>
      </c>
      <c r="BO1853" s="79" t="s">
        <v>4407</v>
      </c>
      <c r="BU1853" s="79" t="s">
        <v>5555</v>
      </c>
      <c r="BV1853" s="79" t="s">
        <v>623</v>
      </c>
      <c r="BW1853" s="79" t="s">
        <v>4407</v>
      </c>
    </row>
    <row r="1854" spans="51:75" x14ac:dyDescent="0.3">
      <c r="AY1854" s="107" t="e">
        <f>VLOOKUP(C1854,#REF!, 2,FALSE)</f>
        <v>#REF!</v>
      </c>
      <c r="BM1854" s="79" t="s">
        <v>5557</v>
      </c>
      <c r="BN1854" s="79" t="s">
        <v>16992</v>
      </c>
      <c r="BO1854" s="79" t="s">
        <v>5558</v>
      </c>
      <c r="BU1854" s="79" t="s">
        <v>5557</v>
      </c>
      <c r="BV1854" s="79" t="s">
        <v>16992</v>
      </c>
      <c r="BW1854" s="79" t="s">
        <v>5558</v>
      </c>
    </row>
    <row r="1855" spans="51:75" x14ac:dyDescent="0.3">
      <c r="AY1855" s="107" t="e">
        <f>VLOOKUP(C1855,#REF!, 2,FALSE)</f>
        <v>#REF!</v>
      </c>
      <c r="BM1855" s="79" t="s">
        <v>5559</v>
      </c>
      <c r="BN1855" s="79" t="s">
        <v>3206</v>
      </c>
      <c r="BO1855" s="79" t="s">
        <v>5560</v>
      </c>
      <c r="BU1855" s="79" t="s">
        <v>5559</v>
      </c>
      <c r="BV1855" s="79" t="s">
        <v>3206</v>
      </c>
      <c r="BW1855" s="79" t="s">
        <v>5560</v>
      </c>
    </row>
    <row r="1856" spans="51:75" x14ac:dyDescent="0.3">
      <c r="AY1856" s="107" t="e">
        <f>VLOOKUP(C1856,#REF!, 2,FALSE)</f>
        <v>#REF!</v>
      </c>
      <c r="BM1856" s="79" t="s">
        <v>5561</v>
      </c>
      <c r="BN1856" s="79" t="s">
        <v>864</v>
      </c>
      <c r="BO1856" s="79" t="s">
        <v>5562</v>
      </c>
      <c r="BU1856" s="79" t="s">
        <v>5561</v>
      </c>
      <c r="BV1856" s="79" t="s">
        <v>864</v>
      </c>
      <c r="BW1856" s="79" t="s">
        <v>5562</v>
      </c>
    </row>
    <row r="1857" spans="51:75" x14ac:dyDescent="0.3">
      <c r="AY1857" s="107" t="e">
        <f>VLOOKUP(C1857,#REF!, 2,FALSE)</f>
        <v>#REF!</v>
      </c>
      <c r="BM1857" s="79" t="s">
        <v>5563</v>
      </c>
      <c r="BN1857" s="79" t="s">
        <v>2985</v>
      </c>
      <c r="BO1857" s="79" t="s">
        <v>5564</v>
      </c>
      <c r="BU1857" s="79" t="s">
        <v>5563</v>
      </c>
      <c r="BV1857" s="79" t="s">
        <v>2985</v>
      </c>
      <c r="BW1857" s="79" t="s">
        <v>5564</v>
      </c>
    </row>
    <row r="1858" spans="51:75" x14ac:dyDescent="0.3">
      <c r="AY1858" s="107" t="e">
        <f>VLOOKUP(C1858,#REF!, 2,FALSE)</f>
        <v>#REF!</v>
      </c>
      <c r="BM1858" s="79" t="s">
        <v>5565</v>
      </c>
      <c r="BN1858" s="79" t="s">
        <v>3006</v>
      </c>
      <c r="BO1858" s="79" t="s">
        <v>5567</v>
      </c>
      <c r="BU1858" s="79" t="s">
        <v>5565</v>
      </c>
      <c r="BV1858" s="79" t="s">
        <v>3006</v>
      </c>
      <c r="BW1858" s="79" t="s">
        <v>5567</v>
      </c>
    </row>
    <row r="1859" spans="51:75" x14ac:dyDescent="0.3">
      <c r="AY1859" s="107" t="e">
        <f>VLOOKUP(C1859,#REF!, 2,FALSE)</f>
        <v>#REF!</v>
      </c>
      <c r="BM1859" s="79" t="s">
        <v>5568</v>
      </c>
      <c r="BN1859" s="79" t="s">
        <v>3006</v>
      </c>
      <c r="BO1859" s="79" t="s">
        <v>2985</v>
      </c>
      <c r="BU1859" s="79" t="s">
        <v>5568</v>
      </c>
      <c r="BV1859" s="79" t="s">
        <v>3006</v>
      </c>
      <c r="BW1859" s="79" t="s">
        <v>2985</v>
      </c>
    </row>
    <row r="1860" spans="51:75" x14ac:dyDescent="0.3">
      <c r="AY1860" s="107" t="e">
        <f>VLOOKUP(C1860,#REF!, 2,FALSE)</f>
        <v>#REF!</v>
      </c>
      <c r="BM1860" s="79" t="s">
        <v>5569</v>
      </c>
      <c r="BN1860" s="79" t="s">
        <v>16992</v>
      </c>
      <c r="BO1860" s="79" t="s">
        <v>5570</v>
      </c>
      <c r="BU1860" s="79" t="s">
        <v>5569</v>
      </c>
      <c r="BV1860" s="79" t="s">
        <v>16992</v>
      </c>
      <c r="BW1860" s="79" t="s">
        <v>5570</v>
      </c>
    </row>
    <row r="1861" spans="51:75" x14ac:dyDescent="0.3">
      <c r="AY1861" s="107" t="e">
        <f>VLOOKUP(C1861,#REF!, 2,FALSE)</f>
        <v>#REF!</v>
      </c>
      <c r="BM1861" s="79" t="s">
        <v>5571</v>
      </c>
      <c r="BN1861" s="79" t="s">
        <v>3256</v>
      </c>
      <c r="BO1861" s="79" t="s">
        <v>5572</v>
      </c>
      <c r="BU1861" s="79" t="s">
        <v>5571</v>
      </c>
      <c r="BV1861" s="79" t="s">
        <v>3256</v>
      </c>
      <c r="BW1861" s="79" t="s">
        <v>5572</v>
      </c>
    </row>
    <row r="1862" spans="51:75" x14ac:dyDescent="0.3">
      <c r="AY1862" s="107" t="e">
        <f>VLOOKUP(C1862,#REF!, 2,FALSE)</f>
        <v>#REF!</v>
      </c>
      <c r="BM1862" s="79" t="s">
        <v>88</v>
      </c>
      <c r="BN1862" s="79" t="s">
        <v>3206</v>
      </c>
      <c r="BO1862" s="79" t="s">
        <v>1084</v>
      </c>
      <c r="BU1862" s="79" t="s">
        <v>88</v>
      </c>
      <c r="BV1862" s="79" t="s">
        <v>3206</v>
      </c>
      <c r="BW1862" s="79" t="s">
        <v>1084</v>
      </c>
    </row>
    <row r="1863" spans="51:75" x14ac:dyDescent="0.3">
      <c r="AY1863" s="107" t="e">
        <f>VLOOKUP(C1863,#REF!, 2,FALSE)</f>
        <v>#REF!</v>
      </c>
      <c r="BM1863" s="79" t="s">
        <v>5574</v>
      </c>
      <c r="BN1863" s="79" t="s">
        <v>3087</v>
      </c>
      <c r="BO1863" s="79" t="s">
        <v>3625</v>
      </c>
      <c r="BU1863" s="79" t="s">
        <v>5574</v>
      </c>
      <c r="BV1863" s="79" t="s">
        <v>3087</v>
      </c>
      <c r="BW1863" s="79" t="s">
        <v>3625</v>
      </c>
    </row>
    <row r="1864" spans="51:75" x14ac:dyDescent="0.3">
      <c r="AY1864" s="107" t="e">
        <f>VLOOKUP(C1864,#REF!, 2,FALSE)</f>
        <v>#REF!</v>
      </c>
      <c r="BM1864" s="79" t="s">
        <v>5575</v>
      </c>
      <c r="BN1864" s="79" t="s">
        <v>3009</v>
      </c>
      <c r="BO1864" s="79" t="s">
        <v>5576</v>
      </c>
      <c r="BU1864" s="79" t="s">
        <v>5575</v>
      </c>
      <c r="BV1864" s="79" t="s">
        <v>3009</v>
      </c>
      <c r="BW1864" s="79" t="s">
        <v>5576</v>
      </c>
    </row>
    <row r="1865" spans="51:75" x14ac:dyDescent="0.3">
      <c r="AY1865" s="107" t="e">
        <f>VLOOKUP(C1865,#REF!, 2,FALSE)</f>
        <v>#REF!</v>
      </c>
      <c r="BM1865" s="79" t="s">
        <v>5577</v>
      </c>
      <c r="BN1865" s="79" t="s">
        <v>3049</v>
      </c>
      <c r="BO1865" s="79" t="s">
        <v>5578</v>
      </c>
      <c r="BU1865" s="79" t="s">
        <v>5577</v>
      </c>
      <c r="BV1865" s="79" t="s">
        <v>3049</v>
      </c>
      <c r="BW1865" s="79" t="s">
        <v>5578</v>
      </c>
    </row>
    <row r="1866" spans="51:75" x14ac:dyDescent="0.3">
      <c r="AY1866" s="107" t="e">
        <f>VLOOKUP(C1866,#REF!, 2,FALSE)</f>
        <v>#REF!</v>
      </c>
      <c r="BM1866" s="79" t="s">
        <v>5579</v>
      </c>
      <c r="BN1866" s="79" t="s">
        <v>3206</v>
      </c>
      <c r="BO1866" s="79" t="s">
        <v>3275</v>
      </c>
      <c r="BU1866" s="79" t="s">
        <v>5579</v>
      </c>
      <c r="BV1866" s="79" t="s">
        <v>3206</v>
      </c>
      <c r="BW1866" s="79" t="s">
        <v>3275</v>
      </c>
    </row>
    <row r="1867" spans="51:75" x14ac:dyDescent="0.3">
      <c r="AY1867" s="107" t="e">
        <f>VLOOKUP(C1867,#REF!, 2,FALSE)</f>
        <v>#REF!</v>
      </c>
      <c r="BM1867" s="79" t="s">
        <v>5580</v>
      </c>
      <c r="BN1867" s="79" t="s">
        <v>3206</v>
      </c>
      <c r="BO1867" s="79" t="s">
        <v>1856</v>
      </c>
      <c r="BU1867" s="79" t="s">
        <v>5580</v>
      </c>
      <c r="BV1867" s="79" t="s">
        <v>3206</v>
      </c>
      <c r="BW1867" s="79" t="s">
        <v>1856</v>
      </c>
    </row>
    <row r="1868" spans="51:75" x14ac:dyDescent="0.3">
      <c r="AY1868" s="107" t="e">
        <f>VLOOKUP(C1868,#REF!, 2,FALSE)</f>
        <v>#REF!</v>
      </c>
      <c r="BM1868" s="79" t="s">
        <v>5581</v>
      </c>
      <c r="BN1868" s="79" t="s">
        <v>3206</v>
      </c>
      <c r="BO1868" s="79" t="s">
        <v>5582</v>
      </c>
      <c r="BU1868" s="79" t="s">
        <v>5581</v>
      </c>
      <c r="BV1868" s="79" t="s">
        <v>3206</v>
      </c>
      <c r="BW1868" s="79" t="s">
        <v>5582</v>
      </c>
    </row>
    <row r="1869" spans="51:75" x14ac:dyDescent="0.3">
      <c r="AY1869" s="107" t="e">
        <f>VLOOKUP(C1869,#REF!, 2,FALSE)</f>
        <v>#REF!</v>
      </c>
      <c r="BM1869" s="79" t="s">
        <v>5584</v>
      </c>
      <c r="BN1869" s="79" t="s">
        <v>2985</v>
      </c>
      <c r="BO1869" s="79" t="s">
        <v>2985</v>
      </c>
      <c r="BU1869" s="79" t="s">
        <v>5584</v>
      </c>
      <c r="BV1869" s="79" t="s">
        <v>2985</v>
      </c>
      <c r="BW1869" s="79" t="s">
        <v>2985</v>
      </c>
    </row>
    <row r="1870" spans="51:75" x14ac:dyDescent="0.3">
      <c r="AY1870" s="107" t="e">
        <f>VLOOKUP(C1870,#REF!, 2,FALSE)</f>
        <v>#REF!</v>
      </c>
      <c r="BM1870" s="79" t="s">
        <v>5585</v>
      </c>
      <c r="BN1870" s="79" t="s">
        <v>3087</v>
      </c>
      <c r="BO1870" s="79" t="s">
        <v>5586</v>
      </c>
      <c r="BU1870" s="79" t="s">
        <v>5585</v>
      </c>
      <c r="BV1870" s="79" t="s">
        <v>3087</v>
      </c>
      <c r="BW1870" s="79" t="s">
        <v>5586</v>
      </c>
    </row>
    <row r="1871" spans="51:75" x14ac:dyDescent="0.3">
      <c r="AY1871" s="107" t="e">
        <f>VLOOKUP(C1871,#REF!, 2,FALSE)</f>
        <v>#REF!</v>
      </c>
      <c r="BM1871" s="79" t="s">
        <v>5587</v>
      </c>
      <c r="BN1871" s="79" t="s">
        <v>2985</v>
      </c>
      <c r="BO1871" s="79" t="s">
        <v>2985</v>
      </c>
      <c r="BU1871" s="79" t="s">
        <v>5587</v>
      </c>
      <c r="BV1871" s="79" t="s">
        <v>2985</v>
      </c>
      <c r="BW1871" s="79" t="s">
        <v>2985</v>
      </c>
    </row>
    <row r="1872" spans="51:75" x14ac:dyDescent="0.3">
      <c r="AY1872" s="107" t="e">
        <f>VLOOKUP(C1872,#REF!, 2,FALSE)</f>
        <v>#REF!</v>
      </c>
      <c r="BM1872" s="79" t="s">
        <v>5588</v>
      </c>
      <c r="BN1872" s="79" t="s">
        <v>3006</v>
      </c>
      <c r="BO1872" s="79" t="s">
        <v>2985</v>
      </c>
      <c r="BU1872" s="79" t="s">
        <v>5588</v>
      </c>
      <c r="BV1872" s="79" t="s">
        <v>3006</v>
      </c>
      <c r="BW1872" s="79" t="s">
        <v>2985</v>
      </c>
    </row>
    <row r="1873" spans="51:75" x14ac:dyDescent="0.3">
      <c r="AY1873" s="107" t="e">
        <f>VLOOKUP(C1873,#REF!, 2,FALSE)</f>
        <v>#REF!</v>
      </c>
      <c r="BM1873" s="79" t="s">
        <v>5589</v>
      </c>
      <c r="BN1873" s="79" t="s">
        <v>16992</v>
      </c>
      <c r="BO1873" s="79" t="s">
        <v>922</v>
      </c>
      <c r="BU1873" s="79" t="s">
        <v>5589</v>
      </c>
      <c r="BV1873" s="79" t="s">
        <v>16992</v>
      </c>
      <c r="BW1873" s="79" t="s">
        <v>922</v>
      </c>
    </row>
    <row r="1874" spans="51:75" x14ac:dyDescent="0.3">
      <c r="AY1874" s="107" t="e">
        <f>VLOOKUP(C1874,#REF!, 2,FALSE)</f>
        <v>#REF!</v>
      </c>
      <c r="BM1874" s="79" t="s">
        <v>5590</v>
      </c>
      <c r="BN1874" s="79" t="s">
        <v>3256</v>
      </c>
      <c r="BO1874" s="79" t="s">
        <v>2985</v>
      </c>
      <c r="BU1874" s="79" t="s">
        <v>5590</v>
      </c>
      <c r="BV1874" s="79" t="s">
        <v>3256</v>
      </c>
      <c r="BW1874" s="79" t="s">
        <v>2985</v>
      </c>
    </row>
    <row r="1875" spans="51:75" x14ac:dyDescent="0.3">
      <c r="AY1875" s="107" t="e">
        <f>VLOOKUP(C1875,#REF!, 2,FALSE)</f>
        <v>#REF!</v>
      </c>
      <c r="BM1875" s="79" t="s">
        <v>5591</v>
      </c>
      <c r="BN1875" s="79" t="s">
        <v>16992</v>
      </c>
      <c r="BO1875" s="79" t="s">
        <v>2999</v>
      </c>
      <c r="BU1875" s="79" t="s">
        <v>5591</v>
      </c>
      <c r="BV1875" s="79" t="s">
        <v>16992</v>
      </c>
      <c r="BW1875" s="79" t="s">
        <v>2999</v>
      </c>
    </row>
    <row r="1876" spans="51:75" x14ac:dyDescent="0.3">
      <c r="AY1876" s="107" t="e">
        <f>VLOOKUP(C1876,#REF!, 2,FALSE)</f>
        <v>#REF!</v>
      </c>
      <c r="BM1876" s="79" t="s">
        <v>1076</v>
      </c>
      <c r="BN1876" s="79" t="s">
        <v>623</v>
      </c>
      <c r="BO1876" s="79" t="s">
        <v>2095</v>
      </c>
      <c r="BU1876" s="79" t="s">
        <v>1076</v>
      </c>
      <c r="BV1876" s="79" t="s">
        <v>623</v>
      </c>
      <c r="BW1876" s="79" t="s">
        <v>2095</v>
      </c>
    </row>
    <row r="1877" spans="51:75" x14ac:dyDescent="0.3">
      <c r="AY1877" s="107" t="e">
        <f>VLOOKUP(C1877,#REF!, 2,FALSE)</f>
        <v>#REF!</v>
      </c>
      <c r="BM1877" s="79" t="s">
        <v>5592</v>
      </c>
      <c r="BN1877" s="79" t="s">
        <v>1274</v>
      </c>
      <c r="BO1877" s="79" t="s">
        <v>5593</v>
      </c>
      <c r="BU1877" s="79" t="s">
        <v>5592</v>
      </c>
      <c r="BV1877" s="79" t="s">
        <v>1274</v>
      </c>
      <c r="BW1877" s="79" t="s">
        <v>5593</v>
      </c>
    </row>
    <row r="1878" spans="51:75" x14ac:dyDescent="0.3">
      <c r="AY1878" s="107" t="e">
        <f>VLOOKUP(C1878,#REF!, 2,FALSE)</f>
        <v>#REF!</v>
      </c>
      <c r="BM1878" s="79" t="s">
        <v>5594</v>
      </c>
      <c r="BN1878" s="79" t="s">
        <v>851</v>
      </c>
      <c r="BO1878" s="79" t="s">
        <v>772</v>
      </c>
      <c r="BU1878" s="79" t="s">
        <v>5594</v>
      </c>
      <c r="BV1878" s="79" t="s">
        <v>851</v>
      </c>
      <c r="BW1878" s="79" t="s">
        <v>772</v>
      </c>
    </row>
    <row r="1879" spans="51:75" x14ac:dyDescent="0.3">
      <c r="AY1879" s="107" t="e">
        <f>VLOOKUP(C1879,#REF!, 2,FALSE)</f>
        <v>#REF!</v>
      </c>
      <c r="BM1879" s="79" t="s">
        <v>5595</v>
      </c>
      <c r="BN1879" s="79" t="s">
        <v>3006</v>
      </c>
      <c r="BO1879" s="79" t="s">
        <v>3019</v>
      </c>
      <c r="BU1879" s="79" t="s">
        <v>5595</v>
      </c>
      <c r="BV1879" s="79" t="s">
        <v>3006</v>
      </c>
      <c r="BW1879" s="79" t="s">
        <v>3019</v>
      </c>
    </row>
    <row r="1880" spans="51:75" x14ac:dyDescent="0.3">
      <c r="AY1880" s="107" t="e">
        <f>VLOOKUP(C1880,#REF!, 2,FALSE)</f>
        <v>#REF!</v>
      </c>
      <c r="BM1880" s="79" t="s">
        <v>5597</v>
      </c>
      <c r="BN1880" s="79" t="s">
        <v>16992</v>
      </c>
      <c r="BO1880" s="79" t="s">
        <v>5598</v>
      </c>
      <c r="BU1880" s="79" t="s">
        <v>5597</v>
      </c>
      <c r="BV1880" s="79" t="s">
        <v>16992</v>
      </c>
      <c r="BW1880" s="79" t="s">
        <v>5598</v>
      </c>
    </row>
    <row r="1881" spans="51:75" x14ac:dyDescent="0.3">
      <c r="AY1881" s="107" t="e">
        <f>VLOOKUP(C1881,#REF!, 2,FALSE)</f>
        <v>#REF!</v>
      </c>
      <c r="BM1881" s="79" t="s">
        <v>1077</v>
      </c>
      <c r="BN1881" s="79" t="s">
        <v>851</v>
      </c>
      <c r="BO1881" s="79" t="s">
        <v>5599</v>
      </c>
      <c r="BU1881" s="79" t="s">
        <v>1077</v>
      </c>
      <c r="BV1881" s="79" t="s">
        <v>851</v>
      </c>
      <c r="BW1881" s="79" t="s">
        <v>5599</v>
      </c>
    </row>
    <row r="1882" spans="51:75" x14ac:dyDescent="0.3">
      <c r="AY1882" s="107" t="e">
        <f>VLOOKUP(C1882,#REF!, 2,FALSE)</f>
        <v>#REF!</v>
      </c>
      <c r="BM1882" s="79" t="s">
        <v>5600</v>
      </c>
      <c r="BN1882" s="79" t="s">
        <v>3009</v>
      </c>
      <c r="BO1882" s="79" t="s">
        <v>5280</v>
      </c>
      <c r="BU1882" s="79" t="s">
        <v>5600</v>
      </c>
      <c r="BV1882" s="79" t="s">
        <v>3009</v>
      </c>
      <c r="BW1882" s="79" t="s">
        <v>5280</v>
      </c>
    </row>
    <row r="1883" spans="51:75" x14ac:dyDescent="0.3">
      <c r="AY1883" s="107" t="e">
        <f>VLOOKUP(C1883,#REF!, 2,FALSE)</f>
        <v>#REF!</v>
      </c>
      <c r="BM1883" s="79" t="s">
        <v>5601</v>
      </c>
      <c r="BN1883" s="79" t="s">
        <v>3206</v>
      </c>
      <c r="BO1883" s="79" t="s">
        <v>3557</v>
      </c>
      <c r="BU1883" s="79" t="s">
        <v>5601</v>
      </c>
      <c r="BV1883" s="79" t="s">
        <v>3206</v>
      </c>
      <c r="BW1883" s="79" t="s">
        <v>3557</v>
      </c>
    </row>
    <row r="1884" spans="51:75" x14ac:dyDescent="0.3">
      <c r="AY1884" s="107" t="e">
        <f>VLOOKUP(C1884,#REF!, 2,FALSE)</f>
        <v>#REF!</v>
      </c>
      <c r="BM1884" s="79" t="s">
        <v>5602</v>
      </c>
      <c r="BN1884" s="79" t="s">
        <v>3091</v>
      </c>
      <c r="BO1884" s="79" t="s">
        <v>2985</v>
      </c>
      <c r="BU1884" s="79" t="s">
        <v>5602</v>
      </c>
      <c r="BV1884" s="79" t="s">
        <v>3091</v>
      </c>
      <c r="BW1884" s="79" t="s">
        <v>2985</v>
      </c>
    </row>
    <row r="1885" spans="51:75" x14ac:dyDescent="0.3">
      <c r="AY1885" s="107" t="e">
        <f>VLOOKUP(C1885,#REF!, 2,FALSE)</f>
        <v>#REF!</v>
      </c>
      <c r="BM1885" s="79" t="s">
        <v>5603</v>
      </c>
      <c r="BN1885" s="79" t="s">
        <v>2985</v>
      </c>
      <c r="BO1885" s="79" t="s">
        <v>2985</v>
      </c>
      <c r="BU1885" s="79" t="s">
        <v>5603</v>
      </c>
      <c r="BV1885" s="79" t="s">
        <v>2985</v>
      </c>
      <c r="BW1885" s="79" t="s">
        <v>2985</v>
      </c>
    </row>
    <row r="1886" spans="51:75" x14ac:dyDescent="0.3">
      <c r="AY1886" s="107" t="e">
        <f>VLOOKUP(C1886,#REF!, 2,FALSE)</f>
        <v>#REF!</v>
      </c>
      <c r="BM1886" s="79" t="s">
        <v>5604</v>
      </c>
      <c r="BN1886" s="79" t="s">
        <v>669</v>
      </c>
      <c r="BO1886" s="79" t="s">
        <v>1419</v>
      </c>
      <c r="BU1886" s="79" t="s">
        <v>5604</v>
      </c>
      <c r="BV1886" s="79" t="s">
        <v>669</v>
      </c>
      <c r="BW1886" s="79" t="s">
        <v>1419</v>
      </c>
    </row>
    <row r="1887" spans="51:75" x14ac:dyDescent="0.3">
      <c r="AY1887" s="107" t="e">
        <f>VLOOKUP(C1887,#REF!, 2,FALSE)</f>
        <v>#REF!</v>
      </c>
      <c r="BM1887" s="79" t="s">
        <v>5606</v>
      </c>
      <c r="BN1887" s="79" t="s">
        <v>1344</v>
      </c>
      <c r="BO1887" s="79" t="s">
        <v>5607</v>
      </c>
      <c r="BU1887" s="79" t="s">
        <v>5606</v>
      </c>
      <c r="BV1887" s="79" t="s">
        <v>1344</v>
      </c>
      <c r="BW1887" s="79" t="s">
        <v>5607</v>
      </c>
    </row>
    <row r="1888" spans="51:75" x14ac:dyDescent="0.3">
      <c r="AY1888" s="107" t="e">
        <f>VLOOKUP(C1888,#REF!, 2,FALSE)</f>
        <v>#REF!</v>
      </c>
      <c r="BM1888" s="79" t="s">
        <v>5608</v>
      </c>
      <c r="BN1888" s="79" t="s">
        <v>16995</v>
      </c>
      <c r="BO1888" s="79" t="s">
        <v>5609</v>
      </c>
      <c r="BU1888" s="79" t="s">
        <v>5608</v>
      </c>
      <c r="BV1888" s="79" t="s">
        <v>16995</v>
      </c>
      <c r="BW1888" s="79" t="s">
        <v>5609</v>
      </c>
    </row>
    <row r="1889" spans="51:75" x14ac:dyDescent="0.3">
      <c r="AY1889" s="107" t="e">
        <f>VLOOKUP(C1889,#REF!, 2,FALSE)</f>
        <v>#REF!</v>
      </c>
      <c r="BM1889" s="79" t="s">
        <v>5611</v>
      </c>
      <c r="BN1889" s="79" t="s">
        <v>2981</v>
      </c>
      <c r="BO1889" s="79" t="s">
        <v>5612</v>
      </c>
      <c r="BU1889" s="79" t="s">
        <v>5611</v>
      </c>
      <c r="BV1889" s="79" t="s">
        <v>2981</v>
      </c>
      <c r="BW1889" s="79" t="s">
        <v>5612</v>
      </c>
    </row>
    <row r="1890" spans="51:75" x14ac:dyDescent="0.3">
      <c r="AY1890" s="107" t="e">
        <f>VLOOKUP(C1890,#REF!, 2,FALSE)</f>
        <v>#REF!</v>
      </c>
      <c r="BM1890" s="79" t="s">
        <v>5613</v>
      </c>
      <c r="BN1890" s="79" t="s">
        <v>3101</v>
      </c>
      <c r="BO1890" s="79" t="s">
        <v>3933</v>
      </c>
      <c r="BU1890" s="79" t="s">
        <v>5613</v>
      </c>
      <c r="BV1890" s="79" t="s">
        <v>3101</v>
      </c>
      <c r="BW1890" s="79" t="s">
        <v>3933</v>
      </c>
    </row>
    <row r="1891" spans="51:75" x14ac:dyDescent="0.3">
      <c r="AY1891" s="107" t="e">
        <f>VLOOKUP(C1891,#REF!, 2,FALSE)</f>
        <v>#REF!</v>
      </c>
      <c r="BM1891" s="79" t="s">
        <v>5614</v>
      </c>
      <c r="BN1891" s="79" t="s">
        <v>3032</v>
      </c>
      <c r="BO1891" s="79" t="s">
        <v>2985</v>
      </c>
      <c r="BU1891" s="79" t="s">
        <v>5614</v>
      </c>
      <c r="BV1891" s="79" t="s">
        <v>3032</v>
      </c>
      <c r="BW1891" s="79" t="s">
        <v>2985</v>
      </c>
    </row>
    <row r="1892" spans="51:75" x14ac:dyDescent="0.3">
      <c r="AY1892" s="107" t="e">
        <f>VLOOKUP(C1892,#REF!, 2,FALSE)</f>
        <v>#REF!</v>
      </c>
      <c r="BM1892" s="79" t="s">
        <v>5615</v>
      </c>
      <c r="BN1892" s="79" t="s">
        <v>633</v>
      </c>
      <c r="BO1892" s="79" t="s">
        <v>4722</v>
      </c>
      <c r="BU1892" s="79" t="s">
        <v>5615</v>
      </c>
      <c r="BV1892" s="79" t="s">
        <v>633</v>
      </c>
      <c r="BW1892" s="79" t="s">
        <v>4722</v>
      </c>
    </row>
    <row r="1893" spans="51:75" x14ac:dyDescent="0.3">
      <c r="AY1893" s="107" t="e">
        <f>VLOOKUP(C1893,#REF!, 2,FALSE)</f>
        <v>#REF!</v>
      </c>
      <c r="BM1893" s="79" t="s">
        <v>5617</v>
      </c>
      <c r="BN1893" s="79" t="s">
        <v>3206</v>
      </c>
      <c r="BO1893" s="79" t="s">
        <v>5618</v>
      </c>
      <c r="BU1893" s="79" t="s">
        <v>5617</v>
      </c>
      <c r="BV1893" s="79" t="s">
        <v>3206</v>
      </c>
      <c r="BW1893" s="79" t="s">
        <v>5618</v>
      </c>
    </row>
    <row r="1894" spans="51:75" x14ac:dyDescent="0.3">
      <c r="AY1894" s="107" t="e">
        <f>VLOOKUP(C1894,#REF!, 2,FALSE)</f>
        <v>#REF!</v>
      </c>
      <c r="BM1894" s="79" t="s">
        <v>5619</v>
      </c>
      <c r="BN1894" s="79" t="s">
        <v>1141</v>
      </c>
      <c r="BO1894" s="79" t="s">
        <v>5620</v>
      </c>
      <c r="BU1894" s="79" t="s">
        <v>5619</v>
      </c>
      <c r="BV1894" s="79" t="s">
        <v>1141</v>
      </c>
      <c r="BW1894" s="79" t="s">
        <v>5620</v>
      </c>
    </row>
    <row r="1895" spans="51:75" x14ac:dyDescent="0.3">
      <c r="AY1895" s="107" t="e">
        <f>VLOOKUP(C1895,#REF!, 2,FALSE)</f>
        <v>#REF!</v>
      </c>
      <c r="BM1895" s="79" t="s">
        <v>5621</v>
      </c>
      <c r="BN1895" s="79" t="s">
        <v>16997</v>
      </c>
      <c r="BO1895" s="79" t="s">
        <v>772</v>
      </c>
      <c r="BU1895" s="79" t="s">
        <v>5621</v>
      </c>
      <c r="BV1895" s="79" t="s">
        <v>16997</v>
      </c>
      <c r="BW1895" s="79" t="s">
        <v>772</v>
      </c>
    </row>
    <row r="1896" spans="51:75" x14ac:dyDescent="0.3">
      <c r="AY1896" s="107" t="e">
        <f>VLOOKUP(C1896,#REF!, 2,FALSE)</f>
        <v>#REF!</v>
      </c>
      <c r="BM1896" s="79" t="s">
        <v>5622</v>
      </c>
      <c r="BN1896" s="79" t="s">
        <v>621</v>
      </c>
      <c r="BO1896" s="79" t="s">
        <v>5623</v>
      </c>
      <c r="BU1896" s="79" t="s">
        <v>5622</v>
      </c>
      <c r="BV1896" s="79" t="s">
        <v>621</v>
      </c>
      <c r="BW1896" s="79" t="s">
        <v>5623</v>
      </c>
    </row>
    <row r="1897" spans="51:75" x14ac:dyDescent="0.3">
      <c r="AY1897" s="107" t="e">
        <f>VLOOKUP(C1897,#REF!, 2,FALSE)</f>
        <v>#REF!</v>
      </c>
      <c r="BM1897" s="79" t="s">
        <v>5624</v>
      </c>
      <c r="BN1897" s="79" t="s">
        <v>1141</v>
      </c>
      <c r="BO1897" s="79" t="s">
        <v>1051</v>
      </c>
      <c r="BU1897" s="79" t="s">
        <v>5624</v>
      </c>
      <c r="BV1897" s="79" t="s">
        <v>1141</v>
      </c>
      <c r="BW1897" s="79" t="s">
        <v>1051</v>
      </c>
    </row>
    <row r="1898" spans="51:75" x14ac:dyDescent="0.3">
      <c r="AY1898" s="107" t="e">
        <f>VLOOKUP(C1898,#REF!, 2,FALSE)</f>
        <v>#REF!</v>
      </c>
      <c r="BM1898" s="79" t="s">
        <v>5626</v>
      </c>
      <c r="BN1898" s="79" t="s">
        <v>623</v>
      </c>
      <c r="BO1898" s="79" t="s">
        <v>5627</v>
      </c>
      <c r="BU1898" s="79" t="s">
        <v>5626</v>
      </c>
      <c r="BV1898" s="79" t="s">
        <v>623</v>
      </c>
      <c r="BW1898" s="79" t="s">
        <v>5627</v>
      </c>
    </row>
    <row r="1899" spans="51:75" x14ac:dyDescent="0.3">
      <c r="AY1899" s="107" t="e">
        <f>VLOOKUP(C1899,#REF!, 2,FALSE)</f>
        <v>#REF!</v>
      </c>
      <c r="BM1899" s="79" t="s">
        <v>5628</v>
      </c>
      <c r="BN1899" s="79" t="s">
        <v>851</v>
      </c>
      <c r="BO1899" s="79" t="s">
        <v>772</v>
      </c>
      <c r="BU1899" s="79" t="s">
        <v>5628</v>
      </c>
      <c r="BV1899" s="79" t="s">
        <v>851</v>
      </c>
      <c r="BW1899" s="79" t="s">
        <v>772</v>
      </c>
    </row>
    <row r="1900" spans="51:75" x14ac:dyDescent="0.3">
      <c r="AY1900" s="107" t="e">
        <f>VLOOKUP(C1900,#REF!, 2,FALSE)</f>
        <v>#REF!</v>
      </c>
      <c r="BM1900" s="79" t="s">
        <v>5629</v>
      </c>
      <c r="BN1900" s="79" t="s">
        <v>1344</v>
      </c>
      <c r="BO1900" s="79" t="s">
        <v>5630</v>
      </c>
      <c r="BU1900" s="79" t="s">
        <v>5629</v>
      </c>
      <c r="BV1900" s="79" t="s">
        <v>1344</v>
      </c>
      <c r="BW1900" s="79" t="s">
        <v>5630</v>
      </c>
    </row>
    <row r="1901" spans="51:75" x14ac:dyDescent="0.3">
      <c r="AY1901" s="107" t="e">
        <f>VLOOKUP(C1901,#REF!, 2,FALSE)</f>
        <v>#REF!</v>
      </c>
      <c r="BM1901" s="79" t="s">
        <v>5631</v>
      </c>
      <c r="BN1901" s="79" t="s">
        <v>621</v>
      </c>
      <c r="BO1901" s="79" t="s">
        <v>5200</v>
      </c>
      <c r="BU1901" s="79" t="s">
        <v>5631</v>
      </c>
      <c r="BV1901" s="79" t="s">
        <v>621</v>
      </c>
      <c r="BW1901" s="79" t="s">
        <v>5200</v>
      </c>
    </row>
    <row r="1902" spans="51:75" x14ac:dyDescent="0.3">
      <c r="AY1902" s="107" t="e">
        <f>VLOOKUP(C1902,#REF!, 2,FALSE)</f>
        <v>#REF!</v>
      </c>
      <c r="BM1902" s="79" t="s">
        <v>5633</v>
      </c>
      <c r="BN1902" s="79" t="s">
        <v>664</v>
      </c>
      <c r="BO1902" s="79" t="s">
        <v>5635</v>
      </c>
      <c r="BU1902" s="79" t="s">
        <v>5633</v>
      </c>
      <c r="BV1902" s="79" t="s">
        <v>664</v>
      </c>
      <c r="BW1902" s="79" t="s">
        <v>5635</v>
      </c>
    </row>
    <row r="1903" spans="51:75" x14ac:dyDescent="0.3">
      <c r="AY1903" s="107" t="e">
        <f>VLOOKUP(C1903,#REF!, 2,FALSE)</f>
        <v>#REF!</v>
      </c>
      <c r="BM1903" s="79" t="s">
        <v>5636</v>
      </c>
      <c r="BN1903" s="79" t="s">
        <v>627</v>
      </c>
      <c r="BO1903" s="79" t="s">
        <v>2699</v>
      </c>
      <c r="BU1903" s="79" t="s">
        <v>5636</v>
      </c>
      <c r="BV1903" s="79" t="s">
        <v>627</v>
      </c>
      <c r="BW1903" s="79" t="s">
        <v>2699</v>
      </c>
    </row>
    <row r="1904" spans="51:75" x14ac:dyDescent="0.3">
      <c r="AY1904" s="107" t="e">
        <f>VLOOKUP(C1904,#REF!, 2,FALSE)</f>
        <v>#REF!</v>
      </c>
      <c r="BM1904" s="79" t="s">
        <v>5638</v>
      </c>
      <c r="BN1904" s="79" t="s">
        <v>664</v>
      </c>
      <c r="BO1904" s="79" t="s">
        <v>4025</v>
      </c>
      <c r="BU1904" s="79" t="s">
        <v>5638</v>
      </c>
      <c r="BV1904" s="79" t="s">
        <v>664</v>
      </c>
      <c r="BW1904" s="79" t="s">
        <v>4025</v>
      </c>
    </row>
    <row r="1905" spans="51:75" x14ac:dyDescent="0.3">
      <c r="AY1905" s="107" t="e">
        <f>VLOOKUP(C1905,#REF!, 2,FALSE)</f>
        <v>#REF!</v>
      </c>
      <c r="BM1905" s="79" t="s">
        <v>5639</v>
      </c>
      <c r="BN1905" s="79" t="s">
        <v>812</v>
      </c>
      <c r="BO1905" s="79" t="s">
        <v>5640</v>
      </c>
      <c r="BU1905" s="79" t="s">
        <v>5639</v>
      </c>
      <c r="BV1905" s="79" t="s">
        <v>812</v>
      </c>
      <c r="BW1905" s="79" t="s">
        <v>5640</v>
      </c>
    </row>
    <row r="1906" spans="51:75" x14ac:dyDescent="0.3">
      <c r="AY1906" s="107" t="e">
        <f>VLOOKUP(C1906,#REF!, 2,FALSE)</f>
        <v>#REF!</v>
      </c>
      <c r="BM1906" s="79" t="s">
        <v>89</v>
      </c>
      <c r="BN1906" s="79" t="s">
        <v>843</v>
      </c>
      <c r="BO1906" s="79" t="s">
        <v>708</v>
      </c>
      <c r="BU1906" s="79" t="s">
        <v>89</v>
      </c>
      <c r="BV1906" s="79" t="s">
        <v>843</v>
      </c>
      <c r="BW1906" s="79" t="s">
        <v>708</v>
      </c>
    </row>
    <row r="1907" spans="51:75" x14ac:dyDescent="0.3">
      <c r="AY1907" s="107" t="e">
        <f>VLOOKUP(C1907,#REF!, 2,FALSE)</f>
        <v>#REF!</v>
      </c>
      <c r="BM1907" s="79" t="s">
        <v>5642</v>
      </c>
      <c r="BN1907" s="79" t="s">
        <v>1344</v>
      </c>
      <c r="BO1907" s="79" t="s">
        <v>5643</v>
      </c>
      <c r="BU1907" s="79" t="s">
        <v>5642</v>
      </c>
      <c r="BV1907" s="79" t="s">
        <v>1344</v>
      </c>
      <c r="BW1907" s="79" t="s">
        <v>5643</v>
      </c>
    </row>
    <row r="1908" spans="51:75" x14ac:dyDescent="0.3">
      <c r="AY1908" s="107" t="e">
        <f>VLOOKUP(C1908,#REF!, 2,FALSE)</f>
        <v>#REF!</v>
      </c>
      <c r="BM1908" s="79" t="s">
        <v>5644</v>
      </c>
      <c r="BN1908" s="79" t="s">
        <v>801</v>
      </c>
      <c r="BO1908" s="79" t="s">
        <v>5645</v>
      </c>
      <c r="BU1908" s="79" t="s">
        <v>5644</v>
      </c>
      <c r="BV1908" s="79" t="s">
        <v>801</v>
      </c>
      <c r="BW1908" s="79" t="s">
        <v>5645</v>
      </c>
    </row>
    <row r="1909" spans="51:75" x14ac:dyDescent="0.3">
      <c r="AY1909" s="107" t="e">
        <f>VLOOKUP(C1909,#REF!, 2,FALSE)</f>
        <v>#REF!</v>
      </c>
      <c r="BM1909" s="79" t="s">
        <v>5646</v>
      </c>
      <c r="BN1909" s="79" t="s">
        <v>851</v>
      </c>
      <c r="BO1909" s="79" t="s">
        <v>2985</v>
      </c>
      <c r="BU1909" s="79" t="s">
        <v>5646</v>
      </c>
      <c r="BV1909" s="79" t="s">
        <v>851</v>
      </c>
      <c r="BW1909" s="79" t="s">
        <v>2985</v>
      </c>
    </row>
    <row r="1910" spans="51:75" x14ac:dyDescent="0.3">
      <c r="AY1910" s="107" t="e">
        <f>VLOOKUP(C1910,#REF!, 2,FALSE)</f>
        <v>#REF!</v>
      </c>
      <c r="BM1910" s="79" t="s">
        <v>5647</v>
      </c>
      <c r="BN1910" s="79" t="s">
        <v>665</v>
      </c>
      <c r="BO1910" s="79" t="s">
        <v>5648</v>
      </c>
      <c r="BU1910" s="79" t="s">
        <v>5647</v>
      </c>
      <c r="BV1910" s="79" t="s">
        <v>665</v>
      </c>
      <c r="BW1910" s="79" t="s">
        <v>5648</v>
      </c>
    </row>
    <row r="1911" spans="51:75" x14ac:dyDescent="0.3">
      <c r="AY1911" s="107" t="e">
        <f>VLOOKUP(C1911,#REF!, 2,FALSE)</f>
        <v>#REF!</v>
      </c>
      <c r="BM1911" s="79" t="s">
        <v>5649</v>
      </c>
      <c r="BN1911" s="79" t="s">
        <v>1005</v>
      </c>
      <c r="BO1911" s="79" t="s">
        <v>5650</v>
      </c>
      <c r="BU1911" s="79" t="s">
        <v>5649</v>
      </c>
      <c r="BV1911" s="79" t="s">
        <v>1005</v>
      </c>
      <c r="BW1911" s="79" t="s">
        <v>5650</v>
      </c>
    </row>
    <row r="1912" spans="51:75" x14ac:dyDescent="0.3">
      <c r="AY1912" s="107" t="e">
        <f>VLOOKUP(C1912,#REF!, 2,FALSE)</f>
        <v>#REF!</v>
      </c>
      <c r="BM1912" s="79" t="s">
        <v>5651</v>
      </c>
      <c r="BN1912" s="79" t="s">
        <v>773</v>
      </c>
      <c r="BO1912" s="79" t="s">
        <v>5653</v>
      </c>
      <c r="BU1912" s="79" t="s">
        <v>5651</v>
      </c>
      <c r="BV1912" s="79" t="s">
        <v>773</v>
      </c>
      <c r="BW1912" s="79" t="s">
        <v>5653</v>
      </c>
    </row>
    <row r="1913" spans="51:75" x14ac:dyDescent="0.3">
      <c r="AY1913" s="107" t="e">
        <f>VLOOKUP(C1913,#REF!, 2,FALSE)</f>
        <v>#REF!</v>
      </c>
      <c r="BM1913" s="79" t="s">
        <v>5654</v>
      </c>
      <c r="BN1913" s="79" t="s">
        <v>1005</v>
      </c>
      <c r="BO1913" s="79" t="s">
        <v>2937</v>
      </c>
      <c r="BU1913" s="79" t="s">
        <v>5654</v>
      </c>
      <c r="BV1913" s="79" t="s">
        <v>1005</v>
      </c>
      <c r="BW1913" s="79" t="s">
        <v>2937</v>
      </c>
    </row>
    <row r="1914" spans="51:75" x14ac:dyDescent="0.3">
      <c r="AY1914" s="107" t="e">
        <f>VLOOKUP(C1914,#REF!, 2,FALSE)</f>
        <v>#REF!</v>
      </c>
      <c r="BM1914" s="79" t="s">
        <v>5656</v>
      </c>
      <c r="BN1914" s="79" t="s">
        <v>16992</v>
      </c>
      <c r="BO1914" s="79" t="s">
        <v>5658</v>
      </c>
      <c r="BU1914" s="79" t="s">
        <v>5656</v>
      </c>
      <c r="BV1914" s="79" t="s">
        <v>16992</v>
      </c>
      <c r="BW1914" s="79" t="s">
        <v>5658</v>
      </c>
    </row>
    <row r="1915" spans="51:75" x14ac:dyDescent="0.3">
      <c r="AY1915" s="107" t="e">
        <f>VLOOKUP(C1915,#REF!, 2,FALSE)</f>
        <v>#REF!</v>
      </c>
      <c r="BM1915" s="79" t="s">
        <v>5659</v>
      </c>
      <c r="BN1915" s="79" t="s">
        <v>1005</v>
      </c>
      <c r="BO1915" s="79" t="s">
        <v>5660</v>
      </c>
      <c r="BU1915" s="79" t="s">
        <v>5659</v>
      </c>
      <c r="BV1915" s="79" t="s">
        <v>1005</v>
      </c>
      <c r="BW1915" s="79" t="s">
        <v>5660</v>
      </c>
    </row>
    <row r="1916" spans="51:75" x14ac:dyDescent="0.3">
      <c r="AY1916" s="107" t="e">
        <f>VLOOKUP(C1916,#REF!, 2,FALSE)</f>
        <v>#REF!</v>
      </c>
      <c r="BM1916" s="79" t="s">
        <v>90</v>
      </c>
      <c r="BN1916" s="79" t="s">
        <v>16992</v>
      </c>
      <c r="BO1916" s="79" t="s">
        <v>5377</v>
      </c>
      <c r="BU1916" s="79" t="s">
        <v>90</v>
      </c>
      <c r="BV1916" s="79" t="s">
        <v>16992</v>
      </c>
      <c r="BW1916" s="79" t="s">
        <v>5377</v>
      </c>
    </row>
    <row r="1917" spans="51:75" x14ac:dyDescent="0.3">
      <c r="AY1917" s="107" t="e">
        <f>VLOOKUP(C1917,#REF!, 2,FALSE)</f>
        <v>#REF!</v>
      </c>
      <c r="BM1917" s="79" t="s">
        <v>5661</v>
      </c>
      <c r="BN1917" s="79" t="s">
        <v>1005</v>
      </c>
      <c r="BO1917" s="79" t="s">
        <v>3479</v>
      </c>
      <c r="BU1917" s="79" t="s">
        <v>5661</v>
      </c>
      <c r="BV1917" s="79" t="s">
        <v>1005</v>
      </c>
      <c r="BW1917" s="79" t="s">
        <v>3479</v>
      </c>
    </row>
    <row r="1918" spans="51:75" x14ac:dyDescent="0.3">
      <c r="AY1918" s="107" t="e">
        <f>VLOOKUP(C1918,#REF!, 2,FALSE)</f>
        <v>#REF!</v>
      </c>
      <c r="BM1918" s="79" t="s">
        <v>5662</v>
      </c>
      <c r="BN1918" s="79" t="s">
        <v>2985</v>
      </c>
      <c r="BO1918" s="79" t="s">
        <v>2985</v>
      </c>
      <c r="BU1918" s="79" t="s">
        <v>5662</v>
      </c>
      <c r="BV1918" s="79" t="s">
        <v>2985</v>
      </c>
      <c r="BW1918" s="79" t="s">
        <v>2985</v>
      </c>
    </row>
    <row r="1919" spans="51:75" x14ac:dyDescent="0.3">
      <c r="AY1919" s="107" t="e">
        <f>VLOOKUP(C1919,#REF!, 2,FALSE)</f>
        <v>#REF!</v>
      </c>
      <c r="BM1919" s="79" t="s">
        <v>5663</v>
      </c>
      <c r="BN1919" s="79" t="s">
        <v>1344</v>
      </c>
      <c r="BO1919" s="79" t="s">
        <v>5664</v>
      </c>
      <c r="BU1919" s="79" t="s">
        <v>5663</v>
      </c>
      <c r="BV1919" s="79" t="s">
        <v>1344</v>
      </c>
      <c r="BW1919" s="79" t="s">
        <v>5664</v>
      </c>
    </row>
    <row r="1920" spans="51:75" x14ac:dyDescent="0.3">
      <c r="AY1920" s="107" t="e">
        <f>VLOOKUP(C1920,#REF!, 2,FALSE)</f>
        <v>#REF!</v>
      </c>
      <c r="BM1920" s="79" t="s">
        <v>5665</v>
      </c>
      <c r="BN1920" s="79" t="s">
        <v>733</v>
      </c>
      <c r="BO1920" s="79" t="s">
        <v>3468</v>
      </c>
      <c r="BU1920" s="79" t="s">
        <v>5665</v>
      </c>
      <c r="BV1920" s="79" t="s">
        <v>733</v>
      </c>
      <c r="BW1920" s="79" t="s">
        <v>3468</v>
      </c>
    </row>
    <row r="1921" spans="51:75" x14ac:dyDescent="0.3">
      <c r="AY1921" s="107" t="e">
        <f>VLOOKUP(C1921,#REF!, 2,FALSE)</f>
        <v>#REF!</v>
      </c>
      <c r="BM1921" s="79" t="s">
        <v>1078</v>
      </c>
      <c r="BN1921" s="79" t="s">
        <v>785</v>
      </c>
      <c r="BO1921" s="79" t="s">
        <v>5666</v>
      </c>
      <c r="BU1921" s="79" t="s">
        <v>1078</v>
      </c>
      <c r="BV1921" s="79" t="s">
        <v>785</v>
      </c>
      <c r="BW1921" s="79" t="s">
        <v>5666</v>
      </c>
    </row>
    <row r="1922" spans="51:75" x14ac:dyDescent="0.3">
      <c r="AY1922" s="107" t="e">
        <f>VLOOKUP(C1922,#REF!, 2,FALSE)</f>
        <v>#REF!</v>
      </c>
      <c r="BM1922" s="79" t="s">
        <v>5667</v>
      </c>
      <c r="BN1922" s="79" t="s">
        <v>738</v>
      </c>
      <c r="BO1922" s="79" t="s">
        <v>3195</v>
      </c>
      <c r="BU1922" s="79" t="s">
        <v>5667</v>
      </c>
      <c r="BV1922" s="79" t="s">
        <v>738</v>
      </c>
      <c r="BW1922" s="79" t="s">
        <v>3195</v>
      </c>
    </row>
    <row r="1923" spans="51:75" x14ac:dyDescent="0.3">
      <c r="AY1923" s="107" t="e">
        <f>VLOOKUP(C1923,#REF!, 2,FALSE)</f>
        <v>#REF!</v>
      </c>
      <c r="BM1923" s="79" t="s">
        <v>1079</v>
      </c>
      <c r="BN1923" s="79" t="s">
        <v>616</v>
      </c>
      <c r="BO1923" s="79" t="s">
        <v>5669</v>
      </c>
      <c r="BU1923" s="79" t="s">
        <v>1079</v>
      </c>
      <c r="BV1923" s="79" t="s">
        <v>616</v>
      </c>
      <c r="BW1923" s="79" t="s">
        <v>5669</v>
      </c>
    </row>
    <row r="1924" spans="51:75" x14ac:dyDescent="0.3">
      <c r="AY1924" s="107" t="e">
        <f>VLOOKUP(C1924,#REF!, 2,FALSE)</f>
        <v>#REF!</v>
      </c>
      <c r="BM1924" s="79" t="s">
        <v>5670</v>
      </c>
      <c r="BN1924" s="79" t="s">
        <v>773</v>
      </c>
      <c r="BO1924" s="79" t="s">
        <v>5671</v>
      </c>
      <c r="BU1924" s="79" t="s">
        <v>5670</v>
      </c>
      <c r="BV1924" s="79" t="s">
        <v>773</v>
      </c>
      <c r="BW1924" s="79" t="s">
        <v>5671</v>
      </c>
    </row>
    <row r="1925" spans="51:75" x14ac:dyDescent="0.3">
      <c r="AY1925" s="107" t="e">
        <f>VLOOKUP(C1925,#REF!, 2,FALSE)</f>
        <v>#REF!</v>
      </c>
      <c r="BM1925" s="79" t="s">
        <v>5672</v>
      </c>
      <c r="BN1925" s="79" t="s">
        <v>777</v>
      </c>
      <c r="BO1925" s="79" t="s">
        <v>5318</v>
      </c>
      <c r="BU1925" s="79" t="s">
        <v>5672</v>
      </c>
      <c r="BV1925" s="79" t="s">
        <v>777</v>
      </c>
      <c r="BW1925" s="79" t="s">
        <v>5318</v>
      </c>
    </row>
    <row r="1926" spans="51:75" x14ac:dyDescent="0.3">
      <c r="AY1926" s="107" t="e">
        <f>VLOOKUP(C1926,#REF!, 2,FALSE)</f>
        <v>#REF!</v>
      </c>
      <c r="BM1926" s="79" t="s">
        <v>5673</v>
      </c>
      <c r="BN1926" s="79" t="s">
        <v>1271</v>
      </c>
      <c r="BO1926" s="79" t="s">
        <v>5674</v>
      </c>
      <c r="BU1926" s="79" t="s">
        <v>5673</v>
      </c>
      <c r="BV1926" s="79" t="s">
        <v>1271</v>
      </c>
      <c r="BW1926" s="79" t="s">
        <v>5674</v>
      </c>
    </row>
    <row r="1927" spans="51:75" x14ac:dyDescent="0.3">
      <c r="AY1927" s="107" t="e">
        <f>VLOOKUP(C1927,#REF!, 2,FALSE)</f>
        <v>#REF!</v>
      </c>
      <c r="BM1927" s="79" t="s">
        <v>1080</v>
      </c>
      <c r="BN1927" s="79" t="s">
        <v>777</v>
      </c>
      <c r="BO1927" s="79" t="s">
        <v>1748</v>
      </c>
      <c r="BU1927" s="79" t="s">
        <v>1080</v>
      </c>
      <c r="BV1927" s="79" t="s">
        <v>777</v>
      </c>
      <c r="BW1927" s="79" t="s">
        <v>1748</v>
      </c>
    </row>
    <row r="1928" spans="51:75" x14ac:dyDescent="0.3">
      <c r="AY1928" s="107" t="e">
        <f>VLOOKUP(C1928,#REF!, 2,FALSE)</f>
        <v>#REF!</v>
      </c>
      <c r="BM1928" s="79" t="s">
        <v>5675</v>
      </c>
      <c r="BN1928" s="79" t="s">
        <v>707</v>
      </c>
      <c r="BO1928" s="79" t="s">
        <v>849</v>
      </c>
      <c r="BU1928" s="79" t="s">
        <v>5675</v>
      </c>
      <c r="BV1928" s="79" t="s">
        <v>707</v>
      </c>
      <c r="BW1928" s="79" t="s">
        <v>849</v>
      </c>
    </row>
    <row r="1929" spans="51:75" x14ac:dyDescent="0.3">
      <c r="AY1929" s="107" t="e">
        <f>VLOOKUP(C1929,#REF!, 2,FALSE)</f>
        <v>#REF!</v>
      </c>
      <c r="BM1929" s="79" t="s">
        <v>5676</v>
      </c>
      <c r="BN1929" s="79" t="s">
        <v>777</v>
      </c>
      <c r="BO1929" s="79" t="s">
        <v>5677</v>
      </c>
      <c r="BU1929" s="79" t="s">
        <v>5676</v>
      </c>
      <c r="BV1929" s="79" t="s">
        <v>777</v>
      </c>
      <c r="BW1929" s="79" t="s">
        <v>5677</v>
      </c>
    </row>
    <row r="1930" spans="51:75" x14ac:dyDescent="0.3">
      <c r="AY1930" s="107" t="e">
        <f>VLOOKUP(C1930,#REF!, 2,FALSE)</f>
        <v>#REF!</v>
      </c>
      <c r="BM1930" s="79" t="s">
        <v>5678</v>
      </c>
      <c r="BN1930" s="79" t="s">
        <v>717</v>
      </c>
      <c r="BO1930" s="79" t="s">
        <v>5573</v>
      </c>
      <c r="BU1930" s="79" t="s">
        <v>5678</v>
      </c>
      <c r="BV1930" s="79" t="s">
        <v>717</v>
      </c>
      <c r="BW1930" s="79" t="s">
        <v>5573</v>
      </c>
    </row>
    <row r="1931" spans="51:75" x14ac:dyDescent="0.3">
      <c r="AY1931" s="107" t="e">
        <f>VLOOKUP(C1931,#REF!, 2,FALSE)</f>
        <v>#REF!</v>
      </c>
      <c r="BM1931" s="79" t="s">
        <v>5680</v>
      </c>
      <c r="BN1931" s="79" t="s">
        <v>1141</v>
      </c>
      <c r="BO1931" s="79" t="s">
        <v>772</v>
      </c>
      <c r="BU1931" s="79" t="s">
        <v>5680</v>
      </c>
      <c r="BV1931" s="79" t="s">
        <v>1141</v>
      </c>
      <c r="BW1931" s="79" t="s">
        <v>772</v>
      </c>
    </row>
    <row r="1932" spans="51:75" x14ac:dyDescent="0.3">
      <c r="AY1932" s="107" t="e">
        <f>VLOOKUP(C1932,#REF!, 2,FALSE)</f>
        <v>#REF!</v>
      </c>
      <c r="BM1932" s="79" t="s">
        <v>5681</v>
      </c>
      <c r="BN1932" s="79" t="s">
        <v>1141</v>
      </c>
      <c r="BO1932" s="79" t="s">
        <v>772</v>
      </c>
      <c r="BU1932" s="79" t="s">
        <v>5681</v>
      </c>
      <c r="BV1932" s="79" t="s">
        <v>1141</v>
      </c>
      <c r="BW1932" s="79" t="s">
        <v>772</v>
      </c>
    </row>
    <row r="1933" spans="51:75" x14ac:dyDescent="0.3">
      <c r="AY1933" s="107" t="e">
        <f>VLOOKUP(C1933,#REF!, 2,FALSE)</f>
        <v>#REF!</v>
      </c>
      <c r="BM1933" s="79" t="s">
        <v>5682</v>
      </c>
      <c r="BN1933" s="79" t="s">
        <v>1141</v>
      </c>
      <c r="BO1933" s="79" t="s">
        <v>5683</v>
      </c>
      <c r="BU1933" s="79" t="s">
        <v>5682</v>
      </c>
      <c r="BV1933" s="79" t="s">
        <v>1141</v>
      </c>
      <c r="BW1933" s="79" t="s">
        <v>5683</v>
      </c>
    </row>
    <row r="1934" spans="51:75" x14ac:dyDescent="0.3">
      <c r="AY1934" s="107" t="e">
        <f>VLOOKUP(C1934,#REF!, 2,FALSE)</f>
        <v>#REF!</v>
      </c>
      <c r="BM1934" s="79" t="s">
        <v>5684</v>
      </c>
      <c r="BN1934" s="79" t="s">
        <v>3006</v>
      </c>
      <c r="BO1934" s="79" t="s">
        <v>5683</v>
      </c>
      <c r="BU1934" s="79" t="s">
        <v>5684</v>
      </c>
      <c r="BV1934" s="79" t="s">
        <v>3006</v>
      </c>
      <c r="BW1934" s="79" t="s">
        <v>5683</v>
      </c>
    </row>
    <row r="1935" spans="51:75" x14ac:dyDescent="0.3">
      <c r="AY1935" s="107" t="e">
        <f>VLOOKUP(C1935,#REF!, 2,FALSE)</f>
        <v>#REF!</v>
      </c>
      <c r="BM1935" s="79" t="s">
        <v>5685</v>
      </c>
      <c r="BN1935" s="79" t="s">
        <v>3006</v>
      </c>
      <c r="BO1935" s="79" t="s">
        <v>929</v>
      </c>
      <c r="BU1935" s="79" t="s">
        <v>5685</v>
      </c>
      <c r="BV1935" s="79" t="s">
        <v>3006</v>
      </c>
      <c r="BW1935" s="79" t="s">
        <v>929</v>
      </c>
    </row>
    <row r="1936" spans="51:75" x14ac:dyDescent="0.3">
      <c r="AY1936" s="107" t="e">
        <f>VLOOKUP(C1936,#REF!, 2,FALSE)</f>
        <v>#REF!</v>
      </c>
      <c r="BM1936" s="79" t="s">
        <v>5686</v>
      </c>
      <c r="BN1936" s="79" t="s">
        <v>3006</v>
      </c>
      <c r="BO1936" s="79" t="s">
        <v>5687</v>
      </c>
      <c r="BU1936" s="79" t="s">
        <v>5686</v>
      </c>
      <c r="BV1936" s="79" t="s">
        <v>3006</v>
      </c>
      <c r="BW1936" s="79" t="s">
        <v>5687</v>
      </c>
    </row>
    <row r="1937" spans="51:75" x14ac:dyDescent="0.3">
      <c r="AY1937" s="107" t="e">
        <f>VLOOKUP(C1937,#REF!, 2,FALSE)</f>
        <v>#REF!</v>
      </c>
      <c r="BM1937" s="79" t="s">
        <v>5688</v>
      </c>
      <c r="BN1937" s="79" t="s">
        <v>864</v>
      </c>
      <c r="BO1937" s="79" t="s">
        <v>5689</v>
      </c>
      <c r="BU1937" s="79" t="s">
        <v>5688</v>
      </c>
      <c r="BV1937" s="79" t="s">
        <v>864</v>
      </c>
      <c r="BW1937" s="79" t="s">
        <v>5689</v>
      </c>
    </row>
    <row r="1938" spans="51:75" x14ac:dyDescent="0.3">
      <c r="AY1938" s="107" t="e">
        <f>VLOOKUP(C1938,#REF!, 2,FALSE)</f>
        <v>#REF!</v>
      </c>
      <c r="BM1938" s="79" t="s">
        <v>5690</v>
      </c>
      <c r="BN1938" s="79" t="s">
        <v>3049</v>
      </c>
      <c r="BO1938" s="79" t="s">
        <v>2177</v>
      </c>
      <c r="BU1938" s="79" t="s">
        <v>5690</v>
      </c>
      <c r="BV1938" s="79" t="s">
        <v>3049</v>
      </c>
      <c r="BW1938" s="79" t="s">
        <v>2177</v>
      </c>
    </row>
    <row r="1939" spans="51:75" x14ac:dyDescent="0.3">
      <c r="AY1939" s="107" t="e">
        <f>VLOOKUP(C1939,#REF!, 2,FALSE)</f>
        <v>#REF!</v>
      </c>
      <c r="BM1939" s="79" t="s">
        <v>5692</v>
      </c>
      <c r="BN1939" s="79" t="s">
        <v>3091</v>
      </c>
      <c r="BO1939" s="79" t="s">
        <v>2985</v>
      </c>
      <c r="BU1939" s="79" t="s">
        <v>5692</v>
      </c>
      <c r="BV1939" s="79" t="s">
        <v>3091</v>
      </c>
      <c r="BW1939" s="79" t="s">
        <v>2985</v>
      </c>
    </row>
    <row r="1940" spans="51:75" x14ac:dyDescent="0.3">
      <c r="AY1940" s="107" t="e">
        <f>VLOOKUP(C1940,#REF!, 2,FALSE)</f>
        <v>#REF!</v>
      </c>
      <c r="BM1940" s="79" t="s">
        <v>5693</v>
      </c>
      <c r="BN1940" s="79" t="s">
        <v>3032</v>
      </c>
      <c r="BO1940" s="79" t="s">
        <v>1272</v>
      </c>
      <c r="BU1940" s="79" t="s">
        <v>5693</v>
      </c>
      <c r="BV1940" s="79" t="s">
        <v>3032</v>
      </c>
      <c r="BW1940" s="79" t="s">
        <v>1272</v>
      </c>
    </row>
    <row r="1941" spans="51:75" x14ac:dyDescent="0.3">
      <c r="AY1941" s="107" t="e">
        <f>VLOOKUP(C1941,#REF!, 2,FALSE)</f>
        <v>#REF!</v>
      </c>
      <c r="BM1941" s="79" t="s">
        <v>5694</v>
      </c>
      <c r="BN1941" s="79" t="s">
        <v>3091</v>
      </c>
      <c r="BO1941" s="79" t="s">
        <v>5695</v>
      </c>
      <c r="BU1941" s="79" t="s">
        <v>5694</v>
      </c>
      <c r="BV1941" s="79" t="s">
        <v>3091</v>
      </c>
      <c r="BW1941" s="79" t="s">
        <v>5695</v>
      </c>
    </row>
    <row r="1942" spans="51:75" x14ac:dyDescent="0.3">
      <c r="AY1942" s="107" t="e">
        <f>VLOOKUP(C1942,#REF!, 2,FALSE)</f>
        <v>#REF!</v>
      </c>
      <c r="BM1942" s="79" t="s">
        <v>5696</v>
      </c>
      <c r="BN1942" s="79" t="s">
        <v>3206</v>
      </c>
      <c r="BO1942" s="79" t="s">
        <v>5697</v>
      </c>
      <c r="BU1942" s="79" t="s">
        <v>5696</v>
      </c>
      <c r="BV1942" s="79" t="s">
        <v>3206</v>
      </c>
      <c r="BW1942" s="79" t="s">
        <v>5697</v>
      </c>
    </row>
    <row r="1943" spans="51:75" x14ac:dyDescent="0.3">
      <c r="AY1943" s="107" t="e">
        <f>VLOOKUP(C1943,#REF!, 2,FALSE)</f>
        <v>#REF!</v>
      </c>
      <c r="BM1943" s="79" t="s">
        <v>5698</v>
      </c>
      <c r="BN1943" s="79" t="s">
        <v>3206</v>
      </c>
      <c r="BO1943" s="79" t="s">
        <v>5699</v>
      </c>
      <c r="BU1943" s="79" t="s">
        <v>5698</v>
      </c>
      <c r="BV1943" s="79" t="s">
        <v>3206</v>
      </c>
      <c r="BW1943" s="79" t="s">
        <v>5699</v>
      </c>
    </row>
    <row r="1944" spans="51:75" x14ac:dyDescent="0.3">
      <c r="AY1944" s="107" t="e">
        <f>VLOOKUP(C1944,#REF!, 2,FALSE)</f>
        <v>#REF!</v>
      </c>
      <c r="BM1944" s="79" t="s">
        <v>1081</v>
      </c>
      <c r="BN1944" s="79" t="s">
        <v>3206</v>
      </c>
      <c r="BO1944" s="79" t="s">
        <v>5700</v>
      </c>
      <c r="BU1944" s="79" t="s">
        <v>1081</v>
      </c>
      <c r="BV1944" s="79" t="s">
        <v>3206</v>
      </c>
      <c r="BW1944" s="79" t="s">
        <v>5700</v>
      </c>
    </row>
    <row r="1945" spans="51:75" x14ac:dyDescent="0.3">
      <c r="AY1945" s="107" t="e">
        <f>VLOOKUP(C1945,#REF!, 2,FALSE)</f>
        <v>#REF!</v>
      </c>
      <c r="BM1945" s="79" t="s">
        <v>5701</v>
      </c>
      <c r="BN1945" s="79" t="s">
        <v>3206</v>
      </c>
      <c r="BO1945" s="79" t="s">
        <v>5702</v>
      </c>
      <c r="BU1945" s="79" t="s">
        <v>5701</v>
      </c>
      <c r="BV1945" s="79" t="s">
        <v>3206</v>
      </c>
      <c r="BW1945" s="79" t="s">
        <v>5702</v>
      </c>
    </row>
    <row r="1946" spans="51:75" x14ac:dyDescent="0.3">
      <c r="AY1946" s="107" t="e">
        <f>VLOOKUP(C1946,#REF!, 2,FALSE)</f>
        <v>#REF!</v>
      </c>
      <c r="BM1946" s="79" t="s">
        <v>5703</v>
      </c>
      <c r="BN1946" s="79" t="s">
        <v>668</v>
      </c>
      <c r="BO1946" s="79" t="s">
        <v>5704</v>
      </c>
      <c r="BU1946" s="79" t="s">
        <v>5703</v>
      </c>
      <c r="BV1946" s="79" t="s">
        <v>668</v>
      </c>
      <c r="BW1946" s="79" t="s">
        <v>5704</v>
      </c>
    </row>
    <row r="1947" spans="51:75" x14ac:dyDescent="0.3">
      <c r="AY1947" s="107" t="e">
        <f>VLOOKUP(C1947,#REF!, 2,FALSE)</f>
        <v>#REF!</v>
      </c>
      <c r="BM1947" s="79" t="s">
        <v>5705</v>
      </c>
      <c r="BN1947" s="79" t="s">
        <v>3206</v>
      </c>
      <c r="BO1947" s="79" t="s">
        <v>5706</v>
      </c>
      <c r="BU1947" s="79" t="s">
        <v>5705</v>
      </c>
      <c r="BV1947" s="79" t="s">
        <v>3206</v>
      </c>
      <c r="BW1947" s="79" t="s">
        <v>5706</v>
      </c>
    </row>
    <row r="1948" spans="51:75" x14ac:dyDescent="0.3">
      <c r="AY1948" s="107" t="e">
        <f>VLOOKUP(C1948,#REF!, 2,FALSE)</f>
        <v>#REF!</v>
      </c>
      <c r="BM1948" s="79" t="s">
        <v>1082</v>
      </c>
      <c r="BN1948" s="79" t="s">
        <v>668</v>
      </c>
      <c r="BO1948" s="79" t="s">
        <v>5707</v>
      </c>
      <c r="BU1948" s="79" t="s">
        <v>1082</v>
      </c>
      <c r="BV1948" s="79" t="s">
        <v>668</v>
      </c>
      <c r="BW1948" s="79" t="s">
        <v>5707</v>
      </c>
    </row>
    <row r="1949" spans="51:75" x14ac:dyDescent="0.3">
      <c r="AY1949" s="107" t="e">
        <f>VLOOKUP(C1949,#REF!, 2,FALSE)</f>
        <v>#REF!</v>
      </c>
      <c r="BM1949" s="79" t="s">
        <v>5708</v>
      </c>
      <c r="BN1949" s="79" t="s">
        <v>773</v>
      </c>
      <c r="BO1949" s="79" t="s">
        <v>5709</v>
      </c>
      <c r="BU1949" s="79" t="s">
        <v>5708</v>
      </c>
      <c r="BV1949" s="79" t="s">
        <v>773</v>
      </c>
      <c r="BW1949" s="79" t="s">
        <v>5709</v>
      </c>
    </row>
    <row r="1950" spans="51:75" x14ac:dyDescent="0.3">
      <c r="AY1950" s="107" t="e">
        <f>VLOOKUP(C1950,#REF!, 2,FALSE)</f>
        <v>#REF!</v>
      </c>
      <c r="BM1950" s="79" t="s">
        <v>5710</v>
      </c>
      <c r="BN1950" s="79" t="s">
        <v>3206</v>
      </c>
      <c r="BO1950" s="79" t="s">
        <v>2599</v>
      </c>
      <c r="BU1950" s="79" t="s">
        <v>5710</v>
      </c>
      <c r="BV1950" s="79" t="s">
        <v>3206</v>
      </c>
      <c r="BW1950" s="79" t="s">
        <v>2599</v>
      </c>
    </row>
    <row r="1951" spans="51:75" x14ac:dyDescent="0.3">
      <c r="AY1951" s="107" t="e">
        <f>VLOOKUP(C1951,#REF!, 2,FALSE)</f>
        <v>#REF!</v>
      </c>
      <c r="BM1951" s="79" t="s">
        <v>5711</v>
      </c>
      <c r="BN1951" s="79" t="s">
        <v>3206</v>
      </c>
      <c r="BO1951" s="79" t="s">
        <v>2985</v>
      </c>
      <c r="BU1951" s="79" t="s">
        <v>5711</v>
      </c>
      <c r="BV1951" s="79" t="s">
        <v>3206</v>
      </c>
      <c r="BW1951" s="79" t="s">
        <v>2985</v>
      </c>
    </row>
    <row r="1952" spans="51:75" x14ac:dyDescent="0.3">
      <c r="AY1952" s="107" t="e">
        <f>VLOOKUP(C1952,#REF!, 2,FALSE)</f>
        <v>#REF!</v>
      </c>
      <c r="BM1952" s="79" t="s">
        <v>5712</v>
      </c>
      <c r="BN1952" s="79" t="s">
        <v>1344</v>
      </c>
      <c r="BO1952" s="79" t="s">
        <v>5713</v>
      </c>
      <c r="BU1952" s="79" t="s">
        <v>5712</v>
      </c>
      <c r="BV1952" s="79" t="s">
        <v>1344</v>
      </c>
      <c r="BW1952" s="79" t="s">
        <v>5713</v>
      </c>
    </row>
    <row r="1953" spans="51:75" x14ac:dyDescent="0.3">
      <c r="AY1953" s="107" t="e">
        <f>VLOOKUP(C1953,#REF!, 2,FALSE)</f>
        <v>#REF!</v>
      </c>
      <c r="BM1953" s="79" t="s">
        <v>5714</v>
      </c>
      <c r="BN1953" s="79" t="s">
        <v>619</v>
      </c>
      <c r="BO1953" s="79" t="s">
        <v>3612</v>
      </c>
      <c r="BU1953" s="79" t="s">
        <v>5714</v>
      </c>
      <c r="BV1953" s="79" t="s">
        <v>619</v>
      </c>
      <c r="BW1953" s="79" t="s">
        <v>3612</v>
      </c>
    </row>
    <row r="1954" spans="51:75" x14ac:dyDescent="0.3">
      <c r="AY1954" s="107" t="e">
        <f>VLOOKUP(C1954,#REF!, 2,FALSE)</f>
        <v>#REF!</v>
      </c>
      <c r="BM1954" s="79" t="s">
        <v>5715</v>
      </c>
      <c r="BN1954" s="79" t="s">
        <v>619</v>
      </c>
      <c r="BO1954" s="79" t="s">
        <v>5716</v>
      </c>
      <c r="BU1954" s="79" t="s">
        <v>5715</v>
      </c>
      <c r="BV1954" s="79" t="s">
        <v>619</v>
      </c>
      <c r="BW1954" s="79" t="s">
        <v>5716</v>
      </c>
    </row>
    <row r="1955" spans="51:75" x14ac:dyDescent="0.3">
      <c r="AY1955" s="107" t="e">
        <f>VLOOKUP(C1955,#REF!, 2,FALSE)</f>
        <v>#REF!</v>
      </c>
      <c r="BM1955" s="79" t="s">
        <v>5717</v>
      </c>
      <c r="BN1955" s="79" t="s">
        <v>3206</v>
      </c>
      <c r="BO1955" s="79" t="s">
        <v>3283</v>
      </c>
      <c r="BU1955" s="79" t="s">
        <v>5717</v>
      </c>
      <c r="BV1955" s="79" t="s">
        <v>3206</v>
      </c>
      <c r="BW1955" s="79" t="s">
        <v>3283</v>
      </c>
    </row>
    <row r="1956" spans="51:75" x14ac:dyDescent="0.3">
      <c r="AY1956" s="107" t="e">
        <f>VLOOKUP(C1956,#REF!, 2,FALSE)</f>
        <v>#REF!</v>
      </c>
      <c r="BM1956" s="79" t="s">
        <v>5718</v>
      </c>
      <c r="BN1956" s="79" t="s">
        <v>668</v>
      </c>
      <c r="BO1956" s="79" t="s">
        <v>5719</v>
      </c>
      <c r="BU1956" s="79" t="s">
        <v>5718</v>
      </c>
      <c r="BV1956" s="79" t="s">
        <v>668</v>
      </c>
      <c r="BW1956" s="79" t="s">
        <v>5719</v>
      </c>
    </row>
    <row r="1957" spans="51:75" x14ac:dyDescent="0.3">
      <c r="AY1957" s="107" t="e">
        <f>VLOOKUP(C1957,#REF!, 2,FALSE)</f>
        <v>#REF!</v>
      </c>
      <c r="BM1957" s="79" t="s">
        <v>1083</v>
      </c>
      <c r="BN1957" s="79" t="s">
        <v>3206</v>
      </c>
      <c r="BO1957" s="79" t="s">
        <v>2502</v>
      </c>
      <c r="BU1957" s="79" t="s">
        <v>1083</v>
      </c>
      <c r="BV1957" s="79" t="s">
        <v>3206</v>
      </c>
      <c r="BW1957" s="79" t="s">
        <v>2502</v>
      </c>
    </row>
    <row r="1958" spans="51:75" x14ac:dyDescent="0.3">
      <c r="AY1958" s="107" t="e">
        <f>VLOOKUP(C1958,#REF!, 2,FALSE)</f>
        <v>#REF!</v>
      </c>
      <c r="BM1958" s="79" t="s">
        <v>5720</v>
      </c>
      <c r="BN1958" s="79" t="s">
        <v>668</v>
      </c>
      <c r="BO1958" s="79" t="s">
        <v>5721</v>
      </c>
      <c r="BU1958" s="79" t="s">
        <v>5720</v>
      </c>
      <c r="BV1958" s="79" t="s">
        <v>668</v>
      </c>
      <c r="BW1958" s="79" t="s">
        <v>5721</v>
      </c>
    </row>
    <row r="1959" spans="51:75" x14ac:dyDescent="0.3">
      <c r="AY1959" s="107" t="e">
        <f>VLOOKUP(C1959,#REF!, 2,FALSE)</f>
        <v>#REF!</v>
      </c>
      <c r="BM1959" s="79" t="s">
        <v>1089</v>
      </c>
      <c r="BN1959" s="79" t="s">
        <v>1344</v>
      </c>
      <c r="BO1959" s="79" t="s">
        <v>5722</v>
      </c>
      <c r="BU1959" s="79" t="s">
        <v>1089</v>
      </c>
      <c r="BV1959" s="79" t="s">
        <v>1344</v>
      </c>
      <c r="BW1959" s="79" t="s">
        <v>5722</v>
      </c>
    </row>
    <row r="1960" spans="51:75" x14ac:dyDescent="0.3">
      <c r="AY1960" s="107" t="e">
        <f>VLOOKUP(C1960,#REF!, 2,FALSE)</f>
        <v>#REF!</v>
      </c>
      <c r="BM1960" s="79" t="s">
        <v>5723</v>
      </c>
      <c r="BN1960" s="79" t="s">
        <v>1271</v>
      </c>
      <c r="BO1960" s="79" t="s">
        <v>3289</v>
      </c>
      <c r="BU1960" s="79" t="s">
        <v>5723</v>
      </c>
      <c r="BV1960" s="79" t="s">
        <v>1271</v>
      </c>
      <c r="BW1960" s="79" t="s">
        <v>3289</v>
      </c>
    </row>
    <row r="1961" spans="51:75" x14ac:dyDescent="0.3">
      <c r="AY1961" s="107" t="e">
        <f>VLOOKUP(C1961,#REF!, 2,FALSE)</f>
        <v>#REF!</v>
      </c>
      <c r="BM1961" s="79" t="s">
        <v>5724</v>
      </c>
      <c r="BN1961" s="79" t="s">
        <v>1271</v>
      </c>
      <c r="BO1961" s="79" t="s">
        <v>1059</v>
      </c>
      <c r="BU1961" s="79" t="s">
        <v>5724</v>
      </c>
      <c r="BV1961" s="79" t="s">
        <v>1271</v>
      </c>
      <c r="BW1961" s="79" t="s">
        <v>1059</v>
      </c>
    </row>
    <row r="1962" spans="51:75" x14ac:dyDescent="0.3">
      <c r="AY1962" s="107" t="e">
        <f>VLOOKUP(C1962,#REF!, 2,FALSE)</f>
        <v>#REF!</v>
      </c>
      <c r="BM1962" s="79" t="s">
        <v>5725</v>
      </c>
      <c r="BN1962" s="79" t="s">
        <v>3206</v>
      </c>
      <c r="BO1962" s="79" t="s">
        <v>5726</v>
      </c>
      <c r="BU1962" s="79" t="s">
        <v>5725</v>
      </c>
      <c r="BV1962" s="79" t="s">
        <v>3206</v>
      </c>
      <c r="BW1962" s="79" t="s">
        <v>5726</v>
      </c>
    </row>
    <row r="1963" spans="51:75" x14ac:dyDescent="0.3">
      <c r="AY1963" s="107" t="e">
        <f>VLOOKUP(C1963,#REF!, 2,FALSE)</f>
        <v>#REF!</v>
      </c>
      <c r="BM1963" s="79" t="s">
        <v>5727</v>
      </c>
      <c r="BN1963" s="79" t="s">
        <v>3009</v>
      </c>
      <c r="BO1963" s="79" t="s">
        <v>5728</v>
      </c>
      <c r="BU1963" s="79" t="s">
        <v>5727</v>
      </c>
      <c r="BV1963" s="79" t="s">
        <v>3009</v>
      </c>
      <c r="BW1963" s="79" t="s">
        <v>5728</v>
      </c>
    </row>
    <row r="1964" spans="51:75" x14ac:dyDescent="0.3">
      <c r="AY1964" s="107" t="e">
        <f>VLOOKUP(C1964,#REF!, 2,FALSE)</f>
        <v>#REF!</v>
      </c>
      <c r="BM1964" s="79" t="s">
        <v>5729</v>
      </c>
      <c r="BN1964" s="79" t="s">
        <v>3206</v>
      </c>
      <c r="BO1964" s="79" t="s">
        <v>1161</v>
      </c>
      <c r="BU1964" s="79" t="s">
        <v>5729</v>
      </c>
      <c r="BV1964" s="79" t="s">
        <v>3206</v>
      </c>
      <c r="BW1964" s="79" t="s">
        <v>1161</v>
      </c>
    </row>
    <row r="1965" spans="51:75" x14ac:dyDescent="0.3">
      <c r="AY1965" s="107" t="e">
        <f>VLOOKUP(C1965,#REF!, 2,FALSE)</f>
        <v>#REF!</v>
      </c>
      <c r="BM1965" s="79" t="s">
        <v>5730</v>
      </c>
      <c r="BN1965" s="79" t="s">
        <v>1344</v>
      </c>
      <c r="BO1965" s="79" t="s">
        <v>3639</v>
      </c>
      <c r="BU1965" s="79" t="s">
        <v>5730</v>
      </c>
      <c r="BV1965" s="79" t="s">
        <v>1344</v>
      </c>
      <c r="BW1965" s="79" t="s">
        <v>3639</v>
      </c>
    </row>
    <row r="1966" spans="51:75" x14ac:dyDescent="0.3">
      <c r="AY1966" s="107" t="e">
        <f>VLOOKUP(C1966,#REF!, 2,FALSE)</f>
        <v>#REF!</v>
      </c>
      <c r="BM1966" s="79" t="s">
        <v>5731</v>
      </c>
      <c r="BN1966" s="79" t="s">
        <v>1344</v>
      </c>
      <c r="BO1966" s="79" t="s">
        <v>5732</v>
      </c>
      <c r="BU1966" s="79" t="s">
        <v>5731</v>
      </c>
      <c r="BV1966" s="79" t="s">
        <v>1344</v>
      </c>
      <c r="BW1966" s="79" t="s">
        <v>5732</v>
      </c>
    </row>
    <row r="1967" spans="51:75" x14ac:dyDescent="0.3">
      <c r="AY1967" s="107" t="e">
        <f>VLOOKUP(C1967,#REF!, 2,FALSE)</f>
        <v>#REF!</v>
      </c>
      <c r="BM1967" s="79" t="s">
        <v>5733</v>
      </c>
      <c r="BN1967" s="79" t="s">
        <v>3206</v>
      </c>
      <c r="BO1967" s="79" t="s">
        <v>3381</v>
      </c>
      <c r="BU1967" s="79" t="s">
        <v>5733</v>
      </c>
      <c r="BV1967" s="79" t="s">
        <v>3206</v>
      </c>
      <c r="BW1967" s="79" t="s">
        <v>3381</v>
      </c>
    </row>
    <row r="1968" spans="51:75" x14ac:dyDescent="0.3">
      <c r="AY1968" s="107" t="e">
        <f>VLOOKUP(C1968,#REF!, 2,FALSE)</f>
        <v>#REF!</v>
      </c>
      <c r="BM1968" s="79" t="s">
        <v>5734</v>
      </c>
      <c r="BN1968" s="79" t="s">
        <v>843</v>
      </c>
      <c r="BO1968" s="79" t="s">
        <v>5735</v>
      </c>
      <c r="BU1968" s="79" t="s">
        <v>5734</v>
      </c>
      <c r="BV1968" s="79" t="s">
        <v>843</v>
      </c>
      <c r="BW1968" s="79" t="s">
        <v>5735</v>
      </c>
    </row>
    <row r="1969" spans="51:75" x14ac:dyDescent="0.3">
      <c r="AY1969" s="107" t="e">
        <f>VLOOKUP(C1969,#REF!, 2,FALSE)</f>
        <v>#REF!</v>
      </c>
      <c r="BM1969" s="79" t="s">
        <v>5736</v>
      </c>
      <c r="BN1969" s="79" t="s">
        <v>1141</v>
      </c>
      <c r="BO1969" s="79" t="s">
        <v>5737</v>
      </c>
      <c r="BU1969" s="79" t="s">
        <v>5736</v>
      </c>
      <c r="BV1969" s="79" t="s">
        <v>1141</v>
      </c>
      <c r="BW1969" s="79" t="s">
        <v>5737</v>
      </c>
    </row>
    <row r="1970" spans="51:75" x14ac:dyDescent="0.3">
      <c r="AY1970" s="107" t="e">
        <f>VLOOKUP(C1970,#REF!, 2,FALSE)</f>
        <v>#REF!</v>
      </c>
      <c r="BM1970" s="79" t="s">
        <v>5738</v>
      </c>
      <c r="BN1970" s="79" t="s">
        <v>3206</v>
      </c>
      <c r="BO1970" s="79" t="s">
        <v>5739</v>
      </c>
      <c r="BU1970" s="79" t="s">
        <v>5738</v>
      </c>
      <c r="BV1970" s="79" t="s">
        <v>3206</v>
      </c>
      <c r="BW1970" s="79" t="s">
        <v>5739</v>
      </c>
    </row>
    <row r="1971" spans="51:75" x14ac:dyDescent="0.3">
      <c r="AY1971" s="107" t="e">
        <f>VLOOKUP(C1971,#REF!, 2,FALSE)</f>
        <v>#REF!</v>
      </c>
      <c r="BM1971" s="79" t="s">
        <v>5740</v>
      </c>
      <c r="BN1971" s="79" t="s">
        <v>3009</v>
      </c>
      <c r="BO1971" s="79" t="s">
        <v>5741</v>
      </c>
      <c r="BU1971" s="79" t="s">
        <v>5740</v>
      </c>
      <c r="BV1971" s="79" t="s">
        <v>3009</v>
      </c>
      <c r="BW1971" s="79" t="s">
        <v>5741</v>
      </c>
    </row>
    <row r="1972" spans="51:75" x14ac:dyDescent="0.3">
      <c r="AY1972" s="107" t="e">
        <f>VLOOKUP(C1972,#REF!, 2,FALSE)</f>
        <v>#REF!</v>
      </c>
      <c r="BM1972" s="79" t="s">
        <v>1090</v>
      </c>
      <c r="BN1972" s="79" t="s">
        <v>668</v>
      </c>
      <c r="BO1972" s="79" t="s">
        <v>5742</v>
      </c>
      <c r="BU1972" s="79" t="s">
        <v>1090</v>
      </c>
      <c r="BV1972" s="79" t="s">
        <v>668</v>
      </c>
      <c r="BW1972" s="79" t="s">
        <v>5742</v>
      </c>
    </row>
    <row r="1973" spans="51:75" x14ac:dyDescent="0.3">
      <c r="AY1973" s="107" t="e">
        <f>VLOOKUP(C1973,#REF!, 2,FALSE)</f>
        <v>#REF!</v>
      </c>
      <c r="BM1973" s="79" t="s">
        <v>1091</v>
      </c>
      <c r="BN1973" s="79" t="s">
        <v>3206</v>
      </c>
      <c r="BO1973" s="79" t="s">
        <v>2503</v>
      </c>
      <c r="BU1973" s="79" t="s">
        <v>1091</v>
      </c>
      <c r="BV1973" s="79" t="s">
        <v>3206</v>
      </c>
      <c r="BW1973" s="79" t="s">
        <v>2503</v>
      </c>
    </row>
    <row r="1974" spans="51:75" x14ac:dyDescent="0.3">
      <c r="AY1974" s="107" t="e">
        <f>VLOOKUP(C1974,#REF!, 2,FALSE)</f>
        <v>#REF!</v>
      </c>
      <c r="BM1974" s="79" t="s">
        <v>5743</v>
      </c>
      <c r="BN1974" s="79" t="s">
        <v>3256</v>
      </c>
      <c r="BO1974" s="79" t="s">
        <v>5744</v>
      </c>
      <c r="BU1974" s="79" t="s">
        <v>5743</v>
      </c>
      <c r="BV1974" s="79" t="s">
        <v>3256</v>
      </c>
      <c r="BW1974" s="79" t="s">
        <v>5744</v>
      </c>
    </row>
    <row r="1975" spans="51:75" x14ac:dyDescent="0.3">
      <c r="AY1975" s="107" t="e">
        <f>VLOOKUP(C1975,#REF!, 2,FALSE)</f>
        <v>#REF!</v>
      </c>
      <c r="BM1975" s="79" t="s">
        <v>5745</v>
      </c>
      <c r="BN1975" s="79" t="s">
        <v>782</v>
      </c>
      <c r="BO1975" s="79" t="s">
        <v>5744</v>
      </c>
      <c r="BU1975" s="79" t="s">
        <v>5745</v>
      </c>
      <c r="BV1975" s="79" t="s">
        <v>782</v>
      </c>
      <c r="BW1975" s="79" t="s">
        <v>5744</v>
      </c>
    </row>
    <row r="1976" spans="51:75" x14ac:dyDescent="0.3">
      <c r="AY1976" s="107" t="e">
        <f>VLOOKUP(C1976,#REF!, 2,FALSE)</f>
        <v>#REF!</v>
      </c>
      <c r="BM1976" s="79" t="s">
        <v>1092</v>
      </c>
      <c r="BN1976" s="79" t="s">
        <v>3256</v>
      </c>
      <c r="BO1976" s="79" t="s">
        <v>1060</v>
      </c>
      <c r="BU1976" s="79" t="s">
        <v>1092</v>
      </c>
      <c r="BV1976" s="79" t="s">
        <v>3256</v>
      </c>
      <c r="BW1976" s="79" t="s">
        <v>1060</v>
      </c>
    </row>
    <row r="1977" spans="51:75" x14ac:dyDescent="0.3">
      <c r="AY1977" s="107" t="e">
        <f>VLOOKUP(C1977,#REF!, 2,FALSE)</f>
        <v>#REF!</v>
      </c>
      <c r="BM1977" s="79" t="s">
        <v>5746</v>
      </c>
      <c r="BN1977" s="79" t="s">
        <v>1344</v>
      </c>
      <c r="BO1977" s="79" t="s">
        <v>5747</v>
      </c>
      <c r="BU1977" s="79" t="s">
        <v>5746</v>
      </c>
      <c r="BV1977" s="79" t="s">
        <v>1344</v>
      </c>
      <c r="BW1977" s="79" t="s">
        <v>5747</v>
      </c>
    </row>
    <row r="1978" spans="51:75" x14ac:dyDescent="0.3">
      <c r="AY1978" s="107" t="e">
        <f>VLOOKUP(C1978,#REF!, 2,FALSE)</f>
        <v>#REF!</v>
      </c>
      <c r="BM1978" s="79" t="s">
        <v>1093</v>
      </c>
      <c r="BN1978" s="79" t="s">
        <v>1344</v>
      </c>
      <c r="BO1978" s="79" t="s">
        <v>739</v>
      </c>
      <c r="BU1978" s="79" t="s">
        <v>1093</v>
      </c>
      <c r="BV1978" s="79" t="s">
        <v>1344</v>
      </c>
      <c r="BW1978" s="79" t="s">
        <v>739</v>
      </c>
    </row>
    <row r="1979" spans="51:75" x14ac:dyDescent="0.3">
      <c r="AY1979" s="107" t="e">
        <f>VLOOKUP(C1979,#REF!, 2,FALSE)</f>
        <v>#REF!</v>
      </c>
      <c r="BM1979" s="79" t="s">
        <v>5748</v>
      </c>
      <c r="BN1979" s="79" t="s">
        <v>3256</v>
      </c>
      <c r="BO1979" s="79" t="s">
        <v>2985</v>
      </c>
      <c r="BU1979" s="79" t="s">
        <v>5748</v>
      </c>
      <c r="BV1979" s="79" t="s">
        <v>3256</v>
      </c>
      <c r="BW1979" s="79" t="s">
        <v>2985</v>
      </c>
    </row>
    <row r="1980" spans="51:75" x14ac:dyDescent="0.3">
      <c r="AY1980" s="107" t="e">
        <f>VLOOKUP(C1980,#REF!, 2,FALSE)</f>
        <v>#REF!</v>
      </c>
      <c r="BM1980" s="79" t="s">
        <v>5749</v>
      </c>
      <c r="BN1980" s="79" t="s">
        <v>3091</v>
      </c>
      <c r="BO1980" s="79" t="s">
        <v>5750</v>
      </c>
      <c r="BU1980" s="79" t="s">
        <v>5749</v>
      </c>
      <c r="BV1980" s="79" t="s">
        <v>3091</v>
      </c>
      <c r="BW1980" s="79" t="s">
        <v>5750</v>
      </c>
    </row>
    <row r="1981" spans="51:75" x14ac:dyDescent="0.3">
      <c r="AY1981" s="107" t="e">
        <f>VLOOKUP(C1981,#REF!, 2,FALSE)</f>
        <v>#REF!</v>
      </c>
      <c r="BM1981" s="79" t="s">
        <v>5751</v>
      </c>
      <c r="BN1981" s="79" t="s">
        <v>619</v>
      </c>
      <c r="BO1981" s="79" t="s">
        <v>4698</v>
      </c>
      <c r="BU1981" s="79" t="s">
        <v>5751</v>
      </c>
      <c r="BV1981" s="79" t="s">
        <v>619</v>
      </c>
      <c r="BW1981" s="79" t="s">
        <v>4698</v>
      </c>
    </row>
    <row r="1982" spans="51:75" x14ac:dyDescent="0.3">
      <c r="AY1982" s="107" t="e">
        <f>VLOOKUP(C1982,#REF!, 2,FALSE)</f>
        <v>#REF!</v>
      </c>
      <c r="BM1982" s="79" t="s">
        <v>5752</v>
      </c>
      <c r="BN1982" s="79" t="s">
        <v>3009</v>
      </c>
      <c r="BO1982" s="79" t="s">
        <v>924</v>
      </c>
      <c r="BU1982" s="79" t="s">
        <v>5752</v>
      </c>
      <c r="BV1982" s="79" t="s">
        <v>3009</v>
      </c>
      <c r="BW1982" s="79" t="s">
        <v>924</v>
      </c>
    </row>
    <row r="1983" spans="51:75" x14ac:dyDescent="0.3">
      <c r="AY1983" s="107" t="e">
        <f>VLOOKUP(C1983,#REF!, 2,FALSE)</f>
        <v>#REF!</v>
      </c>
      <c r="BM1983" s="79" t="s">
        <v>5753</v>
      </c>
      <c r="BN1983" s="79" t="s">
        <v>843</v>
      </c>
      <c r="BO1983" s="79" t="s">
        <v>1615</v>
      </c>
      <c r="BU1983" s="79" t="s">
        <v>5753</v>
      </c>
      <c r="BV1983" s="79" t="s">
        <v>843</v>
      </c>
      <c r="BW1983" s="79" t="s">
        <v>1615</v>
      </c>
    </row>
    <row r="1984" spans="51:75" x14ac:dyDescent="0.3">
      <c r="AY1984" s="107" t="e">
        <f>VLOOKUP(C1984,#REF!, 2,FALSE)</f>
        <v>#REF!</v>
      </c>
      <c r="BM1984" s="79" t="s">
        <v>5754</v>
      </c>
      <c r="BN1984" s="79" t="s">
        <v>3087</v>
      </c>
      <c r="BO1984" s="79" t="s">
        <v>624</v>
      </c>
      <c r="BU1984" s="79" t="s">
        <v>5754</v>
      </c>
      <c r="BV1984" s="79" t="s">
        <v>3087</v>
      </c>
      <c r="BW1984" s="79" t="s">
        <v>624</v>
      </c>
    </row>
    <row r="1985" spans="51:75" x14ac:dyDescent="0.3">
      <c r="AY1985" s="107" t="e">
        <f>VLOOKUP(C1985,#REF!, 2,FALSE)</f>
        <v>#REF!</v>
      </c>
      <c r="BM1985" s="79" t="s">
        <v>5755</v>
      </c>
      <c r="BN1985" s="79" t="s">
        <v>665</v>
      </c>
      <c r="BO1985" s="79" t="s">
        <v>4314</v>
      </c>
      <c r="BU1985" s="79" t="s">
        <v>5755</v>
      </c>
      <c r="BV1985" s="79" t="s">
        <v>665</v>
      </c>
      <c r="BW1985" s="79" t="s">
        <v>4314</v>
      </c>
    </row>
    <row r="1986" spans="51:75" x14ac:dyDescent="0.3">
      <c r="AY1986" s="107" t="e">
        <f>VLOOKUP(C1986,#REF!, 2,FALSE)</f>
        <v>#REF!</v>
      </c>
      <c r="BM1986" s="79" t="s">
        <v>5756</v>
      </c>
      <c r="BN1986" s="79" t="s">
        <v>2981</v>
      </c>
      <c r="BO1986" s="79" t="s">
        <v>5757</v>
      </c>
      <c r="BU1986" s="79" t="s">
        <v>5756</v>
      </c>
      <c r="BV1986" s="79" t="s">
        <v>2981</v>
      </c>
      <c r="BW1986" s="79" t="s">
        <v>5757</v>
      </c>
    </row>
    <row r="1987" spans="51:75" x14ac:dyDescent="0.3">
      <c r="AY1987" s="107" t="e">
        <f>VLOOKUP(C1987,#REF!, 2,FALSE)</f>
        <v>#REF!</v>
      </c>
      <c r="BM1987" s="79" t="s">
        <v>167</v>
      </c>
      <c r="BN1987" s="79" t="s">
        <v>633</v>
      </c>
      <c r="BO1987" s="79" t="s">
        <v>949</v>
      </c>
      <c r="BU1987" s="79" t="s">
        <v>167</v>
      </c>
      <c r="BV1987" s="79" t="s">
        <v>633</v>
      </c>
      <c r="BW1987" s="79" t="s">
        <v>949</v>
      </c>
    </row>
    <row r="1988" spans="51:75" x14ac:dyDescent="0.3">
      <c r="AY1988" s="107" t="e">
        <f>VLOOKUP(C1988,#REF!, 2,FALSE)</f>
        <v>#REF!</v>
      </c>
      <c r="BM1988" s="79" t="s">
        <v>5759</v>
      </c>
      <c r="BN1988" s="79" t="s">
        <v>3206</v>
      </c>
      <c r="BO1988" s="79" t="s">
        <v>2102</v>
      </c>
      <c r="BU1988" s="79" t="s">
        <v>5759</v>
      </c>
      <c r="BV1988" s="79" t="s">
        <v>3206</v>
      </c>
      <c r="BW1988" s="79" t="s">
        <v>2102</v>
      </c>
    </row>
    <row r="1989" spans="51:75" x14ac:dyDescent="0.3">
      <c r="AY1989" s="107" t="e">
        <f>VLOOKUP(C1989,#REF!, 2,FALSE)</f>
        <v>#REF!</v>
      </c>
      <c r="BM1989" s="79" t="s">
        <v>5760</v>
      </c>
      <c r="BN1989" s="79" t="s">
        <v>3009</v>
      </c>
      <c r="BO1989" s="79" t="s">
        <v>1968</v>
      </c>
      <c r="BU1989" s="79" t="s">
        <v>5760</v>
      </c>
      <c r="BV1989" s="79" t="s">
        <v>3009</v>
      </c>
      <c r="BW1989" s="79" t="s">
        <v>1968</v>
      </c>
    </row>
    <row r="1990" spans="51:75" x14ac:dyDescent="0.3">
      <c r="AY1990" s="107" t="e">
        <f>VLOOKUP(C1990,#REF!, 2,FALSE)</f>
        <v>#REF!</v>
      </c>
      <c r="BM1990" s="79" t="s">
        <v>5761</v>
      </c>
      <c r="BN1990" s="79" t="s">
        <v>3206</v>
      </c>
      <c r="BO1990" s="79" t="s">
        <v>941</v>
      </c>
      <c r="BU1990" s="79" t="s">
        <v>5761</v>
      </c>
      <c r="BV1990" s="79" t="s">
        <v>3206</v>
      </c>
      <c r="BW1990" s="79" t="s">
        <v>941</v>
      </c>
    </row>
    <row r="1991" spans="51:75" x14ac:dyDescent="0.3">
      <c r="AY1991" s="107" t="e">
        <f>VLOOKUP(C1991,#REF!, 2,FALSE)</f>
        <v>#REF!</v>
      </c>
      <c r="BM1991" s="79" t="s">
        <v>5762</v>
      </c>
      <c r="BN1991" s="79" t="s">
        <v>805</v>
      </c>
      <c r="BO1991" s="79" t="s">
        <v>1695</v>
      </c>
      <c r="BU1991" s="79" t="s">
        <v>5762</v>
      </c>
      <c r="BV1991" s="79" t="s">
        <v>805</v>
      </c>
      <c r="BW1991" s="79" t="s">
        <v>1695</v>
      </c>
    </row>
    <row r="1992" spans="51:75" x14ac:dyDescent="0.3">
      <c r="AY1992" s="107" t="e">
        <f>VLOOKUP(C1992,#REF!, 2,FALSE)</f>
        <v>#REF!</v>
      </c>
      <c r="BM1992" s="79" t="s">
        <v>5763</v>
      </c>
      <c r="BN1992" s="79" t="s">
        <v>780</v>
      </c>
      <c r="BO1992" s="79" t="s">
        <v>3626</v>
      </c>
      <c r="BU1992" s="79" t="s">
        <v>5763</v>
      </c>
      <c r="BV1992" s="79" t="s">
        <v>780</v>
      </c>
      <c r="BW1992" s="79" t="s">
        <v>3626</v>
      </c>
    </row>
    <row r="1993" spans="51:75" x14ac:dyDescent="0.3">
      <c r="AY1993" s="107" t="e">
        <f>VLOOKUP(C1993,#REF!, 2,FALSE)</f>
        <v>#REF!</v>
      </c>
      <c r="BM1993" s="79" t="s">
        <v>5764</v>
      </c>
      <c r="BN1993" s="79" t="s">
        <v>3206</v>
      </c>
      <c r="BO1993" s="79" t="s">
        <v>1267</v>
      </c>
      <c r="BU1993" s="79" t="s">
        <v>5764</v>
      </c>
      <c r="BV1993" s="79" t="s">
        <v>3206</v>
      </c>
      <c r="BW1993" s="79" t="s">
        <v>1267</v>
      </c>
    </row>
    <row r="1994" spans="51:75" x14ac:dyDescent="0.3">
      <c r="AY1994" s="107" t="e">
        <f>VLOOKUP(C1994,#REF!, 2,FALSE)</f>
        <v>#REF!</v>
      </c>
      <c r="BM1994" s="79" t="s">
        <v>5765</v>
      </c>
      <c r="BN1994" s="79" t="s">
        <v>621</v>
      </c>
      <c r="BO1994" s="79" t="s">
        <v>5766</v>
      </c>
      <c r="BU1994" s="79" t="s">
        <v>5765</v>
      </c>
      <c r="BV1994" s="79" t="s">
        <v>621</v>
      </c>
      <c r="BW1994" s="79" t="s">
        <v>5766</v>
      </c>
    </row>
    <row r="1995" spans="51:75" x14ac:dyDescent="0.3">
      <c r="AY1995" s="107" t="e">
        <f>VLOOKUP(C1995,#REF!, 2,FALSE)</f>
        <v>#REF!</v>
      </c>
      <c r="BM1995" s="79" t="s">
        <v>5768</v>
      </c>
      <c r="BN1995" s="79" t="s">
        <v>1344</v>
      </c>
      <c r="BO1995" s="79" t="s">
        <v>5769</v>
      </c>
      <c r="BU1995" s="79" t="s">
        <v>5768</v>
      </c>
      <c r="BV1995" s="79" t="s">
        <v>1344</v>
      </c>
      <c r="BW1995" s="79" t="s">
        <v>5769</v>
      </c>
    </row>
    <row r="1996" spans="51:75" x14ac:dyDescent="0.3">
      <c r="AY1996" s="107" t="e">
        <f>VLOOKUP(C1996,#REF!, 2,FALSE)</f>
        <v>#REF!</v>
      </c>
      <c r="BM1996" s="79" t="s">
        <v>168</v>
      </c>
      <c r="BN1996" s="79" t="s">
        <v>638</v>
      </c>
      <c r="BO1996" s="79" t="s">
        <v>2476</v>
      </c>
      <c r="BU1996" s="79" t="s">
        <v>168</v>
      </c>
      <c r="BV1996" s="79" t="s">
        <v>638</v>
      </c>
      <c r="BW1996" s="79" t="s">
        <v>2476</v>
      </c>
    </row>
    <row r="1997" spans="51:75" x14ac:dyDescent="0.3">
      <c r="AY1997" s="107" t="e">
        <f>VLOOKUP(C1997,#REF!, 2,FALSE)</f>
        <v>#REF!</v>
      </c>
      <c r="BM1997" s="79" t="s">
        <v>5770</v>
      </c>
      <c r="BN1997" s="79" t="s">
        <v>671</v>
      </c>
      <c r="BO1997" s="79" t="s">
        <v>5771</v>
      </c>
      <c r="BU1997" s="79" t="s">
        <v>5770</v>
      </c>
      <c r="BV1997" s="79" t="s">
        <v>671</v>
      </c>
      <c r="BW1997" s="79" t="s">
        <v>5771</v>
      </c>
    </row>
    <row r="1998" spans="51:75" x14ac:dyDescent="0.3">
      <c r="AY1998" s="107" t="e">
        <f>VLOOKUP(C1998,#REF!, 2,FALSE)</f>
        <v>#REF!</v>
      </c>
      <c r="BM1998" s="79" t="s">
        <v>5772</v>
      </c>
      <c r="BN1998" s="79" t="s">
        <v>1015</v>
      </c>
      <c r="BO1998" s="79" t="s">
        <v>1055</v>
      </c>
      <c r="BU1998" s="79" t="s">
        <v>5772</v>
      </c>
      <c r="BV1998" s="79" t="s">
        <v>1015</v>
      </c>
      <c r="BW1998" s="79" t="s">
        <v>1055</v>
      </c>
    </row>
    <row r="1999" spans="51:75" x14ac:dyDescent="0.3">
      <c r="AY1999" s="107" t="e">
        <f>VLOOKUP(C1999,#REF!, 2,FALSE)</f>
        <v>#REF!</v>
      </c>
      <c r="BM1999" s="79" t="s">
        <v>5773</v>
      </c>
      <c r="BN1999" s="79" t="s">
        <v>1015</v>
      </c>
      <c r="BO1999" s="79" t="s">
        <v>5774</v>
      </c>
      <c r="BU1999" s="79" t="s">
        <v>5773</v>
      </c>
      <c r="BV1999" s="79" t="s">
        <v>1015</v>
      </c>
      <c r="BW1999" s="79" t="s">
        <v>5774</v>
      </c>
    </row>
    <row r="2000" spans="51:75" x14ac:dyDescent="0.3">
      <c r="AY2000" s="107" t="e">
        <f>VLOOKUP(C2000,#REF!, 2,FALSE)</f>
        <v>#REF!</v>
      </c>
      <c r="BM2000" s="79" t="s">
        <v>5775</v>
      </c>
      <c r="BN2000" s="79" t="s">
        <v>659</v>
      </c>
      <c r="BO2000" s="79" t="s">
        <v>1345</v>
      </c>
      <c r="BU2000" s="79" t="s">
        <v>5775</v>
      </c>
      <c r="BV2000" s="79" t="s">
        <v>659</v>
      </c>
      <c r="BW2000" s="79" t="s">
        <v>1345</v>
      </c>
    </row>
    <row r="2001" spans="51:75" x14ac:dyDescent="0.3">
      <c r="AY2001" s="107" t="e">
        <f>VLOOKUP(C2001,#REF!, 2,FALSE)</f>
        <v>#REF!</v>
      </c>
      <c r="BM2001" s="79" t="s">
        <v>1094</v>
      </c>
      <c r="BN2001" s="79" t="s">
        <v>773</v>
      </c>
      <c r="BO2001" s="79" t="s">
        <v>2694</v>
      </c>
      <c r="BU2001" s="79" t="s">
        <v>1094</v>
      </c>
      <c r="BV2001" s="79" t="s">
        <v>773</v>
      </c>
      <c r="BW2001" s="79" t="s">
        <v>2694</v>
      </c>
    </row>
    <row r="2002" spans="51:75" x14ac:dyDescent="0.3">
      <c r="AY2002" s="107" t="e">
        <f>VLOOKUP(C2002,#REF!, 2,FALSE)</f>
        <v>#REF!</v>
      </c>
      <c r="BM2002" s="79" t="s">
        <v>143</v>
      </c>
      <c r="BN2002" s="79" t="s">
        <v>738</v>
      </c>
      <c r="BO2002" s="79" t="s">
        <v>5118</v>
      </c>
      <c r="BU2002" s="79" t="s">
        <v>143</v>
      </c>
      <c r="BV2002" s="79" t="s">
        <v>738</v>
      </c>
      <c r="BW2002" s="79" t="s">
        <v>5118</v>
      </c>
    </row>
    <row r="2003" spans="51:75" x14ac:dyDescent="0.3">
      <c r="AY2003" s="107" t="e">
        <f>VLOOKUP(C2003,#REF!, 2,FALSE)</f>
        <v>#REF!</v>
      </c>
      <c r="BM2003" s="79" t="s">
        <v>5776</v>
      </c>
      <c r="BN2003" s="79" t="s">
        <v>663</v>
      </c>
      <c r="BO2003" s="79" t="s">
        <v>2461</v>
      </c>
      <c r="BU2003" s="79" t="s">
        <v>5776</v>
      </c>
      <c r="BV2003" s="79" t="s">
        <v>663</v>
      </c>
      <c r="BW2003" s="79" t="s">
        <v>2461</v>
      </c>
    </row>
    <row r="2004" spans="51:75" x14ac:dyDescent="0.3">
      <c r="AY2004" s="107" t="e">
        <f>VLOOKUP(C2004,#REF!, 2,FALSE)</f>
        <v>#REF!</v>
      </c>
      <c r="BM2004" s="79" t="s">
        <v>5777</v>
      </c>
      <c r="BN2004" s="79" t="s">
        <v>1344</v>
      </c>
      <c r="BO2004" s="79" t="s">
        <v>1340</v>
      </c>
      <c r="BU2004" s="79" t="s">
        <v>5777</v>
      </c>
      <c r="BV2004" s="79" t="s">
        <v>1344</v>
      </c>
      <c r="BW2004" s="79" t="s">
        <v>1340</v>
      </c>
    </row>
    <row r="2005" spans="51:75" x14ac:dyDescent="0.3">
      <c r="AY2005" s="107" t="e">
        <f>VLOOKUP(C2005,#REF!, 2,FALSE)</f>
        <v>#REF!</v>
      </c>
      <c r="BM2005" s="79" t="s">
        <v>5778</v>
      </c>
      <c r="BN2005" s="79" t="s">
        <v>3206</v>
      </c>
      <c r="BO2005" s="79" t="s">
        <v>1695</v>
      </c>
      <c r="BU2005" s="79" t="s">
        <v>5778</v>
      </c>
      <c r="BV2005" s="79" t="s">
        <v>3206</v>
      </c>
      <c r="BW2005" s="79" t="s">
        <v>1695</v>
      </c>
    </row>
    <row r="2006" spans="51:75" x14ac:dyDescent="0.3">
      <c r="AY2006" s="107" t="e">
        <f>VLOOKUP(C2006,#REF!, 2,FALSE)</f>
        <v>#REF!</v>
      </c>
      <c r="BM2006" s="79" t="s">
        <v>5779</v>
      </c>
      <c r="BN2006" s="79" t="s">
        <v>2985</v>
      </c>
      <c r="BO2006" s="79" t="s">
        <v>2985</v>
      </c>
      <c r="BU2006" s="79" t="s">
        <v>5779</v>
      </c>
      <c r="BV2006" s="79" t="s">
        <v>2985</v>
      </c>
      <c r="BW2006" s="79" t="s">
        <v>2985</v>
      </c>
    </row>
    <row r="2007" spans="51:75" x14ac:dyDescent="0.3">
      <c r="AY2007" s="107" t="e">
        <f>VLOOKUP(C2007,#REF!, 2,FALSE)</f>
        <v>#REF!</v>
      </c>
      <c r="BM2007" s="79" t="s">
        <v>5780</v>
      </c>
      <c r="BN2007" s="79" t="s">
        <v>2985</v>
      </c>
      <c r="BO2007" s="79" t="s">
        <v>2985</v>
      </c>
      <c r="BU2007" s="79" t="s">
        <v>5780</v>
      </c>
      <c r="BV2007" s="79" t="s">
        <v>2985</v>
      </c>
      <c r="BW2007" s="79" t="s">
        <v>2985</v>
      </c>
    </row>
    <row r="2008" spans="51:75" x14ac:dyDescent="0.3">
      <c r="AY2008" s="107" t="e">
        <f>VLOOKUP(C2008,#REF!, 2,FALSE)</f>
        <v>#REF!</v>
      </c>
      <c r="BM2008" s="79" t="s">
        <v>5782</v>
      </c>
      <c r="BN2008" s="79" t="s">
        <v>638</v>
      </c>
      <c r="BO2008" s="79" t="s">
        <v>1523</v>
      </c>
      <c r="BU2008" s="79" t="s">
        <v>5782</v>
      </c>
      <c r="BV2008" s="79" t="s">
        <v>638</v>
      </c>
      <c r="BW2008" s="79" t="s">
        <v>1523</v>
      </c>
    </row>
    <row r="2009" spans="51:75" x14ac:dyDescent="0.3">
      <c r="AY2009" s="107" t="e">
        <f>VLOOKUP(C2009,#REF!, 2,FALSE)</f>
        <v>#REF!</v>
      </c>
      <c r="BM2009" s="79" t="s">
        <v>5783</v>
      </c>
      <c r="BN2009" s="79" t="s">
        <v>1344</v>
      </c>
      <c r="BO2009" s="79" t="s">
        <v>5138</v>
      </c>
      <c r="BU2009" s="79" t="s">
        <v>5783</v>
      </c>
      <c r="BV2009" s="79" t="s">
        <v>1344</v>
      </c>
      <c r="BW2009" s="79" t="s">
        <v>5138</v>
      </c>
    </row>
    <row r="2010" spans="51:75" x14ac:dyDescent="0.3">
      <c r="AY2010" s="107" t="e">
        <f>VLOOKUP(C2010,#REF!, 2,FALSE)</f>
        <v>#REF!</v>
      </c>
      <c r="BM2010" s="79" t="s">
        <v>5784</v>
      </c>
      <c r="BN2010" s="79" t="s">
        <v>668</v>
      </c>
      <c r="BO2010" s="79" t="s">
        <v>4702</v>
      </c>
      <c r="BU2010" s="79" t="s">
        <v>5784</v>
      </c>
      <c r="BV2010" s="79" t="s">
        <v>668</v>
      </c>
      <c r="BW2010" s="79" t="s">
        <v>4702</v>
      </c>
    </row>
    <row r="2011" spans="51:75" x14ac:dyDescent="0.3">
      <c r="AY2011" s="107" t="e">
        <f>VLOOKUP(C2011,#REF!, 2,FALSE)</f>
        <v>#REF!</v>
      </c>
      <c r="BM2011" s="79" t="s">
        <v>5785</v>
      </c>
      <c r="BN2011" s="79" t="s">
        <v>3009</v>
      </c>
      <c r="BO2011" s="79" t="s">
        <v>2985</v>
      </c>
      <c r="BU2011" s="79" t="s">
        <v>5785</v>
      </c>
      <c r="BV2011" s="79" t="s">
        <v>3009</v>
      </c>
      <c r="BW2011" s="79" t="s">
        <v>2985</v>
      </c>
    </row>
    <row r="2012" spans="51:75" x14ac:dyDescent="0.3">
      <c r="AY2012" s="107" t="e">
        <f>VLOOKUP(C2012,#REF!, 2,FALSE)</f>
        <v>#REF!</v>
      </c>
      <c r="BM2012" s="79" t="s">
        <v>5787</v>
      </c>
      <c r="BN2012" s="79" t="s">
        <v>3087</v>
      </c>
      <c r="BO2012" s="79" t="s">
        <v>1272</v>
      </c>
      <c r="BU2012" s="79" t="s">
        <v>5787</v>
      </c>
      <c r="BV2012" s="79" t="s">
        <v>3087</v>
      </c>
      <c r="BW2012" s="79" t="s">
        <v>1272</v>
      </c>
    </row>
    <row r="2013" spans="51:75" x14ac:dyDescent="0.3">
      <c r="AY2013" s="107" t="e">
        <f>VLOOKUP(C2013,#REF!, 2,FALSE)</f>
        <v>#REF!</v>
      </c>
      <c r="BM2013" s="79" t="s">
        <v>5788</v>
      </c>
      <c r="BN2013" s="79" t="s">
        <v>773</v>
      </c>
      <c r="BO2013" s="79" t="s">
        <v>5789</v>
      </c>
      <c r="BU2013" s="79" t="s">
        <v>5788</v>
      </c>
      <c r="BV2013" s="79" t="s">
        <v>773</v>
      </c>
      <c r="BW2013" s="79" t="s">
        <v>5789</v>
      </c>
    </row>
    <row r="2014" spans="51:75" x14ac:dyDescent="0.3">
      <c r="AY2014" s="107" t="e">
        <f>VLOOKUP(C2014,#REF!, 2,FALSE)</f>
        <v>#REF!</v>
      </c>
      <c r="BM2014" s="79" t="s">
        <v>91</v>
      </c>
      <c r="BN2014" s="79" t="s">
        <v>664</v>
      </c>
      <c r="BO2014" s="79" t="s">
        <v>4351</v>
      </c>
      <c r="BU2014" s="79" t="s">
        <v>91</v>
      </c>
      <c r="BV2014" s="79" t="s">
        <v>664</v>
      </c>
      <c r="BW2014" s="79" t="s">
        <v>4351</v>
      </c>
    </row>
    <row r="2015" spans="51:75" x14ac:dyDescent="0.3">
      <c r="AY2015" s="107" t="e">
        <f>VLOOKUP(C2015,#REF!, 2,FALSE)</f>
        <v>#REF!</v>
      </c>
      <c r="BM2015" s="79" t="s">
        <v>5790</v>
      </c>
      <c r="BN2015" s="79" t="s">
        <v>3091</v>
      </c>
      <c r="BO2015" s="79" t="s">
        <v>4507</v>
      </c>
      <c r="BU2015" s="79" t="s">
        <v>5790</v>
      </c>
      <c r="BV2015" s="79" t="s">
        <v>3091</v>
      </c>
      <c r="BW2015" s="79" t="s">
        <v>4507</v>
      </c>
    </row>
    <row r="2016" spans="51:75" x14ac:dyDescent="0.3">
      <c r="AY2016" s="107" t="e">
        <f>VLOOKUP(C2016,#REF!, 2,FALSE)</f>
        <v>#REF!</v>
      </c>
      <c r="BM2016" s="79" t="s">
        <v>5791</v>
      </c>
      <c r="BN2016" s="79" t="s">
        <v>1344</v>
      </c>
      <c r="BO2016" s="79" t="s">
        <v>5792</v>
      </c>
      <c r="BU2016" s="79" t="s">
        <v>5791</v>
      </c>
      <c r="BV2016" s="79" t="s">
        <v>1344</v>
      </c>
      <c r="BW2016" s="79" t="s">
        <v>5792</v>
      </c>
    </row>
    <row r="2017" spans="51:75" x14ac:dyDescent="0.3">
      <c r="AY2017" s="107" t="e">
        <f>VLOOKUP(C2017,#REF!, 2,FALSE)</f>
        <v>#REF!</v>
      </c>
      <c r="BM2017" s="79" t="s">
        <v>5793</v>
      </c>
      <c r="BN2017" s="79" t="s">
        <v>1274</v>
      </c>
      <c r="BO2017" s="79" t="s">
        <v>4852</v>
      </c>
      <c r="BU2017" s="79" t="s">
        <v>5793</v>
      </c>
      <c r="BV2017" s="79" t="s">
        <v>1274</v>
      </c>
      <c r="BW2017" s="79" t="s">
        <v>4852</v>
      </c>
    </row>
    <row r="2018" spans="51:75" x14ac:dyDescent="0.3">
      <c r="AY2018" s="107" t="e">
        <f>VLOOKUP(C2018,#REF!, 2,FALSE)</f>
        <v>#REF!</v>
      </c>
      <c r="BM2018" s="79" t="s">
        <v>5794</v>
      </c>
      <c r="BN2018" s="79" t="s">
        <v>633</v>
      </c>
      <c r="BO2018" s="79" t="s">
        <v>3933</v>
      </c>
      <c r="BU2018" s="79" t="s">
        <v>5794</v>
      </c>
      <c r="BV2018" s="79" t="s">
        <v>633</v>
      </c>
      <c r="BW2018" s="79" t="s">
        <v>3933</v>
      </c>
    </row>
    <row r="2019" spans="51:75" x14ac:dyDescent="0.3">
      <c r="AY2019" s="107" t="e">
        <f>VLOOKUP(C2019,#REF!, 2,FALSE)</f>
        <v>#REF!</v>
      </c>
      <c r="BM2019" s="79" t="s">
        <v>1095</v>
      </c>
      <c r="BN2019" s="79" t="s">
        <v>3206</v>
      </c>
      <c r="BO2019" s="79" t="s">
        <v>5795</v>
      </c>
      <c r="BU2019" s="79" t="s">
        <v>1095</v>
      </c>
      <c r="BV2019" s="79" t="s">
        <v>3206</v>
      </c>
      <c r="BW2019" s="79" t="s">
        <v>5795</v>
      </c>
    </row>
    <row r="2020" spans="51:75" x14ac:dyDescent="0.3">
      <c r="AY2020" s="107" t="e">
        <f>VLOOKUP(C2020,#REF!, 2,FALSE)</f>
        <v>#REF!</v>
      </c>
      <c r="BM2020" s="79" t="s">
        <v>5796</v>
      </c>
      <c r="BN2020" s="79" t="s">
        <v>3206</v>
      </c>
      <c r="BO2020" s="79" t="s">
        <v>5797</v>
      </c>
      <c r="BU2020" s="79" t="s">
        <v>5796</v>
      </c>
      <c r="BV2020" s="79" t="s">
        <v>3206</v>
      </c>
      <c r="BW2020" s="79" t="s">
        <v>5797</v>
      </c>
    </row>
    <row r="2021" spans="51:75" x14ac:dyDescent="0.3">
      <c r="AY2021" s="107" t="e">
        <f>VLOOKUP(C2021,#REF!, 2,FALSE)</f>
        <v>#REF!</v>
      </c>
      <c r="BM2021" s="79" t="s">
        <v>5798</v>
      </c>
      <c r="BN2021" s="79" t="s">
        <v>1344</v>
      </c>
      <c r="BO2021" s="79" t="s">
        <v>5799</v>
      </c>
      <c r="BU2021" s="79" t="s">
        <v>5798</v>
      </c>
      <c r="BV2021" s="79" t="s">
        <v>1344</v>
      </c>
      <c r="BW2021" s="79" t="s">
        <v>5799</v>
      </c>
    </row>
    <row r="2022" spans="51:75" x14ac:dyDescent="0.3">
      <c r="AY2022" s="107" t="e">
        <f>VLOOKUP(C2022,#REF!, 2,FALSE)</f>
        <v>#REF!</v>
      </c>
      <c r="BM2022" s="79" t="s">
        <v>1096</v>
      </c>
      <c r="BN2022" s="79" t="s">
        <v>851</v>
      </c>
      <c r="BO2022" s="79" t="s">
        <v>5800</v>
      </c>
      <c r="BU2022" s="79" t="s">
        <v>1096</v>
      </c>
      <c r="BV2022" s="79" t="s">
        <v>851</v>
      </c>
      <c r="BW2022" s="79" t="s">
        <v>5800</v>
      </c>
    </row>
    <row r="2023" spans="51:75" x14ac:dyDescent="0.3">
      <c r="AY2023" s="107" t="e">
        <f>VLOOKUP(C2023,#REF!, 2,FALSE)</f>
        <v>#REF!</v>
      </c>
      <c r="BM2023" s="79" t="s">
        <v>5801</v>
      </c>
      <c r="BN2023" s="79" t="s">
        <v>621</v>
      </c>
      <c r="BO2023" s="79" t="s">
        <v>5802</v>
      </c>
      <c r="BU2023" s="79" t="s">
        <v>5801</v>
      </c>
      <c r="BV2023" s="79" t="s">
        <v>621</v>
      </c>
      <c r="BW2023" s="79" t="s">
        <v>5802</v>
      </c>
    </row>
    <row r="2024" spans="51:75" x14ac:dyDescent="0.3">
      <c r="AY2024" s="107" t="e">
        <f>VLOOKUP(C2024,#REF!, 2,FALSE)</f>
        <v>#REF!</v>
      </c>
      <c r="BM2024" s="79" t="s">
        <v>5803</v>
      </c>
      <c r="BN2024" s="79" t="s">
        <v>733</v>
      </c>
      <c r="BO2024" s="79" t="s">
        <v>5804</v>
      </c>
      <c r="BU2024" s="79" t="s">
        <v>5803</v>
      </c>
      <c r="BV2024" s="79" t="s">
        <v>733</v>
      </c>
      <c r="BW2024" s="79" t="s">
        <v>5804</v>
      </c>
    </row>
    <row r="2025" spans="51:75" x14ac:dyDescent="0.3">
      <c r="AY2025" s="107" t="e">
        <f>VLOOKUP(C2025,#REF!, 2,FALSE)</f>
        <v>#REF!</v>
      </c>
      <c r="BM2025" s="79" t="s">
        <v>1097</v>
      </c>
      <c r="BN2025" s="79" t="s">
        <v>618</v>
      </c>
      <c r="BO2025" s="79" t="s">
        <v>5805</v>
      </c>
      <c r="BU2025" s="79" t="s">
        <v>1097</v>
      </c>
      <c r="BV2025" s="79" t="s">
        <v>618</v>
      </c>
      <c r="BW2025" s="79" t="s">
        <v>5805</v>
      </c>
    </row>
    <row r="2026" spans="51:75" x14ac:dyDescent="0.3">
      <c r="AY2026" s="107" t="e">
        <f>VLOOKUP(C2026,#REF!, 2,FALSE)</f>
        <v>#REF!</v>
      </c>
      <c r="BM2026" s="79" t="s">
        <v>5806</v>
      </c>
      <c r="BN2026" s="79" t="s">
        <v>843</v>
      </c>
      <c r="BO2026" s="79" t="s">
        <v>4236</v>
      </c>
      <c r="BU2026" s="79" t="s">
        <v>5806</v>
      </c>
      <c r="BV2026" s="79" t="s">
        <v>843</v>
      </c>
      <c r="BW2026" s="79" t="s">
        <v>4236</v>
      </c>
    </row>
    <row r="2027" spans="51:75" x14ac:dyDescent="0.3">
      <c r="AY2027" s="107" t="e">
        <f>VLOOKUP(C2027,#REF!, 2,FALSE)</f>
        <v>#REF!</v>
      </c>
      <c r="BM2027" s="79" t="s">
        <v>5807</v>
      </c>
      <c r="BN2027" s="79" t="s">
        <v>633</v>
      </c>
      <c r="BO2027" s="79" t="s">
        <v>5808</v>
      </c>
      <c r="BU2027" s="79" t="s">
        <v>5807</v>
      </c>
      <c r="BV2027" s="79" t="s">
        <v>633</v>
      </c>
      <c r="BW2027" s="79" t="s">
        <v>5808</v>
      </c>
    </row>
    <row r="2028" spans="51:75" x14ac:dyDescent="0.3">
      <c r="AY2028" s="107" t="e">
        <f>VLOOKUP(C2028,#REF!, 2,FALSE)</f>
        <v>#REF!</v>
      </c>
      <c r="BM2028" s="79" t="s">
        <v>92</v>
      </c>
      <c r="BN2028" s="79" t="s">
        <v>812</v>
      </c>
      <c r="BO2028" s="79" t="s">
        <v>5809</v>
      </c>
      <c r="BU2028" s="79" t="s">
        <v>92</v>
      </c>
      <c r="BV2028" s="79" t="s">
        <v>812</v>
      </c>
      <c r="BW2028" s="79" t="s">
        <v>5809</v>
      </c>
    </row>
    <row r="2029" spans="51:75" x14ac:dyDescent="0.3">
      <c r="AY2029" s="107" t="e">
        <f>VLOOKUP(C2029,#REF!, 2,FALSE)</f>
        <v>#REF!</v>
      </c>
      <c r="BM2029" s="79" t="s">
        <v>5810</v>
      </c>
      <c r="BN2029" s="79" t="s">
        <v>843</v>
      </c>
      <c r="BO2029" s="79" t="s">
        <v>3782</v>
      </c>
      <c r="BU2029" s="79" t="s">
        <v>5810</v>
      </c>
      <c r="BV2029" s="79" t="s">
        <v>843</v>
      </c>
      <c r="BW2029" s="79" t="s">
        <v>3782</v>
      </c>
    </row>
    <row r="2030" spans="51:75" x14ac:dyDescent="0.3">
      <c r="AY2030" s="107" t="e">
        <f>VLOOKUP(C2030,#REF!, 2,FALSE)</f>
        <v>#REF!</v>
      </c>
      <c r="BM2030" s="79" t="s">
        <v>5812</v>
      </c>
      <c r="BN2030" s="79" t="s">
        <v>665</v>
      </c>
      <c r="BO2030" s="79" t="s">
        <v>5813</v>
      </c>
      <c r="BU2030" s="79" t="s">
        <v>5812</v>
      </c>
      <c r="BV2030" s="79" t="s">
        <v>665</v>
      </c>
      <c r="BW2030" s="79" t="s">
        <v>5813</v>
      </c>
    </row>
    <row r="2031" spans="51:75" x14ac:dyDescent="0.3">
      <c r="AY2031" s="107" t="e">
        <f>VLOOKUP(C2031,#REF!, 2,FALSE)</f>
        <v>#REF!</v>
      </c>
      <c r="BM2031" s="79" t="s">
        <v>5814</v>
      </c>
      <c r="BN2031" s="79" t="s">
        <v>851</v>
      </c>
      <c r="BO2031" s="79" t="s">
        <v>2094</v>
      </c>
      <c r="BU2031" s="79" t="s">
        <v>5814</v>
      </c>
      <c r="BV2031" s="79" t="s">
        <v>851</v>
      </c>
      <c r="BW2031" s="79" t="s">
        <v>2094</v>
      </c>
    </row>
    <row r="2032" spans="51:75" x14ac:dyDescent="0.3">
      <c r="AY2032" s="107" t="e">
        <f>VLOOKUP(C2032,#REF!, 2,FALSE)</f>
        <v>#REF!</v>
      </c>
      <c r="BM2032" s="79" t="s">
        <v>93</v>
      </c>
      <c r="BN2032" s="79" t="s">
        <v>843</v>
      </c>
      <c r="BO2032" s="79" t="s">
        <v>5501</v>
      </c>
      <c r="BU2032" s="79" t="s">
        <v>93</v>
      </c>
      <c r="BV2032" s="79" t="s">
        <v>843</v>
      </c>
      <c r="BW2032" s="79" t="s">
        <v>5501</v>
      </c>
    </row>
    <row r="2033" spans="51:75" x14ac:dyDescent="0.3">
      <c r="AY2033" s="107" t="e">
        <f>VLOOKUP(C2033,#REF!, 2,FALSE)</f>
        <v>#REF!</v>
      </c>
      <c r="BM2033" s="79" t="s">
        <v>5815</v>
      </c>
      <c r="BN2033" s="79" t="s">
        <v>843</v>
      </c>
      <c r="BO2033" s="79" t="s">
        <v>940</v>
      </c>
      <c r="BU2033" s="79" t="s">
        <v>5815</v>
      </c>
      <c r="BV2033" s="79" t="s">
        <v>843</v>
      </c>
      <c r="BW2033" s="79" t="s">
        <v>940</v>
      </c>
    </row>
    <row r="2034" spans="51:75" x14ac:dyDescent="0.3">
      <c r="AY2034" s="107" t="e">
        <f>VLOOKUP(C2034,#REF!, 2,FALSE)</f>
        <v>#REF!</v>
      </c>
      <c r="BM2034" s="79" t="s">
        <v>5816</v>
      </c>
      <c r="BN2034" s="79" t="s">
        <v>851</v>
      </c>
      <c r="BO2034" s="79" t="s">
        <v>2985</v>
      </c>
      <c r="BU2034" s="79" t="s">
        <v>5816</v>
      </c>
      <c r="BV2034" s="79" t="s">
        <v>851</v>
      </c>
      <c r="BW2034" s="79" t="s">
        <v>2985</v>
      </c>
    </row>
    <row r="2035" spans="51:75" x14ac:dyDescent="0.3">
      <c r="AY2035" s="107" t="e">
        <f>VLOOKUP(C2035,#REF!, 2,FALSE)</f>
        <v>#REF!</v>
      </c>
      <c r="BM2035" s="79" t="s">
        <v>5817</v>
      </c>
      <c r="BN2035" s="79" t="s">
        <v>3009</v>
      </c>
      <c r="BO2035" s="79" t="s">
        <v>5819</v>
      </c>
      <c r="BU2035" s="79" t="s">
        <v>5817</v>
      </c>
      <c r="BV2035" s="79" t="s">
        <v>3009</v>
      </c>
      <c r="BW2035" s="79" t="s">
        <v>5819</v>
      </c>
    </row>
    <row r="2036" spans="51:75" x14ac:dyDescent="0.3">
      <c r="AY2036" s="107" t="e">
        <f>VLOOKUP(C2036,#REF!, 2,FALSE)</f>
        <v>#REF!</v>
      </c>
      <c r="BM2036" s="79" t="s">
        <v>5820</v>
      </c>
      <c r="BN2036" s="79" t="s">
        <v>843</v>
      </c>
      <c r="BO2036" s="79" t="s">
        <v>5501</v>
      </c>
      <c r="BU2036" s="79" t="s">
        <v>5820</v>
      </c>
      <c r="BV2036" s="79" t="s">
        <v>843</v>
      </c>
      <c r="BW2036" s="79" t="s">
        <v>5501</v>
      </c>
    </row>
    <row r="2037" spans="51:75" x14ac:dyDescent="0.3">
      <c r="AY2037" s="107" t="e">
        <f>VLOOKUP(C2037,#REF!, 2,FALSE)</f>
        <v>#REF!</v>
      </c>
      <c r="BM2037" s="79" t="s">
        <v>94</v>
      </c>
      <c r="BN2037" s="79" t="s">
        <v>668</v>
      </c>
      <c r="BO2037" s="79" t="s">
        <v>4501</v>
      </c>
      <c r="BU2037" s="79" t="s">
        <v>94</v>
      </c>
      <c r="BV2037" s="79" t="s">
        <v>668</v>
      </c>
      <c r="BW2037" s="79" t="s">
        <v>4501</v>
      </c>
    </row>
    <row r="2038" spans="51:75" x14ac:dyDescent="0.3">
      <c r="AY2038" s="107" t="e">
        <f>VLOOKUP(C2038,#REF!, 2,FALSE)</f>
        <v>#REF!</v>
      </c>
      <c r="BM2038" s="79" t="s">
        <v>5821</v>
      </c>
      <c r="BN2038" s="79" t="s">
        <v>1344</v>
      </c>
      <c r="BO2038" s="79" t="s">
        <v>5822</v>
      </c>
      <c r="BU2038" s="79" t="s">
        <v>5821</v>
      </c>
      <c r="BV2038" s="79" t="s">
        <v>1344</v>
      </c>
      <c r="BW2038" s="79" t="s">
        <v>5822</v>
      </c>
    </row>
    <row r="2039" spans="51:75" x14ac:dyDescent="0.3">
      <c r="AY2039" s="107" t="e">
        <f>VLOOKUP(C2039,#REF!, 2,FALSE)</f>
        <v>#REF!</v>
      </c>
      <c r="BM2039" s="79" t="s">
        <v>5823</v>
      </c>
      <c r="BN2039" s="79" t="s">
        <v>619</v>
      </c>
      <c r="BO2039" s="79" t="s">
        <v>2060</v>
      </c>
      <c r="BU2039" s="79" t="s">
        <v>5823</v>
      </c>
      <c r="BV2039" s="79" t="s">
        <v>619</v>
      </c>
      <c r="BW2039" s="79" t="s">
        <v>2060</v>
      </c>
    </row>
    <row r="2040" spans="51:75" x14ac:dyDescent="0.3">
      <c r="AY2040" s="107" t="e">
        <f>VLOOKUP(C2040,#REF!, 2,FALSE)</f>
        <v>#REF!</v>
      </c>
      <c r="BM2040" s="79" t="s">
        <v>5824</v>
      </c>
      <c r="BN2040" s="79" t="s">
        <v>1344</v>
      </c>
      <c r="BO2040" s="79" t="s">
        <v>5825</v>
      </c>
      <c r="BU2040" s="79" t="s">
        <v>5824</v>
      </c>
      <c r="BV2040" s="79" t="s">
        <v>1344</v>
      </c>
      <c r="BW2040" s="79" t="s">
        <v>5825</v>
      </c>
    </row>
    <row r="2041" spans="51:75" x14ac:dyDescent="0.3">
      <c r="AY2041" s="107" t="e">
        <f>VLOOKUP(C2041,#REF!, 2,FALSE)</f>
        <v>#REF!</v>
      </c>
      <c r="BM2041" s="79" t="s">
        <v>5826</v>
      </c>
      <c r="BN2041" s="79" t="s">
        <v>1344</v>
      </c>
      <c r="BO2041" s="79" t="s">
        <v>5828</v>
      </c>
      <c r="BU2041" s="79" t="s">
        <v>5826</v>
      </c>
      <c r="BV2041" s="79" t="s">
        <v>1344</v>
      </c>
      <c r="BW2041" s="79" t="s">
        <v>5828</v>
      </c>
    </row>
    <row r="2042" spans="51:75" x14ac:dyDescent="0.3">
      <c r="AY2042" s="107" t="e">
        <f>VLOOKUP(C2042,#REF!, 2,FALSE)</f>
        <v>#REF!</v>
      </c>
      <c r="BM2042" s="79" t="s">
        <v>5829</v>
      </c>
      <c r="BN2042" s="79" t="s">
        <v>930</v>
      </c>
      <c r="BO2042" s="79" t="s">
        <v>2985</v>
      </c>
      <c r="BU2042" s="79" t="s">
        <v>5829</v>
      </c>
      <c r="BV2042" s="79" t="s">
        <v>930</v>
      </c>
      <c r="BW2042" s="79" t="s">
        <v>2985</v>
      </c>
    </row>
    <row r="2043" spans="51:75" x14ac:dyDescent="0.3">
      <c r="AY2043" s="107" t="e">
        <f>VLOOKUP(C2043,#REF!, 2,FALSE)</f>
        <v>#REF!</v>
      </c>
      <c r="BM2043" s="79" t="s">
        <v>5830</v>
      </c>
      <c r="BN2043" s="79" t="s">
        <v>1274</v>
      </c>
      <c r="BO2043" s="79" t="s">
        <v>3962</v>
      </c>
      <c r="BU2043" s="79" t="s">
        <v>5830</v>
      </c>
      <c r="BV2043" s="79" t="s">
        <v>1274</v>
      </c>
      <c r="BW2043" s="79" t="s">
        <v>3962</v>
      </c>
    </row>
    <row r="2044" spans="51:75" x14ac:dyDescent="0.3">
      <c r="AY2044" s="107" t="e">
        <f>VLOOKUP(C2044,#REF!, 2,FALSE)</f>
        <v>#REF!</v>
      </c>
      <c r="BM2044" s="79" t="s">
        <v>5831</v>
      </c>
      <c r="BN2044" s="79" t="s">
        <v>671</v>
      </c>
      <c r="BO2044" s="79" t="s">
        <v>5367</v>
      </c>
      <c r="BU2044" s="79" t="s">
        <v>5831</v>
      </c>
      <c r="BV2044" s="79" t="s">
        <v>671</v>
      </c>
      <c r="BW2044" s="79" t="s">
        <v>5367</v>
      </c>
    </row>
    <row r="2045" spans="51:75" x14ac:dyDescent="0.3">
      <c r="AY2045" s="107" t="e">
        <f>VLOOKUP(C2045,#REF!, 2,FALSE)</f>
        <v>#REF!</v>
      </c>
      <c r="BM2045" s="79" t="s">
        <v>5832</v>
      </c>
      <c r="BN2045" s="79" t="s">
        <v>616</v>
      </c>
      <c r="BO2045" s="79" t="s">
        <v>5833</v>
      </c>
      <c r="BU2045" s="79" t="s">
        <v>5832</v>
      </c>
      <c r="BV2045" s="79" t="s">
        <v>616</v>
      </c>
      <c r="BW2045" s="79" t="s">
        <v>5833</v>
      </c>
    </row>
    <row r="2046" spans="51:75" x14ac:dyDescent="0.3">
      <c r="AY2046" s="107" t="e">
        <f>VLOOKUP(C2046,#REF!, 2,FALSE)</f>
        <v>#REF!</v>
      </c>
      <c r="BM2046" s="79" t="s">
        <v>5834</v>
      </c>
      <c r="BN2046" s="79" t="s">
        <v>721</v>
      </c>
      <c r="BO2046" s="79" t="s">
        <v>5835</v>
      </c>
      <c r="BU2046" s="79" t="s">
        <v>5834</v>
      </c>
      <c r="BV2046" s="79" t="s">
        <v>721</v>
      </c>
      <c r="BW2046" s="79" t="s">
        <v>5835</v>
      </c>
    </row>
    <row r="2047" spans="51:75" x14ac:dyDescent="0.3">
      <c r="AY2047" s="107" t="e">
        <f>VLOOKUP(C2047,#REF!, 2,FALSE)</f>
        <v>#REF!</v>
      </c>
      <c r="BM2047" s="79" t="s">
        <v>5836</v>
      </c>
      <c r="BN2047" s="79" t="s">
        <v>3206</v>
      </c>
      <c r="BO2047" s="79" t="s">
        <v>5837</v>
      </c>
      <c r="BU2047" s="79" t="s">
        <v>5836</v>
      </c>
      <c r="BV2047" s="79" t="s">
        <v>3206</v>
      </c>
      <c r="BW2047" s="79" t="s">
        <v>5837</v>
      </c>
    </row>
    <row r="2048" spans="51:75" x14ac:dyDescent="0.3">
      <c r="AY2048" s="107" t="e">
        <f>VLOOKUP(C2048,#REF!, 2,FALSE)</f>
        <v>#REF!</v>
      </c>
      <c r="BM2048" s="79" t="s">
        <v>5838</v>
      </c>
      <c r="BN2048" s="79" t="s">
        <v>16997</v>
      </c>
      <c r="BO2048" s="79" t="s">
        <v>5839</v>
      </c>
      <c r="BU2048" s="79" t="s">
        <v>5838</v>
      </c>
      <c r="BV2048" s="79" t="s">
        <v>16997</v>
      </c>
      <c r="BW2048" s="79" t="s">
        <v>5839</v>
      </c>
    </row>
    <row r="2049" spans="51:75" x14ac:dyDescent="0.3">
      <c r="AY2049" s="107" t="e">
        <f>VLOOKUP(C2049,#REF!, 2,FALSE)</f>
        <v>#REF!</v>
      </c>
      <c r="BM2049" s="79" t="s">
        <v>5840</v>
      </c>
      <c r="BN2049" s="79" t="s">
        <v>3206</v>
      </c>
      <c r="BO2049" s="79" t="s">
        <v>772</v>
      </c>
      <c r="BU2049" s="79" t="s">
        <v>5840</v>
      </c>
      <c r="BV2049" s="79" t="s">
        <v>3206</v>
      </c>
      <c r="BW2049" s="79" t="s">
        <v>772</v>
      </c>
    </row>
    <row r="2050" spans="51:75" x14ac:dyDescent="0.3">
      <c r="AY2050" s="107" t="e">
        <f>VLOOKUP(C2050,#REF!, 2,FALSE)</f>
        <v>#REF!</v>
      </c>
      <c r="BM2050" s="79" t="s">
        <v>5841</v>
      </c>
      <c r="BN2050" s="79" t="s">
        <v>2985</v>
      </c>
      <c r="BO2050" s="79" t="s">
        <v>5842</v>
      </c>
      <c r="BU2050" s="79" t="s">
        <v>5841</v>
      </c>
      <c r="BV2050" s="79" t="s">
        <v>2985</v>
      </c>
      <c r="BW2050" s="79" t="s">
        <v>5842</v>
      </c>
    </row>
    <row r="2051" spans="51:75" x14ac:dyDescent="0.3">
      <c r="AY2051" s="107" t="e">
        <f>VLOOKUP(C2051,#REF!, 2,FALSE)</f>
        <v>#REF!</v>
      </c>
      <c r="BM2051" s="79" t="s">
        <v>5843</v>
      </c>
      <c r="BN2051" s="79" t="s">
        <v>1344</v>
      </c>
      <c r="BO2051" s="79" t="s">
        <v>2985</v>
      </c>
      <c r="BU2051" s="79" t="s">
        <v>5843</v>
      </c>
      <c r="BV2051" s="79" t="s">
        <v>1344</v>
      </c>
      <c r="BW2051" s="79" t="s">
        <v>2985</v>
      </c>
    </row>
    <row r="2052" spans="51:75" x14ac:dyDescent="0.3">
      <c r="AY2052" s="107" t="e">
        <f>VLOOKUP(C2052,#REF!, 2,FALSE)</f>
        <v>#REF!</v>
      </c>
      <c r="BM2052" s="79" t="s">
        <v>5844</v>
      </c>
      <c r="BN2052" s="79" t="s">
        <v>2981</v>
      </c>
      <c r="BO2052" s="79" t="s">
        <v>772</v>
      </c>
      <c r="BU2052" s="79" t="s">
        <v>5844</v>
      </c>
      <c r="BV2052" s="79" t="s">
        <v>2981</v>
      </c>
      <c r="BW2052" s="79" t="s">
        <v>772</v>
      </c>
    </row>
    <row r="2053" spans="51:75" x14ac:dyDescent="0.3">
      <c r="AY2053" s="107" t="e">
        <f>VLOOKUP(C2053,#REF!, 2,FALSE)</f>
        <v>#REF!</v>
      </c>
      <c r="BM2053" s="79" t="s">
        <v>5845</v>
      </c>
      <c r="BN2053" s="79" t="s">
        <v>2981</v>
      </c>
      <c r="BO2053" s="79" t="s">
        <v>5846</v>
      </c>
      <c r="BU2053" s="79" t="s">
        <v>5845</v>
      </c>
      <c r="BV2053" s="79" t="s">
        <v>2981</v>
      </c>
      <c r="BW2053" s="79" t="s">
        <v>5846</v>
      </c>
    </row>
    <row r="2054" spans="51:75" x14ac:dyDescent="0.3">
      <c r="AY2054" s="107" t="e">
        <f>VLOOKUP(C2054,#REF!, 2,FALSE)</f>
        <v>#REF!</v>
      </c>
      <c r="BM2054" s="79" t="s">
        <v>5847</v>
      </c>
      <c r="BN2054" s="79" t="s">
        <v>3009</v>
      </c>
      <c r="BO2054" s="79" t="s">
        <v>772</v>
      </c>
      <c r="BU2054" s="79" t="s">
        <v>5847</v>
      </c>
      <c r="BV2054" s="79" t="s">
        <v>3009</v>
      </c>
      <c r="BW2054" s="79" t="s">
        <v>772</v>
      </c>
    </row>
    <row r="2055" spans="51:75" x14ac:dyDescent="0.3">
      <c r="AY2055" s="107" t="e">
        <f>VLOOKUP(C2055,#REF!, 2,FALSE)</f>
        <v>#REF!</v>
      </c>
      <c r="BM2055" s="79" t="s">
        <v>5848</v>
      </c>
      <c r="BN2055" s="79" t="s">
        <v>3206</v>
      </c>
      <c r="BO2055" s="79" t="s">
        <v>772</v>
      </c>
      <c r="BU2055" s="79" t="s">
        <v>5848</v>
      </c>
      <c r="BV2055" s="79" t="s">
        <v>3206</v>
      </c>
      <c r="BW2055" s="79" t="s">
        <v>772</v>
      </c>
    </row>
    <row r="2056" spans="51:75" x14ac:dyDescent="0.3">
      <c r="AY2056" s="107" t="e">
        <f>VLOOKUP(C2056,#REF!, 2,FALSE)</f>
        <v>#REF!</v>
      </c>
      <c r="BM2056" s="79" t="s">
        <v>5849</v>
      </c>
      <c r="BN2056" s="79" t="s">
        <v>3206</v>
      </c>
      <c r="BO2056" s="79" t="s">
        <v>772</v>
      </c>
      <c r="BU2056" s="79" t="s">
        <v>5849</v>
      </c>
      <c r="BV2056" s="79" t="s">
        <v>3206</v>
      </c>
      <c r="BW2056" s="79" t="s">
        <v>772</v>
      </c>
    </row>
    <row r="2057" spans="51:75" x14ac:dyDescent="0.3">
      <c r="AY2057" s="107" t="e">
        <f>VLOOKUP(C2057,#REF!, 2,FALSE)</f>
        <v>#REF!</v>
      </c>
      <c r="BM2057" s="79" t="s">
        <v>5850</v>
      </c>
      <c r="BN2057" s="79" t="s">
        <v>2985</v>
      </c>
      <c r="BO2057" s="79" t="s">
        <v>772</v>
      </c>
      <c r="BU2057" s="79" t="s">
        <v>5850</v>
      </c>
      <c r="BV2057" s="79" t="s">
        <v>2985</v>
      </c>
      <c r="BW2057" s="79" t="s">
        <v>772</v>
      </c>
    </row>
    <row r="2058" spans="51:75" x14ac:dyDescent="0.3">
      <c r="AY2058" s="107" t="e">
        <f>VLOOKUP(C2058,#REF!, 2,FALSE)</f>
        <v>#REF!</v>
      </c>
      <c r="BM2058" s="79" t="s">
        <v>5851</v>
      </c>
      <c r="BN2058" s="79" t="s">
        <v>2981</v>
      </c>
      <c r="BO2058" s="79" t="s">
        <v>772</v>
      </c>
      <c r="BU2058" s="79" t="s">
        <v>5851</v>
      </c>
      <c r="BV2058" s="79" t="s">
        <v>2981</v>
      </c>
      <c r="BW2058" s="79" t="s">
        <v>772</v>
      </c>
    </row>
    <row r="2059" spans="51:75" x14ac:dyDescent="0.3">
      <c r="AY2059" s="107" t="e">
        <f>VLOOKUP(C2059,#REF!, 2,FALSE)</f>
        <v>#REF!</v>
      </c>
      <c r="BM2059" s="79" t="s">
        <v>5852</v>
      </c>
      <c r="BN2059" s="79" t="s">
        <v>1344</v>
      </c>
      <c r="BO2059" s="79" t="s">
        <v>5853</v>
      </c>
      <c r="BU2059" s="79" t="s">
        <v>5852</v>
      </c>
      <c r="BV2059" s="79" t="s">
        <v>1344</v>
      </c>
      <c r="BW2059" s="79" t="s">
        <v>5853</v>
      </c>
    </row>
    <row r="2060" spans="51:75" x14ac:dyDescent="0.3">
      <c r="AY2060" s="107" t="e">
        <f>VLOOKUP(C2060,#REF!, 2,FALSE)</f>
        <v>#REF!</v>
      </c>
      <c r="BM2060" s="79" t="s">
        <v>5854</v>
      </c>
      <c r="BN2060" s="79" t="s">
        <v>2981</v>
      </c>
      <c r="BO2060" s="79" t="s">
        <v>1272</v>
      </c>
      <c r="BU2060" s="79" t="s">
        <v>5854</v>
      </c>
      <c r="BV2060" s="79" t="s">
        <v>2981</v>
      </c>
      <c r="BW2060" s="79" t="s">
        <v>1272</v>
      </c>
    </row>
    <row r="2061" spans="51:75" x14ac:dyDescent="0.3">
      <c r="AY2061" s="107" t="e">
        <f>VLOOKUP(C2061,#REF!, 2,FALSE)</f>
        <v>#REF!</v>
      </c>
      <c r="BM2061" s="79" t="s">
        <v>5856</v>
      </c>
      <c r="BN2061" s="79" t="s">
        <v>702</v>
      </c>
      <c r="BO2061" s="79" t="s">
        <v>3379</v>
      </c>
      <c r="BU2061" s="79" t="s">
        <v>5856</v>
      </c>
      <c r="BV2061" s="79" t="s">
        <v>702</v>
      </c>
      <c r="BW2061" s="79" t="s">
        <v>3379</v>
      </c>
    </row>
    <row r="2062" spans="51:75" x14ac:dyDescent="0.3">
      <c r="AY2062" s="107" t="e">
        <f>VLOOKUP(C2062,#REF!, 2,FALSE)</f>
        <v>#REF!</v>
      </c>
      <c r="BM2062" s="79" t="s">
        <v>5857</v>
      </c>
      <c r="BN2062" s="79" t="s">
        <v>851</v>
      </c>
      <c r="BO2062" s="79" t="s">
        <v>2985</v>
      </c>
      <c r="BU2062" s="79" t="s">
        <v>5857</v>
      </c>
      <c r="BV2062" s="79" t="s">
        <v>851</v>
      </c>
      <c r="BW2062" s="79" t="s">
        <v>2985</v>
      </c>
    </row>
    <row r="2063" spans="51:75" x14ac:dyDescent="0.3">
      <c r="AY2063" s="107" t="e">
        <f>VLOOKUP(C2063,#REF!, 2,FALSE)</f>
        <v>#REF!</v>
      </c>
      <c r="BM2063" s="79" t="s">
        <v>95</v>
      </c>
      <c r="BN2063" s="79" t="s">
        <v>3206</v>
      </c>
      <c r="BO2063" s="79" t="s">
        <v>5858</v>
      </c>
      <c r="BU2063" s="79" t="s">
        <v>95</v>
      </c>
      <c r="BV2063" s="79" t="s">
        <v>3206</v>
      </c>
      <c r="BW2063" s="79" t="s">
        <v>5858</v>
      </c>
    </row>
    <row r="2064" spans="51:75" x14ac:dyDescent="0.3">
      <c r="AY2064" s="107" t="e">
        <f>VLOOKUP(C2064,#REF!, 2,FALSE)</f>
        <v>#REF!</v>
      </c>
      <c r="BM2064" s="79" t="s">
        <v>1103</v>
      </c>
      <c r="BN2064" s="79" t="s">
        <v>1274</v>
      </c>
      <c r="BO2064" s="79" t="s">
        <v>1121</v>
      </c>
      <c r="BU2064" s="79" t="s">
        <v>1103</v>
      </c>
      <c r="BV2064" s="79" t="s">
        <v>1274</v>
      </c>
      <c r="BW2064" s="79" t="s">
        <v>1121</v>
      </c>
    </row>
    <row r="2065" spans="51:75" x14ac:dyDescent="0.3">
      <c r="AY2065" s="107" t="e">
        <f>VLOOKUP(C2065,#REF!, 2,FALSE)</f>
        <v>#REF!</v>
      </c>
      <c r="BM2065" s="79" t="s">
        <v>5859</v>
      </c>
      <c r="BN2065" s="79" t="s">
        <v>3206</v>
      </c>
      <c r="BO2065" s="79" t="s">
        <v>779</v>
      </c>
      <c r="BU2065" s="79" t="s">
        <v>5859</v>
      </c>
      <c r="BV2065" s="79" t="s">
        <v>3206</v>
      </c>
      <c r="BW2065" s="79" t="s">
        <v>779</v>
      </c>
    </row>
    <row r="2066" spans="51:75" x14ac:dyDescent="0.3">
      <c r="AY2066" s="107" t="e">
        <f>VLOOKUP(C2066,#REF!, 2,FALSE)</f>
        <v>#REF!</v>
      </c>
      <c r="BM2066" s="79" t="s">
        <v>5860</v>
      </c>
      <c r="BN2066" s="79" t="s">
        <v>864</v>
      </c>
      <c r="BO2066" s="79" t="s">
        <v>4428</v>
      </c>
      <c r="BU2066" s="79" t="s">
        <v>5860</v>
      </c>
      <c r="BV2066" s="79" t="s">
        <v>864</v>
      </c>
      <c r="BW2066" s="79" t="s">
        <v>4428</v>
      </c>
    </row>
    <row r="2067" spans="51:75" x14ac:dyDescent="0.3">
      <c r="AY2067" s="107" t="e">
        <f>VLOOKUP(C2067,#REF!, 2,FALSE)</f>
        <v>#REF!</v>
      </c>
      <c r="BM2067" s="79" t="s">
        <v>5861</v>
      </c>
      <c r="BN2067" s="79" t="s">
        <v>1344</v>
      </c>
      <c r="BO2067" s="79" t="s">
        <v>3466</v>
      </c>
      <c r="BU2067" s="79" t="s">
        <v>5861</v>
      </c>
      <c r="BV2067" s="79" t="s">
        <v>1344</v>
      </c>
      <c r="BW2067" s="79" t="s">
        <v>3466</v>
      </c>
    </row>
    <row r="2068" spans="51:75" x14ac:dyDescent="0.3">
      <c r="AY2068" s="107" t="e">
        <f>VLOOKUP(C2068,#REF!, 2,FALSE)</f>
        <v>#REF!</v>
      </c>
      <c r="BM2068" s="79" t="s">
        <v>5862</v>
      </c>
      <c r="BN2068" s="79" t="s">
        <v>630</v>
      </c>
      <c r="BO2068" s="79" t="s">
        <v>4298</v>
      </c>
      <c r="BU2068" s="79" t="s">
        <v>5862</v>
      </c>
      <c r="BV2068" s="79" t="s">
        <v>630</v>
      </c>
      <c r="BW2068" s="79" t="s">
        <v>4298</v>
      </c>
    </row>
    <row r="2069" spans="51:75" x14ac:dyDescent="0.3">
      <c r="AY2069" s="107" t="e">
        <f>VLOOKUP(C2069,#REF!, 2,FALSE)</f>
        <v>#REF!</v>
      </c>
      <c r="BM2069" s="79" t="s">
        <v>5864</v>
      </c>
      <c r="BN2069" s="79" t="s">
        <v>3206</v>
      </c>
      <c r="BO2069" s="79" t="s">
        <v>3229</v>
      </c>
      <c r="BU2069" s="79" t="s">
        <v>5864</v>
      </c>
      <c r="BV2069" s="79" t="s">
        <v>3206</v>
      </c>
      <c r="BW2069" s="79" t="s">
        <v>3229</v>
      </c>
    </row>
    <row r="2070" spans="51:75" x14ac:dyDescent="0.3">
      <c r="AY2070" s="107" t="e">
        <f>VLOOKUP(C2070,#REF!, 2,FALSE)</f>
        <v>#REF!</v>
      </c>
      <c r="BM2070" s="79" t="s">
        <v>5866</v>
      </c>
      <c r="BN2070" s="79" t="s">
        <v>3206</v>
      </c>
      <c r="BO2070" s="79" t="s">
        <v>2251</v>
      </c>
      <c r="BU2070" s="79" t="s">
        <v>5866</v>
      </c>
      <c r="BV2070" s="79" t="s">
        <v>3206</v>
      </c>
      <c r="BW2070" s="79" t="s">
        <v>2251</v>
      </c>
    </row>
    <row r="2071" spans="51:75" x14ac:dyDescent="0.3">
      <c r="AY2071" s="107" t="e">
        <f>VLOOKUP(C2071,#REF!, 2,FALSE)</f>
        <v>#REF!</v>
      </c>
      <c r="BM2071" s="79" t="s">
        <v>5869</v>
      </c>
      <c r="BN2071" s="79" t="s">
        <v>663</v>
      </c>
      <c r="BO2071" s="79" t="s">
        <v>5870</v>
      </c>
      <c r="BU2071" s="79" t="s">
        <v>5869</v>
      </c>
      <c r="BV2071" s="79" t="s">
        <v>663</v>
      </c>
      <c r="BW2071" s="79" t="s">
        <v>5870</v>
      </c>
    </row>
    <row r="2072" spans="51:75" x14ac:dyDescent="0.3">
      <c r="AY2072" s="107" t="e">
        <f>VLOOKUP(C2072,#REF!, 2,FALSE)</f>
        <v>#REF!</v>
      </c>
      <c r="BM2072" s="79" t="s">
        <v>5871</v>
      </c>
      <c r="BN2072" s="79" t="s">
        <v>3206</v>
      </c>
      <c r="BO2072" s="79" t="s">
        <v>5873</v>
      </c>
      <c r="BU2072" s="79" t="s">
        <v>5871</v>
      </c>
      <c r="BV2072" s="79" t="s">
        <v>3206</v>
      </c>
      <c r="BW2072" s="79" t="s">
        <v>5873</v>
      </c>
    </row>
    <row r="2073" spans="51:75" x14ac:dyDescent="0.3">
      <c r="AY2073" s="107" t="e">
        <f>VLOOKUP(C2073,#REF!, 2,FALSE)</f>
        <v>#REF!</v>
      </c>
      <c r="BM2073" s="79" t="s">
        <v>5874</v>
      </c>
      <c r="BN2073" s="79" t="s">
        <v>630</v>
      </c>
      <c r="BO2073" s="79" t="s">
        <v>5876</v>
      </c>
      <c r="BU2073" s="79" t="s">
        <v>5874</v>
      </c>
      <c r="BV2073" s="79" t="s">
        <v>630</v>
      </c>
      <c r="BW2073" s="79" t="s">
        <v>5876</v>
      </c>
    </row>
    <row r="2074" spans="51:75" x14ac:dyDescent="0.3">
      <c r="AY2074" s="107" t="e">
        <f>VLOOKUP(C2074,#REF!, 2,FALSE)</f>
        <v>#REF!</v>
      </c>
      <c r="BM2074" s="79" t="s">
        <v>5877</v>
      </c>
      <c r="BN2074" s="79" t="s">
        <v>864</v>
      </c>
      <c r="BO2074" s="79" t="s">
        <v>5878</v>
      </c>
      <c r="BU2074" s="79" t="s">
        <v>5877</v>
      </c>
      <c r="BV2074" s="79" t="s">
        <v>864</v>
      </c>
      <c r="BW2074" s="79" t="s">
        <v>5878</v>
      </c>
    </row>
    <row r="2075" spans="51:75" x14ac:dyDescent="0.3">
      <c r="AY2075" s="107" t="e">
        <f>VLOOKUP(C2075,#REF!, 2,FALSE)</f>
        <v>#REF!</v>
      </c>
      <c r="BM2075" s="79" t="s">
        <v>5879</v>
      </c>
      <c r="BN2075" s="79" t="s">
        <v>641</v>
      </c>
      <c r="BO2075" s="79" t="s">
        <v>1915</v>
      </c>
      <c r="BU2075" s="79" t="s">
        <v>5879</v>
      </c>
      <c r="BV2075" s="79" t="s">
        <v>641</v>
      </c>
      <c r="BW2075" s="79" t="s">
        <v>1915</v>
      </c>
    </row>
    <row r="2076" spans="51:75" x14ac:dyDescent="0.3">
      <c r="AY2076" s="107" t="e">
        <f>VLOOKUP(C2076,#REF!, 2,FALSE)</f>
        <v>#REF!</v>
      </c>
      <c r="BM2076" s="79" t="s">
        <v>1104</v>
      </c>
      <c r="BN2076" s="79" t="s">
        <v>16992</v>
      </c>
      <c r="BO2076" s="79" t="s">
        <v>5880</v>
      </c>
      <c r="BU2076" s="79" t="s">
        <v>1104</v>
      </c>
      <c r="BV2076" s="79" t="s">
        <v>16992</v>
      </c>
      <c r="BW2076" s="79" t="s">
        <v>5880</v>
      </c>
    </row>
    <row r="2077" spans="51:75" x14ac:dyDescent="0.3">
      <c r="AY2077" s="107" t="e">
        <f>VLOOKUP(C2077,#REF!, 2,FALSE)</f>
        <v>#REF!</v>
      </c>
      <c r="BM2077" s="79" t="s">
        <v>5881</v>
      </c>
      <c r="BN2077" s="79" t="s">
        <v>2981</v>
      </c>
      <c r="BO2077" s="79" t="s">
        <v>4188</v>
      </c>
      <c r="BU2077" s="79" t="s">
        <v>5881</v>
      </c>
      <c r="BV2077" s="79" t="s">
        <v>2981</v>
      </c>
      <c r="BW2077" s="79" t="s">
        <v>4188</v>
      </c>
    </row>
    <row r="2078" spans="51:75" x14ac:dyDescent="0.3">
      <c r="AY2078" s="107" t="e">
        <f>VLOOKUP(C2078,#REF!, 2,FALSE)</f>
        <v>#REF!</v>
      </c>
      <c r="BM2078" s="79" t="s">
        <v>5882</v>
      </c>
      <c r="BN2078" s="79" t="s">
        <v>3206</v>
      </c>
      <c r="BO2078" s="79" t="s">
        <v>5883</v>
      </c>
      <c r="BU2078" s="79" t="s">
        <v>5882</v>
      </c>
      <c r="BV2078" s="79" t="s">
        <v>3206</v>
      </c>
      <c r="BW2078" s="79" t="s">
        <v>5883</v>
      </c>
    </row>
    <row r="2079" spans="51:75" x14ac:dyDescent="0.3">
      <c r="AY2079" s="107" t="e">
        <f>VLOOKUP(C2079,#REF!, 2,FALSE)</f>
        <v>#REF!</v>
      </c>
      <c r="BM2079" s="79" t="s">
        <v>1105</v>
      </c>
      <c r="BN2079" s="79" t="s">
        <v>3049</v>
      </c>
      <c r="BO2079" s="79" t="s">
        <v>1123</v>
      </c>
      <c r="BU2079" s="79" t="s">
        <v>1105</v>
      </c>
      <c r="BV2079" s="79" t="s">
        <v>3049</v>
      </c>
      <c r="BW2079" s="79" t="s">
        <v>1123</v>
      </c>
    </row>
    <row r="2080" spans="51:75" x14ac:dyDescent="0.3">
      <c r="AY2080" s="107" t="e">
        <f>VLOOKUP(C2080,#REF!, 2,FALSE)</f>
        <v>#REF!</v>
      </c>
      <c r="BM2080" s="79" t="s">
        <v>5884</v>
      </c>
      <c r="BN2080" s="79" t="s">
        <v>665</v>
      </c>
      <c r="BO2080" s="79" t="s">
        <v>1662</v>
      </c>
      <c r="BU2080" s="79" t="s">
        <v>5884</v>
      </c>
      <c r="BV2080" s="79" t="s">
        <v>665</v>
      </c>
      <c r="BW2080" s="79" t="s">
        <v>1662</v>
      </c>
    </row>
    <row r="2081" spans="51:75" x14ac:dyDescent="0.3">
      <c r="AY2081" s="107" t="e">
        <f>VLOOKUP(C2081,#REF!, 2,FALSE)</f>
        <v>#REF!</v>
      </c>
      <c r="BM2081" s="79" t="s">
        <v>5886</v>
      </c>
      <c r="BN2081" s="79" t="s">
        <v>2985</v>
      </c>
      <c r="BO2081" s="79" t="s">
        <v>1967</v>
      </c>
      <c r="BU2081" s="79" t="s">
        <v>5886</v>
      </c>
      <c r="BV2081" s="79" t="s">
        <v>2985</v>
      </c>
      <c r="BW2081" s="79" t="s">
        <v>1967</v>
      </c>
    </row>
    <row r="2082" spans="51:75" x14ac:dyDescent="0.3">
      <c r="AY2082" s="107" t="e">
        <f>VLOOKUP(C2082,#REF!, 2,FALSE)</f>
        <v>#REF!</v>
      </c>
      <c r="BM2082" s="79" t="s">
        <v>5887</v>
      </c>
      <c r="BN2082" s="79" t="s">
        <v>696</v>
      </c>
      <c r="BO2082" s="79" t="s">
        <v>5888</v>
      </c>
      <c r="BU2082" s="79" t="s">
        <v>5887</v>
      </c>
      <c r="BV2082" s="79" t="s">
        <v>696</v>
      </c>
      <c r="BW2082" s="79" t="s">
        <v>5888</v>
      </c>
    </row>
    <row r="2083" spans="51:75" x14ac:dyDescent="0.3">
      <c r="AY2083" s="107" t="e">
        <f>VLOOKUP(C2083,#REF!, 2,FALSE)</f>
        <v>#REF!</v>
      </c>
      <c r="BM2083" s="79" t="s">
        <v>5889</v>
      </c>
      <c r="BN2083" s="79" t="s">
        <v>799</v>
      </c>
      <c r="BO2083" s="79" t="s">
        <v>5890</v>
      </c>
      <c r="BU2083" s="79" t="s">
        <v>5889</v>
      </c>
      <c r="BV2083" s="79" t="s">
        <v>799</v>
      </c>
      <c r="BW2083" s="79" t="s">
        <v>5890</v>
      </c>
    </row>
    <row r="2084" spans="51:75" x14ac:dyDescent="0.3">
      <c r="AY2084" s="107" t="e">
        <f>VLOOKUP(C2084,#REF!, 2,FALSE)</f>
        <v>#REF!</v>
      </c>
      <c r="BM2084" s="79" t="s">
        <v>5891</v>
      </c>
      <c r="BN2084" s="79" t="s">
        <v>1271</v>
      </c>
      <c r="BO2084" s="79" t="s">
        <v>774</v>
      </c>
      <c r="BU2084" s="79" t="s">
        <v>5891</v>
      </c>
      <c r="BV2084" s="79" t="s">
        <v>1271</v>
      </c>
      <c r="BW2084" s="79" t="s">
        <v>774</v>
      </c>
    </row>
    <row r="2085" spans="51:75" x14ac:dyDescent="0.3">
      <c r="AY2085" s="107" t="e">
        <f>VLOOKUP(C2085,#REF!, 2,FALSE)</f>
        <v>#REF!</v>
      </c>
      <c r="BM2085" s="79" t="s">
        <v>5893</v>
      </c>
      <c r="BN2085" s="79" t="s">
        <v>1447</v>
      </c>
      <c r="BO2085" s="79" t="s">
        <v>2795</v>
      </c>
      <c r="BU2085" s="79" t="s">
        <v>5893</v>
      </c>
      <c r="BV2085" s="79" t="s">
        <v>1447</v>
      </c>
      <c r="BW2085" s="79" t="s">
        <v>2795</v>
      </c>
    </row>
    <row r="2086" spans="51:75" x14ac:dyDescent="0.3">
      <c r="AY2086" s="107" t="e">
        <f>VLOOKUP(C2086,#REF!, 2,FALSE)</f>
        <v>#REF!</v>
      </c>
      <c r="BM2086" s="79" t="s">
        <v>1106</v>
      </c>
      <c r="BN2086" s="79" t="s">
        <v>621</v>
      </c>
      <c r="BO2086" s="79" t="s">
        <v>2394</v>
      </c>
      <c r="BU2086" s="79" t="s">
        <v>1106</v>
      </c>
      <c r="BV2086" s="79" t="s">
        <v>621</v>
      </c>
      <c r="BW2086" s="79" t="s">
        <v>2394</v>
      </c>
    </row>
    <row r="2087" spans="51:75" x14ac:dyDescent="0.3">
      <c r="AY2087" s="107" t="e">
        <f>VLOOKUP(C2087,#REF!, 2,FALSE)</f>
        <v>#REF!</v>
      </c>
      <c r="BM2087" s="79" t="s">
        <v>5894</v>
      </c>
      <c r="BN2087" s="79" t="s">
        <v>799</v>
      </c>
      <c r="BO2087" s="79" t="s">
        <v>3187</v>
      </c>
      <c r="BU2087" s="79" t="s">
        <v>5894</v>
      </c>
      <c r="BV2087" s="79" t="s">
        <v>799</v>
      </c>
      <c r="BW2087" s="79" t="s">
        <v>3187</v>
      </c>
    </row>
    <row r="2088" spans="51:75" x14ac:dyDescent="0.3">
      <c r="AY2088" s="107" t="e">
        <f>VLOOKUP(C2088,#REF!, 2,FALSE)</f>
        <v>#REF!</v>
      </c>
      <c r="BM2088" s="79" t="s">
        <v>5895</v>
      </c>
      <c r="BN2088" s="79" t="s">
        <v>627</v>
      </c>
      <c r="BO2088" s="79" t="s">
        <v>2397</v>
      </c>
      <c r="BU2088" s="79" t="s">
        <v>5895</v>
      </c>
      <c r="BV2088" s="79" t="s">
        <v>627</v>
      </c>
      <c r="BW2088" s="79" t="s">
        <v>2397</v>
      </c>
    </row>
    <row r="2089" spans="51:75" x14ac:dyDescent="0.3">
      <c r="AY2089" s="107" t="e">
        <f>VLOOKUP(C2089,#REF!, 2,FALSE)</f>
        <v>#REF!</v>
      </c>
      <c r="BM2089" s="79" t="s">
        <v>141</v>
      </c>
      <c r="BN2089" s="79" t="s">
        <v>3206</v>
      </c>
      <c r="BO2089" s="79" t="s">
        <v>5122</v>
      </c>
      <c r="BU2089" s="79" t="s">
        <v>141</v>
      </c>
      <c r="BV2089" s="79" t="s">
        <v>3206</v>
      </c>
      <c r="BW2089" s="79" t="s">
        <v>5122</v>
      </c>
    </row>
    <row r="2090" spans="51:75" x14ac:dyDescent="0.3">
      <c r="AY2090" s="107" t="e">
        <f>VLOOKUP(C2090,#REF!, 2,FALSE)</f>
        <v>#REF!</v>
      </c>
      <c r="BM2090" s="79" t="s">
        <v>5896</v>
      </c>
      <c r="BN2090" s="79" t="s">
        <v>799</v>
      </c>
      <c r="BO2090" s="79" t="s">
        <v>5897</v>
      </c>
      <c r="BU2090" s="79" t="s">
        <v>5896</v>
      </c>
      <c r="BV2090" s="79" t="s">
        <v>799</v>
      </c>
      <c r="BW2090" s="79" t="s">
        <v>5897</v>
      </c>
    </row>
    <row r="2091" spans="51:75" x14ac:dyDescent="0.3">
      <c r="AY2091" s="107" t="e">
        <f>VLOOKUP(C2091,#REF!, 2,FALSE)</f>
        <v>#REF!</v>
      </c>
      <c r="BM2091" s="79" t="s">
        <v>5898</v>
      </c>
      <c r="BN2091" s="79" t="s">
        <v>16992</v>
      </c>
      <c r="BO2091" s="79" t="s">
        <v>5899</v>
      </c>
      <c r="BU2091" s="79" t="s">
        <v>5898</v>
      </c>
      <c r="BV2091" s="79" t="s">
        <v>16992</v>
      </c>
      <c r="BW2091" s="79" t="s">
        <v>5899</v>
      </c>
    </row>
    <row r="2092" spans="51:75" x14ac:dyDescent="0.3">
      <c r="AY2092" s="107" t="e">
        <f>VLOOKUP(C2092,#REF!, 2,FALSE)</f>
        <v>#REF!</v>
      </c>
      <c r="BM2092" s="79" t="s">
        <v>5900</v>
      </c>
      <c r="BN2092" s="79" t="s">
        <v>785</v>
      </c>
      <c r="BO2092" s="79" t="s">
        <v>5625</v>
      </c>
      <c r="BU2092" s="79" t="s">
        <v>5900</v>
      </c>
      <c r="BV2092" s="79" t="s">
        <v>785</v>
      </c>
      <c r="BW2092" s="79" t="s">
        <v>5625</v>
      </c>
    </row>
    <row r="2093" spans="51:75" x14ac:dyDescent="0.3">
      <c r="AY2093" s="107" t="e">
        <f>VLOOKUP(C2093,#REF!, 2,FALSE)</f>
        <v>#REF!</v>
      </c>
      <c r="BM2093" s="79" t="s">
        <v>5901</v>
      </c>
      <c r="BN2093" s="79" t="s">
        <v>669</v>
      </c>
      <c r="BO2093" s="79" t="s">
        <v>1062</v>
      </c>
      <c r="BU2093" s="79" t="s">
        <v>5901</v>
      </c>
      <c r="BV2093" s="79" t="s">
        <v>669</v>
      </c>
      <c r="BW2093" s="79" t="s">
        <v>1062</v>
      </c>
    </row>
    <row r="2094" spans="51:75" x14ac:dyDescent="0.3">
      <c r="AY2094" s="107" t="e">
        <f>VLOOKUP(C2094,#REF!, 2,FALSE)</f>
        <v>#REF!</v>
      </c>
      <c r="BM2094" s="79" t="s">
        <v>5902</v>
      </c>
      <c r="BN2094" s="79" t="s">
        <v>2985</v>
      </c>
      <c r="BO2094" s="79" t="s">
        <v>4348</v>
      </c>
      <c r="BU2094" s="79" t="s">
        <v>5902</v>
      </c>
      <c r="BV2094" s="79" t="s">
        <v>2985</v>
      </c>
      <c r="BW2094" s="79" t="s">
        <v>4348</v>
      </c>
    </row>
    <row r="2095" spans="51:75" x14ac:dyDescent="0.3">
      <c r="AY2095" s="107" t="e">
        <f>VLOOKUP(C2095,#REF!, 2,FALSE)</f>
        <v>#REF!</v>
      </c>
      <c r="BM2095" s="79" t="s">
        <v>5903</v>
      </c>
      <c r="BN2095" s="79" t="s">
        <v>799</v>
      </c>
      <c r="BO2095" s="79" t="s">
        <v>2881</v>
      </c>
      <c r="BU2095" s="79" t="s">
        <v>5903</v>
      </c>
      <c r="BV2095" s="79" t="s">
        <v>799</v>
      </c>
      <c r="BW2095" s="79" t="s">
        <v>2881</v>
      </c>
    </row>
    <row r="2096" spans="51:75" x14ac:dyDescent="0.3">
      <c r="AY2096" s="107" t="e">
        <f>VLOOKUP(C2096,#REF!, 2,FALSE)</f>
        <v>#REF!</v>
      </c>
      <c r="BM2096" s="79" t="s">
        <v>5904</v>
      </c>
      <c r="BN2096" s="79" t="s">
        <v>615</v>
      </c>
      <c r="BO2096" s="79" t="s">
        <v>5905</v>
      </c>
      <c r="BU2096" s="79" t="s">
        <v>5904</v>
      </c>
      <c r="BV2096" s="79" t="s">
        <v>615</v>
      </c>
      <c r="BW2096" s="79" t="s">
        <v>5905</v>
      </c>
    </row>
    <row r="2097" spans="51:75" x14ac:dyDescent="0.3">
      <c r="AY2097" s="107" t="e">
        <f>VLOOKUP(C2097,#REF!, 2,FALSE)</f>
        <v>#REF!</v>
      </c>
      <c r="BM2097" s="79" t="s">
        <v>5906</v>
      </c>
      <c r="BN2097" s="79" t="s">
        <v>615</v>
      </c>
      <c r="BO2097" s="79" t="s">
        <v>772</v>
      </c>
      <c r="BU2097" s="79" t="s">
        <v>5906</v>
      </c>
      <c r="BV2097" s="79" t="s">
        <v>615</v>
      </c>
      <c r="BW2097" s="79" t="s">
        <v>772</v>
      </c>
    </row>
    <row r="2098" spans="51:75" x14ac:dyDescent="0.3">
      <c r="AY2098" s="107" t="e">
        <f>VLOOKUP(C2098,#REF!, 2,FALSE)</f>
        <v>#REF!</v>
      </c>
      <c r="BM2098" s="79" t="s">
        <v>5908</v>
      </c>
      <c r="BN2098" s="79" t="s">
        <v>638</v>
      </c>
      <c r="BO2098" s="79" t="s">
        <v>2875</v>
      </c>
      <c r="BU2098" s="79" t="s">
        <v>5908</v>
      </c>
      <c r="BV2098" s="79" t="s">
        <v>638</v>
      </c>
      <c r="BW2098" s="79" t="s">
        <v>2875</v>
      </c>
    </row>
    <row r="2099" spans="51:75" x14ac:dyDescent="0.3">
      <c r="AY2099" s="107" t="e">
        <f>VLOOKUP(C2099,#REF!, 2,FALSE)</f>
        <v>#REF!</v>
      </c>
      <c r="BM2099" s="79" t="s">
        <v>5911</v>
      </c>
      <c r="BN2099" s="79" t="s">
        <v>942</v>
      </c>
      <c r="BO2099" s="79" t="s">
        <v>1678</v>
      </c>
      <c r="BU2099" s="79" t="s">
        <v>5911</v>
      </c>
      <c r="BV2099" s="79" t="s">
        <v>942</v>
      </c>
      <c r="BW2099" s="79" t="s">
        <v>1678</v>
      </c>
    </row>
    <row r="2100" spans="51:75" x14ac:dyDescent="0.3">
      <c r="AY2100" s="107" t="e">
        <f>VLOOKUP(C2100,#REF!, 2,FALSE)</f>
        <v>#REF!</v>
      </c>
      <c r="BM2100" s="79" t="s">
        <v>142</v>
      </c>
      <c r="BN2100" s="79" t="s">
        <v>1274</v>
      </c>
      <c r="BO2100" s="79" t="s">
        <v>5912</v>
      </c>
      <c r="BU2100" s="79" t="s">
        <v>142</v>
      </c>
      <c r="BV2100" s="79" t="s">
        <v>1274</v>
      </c>
      <c r="BW2100" s="79" t="s">
        <v>5912</v>
      </c>
    </row>
    <row r="2101" spans="51:75" x14ac:dyDescent="0.3">
      <c r="AY2101" s="107" t="e">
        <f>VLOOKUP(C2101,#REF!, 2,FALSE)</f>
        <v>#REF!</v>
      </c>
      <c r="BM2101" s="79" t="s">
        <v>5913</v>
      </c>
      <c r="BN2101" s="79" t="s">
        <v>942</v>
      </c>
      <c r="BO2101" s="79" t="s">
        <v>5914</v>
      </c>
      <c r="BU2101" s="79" t="s">
        <v>5913</v>
      </c>
      <c r="BV2101" s="79" t="s">
        <v>942</v>
      </c>
      <c r="BW2101" s="79" t="s">
        <v>5914</v>
      </c>
    </row>
    <row r="2102" spans="51:75" x14ac:dyDescent="0.3">
      <c r="AY2102" s="107" t="e">
        <f>VLOOKUP(C2102,#REF!, 2,FALSE)</f>
        <v>#REF!</v>
      </c>
      <c r="BM2102" s="79" t="s">
        <v>5916</v>
      </c>
      <c r="BN2102" s="79" t="s">
        <v>615</v>
      </c>
      <c r="BO2102" s="79" t="s">
        <v>4061</v>
      </c>
      <c r="BU2102" s="79" t="s">
        <v>5916</v>
      </c>
      <c r="BV2102" s="79" t="s">
        <v>615</v>
      </c>
      <c r="BW2102" s="79" t="s">
        <v>4061</v>
      </c>
    </row>
    <row r="2103" spans="51:75" x14ac:dyDescent="0.3">
      <c r="AY2103" s="107" t="e">
        <f>VLOOKUP(C2103,#REF!, 2,FALSE)</f>
        <v>#REF!</v>
      </c>
      <c r="BM2103" s="79" t="s">
        <v>5917</v>
      </c>
      <c r="BN2103" s="79" t="s">
        <v>942</v>
      </c>
      <c r="BO2103" s="79" t="s">
        <v>1401</v>
      </c>
      <c r="BU2103" s="79" t="s">
        <v>5917</v>
      </c>
      <c r="BV2103" s="79" t="s">
        <v>942</v>
      </c>
      <c r="BW2103" s="79" t="s">
        <v>1401</v>
      </c>
    </row>
    <row r="2104" spans="51:75" x14ac:dyDescent="0.3">
      <c r="AY2104" s="107" t="e">
        <f>VLOOKUP(C2104,#REF!, 2,FALSE)</f>
        <v>#REF!</v>
      </c>
      <c r="BM2104" s="79" t="s">
        <v>1107</v>
      </c>
      <c r="BN2104" s="79" t="s">
        <v>721</v>
      </c>
      <c r="BO2104" s="79" t="s">
        <v>5919</v>
      </c>
      <c r="BU2104" s="79" t="s">
        <v>1107</v>
      </c>
      <c r="BV2104" s="79" t="s">
        <v>721</v>
      </c>
      <c r="BW2104" s="79" t="s">
        <v>5919</v>
      </c>
    </row>
    <row r="2105" spans="51:75" x14ac:dyDescent="0.3">
      <c r="AY2105" s="107" t="e">
        <f>VLOOKUP(C2105,#REF!, 2,FALSE)</f>
        <v>#REF!</v>
      </c>
      <c r="BM2105" s="79" t="s">
        <v>5920</v>
      </c>
      <c r="BN2105" s="79" t="s">
        <v>3009</v>
      </c>
      <c r="BO2105" s="79" t="s">
        <v>5134</v>
      </c>
      <c r="BU2105" s="79" t="s">
        <v>5920</v>
      </c>
      <c r="BV2105" s="79" t="s">
        <v>3009</v>
      </c>
      <c r="BW2105" s="79" t="s">
        <v>5134</v>
      </c>
    </row>
    <row r="2106" spans="51:75" x14ac:dyDescent="0.3">
      <c r="AY2106" s="107" t="e">
        <f>VLOOKUP(C2106,#REF!, 2,FALSE)</f>
        <v>#REF!</v>
      </c>
      <c r="BM2106" s="79" t="s">
        <v>1108</v>
      </c>
      <c r="BN2106" s="79" t="s">
        <v>16992</v>
      </c>
      <c r="BO2106" s="79" t="s">
        <v>5921</v>
      </c>
      <c r="BU2106" s="79" t="s">
        <v>1108</v>
      </c>
      <c r="BV2106" s="79" t="s">
        <v>16992</v>
      </c>
      <c r="BW2106" s="79" t="s">
        <v>5921</v>
      </c>
    </row>
    <row r="2107" spans="51:75" x14ac:dyDescent="0.3">
      <c r="AY2107" s="107" t="e">
        <f>VLOOKUP(C2107,#REF!, 2,FALSE)</f>
        <v>#REF!</v>
      </c>
      <c r="BM2107" s="79" t="s">
        <v>5922</v>
      </c>
      <c r="BN2107" s="79" t="s">
        <v>1447</v>
      </c>
      <c r="BO2107" s="79" t="s">
        <v>5923</v>
      </c>
      <c r="BU2107" s="79" t="s">
        <v>5922</v>
      </c>
      <c r="BV2107" s="79" t="s">
        <v>1447</v>
      </c>
      <c r="BW2107" s="79" t="s">
        <v>5923</v>
      </c>
    </row>
    <row r="2108" spans="51:75" x14ac:dyDescent="0.3">
      <c r="AY2108" s="107" t="e">
        <f>VLOOKUP(C2108,#REF!, 2,FALSE)</f>
        <v>#REF!</v>
      </c>
      <c r="BM2108" s="79" t="s">
        <v>5924</v>
      </c>
      <c r="BN2108" s="79" t="s">
        <v>3009</v>
      </c>
      <c r="BO2108" s="79" t="s">
        <v>3910</v>
      </c>
      <c r="BU2108" s="79" t="s">
        <v>5924</v>
      </c>
      <c r="BV2108" s="79" t="s">
        <v>3009</v>
      </c>
      <c r="BW2108" s="79" t="s">
        <v>3910</v>
      </c>
    </row>
    <row r="2109" spans="51:75" x14ac:dyDescent="0.3">
      <c r="AY2109" s="107" t="e">
        <f>VLOOKUP(C2109,#REF!, 2,FALSE)</f>
        <v>#REF!</v>
      </c>
      <c r="BM2109" s="79" t="s">
        <v>5926</v>
      </c>
      <c r="BN2109" s="79" t="s">
        <v>3009</v>
      </c>
      <c r="BO2109" s="79" t="s">
        <v>2749</v>
      </c>
      <c r="BU2109" s="79" t="s">
        <v>5926</v>
      </c>
      <c r="BV2109" s="79" t="s">
        <v>3009</v>
      </c>
      <c r="BW2109" s="79" t="s">
        <v>2749</v>
      </c>
    </row>
    <row r="2110" spans="51:75" x14ac:dyDescent="0.3">
      <c r="AY2110" s="107" t="e">
        <f>VLOOKUP(C2110,#REF!, 2,FALSE)</f>
        <v>#REF!</v>
      </c>
      <c r="BM2110" s="79" t="s">
        <v>169</v>
      </c>
      <c r="BN2110" s="79" t="s">
        <v>621</v>
      </c>
      <c r="BO2110" s="79" t="s">
        <v>5927</v>
      </c>
      <c r="BU2110" s="79" t="s">
        <v>169</v>
      </c>
      <c r="BV2110" s="79" t="s">
        <v>621</v>
      </c>
      <c r="BW2110" s="79" t="s">
        <v>5927</v>
      </c>
    </row>
    <row r="2111" spans="51:75" x14ac:dyDescent="0.3">
      <c r="AY2111" s="107" t="e">
        <f>VLOOKUP(C2111,#REF!, 2,FALSE)</f>
        <v>#REF!</v>
      </c>
      <c r="BM2111" s="79" t="s">
        <v>5929</v>
      </c>
      <c r="BN2111" s="79" t="s">
        <v>3206</v>
      </c>
      <c r="BO2111" s="79" t="s">
        <v>5930</v>
      </c>
      <c r="BU2111" s="79" t="s">
        <v>5929</v>
      </c>
      <c r="BV2111" s="79" t="s">
        <v>3206</v>
      </c>
      <c r="BW2111" s="79" t="s">
        <v>5930</v>
      </c>
    </row>
    <row r="2112" spans="51:75" x14ac:dyDescent="0.3">
      <c r="AY2112" s="107" t="e">
        <f>VLOOKUP(C2112,#REF!, 2,FALSE)</f>
        <v>#REF!</v>
      </c>
      <c r="BM2112" s="79" t="s">
        <v>1109</v>
      </c>
      <c r="BN2112" s="79" t="s">
        <v>696</v>
      </c>
      <c r="BO2112" s="79" t="s">
        <v>1381</v>
      </c>
      <c r="BU2112" s="79" t="s">
        <v>1109</v>
      </c>
      <c r="BV2112" s="79" t="s">
        <v>696</v>
      </c>
      <c r="BW2112" s="79" t="s">
        <v>1381</v>
      </c>
    </row>
    <row r="2113" spans="51:75" x14ac:dyDescent="0.3">
      <c r="AY2113" s="107" t="e">
        <f>VLOOKUP(C2113,#REF!, 2,FALSE)</f>
        <v>#REF!</v>
      </c>
      <c r="BM2113" s="79" t="s">
        <v>5932</v>
      </c>
      <c r="BN2113" s="79" t="s">
        <v>805</v>
      </c>
      <c r="BO2113" s="79" t="s">
        <v>1734</v>
      </c>
      <c r="BU2113" s="79" t="s">
        <v>5932</v>
      </c>
      <c r="BV2113" s="79" t="s">
        <v>805</v>
      </c>
      <c r="BW2113" s="79" t="s">
        <v>1734</v>
      </c>
    </row>
    <row r="2114" spans="51:75" x14ac:dyDescent="0.3">
      <c r="AY2114" s="107" t="e">
        <f>VLOOKUP(C2114,#REF!, 2,FALSE)</f>
        <v>#REF!</v>
      </c>
      <c r="BM2114" s="79" t="s">
        <v>5933</v>
      </c>
      <c r="BN2114" s="79" t="s">
        <v>3206</v>
      </c>
      <c r="BO2114" s="79" t="s">
        <v>5934</v>
      </c>
      <c r="BU2114" s="79" t="s">
        <v>5933</v>
      </c>
      <c r="BV2114" s="79" t="s">
        <v>3206</v>
      </c>
      <c r="BW2114" s="79" t="s">
        <v>5934</v>
      </c>
    </row>
    <row r="2115" spans="51:75" x14ac:dyDescent="0.3">
      <c r="AY2115" s="107" t="e">
        <f>VLOOKUP(C2115,#REF!, 2,FALSE)</f>
        <v>#REF!</v>
      </c>
      <c r="BM2115" s="79" t="s">
        <v>5935</v>
      </c>
      <c r="BN2115" s="79" t="s">
        <v>1344</v>
      </c>
      <c r="BO2115" s="79" t="s">
        <v>5176</v>
      </c>
      <c r="BU2115" s="79" t="s">
        <v>5935</v>
      </c>
      <c r="BV2115" s="79" t="s">
        <v>1344</v>
      </c>
      <c r="BW2115" s="79" t="s">
        <v>5176</v>
      </c>
    </row>
    <row r="2116" spans="51:75" x14ac:dyDescent="0.3">
      <c r="AY2116" s="107" t="e">
        <f>VLOOKUP(C2116,#REF!, 2,FALSE)</f>
        <v>#REF!</v>
      </c>
      <c r="BM2116" s="79" t="s">
        <v>5936</v>
      </c>
      <c r="BN2116" s="79" t="s">
        <v>3206</v>
      </c>
      <c r="BO2116" s="79" t="s">
        <v>5937</v>
      </c>
      <c r="BU2116" s="79" t="s">
        <v>5936</v>
      </c>
      <c r="BV2116" s="79" t="s">
        <v>3206</v>
      </c>
      <c r="BW2116" s="79" t="s">
        <v>5937</v>
      </c>
    </row>
    <row r="2117" spans="51:75" x14ac:dyDescent="0.3">
      <c r="AY2117" s="107" t="e">
        <f>VLOOKUP(C2117,#REF!, 2,FALSE)</f>
        <v>#REF!</v>
      </c>
      <c r="BM2117" s="79" t="s">
        <v>5938</v>
      </c>
      <c r="BN2117" s="79" t="s">
        <v>3206</v>
      </c>
      <c r="BO2117" s="79" t="s">
        <v>5372</v>
      </c>
      <c r="BU2117" s="79" t="s">
        <v>5938</v>
      </c>
      <c r="BV2117" s="79" t="s">
        <v>3206</v>
      </c>
      <c r="BW2117" s="79" t="s">
        <v>5372</v>
      </c>
    </row>
    <row r="2118" spans="51:75" x14ac:dyDescent="0.3">
      <c r="AY2118" s="107" t="e">
        <f>VLOOKUP(C2118,#REF!, 2,FALSE)</f>
        <v>#REF!</v>
      </c>
      <c r="BM2118" s="79" t="s">
        <v>5939</v>
      </c>
      <c r="BN2118" s="79" t="s">
        <v>3206</v>
      </c>
      <c r="BO2118" s="79" t="s">
        <v>4255</v>
      </c>
      <c r="BU2118" s="79" t="s">
        <v>5939</v>
      </c>
      <c r="BV2118" s="79" t="s">
        <v>3206</v>
      </c>
      <c r="BW2118" s="79" t="s">
        <v>4255</v>
      </c>
    </row>
    <row r="2119" spans="51:75" x14ac:dyDescent="0.3">
      <c r="AY2119" s="107" t="e">
        <f>VLOOKUP(C2119,#REF!, 2,FALSE)</f>
        <v>#REF!</v>
      </c>
      <c r="BM2119" s="79" t="s">
        <v>1110</v>
      </c>
      <c r="BN2119" s="79" t="s">
        <v>864</v>
      </c>
      <c r="BO2119" s="79" t="s">
        <v>5940</v>
      </c>
      <c r="BU2119" s="79" t="s">
        <v>1110</v>
      </c>
      <c r="BV2119" s="79" t="s">
        <v>864</v>
      </c>
      <c r="BW2119" s="79" t="s">
        <v>5940</v>
      </c>
    </row>
    <row r="2120" spans="51:75" x14ac:dyDescent="0.3">
      <c r="AY2120" s="107" t="e">
        <f>VLOOKUP(C2120,#REF!, 2,FALSE)</f>
        <v>#REF!</v>
      </c>
      <c r="BM2120" s="79" t="s">
        <v>5941</v>
      </c>
      <c r="BN2120" s="79" t="s">
        <v>854</v>
      </c>
      <c r="BO2120" s="79" t="s">
        <v>5942</v>
      </c>
      <c r="BU2120" s="79" t="s">
        <v>5941</v>
      </c>
      <c r="BV2120" s="79" t="s">
        <v>854</v>
      </c>
      <c r="BW2120" s="79" t="s">
        <v>5942</v>
      </c>
    </row>
    <row r="2121" spans="51:75" x14ac:dyDescent="0.3">
      <c r="AY2121" s="107" t="e">
        <f>VLOOKUP(C2121,#REF!, 2,FALSE)</f>
        <v>#REF!</v>
      </c>
      <c r="BM2121" s="79" t="s">
        <v>5943</v>
      </c>
      <c r="BN2121" s="79" t="s">
        <v>1344</v>
      </c>
      <c r="BO2121" s="79" t="s">
        <v>5944</v>
      </c>
      <c r="BU2121" s="79" t="s">
        <v>5943</v>
      </c>
      <c r="BV2121" s="79" t="s">
        <v>1344</v>
      </c>
      <c r="BW2121" s="79" t="s">
        <v>5944</v>
      </c>
    </row>
    <row r="2122" spans="51:75" x14ac:dyDescent="0.3">
      <c r="AY2122" s="107" t="e">
        <f>VLOOKUP(C2122,#REF!, 2,FALSE)</f>
        <v>#REF!</v>
      </c>
      <c r="BM2122" s="79" t="s">
        <v>5945</v>
      </c>
      <c r="BN2122" s="79" t="s">
        <v>3206</v>
      </c>
      <c r="BO2122" s="79" t="s">
        <v>5946</v>
      </c>
      <c r="BU2122" s="79" t="s">
        <v>5945</v>
      </c>
      <c r="BV2122" s="79" t="s">
        <v>3206</v>
      </c>
      <c r="BW2122" s="79" t="s">
        <v>5946</v>
      </c>
    </row>
    <row r="2123" spans="51:75" x14ac:dyDescent="0.3">
      <c r="AY2123" s="107" t="e">
        <f>VLOOKUP(C2123,#REF!, 2,FALSE)</f>
        <v>#REF!</v>
      </c>
      <c r="BM2123" s="79" t="s">
        <v>5947</v>
      </c>
      <c r="BN2123" s="79" t="s">
        <v>1344</v>
      </c>
      <c r="BO2123" s="79" t="s">
        <v>5948</v>
      </c>
      <c r="BU2123" s="79" t="s">
        <v>5947</v>
      </c>
      <c r="BV2123" s="79" t="s">
        <v>1344</v>
      </c>
      <c r="BW2123" s="79" t="s">
        <v>5948</v>
      </c>
    </row>
    <row r="2124" spans="51:75" x14ac:dyDescent="0.3">
      <c r="AY2124" s="107" t="e">
        <f>VLOOKUP(C2124,#REF!, 2,FALSE)</f>
        <v>#REF!</v>
      </c>
      <c r="BM2124" s="79" t="s">
        <v>1111</v>
      </c>
      <c r="BN2124" s="79" t="s">
        <v>864</v>
      </c>
      <c r="BO2124" s="79" t="s">
        <v>5949</v>
      </c>
      <c r="BU2124" s="79" t="s">
        <v>1111</v>
      </c>
      <c r="BV2124" s="79" t="s">
        <v>864</v>
      </c>
      <c r="BW2124" s="79" t="s">
        <v>5949</v>
      </c>
    </row>
    <row r="2125" spans="51:75" x14ac:dyDescent="0.3">
      <c r="AY2125" s="107" t="e">
        <f>VLOOKUP(C2125,#REF!, 2,FALSE)</f>
        <v>#REF!</v>
      </c>
      <c r="BM2125" s="79" t="s">
        <v>5950</v>
      </c>
      <c r="BN2125" s="79" t="s">
        <v>773</v>
      </c>
      <c r="BO2125" s="79" t="s">
        <v>3624</v>
      </c>
      <c r="BU2125" s="79" t="s">
        <v>5950</v>
      </c>
      <c r="BV2125" s="79" t="s">
        <v>773</v>
      </c>
      <c r="BW2125" s="79" t="s">
        <v>3624</v>
      </c>
    </row>
    <row r="2126" spans="51:75" x14ac:dyDescent="0.3">
      <c r="AY2126" s="107" t="e">
        <f>VLOOKUP(C2126,#REF!, 2,FALSE)</f>
        <v>#REF!</v>
      </c>
      <c r="BM2126" s="79" t="s">
        <v>5951</v>
      </c>
      <c r="BN2126" s="79" t="s">
        <v>1344</v>
      </c>
      <c r="BO2126" s="79" t="s">
        <v>5952</v>
      </c>
      <c r="BU2126" s="79" t="s">
        <v>5951</v>
      </c>
      <c r="BV2126" s="79" t="s">
        <v>1344</v>
      </c>
      <c r="BW2126" s="79" t="s">
        <v>5952</v>
      </c>
    </row>
    <row r="2127" spans="51:75" x14ac:dyDescent="0.3">
      <c r="AY2127" s="107" t="e">
        <f>VLOOKUP(C2127,#REF!, 2,FALSE)</f>
        <v>#REF!</v>
      </c>
      <c r="BM2127" s="79" t="s">
        <v>5953</v>
      </c>
      <c r="BN2127" s="79" t="s">
        <v>928</v>
      </c>
      <c r="BO2127" s="79" t="s">
        <v>5954</v>
      </c>
      <c r="BU2127" s="79" t="s">
        <v>5953</v>
      </c>
      <c r="BV2127" s="79" t="s">
        <v>928</v>
      </c>
      <c r="BW2127" s="79" t="s">
        <v>5954</v>
      </c>
    </row>
    <row r="2128" spans="51:75" x14ac:dyDescent="0.3">
      <c r="AY2128" s="107" t="e">
        <f>VLOOKUP(C2128,#REF!, 2,FALSE)</f>
        <v>#REF!</v>
      </c>
      <c r="BM2128" s="79" t="s">
        <v>5955</v>
      </c>
      <c r="BN2128" s="79" t="s">
        <v>621</v>
      </c>
      <c r="BO2128" s="79" t="s">
        <v>5956</v>
      </c>
      <c r="BU2128" s="79" t="s">
        <v>5955</v>
      </c>
      <c r="BV2128" s="79" t="s">
        <v>621</v>
      </c>
      <c r="BW2128" s="79" t="s">
        <v>5956</v>
      </c>
    </row>
    <row r="2129" spans="51:75" x14ac:dyDescent="0.3">
      <c r="AY2129" s="107" t="e">
        <f>VLOOKUP(C2129,#REF!, 2,FALSE)</f>
        <v>#REF!</v>
      </c>
      <c r="BM2129" s="79" t="s">
        <v>5957</v>
      </c>
      <c r="BN2129" s="79" t="s">
        <v>657</v>
      </c>
      <c r="BO2129" s="79" t="s">
        <v>5958</v>
      </c>
      <c r="BU2129" s="79" t="s">
        <v>5957</v>
      </c>
      <c r="BV2129" s="79" t="s">
        <v>657</v>
      </c>
      <c r="BW2129" s="79" t="s">
        <v>5958</v>
      </c>
    </row>
    <row r="2130" spans="51:75" x14ac:dyDescent="0.3">
      <c r="AY2130" s="107" t="e">
        <f>VLOOKUP(C2130,#REF!, 2,FALSE)</f>
        <v>#REF!</v>
      </c>
      <c r="BM2130" s="79" t="s">
        <v>5959</v>
      </c>
      <c r="BN2130" s="79" t="s">
        <v>3091</v>
      </c>
      <c r="BO2130" s="79" t="s">
        <v>5960</v>
      </c>
      <c r="BU2130" s="79" t="s">
        <v>5959</v>
      </c>
      <c r="BV2130" s="79" t="s">
        <v>3091</v>
      </c>
      <c r="BW2130" s="79" t="s">
        <v>5960</v>
      </c>
    </row>
    <row r="2131" spans="51:75" x14ac:dyDescent="0.3">
      <c r="AY2131" s="107" t="e">
        <f>VLOOKUP(C2131,#REF!, 2,FALSE)</f>
        <v>#REF!</v>
      </c>
      <c r="BM2131" s="79" t="s">
        <v>1112</v>
      </c>
      <c r="BN2131" s="79" t="s">
        <v>2985</v>
      </c>
      <c r="BO2131" s="79" t="s">
        <v>2985</v>
      </c>
      <c r="BU2131" s="79" t="s">
        <v>1112</v>
      </c>
      <c r="BV2131" s="79" t="s">
        <v>2985</v>
      </c>
      <c r="BW2131" s="79" t="s">
        <v>2985</v>
      </c>
    </row>
    <row r="2132" spans="51:75" x14ac:dyDescent="0.3">
      <c r="AY2132" s="107" t="e">
        <f>VLOOKUP(C2132,#REF!, 2,FALSE)</f>
        <v>#REF!</v>
      </c>
      <c r="BM2132" s="79" t="s">
        <v>5962</v>
      </c>
      <c r="BN2132" s="79" t="s">
        <v>3032</v>
      </c>
      <c r="BO2132" s="79" t="s">
        <v>2985</v>
      </c>
      <c r="BU2132" s="79" t="s">
        <v>5962</v>
      </c>
      <c r="BV2132" s="79" t="s">
        <v>3032</v>
      </c>
      <c r="BW2132" s="79" t="s">
        <v>2985</v>
      </c>
    </row>
    <row r="2133" spans="51:75" x14ac:dyDescent="0.3">
      <c r="AY2133" s="107" t="e">
        <f>VLOOKUP(C2133,#REF!, 2,FALSE)</f>
        <v>#REF!</v>
      </c>
      <c r="BM2133" s="79" t="s">
        <v>5963</v>
      </c>
      <c r="BN2133" s="79" t="s">
        <v>5964</v>
      </c>
      <c r="BO2133" s="79" t="s">
        <v>2168</v>
      </c>
      <c r="BU2133" s="79" t="s">
        <v>5963</v>
      </c>
      <c r="BV2133" s="79" t="s">
        <v>5964</v>
      </c>
      <c r="BW2133" s="79" t="s">
        <v>2168</v>
      </c>
    </row>
    <row r="2134" spans="51:75" x14ac:dyDescent="0.3">
      <c r="AY2134" s="107" t="e">
        <f>VLOOKUP(C2134,#REF!, 2,FALSE)</f>
        <v>#REF!</v>
      </c>
      <c r="BM2134" s="79" t="s">
        <v>5966</v>
      </c>
      <c r="BN2134" s="79" t="s">
        <v>1269</v>
      </c>
      <c r="BO2134" s="79" t="s">
        <v>5967</v>
      </c>
      <c r="BU2134" s="79" t="s">
        <v>5966</v>
      </c>
      <c r="BV2134" s="79" t="s">
        <v>1269</v>
      </c>
      <c r="BW2134" s="79" t="s">
        <v>5967</v>
      </c>
    </row>
    <row r="2135" spans="51:75" x14ac:dyDescent="0.3">
      <c r="AY2135" s="107" t="e">
        <f>VLOOKUP(C2135,#REF!, 2,FALSE)</f>
        <v>#REF!</v>
      </c>
      <c r="BM2135" s="79" t="s">
        <v>5968</v>
      </c>
      <c r="BN2135" s="79" t="s">
        <v>630</v>
      </c>
      <c r="BO2135" s="79" t="s">
        <v>2554</v>
      </c>
      <c r="BU2135" s="79" t="s">
        <v>5968</v>
      </c>
      <c r="BV2135" s="79" t="s">
        <v>630</v>
      </c>
      <c r="BW2135" s="79" t="s">
        <v>2554</v>
      </c>
    </row>
    <row r="2136" spans="51:75" x14ac:dyDescent="0.3">
      <c r="AY2136" s="107" t="e">
        <f>VLOOKUP(C2136,#REF!, 2,FALSE)</f>
        <v>#REF!</v>
      </c>
      <c r="BM2136" s="79" t="s">
        <v>5969</v>
      </c>
      <c r="BN2136" s="79" t="s">
        <v>3256</v>
      </c>
      <c r="BO2136" s="79" t="s">
        <v>5970</v>
      </c>
      <c r="BU2136" s="79" t="s">
        <v>5969</v>
      </c>
      <c r="BV2136" s="79" t="s">
        <v>3256</v>
      </c>
      <c r="BW2136" s="79" t="s">
        <v>5970</v>
      </c>
    </row>
    <row r="2137" spans="51:75" x14ac:dyDescent="0.3">
      <c r="AY2137" s="107" t="e">
        <f>VLOOKUP(C2137,#REF!, 2,FALSE)</f>
        <v>#REF!</v>
      </c>
      <c r="BM2137" s="79" t="s">
        <v>5971</v>
      </c>
      <c r="BN2137" s="79" t="s">
        <v>638</v>
      </c>
      <c r="BO2137" s="79" t="s">
        <v>4770</v>
      </c>
      <c r="BU2137" s="79" t="s">
        <v>5971</v>
      </c>
      <c r="BV2137" s="79" t="s">
        <v>638</v>
      </c>
      <c r="BW2137" s="79" t="s">
        <v>4770</v>
      </c>
    </row>
    <row r="2138" spans="51:75" x14ac:dyDescent="0.3">
      <c r="AY2138" s="107" t="e">
        <f>VLOOKUP(C2138,#REF!, 2,FALSE)</f>
        <v>#REF!</v>
      </c>
      <c r="BM2138" s="79" t="s">
        <v>5973</v>
      </c>
      <c r="BN2138" s="79" t="s">
        <v>630</v>
      </c>
      <c r="BO2138" s="79" t="s">
        <v>3442</v>
      </c>
      <c r="BU2138" s="79" t="s">
        <v>5973</v>
      </c>
      <c r="BV2138" s="79" t="s">
        <v>630</v>
      </c>
      <c r="BW2138" s="79" t="s">
        <v>3442</v>
      </c>
    </row>
    <row r="2139" spans="51:75" x14ac:dyDescent="0.3">
      <c r="AY2139" s="107" t="e">
        <f>VLOOKUP(C2139,#REF!, 2,FALSE)</f>
        <v>#REF!</v>
      </c>
      <c r="BM2139" s="79" t="s">
        <v>5975</v>
      </c>
      <c r="BN2139" s="79" t="s">
        <v>1015</v>
      </c>
      <c r="BO2139" s="79" t="s">
        <v>3971</v>
      </c>
      <c r="BU2139" s="79" t="s">
        <v>5975</v>
      </c>
      <c r="BV2139" s="79" t="s">
        <v>1015</v>
      </c>
      <c r="BW2139" s="79" t="s">
        <v>3971</v>
      </c>
    </row>
    <row r="2140" spans="51:75" x14ac:dyDescent="0.3">
      <c r="AY2140" s="107" t="e">
        <f>VLOOKUP(C2140,#REF!, 2,FALSE)</f>
        <v>#REF!</v>
      </c>
      <c r="BM2140" s="79" t="s">
        <v>5978</v>
      </c>
      <c r="BN2140" s="79" t="s">
        <v>707</v>
      </c>
      <c r="BO2140" s="79" t="s">
        <v>3381</v>
      </c>
      <c r="BU2140" s="79" t="s">
        <v>5978</v>
      </c>
      <c r="BV2140" s="79" t="s">
        <v>707</v>
      </c>
      <c r="BW2140" s="79" t="s">
        <v>3381</v>
      </c>
    </row>
    <row r="2141" spans="51:75" x14ac:dyDescent="0.3">
      <c r="AY2141" s="107" t="e">
        <f>VLOOKUP(C2141,#REF!, 2,FALSE)</f>
        <v>#REF!</v>
      </c>
      <c r="BM2141" s="79" t="s">
        <v>5980</v>
      </c>
      <c r="BN2141" s="79" t="s">
        <v>664</v>
      </c>
      <c r="BO2141" s="79" t="s">
        <v>5981</v>
      </c>
      <c r="BU2141" s="79" t="s">
        <v>5980</v>
      </c>
      <c r="BV2141" s="79" t="s">
        <v>664</v>
      </c>
      <c r="BW2141" s="79" t="s">
        <v>5981</v>
      </c>
    </row>
    <row r="2142" spans="51:75" x14ac:dyDescent="0.3">
      <c r="AY2142" s="107" t="e">
        <f>VLOOKUP(C2142,#REF!, 2,FALSE)</f>
        <v>#REF!</v>
      </c>
      <c r="BM2142" s="79" t="s">
        <v>5982</v>
      </c>
      <c r="BN2142" s="79" t="s">
        <v>3032</v>
      </c>
      <c r="BO2142" s="79" t="s">
        <v>4453</v>
      </c>
      <c r="BU2142" s="79" t="s">
        <v>5982</v>
      </c>
      <c r="BV2142" s="79" t="s">
        <v>3032</v>
      </c>
      <c r="BW2142" s="79" t="s">
        <v>4453</v>
      </c>
    </row>
    <row r="2143" spans="51:75" x14ac:dyDescent="0.3">
      <c r="AY2143" s="107" t="e">
        <f>VLOOKUP(C2143,#REF!, 2,FALSE)</f>
        <v>#REF!</v>
      </c>
      <c r="BM2143" s="79" t="s">
        <v>5983</v>
      </c>
      <c r="BN2143" s="79" t="s">
        <v>3032</v>
      </c>
      <c r="BO2143" s="79" t="s">
        <v>5984</v>
      </c>
      <c r="BU2143" s="79" t="s">
        <v>5983</v>
      </c>
      <c r="BV2143" s="79" t="s">
        <v>3032</v>
      </c>
      <c r="BW2143" s="79" t="s">
        <v>5984</v>
      </c>
    </row>
    <row r="2144" spans="51:75" x14ac:dyDescent="0.3">
      <c r="AY2144" s="107" t="e">
        <f>VLOOKUP(C2144,#REF!, 2,FALSE)</f>
        <v>#REF!</v>
      </c>
      <c r="BM2144" s="79" t="s">
        <v>5985</v>
      </c>
      <c r="BN2144" s="79" t="s">
        <v>664</v>
      </c>
      <c r="BO2144" s="79" t="s">
        <v>5986</v>
      </c>
      <c r="BU2144" s="79" t="s">
        <v>5985</v>
      </c>
      <c r="BV2144" s="79" t="s">
        <v>664</v>
      </c>
      <c r="BW2144" s="79" t="s">
        <v>5986</v>
      </c>
    </row>
    <row r="2145" spans="51:75" x14ac:dyDescent="0.3">
      <c r="AY2145" s="107" t="e">
        <f>VLOOKUP(C2145,#REF!, 2,FALSE)</f>
        <v>#REF!</v>
      </c>
      <c r="BM2145" s="79" t="s">
        <v>1113</v>
      </c>
      <c r="BN2145" s="79" t="s">
        <v>671</v>
      </c>
      <c r="BO2145" s="79" t="s">
        <v>5987</v>
      </c>
      <c r="BU2145" s="79" t="s">
        <v>1113</v>
      </c>
      <c r="BV2145" s="79" t="s">
        <v>671</v>
      </c>
      <c r="BW2145" s="79" t="s">
        <v>5987</v>
      </c>
    </row>
    <row r="2146" spans="51:75" x14ac:dyDescent="0.3">
      <c r="AY2146" s="107" t="e">
        <f>VLOOKUP(C2146,#REF!, 2,FALSE)</f>
        <v>#REF!</v>
      </c>
      <c r="BM2146" s="79" t="s">
        <v>5988</v>
      </c>
      <c r="BN2146" s="79" t="s">
        <v>621</v>
      </c>
      <c r="BO2146" s="79" t="s">
        <v>4436</v>
      </c>
      <c r="BU2146" s="79" t="s">
        <v>5988</v>
      </c>
      <c r="BV2146" s="79" t="s">
        <v>621</v>
      </c>
      <c r="BW2146" s="79" t="s">
        <v>4436</v>
      </c>
    </row>
    <row r="2147" spans="51:75" x14ac:dyDescent="0.3">
      <c r="AY2147" s="107" t="e">
        <f>VLOOKUP(C2147,#REF!, 2,FALSE)</f>
        <v>#REF!</v>
      </c>
      <c r="BM2147" s="79" t="s">
        <v>5989</v>
      </c>
      <c r="BN2147" s="79" t="s">
        <v>16992</v>
      </c>
      <c r="BO2147" s="79" t="s">
        <v>1195</v>
      </c>
      <c r="BU2147" s="79" t="s">
        <v>5989</v>
      </c>
      <c r="BV2147" s="79" t="s">
        <v>16992</v>
      </c>
      <c r="BW2147" s="79" t="s">
        <v>1195</v>
      </c>
    </row>
    <row r="2148" spans="51:75" x14ac:dyDescent="0.3">
      <c r="AY2148" s="107" t="e">
        <f>VLOOKUP(C2148,#REF!, 2,FALSE)</f>
        <v>#REF!</v>
      </c>
      <c r="BM2148" s="79" t="s">
        <v>5990</v>
      </c>
      <c r="BN2148" s="79" t="s">
        <v>3009</v>
      </c>
      <c r="BO2148" s="79" t="s">
        <v>2985</v>
      </c>
      <c r="BU2148" s="79" t="s">
        <v>5990</v>
      </c>
      <c r="BV2148" s="79" t="s">
        <v>3009</v>
      </c>
      <c r="BW2148" s="79" t="s">
        <v>2985</v>
      </c>
    </row>
    <row r="2149" spans="51:75" x14ac:dyDescent="0.3">
      <c r="AY2149" s="107" t="e">
        <f>VLOOKUP(C2149,#REF!, 2,FALSE)</f>
        <v>#REF!</v>
      </c>
      <c r="BM2149" s="79" t="s">
        <v>5991</v>
      </c>
      <c r="BN2149" s="79" t="s">
        <v>633</v>
      </c>
      <c r="BO2149" s="79" t="s">
        <v>2985</v>
      </c>
      <c r="BU2149" s="79" t="s">
        <v>5991</v>
      </c>
      <c r="BV2149" s="79" t="s">
        <v>633</v>
      </c>
      <c r="BW2149" s="79" t="s">
        <v>2985</v>
      </c>
    </row>
    <row r="2150" spans="51:75" x14ac:dyDescent="0.3">
      <c r="AY2150" s="107" t="e">
        <f>VLOOKUP(C2150,#REF!, 2,FALSE)</f>
        <v>#REF!</v>
      </c>
      <c r="BM2150" s="79" t="s">
        <v>5992</v>
      </c>
      <c r="BN2150" s="79" t="s">
        <v>3049</v>
      </c>
      <c r="BO2150" s="79" t="s">
        <v>5993</v>
      </c>
      <c r="BU2150" s="79" t="s">
        <v>5992</v>
      </c>
      <c r="BV2150" s="79" t="s">
        <v>3049</v>
      </c>
      <c r="BW2150" s="79" t="s">
        <v>5993</v>
      </c>
    </row>
    <row r="2151" spans="51:75" x14ac:dyDescent="0.3">
      <c r="AY2151" s="107" t="e">
        <f>VLOOKUP(C2151,#REF!, 2,FALSE)</f>
        <v>#REF!</v>
      </c>
      <c r="BM2151" s="79" t="s">
        <v>5994</v>
      </c>
      <c r="BN2151" s="79" t="s">
        <v>615</v>
      </c>
      <c r="BO2151" s="79" t="s">
        <v>5995</v>
      </c>
      <c r="BU2151" s="79" t="s">
        <v>5994</v>
      </c>
      <c r="BV2151" s="79" t="s">
        <v>615</v>
      </c>
      <c r="BW2151" s="79" t="s">
        <v>5995</v>
      </c>
    </row>
    <row r="2152" spans="51:75" x14ac:dyDescent="0.3">
      <c r="AY2152" s="107" t="e">
        <f>VLOOKUP(C2152,#REF!, 2,FALSE)</f>
        <v>#REF!</v>
      </c>
      <c r="BM2152" s="79" t="s">
        <v>1114</v>
      </c>
      <c r="BN2152" s="79" t="s">
        <v>1127</v>
      </c>
      <c r="BO2152" s="79" t="s">
        <v>5996</v>
      </c>
      <c r="BU2152" s="79" t="s">
        <v>1114</v>
      </c>
      <c r="BV2152" s="79" t="s">
        <v>1127</v>
      </c>
      <c r="BW2152" s="79" t="s">
        <v>5996</v>
      </c>
    </row>
    <row r="2153" spans="51:75" x14ac:dyDescent="0.3">
      <c r="AY2153" s="107" t="e">
        <f>VLOOKUP(C2153,#REF!, 2,FALSE)</f>
        <v>#REF!</v>
      </c>
      <c r="BM2153" s="79" t="s">
        <v>5997</v>
      </c>
      <c r="BN2153" s="79" t="s">
        <v>3206</v>
      </c>
      <c r="BO2153" s="79" t="s">
        <v>2985</v>
      </c>
      <c r="BU2153" s="79" t="s">
        <v>5997</v>
      </c>
      <c r="BV2153" s="79" t="s">
        <v>3206</v>
      </c>
      <c r="BW2153" s="79" t="s">
        <v>2985</v>
      </c>
    </row>
    <row r="2154" spans="51:75" x14ac:dyDescent="0.3">
      <c r="AY2154" s="107" t="e">
        <f>VLOOKUP(C2154,#REF!, 2,FALSE)</f>
        <v>#REF!</v>
      </c>
      <c r="BM2154" s="79" t="s">
        <v>170</v>
      </c>
      <c r="BN2154" s="79" t="s">
        <v>3206</v>
      </c>
      <c r="BO2154" s="79" t="s">
        <v>2985</v>
      </c>
      <c r="BU2154" s="79" t="s">
        <v>170</v>
      </c>
      <c r="BV2154" s="79" t="s">
        <v>3206</v>
      </c>
      <c r="BW2154" s="79" t="s">
        <v>2985</v>
      </c>
    </row>
    <row r="2155" spans="51:75" x14ac:dyDescent="0.3">
      <c r="AY2155" s="107" t="e">
        <f>VLOOKUP(C2155,#REF!, 2,FALSE)</f>
        <v>#REF!</v>
      </c>
      <c r="BM2155" s="79" t="s">
        <v>5998</v>
      </c>
      <c r="BN2155" s="79" t="s">
        <v>3087</v>
      </c>
      <c r="BO2155" s="79" t="s">
        <v>2985</v>
      </c>
      <c r="BU2155" s="79" t="s">
        <v>5998</v>
      </c>
      <c r="BV2155" s="79" t="s">
        <v>3087</v>
      </c>
      <c r="BW2155" s="79" t="s">
        <v>2985</v>
      </c>
    </row>
    <row r="2156" spans="51:75" x14ac:dyDescent="0.3">
      <c r="AY2156" s="107" t="e">
        <f>VLOOKUP(C2156,#REF!, 2,FALSE)</f>
        <v>#REF!</v>
      </c>
      <c r="BM2156" s="79" t="s">
        <v>5999</v>
      </c>
      <c r="BN2156" s="79" t="s">
        <v>2985</v>
      </c>
      <c r="BO2156" s="79" t="s">
        <v>6000</v>
      </c>
      <c r="BU2156" s="79" t="s">
        <v>5999</v>
      </c>
      <c r="BV2156" s="79" t="s">
        <v>2985</v>
      </c>
      <c r="BW2156" s="79" t="s">
        <v>6000</v>
      </c>
    </row>
    <row r="2157" spans="51:75" x14ac:dyDescent="0.3">
      <c r="AY2157" s="107" t="e">
        <f>VLOOKUP(C2157,#REF!, 2,FALSE)</f>
        <v>#REF!</v>
      </c>
      <c r="BM2157" s="79" t="s">
        <v>6001</v>
      </c>
      <c r="BN2157" s="79" t="s">
        <v>2985</v>
      </c>
      <c r="BO2157" s="79" t="s">
        <v>2985</v>
      </c>
      <c r="BU2157" s="79" t="s">
        <v>6001</v>
      </c>
      <c r="BV2157" s="79" t="s">
        <v>2985</v>
      </c>
      <c r="BW2157" s="79" t="s">
        <v>2985</v>
      </c>
    </row>
    <row r="2158" spans="51:75" x14ac:dyDescent="0.3">
      <c r="AY2158" s="107" t="e">
        <f>VLOOKUP(C2158,#REF!, 2,FALSE)</f>
        <v>#REF!</v>
      </c>
      <c r="BM2158" s="79" t="s">
        <v>6002</v>
      </c>
      <c r="BN2158" s="79" t="s">
        <v>2985</v>
      </c>
      <c r="BO2158" s="79" t="s">
        <v>2985</v>
      </c>
      <c r="BU2158" s="79" t="s">
        <v>6002</v>
      </c>
      <c r="BV2158" s="79" t="s">
        <v>2985</v>
      </c>
      <c r="BW2158" s="79" t="s">
        <v>2985</v>
      </c>
    </row>
    <row r="2159" spans="51:75" x14ac:dyDescent="0.3">
      <c r="AY2159" s="107" t="e">
        <f>VLOOKUP(C2159,#REF!, 2,FALSE)</f>
        <v>#REF!</v>
      </c>
      <c r="BM2159" s="79" t="s">
        <v>6003</v>
      </c>
      <c r="BN2159" s="79" t="s">
        <v>623</v>
      </c>
      <c r="BO2159" s="79" t="s">
        <v>6004</v>
      </c>
      <c r="BU2159" s="79" t="s">
        <v>6003</v>
      </c>
      <c r="BV2159" s="79" t="s">
        <v>623</v>
      </c>
      <c r="BW2159" s="79" t="s">
        <v>6004</v>
      </c>
    </row>
    <row r="2160" spans="51:75" x14ac:dyDescent="0.3">
      <c r="AY2160" s="107" t="e">
        <f>VLOOKUP(C2160,#REF!, 2,FALSE)</f>
        <v>#REF!</v>
      </c>
      <c r="BM2160" s="79" t="s">
        <v>1115</v>
      </c>
      <c r="BN2160" s="79" t="s">
        <v>625</v>
      </c>
      <c r="BO2160" s="79" t="s">
        <v>2267</v>
      </c>
      <c r="BU2160" s="79" t="s">
        <v>1115</v>
      </c>
      <c r="BV2160" s="79" t="s">
        <v>625</v>
      </c>
      <c r="BW2160" s="79" t="s">
        <v>2267</v>
      </c>
    </row>
    <row r="2161" spans="51:75" x14ac:dyDescent="0.3">
      <c r="AY2161" s="107" t="e">
        <f>VLOOKUP(C2161,#REF!, 2,FALSE)</f>
        <v>#REF!</v>
      </c>
      <c r="BM2161" s="79" t="s">
        <v>6005</v>
      </c>
      <c r="BN2161" s="79" t="s">
        <v>805</v>
      </c>
      <c r="BO2161" s="79" t="s">
        <v>6006</v>
      </c>
      <c r="BU2161" s="79" t="s">
        <v>6005</v>
      </c>
      <c r="BV2161" s="79" t="s">
        <v>805</v>
      </c>
      <c r="BW2161" s="79" t="s">
        <v>6006</v>
      </c>
    </row>
    <row r="2162" spans="51:75" x14ac:dyDescent="0.3">
      <c r="AY2162" s="107" t="e">
        <f>VLOOKUP(C2162,#REF!, 2,FALSE)</f>
        <v>#REF!</v>
      </c>
      <c r="BM2162" s="79" t="s">
        <v>6007</v>
      </c>
      <c r="BN2162" s="79" t="s">
        <v>3256</v>
      </c>
      <c r="BO2162" s="79" t="s">
        <v>772</v>
      </c>
      <c r="BU2162" s="79" t="s">
        <v>6007</v>
      </c>
      <c r="BV2162" s="79" t="s">
        <v>3256</v>
      </c>
      <c r="BW2162" s="79" t="s">
        <v>772</v>
      </c>
    </row>
    <row r="2163" spans="51:75" x14ac:dyDescent="0.3">
      <c r="AY2163" s="107" t="e">
        <f>VLOOKUP(C2163,#REF!, 2,FALSE)</f>
        <v>#REF!</v>
      </c>
      <c r="BM2163" s="79" t="s">
        <v>6008</v>
      </c>
      <c r="BN2163" s="79" t="s">
        <v>618</v>
      </c>
      <c r="BO2163" s="79" t="s">
        <v>6009</v>
      </c>
      <c r="BU2163" s="79" t="s">
        <v>6008</v>
      </c>
      <c r="BV2163" s="79" t="s">
        <v>618</v>
      </c>
      <c r="BW2163" s="79" t="s">
        <v>6009</v>
      </c>
    </row>
    <row r="2164" spans="51:75" x14ac:dyDescent="0.3">
      <c r="AY2164" s="107" t="e">
        <f>VLOOKUP(C2164,#REF!, 2,FALSE)</f>
        <v>#REF!</v>
      </c>
      <c r="BM2164" s="79" t="s">
        <v>6010</v>
      </c>
      <c r="BN2164" s="79" t="s">
        <v>2985</v>
      </c>
      <c r="BO2164" s="79" t="s">
        <v>6011</v>
      </c>
      <c r="BU2164" s="79" t="s">
        <v>6010</v>
      </c>
      <c r="BV2164" s="79" t="s">
        <v>2985</v>
      </c>
      <c r="BW2164" s="79" t="s">
        <v>6011</v>
      </c>
    </row>
    <row r="2165" spans="51:75" x14ac:dyDescent="0.3">
      <c r="AY2165" s="107" t="e">
        <f>VLOOKUP(C2165,#REF!, 2,FALSE)</f>
        <v>#REF!</v>
      </c>
      <c r="BM2165" s="79" t="s">
        <v>6012</v>
      </c>
      <c r="BN2165" s="79" t="s">
        <v>3009</v>
      </c>
      <c r="BO2165" s="79" t="s">
        <v>1780</v>
      </c>
      <c r="BU2165" s="79" t="s">
        <v>6012</v>
      </c>
      <c r="BV2165" s="79" t="s">
        <v>3009</v>
      </c>
      <c r="BW2165" s="79" t="s">
        <v>1780</v>
      </c>
    </row>
    <row r="2166" spans="51:75" x14ac:dyDescent="0.3">
      <c r="AY2166" s="107" t="e">
        <f>VLOOKUP(C2166,#REF!, 2,FALSE)</f>
        <v>#REF!</v>
      </c>
      <c r="BM2166" s="79" t="s">
        <v>6013</v>
      </c>
      <c r="BN2166" s="79" t="s">
        <v>615</v>
      </c>
      <c r="BO2166" s="79" t="s">
        <v>1125</v>
      </c>
      <c r="BU2166" s="79" t="s">
        <v>6013</v>
      </c>
      <c r="BV2166" s="79" t="s">
        <v>615</v>
      </c>
      <c r="BW2166" s="79" t="s">
        <v>1125</v>
      </c>
    </row>
    <row r="2167" spans="51:75" x14ac:dyDescent="0.3">
      <c r="AY2167" s="107" t="e">
        <f>VLOOKUP(C2167,#REF!, 2,FALSE)</f>
        <v>#REF!</v>
      </c>
      <c r="BM2167" s="79" t="s">
        <v>6014</v>
      </c>
      <c r="BN2167" s="79" t="s">
        <v>638</v>
      </c>
      <c r="BO2167" s="79" t="s">
        <v>1018</v>
      </c>
      <c r="BU2167" s="79" t="s">
        <v>6014</v>
      </c>
      <c r="BV2167" s="79" t="s">
        <v>638</v>
      </c>
      <c r="BW2167" s="79" t="s">
        <v>1018</v>
      </c>
    </row>
    <row r="2168" spans="51:75" x14ac:dyDescent="0.3">
      <c r="AY2168" s="107" t="e">
        <f>VLOOKUP(C2168,#REF!, 2,FALSE)</f>
        <v>#REF!</v>
      </c>
      <c r="BM2168" s="79" t="s">
        <v>6015</v>
      </c>
      <c r="BN2168" s="79" t="s">
        <v>633</v>
      </c>
      <c r="BO2168" s="79" t="s">
        <v>1167</v>
      </c>
      <c r="BU2168" s="79" t="s">
        <v>6015</v>
      </c>
      <c r="BV2168" s="79" t="s">
        <v>633</v>
      </c>
      <c r="BW2168" s="79" t="s">
        <v>1167</v>
      </c>
    </row>
    <row r="2169" spans="51:75" x14ac:dyDescent="0.3">
      <c r="AY2169" s="107" t="e">
        <f>VLOOKUP(C2169,#REF!, 2,FALSE)</f>
        <v>#REF!</v>
      </c>
      <c r="BM2169" s="79" t="s">
        <v>6016</v>
      </c>
      <c r="BN2169" s="79" t="s">
        <v>615</v>
      </c>
      <c r="BO2169" s="79" t="s">
        <v>1377</v>
      </c>
      <c r="BU2169" s="79" t="s">
        <v>6016</v>
      </c>
      <c r="BV2169" s="79" t="s">
        <v>615</v>
      </c>
      <c r="BW2169" s="79" t="s">
        <v>1377</v>
      </c>
    </row>
    <row r="2170" spans="51:75" x14ac:dyDescent="0.3">
      <c r="AY2170" s="107" t="e">
        <f>VLOOKUP(C2170,#REF!, 2,FALSE)</f>
        <v>#REF!</v>
      </c>
      <c r="BM2170" s="79" t="s">
        <v>6018</v>
      </c>
      <c r="BN2170" s="79" t="s">
        <v>3009</v>
      </c>
      <c r="BO2170" s="79" t="s">
        <v>2985</v>
      </c>
      <c r="BU2170" s="79" t="s">
        <v>6018</v>
      </c>
      <c r="BV2170" s="79" t="s">
        <v>3009</v>
      </c>
      <c r="BW2170" s="79" t="s">
        <v>2985</v>
      </c>
    </row>
    <row r="2171" spans="51:75" x14ac:dyDescent="0.3">
      <c r="AY2171" s="107" t="e">
        <f>VLOOKUP(C2171,#REF!, 2,FALSE)</f>
        <v>#REF!</v>
      </c>
      <c r="BM2171" s="79" t="s">
        <v>6019</v>
      </c>
      <c r="BN2171" s="79" t="s">
        <v>3009</v>
      </c>
      <c r="BO2171" s="79" t="s">
        <v>2985</v>
      </c>
      <c r="BU2171" s="79" t="s">
        <v>6019</v>
      </c>
      <c r="BV2171" s="79" t="s">
        <v>3009</v>
      </c>
      <c r="BW2171" s="79" t="s">
        <v>2985</v>
      </c>
    </row>
    <row r="2172" spans="51:75" x14ac:dyDescent="0.3">
      <c r="AY2172" s="107" t="e">
        <f>VLOOKUP(C2172,#REF!, 2,FALSE)</f>
        <v>#REF!</v>
      </c>
      <c r="BM2172" s="79" t="s">
        <v>6020</v>
      </c>
      <c r="BN2172" s="79" t="s">
        <v>3009</v>
      </c>
      <c r="BO2172" s="79" t="s">
        <v>2985</v>
      </c>
      <c r="BU2172" s="79" t="s">
        <v>6020</v>
      </c>
      <c r="BV2172" s="79" t="s">
        <v>3009</v>
      </c>
      <c r="BW2172" s="79" t="s">
        <v>2985</v>
      </c>
    </row>
    <row r="2173" spans="51:75" x14ac:dyDescent="0.3">
      <c r="AY2173" s="107" t="e">
        <f>VLOOKUP(C2173,#REF!, 2,FALSE)</f>
        <v>#REF!</v>
      </c>
      <c r="BM2173" s="79" t="s">
        <v>1116</v>
      </c>
      <c r="BN2173" s="79" t="s">
        <v>641</v>
      </c>
      <c r="BO2173" s="79" t="s">
        <v>3114</v>
      </c>
      <c r="BU2173" s="79" t="s">
        <v>1116</v>
      </c>
      <c r="BV2173" s="79" t="s">
        <v>641</v>
      </c>
      <c r="BW2173" s="79" t="s">
        <v>3114</v>
      </c>
    </row>
    <row r="2174" spans="51:75" x14ac:dyDescent="0.3">
      <c r="AY2174" s="107" t="e">
        <f>VLOOKUP(C2174,#REF!, 2,FALSE)</f>
        <v>#REF!</v>
      </c>
      <c r="BM2174" s="79" t="s">
        <v>6021</v>
      </c>
      <c r="BN2174" s="79" t="s">
        <v>3006</v>
      </c>
      <c r="BO2174" s="79" t="s">
        <v>6022</v>
      </c>
      <c r="BU2174" s="79" t="s">
        <v>6021</v>
      </c>
      <c r="BV2174" s="79" t="s">
        <v>3006</v>
      </c>
      <c r="BW2174" s="79" t="s">
        <v>6022</v>
      </c>
    </row>
    <row r="2175" spans="51:75" x14ac:dyDescent="0.3">
      <c r="AY2175" s="107" t="e">
        <f>VLOOKUP(C2175,#REF!, 2,FALSE)</f>
        <v>#REF!</v>
      </c>
      <c r="BM2175" s="79" t="s">
        <v>1117</v>
      </c>
      <c r="BN2175" s="79" t="s">
        <v>1344</v>
      </c>
      <c r="BO2175" s="79" t="s">
        <v>6023</v>
      </c>
      <c r="BU2175" s="79" t="s">
        <v>1117</v>
      </c>
      <c r="BV2175" s="79" t="s">
        <v>1344</v>
      </c>
      <c r="BW2175" s="79" t="s">
        <v>6023</v>
      </c>
    </row>
    <row r="2176" spans="51:75" x14ac:dyDescent="0.3">
      <c r="AY2176" s="107" t="e">
        <f>VLOOKUP(C2176,#REF!, 2,FALSE)</f>
        <v>#REF!</v>
      </c>
      <c r="BM2176" s="79" t="s">
        <v>6025</v>
      </c>
      <c r="BN2176" s="79" t="s">
        <v>843</v>
      </c>
      <c r="BO2176" s="79" t="s">
        <v>6026</v>
      </c>
      <c r="BU2176" s="79" t="s">
        <v>6025</v>
      </c>
      <c r="BV2176" s="79" t="s">
        <v>843</v>
      </c>
      <c r="BW2176" s="79" t="s">
        <v>6026</v>
      </c>
    </row>
    <row r="2177" spans="51:75" x14ac:dyDescent="0.3">
      <c r="AY2177" s="107" t="e">
        <f>VLOOKUP(C2177,#REF!, 2,FALSE)</f>
        <v>#REF!</v>
      </c>
      <c r="BM2177" s="79" t="s">
        <v>6027</v>
      </c>
      <c r="BN2177" s="79" t="s">
        <v>16992</v>
      </c>
      <c r="BO2177" s="79" t="s">
        <v>3070</v>
      </c>
      <c r="BU2177" s="79" t="s">
        <v>6027</v>
      </c>
      <c r="BV2177" s="79" t="s">
        <v>16992</v>
      </c>
      <c r="BW2177" s="79" t="s">
        <v>3070</v>
      </c>
    </row>
    <row r="2178" spans="51:75" x14ac:dyDescent="0.3">
      <c r="AY2178" s="107" t="e">
        <f>VLOOKUP(C2178,#REF!, 2,FALSE)</f>
        <v>#REF!</v>
      </c>
      <c r="BM2178" s="79" t="s">
        <v>6028</v>
      </c>
      <c r="BN2178" s="79" t="s">
        <v>3206</v>
      </c>
      <c r="BO2178" s="79" t="s">
        <v>850</v>
      </c>
      <c r="BU2178" s="79" t="s">
        <v>6028</v>
      </c>
      <c r="BV2178" s="79" t="s">
        <v>3206</v>
      </c>
      <c r="BW2178" s="79" t="s">
        <v>850</v>
      </c>
    </row>
    <row r="2179" spans="51:75" x14ac:dyDescent="0.3">
      <c r="AY2179" s="107" t="e">
        <f>VLOOKUP(C2179,#REF!, 2,FALSE)</f>
        <v>#REF!</v>
      </c>
      <c r="BM2179" s="79" t="s">
        <v>171</v>
      </c>
      <c r="BN2179" s="79" t="s">
        <v>1344</v>
      </c>
      <c r="BO2179" s="79" t="s">
        <v>6029</v>
      </c>
      <c r="BU2179" s="79" t="s">
        <v>171</v>
      </c>
      <c r="BV2179" s="79" t="s">
        <v>1344</v>
      </c>
      <c r="BW2179" s="79" t="s">
        <v>6029</v>
      </c>
    </row>
    <row r="2180" spans="51:75" x14ac:dyDescent="0.3">
      <c r="AY2180" s="107" t="e">
        <f>VLOOKUP(C2180,#REF!, 2,FALSE)</f>
        <v>#REF!</v>
      </c>
      <c r="BM2180" s="79" t="s">
        <v>6030</v>
      </c>
      <c r="BN2180" s="79" t="s">
        <v>16992</v>
      </c>
      <c r="BO2180" s="79" t="s">
        <v>958</v>
      </c>
      <c r="BU2180" s="79" t="s">
        <v>6030</v>
      </c>
      <c r="BV2180" s="79" t="s">
        <v>16992</v>
      </c>
      <c r="BW2180" s="79" t="s">
        <v>958</v>
      </c>
    </row>
    <row r="2181" spans="51:75" x14ac:dyDescent="0.3">
      <c r="AY2181" s="107" t="e">
        <f>VLOOKUP(C2181,#REF!, 2,FALSE)</f>
        <v>#REF!</v>
      </c>
      <c r="BM2181" s="79" t="s">
        <v>6031</v>
      </c>
      <c r="BN2181" s="79" t="s">
        <v>3087</v>
      </c>
      <c r="BO2181" s="79" t="s">
        <v>6032</v>
      </c>
      <c r="BU2181" s="79" t="s">
        <v>6031</v>
      </c>
      <c r="BV2181" s="79" t="s">
        <v>3087</v>
      </c>
      <c r="BW2181" s="79" t="s">
        <v>6032</v>
      </c>
    </row>
    <row r="2182" spans="51:75" x14ac:dyDescent="0.3">
      <c r="AY2182" s="107" t="e">
        <f>VLOOKUP(C2182,#REF!, 2,FALSE)</f>
        <v>#REF!</v>
      </c>
      <c r="BM2182" s="79" t="s">
        <v>6033</v>
      </c>
      <c r="BN2182" s="79" t="s">
        <v>1344</v>
      </c>
      <c r="BO2182" s="79" t="s">
        <v>6034</v>
      </c>
      <c r="BU2182" s="79" t="s">
        <v>6033</v>
      </c>
      <c r="BV2182" s="79" t="s">
        <v>1344</v>
      </c>
      <c r="BW2182" s="79" t="s">
        <v>6034</v>
      </c>
    </row>
    <row r="2183" spans="51:75" x14ac:dyDescent="0.3">
      <c r="AY2183" s="107" t="e">
        <f>VLOOKUP(C2183,#REF!, 2,FALSE)</f>
        <v>#REF!</v>
      </c>
      <c r="BM2183" s="79" t="s">
        <v>6035</v>
      </c>
      <c r="BN2183" s="79" t="s">
        <v>16992</v>
      </c>
      <c r="BO2183" s="79" t="s">
        <v>6036</v>
      </c>
      <c r="BU2183" s="79" t="s">
        <v>6035</v>
      </c>
      <c r="BV2183" s="79" t="s">
        <v>16992</v>
      </c>
      <c r="BW2183" s="79" t="s">
        <v>6036</v>
      </c>
    </row>
    <row r="2184" spans="51:75" x14ac:dyDescent="0.3">
      <c r="AY2184" s="107" t="e">
        <f>VLOOKUP(C2184,#REF!, 2,FALSE)</f>
        <v>#REF!</v>
      </c>
      <c r="BM2184" s="79" t="s">
        <v>6037</v>
      </c>
      <c r="BN2184" s="79" t="s">
        <v>1141</v>
      </c>
      <c r="BO2184" s="79" t="s">
        <v>6038</v>
      </c>
      <c r="BU2184" s="79" t="s">
        <v>6037</v>
      </c>
      <c r="BV2184" s="79" t="s">
        <v>1141</v>
      </c>
      <c r="BW2184" s="79" t="s">
        <v>6038</v>
      </c>
    </row>
    <row r="2185" spans="51:75" x14ac:dyDescent="0.3">
      <c r="AY2185" s="107" t="e">
        <f>VLOOKUP(C2185,#REF!, 2,FALSE)</f>
        <v>#REF!</v>
      </c>
      <c r="BM2185" s="79" t="s">
        <v>1118</v>
      </c>
      <c r="BN2185" s="79" t="s">
        <v>1141</v>
      </c>
      <c r="BO2185" s="79" t="s">
        <v>6039</v>
      </c>
      <c r="BU2185" s="79" t="s">
        <v>1118</v>
      </c>
      <c r="BV2185" s="79" t="s">
        <v>1141</v>
      </c>
      <c r="BW2185" s="79" t="s">
        <v>6039</v>
      </c>
    </row>
    <row r="2186" spans="51:75" x14ac:dyDescent="0.3">
      <c r="AY2186" s="107" t="e">
        <f>VLOOKUP(C2186,#REF!, 2,FALSE)</f>
        <v>#REF!</v>
      </c>
      <c r="BM2186" s="79" t="s">
        <v>6040</v>
      </c>
      <c r="BN2186" s="79" t="s">
        <v>657</v>
      </c>
      <c r="BO2186" s="79" t="s">
        <v>5744</v>
      </c>
      <c r="BU2186" s="79" t="s">
        <v>6040</v>
      </c>
      <c r="BV2186" s="79" t="s">
        <v>657</v>
      </c>
      <c r="BW2186" s="79" t="s">
        <v>5744</v>
      </c>
    </row>
    <row r="2187" spans="51:75" x14ac:dyDescent="0.3">
      <c r="AY2187" s="107" t="e">
        <f>VLOOKUP(C2187,#REF!, 2,FALSE)</f>
        <v>#REF!</v>
      </c>
      <c r="BM2187" s="79" t="s">
        <v>6041</v>
      </c>
      <c r="BN2187" s="79" t="s">
        <v>16992</v>
      </c>
      <c r="BO2187" s="79" t="s">
        <v>3482</v>
      </c>
      <c r="BU2187" s="79" t="s">
        <v>6041</v>
      </c>
      <c r="BV2187" s="79" t="s">
        <v>16992</v>
      </c>
      <c r="BW2187" s="79" t="s">
        <v>3482</v>
      </c>
    </row>
    <row r="2188" spans="51:75" x14ac:dyDescent="0.3">
      <c r="AY2188" s="107" t="e">
        <f>VLOOKUP(C2188,#REF!, 2,FALSE)</f>
        <v>#REF!</v>
      </c>
      <c r="BM2188" s="79" t="s">
        <v>6042</v>
      </c>
      <c r="BN2188" s="79" t="s">
        <v>3206</v>
      </c>
      <c r="BO2188" s="79" t="s">
        <v>6043</v>
      </c>
      <c r="BU2188" s="79" t="s">
        <v>6042</v>
      </c>
      <c r="BV2188" s="79" t="s">
        <v>3206</v>
      </c>
      <c r="BW2188" s="79" t="s">
        <v>6043</v>
      </c>
    </row>
    <row r="2189" spans="51:75" x14ac:dyDescent="0.3">
      <c r="AY2189" s="107" t="e">
        <f>VLOOKUP(C2189,#REF!, 2,FALSE)</f>
        <v>#REF!</v>
      </c>
      <c r="BM2189" s="79" t="s">
        <v>6044</v>
      </c>
      <c r="BN2189" s="79" t="s">
        <v>16992</v>
      </c>
      <c r="BO2189" s="79" t="s">
        <v>5165</v>
      </c>
      <c r="BU2189" s="79" t="s">
        <v>6044</v>
      </c>
      <c r="BV2189" s="79" t="s">
        <v>16992</v>
      </c>
      <c r="BW2189" s="79" t="s">
        <v>5165</v>
      </c>
    </row>
    <row r="2190" spans="51:75" x14ac:dyDescent="0.3">
      <c r="AY2190" s="107" t="e">
        <f>VLOOKUP(C2190,#REF!, 2,FALSE)</f>
        <v>#REF!</v>
      </c>
      <c r="BM2190" s="79" t="s">
        <v>6045</v>
      </c>
      <c r="BN2190" s="79" t="s">
        <v>16992</v>
      </c>
      <c r="BO2190" s="79" t="s">
        <v>3877</v>
      </c>
      <c r="BU2190" s="79" t="s">
        <v>6045</v>
      </c>
      <c r="BV2190" s="79" t="s">
        <v>16992</v>
      </c>
      <c r="BW2190" s="79" t="s">
        <v>3877</v>
      </c>
    </row>
    <row r="2191" spans="51:75" x14ac:dyDescent="0.3">
      <c r="AY2191" s="107" t="e">
        <f>VLOOKUP(C2191,#REF!, 2,FALSE)</f>
        <v>#REF!</v>
      </c>
      <c r="BM2191" s="79" t="s">
        <v>6046</v>
      </c>
      <c r="BN2191" s="79" t="s">
        <v>627</v>
      </c>
      <c r="BO2191" s="79" t="s">
        <v>772</v>
      </c>
      <c r="BU2191" s="79" t="s">
        <v>6046</v>
      </c>
      <c r="BV2191" s="79" t="s">
        <v>627</v>
      </c>
      <c r="BW2191" s="79" t="s">
        <v>772</v>
      </c>
    </row>
    <row r="2192" spans="51:75" x14ac:dyDescent="0.3">
      <c r="AY2192" s="107" t="e">
        <f>VLOOKUP(C2192,#REF!, 2,FALSE)</f>
        <v>#REF!</v>
      </c>
      <c r="BM2192" s="79" t="s">
        <v>6047</v>
      </c>
      <c r="BN2192" s="79" t="s">
        <v>3049</v>
      </c>
      <c r="BO2192" s="79" t="s">
        <v>6048</v>
      </c>
      <c r="BU2192" s="79" t="s">
        <v>6047</v>
      </c>
      <c r="BV2192" s="79" t="s">
        <v>3049</v>
      </c>
      <c r="BW2192" s="79" t="s">
        <v>6048</v>
      </c>
    </row>
    <row r="2193" spans="51:75" x14ac:dyDescent="0.3">
      <c r="AY2193" s="107" t="e">
        <f>VLOOKUP(C2193,#REF!, 2,FALSE)</f>
        <v>#REF!</v>
      </c>
      <c r="BM2193" s="79" t="s">
        <v>6049</v>
      </c>
      <c r="BN2193" s="79" t="s">
        <v>3091</v>
      </c>
      <c r="BO2193" s="79" t="s">
        <v>2985</v>
      </c>
      <c r="BU2193" s="79" t="s">
        <v>6049</v>
      </c>
      <c r="BV2193" s="79" t="s">
        <v>3091</v>
      </c>
      <c r="BW2193" s="79" t="s">
        <v>2985</v>
      </c>
    </row>
    <row r="2194" spans="51:75" x14ac:dyDescent="0.3">
      <c r="AY2194" s="107" t="e">
        <f>VLOOKUP(C2194,#REF!, 2,FALSE)</f>
        <v>#REF!</v>
      </c>
      <c r="BM2194" s="79" t="s">
        <v>6050</v>
      </c>
      <c r="BN2194" s="79" t="s">
        <v>16992</v>
      </c>
      <c r="BO2194" s="79" t="s">
        <v>6051</v>
      </c>
      <c r="BU2194" s="79" t="s">
        <v>6050</v>
      </c>
      <c r="BV2194" s="79" t="s">
        <v>16992</v>
      </c>
      <c r="BW2194" s="79" t="s">
        <v>6051</v>
      </c>
    </row>
    <row r="2195" spans="51:75" x14ac:dyDescent="0.3">
      <c r="AY2195" s="107" t="e">
        <f>VLOOKUP(C2195,#REF!, 2,FALSE)</f>
        <v>#REF!</v>
      </c>
      <c r="BM2195" s="79" t="s">
        <v>6052</v>
      </c>
      <c r="BN2195" s="79" t="s">
        <v>16992</v>
      </c>
      <c r="BO2195" s="79" t="s">
        <v>2985</v>
      </c>
      <c r="BU2195" s="79" t="s">
        <v>6052</v>
      </c>
      <c r="BV2195" s="79" t="s">
        <v>16992</v>
      </c>
      <c r="BW2195" s="79" t="s">
        <v>2985</v>
      </c>
    </row>
    <row r="2196" spans="51:75" x14ac:dyDescent="0.3">
      <c r="AY2196" s="107" t="e">
        <f>VLOOKUP(C2196,#REF!, 2,FALSE)</f>
        <v>#REF!</v>
      </c>
      <c r="BM2196" s="79" t="s">
        <v>6053</v>
      </c>
      <c r="BN2196" s="79" t="s">
        <v>2985</v>
      </c>
      <c r="BO2196" s="79" t="s">
        <v>772</v>
      </c>
      <c r="BU2196" s="79" t="s">
        <v>6053</v>
      </c>
      <c r="BV2196" s="79" t="s">
        <v>2985</v>
      </c>
      <c r="BW2196" s="79" t="s">
        <v>772</v>
      </c>
    </row>
    <row r="2197" spans="51:75" x14ac:dyDescent="0.3">
      <c r="AY2197" s="107" t="e">
        <f>VLOOKUP(C2197,#REF!, 2,FALSE)</f>
        <v>#REF!</v>
      </c>
      <c r="BM2197" s="79" t="s">
        <v>6054</v>
      </c>
      <c r="BN2197" s="79" t="s">
        <v>3256</v>
      </c>
      <c r="BO2197" s="79" t="s">
        <v>6055</v>
      </c>
      <c r="BU2197" s="79" t="s">
        <v>6054</v>
      </c>
      <c r="BV2197" s="79" t="s">
        <v>3256</v>
      </c>
      <c r="BW2197" s="79" t="s">
        <v>6055</v>
      </c>
    </row>
    <row r="2198" spans="51:75" x14ac:dyDescent="0.3">
      <c r="AY2198" s="107" t="e">
        <f>VLOOKUP(C2198,#REF!, 2,FALSE)</f>
        <v>#REF!</v>
      </c>
      <c r="BM2198" s="79" t="s">
        <v>6056</v>
      </c>
      <c r="BN2198" s="79" t="s">
        <v>3256</v>
      </c>
      <c r="BO2198" s="79" t="s">
        <v>5375</v>
      </c>
      <c r="BU2198" s="79" t="s">
        <v>6056</v>
      </c>
      <c r="BV2198" s="79" t="s">
        <v>3256</v>
      </c>
      <c r="BW2198" s="79" t="s">
        <v>5375</v>
      </c>
    </row>
    <row r="2199" spans="51:75" x14ac:dyDescent="0.3">
      <c r="AY2199" s="107" t="e">
        <f>VLOOKUP(C2199,#REF!, 2,FALSE)</f>
        <v>#REF!</v>
      </c>
      <c r="BM2199" s="79" t="s">
        <v>6057</v>
      </c>
      <c r="BN2199" s="79" t="s">
        <v>3032</v>
      </c>
      <c r="BO2199" s="79" t="s">
        <v>6058</v>
      </c>
      <c r="BU2199" s="79" t="s">
        <v>6057</v>
      </c>
      <c r="BV2199" s="79" t="s">
        <v>3032</v>
      </c>
      <c r="BW2199" s="79" t="s">
        <v>6058</v>
      </c>
    </row>
    <row r="2200" spans="51:75" x14ac:dyDescent="0.3">
      <c r="AY2200" s="107" t="e">
        <f>VLOOKUP(C2200,#REF!, 2,FALSE)</f>
        <v>#REF!</v>
      </c>
      <c r="BM2200" s="79" t="s">
        <v>6059</v>
      </c>
      <c r="BN2200" s="79" t="s">
        <v>16992</v>
      </c>
      <c r="BO2200" s="79" t="s">
        <v>6060</v>
      </c>
      <c r="BU2200" s="79" t="s">
        <v>6059</v>
      </c>
      <c r="BV2200" s="79" t="s">
        <v>16992</v>
      </c>
      <c r="BW2200" s="79" t="s">
        <v>6060</v>
      </c>
    </row>
    <row r="2201" spans="51:75" x14ac:dyDescent="0.3">
      <c r="AY2201" s="107" t="e">
        <f>VLOOKUP(C2201,#REF!, 2,FALSE)</f>
        <v>#REF!</v>
      </c>
      <c r="BM2201" s="79" t="s">
        <v>6061</v>
      </c>
      <c r="BN2201" s="79" t="s">
        <v>864</v>
      </c>
      <c r="BO2201" s="79" t="s">
        <v>6062</v>
      </c>
      <c r="BU2201" s="79" t="s">
        <v>6061</v>
      </c>
      <c r="BV2201" s="79" t="s">
        <v>864</v>
      </c>
      <c r="BW2201" s="79" t="s">
        <v>6062</v>
      </c>
    </row>
    <row r="2202" spans="51:75" x14ac:dyDescent="0.3">
      <c r="AY2202" s="107" t="e">
        <f>VLOOKUP(C2202,#REF!, 2,FALSE)</f>
        <v>#REF!</v>
      </c>
      <c r="BM2202" s="79" t="s">
        <v>6063</v>
      </c>
      <c r="BN2202" s="79" t="s">
        <v>16992</v>
      </c>
      <c r="BO2202" s="79" t="s">
        <v>2772</v>
      </c>
      <c r="BU2202" s="79" t="s">
        <v>6063</v>
      </c>
      <c r="BV2202" s="79" t="s">
        <v>16992</v>
      </c>
      <c r="BW2202" s="79" t="s">
        <v>2772</v>
      </c>
    </row>
    <row r="2203" spans="51:75" x14ac:dyDescent="0.3">
      <c r="AY2203" s="107" t="e">
        <f>VLOOKUP(C2203,#REF!, 2,FALSE)</f>
        <v>#REF!</v>
      </c>
      <c r="BM2203" s="79" t="s">
        <v>6064</v>
      </c>
      <c r="BN2203" s="79" t="s">
        <v>1447</v>
      </c>
      <c r="BO2203" s="79" t="s">
        <v>6065</v>
      </c>
      <c r="BU2203" s="79" t="s">
        <v>6064</v>
      </c>
      <c r="BV2203" s="79" t="s">
        <v>1447</v>
      </c>
      <c r="BW2203" s="79" t="s">
        <v>6065</v>
      </c>
    </row>
    <row r="2204" spans="51:75" x14ac:dyDescent="0.3">
      <c r="AY2204" s="107" t="e">
        <f>VLOOKUP(C2204,#REF!, 2,FALSE)</f>
        <v>#REF!</v>
      </c>
      <c r="BM2204" s="79" t="s">
        <v>1119</v>
      </c>
      <c r="BN2204" s="79" t="s">
        <v>3256</v>
      </c>
      <c r="BO2204" s="79" t="s">
        <v>6066</v>
      </c>
      <c r="BU2204" s="79" t="s">
        <v>1119</v>
      </c>
      <c r="BV2204" s="79" t="s">
        <v>3256</v>
      </c>
      <c r="BW2204" s="79" t="s">
        <v>6066</v>
      </c>
    </row>
    <row r="2205" spans="51:75" x14ac:dyDescent="0.3">
      <c r="AY2205" s="107" t="e">
        <f>VLOOKUP(C2205,#REF!, 2,FALSE)</f>
        <v>#REF!</v>
      </c>
      <c r="BM2205" s="79" t="s">
        <v>6067</v>
      </c>
      <c r="BN2205" s="79" t="s">
        <v>1344</v>
      </c>
      <c r="BO2205" s="79" t="s">
        <v>6069</v>
      </c>
      <c r="BU2205" s="79" t="s">
        <v>6067</v>
      </c>
      <c r="BV2205" s="79" t="s">
        <v>1344</v>
      </c>
      <c r="BW2205" s="79" t="s">
        <v>6069</v>
      </c>
    </row>
    <row r="2206" spans="51:75" x14ac:dyDescent="0.3">
      <c r="AY2206" s="107" t="e">
        <f>VLOOKUP(C2206,#REF!, 2,FALSE)</f>
        <v>#REF!</v>
      </c>
      <c r="BM2206" s="79" t="s">
        <v>6070</v>
      </c>
      <c r="BN2206" s="79" t="s">
        <v>717</v>
      </c>
      <c r="BO2206" s="79" t="s">
        <v>6071</v>
      </c>
      <c r="BU2206" s="79" t="s">
        <v>6070</v>
      </c>
      <c r="BV2206" s="79" t="s">
        <v>717</v>
      </c>
      <c r="BW2206" s="79" t="s">
        <v>6071</v>
      </c>
    </row>
    <row r="2207" spans="51:75" x14ac:dyDescent="0.3">
      <c r="AY2207" s="107" t="e">
        <f>VLOOKUP(C2207,#REF!, 2,FALSE)</f>
        <v>#REF!</v>
      </c>
      <c r="BM2207" s="79" t="s">
        <v>6072</v>
      </c>
      <c r="BN2207" s="79" t="s">
        <v>615</v>
      </c>
      <c r="BO2207" s="79" t="s">
        <v>6073</v>
      </c>
      <c r="BU2207" s="79" t="s">
        <v>6072</v>
      </c>
      <c r="BV2207" s="79" t="s">
        <v>615</v>
      </c>
      <c r="BW2207" s="79" t="s">
        <v>6073</v>
      </c>
    </row>
    <row r="2208" spans="51:75" x14ac:dyDescent="0.3">
      <c r="AY2208" s="107" t="e">
        <f>VLOOKUP(C2208,#REF!, 2,FALSE)</f>
        <v>#REF!</v>
      </c>
      <c r="BM2208" s="79" t="s">
        <v>6074</v>
      </c>
      <c r="BN2208" s="79" t="s">
        <v>16992</v>
      </c>
      <c r="BO2208" s="79" t="s">
        <v>6075</v>
      </c>
      <c r="BU2208" s="79" t="s">
        <v>6074</v>
      </c>
      <c r="BV2208" s="79" t="s">
        <v>16992</v>
      </c>
      <c r="BW2208" s="79" t="s">
        <v>6075</v>
      </c>
    </row>
    <row r="2209" spans="51:75" x14ac:dyDescent="0.3">
      <c r="AY2209" s="107" t="e">
        <f>VLOOKUP(C2209,#REF!, 2,FALSE)</f>
        <v>#REF!</v>
      </c>
      <c r="BM2209" s="79" t="s">
        <v>6076</v>
      </c>
      <c r="BN2209" s="79" t="s">
        <v>633</v>
      </c>
      <c r="BO2209" s="79" t="s">
        <v>6077</v>
      </c>
      <c r="BU2209" s="79" t="s">
        <v>6076</v>
      </c>
      <c r="BV2209" s="79" t="s">
        <v>633</v>
      </c>
      <c r="BW2209" s="79" t="s">
        <v>6077</v>
      </c>
    </row>
    <row r="2210" spans="51:75" x14ac:dyDescent="0.3">
      <c r="AY2210" s="107" t="e">
        <f>VLOOKUP(C2210,#REF!, 2,FALSE)</f>
        <v>#REF!</v>
      </c>
      <c r="BM2210" s="79" t="s">
        <v>6078</v>
      </c>
      <c r="BN2210" s="79" t="s">
        <v>3101</v>
      </c>
      <c r="BO2210" s="79" t="s">
        <v>2985</v>
      </c>
      <c r="BU2210" s="79" t="s">
        <v>6078</v>
      </c>
      <c r="BV2210" s="79" t="s">
        <v>3101</v>
      </c>
      <c r="BW2210" s="79" t="s">
        <v>2985</v>
      </c>
    </row>
    <row r="2211" spans="51:75" x14ac:dyDescent="0.3">
      <c r="AY2211" s="107" t="e">
        <f>VLOOKUP(C2211,#REF!, 2,FALSE)</f>
        <v>#REF!</v>
      </c>
      <c r="BM2211" s="79" t="s">
        <v>1120</v>
      </c>
      <c r="BN2211" s="79" t="s">
        <v>627</v>
      </c>
      <c r="BO2211" s="79" t="s">
        <v>3724</v>
      </c>
      <c r="BU2211" s="79" t="s">
        <v>1120</v>
      </c>
      <c r="BV2211" s="79" t="s">
        <v>627</v>
      </c>
      <c r="BW2211" s="79" t="s">
        <v>3724</v>
      </c>
    </row>
    <row r="2212" spans="51:75" x14ac:dyDescent="0.3">
      <c r="AY2212" s="107" t="e">
        <f>VLOOKUP(C2212,#REF!, 2,FALSE)</f>
        <v>#REF!</v>
      </c>
      <c r="BM2212" s="79" t="s">
        <v>6079</v>
      </c>
      <c r="BN2212" s="79" t="s">
        <v>2985</v>
      </c>
      <c r="BO2212" s="79" t="s">
        <v>2985</v>
      </c>
      <c r="BU2212" s="79" t="s">
        <v>6079</v>
      </c>
      <c r="BV2212" s="79" t="s">
        <v>2985</v>
      </c>
      <c r="BW2212" s="79" t="s">
        <v>2985</v>
      </c>
    </row>
    <row r="2213" spans="51:75" x14ac:dyDescent="0.3">
      <c r="AY2213" s="107" t="e">
        <f>VLOOKUP(C2213,#REF!, 2,FALSE)</f>
        <v>#REF!</v>
      </c>
      <c r="BM2213" s="79" t="s">
        <v>6080</v>
      </c>
      <c r="BN2213" s="79" t="s">
        <v>3091</v>
      </c>
      <c r="BO2213" s="79" t="s">
        <v>1491</v>
      </c>
      <c r="BU2213" s="79" t="s">
        <v>6080</v>
      </c>
      <c r="BV2213" s="79" t="s">
        <v>3091</v>
      </c>
      <c r="BW2213" s="79" t="s">
        <v>1491</v>
      </c>
    </row>
    <row r="2214" spans="51:75" x14ac:dyDescent="0.3">
      <c r="AY2214" s="107" t="e">
        <f>VLOOKUP(C2214,#REF!, 2,FALSE)</f>
        <v>#REF!</v>
      </c>
      <c r="BM2214" s="79" t="s">
        <v>6081</v>
      </c>
      <c r="BN2214" s="79" t="s">
        <v>2985</v>
      </c>
      <c r="BO2214" s="79" t="s">
        <v>2985</v>
      </c>
      <c r="BU2214" s="79" t="s">
        <v>6081</v>
      </c>
      <c r="BV2214" s="79" t="s">
        <v>2985</v>
      </c>
      <c r="BW2214" s="79" t="s">
        <v>2985</v>
      </c>
    </row>
    <row r="2215" spans="51:75" x14ac:dyDescent="0.3">
      <c r="AY2215" s="107" t="e">
        <f>VLOOKUP(C2215,#REF!, 2,FALSE)</f>
        <v>#REF!</v>
      </c>
      <c r="BM2215" s="79" t="s">
        <v>6082</v>
      </c>
      <c r="BN2215" s="79" t="s">
        <v>3049</v>
      </c>
      <c r="BO2215" s="79" t="s">
        <v>6083</v>
      </c>
      <c r="BU2215" s="79" t="s">
        <v>6082</v>
      </c>
      <c r="BV2215" s="79" t="s">
        <v>3049</v>
      </c>
      <c r="BW2215" s="79" t="s">
        <v>6083</v>
      </c>
    </row>
    <row r="2216" spans="51:75" x14ac:dyDescent="0.3">
      <c r="AY2216" s="107" t="e">
        <f>VLOOKUP(C2216,#REF!, 2,FALSE)</f>
        <v>#REF!</v>
      </c>
      <c r="BM2216" s="79" t="s">
        <v>6084</v>
      </c>
      <c r="BN2216" s="79" t="s">
        <v>1274</v>
      </c>
      <c r="BO2216" s="79" t="s">
        <v>4295</v>
      </c>
      <c r="BU2216" s="79" t="s">
        <v>6084</v>
      </c>
      <c r="BV2216" s="79" t="s">
        <v>1274</v>
      </c>
      <c r="BW2216" s="79" t="s">
        <v>4295</v>
      </c>
    </row>
    <row r="2217" spans="51:75" x14ac:dyDescent="0.3">
      <c r="AY2217" s="107" t="e">
        <f>VLOOKUP(C2217,#REF!, 2,FALSE)</f>
        <v>#REF!</v>
      </c>
      <c r="BM2217" s="79" t="s">
        <v>6086</v>
      </c>
      <c r="BN2217" s="79" t="s">
        <v>721</v>
      </c>
      <c r="BO2217" s="79" t="s">
        <v>1904</v>
      </c>
      <c r="BU2217" s="79" t="s">
        <v>6086</v>
      </c>
      <c r="BV2217" s="79" t="s">
        <v>721</v>
      </c>
      <c r="BW2217" s="79" t="s">
        <v>1904</v>
      </c>
    </row>
    <row r="2218" spans="51:75" x14ac:dyDescent="0.3">
      <c r="AY2218" s="107" t="e">
        <f>VLOOKUP(C2218,#REF!, 2,FALSE)</f>
        <v>#REF!</v>
      </c>
      <c r="BM2218" s="79" t="s">
        <v>6087</v>
      </c>
      <c r="BN2218" s="79" t="s">
        <v>665</v>
      </c>
      <c r="BO2218" s="79" t="s">
        <v>6088</v>
      </c>
      <c r="BU2218" s="79" t="s">
        <v>6087</v>
      </c>
      <c r="BV2218" s="79" t="s">
        <v>665</v>
      </c>
      <c r="BW2218" s="79" t="s">
        <v>6088</v>
      </c>
    </row>
    <row r="2219" spans="51:75" x14ac:dyDescent="0.3">
      <c r="AY2219" s="107" t="e">
        <f>VLOOKUP(C2219,#REF!, 2,FALSE)</f>
        <v>#REF!</v>
      </c>
      <c r="BM2219" s="79" t="s">
        <v>6089</v>
      </c>
      <c r="BN2219" s="79" t="s">
        <v>843</v>
      </c>
      <c r="BO2219" s="79" t="s">
        <v>3112</v>
      </c>
      <c r="BU2219" s="79" t="s">
        <v>6089</v>
      </c>
      <c r="BV2219" s="79" t="s">
        <v>843</v>
      </c>
      <c r="BW2219" s="79" t="s">
        <v>3112</v>
      </c>
    </row>
    <row r="2220" spans="51:75" x14ac:dyDescent="0.3">
      <c r="AY2220" s="107" t="e">
        <f>VLOOKUP(C2220,#REF!, 2,FALSE)</f>
        <v>#REF!</v>
      </c>
      <c r="BM2220" s="79" t="s">
        <v>6090</v>
      </c>
      <c r="BN2220" s="79" t="s">
        <v>3206</v>
      </c>
      <c r="BO2220" s="79" t="s">
        <v>4637</v>
      </c>
      <c r="BU2220" s="79" t="s">
        <v>6090</v>
      </c>
      <c r="BV2220" s="79" t="s">
        <v>3206</v>
      </c>
      <c r="BW2220" s="79" t="s">
        <v>4637</v>
      </c>
    </row>
    <row r="2221" spans="51:75" x14ac:dyDescent="0.3">
      <c r="AY2221" s="107" t="e">
        <f>VLOOKUP(C2221,#REF!, 2,FALSE)</f>
        <v>#REF!</v>
      </c>
      <c r="BM2221" s="79" t="s">
        <v>6091</v>
      </c>
      <c r="BN2221" s="79" t="s">
        <v>2985</v>
      </c>
      <c r="BO2221" s="79" t="s">
        <v>2985</v>
      </c>
      <c r="BU2221" s="79" t="s">
        <v>6091</v>
      </c>
      <c r="BV2221" s="79" t="s">
        <v>2985</v>
      </c>
      <c r="BW2221" s="79" t="s">
        <v>2985</v>
      </c>
    </row>
    <row r="2222" spans="51:75" x14ac:dyDescent="0.3">
      <c r="AY2222" s="107" t="e">
        <f>VLOOKUP(C2222,#REF!, 2,FALSE)</f>
        <v>#REF!</v>
      </c>
      <c r="BM2222" s="79" t="s">
        <v>6092</v>
      </c>
      <c r="BN2222" s="79" t="s">
        <v>2985</v>
      </c>
      <c r="BO2222" s="79" t="s">
        <v>4862</v>
      </c>
      <c r="BU2222" s="79" t="s">
        <v>6092</v>
      </c>
      <c r="BV2222" s="79" t="s">
        <v>2985</v>
      </c>
      <c r="BW2222" s="79" t="s">
        <v>4862</v>
      </c>
    </row>
    <row r="2223" spans="51:75" x14ac:dyDescent="0.3">
      <c r="AY2223" s="107" t="e">
        <f>VLOOKUP(C2223,#REF!, 2,FALSE)</f>
        <v>#REF!</v>
      </c>
      <c r="BM2223" s="79" t="s">
        <v>6093</v>
      </c>
      <c r="BN2223" s="79" t="s">
        <v>2985</v>
      </c>
      <c r="BO2223" s="79" t="s">
        <v>2985</v>
      </c>
      <c r="BU2223" s="79" t="s">
        <v>6093</v>
      </c>
      <c r="BV2223" s="79" t="s">
        <v>2985</v>
      </c>
      <c r="BW2223" s="79" t="s">
        <v>2985</v>
      </c>
    </row>
    <row r="2224" spans="51:75" x14ac:dyDescent="0.3">
      <c r="AY2224" s="107" t="e">
        <f>VLOOKUP(C2224,#REF!, 2,FALSE)</f>
        <v>#REF!</v>
      </c>
      <c r="BM2224" s="79" t="s">
        <v>6094</v>
      </c>
      <c r="BN2224" s="79" t="s">
        <v>2985</v>
      </c>
      <c r="BO2224" s="79" t="s">
        <v>2985</v>
      </c>
      <c r="BU2224" s="79" t="s">
        <v>6094</v>
      </c>
      <c r="BV2224" s="79" t="s">
        <v>2985</v>
      </c>
      <c r="BW2224" s="79" t="s">
        <v>2985</v>
      </c>
    </row>
    <row r="2225" spans="51:75" x14ac:dyDescent="0.3">
      <c r="AY2225" s="107" t="e">
        <f>VLOOKUP(C2225,#REF!, 2,FALSE)</f>
        <v>#REF!</v>
      </c>
      <c r="BM2225" s="79" t="s">
        <v>96</v>
      </c>
      <c r="BN2225" s="79" t="s">
        <v>619</v>
      </c>
      <c r="BO2225" s="79" t="s">
        <v>3120</v>
      </c>
      <c r="BU2225" s="79" t="s">
        <v>96</v>
      </c>
      <c r="BV2225" s="79" t="s">
        <v>619</v>
      </c>
      <c r="BW2225" s="79" t="s">
        <v>3120</v>
      </c>
    </row>
    <row r="2226" spans="51:75" x14ac:dyDescent="0.3">
      <c r="AY2226" s="107" t="e">
        <f>VLOOKUP(C2226,#REF!, 2,FALSE)</f>
        <v>#REF!</v>
      </c>
      <c r="BM2226" s="79" t="s">
        <v>6095</v>
      </c>
      <c r="BN2226" s="79" t="s">
        <v>668</v>
      </c>
      <c r="BO2226" s="79" t="s">
        <v>6096</v>
      </c>
      <c r="BU2226" s="79" t="s">
        <v>6095</v>
      </c>
      <c r="BV2226" s="79" t="s">
        <v>668</v>
      </c>
      <c r="BW2226" s="79" t="s">
        <v>6096</v>
      </c>
    </row>
    <row r="2227" spans="51:75" x14ac:dyDescent="0.3">
      <c r="AY2227" s="107" t="e">
        <f>VLOOKUP(C2227,#REF!, 2,FALSE)</f>
        <v>#REF!</v>
      </c>
      <c r="BM2227" s="79" t="s">
        <v>6097</v>
      </c>
      <c r="BN2227" s="79" t="s">
        <v>3006</v>
      </c>
      <c r="BO2227" s="79" t="s">
        <v>2985</v>
      </c>
      <c r="BU2227" s="79" t="s">
        <v>6097</v>
      </c>
      <c r="BV2227" s="79" t="s">
        <v>3006</v>
      </c>
      <c r="BW2227" s="79" t="s">
        <v>2985</v>
      </c>
    </row>
    <row r="2228" spans="51:75" x14ac:dyDescent="0.3">
      <c r="AY2228" s="107" t="e">
        <f>VLOOKUP(C2228,#REF!, 2,FALSE)</f>
        <v>#REF!</v>
      </c>
      <c r="BM2228" s="79" t="s">
        <v>6098</v>
      </c>
      <c r="BN2228" s="79" t="s">
        <v>2985</v>
      </c>
      <c r="BO2228" s="79" t="s">
        <v>2985</v>
      </c>
      <c r="BU2228" s="79" t="s">
        <v>6098</v>
      </c>
      <c r="BV2228" s="79" t="s">
        <v>2985</v>
      </c>
      <c r="BW2228" s="79" t="s">
        <v>2985</v>
      </c>
    </row>
    <row r="2229" spans="51:75" x14ac:dyDescent="0.3">
      <c r="AY2229" s="107" t="e">
        <f>VLOOKUP(C2229,#REF!, 2,FALSE)</f>
        <v>#REF!</v>
      </c>
      <c r="BM2229" s="79" t="s">
        <v>6099</v>
      </c>
      <c r="BN2229" s="79" t="s">
        <v>3009</v>
      </c>
      <c r="BO2229" s="79" t="s">
        <v>2985</v>
      </c>
      <c r="BU2229" s="79" t="s">
        <v>6099</v>
      </c>
      <c r="BV2229" s="79" t="s">
        <v>3009</v>
      </c>
      <c r="BW2229" s="79" t="s">
        <v>2985</v>
      </c>
    </row>
    <row r="2230" spans="51:75" x14ac:dyDescent="0.3">
      <c r="AY2230" s="107" t="e">
        <f>VLOOKUP(C2230,#REF!, 2,FALSE)</f>
        <v>#REF!</v>
      </c>
      <c r="BM2230" s="79" t="s">
        <v>1133</v>
      </c>
      <c r="BN2230" s="79" t="s">
        <v>864</v>
      </c>
      <c r="BO2230" s="79" t="s">
        <v>4240</v>
      </c>
      <c r="BU2230" s="79" t="s">
        <v>1133</v>
      </c>
      <c r="BV2230" s="79" t="s">
        <v>864</v>
      </c>
      <c r="BW2230" s="79" t="s">
        <v>4240</v>
      </c>
    </row>
    <row r="2231" spans="51:75" x14ac:dyDescent="0.3">
      <c r="AY2231" s="107" t="e">
        <f>VLOOKUP(C2231,#REF!, 2,FALSE)</f>
        <v>#REF!</v>
      </c>
      <c r="BM2231" s="79" t="s">
        <v>6100</v>
      </c>
      <c r="BN2231" s="79" t="s">
        <v>2985</v>
      </c>
      <c r="BO2231" s="79" t="s">
        <v>2985</v>
      </c>
      <c r="BU2231" s="79" t="s">
        <v>6100</v>
      </c>
      <c r="BV2231" s="79" t="s">
        <v>2985</v>
      </c>
      <c r="BW2231" s="79" t="s">
        <v>2985</v>
      </c>
    </row>
    <row r="2232" spans="51:75" x14ac:dyDescent="0.3">
      <c r="AY2232" s="107" t="e">
        <f>VLOOKUP(C2232,#REF!, 2,FALSE)</f>
        <v>#REF!</v>
      </c>
      <c r="BM2232" s="79" t="s">
        <v>6102</v>
      </c>
      <c r="BN2232" s="79" t="s">
        <v>2985</v>
      </c>
      <c r="BO2232" s="79" t="s">
        <v>949</v>
      </c>
      <c r="BU2232" s="79" t="s">
        <v>6102</v>
      </c>
      <c r="BV2232" s="79" t="s">
        <v>2985</v>
      </c>
      <c r="BW2232" s="79" t="s">
        <v>949</v>
      </c>
    </row>
    <row r="2233" spans="51:75" x14ac:dyDescent="0.3">
      <c r="AY2233" s="107" t="e">
        <f>VLOOKUP(C2233,#REF!, 2,FALSE)</f>
        <v>#REF!</v>
      </c>
      <c r="BM2233" s="79" t="s">
        <v>6103</v>
      </c>
      <c r="BN2233" s="79" t="s">
        <v>616</v>
      </c>
      <c r="BO2233" s="79" t="s">
        <v>6104</v>
      </c>
      <c r="BU2233" s="79" t="s">
        <v>6103</v>
      </c>
      <c r="BV2233" s="79" t="s">
        <v>616</v>
      </c>
      <c r="BW2233" s="79" t="s">
        <v>6104</v>
      </c>
    </row>
    <row r="2234" spans="51:75" x14ac:dyDescent="0.3">
      <c r="AY2234" s="107" t="e">
        <f>VLOOKUP(C2234,#REF!, 2,FALSE)</f>
        <v>#REF!</v>
      </c>
      <c r="BM2234" s="79" t="s">
        <v>6105</v>
      </c>
      <c r="BN2234" s="79" t="s">
        <v>623</v>
      </c>
      <c r="BO2234" s="79" t="s">
        <v>6106</v>
      </c>
      <c r="BU2234" s="79" t="s">
        <v>6105</v>
      </c>
      <c r="BV2234" s="79" t="s">
        <v>623</v>
      </c>
      <c r="BW2234" s="79" t="s">
        <v>6106</v>
      </c>
    </row>
    <row r="2235" spans="51:75" x14ac:dyDescent="0.3">
      <c r="AY2235" s="107" t="e">
        <f>VLOOKUP(C2235,#REF!, 2,FALSE)</f>
        <v>#REF!</v>
      </c>
      <c r="BM2235" s="79" t="s">
        <v>6107</v>
      </c>
      <c r="BN2235" s="79" t="s">
        <v>664</v>
      </c>
      <c r="BO2235" s="79" t="s">
        <v>6108</v>
      </c>
      <c r="BU2235" s="79" t="s">
        <v>6107</v>
      </c>
      <c r="BV2235" s="79" t="s">
        <v>664</v>
      </c>
      <c r="BW2235" s="79" t="s">
        <v>6108</v>
      </c>
    </row>
    <row r="2236" spans="51:75" x14ac:dyDescent="0.3">
      <c r="AY2236" s="107" t="e">
        <f>VLOOKUP(C2236,#REF!, 2,FALSE)</f>
        <v>#REF!</v>
      </c>
      <c r="BM2236" s="79" t="s">
        <v>6109</v>
      </c>
      <c r="BN2236" s="79" t="s">
        <v>812</v>
      </c>
      <c r="BO2236" s="79" t="s">
        <v>708</v>
      </c>
      <c r="BU2236" s="79" t="s">
        <v>6109</v>
      </c>
      <c r="BV2236" s="79" t="s">
        <v>812</v>
      </c>
      <c r="BW2236" s="79" t="s">
        <v>708</v>
      </c>
    </row>
    <row r="2237" spans="51:75" x14ac:dyDescent="0.3">
      <c r="AY2237" s="107" t="e">
        <f>VLOOKUP(C2237,#REF!, 2,FALSE)</f>
        <v>#REF!</v>
      </c>
      <c r="BM2237" s="79" t="s">
        <v>6110</v>
      </c>
      <c r="BN2237" s="79" t="s">
        <v>664</v>
      </c>
      <c r="BO2237" s="79" t="s">
        <v>5259</v>
      </c>
      <c r="BU2237" s="79" t="s">
        <v>6110</v>
      </c>
      <c r="BV2237" s="79" t="s">
        <v>664</v>
      </c>
      <c r="BW2237" s="79" t="s">
        <v>5259</v>
      </c>
    </row>
    <row r="2238" spans="51:75" x14ac:dyDescent="0.3">
      <c r="AY2238" s="107" t="e">
        <f>VLOOKUP(C2238,#REF!, 2,FALSE)</f>
        <v>#REF!</v>
      </c>
      <c r="BM2238" s="79" t="s">
        <v>6111</v>
      </c>
      <c r="BN2238" s="79" t="s">
        <v>664</v>
      </c>
      <c r="BO2238" s="79" t="s">
        <v>1663</v>
      </c>
      <c r="BU2238" s="79" t="s">
        <v>6111</v>
      </c>
      <c r="BV2238" s="79" t="s">
        <v>664</v>
      </c>
      <c r="BW2238" s="79" t="s">
        <v>1663</v>
      </c>
    </row>
    <row r="2239" spans="51:75" x14ac:dyDescent="0.3">
      <c r="AY2239" s="107" t="e">
        <f>VLOOKUP(C2239,#REF!, 2,FALSE)</f>
        <v>#REF!</v>
      </c>
      <c r="BM2239" s="79" t="s">
        <v>6113</v>
      </c>
      <c r="BN2239" s="79" t="s">
        <v>3206</v>
      </c>
      <c r="BO2239" s="79" t="s">
        <v>792</v>
      </c>
      <c r="BU2239" s="79" t="s">
        <v>6113</v>
      </c>
      <c r="BV2239" s="79" t="s">
        <v>3206</v>
      </c>
      <c r="BW2239" s="79" t="s">
        <v>792</v>
      </c>
    </row>
    <row r="2240" spans="51:75" x14ac:dyDescent="0.3">
      <c r="AY2240" s="107" t="e">
        <f>VLOOKUP(C2240,#REF!, 2,FALSE)</f>
        <v>#REF!</v>
      </c>
      <c r="BM2240" s="79" t="s">
        <v>6114</v>
      </c>
      <c r="BN2240" s="79" t="s">
        <v>657</v>
      </c>
      <c r="BO2240" s="79" t="s">
        <v>662</v>
      </c>
      <c r="BU2240" s="79" t="s">
        <v>6114</v>
      </c>
      <c r="BV2240" s="79" t="s">
        <v>657</v>
      </c>
      <c r="BW2240" s="79" t="s">
        <v>662</v>
      </c>
    </row>
    <row r="2241" spans="51:75" x14ac:dyDescent="0.3">
      <c r="AY2241" s="107" t="e">
        <f>VLOOKUP(C2241,#REF!, 2,FALSE)</f>
        <v>#REF!</v>
      </c>
      <c r="BM2241" s="79" t="s">
        <v>6115</v>
      </c>
      <c r="BN2241" s="79" t="s">
        <v>3206</v>
      </c>
      <c r="BO2241" s="79" t="s">
        <v>3914</v>
      </c>
      <c r="BU2241" s="79" t="s">
        <v>6115</v>
      </c>
      <c r="BV2241" s="79" t="s">
        <v>3206</v>
      </c>
      <c r="BW2241" s="79" t="s">
        <v>3914</v>
      </c>
    </row>
    <row r="2242" spans="51:75" x14ac:dyDescent="0.3">
      <c r="AY2242" s="107" t="e">
        <f>VLOOKUP(C2242,#REF!, 2,FALSE)</f>
        <v>#REF!</v>
      </c>
      <c r="BM2242" s="79" t="s">
        <v>6117</v>
      </c>
      <c r="BN2242" s="79" t="s">
        <v>812</v>
      </c>
      <c r="BO2242" s="79" t="s">
        <v>1209</v>
      </c>
      <c r="BU2242" s="79" t="s">
        <v>6117</v>
      </c>
      <c r="BV2242" s="79" t="s">
        <v>812</v>
      </c>
      <c r="BW2242" s="79" t="s">
        <v>1209</v>
      </c>
    </row>
    <row r="2243" spans="51:75" x14ac:dyDescent="0.3">
      <c r="AY2243" s="107" t="e">
        <f>VLOOKUP(C2243,#REF!, 2,FALSE)</f>
        <v>#REF!</v>
      </c>
      <c r="BM2243" s="79" t="s">
        <v>6119</v>
      </c>
      <c r="BN2243" s="79" t="s">
        <v>707</v>
      </c>
      <c r="BO2243" s="79" t="s">
        <v>731</v>
      </c>
      <c r="BU2243" s="79" t="s">
        <v>6119</v>
      </c>
      <c r="BV2243" s="79" t="s">
        <v>707</v>
      </c>
      <c r="BW2243" s="79" t="s">
        <v>731</v>
      </c>
    </row>
    <row r="2244" spans="51:75" x14ac:dyDescent="0.3">
      <c r="AY2244" s="107" t="e">
        <f>VLOOKUP(C2244,#REF!, 2,FALSE)</f>
        <v>#REF!</v>
      </c>
      <c r="BM2244" s="79" t="s">
        <v>6122</v>
      </c>
      <c r="BN2244" s="79" t="s">
        <v>1009</v>
      </c>
      <c r="BO2244" s="79" t="s">
        <v>4704</v>
      </c>
      <c r="BU2244" s="79" t="s">
        <v>6122</v>
      </c>
      <c r="BV2244" s="79" t="s">
        <v>1009</v>
      </c>
      <c r="BW2244" s="79" t="s">
        <v>4704</v>
      </c>
    </row>
    <row r="2245" spans="51:75" x14ac:dyDescent="0.3">
      <c r="AY2245" s="107" t="e">
        <f>VLOOKUP(C2245,#REF!, 2,FALSE)</f>
        <v>#REF!</v>
      </c>
      <c r="BM2245" s="79" t="s">
        <v>6123</v>
      </c>
      <c r="BN2245" s="79" t="s">
        <v>16997</v>
      </c>
      <c r="BO2245" s="79" t="s">
        <v>1272</v>
      </c>
      <c r="BU2245" s="79" t="s">
        <v>6123</v>
      </c>
      <c r="BV2245" s="79" t="s">
        <v>16997</v>
      </c>
      <c r="BW2245" s="79" t="s">
        <v>1272</v>
      </c>
    </row>
    <row r="2246" spans="51:75" x14ac:dyDescent="0.3">
      <c r="AY2246" s="107" t="e">
        <f>VLOOKUP(C2246,#REF!, 2,FALSE)</f>
        <v>#REF!</v>
      </c>
      <c r="BM2246" s="79" t="s">
        <v>6124</v>
      </c>
      <c r="BN2246" s="79" t="s">
        <v>851</v>
      </c>
      <c r="BO2246" s="79" t="s">
        <v>6125</v>
      </c>
      <c r="BU2246" s="79" t="s">
        <v>6124</v>
      </c>
      <c r="BV2246" s="79" t="s">
        <v>851</v>
      </c>
      <c r="BW2246" s="79" t="s">
        <v>6125</v>
      </c>
    </row>
    <row r="2247" spans="51:75" x14ac:dyDescent="0.3">
      <c r="AY2247" s="107" t="e">
        <f>VLOOKUP(C2247,#REF!, 2,FALSE)</f>
        <v>#REF!</v>
      </c>
      <c r="BM2247" s="79" t="s">
        <v>1134</v>
      </c>
      <c r="BN2247" s="79" t="s">
        <v>1344</v>
      </c>
      <c r="BO2247" s="79" t="s">
        <v>6126</v>
      </c>
      <c r="BU2247" s="79" t="s">
        <v>1134</v>
      </c>
      <c r="BV2247" s="79" t="s">
        <v>1344</v>
      </c>
      <c r="BW2247" s="79" t="s">
        <v>6126</v>
      </c>
    </row>
    <row r="2248" spans="51:75" x14ac:dyDescent="0.3">
      <c r="AY2248" s="107" t="e">
        <f>VLOOKUP(C2248,#REF!, 2,FALSE)</f>
        <v>#REF!</v>
      </c>
      <c r="BM2248" s="79" t="s">
        <v>6127</v>
      </c>
      <c r="BN2248" s="79" t="s">
        <v>812</v>
      </c>
      <c r="BO2248" s="79" t="s">
        <v>1606</v>
      </c>
      <c r="BU2248" s="79" t="s">
        <v>6127</v>
      </c>
      <c r="BV2248" s="79" t="s">
        <v>812</v>
      </c>
      <c r="BW2248" s="79" t="s">
        <v>1606</v>
      </c>
    </row>
    <row r="2249" spans="51:75" x14ac:dyDescent="0.3">
      <c r="AY2249" s="107" t="e">
        <f>VLOOKUP(C2249,#REF!, 2,FALSE)</f>
        <v>#REF!</v>
      </c>
      <c r="BM2249" s="79" t="s">
        <v>140</v>
      </c>
      <c r="BN2249" s="79" t="s">
        <v>2981</v>
      </c>
      <c r="BO2249" s="79" t="s">
        <v>6128</v>
      </c>
      <c r="BU2249" s="79" t="s">
        <v>140</v>
      </c>
      <c r="BV2249" s="79" t="s">
        <v>2981</v>
      </c>
      <c r="BW2249" s="79" t="s">
        <v>6128</v>
      </c>
    </row>
    <row r="2250" spans="51:75" x14ac:dyDescent="0.3">
      <c r="AY2250" s="107" t="e">
        <f>VLOOKUP(C2250,#REF!, 2,FALSE)</f>
        <v>#REF!</v>
      </c>
      <c r="BM2250" s="79" t="s">
        <v>6129</v>
      </c>
      <c r="BN2250" s="79" t="s">
        <v>854</v>
      </c>
      <c r="BO2250" s="79" t="s">
        <v>6131</v>
      </c>
      <c r="BU2250" s="79" t="s">
        <v>6129</v>
      </c>
      <c r="BV2250" s="79" t="s">
        <v>854</v>
      </c>
      <c r="BW2250" s="79" t="s">
        <v>6131</v>
      </c>
    </row>
    <row r="2251" spans="51:75" x14ac:dyDescent="0.3">
      <c r="AY2251" s="107" t="e">
        <f>VLOOKUP(C2251,#REF!, 2,FALSE)</f>
        <v>#REF!</v>
      </c>
      <c r="BM2251" s="79" t="s">
        <v>6132</v>
      </c>
      <c r="BN2251" s="79" t="s">
        <v>1015</v>
      </c>
      <c r="BO2251" s="79" t="s">
        <v>6133</v>
      </c>
      <c r="BU2251" s="79" t="s">
        <v>6132</v>
      </c>
      <c r="BV2251" s="79" t="s">
        <v>1015</v>
      </c>
      <c r="BW2251" s="79" t="s">
        <v>6133</v>
      </c>
    </row>
    <row r="2252" spans="51:75" x14ac:dyDescent="0.3">
      <c r="AY2252" s="107" t="e">
        <f>VLOOKUP(C2252,#REF!, 2,FALSE)</f>
        <v>#REF!</v>
      </c>
      <c r="BM2252" s="79" t="s">
        <v>6134</v>
      </c>
      <c r="BN2252" s="79" t="s">
        <v>638</v>
      </c>
      <c r="BO2252" s="79" t="s">
        <v>6131</v>
      </c>
      <c r="BU2252" s="79" t="s">
        <v>6134</v>
      </c>
      <c r="BV2252" s="79" t="s">
        <v>638</v>
      </c>
      <c r="BW2252" s="79" t="s">
        <v>6131</v>
      </c>
    </row>
    <row r="2253" spans="51:75" x14ac:dyDescent="0.3">
      <c r="AY2253" s="107" t="e">
        <f>VLOOKUP(C2253,#REF!, 2,FALSE)</f>
        <v>#REF!</v>
      </c>
      <c r="BM2253" s="79" t="s">
        <v>6135</v>
      </c>
      <c r="BN2253" s="79" t="s">
        <v>665</v>
      </c>
      <c r="BO2253" s="79" t="s">
        <v>2985</v>
      </c>
      <c r="BU2253" s="79" t="s">
        <v>6135</v>
      </c>
      <c r="BV2253" s="79" t="s">
        <v>665</v>
      </c>
      <c r="BW2253" s="79" t="s">
        <v>2985</v>
      </c>
    </row>
    <row r="2254" spans="51:75" x14ac:dyDescent="0.3">
      <c r="AY2254" s="107" t="e">
        <f>VLOOKUP(C2254,#REF!, 2,FALSE)</f>
        <v>#REF!</v>
      </c>
      <c r="BM2254" s="79" t="s">
        <v>6137</v>
      </c>
      <c r="BN2254" s="79" t="s">
        <v>621</v>
      </c>
      <c r="BO2254" s="79" t="s">
        <v>2985</v>
      </c>
      <c r="BU2254" s="79" t="s">
        <v>6137</v>
      </c>
      <c r="BV2254" s="79" t="s">
        <v>621</v>
      </c>
      <c r="BW2254" s="79" t="s">
        <v>2985</v>
      </c>
    </row>
    <row r="2255" spans="51:75" x14ac:dyDescent="0.3">
      <c r="AY2255" s="107" t="e">
        <f>VLOOKUP(C2255,#REF!, 2,FALSE)</f>
        <v>#REF!</v>
      </c>
      <c r="BM2255" s="79" t="s">
        <v>6138</v>
      </c>
      <c r="BN2255" s="79" t="s">
        <v>2981</v>
      </c>
      <c r="BO2255" s="79" t="s">
        <v>2985</v>
      </c>
      <c r="BU2255" s="79" t="s">
        <v>6138</v>
      </c>
      <c r="BV2255" s="79" t="s">
        <v>2981</v>
      </c>
      <c r="BW2255" s="79" t="s">
        <v>2985</v>
      </c>
    </row>
    <row r="2256" spans="51:75" x14ac:dyDescent="0.3">
      <c r="AY2256" s="107" t="e">
        <f>VLOOKUP(C2256,#REF!, 2,FALSE)</f>
        <v>#REF!</v>
      </c>
      <c r="BM2256" s="79" t="s">
        <v>6139</v>
      </c>
      <c r="BN2256" s="79" t="s">
        <v>619</v>
      </c>
      <c r="BO2256" s="79" t="s">
        <v>772</v>
      </c>
      <c r="BU2256" s="79" t="s">
        <v>6139</v>
      </c>
      <c r="BV2256" s="79" t="s">
        <v>619</v>
      </c>
      <c r="BW2256" s="79" t="s">
        <v>772</v>
      </c>
    </row>
    <row r="2257" spans="51:75" x14ac:dyDescent="0.3">
      <c r="AY2257" s="107" t="e">
        <f>VLOOKUP(C2257,#REF!, 2,FALSE)</f>
        <v>#REF!</v>
      </c>
      <c r="BM2257" s="79" t="s">
        <v>6141</v>
      </c>
      <c r="BN2257" s="79" t="s">
        <v>789</v>
      </c>
      <c r="BO2257" s="79" t="s">
        <v>2373</v>
      </c>
      <c r="BU2257" s="79" t="s">
        <v>6141</v>
      </c>
      <c r="BV2257" s="79" t="s">
        <v>789</v>
      </c>
      <c r="BW2257" s="79" t="s">
        <v>2373</v>
      </c>
    </row>
    <row r="2258" spans="51:75" x14ac:dyDescent="0.3">
      <c r="AY2258" s="107" t="e">
        <f>VLOOKUP(C2258,#REF!, 2,FALSE)</f>
        <v>#REF!</v>
      </c>
      <c r="BM2258" s="79" t="s">
        <v>6142</v>
      </c>
      <c r="BN2258" s="79" t="s">
        <v>812</v>
      </c>
      <c r="BO2258" s="79" t="s">
        <v>2985</v>
      </c>
      <c r="BU2258" s="79" t="s">
        <v>6142</v>
      </c>
      <c r="BV2258" s="79" t="s">
        <v>812</v>
      </c>
      <c r="BW2258" s="79" t="s">
        <v>2985</v>
      </c>
    </row>
    <row r="2259" spans="51:75" x14ac:dyDescent="0.3">
      <c r="AY2259" s="107" t="e">
        <f>VLOOKUP(C2259,#REF!, 2,FALSE)</f>
        <v>#REF!</v>
      </c>
      <c r="BM2259" s="79" t="s">
        <v>6144</v>
      </c>
      <c r="BN2259" s="79" t="s">
        <v>812</v>
      </c>
      <c r="BO2259" s="79" t="s">
        <v>2985</v>
      </c>
      <c r="BU2259" s="79" t="s">
        <v>6144</v>
      </c>
      <c r="BV2259" s="79" t="s">
        <v>812</v>
      </c>
      <c r="BW2259" s="79" t="s">
        <v>2985</v>
      </c>
    </row>
    <row r="2260" spans="51:75" x14ac:dyDescent="0.3">
      <c r="AY2260" s="107" t="e">
        <f>VLOOKUP(C2260,#REF!, 2,FALSE)</f>
        <v>#REF!</v>
      </c>
      <c r="BM2260" s="79" t="s">
        <v>6146</v>
      </c>
      <c r="BN2260" s="79" t="s">
        <v>625</v>
      </c>
      <c r="BO2260" s="79" t="s">
        <v>6147</v>
      </c>
      <c r="BU2260" s="79" t="s">
        <v>6146</v>
      </c>
      <c r="BV2260" s="79" t="s">
        <v>625</v>
      </c>
      <c r="BW2260" s="79" t="s">
        <v>6147</v>
      </c>
    </row>
    <row r="2261" spans="51:75" x14ac:dyDescent="0.3">
      <c r="AY2261" s="107" t="e">
        <f>VLOOKUP(C2261,#REF!, 2,FALSE)</f>
        <v>#REF!</v>
      </c>
      <c r="BM2261" s="79" t="s">
        <v>1135</v>
      </c>
      <c r="BN2261" s="79" t="s">
        <v>864</v>
      </c>
      <c r="BO2261" s="79" t="s">
        <v>6148</v>
      </c>
      <c r="BU2261" s="79" t="s">
        <v>1135</v>
      </c>
      <c r="BV2261" s="79" t="s">
        <v>864</v>
      </c>
      <c r="BW2261" s="79" t="s">
        <v>6148</v>
      </c>
    </row>
    <row r="2262" spans="51:75" x14ac:dyDescent="0.3">
      <c r="AY2262" s="107" t="e">
        <f>VLOOKUP(C2262,#REF!, 2,FALSE)</f>
        <v>#REF!</v>
      </c>
      <c r="BM2262" s="79" t="s">
        <v>6149</v>
      </c>
      <c r="BN2262" s="79" t="s">
        <v>799</v>
      </c>
      <c r="BO2262" s="79" t="s">
        <v>1286</v>
      </c>
      <c r="BU2262" s="79" t="s">
        <v>6149</v>
      </c>
      <c r="BV2262" s="79" t="s">
        <v>799</v>
      </c>
      <c r="BW2262" s="79" t="s">
        <v>1286</v>
      </c>
    </row>
    <row r="2263" spans="51:75" x14ac:dyDescent="0.3">
      <c r="AY2263" s="107" t="e">
        <f>VLOOKUP(C2263,#REF!, 2,FALSE)</f>
        <v>#REF!</v>
      </c>
      <c r="BM2263" s="79" t="s">
        <v>6152</v>
      </c>
      <c r="BN2263" s="79" t="s">
        <v>1344</v>
      </c>
      <c r="BO2263" s="79" t="s">
        <v>6153</v>
      </c>
      <c r="BU2263" s="79" t="s">
        <v>6152</v>
      </c>
      <c r="BV2263" s="79" t="s">
        <v>1344</v>
      </c>
      <c r="BW2263" s="79" t="s">
        <v>6153</v>
      </c>
    </row>
    <row r="2264" spans="51:75" x14ac:dyDescent="0.3">
      <c r="AY2264" s="107" t="e">
        <f>VLOOKUP(C2264,#REF!, 2,FALSE)</f>
        <v>#REF!</v>
      </c>
      <c r="BM2264" s="79" t="s">
        <v>6154</v>
      </c>
      <c r="BN2264" s="79" t="s">
        <v>16993</v>
      </c>
      <c r="BO2264" s="79" t="s">
        <v>1192</v>
      </c>
      <c r="BU2264" s="79" t="s">
        <v>6154</v>
      </c>
      <c r="BV2264" s="79" t="s">
        <v>16993</v>
      </c>
      <c r="BW2264" s="79" t="s">
        <v>1192</v>
      </c>
    </row>
    <row r="2265" spans="51:75" x14ac:dyDescent="0.3">
      <c r="AY2265" s="107" t="e">
        <f>VLOOKUP(C2265,#REF!, 2,FALSE)</f>
        <v>#REF!</v>
      </c>
      <c r="BM2265" s="79" t="s">
        <v>6155</v>
      </c>
      <c r="BN2265" s="79" t="s">
        <v>3009</v>
      </c>
      <c r="BO2265" s="79" t="s">
        <v>2985</v>
      </c>
      <c r="BU2265" s="79" t="s">
        <v>6155</v>
      </c>
      <c r="BV2265" s="79" t="s">
        <v>3009</v>
      </c>
      <c r="BW2265" s="79" t="s">
        <v>2985</v>
      </c>
    </row>
    <row r="2266" spans="51:75" x14ac:dyDescent="0.3">
      <c r="AY2266" s="107" t="e">
        <f>VLOOKUP(C2266,#REF!, 2,FALSE)</f>
        <v>#REF!</v>
      </c>
      <c r="BM2266" s="79" t="s">
        <v>6156</v>
      </c>
      <c r="BN2266" s="79" t="s">
        <v>3009</v>
      </c>
      <c r="BO2266" s="79" t="s">
        <v>2985</v>
      </c>
      <c r="BU2266" s="79" t="s">
        <v>6156</v>
      </c>
      <c r="BV2266" s="79" t="s">
        <v>3009</v>
      </c>
      <c r="BW2266" s="79" t="s">
        <v>2985</v>
      </c>
    </row>
    <row r="2267" spans="51:75" x14ac:dyDescent="0.3">
      <c r="AY2267" s="107" t="e">
        <f>VLOOKUP(C2267,#REF!, 2,FALSE)</f>
        <v>#REF!</v>
      </c>
      <c r="BM2267" s="79" t="s">
        <v>6157</v>
      </c>
      <c r="BN2267" s="79" t="s">
        <v>3256</v>
      </c>
      <c r="BO2267" s="79" t="s">
        <v>2985</v>
      </c>
      <c r="BU2267" s="79" t="s">
        <v>6157</v>
      </c>
      <c r="BV2267" s="79" t="s">
        <v>3256</v>
      </c>
      <c r="BW2267" s="79" t="s">
        <v>2985</v>
      </c>
    </row>
    <row r="2268" spans="51:75" x14ac:dyDescent="0.3">
      <c r="AY2268" s="107" t="e">
        <f>VLOOKUP(C2268,#REF!, 2,FALSE)</f>
        <v>#REF!</v>
      </c>
      <c r="BM2268" s="79" t="s">
        <v>6158</v>
      </c>
      <c r="BN2268" s="79" t="s">
        <v>3256</v>
      </c>
      <c r="BO2268" s="79" t="s">
        <v>1336</v>
      </c>
      <c r="BU2268" s="79" t="s">
        <v>6158</v>
      </c>
      <c r="BV2268" s="79" t="s">
        <v>3256</v>
      </c>
      <c r="BW2268" s="79" t="s">
        <v>1336</v>
      </c>
    </row>
    <row r="2269" spans="51:75" x14ac:dyDescent="0.3">
      <c r="AY2269" s="107" t="e">
        <f>VLOOKUP(C2269,#REF!, 2,FALSE)</f>
        <v>#REF!</v>
      </c>
      <c r="BM2269" s="79" t="s">
        <v>6159</v>
      </c>
      <c r="BN2269" s="79" t="s">
        <v>3256</v>
      </c>
      <c r="BO2269" s="79" t="s">
        <v>6160</v>
      </c>
      <c r="BU2269" s="79" t="s">
        <v>6159</v>
      </c>
      <c r="BV2269" s="79" t="s">
        <v>3256</v>
      </c>
      <c r="BW2269" s="79" t="s">
        <v>6160</v>
      </c>
    </row>
    <row r="2270" spans="51:75" x14ac:dyDescent="0.3">
      <c r="AY2270" s="107" t="e">
        <f>VLOOKUP(C2270,#REF!, 2,FALSE)</f>
        <v>#REF!</v>
      </c>
      <c r="BM2270" s="79" t="s">
        <v>6161</v>
      </c>
      <c r="BN2270" s="79" t="s">
        <v>2981</v>
      </c>
      <c r="BO2270" s="79" t="s">
        <v>2985</v>
      </c>
      <c r="BU2270" s="79" t="s">
        <v>6161</v>
      </c>
      <c r="BV2270" s="79" t="s">
        <v>2981</v>
      </c>
      <c r="BW2270" s="79" t="s">
        <v>2985</v>
      </c>
    </row>
    <row r="2271" spans="51:75" x14ac:dyDescent="0.3">
      <c r="AY2271" s="107" t="e">
        <f>VLOOKUP(C2271,#REF!, 2,FALSE)</f>
        <v>#REF!</v>
      </c>
      <c r="BM2271" s="79" t="s">
        <v>6162</v>
      </c>
      <c r="BN2271" s="79" t="s">
        <v>3006</v>
      </c>
      <c r="BO2271" s="79" t="s">
        <v>1788</v>
      </c>
      <c r="BU2271" s="79" t="s">
        <v>6162</v>
      </c>
      <c r="BV2271" s="79" t="s">
        <v>3006</v>
      </c>
      <c r="BW2271" s="79" t="s">
        <v>1788</v>
      </c>
    </row>
    <row r="2272" spans="51:75" x14ac:dyDescent="0.3">
      <c r="AY2272" s="107" t="e">
        <f>VLOOKUP(C2272,#REF!, 2,FALSE)</f>
        <v>#REF!</v>
      </c>
      <c r="BM2272" s="79" t="s">
        <v>6163</v>
      </c>
      <c r="BN2272" s="79" t="s">
        <v>2985</v>
      </c>
      <c r="BO2272" s="79" t="s">
        <v>2985</v>
      </c>
      <c r="BU2272" s="79" t="s">
        <v>6163</v>
      </c>
      <c r="BV2272" s="79" t="s">
        <v>2985</v>
      </c>
      <c r="BW2272" s="79" t="s">
        <v>2985</v>
      </c>
    </row>
    <row r="2273" spans="51:75" x14ac:dyDescent="0.3">
      <c r="AY2273" s="107" t="e">
        <f>VLOOKUP(C2273,#REF!, 2,FALSE)</f>
        <v>#REF!</v>
      </c>
      <c r="BM2273" s="79" t="s">
        <v>6164</v>
      </c>
      <c r="BN2273" s="79" t="s">
        <v>2985</v>
      </c>
      <c r="BO2273" s="79" t="s">
        <v>6165</v>
      </c>
      <c r="BU2273" s="79" t="s">
        <v>6164</v>
      </c>
      <c r="BV2273" s="79" t="s">
        <v>2985</v>
      </c>
      <c r="BW2273" s="79" t="s">
        <v>6165</v>
      </c>
    </row>
    <row r="2274" spans="51:75" x14ac:dyDescent="0.3">
      <c r="AY2274" s="107" t="e">
        <f>VLOOKUP(C2274,#REF!, 2,FALSE)</f>
        <v>#REF!</v>
      </c>
      <c r="BM2274" s="79" t="s">
        <v>6166</v>
      </c>
      <c r="BN2274" s="79" t="s">
        <v>659</v>
      </c>
      <c r="BO2274" s="79" t="s">
        <v>2258</v>
      </c>
      <c r="BU2274" s="79" t="s">
        <v>6166</v>
      </c>
      <c r="BV2274" s="79" t="s">
        <v>659</v>
      </c>
      <c r="BW2274" s="79" t="s">
        <v>2258</v>
      </c>
    </row>
    <row r="2275" spans="51:75" x14ac:dyDescent="0.3">
      <c r="AY2275" s="107" t="e">
        <f>VLOOKUP(C2275,#REF!, 2,FALSE)</f>
        <v>#REF!</v>
      </c>
      <c r="BM2275" s="79" t="s">
        <v>6167</v>
      </c>
      <c r="BN2275" s="79" t="s">
        <v>3206</v>
      </c>
      <c r="BO2275" s="79" t="s">
        <v>6168</v>
      </c>
      <c r="BU2275" s="79" t="s">
        <v>6167</v>
      </c>
      <c r="BV2275" s="79" t="s">
        <v>3206</v>
      </c>
      <c r="BW2275" s="79" t="s">
        <v>6168</v>
      </c>
    </row>
    <row r="2276" spans="51:75" x14ac:dyDescent="0.3">
      <c r="AY2276" s="107" t="e">
        <f>VLOOKUP(C2276,#REF!, 2,FALSE)</f>
        <v>#REF!</v>
      </c>
      <c r="BM2276" s="79" t="s">
        <v>6169</v>
      </c>
      <c r="BN2276" s="79" t="s">
        <v>3049</v>
      </c>
      <c r="BO2276" s="79" t="s">
        <v>5937</v>
      </c>
      <c r="BU2276" s="79" t="s">
        <v>6169</v>
      </c>
      <c r="BV2276" s="79" t="s">
        <v>3049</v>
      </c>
      <c r="BW2276" s="79" t="s">
        <v>5937</v>
      </c>
    </row>
    <row r="2277" spans="51:75" x14ac:dyDescent="0.3">
      <c r="AY2277" s="107" t="e">
        <f>VLOOKUP(C2277,#REF!, 2,FALSE)</f>
        <v>#REF!</v>
      </c>
      <c r="BM2277" s="79" t="s">
        <v>6170</v>
      </c>
      <c r="BN2277" s="79" t="s">
        <v>1141</v>
      </c>
      <c r="BO2277" s="79" t="s">
        <v>6171</v>
      </c>
      <c r="BU2277" s="79" t="s">
        <v>6170</v>
      </c>
      <c r="BV2277" s="79" t="s">
        <v>1141</v>
      </c>
      <c r="BW2277" s="79" t="s">
        <v>6171</v>
      </c>
    </row>
    <row r="2278" spans="51:75" x14ac:dyDescent="0.3">
      <c r="AY2278" s="107" t="e">
        <f>VLOOKUP(C2278,#REF!, 2,FALSE)</f>
        <v>#REF!</v>
      </c>
      <c r="BM2278" s="79" t="s">
        <v>6172</v>
      </c>
      <c r="BN2278" s="79" t="s">
        <v>3206</v>
      </c>
      <c r="BO2278" s="79" t="s">
        <v>6173</v>
      </c>
      <c r="BU2278" s="79" t="s">
        <v>6172</v>
      </c>
      <c r="BV2278" s="79" t="s">
        <v>3206</v>
      </c>
      <c r="BW2278" s="79" t="s">
        <v>6173</v>
      </c>
    </row>
    <row r="2279" spans="51:75" x14ac:dyDescent="0.3">
      <c r="AY2279" s="107" t="e">
        <f>VLOOKUP(C2279,#REF!, 2,FALSE)</f>
        <v>#REF!</v>
      </c>
      <c r="BM2279" s="79" t="s">
        <v>6174</v>
      </c>
      <c r="BN2279" s="79" t="s">
        <v>1141</v>
      </c>
      <c r="BO2279" s="79" t="s">
        <v>6175</v>
      </c>
      <c r="BU2279" s="79" t="s">
        <v>6174</v>
      </c>
      <c r="BV2279" s="79" t="s">
        <v>1141</v>
      </c>
      <c r="BW2279" s="79" t="s">
        <v>6175</v>
      </c>
    </row>
    <row r="2280" spans="51:75" x14ac:dyDescent="0.3">
      <c r="AY2280" s="107" t="e">
        <f>VLOOKUP(C2280,#REF!, 2,FALSE)</f>
        <v>#REF!</v>
      </c>
      <c r="BM2280" s="79" t="s">
        <v>139</v>
      </c>
      <c r="BN2280" s="79" t="s">
        <v>1344</v>
      </c>
      <c r="BO2280" s="79" t="s">
        <v>3811</v>
      </c>
      <c r="BU2280" s="79" t="s">
        <v>139</v>
      </c>
      <c r="BV2280" s="79" t="s">
        <v>1344</v>
      </c>
      <c r="BW2280" s="79" t="s">
        <v>3811</v>
      </c>
    </row>
    <row r="2281" spans="51:75" x14ac:dyDescent="0.3">
      <c r="AY2281" s="107" t="e">
        <f>VLOOKUP(C2281,#REF!, 2,FALSE)</f>
        <v>#REF!</v>
      </c>
      <c r="BM2281" s="79" t="s">
        <v>6176</v>
      </c>
      <c r="BN2281" s="79" t="s">
        <v>851</v>
      </c>
      <c r="BO2281" s="79" t="s">
        <v>2644</v>
      </c>
      <c r="BU2281" s="79" t="s">
        <v>6176</v>
      </c>
      <c r="BV2281" s="79" t="s">
        <v>851</v>
      </c>
      <c r="BW2281" s="79" t="s">
        <v>2644</v>
      </c>
    </row>
    <row r="2282" spans="51:75" x14ac:dyDescent="0.3">
      <c r="AY2282" s="107" t="e">
        <f>VLOOKUP(C2282,#REF!, 2,FALSE)</f>
        <v>#REF!</v>
      </c>
      <c r="BM2282" s="79" t="s">
        <v>6177</v>
      </c>
      <c r="BN2282" s="79" t="s">
        <v>3206</v>
      </c>
      <c r="BO2282" s="79" t="s">
        <v>6179</v>
      </c>
      <c r="BU2282" s="79" t="s">
        <v>6177</v>
      </c>
      <c r="BV2282" s="79" t="s">
        <v>3206</v>
      </c>
      <c r="BW2282" s="79" t="s">
        <v>6179</v>
      </c>
    </row>
    <row r="2283" spans="51:75" x14ac:dyDescent="0.3">
      <c r="AY2283" s="107" t="e">
        <f>VLOOKUP(C2283,#REF!, 2,FALSE)</f>
        <v>#REF!</v>
      </c>
      <c r="BM2283" s="79" t="s">
        <v>6180</v>
      </c>
      <c r="BN2283" s="79" t="s">
        <v>1141</v>
      </c>
      <c r="BO2283" s="79" t="s">
        <v>2644</v>
      </c>
      <c r="BU2283" s="79" t="s">
        <v>6180</v>
      </c>
      <c r="BV2283" s="79" t="s">
        <v>1141</v>
      </c>
      <c r="BW2283" s="79" t="s">
        <v>2644</v>
      </c>
    </row>
    <row r="2284" spans="51:75" x14ac:dyDescent="0.3">
      <c r="AY2284" s="107" t="e">
        <f>VLOOKUP(C2284,#REF!, 2,FALSE)</f>
        <v>#REF!</v>
      </c>
      <c r="BM2284" s="79" t="s">
        <v>6181</v>
      </c>
      <c r="BN2284" s="79" t="s">
        <v>3206</v>
      </c>
      <c r="BO2284" s="79" t="s">
        <v>4176</v>
      </c>
      <c r="BU2284" s="79" t="s">
        <v>6181</v>
      </c>
      <c r="BV2284" s="79" t="s">
        <v>3206</v>
      </c>
      <c r="BW2284" s="79" t="s">
        <v>4176</v>
      </c>
    </row>
    <row r="2285" spans="51:75" x14ac:dyDescent="0.3">
      <c r="AY2285" s="107" t="e">
        <f>VLOOKUP(C2285,#REF!, 2,FALSE)</f>
        <v>#REF!</v>
      </c>
      <c r="BM2285" s="79" t="s">
        <v>6183</v>
      </c>
      <c r="BN2285" s="79" t="s">
        <v>16995</v>
      </c>
      <c r="BO2285" s="79" t="s">
        <v>1286</v>
      </c>
      <c r="BU2285" s="79" t="s">
        <v>6183</v>
      </c>
      <c r="BV2285" s="79" t="s">
        <v>16995</v>
      </c>
      <c r="BW2285" s="79" t="s">
        <v>1286</v>
      </c>
    </row>
    <row r="2286" spans="51:75" x14ac:dyDescent="0.3">
      <c r="AY2286" s="107" t="e">
        <f>VLOOKUP(C2286,#REF!, 2,FALSE)</f>
        <v>#REF!</v>
      </c>
      <c r="BM2286" s="79" t="s">
        <v>6184</v>
      </c>
      <c r="BN2286" s="79" t="s">
        <v>659</v>
      </c>
      <c r="BO2286" s="79" t="s">
        <v>6186</v>
      </c>
      <c r="BU2286" s="79" t="s">
        <v>6184</v>
      </c>
      <c r="BV2286" s="79" t="s">
        <v>659</v>
      </c>
      <c r="BW2286" s="79" t="s">
        <v>6186</v>
      </c>
    </row>
    <row r="2287" spans="51:75" x14ac:dyDescent="0.3">
      <c r="AY2287" s="107" t="e">
        <f>VLOOKUP(C2287,#REF!, 2,FALSE)</f>
        <v>#REF!</v>
      </c>
      <c r="BM2287" s="79" t="s">
        <v>6187</v>
      </c>
      <c r="BN2287" s="79" t="s">
        <v>3206</v>
      </c>
      <c r="BO2287" s="79" t="s">
        <v>6188</v>
      </c>
      <c r="BU2287" s="79" t="s">
        <v>6187</v>
      </c>
      <c r="BV2287" s="79" t="s">
        <v>3206</v>
      </c>
      <c r="BW2287" s="79" t="s">
        <v>6188</v>
      </c>
    </row>
    <row r="2288" spans="51:75" x14ac:dyDescent="0.3">
      <c r="AY2288" s="107" t="e">
        <f>VLOOKUP(C2288,#REF!, 2,FALSE)</f>
        <v>#REF!</v>
      </c>
      <c r="BM2288" s="79" t="s">
        <v>6189</v>
      </c>
      <c r="BN2288" s="79" t="s">
        <v>659</v>
      </c>
      <c r="BO2288" s="79" t="s">
        <v>6190</v>
      </c>
      <c r="BU2288" s="79" t="s">
        <v>6189</v>
      </c>
      <c r="BV2288" s="79" t="s">
        <v>659</v>
      </c>
      <c r="BW2288" s="79" t="s">
        <v>6190</v>
      </c>
    </row>
    <row r="2289" spans="51:75" x14ac:dyDescent="0.3">
      <c r="AY2289" s="107" t="e">
        <f>VLOOKUP(C2289,#REF!, 2,FALSE)</f>
        <v>#REF!</v>
      </c>
      <c r="BM2289" s="79" t="s">
        <v>1136</v>
      </c>
      <c r="BN2289" s="79" t="s">
        <v>1274</v>
      </c>
      <c r="BO2289" s="79" t="s">
        <v>6191</v>
      </c>
      <c r="BU2289" s="79" t="s">
        <v>1136</v>
      </c>
      <c r="BV2289" s="79" t="s">
        <v>1274</v>
      </c>
      <c r="BW2289" s="79" t="s">
        <v>6191</v>
      </c>
    </row>
    <row r="2290" spans="51:75" x14ac:dyDescent="0.3">
      <c r="AY2290" s="107" t="e">
        <f>VLOOKUP(C2290,#REF!, 2,FALSE)</f>
        <v>#REF!</v>
      </c>
      <c r="BM2290" s="79" t="s">
        <v>6192</v>
      </c>
      <c r="BN2290" s="79" t="s">
        <v>717</v>
      </c>
      <c r="BO2290" s="79" t="s">
        <v>2985</v>
      </c>
      <c r="BU2290" s="79" t="s">
        <v>6192</v>
      </c>
      <c r="BV2290" s="79" t="s">
        <v>717</v>
      </c>
      <c r="BW2290" s="79" t="s">
        <v>2985</v>
      </c>
    </row>
    <row r="2291" spans="51:75" x14ac:dyDescent="0.3">
      <c r="AY2291" s="107" t="e">
        <f>VLOOKUP(C2291,#REF!, 2,FALSE)</f>
        <v>#REF!</v>
      </c>
      <c r="BM2291" s="79" t="s">
        <v>6193</v>
      </c>
      <c r="BN2291" s="79" t="s">
        <v>851</v>
      </c>
      <c r="BO2291" s="79" t="s">
        <v>6194</v>
      </c>
      <c r="BU2291" s="79" t="s">
        <v>6193</v>
      </c>
      <c r="BV2291" s="79" t="s">
        <v>851</v>
      </c>
      <c r="BW2291" s="79" t="s">
        <v>6194</v>
      </c>
    </row>
    <row r="2292" spans="51:75" x14ac:dyDescent="0.3">
      <c r="AY2292" s="107" t="e">
        <f>VLOOKUP(C2292,#REF!, 2,FALSE)</f>
        <v>#REF!</v>
      </c>
      <c r="BM2292" s="79" t="s">
        <v>6195</v>
      </c>
      <c r="BN2292" s="79" t="s">
        <v>2985</v>
      </c>
      <c r="BO2292" s="79" t="s">
        <v>772</v>
      </c>
      <c r="BU2292" s="79" t="s">
        <v>6195</v>
      </c>
      <c r="BV2292" s="79" t="s">
        <v>2985</v>
      </c>
      <c r="BW2292" s="79" t="s">
        <v>772</v>
      </c>
    </row>
    <row r="2293" spans="51:75" x14ac:dyDescent="0.3">
      <c r="AY2293" s="107" t="e">
        <f>VLOOKUP(C2293,#REF!, 2,FALSE)</f>
        <v>#REF!</v>
      </c>
      <c r="BM2293" s="79" t="s">
        <v>6196</v>
      </c>
      <c r="BN2293" s="79" t="s">
        <v>657</v>
      </c>
      <c r="BO2293" s="79" t="s">
        <v>6197</v>
      </c>
      <c r="BU2293" s="79" t="s">
        <v>6196</v>
      </c>
      <c r="BV2293" s="79" t="s">
        <v>657</v>
      </c>
      <c r="BW2293" s="79" t="s">
        <v>6197</v>
      </c>
    </row>
    <row r="2294" spans="51:75" x14ac:dyDescent="0.3">
      <c r="AY2294" s="107" t="e">
        <f>VLOOKUP(C2294,#REF!, 2,FALSE)</f>
        <v>#REF!</v>
      </c>
      <c r="BM2294" s="79" t="s">
        <v>6198</v>
      </c>
      <c r="BN2294" s="79" t="s">
        <v>659</v>
      </c>
      <c r="BO2294" s="79" t="s">
        <v>6200</v>
      </c>
      <c r="BU2294" s="79" t="s">
        <v>6198</v>
      </c>
      <c r="BV2294" s="79" t="s">
        <v>659</v>
      </c>
      <c r="BW2294" s="79" t="s">
        <v>6200</v>
      </c>
    </row>
    <row r="2295" spans="51:75" x14ac:dyDescent="0.3">
      <c r="AY2295" s="107" t="e">
        <f>VLOOKUP(C2295,#REF!, 2,FALSE)</f>
        <v>#REF!</v>
      </c>
      <c r="BM2295" s="79" t="s">
        <v>6201</v>
      </c>
      <c r="BN2295" s="79" t="s">
        <v>3206</v>
      </c>
      <c r="BO2295" s="79" t="s">
        <v>6202</v>
      </c>
      <c r="BU2295" s="79" t="s">
        <v>6201</v>
      </c>
      <c r="BV2295" s="79" t="s">
        <v>3206</v>
      </c>
      <c r="BW2295" s="79" t="s">
        <v>6202</v>
      </c>
    </row>
    <row r="2296" spans="51:75" x14ac:dyDescent="0.3">
      <c r="AY2296" s="107" t="e">
        <f>VLOOKUP(C2296,#REF!, 2,FALSE)</f>
        <v>#REF!</v>
      </c>
      <c r="BM2296" s="79" t="s">
        <v>1137</v>
      </c>
      <c r="BN2296" s="79" t="s">
        <v>16993</v>
      </c>
      <c r="BO2296" s="79" t="s">
        <v>2985</v>
      </c>
      <c r="BU2296" s="79" t="s">
        <v>1137</v>
      </c>
      <c r="BV2296" s="79" t="s">
        <v>16993</v>
      </c>
      <c r="BW2296" s="79" t="s">
        <v>2985</v>
      </c>
    </row>
    <row r="2297" spans="51:75" x14ac:dyDescent="0.3">
      <c r="AY2297" s="107" t="e">
        <f>VLOOKUP(C2297,#REF!, 2,FALSE)</f>
        <v>#REF!</v>
      </c>
      <c r="BM2297" s="79" t="s">
        <v>6203</v>
      </c>
      <c r="BN2297" s="79" t="s">
        <v>3006</v>
      </c>
      <c r="BO2297" s="79" t="s">
        <v>1835</v>
      </c>
      <c r="BU2297" s="79" t="s">
        <v>6203</v>
      </c>
      <c r="BV2297" s="79" t="s">
        <v>3006</v>
      </c>
      <c r="BW2297" s="79" t="s">
        <v>1835</v>
      </c>
    </row>
    <row r="2298" spans="51:75" x14ac:dyDescent="0.3">
      <c r="AY2298" s="107" t="e">
        <f>VLOOKUP(C2298,#REF!, 2,FALSE)</f>
        <v>#REF!</v>
      </c>
      <c r="BM2298" s="79" t="s">
        <v>6204</v>
      </c>
      <c r="BN2298" s="79" t="s">
        <v>3256</v>
      </c>
      <c r="BO2298" s="79" t="s">
        <v>2694</v>
      </c>
      <c r="BU2298" s="79" t="s">
        <v>6204</v>
      </c>
      <c r="BV2298" s="79" t="s">
        <v>3256</v>
      </c>
      <c r="BW2298" s="79" t="s">
        <v>2694</v>
      </c>
    </row>
    <row r="2299" spans="51:75" x14ac:dyDescent="0.3">
      <c r="AY2299" s="107" t="e">
        <f>VLOOKUP(C2299,#REF!, 2,FALSE)</f>
        <v>#REF!</v>
      </c>
      <c r="BM2299" s="79" t="s">
        <v>1138</v>
      </c>
      <c r="BN2299" s="79" t="s">
        <v>3206</v>
      </c>
      <c r="BO2299" s="79" t="s">
        <v>6205</v>
      </c>
      <c r="BU2299" s="79" t="s">
        <v>1138</v>
      </c>
      <c r="BV2299" s="79" t="s">
        <v>3206</v>
      </c>
      <c r="BW2299" s="79" t="s">
        <v>6205</v>
      </c>
    </row>
    <row r="2300" spans="51:75" x14ac:dyDescent="0.3">
      <c r="AY2300" s="107" t="e">
        <f>VLOOKUP(C2300,#REF!, 2,FALSE)</f>
        <v>#REF!</v>
      </c>
      <c r="BM2300" s="79" t="s">
        <v>6206</v>
      </c>
      <c r="BN2300" s="79" t="s">
        <v>1344</v>
      </c>
      <c r="BO2300" s="79" t="s">
        <v>6207</v>
      </c>
      <c r="BU2300" s="79" t="s">
        <v>6206</v>
      </c>
      <c r="BV2300" s="79" t="s">
        <v>1344</v>
      </c>
      <c r="BW2300" s="79" t="s">
        <v>6207</v>
      </c>
    </row>
    <row r="2301" spans="51:75" x14ac:dyDescent="0.3">
      <c r="AY2301" s="107" t="e">
        <f>VLOOKUP(C2301,#REF!, 2,FALSE)</f>
        <v>#REF!</v>
      </c>
      <c r="BM2301" s="79" t="s">
        <v>6208</v>
      </c>
      <c r="BN2301" s="79" t="s">
        <v>660</v>
      </c>
      <c r="BO2301" s="79" t="s">
        <v>957</v>
      </c>
      <c r="BU2301" s="79" t="s">
        <v>6208</v>
      </c>
      <c r="BV2301" s="79" t="s">
        <v>660</v>
      </c>
      <c r="BW2301" s="79" t="s">
        <v>957</v>
      </c>
    </row>
    <row r="2302" spans="51:75" x14ac:dyDescent="0.3">
      <c r="AY2302" s="107" t="e">
        <f>VLOOKUP(C2302,#REF!, 2,FALSE)</f>
        <v>#REF!</v>
      </c>
      <c r="BM2302" s="79" t="s">
        <v>6209</v>
      </c>
      <c r="BN2302" s="79" t="s">
        <v>1344</v>
      </c>
      <c r="BO2302" s="79" t="s">
        <v>3241</v>
      </c>
      <c r="BU2302" s="79" t="s">
        <v>6209</v>
      </c>
      <c r="BV2302" s="79" t="s">
        <v>1344</v>
      </c>
      <c r="BW2302" s="79" t="s">
        <v>3241</v>
      </c>
    </row>
    <row r="2303" spans="51:75" x14ac:dyDescent="0.3">
      <c r="AY2303" s="107" t="e">
        <f>VLOOKUP(C2303,#REF!, 2,FALSE)</f>
        <v>#REF!</v>
      </c>
      <c r="BM2303" s="79" t="s">
        <v>6211</v>
      </c>
      <c r="BN2303" s="79" t="s">
        <v>2985</v>
      </c>
      <c r="BO2303" s="79" t="s">
        <v>6212</v>
      </c>
      <c r="BU2303" s="79" t="s">
        <v>6211</v>
      </c>
      <c r="BV2303" s="79" t="s">
        <v>2985</v>
      </c>
      <c r="BW2303" s="79" t="s">
        <v>6212</v>
      </c>
    </row>
    <row r="2304" spans="51:75" x14ac:dyDescent="0.3">
      <c r="AY2304" s="107" t="e">
        <f>VLOOKUP(C2304,#REF!, 2,FALSE)</f>
        <v>#REF!</v>
      </c>
      <c r="BM2304" s="79" t="s">
        <v>6213</v>
      </c>
      <c r="BN2304" s="79" t="s">
        <v>3101</v>
      </c>
      <c r="BO2304" s="79" t="s">
        <v>6214</v>
      </c>
      <c r="BU2304" s="79" t="s">
        <v>6213</v>
      </c>
      <c r="BV2304" s="79" t="s">
        <v>3101</v>
      </c>
      <c r="BW2304" s="79" t="s">
        <v>6214</v>
      </c>
    </row>
    <row r="2305" spans="51:75" x14ac:dyDescent="0.3">
      <c r="AY2305" s="107" t="e">
        <f>VLOOKUP(C2305,#REF!, 2,FALSE)</f>
        <v>#REF!</v>
      </c>
      <c r="BM2305" s="79" t="s">
        <v>6215</v>
      </c>
      <c r="BN2305" s="79" t="s">
        <v>3009</v>
      </c>
      <c r="BO2305" s="79" t="s">
        <v>2985</v>
      </c>
      <c r="BU2305" s="79" t="s">
        <v>6215</v>
      </c>
      <c r="BV2305" s="79" t="s">
        <v>3009</v>
      </c>
      <c r="BW2305" s="79" t="s">
        <v>2985</v>
      </c>
    </row>
    <row r="2306" spans="51:75" x14ac:dyDescent="0.3">
      <c r="AY2306" s="107" t="e">
        <f>VLOOKUP(C2306,#REF!, 2,FALSE)</f>
        <v>#REF!</v>
      </c>
      <c r="BM2306" s="79" t="s">
        <v>6216</v>
      </c>
      <c r="BN2306" s="79" t="s">
        <v>3009</v>
      </c>
      <c r="BO2306" s="79" t="s">
        <v>2985</v>
      </c>
      <c r="BU2306" s="79" t="s">
        <v>6216</v>
      </c>
      <c r="BV2306" s="79" t="s">
        <v>3009</v>
      </c>
      <c r="BW2306" s="79" t="s">
        <v>2985</v>
      </c>
    </row>
    <row r="2307" spans="51:75" x14ac:dyDescent="0.3">
      <c r="AY2307" s="107" t="e">
        <f>VLOOKUP(C2307,#REF!, 2,FALSE)</f>
        <v>#REF!</v>
      </c>
      <c r="BM2307" s="79" t="s">
        <v>6217</v>
      </c>
      <c r="BN2307" s="79" t="s">
        <v>3256</v>
      </c>
      <c r="BO2307" s="79" t="s">
        <v>6218</v>
      </c>
      <c r="BU2307" s="79" t="s">
        <v>6217</v>
      </c>
      <c r="BV2307" s="79" t="s">
        <v>3256</v>
      </c>
      <c r="BW2307" s="79" t="s">
        <v>6218</v>
      </c>
    </row>
    <row r="2308" spans="51:75" x14ac:dyDescent="0.3">
      <c r="AY2308" s="107" t="e">
        <f>VLOOKUP(C2308,#REF!, 2,FALSE)</f>
        <v>#REF!</v>
      </c>
      <c r="BM2308" s="79" t="s">
        <v>6219</v>
      </c>
      <c r="BN2308" s="79" t="s">
        <v>16993</v>
      </c>
      <c r="BO2308" s="79" t="s">
        <v>6220</v>
      </c>
      <c r="BU2308" s="79" t="s">
        <v>6219</v>
      </c>
      <c r="BV2308" s="79" t="s">
        <v>16993</v>
      </c>
      <c r="BW2308" s="79" t="s">
        <v>6220</v>
      </c>
    </row>
    <row r="2309" spans="51:75" x14ac:dyDescent="0.3">
      <c r="AY2309" s="107" t="e">
        <f>VLOOKUP(C2309,#REF!, 2,FALSE)</f>
        <v>#REF!</v>
      </c>
      <c r="BM2309" s="79" t="s">
        <v>6221</v>
      </c>
      <c r="BN2309" s="79" t="s">
        <v>3256</v>
      </c>
      <c r="BO2309" s="79" t="s">
        <v>6222</v>
      </c>
      <c r="BU2309" s="79" t="s">
        <v>6221</v>
      </c>
      <c r="BV2309" s="79" t="s">
        <v>3256</v>
      </c>
      <c r="BW2309" s="79" t="s">
        <v>6222</v>
      </c>
    </row>
    <row r="2310" spans="51:75" x14ac:dyDescent="0.3">
      <c r="AY2310" s="107" t="e">
        <f>VLOOKUP(C2310,#REF!, 2,FALSE)</f>
        <v>#REF!</v>
      </c>
      <c r="BM2310" s="79" t="s">
        <v>6223</v>
      </c>
      <c r="BN2310" s="79" t="s">
        <v>3009</v>
      </c>
      <c r="BO2310" s="79" t="s">
        <v>6224</v>
      </c>
      <c r="BU2310" s="79" t="s">
        <v>6223</v>
      </c>
      <c r="BV2310" s="79" t="s">
        <v>3009</v>
      </c>
      <c r="BW2310" s="79" t="s">
        <v>6224</v>
      </c>
    </row>
    <row r="2311" spans="51:75" x14ac:dyDescent="0.3">
      <c r="AY2311" s="107" t="e">
        <f>VLOOKUP(C2311,#REF!, 2,FALSE)</f>
        <v>#REF!</v>
      </c>
      <c r="BM2311" s="79" t="s">
        <v>6225</v>
      </c>
      <c r="BN2311" s="79" t="s">
        <v>3087</v>
      </c>
      <c r="BO2311" s="79" t="s">
        <v>2985</v>
      </c>
      <c r="BU2311" s="79" t="s">
        <v>6225</v>
      </c>
      <c r="BV2311" s="79" t="s">
        <v>3087</v>
      </c>
      <c r="BW2311" s="79" t="s">
        <v>2985</v>
      </c>
    </row>
    <row r="2312" spans="51:75" x14ac:dyDescent="0.3">
      <c r="AY2312" s="107" t="e">
        <f>VLOOKUP(C2312,#REF!, 2,FALSE)</f>
        <v>#REF!</v>
      </c>
      <c r="BM2312" s="79" t="s">
        <v>6226</v>
      </c>
      <c r="BN2312" s="79" t="s">
        <v>3091</v>
      </c>
      <c r="BO2312" s="79" t="s">
        <v>2985</v>
      </c>
      <c r="BU2312" s="79" t="s">
        <v>6226</v>
      </c>
      <c r="BV2312" s="79" t="s">
        <v>3091</v>
      </c>
      <c r="BW2312" s="79" t="s">
        <v>2985</v>
      </c>
    </row>
    <row r="2313" spans="51:75" x14ac:dyDescent="0.3">
      <c r="AY2313" s="107" t="e">
        <f>VLOOKUP(C2313,#REF!, 2,FALSE)</f>
        <v>#REF!</v>
      </c>
      <c r="BM2313" s="79" t="s">
        <v>6227</v>
      </c>
      <c r="BN2313" s="79" t="s">
        <v>3101</v>
      </c>
      <c r="BO2313" s="79" t="s">
        <v>772</v>
      </c>
      <c r="BU2313" s="79" t="s">
        <v>6227</v>
      </c>
      <c r="BV2313" s="79" t="s">
        <v>3101</v>
      </c>
      <c r="BW2313" s="79" t="s">
        <v>772</v>
      </c>
    </row>
    <row r="2314" spans="51:75" x14ac:dyDescent="0.3">
      <c r="AY2314" s="107" t="e">
        <f>VLOOKUP(C2314,#REF!, 2,FALSE)</f>
        <v>#REF!</v>
      </c>
      <c r="BM2314" s="79" t="s">
        <v>6228</v>
      </c>
      <c r="BN2314" s="79" t="s">
        <v>1271</v>
      </c>
      <c r="BO2314" s="79" t="s">
        <v>6229</v>
      </c>
      <c r="BU2314" s="79" t="s">
        <v>6228</v>
      </c>
      <c r="BV2314" s="79" t="s">
        <v>1271</v>
      </c>
      <c r="BW2314" s="79" t="s">
        <v>6229</v>
      </c>
    </row>
    <row r="2315" spans="51:75" x14ac:dyDescent="0.3">
      <c r="AY2315" s="107" t="e">
        <f>VLOOKUP(C2315,#REF!, 2,FALSE)</f>
        <v>#REF!</v>
      </c>
      <c r="BM2315" s="79" t="s">
        <v>6230</v>
      </c>
      <c r="BN2315" s="79" t="s">
        <v>3091</v>
      </c>
      <c r="BO2315" s="79" t="s">
        <v>2985</v>
      </c>
      <c r="BU2315" s="79" t="s">
        <v>6230</v>
      </c>
      <c r="BV2315" s="79" t="s">
        <v>3091</v>
      </c>
      <c r="BW2315" s="79" t="s">
        <v>2985</v>
      </c>
    </row>
    <row r="2316" spans="51:75" x14ac:dyDescent="0.3">
      <c r="AY2316" s="107" t="e">
        <f>VLOOKUP(C2316,#REF!, 2,FALSE)</f>
        <v>#REF!</v>
      </c>
      <c r="BM2316" s="79" t="s">
        <v>6231</v>
      </c>
      <c r="BN2316" s="79" t="s">
        <v>3206</v>
      </c>
      <c r="BO2316" s="79" t="s">
        <v>6232</v>
      </c>
      <c r="BU2316" s="79" t="s">
        <v>6231</v>
      </c>
      <c r="BV2316" s="79" t="s">
        <v>3206</v>
      </c>
      <c r="BW2316" s="79" t="s">
        <v>6232</v>
      </c>
    </row>
    <row r="2317" spans="51:75" x14ac:dyDescent="0.3">
      <c r="AY2317" s="107" t="e">
        <f>VLOOKUP(C2317,#REF!, 2,FALSE)</f>
        <v>#REF!</v>
      </c>
      <c r="BM2317" s="79" t="s">
        <v>6233</v>
      </c>
      <c r="BN2317" s="79" t="s">
        <v>707</v>
      </c>
      <c r="BO2317" s="79" t="s">
        <v>662</v>
      </c>
      <c r="BU2317" s="79" t="s">
        <v>6233</v>
      </c>
      <c r="BV2317" s="79" t="s">
        <v>707</v>
      </c>
      <c r="BW2317" s="79" t="s">
        <v>662</v>
      </c>
    </row>
    <row r="2318" spans="51:75" x14ac:dyDescent="0.3">
      <c r="AY2318" s="107" t="e">
        <f>VLOOKUP(C2318,#REF!, 2,FALSE)</f>
        <v>#REF!</v>
      </c>
      <c r="BM2318" s="79" t="s">
        <v>6234</v>
      </c>
      <c r="BN2318" s="79" t="s">
        <v>3009</v>
      </c>
      <c r="BO2318" s="79" t="s">
        <v>5182</v>
      </c>
      <c r="BU2318" s="79" t="s">
        <v>6234</v>
      </c>
      <c r="BV2318" s="79" t="s">
        <v>3009</v>
      </c>
      <c r="BW2318" s="79" t="s">
        <v>5182</v>
      </c>
    </row>
    <row r="2319" spans="51:75" x14ac:dyDescent="0.3">
      <c r="AY2319" s="107" t="e">
        <f>VLOOKUP(C2319,#REF!, 2,FALSE)</f>
        <v>#REF!</v>
      </c>
      <c r="BM2319" s="79" t="s">
        <v>6235</v>
      </c>
      <c r="BN2319" s="79" t="s">
        <v>625</v>
      </c>
      <c r="BO2319" s="79" t="s">
        <v>994</v>
      </c>
      <c r="BU2319" s="79" t="s">
        <v>6235</v>
      </c>
      <c r="BV2319" s="79" t="s">
        <v>625</v>
      </c>
      <c r="BW2319" s="79" t="s">
        <v>994</v>
      </c>
    </row>
    <row r="2320" spans="51:75" x14ac:dyDescent="0.3">
      <c r="AY2320" s="107" t="e">
        <f>VLOOKUP(C2320,#REF!, 2,FALSE)</f>
        <v>#REF!</v>
      </c>
      <c r="BM2320" s="79" t="s">
        <v>6237</v>
      </c>
      <c r="BN2320" s="79" t="s">
        <v>3009</v>
      </c>
      <c r="BO2320" s="79" t="s">
        <v>661</v>
      </c>
      <c r="BU2320" s="79" t="s">
        <v>6237</v>
      </c>
      <c r="BV2320" s="79" t="s">
        <v>3009</v>
      </c>
      <c r="BW2320" s="79" t="s">
        <v>661</v>
      </c>
    </row>
    <row r="2321" spans="51:75" x14ac:dyDescent="0.3">
      <c r="AY2321" s="107" t="e">
        <f>VLOOKUP(C2321,#REF!, 2,FALSE)</f>
        <v>#REF!</v>
      </c>
      <c r="BM2321" s="79" t="s">
        <v>6239</v>
      </c>
      <c r="BN2321" s="79" t="s">
        <v>627</v>
      </c>
      <c r="BO2321" s="79" t="s">
        <v>6240</v>
      </c>
      <c r="BU2321" s="79" t="s">
        <v>6239</v>
      </c>
      <c r="BV2321" s="79" t="s">
        <v>627</v>
      </c>
      <c r="BW2321" s="79" t="s">
        <v>6240</v>
      </c>
    </row>
    <row r="2322" spans="51:75" x14ac:dyDescent="0.3">
      <c r="AY2322" s="107" t="e">
        <f>VLOOKUP(C2322,#REF!, 2,FALSE)</f>
        <v>#REF!</v>
      </c>
      <c r="BM2322" s="79" t="s">
        <v>6241</v>
      </c>
      <c r="BN2322" s="79" t="s">
        <v>1344</v>
      </c>
      <c r="BO2322" s="79" t="s">
        <v>6242</v>
      </c>
      <c r="BU2322" s="79" t="s">
        <v>6241</v>
      </c>
      <c r="BV2322" s="79" t="s">
        <v>1344</v>
      </c>
      <c r="BW2322" s="79" t="s">
        <v>6242</v>
      </c>
    </row>
    <row r="2323" spans="51:75" x14ac:dyDescent="0.3">
      <c r="AY2323" s="107" t="e">
        <f>VLOOKUP(C2323,#REF!, 2,FALSE)</f>
        <v>#REF!</v>
      </c>
      <c r="BM2323" s="79" t="s">
        <v>6243</v>
      </c>
      <c r="BN2323" s="79" t="s">
        <v>707</v>
      </c>
      <c r="BO2323" s="79" t="s">
        <v>2373</v>
      </c>
      <c r="BU2323" s="79" t="s">
        <v>6243</v>
      </c>
      <c r="BV2323" s="79" t="s">
        <v>707</v>
      </c>
      <c r="BW2323" s="79" t="s">
        <v>2373</v>
      </c>
    </row>
    <row r="2324" spans="51:75" x14ac:dyDescent="0.3">
      <c r="AY2324" s="107" t="e">
        <f>VLOOKUP(C2324,#REF!, 2,FALSE)</f>
        <v>#REF!</v>
      </c>
      <c r="BM2324" s="79" t="s">
        <v>6244</v>
      </c>
      <c r="BN2324" s="79" t="s">
        <v>3206</v>
      </c>
      <c r="BO2324" s="79" t="s">
        <v>6246</v>
      </c>
      <c r="BU2324" s="79" t="s">
        <v>6244</v>
      </c>
      <c r="BV2324" s="79" t="s">
        <v>3206</v>
      </c>
      <c r="BW2324" s="79" t="s">
        <v>6246</v>
      </c>
    </row>
    <row r="2325" spans="51:75" x14ac:dyDescent="0.3">
      <c r="AY2325" s="107" t="e">
        <f>VLOOKUP(C2325,#REF!, 2,FALSE)</f>
        <v>#REF!</v>
      </c>
      <c r="BM2325" s="79" t="s">
        <v>6247</v>
      </c>
      <c r="BN2325" s="79" t="s">
        <v>621</v>
      </c>
      <c r="BO2325" s="79" t="s">
        <v>6249</v>
      </c>
      <c r="BU2325" s="79" t="s">
        <v>6247</v>
      </c>
      <c r="BV2325" s="79" t="s">
        <v>621</v>
      </c>
      <c r="BW2325" s="79" t="s">
        <v>6249</v>
      </c>
    </row>
    <row r="2326" spans="51:75" x14ac:dyDescent="0.3">
      <c r="AY2326" s="107" t="e">
        <f>VLOOKUP(C2326,#REF!, 2,FALSE)</f>
        <v>#REF!</v>
      </c>
      <c r="BM2326" s="79" t="s">
        <v>6251</v>
      </c>
      <c r="BN2326" s="79" t="s">
        <v>2985</v>
      </c>
      <c r="BO2326" s="79" t="s">
        <v>2985</v>
      </c>
      <c r="BU2326" s="79" t="s">
        <v>6251</v>
      </c>
      <c r="BV2326" s="79" t="s">
        <v>2985</v>
      </c>
      <c r="BW2326" s="79" t="s">
        <v>2985</v>
      </c>
    </row>
    <row r="2327" spans="51:75" x14ac:dyDescent="0.3">
      <c r="AY2327" s="107" t="e">
        <f>VLOOKUP(C2327,#REF!, 2,FALSE)</f>
        <v>#REF!</v>
      </c>
      <c r="BM2327" s="79" t="s">
        <v>6252</v>
      </c>
      <c r="BN2327" s="79" t="s">
        <v>733</v>
      </c>
      <c r="BO2327" s="79" t="s">
        <v>6254</v>
      </c>
      <c r="BU2327" s="79" t="s">
        <v>6252</v>
      </c>
      <c r="BV2327" s="79" t="s">
        <v>733</v>
      </c>
      <c r="BW2327" s="79" t="s">
        <v>6254</v>
      </c>
    </row>
    <row r="2328" spans="51:75" x14ac:dyDescent="0.3">
      <c r="AY2328" s="107" t="e">
        <f>VLOOKUP(C2328,#REF!, 2,FALSE)</f>
        <v>#REF!</v>
      </c>
      <c r="BM2328" s="79" t="s">
        <v>6256</v>
      </c>
      <c r="BN2328" s="79" t="s">
        <v>733</v>
      </c>
      <c r="BO2328" s="79" t="s">
        <v>3308</v>
      </c>
      <c r="BU2328" s="79" t="s">
        <v>6256</v>
      </c>
      <c r="BV2328" s="79" t="s">
        <v>733</v>
      </c>
      <c r="BW2328" s="79" t="s">
        <v>3308</v>
      </c>
    </row>
    <row r="2329" spans="51:75" x14ac:dyDescent="0.3">
      <c r="AY2329" s="107" t="e">
        <f>VLOOKUP(C2329,#REF!, 2,FALSE)</f>
        <v>#REF!</v>
      </c>
      <c r="BM2329" s="79" t="s">
        <v>6257</v>
      </c>
      <c r="BN2329" s="79" t="s">
        <v>851</v>
      </c>
      <c r="BO2329" s="79" t="s">
        <v>2985</v>
      </c>
      <c r="BU2329" s="79" t="s">
        <v>6257</v>
      </c>
      <c r="BV2329" s="79" t="s">
        <v>851</v>
      </c>
      <c r="BW2329" s="79" t="s">
        <v>2985</v>
      </c>
    </row>
    <row r="2330" spans="51:75" x14ac:dyDescent="0.3">
      <c r="AY2330" s="107" t="e">
        <f>VLOOKUP(C2330,#REF!, 2,FALSE)</f>
        <v>#REF!</v>
      </c>
      <c r="BM2330" s="79" t="s">
        <v>6258</v>
      </c>
      <c r="BN2330" s="79" t="s">
        <v>638</v>
      </c>
      <c r="BO2330" s="79" t="s">
        <v>6259</v>
      </c>
      <c r="BU2330" s="79" t="s">
        <v>6258</v>
      </c>
      <c r="BV2330" s="79" t="s">
        <v>638</v>
      </c>
      <c r="BW2330" s="79" t="s">
        <v>6259</v>
      </c>
    </row>
    <row r="2331" spans="51:75" x14ac:dyDescent="0.3">
      <c r="AY2331" s="107" t="e">
        <f>VLOOKUP(C2331,#REF!, 2,FALSE)</f>
        <v>#REF!</v>
      </c>
      <c r="BM2331" s="79" t="s">
        <v>6260</v>
      </c>
      <c r="BN2331" s="79" t="s">
        <v>851</v>
      </c>
      <c r="BO2331" s="79" t="s">
        <v>5344</v>
      </c>
      <c r="BU2331" s="79" t="s">
        <v>6260</v>
      </c>
      <c r="BV2331" s="79" t="s">
        <v>851</v>
      </c>
      <c r="BW2331" s="79" t="s">
        <v>5344</v>
      </c>
    </row>
    <row r="2332" spans="51:75" x14ac:dyDescent="0.3">
      <c r="AY2332" s="107" t="e">
        <f>VLOOKUP(C2332,#REF!, 2,FALSE)</f>
        <v>#REF!</v>
      </c>
      <c r="BM2332" s="79" t="s">
        <v>6261</v>
      </c>
      <c r="BN2332" s="79" t="s">
        <v>3256</v>
      </c>
      <c r="BO2332" s="79" t="s">
        <v>6255</v>
      </c>
      <c r="BU2332" s="79" t="s">
        <v>6261</v>
      </c>
      <c r="BV2332" s="79" t="s">
        <v>3256</v>
      </c>
      <c r="BW2332" s="79" t="s">
        <v>6255</v>
      </c>
    </row>
    <row r="2333" spans="51:75" x14ac:dyDescent="0.3">
      <c r="AY2333" s="107" t="e">
        <f>VLOOKUP(C2333,#REF!, 2,FALSE)</f>
        <v>#REF!</v>
      </c>
      <c r="BM2333" s="79" t="s">
        <v>6262</v>
      </c>
      <c r="BN2333" s="79" t="s">
        <v>3009</v>
      </c>
      <c r="BO2333" s="79" t="s">
        <v>772</v>
      </c>
      <c r="BU2333" s="79" t="s">
        <v>6262</v>
      </c>
      <c r="BV2333" s="79" t="s">
        <v>3009</v>
      </c>
      <c r="BW2333" s="79" t="s">
        <v>772</v>
      </c>
    </row>
    <row r="2334" spans="51:75" x14ac:dyDescent="0.3">
      <c r="AY2334" s="107" t="e">
        <f>VLOOKUP(C2334,#REF!, 2,FALSE)</f>
        <v>#REF!</v>
      </c>
      <c r="BM2334" s="79" t="s">
        <v>6263</v>
      </c>
      <c r="BN2334" s="79" t="s">
        <v>3087</v>
      </c>
      <c r="BO2334" s="79" t="s">
        <v>2985</v>
      </c>
      <c r="BU2334" s="79" t="s">
        <v>6263</v>
      </c>
      <c r="BV2334" s="79" t="s">
        <v>3087</v>
      </c>
      <c r="BW2334" s="79" t="s">
        <v>2985</v>
      </c>
    </row>
    <row r="2335" spans="51:75" x14ac:dyDescent="0.3">
      <c r="AY2335" s="107" t="e">
        <f>VLOOKUP(C2335,#REF!, 2,FALSE)</f>
        <v>#REF!</v>
      </c>
      <c r="BM2335" s="79" t="s">
        <v>6264</v>
      </c>
      <c r="BN2335" s="79" t="s">
        <v>3091</v>
      </c>
      <c r="BO2335" s="79" t="s">
        <v>772</v>
      </c>
      <c r="BU2335" s="79" t="s">
        <v>6264</v>
      </c>
      <c r="BV2335" s="79" t="s">
        <v>3091</v>
      </c>
      <c r="BW2335" s="79" t="s">
        <v>772</v>
      </c>
    </row>
    <row r="2336" spans="51:75" x14ac:dyDescent="0.3">
      <c r="AY2336" s="107" t="e">
        <f>VLOOKUP(C2336,#REF!, 2,FALSE)</f>
        <v>#REF!</v>
      </c>
      <c r="BM2336" s="79" t="s">
        <v>6265</v>
      </c>
      <c r="BN2336" s="79" t="s">
        <v>3087</v>
      </c>
      <c r="BO2336" s="79" t="s">
        <v>6266</v>
      </c>
      <c r="BU2336" s="79" t="s">
        <v>6265</v>
      </c>
      <c r="BV2336" s="79" t="s">
        <v>3087</v>
      </c>
      <c r="BW2336" s="79" t="s">
        <v>6266</v>
      </c>
    </row>
    <row r="2337" spans="51:75" x14ac:dyDescent="0.3">
      <c r="AY2337" s="107" t="e">
        <f>VLOOKUP(C2337,#REF!, 2,FALSE)</f>
        <v>#REF!</v>
      </c>
      <c r="BM2337" s="79" t="s">
        <v>6267</v>
      </c>
      <c r="BN2337" s="79" t="s">
        <v>3091</v>
      </c>
      <c r="BO2337" s="79" t="s">
        <v>2985</v>
      </c>
      <c r="BU2337" s="79" t="s">
        <v>6267</v>
      </c>
      <c r="BV2337" s="79" t="s">
        <v>3091</v>
      </c>
      <c r="BW2337" s="79" t="s">
        <v>2985</v>
      </c>
    </row>
    <row r="2338" spans="51:75" x14ac:dyDescent="0.3">
      <c r="AY2338" s="107" t="e">
        <f>VLOOKUP(C2338,#REF!, 2,FALSE)</f>
        <v>#REF!</v>
      </c>
      <c r="BM2338" s="79" t="s">
        <v>6268</v>
      </c>
      <c r="BN2338" s="79" t="s">
        <v>3091</v>
      </c>
      <c r="BO2338" s="79" t="s">
        <v>772</v>
      </c>
      <c r="BU2338" s="79" t="s">
        <v>6268</v>
      </c>
      <c r="BV2338" s="79" t="s">
        <v>3091</v>
      </c>
      <c r="BW2338" s="79" t="s">
        <v>772</v>
      </c>
    </row>
    <row r="2339" spans="51:75" x14ac:dyDescent="0.3">
      <c r="AY2339" s="107" t="e">
        <f>VLOOKUP(C2339,#REF!, 2,FALSE)</f>
        <v>#REF!</v>
      </c>
      <c r="BM2339" s="79" t="s">
        <v>6269</v>
      </c>
      <c r="BN2339" s="79" t="s">
        <v>3091</v>
      </c>
      <c r="BO2339" s="79" t="s">
        <v>772</v>
      </c>
      <c r="BU2339" s="79" t="s">
        <v>6269</v>
      </c>
      <c r="BV2339" s="79" t="s">
        <v>3091</v>
      </c>
      <c r="BW2339" s="79" t="s">
        <v>772</v>
      </c>
    </row>
    <row r="2340" spans="51:75" x14ac:dyDescent="0.3">
      <c r="AY2340" s="107" t="e">
        <f>VLOOKUP(C2340,#REF!, 2,FALSE)</f>
        <v>#REF!</v>
      </c>
      <c r="BM2340" s="79" t="s">
        <v>6270</v>
      </c>
      <c r="BN2340" s="79" t="s">
        <v>3091</v>
      </c>
      <c r="BO2340" s="79" t="s">
        <v>772</v>
      </c>
      <c r="BU2340" s="79" t="s">
        <v>6270</v>
      </c>
      <c r="BV2340" s="79" t="s">
        <v>3091</v>
      </c>
      <c r="BW2340" s="79" t="s">
        <v>772</v>
      </c>
    </row>
    <row r="2341" spans="51:75" x14ac:dyDescent="0.3">
      <c r="AY2341" s="107" t="e">
        <f>VLOOKUP(C2341,#REF!, 2,FALSE)</f>
        <v>#REF!</v>
      </c>
      <c r="BM2341" s="79" t="s">
        <v>6271</v>
      </c>
      <c r="BN2341" s="79" t="s">
        <v>3256</v>
      </c>
      <c r="BO2341" s="79" t="s">
        <v>4351</v>
      </c>
      <c r="BU2341" s="79" t="s">
        <v>6271</v>
      </c>
      <c r="BV2341" s="79" t="s">
        <v>3256</v>
      </c>
      <c r="BW2341" s="79" t="s">
        <v>4351</v>
      </c>
    </row>
    <row r="2342" spans="51:75" x14ac:dyDescent="0.3">
      <c r="AY2342" s="107" t="e">
        <f>VLOOKUP(C2342,#REF!, 2,FALSE)</f>
        <v>#REF!</v>
      </c>
      <c r="BM2342" s="79" t="s">
        <v>6272</v>
      </c>
      <c r="BN2342" s="79" t="s">
        <v>3256</v>
      </c>
      <c r="BO2342" s="79" t="s">
        <v>1905</v>
      </c>
      <c r="BU2342" s="79" t="s">
        <v>6272</v>
      </c>
      <c r="BV2342" s="79" t="s">
        <v>3256</v>
      </c>
      <c r="BW2342" s="79" t="s">
        <v>1905</v>
      </c>
    </row>
    <row r="2343" spans="51:75" x14ac:dyDescent="0.3">
      <c r="AY2343" s="107" t="e">
        <f>VLOOKUP(C2343,#REF!, 2,FALSE)</f>
        <v>#REF!</v>
      </c>
      <c r="BM2343" s="79" t="s">
        <v>6274</v>
      </c>
      <c r="BN2343" s="79" t="s">
        <v>3256</v>
      </c>
      <c r="BO2343" s="79" t="s">
        <v>6275</v>
      </c>
      <c r="BU2343" s="79" t="s">
        <v>6274</v>
      </c>
      <c r="BV2343" s="79" t="s">
        <v>3256</v>
      </c>
      <c r="BW2343" s="79" t="s">
        <v>6275</v>
      </c>
    </row>
    <row r="2344" spans="51:75" x14ac:dyDescent="0.3">
      <c r="AY2344" s="107" t="e">
        <f>VLOOKUP(C2344,#REF!, 2,FALSE)</f>
        <v>#REF!</v>
      </c>
      <c r="BM2344" s="79" t="s">
        <v>6276</v>
      </c>
      <c r="BN2344" s="79" t="s">
        <v>3256</v>
      </c>
      <c r="BO2344" s="79" t="s">
        <v>2985</v>
      </c>
      <c r="BU2344" s="79" t="s">
        <v>6276</v>
      </c>
      <c r="BV2344" s="79" t="s">
        <v>3256</v>
      </c>
      <c r="BW2344" s="79" t="s">
        <v>2985</v>
      </c>
    </row>
    <row r="2345" spans="51:75" x14ac:dyDescent="0.3">
      <c r="AY2345" s="107" t="e">
        <f>VLOOKUP(C2345,#REF!, 2,FALSE)</f>
        <v>#REF!</v>
      </c>
      <c r="BM2345" s="79" t="s">
        <v>6277</v>
      </c>
      <c r="BN2345" s="79" t="s">
        <v>3091</v>
      </c>
      <c r="BO2345" s="79" t="s">
        <v>2985</v>
      </c>
      <c r="BU2345" s="79" t="s">
        <v>6277</v>
      </c>
      <c r="BV2345" s="79" t="s">
        <v>3091</v>
      </c>
      <c r="BW2345" s="79" t="s">
        <v>2985</v>
      </c>
    </row>
    <row r="2346" spans="51:75" x14ac:dyDescent="0.3">
      <c r="AY2346" s="107" t="e">
        <f>VLOOKUP(C2346,#REF!, 2,FALSE)</f>
        <v>#REF!</v>
      </c>
      <c r="BM2346" s="79" t="s">
        <v>6279</v>
      </c>
      <c r="BN2346" s="79" t="s">
        <v>16992</v>
      </c>
      <c r="BO2346" s="79" t="s">
        <v>6280</v>
      </c>
      <c r="BU2346" s="79" t="s">
        <v>6279</v>
      </c>
      <c r="BV2346" s="79" t="s">
        <v>16992</v>
      </c>
      <c r="BW2346" s="79" t="s">
        <v>6280</v>
      </c>
    </row>
    <row r="2347" spans="51:75" x14ac:dyDescent="0.3">
      <c r="AY2347" s="107" t="e">
        <f>VLOOKUP(C2347,#REF!, 2,FALSE)</f>
        <v>#REF!</v>
      </c>
      <c r="BM2347" s="79" t="s">
        <v>6281</v>
      </c>
      <c r="BN2347" s="79" t="s">
        <v>664</v>
      </c>
      <c r="BO2347" s="79" t="s">
        <v>6282</v>
      </c>
      <c r="BU2347" s="79" t="s">
        <v>6281</v>
      </c>
      <c r="BV2347" s="79" t="s">
        <v>664</v>
      </c>
      <c r="BW2347" s="79" t="s">
        <v>6282</v>
      </c>
    </row>
    <row r="2348" spans="51:75" x14ac:dyDescent="0.3">
      <c r="AY2348" s="107" t="e">
        <f>VLOOKUP(C2348,#REF!, 2,FALSE)</f>
        <v>#REF!</v>
      </c>
      <c r="BM2348" s="79" t="s">
        <v>6283</v>
      </c>
      <c r="BN2348" s="79" t="s">
        <v>698</v>
      </c>
      <c r="BO2348" s="79" t="s">
        <v>6284</v>
      </c>
      <c r="BU2348" s="79" t="s">
        <v>6283</v>
      </c>
      <c r="BV2348" s="79" t="s">
        <v>698</v>
      </c>
      <c r="BW2348" s="79" t="s">
        <v>6284</v>
      </c>
    </row>
    <row r="2349" spans="51:75" x14ac:dyDescent="0.3">
      <c r="AY2349" s="107" t="e">
        <f>VLOOKUP(C2349,#REF!, 2,FALSE)</f>
        <v>#REF!</v>
      </c>
      <c r="BM2349" s="79" t="s">
        <v>6285</v>
      </c>
      <c r="BN2349" s="79" t="s">
        <v>615</v>
      </c>
      <c r="BO2349" s="79" t="s">
        <v>6286</v>
      </c>
      <c r="BU2349" s="79" t="s">
        <v>6285</v>
      </c>
      <c r="BV2349" s="79" t="s">
        <v>615</v>
      </c>
      <c r="BW2349" s="79" t="s">
        <v>6286</v>
      </c>
    </row>
    <row r="2350" spans="51:75" x14ac:dyDescent="0.3">
      <c r="AY2350" s="107" t="e">
        <f>VLOOKUP(C2350,#REF!, 2,FALSE)</f>
        <v>#REF!</v>
      </c>
      <c r="BM2350" s="79" t="s">
        <v>6287</v>
      </c>
      <c r="BN2350" s="79" t="s">
        <v>1344</v>
      </c>
      <c r="BO2350" s="79" t="s">
        <v>772</v>
      </c>
      <c r="BU2350" s="79" t="s">
        <v>6287</v>
      </c>
      <c r="BV2350" s="79" t="s">
        <v>1344</v>
      </c>
      <c r="BW2350" s="79" t="s">
        <v>772</v>
      </c>
    </row>
    <row r="2351" spans="51:75" x14ac:dyDescent="0.3">
      <c r="AY2351" s="107" t="e">
        <f>VLOOKUP(C2351,#REF!, 2,FALSE)</f>
        <v>#REF!</v>
      </c>
      <c r="BM2351" s="79" t="s">
        <v>6288</v>
      </c>
      <c r="BN2351" s="79" t="s">
        <v>1344</v>
      </c>
      <c r="BO2351" s="79" t="s">
        <v>772</v>
      </c>
      <c r="BU2351" s="79" t="s">
        <v>6288</v>
      </c>
      <c r="BV2351" s="79" t="s">
        <v>1344</v>
      </c>
      <c r="BW2351" s="79" t="s">
        <v>772</v>
      </c>
    </row>
    <row r="2352" spans="51:75" x14ac:dyDescent="0.3">
      <c r="AY2352" s="107" t="e">
        <f>VLOOKUP(C2352,#REF!, 2,FALSE)</f>
        <v>#REF!</v>
      </c>
      <c r="BM2352" s="79" t="s">
        <v>6289</v>
      </c>
      <c r="BN2352" s="79" t="s">
        <v>3087</v>
      </c>
      <c r="BO2352" s="79" t="s">
        <v>1162</v>
      </c>
      <c r="BU2352" s="79" t="s">
        <v>6289</v>
      </c>
      <c r="BV2352" s="79" t="s">
        <v>3087</v>
      </c>
      <c r="BW2352" s="79" t="s">
        <v>1162</v>
      </c>
    </row>
    <row r="2353" spans="51:75" x14ac:dyDescent="0.3">
      <c r="AY2353" s="107" t="e">
        <f>VLOOKUP(C2353,#REF!, 2,FALSE)</f>
        <v>#REF!</v>
      </c>
      <c r="BM2353" s="79" t="s">
        <v>6290</v>
      </c>
      <c r="BN2353" s="79" t="s">
        <v>3256</v>
      </c>
      <c r="BO2353" s="79" t="s">
        <v>3265</v>
      </c>
      <c r="BU2353" s="79" t="s">
        <v>6290</v>
      </c>
      <c r="BV2353" s="79" t="s">
        <v>3256</v>
      </c>
      <c r="BW2353" s="79" t="s">
        <v>3265</v>
      </c>
    </row>
    <row r="2354" spans="51:75" x14ac:dyDescent="0.3">
      <c r="AY2354" s="107" t="e">
        <f>VLOOKUP(C2354,#REF!, 2,FALSE)</f>
        <v>#REF!</v>
      </c>
      <c r="BM2354" s="79" t="s">
        <v>6291</v>
      </c>
      <c r="BN2354" s="79" t="s">
        <v>669</v>
      </c>
      <c r="BO2354" s="79" t="s">
        <v>772</v>
      </c>
      <c r="BU2354" s="79" t="s">
        <v>6291</v>
      </c>
      <c r="BV2354" s="79" t="s">
        <v>669</v>
      </c>
      <c r="BW2354" s="79" t="s">
        <v>772</v>
      </c>
    </row>
    <row r="2355" spans="51:75" x14ac:dyDescent="0.3">
      <c r="AY2355" s="107" t="e">
        <f>VLOOKUP(C2355,#REF!, 2,FALSE)</f>
        <v>#REF!</v>
      </c>
      <c r="BM2355" s="79" t="s">
        <v>6292</v>
      </c>
      <c r="BN2355" s="79" t="s">
        <v>627</v>
      </c>
      <c r="BO2355" s="79" t="s">
        <v>772</v>
      </c>
      <c r="BU2355" s="79" t="s">
        <v>6292</v>
      </c>
      <c r="BV2355" s="79" t="s">
        <v>627</v>
      </c>
      <c r="BW2355" s="79" t="s">
        <v>772</v>
      </c>
    </row>
    <row r="2356" spans="51:75" x14ac:dyDescent="0.3">
      <c r="AY2356" s="107" t="e">
        <f>VLOOKUP(C2356,#REF!, 2,FALSE)</f>
        <v>#REF!</v>
      </c>
      <c r="BM2356" s="79" t="s">
        <v>6293</v>
      </c>
      <c r="BN2356" s="79" t="s">
        <v>1344</v>
      </c>
      <c r="BO2356" s="79" t="s">
        <v>772</v>
      </c>
      <c r="BU2356" s="79" t="s">
        <v>6293</v>
      </c>
      <c r="BV2356" s="79" t="s">
        <v>1344</v>
      </c>
      <c r="BW2356" s="79" t="s">
        <v>772</v>
      </c>
    </row>
    <row r="2357" spans="51:75" x14ac:dyDescent="0.3">
      <c r="AY2357" s="107" t="e">
        <f>VLOOKUP(C2357,#REF!, 2,FALSE)</f>
        <v>#REF!</v>
      </c>
      <c r="BM2357" s="79" t="s">
        <v>6294</v>
      </c>
      <c r="BN2357" s="79" t="s">
        <v>721</v>
      </c>
      <c r="BO2357" s="79" t="s">
        <v>6295</v>
      </c>
      <c r="BU2357" s="79" t="s">
        <v>6294</v>
      </c>
      <c r="BV2357" s="79" t="s">
        <v>721</v>
      </c>
      <c r="BW2357" s="79" t="s">
        <v>6295</v>
      </c>
    </row>
    <row r="2358" spans="51:75" x14ac:dyDescent="0.3">
      <c r="AY2358" s="107" t="e">
        <f>VLOOKUP(C2358,#REF!, 2,FALSE)</f>
        <v>#REF!</v>
      </c>
      <c r="BM2358" s="79" t="s">
        <v>1142</v>
      </c>
      <c r="BN2358" s="79" t="s">
        <v>2981</v>
      </c>
      <c r="BO2358" s="79" t="s">
        <v>701</v>
      </c>
      <c r="BU2358" s="79" t="s">
        <v>1142</v>
      </c>
      <c r="BV2358" s="79" t="s">
        <v>2981</v>
      </c>
      <c r="BW2358" s="79" t="s">
        <v>701</v>
      </c>
    </row>
    <row r="2359" spans="51:75" x14ac:dyDescent="0.3">
      <c r="AY2359" s="107" t="e">
        <f>VLOOKUP(C2359,#REF!, 2,FALSE)</f>
        <v>#REF!</v>
      </c>
      <c r="BM2359" s="79" t="s">
        <v>1143</v>
      </c>
      <c r="BN2359" s="79" t="s">
        <v>3206</v>
      </c>
      <c r="BO2359" s="79" t="s">
        <v>772</v>
      </c>
      <c r="BU2359" s="79" t="s">
        <v>1143</v>
      </c>
      <c r="BV2359" s="79" t="s">
        <v>3206</v>
      </c>
      <c r="BW2359" s="79" t="s">
        <v>772</v>
      </c>
    </row>
    <row r="2360" spans="51:75" x14ac:dyDescent="0.3">
      <c r="AY2360" s="107" t="e">
        <f>VLOOKUP(C2360,#REF!, 2,FALSE)</f>
        <v>#REF!</v>
      </c>
      <c r="BM2360" s="79" t="s">
        <v>6296</v>
      </c>
      <c r="BN2360" s="79" t="s">
        <v>663</v>
      </c>
      <c r="BO2360" s="79" t="s">
        <v>4432</v>
      </c>
      <c r="BU2360" s="79" t="s">
        <v>6296</v>
      </c>
      <c r="BV2360" s="79" t="s">
        <v>663</v>
      </c>
      <c r="BW2360" s="79" t="s">
        <v>4432</v>
      </c>
    </row>
    <row r="2361" spans="51:75" x14ac:dyDescent="0.3">
      <c r="AY2361" s="107" t="e">
        <f>VLOOKUP(C2361,#REF!, 2,FALSE)</f>
        <v>#REF!</v>
      </c>
      <c r="BM2361" s="79" t="s">
        <v>6297</v>
      </c>
      <c r="BN2361" s="79" t="s">
        <v>3009</v>
      </c>
      <c r="BO2361" s="79" t="s">
        <v>6299</v>
      </c>
      <c r="BU2361" s="79" t="s">
        <v>6297</v>
      </c>
      <c r="BV2361" s="79" t="s">
        <v>3009</v>
      </c>
      <c r="BW2361" s="79" t="s">
        <v>6299</v>
      </c>
    </row>
    <row r="2362" spans="51:75" x14ac:dyDescent="0.3">
      <c r="AY2362" s="107" t="e">
        <f>VLOOKUP(C2362,#REF!, 2,FALSE)</f>
        <v>#REF!</v>
      </c>
      <c r="BM2362" s="79" t="s">
        <v>6301</v>
      </c>
      <c r="BN2362" s="79" t="s">
        <v>3206</v>
      </c>
      <c r="BO2362" s="79" t="s">
        <v>6303</v>
      </c>
      <c r="BU2362" s="79" t="s">
        <v>6301</v>
      </c>
      <c r="BV2362" s="79" t="s">
        <v>3206</v>
      </c>
      <c r="BW2362" s="79" t="s">
        <v>6303</v>
      </c>
    </row>
    <row r="2363" spans="51:75" x14ac:dyDescent="0.3">
      <c r="AY2363" s="107" t="e">
        <f>VLOOKUP(C2363,#REF!, 2,FALSE)</f>
        <v>#REF!</v>
      </c>
      <c r="BM2363" s="79" t="s">
        <v>6304</v>
      </c>
      <c r="BN2363" s="79" t="s">
        <v>721</v>
      </c>
      <c r="BO2363" s="79" t="s">
        <v>6305</v>
      </c>
      <c r="BU2363" s="79" t="s">
        <v>6304</v>
      </c>
      <c r="BV2363" s="79" t="s">
        <v>721</v>
      </c>
      <c r="BW2363" s="79" t="s">
        <v>6305</v>
      </c>
    </row>
    <row r="2364" spans="51:75" x14ac:dyDescent="0.3">
      <c r="AY2364" s="107" t="e">
        <f>VLOOKUP(C2364,#REF!, 2,FALSE)</f>
        <v>#REF!</v>
      </c>
      <c r="BM2364" s="79" t="s">
        <v>6306</v>
      </c>
      <c r="BN2364" s="79" t="s">
        <v>1072</v>
      </c>
      <c r="BO2364" s="79" t="s">
        <v>4525</v>
      </c>
      <c r="BU2364" s="79" t="s">
        <v>6306</v>
      </c>
      <c r="BV2364" s="79" t="s">
        <v>1072</v>
      </c>
      <c r="BW2364" s="79" t="s">
        <v>4525</v>
      </c>
    </row>
    <row r="2365" spans="51:75" x14ac:dyDescent="0.3">
      <c r="AY2365" s="107" t="e">
        <f>VLOOKUP(C2365,#REF!, 2,FALSE)</f>
        <v>#REF!</v>
      </c>
      <c r="BM2365" s="79" t="s">
        <v>6308</v>
      </c>
      <c r="BN2365" s="79" t="s">
        <v>16997</v>
      </c>
      <c r="BO2365" s="79" t="s">
        <v>772</v>
      </c>
      <c r="BU2365" s="79" t="s">
        <v>6308</v>
      </c>
      <c r="BV2365" s="79" t="s">
        <v>16997</v>
      </c>
      <c r="BW2365" s="79" t="s">
        <v>772</v>
      </c>
    </row>
    <row r="2366" spans="51:75" x14ac:dyDescent="0.3">
      <c r="AY2366" s="107" t="e">
        <f>VLOOKUP(C2366,#REF!, 2,FALSE)</f>
        <v>#REF!</v>
      </c>
      <c r="BM2366" s="79" t="s">
        <v>6309</v>
      </c>
      <c r="BN2366" s="79" t="s">
        <v>3009</v>
      </c>
      <c r="BO2366" s="79" t="s">
        <v>772</v>
      </c>
      <c r="BU2366" s="79" t="s">
        <v>6309</v>
      </c>
      <c r="BV2366" s="79" t="s">
        <v>3009</v>
      </c>
      <c r="BW2366" s="79" t="s">
        <v>772</v>
      </c>
    </row>
    <row r="2367" spans="51:75" x14ac:dyDescent="0.3">
      <c r="AY2367" s="107" t="e">
        <f>VLOOKUP(C2367,#REF!, 2,FALSE)</f>
        <v>#REF!</v>
      </c>
      <c r="BM2367" s="79" t="s">
        <v>6312</v>
      </c>
      <c r="BN2367" s="79" t="s">
        <v>1141</v>
      </c>
      <c r="BO2367" s="79" t="s">
        <v>6314</v>
      </c>
      <c r="BU2367" s="79" t="s">
        <v>6312</v>
      </c>
      <c r="BV2367" s="79" t="s">
        <v>1141</v>
      </c>
      <c r="BW2367" s="79" t="s">
        <v>6314</v>
      </c>
    </row>
    <row r="2368" spans="51:75" x14ac:dyDescent="0.3">
      <c r="AY2368" s="107" t="e">
        <f>VLOOKUP(C2368,#REF!, 2,FALSE)</f>
        <v>#REF!</v>
      </c>
      <c r="BM2368" s="79" t="s">
        <v>6315</v>
      </c>
      <c r="BN2368" s="79" t="s">
        <v>2981</v>
      </c>
      <c r="BO2368" s="79" t="s">
        <v>6316</v>
      </c>
      <c r="BU2368" s="79" t="s">
        <v>6315</v>
      </c>
      <c r="BV2368" s="79" t="s">
        <v>2981</v>
      </c>
      <c r="BW2368" s="79" t="s">
        <v>6316</v>
      </c>
    </row>
    <row r="2369" spans="51:75" x14ac:dyDescent="0.3">
      <c r="AY2369" s="107" t="e">
        <f>VLOOKUP(C2369,#REF!, 2,FALSE)</f>
        <v>#REF!</v>
      </c>
      <c r="BM2369" s="79" t="s">
        <v>6317</v>
      </c>
      <c r="BN2369" s="79" t="s">
        <v>789</v>
      </c>
      <c r="BO2369" s="79" t="s">
        <v>772</v>
      </c>
      <c r="BU2369" s="79" t="s">
        <v>6317</v>
      </c>
      <c r="BV2369" s="79" t="s">
        <v>789</v>
      </c>
      <c r="BW2369" s="79" t="s">
        <v>772</v>
      </c>
    </row>
    <row r="2370" spans="51:75" x14ac:dyDescent="0.3">
      <c r="AY2370" s="107" t="e">
        <f>VLOOKUP(C2370,#REF!, 2,FALSE)</f>
        <v>#REF!</v>
      </c>
      <c r="BM2370" s="79" t="s">
        <v>6319</v>
      </c>
      <c r="BN2370" s="79" t="s">
        <v>3206</v>
      </c>
      <c r="BO2370" s="79" t="s">
        <v>5875</v>
      </c>
      <c r="BU2370" s="79" t="s">
        <v>6319</v>
      </c>
      <c r="BV2370" s="79" t="s">
        <v>3206</v>
      </c>
      <c r="BW2370" s="79" t="s">
        <v>5875</v>
      </c>
    </row>
    <row r="2371" spans="51:75" x14ac:dyDescent="0.3">
      <c r="AY2371" s="107" t="e">
        <f>VLOOKUP(C2371,#REF!, 2,FALSE)</f>
        <v>#REF!</v>
      </c>
      <c r="BM2371" s="79" t="s">
        <v>6320</v>
      </c>
      <c r="BN2371" s="79" t="s">
        <v>3087</v>
      </c>
      <c r="BO2371" s="79" t="s">
        <v>2985</v>
      </c>
      <c r="BU2371" s="79" t="s">
        <v>6320</v>
      </c>
      <c r="BV2371" s="79" t="s">
        <v>3087</v>
      </c>
      <c r="BW2371" s="79" t="s">
        <v>2985</v>
      </c>
    </row>
    <row r="2372" spans="51:75" x14ac:dyDescent="0.3">
      <c r="AY2372" s="107" t="e">
        <f>VLOOKUP(C2372,#REF!, 2,FALSE)</f>
        <v>#REF!</v>
      </c>
      <c r="BM2372" s="79" t="s">
        <v>172</v>
      </c>
      <c r="BN2372" s="79" t="s">
        <v>3206</v>
      </c>
      <c r="BO2372" s="79" t="s">
        <v>2982</v>
      </c>
      <c r="BU2372" s="79" t="s">
        <v>172</v>
      </c>
      <c r="BV2372" s="79" t="s">
        <v>3206</v>
      </c>
      <c r="BW2372" s="79" t="s">
        <v>2982</v>
      </c>
    </row>
    <row r="2373" spans="51:75" x14ac:dyDescent="0.3">
      <c r="AY2373" s="107" t="e">
        <f>VLOOKUP(C2373,#REF!, 2,FALSE)</f>
        <v>#REF!</v>
      </c>
      <c r="BM2373" s="79" t="s">
        <v>6321</v>
      </c>
      <c r="BN2373" s="79" t="s">
        <v>707</v>
      </c>
      <c r="BO2373" s="79" t="s">
        <v>6323</v>
      </c>
      <c r="BU2373" s="79" t="s">
        <v>6321</v>
      </c>
      <c r="BV2373" s="79" t="s">
        <v>707</v>
      </c>
      <c r="BW2373" s="79" t="s">
        <v>6323</v>
      </c>
    </row>
    <row r="2374" spans="51:75" x14ac:dyDescent="0.3">
      <c r="AY2374" s="107" t="e">
        <f>VLOOKUP(C2374,#REF!, 2,FALSE)</f>
        <v>#REF!</v>
      </c>
      <c r="BM2374" s="79" t="s">
        <v>6324</v>
      </c>
      <c r="BN2374" s="79" t="s">
        <v>628</v>
      </c>
      <c r="BO2374" s="79" t="s">
        <v>772</v>
      </c>
      <c r="BU2374" s="79" t="s">
        <v>6324</v>
      </c>
      <c r="BV2374" s="79" t="s">
        <v>628</v>
      </c>
      <c r="BW2374" s="79" t="s">
        <v>772</v>
      </c>
    </row>
    <row r="2375" spans="51:75" x14ac:dyDescent="0.3">
      <c r="AY2375" s="107" t="e">
        <f>VLOOKUP(C2375,#REF!, 2,FALSE)</f>
        <v>#REF!</v>
      </c>
      <c r="BM2375" s="79" t="s">
        <v>6325</v>
      </c>
      <c r="BN2375" s="79" t="s">
        <v>3009</v>
      </c>
      <c r="BO2375" s="79" t="s">
        <v>1264</v>
      </c>
      <c r="BU2375" s="79" t="s">
        <v>6325</v>
      </c>
      <c r="BV2375" s="79" t="s">
        <v>3009</v>
      </c>
      <c r="BW2375" s="79" t="s">
        <v>1264</v>
      </c>
    </row>
    <row r="2376" spans="51:75" x14ac:dyDescent="0.3">
      <c r="AY2376" s="107" t="e">
        <f>VLOOKUP(C2376,#REF!, 2,FALSE)</f>
        <v>#REF!</v>
      </c>
      <c r="BM2376" s="79" t="s">
        <v>6327</v>
      </c>
      <c r="BN2376" s="79" t="s">
        <v>641</v>
      </c>
      <c r="BO2376" s="79" t="s">
        <v>1661</v>
      </c>
      <c r="BU2376" s="79" t="s">
        <v>6327</v>
      </c>
      <c r="BV2376" s="79" t="s">
        <v>641</v>
      </c>
      <c r="BW2376" s="79" t="s">
        <v>1661</v>
      </c>
    </row>
    <row r="2377" spans="51:75" x14ac:dyDescent="0.3">
      <c r="AY2377" s="107" t="e">
        <f>VLOOKUP(C2377,#REF!, 2,FALSE)</f>
        <v>#REF!</v>
      </c>
      <c r="BM2377" s="79" t="s">
        <v>6328</v>
      </c>
      <c r="BN2377" s="79" t="s">
        <v>3206</v>
      </c>
      <c r="BO2377" s="79" t="s">
        <v>6330</v>
      </c>
      <c r="BU2377" s="79" t="s">
        <v>6328</v>
      </c>
      <c r="BV2377" s="79" t="s">
        <v>3206</v>
      </c>
      <c r="BW2377" s="79" t="s">
        <v>6330</v>
      </c>
    </row>
    <row r="2378" spans="51:75" x14ac:dyDescent="0.3">
      <c r="AY2378" s="107" t="e">
        <f>VLOOKUP(C2378,#REF!, 2,FALSE)</f>
        <v>#REF!</v>
      </c>
      <c r="BM2378" s="79" t="s">
        <v>6331</v>
      </c>
      <c r="BN2378" s="79" t="s">
        <v>1344</v>
      </c>
      <c r="BO2378" s="79" t="s">
        <v>3358</v>
      </c>
      <c r="BU2378" s="79" t="s">
        <v>6331</v>
      </c>
      <c r="BV2378" s="79" t="s">
        <v>1344</v>
      </c>
      <c r="BW2378" s="79" t="s">
        <v>3358</v>
      </c>
    </row>
    <row r="2379" spans="51:75" x14ac:dyDescent="0.3">
      <c r="AY2379" s="107" t="e">
        <f>VLOOKUP(C2379,#REF!, 2,FALSE)</f>
        <v>#REF!</v>
      </c>
      <c r="BM2379" s="79" t="s">
        <v>6332</v>
      </c>
      <c r="BN2379" s="79" t="s">
        <v>851</v>
      </c>
      <c r="BO2379" s="79" t="s">
        <v>2985</v>
      </c>
      <c r="BU2379" s="79" t="s">
        <v>6332</v>
      </c>
      <c r="BV2379" s="79" t="s">
        <v>851</v>
      </c>
      <c r="BW2379" s="79" t="s">
        <v>2985</v>
      </c>
    </row>
    <row r="2380" spans="51:75" x14ac:dyDescent="0.3">
      <c r="AY2380" s="107" t="e">
        <f>VLOOKUP(C2380,#REF!, 2,FALSE)</f>
        <v>#REF!</v>
      </c>
      <c r="BM2380" s="79" t="s">
        <v>6333</v>
      </c>
      <c r="BN2380" s="79" t="s">
        <v>3006</v>
      </c>
      <c r="BO2380" s="79" t="s">
        <v>4039</v>
      </c>
      <c r="BU2380" s="79" t="s">
        <v>6333</v>
      </c>
      <c r="BV2380" s="79" t="s">
        <v>3006</v>
      </c>
      <c r="BW2380" s="79" t="s">
        <v>4039</v>
      </c>
    </row>
    <row r="2381" spans="51:75" x14ac:dyDescent="0.3">
      <c r="AY2381" s="107" t="e">
        <f>VLOOKUP(C2381,#REF!, 2,FALSE)</f>
        <v>#REF!</v>
      </c>
      <c r="BM2381" s="79" t="s">
        <v>6334</v>
      </c>
      <c r="BN2381" s="79" t="s">
        <v>801</v>
      </c>
      <c r="BO2381" s="79" t="s">
        <v>4074</v>
      </c>
      <c r="BU2381" s="79" t="s">
        <v>6334</v>
      </c>
      <c r="BV2381" s="79" t="s">
        <v>801</v>
      </c>
      <c r="BW2381" s="79" t="s">
        <v>4074</v>
      </c>
    </row>
    <row r="2382" spans="51:75" x14ac:dyDescent="0.3">
      <c r="AY2382" s="107" t="e">
        <f>VLOOKUP(C2382,#REF!, 2,FALSE)</f>
        <v>#REF!</v>
      </c>
      <c r="BM2382" s="79" t="s">
        <v>6336</v>
      </c>
      <c r="BN2382" s="79" t="s">
        <v>707</v>
      </c>
      <c r="BO2382" s="79" t="s">
        <v>772</v>
      </c>
      <c r="BU2382" s="79" t="s">
        <v>6336</v>
      </c>
      <c r="BV2382" s="79" t="s">
        <v>707</v>
      </c>
      <c r="BW2382" s="79" t="s">
        <v>772</v>
      </c>
    </row>
    <row r="2383" spans="51:75" x14ac:dyDescent="0.3">
      <c r="AY2383" s="107" t="e">
        <f>VLOOKUP(C2383,#REF!, 2,FALSE)</f>
        <v>#REF!</v>
      </c>
      <c r="BM2383" s="79" t="s">
        <v>6337</v>
      </c>
      <c r="BN2383" s="79" t="s">
        <v>3101</v>
      </c>
      <c r="BO2383" s="79" t="s">
        <v>6338</v>
      </c>
      <c r="BU2383" s="79" t="s">
        <v>6337</v>
      </c>
      <c r="BV2383" s="79" t="s">
        <v>3101</v>
      </c>
      <c r="BW2383" s="79" t="s">
        <v>6338</v>
      </c>
    </row>
    <row r="2384" spans="51:75" x14ac:dyDescent="0.3">
      <c r="AY2384" s="107" t="e">
        <f>VLOOKUP(C2384,#REF!, 2,FALSE)</f>
        <v>#REF!</v>
      </c>
      <c r="BM2384" s="79" t="s">
        <v>6339</v>
      </c>
      <c r="BN2384" s="79" t="s">
        <v>16995</v>
      </c>
      <c r="BO2384" s="79" t="s">
        <v>6341</v>
      </c>
      <c r="BU2384" s="79" t="s">
        <v>6339</v>
      </c>
      <c r="BV2384" s="79" t="s">
        <v>16995</v>
      </c>
      <c r="BW2384" s="79" t="s">
        <v>6341</v>
      </c>
    </row>
    <row r="2385" spans="51:75" x14ac:dyDescent="0.3">
      <c r="AY2385" s="107" t="e">
        <f>VLOOKUP(C2385,#REF!, 2,FALSE)</f>
        <v>#REF!</v>
      </c>
      <c r="BM2385" s="79" t="s">
        <v>6342</v>
      </c>
      <c r="BN2385" s="79" t="s">
        <v>3032</v>
      </c>
      <c r="BO2385" s="79" t="s">
        <v>6343</v>
      </c>
      <c r="BU2385" s="79" t="s">
        <v>6342</v>
      </c>
      <c r="BV2385" s="79" t="s">
        <v>3032</v>
      </c>
      <c r="BW2385" s="79" t="s">
        <v>6343</v>
      </c>
    </row>
    <row r="2386" spans="51:75" x14ac:dyDescent="0.3">
      <c r="AY2386" s="107" t="e">
        <f>VLOOKUP(C2386,#REF!, 2,FALSE)</f>
        <v>#REF!</v>
      </c>
      <c r="BM2386" s="79" t="s">
        <v>1147</v>
      </c>
      <c r="BN2386" s="79" t="s">
        <v>3206</v>
      </c>
      <c r="BO2386" s="79" t="s">
        <v>4407</v>
      </c>
      <c r="BU2386" s="79" t="s">
        <v>1147</v>
      </c>
      <c r="BV2386" s="79" t="s">
        <v>3206</v>
      </c>
      <c r="BW2386" s="79" t="s">
        <v>4407</v>
      </c>
    </row>
    <row r="2387" spans="51:75" x14ac:dyDescent="0.3">
      <c r="AY2387" s="107" t="e">
        <f>VLOOKUP(C2387,#REF!, 2,FALSE)</f>
        <v>#REF!</v>
      </c>
      <c r="BM2387" s="79" t="s">
        <v>6344</v>
      </c>
      <c r="BN2387" s="79" t="s">
        <v>3101</v>
      </c>
      <c r="BO2387" s="79" t="s">
        <v>1159</v>
      </c>
      <c r="BU2387" s="79" t="s">
        <v>6344</v>
      </c>
      <c r="BV2387" s="79" t="s">
        <v>3101</v>
      </c>
      <c r="BW2387" s="79" t="s">
        <v>1159</v>
      </c>
    </row>
    <row r="2388" spans="51:75" x14ac:dyDescent="0.3">
      <c r="AY2388" s="107" t="e">
        <f>VLOOKUP(C2388,#REF!, 2,FALSE)</f>
        <v>#REF!</v>
      </c>
      <c r="BM2388" s="79" t="s">
        <v>6345</v>
      </c>
      <c r="BN2388" s="79" t="s">
        <v>1344</v>
      </c>
      <c r="BO2388" s="79" t="s">
        <v>3467</v>
      </c>
      <c r="BU2388" s="79" t="s">
        <v>6345</v>
      </c>
      <c r="BV2388" s="79" t="s">
        <v>1344</v>
      </c>
      <c r="BW2388" s="79" t="s">
        <v>3467</v>
      </c>
    </row>
    <row r="2389" spans="51:75" x14ac:dyDescent="0.3">
      <c r="AY2389" s="107" t="e">
        <f>VLOOKUP(C2389,#REF!, 2,FALSE)</f>
        <v>#REF!</v>
      </c>
      <c r="BM2389" s="79" t="s">
        <v>6346</v>
      </c>
      <c r="BN2389" s="79" t="s">
        <v>17000</v>
      </c>
      <c r="BO2389" s="79" t="s">
        <v>6347</v>
      </c>
      <c r="BU2389" s="79" t="s">
        <v>6346</v>
      </c>
      <c r="BV2389" s="79" t="s">
        <v>17000</v>
      </c>
      <c r="BW2389" s="79" t="s">
        <v>6347</v>
      </c>
    </row>
    <row r="2390" spans="51:75" x14ac:dyDescent="0.3">
      <c r="AY2390" s="107" t="e">
        <f>VLOOKUP(C2390,#REF!, 2,FALSE)</f>
        <v>#REF!</v>
      </c>
      <c r="BM2390" s="79" t="s">
        <v>6348</v>
      </c>
      <c r="BN2390" s="79" t="s">
        <v>3206</v>
      </c>
      <c r="BO2390" s="79" t="s">
        <v>6349</v>
      </c>
      <c r="BU2390" s="79" t="s">
        <v>6348</v>
      </c>
      <c r="BV2390" s="79" t="s">
        <v>3206</v>
      </c>
      <c r="BW2390" s="79" t="s">
        <v>6349</v>
      </c>
    </row>
    <row r="2391" spans="51:75" x14ac:dyDescent="0.3">
      <c r="AY2391" s="107" t="e">
        <f>VLOOKUP(C2391,#REF!, 2,FALSE)</f>
        <v>#REF!</v>
      </c>
      <c r="BM2391" s="79" t="s">
        <v>6350</v>
      </c>
      <c r="BN2391" s="79" t="s">
        <v>3206</v>
      </c>
      <c r="BO2391" s="79" t="s">
        <v>6351</v>
      </c>
      <c r="BU2391" s="79" t="s">
        <v>6350</v>
      </c>
      <c r="BV2391" s="79" t="s">
        <v>3206</v>
      </c>
      <c r="BW2391" s="79" t="s">
        <v>6351</v>
      </c>
    </row>
    <row r="2392" spans="51:75" x14ac:dyDescent="0.3">
      <c r="AY2392" s="107" t="e">
        <f>VLOOKUP(C2392,#REF!, 2,FALSE)</f>
        <v>#REF!</v>
      </c>
      <c r="BM2392" s="79" t="s">
        <v>6352</v>
      </c>
      <c r="BN2392" s="79" t="s">
        <v>2985</v>
      </c>
      <c r="BO2392" s="79" t="s">
        <v>2985</v>
      </c>
      <c r="BU2392" s="79" t="s">
        <v>6352</v>
      </c>
      <c r="BV2392" s="79" t="s">
        <v>2985</v>
      </c>
      <c r="BW2392" s="79" t="s">
        <v>2985</v>
      </c>
    </row>
    <row r="2393" spans="51:75" x14ac:dyDescent="0.3">
      <c r="AY2393" s="107" t="e">
        <f>VLOOKUP(C2393,#REF!, 2,FALSE)</f>
        <v>#REF!</v>
      </c>
      <c r="BM2393" s="79" t="s">
        <v>6353</v>
      </c>
      <c r="BN2393" s="79" t="s">
        <v>1271</v>
      </c>
      <c r="BO2393" s="79" t="s">
        <v>2985</v>
      </c>
      <c r="BU2393" s="79" t="s">
        <v>6353</v>
      </c>
      <c r="BV2393" s="79" t="s">
        <v>1271</v>
      </c>
      <c r="BW2393" s="79" t="s">
        <v>2985</v>
      </c>
    </row>
    <row r="2394" spans="51:75" x14ac:dyDescent="0.3">
      <c r="AY2394" s="107" t="e">
        <f>VLOOKUP(C2394,#REF!, 2,FALSE)</f>
        <v>#REF!</v>
      </c>
      <c r="BM2394" s="79" t="s">
        <v>6354</v>
      </c>
      <c r="BN2394" s="79" t="s">
        <v>1141</v>
      </c>
      <c r="BO2394" s="79" t="s">
        <v>6355</v>
      </c>
      <c r="BU2394" s="79" t="s">
        <v>6354</v>
      </c>
      <c r="BV2394" s="79" t="s">
        <v>1141</v>
      </c>
      <c r="BW2394" s="79" t="s">
        <v>6355</v>
      </c>
    </row>
    <row r="2395" spans="51:75" x14ac:dyDescent="0.3">
      <c r="AY2395" s="107" t="e">
        <f>VLOOKUP(C2395,#REF!, 2,FALSE)</f>
        <v>#REF!</v>
      </c>
      <c r="BM2395" s="79" t="s">
        <v>6356</v>
      </c>
      <c r="BN2395" s="79" t="s">
        <v>925</v>
      </c>
      <c r="BO2395" s="79" t="s">
        <v>6357</v>
      </c>
      <c r="BU2395" s="79" t="s">
        <v>6356</v>
      </c>
      <c r="BV2395" s="79" t="s">
        <v>925</v>
      </c>
      <c r="BW2395" s="79" t="s">
        <v>6357</v>
      </c>
    </row>
    <row r="2396" spans="51:75" x14ac:dyDescent="0.3">
      <c r="AY2396" s="107" t="e">
        <f>VLOOKUP(C2396,#REF!, 2,FALSE)</f>
        <v>#REF!</v>
      </c>
      <c r="BM2396" s="79" t="s">
        <v>6358</v>
      </c>
      <c r="BN2396" s="79" t="s">
        <v>638</v>
      </c>
      <c r="BO2396" s="79" t="s">
        <v>4972</v>
      </c>
      <c r="BU2396" s="79" t="s">
        <v>6358</v>
      </c>
      <c r="BV2396" s="79" t="s">
        <v>638</v>
      </c>
      <c r="BW2396" s="79" t="s">
        <v>4972</v>
      </c>
    </row>
    <row r="2397" spans="51:75" x14ac:dyDescent="0.3">
      <c r="AY2397" s="107" t="e">
        <f>VLOOKUP(C2397,#REF!, 2,FALSE)</f>
        <v>#REF!</v>
      </c>
      <c r="BM2397" s="79" t="s">
        <v>138</v>
      </c>
      <c r="BN2397" s="79" t="s">
        <v>805</v>
      </c>
      <c r="BO2397" s="79" t="s">
        <v>6359</v>
      </c>
      <c r="BU2397" s="79" t="s">
        <v>138</v>
      </c>
      <c r="BV2397" s="79" t="s">
        <v>805</v>
      </c>
      <c r="BW2397" s="79" t="s">
        <v>6359</v>
      </c>
    </row>
    <row r="2398" spans="51:75" x14ac:dyDescent="0.3">
      <c r="AY2398" s="107" t="e">
        <f>VLOOKUP(C2398,#REF!, 2,FALSE)</f>
        <v>#REF!</v>
      </c>
      <c r="BM2398" s="79" t="s">
        <v>6360</v>
      </c>
      <c r="BN2398" s="79" t="s">
        <v>633</v>
      </c>
      <c r="BO2398" s="79" t="s">
        <v>6361</v>
      </c>
      <c r="BU2398" s="79" t="s">
        <v>6360</v>
      </c>
      <c r="BV2398" s="79" t="s">
        <v>633</v>
      </c>
      <c r="BW2398" s="79" t="s">
        <v>6361</v>
      </c>
    </row>
    <row r="2399" spans="51:75" x14ac:dyDescent="0.3">
      <c r="AY2399" s="107" t="e">
        <f>VLOOKUP(C2399,#REF!, 2,FALSE)</f>
        <v>#REF!</v>
      </c>
      <c r="BM2399" s="79" t="s">
        <v>1148</v>
      </c>
      <c r="BN2399" s="79" t="s">
        <v>641</v>
      </c>
      <c r="BO2399" s="79" t="s">
        <v>3155</v>
      </c>
      <c r="BU2399" s="79" t="s">
        <v>1148</v>
      </c>
      <c r="BV2399" s="79" t="s">
        <v>641</v>
      </c>
      <c r="BW2399" s="79" t="s">
        <v>3155</v>
      </c>
    </row>
    <row r="2400" spans="51:75" x14ac:dyDescent="0.3">
      <c r="AY2400" s="107" t="e">
        <f>VLOOKUP(C2400,#REF!, 2,FALSE)</f>
        <v>#REF!</v>
      </c>
      <c r="BM2400" s="79" t="s">
        <v>6362</v>
      </c>
      <c r="BN2400" s="79" t="s">
        <v>3009</v>
      </c>
      <c r="BO2400" s="79" t="s">
        <v>844</v>
      </c>
      <c r="BU2400" s="79" t="s">
        <v>6362</v>
      </c>
      <c r="BV2400" s="79" t="s">
        <v>3009</v>
      </c>
      <c r="BW2400" s="79" t="s">
        <v>844</v>
      </c>
    </row>
    <row r="2401" spans="51:75" x14ac:dyDescent="0.3">
      <c r="AY2401" s="107" t="e">
        <f>VLOOKUP(C2401,#REF!, 2,FALSE)</f>
        <v>#REF!</v>
      </c>
      <c r="BM2401" s="79" t="s">
        <v>6363</v>
      </c>
      <c r="BN2401" s="79" t="s">
        <v>641</v>
      </c>
      <c r="BO2401" s="79" t="s">
        <v>2358</v>
      </c>
      <c r="BU2401" s="79" t="s">
        <v>6363</v>
      </c>
      <c r="BV2401" s="79" t="s">
        <v>641</v>
      </c>
      <c r="BW2401" s="79" t="s">
        <v>2358</v>
      </c>
    </row>
    <row r="2402" spans="51:75" x14ac:dyDescent="0.3">
      <c r="AY2402" s="107" t="e">
        <f>VLOOKUP(C2402,#REF!, 2,FALSE)</f>
        <v>#REF!</v>
      </c>
      <c r="BM2402" s="79" t="s">
        <v>1149</v>
      </c>
      <c r="BN2402" s="79" t="s">
        <v>638</v>
      </c>
      <c r="BO2402" s="79" t="s">
        <v>6364</v>
      </c>
      <c r="BU2402" s="79" t="s">
        <v>1149</v>
      </c>
      <c r="BV2402" s="79" t="s">
        <v>638</v>
      </c>
      <c r="BW2402" s="79" t="s">
        <v>6364</v>
      </c>
    </row>
    <row r="2403" spans="51:75" x14ac:dyDescent="0.3">
      <c r="AY2403" s="107" t="e">
        <f>VLOOKUP(C2403,#REF!, 2,FALSE)</f>
        <v>#REF!</v>
      </c>
      <c r="BM2403" s="79" t="s">
        <v>1150</v>
      </c>
      <c r="BN2403" s="79" t="s">
        <v>3049</v>
      </c>
      <c r="BO2403" s="79" t="s">
        <v>6365</v>
      </c>
      <c r="BU2403" s="79" t="s">
        <v>1150</v>
      </c>
      <c r="BV2403" s="79" t="s">
        <v>3049</v>
      </c>
      <c r="BW2403" s="79" t="s">
        <v>6365</v>
      </c>
    </row>
    <row r="2404" spans="51:75" x14ac:dyDescent="0.3">
      <c r="AY2404" s="107" t="e">
        <f>VLOOKUP(C2404,#REF!, 2,FALSE)</f>
        <v>#REF!</v>
      </c>
      <c r="BM2404" s="79" t="s">
        <v>6366</v>
      </c>
      <c r="BN2404" s="79" t="s">
        <v>639</v>
      </c>
      <c r="BO2404" s="79" t="s">
        <v>6367</v>
      </c>
      <c r="BU2404" s="79" t="s">
        <v>6366</v>
      </c>
      <c r="BV2404" s="79" t="s">
        <v>639</v>
      </c>
      <c r="BW2404" s="79" t="s">
        <v>6367</v>
      </c>
    </row>
    <row r="2405" spans="51:75" x14ac:dyDescent="0.3">
      <c r="AY2405" s="107" t="e">
        <f>VLOOKUP(C2405,#REF!, 2,FALSE)</f>
        <v>#REF!</v>
      </c>
      <c r="BM2405" s="79" t="s">
        <v>6368</v>
      </c>
      <c r="BN2405" s="79" t="s">
        <v>17001</v>
      </c>
      <c r="BO2405" s="79" t="s">
        <v>6369</v>
      </c>
      <c r="BU2405" s="79" t="s">
        <v>6368</v>
      </c>
      <c r="BV2405" s="79" t="s">
        <v>17001</v>
      </c>
      <c r="BW2405" s="79" t="s">
        <v>6369</v>
      </c>
    </row>
    <row r="2406" spans="51:75" x14ac:dyDescent="0.3">
      <c r="AY2406" s="107" t="e">
        <f>VLOOKUP(C2406,#REF!, 2,FALSE)</f>
        <v>#REF!</v>
      </c>
      <c r="BM2406" s="79" t="s">
        <v>6370</v>
      </c>
      <c r="BN2406" s="79" t="s">
        <v>3206</v>
      </c>
      <c r="BO2406" s="79" t="s">
        <v>6371</v>
      </c>
      <c r="BU2406" s="79" t="s">
        <v>6370</v>
      </c>
      <c r="BV2406" s="79" t="s">
        <v>3206</v>
      </c>
      <c r="BW2406" s="79" t="s">
        <v>6371</v>
      </c>
    </row>
    <row r="2407" spans="51:75" x14ac:dyDescent="0.3">
      <c r="AY2407" s="107" t="e">
        <f>VLOOKUP(C2407,#REF!, 2,FALSE)</f>
        <v>#REF!</v>
      </c>
      <c r="BM2407" s="79" t="s">
        <v>6372</v>
      </c>
      <c r="BN2407" s="79" t="s">
        <v>864</v>
      </c>
      <c r="BO2407" s="79" t="s">
        <v>2871</v>
      </c>
      <c r="BU2407" s="79" t="s">
        <v>6372</v>
      </c>
      <c r="BV2407" s="79" t="s">
        <v>864</v>
      </c>
      <c r="BW2407" s="79" t="s">
        <v>2871</v>
      </c>
    </row>
    <row r="2408" spans="51:75" x14ac:dyDescent="0.3">
      <c r="AY2408" s="107" t="e">
        <f>VLOOKUP(C2408,#REF!, 2,FALSE)</f>
        <v>#REF!</v>
      </c>
      <c r="BM2408" s="79" t="s">
        <v>6373</v>
      </c>
      <c r="BN2408" s="79" t="s">
        <v>630</v>
      </c>
      <c r="BO2408" s="79" t="s">
        <v>6374</v>
      </c>
      <c r="BU2408" s="79" t="s">
        <v>6373</v>
      </c>
      <c r="BV2408" s="79" t="s">
        <v>630</v>
      </c>
      <c r="BW2408" s="79" t="s">
        <v>6374</v>
      </c>
    </row>
    <row r="2409" spans="51:75" x14ac:dyDescent="0.3">
      <c r="AY2409" s="107" t="e">
        <f>VLOOKUP(C2409,#REF!, 2,FALSE)</f>
        <v>#REF!</v>
      </c>
      <c r="BM2409" s="79" t="s">
        <v>1151</v>
      </c>
      <c r="BN2409" s="79" t="s">
        <v>3049</v>
      </c>
      <c r="BO2409" s="79" t="s">
        <v>6375</v>
      </c>
      <c r="BU2409" s="79" t="s">
        <v>1151</v>
      </c>
      <c r="BV2409" s="79" t="s">
        <v>3049</v>
      </c>
      <c r="BW2409" s="79" t="s">
        <v>6375</v>
      </c>
    </row>
    <row r="2410" spans="51:75" x14ac:dyDescent="0.3">
      <c r="AY2410" s="107" t="e">
        <f>VLOOKUP(C2410,#REF!, 2,FALSE)</f>
        <v>#REF!</v>
      </c>
      <c r="BM2410" s="79" t="s">
        <v>6376</v>
      </c>
      <c r="BN2410" s="79" t="s">
        <v>1344</v>
      </c>
      <c r="BO2410" s="79" t="s">
        <v>6379</v>
      </c>
      <c r="BU2410" s="79" t="s">
        <v>6376</v>
      </c>
      <c r="BV2410" s="79" t="s">
        <v>1344</v>
      </c>
      <c r="BW2410" s="79" t="s">
        <v>6379</v>
      </c>
    </row>
    <row r="2411" spans="51:75" x14ac:dyDescent="0.3">
      <c r="AY2411" s="107" t="e">
        <f>VLOOKUP(C2411,#REF!, 2,FALSE)</f>
        <v>#REF!</v>
      </c>
      <c r="BM2411" s="79" t="s">
        <v>1152</v>
      </c>
      <c r="BN2411" s="79" t="s">
        <v>3049</v>
      </c>
      <c r="BO2411" s="79" t="s">
        <v>6381</v>
      </c>
      <c r="BU2411" s="79" t="s">
        <v>1152</v>
      </c>
      <c r="BV2411" s="79" t="s">
        <v>3049</v>
      </c>
      <c r="BW2411" s="79" t="s">
        <v>6381</v>
      </c>
    </row>
    <row r="2412" spans="51:75" x14ac:dyDescent="0.3">
      <c r="AY2412" s="107" t="e">
        <f>VLOOKUP(C2412,#REF!, 2,FALSE)</f>
        <v>#REF!</v>
      </c>
      <c r="BM2412" s="79" t="s">
        <v>6383</v>
      </c>
      <c r="BN2412" s="79" t="s">
        <v>619</v>
      </c>
      <c r="BO2412" s="79" t="s">
        <v>6384</v>
      </c>
      <c r="BU2412" s="79" t="s">
        <v>6383</v>
      </c>
      <c r="BV2412" s="79" t="s">
        <v>619</v>
      </c>
      <c r="BW2412" s="79" t="s">
        <v>6384</v>
      </c>
    </row>
    <row r="2413" spans="51:75" x14ac:dyDescent="0.3">
      <c r="AY2413" s="107" t="e">
        <f>VLOOKUP(C2413,#REF!, 2,FALSE)</f>
        <v>#REF!</v>
      </c>
      <c r="BM2413" s="79" t="s">
        <v>6385</v>
      </c>
      <c r="BN2413" s="79" t="s">
        <v>843</v>
      </c>
      <c r="BO2413" s="79" t="s">
        <v>3488</v>
      </c>
      <c r="BU2413" s="79" t="s">
        <v>6385</v>
      </c>
      <c r="BV2413" s="79" t="s">
        <v>843</v>
      </c>
      <c r="BW2413" s="79" t="s">
        <v>3488</v>
      </c>
    </row>
    <row r="2414" spans="51:75" x14ac:dyDescent="0.3">
      <c r="AY2414" s="107" t="e">
        <f>VLOOKUP(C2414,#REF!, 2,FALSE)</f>
        <v>#REF!</v>
      </c>
      <c r="BM2414" s="79" t="s">
        <v>6387</v>
      </c>
      <c r="BN2414" s="79" t="s">
        <v>2981</v>
      </c>
      <c r="BO2414" s="79" t="s">
        <v>3368</v>
      </c>
      <c r="BU2414" s="79" t="s">
        <v>6387</v>
      </c>
      <c r="BV2414" s="79" t="s">
        <v>2981</v>
      </c>
      <c r="BW2414" s="79" t="s">
        <v>3368</v>
      </c>
    </row>
    <row r="2415" spans="51:75" x14ac:dyDescent="0.3">
      <c r="AY2415" s="107" t="e">
        <f>VLOOKUP(C2415,#REF!, 2,FALSE)</f>
        <v>#REF!</v>
      </c>
      <c r="BM2415" s="79" t="s">
        <v>6388</v>
      </c>
      <c r="BN2415" s="79" t="s">
        <v>2981</v>
      </c>
      <c r="BO2415" s="79" t="s">
        <v>1471</v>
      </c>
      <c r="BU2415" s="79" t="s">
        <v>6388</v>
      </c>
      <c r="BV2415" s="79" t="s">
        <v>2981</v>
      </c>
      <c r="BW2415" s="79" t="s">
        <v>1471</v>
      </c>
    </row>
    <row r="2416" spans="51:75" x14ac:dyDescent="0.3">
      <c r="AY2416" s="107" t="e">
        <f>VLOOKUP(C2416,#REF!, 2,FALSE)</f>
        <v>#REF!</v>
      </c>
      <c r="BM2416" s="79" t="s">
        <v>1153</v>
      </c>
      <c r="BN2416" s="79" t="s">
        <v>851</v>
      </c>
      <c r="BO2416" s="79" t="s">
        <v>1287</v>
      </c>
      <c r="BU2416" s="79" t="s">
        <v>1153</v>
      </c>
      <c r="BV2416" s="79" t="s">
        <v>851</v>
      </c>
      <c r="BW2416" s="79" t="s">
        <v>1287</v>
      </c>
    </row>
    <row r="2417" spans="51:75" x14ac:dyDescent="0.3">
      <c r="AY2417" s="107" t="e">
        <f>VLOOKUP(C2417,#REF!, 2,FALSE)</f>
        <v>#REF!</v>
      </c>
      <c r="BM2417" s="79" t="s">
        <v>1154</v>
      </c>
      <c r="BN2417" s="79" t="s">
        <v>3206</v>
      </c>
      <c r="BO2417" s="79" t="s">
        <v>6389</v>
      </c>
      <c r="BU2417" s="79" t="s">
        <v>1154</v>
      </c>
      <c r="BV2417" s="79" t="s">
        <v>3206</v>
      </c>
      <c r="BW2417" s="79" t="s">
        <v>6389</v>
      </c>
    </row>
    <row r="2418" spans="51:75" x14ac:dyDescent="0.3">
      <c r="AY2418" s="107" t="e">
        <f>VLOOKUP(C2418,#REF!, 2,FALSE)</f>
        <v>#REF!</v>
      </c>
      <c r="BM2418" s="79" t="s">
        <v>137</v>
      </c>
      <c r="BN2418" s="79" t="s">
        <v>1344</v>
      </c>
      <c r="BO2418" s="79" t="s">
        <v>1345</v>
      </c>
      <c r="BU2418" s="79" t="s">
        <v>137</v>
      </c>
      <c r="BV2418" s="79" t="s">
        <v>1344</v>
      </c>
      <c r="BW2418" s="79" t="s">
        <v>1345</v>
      </c>
    </row>
    <row r="2419" spans="51:75" x14ac:dyDescent="0.3">
      <c r="AY2419" s="107" t="e">
        <f>VLOOKUP(C2419,#REF!, 2,FALSE)</f>
        <v>#REF!</v>
      </c>
      <c r="BM2419" s="79" t="s">
        <v>6392</v>
      </c>
      <c r="BN2419" s="79" t="s">
        <v>2981</v>
      </c>
      <c r="BO2419" s="79" t="s">
        <v>6393</v>
      </c>
      <c r="BU2419" s="79" t="s">
        <v>6392</v>
      </c>
      <c r="BV2419" s="79" t="s">
        <v>2981</v>
      </c>
      <c r="BW2419" s="79" t="s">
        <v>6393</v>
      </c>
    </row>
    <row r="2420" spans="51:75" x14ac:dyDescent="0.3">
      <c r="AY2420" s="107" t="e">
        <f>VLOOKUP(C2420,#REF!, 2,FALSE)</f>
        <v>#REF!</v>
      </c>
      <c r="BM2420" s="79" t="s">
        <v>6394</v>
      </c>
      <c r="BN2420" s="79" t="s">
        <v>1344</v>
      </c>
      <c r="BO2420" s="79" t="s">
        <v>6395</v>
      </c>
      <c r="BU2420" s="79" t="s">
        <v>6394</v>
      </c>
      <c r="BV2420" s="79" t="s">
        <v>1344</v>
      </c>
      <c r="BW2420" s="79" t="s">
        <v>6395</v>
      </c>
    </row>
    <row r="2421" spans="51:75" x14ac:dyDescent="0.3">
      <c r="AY2421" s="107" t="e">
        <f>VLOOKUP(C2421,#REF!, 2,FALSE)</f>
        <v>#REF!</v>
      </c>
      <c r="BM2421" s="79" t="s">
        <v>6396</v>
      </c>
      <c r="BN2421" s="79" t="s">
        <v>1344</v>
      </c>
      <c r="BO2421" s="79" t="s">
        <v>6397</v>
      </c>
      <c r="BU2421" s="79" t="s">
        <v>6396</v>
      </c>
      <c r="BV2421" s="79" t="s">
        <v>1344</v>
      </c>
      <c r="BW2421" s="79" t="s">
        <v>6397</v>
      </c>
    </row>
    <row r="2422" spans="51:75" x14ac:dyDescent="0.3">
      <c r="AY2422" s="107" t="e">
        <f>VLOOKUP(C2422,#REF!, 2,FALSE)</f>
        <v>#REF!</v>
      </c>
      <c r="BM2422" s="79" t="s">
        <v>6398</v>
      </c>
      <c r="BN2422" s="79" t="s">
        <v>3049</v>
      </c>
      <c r="BO2422" s="79" t="s">
        <v>6399</v>
      </c>
      <c r="BU2422" s="79" t="s">
        <v>6398</v>
      </c>
      <c r="BV2422" s="79" t="s">
        <v>3049</v>
      </c>
      <c r="BW2422" s="79" t="s">
        <v>6399</v>
      </c>
    </row>
    <row r="2423" spans="51:75" x14ac:dyDescent="0.3">
      <c r="AY2423" s="107" t="e">
        <f>VLOOKUP(C2423,#REF!, 2,FALSE)</f>
        <v>#REF!</v>
      </c>
      <c r="BM2423" s="79" t="s">
        <v>6400</v>
      </c>
      <c r="BN2423" s="79" t="s">
        <v>1271</v>
      </c>
      <c r="BO2423" s="79" t="s">
        <v>6401</v>
      </c>
      <c r="BU2423" s="79" t="s">
        <v>6400</v>
      </c>
      <c r="BV2423" s="79" t="s">
        <v>1271</v>
      </c>
      <c r="BW2423" s="79" t="s">
        <v>6401</v>
      </c>
    </row>
    <row r="2424" spans="51:75" x14ac:dyDescent="0.3">
      <c r="AY2424" s="107" t="e">
        <f>VLOOKUP(C2424,#REF!, 2,FALSE)</f>
        <v>#REF!</v>
      </c>
      <c r="BM2424" s="79" t="s">
        <v>6402</v>
      </c>
      <c r="BN2424" s="79" t="s">
        <v>2981</v>
      </c>
      <c r="BO2424" s="79" t="s">
        <v>4751</v>
      </c>
      <c r="BU2424" s="79" t="s">
        <v>6402</v>
      </c>
      <c r="BV2424" s="79" t="s">
        <v>2981</v>
      </c>
      <c r="BW2424" s="79" t="s">
        <v>4751</v>
      </c>
    </row>
    <row r="2425" spans="51:75" x14ac:dyDescent="0.3">
      <c r="AY2425" s="107" t="e">
        <f>VLOOKUP(C2425,#REF!, 2,FALSE)</f>
        <v>#REF!</v>
      </c>
      <c r="BM2425" s="79" t="s">
        <v>6405</v>
      </c>
      <c r="BN2425" s="79" t="s">
        <v>1072</v>
      </c>
      <c r="BO2425" s="79" t="s">
        <v>3174</v>
      </c>
      <c r="BU2425" s="79" t="s">
        <v>6405</v>
      </c>
      <c r="BV2425" s="79" t="s">
        <v>1072</v>
      </c>
      <c r="BW2425" s="79" t="s">
        <v>3174</v>
      </c>
    </row>
    <row r="2426" spans="51:75" x14ac:dyDescent="0.3">
      <c r="AY2426" s="107" t="e">
        <f>VLOOKUP(C2426,#REF!, 2,FALSE)</f>
        <v>#REF!</v>
      </c>
      <c r="BM2426" s="79" t="s">
        <v>1155</v>
      </c>
      <c r="BN2426" s="79" t="s">
        <v>3206</v>
      </c>
      <c r="BO2426" s="79" t="s">
        <v>1166</v>
      </c>
      <c r="BU2426" s="79" t="s">
        <v>1155</v>
      </c>
      <c r="BV2426" s="79" t="s">
        <v>3206</v>
      </c>
      <c r="BW2426" s="79" t="s">
        <v>1166</v>
      </c>
    </row>
    <row r="2427" spans="51:75" x14ac:dyDescent="0.3">
      <c r="AY2427" s="107" t="e">
        <f>VLOOKUP(C2427,#REF!, 2,FALSE)</f>
        <v>#REF!</v>
      </c>
      <c r="BM2427" s="79" t="s">
        <v>6406</v>
      </c>
      <c r="BN2427" s="79" t="s">
        <v>721</v>
      </c>
      <c r="BO2427" s="79" t="s">
        <v>6407</v>
      </c>
      <c r="BU2427" s="79" t="s">
        <v>6406</v>
      </c>
      <c r="BV2427" s="79" t="s">
        <v>721</v>
      </c>
      <c r="BW2427" s="79" t="s">
        <v>6407</v>
      </c>
    </row>
    <row r="2428" spans="51:75" x14ac:dyDescent="0.3">
      <c r="AY2428" s="107" t="e">
        <f>VLOOKUP(C2428,#REF!, 2,FALSE)</f>
        <v>#REF!</v>
      </c>
      <c r="BM2428" s="79" t="s">
        <v>6408</v>
      </c>
      <c r="BN2428" s="79" t="s">
        <v>630</v>
      </c>
      <c r="BO2428" s="79" t="s">
        <v>6409</v>
      </c>
      <c r="BU2428" s="79" t="s">
        <v>6408</v>
      </c>
      <c r="BV2428" s="79" t="s">
        <v>630</v>
      </c>
      <c r="BW2428" s="79" t="s">
        <v>6409</v>
      </c>
    </row>
    <row r="2429" spans="51:75" x14ac:dyDescent="0.3">
      <c r="AY2429" s="107" t="e">
        <f>VLOOKUP(C2429,#REF!, 2,FALSE)</f>
        <v>#REF!</v>
      </c>
      <c r="BM2429" s="79" t="s">
        <v>1156</v>
      </c>
      <c r="BN2429" s="79" t="s">
        <v>3049</v>
      </c>
      <c r="BO2429" s="79" t="s">
        <v>1088</v>
      </c>
      <c r="BU2429" s="79" t="s">
        <v>1156</v>
      </c>
      <c r="BV2429" s="79" t="s">
        <v>3049</v>
      </c>
      <c r="BW2429" s="79" t="s">
        <v>1088</v>
      </c>
    </row>
    <row r="2430" spans="51:75" x14ac:dyDescent="0.3">
      <c r="AY2430" s="107" t="e">
        <f>VLOOKUP(C2430,#REF!, 2,FALSE)</f>
        <v>#REF!</v>
      </c>
      <c r="BM2430" s="79" t="s">
        <v>6410</v>
      </c>
      <c r="BN2430" s="79" t="s">
        <v>3206</v>
      </c>
      <c r="BO2430" s="79" t="s">
        <v>5925</v>
      </c>
      <c r="BU2430" s="79" t="s">
        <v>6410</v>
      </c>
      <c r="BV2430" s="79" t="s">
        <v>3206</v>
      </c>
      <c r="BW2430" s="79" t="s">
        <v>5925</v>
      </c>
    </row>
    <row r="2431" spans="51:75" x14ac:dyDescent="0.3">
      <c r="AY2431" s="107" t="e">
        <f>VLOOKUP(C2431,#REF!, 2,FALSE)</f>
        <v>#REF!</v>
      </c>
      <c r="BM2431" s="79" t="s">
        <v>6411</v>
      </c>
      <c r="BN2431" s="79" t="s">
        <v>3049</v>
      </c>
      <c r="BO2431" s="79" t="s">
        <v>6414</v>
      </c>
      <c r="BU2431" s="79" t="s">
        <v>6411</v>
      </c>
      <c r="BV2431" s="79" t="s">
        <v>3049</v>
      </c>
      <c r="BW2431" s="79" t="s">
        <v>6414</v>
      </c>
    </row>
    <row r="2432" spans="51:75" x14ac:dyDescent="0.3">
      <c r="AY2432" s="107" t="e">
        <f>VLOOKUP(C2432,#REF!, 2,FALSE)</f>
        <v>#REF!</v>
      </c>
      <c r="BM2432" s="79" t="s">
        <v>1157</v>
      </c>
      <c r="BN2432" s="79" t="s">
        <v>3206</v>
      </c>
      <c r="BO2432" s="79" t="s">
        <v>6415</v>
      </c>
      <c r="BU2432" s="79" t="s">
        <v>1157</v>
      </c>
      <c r="BV2432" s="79" t="s">
        <v>3206</v>
      </c>
      <c r="BW2432" s="79" t="s">
        <v>6415</v>
      </c>
    </row>
    <row r="2433" spans="51:75" x14ac:dyDescent="0.3">
      <c r="AY2433" s="107" t="e">
        <f>VLOOKUP(C2433,#REF!, 2,FALSE)</f>
        <v>#REF!</v>
      </c>
      <c r="BM2433" s="79" t="s">
        <v>1158</v>
      </c>
      <c r="BN2433" s="79" t="s">
        <v>671</v>
      </c>
      <c r="BO2433" s="79" t="s">
        <v>6416</v>
      </c>
      <c r="BU2433" s="79" t="s">
        <v>1158</v>
      </c>
      <c r="BV2433" s="79" t="s">
        <v>671</v>
      </c>
      <c r="BW2433" s="79" t="s">
        <v>6416</v>
      </c>
    </row>
    <row r="2434" spans="51:75" x14ac:dyDescent="0.3">
      <c r="AY2434" s="107" t="e">
        <f>VLOOKUP(C2434,#REF!, 2,FALSE)</f>
        <v>#REF!</v>
      </c>
      <c r="BM2434" s="79" t="s">
        <v>6418</v>
      </c>
      <c r="BN2434" s="79" t="s">
        <v>1072</v>
      </c>
      <c r="BO2434" s="79" t="s">
        <v>6419</v>
      </c>
      <c r="BU2434" s="79" t="s">
        <v>6418</v>
      </c>
      <c r="BV2434" s="79" t="s">
        <v>1072</v>
      </c>
      <c r="BW2434" s="79" t="s">
        <v>6419</v>
      </c>
    </row>
    <row r="2435" spans="51:75" x14ac:dyDescent="0.3">
      <c r="AY2435" s="107" t="e">
        <f>VLOOKUP(C2435,#REF!, 2,FALSE)</f>
        <v>#REF!</v>
      </c>
      <c r="BM2435" s="79" t="s">
        <v>6421</v>
      </c>
      <c r="BN2435" s="79" t="s">
        <v>664</v>
      </c>
      <c r="BO2435" s="79" t="s">
        <v>4070</v>
      </c>
      <c r="BU2435" s="79" t="s">
        <v>6421</v>
      </c>
      <c r="BV2435" s="79" t="s">
        <v>664</v>
      </c>
      <c r="BW2435" s="79" t="s">
        <v>4070</v>
      </c>
    </row>
    <row r="2436" spans="51:75" x14ac:dyDescent="0.3">
      <c r="AY2436" s="107" t="e">
        <f>VLOOKUP(C2436,#REF!, 2,FALSE)</f>
        <v>#REF!</v>
      </c>
      <c r="BM2436" s="79" t="s">
        <v>6423</v>
      </c>
      <c r="BN2436" s="79" t="s">
        <v>2981</v>
      </c>
      <c r="BO2436" s="79" t="s">
        <v>772</v>
      </c>
      <c r="BU2436" s="79" t="s">
        <v>6423</v>
      </c>
      <c r="BV2436" s="79" t="s">
        <v>2981</v>
      </c>
      <c r="BW2436" s="79" t="s">
        <v>772</v>
      </c>
    </row>
    <row r="2437" spans="51:75" x14ac:dyDescent="0.3">
      <c r="AY2437" s="107" t="e">
        <f>VLOOKUP(C2437,#REF!, 2,FALSE)</f>
        <v>#REF!</v>
      </c>
      <c r="BM2437" s="79" t="s">
        <v>6424</v>
      </c>
      <c r="BN2437" s="79" t="s">
        <v>3049</v>
      </c>
      <c r="BO2437" s="79" t="s">
        <v>772</v>
      </c>
      <c r="BU2437" s="79" t="s">
        <v>6424</v>
      </c>
      <c r="BV2437" s="79" t="s">
        <v>3049</v>
      </c>
      <c r="BW2437" s="79" t="s">
        <v>772</v>
      </c>
    </row>
    <row r="2438" spans="51:75" x14ac:dyDescent="0.3">
      <c r="AY2438" s="107" t="e">
        <f>VLOOKUP(C2438,#REF!, 2,FALSE)</f>
        <v>#REF!</v>
      </c>
      <c r="BM2438" s="79" t="s">
        <v>6426</v>
      </c>
      <c r="BN2438" s="79" t="s">
        <v>3087</v>
      </c>
      <c r="BO2438" s="79" t="s">
        <v>6222</v>
      </c>
      <c r="BU2438" s="79" t="s">
        <v>6426</v>
      </c>
      <c r="BV2438" s="79" t="s">
        <v>3087</v>
      </c>
      <c r="BW2438" s="79" t="s">
        <v>6222</v>
      </c>
    </row>
    <row r="2439" spans="51:75" x14ac:dyDescent="0.3">
      <c r="AY2439" s="107" t="e">
        <f>VLOOKUP(C2439,#REF!, 2,FALSE)</f>
        <v>#REF!</v>
      </c>
      <c r="BM2439" s="79" t="s">
        <v>6427</v>
      </c>
      <c r="BN2439" s="79" t="s">
        <v>3087</v>
      </c>
      <c r="BO2439" s="79" t="s">
        <v>1272</v>
      </c>
      <c r="BU2439" s="79" t="s">
        <v>6427</v>
      </c>
      <c r="BV2439" s="79" t="s">
        <v>3087</v>
      </c>
      <c r="BW2439" s="79" t="s">
        <v>1272</v>
      </c>
    </row>
    <row r="2440" spans="51:75" x14ac:dyDescent="0.3">
      <c r="AY2440" s="107" t="e">
        <f>VLOOKUP(C2440,#REF!, 2,FALSE)</f>
        <v>#REF!</v>
      </c>
      <c r="BM2440" s="79" t="s">
        <v>6428</v>
      </c>
      <c r="BN2440" s="79" t="s">
        <v>2985</v>
      </c>
      <c r="BO2440" s="79" t="s">
        <v>2985</v>
      </c>
      <c r="BU2440" s="79" t="s">
        <v>6428</v>
      </c>
      <c r="BV2440" s="79" t="s">
        <v>2985</v>
      </c>
      <c r="BW2440" s="79" t="s">
        <v>2985</v>
      </c>
    </row>
    <row r="2441" spans="51:75" x14ac:dyDescent="0.3">
      <c r="AY2441" s="107" t="e">
        <f>VLOOKUP(C2441,#REF!, 2,FALSE)</f>
        <v>#REF!</v>
      </c>
      <c r="BM2441" s="79" t="s">
        <v>6429</v>
      </c>
      <c r="BN2441" s="79" t="s">
        <v>664</v>
      </c>
      <c r="BO2441" s="79" t="s">
        <v>6431</v>
      </c>
      <c r="BU2441" s="79" t="s">
        <v>6429</v>
      </c>
      <c r="BV2441" s="79" t="s">
        <v>664</v>
      </c>
      <c r="BW2441" s="79" t="s">
        <v>6431</v>
      </c>
    </row>
    <row r="2442" spans="51:75" x14ac:dyDescent="0.3">
      <c r="AY2442" s="107" t="e">
        <f>VLOOKUP(C2442,#REF!, 2,FALSE)</f>
        <v>#REF!</v>
      </c>
      <c r="BM2442" s="79" t="s">
        <v>6432</v>
      </c>
      <c r="BN2442" s="79" t="s">
        <v>696</v>
      </c>
      <c r="BO2442" s="79" t="s">
        <v>1666</v>
      </c>
      <c r="BU2442" s="79" t="s">
        <v>6432</v>
      </c>
      <c r="BV2442" s="79" t="s">
        <v>696</v>
      </c>
      <c r="BW2442" s="79" t="s">
        <v>1666</v>
      </c>
    </row>
    <row r="2443" spans="51:75" x14ac:dyDescent="0.3">
      <c r="AY2443" s="107" t="e">
        <f>VLOOKUP(C2443,#REF!, 2,FALSE)</f>
        <v>#REF!</v>
      </c>
      <c r="BM2443" s="79" t="s">
        <v>6434</v>
      </c>
      <c r="BN2443" s="79" t="s">
        <v>627</v>
      </c>
      <c r="BO2443" s="79" t="s">
        <v>6435</v>
      </c>
      <c r="BU2443" s="79" t="s">
        <v>6434</v>
      </c>
      <c r="BV2443" s="79" t="s">
        <v>627</v>
      </c>
      <c r="BW2443" s="79" t="s">
        <v>6435</v>
      </c>
    </row>
    <row r="2444" spans="51:75" x14ac:dyDescent="0.3">
      <c r="AY2444" s="107" t="e">
        <f>VLOOKUP(C2444,#REF!, 2,FALSE)</f>
        <v>#REF!</v>
      </c>
      <c r="BM2444" s="79" t="s">
        <v>6436</v>
      </c>
      <c r="BN2444" s="79" t="s">
        <v>630</v>
      </c>
      <c r="BO2444" s="79" t="s">
        <v>772</v>
      </c>
      <c r="BU2444" s="79" t="s">
        <v>6436</v>
      </c>
      <c r="BV2444" s="79" t="s">
        <v>630</v>
      </c>
      <c r="BW2444" s="79" t="s">
        <v>772</v>
      </c>
    </row>
    <row r="2445" spans="51:75" x14ac:dyDescent="0.3">
      <c r="AY2445" s="107" t="e">
        <f>VLOOKUP(C2445,#REF!, 2,FALSE)</f>
        <v>#REF!</v>
      </c>
      <c r="BM2445" s="79" t="s">
        <v>6437</v>
      </c>
      <c r="BN2445" s="79" t="s">
        <v>812</v>
      </c>
      <c r="BO2445" s="79" t="s">
        <v>6438</v>
      </c>
      <c r="BU2445" s="79" t="s">
        <v>6437</v>
      </c>
      <c r="BV2445" s="79" t="s">
        <v>812</v>
      </c>
      <c r="BW2445" s="79" t="s">
        <v>6438</v>
      </c>
    </row>
    <row r="2446" spans="51:75" x14ac:dyDescent="0.3">
      <c r="AY2446" s="107" t="e">
        <f>VLOOKUP(C2446,#REF!, 2,FALSE)</f>
        <v>#REF!</v>
      </c>
      <c r="BM2446" s="79" t="s">
        <v>1169</v>
      </c>
      <c r="BN2446" s="79" t="s">
        <v>1193</v>
      </c>
      <c r="BO2446" s="79" t="s">
        <v>695</v>
      </c>
      <c r="BU2446" s="79" t="s">
        <v>1169</v>
      </c>
      <c r="BV2446" s="79" t="s">
        <v>1193</v>
      </c>
      <c r="BW2446" s="79" t="s">
        <v>695</v>
      </c>
    </row>
    <row r="2447" spans="51:75" x14ac:dyDescent="0.3">
      <c r="AY2447" s="107" t="e">
        <f>VLOOKUP(C2447,#REF!, 2,FALSE)</f>
        <v>#REF!</v>
      </c>
      <c r="BM2447" s="79" t="s">
        <v>1170</v>
      </c>
      <c r="BN2447" s="79" t="s">
        <v>785</v>
      </c>
      <c r="BO2447" s="79" t="s">
        <v>2120</v>
      </c>
      <c r="BU2447" s="79" t="s">
        <v>1170</v>
      </c>
      <c r="BV2447" s="79" t="s">
        <v>785</v>
      </c>
      <c r="BW2447" s="79" t="s">
        <v>2120</v>
      </c>
    </row>
    <row r="2448" spans="51:75" x14ac:dyDescent="0.3">
      <c r="AY2448" s="107" t="e">
        <f>VLOOKUP(C2448,#REF!, 2,FALSE)</f>
        <v>#REF!</v>
      </c>
      <c r="BM2448" s="79" t="s">
        <v>1171</v>
      </c>
      <c r="BN2448" s="79" t="s">
        <v>1193</v>
      </c>
      <c r="BO2448" s="79" t="s">
        <v>6439</v>
      </c>
      <c r="BU2448" s="79" t="s">
        <v>1171</v>
      </c>
      <c r="BV2448" s="79" t="s">
        <v>1193</v>
      </c>
      <c r="BW2448" s="79" t="s">
        <v>6439</v>
      </c>
    </row>
    <row r="2449" spans="51:75" x14ac:dyDescent="0.3">
      <c r="AY2449" s="107" t="e">
        <f>VLOOKUP(C2449,#REF!, 2,FALSE)</f>
        <v>#REF!</v>
      </c>
      <c r="BM2449" s="79" t="s">
        <v>6440</v>
      </c>
      <c r="BN2449" s="79" t="s">
        <v>3206</v>
      </c>
      <c r="BO2449" s="79" t="s">
        <v>4247</v>
      </c>
      <c r="BU2449" s="79" t="s">
        <v>6440</v>
      </c>
      <c r="BV2449" s="79" t="s">
        <v>3206</v>
      </c>
      <c r="BW2449" s="79" t="s">
        <v>4247</v>
      </c>
    </row>
    <row r="2450" spans="51:75" x14ac:dyDescent="0.3">
      <c r="AY2450" s="107" t="e">
        <f>VLOOKUP(C2450,#REF!, 2,FALSE)</f>
        <v>#REF!</v>
      </c>
      <c r="BM2450" s="79" t="s">
        <v>6441</v>
      </c>
      <c r="BN2450" s="79" t="s">
        <v>3206</v>
      </c>
      <c r="BO2450" s="79" t="s">
        <v>6442</v>
      </c>
      <c r="BU2450" s="79" t="s">
        <v>6441</v>
      </c>
      <c r="BV2450" s="79" t="s">
        <v>3206</v>
      </c>
      <c r="BW2450" s="79" t="s">
        <v>6442</v>
      </c>
    </row>
    <row r="2451" spans="51:75" x14ac:dyDescent="0.3">
      <c r="AY2451" s="107" t="e">
        <f>VLOOKUP(C2451,#REF!, 2,FALSE)</f>
        <v>#REF!</v>
      </c>
      <c r="BM2451" s="79" t="s">
        <v>6443</v>
      </c>
      <c r="BN2451" s="79" t="s">
        <v>3206</v>
      </c>
      <c r="BO2451" s="79" t="s">
        <v>6444</v>
      </c>
      <c r="BU2451" s="79" t="s">
        <v>6443</v>
      </c>
      <c r="BV2451" s="79" t="s">
        <v>3206</v>
      </c>
      <c r="BW2451" s="79" t="s">
        <v>6444</v>
      </c>
    </row>
    <row r="2452" spans="51:75" x14ac:dyDescent="0.3">
      <c r="AY2452" s="107" t="e">
        <f>VLOOKUP(C2452,#REF!, 2,FALSE)</f>
        <v>#REF!</v>
      </c>
      <c r="BM2452" s="79" t="s">
        <v>6445</v>
      </c>
      <c r="BN2452" s="79" t="s">
        <v>705</v>
      </c>
      <c r="BO2452" s="79" t="s">
        <v>6446</v>
      </c>
      <c r="BU2452" s="79" t="s">
        <v>6445</v>
      </c>
      <c r="BV2452" s="79" t="s">
        <v>705</v>
      </c>
      <c r="BW2452" s="79" t="s">
        <v>6446</v>
      </c>
    </row>
    <row r="2453" spans="51:75" x14ac:dyDescent="0.3">
      <c r="AY2453" s="107" t="e">
        <f>VLOOKUP(C2453,#REF!, 2,FALSE)</f>
        <v>#REF!</v>
      </c>
      <c r="BM2453" s="79" t="s">
        <v>6447</v>
      </c>
      <c r="BN2453" s="79" t="s">
        <v>1344</v>
      </c>
      <c r="BO2453" s="79" t="s">
        <v>6448</v>
      </c>
      <c r="BU2453" s="79" t="s">
        <v>6447</v>
      </c>
      <c r="BV2453" s="79" t="s">
        <v>1344</v>
      </c>
      <c r="BW2453" s="79" t="s">
        <v>6448</v>
      </c>
    </row>
    <row r="2454" spans="51:75" x14ac:dyDescent="0.3">
      <c r="AY2454" s="107" t="e">
        <f>VLOOKUP(C2454,#REF!, 2,FALSE)</f>
        <v>#REF!</v>
      </c>
      <c r="BM2454" s="79" t="s">
        <v>6449</v>
      </c>
      <c r="BN2454" s="79" t="s">
        <v>1344</v>
      </c>
      <c r="BO2454" s="79" t="s">
        <v>6322</v>
      </c>
      <c r="BU2454" s="79" t="s">
        <v>6449</v>
      </c>
      <c r="BV2454" s="79" t="s">
        <v>1344</v>
      </c>
      <c r="BW2454" s="79" t="s">
        <v>6322</v>
      </c>
    </row>
    <row r="2455" spans="51:75" x14ac:dyDescent="0.3">
      <c r="AY2455" s="107" t="e">
        <f>VLOOKUP(C2455,#REF!, 2,FALSE)</f>
        <v>#REF!</v>
      </c>
      <c r="BM2455" s="79" t="s">
        <v>6450</v>
      </c>
      <c r="BN2455" s="79" t="s">
        <v>623</v>
      </c>
      <c r="BO2455" s="79" t="s">
        <v>6452</v>
      </c>
      <c r="BU2455" s="79" t="s">
        <v>6450</v>
      </c>
      <c r="BV2455" s="79" t="s">
        <v>623</v>
      </c>
      <c r="BW2455" s="79" t="s">
        <v>6452</v>
      </c>
    </row>
    <row r="2456" spans="51:75" x14ac:dyDescent="0.3">
      <c r="AY2456" s="107" t="e">
        <f>VLOOKUP(C2456,#REF!, 2,FALSE)</f>
        <v>#REF!</v>
      </c>
      <c r="BM2456" s="79" t="s">
        <v>6453</v>
      </c>
      <c r="BN2456" s="79" t="s">
        <v>3206</v>
      </c>
      <c r="BO2456" s="79" t="s">
        <v>2555</v>
      </c>
      <c r="BU2456" s="79" t="s">
        <v>6453</v>
      </c>
      <c r="BV2456" s="79" t="s">
        <v>3206</v>
      </c>
      <c r="BW2456" s="79" t="s">
        <v>2555</v>
      </c>
    </row>
    <row r="2457" spans="51:75" x14ac:dyDescent="0.3">
      <c r="AY2457" s="107" t="e">
        <f>VLOOKUP(C2457,#REF!, 2,FALSE)</f>
        <v>#REF!</v>
      </c>
      <c r="BM2457" s="79" t="s">
        <v>1172</v>
      </c>
      <c r="BN2457" s="79" t="s">
        <v>669</v>
      </c>
      <c r="BO2457" s="79" t="s">
        <v>927</v>
      </c>
      <c r="BU2457" s="79" t="s">
        <v>1172</v>
      </c>
      <c r="BV2457" s="79" t="s">
        <v>669</v>
      </c>
      <c r="BW2457" s="79" t="s">
        <v>927</v>
      </c>
    </row>
    <row r="2458" spans="51:75" x14ac:dyDescent="0.3">
      <c r="AY2458" s="107" t="e">
        <f>VLOOKUP(C2458,#REF!, 2,FALSE)</f>
        <v>#REF!</v>
      </c>
      <c r="BM2458" s="79" t="s">
        <v>6454</v>
      </c>
      <c r="BN2458" s="79" t="s">
        <v>627</v>
      </c>
      <c r="BO2458" s="79" t="s">
        <v>1272</v>
      </c>
      <c r="BU2458" s="79" t="s">
        <v>6454</v>
      </c>
      <c r="BV2458" s="79" t="s">
        <v>627</v>
      </c>
      <c r="BW2458" s="79" t="s">
        <v>1272</v>
      </c>
    </row>
    <row r="2459" spans="51:75" x14ac:dyDescent="0.3">
      <c r="AY2459" s="107" t="e">
        <f>VLOOKUP(C2459,#REF!, 2,FALSE)</f>
        <v>#REF!</v>
      </c>
      <c r="BM2459" s="79" t="s">
        <v>6455</v>
      </c>
      <c r="BN2459" s="79" t="s">
        <v>3206</v>
      </c>
      <c r="BO2459" s="79" t="s">
        <v>5706</v>
      </c>
      <c r="BU2459" s="79" t="s">
        <v>6455</v>
      </c>
      <c r="BV2459" s="79" t="s">
        <v>3206</v>
      </c>
      <c r="BW2459" s="79" t="s">
        <v>5706</v>
      </c>
    </row>
    <row r="2460" spans="51:75" x14ac:dyDescent="0.3">
      <c r="AY2460" s="107" t="e">
        <f>VLOOKUP(C2460,#REF!, 2,FALSE)</f>
        <v>#REF!</v>
      </c>
      <c r="BM2460" s="79" t="s">
        <v>1173</v>
      </c>
      <c r="BN2460" s="79" t="s">
        <v>3206</v>
      </c>
      <c r="BO2460" s="79" t="s">
        <v>5357</v>
      </c>
      <c r="BU2460" s="79" t="s">
        <v>1173</v>
      </c>
      <c r="BV2460" s="79" t="s">
        <v>3206</v>
      </c>
      <c r="BW2460" s="79" t="s">
        <v>5357</v>
      </c>
    </row>
    <row r="2461" spans="51:75" x14ac:dyDescent="0.3">
      <c r="AY2461" s="107" t="e">
        <f>VLOOKUP(C2461,#REF!, 2,FALSE)</f>
        <v>#REF!</v>
      </c>
      <c r="BM2461" s="79" t="s">
        <v>6456</v>
      </c>
      <c r="BN2461" s="79" t="s">
        <v>782</v>
      </c>
      <c r="BO2461" s="79" t="s">
        <v>6457</v>
      </c>
      <c r="BU2461" s="79" t="s">
        <v>6456</v>
      </c>
      <c r="BV2461" s="79" t="s">
        <v>782</v>
      </c>
      <c r="BW2461" s="79" t="s">
        <v>6457</v>
      </c>
    </row>
    <row r="2462" spans="51:75" x14ac:dyDescent="0.3">
      <c r="AY2462" s="107" t="e">
        <f>VLOOKUP(C2462,#REF!, 2,FALSE)</f>
        <v>#REF!</v>
      </c>
      <c r="BM2462" s="79" t="s">
        <v>6458</v>
      </c>
      <c r="BN2462" s="79" t="s">
        <v>3206</v>
      </c>
      <c r="BO2462" s="79" t="s">
        <v>6459</v>
      </c>
      <c r="BU2462" s="79" t="s">
        <v>6458</v>
      </c>
      <c r="BV2462" s="79" t="s">
        <v>3206</v>
      </c>
      <c r="BW2462" s="79" t="s">
        <v>6459</v>
      </c>
    </row>
    <row r="2463" spans="51:75" x14ac:dyDescent="0.3">
      <c r="AY2463" s="107" t="e">
        <f>VLOOKUP(C2463,#REF!, 2,FALSE)</f>
        <v>#REF!</v>
      </c>
      <c r="BM2463" s="79" t="s">
        <v>6460</v>
      </c>
      <c r="BN2463" s="79" t="s">
        <v>1141</v>
      </c>
      <c r="BO2463" s="79" t="s">
        <v>6461</v>
      </c>
      <c r="BU2463" s="79" t="s">
        <v>6460</v>
      </c>
      <c r="BV2463" s="79" t="s">
        <v>1141</v>
      </c>
      <c r="BW2463" s="79" t="s">
        <v>6461</v>
      </c>
    </row>
    <row r="2464" spans="51:75" x14ac:dyDescent="0.3">
      <c r="AY2464" s="107" t="e">
        <f>VLOOKUP(C2464,#REF!, 2,FALSE)</f>
        <v>#REF!</v>
      </c>
      <c r="BM2464" s="79" t="s">
        <v>6462</v>
      </c>
      <c r="BN2464" s="79" t="s">
        <v>3206</v>
      </c>
      <c r="BO2464" s="79" t="s">
        <v>6464</v>
      </c>
      <c r="BU2464" s="79" t="s">
        <v>6462</v>
      </c>
      <c r="BV2464" s="79" t="s">
        <v>3206</v>
      </c>
      <c r="BW2464" s="79" t="s">
        <v>6464</v>
      </c>
    </row>
    <row r="2465" spans="51:75" x14ac:dyDescent="0.3">
      <c r="AY2465" s="107" t="e">
        <f>VLOOKUP(C2465,#REF!, 2,FALSE)</f>
        <v>#REF!</v>
      </c>
      <c r="BM2465" s="79" t="s">
        <v>6465</v>
      </c>
      <c r="BN2465" s="79" t="s">
        <v>3206</v>
      </c>
      <c r="BO2465" s="79" t="s">
        <v>6466</v>
      </c>
      <c r="BU2465" s="79" t="s">
        <v>6465</v>
      </c>
      <c r="BV2465" s="79" t="s">
        <v>3206</v>
      </c>
      <c r="BW2465" s="79" t="s">
        <v>6466</v>
      </c>
    </row>
    <row r="2466" spans="51:75" x14ac:dyDescent="0.3">
      <c r="AY2466" s="107" t="e">
        <f>VLOOKUP(C2466,#REF!, 2,FALSE)</f>
        <v>#REF!</v>
      </c>
      <c r="BM2466" s="79" t="s">
        <v>1174</v>
      </c>
      <c r="BN2466" s="79" t="s">
        <v>3206</v>
      </c>
      <c r="BO2466" s="79" t="s">
        <v>6467</v>
      </c>
      <c r="BU2466" s="79" t="s">
        <v>1174</v>
      </c>
      <c r="BV2466" s="79" t="s">
        <v>3206</v>
      </c>
      <c r="BW2466" s="79" t="s">
        <v>6467</v>
      </c>
    </row>
    <row r="2467" spans="51:75" x14ac:dyDescent="0.3">
      <c r="AY2467" s="107" t="e">
        <f>VLOOKUP(C2467,#REF!, 2,FALSE)</f>
        <v>#REF!</v>
      </c>
      <c r="BM2467" s="79" t="s">
        <v>1175</v>
      </c>
      <c r="BN2467" s="79" t="s">
        <v>864</v>
      </c>
      <c r="BO2467" s="79" t="s">
        <v>6468</v>
      </c>
      <c r="BU2467" s="79" t="s">
        <v>1175</v>
      </c>
      <c r="BV2467" s="79" t="s">
        <v>864</v>
      </c>
      <c r="BW2467" s="79" t="s">
        <v>6468</v>
      </c>
    </row>
    <row r="2468" spans="51:75" x14ac:dyDescent="0.3">
      <c r="AY2468" s="107" t="e">
        <f>VLOOKUP(C2468,#REF!, 2,FALSE)</f>
        <v>#REF!</v>
      </c>
      <c r="BM2468" s="79" t="s">
        <v>6469</v>
      </c>
      <c r="BN2468" s="79" t="s">
        <v>1344</v>
      </c>
      <c r="BO2468" s="79" t="s">
        <v>3065</v>
      </c>
      <c r="BU2468" s="79" t="s">
        <v>6469</v>
      </c>
      <c r="BV2468" s="79" t="s">
        <v>1344</v>
      </c>
      <c r="BW2468" s="79" t="s">
        <v>3065</v>
      </c>
    </row>
    <row r="2469" spans="51:75" x14ac:dyDescent="0.3">
      <c r="AY2469" s="107" t="e">
        <f>VLOOKUP(C2469,#REF!, 2,FALSE)</f>
        <v>#REF!</v>
      </c>
      <c r="BM2469" s="79" t="s">
        <v>6470</v>
      </c>
      <c r="BN2469" s="79" t="s">
        <v>16994</v>
      </c>
      <c r="BO2469" s="79" t="s">
        <v>5558</v>
      </c>
      <c r="BU2469" s="79" t="s">
        <v>6470</v>
      </c>
      <c r="BV2469" s="79" t="s">
        <v>16994</v>
      </c>
      <c r="BW2469" s="79" t="s">
        <v>5558</v>
      </c>
    </row>
    <row r="2470" spans="51:75" x14ac:dyDescent="0.3">
      <c r="AY2470" s="107" t="e">
        <f>VLOOKUP(C2470,#REF!, 2,FALSE)</f>
        <v>#REF!</v>
      </c>
      <c r="BM2470" s="79" t="s">
        <v>6471</v>
      </c>
      <c r="BN2470" s="79" t="s">
        <v>3009</v>
      </c>
      <c r="BO2470" s="79" t="s">
        <v>6472</v>
      </c>
      <c r="BU2470" s="79" t="s">
        <v>6471</v>
      </c>
      <c r="BV2470" s="79" t="s">
        <v>3009</v>
      </c>
      <c r="BW2470" s="79" t="s">
        <v>6472</v>
      </c>
    </row>
    <row r="2471" spans="51:75" x14ac:dyDescent="0.3">
      <c r="AY2471" s="107" t="e">
        <f>VLOOKUP(C2471,#REF!, 2,FALSE)</f>
        <v>#REF!</v>
      </c>
      <c r="BM2471" s="79" t="s">
        <v>6473</v>
      </c>
      <c r="BN2471" s="79" t="s">
        <v>3091</v>
      </c>
      <c r="BO2471" s="79" t="s">
        <v>1272</v>
      </c>
      <c r="BU2471" s="79" t="s">
        <v>6473</v>
      </c>
      <c r="BV2471" s="79" t="s">
        <v>3091</v>
      </c>
      <c r="BW2471" s="79" t="s">
        <v>1272</v>
      </c>
    </row>
    <row r="2472" spans="51:75" x14ac:dyDescent="0.3">
      <c r="AY2472" s="107" t="e">
        <f>VLOOKUP(C2472,#REF!, 2,FALSE)</f>
        <v>#REF!</v>
      </c>
      <c r="BM2472" s="79" t="s">
        <v>6474</v>
      </c>
      <c r="BN2472" s="79" t="s">
        <v>2985</v>
      </c>
      <c r="BO2472" s="79" t="s">
        <v>772</v>
      </c>
      <c r="BU2472" s="79" t="s">
        <v>6474</v>
      </c>
      <c r="BV2472" s="79" t="s">
        <v>2985</v>
      </c>
      <c r="BW2472" s="79" t="s">
        <v>772</v>
      </c>
    </row>
    <row r="2473" spans="51:75" x14ac:dyDescent="0.3">
      <c r="AY2473" s="107" t="e">
        <f>VLOOKUP(C2473,#REF!, 2,FALSE)</f>
        <v>#REF!</v>
      </c>
      <c r="BM2473" s="79" t="s">
        <v>6475</v>
      </c>
      <c r="BN2473" s="79" t="s">
        <v>3009</v>
      </c>
      <c r="BO2473" s="79" t="s">
        <v>6476</v>
      </c>
      <c r="BU2473" s="79" t="s">
        <v>6475</v>
      </c>
      <c r="BV2473" s="79" t="s">
        <v>3009</v>
      </c>
      <c r="BW2473" s="79" t="s">
        <v>6476</v>
      </c>
    </row>
    <row r="2474" spans="51:75" x14ac:dyDescent="0.3">
      <c r="AY2474" s="107" t="e">
        <f>VLOOKUP(C2474,#REF!, 2,FALSE)</f>
        <v>#REF!</v>
      </c>
      <c r="BM2474" s="79" t="s">
        <v>6477</v>
      </c>
      <c r="BN2474" s="79" t="s">
        <v>3009</v>
      </c>
      <c r="BO2474" s="79" t="s">
        <v>6472</v>
      </c>
      <c r="BU2474" s="79" t="s">
        <v>6477</v>
      </c>
      <c r="BV2474" s="79" t="s">
        <v>3009</v>
      </c>
      <c r="BW2474" s="79" t="s">
        <v>6472</v>
      </c>
    </row>
    <row r="2475" spans="51:75" x14ac:dyDescent="0.3">
      <c r="AY2475" s="107" t="e">
        <f>VLOOKUP(C2475,#REF!, 2,FALSE)</f>
        <v>#REF!</v>
      </c>
      <c r="BM2475" s="79" t="s">
        <v>6478</v>
      </c>
      <c r="BN2475" s="79" t="s">
        <v>3091</v>
      </c>
      <c r="BO2475" s="79" t="s">
        <v>1272</v>
      </c>
      <c r="BU2475" s="79" t="s">
        <v>6478</v>
      </c>
      <c r="BV2475" s="79" t="s">
        <v>3091</v>
      </c>
      <c r="BW2475" s="79" t="s">
        <v>1272</v>
      </c>
    </row>
    <row r="2476" spans="51:75" x14ac:dyDescent="0.3">
      <c r="AY2476" s="107" t="e">
        <f>VLOOKUP(C2476,#REF!, 2,FALSE)</f>
        <v>#REF!</v>
      </c>
      <c r="BM2476" s="79" t="s">
        <v>6479</v>
      </c>
      <c r="BN2476" s="79" t="s">
        <v>3009</v>
      </c>
      <c r="BO2476" s="79" t="s">
        <v>1272</v>
      </c>
      <c r="BU2476" s="79" t="s">
        <v>6479</v>
      </c>
      <c r="BV2476" s="79" t="s">
        <v>3009</v>
      </c>
      <c r="BW2476" s="79" t="s">
        <v>1272</v>
      </c>
    </row>
    <row r="2477" spans="51:75" x14ac:dyDescent="0.3">
      <c r="AY2477" s="107" t="e">
        <f>VLOOKUP(C2477,#REF!, 2,FALSE)</f>
        <v>#REF!</v>
      </c>
      <c r="BM2477" s="79" t="s">
        <v>6480</v>
      </c>
      <c r="BN2477" s="79" t="s">
        <v>3091</v>
      </c>
      <c r="BO2477" s="79" t="s">
        <v>1272</v>
      </c>
      <c r="BU2477" s="79" t="s">
        <v>6480</v>
      </c>
      <c r="BV2477" s="79" t="s">
        <v>3091</v>
      </c>
      <c r="BW2477" s="79" t="s">
        <v>1272</v>
      </c>
    </row>
    <row r="2478" spans="51:75" x14ac:dyDescent="0.3">
      <c r="AY2478" s="107" t="e">
        <f>VLOOKUP(C2478,#REF!, 2,FALSE)</f>
        <v>#REF!</v>
      </c>
      <c r="BM2478" s="79" t="s">
        <v>6481</v>
      </c>
      <c r="BN2478" s="79" t="s">
        <v>3009</v>
      </c>
      <c r="BO2478" s="79" t="s">
        <v>2985</v>
      </c>
      <c r="BU2478" s="79" t="s">
        <v>6481</v>
      </c>
      <c r="BV2478" s="79" t="s">
        <v>3009</v>
      </c>
      <c r="BW2478" s="79" t="s">
        <v>2985</v>
      </c>
    </row>
    <row r="2479" spans="51:75" x14ac:dyDescent="0.3">
      <c r="AY2479" s="107" t="e">
        <f>VLOOKUP(C2479,#REF!, 2,FALSE)</f>
        <v>#REF!</v>
      </c>
      <c r="BM2479" s="79" t="s">
        <v>6482</v>
      </c>
      <c r="BN2479" s="79" t="s">
        <v>3009</v>
      </c>
      <c r="BO2479" s="79" t="s">
        <v>1272</v>
      </c>
      <c r="BU2479" s="79" t="s">
        <v>6482</v>
      </c>
      <c r="BV2479" s="79" t="s">
        <v>3009</v>
      </c>
      <c r="BW2479" s="79" t="s">
        <v>1272</v>
      </c>
    </row>
    <row r="2480" spans="51:75" x14ac:dyDescent="0.3">
      <c r="AY2480" s="107" t="e">
        <f>VLOOKUP(C2480,#REF!, 2,FALSE)</f>
        <v>#REF!</v>
      </c>
      <c r="BM2480" s="79" t="s">
        <v>6484</v>
      </c>
      <c r="BN2480" s="79" t="s">
        <v>3009</v>
      </c>
      <c r="BO2480" s="79" t="s">
        <v>1272</v>
      </c>
      <c r="BU2480" s="79" t="s">
        <v>6484</v>
      </c>
      <c r="BV2480" s="79" t="s">
        <v>3009</v>
      </c>
      <c r="BW2480" s="79" t="s">
        <v>1272</v>
      </c>
    </row>
    <row r="2481" spans="51:75" x14ac:dyDescent="0.3">
      <c r="AY2481" s="107" t="e">
        <f>VLOOKUP(C2481,#REF!, 2,FALSE)</f>
        <v>#REF!</v>
      </c>
      <c r="BM2481" s="79" t="s">
        <v>6485</v>
      </c>
      <c r="BN2481" s="79" t="s">
        <v>1344</v>
      </c>
      <c r="BO2481" s="79" t="s">
        <v>1975</v>
      </c>
      <c r="BU2481" s="79" t="s">
        <v>6485</v>
      </c>
      <c r="BV2481" s="79" t="s">
        <v>1344</v>
      </c>
      <c r="BW2481" s="79" t="s">
        <v>1975</v>
      </c>
    </row>
    <row r="2482" spans="51:75" x14ac:dyDescent="0.3">
      <c r="AY2482" s="107" t="e">
        <f>VLOOKUP(C2482,#REF!, 2,FALSE)</f>
        <v>#REF!</v>
      </c>
      <c r="BM2482" s="79" t="s">
        <v>6486</v>
      </c>
      <c r="BN2482" s="79" t="s">
        <v>3006</v>
      </c>
      <c r="BO2482" s="79" t="s">
        <v>6487</v>
      </c>
      <c r="BU2482" s="79" t="s">
        <v>6486</v>
      </c>
      <c r="BV2482" s="79" t="s">
        <v>3006</v>
      </c>
      <c r="BW2482" s="79" t="s">
        <v>6487</v>
      </c>
    </row>
    <row r="2483" spans="51:75" x14ac:dyDescent="0.3">
      <c r="AY2483" s="107" t="e">
        <f>VLOOKUP(C2483,#REF!, 2,FALSE)</f>
        <v>#REF!</v>
      </c>
      <c r="BM2483" s="79" t="s">
        <v>6488</v>
      </c>
      <c r="BN2483" s="79" t="s">
        <v>3256</v>
      </c>
      <c r="BO2483" s="79" t="s">
        <v>949</v>
      </c>
      <c r="BU2483" s="79" t="s">
        <v>6488</v>
      </c>
      <c r="BV2483" s="79" t="s">
        <v>3256</v>
      </c>
      <c r="BW2483" s="79" t="s">
        <v>949</v>
      </c>
    </row>
    <row r="2484" spans="51:75" x14ac:dyDescent="0.3">
      <c r="AY2484" s="107" t="e">
        <f>VLOOKUP(C2484,#REF!, 2,FALSE)</f>
        <v>#REF!</v>
      </c>
      <c r="BM2484" s="79" t="s">
        <v>6489</v>
      </c>
      <c r="BN2484" s="79" t="s">
        <v>3256</v>
      </c>
      <c r="BO2484" s="79" t="s">
        <v>5534</v>
      </c>
      <c r="BU2484" s="79" t="s">
        <v>6489</v>
      </c>
      <c r="BV2484" s="79" t="s">
        <v>3256</v>
      </c>
      <c r="BW2484" s="79" t="s">
        <v>5534</v>
      </c>
    </row>
    <row r="2485" spans="51:75" x14ac:dyDescent="0.3">
      <c r="AY2485" s="107" t="e">
        <f>VLOOKUP(C2485,#REF!, 2,FALSE)</f>
        <v>#REF!</v>
      </c>
      <c r="BM2485" s="79" t="s">
        <v>6490</v>
      </c>
      <c r="BN2485" s="79" t="s">
        <v>3256</v>
      </c>
      <c r="BO2485" s="79" t="s">
        <v>938</v>
      </c>
      <c r="BU2485" s="79" t="s">
        <v>6490</v>
      </c>
      <c r="BV2485" s="79" t="s">
        <v>3256</v>
      </c>
      <c r="BW2485" s="79" t="s">
        <v>938</v>
      </c>
    </row>
    <row r="2486" spans="51:75" x14ac:dyDescent="0.3">
      <c r="AY2486" s="107" t="e">
        <f>VLOOKUP(C2486,#REF!, 2,FALSE)</f>
        <v>#REF!</v>
      </c>
      <c r="BM2486" s="79" t="s">
        <v>6491</v>
      </c>
      <c r="BN2486" s="79" t="s">
        <v>3091</v>
      </c>
      <c r="BO2486" s="79" t="s">
        <v>1272</v>
      </c>
      <c r="BU2486" s="79" t="s">
        <v>6491</v>
      </c>
      <c r="BV2486" s="79" t="s">
        <v>3091</v>
      </c>
      <c r="BW2486" s="79" t="s">
        <v>1272</v>
      </c>
    </row>
    <row r="2487" spans="51:75" x14ac:dyDescent="0.3">
      <c r="AY2487" s="107" t="e">
        <f>VLOOKUP(C2487,#REF!, 2,FALSE)</f>
        <v>#REF!</v>
      </c>
      <c r="BM2487" s="79" t="s">
        <v>6492</v>
      </c>
      <c r="BN2487" s="79" t="s">
        <v>3087</v>
      </c>
      <c r="BO2487" s="79" t="s">
        <v>1272</v>
      </c>
      <c r="BU2487" s="79" t="s">
        <v>6492</v>
      </c>
      <c r="BV2487" s="79" t="s">
        <v>3087</v>
      </c>
      <c r="BW2487" s="79" t="s">
        <v>1272</v>
      </c>
    </row>
    <row r="2488" spans="51:75" x14ac:dyDescent="0.3">
      <c r="AY2488" s="107" t="e">
        <f>VLOOKUP(C2488,#REF!, 2,FALSE)</f>
        <v>#REF!</v>
      </c>
      <c r="BM2488" s="79" t="s">
        <v>6493</v>
      </c>
      <c r="BN2488" s="79" t="s">
        <v>3087</v>
      </c>
      <c r="BO2488" s="79" t="s">
        <v>1272</v>
      </c>
      <c r="BU2488" s="79" t="s">
        <v>6493</v>
      </c>
      <c r="BV2488" s="79" t="s">
        <v>3087</v>
      </c>
      <c r="BW2488" s="79" t="s">
        <v>1272</v>
      </c>
    </row>
    <row r="2489" spans="51:75" x14ac:dyDescent="0.3">
      <c r="AY2489" s="107" t="e">
        <f>VLOOKUP(C2489,#REF!, 2,FALSE)</f>
        <v>#REF!</v>
      </c>
      <c r="BM2489" s="79" t="s">
        <v>6494</v>
      </c>
      <c r="BN2489" s="79" t="s">
        <v>3087</v>
      </c>
      <c r="BO2489" s="79" t="s">
        <v>1272</v>
      </c>
      <c r="BU2489" s="79" t="s">
        <v>6494</v>
      </c>
      <c r="BV2489" s="79" t="s">
        <v>3087</v>
      </c>
      <c r="BW2489" s="79" t="s">
        <v>1272</v>
      </c>
    </row>
    <row r="2490" spans="51:75" x14ac:dyDescent="0.3">
      <c r="AY2490" s="107" t="e">
        <f>VLOOKUP(C2490,#REF!, 2,FALSE)</f>
        <v>#REF!</v>
      </c>
      <c r="BM2490" s="79" t="s">
        <v>6495</v>
      </c>
      <c r="BN2490" s="79" t="s">
        <v>3032</v>
      </c>
      <c r="BO2490" s="79" t="s">
        <v>1272</v>
      </c>
      <c r="BU2490" s="79" t="s">
        <v>6495</v>
      </c>
      <c r="BV2490" s="79" t="s">
        <v>3032</v>
      </c>
      <c r="BW2490" s="79" t="s">
        <v>1272</v>
      </c>
    </row>
    <row r="2491" spans="51:75" x14ac:dyDescent="0.3">
      <c r="AY2491" s="107" t="e">
        <f>VLOOKUP(C2491,#REF!, 2,FALSE)</f>
        <v>#REF!</v>
      </c>
      <c r="BM2491" s="79" t="s">
        <v>6496</v>
      </c>
      <c r="BN2491" s="79" t="s">
        <v>3032</v>
      </c>
      <c r="BO2491" s="79" t="s">
        <v>1272</v>
      </c>
      <c r="BU2491" s="79" t="s">
        <v>6496</v>
      </c>
      <c r="BV2491" s="79" t="s">
        <v>3032</v>
      </c>
      <c r="BW2491" s="79" t="s">
        <v>1272</v>
      </c>
    </row>
    <row r="2492" spans="51:75" x14ac:dyDescent="0.3">
      <c r="AY2492" s="107" t="e">
        <f>VLOOKUP(C2492,#REF!, 2,FALSE)</f>
        <v>#REF!</v>
      </c>
      <c r="BM2492" s="79" t="s">
        <v>6497</v>
      </c>
      <c r="BN2492" s="79" t="s">
        <v>1344</v>
      </c>
      <c r="BO2492" s="79" t="s">
        <v>5344</v>
      </c>
      <c r="BU2492" s="79" t="s">
        <v>6497</v>
      </c>
      <c r="BV2492" s="79" t="s">
        <v>1344</v>
      </c>
      <c r="BW2492" s="79" t="s">
        <v>5344</v>
      </c>
    </row>
    <row r="2493" spans="51:75" x14ac:dyDescent="0.3">
      <c r="AY2493" s="107" t="e">
        <f>VLOOKUP(C2493,#REF!, 2,FALSE)</f>
        <v>#REF!</v>
      </c>
      <c r="BM2493" s="79" t="s">
        <v>6499</v>
      </c>
      <c r="BN2493" s="79" t="s">
        <v>621</v>
      </c>
      <c r="BO2493" s="79" t="s">
        <v>6500</v>
      </c>
      <c r="BU2493" s="79" t="s">
        <v>6499</v>
      </c>
      <c r="BV2493" s="79" t="s">
        <v>621</v>
      </c>
      <c r="BW2493" s="79" t="s">
        <v>6500</v>
      </c>
    </row>
    <row r="2494" spans="51:75" x14ac:dyDescent="0.3">
      <c r="AY2494" s="107" t="e">
        <f>VLOOKUP(C2494,#REF!, 2,FALSE)</f>
        <v>#REF!</v>
      </c>
      <c r="BM2494" s="79" t="s">
        <v>6501</v>
      </c>
      <c r="BN2494" s="79" t="s">
        <v>671</v>
      </c>
      <c r="BO2494" s="79" t="s">
        <v>6502</v>
      </c>
      <c r="BU2494" s="79" t="s">
        <v>6501</v>
      </c>
      <c r="BV2494" s="79" t="s">
        <v>671</v>
      </c>
      <c r="BW2494" s="79" t="s">
        <v>6502</v>
      </c>
    </row>
    <row r="2495" spans="51:75" x14ac:dyDescent="0.3">
      <c r="AY2495" s="107" t="e">
        <f>VLOOKUP(C2495,#REF!, 2,FALSE)</f>
        <v>#REF!</v>
      </c>
      <c r="BM2495" s="79" t="s">
        <v>6503</v>
      </c>
      <c r="BN2495" s="79" t="s">
        <v>641</v>
      </c>
      <c r="BO2495" s="79" t="s">
        <v>2827</v>
      </c>
      <c r="BU2495" s="79" t="s">
        <v>6503</v>
      </c>
      <c r="BV2495" s="79" t="s">
        <v>641</v>
      </c>
      <c r="BW2495" s="79" t="s">
        <v>2827</v>
      </c>
    </row>
    <row r="2496" spans="51:75" x14ac:dyDescent="0.3">
      <c r="AY2496" s="107" t="e">
        <f>VLOOKUP(C2496,#REF!, 2,FALSE)</f>
        <v>#REF!</v>
      </c>
      <c r="BM2496" s="79" t="s">
        <v>6504</v>
      </c>
      <c r="BN2496" s="79" t="s">
        <v>930</v>
      </c>
      <c r="BO2496" s="79" t="s">
        <v>6506</v>
      </c>
      <c r="BU2496" s="79" t="s">
        <v>6504</v>
      </c>
      <c r="BV2496" s="79" t="s">
        <v>930</v>
      </c>
      <c r="BW2496" s="79" t="s">
        <v>6506</v>
      </c>
    </row>
    <row r="2497" spans="51:75" x14ac:dyDescent="0.3">
      <c r="AY2497" s="107" t="e">
        <f>VLOOKUP(C2497,#REF!, 2,FALSE)</f>
        <v>#REF!</v>
      </c>
      <c r="BM2497" s="79" t="s">
        <v>1176</v>
      </c>
      <c r="BN2497" s="79" t="s">
        <v>16992</v>
      </c>
      <c r="BO2497" s="79" t="s">
        <v>6507</v>
      </c>
      <c r="BU2497" s="79" t="s">
        <v>1176</v>
      </c>
      <c r="BV2497" s="79" t="s">
        <v>16992</v>
      </c>
      <c r="BW2497" s="79" t="s">
        <v>6507</v>
      </c>
    </row>
    <row r="2498" spans="51:75" x14ac:dyDescent="0.3">
      <c r="AY2498" s="107" t="e">
        <f>VLOOKUP(C2498,#REF!, 2,FALSE)</f>
        <v>#REF!</v>
      </c>
      <c r="BM2498" s="79" t="s">
        <v>6508</v>
      </c>
      <c r="BN2498" s="79" t="s">
        <v>16992</v>
      </c>
      <c r="BO2498" s="79" t="s">
        <v>4689</v>
      </c>
      <c r="BU2498" s="79" t="s">
        <v>6508</v>
      </c>
      <c r="BV2498" s="79" t="s">
        <v>16992</v>
      </c>
      <c r="BW2498" s="79" t="s">
        <v>4689</v>
      </c>
    </row>
    <row r="2499" spans="51:75" x14ac:dyDescent="0.3">
      <c r="AY2499" s="107" t="e">
        <f>VLOOKUP(C2499,#REF!, 2,FALSE)</f>
        <v>#REF!</v>
      </c>
      <c r="BM2499" s="79" t="s">
        <v>6510</v>
      </c>
      <c r="BN2499" s="79" t="s">
        <v>851</v>
      </c>
      <c r="BO2499" s="79" t="s">
        <v>6511</v>
      </c>
      <c r="BU2499" s="79" t="s">
        <v>6510</v>
      </c>
      <c r="BV2499" s="79" t="s">
        <v>851</v>
      </c>
      <c r="BW2499" s="79" t="s">
        <v>6511</v>
      </c>
    </row>
    <row r="2500" spans="51:75" x14ac:dyDescent="0.3">
      <c r="AY2500" s="107" t="e">
        <f>VLOOKUP(C2500,#REF!, 2,FALSE)</f>
        <v>#REF!</v>
      </c>
      <c r="BM2500" s="79" t="s">
        <v>6512</v>
      </c>
      <c r="BN2500" s="79" t="s">
        <v>3256</v>
      </c>
      <c r="BO2500" s="79" t="s">
        <v>6513</v>
      </c>
      <c r="BU2500" s="79" t="s">
        <v>6512</v>
      </c>
      <c r="BV2500" s="79" t="s">
        <v>3256</v>
      </c>
      <c r="BW2500" s="79" t="s">
        <v>6513</v>
      </c>
    </row>
    <row r="2501" spans="51:75" x14ac:dyDescent="0.3">
      <c r="AY2501" s="107" t="e">
        <f>VLOOKUP(C2501,#REF!, 2,FALSE)</f>
        <v>#REF!</v>
      </c>
      <c r="BM2501" s="79" t="s">
        <v>6514</v>
      </c>
      <c r="BN2501" s="79" t="s">
        <v>627</v>
      </c>
      <c r="BO2501" s="79" t="s">
        <v>6515</v>
      </c>
      <c r="BU2501" s="79" t="s">
        <v>6514</v>
      </c>
      <c r="BV2501" s="79" t="s">
        <v>627</v>
      </c>
      <c r="BW2501" s="79" t="s">
        <v>6515</v>
      </c>
    </row>
    <row r="2502" spans="51:75" x14ac:dyDescent="0.3">
      <c r="AY2502" s="107" t="e">
        <f>VLOOKUP(C2502,#REF!, 2,FALSE)</f>
        <v>#REF!</v>
      </c>
      <c r="BM2502" s="79" t="s">
        <v>6516</v>
      </c>
      <c r="BN2502" s="79" t="s">
        <v>671</v>
      </c>
      <c r="BO2502" s="79" t="s">
        <v>6517</v>
      </c>
      <c r="BU2502" s="79" t="s">
        <v>6516</v>
      </c>
      <c r="BV2502" s="79" t="s">
        <v>671</v>
      </c>
      <c r="BW2502" s="79" t="s">
        <v>6517</v>
      </c>
    </row>
    <row r="2503" spans="51:75" x14ac:dyDescent="0.3">
      <c r="AY2503" s="107" t="e">
        <f>VLOOKUP(C2503,#REF!, 2,FALSE)</f>
        <v>#REF!</v>
      </c>
      <c r="BM2503" s="79" t="s">
        <v>6519</v>
      </c>
      <c r="BN2503" s="79" t="s">
        <v>1274</v>
      </c>
      <c r="BO2503" s="79" t="s">
        <v>6520</v>
      </c>
      <c r="BU2503" s="79" t="s">
        <v>6519</v>
      </c>
      <c r="BV2503" s="79" t="s">
        <v>1274</v>
      </c>
      <c r="BW2503" s="79" t="s">
        <v>6520</v>
      </c>
    </row>
    <row r="2504" spans="51:75" x14ac:dyDescent="0.3">
      <c r="AY2504" s="107" t="e">
        <f>VLOOKUP(C2504,#REF!, 2,FALSE)</f>
        <v>#REF!</v>
      </c>
      <c r="BM2504" s="79" t="s">
        <v>6521</v>
      </c>
      <c r="BN2504" s="79" t="s">
        <v>3032</v>
      </c>
      <c r="BO2504" s="79" t="s">
        <v>6522</v>
      </c>
      <c r="BU2504" s="79" t="s">
        <v>6521</v>
      </c>
      <c r="BV2504" s="79" t="s">
        <v>3032</v>
      </c>
      <c r="BW2504" s="79" t="s">
        <v>6522</v>
      </c>
    </row>
    <row r="2505" spans="51:75" x14ac:dyDescent="0.3">
      <c r="AY2505" s="107" t="e">
        <f>VLOOKUP(C2505,#REF!, 2,FALSE)</f>
        <v>#REF!</v>
      </c>
      <c r="BM2505" s="79" t="s">
        <v>6523</v>
      </c>
      <c r="BN2505" s="79" t="s">
        <v>641</v>
      </c>
      <c r="BO2505" s="79" t="s">
        <v>6298</v>
      </c>
      <c r="BU2505" s="79" t="s">
        <v>6523</v>
      </c>
      <c r="BV2505" s="79" t="s">
        <v>641</v>
      </c>
      <c r="BW2505" s="79" t="s">
        <v>6298</v>
      </c>
    </row>
    <row r="2506" spans="51:75" x14ac:dyDescent="0.3">
      <c r="AY2506" s="107" t="e">
        <f>VLOOKUP(C2506,#REF!, 2,FALSE)</f>
        <v>#REF!</v>
      </c>
      <c r="BM2506" s="79" t="s">
        <v>6525</v>
      </c>
      <c r="BN2506" s="79" t="s">
        <v>3206</v>
      </c>
      <c r="BO2506" s="79" t="s">
        <v>6526</v>
      </c>
      <c r="BU2506" s="79" t="s">
        <v>6525</v>
      </c>
      <c r="BV2506" s="79" t="s">
        <v>3206</v>
      </c>
      <c r="BW2506" s="79" t="s">
        <v>6526</v>
      </c>
    </row>
    <row r="2507" spans="51:75" x14ac:dyDescent="0.3">
      <c r="AY2507" s="107" t="e">
        <f>VLOOKUP(C2507,#REF!, 2,FALSE)</f>
        <v>#REF!</v>
      </c>
      <c r="BM2507" s="79" t="s">
        <v>6527</v>
      </c>
      <c r="BN2507" s="79" t="s">
        <v>2985</v>
      </c>
      <c r="BO2507" s="79" t="s">
        <v>2985</v>
      </c>
      <c r="BU2507" s="79" t="s">
        <v>6527</v>
      </c>
      <c r="BV2507" s="79" t="s">
        <v>2985</v>
      </c>
      <c r="BW2507" s="79" t="s">
        <v>2985</v>
      </c>
    </row>
    <row r="2508" spans="51:75" x14ac:dyDescent="0.3">
      <c r="AY2508" s="107" t="e">
        <f>VLOOKUP(C2508,#REF!, 2,FALSE)</f>
        <v>#REF!</v>
      </c>
      <c r="BM2508" s="79" t="s">
        <v>1177</v>
      </c>
      <c r="BN2508" s="79" t="s">
        <v>2981</v>
      </c>
      <c r="BO2508" s="79" t="s">
        <v>6528</v>
      </c>
      <c r="BU2508" s="79" t="s">
        <v>1177</v>
      </c>
      <c r="BV2508" s="79" t="s">
        <v>2981</v>
      </c>
      <c r="BW2508" s="79" t="s">
        <v>6528</v>
      </c>
    </row>
    <row r="2509" spans="51:75" x14ac:dyDescent="0.3">
      <c r="AY2509" s="107" t="e">
        <f>VLOOKUP(C2509,#REF!, 2,FALSE)</f>
        <v>#REF!</v>
      </c>
      <c r="BM2509" s="79" t="s">
        <v>6529</v>
      </c>
      <c r="BN2509" s="79" t="s">
        <v>2985</v>
      </c>
      <c r="BO2509" s="79" t="s">
        <v>2985</v>
      </c>
      <c r="BU2509" s="79" t="s">
        <v>6529</v>
      </c>
      <c r="BV2509" s="79" t="s">
        <v>2985</v>
      </c>
      <c r="BW2509" s="79" t="s">
        <v>2985</v>
      </c>
    </row>
    <row r="2510" spans="51:75" x14ac:dyDescent="0.3">
      <c r="AY2510" s="107" t="e">
        <f>VLOOKUP(C2510,#REF!, 2,FALSE)</f>
        <v>#REF!</v>
      </c>
      <c r="BM2510" s="79" t="s">
        <v>6530</v>
      </c>
      <c r="BN2510" s="79" t="s">
        <v>851</v>
      </c>
      <c r="BO2510" s="79" t="s">
        <v>1070</v>
      </c>
      <c r="BU2510" s="79" t="s">
        <v>6530</v>
      </c>
      <c r="BV2510" s="79" t="s">
        <v>851</v>
      </c>
      <c r="BW2510" s="79" t="s">
        <v>1070</v>
      </c>
    </row>
    <row r="2511" spans="51:75" x14ac:dyDescent="0.3">
      <c r="AY2511" s="107" t="e">
        <f>VLOOKUP(C2511,#REF!, 2,FALSE)</f>
        <v>#REF!</v>
      </c>
      <c r="BM2511" s="79" t="s">
        <v>1178</v>
      </c>
      <c r="BN2511" s="79" t="s">
        <v>854</v>
      </c>
      <c r="BO2511" s="79" t="s">
        <v>6532</v>
      </c>
      <c r="BU2511" s="79" t="s">
        <v>1178</v>
      </c>
      <c r="BV2511" s="79" t="s">
        <v>854</v>
      </c>
      <c r="BW2511" s="79" t="s">
        <v>6532</v>
      </c>
    </row>
    <row r="2512" spans="51:75" x14ac:dyDescent="0.3">
      <c r="AY2512" s="107" t="e">
        <f>VLOOKUP(C2512,#REF!, 2,FALSE)</f>
        <v>#REF!</v>
      </c>
      <c r="BM2512" s="79" t="s">
        <v>6533</v>
      </c>
      <c r="BN2512" s="79" t="s">
        <v>633</v>
      </c>
      <c r="BO2512" s="79" t="s">
        <v>4424</v>
      </c>
      <c r="BU2512" s="79" t="s">
        <v>6533</v>
      </c>
      <c r="BV2512" s="79" t="s">
        <v>633</v>
      </c>
      <c r="BW2512" s="79" t="s">
        <v>4424</v>
      </c>
    </row>
    <row r="2513" spans="51:75" x14ac:dyDescent="0.3">
      <c r="AY2513" s="107" t="e">
        <f>VLOOKUP(C2513,#REF!, 2,FALSE)</f>
        <v>#REF!</v>
      </c>
      <c r="BM2513" s="79" t="s">
        <v>6534</v>
      </c>
      <c r="BN2513" s="79" t="s">
        <v>717</v>
      </c>
      <c r="BO2513" s="79" t="s">
        <v>6535</v>
      </c>
      <c r="BU2513" s="79" t="s">
        <v>6534</v>
      </c>
      <c r="BV2513" s="79" t="s">
        <v>717</v>
      </c>
      <c r="BW2513" s="79" t="s">
        <v>6535</v>
      </c>
    </row>
    <row r="2514" spans="51:75" x14ac:dyDescent="0.3">
      <c r="AY2514" s="107" t="e">
        <f>VLOOKUP(C2514,#REF!, 2,FALSE)</f>
        <v>#REF!</v>
      </c>
      <c r="BM2514" s="79" t="s">
        <v>6536</v>
      </c>
      <c r="BN2514" s="79" t="s">
        <v>664</v>
      </c>
      <c r="BO2514" s="79" t="s">
        <v>6537</v>
      </c>
      <c r="BU2514" s="79" t="s">
        <v>6536</v>
      </c>
      <c r="BV2514" s="79" t="s">
        <v>664</v>
      </c>
      <c r="BW2514" s="79" t="s">
        <v>6537</v>
      </c>
    </row>
    <row r="2515" spans="51:75" x14ac:dyDescent="0.3">
      <c r="AY2515" s="107" t="e">
        <f>VLOOKUP(C2515,#REF!, 2,FALSE)</f>
        <v>#REF!</v>
      </c>
      <c r="BM2515" s="79" t="s">
        <v>1179</v>
      </c>
      <c r="BN2515" s="79" t="s">
        <v>717</v>
      </c>
      <c r="BO2515" s="79" t="s">
        <v>6538</v>
      </c>
      <c r="BU2515" s="79" t="s">
        <v>1179</v>
      </c>
      <c r="BV2515" s="79" t="s">
        <v>717</v>
      </c>
      <c r="BW2515" s="79" t="s">
        <v>6538</v>
      </c>
    </row>
    <row r="2516" spans="51:75" x14ac:dyDescent="0.3">
      <c r="AY2516" s="107" t="e">
        <f>VLOOKUP(C2516,#REF!, 2,FALSE)</f>
        <v>#REF!</v>
      </c>
      <c r="BM2516" s="79" t="s">
        <v>6539</v>
      </c>
      <c r="BN2516" s="79" t="s">
        <v>16992</v>
      </c>
      <c r="BO2516" s="79" t="s">
        <v>6540</v>
      </c>
      <c r="BU2516" s="79" t="s">
        <v>6539</v>
      </c>
      <c r="BV2516" s="79" t="s">
        <v>16992</v>
      </c>
      <c r="BW2516" s="79" t="s">
        <v>6540</v>
      </c>
    </row>
    <row r="2517" spans="51:75" x14ac:dyDescent="0.3">
      <c r="AY2517" s="107" t="e">
        <f>VLOOKUP(C2517,#REF!, 2,FALSE)</f>
        <v>#REF!</v>
      </c>
      <c r="BM2517" s="79" t="s">
        <v>1180</v>
      </c>
      <c r="BN2517" s="79" t="s">
        <v>717</v>
      </c>
      <c r="BO2517" s="79" t="s">
        <v>6541</v>
      </c>
      <c r="BU2517" s="79" t="s">
        <v>1180</v>
      </c>
      <c r="BV2517" s="79" t="s">
        <v>717</v>
      </c>
      <c r="BW2517" s="79" t="s">
        <v>6541</v>
      </c>
    </row>
    <row r="2518" spans="51:75" x14ac:dyDescent="0.3">
      <c r="AY2518" s="107" t="e">
        <f>VLOOKUP(C2518,#REF!, 2,FALSE)</f>
        <v>#REF!</v>
      </c>
      <c r="BM2518" s="79" t="s">
        <v>173</v>
      </c>
      <c r="BN2518" s="79" t="s">
        <v>3206</v>
      </c>
      <c r="BO2518" s="79" t="s">
        <v>6542</v>
      </c>
      <c r="BU2518" s="79" t="s">
        <v>173</v>
      </c>
      <c r="BV2518" s="79" t="s">
        <v>3206</v>
      </c>
      <c r="BW2518" s="79" t="s">
        <v>6542</v>
      </c>
    </row>
    <row r="2519" spans="51:75" x14ac:dyDescent="0.3">
      <c r="AY2519" s="107" t="e">
        <f>VLOOKUP(C2519,#REF!, 2,FALSE)</f>
        <v>#REF!</v>
      </c>
      <c r="BM2519" s="79" t="s">
        <v>6544</v>
      </c>
      <c r="BN2519" s="79" t="s">
        <v>16992</v>
      </c>
      <c r="BO2519" s="79" t="s">
        <v>6545</v>
      </c>
      <c r="BU2519" s="79" t="s">
        <v>6544</v>
      </c>
      <c r="BV2519" s="79" t="s">
        <v>16992</v>
      </c>
      <c r="BW2519" s="79" t="s">
        <v>6545</v>
      </c>
    </row>
    <row r="2520" spans="51:75" x14ac:dyDescent="0.3">
      <c r="AY2520" s="107" t="e">
        <f>VLOOKUP(C2520,#REF!, 2,FALSE)</f>
        <v>#REF!</v>
      </c>
      <c r="BM2520" s="79" t="s">
        <v>1181</v>
      </c>
      <c r="BN2520" s="79" t="s">
        <v>3049</v>
      </c>
      <c r="BO2520" s="79" t="s">
        <v>4595</v>
      </c>
      <c r="BU2520" s="79" t="s">
        <v>1181</v>
      </c>
      <c r="BV2520" s="79" t="s">
        <v>3049</v>
      </c>
      <c r="BW2520" s="79" t="s">
        <v>4595</v>
      </c>
    </row>
    <row r="2521" spans="51:75" x14ac:dyDescent="0.3">
      <c r="AY2521" s="107" t="e">
        <f>VLOOKUP(C2521,#REF!, 2,FALSE)</f>
        <v>#REF!</v>
      </c>
      <c r="BM2521" s="79" t="s">
        <v>6546</v>
      </c>
      <c r="BN2521" s="79" t="s">
        <v>1274</v>
      </c>
      <c r="BO2521" s="79" t="s">
        <v>2985</v>
      </c>
      <c r="BU2521" s="79" t="s">
        <v>6546</v>
      </c>
      <c r="BV2521" s="79" t="s">
        <v>1274</v>
      </c>
      <c r="BW2521" s="79" t="s">
        <v>2985</v>
      </c>
    </row>
    <row r="2522" spans="51:75" x14ac:dyDescent="0.3">
      <c r="AY2522" s="107" t="e">
        <f>VLOOKUP(C2522,#REF!, 2,FALSE)</f>
        <v>#REF!</v>
      </c>
      <c r="BM2522" s="79" t="s">
        <v>6547</v>
      </c>
      <c r="BN2522" s="79" t="s">
        <v>633</v>
      </c>
      <c r="BO2522" s="79" t="s">
        <v>5979</v>
      </c>
      <c r="BU2522" s="79" t="s">
        <v>6547</v>
      </c>
      <c r="BV2522" s="79" t="s">
        <v>633</v>
      </c>
      <c r="BW2522" s="79" t="s">
        <v>5979</v>
      </c>
    </row>
    <row r="2523" spans="51:75" x14ac:dyDescent="0.3">
      <c r="AY2523" s="107" t="e">
        <f>VLOOKUP(C2523,#REF!, 2,FALSE)</f>
        <v>#REF!</v>
      </c>
      <c r="BM2523" s="79" t="s">
        <v>1182</v>
      </c>
      <c r="BN2523" s="79" t="s">
        <v>1005</v>
      </c>
      <c r="BO2523" s="79" t="s">
        <v>5648</v>
      </c>
      <c r="BU2523" s="79" t="s">
        <v>1182</v>
      </c>
      <c r="BV2523" s="79" t="s">
        <v>1005</v>
      </c>
      <c r="BW2523" s="79" t="s">
        <v>5648</v>
      </c>
    </row>
    <row r="2524" spans="51:75" x14ac:dyDescent="0.3">
      <c r="AY2524" s="107" t="e">
        <f>VLOOKUP(C2524,#REF!, 2,FALSE)</f>
        <v>#REF!</v>
      </c>
      <c r="BM2524" s="79" t="s">
        <v>1183</v>
      </c>
      <c r="BN2524" s="79" t="s">
        <v>1005</v>
      </c>
      <c r="BO2524" s="79" t="s">
        <v>1520</v>
      </c>
      <c r="BU2524" s="79" t="s">
        <v>1183</v>
      </c>
      <c r="BV2524" s="79" t="s">
        <v>1005</v>
      </c>
      <c r="BW2524" s="79" t="s">
        <v>1520</v>
      </c>
    </row>
    <row r="2525" spans="51:75" x14ac:dyDescent="0.3">
      <c r="AY2525" s="107" t="e">
        <f>VLOOKUP(C2525,#REF!, 2,FALSE)</f>
        <v>#REF!</v>
      </c>
      <c r="BM2525" s="79" t="s">
        <v>6550</v>
      </c>
      <c r="BN2525" s="79" t="s">
        <v>16992</v>
      </c>
      <c r="BO2525" s="79" t="s">
        <v>6551</v>
      </c>
      <c r="BU2525" s="79" t="s">
        <v>6550</v>
      </c>
      <c r="BV2525" s="79" t="s">
        <v>16992</v>
      </c>
      <c r="BW2525" s="79" t="s">
        <v>6551</v>
      </c>
    </row>
    <row r="2526" spans="51:75" x14ac:dyDescent="0.3">
      <c r="AY2526" s="107" t="e">
        <f>VLOOKUP(C2526,#REF!, 2,FALSE)</f>
        <v>#REF!</v>
      </c>
      <c r="BM2526" s="79" t="s">
        <v>1184</v>
      </c>
      <c r="BN2526" s="79" t="s">
        <v>1005</v>
      </c>
      <c r="BO2526" s="79" t="s">
        <v>6552</v>
      </c>
      <c r="BU2526" s="79" t="s">
        <v>1184</v>
      </c>
      <c r="BV2526" s="79" t="s">
        <v>1005</v>
      </c>
      <c r="BW2526" s="79" t="s">
        <v>6552</v>
      </c>
    </row>
    <row r="2527" spans="51:75" x14ac:dyDescent="0.3">
      <c r="AY2527" s="107" t="e">
        <f>VLOOKUP(C2527,#REF!, 2,FALSE)</f>
        <v>#REF!</v>
      </c>
      <c r="BM2527" s="79" t="s">
        <v>6553</v>
      </c>
      <c r="BN2527" s="79" t="s">
        <v>16992</v>
      </c>
      <c r="BO2527" s="79" t="s">
        <v>6554</v>
      </c>
      <c r="BU2527" s="79" t="s">
        <v>6553</v>
      </c>
      <c r="BV2527" s="79" t="s">
        <v>16992</v>
      </c>
      <c r="BW2527" s="79" t="s">
        <v>6554</v>
      </c>
    </row>
    <row r="2528" spans="51:75" x14ac:dyDescent="0.3">
      <c r="AY2528" s="107" t="e">
        <f>VLOOKUP(C2528,#REF!, 2,FALSE)</f>
        <v>#REF!</v>
      </c>
      <c r="BM2528" s="79" t="s">
        <v>1185</v>
      </c>
      <c r="BN2528" s="79" t="s">
        <v>1344</v>
      </c>
      <c r="BO2528" s="79" t="s">
        <v>2299</v>
      </c>
      <c r="BU2528" s="79" t="s">
        <v>1185</v>
      </c>
      <c r="BV2528" s="79" t="s">
        <v>1344</v>
      </c>
      <c r="BW2528" s="79" t="s">
        <v>2299</v>
      </c>
    </row>
    <row r="2529" spans="51:75" x14ac:dyDescent="0.3">
      <c r="AY2529" s="107" t="e">
        <f>VLOOKUP(C2529,#REF!, 2,FALSE)</f>
        <v>#REF!</v>
      </c>
      <c r="BM2529" s="79" t="s">
        <v>6555</v>
      </c>
      <c r="BN2529" s="79" t="s">
        <v>1344</v>
      </c>
      <c r="BO2529" s="79" t="s">
        <v>6556</v>
      </c>
      <c r="BU2529" s="79" t="s">
        <v>6555</v>
      </c>
      <c r="BV2529" s="79" t="s">
        <v>1344</v>
      </c>
      <c r="BW2529" s="79" t="s">
        <v>6556</v>
      </c>
    </row>
    <row r="2530" spans="51:75" x14ac:dyDescent="0.3">
      <c r="AY2530" s="107" t="e">
        <f>VLOOKUP(C2530,#REF!, 2,FALSE)</f>
        <v>#REF!</v>
      </c>
      <c r="BM2530" s="79" t="s">
        <v>6557</v>
      </c>
      <c r="BN2530" s="79" t="s">
        <v>16992</v>
      </c>
      <c r="BO2530" s="79" t="s">
        <v>6558</v>
      </c>
      <c r="BU2530" s="79" t="s">
        <v>6557</v>
      </c>
      <c r="BV2530" s="79" t="s">
        <v>16992</v>
      </c>
      <c r="BW2530" s="79" t="s">
        <v>6558</v>
      </c>
    </row>
    <row r="2531" spans="51:75" x14ac:dyDescent="0.3">
      <c r="AY2531" s="107" t="e">
        <f>VLOOKUP(C2531,#REF!, 2,FALSE)</f>
        <v>#REF!</v>
      </c>
      <c r="BM2531" s="79" t="s">
        <v>6559</v>
      </c>
      <c r="BN2531" s="79" t="s">
        <v>2985</v>
      </c>
      <c r="BO2531" s="79" t="s">
        <v>6560</v>
      </c>
      <c r="BU2531" s="79" t="s">
        <v>6559</v>
      </c>
      <c r="BV2531" s="79" t="s">
        <v>2985</v>
      </c>
      <c r="BW2531" s="79" t="s">
        <v>6560</v>
      </c>
    </row>
    <row r="2532" spans="51:75" x14ac:dyDescent="0.3">
      <c r="AY2532" s="107" t="e">
        <f>VLOOKUP(C2532,#REF!, 2,FALSE)</f>
        <v>#REF!</v>
      </c>
      <c r="BM2532" s="79" t="s">
        <v>6561</v>
      </c>
      <c r="BN2532" s="79" t="s">
        <v>16992</v>
      </c>
      <c r="BO2532" s="79" t="s">
        <v>1376</v>
      </c>
      <c r="BU2532" s="79" t="s">
        <v>6561</v>
      </c>
      <c r="BV2532" s="79" t="s">
        <v>16992</v>
      </c>
      <c r="BW2532" s="79" t="s">
        <v>1376</v>
      </c>
    </row>
    <row r="2533" spans="51:75" x14ac:dyDescent="0.3">
      <c r="AY2533" s="107" t="e">
        <f>VLOOKUP(C2533,#REF!, 2,FALSE)</f>
        <v>#REF!</v>
      </c>
      <c r="BM2533" s="79" t="s">
        <v>6562</v>
      </c>
      <c r="BN2533" s="79" t="s">
        <v>641</v>
      </c>
      <c r="BO2533" s="79" t="s">
        <v>4506</v>
      </c>
      <c r="BU2533" s="79" t="s">
        <v>6562</v>
      </c>
      <c r="BV2533" s="79" t="s">
        <v>641</v>
      </c>
      <c r="BW2533" s="79" t="s">
        <v>4506</v>
      </c>
    </row>
    <row r="2534" spans="51:75" x14ac:dyDescent="0.3">
      <c r="AY2534" s="107" t="e">
        <f>VLOOKUP(C2534,#REF!, 2,FALSE)</f>
        <v>#REF!</v>
      </c>
      <c r="BM2534" s="79" t="s">
        <v>87</v>
      </c>
      <c r="BN2534" s="79" t="s">
        <v>1344</v>
      </c>
      <c r="BO2534" s="79" t="s">
        <v>2447</v>
      </c>
      <c r="BU2534" s="79" t="s">
        <v>87</v>
      </c>
      <c r="BV2534" s="79" t="s">
        <v>1344</v>
      </c>
      <c r="BW2534" s="79" t="s">
        <v>2447</v>
      </c>
    </row>
    <row r="2535" spans="51:75" x14ac:dyDescent="0.3">
      <c r="AY2535" s="107" t="e">
        <f>VLOOKUP(C2535,#REF!, 2,FALSE)</f>
        <v>#REF!</v>
      </c>
      <c r="BM2535" s="79" t="s">
        <v>6563</v>
      </c>
      <c r="BN2535" s="79" t="s">
        <v>717</v>
      </c>
      <c r="BO2535" s="79" t="s">
        <v>6564</v>
      </c>
      <c r="BU2535" s="79" t="s">
        <v>6563</v>
      </c>
      <c r="BV2535" s="79" t="s">
        <v>717</v>
      </c>
      <c r="BW2535" s="79" t="s">
        <v>6564</v>
      </c>
    </row>
    <row r="2536" spans="51:75" x14ac:dyDescent="0.3">
      <c r="AY2536" s="107" t="e">
        <f>VLOOKUP(C2536,#REF!, 2,FALSE)</f>
        <v>#REF!</v>
      </c>
      <c r="BM2536" s="79" t="s">
        <v>6565</v>
      </c>
      <c r="BN2536" s="79" t="s">
        <v>1344</v>
      </c>
      <c r="BO2536" s="79" t="s">
        <v>2110</v>
      </c>
      <c r="BU2536" s="79" t="s">
        <v>6565</v>
      </c>
      <c r="BV2536" s="79" t="s">
        <v>1344</v>
      </c>
      <c r="BW2536" s="79" t="s">
        <v>2110</v>
      </c>
    </row>
    <row r="2537" spans="51:75" x14ac:dyDescent="0.3">
      <c r="AY2537" s="107" t="e">
        <f>VLOOKUP(C2537,#REF!, 2,FALSE)</f>
        <v>#REF!</v>
      </c>
      <c r="BM2537" s="79" t="s">
        <v>1186</v>
      </c>
      <c r="BN2537" s="79" t="s">
        <v>1344</v>
      </c>
      <c r="BO2537" s="79" t="s">
        <v>6466</v>
      </c>
      <c r="BU2537" s="79" t="s">
        <v>1186</v>
      </c>
      <c r="BV2537" s="79" t="s">
        <v>1344</v>
      </c>
      <c r="BW2537" s="79" t="s">
        <v>6466</v>
      </c>
    </row>
    <row r="2538" spans="51:75" x14ac:dyDescent="0.3">
      <c r="AY2538" s="107" t="e">
        <f>VLOOKUP(C2538,#REF!, 2,FALSE)</f>
        <v>#REF!</v>
      </c>
      <c r="BM2538" s="79" t="s">
        <v>136</v>
      </c>
      <c r="BN2538" s="79" t="s">
        <v>721</v>
      </c>
      <c r="BO2538" s="79" t="s">
        <v>662</v>
      </c>
      <c r="BU2538" s="79" t="s">
        <v>136</v>
      </c>
      <c r="BV2538" s="79" t="s">
        <v>721</v>
      </c>
      <c r="BW2538" s="79" t="s">
        <v>662</v>
      </c>
    </row>
    <row r="2539" spans="51:75" x14ac:dyDescent="0.3">
      <c r="AY2539" s="107" t="e">
        <f>VLOOKUP(C2539,#REF!, 2,FALSE)</f>
        <v>#REF!</v>
      </c>
      <c r="BM2539" s="79" t="s">
        <v>1187</v>
      </c>
      <c r="BN2539" s="79" t="s">
        <v>1344</v>
      </c>
      <c r="BO2539" s="79" t="s">
        <v>6566</v>
      </c>
      <c r="BU2539" s="79" t="s">
        <v>1187</v>
      </c>
      <c r="BV2539" s="79" t="s">
        <v>1344</v>
      </c>
      <c r="BW2539" s="79" t="s">
        <v>6566</v>
      </c>
    </row>
    <row r="2540" spans="51:75" x14ac:dyDescent="0.3">
      <c r="AY2540" s="107" t="e">
        <f>VLOOKUP(C2540,#REF!, 2,FALSE)</f>
        <v>#REF!</v>
      </c>
      <c r="BM2540" s="79" t="s">
        <v>6567</v>
      </c>
      <c r="BN2540" s="79" t="s">
        <v>1344</v>
      </c>
      <c r="BO2540" s="79" t="s">
        <v>6568</v>
      </c>
      <c r="BU2540" s="79" t="s">
        <v>6567</v>
      </c>
      <c r="BV2540" s="79" t="s">
        <v>1344</v>
      </c>
      <c r="BW2540" s="79" t="s">
        <v>6568</v>
      </c>
    </row>
    <row r="2541" spans="51:75" x14ac:dyDescent="0.3">
      <c r="AY2541" s="107" t="e">
        <f>VLOOKUP(C2541,#REF!, 2,FALSE)</f>
        <v>#REF!</v>
      </c>
      <c r="BM2541" s="79" t="s">
        <v>6569</v>
      </c>
      <c r="BN2541" s="79" t="s">
        <v>665</v>
      </c>
      <c r="BO2541" s="79" t="s">
        <v>6570</v>
      </c>
      <c r="BU2541" s="79" t="s">
        <v>6569</v>
      </c>
      <c r="BV2541" s="79" t="s">
        <v>665</v>
      </c>
      <c r="BW2541" s="79" t="s">
        <v>6570</v>
      </c>
    </row>
    <row r="2542" spans="51:75" x14ac:dyDescent="0.3">
      <c r="AY2542" s="107" t="e">
        <f>VLOOKUP(C2542,#REF!, 2,FALSE)</f>
        <v>#REF!</v>
      </c>
      <c r="BM2542" s="79" t="s">
        <v>6571</v>
      </c>
      <c r="BN2542" s="79" t="s">
        <v>812</v>
      </c>
      <c r="BO2542" s="79" t="s">
        <v>6573</v>
      </c>
      <c r="BU2542" s="79" t="s">
        <v>6571</v>
      </c>
      <c r="BV2542" s="79" t="s">
        <v>812</v>
      </c>
      <c r="BW2542" s="79" t="s">
        <v>6573</v>
      </c>
    </row>
    <row r="2543" spans="51:75" x14ac:dyDescent="0.3">
      <c r="AY2543" s="107" t="e">
        <f>VLOOKUP(C2543,#REF!, 2,FALSE)</f>
        <v>#REF!</v>
      </c>
      <c r="BM2543" s="79" t="s">
        <v>6574</v>
      </c>
      <c r="BN2543" s="79" t="s">
        <v>925</v>
      </c>
      <c r="BO2543" s="79" t="s">
        <v>6419</v>
      </c>
      <c r="BU2543" s="79" t="s">
        <v>6574</v>
      </c>
      <c r="BV2543" s="79" t="s">
        <v>925</v>
      </c>
      <c r="BW2543" s="79" t="s">
        <v>6419</v>
      </c>
    </row>
    <row r="2544" spans="51:75" x14ac:dyDescent="0.3">
      <c r="AY2544" s="107" t="e">
        <f>VLOOKUP(C2544,#REF!, 2,FALSE)</f>
        <v>#REF!</v>
      </c>
      <c r="BM2544" s="79" t="s">
        <v>6576</v>
      </c>
      <c r="BN2544" s="79" t="s">
        <v>801</v>
      </c>
      <c r="BO2544" s="79" t="s">
        <v>6577</v>
      </c>
      <c r="BU2544" s="79" t="s">
        <v>6576</v>
      </c>
      <c r="BV2544" s="79" t="s">
        <v>801</v>
      </c>
      <c r="BW2544" s="79" t="s">
        <v>6577</v>
      </c>
    </row>
    <row r="2545" spans="51:75" x14ac:dyDescent="0.3">
      <c r="AY2545" s="107" t="e">
        <f>VLOOKUP(C2545,#REF!, 2,FALSE)</f>
        <v>#REF!</v>
      </c>
      <c r="BM2545" s="79" t="s">
        <v>6578</v>
      </c>
      <c r="BN2545" s="79" t="s">
        <v>698</v>
      </c>
      <c r="BO2545" s="79" t="s">
        <v>6579</v>
      </c>
      <c r="BU2545" s="79" t="s">
        <v>6578</v>
      </c>
      <c r="BV2545" s="79" t="s">
        <v>698</v>
      </c>
      <c r="BW2545" s="79" t="s">
        <v>6579</v>
      </c>
    </row>
    <row r="2546" spans="51:75" x14ac:dyDescent="0.3">
      <c r="AY2546" s="107" t="e">
        <f>VLOOKUP(C2546,#REF!, 2,FALSE)</f>
        <v>#REF!</v>
      </c>
      <c r="BM2546" s="79" t="s">
        <v>6580</v>
      </c>
      <c r="BN2546" s="79" t="s">
        <v>698</v>
      </c>
      <c r="BO2546" s="79" t="s">
        <v>1740</v>
      </c>
      <c r="BU2546" s="79" t="s">
        <v>6580</v>
      </c>
      <c r="BV2546" s="79" t="s">
        <v>698</v>
      </c>
      <c r="BW2546" s="79" t="s">
        <v>1740</v>
      </c>
    </row>
    <row r="2547" spans="51:75" x14ac:dyDescent="0.3">
      <c r="AY2547" s="107" t="e">
        <f>VLOOKUP(C2547,#REF!, 2,FALSE)</f>
        <v>#REF!</v>
      </c>
      <c r="BM2547" s="79" t="s">
        <v>6581</v>
      </c>
      <c r="BN2547" s="79" t="s">
        <v>3006</v>
      </c>
      <c r="BO2547" s="79" t="s">
        <v>6582</v>
      </c>
      <c r="BU2547" s="79" t="s">
        <v>6581</v>
      </c>
      <c r="BV2547" s="79" t="s">
        <v>3006</v>
      </c>
      <c r="BW2547" s="79" t="s">
        <v>6582</v>
      </c>
    </row>
    <row r="2548" spans="51:75" x14ac:dyDescent="0.3">
      <c r="AY2548" s="107" t="e">
        <f>VLOOKUP(C2548,#REF!, 2,FALSE)</f>
        <v>#REF!</v>
      </c>
      <c r="BM2548" s="79" t="s">
        <v>6583</v>
      </c>
      <c r="BN2548" s="79" t="s">
        <v>3049</v>
      </c>
      <c r="BO2548" s="79" t="s">
        <v>6584</v>
      </c>
      <c r="BU2548" s="79" t="s">
        <v>6583</v>
      </c>
      <c r="BV2548" s="79" t="s">
        <v>3049</v>
      </c>
      <c r="BW2548" s="79" t="s">
        <v>6584</v>
      </c>
    </row>
    <row r="2549" spans="51:75" x14ac:dyDescent="0.3">
      <c r="AY2549" s="107" t="e">
        <f>VLOOKUP(C2549,#REF!, 2,FALSE)</f>
        <v>#REF!</v>
      </c>
      <c r="BM2549" s="79" t="s">
        <v>6585</v>
      </c>
      <c r="BN2549" s="79" t="s">
        <v>801</v>
      </c>
      <c r="BO2549" s="79" t="s">
        <v>6586</v>
      </c>
      <c r="BU2549" s="79" t="s">
        <v>6585</v>
      </c>
      <c r="BV2549" s="79" t="s">
        <v>801</v>
      </c>
      <c r="BW2549" s="79" t="s">
        <v>6586</v>
      </c>
    </row>
    <row r="2550" spans="51:75" x14ac:dyDescent="0.3">
      <c r="AY2550" s="107" t="e">
        <f>VLOOKUP(C2550,#REF!, 2,FALSE)</f>
        <v>#REF!</v>
      </c>
      <c r="BM2550" s="79" t="s">
        <v>6588</v>
      </c>
      <c r="BN2550" s="79" t="s">
        <v>663</v>
      </c>
      <c r="BO2550" s="79" t="s">
        <v>6589</v>
      </c>
      <c r="BU2550" s="79" t="s">
        <v>6588</v>
      </c>
      <c r="BV2550" s="79" t="s">
        <v>663</v>
      </c>
      <c r="BW2550" s="79" t="s">
        <v>6589</v>
      </c>
    </row>
    <row r="2551" spans="51:75" x14ac:dyDescent="0.3">
      <c r="AY2551" s="107" t="e">
        <f>VLOOKUP(C2551,#REF!, 2,FALSE)</f>
        <v>#REF!</v>
      </c>
      <c r="BM2551" s="79" t="s">
        <v>6590</v>
      </c>
      <c r="BN2551" s="79" t="s">
        <v>789</v>
      </c>
      <c r="BO2551" s="79" t="s">
        <v>6591</v>
      </c>
      <c r="BU2551" s="79" t="s">
        <v>6590</v>
      </c>
      <c r="BV2551" s="79" t="s">
        <v>789</v>
      </c>
      <c r="BW2551" s="79" t="s">
        <v>6591</v>
      </c>
    </row>
    <row r="2552" spans="51:75" x14ac:dyDescent="0.3">
      <c r="AY2552" s="107" t="e">
        <f>VLOOKUP(C2552,#REF!, 2,FALSE)</f>
        <v>#REF!</v>
      </c>
      <c r="BM2552" s="79" t="s">
        <v>6592</v>
      </c>
      <c r="BN2552" s="79" t="s">
        <v>2985</v>
      </c>
      <c r="BO2552" s="79" t="s">
        <v>6593</v>
      </c>
      <c r="BU2552" s="79" t="s">
        <v>6592</v>
      </c>
      <c r="BV2552" s="79" t="s">
        <v>2985</v>
      </c>
      <c r="BW2552" s="79" t="s">
        <v>6593</v>
      </c>
    </row>
    <row r="2553" spans="51:75" x14ac:dyDescent="0.3">
      <c r="AY2553" s="107" t="e">
        <f>VLOOKUP(C2553,#REF!, 2,FALSE)</f>
        <v>#REF!</v>
      </c>
      <c r="BM2553" s="79" t="s">
        <v>6594</v>
      </c>
      <c r="BN2553" s="79" t="s">
        <v>3091</v>
      </c>
      <c r="BO2553" s="79" t="s">
        <v>6595</v>
      </c>
      <c r="BU2553" s="79" t="s">
        <v>6594</v>
      </c>
      <c r="BV2553" s="79" t="s">
        <v>3091</v>
      </c>
      <c r="BW2553" s="79" t="s">
        <v>6595</v>
      </c>
    </row>
    <row r="2554" spans="51:75" x14ac:dyDescent="0.3">
      <c r="AY2554" s="107" t="e">
        <f>VLOOKUP(C2554,#REF!, 2,FALSE)</f>
        <v>#REF!</v>
      </c>
      <c r="BM2554" s="79" t="s">
        <v>6596</v>
      </c>
      <c r="BN2554" s="79" t="s">
        <v>16992</v>
      </c>
      <c r="BO2554" s="79" t="s">
        <v>6597</v>
      </c>
      <c r="BU2554" s="79" t="s">
        <v>6596</v>
      </c>
      <c r="BV2554" s="79" t="s">
        <v>16992</v>
      </c>
      <c r="BW2554" s="79" t="s">
        <v>6597</v>
      </c>
    </row>
    <row r="2555" spans="51:75" x14ac:dyDescent="0.3">
      <c r="AY2555" s="107" t="e">
        <f>VLOOKUP(C2555,#REF!, 2,FALSE)</f>
        <v>#REF!</v>
      </c>
      <c r="BM2555" s="79" t="s">
        <v>6598</v>
      </c>
      <c r="BN2555" s="79" t="s">
        <v>16992</v>
      </c>
      <c r="BO2555" s="79" t="s">
        <v>6599</v>
      </c>
      <c r="BU2555" s="79" t="s">
        <v>6598</v>
      </c>
      <c r="BV2555" s="79" t="s">
        <v>16992</v>
      </c>
      <c r="BW2555" s="79" t="s">
        <v>6599</v>
      </c>
    </row>
    <row r="2556" spans="51:75" x14ac:dyDescent="0.3">
      <c r="AY2556" s="107" t="e">
        <f>VLOOKUP(C2556,#REF!, 2,FALSE)</f>
        <v>#REF!</v>
      </c>
      <c r="BM2556" s="79" t="s">
        <v>1188</v>
      </c>
      <c r="BN2556" s="79" t="s">
        <v>16995</v>
      </c>
      <c r="BO2556" s="79" t="s">
        <v>6600</v>
      </c>
      <c r="BU2556" s="79" t="s">
        <v>1188</v>
      </c>
      <c r="BV2556" s="79" t="s">
        <v>16995</v>
      </c>
      <c r="BW2556" s="79" t="s">
        <v>6600</v>
      </c>
    </row>
    <row r="2557" spans="51:75" x14ac:dyDescent="0.3">
      <c r="AY2557" s="107" t="e">
        <f>VLOOKUP(C2557,#REF!, 2,FALSE)</f>
        <v>#REF!</v>
      </c>
      <c r="BM2557" s="79" t="s">
        <v>6601</v>
      </c>
      <c r="BN2557" s="79" t="s">
        <v>630</v>
      </c>
      <c r="BO2557" s="79" t="s">
        <v>6602</v>
      </c>
      <c r="BU2557" s="79" t="s">
        <v>6601</v>
      </c>
      <c r="BV2557" s="79" t="s">
        <v>630</v>
      </c>
      <c r="BW2557" s="79" t="s">
        <v>6602</v>
      </c>
    </row>
    <row r="2558" spans="51:75" x14ac:dyDescent="0.3">
      <c r="AY2558" s="107" t="e">
        <f>VLOOKUP(C2558,#REF!, 2,FALSE)</f>
        <v>#REF!</v>
      </c>
      <c r="BM2558" s="79" t="s">
        <v>6603</v>
      </c>
      <c r="BN2558" s="79" t="s">
        <v>669</v>
      </c>
      <c r="BO2558" s="79" t="s">
        <v>2570</v>
      </c>
      <c r="BU2558" s="79" t="s">
        <v>6603</v>
      </c>
      <c r="BV2558" s="79" t="s">
        <v>669</v>
      </c>
      <c r="BW2558" s="79" t="s">
        <v>2570</v>
      </c>
    </row>
    <row r="2559" spans="51:75" x14ac:dyDescent="0.3">
      <c r="AY2559" s="107" t="e">
        <f>VLOOKUP(C2559,#REF!, 2,FALSE)</f>
        <v>#REF!</v>
      </c>
      <c r="BM2559" s="79" t="s">
        <v>6604</v>
      </c>
      <c r="BN2559" s="79" t="s">
        <v>659</v>
      </c>
      <c r="BO2559" s="79" t="s">
        <v>2985</v>
      </c>
      <c r="BU2559" s="79" t="s">
        <v>6604</v>
      </c>
      <c r="BV2559" s="79" t="s">
        <v>659</v>
      </c>
      <c r="BW2559" s="79" t="s">
        <v>2985</v>
      </c>
    </row>
    <row r="2560" spans="51:75" x14ac:dyDescent="0.3">
      <c r="AY2560" s="107" t="e">
        <f>VLOOKUP(C2560,#REF!, 2,FALSE)</f>
        <v>#REF!</v>
      </c>
      <c r="BM2560" s="79" t="s">
        <v>1189</v>
      </c>
      <c r="BN2560" s="79" t="s">
        <v>925</v>
      </c>
      <c r="BO2560" s="79" t="s">
        <v>6605</v>
      </c>
      <c r="BU2560" s="79" t="s">
        <v>1189</v>
      </c>
      <c r="BV2560" s="79" t="s">
        <v>925</v>
      </c>
      <c r="BW2560" s="79" t="s">
        <v>6605</v>
      </c>
    </row>
    <row r="2561" spans="51:75" x14ac:dyDescent="0.3">
      <c r="AY2561" s="107" t="e">
        <f>VLOOKUP(C2561,#REF!, 2,FALSE)</f>
        <v>#REF!</v>
      </c>
      <c r="BM2561" s="79" t="s">
        <v>1190</v>
      </c>
      <c r="BN2561" s="79" t="s">
        <v>777</v>
      </c>
      <c r="BO2561" s="79" t="s">
        <v>4446</v>
      </c>
      <c r="BU2561" s="79" t="s">
        <v>1190</v>
      </c>
      <c r="BV2561" s="79" t="s">
        <v>777</v>
      </c>
      <c r="BW2561" s="79" t="s">
        <v>4446</v>
      </c>
    </row>
    <row r="2562" spans="51:75" x14ac:dyDescent="0.3">
      <c r="AY2562" s="107" t="e">
        <f>VLOOKUP(C2562,#REF!, 2,FALSE)</f>
        <v>#REF!</v>
      </c>
      <c r="BM2562" s="79" t="s">
        <v>6606</v>
      </c>
      <c r="BN2562" s="79" t="s">
        <v>1269</v>
      </c>
      <c r="BO2562" s="79" t="s">
        <v>4354</v>
      </c>
      <c r="BU2562" s="79" t="s">
        <v>6606</v>
      </c>
      <c r="BV2562" s="79" t="s">
        <v>1269</v>
      </c>
      <c r="BW2562" s="79" t="s">
        <v>4354</v>
      </c>
    </row>
    <row r="2563" spans="51:75" x14ac:dyDescent="0.3">
      <c r="AY2563" s="107" t="e">
        <f>VLOOKUP(C2563,#REF!, 2,FALSE)</f>
        <v>#REF!</v>
      </c>
      <c r="BM2563" s="79" t="s">
        <v>6607</v>
      </c>
      <c r="BN2563" s="79" t="s">
        <v>16992</v>
      </c>
      <c r="BO2563" s="79" t="s">
        <v>6608</v>
      </c>
      <c r="BU2563" s="79" t="s">
        <v>6607</v>
      </c>
      <c r="BV2563" s="79" t="s">
        <v>16992</v>
      </c>
      <c r="BW2563" s="79" t="s">
        <v>6608</v>
      </c>
    </row>
    <row r="2564" spans="51:75" x14ac:dyDescent="0.3">
      <c r="AY2564" s="107" t="e">
        <f>VLOOKUP(C2564,#REF!, 2,FALSE)</f>
        <v>#REF!</v>
      </c>
      <c r="BM2564" s="79" t="s">
        <v>6609</v>
      </c>
      <c r="BN2564" s="79" t="s">
        <v>3009</v>
      </c>
      <c r="BO2564" s="79" t="s">
        <v>2985</v>
      </c>
      <c r="BU2564" s="79" t="s">
        <v>6609</v>
      </c>
      <c r="BV2564" s="79" t="s">
        <v>3009</v>
      </c>
      <c r="BW2564" s="79" t="s">
        <v>2985</v>
      </c>
    </row>
    <row r="2565" spans="51:75" x14ac:dyDescent="0.3">
      <c r="AY2565" s="107" t="e">
        <f>VLOOKUP(C2565,#REF!, 2,FALSE)</f>
        <v>#REF!</v>
      </c>
      <c r="BM2565" s="79" t="s">
        <v>6610</v>
      </c>
      <c r="BN2565" s="79" t="s">
        <v>3206</v>
      </c>
      <c r="BO2565" s="79" t="s">
        <v>6611</v>
      </c>
      <c r="BU2565" s="79" t="s">
        <v>6610</v>
      </c>
      <c r="BV2565" s="79" t="s">
        <v>3206</v>
      </c>
      <c r="BW2565" s="79" t="s">
        <v>6611</v>
      </c>
    </row>
    <row r="2566" spans="51:75" x14ac:dyDescent="0.3">
      <c r="AY2566" s="107" t="e">
        <f>VLOOKUP(C2566,#REF!, 2,FALSE)</f>
        <v>#REF!</v>
      </c>
      <c r="BM2566" s="79" t="s">
        <v>6612</v>
      </c>
      <c r="BN2566" s="79" t="s">
        <v>2981</v>
      </c>
      <c r="BO2566" s="79" t="s">
        <v>5476</v>
      </c>
      <c r="BU2566" s="79" t="s">
        <v>6612</v>
      </c>
      <c r="BV2566" s="79" t="s">
        <v>2981</v>
      </c>
      <c r="BW2566" s="79" t="s">
        <v>5476</v>
      </c>
    </row>
    <row r="2567" spans="51:75" x14ac:dyDescent="0.3">
      <c r="AY2567" s="107" t="e">
        <f>VLOOKUP(C2567,#REF!, 2,FALSE)</f>
        <v>#REF!</v>
      </c>
      <c r="BM2567" s="79" t="s">
        <v>6613</v>
      </c>
      <c r="BN2567" s="79" t="s">
        <v>1141</v>
      </c>
      <c r="BO2567" s="79" t="s">
        <v>4823</v>
      </c>
      <c r="BU2567" s="79" t="s">
        <v>6613</v>
      </c>
      <c r="BV2567" s="79" t="s">
        <v>1141</v>
      </c>
      <c r="BW2567" s="79" t="s">
        <v>4823</v>
      </c>
    </row>
    <row r="2568" spans="51:75" x14ac:dyDescent="0.3">
      <c r="AY2568" s="107" t="e">
        <f>VLOOKUP(C2568,#REF!, 2,FALSE)</f>
        <v>#REF!</v>
      </c>
      <c r="BM2568" s="79" t="s">
        <v>6614</v>
      </c>
      <c r="BN2568" s="79" t="s">
        <v>1344</v>
      </c>
      <c r="BO2568" s="79" t="s">
        <v>772</v>
      </c>
      <c r="BU2568" s="79" t="s">
        <v>6614</v>
      </c>
      <c r="BV2568" s="79" t="s">
        <v>1344</v>
      </c>
      <c r="BW2568" s="79" t="s">
        <v>772</v>
      </c>
    </row>
    <row r="2569" spans="51:75" x14ac:dyDescent="0.3">
      <c r="AY2569" s="107" t="e">
        <f>VLOOKUP(C2569,#REF!, 2,FALSE)</f>
        <v>#REF!</v>
      </c>
      <c r="BM2569" s="79" t="s">
        <v>6615</v>
      </c>
      <c r="BN2569" s="79" t="s">
        <v>1141</v>
      </c>
      <c r="BO2569" s="79" t="s">
        <v>1376</v>
      </c>
      <c r="BU2569" s="79" t="s">
        <v>6615</v>
      </c>
      <c r="BV2569" s="79" t="s">
        <v>1141</v>
      </c>
      <c r="BW2569" s="79" t="s">
        <v>1376</v>
      </c>
    </row>
    <row r="2570" spans="51:75" x14ac:dyDescent="0.3">
      <c r="AY2570" s="107" t="e">
        <f>VLOOKUP(C2570,#REF!, 2,FALSE)</f>
        <v>#REF!</v>
      </c>
      <c r="BM2570" s="79" t="s">
        <v>6616</v>
      </c>
      <c r="BN2570" s="79" t="s">
        <v>3009</v>
      </c>
      <c r="BO2570" s="79" t="s">
        <v>6617</v>
      </c>
      <c r="BU2570" s="79" t="s">
        <v>6616</v>
      </c>
      <c r="BV2570" s="79" t="s">
        <v>3009</v>
      </c>
      <c r="BW2570" s="79" t="s">
        <v>6617</v>
      </c>
    </row>
    <row r="2571" spans="51:75" x14ac:dyDescent="0.3">
      <c r="AY2571" s="107" t="e">
        <f>VLOOKUP(C2571,#REF!, 2,FALSE)</f>
        <v>#REF!</v>
      </c>
      <c r="BM2571" s="79" t="s">
        <v>6618</v>
      </c>
      <c r="BN2571" s="79" t="s">
        <v>664</v>
      </c>
      <c r="BO2571" s="79" t="s">
        <v>6619</v>
      </c>
      <c r="BU2571" s="79" t="s">
        <v>6618</v>
      </c>
      <c r="BV2571" s="79" t="s">
        <v>664</v>
      </c>
      <c r="BW2571" s="79" t="s">
        <v>6619</v>
      </c>
    </row>
    <row r="2572" spans="51:75" x14ac:dyDescent="0.3">
      <c r="AY2572" s="107" t="e">
        <f>VLOOKUP(C2572,#REF!, 2,FALSE)</f>
        <v>#REF!</v>
      </c>
      <c r="BM2572" s="79" t="s">
        <v>6621</v>
      </c>
      <c r="BN2572" s="79" t="s">
        <v>3049</v>
      </c>
      <c r="BO2572" s="79" t="s">
        <v>6415</v>
      </c>
      <c r="BU2572" s="79" t="s">
        <v>6621</v>
      </c>
      <c r="BV2572" s="79" t="s">
        <v>3049</v>
      </c>
      <c r="BW2572" s="79" t="s">
        <v>6415</v>
      </c>
    </row>
    <row r="2573" spans="51:75" x14ac:dyDescent="0.3">
      <c r="AY2573" s="107" t="e">
        <f>VLOOKUP(C2573,#REF!, 2,FALSE)</f>
        <v>#REF!</v>
      </c>
      <c r="BM2573" s="79" t="s">
        <v>6622</v>
      </c>
      <c r="BN2573" s="79" t="s">
        <v>3256</v>
      </c>
      <c r="BO2573" s="79" t="s">
        <v>6624</v>
      </c>
      <c r="BU2573" s="79" t="s">
        <v>6622</v>
      </c>
      <c r="BV2573" s="79" t="s">
        <v>3256</v>
      </c>
      <c r="BW2573" s="79" t="s">
        <v>6624</v>
      </c>
    </row>
    <row r="2574" spans="51:75" x14ac:dyDescent="0.3">
      <c r="AY2574" s="107" t="e">
        <f>VLOOKUP(C2574,#REF!, 2,FALSE)</f>
        <v>#REF!</v>
      </c>
      <c r="BM2574" s="79" t="s">
        <v>1191</v>
      </c>
      <c r="BN2574" s="79" t="s">
        <v>696</v>
      </c>
      <c r="BO2574" s="79" t="s">
        <v>6626</v>
      </c>
      <c r="BU2574" s="79" t="s">
        <v>1191</v>
      </c>
      <c r="BV2574" s="79" t="s">
        <v>696</v>
      </c>
      <c r="BW2574" s="79" t="s">
        <v>6626</v>
      </c>
    </row>
    <row r="2575" spans="51:75" x14ac:dyDescent="0.3">
      <c r="AY2575" s="107" t="e">
        <f>VLOOKUP(C2575,#REF!, 2,FALSE)</f>
        <v>#REF!</v>
      </c>
      <c r="BM2575" s="79" t="s">
        <v>6627</v>
      </c>
      <c r="BN2575" s="79" t="s">
        <v>623</v>
      </c>
      <c r="BO2575" s="79" t="s">
        <v>6628</v>
      </c>
      <c r="BU2575" s="79" t="s">
        <v>6627</v>
      </c>
      <c r="BV2575" s="79" t="s">
        <v>623</v>
      </c>
      <c r="BW2575" s="79" t="s">
        <v>6628</v>
      </c>
    </row>
    <row r="2576" spans="51:75" x14ac:dyDescent="0.3">
      <c r="AY2576" s="107" t="e">
        <f>VLOOKUP(C2576,#REF!, 2,FALSE)</f>
        <v>#REF!</v>
      </c>
      <c r="BM2576" s="79" t="s">
        <v>6629</v>
      </c>
      <c r="BN2576" s="79" t="s">
        <v>3206</v>
      </c>
      <c r="BO2576" s="79" t="s">
        <v>2985</v>
      </c>
      <c r="BU2576" s="79" t="s">
        <v>6629</v>
      </c>
      <c r="BV2576" s="79" t="s">
        <v>3206</v>
      </c>
      <c r="BW2576" s="79" t="s">
        <v>2985</v>
      </c>
    </row>
    <row r="2577" spans="51:75" x14ac:dyDescent="0.3">
      <c r="AY2577" s="107" t="e">
        <f>VLOOKUP(C2577,#REF!, 2,FALSE)</f>
        <v>#REF!</v>
      </c>
      <c r="BM2577" s="79" t="s">
        <v>6630</v>
      </c>
      <c r="BN2577" s="79" t="s">
        <v>733</v>
      </c>
      <c r="BO2577" s="79" t="s">
        <v>6631</v>
      </c>
      <c r="BU2577" s="79" t="s">
        <v>6630</v>
      </c>
      <c r="BV2577" s="79" t="s">
        <v>733</v>
      </c>
      <c r="BW2577" s="79" t="s">
        <v>6631</v>
      </c>
    </row>
    <row r="2578" spans="51:75" x14ac:dyDescent="0.3">
      <c r="AY2578" s="107" t="e">
        <f>VLOOKUP(C2578,#REF!, 2,FALSE)</f>
        <v>#REF!</v>
      </c>
      <c r="BM2578" s="79" t="s">
        <v>6632</v>
      </c>
      <c r="BN2578" s="79" t="s">
        <v>663</v>
      </c>
      <c r="BO2578" s="79" t="s">
        <v>6633</v>
      </c>
      <c r="BU2578" s="79" t="s">
        <v>6632</v>
      </c>
      <c r="BV2578" s="79" t="s">
        <v>663</v>
      </c>
      <c r="BW2578" s="79" t="s">
        <v>6633</v>
      </c>
    </row>
    <row r="2579" spans="51:75" x14ac:dyDescent="0.3">
      <c r="AY2579" s="107" t="e">
        <f>VLOOKUP(C2579,#REF!, 2,FALSE)</f>
        <v>#REF!</v>
      </c>
      <c r="BM2579" s="79" t="s">
        <v>6634</v>
      </c>
      <c r="BN2579" s="79" t="s">
        <v>3049</v>
      </c>
      <c r="BO2579" s="79" t="s">
        <v>3984</v>
      </c>
      <c r="BU2579" s="79" t="s">
        <v>6634</v>
      </c>
      <c r="BV2579" s="79" t="s">
        <v>3049</v>
      </c>
      <c r="BW2579" s="79" t="s">
        <v>3984</v>
      </c>
    </row>
    <row r="2580" spans="51:75" x14ac:dyDescent="0.3">
      <c r="AY2580" s="107" t="e">
        <f>VLOOKUP(C2580,#REF!, 2,FALSE)</f>
        <v>#REF!</v>
      </c>
      <c r="BM2580" s="79" t="s">
        <v>97</v>
      </c>
      <c r="BN2580" s="79" t="s">
        <v>1072</v>
      </c>
      <c r="BO2580" s="79" t="s">
        <v>6635</v>
      </c>
      <c r="BU2580" s="79" t="s">
        <v>97</v>
      </c>
      <c r="BV2580" s="79" t="s">
        <v>1072</v>
      </c>
      <c r="BW2580" s="79" t="s">
        <v>6635</v>
      </c>
    </row>
    <row r="2581" spans="51:75" x14ac:dyDescent="0.3">
      <c r="AY2581" s="107" t="e">
        <f>VLOOKUP(C2581,#REF!, 2,FALSE)</f>
        <v>#REF!</v>
      </c>
      <c r="BM2581" s="79" t="s">
        <v>174</v>
      </c>
      <c r="BN2581" s="79" t="s">
        <v>3206</v>
      </c>
      <c r="BO2581" s="79" t="s">
        <v>6636</v>
      </c>
      <c r="BU2581" s="79" t="s">
        <v>174</v>
      </c>
      <c r="BV2581" s="79" t="s">
        <v>3206</v>
      </c>
      <c r="BW2581" s="79" t="s">
        <v>6636</v>
      </c>
    </row>
    <row r="2582" spans="51:75" x14ac:dyDescent="0.3">
      <c r="AY2582" s="107" t="e">
        <f>VLOOKUP(C2582,#REF!, 2,FALSE)</f>
        <v>#REF!</v>
      </c>
      <c r="BM2582" s="79" t="s">
        <v>6637</v>
      </c>
      <c r="BN2582" s="79" t="s">
        <v>851</v>
      </c>
      <c r="BO2582" s="79" t="s">
        <v>772</v>
      </c>
      <c r="BU2582" s="79" t="s">
        <v>6637</v>
      </c>
      <c r="BV2582" s="79" t="s">
        <v>851</v>
      </c>
      <c r="BW2582" s="79" t="s">
        <v>772</v>
      </c>
    </row>
    <row r="2583" spans="51:75" x14ac:dyDescent="0.3">
      <c r="AY2583" s="107" t="e">
        <f>VLOOKUP(C2583,#REF!, 2,FALSE)</f>
        <v>#REF!</v>
      </c>
      <c r="BM2583" s="79" t="s">
        <v>6638</v>
      </c>
      <c r="BN2583" s="79" t="s">
        <v>3206</v>
      </c>
      <c r="BO2583" s="79" t="s">
        <v>6639</v>
      </c>
      <c r="BU2583" s="79" t="s">
        <v>6638</v>
      </c>
      <c r="BV2583" s="79" t="s">
        <v>3206</v>
      </c>
      <c r="BW2583" s="79" t="s">
        <v>6639</v>
      </c>
    </row>
    <row r="2584" spans="51:75" x14ac:dyDescent="0.3">
      <c r="AY2584" s="107" t="e">
        <f>VLOOKUP(C2584,#REF!, 2,FALSE)</f>
        <v>#REF!</v>
      </c>
      <c r="BM2584" s="79" t="s">
        <v>6640</v>
      </c>
      <c r="BN2584" s="79" t="s">
        <v>615</v>
      </c>
      <c r="BO2584" s="79" t="s">
        <v>6641</v>
      </c>
      <c r="BU2584" s="79" t="s">
        <v>6640</v>
      </c>
      <c r="BV2584" s="79" t="s">
        <v>615</v>
      </c>
      <c r="BW2584" s="79" t="s">
        <v>6641</v>
      </c>
    </row>
    <row r="2585" spans="51:75" x14ac:dyDescent="0.3">
      <c r="AY2585" s="107" t="e">
        <f>VLOOKUP(C2585,#REF!, 2,FALSE)</f>
        <v>#REF!</v>
      </c>
      <c r="BM2585" s="79" t="s">
        <v>6642</v>
      </c>
      <c r="BN2585" s="79" t="s">
        <v>796</v>
      </c>
      <c r="BO2585" s="79" t="s">
        <v>1911</v>
      </c>
      <c r="BU2585" s="79" t="s">
        <v>6642</v>
      </c>
      <c r="BV2585" s="79" t="s">
        <v>796</v>
      </c>
      <c r="BW2585" s="79" t="s">
        <v>1911</v>
      </c>
    </row>
    <row r="2586" spans="51:75" x14ac:dyDescent="0.3">
      <c r="AY2586" s="107" t="e">
        <f>VLOOKUP(C2586,#REF!, 2,FALSE)</f>
        <v>#REF!</v>
      </c>
      <c r="BM2586" s="79" t="s">
        <v>6643</v>
      </c>
      <c r="BN2586" s="79" t="s">
        <v>663</v>
      </c>
      <c r="BO2586" s="79" t="s">
        <v>6644</v>
      </c>
      <c r="BU2586" s="79" t="s">
        <v>6643</v>
      </c>
      <c r="BV2586" s="79" t="s">
        <v>663</v>
      </c>
      <c r="BW2586" s="79" t="s">
        <v>6644</v>
      </c>
    </row>
    <row r="2587" spans="51:75" x14ac:dyDescent="0.3">
      <c r="AY2587" s="107" t="e">
        <f>VLOOKUP(C2587,#REF!, 2,FALSE)</f>
        <v>#REF!</v>
      </c>
      <c r="BM2587" s="79" t="s">
        <v>6645</v>
      </c>
      <c r="BN2587" s="79" t="s">
        <v>3206</v>
      </c>
      <c r="BO2587" s="79" t="s">
        <v>6646</v>
      </c>
      <c r="BU2587" s="79" t="s">
        <v>6645</v>
      </c>
      <c r="BV2587" s="79" t="s">
        <v>3206</v>
      </c>
      <c r="BW2587" s="79" t="s">
        <v>6646</v>
      </c>
    </row>
    <row r="2588" spans="51:75" x14ac:dyDescent="0.3">
      <c r="AY2588" s="107" t="e">
        <f>VLOOKUP(C2588,#REF!, 2,FALSE)</f>
        <v>#REF!</v>
      </c>
      <c r="BM2588" s="79" t="s">
        <v>6647</v>
      </c>
      <c r="BN2588" s="79" t="s">
        <v>3256</v>
      </c>
      <c r="BO2588" s="79" t="s">
        <v>772</v>
      </c>
      <c r="BU2588" s="79" t="s">
        <v>6647</v>
      </c>
      <c r="BV2588" s="79" t="s">
        <v>3256</v>
      </c>
      <c r="BW2588" s="79" t="s">
        <v>772</v>
      </c>
    </row>
    <row r="2589" spans="51:75" x14ac:dyDescent="0.3">
      <c r="AY2589" s="107" t="e">
        <f>VLOOKUP(C2589,#REF!, 2,FALSE)</f>
        <v>#REF!</v>
      </c>
      <c r="BM2589" s="79" t="s">
        <v>6648</v>
      </c>
      <c r="BN2589" s="79" t="s">
        <v>796</v>
      </c>
      <c r="BO2589" s="79" t="s">
        <v>6649</v>
      </c>
      <c r="BU2589" s="79" t="s">
        <v>6648</v>
      </c>
      <c r="BV2589" s="79" t="s">
        <v>796</v>
      </c>
      <c r="BW2589" s="79" t="s">
        <v>6649</v>
      </c>
    </row>
    <row r="2590" spans="51:75" x14ac:dyDescent="0.3">
      <c r="AY2590" s="107" t="e">
        <f>VLOOKUP(C2590,#REF!, 2,FALSE)</f>
        <v>#REF!</v>
      </c>
      <c r="BM2590" s="79" t="s">
        <v>6650</v>
      </c>
      <c r="BN2590" s="79" t="s">
        <v>1274</v>
      </c>
      <c r="BO2590" s="79" t="s">
        <v>6651</v>
      </c>
      <c r="BU2590" s="79" t="s">
        <v>6650</v>
      </c>
      <c r="BV2590" s="79" t="s">
        <v>1274</v>
      </c>
      <c r="BW2590" s="79" t="s">
        <v>6651</v>
      </c>
    </row>
    <row r="2591" spans="51:75" x14ac:dyDescent="0.3">
      <c r="AY2591" s="107" t="e">
        <f>VLOOKUP(C2591,#REF!, 2,FALSE)</f>
        <v>#REF!</v>
      </c>
      <c r="BM2591" s="79" t="s">
        <v>1215</v>
      </c>
      <c r="BN2591" s="79" t="s">
        <v>696</v>
      </c>
      <c r="BO2591" s="79" t="s">
        <v>6652</v>
      </c>
      <c r="BU2591" s="79" t="s">
        <v>1215</v>
      </c>
      <c r="BV2591" s="79" t="s">
        <v>696</v>
      </c>
      <c r="BW2591" s="79" t="s">
        <v>6652</v>
      </c>
    </row>
    <row r="2592" spans="51:75" x14ac:dyDescent="0.3">
      <c r="AY2592" s="107" t="e">
        <f>VLOOKUP(C2592,#REF!, 2,FALSE)</f>
        <v>#REF!</v>
      </c>
      <c r="BM2592" s="79" t="s">
        <v>6653</v>
      </c>
      <c r="BN2592" s="79" t="s">
        <v>616</v>
      </c>
      <c r="BO2592" s="79" t="s">
        <v>6655</v>
      </c>
      <c r="BU2592" s="79" t="s">
        <v>6653</v>
      </c>
      <c r="BV2592" s="79" t="s">
        <v>616</v>
      </c>
      <c r="BW2592" s="79" t="s">
        <v>6655</v>
      </c>
    </row>
    <row r="2593" spans="51:75" x14ac:dyDescent="0.3">
      <c r="AY2593" s="107" t="e">
        <f>VLOOKUP(C2593,#REF!, 2,FALSE)</f>
        <v>#REF!</v>
      </c>
      <c r="BM2593" s="79" t="s">
        <v>6656</v>
      </c>
      <c r="BN2593" s="79" t="s">
        <v>3206</v>
      </c>
      <c r="BO2593" s="79" t="s">
        <v>6657</v>
      </c>
      <c r="BU2593" s="79" t="s">
        <v>6656</v>
      </c>
      <c r="BV2593" s="79" t="s">
        <v>3206</v>
      </c>
      <c r="BW2593" s="79" t="s">
        <v>6657</v>
      </c>
    </row>
    <row r="2594" spans="51:75" x14ac:dyDescent="0.3">
      <c r="AY2594" s="107" t="e">
        <f>VLOOKUP(C2594,#REF!, 2,FALSE)</f>
        <v>#REF!</v>
      </c>
      <c r="BM2594" s="79" t="s">
        <v>1216</v>
      </c>
      <c r="BN2594" s="79" t="s">
        <v>1344</v>
      </c>
      <c r="BO2594" s="79" t="s">
        <v>2985</v>
      </c>
      <c r="BU2594" s="79" t="s">
        <v>1216</v>
      </c>
      <c r="BV2594" s="79" t="s">
        <v>1344</v>
      </c>
      <c r="BW2594" s="79" t="s">
        <v>2985</v>
      </c>
    </row>
    <row r="2595" spans="51:75" x14ac:dyDescent="0.3">
      <c r="AY2595" s="107" t="e">
        <f>VLOOKUP(C2595,#REF!, 2,FALSE)</f>
        <v>#REF!</v>
      </c>
      <c r="BM2595" s="79" t="s">
        <v>6658</v>
      </c>
      <c r="BN2595" s="79" t="s">
        <v>1344</v>
      </c>
      <c r="BO2595" s="79" t="s">
        <v>6659</v>
      </c>
      <c r="BU2595" s="79" t="s">
        <v>6658</v>
      </c>
      <c r="BV2595" s="79" t="s">
        <v>1344</v>
      </c>
      <c r="BW2595" s="79" t="s">
        <v>6659</v>
      </c>
    </row>
    <row r="2596" spans="51:75" x14ac:dyDescent="0.3">
      <c r="AY2596" s="107" t="e">
        <f>VLOOKUP(C2596,#REF!, 2,FALSE)</f>
        <v>#REF!</v>
      </c>
      <c r="BM2596" s="79" t="s">
        <v>6660</v>
      </c>
      <c r="BN2596" s="79" t="s">
        <v>3206</v>
      </c>
      <c r="BO2596" s="79" t="s">
        <v>5872</v>
      </c>
      <c r="BU2596" s="79" t="s">
        <v>6660</v>
      </c>
      <c r="BV2596" s="79" t="s">
        <v>3206</v>
      </c>
      <c r="BW2596" s="79" t="s">
        <v>5872</v>
      </c>
    </row>
    <row r="2597" spans="51:75" x14ac:dyDescent="0.3">
      <c r="AY2597" s="107" t="e">
        <f>VLOOKUP(C2597,#REF!, 2,FALSE)</f>
        <v>#REF!</v>
      </c>
      <c r="BM2597" s="79" t="s">
        <v>6661</v>
      </c>
      <c r="BN2597" s="79" t="s">
        <v>3206</v>
      </c>
      <c r="BO2597" s="79" t="s">
        <v>1520</v>
      </c>
      <c r="BU2597" s="79" t="s">
        <v>6661</v>
      </c>
      <c r="BV2597" s="79" t="s">
        <v>3206</v>
      </c>
      <c r="BW2597" s="79" t="s">
        <v>1520</v>
      </c>
    </row>
    <row r="2598" spans="51:75" x14ac:dyDescent="0.3">
      <c r="AY2598" s="107" t="e">
        <f>VLOOKUP(C2598,#REF!, 2,FALSE)</f>
        <v>#REF!</v>
      </c>
      <c r="BM2598" s="79" t="s">
        <v>6662</v>
      </c>
      <c r="BN2598" s="79" t="s">
        <v>717</v>
      </c>
      <c r="BO2598" s="79" t="s">
        <v>1063</v>
      </c>
      <c r="BU2598" s="79" t="s">
        <v>6662</v>
      </c>
      <c r="BV2598" s="79" t="s">
        <v>717</v>
      </c>
      <c r="BW2598" s="79" t="s">
        <v>1063</v>
      </c>
    </row>
    <row r="2599" spans="51:75" x14ac:dyDescent="0.3">
      <c r="AY2599" s="107" t="e">
        <f>VLOOKUP(C2599,#REF!, 2,FALSE)</f>
        <v>#REF!</v>
      </c>
      <c r="BM2599" s="79" t="s">
        <v>6663</v>
      </c>
      <c r="BN2599" s="79" t="s">
        <v>630</v>
      </c>
      <c r="BO2599" s="79" t="s">
        <v>1161</v>
      </c>
      <c r="BU2599" s="79" t="s">
        <v>6663</v>
      </c>
      <c r="BV2599" s="79" t="s">
        <v>630</v>
      </c>
      <c r="BW2599" s="79" t="s">
        <v>1161</v>
      </c>
    </row>
    <row r="2600" spans="51:75" x14ac:dyDescent="0.3">
      <c r="AY2600" s="107" t="e">
        <f>VLOOKUP(C2600,#REF!, 2,FALSE)</f>
        <v>#REF!</v>
      </c>
      <c r="BM2600" s="79" t="s">
        <v>6664</v>
      </c>
      <c r="BN2600" s="79" t="s">
        <v>3206</v>
      </c>
      <c r="BO2600" s="79" t="s">
        <v>1669</v>
      </c>
      <c r="BU2600" s="79" t="s">
        <v>6664</v>
      </c>
      <c r="BV2600" s="79" t="s">
        <v>3206</v>
      </c>
      <c r="BW2600" s="79" t="s">
        <v>1669</v>
      </c>
    </row>
    <row r="2601" spans="51:75" x14ac:dyDescent="0.3">
      <c r="AY2601" s="107" t="e">
        <f>VLOOKUP(C2601,#REF!, 2,FALSE)</f>
        <v>#REF!</v>
      </c>
      <c r="BM2601" s="79" t="s">
        <v>6665</v>
      </c>
      <c r="BN2601" s="79" t="s">
        <v>3206</v>
      </c>
      <c r="BO2601" s="79" t="s">
        <v>729</v>
      </c>
      <c r="BU2601" s="79" t="s">
        <v>6665</v>
      </c>
      <c r="BV2601" s="79" t="s">
        <v>3206</v>
      </c>
      <c r="BW2601" s="79" t="s">
        <v>729</v>
      </c>
    </row>
    <row r="2602" spans="51:75" x14ac:dyDescent="0.3">
      <c r="AY2602" s="107" t="e">
        <f>VLOOKUP(C2602,#REF!, 2,FALSE)</f>
        <v>#REF!</v>
      </c>
      <c r="BM2602" s="79" t="s">
        <v>6666</v>
      </c>
      <c r="BN2602" s="79" t="s">
        <v>3206</v>
      </c>
      <c r="BO2602" s="79" t="s">
        <v>1061</v>
      </c>
      <c r="BU2602" s="79" t="s">
        <v>6666</v>
      </c>
      <c r="BV2602" s="79" t="s">
        <v>3206</v>
      </c>
      <c r="BW2602" s="79" t="s">
        <v>1061</v>
      </c>
    </row>
    <row r="2603" spans="51:75" x14ac:dyDescent="0.3">
      <c r="AY2603" s="107" t="e">
        <f>VLOOKUP(C2603,#REF!, 2,FALSE)</f>
        <v>#REF!</v>
      </c>
      <c r="BM2603" s="79" t="s">
        <v>6667</v>
      </c>
      <c r="BN2603" s="79" t="s">
        <v>3206</v>
      </c>
      <c r="BO2603" s="79" t="s">
        <v>3671</v>
      </c>
      <c r="BU2603" s="79" t="s">
        <v>6667</v>
      </c>
      <c r="BV2603" s="79" t="s">
        <v>3206</v>
      </c>
      <c r="BW2603" s="79" t="s">
        <v>3671</v>
      </c>
    </row>
    <row r="2604" spans="51:75" x14ac:dyDescent="0.3">
      <c r="AY2604" s="107" t="e">
        <f>VLOOKUP(C2604,#REF!, 2,FALSE)</f>
        <v>#REF!</v>
      </c>
      <c r="BM2604" s="79" t="s">
        <v>6668</v>
      </c>
      <c r="BN2604" s="79" t="s">
        <v>3009</v>
      </c>
      <c r="BO2604" s="79" t="s">
        <v>6669</v>
      </c>
      <c r="BU2604" s="79" t="s">
        <v>6668</v>
      </c>
      <c r="BV2604" s="79" t="s">
        <v>3009</v>
      </c>
      <c r="BW2604" s="79" t="s">
        <v>6669</v>
      </c>
    </row>
    <row r="2605" spans="51:75" x14ac:dyDescent="0.3">
      <c r="AY2605" s="107" t="e">
        <f>VLOOKUP(C2605,#REF!, 2,FALSE)</f>
        <v>#REF!</v>
      </c>
      <c r="BM2605" s="79" t="s">
        <v>134</v>
      </c>
      <c r="BN2605" s="79" t="s">
        <v>3206</v>
      </c>
      <c r="BO2605" s="79" t="s">
        <v>1420</v>
      </c>
      <c r="BU2605" s="79" t="s">
        <v>134</v>
      </c>
      <c r="BV2605" s="79" t="s">
        <v>3206</v>
      </c>
      <c r="BW2605" s="79" t="s">
        <v>1420</v>
      </c>
    </row>
    <row r="2606" spans="51:75" x14ac:dyDescent="0.3">
      <c r="AY2606" s="107" t="e">
        <f>VLOOKUP(C2606,#REF!, 2,FALSE)</f>
        <v>#REF!</v>
      </c>
      <c r="BM2606" s="79" t="s">
        <v>6670</v>
      </c>
      <c r="BN2606" s="79" t="s">
        <v>3206</v>
      </c>
      <c r="BO2606" s="79" t="s">
        <v>1742</v>
      </c>
      <c r="BU2606" s="79" t="s">
        <v>6670</v>
      </c>
      <c r="BV2606" s="79" t="s">
        <v>3206</v>
      </c>
      <c r="BW2606" s="79" t="s">
        <v>1742</v>
      </c>
    </row>
    <row r="2607" spans="51:75" x14ac:dyDescent="0.3">
      <c r="AY2607" s="107" t="e">
        <f>VLOOKUP(C2607,#REF!, 2,FALSE)</f>
        <v>#REF!</v>
      </c>
      <c r="BM2607" s="79" t="s">
        <v>6671</v>
      </c>
      <c r="BN2607" s="79" t="s">
        <v>1271</v>
      </c>
      <c r="BO2607" s="79" t="s">
        <v>6672</v>
      </c>
      <c r="BU2607" s="79" t="s">
        <v>6671</v>
      </c>
      <c r="BV2607" s="79" t="s">
        <v>1271</v>
      </c>
      <c r="BW2607" s="79" t="s">
        <v>6672</v>
      </c>
    </row>
    <row r="2608" spans="51:75" x14ac:dyDescent="0.3">
      <c r="AY2608" s="107" t="e">
        <f>VLOOKUP(C2608,#REF!, 2,FALSE)</f>
        <v>#REF!</v>
      </c>
      <c r="BM2608" s="79" t="s">
        <v>1217</v>
      </c>
      <c r="BN2608" s="79" t="s">
        <v>3206</v>
      </c>
      <c r="BO2608" s="79" t="s">
        <v>1420</v>
      </c>
      <c r="BU2608" s="79" t="s">
        <v>1217</v>
      </c>
      <c r="BV2608" s="79" t="s">
        <v>3206</v>
      </c>
      <c r="BW2608" s="79" t="s">
        <v>1420</v>
      </c>
    </row>
    <row r="2609" spans="51:75" x14ac:dyDescent="0.3">
      <c r="AY2609" s="107" t="e">
        <f>VLOOKUP(C2609,#REF!, 2,FALSE)</f>
        <v>#REF!</v>
      </c>
      <c r="BM2609" s="79" t="s">
        <v>135</v>
      </c>
      <c r="BN2609" s="79" t="s">
        <v>3206</v>
      </c>
      <c r="BO2609" s="79" t="s">
        <v>1056</v>
      </c>
      <c r="BU2609" s="79" t="s">
        <v>135</v>
      </c>
      <c r="BV2609" s="79" t="s">
        <v>3206</v>
      </c>
      <c r="BW2609" s="79" t="s">
        <v>1056</v>
      </c>
    </row>
    <row r="2610" spans="51:75" x14ac:dyDescent="0.3">
      <c r="AY2610" s="107" t="e">
        <f>VLOOKUP(C2610,#REF!, 2,FALSE)</f>
        <v>#REF!</v>
      </c>
      <c r="BM2610" s="79" t="s">
        <v>6673</v>
      </c>
      <c r="BN2610" s="79" t="s">
        <v>851</v>
      </c>
      <c r="BO2610" s="79" t="s">
        <v>6674</v>
      </c>
      <c r="BU2610" s="79" t="s">
        <v>6673</v>
      </c>
      <c r="BV2610" s="79" t="s">
        <v>851</v>
      </c>
      <c r="BW2610" s="79" t="s">
        <v>6674</v>
      </c>
    </row>
    <row r="2611" spans="51:75" x14ac:dyDescent="0.3">
      <c r="AY2611" s="107" t="e">
        <f>VLOOKUP(C2611,#REF!, 2,FALSE)</f>
        <v>#REF!</v>
      </c>
      <c r="BM2611" s="79" t="s">
        <v>6675</v>
      </c>
      <c r="BN2611" s="79" t="s">
        <v>3206</v>
      </c>
      <c r="BO2611" s="79" t="s">
        <v>2099</v>
      </c>
      <c r="BU2611" s="79" t="s">
        <v>6675</v>
      </c>
      <c r="BV2611" s="79" t="s">
        <v>3206</v>
      </c>
      <c r="BW2611" s="79" t="s">
        <v>2099</v>
      </c>
    </row>
    <row r="2612" spans="51:75" x14ac:dyDescent="0.3">
      <c r="AY2612" s="107" t="e">
        <f>VLOOKUP(C2612,#REF!, 2,FALSE)</f>
        <v>#REF!</v>
      </c>
      <c r="BM2612" s="79" t="s">
        <v>6676</v>
      </c>
      <c r="BN2612" s="79" t="s">
        <v>3206</v>
      </c>
      <c r="BO2612" s="79" t="s">
        <v>6677</v>
      </c>
      <c r="BU2612" s="79" t="s">
        <v>6676</v>
      </c>
      <c r="BV2612" s="79" t="s">
        <v>3206</v>
      </c>
      <c r="BW2612" s="79" t="s">
        <v>6677</v>
      </c>
    </row>
    <row r="2613" spans="51:75" x14ac:dyDescent="0.3">
      <c r="AY2613" s="107" t="e">
        <f>VLOOKUP(C2613,#REF!, 2,FALSE)</f>
        <v>#REF!</v>
      </c>
      <c r="BM2613" s="79" t="s">
        <v>6679</v>
      </c>
      <c r="BN2613" s="79" t="s">
        <v>717</v>
      </c>
      <c r="BO2613" s="79" t="s">
        <v>1669</v>
      </c>
      <c r="BU2613" s="79" t="s">
        <v>6679</v>
      </c>
      <c r="BV2613" s="79" t="s">
        <v>717</v>
      </c>
      <c r="BW2613" s="79" t="s">
        <v>1669</v>
      </c>
    </row>
    <row r="2614" spans="51:75" x14ac:dyDescent="0.3">
      <c r="AY2614" s="107" t="e">
        <f>VLOOKUP(C2614,#REF!, 2,FALSE)</f>
        <v>#REF!</v>
      </c>
      <c r="BM2614" s="79" t="s">
        <v>6680</v>
      </c>
      <c r="BN2614" s="79" t="s">
        <v>3206</v>
      </c>
      <c r="BO2614" s="79" t="s">
        <v>5781</v>
      </c>
      <c r="BU2614" s="79" t="s">
        <v>6680</v>
      </c>
      <c r="BV2614" s="79" t="s">
        <v>3206</v>
      </c>
      <c r="BW2614" s="79" t="s">
        <v>5781</v>
      </c>
    </row>
    <row r="2615" spans="51:75" x14ac:dyDescent="0.3">
      <c r="AY2615" s="107" t="e">
        <f>VLOOKUP(C2615,#REF!, 2,FALSE)</f>
        <v>#REF!</v>
      </c>
      <c r="BM2615" s="79" t="s">
        <v>6681</v>
      </c>
      <c r="BN2615" s="79" t="s">
        <v>3206</v>
      </c>
      <c r="BO2615" s="79" t="s">
        <v>6682</v>
      </c>
      <c r="BU2615" s="79" t="s">
        <v>6681</v>
      </c>
      <c r="BV2615" s="79" t="s">
        <v>3206</v>
      </c>
      <c r="BW2615" s="79" t="s">
        <v>6682</v>
      </c>
    </row>
    <row r="2616" spans="51:75" x14ac:dyDescent="0.3">
      <c r="AY2616" s="107" t="e">
        <f>VLOOKUP(C2616,#REF!, 2,FALSE)</f>
        <v>#REF!</v>
      </c>
      <c r="BM2616" s="79" t="s">
        <v>1218</v>
      </c>
      <c r="BN2616" s="79" t="s">
        <v>3206</v>
      </c>
      <c r="BO2616" s="79" t="s">
        <v>6683</v>
      </c>
      <c r="BU2616" s="79" t="s">
        <v>1218</v>
      </c>
      <c r="BV2616" s="79" t="s">
        <v>3206</v>
      </c>
      <c r="BW2616" s="79" t="s">
        <v>6683</v>
      </c>
    </row>
    <row r="2617" spans="51:75" x14ac:dyDescent="0.3">
      <c r="AY2617" s="107" t="e">
        <f>VLOOKUP(C2617,#REF!, 2,FALSE)</f>
        <v>#REF!</v>
      </c>
      <c r="BM2617" s="79" t="s">
        <v>6685</v>
      </c>
      <c r="BN2617" s="79" t="s">
        <v>3206</v>
      </c>
      <c r="BO2617" s="79" t="s">
        <v>1745</v>
      </c>
      <c r="BU2617" s="79" t="s">
        <v>6685</v>
      </c>
      <c r="BV2617" s="79" t="s">
        <v>3206</v>
      </c>
      <c r="BW2617" s="79" t="s">
        <v>1745</v>
      </c>
    </row>
    <row r="2618" spans="51:75" x14ac:dyDescent="0.3">
      <c r="AY2618" s="107" t="e">
        <f>VLOOKUP(C2618,#REF!, 2,FALSE)</f>
        <v>#REF!</v>
      </c>
      <c r="BM2618" s="79" t="s">
        <v>6686</v>
      </c>
      <c r="BN2618" s="79" t="s">
        <v>782</v>
      </c>
      <c r="BO2618" s="79" t="s">
        <v>6687</v>
      </c>
      <c r="BU2618" s="79" t="s">
        <v>6686</v>
      </c>
      <c r="BV2618" s="79" t="s">
        <v>782</v>
      </c>
      <c r="BW2618" s="79" t="s">
        <v>6687</v>
      </c>
    </row>
    <row r="2619" spans="51:75" x14ac:dyDescent="0.3">
      <c r="AY2619" s="107" t="e">
        <f>VLOOKUP(C2619,#REF!, 2,FALSE)</f>
        <v>#REF!</v>
      </c>
      <c r="BM2619" s="79" t="s">
        <v>6688</v>
      </c>
      <c r="BN2619" s="79" t="s">
        <v>1344</v>
      </c>
      <c r="BO2619" s="79" t="s">
        <v>6689</v>
      </c>
      <c r="BU2619" s="79" t="s">
        <v>6688</v>
      </c>
      <c r="BV2619" s="79" t="s">
        <v>1344</v>
      </c>
      <c r="BW2619" s="79" t="s">
        <v>6689</v>
      </c>
    </row>
    <row r="2620" spans="51:75" x14ac:dyDescent="0.3">
      <c r="AY2620" s="107" t="e">
        <f>VLOOKUP(C2620,#REF!, 2,FALSE)</f>
        <v>#REF!</v>
      </c>
      <c r="BM2620" s="79" t="s">
        <v>6690</v>
      </c>
      <c r="BN2620" s="79" t="s">
        <v>851</v>
      </c>
      <c r="BO2620" s="79" t="s">
        <v>1748</v>
      </c>
      <c r="BU2620" s="79" t="s">
        <v>6690</v>
      </c>
      <c r="BV2620" s="79" t="s">
        <v>851</v>
      </c>
      <c r="BW2620" s="79" t="s">
        <v>1748</v>
      </c>
    </row>
    <row r="2621" spans="51:75" x14ac:dyDescent="0.3">
      <c r="AY2621" s="107" t="e">
        <f>VLOOKUP(C2621,#REF!, 2,FALSE)</f>
        <v>#REF!</v>
      </c>
      <c r="BM2621" s="79" t="s">
        <v>6691</v>
      </c>
      <c r="BN2621" s="79" t="s">
        <v>3206</v>
      </c>
      <c r="BO2621" s="79" t="s">
        <v>6692</v>
      </c>
      <c r="BU2621" s="79" t="s">
        <v>6691</v>
      </c>
      <c r="BV2621" s="79" t="s">
        <v>3206</v>
      </c>
      <c r="BW2621" s="79" t="s">
        <v>6692</v>
      </c>
    </row>
    <row r="2622" spans="51:75" x14ac:dyDescent="0.3">
      <c r="AY2622" s="107" t="e">
        <f>VLOOKUP(C2622,#REF!, 2,FALSE)</f>
        <v>#REF!</v>
      </c>
      <c r="BM2622" s="79" t="s">
        <v>6693</v>
      </c>
      <c r="BN2622" s="79" t="s">
        <v>1344</v>
      </c>
      <c r="BO2622" s="79" t="s">
        <v>6694</v>
      </c>
      <c r="BU2622" s="79" t="s">
        <v>6693</v>
      </c>
      <c r="BV2622" s="79" t="s">
        <v>1344</v>
      </c>
      <c r="BW2622" s="79" t="s">
        <v>6694</v>
      </c>
    </row>
    <row r="2623" spans="51:75" x14ac:dyDescent="0.3">
      <c r="AY2623" s="107" t="e">
        <f>VLOOKUP(C2623,#REF!, 2,FALSE)</f>
        <v>#REF!</v>
      </c>
      <c r="BM2623" s="79" t="s">
        <v>6695</v>
      </c>
      <c r="BN2623" s="79" t="s">
        <v>3009</v>
      </c>
      <c r="BO2623" s="79" t="s">
        <v>6696</v>
      </c>
      <c r="BU2623" s="79" t="s">
        <v>6695</v>
      </c>
      <c r="BV2623" s="79" t="s">
        <v>3009</v>
      </c>
      <c r="BW2623" s="79" t="s">
        <v>6696</v>
      </c>
    </row>
    <row r="2624" spans="51:75" x14ac:dyDescent="0.3">
      <c r="AY2624" s="107" t="e">
        <f>VLOOKUP(C2624,#REF!, 2,FALSE)</f>
        <v>#REF!</v>
      </c>
      <c r="BM2624" s="79" t="s">
        <v>6697</v>
      </c>
      <c r="BN2624" s="79" t="s">
        <v>851</v>
      </c>
      <c r="BO2624" s="79" t="s">
        <v>1748</v>
      </c>
      <c r="BU2624" s="79" t="s">
        <v>6697</v>
      </c>
      <c r="BV2624" s="79" t="s">
        <v>851</v>
      </c>
      <c r="BW2624" s="79" t="s">
        <v>1748</v>
      </c>
    </row>
    <row r="2625" spans="51:75" x14ac:dyDescent="0.3">
      <c r="AY2625" s="107" t="e">
        <f>VLOOKUP(C2625,#REF!, 2,FALSE)</f>
        <v>#REF!</v>
      </c>
      <c r="BM2625" s="79" t="s">
        <v>6699</v>
      </c>
      <c r="BN2625" s="79" t="s">
        <v>3206</v>
      </c>
      <c r="BO2625" s="79" t="s">
        <v>1059</v>
      </c>
      <c r="BU2625" s="79" t="s">
        <v>6699</v>
      </c>
      <c r="BV2625" s="79" t="s">
        <v>3206</v>
      </c>
      <c r="BW2625" s="79" t="s">
        <v>1059</v>
      </c>
    </row>
    <row r="2626" spans="51:75" x14ac:dyDescent="0.3">
      <c r="AY2626" s="107" t="e">
        <f>VLOOKUP(C2626,#REF!, 2,FALSE)</f>
        <v>#REF!</v>
      </c>
      <c r="BM2626" s="79" t="s">
        <v>1219</v>
      </c>
      <c r="BN2626" s="79" t="s">
        <v>3049</v>
      </c>
      <c r="BO2626" s="79" t="s">
        <v>772</v>
      </c>
      <c r="BU2626" s="79" t="s">
        <v>1219</v>
      </c>
      <c r="BV2626" s="79" t="s">
        <v>3049</v>
      </c>
      <c r="BW2626" s="79" t="s">
        <v>772</v>
      </c>
    </row>
    <row r="2627" spans="51:75" x14ac:dyDescent="0.3">
      <c r="AY2627" s="107" t="e">
        <f>VLOOKUP(C2627,#REF!, 2,FALSE)</f>
        <v>#REF!</v>
      </c>
      <c r="BM2627" s="79" t="s">
        <v>6700</v>
      </c>
      <c r="BN2627" s="79" t="s">
        <v>3206</v>
      </c>
      <c r="BO2627" s="79" t="s">
        <v>5865</v>
      </c>
      <c r="BU2627" s="79" t="s">
        <v>6700</v>
      </c>
      <c r="BV2627" s="79" t="s">
        <v>3206</v>
      </c>
      <c r="BW2627" s="79" t="s">
        <v>5865</v>
      </c>
    </row>
    <row r="2628" spans="51:75" x14ac:dyDescent="0.3">
      <c r="AY2628" s="107" t="e">
        <f>VLOOKUP(C2628,#REF!, 2,FALSE)</f>
        <v>#REF!</v>
      </c>
      <c r="BM2628" s="79" t="s">
        <v>6701</v>
      </c>
      <c r="BN2628" s="79" t="s">
        <v>630</v>
      </c>
      <c r="BO2628" s="79" t="s">
        <v>5488</v>
      </c>
      <c r="BU2628" s="79" t="s">
        <v>6701</v>
      </c>
      <c r="BV2628" s="79" t="s">
        <v>630</v>
      </c>
      <c r="BW2628" s="79" t="s">
        <v>5488</v>
      </c>
    </row>
    <row r="2629" spans="51:75" x14ac:dyDescent="0.3">
      <c r="AY2629" s="107" t="e">
        <f>VLOOKUP(C2629,#REF!, 2,FALSE)</f>
        <v>#REF!</v>
      </c>
      <c r="BM2629" s="79" t="s">
        <v>6702</v>
      </c>
      <c r="BN2629" s="79" t="s">
        <v>3206</v>
      </c>
      <c r="BO2629" s="79" t="s">
        <v>6703</v>
      </c>
      <c r="BU2629" s="79" t="s">
        <v>6702</v>
      </c>
      <c r="BV2629" s="79" t="s">
        <v>3206</v>
      </c>
      <c r="BW2629" s="79" t="s">
        <v>6703</v>
      </c>
    </row>
    <row r="2630" spans="51:75" x14ac:dyDescent="0.3">
      <c r="AY2630" s="107" t="e">
        <f>VLOOKUP(C2630,#REF!, 2,FALSE)</f>
        <v>#REF!</v>
      </c>
      <c r="BM2630" s="79" t="s">
        <v>6704</v>
      </c>
      <c r="BN2630" s="79" t="s">
        <v>3206</v>
      </c>
      <c r="BO2630" s="79" t="s">
        <v>6706</v>
      </c>
      <c r="BU2630" s="79" t="s">
        <v>6704</v>
      </c>
      <c r="BV2630" s="79" t="s">
        <v>3206</v>
      </c>
      <c r="BW2630" s="79" t="s">
        <v>6706</v>
      </c>
    </row>
    <row r="2631" spans="51:75" x14ac:dyDescent="0.3">
      <c r="AY2631" s="107" t="e">
        <f>VLOOKUP(C2631,#REF!, 2,FALSE)</f>
        <v>#REF!</v>
      </c>
      <c r="BM2631" s="79" t="s">
        <v>6707</v>
      </c>
      <c r="BN2631" s="79" t="s">
        <v>3206</v>
      </c>
      <c r="BO2631" s="79" t="s">
        <v>6708</v>
      </c>
      <c r="BU2631" s="79" t="s">
        <v>6707</v>
      </c>
      <c r="BV2631" s="79" t="s">
        <v>3206</v>
      </c>
      <c r="BW2631" s="79" t="s">
        <v>6708</v>
      </c>
    </row>
    <row r="2632" spans="51:75" x14ac:dyDescent="0.3">
      <c r="AY2632" s="107" t="e">
        <f>VLOOKUP(C2632,#REF!, 2,FALSE)</f>
        <v>#REF!</v>
      </c>
      <c r="BM2632" s="79" t="s">
        <v>6709</v>
      </c>
      <c r="BN2632" s="79" t="s">
        <v>3206</v>
      </c>
      <c r="BO2632" s="79" t="s">
        <v>5490</v>
      </c>
      <c r="BU2632" s="79" t="s">
        <v>6709</v>
      </c>
      <c r="BV2632" s="79" t="s">
        <v>3206</v>
      </c>
      <c r="BW2632" s="79" t="s">
        <v>5490</v>
      </c>
    </row>
    <row r="2633" spans="51:75" x14ac:dyDescent="0.3">
      <c r="AY2633" s="107" t="e">
        <f>VLOOKUP(C2633,#REF!, 2,FALSE)</f>
        <v>#REF!</v>
      </c>
      <c r="BM2633" s="79" t="s">
        <v>6711</v>
      </c>
      <c r="BN2633" s="79" t="s">
        <v>3256</v>
      </c>
      <c r="BO2633" s="79" t="s">
        <v>772</v>
      </c>
      <c r="BU2633" s="79" t="s">
        <v>6711</v>
      </c>
      <c r="BV2633" s="79" t="s">
        <v>3256</v>
      </c>
      <c r="BW2633" s="79" t="s">
        <v>772</v>
      </c>
    </row>
    <row r="2634" spans="51:75" x14ac:dyDescent="0.3">
      <c r="AY2634" s="107" t="e">
        <f>VLOOKUP(C2634,#REF!, 2,FALSE)</f>
        <v>#REF!</v>
      </c>
      <c r="BM2634" s="79" t="s">
        <v>6712</v>
      </c>
      <c r="BN2634" s="79" t="s">
        <v>3206</v>
      </c>
      <c r="BO2634" s="79" t="s">
        <v>1203</v>
      </c>
      <c r="BU2634" s="79" t="s">
        <v>6712</v>
      </c>
      <c r="BV2634" s="79" t="s">
        <v>3206</v>
      </c>
      <c r="BW2634" s="79" t="s">
        <v>1203</v>
      </c>
    </row>
    <row r="2635" spans="51:75" x14ac:dyDescent="0.3">
      <c r="AY2635" s="107" t="e">
        <f>VLOOKUP(C2635,#REF!, 2,FALSE)</f>
        <v>#REF!</v>
      </c>
      <c r="BM2635" s="79" t="s">
        <v>6713</v>
      </c>
      <c r="BN2635" s="79" t="s">
        <v>1271</v>
      </c>
      <c r="BO2635" s="79" t="s">
        <v>6714</v>
      </c>
      <c r="BU2635" s="79" t="s">
        <v>6713</v>
      </c>
      <c r="BV2635" s="79" t="s">
        <v>1271</v>
      </c>
      <c r="BW2635" s="79" t="s">
        <v>6714</v>
      </c>
    </row>
    <row r="2636" spans="51:75" x14ac:dyDescent="0.3">
      <c r="AY2636" s="107" t="e">
        <f>VLOOKUP(C2636,#REF!, 2,FALSE)</f>
        <v>#REF!</v>
      </c>
      <c r="BM2636" s="79" t="s">
        <v>6716</v>
      </c>
      <c r="BN2636" s="79" t="s">
        <v>702</v>
      </c>
      <c r="BO2636" s="79" t="s">
        <v>6717</v>
      </c>
      <c r="BU2636" s="79" t="s">
        <v>6716</v>
      </c>
      <c r="BV2636" s="79" t="s">
        <v>702</v>
      </c>
      <c r="BW2636" s="79" t="s">
        <v>6717</v>
      </c>
    </row>
    <row r="2637" spans="51:75" x14ac:dyDescent="0.3">
      <c r="AY2637" s="107" t="e">
        <f>VLOOKUP(C2637,#REF!, 2,FALSE)</f>
        <v>#REF!</v>
      </c>
      <c r="BM2637" s="79" t="s">
        <v>6718</v>
      </c>
      <c r="BN2637" s="79" t="s">
        <v>3049</v>
      </c>
      <c r="BO2637" s="79" t="s">
        <v>2012</v>
      </c>
      <c r="BU2637" s="79" t="s">
        <v>6718</v>
      </c>
      <c r="BV2637" s="79" t="s">
        <v>3049</v>
      </c>
      <c r="BW2637" s="79" t="s">
        <v>2012</v>
      </c>
    </row>
    <row r="2638" spans="51:75" x14ac:dyDescent="0.3">
      <c r="AY2638" s="107" t="e">
        <f>VLOOKUP(C2638,#REF!, 2,FALSE)</f>
        <v>#REF!</v>
      </c>
      <c r="BM2638" s="79" t="s">
        <v>6719</v>
      </c>
      <c r="BN2638" s="79" t="s">
        <v>3206</v>
      </c>
      <c r="BO2638" s="79" t="s">
        <v>6720</v>
      </c>
      <c r="BU2638" s="79" t="s">
        <v>6719</v>
      </c>
      <c r="BV2638" s="79" t="s">
        <v>3206</v>
      </c>
      <c r="BW2638" s="79" t="s">
        <v>6720</v>
      </c>
    </row>
    <row r="2639" spans="51:75" x14ac:dyDescent="0.3">
      <c r="AY2639" s="107" t="e">
        <f>VLOOKUP(C2639,#REF!, 2,FALSE)</f>
        <v>#REF!</v>
      </c>
      <c r="BM2639" s="79" t="s">
        <v>1220</v>
      </c>
      <c r="BN2639" s="79" t="s">
        <v>1005</v>
      </c>
      <c r="BO2639" s="79" t="s">
        <v>6721</v>
      </c>
      <c r="BU2639" s="79" t="s">
        <v>1220</v>
      </c>
      <c r="BV2639" s="79" t="s">
        <v>1005</v>
      </c>
      <c r="BW2639" s="79" t="s">
        <v>6721</v>
      </c>
    </row>
    <row r="2640" spans="51:75" x14ac:dyDescent="0.3">
      <c r="AY2640" s="107" t="e">
        <f>VLOOKUP(C2640,#REF!, 2,FALSE)</f>
        <v>#REF!</v>
      </c>
      <c r="BM2640" s="79" t="s">
        <v>6722</v>
      </c>
      <c r="BN2640" s="79" t="s">
        <v>3256</v>
      </c>
      <c r="BO2640" s="79" t="s">
        <v>2985</v>
      </c>
      <c r="BU2640" s="79" t="s">
        <v>6722</v>
      </c>
      <c r="BV2640" s="79" t="s">
        <v>3256</v>
      </c>
      <c r="BW2640" s="79" t="s">
        <v>2985</v>
      </c>
    </row>
    <row r="2641" spans="51:75" x14ac:dyDescent="0.3">
      <c r="AY2641" s="107" t="e">
        <f>VLOOKUP(C2641,#REF!, 2,FALSE)</f>
        <v>#REF!</v>
      </c>
      <c r="BM2641" s="79" t="s">
        <v>6723</v>
      </c>
      <c r="BN2641" s="79" t="s">
        <v>1141</v>
      </c>
      <c r="BO2641" s="79" t="s">
        <v>6724</v>
      </c>
      <c r="BU2641" s="79" t="s">
        <v>6723</v>
      </c>
      <c r="BV2641" s="79" t="s">
        <v>1141</v>
      </c>
      <c r="BW2641" s="79" t="s">
        <v>6724</v>
      </c>
    </row>
    <row r="2642" spans="51:75" x14ac:dyDescent="0.3">
      <c r="AY2642" s="107" t="e">
        <f>VLOOKUP(C2642,#REF!, 2,FALSE)</f>
        <v>#REF!</v>
      </c>
      <c r="BM2642" s="79" t="s">
        <v>6725</v>
      </c>
      <c r="BN2642" s="79" t="s">
        <v>1141</v>
      </c>
      <c r="BO2642" s="79" t="s">
        <v>6278</v>
      </c>
      <c r="BU2642" s="79" t="s">
        <v>6725</v>
      </c>
      <c r="BV2642" s="79" t="s">
        <v>1141</v>
      </c>
      <c r="BW2642" s="79" t="s">
        <v>6278</v>
      </c>
    </row>
    <row r="2643" spans="51:75" x14ac:dyDescent="0.3">
      <c r="AY2643" s="107" t="e">
        <f>VLOOKUP(C2643,#REF!, 2,FALSE)</f>
        <v>#REF!</v>
      </c>
      <c r="BM2643" s="79" t="s">
        <v>1221</v>
      </c>
      <c r="BN2643" s="79" t="s">
        <v>16992</v>
      </c>
      <c r="BO2643" s="79" t="s">
        <v>5758</v>
      </c>
      <c r="BU2643" s="79" t="s">
        <v>1221</v>
      </c>
      <c r="BV2643" s="79" t="s">
        <v>16992</v>
      </c>
      <c r="BW2643" s="79" t="s">
        <v>5758</v>
      </c>
    </row>
    <row r="2644" spans="51:75" x14ac:dyDescent="0.3">
      <c r="AY2644" s="107" t="e">
        <f>VLOOKUP(C2644,#REF!, 2,FALSE)</f>
        <v>#REF!</v>
      </c>
      <c r="BM2644" s="79" t="s">
        <v>6726</v>
      </c>
      <c r="BN2644" s="79" t="s">
        <v>3091</v>
      </c>
      <c r="BO2644" s="79" t="s">
        <v>6727</v>
      </c>
      <c r="BU2644" s="79" t="s">
        <v>6726</v>
      </c>
      <c r="BV2644" s="79" t="s">
        <v>3091</v>
      </c>
      <c r="BW2644" s="79" t="s">
        <v>6727</v>
      </c>
    </row>
    <row r="2645" spans="51:75" x14ac:dyDescent="0.3">
      <c r="AY2645" s="107" t="e">
        <f>VLOOKUP(C2645,#REF!, 2,FALSE)</f>
        <v>#REF!</v>
      </c>
      <c r="BM2645" s="79" t="s">
        <v>6728</v>
      </c>
      <c r="BN2645" s="79" t="s">
        <v>2985</v>
      </c>
      <c r="BO2645" s="79" t="s">
        <v>6729</v>
      </c>
      <c r="BU2645" s="79" t="s">
        <v>6728</v>
      </c>
      <c r="BV2645" s="79" t="s">
        <v>2985</v>
      </c>
      <c r="BW2645" s="79" t="s">
        <v>6729</v>
      </c>
    </row>
    <row r="2646" spans="51:75" x14ac:dyDescent="0.3">
      <c r="AY2646" s="107" t="e">
        <f>VLOOKUP(C2646,#REF!, 2,FALSE)</f>
        <v>#REF!</v>
      </c>
      <c r="BM2646" s="79" t="s">
        <v>6730</v>
      </c>
      <c r="BN2646" s="79" t="s">
        <v>702</v>
      </c>
      <c r="BO2646" s="79" t="s">
        <v>6731</v>
      </c>
      <c r="BU2646" s="79" t="s">
        <v>6730</v>
      </c>
      <c r="BV2646" s="79" t="s">
        <v>702</v>
      </c>
      <c r="BW2646" s="79" t="s">
        <v>6731</v>
      </c>
    </row>
    <row r="2647" spans="51:75" x14ac:dyDescent="0.3">
      <c r="AY2647" s="107" t="e">
        <f>VLOOKUP(C2647,#REF!, 2,FALSE)</f>
        <v>#REF!</v>
      </c>
      <c r="BM2647" s="79" t="s">
        <v>6732</v>
      </c>
      <c r="BN2647" s="79" t="s">
        <v>660</v>
      </c>
      <c r="BO2647" s="79" t="s">
        <v>6733</v>
      </c>
      <c r="BU2647" s="79" t="s">
        <v>6732</v>
      </c>
      <c r="BV2647" s="79" t="s">
        <v>660</v>
      </c>
      <c r="BW2647" s="79" t="s">
        <v>6733</v>
      </c>
    </row>
    <row r="2648" spans="51:75" x14ac:dyDescent="0.3">
      <c r="AY2648" s="107" t="e">
        <f>VLOOKUP(C2648,#REF!, 2,FALSE)</f>
        <v>#REF!</v>
      </c>
      <c r="BM2648" s="79" t="s">
        <v>6734</v>
      </c>
      <c r="BN2648" s="79" t="s">
        <v>627</v>
      </c>
      <c r="BO2648" s="79" t="s">
        <v>6735</v>
      </c>
      <c r="BU2648" s="79" t="s">
        <v>6734</v>
      </c>
      <c r="BV2648" s="79" t="s">
        <v>627</v>
      </c>
      <c r="BW2648" s="79" t="s">
        <v>6735</v>
      </c>
    </row>
    <row r="2649" spans="51:75" x14ac:dyDescent="0.3">
      <c r="AY2649" s="107" t="e">
        <f>VLOOKUP(C2649,#REF!, 2,FALSE)</f>
        <v>#REF!</v>
      </c>
      <c r="BM2649" s="79" t="s">
        <v>1222</v>
      </c>
      <c r="BN2649" s="79" t="s">
        <v>2985</v>
      </c>
      <c r="BO2649" s="79" t="s">
        <v>2985</v>
      </c>
      <c r="BU2649" s="79" t="s">
        <v>1222</v>
      </c>
      <c r="BV2649" s="79" t="s">
        <v>2985</v>
      </c>
      <c r="BW2649" s="79" t="s">
        <v>2985</v>
      </c>
    </row>
    <row r="2650" spans="51:75" x14ac:dyDescent="0.3">
      <c r="AY2650" s="107" t="e">
        <f>VLOOKUP(C2650,#REF!, 2,FALSE)</f>
        <v>#REF!</v>
      </c>
      <c r="BM2650" s="79" t="s">
        <v>6736</v>
      </c>
      <c r="BN2650" s="79" t="s">
        <v>3032</v>
      </c>
      <c r="BO2650" s="79" t="s">
        <v>6737</v>
      </c>
      <c r="BU2650" s="79" t="s">
        <v>6736</v>
      </c>
      <c r="BV2650" s="79" t="s">
        <v>3032</v>
      </c>
      <c r="BW2650" s="79" t="s">
        <v>6737</v>
      </c>
    </row>
    <row r="2651" spans="51:75" x14ac:dyDescent="0.3">
      <c r="AY2651" s="107" t="e">
        <f>VLOOKUP(C2651,#REF!, 2,FALSE)</f>
        <v>#REF!</v>
      </c>
      <c r="BM2651" s="79" t="s">
        <v>1223</v>
      </c>
      <c r="BN2651" s="79" t="s">
        <v>16992</v>
      </c>
      <c r="BO2651" s="79" t="s">
        <v>6738</v>
      </c>
      <c r="BU2651" s="79" t="s">
        <v>1223</v>
      </c>
      <c r="BV2651" s="79" t="s">
        <v>16992</v>
      </c>
      <c r="BW2651" s="79" t="s">
        <v>6738</v>
      </c>
    </row>
    <row r="2652" spans="51:75" x14ac:dyDescent="0.3">
      <c r="AY2652" s="107" t="e">
        <f>VLOOKUP(C2652,#REF!, 2,FALSE)</f>
        <v>#REF!</v>
      </c>
      <c r="BM2652" s="79" t="s">
        <v>6739</v>
      </c>
      <c r="BN2652" s="79" t="s">
        <v>16992</v>
      </c>
      <c r="BO2652" s="79" t="s">
        <v>6740</v>
      </c>
      <c r="BU2652" s="79" t="s">
        <v>6739</v>
      </c>
      <c r="BV2652" s="79" t="s">
        <v>16992</v>
      </c>
      <c r="BW2652" s="79" t="s">
        <v>6740</v>
      </c>
    </row>
    <row r="2653" spans="51:75" x14ac:dyDescent="0.3">
      <c r="AY2653" s="107" t="e">
        <f>VLOOKUP(C2653,#REF!, 2,FALSE)</f>
        <v>#REF!</v>
      </c>
      <c r="BM2653" s="79" t="s">
        <v>6741</v>
      </c>
      <c r="BN2653" s="79" t="s">
        <v>2985</v>
      </c>
      <c r="BO2653" s="79" t="s">
        <v>6742</v>
      </c>
      <c r="BU2653" s="79" t="s">
        <v>6741</v>
      </c>
      <c r="BV2653" s="79" t="s">
        <v>2985</v>
      </c>
      <c r="BW2653" s="79" t="s">
        <v>6742</v>
      </c>
    </row>
    <row r="2654" spans="51:75" x14ac:dyDescent="0.3">
      <c r="AY2654" s="107" t="e">
        <f>VLOOKUP(C2654,#REF!, 2,FALSE)</f>
        <v>#REF!</v>
      </c>
      <c r="BM2654" s="79" t="s">
        <v>6743</v>
      </c>
      <c r="BN2654" s="79" t="s">
        <v>1344</v>
      </c>
      <c r="BO2654" s="79" t="s">
        <v>5930</v>
      </c>
      <c r="BU2654" s="79" t="s">
        <v>6743</v>
      </c>
      <c r="BV2654" s="79" t="s">
        <v>1344</v>
      </c>
      <c r="BW2654" s="79" t="s">
        <v>5930</v>
      </c>
    </row>
    <row r="2655" spans="51:75" x14ac:dyDescent="0.3">
      <c r="AY2655" s="107" t="e">
        <f>VLOOKUP(C2655,#REF!, 2,FALSE)</f>
        <v>#REF!</v>
      </c>
      <c r="BM2655" s="79" t="s">
        <v>6744</v>
      </c>
      <c r="BN2655" s="79" t="s">
        <v>3049</v>
      </c>
      <c r="BO2655" s="79" t="s">
        <v>710</v>
      </c>
      <c r="BU2655" s="79" t="s">
        <v>6744</v>
      </c>
      <c r="BV2655" s="79" t="s">
        <v>3049</v>
      </c>
      <c r="BW2655" s="79" t="s">
        <v>710</v>
      </c>
    </row>
    <row r="2656" spans="51:75" x14ac:dyDescent="0.3">
      <c r="AY2656" s="107" t="e">
        <f>VLOOKUP(C2656,#REF!, 2,FALSE)</f>
        <v>#REF!</v>
      </c>
      <c r="BM2656" s="79" t="s">
        <v>6745</v>
      </c>
      <c r="BN2656" s="79" t="s">
        <v>3256</v>
      </c>
      <c r="BO2656" s="79" t="s">
        <v>2985</v>
      </c>
      <c r="BU2656" s="79" t="s">
        <v>6745</v>
      </c>
      <c r="BV2656" s="79" t="s">
        <v>3256</v>
      </c>
      <c r="BW2656" s="79" t="s">
        <v>2985</v>
      </c>
    </row>
    <row r="2657" spans="51:75" x14ac:dyDescent="0.3">
      <c r="AY2657" s="107" t="e">
        <f>VLOOKUP(C2657,#REF!, 2,FALSE)</f>
        <v>#REF!</v>
      </c>
      <c r="BM2657" s="79" t="s">
        <v>6746</v>
      </c>
      <c r="BN2657" s="79" t="s">
        <v>16992</v>
      </c>
      <c r="BO2657" s="79" t="s">
        <v>6747</v>
      </c>
      <c r="BU2657" s="79" t="s">
        <v>6746</v>
      </c>
      <c r="BV2657" s="79" t="s">
        <v>16992</v>
      </c>
      <c r="BW2657" s="79" t="s">
        <v>6747</v>
      </c>
    </row>
    <row r="2658" spans="51:75" x14ac:dyDescent="0.3">
      <c r="AY2658" s="107" t="e">
        <f>VLOOKUP(C2658,#REF!, 2,FALSE)</f>
        <v>#REF!</v>
      </c>
      <c r="BM2658" s="79" t="s">
        <v>6748</v>
      </c>
      <c r="BN2658" s="79" t="s">
        <v>16992</v>
      </c>
      <c r="BO2658" s="79" t="s">
        <v>6749</v>
      </c>
      <c r="BU2658" s="79" t="s">
        <v>6748</v>
      </c>
      <c r="BV2658" s="79" t="s">
        <v>16992</v>
      </c>
      <c r="BW2658" s="79" t="s">
        <v>6749</v>
      </c>
    </row>
    <row r="2659" spans="51:75" x14ac:dyDescent="0.3">
      <c r="AY2659" s="107" t="e">
        <f>VLOOKUP(C2659,#REF!, 2,FALSE)</f>
        <v>#REF!</v>
      </c>
      <c r="BM2659" s="79" t="s">
        <v>6750</v>
      </c>
      <c r="BN2659" s="79" t="s">
        <v>16992</v>
      </c>
      <c r="BO2659" s="79" t="s">
        <v>6751</v>
      </c>
      <c r="BU2659" s="79" t="s">
        <v>6750</v>
      </c>
      <c r="BV2659" s="79" t="s">
        <v>16992</v>
      </c>
      <c r="BW2659" s="79" t="s">
        <v>6751</v>
      </c>
    </row>
    <row r="2660" spans="51:75" x14ac:dyDescent="0.3">
      <c r="AY2660" s="107" t="e">
        <f>VLOOKUP(C2660,#REF!, 2,FALSE)</f>
        <v>#REF!</v>
      </c>
      <c r="BM2660" s="79" t="s">
        <v>6752</v>
      </c>
      <c r="BN2660" s="79" t="s">
        <v>16992</v>
      </c>
      <c r="BO2660" s="79" t="s">
        <v>3973</v>
      </c>
      <c r="BU2660" s="79" t="s">
        <v>6752</v>
      </c>
      <c r="BV2660" s="79" t="s">
        <v>16992</v>
      </c>
      <c r="BW2660" s="79" t="s">
        <v>3973</v>
      </c>
    </row>
    <row r="2661" spans="51:75" x14ac:dyDescent="0.3">
      <c r="AY2661" s="107" t="e">
        <f>VLOOKUP(C2661,#REF!, 2,FALSE)</f>
        <v>#REF!</v>
      </c>
      <c r="BM2661" s="79" t="s">
        <v>132</v>
      </c>
      <c r="BN2661" s="79" t="s">
        <v>3009</v>
      </c>
      <c r="BO2661" s="79" t="s">
        <v>3956</v>
      </c>
      <c r="BU2661" s="79" t="s">
        <v>132</v>
      </c>
      <c r="BV2661" s="79" t="s">
        <v>3009</v>
      </c>
      <c r="BW2661" s="79" t="s">
        <v>3956</v>
      </c>
    </row>
    <row r="2662" spans="51:75" x14ac:dyDescent="0.3">
      <c r="AY2662" s="107" t="e">
        <f>VLOOKUP(C2662,#REF!, 2,FALSE)</f>
        <v>#REF!</v>
      </c>
      <c r="BM2662" s="79" t="s">
        <v>175</v>
      </c>
      <c r="BN2662" s="79" t="s">
        <v>621</v>
      </c>
      <c r="BO2662" s="79" t="s">
        <v>3016</v>
      </c>
      <c r="BU2662" s="79" t="s">
        <v>175</v>
      </c>
      <c r="BV2662" s="79" t="s">
        <v>621</v>
      </c>
      <c r="BW2662" s="79" t="s">
        <v>3016</v>
      </c>
    </row>
    <row r="2663" spans="51:75" x14ac:dyDescent="0.3">
      <c r="AY2663" s="107" t="e">
        <f>VLOOKUP(C2663,#REF!, 2,FALSE)</f>
        <v>#REF!</v>
      </c>
      <c r="BM2663" s="79" t="s">
        <v>6755</v>
      </c>
      <c r="BN2663" s="79" t="s">
        <v>16992</v>
      </c>
      <c r="BO2663" s="79" t="s">
        <v>5910</v>
      </c>
      <c r="BU2663" s="79" t="s">
        <v>6755</v>
      </c>
      <c r="BV2663" s="79" t="s">
        <v>16992</v>
      </c>
      <c r="BW2663" s="79" t="s">
        <v>5910</v>
      </c>
    </row>
    <row r="2664" spans="51:75" x14ac:dyDescent="0.3">
      <c r="AY2664" s="107" t="e">
        <f>VLOOKUP(C2664,#REF!, 2,FALSE)</f>
        <v>#REF!</v>
      </c>
      <c r="BM2664" s="79" t="s">
        <v>6756</v>
      </c>
      <c r="BN2664" s="79" t="s">
        <v>2985</v>
      </c>
      <c r="BO2664" s="79" t="s">
        <v>2985</v>
      </c>
      <c r="BU2664" s="79" t="s">
        <v>6756</v>
      </c>
      <c r="BV2664" s="79" t="s">
        <v>2985</v>
      </c>
      <c r="BW2664" s="79" t="s">
        <v>2985</v>
      </c>
    </row>
    <row r="2665" spans="51:75" x14ac:dyDescent="0.3">
      <c r="AY2665" s="107" t="e">
        <f>VLOOKUP(C2665,#REF!, 2,FALSE)</f>
        <v>#REF!</v>
      </c>
      <c r="BM2665" s="79" t="s">
        <v>6757</v>
      </c>
      <c r="BN2665" s="79" t="s">
        <v>668</v>
      </c>
      <c r="BO2665" s="79" t="s">
        <v>2985</v>
      </c>
      <c r="BU2665" s="79" t="s">
        <v>6757</v>
      </c>
      <c r="BV2665" s="79" t="s">
        <v>668</v>
      </c>
      <c r="BW2665" s="79" t="s">
        <v>2985</v>
      </c>
    </row>
    <row r="2666" spans="51:75" x14ac:dyDescent="0.3">
      <c r="AY2666" s="107" t="e">
        <f>VLOOKUP(C2666,#REF!, 2,FALSE)</f>
        <v>#REF!</v>
      </c>
      <c r="BM2666" s="79" t="s">
        <v>6758</v>
      </c>
      <c r="BN2666" s="79" t="s">
        <v>16992</v>
      </c>
      <c r="BO2666" s="79" t="s">
        <v>6759</v>
      </c>
      <c r="BU2666" s="79" t="s">
        <v>6758</v>
      </c>
      <c r="BV2666" s="79" t="s">
        <v>16992</v>
      </c>
      <c r="BW2666" s="79" t="s">
        <v>6759</v>
      </c>
    </row>
    <row r="2667" spans="51:75" x14ac:dyDescent="0.3">
      <c r="AY2667" s="107" t="e">
        <f>VLOOKUP(C2667,#REF!, 2,FALSE)</f>
        <v>#REF!</v>
      </c>
      <c r="BM2667" s="79" t="s">
        <v>6760</v>
      </c>
      <c r="BN2667" s="79" t="s">
        <v>2981</v>
      </c>
      <c r="BO2667" s="79" t="s">
        <v>6761</v>
      </c>
      <c r="BU2667" s="79" t="s">
        <v>6760</v>
      </c>
      <c r="BV2667" s="79" t="s">
        <v>2981</v>
      </c>
      <c r="BW2667" s="79" t="s">
        <v>6761</v>
      </c>
    </row>
    <row r="2668" spans="51:75" x14ac:dyDescent="0.3">
      <c r="AY2668" s="107" t="e">
        <f>VLOOKUP(C2668,#REF!, 2,FALSE)</f>
        <v>#REF!</v>
      </c>
      <c r="BM2668" s="79" t="s">
        <v>6762</v>
      </c>
      <c r="BN2668" s="79" t="s">
        <v>1344</v>
      </c>
      <c r="BO2668" s="79" t="s">
        <v>666</v>
      </c>
      <c r="BU2668" s="79" t="s">
        <v>6762</v>
      </c>
      <c r="BV2668" s="79" t="s">
        <v>1344</v>
      </c>
      <c r="BW2668" s="79" t="s">
        <v>666</v>
      </c>
    </row>
    <row r="2669" spans="51:75" x14ac:dyDescent="0.3">
      <c r="AY2669" s="107" t="e">
        <f>VLOOKUP(C2669,#REF!, 2,FALSE)</f>
        <v>#REF!</v>
      </c>
      <c r="BM2669" s="79" t="s">
        <v>6763</v>
      </c>
      <c r="BN2669" s="79" t="s">
        <v>16992</v>
      </c>
      <c r="BO2669" s="79" t="s">
        <v>6764</v>
      </c>
      <c r="BU2669" s="79" t="s">
        <v>6763</v>
      </c>
      <c r="BV2669" s="79" t="s">
        <v>16992</v>
      </c>
      <c r="BW2669" s="79" t="s">
        <v>6764</v>
      </c>
    </row>
    <row r="2670" spans="51:75" x14ac:dyDescent="0.3">
      <c r="AY2670" s="107" t="e">
        <f>VLOOKUP(C2670,#REF!, 2,FALSE)</f>
        <v>#REF!</v>
      </c>
      <c r="BM2670" s="79" t="s">
        <v>6765</v>
      </c>
      <c r="BN2670" s="79" t="s">
        <v>16992</v>
      </c>
      <c r="BO2670" s="79" t="s">
        <v>4445</v>
      </c>
      <c r="BU2670" s="79" t="s">
        <v>6765</v>
      </c>
      <c r="BV2670" s="79" t="s">
        <v>16992</v>
      </c>
      <c r="BW2670" s="79" t="s">
        <v>4445</v>
      </c>
    </row>
    <row r="2671" spans="51:75" x14ac:dyDescent="0.3">
      <c r="AY2671" s="107" t="e">
        <f>VLOOKUP(C2671,#REF!, 2,FALSE)</f>
        <v>#REF!</v>
      </c>
      <c r="BM2671" s="79" t="s">
        <v>6766</v>
      </c>
      <c r="BN2671" s="79" t="s">
        <v>16992</v>
      </c>
      <c r="BO2671" s="79" t="s">
        <v>5033</v>
      </c>
      <c r="BU2671" s="79" t="s">
        <v>6766</v>
      </c>
      <c r="BV2671" s="79" t="s">
        <v>16992</v>
      </c>
      <c r="BW2671" s="79" t="s">
        <v>5033</v>
      </c>
    </row>
    <row r="2672" spans="51:75" x14ac:dyDescent="0.3">
      <c r="AY2672" s="107" t="e">
        <f>VLOOKUP(C2672,#REF!, 2,FALSE)</f>
        <v>#REF!</v>
      </c>
      <c r="BM2672" s="79" t="s">
        <v>6767</v>
      </c>
      <c r="BN2672" s="79" t="s">
        <v>16992</v>
      </c>
      <c r="BO2672" s="79" t="s">
        <v>1330</v>
      </c>
      <c r="BU2672" s="79" t="s">
        <v>6767</v>
      </c>
      <c r="BV2672" s="79" t="s">
        <v>16992</v>
      </c>
      <c r="BW2672" s="79" t="s">
        <v>1330</v>
      </c>
    </row>
    <row r="2673" spans="51:75" x14ac:dyDescent="0.3">
      <c r="AY2673" s="107" t="e">
        <f>VLOOKUP(C2673,#REF!, 2,FALSE)</f>
        <v>#REF!</v>
      </c>
      <c r="BM2673" s="79" t="s">
        <v>6769</v>
      </c>
      <c r="BN2673" s="79" t="s">
        <v>16992</v>
      </c>
      <c r="BO2673" s="79" t="s">
        <v>6770</v>
      </c>
      <c r="BU2673" s="79" t="s">
        <v>6769</v>
      </c>
      <c r="BV2673" s="79" t="s">
        <v>16992</v>
      </c>
      <c r="BW2673" s="79" t="s">
        <v>6770</v>
      </c>
    </row>
    <row r="2674" spans="51:75" x14ac:dyDescent="0.3">
      <c r="AY2674" s="107" t="e">
        <f>VLOOKUP(C2674,#REF!, 2,FALSE)</f>
        <v>#REF!</v>
      </c>
      <c r="BM2674" s="79" t="s">
        <v>6771</v>
      </c>
      <c r="BN2674" s="79" t="s">
        <v>16992</v>
      </c>
      <c r="BO2674" s="79" t="s">
        <v>6772</v>
      </c>
      <c r="BU2674" s="79" t="s">
        <v>6771</v>
      </c>
      <c r="BV2674" s="79" t="s">
        <v>16992</v>
      </c>
      <c r="BW2674" s="79" t="s">
        <v>6772</v>
      </c>
    </row>
    <row r="2675" spans="51:75" x14ac:dyDescent="0.3">
      <c r="AY2675" s="107" t="e">
        <f>VLOOKUP(C2675,#REF!, 2,FALSE)</f>
        <v>#REF!</v>
      </c>
      <c r="BM2675" s="79" t="s">
        <v>6773</v>
      </c>
      <c r="BN2675" s="79" t="s">
        <v>16992</v>
      </c>
      <c r="BO2675" s="79" t="s">
        <v>6774</v>
      </c>
      <c r="BU2675" s="79" t="s">
        <v>6773</v>
      </c>
      <c r="BV2675" s="79" t="s">
        <v>16992</v>
      </c>
      <c r="BW2675" s="79" t="s">
        <v>6774</v>
      </c>
    </row>
    <row r="2676" spans="51:75" x14ac:dyDescent="0.3">
      <c r="AY2676" s="107" t="e">
        <f>VLOOKUP(C2676,#REF!, 2,FALSE)</f>
        <v>#REF!</v>
      </c>
      <c r="BM2676" s="79" t="s">
        <v>133</v>
      </c>
      <c r="BN2676" s="79" t="s">
        <v>721</v>
      </c>
      <c r="BO2676" s="79" t="s">
        <v>6775</v>
      </c>
      <c r="BU2676" s="79" t="s">
        <v>133</v>
      </c>
      <c r="BV2676" s="79" t="s">
        <v>721</v>
      </c>
      <c r="BW2676" s="79" t="s">
        <v>6775</v>
      </c>
    </row>
    <row r="2677" spans="51:75" x14ac:dyDescent="0.3">
      <c r="AY2677" s="107" t="e">
        <f>VLOOKUP(C2677,#REF!, 2,FALSE)</f>
        <v>#REF!</v>
      </c>
      <c r="BM2677" s="79" t="s">
        <v>6776</v>
      </c>
      <c r="BN2677" s="79" t="s">
        <v>16992</v>
      </c>
      <c r="BO2677" s="79" t="s">
        <v>6777</v>
      </c>
      <c r="BU2677" s="79" t="s">
        <v>6776</v>
      </c>
      <c r="BV2677" s="79" t="s">
        <v>16992</v>
      </c>
      <c r="BW2677" s="79" t="s">
        <v>6777</v>
      </c>
    </row>
    <row r="2678" spans="51:75" x14ac:dyDescent="0.3">
      <c r="AY2678" s="107" t="e">
        <f>VLOOKUP(C2678,#REF!, 2,FALSE)</f>
        <v>#REF!</v>
      </c>
      <c r="BM2678" s="79" t="s">
        <v>6778</v>
      </c>
      <c r="BN2678" s="79" t="s">
        <v>717</v>
      </c>
      <c r="BO2678" s="79" t="s">
        <v>6779</v>
      </c>
      <c r="BU2678" s="79" t="s">
        <v>6778</v>
      </c>
      <c r="BV2678" s="79" t="s">
        <v>717</v>
      </c>
      <c r="BW2678" s="79" t="s">
        <v>6779</v>
      </c>
    </row>
    <row r="2679" spans="51:75" x14ac:dyDescent="0.3">
      <c r="AY2679" s="107" t="e">
        <f>VLOOKUP(C2679,#REF!, 2,FALSE)</f>
        <v>#REF!</v>
      </c>
      <c r="BM2679" s="79" t="s">
        <v>6780</v>
      </c>
      <c r="BN2679" s="79" t="s">
        <v>618</v>
      </c>
      <c r="BO2679" s="79" t="s">
        <v>6781</v>
      </c>
      <c r="BU2679" s="79" t="s">
        <v>6780</v>
      </c>
      <c r="BV2679" s="79" t="s">
        <v>618</v>
      </c>
      <c r="BW2679" s="79" t="s">
        <v>6781</v>
      </c>
    </row>
    <row r="2680" spans="51:75" x14ac:dyDescent="0.3">
      <c r="AY2680" s="107" t="e">
        <f>VLOOKUP(C2680,#REF!, 2,FALSE)</f>
        <v>#REF!</v>
      </c>
      <c r="BM2680" s="79" t="s">
        <v>6782</v>
      </c>
      <c r="BN2680" s="79" t="s">
        <v>16992</v>
      </c>
      <c r="BO2680" s="79" t="s">
        <v>6783</v>
      </c>
      <c r="BU2680" s="79" t="s">
        <v>6782</v>
      </c>
      <c r="BV2680" s="79" t="s">
        <v>16992</v>
      </c>
      <c r="BW2680" s="79" t="s">
        <v>6783</v>
      </c>
    </row>
    <row r="2681" spans="51:75" x14ac:dyDescent="0.3">
      <c r="AY2681" s="107" t="e">
        <f>VLOOKUP(C2681,#REF!, 2,FALSE)</f>
        <v>#REF!</v>
      </c>
      <c r="BM2681" s="79" t="s">
        <v>1233</v>
      </c>
      <c r="BN2681" s="79" t="s">
        <v>16992</v>
      </c>
      <c r="BO2681" s="79" t="s">
        <v>6784</v>
      </c>
      <c r="BU2681" s="79" t="s">
        <v>1233</v>
      </c>
      <c r="BV2681" s="79" t="s">
        <v>16992</v>
      </c>
      <c r="BW2681" s="79" t="s">
        <v>6784</v>
      </c>
    </row>
    <row r="2682" spans="51:75" x14ac:dyDescent="0.3">
      <c r="AY2682" s="107" t="e">
        <f>VLOOKUP(C2682,#REF!, 2,FALSE)</f>
        <v>#REF!</v>
      </c>
      <c r="BM2682" s="79" t="s">
        <v>6785</v>
      </c>
      <c r="BN2682" s="79" t="s">
        <v>16992</v>
      </c>
      <c r="BO2682" s="79" t="s">
        <v>6786</v>
      </c>
      <c r="BU2682" s="79" t="s">
        <v>6785</v>
      </c>
      <c r="BV2682" s="79" t="s">
        <v>16992</v>
      </c>
      <c r="BW2682" s="79" t="s">
        <v>6786</v>
      </c>
    </row>
    <row r="2683" spans="51:75" x14ac:dyDescent="0.3">
      <c r="AY2683" s="107" t="e">
        <f>VLOOKUP(C2683,#REF!, 2,FALSE)</f>
        <v>#REF!</v>
      </c>
      <c r="BM2683" s="79" t="s">
        <v>6787</v>
      </c>
      <c r="BN2683" s="79" t="s">
        <v>3009</v>
      </c>
      <c r="BO2683" s="79" t="s">
        <v>6788</v>
      </c>
      <c r="BU2683" s="79" t="s">
        <v>6787</v>
      </c>
      <c r="BV2683" s="79" t="s">
        <v>3009</v>
      </c>
      <c r="BW2683" s="79" t="s">
        <v>6788</v>
      </c>
    </row>
    <row r="2684" spans="51:75" x14ac:dyDescent="0.3">
      <c r="AY2684" s="107" t="e">
        <f>VLOOKUP(C2684,#REF!, 2,FALSE)</f>
        <v>#REF!</v>
      </c>
      <c r="BM2684" s="79" t="s">
        <v>6789</v>
      </c>
      <c r="BN2684" s="79" t="s">
        <v>3091</v>
      </c>
      <c r="BO2684" s="79" t="s">
        <v>6790</v>
      </c>
      <c r="BU2684" s="79" t="s">
        <v>6789</v>
      </c>
      <c r="BV2684" s="79" t="s">
        <v>3091</v>
      </c>
      <c r="BW2684" s="79" t="s">
        <v>6790</v>
      </c>
    </row>
    <row r="2685" spans="51:75" x14ac:dyDescent="0.3">
      <c r="AY2685" s="107" t="e">
        <f>VLOOKUP(C2685,#REF!, 2,FALSE)</f>
        <v>#REF!</v>
      </c>
      <c r="BM2685" s="79" t="s">
        <v>6791</v>
      </c>
      <c r="BN2685" s="79" t="s">
        <v>16992</v>
      </c>
      <c r="BO2685" s="79" t="s">
        <v>1437</v>
      </c>
      <c r="BU2685" s="79" t="s">
        <v>6791</v>
      </c>
      <c r="BV2685" s="79" t="s">
        <v>16992</v>
      </c>
      <c r="BW2685" s="79" t="s">
        <v>1437</v>
      </c>
    </row>
    <row r="2686" spans="51:75" x14ac:dyDescent="0.3">
      <c r="AY2686" s="107" t="e">
        <f>VLOOKUP(C2686,#REF!, 2,FALSE)</f>
        <v>#REF!</v>
      </c>
      <c r="BM2686" s="79" t="s">
        <v>6792</v>
      </c>
      <c r="BN2686" s="79" t="s">
        <v>3032</v>
      </c>
      <c r="BO2686" s="79" t="s">
        <v>6793</v>
      </c>
      <c r="BU2686" s="79" t="s">
        <v>6792</v>
      </c>
      <c r="BV2686" s="79" t="s">
        <v>3032</v>
      </c>
      <c r="BW2686" s="79" t="s">
        <v>6793</v>
      </c>
    </row>
    <row r="2687" spans="51:75" x14ac:dyDescent="0.3">
      <c r="AY2687" s="107" t="e">
        <f>VLOOKUP(C2687,#REF!, 2,FALSE)</f>
        <v>#REF!</v>
      </c>
      <c r="BM2687" s="79" t="s">
        <v>6794</v>
      </c>
      <c r="BN2687" s="79" t="s">
        <v>864</v>
      </c>
      <c r="BO2687" s="79" t="s">
        <v>6795</v>
      </c>
      <c r="BU2687" s="79" t="s">
        <v>6794</v>
      </c>
      <c r="BV2687" s="79" t="s">
        <v>864</v>
      </c>
      <c r="BW2687" s="79" t="s">
        <v>6795</v>
      </c>
    </row>
    <row r="2688" spans="51:75" x14ac:dyDescent="0.3">
      <c r="AY2688" s="107" t="e">
        <f>VLOOKUP(C2688,#REF!, 2,FALSE)</f>
        <v>#REF!</v>
      </c>
      <c r="BM2688" s="79" t="s">
        <v>6797</v>
      </c>
      <c r="BN2688" s="79" t="s">
        <v>3206</v>
      </c>
      <c r="BO2688" s="79" t="s">
        <v>3902</v>
      </c>
      <c r="BU2688" s="79" t="s">
        <v>6797</v>
      </c>
      <c r="BV2688" s="79" t="s">
        <v>3206</v>
      </c>
      <c r="BW2688" s="79" t="s">
        <v>3902</v>
      </c>
    </row>
    <row r="2689" spans="51:75" x14ac:dyDescent="0.3">
      <c r="AY2689" s="107" t="e">
        <f>VLOOKUP(C2689,#REF!, 2,FALSE)</f>
        <v>#REF!</v>
      </c>
      <c r="BM2689" s="79" t="s">
        <v>6798</v>
      </c>
      <c r="BN2689" s="79" t="s">
        <v>630</v>
      </c>
      <c r="BO2689" s="79" t="s">
        <v>6799</v>
      </c>
      <c r="BU2689" s="79" t="s">
        <v>6798</v>
      </c>
      <c r="BV2689" s="79" t="s">
        <v>630</v>
      </c>
      <c r="BW2689" s="79" t="s">
        <v>6799</v>
      </c>
    </row>
    <row r="2690" spans="51:75" x14ac:dyDescent="0.3">
      <c r="AY2690" s="107" t="e">
        <f>VLOOKUP(C2690,#REF!, 2,FALSE)</f>
        <v>#REF!</v>
      </c>
      <c r="BM2690" s="79" t="s">
        <v>6800</v>
      </c>
      <c r="BN2690" s="79" t="s">
        <v>1344</v>
      </c>
      <c r="BO2690" s="79" t="s">
        <v>6801</v>
      </c>
      <c r="BU2690" s="79" t="s">
        <v>6800</v>
      </c>
      <c r="BV2690" s="79" t="s">
        <v>1344</v>
      </c>
      <c r="BW2690" s="79" t="s">
        <v>6801</v>
      </c>
    </row>
    <row r="2691" spans="51:75" x14ac:dyDescent="0.3">
      <c r="AY2691" s="107" t="e">
        <f>VLOOKUP(C2691,#REF!, 2,FALSE)</f>
        <v>#REF!</v>
      </c>
      <c r="BM2691" s="79" t="s">
        <v>6802</v>
      </c>
      <c r="BN2691" s="79" t="s">
        <v>16992</v>
      </c>
      <c r="BO2691" s="79" t="s">
        <v>6804</v>
      </c>
      <c r="BU2691" s="79" t="s">
        <v>6802</v>
      </c>
      <c r="BV2691" s="79" t="s">
        <v>16992</v>
      </c>
      <c r="BW2691" s="79" t="s">
        <v>6804</v>
      </c>
    </row>
    <row r="2692" spans="51:75" x14ac:dyDescent="0.3">
      <c r="AY2692" s="107" t="e">
        <f>VLOOKUP(C2692,#REF!, 2,FALSE)</f>
        <v>#REF!</v>
      </c>
      <c r="BM2692" s="79" t="s">
        <v>1234</v>
      </c>
      <c r="BN2692" s="79" t="s">
        <v>1015</v>
      </c>
      <c r="BO2692" s="79" t="s">
        <v>6805</v>
      </c>
      <c r="BU2692" s="79" t="s">
        <v>1234</v>
      </c>
      <c r="BV2692" s="79" t="s">
        <v>1015</v>
      </c>
      <c r="BW2692" s="79" t="s">
        <v>6805</v>
      </c>
    </row>
    <row r="2693" spans="51:75" x14ac:dyDescent="0.3">
      <c r="AY2693" s="107" t="e">
        <f>VLOOKUP(C2693,#REF!, 2,FALSE)</f>
        <v>#REF!</v>
      </c>
      <c r="BM2693" s="79" t="s">
        <v>6807</v>
      </c>
      <c r="BN2693" s="79" t="s">
        <v>796</v>
      </c>
      <c r="BO2693" s="79" t="s">
        <v>6808</v>
      </c>
      <c r="BU2693" s="79" t="s">
        <v>6807</v>
      </c>
      <c r="BV2693" s="79" t="s">
        <v>796</v>
      </c>
      <c r="BW2693" s="79" t="s">
        <v>6808</v>
      </c>
    </row>
    <row r="2694" spans="51:75" x14ac:dyDescent="0.3">
      <c r="AY2694" s="107" t="e">
        <f>VLOOKUP(C2694,#REF!, 2,FALSE)</f>
        <v>#REF!</v>
      </c>
      <c r="BM2694" s="79" t="s">
        <v>6809</v>
      </c>
      <c r="BN2694" s="79" t="s">
        <v>796</v>
      </c>
      <c r="BO2694" s="79" t="s">
        <v>4270</v>
      </c>
      <c r="BU2694" s="79" t="s">
        <v>6809</v>
      </c>
      <c r="BV2694" s="79" t="s">
        <v>796</v>
      </c>
      <c r="BW2694" s="79" t="s">
        <v>4270</v>
      </c>
    </row>
    <row r="2695" spans="51:75" x14ac:dyDescent="0.3">
      <c r="AY2695" s="107" t="e">
        <f>VLOOKUP(C2695,#REF!, 2,FALSE)</f>
        <v>#REF!</v>
      </c>
      <c r="BM2695" s="79" t="s">
        <v>6810</v>
      </c>
      <c r="BN2695" s="79" t="s">
        <v>805</v>
      </c>
      <c r="BO2695" s="79" t="s">
        <v>3570</v>
      </c>
      <c r="BU2695" s="79" t="s">
        <v>6810</v>
      </c>
      <c r="BV2695" s="79" t="s">
        <v>805</v>
      </c>
      <c r="BW2695" s="79" t="s">
        <v>3570</v>
      </c>
    </row>
    <row r="2696" spans="51:75" x14ac:dyDescent="0.3">
      <c r="AY2696" s="107" t="e">
        <f>VLOOKUP(C2696,#REF!, 2,FALSE)</f>
        <v>#REF!</v>
      </c>
      <c r="BM2696" s="79" t="s">
        <v>6811</v>
      </c>
      <c r="BN2696" s="79" t="s">
        <v>796</v>
      </c>
      <c r="BO2696" s="79" t="s">
        <v>6812</v>
      </c>
      <c r="BU2696" s="79" t="s">
        <v>6811</v>
      </c>
      <c r="BV2696" s="79" t="s">
        <v>796</v>
      </c>
      <c r="BW2696" s="79" t="s">
        <v>6812</v>
      </c>
    </row>
    <row r="2697" spans="51:75" x14ac:dyDescent="0.3">
      <c r="AY2697" s="107" t="e">
        <f>VLOOKUP(C2697,#REF!, 2,FALSE)</f>
        <v>#REF!</v>
      </c>
      <c r="BM2697" s="79" t="s">
        <v>6813</v>
      </c>
      <c r="BN2697" s="79" t="s">
        <v>16992</v>
      </c>
      <c r="BO2697" s="79" t="s">
        <v>2427</v>
      </c>
      <c r="BU2697" s="79" t="s">
        <v>6813</v>
      </c>
      <c r="BV2697" s="79" t="s">
        <v>16992</v>
      </c>
      <c r="BW2697" s="79" t="s">
        <v>2427</v>
      </c>
    </row>
    <row r="2698" spans="51:75" x14ac:dyDescent="0.3">
      <c r="AY2698" s="107" t="e">
        <f>VLOOKUP(C2698,#REF!, 2,FALSE)</f>
        <v>#REF!</v>
      </c>
      <c r="BM2698" s="79" t="s">
        <v>6814</v>
      </c>
      <c r="BN2698" s="79" t="s">
        <v>942</v>
      </c>
      <c r="BO2698" s="79" t="s">
        <v>6815</v>
      </c>
      <c r="BU2698" s="79" t="s">
        <v>6814</v>
      </c>
      <c r="BV2698" s="79" t="s">
        <v>942</v>
      </c>
      <c r="BW2698" s="79" t="s">
        <v>6815</v>
      </c>
    </row>
    <row r="2699" spans="51:75" x14ac:dyDescent="0.3">
      <c r="AY2699" s="107" t="e">
        <f>VLOOKUP(C2699,#REF!, 2,FALSE)</f>
        <v>#REF!</v>
      </c>
      <c r="BM2699" s="79" t="s">
        <v>6816</v>
      </c>
      <c r="BN2699" s="79" t="s">
        <v>942</v>
      </c>
      <c r="BO2699" s="79" t="s">
        <v>6817</v>
      </c>
      <c r="BU2699" s="79" t="s">
        <v>6816</v>
      </c>
      <c r="BV2699" s="79" t="s">
        <v>942</v>
      </c>
      <c r="BW2699" s="79" t="s">
        <v>6817</v>
      </c>
    </row>
    <row r="2700" spans="51:75" x14ac:dyDescent="0.3">
      <c r="AY2700" s="107" t="e">
        <f>VLOOKUP(C2700,#REF!, 2,FALSE)</f>
        <v>#REF!</v>
      </c>
      <c r="BM2700" s="79" t="s">
        <v>1235</v>
      </c>
      <c r="BN2700" s="79" t="s">
        <v>854</v>
      </c>
      <c r="BO2700" s="79" t="s">
        <v>6819</v>
      </c>
      <c r="BU2700" s="79" t="s">
        <v>1235</v>
      </c>
      <c r="BV2700" s="79" t="s">
        <v>854</v>
      </c>
      <c r="BW2700" s="79" t="s">
        <v>6819</v>
      </c>
    </row>
    <row r="2701" spans="51:75" x14ac:dyDescent="0.3">
      <c r="AY2701" s="107" t="e">
        <f>VLOOKUP(C2701,#REF!, 2,FALSE)</f>
        <v>#REF!</v>
      </c>
      <c r="BM2701" s="79" t="s">
        <v>6821</v>
      </c>
      <c r="BN2701" s="79" t="s">
        <v>2985</v>
      </c>
      <c r="BO2701" s="79" t="s">
        <v>6822</v>
      </c>
      <c r="BU2701" s="79" t="s">
        <v>6821</v>
      </c>
      <c r="BV2701" s="79" t="s">
        <v>2985</v>
      </c>
      <c r="BW2701" s="79" t="s">
        <v>6822</v>
      </c>
    </row>
    <row r="2702" spans="51:75" x14ac:dyDescent="0.3">
      <c r="AY2702" s="107" t="e">
        <f>VLOOKUP(C2702,#REF!, 2,FALSE)</f>
        <v>#REF!</v>
      </c>
      <c r="BM2702" s="79" t="s">
        <v>6823</v>
      </c>
      <c r="BN2702" s="79" t="s">
        <v>3101</v>
      </c>
      <c r="BO2702" s="79" t="s">
        <v>1272</v>
      </c>
      <c r="BU2702" s="79" t="s">
        <v>6823</v>
      </c>
      <c r="BV2702" s="79" t="s">
        <v>3101</v>
      </c>
      <c r="BW2702" s="79" t="s">
        <v>1272</v>
      </c>
    </row>
    <row r="2703" spans="51:75" x14ac:dyDescent="0.3">
      <c r="AY2703" s="107" t="e">
        <f>VLOOKUP(C2703,#REF!, 2,FALSE)</f>
        <v>#REF!</v>
      </c>
      <c r="BM2703" s="79" t="s">
        <v>1236</v>
      </c>
      <c r="BN2703" s="79" t="s">
        <v>633</v>
      </c>
      <c r="BO2703" s="79" t="s">
        <v>6824</v>
      </c>
      <c r="BU2703" s="79" t="s">
        <v>1236</v>
      </c>
      <c r="BV2703" s="79" t="s">
        <v>633</v>
      </c>
      <c r="BW2703" s="79" t="s">
        <v>6824</v>
      </c>
    </row>
    <row r="2704" spans="51:75" x14ac:dyDescent="0.3">
      <c r="AY2704" s="107" t="e">
        <f>VLOOKUP(C2704,#REF!, 2,FALSE)</f>
        <v>#REF!</v>
      </c>
      <c r="BM2704" s="79" t="s">
        <v>6825</v>
      </c>
      <c r="BN2704" s="79" t="s">
        <v>618</v>
      </c>
      <c r="BO2704" s="79" t="s">
        <v>6826</v>
      </c>
      <c r="BU2704" s="79" t="s">
        <v>6825</v>
      </c>
      <c r="BV2704" s="79" t="s">
        <v>618</v>
      </c>
      <c r="BW2704" s="79" t="s">
        <v>6826</v>
      </c>
    </row>
    <row r="2705" spans="51:75" x14ac:dyDescent="0.3">
      <c r="AY2705" s="107" t="e">
        <f>VLOOKUP(C2705,#REF!, 2,FALSE)</f>
        <v>#REF!</v>
      </c>
      <c r="BM2705" s="79" t="s">
        <v>6828</v>
      </c>
      <c r="BN2705" s="79" t="s">
        <v>619</v>
      </c>
      <c r="BO2705" s="79" t="s">
        <v>6829</v>
      </c>
      <c r="BU2705" s="79" t="s">
        <v>6828</v>
      </c>
      <c r="BV2705" s="79" t="s">
        <v>619</v>
      </c>
      <c r="BW2705" s="79" t="s">
        <v>6829</v>
      </c>
    </row>
    <row r="2706" spans="51:75" x14ac:dyDescent="0.3">
      <c r="AY2706" s="107" t="e">
        <f>VLOOKUP(C2706,#REF!, 2,FALSE)</f>
        <v>#REF!</v>
      </c>
      <c r="BM2706" s="79" t="s">
        <v>6830</v>
      </c>
      <c r="BN2706" s="79" t="s">
        <v>733</v>
      </c>
      <c r="BO2706" s="79" t="s">
        <v>2985</v>
      </c>
      <c r="BU2706" s="79" t="s">
        <v>6830</v>
      </c>
      <c r="BV2706" s="79" t="s">
        <v>733</v>
      </c>
      <c r="BW2706" s="79" t="s">
        <v>2985</v>
      </c>
    </row>
    <row r="2707" spans="51:75" x14ac:dyDescent="0.3">
      <c r="AY2707" s="107" t="e">
        <f>VLOOKUP(C2707,#REF!, 2,FALSE)</f>
        <v>#REF!</v>
      </c>
      <c r="BM2707" s="79" t="s">
        <v>6831</v>
      </c>
      <c r="BN2707" s="79" t="s">
        <v>1271</v>
      </c>
      <c r="BO2707" s="79" t="s">
        <v>1017</v>
      </c>
      <c r="BU2707" s="79" t="s">
        <v>6831</v>
      </c>
      <c r="BV2707" s="79" t="s">
        <v>1271</v>
      </c>
      <c r="BW2707" s="79" t="s">
        <v>1017</v>
      </c>
    </row>
    <row r="2708" spans="51:75" x14ac:dyDescent="0.3">
      <c r="AY2708" s="107" t="e">
        <f>VLOOKUP(C2708,#REF!, 2,FALSE)</f>
        <v>#REF!</v>
      </c>
      <c r="BM2708" s="79" t="s">
        <v>1237</v>
      </c>
      <c r="BN2708" s="79" t="s">
        <v>864</v>
      </c>
      <c r="BO2708" s="79" t="s">
        <v>6832</v>
      </c>
      <c r="BU2708" s="79" t="s">
        <v>1237</v>
      </c>
      <c r="BV2708" s="79" t="s">
        <v>864</v>
      </c>
      <c r="BW2708" s="79" t="s">
        <v>6832</v>
      </c>
    </row>
    <row r="2709" spans="51:75" x14ac:dyDescent="0.3">
      <c r="AY2709" s="107" t="e">
        <f>VLOOKUP(C2709,#REF!, 2,FALSE)</f>
        <v>#REF!</v>
      </c>
      <c r="BM2709" s="79" t="s">
        <v>6833</v>
      </c>
      <c r="BN2709" s="79" t="s">
        <v>2981</v>
      </c>
      <c r="BO2709" s="79" t="s">
        <v>6834</v>
      </c>
      <c r="BU2709" s="79" t="s">
        <v>6833</v>
      </c>
      <c r="BV2709" s="79" t="s">
        <v>2981</v>
      </c>
      <c r="BW2709" s="79" t="s">
        <v>6834</v>
      </c>
    </row>
    <row r="2710" spans="51:75" x14ac:dyDescent="0.3">
      <c r="AY2710" s="107" t="e">
        <f>VLOOKUP(C2710,#REF!, 2,FALSE)</f>
        <v>#REF!</v>
      </c>
      <c r="BM2710" s="79" t="s">
        <v>6835</v>
      </c>
      <c r="BN2710" s="79" t="s">
        <v>660</v>
      </c>
      <c r="BO2710" s="79" t="s">
        <v>6836</v>
      </c>
      <c r="BU2710" s="79" t="s">
        <v>6835</v>
      </c>
      <c r="BV2710" s="79" t="s">
        <v>660</v>
      </c>
      <c r="BW2710" s="79" t="s">
        <v>6836</v>
      </c>
    </row>
    <row r="2711" spans="51:75" x14ac:dyDescent="0.3">
      <c r="AY2711" s="107" t="e">
        <f>VLOOKUP(C2711,#REF!, 2,FALSE)</f>
        <v>#REF!</v>
      </c>
      <c r="BM2711" s="79" t="s">
        <v>6837</v>
      </c>
      <c r="BN2711" s="79" t="s">
        <v>660</v>
      </c>
      <c r="BO2711" s="79" t="s">
        <v>866</v>
      </c>
      <c r="BU2711" s="79" t="s">
        <v>6837</v>
      </c>
      <c r="BV2711" s="79" t="s">
        <v>660</v>
      </c>
      <c r="BW2711" s="79" t="s">
        <v>866</v>
      </c>
    </row>
    <row r="2712" spans="51:75" x14ac:dyDescent="0.3">
      <c r="AY2712" s="107" t="e">
        <f>VLOOKUP(C2712,#REF!, 2,FALSE)</f>
        <v>#REF!</v>
      </c>
      <c r="BM2712" s="79" t="s">
        <v>1238</v>
      </c>
      <c r="BN2712" s="79" t="s">
        <v>671</v>
      </c>
      <c r="BO2712" s="79" t="s">
        <v>1266</v>
      </c>
      <c r="BU2712" s="79" t="s">
        <v>1238</v>
      </c>
      <c r="BV2712" s="79" t="s">
        <v>671</v>
      </c>
      <c r="BW2712" s="79" t="s">
        <v>1266</v>
      </c>
    </row>
    <row r="2713" spans="51:75" x14ac:dyDescent="0.3">
      <c r="AY2713" s="107" t="e">
        <f>VLOOKUP(C2713,#REF!, 2,FALSE)</f>
        <v>#REF!</v>
      </c>
      <c r="BM2713" s="79" t="s">
        <v>6838</v>
      </c>
      <c r="BN2713" s="79" t="s">
        <v>1141</v>
      </c>
      <c r="BO2713" s="79" t="s">
        <v>6253</v>
      </c>
      <c r="BU2713" s="79" t="s">
        <v>6838</v>
      </c>
      <c r="BV2713" s="79" t="s">
        <v>1141</v>
      </c>
      <c r="BW2713" s="79" t="s">
        <v>6253</v>
      </c>
    </row>
    <row r="2714" spans="51:75" x14ac:dyDescent="0.3">
      <c r="AY2714" s="107" t="e">
        <f>VLOOKUP(C2714,#REF!, 2,FALSE)</f>
        <v>#REF!</v>
      </c>
      <c r="BM2714" s="79" t="s">
        <v>6840</v>
      </c>
      <c r="BN2714" s="79" t="s">
        <v>3009</v>
      </c>
      <c r="BO2714" s="79" t="s">
        <v>5039</v>
      </c>
      <c r="BU2714" s="79" t="s">
        <v>6840</v>
      </c>
      <c r="BV2714" s="79" t="s">
        <v>3009</v>
      </c>
      <c r="BW2714" s="79" t="s">
        <v>5039</v>
      </c>
    </row>
    <row r="2715" spans="51:75" x14ac:dyDescent="0.3">
      <c r="AY2715" s="107" t="e">
        <f>VLOOKUP(C2715,#REF!, 2,FALSE)</f>
        <v>#REF!</v>
      </c>
      <c r="BM2715" s="79" t="s">
        <v>6841</v>
      </c>
      <c r="BN2715" s="79" t="s">
        <v>660</v>
      </c>
      <c r="BO2715" s="79" t="s">
        <v>4070</v>
      </c>
      <c r="BU2715" s="79" t="s">
        <v>6841</v>
      </c>
      <c r="BV2715" s="79" t="s">
        <v>660</v>
      </c>
      <c r="BW2715" s="79" t="s">
        <v>4070</v>
      </c>
    </row>
    <row r="2716" spans="51:75" x14ac:dyDescent="0.3">
      <c r="AY2716" s="107" t="e">
        <f>VLOOKUP(C2716,#REF!, 2,FALSE)</f>
        <v>#REF!</v>
      </c>
      <c r="BM2716" s="79" t="s">
        <v>6842</v>
      </c>
      <c r="BN2716" s="79" t="s">
        <v>660</v>
      </c>
      <c r="BO2716" s="79" t="s">
        <v>6843</v>
      </c>
      <c r="BU2716" s="79" t="s">
        <v>6842</v>
      </c>
      <c r="BV2716" s="79" t="s">
        <v>660</v>
      </c>
      <c r="BW2716" s="79" t="s">
        <v>6843</v>
      </c>
    </row>
    <row r="2717" spans="51:75" x14ac:dyDescent="0.3">
      <c r="AY2717" s="107" t="e">
        <f>VLOOKUP(C2717,#REF!, 2,FALSE)</f>
        <v>#REF!</v>
      </c>
      <c r="BM2717" s="79" t="s">
        <v>6844</v>
      </c>
      <c r="BN2717" s="79" t="s">
        <v>660</v>
      </c>
      <c r="BO2717" s="79" t="s">
        <v>6185</v>
      </c>
      <c r="BU2717" s="79" t="s">
        <v>6844</v>
      </c>
      <c r="BV2717" s="79" t="s">
        <v>660</v>
      </c>
      <c r="BW2717" s="79" t="s">
        <v>6185</v>
      </c>
    </row>
    <row r="2718" spans="51:75" x14ac:dyDescent="0.3">
      <c r="AY2718" s="107" t="e">
        <f>VLOOKUP(C2718,#REF!, 2,FALSE)</f>
        <v>#REF!</v>
      </c>
      <c r="BM2718" s="79" t="s">
        <v>6845</v>
      </c>
      <c r="BN2718" s="79" t="s">
        <v>1271</v>
      </c>
      <c r="BO2718" s="79" t="s">
        <v>6834</v>
      </c>
      <c r="BU2718" s="79" t="s">
        <v>6845</v>
      </c>
      <c r="BV2718" s="79" t="s">
        <v>1271</v>
      </c>
      <c r="BW2718" s="79" t="s">
        <v>6834</v>
      </c>
    </row>
    <row r="2719" spans="51:75" x14ac:dyDescent="0.3">
      <c r="AY2719" s="107" t="e">
        <f>VLOOKUP(C2719,#REF!, 2,FALSE)</f>
        <v>#REF!</v>
      </c>
      <c r="BM2719" s="79" t="s">
        <v>6846</v>
      </c>
      <c r="BN2719" s="79" t="s">
        <v>1344</v>
      </c>
      <c r="BO2719" s="79" t="s">
        <v>727</v>
      </c>
      <c r="BU2719" s="79" t="s">
        <v>6846</v>
      </c>
      <c r="BV2719" s="79" t="s">
        <v>1344</v>
      </c>
      <c r="BW2719" s="79" t="s">
        <v>727</v>
      </c>
    </row>
    <row r="2720" spans="51:75" x14ac:dyDescent="0.3">
      <c r="AY2720" s="107" t="e">
        <f>VLOOKUP(C2720,#REF!, 2,FALSE)</f>
        <v>#REF!</v>
      </c>
      <c r="BM2720" s="79" t="s">
        <v>6847</v>
      </c>
      <c r="BN2720" s="79" t="s">
        <v>660</v>
      </c>
      <c r="BO2720" s="79" t="s">
        <v>6848</v>
      </c>
      <c r="BU2720" s="79" t="s">
        <v>6847</v>
      </c>
      <c r="BV2720" s="79" t="s">
        <v>660</v>
      </c>
      <c r="BW2720" s="79" t="s">
        <v>6848</v>
      </c>
    </row>
    <row r="2721" spans="51:75" x14ac:dyDescent="0.3">
      <c r="AY2721" s="107" t="e">
        <f>VLOOKUP(C2721,#REF!, 2,FALSE)</f>
        <v>#REF!</v>
      </c>
      <c r="BM2721" s="79" t="s">
        <v>1239</v>
      </c>
      <c r="BN2721" s="79" t="s">
        <v>1141</v>
      </c>
      <c r="BO2721" s="79" t="s">
        <v>6848</v>
      </c>
      <c r="BU2721" s="79" t="s">
        <v>1239</v>
      </c>
      <c r="BV2721" s="79" t="s">
        <v>1141</v>
      </c>
      <c r="BW2721" s="79" t="s">
        <v>6848</v>
      </c>
    </row>
    <row r="2722" spans="51:75" x14ac:dyDescent="0.3">
      <c r="AY2722" s="107" t="e">
        <f>VLOOKUP(C2722,#REF!, 2,FALSE)</f>
        <v>#REF!</v>
      </c>
      <c r="BM2722" s="79" t="s">
        <v>6849</v>
      </c>
      <c r="BN2722" s="79" t="s">
        <v>659</v>
      </c>
      <c r="BO2722" s="79" t="s">
        <v>2653</v>
      </c>
      <c r="BU2722" s="79" t="s">
        <v>6849</v>
      </c>
      <c r="BV2722" s="79" t="s">
        <v>659</v>
      </c>
      <c r="BW2722" s="79" t="s">
        <v>2653</v>
      </c>
    </row>
    <row r="2723" spans="51:75" x14ac:dyDescent="0.3">
      <c r="AY2723" s="107" t="e">
        <f>VLOOKUP(C2723,#REF!, 2,FALSE)</f>
        <v>#REF!</v>
      </c>
      <c r="BM2723" s="79" t="s">
        <v>6850</v>
      </c>
      <c r="BN2723" s="79" t="s">
        <v>3009</v>
      </c>
      <c r="BO2723" s="79" t="s">
        <v>1010</v>
      </c>
      <c r="BU2723" s="79" t="s">
        <v>6850</v>
      </c>
      <c r="BV2723" s="79" t="s">
        <v>3009</v>
      </c>
      <c r="BW2723" s="79" t="s">
        <v>1010</v>
      </c>
    </row>
    <row r="2724" spans="51:75" x14ac:dyDescent="0.3">
      <c r="AY2724" s="107" t="e">
        <f>VLOOKUP(C2724,#REF!, 2,FALSE)</f>
        <v>#REF!</v>
      </c>
      <c r="BM2724" s="79" t="s">
        <v>6851</v>
      </c>
      <c r="BN2724" s="79" t="s">
        <v>3009</v>
      </c>
      <c r="BO2724" s="79" t="s">
        <v>4336</v>
      </c>
      <c r="BU2724" s="79" t="s">
        <v>6851</v>
      </c>
      <c r="BV2724" s="79" t="s">
        <v>3009</v>
      </c>
      <c r="BW2724" s="79" t="s">
        <v>4336</v>
      </c>
    </row>
    <row r="2725" spans="51:75" x14ac:dyDescent="0.3">
      <c r="AY2725" s="107" t="e">
        <f>VLOOKUP(C2725,#REF!, 2,FALSE)</f>
        <v>#REF!</v>
      </c>
      <c r="BM2725" s="79" t="s">
        <v>6852</v>
      </c>
      <c r="BN2725" s="79" t="s">
        <v>1344</v>
      </c>
      <c r="BO2725" s="79" t="s">
        <v>2262</v>
      </c>
      <c r="BU2725" s="79" t="s">
        <v>6852</v>
      </c>
      <c r="BV2725" s="79" t="s">
        <v>1344</v>
      </c>
      <c r="BW2725" s="79" t="s">
        <v>2262</v>
      </c>
    </row>
    <row r="2726" spans="51:75" x14ac:dyDescent="0.3">
      <c r="AY2726" s="107" t="e">
        <f>VLOOKUP(C2726,#REF!, 2,FALSE)</f>
        <v>#REF!</v>
      </c>
      <c r="BM2726" s="79" t="s">
        <v>6854</v>
      </c>
      <c r="BN2726" s="79" t="s">
        <v>625</v>
      </c>
      <c r="BO2726" s="79" t="s">
        <v>1869</v>
      </c>
      <c r="BU2726" s="79" t="s">
        <v>6854</v>
      </c>
      <c r="BV2726" s="79" t="s">
        <v>625</v>
      </c>
      <c r="BW2726" s="79" t="s">
        <v>1869</v>
      </c>
    </row>
    <row r="2727" spans="51:75" x14ac:dyDescent="0.3">
      <c r="AY2727" s="107" t="e">
        <f>VLOOKUP(C2727,#REF!, 2,FALSE)</f>
        <v>#REF!</v>
      </c>
      <c r="BM2727" s="79" t="s">
        <v>6855</v>
      </c>
      <c r="BN2727" s="79" t="s">
        <v>1274</v>
      </c>
      <c r="BO2727" s="79" t="s">
        <v>6856</v>
      </c>
      <c r="BU2727" s="79" t="s">
        <v>6855</v>
      </c>
      <c r="BV2727" s="79" t="s">
        <v>1274</v>
      </c>
      <c r="BW2727" s="79" t="s">
        <v>6856</v>
      </c>
    </row>
    <row r="2728" spans="51:75" x14ac:dyDescent="0.3">
      <c r="AY2728" s="107" t="e">
        <f>VLOOKUP(C2728,#REF!, 2,FALSE)</f>
        <v>#REF!</v>
      </c>
      <c r="BM2728" s="79" t="s">
        <v>1240</v>
      </c>
      <c r="BN2728" s="79" t="s">
        <v>3256</v>
      </c>
      <c r="BO2728" s="79" t="s">
        <v>4488</v>
      </c>
      <c r="BU2728" s="79" t="s">
        <v>1240</v>
      </c>
      <c r="BV2728" s="79" t="s">
        <v>3256</v>
      </c>
      <c r="BW2728" s="79" t="s">
        <v>4488</v>
      </c>
    </row>
    <row r="2729" spans="51:75" x14ac:dyDescent="0.3">
      <c r="AY2729" s="107" t="e">
        <f>VLOOKUP(C2729,#REF!, 2,FALSE)</f>
        <v>#REF!</v>
      </c>
      <c r="BM2729" s="79" t="s">
        <v>1241</v>
      </c>
      <c r="BN2729" s="79" t="s">
        <v>3049</v>
      </c>
      <c r="BO2729" s="79" t="s">
        <v>6857</v>
      </c>
      <c r="BU2729" s="79" t="s">
        <v>1241</v>
      </c>
      <c r="BV2729" s="79" t="s">
        <v>3049</v>
      </c>
      <c r="BW2729" s="79" t="s">
        <v>6857</v>
      </c>
    </row>
    <row r="2730" spans="51:75" x14ac:dyDescent="0.3">
      <c r="AY2730" s="107" t="e">
        <f>VLOOKUP(C2730,#REF!, 2,FALSE)</f>
        <v>#REF!</v>
      </c>
      <c r="BM2730" s="79" t="s">
        <v>6858</v>
      </c>
      <c r="BN2730" s="79" t="s">
        <v>864</v>
      </c>
      <c r="BO2730" s="79" t="s">
        <v>1056</v>
      </c>
      <c r="BU2730" s="79" t="s">
        <v>6858</v>
      </c>
      <c r="BV2730" s="79" t="s">
        <v>864</v>
      </c>
      <c r="BW2730" s="79" t="s">
        <v>1056</v>
      </c>
    </row>
    <row r="2731" spans="51:75" x14ac:dyDescent="0.3">
      <c r="AY2731" s="107" t="e">
        <f>VLOOKUP(C2731,#REF!, 2,FALSE)</f>
        <v>#REF!</v>
      </c>
      <c r="BM2731" s="79" t="s">
        <v>6859</v>
      </c>
      <c r="BN2731" s="79" t="s">
        <v>16992</v>
      </c>
      <c r="BO2731" s="79" t="s">
        <v>6860</v>
      </c>
      <c r="BU2731" s="79" t="s">
        <v>6859</v>
      </c>
      <c r="BV2731" s="79" t="s">
        <v>16992</v>
      </c>
      <c r="BW2731" s="79" t="s">
        <v>6860</v>
      </c>
    </row>
    <row r="2732" spans="51:75" x14ac:dyDescent="0.3">
      <c r="AY2732" s="107" t="e">
        <f>VLOOKUP(C2732,#REF!, 2,FALSE)</f>
        <v>#REF!</v>
      </c>
      <c r="BM2732" s="79" t="s">
        <v>1242</v>
      </c>
      <c r="BN2732" s="79" t="s">
        <v>1344</v>
      </c>
      <c r="BO2732" s="79" t="s">
        <v>6857</v>
      </c>
      <c r="BU2732" s="79" t="s">
        <v>1242</v>
      </c>
      <c r="BV2732" s="79" t="s">
        <v>1344</v>
      </c>
      <c r="BW2732" s="79" t="s">
        <v>6857</v>
      </c>
    </row>
    <row r="2733" spans="51:75" x14ac:dyDescent="0.3">
      <c r="AY2733" s="107" t="e">
        <f>VLOOKUP(C2733,#REF!, 2,FALSE)</f>
        <v>#REF!</v>
      </c>
      <c r="BM2733" s="79" t="s">
        <v>6861</v>
      </c>
      <c r="BN2733" s="79" t="s">
        <v>1344</v>
      </c>
      <c r="BO2733" s="79" t="s">
        <v>6862</v>
      </c>
      <c r="BU2733" s="79" t="s">
        <v>6861</v>
      </c>
      <c r="BV2733" s="79" t="s">
        <v>1344</v>
      </c>
      <c r="BW2733" s="79" t="s">
        <v>6862</v>
      </c>
    </row>
    <row r="2734" spans="51:75" x14ac:dyDescent="0.3">
      <c r="AY2734" s="107" t="e">
        <f>VLOOKUP(C2734,#REF!, 2,FALSE)</f>
        <v>#REF!</v>
      </c>
      <c r="BM2734" s="79" t="s">
        <v>6863</v>
      </c>
      <c r="BN2734" s="79" t="s">
        <v>625</v>
      </c>
      <c r="BO2734" s="79" t="s">
        <v>3540</v>
      </c>
      <c r="BU2734" s="79" t="s">
        <v>6863</v>
      </c>
      <c r="BV2734" s="79" t="s">
        <v>625</v>
      </c>
      <c r="BW2734" s="79" t="s">
        <v>3540</v>
      </c>
    </row>
    <row r="2735" spans="51:75" x14ac:dyDescent="0.3">
      <c r="AY2735" s="107" t="e">
        <f>VLOOKUP(C2735,#REF!, 2,FALSE)</f>
        <v>#REF!</v>
      </c>
      <c r="BM2735" s="79" t="s">
        <v>6864</v>
      </c>
      <c r="BN2735" s="79" t="s">
        <v>671</v>
      </c>
      <c r="BO2735" s="79" t="s">
        <v>6865</v>
      </c>
      <c r="BU2735" s="79" t="s">
        <v>6864</v>
      </c>
      <c r="BV2735" s="79" t="s">
        <v>671</v>
      </c>
      <c r="BW2735" s="79" t="s">
        <v>6865</v>
      </c>
    </row>
    <row r="2736" spans="51:75" x14ac:dyDescent="0.3">
      <c r="AY2736" s="107" t="e">
        <f>VLOOKUP(C2736,#REF!, 2,FALSE)</f>
        <v>#REF!</v>
      </c>
      <c r="BM2736" s="79" t="s">
        <v>6866</v>
      </c>
      <c r="BN2736" s="79" t="s">
        <v>16992</v>
      </c>
      <c r="BO2736" s="79" t="s">
        <v>5605</v>
      </c>
      <c r="BU2736" s="79" t="s">
        <v>6866</v>
      </c>
      <c r="BV2736" s="79" t="s">
        <v>16992</v>
      </c>
      <c r="BW2736" s="79" t="s">
        <v>5605</v>
      </c>
    </row>
    <row r="2737" spans="51:75" x14ac:dyDescent="0.3">
      <c r="AY2737" s="107" t="e">
        <f>VLOOKUP(C2737,#REF!, 2,FALSE)</f>
        <v>#REF!</v>
      </c>
      <c r="BM2737" s="79" t="s">
        <v>6867</v>
      </c>
      <c r="BN2737" s="79" t="s">
        <v>3049</v>
      </c>
      <c r="BO2737" s="79" t="s">
        <v>772</v>
      </c>
      <c r="BU2737" s="79" t="s">
        <v>6867</v>
      </c>
      <c r="BV2737" s="79" t="s">
        <v>3049</v>
      </c>
      <c r="BW2737" s="79" t="s">
        <v>772</v>
      </c>
    </row>
    <row r="2738" spans="51:75" x14ac:dyDescent="0.3">
      <c r="AY2738" s="107" t="e">
        <f>VLOOKUP(C2738,#REF!, 2,FALSE)</f>
        <v>#REF!</v>
      </c>
      <c r="BM2738" s="79" t="s">
        <v>1243</v>
      </c>
      <c r="BN2738" s="79" t="s">
        <v>16992</v>
      </c>
      <c r="BO2738" s="79" t="s">
        <v>2806</v>
      </c>
      <c r="BU2738" s="79" t="s">
        <v>1243</v>
      </c>
      <c r="BV2738" s="79" t="s">
        <v>16992</v>
      </c>
      <c r="BW2738" s="79" t="s">
        <v>2806</v>
      </c>
    </row>
    <row r="2739" spans="51:75" x14ac:dyDescent="0.3">
      <c r="AY2739" s="107" t="e">
        <f>VLOOKUP(C2739,#REF!, 2,FALSE)</f>
        <v>#REF!</v>
      </c>
      <c r="BM2739" s="79" t="s">
        <v>6868</v>
      </c>
      <c r="BN2739" s="79" t="s">
        <v>3256</v>
      </c>
      <c r="BO2739" s="79" t="s">
        <v>6869</v>
      </c>
      <c r="BU2739" s="79" t="s">
        <v>6868</v>
      </c>
      <c r="BV2739" s="79" t="s">
        <v>3256</v>
      </c>
      <c r="BW2739" s="79" t="s">
        <v>6869</v>
      </c>
    </row>
    <row r="2740" spans="51:75" x14ac:dyDescent="0.3">
      <c r="AY2740" s="107" t="e">
        <f>VLOOKUP(C2740,#REF!, 2,FALSE)</f>
        <v>#REF!</v>
      </c>
      <c r="BM2740" s="79" t="s">
        <v>6870</v>
      </c>
      <c r="BN2740" s="79" t="s">
        <v>660</v>
      </c>
      <c r="BO2740" s="79" t="s">
        <v>3019</v>
      </c>
      <c r="BU2740" s="79" t="s">
        <v>6870</v>
      </c>
      <c r="BV2740" s="79" t="s">
        <v>660</v>
      </c>
      <c r="BW2740" s="79" t="s">
        <v>3019</v>
      </c>
    </row>
    <row r="2741" spans="51:75" x14ac:dyDescent="0.3">
      <c r="AY2741" s="107" t="e">
        <f>VLOOKUP(C2741,#REF!, 2,FALSE)</f>
        <v>#REF!</v>
      </c>
      <c r="BM2741" s="79" t="s">
        <v>6871</v>
      </c>
      <c r="BN2741" s="79" t="s">
        <v>671</v>
      </c>
      <c r="BO2741" s="79" t="s">
        <v>6572</v>
      </c>
      <c r="BU2741" s="79" t="s">
        <v>6871</v>
      </c>
      <c r="BV2741" s="79" t="s">
        <v>671</v>
      </c>
      <c r="BW2741" s="79" t="s">
        <v>6572</v>
      </c>
    </row>
    <row r="2742" spans="51:75" x14ac:dyDescent="0.3">
      <c r="AY2742" s="107" t="e">
        <f>VLOOKUP(C2742,#REF!, 2,FALSE)</f>
        <v>#REF!</v>
      </c>
      <c r="BM2742" s="79" t="s">
        <v>6872</v>
      </c>
      <c r="BN2742" s="79" t="s">
        <v>17002</v>
      </c>
      <c r="BO2742" s="79" t="s">
        <v>6635</v>
      </c>
      <c r="BU2742" s="79" t="s">
        <v>6872</v>
      </c>
      <c r="BV2742" s="79" t="s">
        <v>17002</v>
      </c>
      <c r="BW2742" s="79" t="s">
        <v>6635</v>
      </c>
    </row>
    <row r="2743" spans="51:75" x14ac:dyDescent="0.3">
      <c r="AY2743" s="107" t="e">
        <f>VLOOKUP(C2743,#REF!, 2,FALSE)</f>
        <v>#REF!</v>
      </c>
      <c r="BM2743" s="79" t="s">
        <v>1244</v>
      </c>
      <c r="BN2743" s="79" t="s">
        <v>3049</v>
      </c>
      <c r="BO2743" s="79" t="s">
        <v>6873</v>
      </c>
      <c r="BU2743" s="79" t="s">
        <v>1244</v>
      </c>
      <c r="BV2743" s="79" t="s">
        <v>3049</v>
      </c>
      <c r="BW2743" s="79" t="s">
        <v>6873</v>
      </c>
    </row>
    <row r="2744" spans="51:75" x14ac:dyDescent="0.3">
      <c r="AY2744" s="107" t="e">
        <f>VLOOKUP(C2744,#REF!, 2,FALSE)</f>
        <v>#REF!</v>
      </c>
      <c r="BM2744" s="79" t="s">
        <v>6874</v>
      </c>
      <c r="BN2744" s="79" t="s">
        <v>3009</v>
      </c>
      <c r="BO2744" s="79" t="s">
        <v>1337</v>
      </c>
      <c r="BU2744" s="79" t="s">
        <v>6874</v>
      </c>
      <c r="BV2744" s="79" t="s">
        <v>3009</v>
      </c>
      <c r="BW2744" s="79" t="s">
        <v>1337</v>
      </c>
    </row>
    <row r="2745" spans="51:75" x14ac:dyDescent="0.3">
      <c r="AY2745" s="107" t="e">
        <f>VLOOKUP(C2745,#REF!, 2,FALSE)</f>
        <v>#REF!</v>
      </c>
      <c r="BM2745" s="79" t="s">
        <v>6875</v>
      </c>
      <c r="BN2745" s="79" t="s">
        <v>864</v>
      </c>
      <c r="BO2745" s="79" t="s">
        <v>6877</v>
      </c>
      <c r="BU2745" s="79" t="s">
        <v>6875</v>
      </c>
      <c r="BV2745" s="79" t="s">
        <v>864</v>
      </c>
      <c r="BW2745" s="79" t="s">
        <v>6877</v>
      </c>
    </row>
    <row r="2746" spans="51:75" x14ac:dyDescent="0.3">
      <c r="AY2746" s="107" t="e">
        <f>VLOOKUP(C2746,#REF!, 2,FALSE)</f>
        <v>#REF!</v>
      </c>
      <c r="BM2746" s="79" t="s">
        <v>1245</v>
      </c>
      <c r="BN2746" s="79" t="s">
        <v>2981</v>
      </c>
      <c r="BO2746" s="79" t="s">
        <v>6878</v>
      </c>
      <c r="BU2746" s="79" t="s">
        <v>1245</v>
      </c>
      <c r="BV2746" s="79" t="s">
        <v>2981</v>
      </c>
      <c r="BW2746" s="79" t="s">
        <v>6878</v>
      </c>
    </row>
    <row r="2747" spans="51:75" x14ac:dyDescent="0.3">
      <c r="AY2747" s="107" t="e">
        <f>VLOOKUP(C2747,#REF!, 2,FALSE)</f>
        <v>#REF!</v>
      </c>
      <c r="BM2747" s="79" t="s">
        <v>6879</v>
      </c>
      <c r="BN2747" s="79" t="s">
        <v>3009</v>
      </c>
      <c r="BO2747" s="79" t="s">
        <v>6880</v>
      </c>
      <c r="BU2747" s="79" t="s">
        <v>6879</v>
      </c>
      <c r="BV2747" s="79" t="s">
        <v>3009</v>
      </c>
      <c r="BW2747" s="79" t="s">
        <v>6880</v>
      </c>
    </row>
    <row r="2748" spans="51:75" x14ac:dyDescent="0.3">
      <c r="AY2748" s="107" t="e">
        <f>VLOOKUP(C2748,#REF!, 2,FALSE)</f>
        <v>#REF!</v>
      </c>
      <c r="BM2748" s="79" t="s">
        <v>1246</v>
      </c>
      <c r="BN2748" s="79" t="s">
        <v>1271</v>
      </c>
      <c r="BO2748" s="79" t="s">
        <v>6881</v>
      </c>
      <c r="BU2748" s="79" t="s">
        <v>1246</v>
      </c>
      <c r="BV2748" s="79" t="s">
        <v>1271</v>
      </c>
      <c r="BW2748" s="79" t="s">
        <v>6881</v>
      </c>
    </row>
    <row r="2749" spans="51:75" x14ac:dyDescent="0.3">
      <c r="AY2749" s="107" t="e">
        <f>VLOOKUP(C2749,#REF!, 2,FALSE)</f>
        <v>#REF!</v>
      </c>
      <c r="BM2749" s="79" t="s">
        <v>98</v>
      </c>
      <c r="BN2749" s="79" t="s">
        <v>625</v>
      </c>
      <c r="BO2749" s="79" t="s">
        <v>6882</v>
      </c>
      <c r="BU2749" s="79" t="s">
        <v>98</v>
      </c>
      <c r="BV2749" s="79" t="s">
        <v>625</v>
      </c>
      <c r="BW2749" s="79" t="s">
        <v>6882</v>
      </c>
    </row>
    <row r="2750" spans="51:75" x14ac:dyDescent="0.3">
      <c r="AY2750" s="107" t="e">
        <f>VLOOKUP(C2750,#REF!, 2,FALSE)</f>
        <v>#REF!</v>
      </c>
      <c r="BM2750" s="79" t="s">
        <v>1247</v>
      </c>
      <c r="BN2750" s="79" t="s">
        <v>16992</v>
      </c>
      <c r="BO2750" s="79" t="s">
        <v>3747</v>
      </c>
      <c r="BU2750" s="79" t="s">
        <v>1247</v>
      </c>
      <c r="BV2750" s="79" t="s">
        <v>16992</v>
      </c>
      <c r="BW2750" s="79" t="s">
        <v>3747</v>
      </c>
    </row>
    <row r="2751" spans="51:75" x14ac:dyDescent="0.3">
      <c r="AY2751" s="107" t="e">
        <f>VLOOKUP(C2751,#REF!, 2,FALSE)</f>
        <v>#REF!</v>
      </c>
      <c r="BM2751" s="79" t="s">
        <v>6883</v>
      </c>
      <c r="BN2751" s="79" t="s">
        <v>925</v>
      </c>
      <c r="BO2751" s="79" t="s">
        <v>4378</v>
      </c>
      <c r="BU2751" s="79" t="s">
        <v>6883</v>
      </c>
      <c r="BV2751" s="79" t="s">
        <v>925</v>
      </c>
      <c r="BW2751" s="79" t="s">
        <v>4378</v>
      </c>
    </row>
    <row r="2752" spans="51:75" x14ac:dyDescent="0.3">
      <c r="AY2752" s="107" t="e">
        <f>VLOOKUP(C2752,#REF!, 2,FALSE)</f>
        <v>#REF!</v>
      </c>
      <c r="BM2752" s="79" t="s">
        <v>1248</v>
      </c>
      <c r="BN2752" s="79" t="s">
        <v>925</v>
      </c>
      <c r="BO2752" s="79" t="s">
        <v>1675</v>
      </c>
      <c r="BU2752" s="79" t="s">
        <v>1248</v>
      </c>
      <c r="BV2752" s="79" t="s">
        <v>925</v>
      </c>
      <c r="BW2752" s="79" t="s">
        <v>1675</v>
      </c>
    </row>
    <row r="2753" spans="51:75" x14ac:dyDescent="0.3">
      <c r="AY2753" s="107" t="e">
        <f>VLOOKUP(C2753,#REF!, 2,FALSE)</f>
        <v>#REF!</v>
      </c>
      <c r="BM2753" s="79" t="s">
        <v>6884</v>
      </c>
      <c r="BN2753" s="79" t="s">
        <v>3206</v>
      </c>
      <c r="BO2753" s="79" t="s">
        <v>6885</v>
      </c>
      <c r="BU2753" s="79" t="s">
        <v>6884</v>
      </c>
      <c r="BV2753" s="79" t="s">
        <v>3206</v>
      </c>
      <c r="BW2753" s="79" t="s">
        <v>6885</v>
      </c>
    </row>
    <row r="2754" spans="51:75" x14ac:dyDescent="0.3">
      <c r="AY2754" s="107" t="e">
        <f>VLOOKUP(C2754,#REF!, 2,FALSE)</f>
        <v>#REF!</v>
      </c>
      <c r="BM2754" s="79" t="s">
        <v>6886</v>
      </c>
      <c r="BN2754" s="79" t="s">
        <v>3206</v>
      </c>
      <c r="BO2754" s="79" t="s">
        <v>6887</v>
      </c>
      <c r="BU2754" s="79" t="s">
        <v>6886</v>
      </c>
      <c r="BV2754" s="79" t="s">
        <v>3206</v>
      </c>
      <c r="BW2754" s="79" t="s">
        <v>6887</v>
      </c>
    </row>
    <row r="2755" spans="51:75" x14ac:dyDescent="0.3">
      <c r="AY2755" s="107" t="e">
        <f>VLOOKUP(C2755,#REF!, 2,FALSE)</f>
        <v>#REF!</v>
      </c>
      <c r="BM2755" s="79" t="s">
        <v>6889</v>
      </c>
      <c r="BN2755" s="79" t="s">
        <v>3009</v>
      </c>
      <c r="BO2755" s="79" t="s">
        <v>6890</v>
      </c>
      <c r="BU2755" s="79" t="s">
        <v>6889</v>
      </c>
      <c r="BV2755" s="79" t="s">
        <v>3009</v>
      </c>
      <c r="BW2755" s="79" t="s">
        <v>6890</v>
      </c>
    </row>
    <row r="2756" spans="51:75" x14ac:dyDescent="0.3">
      <c r="AY2756" s="107" t="e">
        <f>VLOOKUP(C2756,#REF!, 2,FALSE)</f>
        <v>#REF!</v>
      </c>
      <c r="BM2756" s="79" t="s">
        <v>6891</v>
      </c>
      <c r="BN2756" s="79" t="s">
        <v>619</v>
      </c>
      <c r="BO2756" s="79" t="s">
        <v>6892</v>
      </c>
      <c r="BU2756" s="79" t="s">
        <v>6891</v>
      </c>
      <c r="BV2756" s="79" t="s">
        <v>619</v>
      </c>
      <c r="BW2756" s="79" t="s">
        <v>6892</v>
      </c>
    </row>
    <row r="2757" spans="51:75" x14ac:dyDescent="0.3">
      <c r="AY2757" s="107" t="e">
        <f>VLOOKUP(C2757,#REF!, 2,FALSE)</f>
        <v>#REF!</v>
      </c>
      <c r="BM2757" s="79" t="s">
        <v>6893</v>
      </c>
      <c r="BN2757" s="79" t="s">
        <v>3206</v>
      </c>
      <c r="BO2757" s="79" t="s">
        <v>2314</v>
      </c>
      <c r="BU2757" s="79" t="s">
        <v>6893</v>
      </c>
      <c r="BV2757" s="79" t="s">
        <v>3206</v>
      </c>
      <c r="BW2757" s="79" t="s">
        <v>2314</v>
      </c>
    </row>
    <row r="2758" spans="51:75" x14ac:dyDescent="0.3">
      <c r="AY2758" s="107" t="e">
        <f>VLOOKUP(C2758,#REF!, 2,FALSE)</f>
        <v>#REF!</v>
      </c>
      <c r="BM2758" s="79" t="s">
        <v>1249</v>
      </c>
      <c r="BN2758" s="79" t="s">
        <v>665</v>
      </c>
      <c r="BO2758" s="79" t="s">
        <v>5927</v>
      </c>
      <c r="BU2758" s="79" t="s">
        <v>1249</v>
      </c>
      <c r="BV2758" s="79" t="s">
        <v>665</v>
      </c>
      <c r="BW2758" s="79" t="s">
        <v>5927</v>
      </c>
    </row>
    <row r="2759" spans="51:75" x14ac:dyDescent="0.3">
      <c r="AY2759" s="107" t="e">
        <f>VLOOKUP(C2759,#REF!, 2,FALSE)</f>
        <v>#REF!</v>
      </c>
      <c r="BM2759" s="79" t="s">
        <v>6894</v>
      </c>
      <c r="BN2759" s="79" t="s">
        <v>3091</v>
      </c>
      <c r="BO2759" s="79" t="s">
        <v>2985</v>
      </c>
      <c r="BU2759" s="79" t="s">
        <v>6894</v>
      </c>
      <c r="BV2759" s="79" t="s">
        <v>3091</v>
      </c>
      <c r="BW2759" s="79" t="s">
        <v>2985</v>
      </c>
    </row>
    <row r="2760" spans="51:75" x14ac:dyDescent="0.3">
      <c r="AY2760" s="107" t="e">
        <f>VLOOKUP(C2760,#REF!, 2,FALSE)</f>
        <v>#REF!</v>
      </c>
      <c r="BM2760" s="79" t="s">
        <v>6895</v>
      </c>
      <c r="BN2760" s="79" t="s">
        <v>3091</v>
      </c>
      <c r="BO2760" s="79" t="s">
        <v>772</v>
      </c>
      <c r="BU2760" s="79" t="s">
        <v>6895</v>
      </c>
      <c r="BV2760" s="79" t="s">
        <v>3091</v>
      </c>
      <c r="BW2760" s="79" t="s">
        <v>772</v>
      </c>
    </row>
    <row r="2761" spans="51:75" x14ac:dyDescent="0.3">
      <c r="AY2761" s="107" t="e">
        <f>VLOOKUP(C2761,#REF!, 2,FALSE)</f>
        <v>#REF!</v>
      </c>
      <c r="BM2761" s="79" t="s">
        <v>6896</v>
      </c>
      <c r="BN2761" s="79" t="s">
        <v>3009</v>
      </c>
      <c r="BO2761" s="79" t="s">
        <v>2985</v>
      </c>
      <c r="BU2761" s="79" t="s">
        <v>6896</v>
      </c>
      <c r="BV2761" s="79" t="s">
        <v>3009</v>
      </c>
      <c r="BW2761" s="79" t="s">
        <v>2985</v>
      </c>
    </row>
    <row r="2762" spans="51:75" x14ac:dyDescent="0.3">
      <c r="AY2762" s="107" t="e">
        <f>VLOOKUP(C2762,#REF!, 2,FALSE)</f>
        <v>#REF!</v>
      </c>
      <c r="BM2762" s="79" t="s">
        <v>6897</v>
      </c>
      <c r="BN2762" s="79" t="s">
        <v>851</v>
      </c>
      <c r="BO2762" s="79" t="s">
        <v>6898</v>
      </c>
      <c r="BU2762" s="79" t="s">
        <v>6897</v>
      </c>
      <c r="BV2762" s="79" t="s">
        <v>851</v>
      </c>
      <c r="BW2762" s="79" t="s">
        <v>6898</v>
      </c>
    </row>
    <row r="2763" spans="51:75" x14ac:dyDescent="0.3">
      <c r="AY2763" s="107" t="e">
        <f>VLOOKUP(C2763,#REF!, 2,FALSE)</f>
        <v>#REF!</v>
      </c>
      <c r="BM2763" s="79" t="s">
        <v>6899</v>
      </c>
      <c r="BN2763" s="79" t="s">
        <v>3206</v>
      </c>
      <c r="BO2763" s="79" t="s">
        <v>6900</v>
      </c>
      <c r="BU2763" s="79" t="s">
        <v>6899</v>
      </c>
      <c r="BV2763" s="79" t="s">
        <v>3206</v>
      </c>
      <c r="BW2763" s="79" t="s">
        <v>6900</v>
      </c>
    </row>
    <row r="2764" spans="51:75" x14ac:dyDescent="0.3">
      <c r="AY2764" s="107" t="e">
        <f>VLOOKUP(C2764,#REF!, 2,FALSE)</f>
        <v>#REF!</v>
      </c>
      <c r="BM2764" s="79" t="s">
        <v>6901</v>
      </c>
      <c r="BN2764" s="79" t="s">
        <v>1344</v>
      </c>
      <c r="BO2764" s="79" t="s">
        <v>6902</v>
      </c>
      <c r="BU2764" s="79" t="s">
        <v>6901</v>
      </c>
      <c r="BV2764" s="79" t="s">
        <v>1344</v>
      </c>
      <c r="BW2764" s="79" t="s">
        <v>6902</v>
      </c>
    </row>
    <row r="2765" spans="51:75" x14ac:dyDescent="0.3">
      <c r="AY2765" s="107" t="e">
        <f>VLOOKUP(C2765,#REF!, 2,FALSE)</f>
        <v>#REF!</v>
      </c>
      <c r="BM2765" s="79" t="s">
        <v>6903</v>
      </c>
      <c r="BN2765" s="79" t="s">
        <v>2981</v>
      </c>
      <c r="BO2765" s="79" t="s">
        <v>6904</v>
      </c>
      <c r="BU2765" s="79" t="s">
        <v>6903</v>
      </c>
      <c r="BV2765" s="79" t="s">
        <v>2981</v>
      </c>
      <c r="BW2765" s="79" t="s">
        <v>6904</v>
      </c>
    </row>
    <row r="2766" spans="51:75" x14ac:dyDescent="0.3">
      <c r="AY2766" s="107" t="e">
        <f>VLOOKUP(C2766,#REF!, 2,FALSE)</f>
        <v>#REF!</v>
      </c>
      <c r="BM2766" s="79" t="s">
        <v>6905</v>
      </c>
      <c r="BN2766" s="79" t="s">
        <v>3006</v>
      </c>
      <c r="BO2766" s="79" t="s">
        <v>5493</v>
      </c>
      <c r="BU2766" s="79" t="s">
        <v>6905</v>
      </c>
      <c r="BV2766" s="79" t="s">
        <v>3006</v>
      </c>
      <c r="BW2766" s="79" t="s">
        <v>5493</v>
      </c>
    </row>
    <row r="2767" spans="51:75" x14ac:dyDescent="0.3">
      <c r="AY2767" s="107" t="e">
        <f>VLOOKUP(C2767,#REF!, 2,FALSE)</f>
        <v>#REF!</v>
      </c>
      <c r="BM2767" s="79" t="s">
        <v>6906</v>
      </c>
      <c r="BN2767" s="79" t="s">
        <v>3101</v>
      </c>
      <c r="BO2767" s="79" t="s">
        <v>6907</v>
      </c>
      <c r="BU2767" s="79" t="s">
        <v>6906</v>
      </c>
      <c r="BV2767" s="79" t="s">
        <v>3101</v>
      </c>
      <c r="BW2767" s="79" t="s">
        <v>6907</v>
      </c>
    </row>
    <row r="2768" spans="51:75" x14ac:dyDescent="0.3">
      <c r="AY2768" s="107" t="e">
        <f>VLOOKUP(C2768,#REF!, 2,FALSE)</f>
        <v>#REF!</v>
      </c>
      <c r="BM2768" s="79" t="s">
        <v>6908</v>
      </c>
      <c r="BN2768" s="79" t="s">
        <v>843</v>
      </c>
      <c r="BO2768" s="79" t="s">
        <v>2243</v>
      </c>
      <c r="BU2768" s="79" t="s">
        <v>6908</v>
      </c>
      <c r="BV2768" s="79" t="s">
        <v>843</v>
      </c>
      <c r="BW2768" s="79" t="s">
        <v>2243</v>
      </c>
    </row>
    <row r="2769" spans="51:75" x14ac:dyDescent="0.3">
      <c r="AY2769" s="107" t="e">
        <f>VLOOKUP(C2769,#REF!, 2,FALSE)</f>
        <v>#REF!</v>
      </c>
      <c r="BM2769" s="79" t="s">
        <v>6909</v>
      </c>
      <c r="BN2769" s="79" t="s">
        <v>660</v>
      </c>
      <c r="BO2769" s="79" t="s">
        <v>6910</v>
      </c>
      <c r="BU2769" s="79" t="s">
        <v>6909</v>
      </c>
      <c r="BV2769" s="79" t="s">
        <v>660</v>
      </c>
      <c r="BW2769" s="79" t="s">
        <v>6910</v>
      </c>
    </row>
    <row r="2770" spans="51:75" x14ac:dyDescent="0.3">
      <c r="AY2770" s="107" t="e">
        <f>VLOOKUP(C2770,#REF!, 2,FALSE)</f>
        <v>#REF!</v>
      </c>
      <c r="BM2770" s="79" t="s">
        <v>1250</v>
      </c>
      <c r="BN2770" s="79" t="s">
        <v>3206</v>
      </c>
      <c r="BO2770" s="79" t="s">
        <v>6911</v>
      </c>
      <c r="BU2770" s="79" t="s">
        <v>1250</v>
      </c>
      <c r="BV2770" s="79" t="s">
        <v>3206</v>
      </c>
      <c r="BW2770" s="79" t="s">
        <v>6911</v>
      </c>
    </row>
    <row r="2771" spans="51:75" x14ac:dyDescent="0.3">
      <c r="AY2771" s="107" t="e">
        <f>VLOOKUP(C2771,#REF!, 2,FALSE)</f>
        <v>#REF!</v>
      </c>
      <c r="BM2771" s="79" t="s">
        <v>6912</v>
      </c>
      <c r="BN2771" s="79" t="s">
        <v>1344</v>
      </c>
      <c r="BO2771" s="79" t="s">
        <v>6913</v>
      </c>
      <c r="BU2771" s="79" t="s">
        <v>6912</v>
      </c>
      <c r="BV2771" s="79" t="s">
        <v>1344</v>
      </c>
      <c r="BW2771" s="79" t="s">
        <v>6913</v>
      </c>
    </row>
    <row r="2772" spans="51:75" x14ac:dyDescent="0.3">
      <c r="AY2772" s="107" t="e">
        <f>VLOOKUP(C2772,#REF!, 2,FALSE)</f>
        <v>#REF!</v>
      </c>
      <c r="BM2772" s="79" t="s">
        <v>6914</v>
      </c>
      <c r="BN2772" s="79" t="s">
        <v>633</v>
      </c>
      <c r="BO2772" s="79" t="s">
        <v>6915</v>
      </c>
      <c r="BU2772" s="79" t="s">
        <v>6914</v>
      </c>
      <c r="BV2772" s="79" t="s">
        <v>633</v>
      </c>
      <c r="BW2772" s="79" t="s">
        <v>6915</v>
      </c>
    </row>
    <row r="2773" spans="51:75" x14ac:dyDescent="0.3">
      <c r="AY2773" s="107" t="e">
        <f>VLOOKUP(C2773,#REF!, 2,FALSE)</f>
        <v>#REF!</v>
      </c>
      <c r="BM2773" s="79" t="s">
        <v>6918</v>
      </c>
      <c r="BN2773" s="79" t="s">
        <v>660</v>
      </c>
      <c r="BO2773" s="79" t="s">
        <v>3376</v>
      </c>
      <c r="BU2773" s="79" t="s">
        <v>6918</v>
      </c>
      <c r="BV2773" s="79" t="s">
        <v>660</v>
      </c>
      <c r="BW2773" s="79" t="s">
        <v>3376</v>
      </c>
    </row>
    <row r="2774" spans="51:75" x14ac:dyDescent="0.3">
      <c r="AY2774" s="107" t="e">
        <f>VLOOKUP(C2774,#REF!, 2,FALSE)</f>
        <v>#REF!</v>
      </c>
      <c r="BM2774" s="79" t="s">
        <v>1251</v>
      </c>
      <c r="BN2774" s="79" t="s">
        <v>3206</v>
      </c>
      <c r="BO2774" s="79" t="s">
        <v>4037</v>
      </c>
      <c r="BU2774" s="79" t="s">
        <v>1251</v>
      </c>
      <c r="BV2774" s="79" t="s">
        <v>3206</v>
      </c>
      <c r="BW2774" s="79" t="s">
        <v>4037</v>
      </c>
    </row>
    <row r="2775" spans="51:75" x14ac:dyDescent="0.3">
      <c r="AY2775" s="107" t="e">
        <f>VLOOKUP(C2775,#REF!, 2,FALSE)</f>
        <v>#REF!</v>
      </c>
      <c r="BM2775" s="79" t="s">
        <v>6921</v>
      </c>
      <c r="BN2775" s="79" t="s">
        <v>660</v>
      </c>
      <c r="BO2775" s="79" t="s">
        <v>6382</v>
      </c>
      <c r="BU2775" s="79" t="s">
        <v>6921</v>
      </c>
      <c r="BV2775" s="79" t="s">
        <v>660</v>
      </c>
      <c r="BW2775" s="79" t="s">
        <v>6382</v>
      </c>
    </row>
    <row r="2776" spans="51:75" x14ac:dyDescent="0.3">
      <c r="AY2776" s="107" t="e">
        <f>VLOOKUP(C2776,#REF!, 2,FALSE)</f>
        <v>#REF!</v>
      </c>
      <c r="BM2776" s="79" t="s">
        <v>6923</v>
      </c>
      <c r="BN2776" s="79" t="s">
        <v>660</v>
      </c>
      <c r="BO2776" s="79" t="s">
        <v>6924</v>
      </c>
      <c r="BU2776" s="79" t="s">
        <v>6923</v>
      </c>
      <c r="BV2776" s="79" t="s">
        <v>660</v>
      </c>
      <c r="BW2776" s="79" t="s">
        <v>6924</v>
      </c>
    </row>
    <row r="2777" spans="51:75" x14ac:dyDescent="0.3">
      <c r="AY2777" s="107" t="e">
        <f>VLOOKUP(C2777,#REF!, 2,FALSE)</f>
        <v>#REF!</v>
      </c>
      <c r="BM2777" s="79" t="s">
        <v>6925</v>
      </c>
      <c r="BN2777" s="79" t="s">
        <v>660</v>
      </c>
      <c r="BO2777" s="79" t="s">
        <v>1665</v>
      </c>
      <c r="BU2777" s="79" t="s">
        <v>6925</v>
      </c>
      <c r="BV2777" s="79" t="s">
        <v>660</v>
      </c>
      <c r="BW2777" s="79" t="s">
        <v>1665</v>
      </c>
    </row>
    <row r="2778" spans="51:75" x14ac:dyDescent="0.3">
      <c r="AY2778" s="107" t="e">
        <f>VLOOKUP(C2778,#REF!, 2,FALSE)</f>
        <v>#REF!</v>
      </c>
      <c r="BM2778" s="79" t="s">
        <v>6926</v>
      </c>
      <c r="BN2778" s="79" t="s">
        <v>660</v>
      </c>
      <c r="BO2778" s="79" t="s">
        <v>6928</v>
      </c>
      <c r="BU2778" s="79" t="s">
        <v>6926</v>
      </c>
      <c r="BV2778" s="79" t="s">
        <v>660</v>
      </c>
      <c r="BW2778" s="79" t="s">
        <v>6928</v>
      </c>
    </row>
    <row r="2779" spans="51:75" x14ac:dyDescent="0.3">
      <c r="AY2779" s="107" t="e">
        <f>VLOOKUP(C2779,#REF!, 2,FALSE)</f>
        <v>#REF!</v>
      </c>
      <c r="BM2779" s="79" t="s">
        <v>6930</v>
      </c>
      <c r="BN2779" s="79" t="s">
        <v>618</v>
      </c>
      <c r="BO2779" s="79" t="s">
        <v>6931</v>
      </c>
      <c r="BU2779" s="79" t="s">
        <v>6930</v>
      </c>
      <c r="BV2779" s="79" t="s">
        <v>618</v>
      </c>
      <c r="BW2779" s="79" t="s">
        <v>6931</v>
      </c>
    </row>
    <row r="2780" spans="51:75" x14ac:dyDescent="0.3">
      <c r="AY2780" s="107" t="e">
        <f>VLOOKUP(C2780,#REF!, 2,FALSE)</f>
        <v>#REF!</v>
      </c>
      <c r="BM2780" s="79" t="s">
        <v>6932</v>
      </c>
      <c r="BN2780" s="79" t="s">
        <v>2981</v>
      </c>
      <c r="BO2780" s="79" t="s">
        <v>6933</v>
      </c>
      <c r="BU2780" s="79" t="s">
        <v>6932</v>
      </c>
      <c r="BV2780" s="79" t="s">
        <v>2981</v>
      </c>
      <c r="BW2780" s="79" t="s">
        <v>6933</v>
      </c>
    </row>
    <row r="2781" spans="51:75" x14ac:dyDescent="0.3">
      <c r="AY2781" s="107" t="e">
        <f>VLOOKUP(C2781,#REF!, 2,FALSE)</f>
        <v>#REF!</v>
      </c>
      <c r="BM2781" s="79" t="s">
        <v>6934</v>
      </c>
      <c r="BN2781" s="79" t="s">
        <v>3256</v>
      </c>
      <c r="BO2781" s="79" t="s">
        <v>6935</v>
      </c>
      <c r="BU2781" s="79" t="s">
        <v>6934</v>
      </c>
      <c r="BV2781" s="79" t="s">
        <v>3256</v>
      </c>
      <c r="BW2781" s="79" t="s">
        <v>6935</v>
      </c>
    </row>
    <row r="2782" spans="51:75" x14ac:dyDescent="0.3">
      <c r="AY2782" s="107" t="e">
        <f>VLOOKUP(C2782,#REF!, 2,FALSE)</f>
        <v>#REF!</v>
      </c>
      <c r="BM2782" s="79" t="s">
        <v>6936</v>
      </c>
      <c r="BN2782" s="79" t="s">
        <v>664</v>
      </c>
      <c r="BO2782" s="79" t="s">
        <v>6933</v>
      </c>
      <c r="BU2782" s="79" t="s">
        <v>6936</v>
      </c>
      <c r="BV2782" s="79" t="s">
        <v>664</v>
      </c>
      <c r="BW2782" s="79" t="s">
        <v>6933</v>
      </c>
    </row>
    <row r="2783" spans="51:75" x14ac:dyDescent="0.3">
      <c r="AY2783" s="107" t="e">
        <f>VLOOKUP(C2783,#REF!, 2,FALSE)</f>
        <v>#REF!</v>
      </c>
      <c r="BM2783" s="79" t="s">
        <v>6937</v>
      </c>
      <c r="BN2783" s="79" t="s">
        <v>664</v>
      </c>
      <c r="BO2783" s="79" t="s">
        <v>6938</v>
      </c>
      <c r="BU2783" s="79" t="s">
        <v>6937</v>
      </c>
      <c r="BV2783" s="79" t="s">
        <v>664</v>
      </c>
      <c r="BW2783" s="79" t="s">
        <v>6938</v>
      </c>
    </row>
    <row r="2784" spans="51:75" x14ac:dyDescent="0.3">
      <c r="AY2784" s="107" t="e">
        <f>VLOOKUP(C2784,#REF!, 2,FALSE)</f>
        <v>#REF!</v>
      </c>
      <c r="BM2784" s="79" t="s">
        <v>6940</v>
      </c>
      <c r="BN2784" s="79" t="s">
        <v>928</v>
      </c>
      <c r="BO2784" s="79" t="s">
        <v>6941</v>
      </c>
      <c r="BU2784" s="79" t="s">
        <v>6940</v>
      </c>
      <c r="BV2784" s="79" t="s">
        <v>928</v>
      </c>
      <c r="BW2784" s="79" t="s">
        <v>6941</v>
      </c>
    </row>
    <row r="2785" spans="51:75" x14ac:dyDescent="0.3">
      <c r="AY2785" s="107" t="e">
        <f>VLOOKUP(C2785,#REF!, 2,FALSE)</f>
        <v>#REF!</v>
      </c>
      <c r="BM2785" s="79" t="s">
        <v>6942</v>
      </c>
      <c r="BN2785" s="79" t="s">
        <v>664</v>
      </c>
      <c r="BO2785" s="79" t="s">
        <v>6943</v>
      </c>
      <c r="BU2785" s="79" t="s">
        <v>6942</v>
      </c>
      <c r="BV2785" s="79" t="s">
        <v>664</v>
      </c>
      <c r="BW2785" s="79" t="s">
        <v>6943</v>
      </c>
    </row>
    <row r="2786" spans="51:75" x14ac:dyDescent="0.3">
      <c r="AY2786" s="107" t="e">
        <f>VLOOKUP(C2786,#REF!, 2,FALSE)</f>
        <v>#REF!</v>
      </c>
      <c r="BM2786" s="79" t="s">
        <v>6944</v>
      </c>
      <c r="BN2786" s="79" t="s">
        <v>664</v>
      </c>
      <c r="BO2786" s="79" t="s">
        <v>6945</v>
      </c>
      <c r="BU2786" s="79" t="s">
        <v>6944</v>
      </c>
      <c r="BV2786" s="79" t="s">
        <v>664</v>
      </c>
      <c r="BW2786" s="79" t="s">
        <v>6945</v>
      </c>
    </row>
    <row r="2787" spans="51:75" x14ac:dyDescent="0.3">
      <c r="AY2787" s="107" t="e">
        <f>VLOOKUP(C2787,#REF!, 2,FALSE)</f>
        <v>#REF!</v>
      </c>
      <c r="BM2787" s="79" t="s">
        <v>6946</v>
      </c>
      <c r="BN2787" s="79" t="s">
        <v>615</v>
      </c>
      <c r="BO2787" s="79" t="s">
        <v>2985</v>
      </c>
      <c r="BU2787" s="79" t="s">
        <v>6946</v>
      </c>
      <c r="BV2787" s="79" t="s">
        <v>615</v>
      </c>
      <c r="BW2787" s="79" t="s">
        <v>2985</v>
      </c>
    </row>
    <row r="2788" spans="51:75" x14ac:dyDescent="0.3">
      <c r="AY2788" s="107" t="e">
        <f>VLOOKUP(C2788,#REF!, 2,FALSE)</f>
        <v>#REF!</v>
      </c>
      <c r="BM2788" s="79" t="s">
        <v>6948</v>
      </c>
      <c r="BN2788" s="79" t="s">
        <v>660</v>
      </c>
      <c r="BO2788" s="79" t="s">
        <v>5356</v>
      </c>
      <c r="BU2788" s="79" t="s">
        <v>6948</v>
      </c>
      <c r="BV2788" s="79" t="s">
        <v>660</v>
      </c>
      <c r="BW2788" s="79" t="s">
        <v>5356</v>
      </c>
    </row>
    <row r="2789" spans="51:75" x14ac:dyDescent="0.3">
      <c r="AY2789" s="107" t="e">
        <f>VLOOKUP(C2789,#REF!, 2,FALSE)</f>
        <v>#REF!</v>
      </c>
      <c r="BM2789" s="79" t="s">
        <v>6949</v>
      </c>
      <c r="BN2789" s="79" t="s">
        <v>627</v>
      </c>
      <c r="BO2789" s="79" t="s">
        <v>6950</v>
      </c>
      <c r="BU2789" s="79" t="s">
        <v>6949</v>
      </c>
      <c r="BV2789" s="79" t="s">
        <v>627</v>
      </c>
      <c r="BW2789" s="79" t="s">
        <v>6950</v>
      </c>
    </row>
    <row r="2790" spans="51:75" x14ac:dyDescent="0.3">
      <c r="AY2790" s="107" t="e">
        <f>VLOOKUP(C2790,#REF!, 2,FALSE)</f>
        <v>#REF!</v>
      </c>
      <c r="BM2790" s="79" t="s">
        <v>6951</v>
      </c>
      <c r="BN2790" s="79" t="s">
        <v>801</v>
      </c>
      <c r="BO2790" s="79" t="s">
        <v>6952</v>
      </c>
      <c r="BU2790" s="79" t="s">
        <v>6951</v>
      </c>
      <c r="BV2790" s="79" t="s">
        <v>801</v>
      </c>
      <c r="BW2790" s="79" t="s">
        <v>6952</v>
      </c>
    </row>
    <row r="2791" spans="51:75" x14ac:dyDescent="0.3">
      <c r="AY2791" s="107" t="e">
        <f>VLOOKUP(C2791,#REF!, 2,FALSE)</f>
        <v>#REF!</v>
      </c>
      <c r="BM2791" s="79" t="s">
        <v>6953</v>
      </c>
      <c r="BN2791" s="79" t="s">
        <v>16992</v>
      </c>
      <c r="BO2791" s="79" t="s">
        <v>772</v>
      </c>
      <c r="BU2791" s="79" t="s">
        <v>6953</v>
      </c>
      <c r="BV2791" s="79" t="s">
        <v>16992</v>
      </c>
      <c r="BW2791" s="79" t="s">
        <v>772</v>
      </c>
    </row>
    <row r="2792" spans="51:75" x14ac:dyDescent="0.3">
      <c r="AY2792" s="107" t="e">
        <f>VLOOKUP(C2792,#REF!, 2,FALSE)</f>
        <v>#REF!</v>
      </c>
      <c r="BM2792" s="79" t="s">
        <v>1252</v>
      </c>
      <c r="BN2792" s="79" t="s">
        <v>1281</v>
      </c>
      <c r="BO2792" s="79" t="s">
        <v>3933</v>
      </c>
      <c r="BU2792" s="79" t="s">
        <v>1252</v>
      </c>
      <c r="BV2792" s="79" t="s">
        <v>1281</v>
      </c>
      <c r="BW2792" s="79" t="s">
        <v>3933</v>
      </c>
    </row>
    <row r="2793" spans="51:75" x14ac:dyDescent="0.3">
      <c r="AY2793" s="107" t="e">
        <f>VLOOKUP(C2793,#REF!, 2,FALSE)</f>
        <v>#REF!</v>
      </c>
      <c r="BM2793" s="79" t="s">
        <v>1253</v>
      </c>
      <c r="BN2793" s="79" t="s">
        <v>1281</v>
      </c>
      <c r="BO2793" s="79" t="s">
        <v>6954</v>
      </c>
      <c r="BU2793" s="79" t="s">
        <v>1253</v>
      </c>
      <c r="BV2793" s="79" t="s">
        <v>1281</v>
      </c>
      <c r="BW2793" s="79" t="s">
        <v>6954</v>
      </c>
    </row>
    <row r="2794" spans="51:75" x14ac:dyDescent="0.3">
      <c r="AY2794" s="107" t="e">
        <f>VLOOKUP(C2794,#REF!, 2,FALSE)</f>
        <v>#REF!</v>
      </c>
      <c r="BM2794" s="79" t="s">
        <v>6956</v>
      </c>
      <c r="BN2794" s="79" t="s">
        <v>782</v>
      </c>
      <c r="BO2794" s="79" t="s">
        <v>6957</v>
      </c>
      <c r="BU2794" s="79" t="s">
        <v>6956</v>
      </c>
      <c r="BV2794" s="79" t="s">
        <v>782</v>
      </c>
      <c r="BW2794" s="79" t="s">
        <v>6957</v>
      </c>
    </row>
    <row r="2795" spans="51:75" x14ac:dyDescent="0.3">
      <c r="AY2795" s="107" t="e">
        <f>VLOOKUP(C2795,#REF!, 2,FALSE)</f>
        <v>#REF!</v>
      </c>
      <c r="BM2795" s="79" t="s">
        <v>6958</v>
      </c>
      <c r="BN2795" s="79" t="s">
        <v>17003</v>
      </c>
      <c r="BO2795" s="79" t="s">
        <v>6959</v>
      </c>
      <c r="BU2795" s="79" t="s">
        <v>6958</v>
      </c>
      <c r="BV2795" s="79" t="s">
        <v>17003</v>
      </c>
      <c r="BW2795" s="79" t="s">
        <v>6959</v>
      </c>
    </row>
    <row r="2796" spans="51:75" x14ac:dyDescent="0.3">
      <c r="AY2796" s="107" t="e">
        <f>VLOOKUP(C2796,#REF!, 2,FALSE)</f>
        <v>#REF!</v>
      </c>
      <c r="BM2796" s="79" t="s">
        <v>6960</v>
      </c>
      <c r="BN2796" s="79" t="s">
        <v>3006</v>
      </c>
      <c r="BO2796" s="79" t="s">
        <v>2985</v>
      </c>
      <c r="BU2796" s="79" t="s">
        <v>6960</v>
      </c>
      <c r="BV2796" s="79" t="s">
        <v>3006</v>
      </c>
      <c r="BW2796" s="79" t="s">
        <v>2985</v>
      </c>
    </row>
    <row r="2797" spans="51:75" x14ac:dyDescent="0.3">
      <c r="AY2797" s="107" t="e">
        <f>VLOOKUP(C2797,#REF!, 2,FALSE)</f>
        <v>#REF!</v>
      </c>
      <c r="BM2797" s="79" t="s">
        <v>6962</v>
      </c>
      <c r="BN2797" s="79" t="s">
        <v>851</v>
      </c>
      <c r="BO2797" s="79" t="s">
        <v>6963</v>
      </c>
      <c r="BU2797" s="79" t="s">
        <v>6962</v>
      </c>
      <c r="BV2797" s="79" t="s">
        <v>851</v>
      </c>
      <c r="BW2797" s="79" t="s">
        <v>6963</v>
      </c>
    </row>
    <row r="2798" spans="51:75" x14ac:dyDescent="0.3">
      <c r="AY2798" s="107" t="e">
        <f>VLOOKUP(C2798,#REF!, 2,FALSE)</f>
        <v>#REF!</v>
      </c>
      <c r="BM2798" s="79" t="s">
        <v>6964</v>
      </c>
      <c r="BN2798" s="79" t="s">
        <v>3032</v>
      </c>
      <c r="BO2798" s="79" t="s">
        <v>4163</v>
      </c>
      <c r="BU2798" s="79" t="s">
        <v>6964</v>
      </c>
      <c r="BV2798" s="79" t="s">
        <v>3032</v>
      </c>
      <c r="BW2798" s="79" t="s">
        <v>4163</v>
      </c>
    </row>
    <row r="2799" spans="51:75" x14ac:dyDescent="0.3">
      <c r="AY2799" s="107" t="e">
        <f>VLOOKUP(C2799,#REF!, 2,FALSE)</f>
        <v>#REF!</v>
      </c>
      <c r="BM2799" s="79" t="s">
        <v>6965</v>
      </c>
      <c r="BN2799" s="79" t="s">
        <v>3006</v>
      </c>
      <c r="BO2799" s="79" t="s">
        <v>6966</v>
      </c>
      <c r="BU2799" s="79" t="s">
        <v>6965</v>
      </c>
      <c r="BV2799" s="79" t="s">
        <v>3006</v>
      </c>
      <c r="BW2799" s="79" t="s">
        <v>6966</v>
      </c>
    </row>
    <row r="2800" spans="51:75" x14ac:dyDescent="0.3">
      <c r="AY2800" s="107" t="e">
        <f>VLOOKUP(C2800,#REF!, 2,FALSE)</f>
        <v>#REF!</v>
      </c>
      <c r="BM2800" s="79" t="s">
        <v>6967</v>
      </c>
      <c r="BN2800" s="79" t="s">
        <v>3091</v>
      </c>
      <c r="BO2800" s="79" t="s">
        <v>6968</v>
      </c>
      <c r="BU2800" s="79" t="s">
        <v>6967</v>
      </c>
      <c r="BV2800" s="79" t="s">
        <v>3091</v>
      </c>
      <c r="BW2800" s="79" t="s">
        <v>6968</v>
      </c>
    </row>
    <row r="2801" spans="51:75" x14ac:dyDescent="0.3">
      <c r="AY2801" s="107" t="e">
        <f>VLOOKUP(C2801,#REF!, 2,FALSE)</f>
        <v>#REF!</v>
      </c>
      <c r="BM2801" s="79" t="s">
        <v>6970</v>
      </c>
      <c r="BN2801" s="79" t="s">
        <v>1344</v>
      </c>
      <c r="BO2801" s="79" t="s">
        <v>6971</v>
      </c>
      <c r="BU2801" s="79" t="s">
        <v>6970</v>
      </c>
      <c r="BV2801" s="79" t="s">
        <v>1344</v>
      </c>
      <c r="BW2801" s="79" t="s">
        <v>6971</v>
      </c>
    </row>
    <row r="2802" spans="51:75" x14ac:dyDescent="0.3">
      <c r="AY2802" s="107" t="e">
        <f>VLOOKUP(C2802,#REF!, 2,FALSE)</f>
        <v>#REF!</v>
      </c>
      <c r="BM2802" s="79" t="s">
        <v>6972</v>
      </c>
      <c r="BN2802" s="79" t="s">
        <v>1344</v>
      </c>
      <c r="BO2802" s="79" t="s">
        <v>6973</v>
      </c>
      <c r="BU2802" s="79" t="s">
        <v>6972</v>
      </c>
      <c r="BV2802" s="79" t="s">
        <v>1344</v>
      </c>
      <c r="BW2802" s="79" t="s">
        <v>6973</v>
      </c>
    </row>
    <row r="2803" spans="51:75" x14ac:dyDescent="0.3">
      <c r="AY2803" s="107" t="e">
        <f>VLOOKUP(C2803,#REF!, 2,FALSE)</f>
        <v>#REF!</v>
      </c>
      <c r="BM2803" s="79" t="s">
        <v>1254</v>
      </c>
      <c r="BN2803" s="79" t="s">
        <v>3009</v>
      </c>
      <c r="BO2803" s="79" t="s">
        <v>5885</v>
      </c>
      <c r="BU2803" s="79" t="s">
        <v>1254</v>
      </c>
      <c r="BV2803" s="79" t="s">
        <v>3009</v>
      </c>
      <c r="BW2803" s="79" t="s">
        <v>5885</v>
      </c>
    </row>
    <row r="2804" spans="51:75" x14ac:dyDescent="0.3">
      <c r="AY2804" s="107" t="e">
        <f>VLOOKUP(C2804,#REF!, 2,FALSE)</f>
        <v>#REF!</v>
      </c>
      <c r="BM2804" s="79" t="s">
        <v>176</v>
      </c>
      <c r="BN2804" s="79" t="s">
        <v>3206</v>
      </c>
      <c r="BO2804" s="79" t="s">
        <v>5697</v>
      </c>
      <c r="BU2804" s="79" t="s">
        <v>176</v>
      </c>
      <c r="BV2804" s="79" t="s">
        <v>3206</v>
      </c>
      <c r="BW2804" s="79" t="s">
        <v>5697</v>
      </c>
    </row>
    <row r="2805" spans="51:75" x14ac:dyDescent="0.3">
      <c r="AY2805" s="107" t="e">
        <f>VLOOKUP(C2805,#REF!, 2,FALSE)</f>
        <v>#REF!</v>
      </c>
      <c r="BM2805" s="79" t="s">
        <v>6974</v>
      </c>
      <c r="BN2805" s="79" t="s">
        <v>625</v>
      </c>
      <c r="BO2805" s="79" t="s">
        <v>6182</v>
      </c>
      <c r="BU2805" s="79" t="s">
        <v>6974</v>
      </c>
      <c r="BV2805" s="79" t="s">
        <v>625</v>
      </c>
      <c r="BW2805" s="79" t="s">
        <v>6182</v>
      </c>
    </row>
    <row r="2806" spans="51:75" x14ac:dyDescent="0.3">
      <c r="AY2806" s="107" t="e">
        <f>VLOOKUP(C2806,#REF!, 2,FALSE)</f>
        <v>#REF!</v>
      </c>
      <c r="BM2806" s="79" t="s">
        <v>6975</v>
      </c>
      <c r="BN2806" s="79" t="s">
        <v>3009</v>
      </c>
      <c r="BO2806" s="79" t="s">
        <v>4037</v>
      </c>
      <c r="BU2806" s="79" t="s">
        <v>6975</v>
      </c>
      <c r="BV2806" s="79" t="s">
        <v>3009</v>
      </c>
      <c r="BW2806" s="79" t="s">
        <v>4037</v>
      </c>
    </row>
    <row r="2807" spans="51:75" x14ac:dyDescent="0.3">
      <c r="AY2807" s="107" t="e">
        <f>VLOOKUP(C2807,#REF!, 2,FALSE)</f>
        <v>#REF!</v>
      </c>
      <c r="BM2807" s="79" t="s">
        <v>6977</v>
      </c>
      <c r="BN2807" s="79" t="s">
        <v>16997</v>
      </c>
      <c r="BO2807" s="79" t="s">
        <v>5272</v>
      </c>
      <c r="BU2807" s="79" t="s">
        <v>6977</v>
      </c>
      <c r="BV2807" s="79" t="s">
        <v>16997</v>
      </c>
      <c r="BW2807" s="79" t="s">
        <v>5272</v>
      </c>
    </row>
    <row r="2808" spans="51:75" x14ac:dyDescent="0.3">
      <c r="AY2808" s="107" t="e">
        <f>VLOOKUP(C2808,#REF!, 2,FALSE)</f>
        <v>#REF!</v>
      </c>
      <c r="BM2808" s="79" t="s">
        <v>6978</v>
      </c>
      <c r="BN2808" s="79" t="s">
        <v>16997</v>
      </c>
      <c r="BO2808" s="79" t="s">
        <v>1272</v>
      </c>
      <c r="BU2808" s="79" t="s">
        <v>6978</v>
      </c>
      <c r="BV2808" s="79" t="s">
        <v>16997</v>
      </c>
      <c r="BW2808" s="79" t="s">
        <v>1272</v>
      </c>
    </row>
    <row r="2809" spans="51:75" x14ac:dyDescent="0.3">
      <c r="AY2809" s="107" t="e">
        <f>VLOOKUP(C2809,#REF!, 2,FALSE)</f>
        <v>#REF!</v>
      </c>
      <c r="BM2809" s="79" t="s">
        <v>6979</v>
      </c>
      <c r="BN2809" s="79" t="s">
        <v>16997</v>
      </c>
      <c r="BO2809" s="79" t="s">
        <v>772</v>
      </c>
      <c r="BU2809" s="79" t="s">
        <v>6979</v>
      </c>
      <c r="BV2809" s="79" t="s">
        <v>16997</v>
      </c>
      <c r="BW2809" s="79" t="s">
        <v>772</v>
      </c>
    </row>
    <row r="2810" spans="51:75" x14ac:dyDescent="0.3">
      <c r="AY2810" s="107" t="e">
        <f>VLOOKUP(C2810,#REF!, 2,FALSE)</f>
        <v>#REF!</v>
      </c>
      <c r="BM2810" s="79" t="s">
        <v>6980</v>
      </c>
      <c r="BN2810" s="79" t="s">
        <v>2985</v>
      </c>
      <c r="BO2810" s="79" t="s">
        <v>2985</v>
      </c>
      <c r="BU2810" s="79" t="s">
        <v>6980</v>
      </c>
      <c r="BV2810" s="79" t="s">
        <v>2985</v>
      </c>
      <c r="BW2810" s="79" t="s">
        <v>2985</v>
      </c>
    </row>
    <row r="2811" spans="51:75" x14ac:dyDescent="0.3">
      <c r="AY2811" s="107" t="e">
        <f>VLOOKUP(C2811,#REF!, 2,FALSE)</f>
        <v>#REF!</v>
      </c>
      <c r="BM2811" s="79" t="s">
        <v>6981</v>
      </c>
      <c r="BN2811" s="79" t="s">
        <v>2985</v>
      </c>
      <c r="BO2811" s="79" t="s">
        <v>2985</v>
      </c>
      <c r="BU2811" s="79" t="s">
        <v>6981</v>
      </c>
      <c r="BV2811" s="79" t="s">
        <v>2985</v>
      </c>
      <c r="BW2811" s="79" t="s">
        <v>2985</v>
      </c>
    </row>
    <row r="2812" spans="51:75" x14ac:dyDescent="0.3">
      <c r="AY2812" s="107" t="e">
        <f>VLOOKUP(C2812,#REF!, 2,FALSE)</f>
        <v>#REF!</v>
      </c>
      <c r="BM2812" s="79" t="s">
        <v>6982</v>
      </c>
      <c r="BN2812" s="79" t="s">
        <v>2985</v>
      </c>
      <c r="BO2812" s="79" t="s">
        <v>2985</v>
      </c>
      <c r="BU2812" s="79" t="s">
        <v>6982</v>
      </c>
      <c r="BV2812" s="79" t="s">
        <v>2985</v>
      </c>
      <c r="BW2812" s="79" t="s">
        <v>2985</v>
      </c>
    </row>
    <row r="2813" spans="51:75" x14ac:dyDescent="0.3">
      <c r="AY2813" s="107" t="e">
        <f>VLOOKUP(C2813,#REF!, 2,FALSE)</f>
        <v>#REF!</v>
      </c>
      <c r="BM2813" s="79" t="s">
        <v>6983</v>
      </c>
      <c r="BN2813" s="79" t="s">
        <v>3206</v>
      </c>
      <c r="BO2813" s="79" t="s">
        <v>3142</v>
      </c>
      <c r="BU2813" s="79" t="s">
        <v>6983</v>
      </c>
      <c r="BV2813" s="79" t="s">
        <v>3206</v>
      </c>
      <c r="BW2813" s="79" t="s">
        <v>3142</v>
      </c>
    </row>
    <row r="2814" spans="51:75" x14ac:dyDescent="0.3">
      <c r="AY2814" s="107" t="e">
        <f>VLOOKUP(C2814,#REF!, 2,FALSE)</f>
        <v>#REF!</v>
      </c>
      <c r="BM2814" s="79" t="s">
        <v>6984</v>
      </c>
      <c r="BN2814" s="79" t="s">
        <v>633</v>
      </c>
      <c r="BO2814" s="79" t="s">
        <v>6985</v>
      </c>
      <c r="BU2814" s="79" t="s">
        <v>6984</v>
      </c>
      <c r="BV2814" s="79" t="s">
        <v>633</v>
      </c>
      <c r="BW2814" s="79" t="s">
        <v>6985</v>
      </c>
    </row>
    <row r="2815" spans="51:75" x14ac:dyDescent="0.3">
      <c r="AY2815" s="107" t="e">
        <f>VLOOKUP(C2815,#REF!, 2,FALSE)</f>
        <v>#REF!</v>
      </c>
      <c r="BM2815" s="79" t="s">
        <v>6986</v>
      </c>
      <c r="BN2815" s="79" t="s">
        <v>3032</v>
      </c>
      <c r="BO2815" s="79" t="s">
        <v>1695</v>
      </c>
      <c r="BU2815" s="79" t="s">
        <v>6986</v>
      </c>
      <c r="BV2815" s="79" t="s">
        <v>3032</v>
      </c>
      <c r="BW2815" s="79" t="s">
        <v>1695</v>
      </c>
    </row>
    <row r="2816" spans="51:75" x14ac:dyDescent="0.3">
      <c r="AY2816" s="107" t="e">
        <f>VLOOKUP(C2816,#REF!, 2,FALSE)</f>
        <v>#REF!</v>
      </c>
      <c r="BM2816" s="79" t="s">
        <v>6987</v>
      </c>
      <c r="BN2816" s="79" t="s">
        <v>668</v>
      </c>
      <c r="BO2816" s="79" t="s">
        <v>1695</v>
      </c>
      <c r="BU2816" s="79" t="s">
        <v>6987</v>
      </c>
      <c r="BV2816" s="79" t="s">
        <v>668</v>
      </c>
      <c r="BW2816" s="79" t="s">
        <v>1695</v>
      </c>
    </row>
    <row r="2817" spans="51:75" x14ac:dyDescent="0.3">
      <c r="AY2817" s="107" t="e">
        <f>VLOOKUP(C2817,#REF!, 2,FALSE)</f>
        <v>#REF!</v>
      </c>
      <c r="BM2817" s="79" t="s">
        <v>6988</v>
      </c>
      <c r="BN2817" s="79" t="s">
        <v>16992</v>
      </c>
      <c r="BO2817" s="79" t="s">
        <v>4545</v>
      </c>
      <c r="BU2817" s="79" t="s">
        <v>6988</v>
      </c>
      <c r="BV2817" s="79" t="s">
        <v>16992</v>
      </c>
      <c r="BW2817" s="79" t="s">
        <v>4545</v>
      </c>
    </row>
    <row r="2818" spans="51:75" x14ac:dyDescent="0.3">
      <c r="AY2818" s="107" t="e">
        <f>VLOOKUP(C2818,#REF!, 2,FALSE)</f>
        <v>#REF!</v>
      </c>
      <c r="BM2818" s="79" t="s">
        <v>6989</v>
      </c>
      <c r="BN2818" s="79" t="s">
        <v>3206</v>
      </c>
      <c r="BO2818" s="79" t="s">
        <v>772</v>
      </c>
      <c r="BU2818" s="79" t="s">
        <v>6989</v>
      </c>
      <c r="BV2818" s="79" t="s">
        <v>3206</v>
      </c>
      <c r="BW2818" s="79" t="s">
        <v>772</v>
      </c>
    </row>
    <row r="2819" spans="51:75" x14ac:dyDescent="0.3">
      <c r="AY2819" s="107" t="e">
        <f>VLOOKUP(C2819,#REF!, 2,FALSE)</f>
        <v>#REF!</v>
      </c>
      <c r="BM2819" s="79" t="s">
        <v>1255</v>
      </c>
      <c r="BN2819" s="79" t="s">
        <v>3206</v>
      </c>
      <c r="BO2819" s="79" t="s">
        <v>6990</v>
      </c>
      <c r="BU2819" s="79" t="s">
        <v>1255</v>
      </c>
      <c r="BV2819" s="79" t="s">
        <v>3206</v>
      </c>
      <c r="BW2819" s="79" t="s">
        <v>6990</v>
      </c>
    </row>
    <row r="2820" spans="51:75" x14ac:dyDescent="0.3">
      <c r="AY2820" s="107" t="e">
        <f>VLOOKUP(C2820,#REF!, 2,FALSE)</f>
        <v>#REF!</v>
      </c>
      <c r="BM2820" s="79" t="s">
        <v>6991</v>
      </c>
      <c r="BN2820" s="79" t="s">
        <v>3206</v>
      </c>
      <c r="BO2820" s="79" t="s">
        <v>5747</v>
      </c>
      <c r="BU2820" s="79" t="s">
        <v>6991</v>
      </c>
      <c r="BV2820" s="79" t="s">
        <v>3206</v>
      </c>
      <c r="BW2820" s="79" t="s">
        <v>5747</v>
      </c>
    </row>
    <row r="2821" spans="51:75" x14ac:dyDescent="0.3">
      <c r="AY2821" s="107" t="e">
        <f>VLOOKUP(C2821,#REF!, 2,FALSE)</f>
        <v>#REF!</v>
      </c>
      <c r="BM2821" s="79" t="s">
        <v>6992</v>
      </c>
      <c r="BN2821" s="79" t="s">
        <v>668</v>
      </c>
      <c r="BO2821" s="79" t="s">
        <v>1695</v>
      </c>
      <c r="BU2821" s="79" t="s">
        <v>6992</v>
      </c>
      <c r="BV2821" s="79" t="s">
        <v>668</v>
      </c>
      <c r="BW2821" s="79" t="s">
        <v>1695</v>
      </c>
    </row>
    <row r="2822" spans="51:75" x14ac:dyDescent="0.3">
      <c r="AY2822" s="107" t="e">
        <f>VLOOKUP(C2822,#REF!, 2,FALSE)</f>
        <v>#REF!</v>
      </c>
      <c r="BM2822" s="79" t="s">
        <v>6993</v>
      </c>
      <c r="BN2822" s="79" t="s">
        <v>16992</v>
      </c>
      <c r="BO2822" s="79" t="s">
        <v>772</v>
      </c>
      <c r="BU2822" s="79" t="s">
        <v>6993</v>
      </c>
      <c r="BV2822" s="79" t="s">
        <v>16992</v>
      </c>
      <c r="BW2822" s="79" t="s">
        <v>772</v>
      </c>
    </row>
    <row r="2823" spans="51:75" x14ac:dyDescent="0.3">
      <c r="AY2823" s="107" t="e">
        <f>VLOOKUP(C2823,#REF!, 2,FALSE)</f>
        <v>#REF!</v>
      </c>
      <c r="BM2823" s="79" t="s">
        <v>6994</v>
      </c>
      <c r="BN2823" s="79" t="s">
        <v>3091</v>
      </c>
      <c r="BO2823" s="79" t="s">
        <v>6995</v>
      </c>
      <c r="BU2823" s="79" t="s">
        <v>6994</v>
      </c>
      <c r="BV2823" s="79" t="s">
        <v>3091</v>
      </c>
      <c r="BW2823" s="79" t="s">
        <v>6995</v>
      </c>
    </row>
    <row r="2824" spans="51:75" x14ac:dyDescent="0.3">
      <c r="AY2824" s="107" t="e">
        <f>VLOOKUP(C2824,#REF!, 2,FALSE)</f>
        <v>#REF!</v>
      </c>
      <c r="BM2824" s="79" t="s">
        <v>6996</v>
      </c>
      <c r="BN2824" s="79" t="s">
        <v>3087</v>
      </c>
      <c r="BO2824" s="79" t="s">
        <v>2985</v>
      </c>
      <c r="BU2824" s="79" t="s">
        <v>6996</v>
      </c>
      <c r="BV2824" s="79" t="s">
        <v>3087</v>
      </c>
      <c r="BW2824" s="79" t="s">
        <v>2985</v>
      </c>
    </row>
    <row r="2825" spans="51:75" x14ac:dyDescent="0.3">
      <c r="AY2825" s="107" t="e">
        <f>VLOOKUP(C2825,#REF!, 2,FALSE)</f>
        <v>#REF!</v>
      </c>
      <c r="BM2825" s="79" t="s">
        <v>6997</v>
      </c>
      <c r="BN2825" s="79" t="s">
        <v>3087</v>
      </c>
      <c r="BO2825" s="79" t="s">
        <v>6998</v>
      </c>
      <c r="BU2825" s="79" t="s">
        <v>6997</v>
      </c>
      <c r="BV2825" s="79" t="s">
        <v>3087</v>
      </c>
      <c r="BW2825" s="79" t="s">
        <v>6998</v>
      </c>
    </row>
    <row r="2826" spans="51:75" x14ac:dyDescent="0.3">
      <c r="AY2826" s="107" t="e">
        <f>VLOOKUP(C2826,#REF!, 2,FALSE)</f>
        <v>#REF!</v>
      </c>
      <c r="BM2826" s="79" t="s">
        <v>6999</v>
      </c>
      <c r="BN2826" s="79" t="s">
        <v>3049</v>
      </c>
      <c r="BO2826" s="79" t="s">
        <v>2985</v>
      </c>
      <c r="BU2826" s="79" t="s">
        <v>6999</v>
      </c>
      <c r="BV2826" s="79" t="s">
        <v>3049</v>
      </c>
      <c r="BW2826" s="79" t="s">
        <v>2985</v>
      </c>
    </row>
    <row r="2827" spans="51:75" x14ac:dyDescent="0.3">
      <c r="AY2827" s="107" t="e">
        <f>VLOOKUP(C2827,#REF!, 2,FALSE)</f>
        <v>#REF!</v>
      </c>
      <c r="BM2827" s="79" t="s">
        <v>7000</v>
      </c>
      <c r="BN2827" s="79" t="s">
        <v>1344</v>
      </c>
      <c r="BO2827" s="79" t="s">
        <v>7001</v>
      </c>
      <c r="BU2827" s="79" t="s">
        <v>7000</v>
      </c>
      <c r="BV2827" s="79" t="s">
        <v>1344</v>
      </c>
      <c r="BW2827" s="79" t="s">
        <v>7001</v>
      </c>
    </row>
    <row r="2828" spans="51:75" x14ac:dyDescent="0.3">
      <c r="AY2828" s="107" t="e">
        <f>VLOOKUP(C2828,#REF!, 2,FALSE)</f>
        <v>#REF!</v>
      </c>
      <c r="BM2828" s="79" t="s">
        <v>7002</v>
      </c>
      <c r="BN2828" s="79" t="s">
        <v>3206</v>
      </c>
      <c r="BO2828" s="79" t="s">
        <v>5079</v>
      </c>
      <c r="BU2828" s="79" t="s">
        <v>7002</v>
      </c>
      <c r="BV2828" s="79" t="s">
        <v>3206</v>
      </c>
      <c r="BW2828" s="79" t="s">
        <v>5079</v>
      </c>
    </row>
    <row r="2829" spans="51:75" x14ac:dyDescent="0.3">
      <c r="AY2829" s="107" t="e">
        <f>VLOOKUP(C2829,#REF!, 2,FALSE)</f>
        <v>#REF!</v>
      </c>
      <c r="BM2829" s="79" t="s">
        <v>7003</v>
      </c>
      <c r="BN2829" s="79" t="s">
        <v>782</v>
      </c>
      <c r="BO2829" s="79" t="s">
        <v>4704</v>
      </c>
      <c r="BU2829" s="79" t="s">
        <v>7003</v>
      </c>
      <c r="BV2829" s="79" t="s">
        <v>782</v>
      </c>
      <c r="BW2829" s="79" t="s">
        <v>4704</v>
      </c>
    </row>
    <row r="2830" spans="51:75" x14ac:dyDescent="0.3">
      <c r="AY2830" s="107" t="e">
        <f>VLOOKUP(C2830,#REF!, 2,FALSE)</f>
        <v>#REF!</v>
      </c>
      <c r="BM2830" s="79" t="s">
        <v>7004</v>
      </c>
      <c r="BN2830" s="79" t="s">
        <v>3206</v>
      </c>
      <c r="BO2830" s="79" t="s">
        <v>6678</v>
      </c>
      <c r="BU2830" s="79" t="s">
        <v>7004</v>
      </c>
      <c r="BV2830" s="79" t="s">
        <v>3206</v>
      </c>
      <c r="BW2830" s="79" t="s">
        <v>6678</v>
      </c>
    </row>
    <row r="2831" spans="51:75" x14ac:dyDescent="0.3">
      <c r="AY2831" s="107" t="e">
        <f>VLOOKUP(C2831,#REF!, 2,FALSE)</f>
        <v>#REF!</v>
      </c>
      <c r="BM2831" s="79" t="s">
        <v>7005</v>
      </c>
      <c r="BN2831" s="79" t="s">
        <v>3206</v>
      </c>
      <c r="BO2831" s="79" t="s">
        <v>2985</v>
      </c>
      <c r="BU2831" s="79" t="s">
        <v>7005</v>
      </c>
      <c r="BV2831" s="79" t="s">
        <v>3206</v>
      </c>
      <c r="BW2831" s="79" t="s">
        <v>2985</v>
      </c>
    </row>
    <row r="2832" spans="51:75" x14ac:dyDescent="0.3">
      <c r="AY2832" s="107" t="e">
        <f>VLOOKUP(C2832,#REF!, 2,FALSE)</f>
        <v>#REF!</v>
      </c>
      <c r="BM2832" s="79" t="s">
        <v>7007</v>
      </c>
      <c r="BN2832" s="79" t="s">
        <v>663</v>
      </c>
      <c r="BO2832" s="79" t="s">
        <v>7008</v>
      </c>
      <c r="BU2832" s="79" t="s">
        <v>7007</v>
      </c>
      <c r="BV2832" s="79" t="s">
        <v>663</v>
      </c>
      <c r="BW2832" s="79" t="s">
        <v>7008</v>
      </c>
    </row>
    <row r="2833" spans="51:75" x14ac:dyDescent="0.3">
      <c r="AY2833" s="107" t="e">
        <f>VLOOKUP(C2833,#REF!, 2,FALSE)</f>
        <v>#REF!</v>
      </c>
      <c r="BM2833" s="79" t="s">
        <v>7009</v>
      </c>
      <c r="BN2833" s="79" t="s">
        <v>2981</v>
      </c>
      <c r="BO2833" s="79" t="s">
        <v>7010</v>
      </c>
      <c r="BU2833" s="79" t="s">
        <v>7009</v>
      </c>
      <c r="BV2833" s="79" t="s">
        <v>2981</v>
      </c>
      <c r="BW2833" s="79" t="s">
        <v>7010</v>
      </c>
    </row>
    <row r="2834" spans="51:75" x14ac:dyDescent="0.3">
      <c r="AY2834" s="107" t="e">
        <f>VLOOKUP(C2834,#REF!, 2,FALSE)</f>
        <v>#REF!</v>
      </c>
      <c r="BM2834" s="79" t="s">
        <v>7011</v>
      </c>
      <c r="BN2834" s="79" t="s">
        <v>3206</v>
      </c>
      <c r="BO2834" s="79" t="s">
        <v>7012</v>
      </c>
      <c r="BU2834" s="79" t="s">
        <v>7011</v>
      </c>
      <c r="BV2834" s="79" t="s">
        <v>3206</v>
      </c>
      <c r="BW2834" s="79" t="s">
        <v>7012</v>
      </c>
    </row>
    <row r="2835" spans="51:75" x14ac:dyDescent="0.3">
      <c r="AY2835" s="107" t="e">
        <f>VLOOKUP(C2835,#REF!, 2,FALSE)</f>
        <v>#REF!</v>
      </c>
      <c r="BM2835" s="79" t="s">
        <v>7013</v>
      </c>
      <c r="BN2835" s="79" t="s">
        <v>1344</v>
      </c>
      <c r="BO2835" s="79" t="s">
        <v>7014</v>
      </c>
      <c r="BU2835" s="79" t="s">
        <v>7013</v>
      </c>
      <c r="BV2835" s="79" t="s">
        <v>1344</v>
      </c>
      <c r="BW2835" s="79" t="s">
        <v>7014</v>
      </c>
    </row>
    <row r="2836" spans="51:75" x14ac:dyDescent="0.3">
      <c r="AY2836" s="107" t="e">
        <f>VLOOKUP(C2836,#REF!, 2,FALSE)</f>
        <v>#REF!</v>
      </c>
      <c r="BM2836" s="79" t="s">
        <v>7015</v>
      </c>
      <c r="BN2836" s="79" t="s">
        <v>625</v>
      </c>
      <c r="BO2836" s="79" t="s">
        <v>7016</v>
      </c>
      <c r="BU2836" s="79" t="s">
        <v>7015</v>
      </c>
      <c r="BV2836" s="79" t="s">
        <v>625</v>
      </c>
      <c r="BW2836" s="79" t="s">
        <v>7016</v>
      </c>
    </row>
    <row r="2837" spans="51:75" x14ac:dyDescent="0.3">
      <c r="AY2837" s="107" t="e">
        <f>VLOOKUP(C2837,#REF!, 2,FALSE)</f>
        <v>#REF!</v>
      </c>
      <c r="BM2837" s="79" t="s">
        <v>7017</v>
      </c>
      <c r="BN2837" s="79" t="s">
        <v>3087</v>
      </c>
      <c r="BO2837" s="79" t="s">
        <v>7018</v>
      </c>
      <c r="BU2837" s="79" t="s">
        <v>7017</v>
      </c>
      <c r="BV2837" s="79" t="s">
        <v>3087</v>
      </c>
      <c r="BW2837" s="79" t="s">
        <v>7018</v>
      </c>
    </row>
    <row r="2838" spans="51:75" x14ac:dyDescent="0.3">
      <c r="AY2838" s="107" t="e">
        <f>VLOOKUP(C2838,#REF!, 2,FALSE)</f>
        <v>#REF!</v>
      </c>
      <c r="BM2838" s="79" t="s">
        <v>7019</v>
      </c>
      <c r="BN2838" s="79" t="s">
        <v>3206</v>
      </c>
      <c r="BO2838" s="79" t="s">
        <v>2985</v>
      </c>
      <c r="BU2838" s="79" t="s">
        <v>7019</v>
      </c>
      <c r="BV2838" s="79" t="s">
        <v>3206</v>
      </c>
      <c r="BW2838" s="79" t="s">
        <v>2985</v>
      </c>
    </row>
    <row r="2839" spans="51:75" x14ac:dyDescent="0.3">
      <c r="AY2839" s="107" t="e">
        <f>VLOOKUP(C2839,#REF!, 2,FALSE)</f>
        <v>#REF!</v>
      </c>
      <c r="BM2839" s="79" t="s">
        <v>7020</v>
      </c>
      <c r="BN2839" s="79" t="s">
        <v>3009</v>
      </c>
      <c r="BO2839" s="79" t="s">
        <v>4839</v>
      </c>
      <c r="BU2839" s="79" t="s">
        <v>7020</v>
      </c>
      <c r="BV2839" s="79" t="s">
        <v>3009</v>
      </c>
      <c r="BW2839" s="79" t="s">
        <v>4839</v>
      </c>
    </row>
    <row r="2840" spans="51:75" x14ac:dyDescent="0.3">
      <c r="AY2840" s="107" t="e">
        <f>VLOOKUP(C2840,#REF!, 2,FALSE)</f>
        <v>#REF!</v>
      </c>
      <c r="BM2840" s="79" t="s">
        <v>7021</v>
      </c>
      <c r="BN2840" s="79" t="s">
        <v>2985</v>
      </c>
      <c r="BO2840" s="79" t="s">
        <v>2985</v>
      </c>
      <c r="BU2840" s="79" t="s">
        <v>7021</v>
      </c>
      <c r="BV2840" s="79" t="s">
        <v>2985</v>
      </c>
      <c r="BW2840" s="79" t="s">
        <v>2985</v>
      </c>
    </row>
    <row r="2841" spans="51:75" x14ac:dyDescent="0.3">
      <c r="AY2841" s="107" t="e">
        <f>VLOOKUP(C2841,#REF!, 2,FALSE)</f>
        <v>#REF!</v>
      </c>
      <c r="BM2841" s="79" t="s">
        <v>7022</v>
      </c>
      <c r="BN2841" s="79" t="s">
        <v>3206</v>
      </c>
      <c r="BO2841" s="79" t="s">
        <v>7018</v>
      </c>
      <c r="BU2841" s="79" t="s">
        <v>7022</v>
      </c>
      <c r="BV2841" s="79" t="s">
        <v>3206</v>
      </c>
      <c r="BW2841" s="79" t="s">
        <v>7018</v>
      </c>
    </row>
    <row r="2842" spans="51:75" x14ac:dyDescent="0.3">
      <c r="AY2842" s="107" t="e">
        <f>VLOOKUP(C2842,#REF!, 2,FALSE)</f>
        <v>#REF!</v>
      </c>
      <c r="BM2842" s="79" t="s">
        <v>7023</v>
      </c>
      <c r="BN2842" s="79" t="s">
        <v>3049</v>
      </c>
      <c r="BO2842" s="79" t="s">
        <v>7024</v>
      </c>
      <c r="BU2842" s="79" t="s">
        <v>7023</v>
      </c>
      <c r="BV2842" s="79" t="s">
        <v>3049</v>
      </c>
      <c r="BW2842" s="79" t="s">
        <v>7024</v>
      </c>
    </row>
    <row r="2843" spans="51:75" x14ac:dyDescent="0.3">
      <c r="AY2843" s="107" t="e">
        <f>VLOOKUP(C2843,#REF!, 2,FALSE)</f>
        <v>#REF!</v>
      </c>
      <c r="BM2843" s="79" t="s">
        <v>7025</v>
      </c>
      <c r="BN2843" s="79" t="s">
        <v>3206</v>
      </c>
      <c r="BO2843" s="79" t="s">
        <v>2985</v>
      </c>
      <c r="BU2843" s="79" t="s">
        <v>7025</v>
      </c>
      <c r="BV2843" s="79" t="s">
        <v>3206</v>
      </c>
      <c r="BW2843" s="79" t="s">
        <v>2985</v>
      </c>
    </row>
    <row r="2844" spans="51:75" x14ac:dyDescent="0.3">
      <c r="AY2844" s="107" t="e">
        <f>VLOOKUP(C2844,#REF!, 2,FALSE)</f>
        <v>#REF!</v>
      </c>
      <c r="BM2844" s="79" t="s">
        <v>7026</v>
      </c>
      <c r="BN2844" s="79" t="s">
        <v>3206</v>
      </c>
      <c r="BO2844" s="79" t="s">
        <v>2985</v>
      </c>
      <c r="BU2844" s="79" t="s">
        <v>7026</v>
      </c>
      <c r="BV2844" s="79" t="s">
        <v>3206</v>
      </c>
      <c r="BW2844" s="79" t="s">
        <v>2985</v>
      </c>
    </row>
    <row r="2845" spans="51:75" x14ac:dyDescent="0.3">
      <c r="AY2845" s="107" t="e">
        <f>VLOOKUP(C2845,#REF!, 2,FALSE)</f>
        <v>#REF!</v>
      </c>
      <c r="BM2845" s="79" t="s">
        <v>7027</v>
      </c>
      <c r="BN2845" s="79" t="s">
        <v>2981</v>
      </c>
      <c r="BO2845" s="79" t="s">
        <v>7018</v>
      </c>
      <c r="BU2845" s="79" t="s">
        <v>7027</v>
      </c>
      <c r="BV2845" s="79" t="s">
        <v>2981</v>
      </c>
      <c r="BW2845" s="79" t="s">
        <v>7018</v>
      </c>
    </row>
    <row r="2846" spans="51:75" x14ac:dyDescent="0.3">
      <c r="AY2846" s="107" t="e">
        <f>VLOOKUP(C2846,#REF!, 2,FALSE)</f>
        <v>#REF!</v>
      </c>
      <c r="BM2846" s="79" t="s">
        <v>7028</v>
      </c>
      <c r="BN2846" s="79" t="s">
        <v>3256</v>
      </c>
      <c r="BO2846" s="79" t="s">
        <v>2985</v>
      </c>
      <c r="BU2846" s="79" t="s">
        <v>7028</v>
      </c>
      <c r="BV2846" s="79" t="s">
        <v>3256</v>
      </c>
      <c r="BW2846" s="79" t="s">
        <v>2985</v>
      </c>
    </row>
    <row r="2847" spans="51:75" x14ac:dyDescent="0.3">
      <c r="AY2847" s="107" t="e">
        <f>VLOOKUP(C2847,#REF!, 2,FALSE)</f>
        <v>#REF!</v>
      </c>
      <c r="BM2847" s="79" t="s">
        <v>7029</v>
      </c>
      <c r="BN2847" s="79" t="s">
        <v>3256</v>
      </c>
      <c r="BO2847" s="79" t="s">
        <v>4698</v>
      </c>
      <c r="BU2847" s="79" t="s">
        <v>7029</v>
      </c>
      <c r="BV2847" s="79" t="s">
        <v>3256</v>
      </c>
      <c r="BW2847" s="79" t="s">
        <v>4698</v>
      </c>
    </row>
    <row r="2848" spans="51:75" x14ac:dyDescent="0.3">
      <c r="AY2848" s="107" t="e">
        <f>VLOOKUP(C2848,#REF!, 2,FALSE)</f>
        <v>#REF!</v>
      </c>
      <c r="BM2848" s="79" t="s">
        <v>7030</v>
      </c>
      <c r="BN2848" s="79" t="s">
        <v>1344</v>
      </c>
      <c r="BO2848" s="79" t="s">
        <v>2985</v>
      </c>
      <c r="BU2848" s="79" t="s">
        <v>7030</v>
      </c>
      <c r="BV2848" s="79" t="s">
        <v>1344</v>
      </c>
      <c r="BW2848" s="79" t="s">
        <v>2985</v>
      </c>
    </row>
    <row r="2849" spans="51:75" x14ac:dyDescent="0.3">
      <c r="AY2849" s="107" t="e">
        <f>VLOOKUP(C2849,#REF!, 2,FALSE)</f>
        <v>#REF!</v>
      </c>
      <c r="BM2849" s="79" t="s">
        <v>7031</v>
      </c>
      <c r="BN2849" s="79" t="s">
        <v>2981</v>
      </c>
      <c r="BO2849" s="79" t="s">
        <v>7032</v>
      </c>
      <c r="BU2849" s="79" t="s">
        <v>7031</v>
      </c>
      <c r="BV2849" s="79" t="s">
        <v>2981</v>
      </c>
      <c r="BW2849" s="79" t="s">
        <v>7032</v>
      </c>
    </row>
    <row r="2850" spans="51:75" x14ac:dyDescent="0.3">
      <c r="AY2850" s="107" t="e">
        <f>VLOOKUP(C2850,#REF!, 2,FALSE)</f>
        <v>#REF!</v>
      </c>
      <c r="BM2850" s="79" t="s">
        <v>7033</v>
      </c>
      <c r="BN2850" s="79" t="s">
        <v>3049</v>
      </c>
      <c r="BO2850" s="79" t="s">
        <v>3724</v>
      </c>
      <c r="BU2850" s="79" t="s">
        <v>7033</v>
      </c>
      <c r="BV2850" s="79" t="s">
        <v>3049</v>
      </c>
      <c r="BW2850" s="79" t="s">
        <v>3724</v>
      </c>
    </row>
    <row r="2851" spans="51:75" x14ac:dyDescent="0.3">
      <c r="AY2851" s="107" t="e">
        <f>VLOOKUP(C2851,#REF!, 2,FALSE)</f>
        <v>#REF!</v>
      </c>
      <c r="BM2851" s="79" t="s">
        <v>1256</v>
      </c>
      <c r="BN2851" s="79" t="s">
        <v>3206</v>
      </c>
      <c r="BO2851" s="79" t="s">
        <v>7034</v>
      </c>
      <c r="BU2851" s="79" t="s">
        <v>1256</v>
      </c>
      <c r="BV2851" s="79" t="s">
        <v>3206</v>
      </c>
      <c r="BW2851" s="79" t="s">
        <v>7034</v>
      </c>
    </row>
    <row r="2852" spans="51:75" x14ac:dyDescent="0.3">
      <c r="AY2852" s="107" t="e">
        <f>VLOOKUP(C2852,#REF!, 2,FALSE)</f>
        <v>#REF!</v>
      </c>
      <c r="BM2852" s="79" t="s">
        <v>7035</v>
      </c>
      <c r="BN2852" s="79" t="s">
        <v>3009</v>
      </c>
      <c r="BO2852" s="79" t="s">
        <v>7036</v>
      </c>
      <c r="BU2852" s="79" t="s">
        <v>7035</v>
      </c>
      <c r="BV2852" s="79" t="s">
        <v>3009</v>
      </c>
      <c r="BW2852" s="79" t="s">
        <v>7036</v>
      </c>
    </row>
    <row r="2853" spans="51:75" x14ac:dyDescent="0.3">
      <c r="AY2853" s="107" t="e">
        <f>VLOOKUP(C2853,#REF!, 2,FALSE)</f>
        <v>#REF!</v>
      </c>
      <c r="BM2853" s="79" t="s">
        <v>7037</v>
      </c>
      <c r="BN2853" s="79" t="s">
        <v>3009</v>
      </c>
      <c r="BO2853" s="79" t="s">
        <v>7038</v>
      </c>
      <c r="BU2853" s="79" t="s">
        <v>7037</v>
      </c>
      <c r="BV2853" s="79" t="s">
        <v>3009</v>
      </c>
      <c r="BW2853" s="79" t="s">
        <v>7038</v>
      </c>
    </row>
    <row r="2854" spans="51:75" x14ac:dyDescent="0.3">
      <c r="AY2854" s="107" t="e">
        <f>VLOOKUP(C2854,#REF!, 2,FALSE)</f>
        <v>#REF!</v>
      </c>
      <c r="BM2854" s="79" t="s">
        <v>7039</v>
      </c>
      <c r="BN2854" s="79" t="s">
        <v>2981</v>
      </c>
      <c r="BO2854" s="79" t="s">
        <v>5010</v>
      </c>
      <c r="BU2854" s="79" t="s">
        <v>7039</v>
      </c>
      <c r="BV2854" s="79" t="s">
        <v>2981</v>
      </c>
      <c r="BW2854" s="79" t="s">
        <v>5010</v>
      </c>
    </row>
    <row r="2855" spans="51:75" x14ac:dyDescent="0.3">
      <c r="AY2855" s="107" t="e">
        <f>VLOOKUP(C2855,#REF!, 2,FALSE)</f>
        <v>#REF!</v>
      </c>
      <c r="BM2855" s="79" t="s">
        <v>1257</v>
      </c>
      <c r="BN2855" s="79" t="s">
        <v>671</v>
      </c>
      <c r="BO2855" s="79" t="s">
        <v>7040</v>
      </c>
      <c r="BU2855" s="79" t="s">
        <v>1257</v>
      </c>
      <c r="BV2855" s="79" t="s">
        <v>671</v>
      </c>
      <c r="BW2855" s="79" t="s">
        <v>7040</v>
      </c>
    </row>
    <row r="2856" spans="51:75" x14ac:dyDescent="0.3">
      <c r="AY2856" s="107" t="e">
        <f>VLOOKUP(C2856,#REF!, 2,FALSE)</f>
        <v>#REF!</v>
      </c>
      <c r="BM2856" s="79" t="s">
        <v>7041</v>
      </c>
      <c r="BN2856" s="79" t="s">
        <v>2985</v>
      </c>
      <c r="BO2856" s="79" t="s">
        <v>4839</v>
      </c>
      <c r="BU2856" s="79" t="s">
        <v>7041</v>
      </c>
      <c r="BV2856" s="79" t="s">
        <v>2985</v>
      </c>
      <c r="BW2856" s="79" t="s">
        <v>4839</v>
      </c>
    </row>
    <row r="2857" spans="51:75" x14ac:dyDescent="0.3">
      <c r="AY2857" s="107" t="e">
        <f>VLOOKUP(C2857,#REF!, 2,FALSE)</f>
        <v>#REF!</v>
      </c>
      <c r="BM2857" s="79" t="s">
        <v>7042</v>
      </c>
      <c r="BN2857" s="79" t="s">
        <v>3101</v>
      </c>
      <c r="BO2857" s="79" t="s">
        <v>7043</v>
      </c>
      <c r="BU2857" s="79" t="s">
        <v>7042</v>
      </c>
      <c r="BV2857" s="79" t="s">
        <v>3101</v>
      </c>
      <c r="BW2857" s="79" t="s">
        <v>7043</v>
      </c>
    </row>
    <row r="2858" spans="51:75" x14ac:dyDescent="0.3">
      <c r="AY2858" s="107" t="e">
        <f>VLOOKUP(C2858,#REF!, 2,FALSE)</f>
        <v>#REF!</v>
      </c>
      <c r="BM2858" s="79" t="s">
        <v>7044</v>
      </c>
      <c r="BN2858" s="79" t="s">
        <v>630</v>
      </c>
      <c r="BO2858" s="79" t="s">
        <v>7043</v>
      </c>
      <c r="BU2858" s="79" t="s">
        <v>7044</v>
      </c>
      <c r="BV2858" s="79" t="s">
        <v>630</v>
      </c>
      <c r="BW2858" s="79" t="s">
        <v>7043</v>
      </c>
    </row>
    <row r="2859" spans="51:75" x14ac:dyDescent="0.3">
      <c r="AY2859" s="107" t="e">
        <f>VLOOKUP(C2859,#REF!, 2,FALSE)</f>
        <v>#REF!</v>
      </c>
      <c r="BM2859" s="79" t="s">
        <v>7045</v>
      </c>
      <c r="BN2859" s="79" t="s">
        <v>2985</v>
      </c>
      <c r="BO2859" s="79" t="s">
        <v>3887</v>
      </c>
      <c r="BU2859" s="79" t="s">
        <v>7045</v>
      </c>
      <c r="BV2859" s="79" t="s">
        <v>2985</v>
      </c>
      <c r="BW2859" s="79" t="s">
        <v>3887</v>
      </c>
    </row>
    <row r="2860" spans="51:75" x14ac:dyDescent="0.3">
      <c r="AY2860" s="107" t="e">
        <f>VLOOKUP(C2860,#REF!, 2,FALSE)</f>
        <v>#REF!</v>
      </c>
      <c r="BM2860" s="79" t="s">
        <v>7046</v>
      </c>
      <c r="BN2860" s="79" t="s">
        <v>1141</v>
      </c>
      <c r="BO2860" s="79" t="s">
        <v>2985</v>
      </c>
      <c r="BU2860" s="79" t="s">
        <v>7046</v>
      </c>
      <c r="BV2860" s="79" t="s">
        <v>1141</v>
      </c>
      <c r="BW2860" s="79" t="s">
        <v>2985</v>
      </c>
    </row>
    <row r="2861" spans="51:75" x14ac:dyDescent="0.3">
      <c r="AY2861" s="107" t="e">
        <f>VLOOKUP(C2861,#REF!, 2,FALSE)</f>
        <v>#REF!</v>
      </c>
      <c r="BM2861" s="79" t="s">
        <v>7047</v>
      </c>
      <c r="BN2861" s="79" t="s">
        <v>3256</v>
      </c>
      <c r="BO2861" s="79" t="s">
        <v>2985</v>
      </c>
      <c r="BU2861" s="79" t="s">
        <v>7047</v>
      </c>
      <c r="BV2861" s="79" t="s">
        <v>3256</v>
      </c>
      <c r="BW2861" s="79" t="s">
        <v>2985</v>
      </c>
    </row>
    <row r="2862" spans="51:75" x14ac:dyDescent="0.3">
      <c r="AY2862" s="107" t="e">
        <f>VLOOKUP(C2862,#REF!, 2,FALSE)</f>
        <v>#REF!</v>
      </c>
      <c r="BM2862" s="79" t="s">
        <v>7048</v>
      </c>
      <c r="BN2862" s="79" t="s">
        <v>3009</v>
      </c>
      <c r="BO2862" s="79" t="s">
        <v>2985</v>
      </c>
      <c r="BU2862" s="79" t="s">
        <v>7048</v>
      </c>
      <c r="BV2862" s="79" t="s">
        <v>3009</v>
      </c>
      <c r="BW2862" s="79" t="s">
        <v>2985</v>
      </c>
    </row>
    <row r="2863" spans="51:75" x14ac:dyDescent="0.3">
      <c r="AY2863" s="107" t="e">
        <f>VLOOKUP(C2863,#REF!, 2,FALSE)</f>
        <v>#REF!</v>
      </c>
      <c r="BM2863" s="79" t="s">
        <v>7049</v>
      </c>
      <c r="BN2863" s="79" t="s">
        <v>3256</v>
      </c>
      <c r="BO2863" s="79" t="s">
        <v>2985</v>
      </c>
      <c r="BU2863" s="79" t="s">
        <v>7049</v>
      </c>
      <c r="BV2863" s="79" t="s">
        <v>3256</v>
      </c>
      <c r="BW2863" s="79" t="s">
        <v>2985</v>
      </c>
    </row>
    <row r="2864" spans="51:75" x14ac:dyDescent="0.3">
      <c r="AY2864" s="107" t="e">
        <f>VLOOKUP(C2864,#REF!, 2,FALSE)</f>
        <v>#REF!</v>
      </c>
      <c r="BM2864" s="79" t="s">
        <v>7050</v>
      </c>
      <c r="BN2864" s="79" t="s">
        <v>3206</v>
      </c>
      <c r="BO2864" s="79" t="s">
        <v>7051</v>
      </c>
      <c r="BU2864" s="79" t="s">
        <v>7050</v>
      </c>
      <c r="BV2864" s="79" t="s">
        <v>3206</v>
      </c>
      <c r="BW2864" s="79" t="s">
        <v>7051</v>
      </c>
    </row>
    <row r="2865" spans="51:75" x14ac:dyDescent="0.3">
      <c r="AY2865" s="107" t="e">
        <f>VLOOKUP(C2865,#REF!, 2,FALSE)</f>
        <v>#REF!</v>
      </c>
      <c r="BM2865" s="79" t="s">
        <v>7052</v>
      </c>
      <c r="BN2865" s="79" t="s">
        <v>1141</v>
      </c>
      <c r="BO2865" s="79" t="s">
        <v>2985</v>
      </c>
      <c r="BU2865" s="79" t="s">
        <v>7052</v>
      </c>
      <c r="BV2865" s="79" t="s">
        <v>1141</v>
      </c>
      <c r="BW2865" s="79" t="s">
        <v>2985</v>
      </c>
    </row>
    <row r="2866" spans="51:75" x14ac:dyDescent="0.3">
      <c r="AY2866" s="107" t="e">
        <f>VLOOKUP(C2866,#REF!, 2,FALSE)</f>
        <v>#REF!</v>
      </c>
      <c r="BM2866" s="79" t="s">
        <v>7053</v>
      </c>
      <c r="BN2866" s="79" t="s">
        <v>3206</v>
      </c>
      <c r="BO2866" s="79" t="s">
        <v>1210</v>
      </c>
      <c r="BU2866" s="79" t="s">
        <v>7053</v>
      </c>
      <c r="BV2866" s="79" t="s">
        <v>3206</v>
      </c>
      <c r="BW2866" s="79" t="s">
        <v>1210</v>
      </c>
    </row>
    <row r="2867" spans="51:75" x14ac:dyDescent="0.3">
      <c r="AY2867" s="107" t="e">
        <f>VLOOKUP(C2867,#REF!, 2,FALSE)</f>
        <v>#REF!</v>
      </c>
      <c r="BM2867" s="79" t="s">
        <v>7054</v>
      </c>
      <c r="BN2867" s="79" t="s">
        <v>1344</v>
      </c>
      <c r="BO2867" s="79" t="s">
        <v>2985</v>
      </c>
      <c r="BU2867" s="79" t="s">
        <v>7054</v>
      </c>
      <c r="BV2867" s="79" t="s">
        <v>1344</v>
      </c>
      <c r="BW2867" s="79" t="s">
        <v>2985</v>
      </c>
    </row>
    <row r="2868" spans="51:75" x14ac:dyDescent="0.3">
      <c r="AY2868" s="107" t="e">
        <f>VLOOKUP(C2868,#REF!, 2,FALSE)</f>
        <v>#REF!</v>
      </c>
      <c r="BM2868" s="79" t="s">
        <v>7055</v>
      </c>
      <c r="BN2868" s="79" t="s">
        <v>1344</v>
      </c>
      <c r="BO2868" s="79" t="s">
        <v>5679</v>
      </c>
      <c r="BU2868" s="79" t="s">
        <v>7055</v>
      </c>
      <c r="BV2868" s="79" t="s">
        <v>1344</v>
      </c>
      <c r="BW2868" s="79" t="s">
        <v>5679</v>
      </c>
    </row>
    <row r="2869" spans="51:75" x14ac:dyDescent="0.3">
      <c r="AY2869" s="107" t="e">
        <f>VLOOKUP(C2869,#REF!, 2,FALSE)</f>
        <v>#REF!</v>
      </c>
      <c r="BM2869" s="79" t="s">
        <v>7056</v>
      </c>
      <c r="BN2869" s="79" t="s">
        <v>2985</v>
      </c>
      <c r="BO2869" s="79" t="s">
        <v>2985</v>
      </c>
      <c r="BU2869" s="79" t="s">
        <v>7056</v>
      </c>
      <c r="BV2869" s="79" t="s">
        <v>2985</v>
      </c>
      <c r="BW2869" s="79" t="s">
        <v>2985</v>
      </c>
    </row>
    <row r="2870" spans="51:75" x14ac:dyDescent="0.3">
      <c r="AY2870" s="107" t="e">
        <f>VLOOKUP(C2870,#REF!, 2,FALSE)</f>
        <v>#REF!</v>
      </c>
      <c r="BM2870" s="79" t="s">
        <v>7057</v>
      </c>
      <c r="BN2870" s="79" t="s">
        <v>618</v>
      </c>
      <c r="BO2870" s="79" t="s">
        <v>2985</v>
      </c>
      <c r="BU2870" s="79" t="s">
        <v>7057</v>
      </c>
      <c r="BV2870" s="79" t="s">
        <v>618</v>
      </c>
      <c r="BW2870" s="79" t="s">
        <v>2985</v>
      </c>
    </row>
    <row r="2871" spans="51:75" x14ac:dyDescent="0.3">
      <c r="AY2871" s="107" t="e">
        <f>VLOOKUP(C2871,#REF!, 2,FALSE)</f>
        <v>#REF!</v>
      </c>
      <c r="BM2871" s="79" t="s">
        <v>7058</v>
      </c>
      <c r="BN2871" s="79" t="s">
        <v>3206</v>
      </c>
      <c r="BO2871" s="79" t="s">
        <v>4455</v>
      </c>
      <c r="BU2871" s="79" t="s">
        <v>7058</v>
      </c>
      <c r="BV2871" s="79" t="s">
        <v>3206</v>
      </c>
      <c r="BW2871" s="79" t="s">
        <v>4455</v>
      </c>
    </row>
    <row r="2872" spans="51:75" x14ac:dyDescent="0.3">
      <c r="AY2872" s="107" t="e">
        <f>VLOOKUP(C2872,#REF!, 2,FALSE)</f>
        <v>#REF!</v>
      </c>
      <c r="BM2872" s="79" t="s">
        <v>7059</v>
      </c>
      <c r="BN2872" s="79" t="s">
        <v>1344</v>
      </c>
      <c r="BO2872" s="79" t="s">
        <v>2985</v>
      </c>
      <c r="BU2872" s="79" t="s">
        <v>7059</v>
      </c>
      <c r="BV2872" s="79" t="s">
        <v>1344</v>
      </c>
      <c r="BW2872" s="79" t="s">
        <v>2985</v>
      </c>
    </row>
    <row r="2873" spans="51:75" x14ac:dyDescent="0.3">
      <c r="AY2873" s="107" t="e">
        <f>VLOOKUP(C2873,#REF!, 2,FALSE)</f>
        <v>#REF!</v>
      </c>
      <c r="BM2873" s="79" t="s">
        <v>7060</v>
      </c>
      <c r="BN2873" s="79" t="s">
        <v>1344</v>
      </c>
      <c r="BO2873" s="79" t="s">
        <v>7061</v>
      </c>
      <c r="BU2873" s="79" t="s">
        <v>7060</v>
      </c>
      <c r="BV2873" s="79" t="s">
        <v>1344</v>
      </c>
      <c r="BW2873" s="79" t="s">
        <v>7061</v>
      </c>
    </row>
    <row r="2874" spans="51:75" x14ac:dyDescent="0.3">
      <c r="AY2874" s="107" t="e">
        <f>VLOOKUP(C2874,#REF!, 2,FALSE)</f>
        <v>#REF!</v>
      </c>
      <c r="BM2874" s="79" t="s">
        <v>7062</v>
      </c>
      <c r="BN2874" s="79" t="s">
        <v>1141</v>
      </c>
      <c r="BO2874" s="79" t="s">
        <v>2985</v>
      </c>
      <c r="BU2874" s="79" t="s">
        <v>7062</v>
      </c>
      <c r="BV2874" s="79" t="s">
        <v>1141</v>
      </c>
      <c r="BW2874" s="79" t="s">
        <v>2985</v>
      </c>
    </row>
    <row r="2875" spans="51:75" x14ac:dyDescent="0.3">
      <c r="AY2875" s="107" t="e">
        <f>VLOOKUP(C2875,#REF!, 2,FALSE)</f>
        <v>#REF!</v>
      </c>
      <c r="BM2875" s="79" t="s">
        <v>7063</v>
      </c>
      <c r="BN2875" s="79" t="s">
        <v>3206</v>
      </c>
      <c r="BO2875" s="79" t="s">
        <v>3321</v>
      </c>
      <c r="BU2875" s="79" t="s">
        <v>7063</v>
      </c>
      <c r="BV2875" s="79" t="s">
        <v>3206</v>
      </c>
      <c r="BW2875" s="79" t="s">
        <v>3321</v>
      </c>
    </row>
    <row r="2876" spans="51:75" x14ac:dyDescent="0.3">
      <c r="AY2876" s="107" t="e">
        <f>VLOOKUP(C2876,#REF!, 2,FALSE)</f>
        <v>#REF!</v>
      </c>
      <c r="BM2876" s="79" t="s">
        <v>7064</v>
      </c>
      <c r="BN2876" s="79" t="s">
        <v>3206</v>
      </c>
      <c r="BO2876" s="79" t="s">
        <v>2985</v>
      </c>
      <c r="BU2876" s="79" t="s">
        <v>7064</v>
      </c>
      <c r="BV2876" s="79" t="s">
        <v>3206</v>
      </c>
      <c r="BW2876" s="79" t="s">
        <v>2985</v>
      </c>
    </row>
    <row r="2877" spans="51:75" x14ac:dyDescent="0.3">
      <c r="AY2877" s="107" t="e">
        <f>VLOOKUP(C2877,#REF!, 2,FALSE)</f>
        <v>#REF!</v>
      </c>
      <c r="BM2877" s="79" t="s">
        <v>7065</v>
      </c>
      <c r="BN2877" s="79" t="s">
        <v>1344</v>
      </c>
      <c r="BO2877" s="79" t="s">
        <v>6957</v>
      </c>
      <c r="BU2877" s="79" t="s">
        <v>7065</v>
      </c>
      <c r="BV2877" s="79" t="s">
        <v>1344</v>
      </c>
      <c r="BW2877" s="79" t="s">
        <v>6957</v>
      </c>
    </row>
    <row r="2878" spans="51:75" x14ac:dyDescent="0.3">
      <c r="AY2878" s="107" t="e">
        <f>VLOOKUP(C2878,#REF!, 2,FALSE)</f>
        <v>#REF!</v>
      </c>
      <c r="BM2878" s="79" t="s">
        <v>7066</v>
      </c>
      <c r="BN2878" s="79" t="s">
        <v>3206</v>
      </c>
      <c r="BO2878" s="79" t="s">
        <v>7067</v>
      </c>
      <c r="BU2878" s="79" t="s">
        <v>7066</v>
      </c>
      <c r="BV2878" s="79" t="s">
        <v>3206</v>
      </c>
      <c r="BW2878" s="79" t="s">
        <v>7067</v>
      </c>
    </row>
    <row r="2879" spans="51:75" x14ac:dyDescent="0.3">
      <c r="AY2879" s="107" t="e">
        <f>VLOOKUP(C2879,#REF!, 2,FALSE)</f>
        <v>#REF!</v>
      </c>
      <c r="BM2879" s="79" t="s">
        <v>7068</v>
      </c>
      <c r="BN2879" s="79" t="s">
        <v>3087</v>
      </c>
      <c r="BO2879" s="79" t="s">
        <v>3057</v>
      </c>
      <c r="BU2879" s="79" t="s">
        <v>7068</v>
      </c>
      <c r="BV2879" s="79" t="s">
        <v>3087</v>
      </c>
      <c r="BW2879" s="79" t="s">
        <v>3057</v>
      </c>
    </row>
    <row r="2880" spans="51:75" x14ac:dyDescent="0.3">
      <c r="AY2880" s="107" t="e">
        <f>VLOOKUP(C2880,#REF!, 2,FALSE)</f>
        <v>#REF!</v>
      </c>
      <c r="BM2880" s="79" t="s">
        <v>7069</v>
      </c>
      <c r="BN2880" s="79" t="s">
        <v>621</v>
      </c>
      <c r="BO2880" s="79" t="s">
        <v>7070</v>
      </c>
      <c r="BU2880" s="79" t="s">
        <v>7069</v>
      </c>
      <c r="BV2880" s="79" t="s">
        <v>621</v>
      </c>
      <c r="BW2880" s="79" t="s">
        <v>7070</v>
      </c>
    </row>
    <row r="2881" spans="51:75" x14ac:dyDescent="0.3">
      <c r="AY2881" s="107" t="e">
        <f>VLOOKUP(C2881,#REF!, 2,FALSE)</f>
        <v>#REF!</v>
      </c>
      <c r="BM2881" s="79" t="s">
        <v>7071</v>
      </c>
      <c r="BN2881" s="79" t="s">
        <v>1344</v>
      </c>
      <c r="BO2881" s="79" t="s">
        <v>6654</v>
      </c>
      <c r="BU2881" s="79" t="s">
        <v>7071</v>
      </c>
      <c r="BV2881" s="79" t="s">
        <v>1344</v>
      </c>
      <c r="BW2881" s="79" t="s">
        <v>6654</v>
      </c>
    </row>
    <row r="2882" spans="51:75" x14ac:dyDescent="0.3">
      <c r="AY2882" s="107" t="e">
        <f>VLOOKUP(C2882,#REF!, 2,FALSE)</f>
        <v>#REF!</v>
      </c>
      <c r="BM2882" s="79" t="s">
        <v>7072</v>
      </c>
      <c r="BN2882" s="79" t="s">
        <v>3101</v>
      </c>
      <c r="BO2882" s="79" t="s">
        <v>772</v>
      </c>
      <c r="BU2882" s="79" t="s">
        <v>7072</v>
      </c>
      <c r="BV2882" s="79" t="s">
        <v>3101</v>
      </c>
      <c r="BW2882" s="79" t="s">
        <v>772</v>
      </c>
    </row>
    <row r="2883" spans="51:75" x14ac:dyDescent="0.3">
      <c r="AY2883" s="107" t="e">
        <f>VLOOKUP(C2883,#REF!, 2,FALSE)</f>
        <v>#REF!</v>
      </c>
      <c r="BM2883" s="79" t="s">
        <v>7073</v>
      </c>
      <c r="BN2883" s="79" t="s">
        <v>3101</v>
      </c>
      <c r="BO2883" s="79" t="s">
        <v>2985</v>
      </c>
      <c r="BU2883" s="79" t="s">
        <v>7073</v>
      </c>
      <c r="BV2883" s="79" t="s">
        <v>3101</v>
      </c>
      <c r="BW2883" s="79" t="s">
        <v>2985</v>
      </c>
    </row>
    <row r="2884" spans="51:75" x14ac:dyDescent="0.3">
      <c r="AY2884" s="107" t="e">
        <f>VLOOKUP(C2884,#REF!, 2,FALSE)</f>
        <v>#REF!</v>
      </c>
      <c r="BM2884" s="79" t="s">
        <v>1258</v>
      </c>
      <c r="BN2884" s="79" t="s">
        <v>1344</v>
      </c>
      <c r="BO2884" s="79" t="s">
        <v>1662</v>
      </c>
      <c r="BU2884" s="79" t="s">
        <v>1258</v>
      </c>
      <c r="BV2884" s="79" t="s">
        <v>1344</v>
      </c>
      <c r="BW2884" s="79" t="s">
        <v>1662</v>
      </c>
    </row>
    <row r="2885" spans="51:75" x14ac:dyDescent="0.3">
      <c r="AY2885" s="107" t="e">
        <f>VLOOKUP(C2885,#REF!, 2,FALSE)</f>
        <v>#REF!</v>
      </c>
      <c r="BM2885" s="79" t="s">
        <v>7074</v>
      </c>
      <c r="BN2885" s="79" t="s">
        <v>3206</v>
      </c>
      <c r="BO2885" s="79" t="s">
        <v>3544</v>
      </c>
      <c r="BU2885" s="79" t="s">
        <v>7074</v>
      </c>
      <c r="BV2885" s="79" t="s">
        <v>3206</v>
      </c>
      <c r="BW2885" s="79" t="s">
        <v>3544</v>
      </c>
    </row>
    <row r="2886" spans="51:75" x14ac:dyDescent="0.3">
      <c r="AY2886" s="107" t="e">
        <f>VLOOKUP(C2886,#REF!, 2,FALSE)</f>
        <v>#REF!</v>
      </c>
      <c r="BM2886" s="79" t="s">
        <v>7075</v>
      </c>
      <c r="BN2886" s="79" t="s">
        <v>3206</v>
      </c>
      <c r="BO2886" s="79" t="s">
        <v>5766</v>
      </c>
      <c r="BU2886" s="79" t="s">
        <v>7075</v>
      </c>
      <c r="BV2886" s="79" t="s">
        <v>3206</v>
      </c>
      <c r="BW2886" s="79" t="s">
        <v>5766</v>
      </c>
    </row>
    <row r="2887" spans="51:75" x14ac:dyDescent="0.3">
      <c r="AY2887" s="107" t="e">
        <f>VLOOKUP(C2887,#REF!, 2,FALSE)</f>
        <v>#REF!</v>
      </c>
      <c r="BM2887" s="79" t="s">
        <v>1259</v>
      </c>
      <c r="BN2887" s="79" t="s">
        <v>796</v>
      </c>
      <c r="BO2887" s="79" t="s">
        <v>1205</v>
      </c>
      <c r="BU2887" s="79" t="s">
        <v>1259</v>
      </c>
      <c r="BV2887" s="79" t="s">
        <v>796</v>
      </c>
      <c r="BW2887" s="79" t="s">
        <v>1205</v>
      </c>
    </row>
    <row r="2888" spans="51:75" x14ac:dyDescent="0.3">
      <c r="AY2888" s="107" t="e">
        <f>VLOOKUP(C2888,#REF!, 2,FALSE)</f>
        <v>#REF!</v>
      </c>
      <c r="BM2888" s="79" t="s">
        <v>7076</v>
      </c>
      <c r="BN2888" s="79" t="s">
        <v>3049</v>
      </c>
      <c r="BO2888" s="79" t="s">
        <v>2931</v>
      </c>
      <c r="BU2888" s="79" t="s">
        <v>7076</v>
      </c>
      <c r="BV2888" s="79" t="s">
        <v>3049</v>
      </c>
      <c r="BW2888" s="79" t="s">
        <v>2931</v>
      </c>
    </row>
    <row r="2889" spans="51:75" x14ac:dyDescent="0.3">
      <c r="AY2889" s="107" t="e">
        <f>VLOOKUP(C2889,#REF!, 2,FALSE)</f>
        <v>#REF!</v>
      </c>
      <c r="BM2889" s="79" t="s">
        <v>7077</v>
      </c>
      <c r="BN2889" s="79" t="s">
        <v>3049</v>
      </c>
      <c r="BO2889" s="79" t="s">
        <v>7079</v>
      </c>
      <c r="BU2889" s="79" t="s">
        <v>7077</v>
      </c>
      <c r="BV2889" s="79" t="s">
        <v>3049</v>
      </c>
      <c r="BW2889" s="79" t="s">
        <v>7079</v>
      </c>
    </row>
    <row r="2890" spans="51:75" x14ac:dyDescent="0.3">
      <c r="AY2890" s="107" t="e">
        <f>VLOOKUP(C2890,#REF!, 2,FALSE)</f>
        <v>#REF!</v>
      </c>
      <c r="BM2890" s="79" t="s">
        <v>7080</v>
      </c>
      <c r="BN2890" s="79" t="s">
        <v>843</v>
      </c>
      <c r="BO2890" s="79" t="s">
        <v>7081</v>
      </c>
      <c r="BU2890" s="79" t="s">
        <v>7080</v>
      </c>
      <c r="BV2890" s="79" t="s">
        <v>843</v>
      </c>
      <c r="BW2890" s="79" t="s">
        <v>7081</v>
      </c>
    </row>
    <row r="2891" spans="51:75" x14ac:dyDescent="0.3">
      <c r="AY2891" s="107" t="e">
        <f>VLOOKUP(C2891,#REF!, 2,FALSE)</f>
        <v>#REF!</v>
      </c>
      <c r="BM2891" s="79" t="s">
        <v>7082</v>
      </c>
      <c r="BN2891" s="79" t="s">
        <v>3049</v>
      </c>
      <c r="BO2891" s="79" t="s">
        <v>1744</v>
      </c>
      <c r="BU2891" s="79" t="s">
        <v>7082</v>
      </c>
      <c r="BV2891" s="79" t="s">
        <v>3049</v>
      </c>
      <c r="BW2891" s="79" t="s">
        <v>1744</v>
      </c>
    </row>
    <row r="2892" spans="51:75" x14ac:dyDescent="0.3">
      <c r="AY2892" s="107" t="e">
        <f>VLOOKUP(C2892,#REF!, 2,FALSE)</f>
        <v>#REF!</v>
      </c>
      <c r="BM2892" s="79" t="s">
        <v>1260</v>
      </c>
      <c r="BN2892" s="79" t="s">
        <v>1005</v>
      </c>
      <c r="BO2892" s="79" t="s">
        <v>7083</v>
      </c>
      <c r="BU2892" s="79" t="s">
        <v>1260</v>
      </c>
      <c r="BV2892" s="79" t="s">
        <v>1005</v>
      </c>
      <c r="BW2892" s="79" t="s">
        <v>7083</v>
      </c>
    </row>
    <row r="2893" spans="51:75" x14ac:dyDescent="0.3">
      <c r="AY2893" s="107" t="e">
        <f>VLOOKUP(C2893,#REF!, 2,FALSE)</f>
        <v>#REF!</v>
      </c>
      <c r="BM2893" s="79" t="s">
        <v>131</v>
      </c>
      <c r="BN2893" s="79" t="s">
        <v>627</v>
      </c>
      <c r="BO2893" s="79" t="s">
        <v>7085</v>
      </c>
      <c r="BU2893" s="79" t="s">
        <v>131</v>
      </c>
      <c r="BV2893" s="79" t="s">
        <v>627</v>
      </c>
      <c r="BW2893" s="79" t="s">
        <v>7085</v>
      </c>
    </row>
    <row r="2894" spans="51:75" x14ac:dyDescent="0.3">
      <c r="AY2894" s="107" t="e">
        <f>VLOOKUP(C2894,#REF!, 2,FALSE)</f>
        <v>#REF!</v>
      </c>
      <c r="BM2894" s="79" t="s">
        <v>7086</v>
      </c>
      <c r="BN2894" s="79" t="s">
        <v>2985</v>
      </c>
      <c r="BO2894" s="79" t="s">
        <v>2985</v>
      </c>
      <c r="BU2894" s="79" t="s">
        <v>7086</v>
      </c>
      <c r="BV2894" s="79" t="s">
        <v>2985</v>
      </c>
      <c r="BW2894" s="79" t="s">
        <v>2985</v>
      </c>
    </row>
    <row r="2895" spans="51:75" x14ac:dyDescent="0.3">
      <c r="AY2895" s="107" t="e">
        <f>VLOOKUP(C2895,#REF!, 2,FALSE)</f>
        <v>#REF!</v>
      </c>
      <c r="BM2895" s="79" t="s">
        <v>7087</v>
      </c>
      <c r="BN2895" s="79" t="s">
        <v>1344</v>
      </c>
      <c r="BO2895" s="79" t="s">
        <v>7088</v>
      </c>
      <c r="BU2895" s="79" t="s">
        <v>7087</v>
      </c>
      <c r="BV2895" s="79" t="s">
        <v>1344</v>
      </c>
      <c r="BW2895" s="79" t="s">
        <v>7088</v>
      </c>
    </row>
    <row r="2896" spans="51:75" x14ac:dyDescent="0.3">
      <c r="AY2896" s="107" t="e">
        <f>VLOOKUP(C2896,#REF!, 2,FALSE)</f>
        <v>#REF!</v>
      </c>
      <c r="BM2896" s="79" t="s">
        <v>7089</v>
      </c>
      <c r="BN2896" s="79" t="s">
        <v>2981</v>
      </c>
      <c r="BO2896" s="79" t="s">
        <v>7090</v>
      </c>
      <c r="BU2896" s="79" t="s">
        <v>7089</v>
      </c>
      <c r="BV2896" s="79" t="s">
        <v>2981</v>
      </c>
      <c r="BW2896" s="79" t="s">
        <v>7090</v>
      </c>
    </row>
    <row r="2897" spans="51:75" x14ac:dyDescent="0.3">
      <c r="AY2897" s="107" t="e">
        <f>VLOOKUP(C2897,#REF!, 2,FALSE)</f>
        <v>#REF!</v>
      </c>
      <c r="BM2897" s="79" t="s">
        <v>1290</v>
      </c>
      <c r="BN2897" s="79" t="s">
        <v>638</v>
      </c>
      <c r="BO2897" s="79" t="s">
        <v>4465</v>
      </c>
      <c r="BU2897" s="79" t="s">
        <v>1290</v>
      </c>
      <c r="BV2897" s="79" t="s">
        <v>638</v>
      </c>
      <c r="BW2897" s="79" t="s">
        <v>4465</v>
      </c>
    </row>
    <row r="2898" spans="51:75" x14ac:dyDescent="0.3">
      <c r="AY2898" s="107" t="e">
        <f>VLOOKUP(C2898,#REF!, 2,FALSE)</f>
        <v>#REF!</v>
      </c>
      <c r="BM2898" s="79" t="s">
        <v>7091</v>
      </c>
      <c r="BN2898" s="79" t="s">
        <v>627</v>
      </c>
      <c r="BO2898" s="79" t="s">
        <v>2750</v>
      </c>
      <c r="BU2898" s="79" t="s">
        <v>7091</v>
      </c>
      <c r="BV2898" s="79" t="s">
        <v>627</v>
      </c>
      <c r="BW2898" s="79" t="s">
        <v>2750</v>
      </c>
    </row>
    <row r="2899" spans="51:75" x14ac:dyDescent="0.3">
      <c r="AY2899" s="107" t="e">
        <f>VLOOKUP(C2899,#REF!, 2,FALSE)</f>
        <v>#REF!</v>
      </c>
      <c r="BM2899" s="79" t="s">
        <v>7092</v>
      </c>
      <c r="BN2899" s="79" t="s">
        <v>3256</v>
      </c>
      <c r="BO2899" s="79" t="s">
        <v>7093</v>
      </c>
      <c r="BU2899" s="79" t="s">
        <v>7092</v>
      </c>
      <c r="BV2899" s="79" t="s">
        <v>3256</v>
      </c>
      <c r="BW2899" s="79" t="s">
        <v>7093</v>
      </c>
    </row>
    <row r="2900" spans="51:75" x14ac:dyDescent="0.3">
      <c r="AY2900" s="107" t="e">
        <f>VLOOKUP(C2900,#REF!, 2,FALSE)</f>
        <v>#REF!</v>
      </c>
      <c r="BM2900" s="79" t="s">
        <v>7094</v>
      </c>
      <c r="BN2900" s="79" t="s">
        <v>3256</v>
      </c>
      <c r="BO2900" s="79" t="s">
        <v>7095</v>
      </c>
      <c r="BU2900" s="79" t="s">
        <v>7094</v>
      </c>
      <c r="BV2900" s="79" t="s">
        <v>3256</v>
      </c>
      <c r="BW2900" s="79" t="s">
        <v>7095</v>
      </c>
    </row>
    <row r="2901" spans="51:75" x14ac:dyDescent="0.3">
      <c r="AY2901" s="107" t="e">
        <f>VLOOKUP(C2901,#REF!, 2,FALSE)</f>
        <v>#REF!</v>
      </c>
      <c r="BM2901" s="79" t="s">
        <v>7096</v>
      </c>
      <c r="BN2901" s="79" t="s">
        <v>3256</v>
      </c>
      <c r="BO2901" s="79" t="s">
        <v>2985</v>
      </c>
      <c r="BU2901" s="79" t="s">
        <v>7096</v>
      </c>
      <c r="BV2901" s="79" t="s">
        <v>3256</v>
      </c>
      <c r="BW2901" s="79" t="s">
        <v>2985</v>
      </c>
    </row>
    <row r="2902" spans="51:75" x14ac:dyDescent="0.3">
      <c r="AY2902" s="107" t="e">
        <f>VLOOKUP(C2902,#REF!, 2,FALSE)</f>
        <v>#REF!</v>
      </c>
      <c r="BM2902" s="79" t="s">
        <v>7097</v>
      </c>
      <c r="BN2902" s="79" t="s">
        <v>671</v>
      </c>
      <c r="BO2902" s="79" t="s">
        <v>6714</v>
      </c>
      <c r="BU2902" s="79" t="s">
        <v>7097</v>
      </c>
      <c r="BV2902" s="79" t="s">
        <v>671</v>
      </c>
      <c r="BW2902" s="79" t="s">
        <v>6714</v>
      </c>
    </row>
    <row r="2903" spans="51:75" x14ac:dyDescent="0.3">
      <c r="AY2903" s="107" t="e">
        <f>VLOOKUP(C2903,#REF!, 2,FALSE)</f>
        <v>#REF!</v>
      </c>
      <c r="BM2903" s="79" t="s">
        <v>7098</v>
      </c>
      <c r="BN2903" s="79" t="s">
        <v>3009</v>
      </c>
      <c r="BO2903" s="79" t="s">
        <v>727</v>
      </c>
      <c r="BU2903" s="79" t="s">
        <v>7098</v>
      </c>
      <c r="BV2903" s="79" t="s">
        <v>3009</v>
      </c>
      <c r="BW2903" s="79" t="s">
        <v>727</v>
      </c>
    </row>
    <row r="2904" spans="51:75" x14ac:dyDescent="0.3">
      <c r="AY2904" s="107" t="e">
        <f>VLOOKUP(C2904,#REF!, 2,FALSE)</f>
        <v>#REF!</v>
      </c>
      <c r="BM2904" s="79" t="s">
        <v>1291</v>
      </c>
      <c r="BN2904" s="79" t="s">
        <v>633</v>
      </c>
      <c r="BO2904" s="79" t="s">
        <v>3866</v>
      </c>
      <c r="BU2904" s="79" t="s">
        <v>1291</v>
      </c>
      <c r="BV2904" s="79" t="s">
        <v>633</v>
      </c>
      <c r="BW2904" s="79" t="s">
        <v>3866</v>
      </c>
    </row>
    <row r="2905" spans="51:75" x14ac:dyDescent="0.3">
      <c r="AY2905" s="107" t="e">
        <f>VLOOKUP(C2905,#REF!, 2,FALSE)</f>
        <v>#REF!</v>
      </c>
      <c r="BM2905" s="79" t="s">
        <v>7099</v>
      </c>
      <c r="BN2905" s="79" t="s">
        <v>3256</v>
      </c>
      <c r="BO2905" s="79" t="s">
        <v>4503</v>
      </c>
      <c r="BU2905" s="79" t="s">
        <v>7099</v>
      </c>
      <c r="BV2905" s="79" t="s">
        <v>3256</v>
      </c>
      <c r="BW2905" s="79" t="s">
        <v>4503</v>
      </c>
    </row>
    <row r="2906" spans="51:75" x14ac:dyDescent="0.3">
      <c r="AY2906" s="107" t="e">
        <f>VLOOKUP(C2906,#REF!, 2,FALSE)</f>
        <v>#REF!</v>
      </c>
      <c r="BM2906" s="79" t="s">
        <v>7100</v>
      </c>
      <c r="BN2906" s="79" t="s">
        <v>928</v>
      </c>
      <c r="BO2906" s="79" t="s">
        <v>7101</v>
      </c>
      <c r="BU2906" s="79" t="s">
        <v>7100</v>
      </c>
      <c r="BV2906" s="79" t="s">
        <v>928</v>
      </c>
      <c r="BW2906" s="79" t="s">
        <v>7101</v>
      </c>
    </row>
    <row r="2907" spans="51:75" x14ac:dyDescent="0.3">
      <c r="AY2907" s="107" t="e">
        <f>VLOOKUP(C2907,#REF!, 2,FALSE)</f>
        <v>#REF!</v>
      </c>
      <c r="BM2907" s="79" t="s">
        <v>7102</v>
      </c>
      <c r="BN2907" s="79" t="s">
        <v>638</v>
      </c>
      <c r="BO2907" s="79" t="s">
        <v>5435</v>
      </c>
      <c r="BU2907" s="79" t="s">
        <v>7102</v>
      </c>
      <c r="BV2907" s="79" t="s">
        <v>638</v>
      </c>
      <c r="BW2907" s="79" t="s">
        <v>5435</v>
      </c>
    </row>
    <row r="2908" spans="51:75" x14ac:dyDescent="0.3">
      <c r="AY2908" s="107" t="e">
        <f>VLOOKUP(C2908,#REF!, 2,FALSE)</f>
        <v>#REF!</v>
      </c>
      <c r="BM2908" s="79" t="s">
        <v>7103</v>
      </c>
      <c r="BN2908" s="79" t="s">
        <v>1274</v>
      </c>
      <c r="BO2908" s="79" t="s">
        <v>7104</v>
      </c>
      <c r="BU2908" s="79" t="s">
        <v>7103</v>
      </c>
      <c r="BV2908" s="79" t="s">
        <v>1274</v>
      </c>
      <c r="BW2908" s="79" t="s">
        <v>7104</v>
      </c>
    </row>
    <row r="2909" spans="51:75" x14ac:dyDescent="0.3">
      <c r="AY2909" s="107" t="e">
        <f>VLOOKUP(C2909,#REF!, 2,FALSE)</f>
        <v>#REF!</v>
      </c>
      <c r="BM2909" s="79" t="s">
        <v>7105</v>
      </c>
      <c r="BN2909" s="79" t="s">
        <v>1344</v>
      </c>
      <c r="BO2909" s="79" t="s">
        <v>7106</v>
      </c>
      <c r="BU2909" s="79" t="s">
        <v>7105</v>
      </c>
      <c r="BV2909" s="79" t="s">
        <v>1344</v>
      </c>
      <c r="BW2909" s="79" t="s">
        <v>7106</v>
      </c>
    </row>
    <row r="2910" spans="51:75" x14ac:dyDescent="0.3">
      <c r="AY2910" s="107" t="e">
        <f>VLOOKUP(C2910,#REF!, 2,FALSE)</f>
        <v>#REF!</v>
      </c>
      <c r="BM2910" s="79" t="s">
        <v>7107</v>
      </c>
      <c r="BN2910" s="79" t="s">
        <v>3091</v>
      </c>
      <c r="BO2910" s="79" t="s">
        <v>2985</v>
      </c>
      <c r="BU2910" s="79" t="s">
        <v>7107</v>
      </c>
      <c r="BV2910" s="79" t="s">
        <v>3091</v>
      </c>
      <c r="BW2910" s="79" t="s">
        <v>2985</v>
      </c>
    </row>
    <row r="2911" spans="51:75" x14ac:dyDescent="0.3">
      <c r="AY2911" s="107" t="e">
        <f>VLOOKUP(C2911,#REF!, 2,FALSE)</f>
        <v>#REF!</v>
      </c>
      <c r="BM2911" s="79" t="s">
        <v>7108</v>
      </c>
      <c r="BN2911" s="79" t="s">
        <v>1141</v>
      </c>
      <c r="BO2911" s="79" t="s">
        <v>7109</v>
      </c>
      <c r="BU2911" s="79" t="s">
        <v>7108</v>
      </c>
      <c r="BV2911" s="79" t="s">
        <v>1141</v>
      </c>
      <c r="BW2911" s="79" t="s">
        <v>7109</v>
      </c>
    </row>
    <row r="2912" spans="51:75" x14ac:dyDescent="0.3">
      <c r="AY2912" s="107" t="e">
        <f>VLOOKUP(C2912,#REF!, 2,FALSE)</f>
        <v>#REF!</v>
      </c>
      <c r="BM2912" s="79" t="s">
        <v>7110</v>
      </c>
      <c r="BN2912" s="79" t="s">
        <v>3206</v>
      </c>
      <c r="BO2912" s="79" t="s">
        <v>7111</v>
      </c>
      <c r="BU2912" s="79" t="s">
        <v>7110</v>
      </c>
      <c r="BV2912" s="79" t="s">
        <v>3206</v>
      </c>
      <c r="BW2912" s="79" t="s">
        <v>7111</v>
      </c>
    </row>
    <row r="2913" spans="51:75" x14ac:dyDescent="0.3">
      <c r="AY2913" s="107" t="e">
        <f>VLOOKUP(C2913,#REF!, 2,FALSE)</f>
        <v>#REF!</v>
      </c>
      <c r="BM2913" s="79" t="s">
        <v>1292</v>
      </c>
      <c r="BN2913" s="79" t="s">
        <v>16995</v>
      </c>
      <c r="BO2913" s="79" t="s">
        <v>5368</v>
      </c>
      <c r="BU2913" s="79" t="s">
        <v>1292</v>
      </c>
      <c r="BV2913" s="79" t="s">
        <v>16995</v>
      </c>
      <c r="BW2913" s="79" t="s">
        <v>5368</v>
      </c>
    </row>
    <row r="2914" spans="51:75" x14ac:dyDescent="0.3">
      <c r="AY2914" s="107" t="e">
        <f>VLOOKUP(C2914,#REF!, 2,FALSE)</f>
        <v>#REF!</v>
      </c>
      <c r="BM2914" s="79" t="s">
        <v>7112</v>
      </c>
      <c r="BN2914" s="79" t="s">
        <v>1141</v>
      </c>
      <c r="BO2914" s="79" t="s">
        <v>7113</v>
      </c>
      <c r="BU2914" s="79" t="s">
        <v>7112</v>
      </c>
      <c r="BV2914" s="79" t="s">
        <v>1141</v>
      </c>
      <c r="BW2914" s="79" t="s">
        <v>7113</v>
      </c>
    </row>
    <row r="2915" spans="51:75" x14ac:dyDescent="0.3">
      <c r="AY2915" s="107" t="e">
        <f>VLOOKUP(C2915,#REF!, 2,FALSE)</f>
        <v>#REF!</v>
      </c>
      <c r="BM2915" s="79" t="s">
        <v>7114</v>
      </c>
      <c r="BN2915" s="79" t="s">
        <v>3206</v>
      </c>
      <c r="BO2915" s="79" t="s">
        <v>946</v>
      </c>
      <c r="BU2915" s="79" t="s">
        <v>7114</v>
      </c>
      <c r="BV2915" s="79" t="s">
        <v>3206</v>
      </c>
      <c r="BW2915" s="79" t="s">
        <v>946</v>
      </c>
    </row>
    <row r="2916" spans="51:75" x14ac:dyDescent="0.3">
      <c r="AY2916" s="107" t="e">
        <f>VLOOKUP(C2916,#REF!, 2,FALSE)</f>
        <v>#REF!</v>
      </c>
      <c r="BM2916" s="79" t="s">
        <v>7115</v>
      </c>
      <c r="BN2916" s="79" t="s">
        <v>3101</v>
      </c>
      <c r="BO2916" s="79" t="s">
        <v>7116</v>
      </c>
      <c r="BU2916" s="79" t="s">
        <v>7115</v>
      </c>
      <c r="BV2916" s="79" t="s">
        <v>3101</v>
      </c>
      <c r="BW2916" s="79" t="s">
        <v>7116</v>
      </c>
    </row>
    <row r="2917" spans="51:75" x14ac:dyDescent="0.3">
      <c r="AY2917" s="107" t="e">
        <f>VLOOKUP(C2917,#REF!, 2,FALSE)</f>
        <v>#REF!</v>
      </c>
      <c r="BM2917" s="79" t="s">
        <v>177</v>
      </c>
      <c r="BN2917" s="79" t="s">
        <v>3206</v>
      </c>
      <c r="BO2917" s="79" t="s">
        <v>1746</v>
      </c>
      <c r="BU2917" s="79" t="s">
        <v>177</v>
      </c>
      <c r="BV2917" s="79" t="s">
        <v>3206</v>
      </c>
      <c r="BW2917" s="79" t="s">
        <v>1746</v>
      </c>
    </row>
    <row r="2918" spans="51:75" x14ac:dyDescent="0.3">
      <c r="AY2918" s="107" t="e">
        <f>VLOOKUP(C2918,#REF!, 2,FALSE)</f>
        <v>#REF!</v>
      </c>
      <c r="BM2918" s="79" t="s">
        <v>7117</v>
      </c>
      <c r="BN2918" s="79" t="s">
        <v>1344</v>
      </c>
      <c r="BO2918" s="79" t="s">
        <v>5865</v>
      </c>
      <c r="BU2918" s="79" t="s">
        <v>7117</v>
      </c>
      <c r="BV2918" s="79" t="s">
        <v>1344</v>
      </c>
      <c r="BW2918" s="79" t="s">
        <v>5865</v>
      </c>
    </row>
    <row r="2919" spans="51:75" x14ac:dyDescent="0.3">
      <c r="AY2919" s="107" t="e">
        <f>VLOOKUP(C2919,#REF!, 2,FALSE)</f>
        <v>#REF!</v>
      </c>
      <c r="BM2919" s="79" t="s">
        <v>1293</v>
      </c>
      <c r="BN2919" s="79" t="s">
        <v>3206</v>
      </c>
      <c r="BO2919" s="79" t="s">
        <v>718</v>
      </c>
      <c r="BU2919" s="79" t="s">
        <v>1293</v>
      </c>
      <c r="BV2919" s="79" t="s">
        <v>3206</v>
      </c>
      <c r="BW2919" s="79" t="s">
        <v>718</v>
      </c>
    </row>
    <row r="2920" spans="51:75" x14ac:dyDescent="0.3">
      <c r="AY2920" s="107" t="e">
        <f>VLOOKUP(C2920,#REF!, 2,FALSE)</f>
        <v>#REF!</v>
      </c>
      <c r="BM2920" s="79" t="s">
        <v>7118</v>
      </c>
      <c r="BN2920" s="79" t="s">
        <v>3087</v>
      </c>
      <c r="BO2920" s="79" t="s">
        <v>5108</v>
      </c>
      <c r="BU2920" s="79" t="s">
        <v>7118</v>
      </c>
      <c r="BV2920" s="79" t="s">
        <v>3087</v>
      </c>
      <c r="BW2920" s="79" t="s">
        <v>5108</v>
      </c>
    </row>
    <row r="2921" spans="51:75" x14ac:dyDescent="0.3">
      <c r="AY2921" s="107" t="e">
        <f>VLOOKUP(C2921,#REF!, 2,FALSE)</f>
        <v>#REF!</v>
      </c>
      <c r="BM2921" s="79" t="s">
        <v>7119</v>
      </c>
      <c r="BN2921" s="79" t="s">
        <v>1344</v>
      </c>
      <c r="BO2921" s="79" t="s">
        <v>2888</v>
      </c>
      <c r="BU2921" s="79" t="s">
        <v>7119</v>
      </c>
      <c r="BV2921" s="79" t="s">
        <v>1344</v>
      </c>
      <c r="BW2921" s="79" t="s">
        <v>2888</v>
      </c>
    </row>
    <row r="2922" spans="51:75" x14ac:dyDescent="0.3">
      <c r="AY2922" s="107" t="e">
        <f>VLOOKUP(C2922,#REF!, 2,FALSE)</f>
        <v>#REF!</v>
      </c>
      <c r="BM2922" s="79" t="s">
        <v>7120</v>
      </c>
      <c r="BN2922" s="79" t="s">
        <v>3032</v>
      </c>
      <c r="BO2922" s="79" t="s">
        <v>4176</v>
      </c>
      <c r="BU2922" s="79" t="s">
        <v>7120</v>
      </c>
      <c r="BV2922" s="79" t="s">
        <v>3032</v>
      </c>
      <c r="BW2922" s="79" t="s">
        <v>4176</v>
      </c>
    </row>
    <row r="2923" spans="51:75" x14ac:dyDescent="0.3">
      <c r="AY2923" s="107" t="e">
        <f>VLOOKUP(C2923,#REF!, 2,FALSE)</f>
        <v>#REF!</v>
      </c>
      <c r="BM2923" s="79" t="s">
        <v>7121</v>
      </c>
      <c r="BN2923" s="79" t="s">
        <v>864</v>
      </c>
      <c r="BO2923" s="79" t="s">
        <v>946</v>
      </c>
      <c r="BU2923" s="79" t="s">
        <v>7121</v>
      </c>
      <c r="BV2923" s="79" t="s">
        <v>864</v>
      </c>
      <c r="BW2923" s="79" t="s">
        <v>946</v>
      </c>
    </row>
    <row r="2924" spans="51:75" x14ac:dyDescent="0.3">
      <c r="AY2924" s="107" t="e">
        <f>VLOOKUP(C2924,#REF!, 2,FALSE)</f>
        <v>#REF!</v>
      </c>
      <c r="BM2924" s="79" t="s">
        <v>7122</v>
      </c>
      <c r="BN2924" s="79" t="s">
        <v>16995</v>
      </c>
      <c r="BO2924" s="79" t="s">
        <v>667</v>
      </c>
      <c r="BU2924" s="79" t="s">
        <v>7122</v>
      </c>
      <c r="BV2924" s="79" t="s">
        <v>16995</v>
      </c>
      <c r="BW2924" s="79" t="s">
        <v>667</v>
      </c>
    </row>
    <row r="2925" spans="51:75" x14ac:dyDescent="0.3">
      <c r="AY2925" s="107" t="e">
        <f>VLOOKUP(C2925,#REF!, 2,FALSE)</f>
        <v>#REF!</v>
      </c>
      <c r="BM2925" s="79" t="s">
        <v>7123</v>
      </c>
      <c r="BN2925" s="79" t="s">
        <v>3032</v>
      </c>
      <c r="BO2925" s="79" t="s">
        <v>4411</v>
      </c>
      <c r="BU2925" s="79" t="s">
        <v>7123</v>
      </c>
      <c r="BV2925" s="79" t="s">
        <v>3032</v>
      </c>
      <c r="BW2925" s="79" t="s">
        <v>4411</v>
      </c>
    </row>
    <row r="2926" spans="51:75" x14ac:dyDescent="0.3">
      <c r="AY2926" s="107" t="e">
        <f>VLOOKUP(C2926,#REF!, 2,FALSE)</f>
        <v>#REF!</v>
      </c>
      <c r="BM2926" s="79" t="s">
        <v>7124</v>
      </c>
      <c r="BN2926" s="79" t="s">
        <v>1271</v>
      </c>
      <c r="BO2926" s="79" t="s">
        <v>1203</v>
      </c>
      <c r="BU2926" s="79" t="s">
        <v>7124</v>
      </c>
      <c r="BV2926" s="79" t="s">
        <v>1271</v>
      </c>
      <c r="BW2926" s="79" t="s">
        <v>1203</v>
      </c>
    </row>
    <row r="2927" spans="51:75" x14ac:dyDescent="0.3">
      <c r="AY2927" s="107" t="e">
        <f>VLOOKUP(C2927,#REF!, 2,FALSE)</f>
        <v>#REF!</v>
      </c>
      <c r="BM2927" s="79" t="s">
        <v>7125</v>
      </c>
      <c r="BN2927" s="79" t="s">
        <v>3206</v>
      </c>
      <c r="BO2927" s="79" t="s">
        <v>7126</v>
      </c>
      <c r="BU2927" s="79" t="s">
        <v>7125</v>
      </c>
      <c r="BV2927" s="79" t="s">
        <v>3206</v>
      </c>
      <c r="BW2927" s="79" t="s">
        <v>7126</v>
      </c>
    </row>
    <row r="2928" spans="51:75" x14ac:dyDescent="0.3">
      <c r="AY2928" s="107" t="e">
        <f>VLOOKUP(C2928,#REF!, 2,FALSE)</f>
        <v>#REF!</v>
      </c>
      <c r="BM2928" s="79" t="s">
        <v>7127</v>
      </c>
      <c r="BN2928" s="79" t="s">
        <v>773</v>
      </c>
      <c r="BO2928" s="79" t="s">
        <v>2193</v>
      </c>
      <c r="BU2928" s="79" t="s">
        <v>7127</v>
      </c>
      <c r="BV2928" s="79" t="s">
        <v>773</v>
      </c>
      <c r="BW2928" s="79" t="s">
        <v>2193</v>
      </c>
    </row>
    <row r="2929" spans="51:75" x14ac:dyDescent="0.3">
      <c r="AY2929" s="107" t="e">
        <f>VLOOKUP(C2929,#REF!, 2,FALSE)</f>
        <v>#REF!</v>
      </c>
      <c r="BM2929" s="79" t="s">
        <v>130</v>
      </c>
      <c r="BN2929" s="79" t="s">
        <v>16992</v>
      </c>
      <c r="BO2929" s="79" t="s">
        <v>5021</v>
      </c>
      <c r="BU2929" s="79" t="s">
        <v>130</v>
      </c>
      <c r="BV2929" s="79" t="s">
        <v>16992</v>
      </c>
      <c r="BW2929" s="79" t="s">
        <v>5021</v>
      </c>
    </row>
    <row r="2930" spans="51:75" x14ac:dyDescent="0.3">
      <c r="AY2930" s="107" t="e">
        <f>VLOOKUP(C2930,#REF!, 2,FALSE)</f>
        <v>#REF!</v>
      </c>
      <c r="BM2930" s="79" t="s">
        <v>1294</v>
      </c>
      <c r="BN2930" s="79" t="s">
        <v>2985</v>
      </c>
      <c r="BO2930" s="79" t="s">
        <v>3338</v>
      </c>
      <c r="BU2930" s="79" t="s">
        <v>1294</v>
      </c>
      <c r="BV2930" s="79" t="s">
        <v>2985</v>
      </c>
      <c r="BW2930" s="79" t="s">
        <v>3338</v>
      </c>
    </row>
    <row r="2931" spans="51:75" x14ac:dyDescent="0.3">
      <c r="AY2931" s="107" t="e">
        <f>VLOOKUP(C2931,#REF!, 2,FALSE)</f>
        <v>#REF!</v>
      </c>
      <c r="BM2931" s="79" t="s">
        <v>1295</v>
      </c>
      <c r="BN2931" s="79" t="s">
        <v>2985</v>
      </c>
      <c r="BO2931" s="79" t="s">
        <v>2878</v>
      </c>
      <c r="BU2931" s="79" t="s">
        <v>1295</v>
      </c>
      <c r="BV2931" s="79" t="s">
        <v>2985</v>
      </c>
      <c r="BW2931" s="79" t="s">
        <v>2878</v>
      </c>
    </row>
    <row r="2932" spans="51:75" x14ac:dyDescent="0.3">
      <c r="AY2932" s="107" t="e">
        <f>VLOOKUP(C2932,#REF!, 2,FALSE)</f>
        <v>#REF!</v>
      </c>
      <c r="BM2932" s="79" t="s">
        <v>7129</v>
      </c>
      <c r="BN2932" s="79" t="s">
        <v>16992</v>
      </c>
      <c r="BO2932" s="79" t="s">
        <v>1729</v>
      </c>
      <c r="BU2932" s="79" t="s">
        <v>7129</v>
      </c>
      <c r="BV2932" s="79" t="s">
        <v>16992</v>
      </c>
      <c r="BW2932" s="79" t="s">
        <v>1729</v>
      </c>
    </row>
    <row r="2933" spans="51:75" x14ac:dyDescent="0.3">
      <c r="AY2933" s="107" t="e">
        <f>VLOOKUP(C2933,#REF!, 2,FALSE)</f>
        <v>#REF!</v>
      </c>
      <c r="BM2933" s="79" t="s">
        <v>7130</v>
      </c>
      <c r="BN2933" s="79" t="s">
        <v>705</v>
      </c>
      <c r="BO2933" s="79" t="s">
        <v>1214</v>
      </c>
      <c r="BU2933" s="79" t="s">
        <v>7130</v>
      </c>
      <c r="BV2933" s="79" t="s">
        <v>705</v>
      </c>
      <c r="BW2933" s="79" t="s">
        <v>1214</v>
      </c>
    </row>
    <row r="2934" spans="51:75" x14ac:dyDescent="0.3">
      <c r="AY2934" s="107" t="e">
        <f>VLOOKUP(C2934,#REF!, 2,FALSE)</f>
        <v>#REF!</v>
      </c>
      <c r="BM2934" s="79" t="s">
        <v>7131</v>
      </c>
      <c r="BN2934" s="79" t="s">
        <v>660</v>
      </c>
      <c r="BO2934" s="79" t="s">
        <v>2645</v>
      </c>
      <c r="BU2934" s="79" t="s">
        <v>7131</v>
      </c>
      <c r="BV2934" s="79" t="s">
        <v>660</v>
      </c>
      <c r="BW2934" s="79" t="s">
        <v>2645</v>
      </c>
    </row>
    <row r="2935" spans="51:75" x14ac:dyDescent="0.3">
      <c r="AY2935" s="107" t="e">
        <f>VLOOKUP(C2935,#REF!, 2,FALSE)</f>
        <v>#REF!</v>
      </c>
      <c r="BM2935" s="79" t="s">
        <v>1296</v>
      </c>
      <c r="BN2935" s="79" t="s">
        <v>2985</v>
      </c>
      <c r="BO2935" s="79" t="s">
        <v>5092</v>
      </c>
      <c r="BU2935" s="79" t="s">
        <v>1296</v>
      </c>
      <c r="BV2935" s="79" t="s">
        <v>2985</v>
      </c>
      <c r="BW2935" s="79" t="s">
        <v>5092</v>
      </c>
    </row>
    <row r="2936" spans="51:75" x14ac:dyDescent="0.3">
      <c r="AY2936" s="107" t="e">
        <f>VLOOKUP(C2936,#REF!, 2,FALSE)</f>
        <v>#REF!</v>
      </c>
      <c r="BM2936" s="79" t="s">
        <v>7132</v>
      </c>
      <c r="BN2936" s="79" t="s">
        <v>2985</v>
      </c>
      <c r="BO2936" s="79" t="s">
        <v>2985</v>
      </c>
      <c r="BU2936" s="79" t="s">
        <v>7132</v>
      </c>
      <c r="BV2936" s="79" t="s">
        <v>2985</v>
      </c>
      <c r="BW2936" s="79" t="s">
        <v>2985</v>
      </c>
    </row>
    <row r="2937" spans="51:75" x14ac:dyDescent="0.3">
      <c r="AY2937" s="107" t="e">
        <f>VLOOKUP(C2937,#REF!, 2,FALSE)</f>
        <v>#REF!</v>
      </c>
      <c r="BM2937" s="79" t="s">
        <v>7133</v>
      </c>
      <c r="BN2937" s="79" t="s">
        <v>1344</v>
      </c>
      <c r="BO2937" s="79" t="s">
        <v>6677</v>
      </c>
      <c r="BU2937" s="79" t="s">
        <v>7133</v>
      </c>
      <c r="BV2937" s="79" t="s">
        <v>1344</v>
      </c>
      <c r="BW2937" s="79" t="s">
        <v>6677</v>
      </c>
    </row>
    <row r="2938" spans="51:75" x14ac:dyDescent="0.3">
      <c r="AY2938" s="107" t="e">
        <f>VLOOKUP(C2938,#REF!, 2,FALSE)</f>
        <v>#REF!</v>
      </c>
      <c r="BM2938" s="79" t="s">
        <v>7134</v>
      </c>
      <c r="BN2938" s="79" t="s">
        <v>3009</v>
      </c>
      <c r="BO2938" s="79" t="s">
        <v>7135</v>
      </c>
      <c r="BU2938" s="79" t="s">
        <v>7134</v>
      </c>
      <c r="BV2938" s="79" t="s">
        <v>3009</v>
      </c>
      <c r="BW2938" s="79" t="s">
        <v>7135</v>
      </c>
    </row>
    <row r="2939" spans="51:75" x14ac:dyDescent="0.3">
      <c r="AY2939" s="107" t="e">
        <f>VLOOKUP(C2939,#REF!, 2,FALSE)</f>
        <v>#REF!</v>
      </c>
      <c r="BM2939" s="79" t="s">
        <v>7136</v>
      </c>
      <c r="BN2939" s="79" t="s">
        <v>2985</v>
      </c>
      <c r="BO2939" s="79" t="s">
        <v>6085</v>
      </c>
      <c r="BU2939" s="79" t="s">
        <v>7136</v>
      </c>
      <c r="BV2939" s="79" t="s">
        <v>2985</v>
      </c>
      <c r="BW2939" s="79" t="s">
        <v>6085</v>
      </c>
    </row>
    <row r="2940" spans="51:75" x14ac:dyDescent="0.3">
      <c r="AY2940" s="107" t="e">
        <f>VLOOKUP(C2940,#REF!, 2,FALSE)</f>
        <v>#REF!</v>
      </c>
      <c r="BM2940" s="79" t="s">
        <v>7137</v>
      </c>
      <c r="BN2940" s="79" t="s">
        <v>717</v>
      </c>
      <c r="BO2940" s="79" t="s">
        <v>7138</v>
      </c>
      <c r="BU2940" s="79" t="s">
        <v>7137</v>
      </c>
      <c r="BV2940" s="79" t="s">
        <v>717</v>
      </c>
      <c r="BW2940" s="79" t="s">
        <v>7138</v>
      </c>
    </row>
    <row r="2941" spans="51:75" x14ac:dyDescent="0.3">
      <c r="AY2941" s="107" t="e">
        <f>VLOOKUP(C2941,#REF!, 2,FALSE)</f>
        <v>#REF!</v>
      </c>
      <c r="BM2941" s="79" t="s">
        <v>7139</v>
      </c>
      <c r="BN2941" s="79" t="s">
        <v>630</v>
      </c>
      <c r="BO2941" s="79" t="s">
        <v>7140</v>
      </c>
      <c r="BU2941" s="79" t="s">
        <v>7139</v>
      </c>
      <c r="BV2941" s="79" t="s">
        <v>630</v>
      </c>
      <c r="BW2941" s="79" t="s">
        <v>7140</v>
      </c>
    </row>
    <row r="2942" spans="51:75" x14ac:dyDescent="0.3">
      <c r="AY2942" s="107" t="e">
        <f>VLOOKUP(C2942,#REF!, 2,FALSE)</f>
        <v>#REF!</v>
      </c>
      <c r="BM2942" s="79" t="s">
        <v>7141</v>
      </c>
      <c r="BN2942" s="79" t="s">
        <v>1344</v>
      </c>
      <c r="BO2942" s="79" t="s">
        <v>1540</v>
      </c>
      <c r="BU2942" s="79" t="s">
        <v>7141</v>
      </c>
      <c r="BV2942" s="79" t="s">
        <v>1344</v>
      </c>
      <c r="BW2942" s="79" t="s">
        <v>1540</v>
      </c>
    </row>
    <row r="2943" spans="51:75" x14ac:dyDescent="0.3">
      <c r="AY2943" s="107" t="e">
        <f>VLOOKUP(C2943,#REF!, 2,FALSE)</f>
        <v>#REF!</v>
      </c>
      <c r="BM2943" s="79" t="s">
        <v>1297</v>
      </c>
      <c r="BN2943" s="79" t="s">
        <v>16992</v>
      </c>
      <c r="BO2943" s="79" t="s">
        <v>662</v>
      </c>
      <c r="BU2943" s="79" t="s">
        <v>1297</v>
      </c>
      <c r="BV2943" s="79" t="s">
        <v>16992</v>
      </c>
      <c r="BW2943" s="79" t="s">
        <v>662</v>
      </c>
    </row>
    <row r="2944" spans="51:75" x14ac:dyDescent="0.3">
      <c r="AY2944" s="107" t="e">
        <f>VLOOKUP(C2944,#REF!, 2,FALSE)</f>
        <v>#REF!</v>
      </c>
      <c r="BM2944" s="79" t="s">
        <v>7144</v>
      </c>
      <c r="BN2944" s="79" t="s">
        <v>2985</v>
      </c>
      <c r="BO2944" s="79" t="s">
        <v>1146</v>
      </c>
      <c r="BU2944" s="79" t="s">
        <v>7144</v>
      </c>
      <c r="BV2944" s="79" t="s">
        <v>2985</v>
      </c>
      <c r="BW2944" s="79" t="s">
        <v>1146</v>
      </c>
    </row>
    <row r="2945" spans="51:75" x14ac:dyDescent="0.3">
      <c r="AY2945" s="107" t="e">
        <f>VLOOKUP(C2945,#REF!, 2,FALSE)</f>
        <v>#REF!</v>
      </c>
      <c r="BM2945" s="79" t="s">
        <v>1298</v>
      </c>
      <c r="BN2945" s="79" t="s">
        <v>1271</v>
      </c>
      <c r="BO2945" s="79" t="s">
        <v>2431</v>
      </c>
      <c r="BU2945" s="79" t="s">
        <v>1298</v>
      </c>
      <c r="BV2945" s="79" t="s">
        <v>1271</v>
      </c>
      <c r="BW2945" s="79" t="s">
        <v>2431</v>
      </c>
    </row>
    <row r="2946" spans="51:75" x14ac:dyDescent="0.3">
      <c r="AY2946" s="107" t="e">
        <f>VLOOKUP(C2946,#REF!, 2,FALSE)</f>
        <v>#REF!</v>
      </c>
      <c r="BM2946" s="79" t="s">
        <v>7145</v>
      </c>
      <c r="BN2946" s="79" t="s">
        <v>1269</v>
      </c>
      <c r="BO2946" s="79" t="s">
        <v>1208</v>
      </c>
      <c r="BU2946" s="79" t="s">
        <v>7145</v>
      </c>
      <c r="BV2946" s="79" t="s">
        <v>1269</v>
      </c>
      <c r="BW2946" s="79" t="s">
        <v>1208</v>
      </c>
    </row>
    <row r="2947" spans="51:75" x14ac:dyDescent="0.3">
      <c r="AY2947" s="107" t="e">
        <f>VLOOKUP(C2947,#REF!, 2,FALSE)</f>
        <v>#REF!</v>
      </c>
      <c r="BM2947" s="79" t="s">
        <v>7146</v>
      </c>
      <c r="BN2947" s="79" t="s">
        <v>1344</v>
      </c>
      <c r="BO2947" s="79" t="s">
        <v>6887</v>
      </c>
      <c r="BU2947" s="79" t="s">
        <v>7146</v>
      </c>
      <c r="BV2947" s="79" t="s">
        <v>1344</v>
      </c>
      <c r="BW2947" s="79" t="s">
        <v>6887</v>
      </c>
    </row>
    <row r="2948" spans="51:75" x14ac:dyDescent="0.3">
      <c r="AY2948" s="107" t="e">
        <f>VLOOKUP(C2948,#REF!, 2,FALSE)</f>
        <v>#REF!</v>
      </c>
      <c r="BM2948" s="79" t="s">
        <v>7148</v>
      </c>
      <c r="BN2948" s="79" t="s">
        <v>3049</v>
      </c>
      <c r="BO2948" s="79" t="s">
        <v>3747</v>
      </c>
      <c r="BU2948" s="79" t="s">
        <v>7148</v>
      </c>
      <c r="BV2948" s="79" t="s">
        <v>3049</v>
      </c>
      <c r="BW2948" s="79" t="s">
        <v>3747</v>
      </c>
    </row>
    <row r="2949" spans="51:75" x14ac:dyDescent="0.3">
      <c r="AY2949" s="107" t="e">
        <f>VLOOKUP(C2949,#REF!, 2,FALSE)</f>
        <v>#REF!</v>
      </c>
      <c r="BM2949" s="79" t="s">
        <v>7149</v>
      </c>
      <c r="BN2949" s="79" t="s">
        <v>1344</v>
      </c>
      <c r="BO2949" s="79" t="s">
        <v>3935</v>
      </c>
      <c r="BU2949" s="79" t="s">
        <v>7149</v>
      </c>
      <c r="BV2949" s="79" t="s">
        <v>1344</v>
      </c>
      <c r="BW2949" s="79" t="s">
        <v>3935</v>
      </c>
    </row>
    <row r="2950" spans="51:75" x14ac:dyDescent="0.3">
      <c r="AY2950" s="107" t="e">
        <f>VLOOKUP(C2950,#REF!, 2,FALSE)</f>
        <v>#REF!</v>
      </c>
      <c r="BM2950" s="79" t="s">
        <v>1299</v>
      </c>
      <c r="BN2950" s="79" t="s">
        <v>2985</v>
      </c>
      <c r="BO2950" s="79" t="s">
        <v>7150</v>
      </c>
      <c r="BU2950" s="79" t="s">
        <v>1299</v>
      </c>
      <c r="BV2950" s="79" t="s">
        <v>2985</v>
      </c>
      <c r="BW2950" s="79" t="s">
        <v>7150</v>
      </c>
    </row>
    <row r="2951" spans="51:75" x14ac:dyDescent="0.3">
      <c r="AY2951" s="107" t="e">
        <f>VLOOKUP(C2951,#REF!, 2,FALSE)</f>
        <v>#REF!</v>
      </c>
      <c r="BM2951" s="79" t="s">
        <v>7151</v>
      </c>
      <c r="BN2951" s="79" t="s">
        <v>3256</v>
      </c>
      <c r="BO2951" s="79" t="s">
        <v>1018</v>
      </c>
      <c r="BU2951" s="79" t="s">
        <v>7151</v>
      </c>
      <c r="BV2951" s="79" t="s">
        <v>3256</v>
      </c>
      <c r="BW2951" s="79" t="s">
        <v>1018</v>
      </c>
    </row>
    <row r="2952" spans="51:75" x14ac:dyDescent="0.3">
      <c r="AY2952" s="107" t="e">
        <f>VLOOKUP(C2952,#REF!, 2,FALSE)</f>
        <v>#REF!</v>
      </c>
      <c r="BM2952" s="79" t="s">
        <v>7152</v>
      </c>
      <c r="BN2952" s="79" t="s">
        <v>3006</v>
      </c>
      <c r="BO2952" s="79" t="s">
        <v>7153</v>
      </c>
      <c r="BU2952" s="79" t="s">
        <v>7152</v>
      </c>
      <c r="BV2952" s="79" t="s">
        <v>3006</v>
      </c>
      <c r="BW2952" s="79" t="s">
        <v>7153</v>
      </c>
    </row>
    <row r="2953" spans="51:75" x14ac:dyDescent="0.3">
      <c r="AY2953" s="107" t="e">
        <f>VLOOKUP(C2953,#REF!, 2,FALSE)</f>
        <v>#REF!</v>
      </c>
      <c r="BM2953" s="79" t="s">
        <v>7154</v>
      </c>
      <c r="BN2953" s="79" t="s">
        <v>705</v>
      </c>
      <c r="BO2953" s="79" t="s">
        <v>1265</v>
      </c>
      <c r="BU2953" s="79" t="s">
        <v>7154</v>
      </c>
      <c r="BV2953" s="79" t="s">
        <v>705</v>
      </c>
      <c r="BW2953" s="79" t="s">
        <v>1265</v>
      </c>
    </row>
    <row r="2954" spans="51:75" x14ac:dyDescent="0.3">
      <c r="AY2954" s="107" t="e">
        <f>VLOOKUP(C2954,#REF!, 2,FALSE)</f>
        <v>#REF!</v>
      </c>
      <c r="BM2954" s="79" t="s">
        <v>7155</v>
      </c>
      <c r="BN2954" s="79" t="s">
        <v>16992</v>
      </c>
      <c r="BO2954" s="79" t="s">
        <v>5463</v>
      </c>
      <c r="BU2954" s="79" t="s">
        <v>7155</v>
      </c>
      <c r="BV2954" s="79" t="s">
        <v>16992</v>
      </c>
      <c r="BW2954" s="79" t="s">
        <v>5463</v>
      </c>
    </row>
    <row r="2955" spans="51:75" x14ac:dyDescent="0.3">
      <c r="AY2955" s="107" t="e">
        <f>VLOOKUP(C2955,#REF!, 2,FALSE)</f>
        <v>#REF!</v>
      </c>
      <c r="BM2955" s="79" t="s">
        <v>7158</v>
      </c>
      <c r="BN2955" s="79" t="s">
        <v>773</v>
      </c>
      <c r="BO2955" s="79" t="s">
        <v>1858</v>
      </c>
      <c r="BU2955" s="79" t="s">
        <v>7158</v>
      </c>
      <c r="BV2955" s="79" t="s">
        <v>773</v>
      </c>
      <c r="BW2955" s="79" t="s">
        <v>1858</v>
      </c>
    </row>
    <row r="2956" spans="51:75" x14ac:dyDescent="0.3">
      <c r="AY2956" s="107" t="e">
        <f>VLOOKUP(C2956,#REF!, 2,FALSE)</f>
        <v>#REF!</v>
      </c>
      <c r="BM2956" s="79" t="s">
        <v>7159</v>
      </c>
      <c r="BN2956" s="79" t="s">
        <v>16992</v>
      </c>
      <c r="BO2956" s="79" t="s">
        <v>2368</v>
      </c>
      <c r="BU2956" s="79" t="s">
        <v>7159</v>
      </c>
      <c r="BV2956" s="79" t="s">
        <v>16992</v>
      </c>
      <c r="BW2956" s="79" t="s">
        <v>2368</v>
      </c>
    </row>
    <row r="2957" spans="51:75" x14ac:dyDescent="0.3">
      <c r="AY2957" s="107" t="e">
        <f>VLOOKUP(C2957,#REF!, 2,FALSE)</f>
        <v>#REF!</v>
      </c>
      <c r="BM2957" s="79" t="s">
        <v>7160</v>
      </c>
      <c r="BN2957" s="79" t="s">
        <v>2985</v>
      </c>
      <c r="BO2957" s="79" t="s">
        <v>994</v>
      </c>
      <c r="BU2957" s="79" t="s">
        <v>7160</v>
      </c>
      <c r="BV2957" s="79" t="s">
        <v>2985</v>
      </c>
      <c r="BW2957" s="79" t="s">
        <v>994</v>
      </c>
    </row>
    <row r="2958" spans="51:75" x14ac:dyDescent="0.3">
      <c r="AY2958" s="107" t="e">
        <f>VLOOKUP(C2958,#REF!, 2,FALSE)</f>
        <v>#REF!</v>
      </c>
      <c r="BM2958" s="79" t="s">
        <v>7161</v>
      </c>
      <c r="BN2958" s="79" t="s">
        <v>671</v>
      </c>
      <c r="BO2958" s="79" t="s">
        <v>7162</v>
      </c>
      <c r="BU2958" s="79" t="s">
        <v>7161</v>
      </c>
      <c r="BV2958" s="79" t="s">
        <v>671</v>
      </c>
      <c r="BW2958" s="79" t="s">
        <v>7162</v>
      </c>
    </row>
    <row r="2959" spans="51:75" x14ac:dyDescent="0.3">
      <c r="AY2959" s="107" t="e">
        <f>VLOOKUP(C2959,#REF!, 2,FALSE)</f>
        <v>#REF!</v>
      </c>
      <c r="BM2959" s="79" t="s">
        <v>178</v>
      </c>
      <c r="BN2959" s="79" t="s">
        <v>717</v>
      </c>
      <c r="BO2959" s="79" t="s">
        <v>7164</v>
      </c>
      <c r="BU2959" s="79" t="s">
        <v>178</v>
      </c>
      <c r="BV2959" s="79" t="s">
        <v>717</v>
      </c>
      <c r="BW2959" s="79" t="s">
        <v>7164</v>
      </c>
    </row>
    <row r="2960" spans="51:75" x14ac:dyDescent="0.3">
      <c r="AY2960" s="107" t="e">
        <f>VLOOKUP(C2960,#REF!, 2,FALSE)</f>
        <v>#REF!</v>
      </c>
      <c r="BM2960" s="79" t="s">
        <v>7166</v>
      </c>
      <c r="BN2960" s="79" t="s">
        <v>641</v>
      </c>
      <c r="BO2960" s="79" t="s">
        <v>4367</v>
      </c>
      <c r="BU2960" s="79" t="s">
        <v>7166</v>
      </c>
      <c r="BV2960" s="79" t="s">
        <v>641</v>
      </c>
      <c r="BW2960" s="79" t="s">
        <v>4367</v>
      </c>
    </row>
    <row r="2961" spans="51:75" x14ac:dyDescent="0.3">
      <c r="AY2961" s="107" t="e">
        <f>VLOOKUP(C2961,#REF!, 2,FALSE)</f>
        <v>#REF!</v>
      </c>
      <c r="BM2961" s="79" t="s">
        <v>7168</v>
      </c>
      <c r="BN2961" s="79" t="s">
        <v>1269</v>
      </c>
      <c r="BO2961" s="79" t="s">
        <v>7170</v>
      </c>
      <c r="BU2961" s="79" t="s">
        <v>7168</v>
      </c>
      <c r="BV2961" s="79" t="s">
        <v>1269</v>
      </c>
      <c r="BW2961" s="79" t="s">
        <v>7170</v>
      </c>
    </row>
    <row r="2962" spans="51:75" x14ac:dyDescent="0.3">
      <c r="AY2962" s="107" t="e">
        <f>VLOOKUP(C2962,#REF!, 2,FALSE)</f>
        <v>#REF!</v>
      </c>
      <c r="BM2962" s="79" t="s">
        <v>7171</v>
      </c>
      <c r="BN2962" s="79" t="s">
        <v>3256</v>
      </c>
      <c r="BO2962" s="79" t="s">
        <v>7172</v>
      </c>
      <c r="BU2962" s="79" t="s">
        <v>7171</v>
      </c>
      <c r="BV2962" s="79" t="s">
        <v>3256</v>
      </c>
      <c r="BW2962" s="79" t="s">
        <v>7172</v>
      </c>
    </row>
    <row r="2963" spans="51:75" x14ac:dyDescent="0.3">
      <c r="AY2963" s="107" t="e">
        <f>VLOOKUP(C2963,#REF!, 2,FALSE)</f>
        <v>#REF!</v>
      </c>
      <c r="BM2963" s="79" t="s">
        <v>7173</v>
      </c>
      <c r="BN2963" s="79" t="s">
        <v>3006</v>
      </c>
      <c r="BO2963" s="79" t="s">
        <v>772</v>
      </c>
      <c r="BU2963" s="79" t="s">
        <v>7173</v>
      </c>
      <c r="BV2963" s="79" t="s">
        <v>3006</v>
      </c>
      <c r="BW2963" s="79" t="s">
        <v>772</v>
      </c>
    </row>
    <row r="2964" spans="51:75" x14ac:dyDescent="0.3">
      <c r="AY2964" s="107" t="e">
        <f>VLOOKUP(C2964,#REF!, 2,FALSE)</f>
        <v>#REF!</v>
      </c>
      <c r="BM2964" s="79" t="s">
        <v>7174</v>
      </c>
      <c r="BN2964" s="79" t="s">
        <v>625</v>
      </c>
      <c r="BO2964" s="79" t="s">
        <v>4370</v>
      </c>
      <c r="BU2964" s="79" t="s">
        <v>7174</v>
      </c>
      <c r="BV2964" s="79" t="s">
        <v>625</v>
      </c>
      <c r="BW2964" s="79" t="s">
        <v>4370</v>
      </c>
    </row>
    <row r="2965" spans="51:75" x14ac:dyDescent="0.3">
      <c r="AY2965" s="107" t="e">
        <f>VLOOKUP(C2965,#REF!, 2,FALSE)</f>
        <v>#REF!</v>
      </c>
      <c r="BM2965" s="79" t="s">
        <v>99</v>
      </c>
      <c r="BN2965" s="79" t="s">
        <v>698</v>
      </c>
      <c r="BO2965" s="79" t="s">
        <v>7175</v>
      </c>
      <c r="BU2965" s="79" t="s">
        <v>99</v>
      </c>
      <c r="BV2965" s="79" t="s">
        <v>698</v>
      </c>
      <c r="BW2965" s="79" t="s">
        <v>7175</v>
      </c>
    </row>
    <row r="2966" spans="51:75" x14ac:dyDescent="0.3">
      <c r="AY2966" s="107" t="e">
        <f>VLOOKUP(C2966,#REF!, 2,FALSE)</f>
        <v>#REF!</v>
      </c>
      <c r="BM2966" s="79" t="s">
        <v>7176</v>
      </c>
      <c r="BN2966" s="79" t="s">
        <v>799</v>
      </c>
      <c r="BO2966" s="79" t="s">
        <v>7177</v>
      </c>
      <c r="BU2966" s="79" t="s">
        <v>7176</v>
      </c>
      <c r="BV2966" s="79" t="s">
        <v>799</v>
      </c>
      <c r="BW2966" s="79" t="s">
        <v>7177</v>
      </c>
    </row>
    <row r="2967" spans="51:75" x14ac:dyDescent="0.3">
      <c r="AY2967" s="107" t="e">
        <f>VLOOKUP(C2967,#REF!, 2,FALSE)</f>
        <v>#REF!</v>
      </c>
      <c r="BM2967" s="79" t="s">
        <v>7178</v>
      </c>
      <c r="BN2967" s="79" t="s">
        <v>698</v>
      </c>
      <c r="BO2967" s="79" t="s">
        <v>5356</v>
      </c>
      <c r="BU2967" s="79" t="s">
        <v>7178</v>
      </c>
      <c r="BV2967" s="79" t="s">
        <v>698</v>
      </c>
      <c r="BW2967" s="79" t="s">
        <v>5356</v>
      </c>
    </row>
    <row r="2968" spans="51:75" x14ac:dyDescent="0.3">
      <c r="AY2968" s="107" t="e">
        <f>VLOOKUP(C2968,#REF!, 2,FALSE)</f>
        <v>#REF!</v>
      </c>
      <c r="BM2968" s="79" t="s">
        <v>179</v>
      </c>
      <c r="BN2968" s="79" t="s">
        <v>638</v>
      </c>
      <c r="BO2968" s="79" t="s">
        <v>7179</v>
      </c>
      <c r="BU2968" s="79" t="s">
        <v>179</v>
      </c>
      <c r="BV2968" s="79" t="s">
        <v>638</v>
      </c>
      <c r="BW2968" s="79" t="s">
        <v>7179</v>
      </c>
    </row>
    <row r="2969" spans="51:75" x14ac:dyDescent="0.3">
      <c r="AY2969" s="107" t="e">
        <f>VLOOKUP(C2969,#REF!, 2,FALSE)</f>
        <v>#REF!</v>
      </c>
      <c r="BM2969" s="79" t="s">
        <v>180</v>
      </c>
      <c r="BN2969" s="79" t="s">
        <v>638</v>
      </c>
      <c r="BO2969" s="79" t="s">
        <v>7180</v>
      </c>
      <c r="BU2969" s="79" t="s">
        <v>180</v>
      </c>
      <c r="BV2969" s="79" t="s">
        <v>638</v>
      </c>
      <c r="BW2969" s="79" t="s">
        <v>7180</v>
      </c>
    </row>
    <row r="2970" spans="51:75" x14ac:dyDescent="0.3">
      <c r="AY2970" s="107" t="e">
        <f>VLOOKUP(C2970,#REF!, 2,FALSE)</f>
        <v>#REF!</v>
      </c>
      <c r="BM2970" s="79" t="s">
        <v>7181</v>
      </c>
      <c r="BN2970" s="79" t="s">
        <v>2985</v>
      </c>
      <c r="BO2970" s="79" t="s">
        <v>2985</v>
      </c>
      <c r="BU2970" s="79" t="s">
        <v>7181</v>
      </c>
      <c r="BV2970" s="79" t="s">
        <v>2985</v>
      </c>
      <c r="BW2970" s="79" t="s">
        <v>2985</v>
      </c>
    </row>
    <row r="2971" spans="51:75" x14ac:dyDescent="0.3">
      <c r="AY2971" s="107" t="e">
        <f>VLOOKUP(C2971,#REF!, 2,FALSE)</f>
        <v>#REF!</v>
      </c>
      <c r="BM2971" s="79" t="s">
        <v>7182</v>
      </c>
      <c r="BN2971" s="79" t="s">
        <v>1141</v>
      </c>
      <c r="BO2971" s="79" t="s">
        <v>6595</v>
      </c>
      <c r="BU2971" s="79" t="s">
        <v>7182</v>
      </c>
      <c r="BV2971" s="79" t="s">
        <v>1141</v>
      </c>
      <c r="BW2971" s="79" t="s">
        <v>6595</v>
      </c>
    </row>
    <row r="2972" spans="51:75" x14ac:dyDescent="0.3">
      <c r="AY2972" s="107" t="e">
        <f>VLOOKUP(C2972,#REF!, 2,FALSE)</f>
        <v>#REF!</v>
      </c>
      <c r="BM2972" s="79" t="s">
        <v>1300</v>
      </c>
      <c r="BN2972" s="79" t="s">
        <v>721</v>
      </c>
      <c r="BO2972" s="79" t="s">
        <v>1284</v>
      </c>
      <c r="BU2972" s="79" t="s">
        <v>1300</v>
      </c>
      <c r="BV2972" s="79" t="s">
        <v>721</v>
      </c>
      <c r="BW2972" s="79" t="s">
        <v>1284</v>
      </c>
    </row>
    <row r="2973" spans="51:75" x14ac:dyDescent="0.3">
      <c r="AY2973" s="107" t="e">
        <f>VLOOKUP(C2973,#REF!, 2,FALSE)</f>
        <v>#REF!</v>
      </c>
      <c r="BM2973" s="79" t="s">
        <v>1301</v>
      </c>
      <c r="BN2973" s="79" t="s">
        <v>717</v>
      </c>
      <c r="BO2973" s="79" t="s">
        <v>1331</v>
      </c>
      <c r="BU2973" s="79" t="s">
        <v>1301</v>
      </c>
      <c r="BV2973" s="79" t="s">
        <v>717</v>
      </c>
      <c r="BW2973" s="79" t="s">
        <v>1331</v>
      </c>
    </row>
    <row r="2974" spans="51:75" x14ac:dyDescent="0.3">
      <c r="AY2974" s="107" t="e">
        <f>VLOOKUP(C2974,#REF!, 2,FALSE)</f>
        <v>#REF!</v>
      </c>
      <c r="BM2974" s="79" t="s">
        <v>1302</v>
      </c>
      <c r="BN2974" s="79" t="s">
        <v>627</v>
      </c>
      <c r="BO2974" s="79" t="s">
        <v>2888</v>
      </c>
      <c r="BU2974" s="79" t="s">
        <v>1302</v>
      </c>
      <c r="BV2974" s="79" t="s">
        <v>627</v>
      </c>
      <c r="BW2974" s="79" t="s">
        <v>2888</v>
      </c>
    </row>
    <row r="2975" spans="51:75" x14ac:dyDescent="0.3">
      <c r="AY2975" s="107" t="e">
        <f>VLOOKUP(C2975,#REF!, 2,FALSE)</f>
        <v>#REF!</v>
      </c>
      <c r="BM2975" s="79" t="s">
        <v>7183</v>
      </c>
      <c r="BN2975" s="79" t="s">
        <v>1274</v>
      </c>
      <c r="BO2975" s="79" t="s">
        <v>7184</v>
      </c>
      <c r="BU2975" s="79" t="s">
        <v>7183</v>
      </c>
      <c r="BV2975" s="79" t="s">
        <v>1274</v>
      </c>
      <c r="BW2975" s="79" t="s">
        <v>7184</v>
      </c>
    </row>
    <row r="2976" spans="51:75" x14ac:dyDescent="0.3">
      <c r="AY2976" s="107" t="e">
        <f>VLOOKUP(C2976,#REF!, 2,FALSE)</f>
        <v>#REF!</v>
      </c>
      <c r="BM2976" s="79" t="s">
        <v>7185</v>
      </c>
      <c r="BN2976" s="79" t="s">
        <v>3206</v>
      </c>
      <c r="BO2976" s="79" t="s">
        <v>772</v>
      </c>
      <c r="BU2976" s="79" t="s">
        <v>7185</v>
      </c>
      <c r="BV2976" s="79" t="s">
        <v>3206</v>
      </c>
      <c r="BW2976" s="79" t="s">
        <v>772</v>
      </c>
    </row>
    <row r="2977" spans="51:75" x14ac:dyDescent="0.3">
      <c r="AY2977" s="107" t="e">
        <f>VLOOKUP(C2977,#REF!, 2,FALSE)</f>
        <v>#REF!</v>
      </c>
      <c r="BM2977" s="79" t="s">
        <v>7186</v>
      </c>
      <c r="BN2977" s="79" t="s">
        <v>3009</v>
      </c>
      <c r="BO2977" s="79" t="s">
        <v>7187</v>
      </c>
      <c r="BU2977" s="79" t="s">
        <v>7186</v>
      </c>
      <c r="BV2977" s="79" t="s">
        <v>3009</v>
      </c>
      <c r="BW2977" s="79" t="s">
        <v>7187</v>
      </c>
    </row>
    <row r="2978" spans="51:75" x14ac:dyDescent="0.3">
      <c r="AY2978" s="107" t="e">
        <f>VLOOKUP(C2978,#REF!, 2,FALSE)</f>
        <v>#REF!</v>
      </c>
      <c r="BM2978" s="79" t="s">
        <v>7188</v>
      </c>
      <c r="BN2978" s="79" t="s">
        <v>3009</v>
      </c>
      <c r="BO2978" s="79" t="s">
        <v>7189</v>
      </c>
      <c r="BU2978" s="79" t="s">
        <v>7188</v>
      </c>
      <c r="BV2978" s="79" t="s">
        <v>3009</v>
      </c>
      <c r="BW2978" s="79" t="s">
        <v>7189</v>
      </c>
    </row>
    <row r="2979" spans="51:75" x14ac:dyDescent="0.3">
      <c r="AY2979" s="107" t="e">
        <f>VLOOKUP(C2979,#REF!, 2,FALSE)</f>
        <v>#REF!</v>
      </c>
      <c r="BM2979" s="79" t="s">
        <v>7190</v>
      </c>
      <c r="BN2979" s="79" t="s">
        <v>3049</v>
      </c>
      <c r="BO2979" s="79" t="s">
        <v>1088</v>
      </c>
      <c r="BU2979" s="79" t="s">
        <v>7190</v>
      </c>
      <c r="BV2979" s="79" t="s">
        <v>3049</v>
      </c>
      <c r="BW2979" s="79" t="s">
        <v>1088</v>
      </c>
    </row>
    <row r="2980" spans="51:75" x14ac:dyDescent="0.3">
      <c r="AY2980" s="107" t="e">
        <f>VLOOKUP(C2980,#REF!, 2,FALSE)</f>
        <v>#REF!</v>
      </c>
      <c r="BM2980" s="79" t="s">
        <v>7191</v>
      </c>
      <c r="BN2980" s="79" t="s">
        <v>3049</v>
      </c>
      <c r="BO2980" s="79" t="s">
        <v>772</v>
      </c>
      <c r="BU2980" s="79" t="s">
        <v>7191</v>
      </c>
      <c r="BV2980" s="79" t="s">
        <v>3049</v>
      </c>
      <c r="BW2980" s="79" t="s">
        <v>772</v>
      </c>
    </row>
    <row r="2981" spans="51:75" x14ac:dyDescent="0.3">
      <c r="AY2981" s="107" t="e">
        <f>VLOOKUP(C2981,#REF!, 2,FALSE)</f>
        <v>#REF!</v>
      </c>
      <c r="BM2981" s="79" t="s">
        <v>1303</v>
      </c>
      <c r="BN2981" s="79" t="s">
        <v>3049</v>
      </c>
      <c r="BO2981" s="79" t="s">
        <v>7192</v>
      </c>
      <c r="BU2981" s="79" t="s">
        <v>1303</v>
      </c>
      <c r="BV2981" s="79" t="s">
        <v>3049</v>
      </c>
      <c r="BW2981" s="79" t="s">
        <v>7192</v>
      </c>
    </row>
    <row r="2982" spans="51:75" x14ac:dyDescent="0.3">
      <c r="AY2982" s="107" t="e">
        <f>VLOOKUP(C2982,#REF!, 2,FALSE)</f>
        <v>#REF!</v>
      </c>
      <c r="BM2982" s="79" t="s">
        <v>7193</v>
      </c>
      <c r="BN2982" s="79" t="s">
        <v>1141</v>
      </c>
      <c r="BO2982" s="79" t="s">
        <v>6717</v>
      </c>
      <c r="BU2982" s="79" t="s">
        <v>7193</v>
      </c>
      <c r="BV2982" s="79" t="s">
        <v>1141</v>
      </c>
      <c r="BW2982" s="79" t="s">
        <v>6717</v>
      </c>
    </row>
    <row r="2983" spans="51:75" x14ac:dyDescent="0.3">
      <c r="AY2983" s="107" t="e">
        <f>VLOOKUP(C2983,#REF!, 2,FALSE)</f>
        <v>#REF!</v>
      </c>
      <c r="BM2983" s="79" t="s">
        <v>7194</v>
      </c>
      <c r="BN2983" s="79" t="s">
        <v>3206</v>
      </c>
      <c r="BO2983" s="79" t="s">
        <v>7195</v>
      </c>
      <c r="BU2983" s="79" t="s">
        <v>7194</v>
      </c>
      <c r="BV2983" s="79" t="s">
        <v>3206</v>
      </c>
      <c r="BW2983" s="79" t="s">
        <v>7195</v>
      </c>
    </row>
    <row r="2984" spans="51:75" x14ac:dyDescent="0.3">
      <c r="AY2984" s="107" t="e">
        <f>VLOOKUP(C2984,#REF!, 2,FALSE)</f>
        <v>#REF!</v>
      </c>
      <c r="BM2984" s="79" t="s">
        <v>7196</v>
      </c>
      <c r="BN2984" s="79" t="s">
        <v>2981</v>
      </c>
      <c r="BO2984" s="79" t="s">
        <v>7197</v>
      </c>
      <c r="BU2984" s="79" t="s">
        <v>7196</v>
      </c>
      <c r="BV2984" s="79" t="s">
        <v>2981</v>
      </c>
      <c r="BW2984" s="79" t="s">
        <v>7197</v>
      </c>
    </row>
    <row r="2985" spans="51:75" x14ac:dyDescent="0.3">
      <c r="AY2985" s="107" t="e">
        <f>VLOOKUP(C2985,#REF!, 2,FALSE)</f>
        <v>#REF!</v>
      </c>
      <c r="BM2985" s="79" t="s">
        <v>7198</v>
      </c>
      <c r="BN2985" s="79" t="s">
        <v>3206</v>
      </c>
      <c r="BO2985" s="79" t="s">
        <v>772</v>
      </c>
      <c r="BU2985" s="79" t="s">
        <v>7198</v>
      </c>
      <c r="BV2985" s="79" t="s">
        <v>3206</v>
      </c>
      <c r="BW2985" s="79" t="s">
        <v>772</v>
      </c>
    </row>
    <row r="2986" spans="51:75" x14ac:dyDescent="0.3">
      <c r="AY2986" s="107" t="e">
        <f>VLOOKUP(C2986,#REF!, 2,FALSE)</f>
        <v>#REF!</v>
      </c>
      <c r="BM2986" s="79" t="s">
        <v>7199</v>
      </c>
      <c r="BN2986" s="79" t="s">
        <v>3049</v>
      </c>
      <c r="BO2986" s="79" t="s">
        <v>5786</v>
      </c>
      <c r="BU2986" s="79" t="s">
        <v>7199</v>
      </c>
      <c r="BV2986" s="79" t="s">
        <v>3049</v>
      </c>
      <c r="BW2986" s="79" t="s">
        <v>5786</v>
      </c>
    </row>
    <row r="2987" spans="51:75" x14ac:dyDescent="0.3">
      <c r="AY2987" s="107" t="e">
        <f>VLOOKUP(C2987,#REF!, 2,FALSE)</f>
        <v>#REF!</v>
      </c>
      <c r="BM2987" s="79" t="s">
        <v>7200</v>
      </c>
      <c r="BN2987" s="79" t="s">
        <v>3206</v>
      </c>
      <c r="BO2987" s="79" t="s">
        <v>732</v>
      </c>
      <c r="BU2987" s="79" t="s">
        <v>7200</v>
      </c>
      <c r="BV2987" s="79" t="s">
        <v>3206</v>
      </c>
      <c r="BW2987" s="79" t="s">
        <v>732</v>
      </c>
    </row>
    <row r="2988" spans="51:75" x14ac:dyDescent="0.3">
      <c r="AY2988" s="107" t="e">
        <f>VLOOKUP(C2988,#REF!, 2,FALSE)</f>
        <v>#REF!</v>
      </c>
      <c r="BM2988" s="79" t="s">
        <v>7201</v>
      </c>
      <c r="BN2988" s="79" t="s">
        <v>623</v>
      </c>
      <c r="BO2988" s="79" t="s">
        <v>961</v>
      </c>
      <c r="BU2988" s="79" t="s">
        <v>7201</v>
      </c>
      <c r="BV2988" s="79" t="s">
        <v>623</v>
      </c>
      <c r="BW2988" s="79" t="s">
        <v>961</v>
      </c>
    </row>
    <row r="2989" spans="51:75" x14ac:dyDescent="0.3">
      <c r="AY2989" s="107" t="e">
        <f>VLOOKUP(C2989,#REF!, 2,FALSE)</f>
        <v>#REF!</v>
      </c>
      <c r="BM2989" s="79" t="s">
        <v>7202</v>
      </c>
      <c r="BN2989" s="79" t="s">
        <v>3206</v>
      </c>
      <c r="BO2989" s="79" t="s">
        <v>7203</v>
      </c>
      <c r="BU2989" s="79" t="s">
        <v>7202</v>
      </c>
      <c r="BV2989" s="79" t="s">
        <v>3206</v>
      </c>
      <c r="BW2989" s="79" t="s">
        <v>7203</v>
      </c>
    </row>
    <row r="2990" spans="51:75" x14ac:dyDescent="0.3">
      <c r="AY2990" s="107" t="e">
        <f>VLOOKUP(C2990,#REF!, 2,FALSE)</f>
        <v>#REF!</v>
      </c>
      <c r="BM2990" s="79" t="s">
        <v>7204</v>
      </c>
      <c r="BN2990" s="79" t="s">
        <v>16992</v>
      </c>
      <c r="BO2990" s="79" t="s">
        <v>7206</v>
      </c>
      <c r="BU2990" s="79" t="s">
        <v>7204</v>
      </c>
      <c r="BV2990" s="79" t="s">
        <v>16992</v>
      </c>
      <c r="BW2990" s="79" t="s">
        <v>7206</v>
      </c>
    </row>
    <row r="2991" spans="51:75" x14ac:dyDescent="0.3">
      <c r="AY2991" s="107" t="e">
        <f>VLOOKUP(C2991,#REF!, 2,FALSE)</f>
        <v>#REF!</v>
      </c>
      <c r="BM2991" s="79" t="s">
        <v>1304</v>
      </c>
      <c r="BN2991" s="79" t="s">
        <v>1344</v>
      </c>
      <c r="BO2991" s="79" t="s">
        <v>4904</v>
      </c>
      <c r="BU2991" s="79" t="s">
        <v>1304</v>
      </c>
      <c r="BV2991" s="79" t="s">
        <v>1344</v>
      </c>
      <c r="BW2991" s="79" t="s">
        <v>4904</v>
      </c>
    </row>
    <row r="2992" spans="51:75" x14ac:dyDescent="0.3">
      <c r="AY2992" s="107" t="e">
        <f>VLOOKUP(C2992,#REF!, 2,FALSE)</f>
        <v>#REF!</v>
      </c>
      <c r="BM2992" s="79" t="s">
        <v>7207</v>
      </c>
      <c r="BN2992" s="79" t="s">
        <v>3206</v>
      </c>
      <c r="BO2992" s="79" t="s">
        <v>7208</v>
      </c>
      <c r="BU2992" s="79" t="s">
        <v>7207</v>
      </c>
      <c r="BV2992" s="79" t="s">
        <v>3206</v>
      </c>
      <c r="BW2992" s="79" t="s">
        <v>7208</v>
      </c>
    </row>
    <row r="2993" spans="51:75" x14ac:dyDescent="0.3">
      <c r="AY2993" s="107" t="e">
        <f>VLOOKUP(C2993,#REF!, 2,FALSE)</f>
        <v>#REF!</v>
      </c>
      <c r="BM2993" s="79" t="s">
        <v>7209</v>
      </c>
      <c r="BN2993" s="79" t="s">
        <v>1141</v>
      </c>
      <c r="BO2993" s="79" t="s">
        <v>2376</v>
      </c>
      <c r="BU2993" s="79" t="s">
        <v>7209</v>
      </c>
      <c r="BV2993" s="79" t="s">
        <v>1141</v>
      </c>
      <c r="BW2993" s="79" t="s">
        <v>2376</v>
      </c>
    </row>
    <row r="2994" spans="51:75" x14ac:dyDescent="0.3">
      <c r="AY2994" s="107" t="e">
        <f>VLOOKUP(C2994,#REF!, 2,FALSE)</f>
        <v>#REF!</v>
      </c>
      <c r="BM2994" s="79" t="s">
        <v>7210</v>
      </c>
      <c r="BN2994" s="79" t="s">
        <v>3009</v>
      </c>
      <c r="BO2994" s="79" t="s">
        <v>7211</v>
      </c>
      <c r="BU2994" s="79" t="s">
        <v>7210</v>
      </c>
      <c r="BV2994" s="79" t="s">
        <v>3009</v>
      </c>
      <c r="BW2994" s="79" t="s">
        <v>7211</v>
      </c>
    </row>
    <row r="2995" spans="51:75" x14ac:dyDescent="0.3">
      <c r="AY2995" s="107" t="e">
        <f>VLOOKUP(C2995,#REF!, 2,FALSE)</f>
        <v>#REF!</v>
      </c>
      <c r="BM2995" s="79" t="s">
        <v>7212</v>
      </c>
      <c r="BN2995" s="79" t="s">
        <v>3032</v>
      </c>
      <c r="BO2995" s="79" t="s">
        <v>7213</v>
      </c>
      <c r="BU2995" s="79" t="s">
        <v>7212</v>
      </c>
      <c r="BV2995" s="79" t="s">
        <v>3032</v>
      </c>
      <c r="BW2995" s="79" t="s">
        <v>7213</v>
      </c>
    </row>
    <row r="2996" spans="51:75" x14ac:dyDescent="0.3">
      <c r="AY2996" s="107" t="e">
        <f>VLOOKUP(C2996,#REF!, 2,FALSE)</f>
        <v>#REF!</v>
      </c>
      <c r="BM2996" s="79" t="s">
        <v>7214</v>
      </c>
      <c r="BN2996" s="79" t="s">
        <v>3009</v>
      </c>
      <c r="BO2996" s="79" t="s">
        <v>7211</v>
      </c>
      <c r="BU2996" s="79" t="s">
        <v>7214</v>
      </c>
      <c r="BV2996" s="79" t="s">
        <v>3009</v>
      </c>
      <c r="BW2996" s="79" t="s">
        <v>7211</v>
      </c>
    </row>
    <row r="2997" spans="51:75" x14ac:dyDescent="0.3">
      <c r="AY2997" s="107" t="e">
        <f>VLOOKUP(C2997,#REF!, 2,FALSE)</f>
        <v>#REF!</v>
      </c>
      <c r="BM2997" s="79" t="s">
        <v>7215</v>
      </c>
      <c r="BN2997" s="79" t="s">
        <v>3009</v>
      </c>
      <c r="BO2997" s="79" t="s">
        <v>1792</v>
      </c>
      <c r="BU2997" s="79" t="s">
        <v>7215</v>
      </c>
      <c r="BV2997" s="79" t="s">
        <v>3009</v>
      </c>
      <c r="BW2997" s="79" t="s">
        <v>1792</v>
      </c>
    </row>
    <row r="2998" spans="51:75" x14ac:dyDescent="0.3">
      <c r="AY2998" s="107" t="e">
        <f>VLOOKUP(C2998,#REF!, 2,FALSE)</f>
        <v>#REF!</v>
      </c>
      <c r="BM2998" s="79" t="s">
        <v>7216</v>
      </c>
      <c r="BN2998" s="79" t="s">
        <v>3101</v>
      </c>
      <c r="BO2998" s="79" t="s">
        <v>7217</v>
      </c>
      <c r="BU2998" s="79" t="s">
        <v>7216</v>
      </c>
      <c r="BV2998" s="79" t="s">
        <v>3101</v>
      </c>
      <c r="BW2998" s="79" t="s">
        <v>7217</v>
      </c>
    </row>
    <row r="2999" spans="51:75" x14ac:dyDescent="0.3">
      <c r="AY2999" s="107" t="e">
        <f>VLOOKUP(C2999,#REF!, 2,FALSE)</f>
        <v>#REF!</v>
      </c>
      <c r="BM2999" s="79" t="s">
        <v>1305</v>
      </c>
      <c r="BN2999" s="79" t="s">
        <v>2981</v>
      </c>
      <c r="BO2999" s="79" t="s">
        <v>7218</v>
      </c>
      <c r="BU2999" s="79" t="s">
        <v>1305</v>
      </c>
      <c r="BV2999" s="79" t="s">
        <v>2981</v>
      </c>
      <c r="BW2999" s="79" t="s">
        <v>7218</v>
      </c>
    </row>
    <row r="3000" spans="51:75" x14ac:dyDescent="0.3">
      <c r="AY3000" s="107" t="e">
        <f>VLOOKUP(C3000,#REF!, 2,FALSE)</f>
        <v>#REF!</v>
      </c>
      <c r="BM3000" s="79" t="s">
        <v>7219</v>
      </c>
      <c r="BN3000" s="79" t="s">
        <v>3009</v>
      </c>
      <c r="BO3000" s="79" t="s">
        <v>943</v>
      </c>
      <c r="BU3000" s="79" t="s">
        <v>7219</v>
      </c>
      <c r="BV3000" s="79" t="s">
        <v>3009</v>
      </c>
      <c r="BW3000" s="79" t="s">
        <v>943</v>
      </c>
    </row>
    <row r="3001" spans="51:75" x14ac:dyDescent="0.3">
      <c r="AY3001" s="107" t="e">
        <f>VLOOKUP(C3001,#REF!, 2,FALSE)</f>
        <v>#REF!</v>
      </c>
      <c r="BM3001" s="79" t="s">
        <v>7220</v>
      </c>
      <c r="BN3001" s="79" t="s">
        <v>851</v>
      </c>
      <c r="BO3001" s="79" t="s">
        <v>7221</v>
      </c>
      <c r="BU3001" s="79" t="s">
        <v>7220</v>
      </c>
      <c r="BV3001" s="79" t="s">
        <v>851</v>
      </c>
      <c r="BW3001" s="79" t="s">
        <v>7221</v>
      </c>
    </row>
    <row r="3002" spans="51:75" x14ac:dyDescent="0.3">
      <c r="AY3002" s="107" t="e">
        <f>VLOOKUP(C3002,#REF!, 2,FALSE)</f>
        <v>#REF!</v>
      </c>
      <c r="BM3002" s="79" t="s">
        <v>1306</v>
      </c>
      <c r="BN3002" s="79" t="s">
        <v>721</v>
      </c>
      <c r="BO3002" s="79" t="s">
        <v>1694</v>
      </c>
      <c r="BU3002" s="79" t="s">
        <v>1306</v>
      </c>
      <c r="BV3002" s="79" t="s">
        <v>721</v>
      </c>
      <c r="BW3002" s="79" t="s">
        <v>1694</v>
      </c>
    </row>
    <row r="3003" spans="51:75" x14ac:dyDescent="0.3">
      <c r="AY3003" s="107" t="e">
        <f>VLOOKUP(C3003,#REF!, 2,FALSE)</f>
        <v>#REF!</v>
      </c>
      <c r="BM3003" s="79" t="s">
        <v>7222</v>
      </c>
      <c r="BN3003" s="79" t="s">
        <v>717</v>
      </c>
      <c r="BO3003" s="79" t="s">
        <v>7223</v>
      </c>
      <c r="BU3003" s="79" t="s">
        <v>7222</v>
      </c>
      <c r="BV3003" s="79" t="s">
        <v>717</v>
      </c>
      <c r="BW3003" s="79" t="s">
        <v>7223</v>
      </c>
    </row>
    <row r="3004" spans="51:75" x14ac:dyDescent="0.3">
      <c r="AY3004" s="107" t="e">
        <f>VLOOKUP(C3004,#REF!, 2,FALSE)</f>
        <v>#REF!</v>
      </c>
      <c r="BM3004" s="79" t="s">
        <v>100</v>
      </c>
      <c r="BN3004" s="79" t="s">
        <v>665</v>
      </c>
      <c r="BO3004" s="79" t="s">
        <v>7224</v>
      </c>
      <c r="BU3004" s="79" t="s">
        <v>100</v>
      </c>
      <c r="BV3004" s="79" t="s">
        <v>665</v>
      </c>
      <c r="BW3004" s="79" t="s">
        <v>7224</v>
      </c>
    </row>
    <row r="3005" spans="51:75" x14ac:dyDescent="0.3">
      <c r="AY3005" s="107" t="e">
        <f>VLOOKUP(C3005,#REF!, 2,FALSE)</f>
        <v>#REF!</v>
      </c>
      <c r="BM3005" s="79" t="s">
        <v>7226</v>
      </c>
      <c r="BN3005" s="79" t="s">
        <v>3091</v>
      </c>
      <c r="BO3005" s="79" t="s">
        <v>1064</v>
      </c>
      <c r="BU3005" s="79" t="s">
        <v>7226</v>
      </c>
      <c r="BV3005" s="79" t="s">
        <v>3091</v>
      </c>
      <c r="BW3005" s="79" t="s">
        <v>1064</v>
      </c>
    </row>
    <row r="3006" spans="51:75" x14ac:dyDescent="0.3">
      <c r="AY3006" s="107" t="e">
        <f>VLOOKUP(C3006,#REF!, 2,FALSE)</f>
        <v>#REF!</v>
      </c>
      <c r="BM3006" s="79" t="s">
        <v>7227</v>
      </c>
      <c r="BN3006" s="79" t="s">
        <v>2981</v>
      </c>
      <c r="BO3006" s="79" t="s">
        <v>699</v>
      </c>
      <c r="BU3006" s="79" t="s">
        <v>7227</v>
      </c>
      <c r="BV3006" s="79" t="s">
        <v>2981</v>
      </c>
      <c r="BW3006" s="79" t="s">
        <v>699</v>
      </c>
    </row>
    <row r="3007" spans="51:75" x14ac:dyDescent="0.3">
      <c r="AY3007" s="107" t="e">
        <f>VLOOKUP(C3007,#REF!, 2,FALSE)</f>
        <v>#REF!</v>
      </c>
      <c r="BM3007" s="79" t="s">
        <v>7228</v>
      </c>
      <c r="BN3007" s="79" t="s">
        <v>1344</v>
      </c>
      <c r="BO3007" s="79" t="s">
        <v>694</v>
      </c>
      <c r="BU3007" s="79" t="s">
        <v>7228</v>
      </c>
      <c r="BV3007" s="79" t="s">
        <v>1344</v>
      </c>
      <c r="BW3007" s="79" t="s">
        <v>694</v>
      </c>
    </row>
    <row r="3008" spans="51:75" x14ac:dyDescent="0.3">
      <c r="AY3008" s="107" t="e">
        <f>VLOOKUP(C3008,#REF!, 2,FALSE)</f>
        <v>#REF!</v>
      </c>
      <c r="BM3008" s="79" t="s">
        <v>7229</v>
      </c>
      <c r="BN3008" s="79" t="s">
        <v>660</v>
      </c>
      <c r="BO3008" s="79" t="s">
        <v>7230</v>
      </c>
      <c r="BU3008" s="79" t="s">
        <v>7229</v>
      </c>
      <c r="BV3008" s="79" t="s">
        <v>660</v>
      </c>
      <c r="BW3008" s="79" t="s">
        <v>7230</v>
      </c>
    </row>
    <row r="3009" spans="51:75" x14ac:dyDescent="0.3">
      <c r="AY3009" s="107" t="e">
        <f>VLOOKUP(C3009,#REF!, 2,FALSE)</f>
        <v>#REF!</v>
      </c>
      <c r="BM3009" s="79" t="s">
        <v>101</v>
      </c>
      <c r="BN3009" s="79" t="s">
        <v>3206</v>
      </c>
      <c r="BO3009" s="79" t="s">
        <v>5274</v>
      </c>
      <c r="BU3009" s="79" t="s">
        <v>101</v>
      </c>
      <c r="BV3009" s="79" t="s">
        <v>3206</v>
      </c>
      <c r="BW3009" s="79" t="s">
        <v>5274</v>
      </c>
    </row>
    <row r="3010" spans="51:75" x14ac:dyDescent="0.3">
      <c r="AY3010" s="107" t="e">
        <f>VLOOKUP(C3010,#REF!, 2,FALSE)</f>
        <v>#REF!</v>
      </c>
      <c r="BM3010" s="79" t="s">
        <v>7231</v>
      </c>
      <c r="BN3010" s="79" t="s">
        <v>615</v>
      </c>
      <c r="BO3010" s="79" t="s">
        <v>1740</v>
      </c>
      <c r="BU3010" s="79" t="s">
        <v>7231</v>
      </c>
      <c r="BV3010" s="79" t="s">
        <v>615</v>
      </c>
      <c r="BW3010" s="79" t="s">
        <v>1740</v>
      </c>
    </row>
    <row r="3011" spans="51:75" x14ac:dyDescent="0.3">
      <c r="AY3011" s="107" t="e">
        <f>VLOOKUP(C3011,#REF!, 2,FALSE)</f>
        <v>#REF!</v>
      </c>
      <c r="BM3011" s="79" t="s">
        <v>7232</v>
      </c>
      <c r="BN3011" s="79" t="s">
        <v>3091</v>
      </c>
      <c r="BO3011" s="79" t="s">
        <v>858</v>
      </c>
      <c r="BU3011" s="79" t="s">
        <v>7232</v>
      </c>
      <c r="BV3011" s="79" t="s">
        <v>3091</v>
      </c>
      <c r="BW3011" s="79" t="s">
        <v>858</v>
      </c>
    </row>
    <row r="3012" spans="51:75" x14ac:dyDescent="0.3">
      <c r="AY3012" s="107" t="e">
        <f>VLOOKUP(C3012,#REF!, 2,FALSE)</f>
        <v>#REF!</v>
      </c>
      <c r="BM3012" s="79" t="s">
        <v>1307</v>
      </c>
      <c r="BN3012" s="79" t="s">
        <v>3206</v>
      </c>
      <c r="BO3012" s="79" t="s">
        <v>4746</v>
      </c>
      <c r="BU3012" s="79" t="s">
        <v>1307</v>
      </c>
      <c r="BV3012" s="79" t="s">
        <v>3206</v>
      </c>
      <c r="BW3012" s="79" t="s">
        <v>4746</v>
      </c>
    </row>
    <row r="3013" spans="51:75" x14ac:dyDescent="0.3">
      <c r="AY3013" s="107" t="e">
        <f>VLOOKUP(C3013,#REF!, 2,FALSE)</f>
        <v>#REF!</v>
      </c>
      <c r="BM3013" s="79" t="s">
        <v>7233</v>
      </c>
      <c r="BN3013" s="79" t="s">
        <v>3206</v>
      </c>
      <c r="BO3013" s="79" t="s">
        <v>2985</v>
      </c>
      <c r="BU3013" s="79" t="s">
        <v>7233</v>
      </c>
      <c r="BV3013" s="79" t="s">
        <v>3206</v>
      </c>
      <c r="BW3013" s="79" t="s">
        <v>2985</v>
      </c>
    </row>
    <row r="3014" spans="51:75" x14ac:dyDescent="0.3">
      <c r="AY3014" s="107" t="e">
        <f>VLOOKUP(C3014,#REF!, 2,FALSE)</f>
        <v>#REF!</v>
      </c>
      <c r="BM3014" s="79" t="s">
        <v>7234</v>
      </c>
      <c r="BN3014" s="79" t="s">
        <v>668</v>
      </c>
      <c r="BO3014" s="79" t="s">
        <v>2985</v>
      </c>
      <c r="BU3014" s="79" t="s">
        <v>7234</v>
      </c>
      <c r="BV3014" s="79" t="s">
        <v>668</v>
      </c>
      <c r="BW3014" s="79" t="s">
        <v>2985</v>
      </c>
    </row>
    <row r="3015" spans="51:75" x14ac:dyDescent="0.3">
      <c r="AY3015" s="107" t="e">
        <f>VLOOKUP(C3015,#REF!, 2,FALSE)</f>
        <v>#REF!</v>
      </c>
      <c r="BM3015" s="79" t="s">
        <v>7235</v>
      </c>
      <c r="BN3015" s="79" t="s">
        <v>2985</v>
      </c>
      <c r="BO3015" s="79" t="s">
        <v>2985</v>
      </c>
      <c r="BU3015" s="79" t="s">
        <v>7235</v>
      </c>
      <c r="BV3015" s="79" t="s">
        <v>2985</v>
      </c>
      <c r="BW3015" s="79" t="s">
        <v>2985</v>
      </c>
    </row>
    <row r="3016" spans="51:75" x14ac:dyDescent="0.3">
      <c r="AY3016" s="107" t="e">
        <f>VLOOKUP(C3016,#REF!, 2,FALSE)</f>
        <v>#REF!</v>
      </c>
      <c r="BM3016" s="79" t="s">
        <v>7236</v>
      </c>
      <c r="BN3016" s="79" t="s">
        <v>3087</v>
      </c>
      <c r="BO3016" s="79" t="s">
        <v>2985</v>
      </c>
      <c r="BU3016" s="79" t="s">
        <v>7236</v>
      </c>
      <c r="BV3016" s="79" t="s">
        <v>3087</v>
      </c>
      <c r="BW3016" s="79" t="s">
        <v>2985</v>
      </c>
    </row>
    <row r="3017" spans="51:75" x14ac:dyDescent="0.3">
      <c r="AY3017" s="107" t="e">
        <f>VLOOKUP(C3017,#REF!, 2,FALSE)</f>
        <v>#REF!</v>
      </c>
      <c r="BM3017" s="79" t="s">
        <v>7237</v>
      </c>
      <c r="BN3017" s="79" t="s">
        <v>664</v>
      </c>
      <c r="BO3017" s="79" t="s">
        <v>6733</v>
      </c>
      <c r="BU3017" s="79" t="s">
        <v>7237</v>
      </c>
      <c r="BV3017" s="79" t="s">
        <v>664</v>
      </c>
      <c r="BW3017" s="79" t="s">
        <v>6733</v>
      </c>
    </row>
    <row r="3018" spans="51:75" x14ac:dyDescent="0.3">
      <c r="AY3018" s="107" t="e">
        <f>VLOOKUP(C3018,#REF!, 2,FALSE)</f>
        <v>#REF!</v>
      </c>
      <c r="BM3018" s="79" t="s">
        <v>7240</v>
      </c>
      <c r="BN3018" s="79" t="s">
        <v>3206</v>
      </c>
      <c r="BO3018" s="79" t="s">
        <v>5722</v>
      </c>
      <c r="BU3018" s="79" t="s">
        <v>7240</v>
      </c>
      <c r="BV3018" s="79" t="s">
        <v>3206</v>
      </c>
      <c r="BW3018" s="79" t="s">
        <v>5722</v>
      </c>
    </row>
    <row r="3019" spans="51:75" x14ac:dyDescent="0.3">
      <c r="AY3019" s="107" t="e">
        <f>VLOOKUP(C3019,#REF!, 2,FALSE)</f>
        <v>#REF!</v>
      </c>
      <c r="BM3019" s="79" t="s">
        <v>7241</v>
      </c>
      <c r="BN3019" s="79" t="s">
        <v>3009</v>
      </c>
      <c r="BO3019" s="79" t="s">
        <v>7242</v>
      </c>
      <c r="BU3019" s="79" t="s">
        <v>7241</v>
      </c>
      <c r="BV3019" s="79" t="s">
        <v>3009</v>
      </c>
      <c r="BW3019" s="79" t="s">
        <v>7242</v>
      </c>
    </row>
    <row r="3020" spans="51:75" x14ac:dyDescent="0.3">
      <c r="AY3020" s="107" t="e">
        <f>VLOOKUP(C3020,#REF!, 2,FALSE)</f>
        <v>#REF!</v>
      </c>
      <c r="BM3020" s="79" t="s">
        <v>7243</v>
      </c>
      <c r="BN3020" s="79" t="s">
        <v>3206</v>
      </c>
      <c r="BO3020" s="79" t="s">
        <v>7244</v>
      </c>
      <c r="BU3020" s="79" t="s">
        <v>7243</v>
      </c>
      <c r="BV3020" s="79" t="s">
        <v>3206</v>
      </c>
      <c r="BW3020" s="79" t="s">
        <v>7244</v>
      </c>
    </row>
    <row r="3021" spans="51:75" x14ac:dyDescent="0.3">
      <c r="AY3021" s="107" t="e">
        <f>VLOOKUP(C3021,#REF!, 2,FALSE)</f>
        <v>#REF!</v>
      </c>
      <c r="BM3021" s="79" t="s">
        <v>7245</v>
      </c>
      <c r="BN3021" s="79" t="s">
        <v>3006</v>
      </c>
      <c r="BO3021" s="79" t="s">
        <v>7246</v>
      </c>
      <c r="BU3021" s="79" t="s">
        <v>7245</v>
      </c>
      <c r="BV3021" s="79" t="s">
        <v>3006</v>
      </c>
      <c r="BW3021" s="79" t="s">
        <v>7246</v>
      </c>
    </row>
    <row r="3022" spans="51:75" x14ac:dyDescent="0.3">
      <c r="AY3022" s="107" t="e">
        <f>VLOOKUP(C3022,#REF!, 2,FALSE)</f>
        <v>#REF!</v>
      </c>
      <c r="BM3022" s="79" t="s">
        <v>7247</v>
      </c>
      <c r="BN3022" s="79" t="s">
        <v>664</v>
      </c>
      <c r="BO3022" s="79" t="s">
        <v>7248</v>
      </c>
      <c r="BU3022" s="79" t="s">
        <v>7247</v>
      </c>
      <c r="BV3022" s="79" t="s">
        <v>664</v>
      </c>
      <c r="BW3022" s="79" t="s">
        <v>7248</v>
      </c>
    </row>
    <row r="3023" spans="51:75" x14ac:dyDescent="0.3">
      <c r="AY3023" s="107" t="e">
        <f>VLOOKUP(C3023,#REF!, 2,FALSE)</f>
        <v>#REF!</v>
      </c>
      <c r="BM3023" s="79" t="s">
        <v>7249</v>
      </c>
      <c r="BN3023" s="79" t="s">
        <v>3009</v>
      </c>
      <c r="BO3023" s="79" t="s">
        <v>7250</v>
      </c>
      <c r="BU3023" s="79" t="s">
        <v>7249</v>
      </c>
      <c r="BV3023" s="79" t="s">
        <v>3009</v>
      </c>
      <c r="BW3023" s="79" t="s">
        <v>7250</v>
      </c>
    </row>
    <row r="3024" spans="51:75" x14ac:dyDescent="0.3">
      <c r="AY3024" s="107" t="e">
        <f>VLOOKUP(C3024,#REF!, 2,FALSE)</f>
        <v>#REF!</v>
      </c>
      <c r="BM3024" s="79" t="s">
        <v>7251</v>
      </c>
      <c r="BN3024" s="79" t="s">
        <v>1344</v>
      </c>
      <c r="BO3024" s="79" t="s">
        <v>4433</v>
      </c>
      <c r="BU3024" s="79" t="s">
        <v>7251</v>
      </c>
      <c r="BV3024" s="79" t="s">
        <v>1344</v>
      </c>
      <c r="BW3024" s="79" t="s">
        <v>4433</v>
      </c>
    </row>
    <row r="3025" spans="51:75" x14ac:dyDescent="0.3">
      <c r="AY3025" s="107" t="e">
        <f>VLOOKUP(C3025,#REF!, 2,FALSE)</f>
        <v>#REF!</v>
      </c>
      <c r="BM3025" s="79" t="s">
        <v>7253</v>
      </c>
      <c r="BN3025" s="79" t="s">
        <v>3091</v>
      </c>
      <c r="BO3025" s="79" t="s">
        <v>2892</v>
      </c>
      <c r="BU3025" s="79" t="s">
        <v>7253</v>
      </c>
      <c r="BV3025" s="79" t="s">
        <v>3091</v>
      </c>
      <c r="BW3025" s="79" t="s">
        <v>2892</v>
      </c>
    </row>
    <row r="3026" spans="51:75" x14ac:dyDescent="0.3">
      <c r="AY3026" s="107" t="e">
        <f>VLOOKUP(C3026,#REF!, 2,FALSE)</f>
        <v>#REF!</v>
      </c>
      <c r="BM3026" s="79" t="s">
        <v>7254</v>
      </c>
      <c r="BN3026" s="79" t="s">
        <v>633</v>
      </c>
      <c r="BO3026" s="79" t="s">
        <v>7255</v>
      </c>
      <c r="BU3026" s="79" t="s">
        <v>7254</v>
      </c>
      <c r="BV3026" s="79" t="s">
        <v>633</v>
      </c>
      <c r="BW3026" s="79" t="s">
        <v>7255</v>
      </c>
    </row>
    <row r="3027" spans="51:75" x14ac:dyDescent="0.3">
      <c r="AY3027" s="107" t="e">
        <f>VLOOKUP(C3027,#REF!, 2,FALSE)</f>
        <v>#REF!</v>
      </c>
      <c r="BM3027" s="79" t="s">
        <v>7256</v>
      </c>
      <c r="BN3027" s="79" t="s">
        <v>3009</v>
      </c>
      <c r="BO3027" s="79" t="s">
        <v>5356</v>
      </c>
      <c r="BU3027" s="79" t="s">
        <v>7256</v>
      </c>
      <c r="BV3027" s="79" t="s">
        <v>3009</v>
      </c>
      <c r="BW3027" s="79" t="s">
        <v>5356</v>
      </c>
    </row>
    <row r="3028" spans="51:75" x14ac:dyDescent="0.3">
      <c r="AY3028" s="107" t="e">
        <f>VLOOKUP(C3028,#REF!, 2,FALSE)</f>
        <v>#REF!</v>
      </c>
      <c r="BM3028" s="79" t="s">
        <v>7258</v>
      </c>
      <c r="BN3028" s="79" t="s">
        <v>1141</v>
      </c>
      <c r="BO3028" s="79" t="s">
        <v>7259</v>
      </c>
      <c r="BU3028" s="79" t="s">
        <v>7258</v>
      </c>
      <c r="BV3028" s="79" t="s">
        <v>1141</v>
      </c>
      <c r="BW3028" s="79" t="s">
        <v>7259</v>
      </c>
    </row>
    <row r="3029" spans="51:75" x14ac:dyDescent="0.3">
      <c r="AY3029" s="107" t="e">
        <f>VLOOKUP(C3029,#REF!, 2,FALSE)</f>
        <v>#REF!</v>
      </c>
      <c r="BM3029" s="79" t="s">
        <v>7260</v>
      </c>
      <c r="BN3029" s="79" t="s">
        <v>16992</v>
      </c>
      <c r="BO3029" s="79" t="s">
        <v>6954</v>
      </c>
      <c r="BU3029" s="79" t="s">
        <v>7260</v>
      </c>
      <c r="BV3029" s="79" t="s">
        <v>16992</v>
      </c>
      <c r="BW3029" s="79" t="s">
        <v>6954</v>
      </c>
    </row>
    <row r="3030" spans="51:75" x14ac:dyDescent="0.3">
      <c r="AY3030" s="107" t="e">
        <f>VLOOKUP(C3030,#REF!, 2,FALSE)</f>
        <v>#REF!</v>
      </c>
      <c r="BM3030" s="79" t="s">
        <v>7262</v>
      </c>
      <c r="BN3030" s="79" t="s">
        <v>851</v>
      </c>
      <c r="BO3030" s="79" t="s">
        <v>7263</v>
      </c>
      <c r="BU3030" s="79" t="s">
        <v>7262</v>
      </c>
      <c r="BV3030" s="79" t="s">
        <v>851</v>
      </c>
      <c r="BW3030" s="79" t="s">
        <v>7263</v>
      </c>
    </row>
    <row r="3031" spans="51:75" x14ac:dyDescent="0.3">
      <c r="AY3031" s="107" t="e">
        <f>VLOOKUP(C3031,#REF!, 2,FALSE)</f>
        <v>#REF!</v>
      </c>
      <c r="BM3031" s="79" t="s">
        <v>7264</v>
      </c>
      <c r="BN3031" s="79" t="s">
        <v>851</v>
      </c>
      <c r="BO3031" s="79" t="s">
        <v>2985</v>
      </c>
      <c r="BU3031" s="79" t="s">
        <v>7264</v>
      </c>
      <c r="BV3031" s="79" t="s">
        <v>851</v>
      </c>
      <c r="BW3031" s="79" t="s">
        <v>2985</v>
      </c>
    </row>
    <row r="3032" spans="51:75" x14ac:dyDescent="0.3">
      <c r="AY3032" s="107" t="e">
        <f>VLOOKUP(C3032,#REF!, 2,FALSE)</f>
        <v>#REF!</v>
      </c>
      <c r="BM3032" s="79" t="s">
        <v>7265</v>
      </c>
      <c r="BN3032" s="79" t="s">
        <v>3009</v>
      </c>
      <c r="BO3032" s="79" t="s">
        <v>7266</v>
      </c>
      <c r="BU3032" s="79" t="s">
        <v>7265</v>
      </c>
      <c r="BV3032" s="79" t="s">
        <v>3009</v>
      </c>
      <c r="BW3032" s="79" t="s">
        <v>7266</v>
      </c>
    </row>
    <row r="3033" spans="51:75" x14ac:dyDescent="0.3">
      <c r="AY3033" s="107" t="e">
        <f>VLOOKUP(C3033,#REF!, 2,FALSE)</f>
        <v>#REF!</v>
      </c>
      <c r="BM3033" s="79" t="s">
        <v>7267</v>
      </c>
      <c r="BN3033" s="79" t="s">
        <v>663</v>
      </c>
      <c r="BO3033" s="79" t="s">
        <v>7268</v>
      </c>
      <c r="BU3033" s="79" t="s">
        <v>7267</v>
      </c>
      <c r="BV3033" s="79" t="s">
        <v>663</v>
      </c>
      <c r="BW3033" s="79" t="s">
        <v>7268</v>
      </c>
    </row>
    <row r="3034" spans="51:75" x14ac:dyDescent="0.3">
      <c r="AY3034" s="107" t="e">
        <f>VLOOKUP(C3034,#REF!, 2,FALSE)</f>
        <v>#REF!</v>
      </c>
      <c r="BM3034" s="79" t="s">
        <v>7269</v>
      </c>
      <c r="BN3034" s="79" t="s">
        <v>3206</v>
      </c>
      <c r="BO3034" s="79" t="s">
        <v>2755</v>
      </c>
      <c r="BU3034" s="79" t="s">
        <v>7269</v>
      </c>
      <c r="BV3034" s="79" t="s">
        <v>3206</v>
      </c>
      <c r="BW3034" s="79" t="s">
        <v>2755</v>
      </c>
    </row>
    <row r="3035" spans="51:75" x14ac:dyDescent="0.3">
      <c r="AY3035" s="107" t="e">
        <f>VLOOKUP(C3035,#REF!, 2,FALSE)</f>
        <v>#REF!</v>
      </c>
      <c r="BM3035" s="79" t="s">
        <v>7270</v>
      </c>
      <c r="BN3035" s="79" t="s">
        <v>2985</v>
      </c>
      <c r="BO3035" s="79" t="s">
        <v>2985</v>
      </c>
      <c r="BU3035" s="79" t="s">
        <v>7270</v>
      </c>
      <c r="BV3035" s="79" t="s">
        <v>2985</v>
      </c>
      <c r="BW3035" s="79" t="s">
        <v>2985</v>
      </c>
    </row>
    <row r="3036" spans="51:75" x14ac:dyDescent="0.3">
      <c r="AY3036" s="107" t="e">
        <f>VLOOKUP(C3036,#REF!, 2,FALSE)</f>
        <v>#REF!</v>
      </c>
      <c r="BM3036" s="79" t="s">
        <v>1308</v>
      </c>
      <c r="BN3036" s="79" t="s">
        <v>864</v>
      </c>
      <c r="BO3036" s="79" t="s">
        <v>7271</v>
      </c>
      <c r="BU3036" s="79" t="s">
        <v>1308</v>
      </c>
      <c r="BV3036" s="79" t="s">
        <v>864</v>
      </c>
      <c r="BW3036" s="79" t="s">
        <v>7271</v>
      </c>
    </row>
    <row r="3037" spans="51:75" x14ac:dyDescent="0.3">
      <c r="AY3037" s="107" t="e">
        <f>VLOOKUP(C3037,#REF!, 2,FALSE)</f>
        <v>#REF!</v>
      </c>
      <c r="BM3037" s="79" t="s">
        <v>7272</v>
      </c>
      <c r="BN3037" s="79" t="s">
        <v>16992</v>
      </c>
      <c r="BO3037" s="79" t="s">
        <v>7273</v>
      </c>
      <c r="BU3037" s="79" t="s">
        <v>7272</v>
      </c>
      <c r="BV3037" s="79" t="s">
        <v>16992</v>
      </c>
      <c r="BW3037" s="79" t="s">
        <v>7273</v>
      </c>
    </row>
    <row r="3038" spans="51:75" x14ac:dyDescent="0.3">
      <c r="AY3038" s="107" t="e">
        <f>VLOOKUP(C3038,#REF!, 2,FALSE)</f>
        <v>#REF!</v>
      </c>
      <c r="BM3038" s="79" t="s">
        <v>1309</v>
      </c>
      <c r="BN3038" s="79" t="s">
        <v>16992</v>
      </c>
      <c r="BO3038" s="79" t="s">
        <v>7274</v>
      </c>
      <c r="BU3038" s="79" t="s">
        <v>1309</v>
      </c>
      <c r="BV3038" s="79" t="s">
        <v>16992</v>
      </c>
      <c r="BW3038" s="79" t="s">
        <v>7274</v>
      </c>
    </row>
    <row r="3039" spans="51:75" x14ac:dyDescent="0.3">
      <c r="AY3039" s="107" t="e">
        <f>VLOOKUP(C3039,#REF!, 2,FALSE)</f>
        <v>#REF!</v>
      </c>
      <c r="BM3039" s="79" t="s">
        <v>1310</v>
      </c>
      <c r="BN3039" s="79" t="s">
        <v>16992</v>
      </c>
      <c r="BO3039" s="79" t="s">
        <v>1381</v>
      </c>
      <c r="BU3039" s="79" t="s">
        <v>1310</v>
      </c>
      <c r="BV3039" s="79" t="s">
        <v>16992</v>
      </c>
      <c r="BW3039" s="79" t="s">
        <v>1381</v>
      </c>
    </row>
    <row r="3040" spans="51:75" x14ac:dyDescent="0.3">
      <c r="AY3040" s="107" t="e">
        <f>VLOOKUP(C3040,#REF!, 2,FALSE)</f>
        <v>#REF!</v>
      </c>
      <c r="BM3040" s="79" t="s">
        <v>7275</v>
      </c>
      <c r="BN3040" s="79" t="s">
        <v>3206</v>
      </c>
      <c r="BO3040" s="79" t="s">
        <v>7276</v>
      </c>
      <c r="BU3040" s="79" t="s">
        <v>7275</v>
      </c>
      <c r="BV3040" s="79" t="s">
        <v>3206</v>
      </c>
      <c r="BW3040" s="79" t="s">
        <v>7276</v>
      </c>
    </row>
    <row r="3041" spans="51:75" x14ac:dyDescent="0.3">
      <c r="AY3041" s="107" t="e">
        <f>VLOOKUP(C3041,#REF!, 2,FALSE)</f>
        <v>#REF!</v>
      </c>
      <c r="BM3041" s="79" t="s">
        <v>1311</v>
      </c>
      <c r="BN3041" s="79" t="s">
        <v>3206</v>
      </c>
      <c r="BO3041" s="79" t="s">
        <v>1002</v>
      </c>
      <c r="BU3041" s="79" t="s">
        <v>1311</v>
      </c>
      <c r="BV3041" s="79" t="s">
        <v>3206</v>
      </c>
      <c r="BW3041" s="79" t="s">
        <v>1002</v>
      </c>
    </row>
    <row r="3042" spans="51:75" x14ac:dyDescent="0.3">
      <c r="AY3042" s="107" t="e">
        <f>VLOOKUP(C3042,#REF!, 2,FALSE)</f>
        <v>#REF!</v>
      </c>
      <c r="BM3042" s="79" t="s">
        <v>7277</v>
      </c>
      <c r="BN3042" s="79" t="s">
        <v>717</v>
      </c>
      <c r="BO3042" s="79" t="s">
        <v>7278</v>
      </c>
      <c r="BU3042" s="79" t="s">
        <v>7277</v>
      </c>
      <c r="BV3042" s="79" t="s">
        <v>717</v>
      </c>
      <c r="BW3042" s="79" t="s">
        <v>7278</v>
      </c>
    </row>
    <row r="3043" spans="51:75" x14ac:dyDescent="0.3">
      <c r="AY3043" s="107" t="e">
        <f>VLOOKUP(C3043,#REF!, 2,FALSE)</f>
        <v>#REF!</v>
      </c>
      <c r="BM3043" s="79" t="s">
        <v>7279</v>
      </c>
      <c r="BN3043" s="79" t="s">
        <v>3049</v>
      </c>
      <c r="BO3043" s="79" t="s">
        <v>7280</v>
      </c>
      <c r="BU3043" s="79" t="s">
        <v>7279</v>
      </c>
      <c r="BV3043" s="79" t="s">
        <v>3049</v>
      </c>
      <c r="BW3043" s="79" t="s">
        <v>7280</v>
      </c>
    </row>
    <row r="3044" spans="51:75" x14ac:dyDescent="0.3">
      <c r="AY3044" s="107" t="e">
        <f>VLOOKUP(C3044,#REF!, 2,FALSE)</f>
        <v>#REF!</v>
      </c>
      <c r="BM3044" s="79" t="s">
        <v>7281</v>
      </c>
      <c r="BN3044" s="79" t="s">
        <v>3206</v>
      </c>
      <c r="BO3044" s="79" t="s">
        <v>7282</v>
      </c>
      <c r="BU3044" s="79" t="s">
        <v>7281</v>
      </c>
      <c r="BV3044" s="79" t="s">
        <v>3206</v>
      </c>
      <c r="BW3044" s="79" t="s">
        <v>7282</v>
      </c>
    </row>
    <row r="3045" spans="51:75" x14ac:dyDescent="0.3">
      <c r="AY3045" s="107" t="e">
        <f>VLOOKUP(C3045,#REF!, 2,FALSE)</f>
        <v>#REF!</v>
      </c>
      <c r="BM3045" s="79" t="s">
        <v>7283</v>
      </c>
      <c r="BN3045" s="79" t="s">
        <v>669</v>
      </c>
      <c r="BO3045" s="79" t="s">
        <v>7284</v>
      </c>
      <c r="BU3045" s="79" t="s">
        <v>7283</v>
      </c>
      <c r="BV3045" s="79" t="s">
        <v>669</v>
      </c>
      <c r="BW3045" s="79" t="s">
        <v>7284</v>
      </c>
    </row>
    <row r="3046" spans="51:75" x14ac:dyDescent="0.3">
      <c r="AY3046" s="107" t="e">
        <f>VLOOKUP(C3046,#REF!, 2,FALSE)</f>
        <v>#REF!</v>
      </c>
      <c r="BM3046" s="79" t="s">
        <v>7285</v>
      </c>
      <c r="BN3046" s="79" t="s">
        <v>659</v>
      </c>
      <c r="BO3046" s="79" t="s">
        <v>6768</v>
      </c>
      <c r="BU3046" s="79" t="s">
        <v>7285</v>
      </c>
      <c r="BV3046" s="79" t="s">
        <v>659</v>
      </c>
      <c r="BW3046" s="79" t="s">
        <v>6768</v>
      </c>
    </row>
    <row r="3047" spans="51:75" x14ac:dyDescent="0.3">
      <c r="AY3047" s="107" t="e">
        <f>VLOOKUP(C3047,#REF!, 2,FALSE)</f>
        <v>#REF!</v>
      </c>
      <c r="BM3047" s="79" t="s">
        <v>7286</v>
      </c>
      <c r="BN3047" s="79" t="s">
        <v>1344</v>
      </c>
      <c r="BO3047" s="79" t="s">
        <v>7288</v>
      </c>
      <c r="BU3047" s="79" t="s">
        <v>7286</v>
      </c>
      <c r="BV3047" s="79" t="s">
        <v>1344</v>
      </c>
      <c r="BW3047" s="79" t="s">
        <v>7288</v>
      </c>
    </row>
    <row r="3048" spans="51:75" x14ac:dyDescent="0.3">
      <c r="AY3048" s="107" t="e">
        <f>VLOOKUP(C3048,#REF!, 2,FALSE)</f>
        <v>#REF!</v>
      </c>
      <c r="BM3048" s="79" t="s">
        <v>7289</v>
      </c>
      <c r="BN3048" s="79" t="s">
        <v>1344</v>
      </c>
      <c r="BO3048" s="79" t="s">
        <v>7291</v>
      </c>
      <c r="BU3048" s="79" t="s">
        <v>7289</v>
      </c>
      <c r="BV3048" s="79" t="s">
        <v>1344</v>
      </c>
      <c r="BW3048" s="79" t="s">
        <v>7291</v>
      </c>
    </row>
    <row r="3049" spans="51:75" x14ac:dyDescent="0.3">
      <c r="AY3049" s="107" t="e">
        <f>VLOOKUP(C3049,#REF!, 2,FALSE)</f>
        <v>#REF!</v>
      </c>
      <c r="BM3049" s="79" t="s">
        <v>7292</v>
      </c>
      <c r="BN3049" s="79" t="s">
        <v>1344</v>
      </c>
      <c r="BO3049" s="79" t="s">
        <v>4250</v>
      </c>
      <c r="BU3049" s="79" t="s">
        <v>7292</v>
      </c>
      <c r="BV3049" s="79" t="s">
        <v>1344</v>
      </c>
      <c r="BW3049" s="79" t="s">
        <v>4250</v>
      </c>
    </row>
    <row r="3050" spans="51:75" x14ac:dyDescent="0.3">
      <c r="AY3050" s="107" t="e">
        <f>VLOOKUP(C3050,#REF!, 2,FALSE)</f>
        <v>#REF!</v>
      </c>
      <c r="BM3050" s="79" t="s">
        <v>7293</v>
      </c>
      <c r="BN3050" s="79" t="s">
        <v>630</v>
      </c>
      <c r="BO3050" s="79" t="s">
        <v>7294</v>
      </c>
      <c r="BU3050" s="79" t="s">
        <v>7293</v>
      </c>
      <c r="BV3050" s="79" t="s">
        <v>630</v>
      </c>
      <c r="BW3050" s="79" t="s">
        <v>7294</v>
      </c>
    </row>
    <row r="3051" spans="51:75" x14ac:dyDescent="0.3">
      <c r="AY3051" s="107" t="e">
        <f>VLOOKUP(C3051,#REF!, 2,FALSE)</f>
        <v>#REF!</v>
      </c>
      <c r="BM3051" s="79" t="s">
        <v>7295</v>
      </c>
      <c r="BN3051" s="79" t="s">
        <v>638</v>
      </c>
      <c r="BO3051" s="79" t="s">
        <v>7296</v>
      </c>
      <c r="BU3051" s="79" t="s">
        <v>7295</v>
      </c>
      <c r="BV3051" s="79" t="s">
        <v>638</v>
      </c>
      <c r="BW3051" s="79" t="s">
        <v>7296</v>
      </c>
    </row>
    <row r="3052" spans="51:75" x14ac:dyDescent="0.3">
      <c r="AY3052" s="107" t="e">
        <f>VLOOKUP(C3052,#REF!, 2,FALSE)</f>
        <v>#REF!</v>
      </c>
      <c r="BM3052" s="79" t="s">
        <v>7297</v>
      </c>
      <c r="BN3052" s="79" t="s">
        <v>17004</v>
      </c>
      <c r="BO3052" s="79" t="s">
        <v>1332</v>
      </c>
      <c r="BU3052" s="79" t="s">
        <v>7297</v>
      </c>
      <c r="BV3052" s="79" t="s">
        <v>17004</v>
      </c>
      <c r="BW3052" s="79" t="s">
        <v>1332</v>
      </c>
    </row>
    <row r="3053" spans="51:75" x14ac:dyDescent="0.3">
      <c r="AY3053" s="107" t="e">
        <f>VLOOKUP(C3053,#REF!, 2,FALSE)</f>
        <v>#REF!</v>
      </c>
      <c r="BM3053" s="79" t="s">
        <v>7298</v>
      </c>
      <c r="BN3053" s="79" t="s">
        <v>702</v>
      </c>
      <c r="BO3053" s="79" t="s">
        <v>1835</v>
      </c>
      <c r="BU3053" s="79" t="s">
        <v>7298</v>
      </c>
      <c r="BV3053" s="79" t="s">
        <v>702</v>
      </c>
      <c r="BW3053" s="79" t="s">
        <v>1835</v>
      </c>
    </row>
    <row r="3054" spans="51:75" x14ac:dyDescent="0.3">
      <c r="AY3054" s="107" t="e">
        <f>VLOOKUP(C3054,#REF!, 2,FALSE)</f>
        <v>#REF!</v>
      </c>
      <c r="BM3054" s="79" t="s">
        <v>7299</v>
      </c>
      <c r="BN3054" s="79" t="s">
        <v>627</v>
      </c>
      <c r="BO3054" s="79" t="s">
        <v>7300</v>
      </c>
      <c r="BU3054" s="79" t="s">
        <v>7299</v>
      </c>
      <c r="BV3054" s="79" t="s">
        <v>627</v>
      </c>
      <c r="BW3054" s="79" t="s">
        <v>7300</v>
      </c>
    </row>
    <row r="3055" spans="51:75" x14ac:dyDescent="0.3">
      <c r="AY3055" s="107" t="e">
        <f>VLOOKUP(C3055,#REF!, 2,FALSE)</f>
        <v>#REF!</v>
      </c>
      <c r="BM3055" s="79" t="s">
        <v>7301</v>
      </c>
      <c r="BN3055" s="79" t="s">
        <v>3049</v>
      </c>
      <c r="BO3055" s="79" t="s">
        <v>7302</v>
      </c>
      <c r="BU3055" s="79" t="s">
        <v>7301</v>
      </c>
      <c r="BV3055" s="79" t="s">
        <v>3049</v>
      </c>
      <c r="BW3055" s="79" t="s">
        <v>7302</v>
      </c>
    </row>
    <row r="3056" spans="51:75" x14ac:dyDescent="0.3">
      <c r="AY3056" s="107" t="e">
        <f>VLOOKUP(C3056,#REF!, 2,FALSE)</f>
        <v>#REF!</v>
      </c>
      <c r="BM3056" s="79" t="s">
        <v>7303</v>
      </c>
      <c r="BN3056" s="79" t="s">
        <v>638</v>
      </c>
      <c r="BO3056" s="79" t="s">
        <v>772</v>
      </c>
      <c r="BU3056" s="79" t="s">
        <v>7303</v>
      </c>
      <c r="BV3056" s="79" t="s">
        <v>638</v>
      </c>
      <c r="BW3056" s="79" t="s">
        <v>772</v>
      </c>
    </row>
    <row r="3057" spans="51:75" x14ac:dyDescent="0.3">
      <c r="AY3057" s="107" t="e">
        <f>VLOOKUP(C3057,#REF!, 2,FALSE)</f>
        <v>#REF!</v>
      </c>
      <c r="BM3057" s="79" t="s">
        <v>7304</v>
      </c>
      <c r="BN3057" s="79" t="s">
        <v>1344</v>
      </c>
      <c r="BO3057" s="79" t="s">
        <v>7305</v>
      </c>
      <c r="BU3057" s="79" t="s">
        <v>7304</v>
      </c>
      <c r="BV3057" s="79" t="s">
        <v>1344</v>
      </c>
      <c r="BW3057" s="79" t="s">
        <v>7305</v>
      </c>
    </row>
    <row r="3058" spans="51:75" x14ac:dyDescent="0.3">
      <c r="AY3058" s="107" t="e">
        <f>VLOOKUP(C3058,#REF!, 2,FALSE)</f>
        <v>#REF!</v>
      </c>
      <c r="BM3058" s="79" t="s">
        <v>7306</v>
      </c>
      <c r="BN3058" s="79" t="s">
        <v>721</v>
      </c>
      <c r="BO3058" s="79" t="s">
        <v>1600</v>
      </c>
      <c r="BU3058" s="79" t="s">
        <v>7306</v>
      </c>
      <c r="BV3058" s="79" t="s">
        <v>721</v>
      </c>
      <c r="BW3058" s="79" t="s">
        <v>1600</v>
      </c>
    </row>
    <row r="3059" spans="51:75" x14ac:dyDescent="0.3">
      <c r="AY3059" s="107" t="e">
        <f>VLOOKUP(C3059,#REF!, 2,FALSE)</f>
        <v>#REF!</v>
      </c>
      <c r="BM3059" s="79" t="s">
        <v>7307</v>
      </c>
      <c r="BN3059" s="79" t="s">
        <v>3091</v>
      </c>
      <c r="BO3059" s="79" t="s">
        <v>7308</v>
      </c>
      <c r="BU3059" s="79" t="s">
        <v>7307</v>
      </c>
      <c r="BV3059" s="79" t="s">
        <v>3091</v>
      </c>
      <c r="BW3059" s="79" t="s">
        <v>7308</v>
      </c>
    </row>
    <row r="3060" spans="51:75" x14ac:dyDescent="0.3">
      <c r="AY3060" s="107" t="e">
        <f>VLOOKUP(C3060,#REF!, 2,FALSE)</f>
        <v>#REF!</v>
      </c>
      <c r="BM3060" s="79" t="s">
        <v>7309</v>
      </c>
      <c r="BN3060" s="79" t="s">
        <v>3206</v>
      </c>
      <c r="BO3060" s="79" t="s">
        <v>7311</v>
      </c>
      <c r="BU3060" s="79" t="s">
        <v>7309</v>
      </c>
      <c r="BV3060" s="79" t="s">
        <v>3206</v>
      </c>
      <c r="BW3060" s="79" t="s">
        <v>7311</v>
      </c>
    </row>
    <row r="3061" spans="51:75" x14ac:dyDescent="0.3">
      <c r="AY3061" s="107" t="e">
        <f>VLOOKUP(C3061,#REF!, 2,FALSE)</f>
        <v>#REF!</v>
      </c>
      <c r="BM3061" s="79" t="s">
        <v>7312</v>
      </c>
      <c r="BN3061" s="79" t="s">
        <v>2985</v>
      </c>
      <c r="BO3061" s="79" t="s">
        <v>2985</v>
      </c>
      <c r="BU3061" s="79" t="s">
        <v>7312</v>
      </c>
      <c r="BV3061" s="79" t="s">
        <v>2985</v>
      </c>
      <c r="BW3061" s="79" t="s">
        <v>2985</v>
      </c>
    </row>
    <row r="3062" spans="51:75" x14ac:dyDescent="0.3">
      <c r="AY3062" s="107" t="e">
        <f>VLOOKUP(C3062,#REF!, 2,FALSE)</f>
        <v>#REF!</v>
      </c>
      <c r="BM3062" s="79" t="s">
        <v>1312</v>
      </c>
      <c r="BN3062" s="79" t="s">
        <v>3206</v>
      </c>
      <c r="BO3062" s="79" t="s">
        <v>7313</v>
      </c>
      <c r="BU3062" s="79" t="s">
        <v>1312</v>
      </c>
      <c r="BV3062" s="79" t="s">
        <v>3206</v>
      </c>
      <c r="BW3062" s="79" t="s">
        <v>7313</v>
      </c>
    </row>
    <row r="3063" spans="51:75" x14ac:dyDescent="0.3">
      <c r="AY3063" s="107" t="e">
        <f>VLOOKUP(C3063,#REF!, 2,FALSE)</f>
        <v>#REF!</v>
      </c>
      <c r="BM3063" s="79" t="s">
        <v>7314</v>
      </c>
      <c r="BN3063" s="79" t="s">
        <v>1141</v>
      </c>
      <c r="BO3063" s="79" t="s">
        <v>2194</v>
      </c>
      <c r="BU3063" s="79" t="s">
        <v>7314</v>
      </c>
      <c r="BV3063" s="79" t="s">
        <v>1141</v>
      </c>
      <c r="BW3063" s="79" t="s">
        <v>2194</v>
      </c>
    </row>
    <row r="3064" spans="51:75" x14ac:dyDescent="0.3">
      <c r="AY3064" s="107" t="e">
        <f>VLOOKUP(C3064,#REF!, 2,FALSE)</f>
        <v>#REF!</v>
      </c>
      <c r="BM3064" s="79" t="s">
        <v>7315</v>
      </c>
      <c r="BN3064" s="79" t="s">
        <v>1344</v>
      </c>
      <c r="BO3064" s="79" t="s">
        <v>1736</v>
      </c>
      <c r="BU3064" s="79" t="s">
        <v>7315</v>
      </c>
      <c r="BV3064" s="79" t="s">
        <v>1344</v>
      </c>
      <c r="BW3064" s="79" t="s">
        <v>1736</v>
      </c>
    </row>
    <row r="3065" spans="51:75" x14ac:dyDescent="0.3">
      <c r="AY3065" s="107" t="e">
        <f>VLOOKUP(C3065,#REF!, 2,FALSE)</f>
        <v>#REF!</v>
      </c>
      <c r="BM3065" s="79" t="s">
        <v>7316</v>
      </c>
      <c r="BN3065" s="79" t="s">
        <v>1344</v>
      </c>
      <c r="BO3065" s="79" t="s">
        <v>7317</v>
      </c>
      <c r="BU3065" s="79" t="s">
        <v>7316</v>
      </c>
      <c r="BV3065" s="79" t="s">
        <v>1344</v>
      </c>
      <c r="BW3065" s="79" t="s">
        <v>7317</v>
      </c>
    </row>
    <row r="3066" spans="51:75" x14ac:dyDescent="0.3">
      <c r="AY3066" s="107" t="e">
        <f>VLOOKUP(C3066,#REF!, 2,FALSE)</f>
        <v>#REF!</v>
      </c>
      <c r="BM3066" s="79" t="s">
        <v>7318</v>
      </c>
      <c r="BN3066" s="79" t="s">
        <v>1344</v>
      </c>
      <c r="BO3066" s="79" t="s">
        <v>7319</v>
      </c>
      <c r="BU3066" s="79" t="s">
        <v>7318</v>
      </c>
      <c r="BV3066" s="79" t="s">
        <v>1344</v>
      </c>
      <c r="BW3066" s="79" t="s">
        <v>7319</v>
      </c>
    </row>
    <row r="3067" spans="51:75" x14ac:dyDescent="0.3">
      <c r="AY3067" s="107" t="e">
        <f>VLOOKUP(C3067,#REF!, 2,FALSE)</f>
        <v>#REF!</v>
      </c>
      <c r="BM3067" s="79" t="s">
        <v>7320</v>
      </c>
      <c r="BN3067" s="79" t="s">
        <v>3206</v>
      </c>
      <c r="BO3067" s="79" t="s">
        <v>5373</v>
      </c>
      <c r="BU3067" s="79" t="s">
        <v>7320</v>
      </c>
      <c r="BV3067" s="79" t="s">
        <v>3206</v>
      </c>
      <c r="BW3067" s="79" t="s">
        <v>5373</v>
      </c>
    </row>
    <row r="3068" spans="51:75" x14ac:dyDescent="0.3">
      <c r="AY3068" s="107" t="e">
        <f>VLOOKUP(C3068,#REF!, 2,FALSE)</f>
        <v>#REF!</v>
      </c>
      <c r="BM3068" s="79" t="s">
        <v>1313</v>
      </c>
      <c r="BN3068" s="79" t="s">
        <v>1344</v>
      </c>
      <c r="BO3068" s="79" t="s">
        <v>7305</v>
      </c>
      <c r="BU3068" s="79" t="s">
        <v>1313</v>
      </c>
      <c r="BV3068" s="79" t="s">
        <v>1344</v>
      </c>
      <c r="BW3068" s="79" t="s">
        <v>7305</v>
      </c>
    </row>
    <row r="3069" spans="51:75" x14ac:dyDescent="0.3">
      <c r="AY3069" s="107" t="e">
        <f>VLOOKUP(C3069,#REF!, 2,FALSE)</f>
        <v>#REF!</v>
      </c>
      <c r="BM3069" s="79" t="s">
        <v>181</v>
      </c>
      <c r="BN3069" s="79" t="s">
        <v>3206</v>
      </c>
      <c r="BO3069" s="79" t="s">
        <v>3059</v>
      </c>
      <c r="BU3069" s="79" t="s">
        <v>181</v>
      </c>
      <c r="BV3069" s="79" t="s">
        <v>3206</v>
      </c>
      <c r="BW3069" s="79" t="s">
        <v>3059</v>
      </c>
    </row>
    <row r="3070" spans="51:75" x14ac:dyDescent="0.3">
      <c r="AY3070" s="107" t="e">
        <f>VLOOKUP(C3070,#REF!, 2,FALSE)</f>
        <v>#REF!</v>
      </c>
      <c r="BM3070" s="79" t="s">
        <v>7321</v>
      </c>
      <c r="BN3070" s="79" t="s">
        <v>3009</v>
      </c>
      <c r="BO3070" s="79" t="s">
        <v>7322</v>
      </c>
      <c r="BU3070" s="79" t="s">
        <v>7321</v>
      </c>
      <c r="BV3070" s="79" t="s">
        <v>3009</v>
      </c>
      <c r="BW3070" s="79" t="s">
        <v>7322</v>
      </c>
    </row>
    <row r="3071" spans="51:75" x14ac:dyDescent="0.3">
      <c r="AY3071" s="107" t="e">
        <f>VLOOKUP(C3071,#REF!, 2,FALSE)</f>
        <v>#REF!</v>
      </c>
      <c r="BM3071" s="79" t="s">
        <v>7323</v>
      </c>
      <c r="BN3071" s="79" t="s">
        <v>2981</v>
      </c>
      <c r="BO3071" s="79" t="s">
        <v>7324</v>
      </c>
      <c r="BU3071" s="79" t="s">
        <v>7323</v>
      </c>
      <c r="BV3071" s="79" t="s">
        <v>2981</v>
      </c>
      <c r="BW3071" s="79" t="s">
        <v>7324</v>
      </c>
    </row>
    <row r="3072" spans="51:75" x14ac:dyDescent="0.3">
      <c r="AY3072" s="107" t="e">
        <f>VLOOKUP(C3072,#REF!, 2,FALSE)</f>
        <v>#REF!</v>
      </c>
      <c r="BM3072" s="79" t="s">
        <v>7325</v>
      </c>
      <c r="BN3072" s="79" t="s">
        <v>627</v>
      </c>
      <c r="BO3072" s="79" t="s">
        <v>661</v>
      </c>
      <c r="BU3072" s="79" t="s">
        <v>7325</v>
      </c>
      <c r="BV3072" s="79" t="s">
        <v>627</v>
      </c>
      <c r="BW3072" s="79" t="s">
        <v>661</v>
      </c>
    </row>
    <row r="3073" spans="51:75" x14ac:dyDescent="0.3">
      <c r="AY3073" s="107" t="e">
        <f>VLOOKUP(C3073,#REF!, 2,FALSE)</f>
        <v>#REF!</v>
      </c>
      <c r="BM3073" s="79" t="s">
        <v>7326</v>
      </c>
      <c r="BN3073" s="79" t="s">
        <v>796</v>
      </c>
      <c r="BO3073" s="79" t="s">
        <v>1907</v>
      </c>
      <c r="BU3073" s="79" t="s">
        <v>7326</v>
      </c>
      <c r="BV3073" s="79" t="s">
        <v>796</v>
      </c>
      <c r="BW3073" s="79" t="s">
        <v>1907</v>
      </c>
    </row>
    <row r="3074" spans="51:75" x14ac:dyDescent="0.3">
      <c r="AY3074" s="107" t="e">
        <f>VLOOKUP(C3074,#REF!, 2,FALSE)</f>
        <v>#REF!</v>
      </c>
      <c r="BM3074" s="79" t="s">
        <v>7328</v>
      </c>
      <c r="BN3074" s="79" t="s">
        <v>1344</v>
      </c>
      <c r="BO3074" s="79" t="s">
        <v>7330</v>
      </c>
      <c r="BU3074" s="79" t="s">
        <v>7328</v>
      </c>
      <c r="BV3074" s="79" t="s">
        <v>1344</v>
      </c>
      <c r="BW3074" s="79" t="s">
        <v>7330</v>
      </c>
    </row>
    <row r="3075" spans="51:75" x14ac:dyDescent="0.3">
      <c r="AY3075" s="107" t="e">
        <f>VLOOKUP(C3075,#REF!, 2,FALSE)</f>
        <v>#REF!</v>
      </c>
      <c r="BM3075" s="79" t="s">
        <v>7331</v>
      </c>
      <c r="BN3075" s="79" t="s">
        <v>796</v>
      </c>
      <c r="BO3075" s="79" t="s">
        <v>1194</v>
      </c>
      <c r="BU3075" s="79" t="s">
        <v>7331</v>
      </c>
      <c r="BV3075" s="79" t="s">
        <v>796</v>
      </c>
      <c r="BW3075" s="79" t="s">
        <v>1194</v>
      </c>
    </row>
    <row r="3076" spans="51:75" x14ac:dyDescent="0.3">
      <c r="AY3076" s="107" t="e">
        <f>VLOOKUP(C3076,#REF!, 2,FALSE)</f>
        <v>#REF!</v>
      </c>
      <c r="BM3076" s="79" t="s">
        <v>7333</v>
      </c>
      <c r="BN3076" s="79" t="s">
        <v>2985</v>
      </c>
      <c r="BO3076" s="79" t="s">
        <v>2985</v>
      </c>
      <c r="BU3076" s="79" t="s">
        <v>7333</v>
      </c>
      <c r="BV3076" s="79" t="s">
        <v>2985</v>
      </c>
      <c r="BW3076" s="79" t="s">
        <v>2985</v>
      </c>
    </row>
    <row r="3077" spans="51:75" x14ac:dyDescent="0.3">
      <c r="AY3077" s="107" t="e">
        <f>VLOOKUP(C3077,#REF!, 2,FALSE)</f>
        <v>#REF!</v>
      </c>
      <c r="BM3077" s="79" t="s">
        <v>7334</v>
      </c>
      <c r="BN3077" s="79" t="s">
        <v>925</v>
      </c>
      <c r="BO3077" s="79" t="s">
        <v>5441</v>
      </c>
      <c r="BU3077" s="79" t="s">
        <v>7334</v>
      </c>
      <c r="BV3077" s="79" t="s">
        <v>925</v>
      </c>
      <c r="BW3077" s="79" t="s">
        <v>5441</v>
      </c>
    </row>
    <row r="3078" spans="51:75" x14ac:dyDescent="0.3">
      <c r="AY3078" s="107" t="e">
        <f>VLOOKUP(C3078,#REF!, 2,FALSE)</f>
        <v>#REF!</v>
      </c>
      <c r="BM3078" s="79" t="s">
        <v>7335</v>
      </c>
      <c r="BN3078" s="79" t="s">
        <v>2985</v>
      </c>
      <c r="BO3078" s="79" t="s">
        <v>2985</v>
      </c>
      <c r="BU3078" s="79" t="s">
        <v>7335</v>
      </c>
      <c r="BV3078" s="79" t="s">
        <v>2985</v>
      </c>
      <c r="BW3078" s="79" t="s">
        <v>2985</v>
      </c>
    </row>
    <row r="3079" spans="51:75" x14ac:dyDescent="0.3">
      <c r="AY3079" s="107" t="e">
        <f>VLOOKUP(C3079,#REF!, 2,FALSE)</f>
        <v>#REF!</v>
      </c>
      <c r="BM3079" s="79" t="s">
        <v>102</v>
      </c>
      <c r="BN3079" s="79" t="s">
        <v>3256</v>
      </c>
      <c r="BO3079" s="79" t="s">
        <v>3496</v>
      </c>
      <c r="BU3079" s="79" t="s">
        <v>102</v>
      </c>
      <c r="BV3079" s="79" t="s">
        <v>3256</v>
      </c>
      <c r="BW3079" s="79" t="s">
        <v>3496</v>
      </c>
    </row>
    <row r="3080" spans="51:75" x14ac:dyDescent="0.3">
      <c r="AY3080" s="107" t="e">
        <f>VLOOKUP(C3080,#REF!, 2,FALSE)</f>
        <v>#REF!</v>
      </c>
      <c r="BM3080" s="79" t="s">
        <v>7337</v>
      </c>
      <c r="BN3080" s="79" t="s">
        <v>668</v>
      </c>
      <c r="BO3080" s="79" t="s">
        <v>1062</v>
      </c>
      <c r="BU3080" s="79" t="s">
        <v>7337</v>
      </c>
      <c r="BV3080" s="79" t="s">
        <v>668</v>
      </c>
      <c r="BW3080" s="79" t="s">
        <v>1062</v>
      </c>
    </row>
    <row r="3081" spans="51:75" x14ac:dyDescent="0.3">
      <c r="AY3081" s="107" t="e">
        <f>VLOOKUP(C3081,#REF!, 2,FALSE)</f>
        <v>#REF!</v>
      </c>
      <c r="BM3081" s="79" t="s">
        <v>7338</v>
      </c>
      <c r="BN3081" s="79" t="s">
        <v>3206</v>
      </c>
      <c r="BO3081" s="79" t="s">
        <v>1793</v>
      </c>
      <c r="BU3081" s="79" t="s">
        <v>7338</v>
      </c>
      <c r="BV3081" s="79" t="s">
        <v>3206</v>
      </c>
      <c r="BW3081" s="79" t="s">
        <v>1793</v>
      </c>
    </row>
    <row r="3082" spans="51:75" x14ac:dyDescent="0.3">
      <c r="AY3082" s="107" t="e">
        <f>VLOOKUP(C3082,#REF!, 2,FALSE)</f>
        <v>#REF!</v>
      </c>
      <c r="BM3082" s="79" t="s">
        <v>7339</v>
      </c>
      <c r="BN3082" s="79" t="s">
        <v>733</v>
      </c>
      <c r="BO3082" s="79" t="s">
        <v>1340</v>
      </c>
      <c r="BU3082" s="79" t="s">
        <v>7339</v>
      </c>
      <c r="BV3082" s="79" t="s">
        <v>733</v>
      </c>
      <c r="BW3082" s="79" t="s">
        <v>1340</v>
      </c>
    </row>
    <row r="3083" spans="51:75" x14ac:dyDescent="0.3">
      <c r="AY3083" s="107" t="e">
        <f>VLOOKUP(C3083,#REF!, 2,FALSE)</f>
        <v>#REF!</v>
      </c>
      <c r="BM3083" s="79" t="s">
        <v>7340</v>
      </c>
      <c r="BN3083" s="79" t="s">
        <v>851</v>
      </c>
      <c r="BO3083" s="79" t="s">
        <v>1062</v>
      </c>
      <c r="BU3083" s="79" t="s">
        <v>7340</v>
      </c>
      <c r="BV3083" s="79" t="s">
        <v>851</v>
      </c>
      <c r="BW3083" s="79" t="s">
        <v>1062</v>
      </c>
    </row>
    <row r="3084" spans="51:75" x14ac:dyDescent="0.3">
      <c r="AY3084" s="107" t="e">
        <f>VLOOKUP(C3084,#REF!, 2,FALSE)</f>
        <v>#REF!</v>
      </c>
      <c r="BM3084" s="79" t="s">
        <v>1314</v>
      </c>
      <c r="BN3084" s="79" t="s">
        <v>3091</v>
      </c>
      <c r="BO3084" s="79" t="s">
        <v>7341</v>
      </c>
      <c r="BU3084" s="79" t="s">
        <v>1314</v>
      </c>
      <c r="BV3084" s="79" t="s">
        <v>3091</v>
      </c>
      <c r="BW3084" s="79" t="s">
        <v>7341</v>
      </c>
    </row>
    <row r="3085" spans="51:75" x14ac:dyDescent="0.3">
      <c r="AY3085" s="107" t="e">
        <f>VLOOKUP(C3085,#REF!, 2,FALSE)</f>
        <v>#REF!</v>
      </c>
      <c r="BM3085" s="79" t="s">
        <v>7342</v>
      </c>
      <c r="BN3085" s="79" t="s">
        <v>3256</v>
      </c>
      <c r="BO3085" s="79" t="s">
        <v>1199</v>
      </c>
      <c r="BU3085" s="79" t="s">
        <v>7342</v>
      </c>
      <c r="BV3085" s="79" t="s">
        <v>3256</v>
      </c>
      <c r="BW3085" s="79" t="s">
        <v>1199</v>
      </c>
    </row>
    <row r="3086" spans="51:75" x14ac:dyDescent="0.3">
      <c r="AY3086" s="107" t="e">
        <f>VLOOKUP(C3086,#REF!, 2,FALSE)</f>
        <v>#REF!</v>
      </c>
      <c r="BM3086" s="79" t="s">
        <v>182</v>
      </c>
      <c r="BN3086" s="79" t="s">
        <v>1447</v>
      </c>
      <c r="BO3086" s="79" t="s">
        <v>7344</v>
      </c>
      <c r="BU3086" s="79" t="s">
        <v>182</v>
      </c>
      <c r="BV3086" s="79" t="s">
        <v>1447</v>
      </c>
      <c r="BW3086" s="79" t="s">
        <v>7344</v>
      </c>
    </row>
    <row r="3087" spans="51:75" x14ac:dyDescent="0.3">
      <c r="AY3087" s="107" t="e">
        <f>VLOOKUP(C3087,#REF!, 2,FALSE)</f>
        <v>#REF!</v>
      </c>
      <c r="BM3087" s="79" t="s">
        <v>7345</v>
      </c>
      <c r="BN3087" s="79" t="s">
        <v>1344</v>
      </c>
      <c r="BO3087" s="79" t="s">
        <v>7346</v>
      </c>
      <c r="BU3087" s="79" t="s">
        <v>7345</v>
      </c>
      <c r="BV3087" s="79" t="s">
        <v>1344</v>
      </c>
      <c r="BW3087" s="79" t="s">
        <v>7346</v>
      </c>
    </row>
    <row r="3088" spans="51:75" x14ac:dyDescent="0.3">
      <c r="AY3088" s="107" t="e">
        <f>VLOOKUP(C3088,#REF!, 2,FALSE)</f>
        <v>#REF!</v>
      </c>
      <c r="BM3088" s="79" t="s">
        <v>7347</v>
      </c>
      <c r="BN3088" s="79" t="s">
        <v>3049</v>
      </c>
      <c r="BO3088" s="79" t="s">
        <v>7348</v>
      </c>
      <c r="BU3088" s="79" t="s">
        <v>7347</v>
      </c>
      <c r="BV3088" s="79" t="s">
        <v>3049</v>
      </c>
      <c r="BW3088" s="79" t="s">
        <v>7348</v>
      </c>
    </row>
    <row r="3089" spans="51:75" x14ac:dyDescent="0.3">
      <c r="AY3089" s="107" t="e">
        <f>VLOOKUP(C3089,#REF!, 2,FALSE)</f>
        <v>#REF!</v>
      </c>
      <c r="BM3089" s="79" t="s">
        <v>7350</v>
      </c>
      <c r="BN3089" s="79" t="s">
        <v>3009</v>
      </c>
      <c r="BO3089" s="79" t="s">
        <v>4777</v>
      </c>
      <c r="BU3089" s="79" t="s">
        <v>7350</v>
      </c>
      <c r="BV3089" s="79" t="s">
        <v>3009</v>
      </c>
      <c r="BW3089" s="79" t="s">
        <v>4777</v>
      </c>
    </row>
    <row r="3090" spans="51:75" x14ac:dyDescent="0.3">
      <c r="AY3090" s="107" t="e">
        <f>VLOOKUP(C3090,#REF!, 2,FALSE)</f>
        <v>#REF!</v>
      </c>
      <c r="BM3090" s="79" t="s">
        <v>7351</v>
      </c>
      <c r="BN3090" s="79" t="s">
        <v>625</v>
      </c>
      <c r="BO3090" s="79" t="s">
        <v>7352</v>
      </c>
      <c r="BU3090" s="79" t="s">
        <v>7351</v>
      </c>
      <c r="BV3090" s="79" t="s">
        <v>625</v>
      </c>
      <c r="BW3090" s="79" t="s">
        <v>7352</v>
      </c>
    </row>
    <row r="3091" spans="51:75" x14ac:dyDescent="0.3">
      <c r="AY3091" s="107" t="e">
        <f>VLOOKUP(C3091,#REF!, 2,FALSE)</f>
        <v>#REF!</v>
      </c>
      <c r="BM3091" s="79" t="s">
        <v>7353</v>
      </c>
      <c r="BN3091" s="79" t="s">
        <v>625</v>
      </c>
      <c r="BO3091" s="79" t="s">
        <v>7354</v>
      </c>
      <c r="BU3091" s="79" t="s">
        <v>7353</v>
      </c>
      <c r="BV3091" s="79" t="s">
        <v>625</v>
      </c>
      <c r="BW3091" s="79" t="s">
        <v>7354</v>
      </c>
    </row>
    <row r="3092" spans="51:75" x14ac:dyDescent="0.3">
      <c r="AY3092" s="107" t="e">
        <f>VLOOKUP(C3092,#REF!, 2,FALSE)</f>
        <v>#REF!</v>
      </c>
      <c r="BM3092" s="79" t="s">
        <v>129</v>
      </c>
      <c r="BN3092" s="79" t="s">
        <v>16992</v>
      </c>
      <c r="BO3092" s="79" t="s">
        <v>7356</v>
      </c>
      <c r="BU3092" s="79" t="s">
        <v>129</v>
      </c>
      <c r="BV3092" s="79" t="s">
        <v>16992</v>
      </c>
      <c r="BW3092" s="79" t="s">
        <v>7356</v>
      </c>
    </row>
    <row r="3093" spans="51:75" x14ac:dyDescent="0.3">
      <c r="AY3093" s="107" t="e">
        <f>VLOOKUP(C3093,#REF!, 2,FALSE)</f>
        <v>#REF!</v>
      </c>
      <c r="BM3093" s="79" t="s">
        <v>7357</v>
      </c>
      <c r="BN3093" s="79" t="s">
        <v>625</v>
      </c>
      <c r="BO3093" s="79" t="s">
        <v>7358</v>
      </c>
      <c r="BU3093" s="79" t="s">
        <v>7357</v>
      </c>
      <c r="BV3093" s="79" t="s">
        <v>625</v>
      </c>
      <c r="BW3093" s="79" t="s">
        <v>7358</v>
      </c>
    </row>
    <row r="3094" spans="51:75" x14ac:dyDescent="0.3">
      <c r="AY3094" s="107" t="e">
        <f>VLOOKUP(C3094,#REF!, 2,FALSE)</f>
        <v>#REF!</v>
      </c>
      <c r="BM3094" s="79" t="s">
        <v>7359</v>
      </c>
      <c r="BN3094" s="79" t="s">
        <v>799</v>
      </c>
      <c r="BO3094" s="79" t="s">
        <v>713</v>
      </c>
      <c r="BU3094" s="79" t="s">
        <v>7359</v>
      </c>
      <c r="BV3094" s="79" t="s">
        <v>799</v>
      </c>
      <c r="BW3094" s="79" t="s">
        <v>713</v>
      </c>
    </row>
    <row r="3095" spans="51:75" x14ac:dyDescent="0.3">
      <c r="AY3095" s="107" t="e">
        <f>VLOOKUP(C3095,#REF!, 2,FALSE)</f>
        <v>#REF!</v>
      </c>
      <c r="BM3095" s="79" t="s">
        <v>7362</v>
      </c>
      <c r="BN3095" s="79" t="s">
        <v>3049</v>
      </c>
      <c r="BO3095" s="79" t="s">
        <v>7363</v>
      </c>
      <c r="BU3095" s="79" t="s">
        <v>7362</v>
      </c>
      <c r="BV3095" s="79" t="s">
        <v>3049</v>
      </c>
      <c r="BW3095" s="79" t="s">
        <v>7363</v>
      </c>
    </row>
    <row r="3096" spans="51:75" x14ac:dyDescent="0.3">
      <c r="AY3096" s="107" t="e">
        <f>VLOOKUP(C3096,#REF!, 2,FALSE)</f>
        <v>#REF!</v>
      </c>
      <c r="BM3096" s="79" t="s">
        <v>7364</v>
      </c>
      <c r="BN3096" s="79" t="s">
        <v>664</v>
      </c>
      <c r="BO3096" s="79" t="s">
        <v>7365</v>
      </c>
      <c r="BU3096" s="79" t="s">
        <v>7364</v>
      </c>
      <c r="BV3096" s="79" t="s">
        <v>664</v>
      </c>
      <c r="BW3096" s="79" t="s">
        <v>7365</v>
      </c>
    </row>
    <row r="3097" spans="51:75" x14ac:dyDescent="0.3">
      <c r="AY3097" s="107" t="e">
        <f>VLOOKUP(C3097,#REF!, 2,FALSE)</f>
        <v>#REF!</v>
      </c>
      <c r="BM3097" s="79" t="s">
        <v>7366</v>
      </c>
      <c r="BN3097" s="79" t="s">
        <v>698</v>
      </c>
      <c r="BO3097" s="79" t="s">
        <v>4492</v>
      </c>
      <c r="BU3097" s="79" t="s">
        <v>7366</v>
      </c>
      <c r="BV3097" s="79" t="s">
        <v>698</v>
      </c>
      <c r="BW3097" s="79" t="s">
        <v>4492</v>
      </c>
    </row>
    <row r="3098" spans="51:75" x14ac:dyDescent="0.3">
      <c r="AY3098" s="107" t="e">
        <f>VLOOKUP(C3098,#REF!, 2,FALSE)</f>
        <v>#REF!</v>
      </c>
      <c r="BM3098" s="79" t="s">
        <v>7367</v>
      </c>
      <c r="BN3098" s="79" t="s">
        <v>2981</v>
      </c>
      <c r="BO3098" s="79" t="s">
        <v>6140</v>
      </c>
      <c r="BU3098" s="79" t="s">
        <v>7367</v>
      </c>
      <c r="BV3098" s="79" t="s">
        <v>2981</v>
      </c>
      <c r="BW3098" s="79" t="s">
        <v>6140</v>
      </c>
    </row>
    <row r="3099" spans="51:75" x14ac:dyDescent="0.3">
      <c r="AY3099" s="107" t="e">
        <f>VLOOKUP(C3099,#REF!, 2,FALSE)</f>
        <v>#REF!</v>
      </c>
      <c r="BM3099" s="79" t="s">
        <v>7369</v>
      </c>
      <c r="BN3099" s="79" t="s">
        <v>625</v>
      </c>
      <c r="BO3099" s="79" t="s">
        <v>7370</v>
      </c>
      <c r="BU3099" s="79" t="s">
        <v>7369</v>
      </c>
      <c r="BV3099" s="79" t="s">
        <v>625</v>
      </c>
      <c r="BW3099" s="79" t="s">
        <v>7370</v>
      </c>
    </row>
    <row r="3100" spans="51:75" x14ac:dyDescent="0.3">
      <c r="AY3100" s="107" t="e">
        <f>VLOOKUP(C3100,#REF!, 2,FALSE)</f>
        <v>#REF!</v>
      </c>
      <c r="BM3100" s="79" t="s">
        <v>7371</v>
      </c>
      <c r="BN3100" s="79" t="s">
        <v>3206</v>
      </c>
      <c r="BO3100" s="79" t="s">
        <v>7372</v>
      </c>
      <c r="BU3100" s="79" t="s">
        <v>7371</v>
      </c>
      <c r="BV3100" s="79" t="s">
        <v>3206</v>
      </c>
      <c r="BW3100" s="79" t="s">
        <v>7372</v>
      </c>
    </row>
    <row r="3101" spans="51:75" x14ac:dyDescent="0.3">
      <c r="AY3101" s="107" t="e">
        <f>VLOOKUP(C3101,#REF!, 2,FALSE)</f>
        <v>#REF!</v>
      </c>
      <c r="BM3101" s="79" t="s">
        <v>7373</v>
      </c>
      <c r="BN3101" s="79" t="s">
        <v>3091</v>
      </c>
      <c r="BO3101" s="79" t="s">
        <v>7374</v>
      </c>
      <c r="BU3101" s="79" t="s">
        <v>7373</v>
      </c>
      <c r="BV3101" s="79" t="s">
        <v>3091</v>
      </c>
      <c r="BW3101" s="79" t="s">
        <v>7374</v>
      </c>
    </row>
    <row r="3102" spans="51:75" x14ac:dyDescent="0.3">
      <c r="AY3102" s="107" t="e">
        <f>VLOOKUP(C3102,#REF!, 2,FALSE)</f>
        <v>#REF!</v>
      </c>
      <c r="BM3102" s="79" t="s">
        <v>7375</v>
      </c>
      <c r="BN3102" s="79" t="s">
        <v>799</v>
      </c>
      <c r="BO3102" s="79" t="s">
        <v>7376</v>
      </c>
      <c r="BU3102" s="79" t="s">
        <v>7375</v>
      </c>
      <c r="BV3102" s="79" t="s">
        <v>799</v>
      </c>
      <c r="BW3102" s="79" t="s">
        <v>7376</v>
      </c>
    </row>
    <row r="3103" spans="51:75" x14ac:dyDescent="0.3">
      <c r="AY3103" s="107" t="e">
        <f>VLOOKUP(C3103,#REF!, 2,FALSE)</f>
        <v>#REF!</v>
      </c>
      <c r="BM3103" s="79" t="s">
        <v>7377</v>
      </c>
      <c r="BN3103" s="79" t="s">
        <v>625</v>
      </c>
      <c r="BO3103" s="79" t="s">
        <v>7378</v>
      </c>
      <c r="BU3103" s="79" t="s">
        <v>7377</v>
      </c>
      <c r="BV3103" s="79" t="s">
        <v>625</v>
      </c>
      <c r="BW3103" s="79" t="s">
        <v>7378</v>
      </c>
    </row>
    <row r="3104" spans="51:75" x14ac:dyDescent="0.3">
      <c r="AY3104" s="107" t="e">
        <f>VLOOKUP(C3104,#REF!, 2,FALSE)</f>
        <v>#REF!</v>
      </c>
      <c r="BM3104" s="79" t="s">
        <v>7379</v>
      </c>
      <c r="BN3104" s="79" t="s">
        <v>3256</v>
      </c>
      <c r="BO3104" s="79" t="s">
        <v>7380</v>
      </c>
      <c r="BU3104" s="79" t="s">
        <v>7379</v>
      </c>
      <c r="BV3104" s="79" t="s">
        <v>3256</v>
      </c>
      <c r="BW3104" s="79" t="s">
        <v>7380</v>
      </c>
    </row>
    <row r="3105" spans="51:75" x14ac:dyDescent="0.3">
      <c r="AY3105" s="107" t="e">
        <f>VLOOKUP(C3105,#REF!, 2,FALSE)</f>
        <v>#REF!</v>
      </c>
      <c r="BM3105" s="79" t="s">
        <v>7382</v>
      </c>
      <c r="BN3105" s="79" t="s">
        <v>696</v>
      </c>
      <c r="BO3105" s="79" t="s">
        <v>7383</v>
      </c>
      <c r="BU3105" s="79" t="s">
        <v>7382</v>
      </c>
      <c r="BV3105" s="79" t="s">
        <v>696</v>
      </c>
      <c r="BW3105" s="79" t="s">
        <v>7383</v>
      </c>
    </row>
    <row r="3106" spans="51:75" x14ac:dyDescent="0.3">
      <c r="AY3106" s="107" t="e">
        <f>VLOOKUP(C3106,#REF!, 2,FALSE)</f>
        <v>#REF!</v>
      </c>
      <c r="BM3106" s="79" t="s">
        <v>7384</v>
      </c>
      <c r="BN3106" s="79" t="s">
        <v>996</v>
      </c>
      <c r="BO3106" s="79" t="s">
        <v>6579</v>
      </c>
      <c r="BU3106" s="79" t="s">
        <v>7384</v>
      </c>
      <c r="BV3106" s="79" t="s">
        <v>996</v>
      </c>
      <c r="BW3106" s="79" t="s">
        <v>6579</v>
      </c>
    </row>
    <row r="3107" spans="51:75" x14ac:dyDescent="0.3">
      <c r="AY3107" s="107" t="e">
        <f>VLOOKUP(C3107,#REF!, 2,FALSE)</f>
        <v>#REF!</v>
      </c>
      <c r="BM3107" s="79" t="s">
        <v>7385</v>
      </c>
      <c r="BN3107" s="79" t="s">
        <v>638</v>
      </c>
      <c r="BO3107" s="79" t="s">
        <v>811</v>
      </c>
      <c r="BU3107" s="79" t="s">
        <v>7385</v>
      </c>
      <c r="BV3107" s="79" t="s">
        <v>638</v>
      </c>
      <c r="BW3107" s="79" t="s">
        <v>811</v>
      </c>
    </row>
    <row r="3108" spans="51:75" x14ac:dyDescent="0.3">
      <c r="AY3108" s="107" t="e">
        <f>VLOOKUP(C3108,#REF!, 2,FALSE)</f>
        <v>#REF!</v>
      </c>
      <c r="BM3108" s="79" t="s">
        <v>7386</v>
      </c>
      <c r="BN3108" s="79" t="s">
        <v>717</v>
      </c>
      <c r="BO3108" s="79" t="s">
        <v>4726</v>
      </c>
      <c r="BU3108" s="79" t="s">
        <v>7386</v>
      </c>
      <c r="BV3108" s="79" t="s">
        <v>717</v>
      </c>
      <c r="BW3108" s="79" t="s">
        <v>4726</v>
      </c>
    </row>
    <row r="3109" spans="51:75" x14ac:dyDescent="0.3">
      <c r="AY3109" s="107" t="e">
        <f>VLOOKUP(C3109,#REF!, 2,FALSE)</f>
        <v>#REF!</v>
      </c>
      <c r="BM3109" s="79" t="s">
        <v>7387</v>
      </c>
      <c r="BN3109" s="79" t="s">
        <v>717</v>
      </c>
      <c r="BO3109" s="79" t="s">
        <v>7390</v>
      </c>
      <c r="BU3109" s="79" t="s">
        <v>7387</v>
      </c>
      <c r="BV3109" s="79" t="s">
        <v>717</v>
      </c>
      <c r="BW3109" s="79" t="s">
        <v>7390</v>
      </c>
    </row>
    <row r="3110" spans="51:75" x14ac:dyDescent="0.3">
      <c r="AY3110" s="107" t="e">
        <f>VLOOKUP(C3110,#REF!, 2,FALSE)</f>
        <v>#REF!</v>
      </c>
      <c r="BM3110" s="79" t="s">
        <v>7391</v>
      </c>
      <c r="BN3110" s="79" t="s">
        <v>1344</v>
      </c>
      <c r="BO3110" s="79" t="s">
        <v>5981</v>
      </c>
      <c r="BU3110" s="79" t="s">
        <v>7391</v>
      </c>
      <c r="BV3110" s="79" t="s">
        <v>1344</v>
      </c>
      <c r="BW3110" s="79" t="s">
        <v>5981</v>
      </c>
    </row>
    <row r="3111" spans="51:75" x14ac:dyDescent="0.3">
      <c r="AY3111" s="107" t="e">
        <f>VLOOKUP(C3111,#REF!, 2,FALSE)</f>
        <v>#REF!</v>
      </c>
      <c r="BM3111" s="79" t="s">
        <v>7392</v>
      </c>
      <c r="BN3111" s="79" t="s">
        <v>17005</v>
      </c>
      <c r="BO3111" s="79" t="s">
        <v>2756</v>
      </c>
      <c r="BU3111" s="79" t="s">
        <v>7392</v>
      </c>
      <c r="BV3111" s="79" t="s">
        <v>17005</v>
      </c>
      <c r="BW3111" s="79" t="s">
        <v>2756</v>
      </c>
    </row>
    <row r="3112" spans="51:75" x14ac:dyDescent="0.3">
      <c r="AY3112" s="107" t="e">
        <f>VLOOKUP(C3112,#REF!, 2,FALSE)</f>
        <v>#REF!</v>
      </c>
      <c r="BM3112" s="79" t="s">
        <v>7393</v>
      </c>
      <c r="BN3112" s="79" t="s">
        <v>3009</v>
      </c>
      <c r="BO3112" s="79" t="s">
        <v>7394</v>
      </c>
      <c r="BU3112" s="79" t="s">
        <v>7393</v>
      </c>
      <c r="BV3112" s="79" t="s">
        <v>3009</v>
      </c>
      <c r="BW3112" s="79" t="s">
        <v>7394</v>
      </c>
    </row>
    <row r="3113" spans="51:75" x14ac:dyDescent="0.3">
      <c r="AY3113" s="107" t="e">
        <f>VLOOKUP(C3113,#REF!, 2,FALSE)</f>
        <v>#REF!</v>
      </c>
      <c r="BM3113" s="79" t="s">
        <v>7395</v>
      </c>
      <c r="BN3113" s="79" t="s">
        <v>627</v>
      </c>
      <c r="BO3113" s="79" t="s">
        <v>4775</v>
      </c>
      <c r="BU3113" s="79" t="s">
        <v>7395</v>
      </c>
      <c r="BV3113" s="79" t="s">
        <v>627</v>
      </c>
      <c r="BW3113" s="79" t="s">
        <v>4775</v>
      </c>
    </row>
    <row r="3114" spans="51:75" x14ac:dyDescent="0.3">
      <c r="AY3114" s="107" t="e">
        <f>VLOOKUP(C3114,#REF!, 2,FALSE)</f>
        <v>#REF!</v>
      </c>
      <c r="BM3114" s="79" t="s">
        <v>1315</v>
      </c>
      <c r="BN3114" s="79" t="s">
        <v>3206</v>
      </c>
      <c r="BO3114" s="79" t="s">
        <v>7397</v>
      </c>
      <c r="BU3114" s="79" t="s">
        <v>1315</v>
      </c>
      <c r="BV3114" s="79" t="s">
        <v>3206</v>
      </c>
      <c r="BW3114" s="79" t="s">
        <v>7397</v>
      </c>
    </row>
    <row r="3115" spans="51:75" x14ac:dyDescent="0.3">
      <c r="AY3115" s="107" t="e">
        <f>VLOOKUP(C3115,#REF!, 2,FALSE)</f>
        <v>#REF!</v>
      </c>
      <c r="BM3115" s="79" t="s">
        <v>7398</v>
      </c>
      <c r="BN3115" s="79" t="s">
        <v>3206</v>
      </c>
      <c r="BO3115" s="79" t="s">
        <v>1601</v>
      </c>
      <c r="BU3115" s="79" t="s">
        <v>7398</v>
      </c>
      <c r="BV3115" s="79" t="s">
        <v>3206</v>
      </c>
      <c r="BW3115" s="79" t="s">
        <v>1601</v>
      </c>
    </row>
    <row r="3116" spans="51:75" x14ac:dyDescent="0.3">
      <c r="AY3116" s="107" t="e">
        <f>VLOOKUP(C3116,#REF!, 2,FALSE)</f>
        <v>#REF!</v>
      </c>
      <c r="BM3116" s="79" t="s">
        <v>7399</v>
      </c>
      <c r="BN3116" s="79" t="s">
        <v>3206</v>
      </c>
      <c r="BO3116" s="79" t="s">
        <v>2986</v>
      </c>
      <c r="BU3116" s="79" t="s">
        <v>7399</v>
      </c>
      <c r="BV3116" s="79" t="s">
        <v>3206</v>
      </c>
      <c r="BW3116" s="79" t="s">
        <v>2986</v>
      </c>
    </row>
    <row r="3117" spans="51:75" x14ac:dyDescent="0.3">
      <c r="AY3117" s="107" t="e">
        <f>VLOOKUP(C3117,#REF!, 2,FALSE)</f>
        <v>#REF!</v>
      </c>
      <c r="BM3117" s="79" t="s">
        <v>7401</v>
      </c>
      <c r="BN3117" s="79" t="s">
        <v>625</v>
      </c>
      <c r="BO3117" s="79" t="s">
        <v>3947</v>
      </c>
      <c r="BU3117" s="79" t="s">
        <v>7401</v>
      </c>
      <c r="BV3117" s="79" t="s">
        <v>625</v>
      </c>
      <c r="BW3117" s="79" t="s">
        <v>3947</v>
      </c>
    </row>
    <row r="3118" spans="51:75" x14ac:dyDescent="0.3">
      <c r="AY3118" s="107" t="e">
        <f>VLOOKUP(C3118,#REF!, 2,FALSE)</f>
        <v>#REF!</v>
      </c>
      <c r="BM3118" s="79" t="s">
        <v>7402</v>
      </c>
      <c r="BN3118" s="79" t="s">
        <v>3006</v>
      </c>
      <c r="BO3118" s="79" t="s">
        <v>6902</v>
      </c>
      <c r="BU3118" s="79" t="s">
        <v>7402</v>
      </c>
      <c r="BV3118" s="79" t="s">
        <v>3006</v>
      </c>
      <c r="BW3118" s="79" t="s">
        <v>6902</v>
      </c>
    </row>
    <row r="3119" spans="51:75" x14ac:dyDescent="0.3">
      <c r="AY3119" s="107" t="e">
        <f>VLOOKUP(C3119,#REF!, 2,FALSE)</f>
        <v>#REF!</v>
      </c>
      <c r="BM3119" s="79" t="s">
        <v>7403</v>
      </c>
      <c r="BN3119" s="79" t="s">
        <v>780</v>
      </c>
      <c r="BO3119" s="79" t="s">
        <v>7404</v>
      </c>
      <c r="BU3119" s="79" t="s">
        <v>7403</v>
      </c>
      <c r="BV3119" s="79" t="s">
        <v>780</v>
      </c>
      <c r="BW3119" s="79" t="s">
        <v>7404</v>
      </c>
    </row>
    <row r="3120" spans="51:75" x14ac:dyDescent="0.3">
      <c r="AY3120" s="107" t="e">
        <f>VLOOKUP(C3120,#REF!, 2,FALSE)</f>
        <v>#REF!</v>
      </c>
      <c r="BM3120" s="79" t="s">
        <v>7405</v>
      </c>
      <c r="BN3120" s="79" t="s">
        <v>16992</v>
      </c>
      <c r="BO3120" s="79" t="s">
        <v>1272</v>
      </c>
      <c r="BU3120" s="79" t="s">
        <v>7405</v>
      </c>
      <c r="BV3120" s="79" t="s">
        <v>16992</v>
      </c>
      <c r="BW3120" s="79" t="s">
        <v>1272</v>
      </c>
    </row>
    <row r="3121" spans="51:75" x14ac:dyDescent="0.3">
      <c r="AY3121" s="107" t="e">
        <f>VLOOKUP(C3121,#REF!, 2,FALSE)</f>
        <v>#REF!</v>
      </c>
      <c r="BM3121" s="79" t="s">
        <v>7406</v>
      </c>
      <c r="BN3121" s="79" t="s">
        <v>3206</v>
      </c>
      <c r="BO3121" s="79" t="s">
        <v>5910</v>
      </c>
      <c r="BU3121" s="79" t="s">
        <v>7406</v>
      </c>
      <c r="BV3121" s="79" t="s">
        <v>3206</v>
      </c>
      <c r="BW3121" s="79" t="s">
        <v>5910</v>
      </c>
    </row>
    <row r="3122" spans="51:75" x14ac:dyDescent="0.3">
      <c r="AY3122" s="107" t="e">
        <f>VLOOKUP(C3122,#REF!, 2,FALSE)</f>
        <v>#REF!</v>
      </c>
      <c r="BM3122" s="79" t="s">
        <v>1316</v>
      </c>
      <c r="BN3122" s="79" t="s">
        <v>3256</v>
      </c>
      <c r="BO3122" s="79" t="s">
        <v>7407</v>
      </c>
      <c r="BU3122" s="79" t="s">
        <v>1316</v>
      </c>
      <c r="BV3122" s="79" t="s">
        <v>3256</v>
      </c>
      <c r="BW3122" s="79" t="s">
        <v>7407</v>
      </c>
    </row>
    <row r="3123" spans="51:75" x14ac:dyDescent="0.3">
      <c r="AY3123" s="107" t="e">
        <f>VLOOKUP(C3123,#REF!, 2,FALSE)</f>
        <v>#REF!</v>
      </c>
      <c r="BM3123" s="79" t="s">
        <v>7408</v>
      </c>
      <c r="BN3123" s="79" t="s">
        <v>3256</v>
      </c>
      <c r="BO3123" s="79" t="s">
        <v>727</v>
      </c>
      <c r="BU3123" s="79" t="s">
        <v>7408</v>
      </c>
      <c r="BV3123" s="79" t="s">
        <v>3256</v>
      </c>
      <c r="BW3123" s="79" t="s">
        <v>727</v>
      </c>
    </row>
    <row r="3124" spans="51:75" x14ac:dyDescent="0.3">
      <c r="AY3124" s="107" t="e">
        <f>VLOOKUP(C3124,#REF!, 2,FALSE)</f>
        <v>#REF!</v>
      </c>
      <c r="BM3124" s="79" t="s">
        <v>7409</v>
      </c>
      <c r="BN3124" s="79" t="s">
        <v>1447</v>
      </c>
      <c r="BO3124" s="79" t="s">
        <v>7410</v>
      </c>
      <c r="BU3124" s="79" t="s">
        <v>7409</v>
      </c>
      <c r="BV3124" s="79" t="s">
        <v>1447</v>
      </c>
      <c r="BW3124" s="79" t="s">
        <v>7410</v>
      </c>
    </row>
    <row r="3125" spans="51:75" x14ac:dyDescent="0.3">
      <c r="AY3125" s="107" t="e">
        <f>VLOOKUP(C3125,#REF!, 2,FALSE)</f>
        <v>#REF!</v>
      </c>
      <c r="BM3125" s="79" t="s">
        <v>7412</v>
      </c>
      <c r="BN3125" s="79" t="s">
        <v>3009</v>
      </c>
      <c r="BO3125" s="79" t="s">
        <v>7413</v>
      </c>
      <c r="BU3125" s="79" t="s">
        <v>7412</v>
      </c>
      <c r="BV3125" s="79" t="s">
        <v>3009</v>
      </c>
      <c r="BW3125" s="79" t="s">
        <v>7413</v>
      </c>
    </row>
    <row r="3126" spans="51:75" x14ac:dyDescent="0.3">
      <c r="AY3126" s="107" t="e">
        <f>VLOOKUP(C3126,#REF!, 2,FALSE)</f>
        <v>#REF!</v>
      </c>
      <c r="BM3126" s="79" t="s">
        <v>7414</v>
      </c>
      <c r="BN3126" s="79" t="s">
        <v>805</v>
      </c>
      <c r="BO3126" s="79" t="s">
        <v>7415</v>
      </c>
      <c r="BU3126" s="79" t="s">
        <v>7414</v>
      </c>
      <c r="BV3126" s="79" t="s">
        <v>805</v>
      </c>
      <c r="BW3126" s="79" t="s">
        <v>7415</v>
      </c>
    </row>
    <row r="3127" spans="51:75" x14ac:dyDescent="0.3">
      <c r="AY3127" s="107" t="e">
        <f>VLOOKUP(C3127,#REF!, 2,FALSE)</f>
        <v>#REF!</v>
      </c>
      <c r="BM3127" s="79" t="s">
        <v>7416</v>
      </c>
      <c r="BN3127" s="79" t="s">
        <v>641</v>
      </c>
      <c r="BO3127" s="79" t="s">
        <v>7034</v>
      </c>
      <c r="BU3127" s="79" t="s">
        <v>7416</v>
      </c>
      <c r="BV3127" s="79" t="s">
        <v>641</v>
      </c>
      <c r="BW3127" s="79" t="s">
        <v>7034</v>
      </c>
    </row>
    <row r="3128" spans="51:75" x14ac:dyDescent="0.3">
      <c r="AY3128" s="107" t="e">
        <f>VLOOKUP(C3128,#REF!, 2,FALSE)</f>
        <v>#REF!</v>
      </c>
      <c r="BM3128" s="79" t="s">
        <v>183</v>
      </c>
      <c r="BN3128" s="79" t="s">
        <v>641</v>
      </c>
      <c r="BO3128" s="79" t="s">
        <v>7418</v>
      </c>
      <c r="BU3128" s="79" t="s">
        <v>183</v>
      </c>
      <c r="BV3128" s="79" t="s">
        <v>641</v>
      </c>
      <c r="BW3128" s="79" t="s">
        <v>7418</v>
      </c>
    </row>
    <row r="3129" spans="51:75" x14ac:dyDescent="0.3">
      <c r="AY3129" s="107" t="e">
        <f>VLOOKUP(C3129,#REF!, 2,FALSE)</f>
        <v>#REF!</v>
      </c>
      <c r="BM3129" s="79" t="s">
        <v>103</v>
      </c>
      <c r="BN3129" s="79" t="s">
        <v>702</v>
      </c>
      <c r="BO3129" s="79" t="s">
        <v>7419</v>
      </c>
      <c r="BU3129" s="79" t="s">
        <v>103</v>
      </c>
      <c r="BV3129" s="79" t="s">
        <v>702</v>
      </c>
      <c r="BW3129" s="79" t="s">
        <v>7419</v>
      </c>
    </row>
    <row r="3130" spans="51:75" x14ac:dyDescent="0.3">
      <c r="AY3130" s="107" t="e">
        <f>VLOOKUP(C3130,#REF!, 2,FALSE)</f>
        <v>#REF!</v>
      </c>
      <c r="BM3130" s="79" t="s">
        <v>7420</v>
      </c>
      <c r="BN3130" s="79" t="s">
        <v>625</v>
      </c>
      <c r="BO3130" s="79" t="s">
        <v>5175</v>
      </c>
      <c r="BU3130" s="79" t="s">
        <v>7420</v>
      </c>
      <c r="BV3130" s="79" t="s">
        <v>625</v>
      </c>
      <c r="BW3130" s="79" t="s">
        <v>5175</v>
      </c>
    </row>
    <row r="3131" spans="51:75" x14ac:dyDescent="0.3">
      <c r="AY3131" s="107" t="e">
        <f>VLOOKUP(C3131,#REF!, 2,FALSE)</f>
        <v>#REF!</v>
      </c>
      <c r="BM3131" s="79" t="s">
        <v>7421</v>
      </c>
      <c r="BN3131" s="79" t="s">
        <v>851</v>
      </c>
      <c r="BO3131" s="79" t="s">
        <v>7422</v>
      </c>
      <c r="BU3131" s="79" t="s">
        <v>7421</v>
      </c>
      <c r="BV3131" s="79" t="s">
        <v>851</v>
      </c>
      <c r="BW3131" s="79" t="s">
        <v>7422</v>
      </c>
    </row>
    <row r="3132" spans="51:75" x14ac:dyDescent="0.3">
      <c r="AY3132" s="107" t="e">
        <f>VLOOKUP(C3132,#REF!, 2,FALSE)</f>
        <v>#REF!</v>
      </c>
      <c r="BM3132" s="79" t="s">
        <v>7423</v>
      </c>
      <c r="BN3132" s="79" t="s">
        <v>641</v>
      </c>
      <c r="BO3132" s="79" t="s">
        <v>5276</v>
      </c>
      <c r="BU3132" s="79" t="s">
        <v>7423</v>
      </c>
      <c r="BV3132" s="79" t="s">
        <v>641</v>
      </c>
      <c r="BW3132" s="79" t="s">
        <v>5276</v>
      </c>
    </row>
    <row r="3133" spans="51:75" x14ac:dyDescent="0.3">
      <c r="AY3133" s="107" t="e">
        <f>VLOOKUP(C3133,#REF!, 2,FALSE)</f>
        <v>#REF!</v>
      </c>
      <c r="BM3133" s="79" t="s">
        <v>7424</v>
      </c>
      <c r="BN3133" s="79" t="s">
        <v>621</v>
      </c>
      <c r="BO3133" s="79" t="s">
        <v>1794</v>
      </c>
      <c r="BU3133" s="79" t="s">
        <v>7424</v>
      </c>
      <c r="BV3133" s="79" t="s">
        <v>621</v>
      </c>
      <c r="BW3133" s="79" t="s">
        <v>1794</v>
      </c>
    </row>
    <row r="3134" spans="51:75" x14ac:dyDescent="0.3">
      <c r="AY3134" s="107" t="e">
        <f>VLOOKUP(C3134,#REF!, 2,FALSE)</f>
        <v>#REF!</v>
      </c>
      <c r="BM3134" s="79" t="s">
        <v>7425</v>
      </c>
      <c r="BN3134" s="79" t="s">
        <v>641</v>
      </c>
      <c r="BO3134" s="79" t="s">
        <v>4298</v>
      </c>
      <c r="BU3134" s="79" t="s">
        <v>7425</v>
      </c>
      <c r="BV3134" s="79" t="s">
        <v>641</v>
      </c>
      <c r="BW3134" s="79" t="s">
        <v>4298</v>
      </c>
    </row>
    <row r="3135" spans="51:75" x14ac:dyDescent="0.3">
      <c r="AY3135" s="107" t="e">
        <f>VLOOKUP(C3135,#REF!, 2,FALSE)</f>
        <v>#REF!</v>
      </c>
      <c r="BM3135" s="79" t="s">
        <v>7426</v>
      </c>
      <c r="BN3135" s="79" t="s">
        <v>16992</v>
      </c>
      <c r="BO3135" s="79" t="s">
        <v>7427</v>
      </c>
      <c r="BU3135" s="79" t="s">
        <v>7426</v>
      </c>
      <c r="BV3135" s="79" t="s">
        <v>16992</v>
      </c>
      <c r="BW3135" s="79" t="s">
        <v>7427</v>
      </c>
    </row>
    <row r="3136" spans="51:75" x14ac:dyDescent="0.3">
      <c r="AY3136" s="107" t="e">
        <f>VLOOKUP(C3136,#REF!, 2,FALSE)</f>
        <v>#REF!</v>
      </c>
      <c r="BM3136" s="79" t="s">
        <v>1317</v>
      </c>
      <c r="BN3136" s="79" t="s">
        <v>630</v>
      </c>
      <c r="BO3136" s="79" t="s">
        <v>1526</v>
      </c>
      <c r="BU3136" s="79" t="s">
        <v>1317</v>
      </c>
      <c r="BV3136" s="79" t="s">
        <v>630</v>
      </c>
      <c r="BW3136" s="79" t="s">
        <v>1526</v>
      </c>
    </row>
    <row r="3137" spans="51:75" x14ac:dyDescent="0.3">
      <c r="AY3137" s="107" t="e">
        <f>VLOOKUP(C3137,#REF!, 2,FALSE)</f>
        <v>#REF!</v>
      </c>
      <c r="BM3137" s="79" t="s">
        <v>7428</v>
      </c>
      <c r="BN3137" s="79" t="s">
        <v>3009</v>
      </c>
      <c r="BO3137" s="79" t="s">
        <v>2985</v>
      </c>
      <c r="BU3137" s="79" t="s">
        <v>7428</v>
      </c>
      <c r="BV3137" s="79" t="s">
        <v>3009</v>
      </c>
      <c r="BW3137" s="79" t="s">
        <v>2985</v>
      </c>
    </row>
    <row r="3138" spans="51:75" x14ac:dyDescent="0.3">
      <c r="AY3138" s="107" t="e">
        <f>VLOOKUP(C3138,#REF!, 2,FALSE)</f>
        <v>#REF!</v>
      </c>
      <c r="BM3138" s="79" t="s">
        <v>7429</v>
      </c>
      <c r="BN3138" s="79" t="s">
        <v>2985</v>
      </c>
      <c r="BO3138" s="79" t="s">
        <v>7430</v>
      </c>
      <c r="BU3138" s="79" t="s">
        <v>7429</v>
      </c>
      <c r="BV3138" s="79" t="s">
        <v>2985</v>
      </c>
      <c r="BW3138" s="79" t="s">
        <v>7430</v>
      </c>
    </row>
    <row r="3139" spans="51:75" x14ac:dyDescent="0.3">
      <c r="AY3139" s="107" t="e">
        <f>VLOOKUP(C3139,#REF!, 2,FALSE)</f>
        <v>#REF!</v>
      </c>
      <c r="BM3139" s="79" t="s">
        <v>1318</v>
      </c>
      <c r="BN3139" s="79" t="s">
        <v>16992</v>
      </c>
      <c r="BO3139" s="79" t="s">
        <v>7431</v>
      </c>
      <c r="BU3139" s="79" t="s">
        <v>1318</v>
      </c>
      <c r="BV3139" s="79" t="s">
        <v>16992</v>
      </c>
      <c r="BW3139" s="79" t="s">
        <v>7431</v>
      </c>
    </row>
    <row r="3140" spans="51:75" x14ac:dyDescent="0.3">
      <c r="AY3140" s="107" t="e">
        <f>VLOOKUP(C3140,#REF!, 2,FALSE)</f>
        <v>#REF!</v>
      </c>
      <c r="BM3140" s="79" t="s">
        <v>7432</v>
      </c>
      <c r="BN3140" s="79" t="s">
        <v>16992</v>
      </c>
      <c r="BO3140" s="79" t="s">
        <v>7433</v>
      </c>
      <c r="BU3140" s="79" t="s">
        <v>7432</v>
      </c>
      <c r="BV3140" s="79" t="s">
        <v>16992</v>
      </c>
      <c r="BW3140" s="79" t="s">
        <v>7433</v>
      </c>
    </row>
    <row r="3141" spans="51:75" x14ac:dyDescent="0.3">
      <c r="AY3141" s="107" t="e">
        <f>VLOOKUP(C3141,#REF!, 2,FALSE)</f>
        <v>#REF!</v>
      </c>
      <c r="BM3141" s="79" t="s">
        <v>7434</v>
      </c>
      <c r="BN3141" s="79" t="s">
        <v>16992</v>
      </c>
      <c r="BO3141" s="79" t="s">
        <v>7435</v>
      </c>
      <c r="BU3141" s="79" t="s">
        <v>7434</v>
      </c>
      <c r="BV3141" s="79" t="s">
        <v>16992</v>
      </c>
      <c r="BW3141" s="79" t="s">
        <v>7435</v>
      </c>
    </row>
    <row r="3142" spans="51:75" x14ac:dyDescent="0.3">
      <c r="AY3142" s="107" t="e">
        <f>VLOOKUP(C3142,#REF!, 2,FALSE)</f>
        <v>#REF!</v>
      </c>
      <c r="BM3142" s="79" t="s">
        <v>7436</v>
      </c>
      <c r="BN3142" s="79" t="s">
        <v>615</v>
      </c>
      <c r="BO3142" s="79" t="s">
        <v>7206</v>
      </c>
      <c r="BU3142" s="79" t="s">
        <v>7436</v>
      </c>
      <c r="BV3142" s="79" t="s">
        <v>615</v>
      </c>
      <c r="BW3142" s="79" t="s">
        <v>7206</v>
      </c>
    </row>
    <row r="3143" spans="51:75" x14ac:dyDescent="0.3">
      <c r="AY3143" s="107" t="e">
        <f>VLOOKUP(C3143,#REF!, 2,FALSE)</f>
        <v>#REF!</v>
      </c>
      <c r="BM3143" s="79" t="s">
        <v>7438</v>
      </c>
      <c r="BN3143" s="79" t="s">
        <v>799</v>
      </c>
      <c r="BO3143" s="79" t="s">
        <v>7439</v>
      </c>
      <c r="BU3143" s="79" t="s">
        <v>7438</v>
      </c>
      <c r="BV3143" s="79" t="s">
        <v>799</v>
      </c>
      <c r="BW3143" s="79" t="s">
        <v>7439</v>
      </c>
    </row>
    <row r="3144" spans="51:75" x14ac:dyDescent="0.3">
      <c r="AY3144" s="107" t="e">
        <f>VLOOKUP(C3144,#REF!, 2,FALSE)</f>
        <v>#REF!</v>
      </c>
      <c r="BM3144" s="79" t="s">
        <v>7441</v>
      </c>
      <c r="BN3144" s="79" t="s">
        <v>641</v>
      </c>
      <c r="BO3144" s="79" t="s">
        <v>7442</v>
      </c>
      <c r="BU3144" s="79" t="s">
        <v>7441</v>
      </c>
      <c r="BV3144" s="79" t="s">
        <v>641</v>
      </c>
      <c r="BW3144" s="79" t="s">
        <v>7442</v>
      </c>
    </row>
    <row r="3145" spans="51:75" x14ac:dyDescent="0.3">
      <c r="AY3145" s="107" t="e">
        <f>VLOOKUP(C3145,#REF!, 2,FALSE)</f>
        <v>#REF!</v>
      </c>
      <c r="BM3145" s="79" t="s">
        <v>7443</v>
      </c>
      <c r="BN3145" s="79" t="s">
        <v>16992</v>
      </c>
      <c r="BO3145" s="79" t="s">
        <v>7444</v>
      </c>
      <c r="BU3145" s="79" t="s">
        <v>7443</v>
      </c>
      <c r="BV3145" s="79" t="s">
        <v>16992</v>
      </c>
      <c r="BW3145" s="79" t="s">
        <v>7444</v>
      </c>
    </row>
    <row r="3146" spans="51:75" x14ac:dyDescent="0.3">
      <c r="AY3146" s="107" t="e">
        <f>VLOOKUP(C3146,#REF!, 2,FALSE)</f>
        <v>#REF!</v>
      </c>
      <c r="BM3146" s="79" t="s">
        <v>7445</v>
      </c>
      <c r="BN3146" s="79" t="s">
        <v>3009</v>
      </c>
      <c r="BO3146" s="79" t="s">
        <v>2985</v>
      </c>
      <c r="BU3146" s="79" t="s">
        <v>7445</v>
      </c>
      <c r="BV3146" s="79" t="s">
        <v>3009</v>
      </c>
      <c r="BW3146" s="79" t="s">
        <v>2985</v>
      </c>
    </row>
    <row r="3147" spans="51:75" x14ac:dyDescent="0.3">
      <c r="AY3147" s="107" t="e">
        <f>VLOOKUP(C3147,#REF!, 2,FALSE)</f>
        <v>#REF!</v>
      </c>
      <c r="BM3147" s="79" t="s">
        <v>7446</v>
      </c>
      <c r="BN3147" s="79" t="s">
        <v>627</v>
      </c>
      <c r="BO3147" s="79" t="s">
        <v>2549</v>
      </c>
      <c r="BU3147" s="79" t="s">
        <v>7446</v>
      </c>
      <c r="BV3147" s="79" t="s">
        <v>627</v>
      </c>
      <c r="BW3147" s="79" t="s">
        <v>2549</v>
      </c>
    </row>
    <row r="3148" spans="51:75" x14ac:dyDescent="0.3">
      <c r="AY3148" s="107" t="e">
        <f>VLOOKUP(C3148,#REF!, 2,FALSE)</f>
        <v>#REF!</v>
      </c>
      <c r="BM3148" s="79" t="s">
        <v>7447</v>
      </c>
      <c r="BN3148" s="79" t="s">
        <v>3256</v>
      </c>
      <c r="BO3148" s="79" t="s">
        <v>3335</v>
      </c>
      <c r="BU3148" s="79" t="s">
        <v>7447</v>
      </c>
      <c r="BV3148" s="79" t="s">
        <v>3256</v>
      </c>
      <c r="BW3148" s="79" t="s">
        <v>3335</v>
      </c>
    </row>
    <row r="3149" spans="51:75" x14ac:dyDescent="0.3">
      <c r="AY3149" s="107" t="e">
        <f>VLOOKUP(C3149,#REF!, 2,FALSE)</f>
        <v>#REF!</v>
      </c>
      <c r="BM3149" s="79" t="s">
        <v>7448</v>
      </c>
      <c r="BN3149" s="79" t="s">
        <v>16992</v>
      </c>
      <c r="BO3149" s="79" t="s">
        <v>7449</v>
      </c>
      <c r="BU3149" s="79" t="s">
        <v>7448</v>
      </c>
      <c r="BV3149" s="79" t="s">
        <v>16992</v>
      </c>
      <c r="BW3149" s="79" t="s">
        <v>7449</v>
      </c>
    </row>
    <row r="3150" spans="51:75" x14ac:dyDescent="0.3">
      <c r="AY3150" s="107" t="e">
        <f>VLOOKUP(C3150,#REF!, 2,FALSE)</f>
        <v>#REF!</v>
      </c>
      <c r="BM3150" s="79" t="s">
        <v>7450</v>
      </c>
      <c r="BN3150" s="79" t="s">
        <v>3049</v>
      </c>
      <c r="BO3150" s="79" t="s">
        <v>3361</v>
      </c>
      <c r="BU3150" s="79" t="s">
        <v>7450</v>
      </c>
      <c r="BV3150" s="79" t="s">
        <v>3049</v>
      </c>
      <c r="BW3150" s="79" t="s">
        <v>3361</v>
      </c>
    </row>
    <row r="3151" spans="51:75" x14ac:dyDescent="0.3">
      <c r="AY3151" s="107" t="e">
        <f>VLOOKUP(C3151,#REF!, 2,FALSE)</f>
        <v>#REF!</v>
      </c>
      <c r="BM3151" s="79" t="s">
        <v>7451</v>
      </c>
      <c r="BN3151" s="79" t="s">
        <v>615</v>
      </c>
      <c r="BO3151" s="79" t="s">
        <v>3918</v>
      </c>
      <c r="BU3151" s="79" t="s">
        <v>7451</v>
      </c>
      <c r="BV3151" s="79" t="s">
        <v>615</v>
      </c>
      <c r="BW3151" s="79" t="s">
        <v>3918</v>
      </c>
    </row>
    <row r="3152" spans="51:75" x14ac:dyDescent="0.3">
      <c r="AY3152" s="107" t="e">
        <f>VLOOKUP(C3152,#REF!, 2,FALSE)</f>
        <v>#REF!</v>
      </c>
      <c r="BM3152" s="79" t="s">
        <v>7453</v>
      </c>
      <c r="BN3152" s="79" t="s">
        <v>664</v>
      </c>
      <c r="BO3152" s="79" t="s">
        <v>3387</v>
      </c>
      <c r="BU3152" s="79" t="s">
        <v>7453</v>
      </c>
      <c r="BV3152" s="79" t="s">
        <v>664</v>
      </c>
      <c r="BW3152" s="79" t="s">
        <v>3387</v>
      </c>
    </row>
    <row r="3153" spans="51:75" x14ac:dyDescent="0.3">
      <c r="AY3153" s="107" t="e">
        <f>VLOOKUP(C3153,#REF!, 2,FALSE)</f>
        <v>#REF!</v>
      </c>
      <c r="BM3153" s="79" t="s">
        <v>7454</v>
      </c>
      <c r="BN3153" s="79" t="s">
        <v>664</v>
      </c>
      <c r="BO3153" s="79" t="s">
        <v>6433</v>
      </c>
      <c r="BU3153" s="79" t="s">
        <v>7454</v>
      </c>
      <c r="BV3153" s="79" t="s">
        <v>664</v>
      </c>
      <c r="BW3153" s="79" t="s">
        <v>6433</v>
      </c>
    </row>
    <row r="3154" spans="51:75" x14ac:dyDescent="0.3">
      <c r="AY3154" s="107" t="e">
        <f>VLOOKUP(C3154,#REF!, 2,FALSE)</f>
        <v>#REF!</v>
      </c>
      <c r="BM3154" s="79" t="s">
        <v>7455</v>
      </c>
      <c r="BN3154" s="79" t="s">
        <v>3206</v>
      </c>
      <c r="BO3154" s="79" t="s">
        <v>3678</v>
      </c>
      <c r="BU3154" s="79" t="s">
        <v>7455</v>
      </c>
      <c r="BV3154" s="79" t="s">
        <v>3206</v>
      </c>
      <c r="BW3154" s="79" t="s">
        <v>3678</v>
      </c>
    </row>
    <row r="3155" spans="51:75" x14ac:dyDescent="0.3">
      <c r="AY3155" s="107" t="e">
        <f>VLOOKUP(C3155,#REF!, 2,FALSE)</f>
        <v>#REF!</v>
      </c>
      <c r="BM3155" s="79" t="s">
        <v>7456</v>
      </c>
      <c r="BN3155" s="79" t="s">
        <v>664</v>
      </c>
      <c r="BO3155" s="79" t="s">
        <v>7457</v>
      </c>
      <c r="BU3155" s="79" t="s">
        <v>7456</v>
      </c>
      <c r="BV3155" s="79" t="s">
        <v>664</v>
      </c>
      <c r="BW3155" s="79" t="s">
        <v>7457</v>
      </c>
    </row>
    <row r="3156" spans="51:75" x14ac:dyDescent="0.3">
      <c r="AY3156" s="107" t="e">
        <f>VLOOKUP(C3156,#REF!, 2,FALSE)</f>
        <v>#REF!</v>
      </c>
      <c r="BM3156" s="79" t="s">
        <v>7458</v>
      </c>
      <c r="BN3156" s="79" t="s">
        <v>664</v>
      </c>
      <c r="BO3156" s="79" t="s">
        <v>1808</v>
      </c>
      <c r="BU3156" s="79" t="s">
        <v>7458</v>
      </c>
      <c r="BV3156" s="79" t="s">
        <v>664</v>
      </c>
      <c r="BW3156" s="79" t="s">
        <v>1808</v>
      </c>
    </row>
    <row r="3157" spans="51:75" x14ac:dyDescent="0.3">
      <c r="AY3157" s="107" t="e">
        <f>VLOOKUP(C3157,#REF!, 2,FALSE)</f>
        <v>#REF!</v>
      </c>
      <c r="BM3157" s="79" t="s">
        <v>1319</v>
      </c>
      <c r="BN3157" s="79" t="s">
        <v>3206</v>
      </c>
      <c r="BO3157" s="79" t="s">
        <v>2549</v>
      </c>
      <c r="BU3157" s="79" t="s">
        <v>1319</v>
      </c>
      <c r="BV3157" s="79" t="s">
        <v>3206</v>
      </c>
      <c r="BW3157" s="79" t="s">
        <v>2549</v>
      </c>
    </row>
    <row r="3158" spans="51:75" x14ac:dyDescent="0.3">
      <c r="AY3158" s="107" t="e">
        <f>VLOOKUP(C3158,#REF!, 2,FALSE)</f>
        <v>#REF!</v>
      </c>
      <c r="BM3158" s="79" t="s">
        <v>1320</v>
      </c>
      <c r="BN3158" s="79" t="s">
        <v>3206</v>
      </c>
      <c r="BO3158" s="79" t="s">
        <v>5241</v>
      </c>
      <c r="BU3158" s="79" t="s">
        <v>1320</v>
      </c>
      <c r="BV3158" s="79" t="s">
        <v>3206</v>
      </c>
      <c r="BW3158" s="79" t="s">
        <v>5241</v>
      </c>
    </row>
    <row r="3159" spans="51:75" x14ac:dyDescent="0.3">
      <c r="AY3159" s="107" t="e">
        <f>VLOOKUP(C3159,#REF!, 2,FALSE)</f>
        <v>#REF!</v>
      </c>
      <c r="BM3159" s="79" t="s">
        <v>7459</v>
      </c>
      <c r="BN3159" s="79" t="s">
        <v>3206</v>
      </c>
      <c r="BO3159" s="79" t="s">
        <v>3389</v>
      </c>
      <c r="BU3159" s="79" t="s">
        <v>7459</v>
      </c>
      <c r="BV3159" s="79" t="s">
        <v>3206</v>
      </c>
      <c r="BW3159" s="79" t="s">
        <v>3389</v>
      </c>
    </row>
    <row r="3160" spans="51:75" x14ac:dyDescent="0.3">
      <c r="AY3160" s="107" t="e">
        <f>VLOOKUP(C3160,#REF!, 2,FALSE)</f>
        <v>#REF!</v>
      </c>
      <c r="BM3160" s="79" t="s">
        <v>7460</v>
      </c>
      <c r="BN3160" s="79" t="s">
        <v>615</v>
      </c>
      <c r="BO3160" s="79" t="s">
        <v>6735</v>
      </c>
      <c r="BU3160" s="79" t="s">
        <v>7460</v>
      </c>
      <c r="BV3160" s="79" t="s">
        <v>615</v>
      </c>
      <c r="BW3160" s="79" t="s">
        <v>6735</v>
      </c>
    </row>
    <row r="3161" spans="51:75" x14ac:dyDescent="0.3">
      <c r="AY3161" s="107" t="e">
        <f>VLOOKUP(C3161,#REF!, 2,FALSE)</f>
        <v>#REF!</v>
      </c>
      <c r="BM3161" s="79" t="s">
        <v>7462</v>
      </c>
      <c r="BN3161" s="79" t="s">
        <v>664</v>
      </c>
      <c r="BO3161" s="79" t="s">
        <v>7463</v>
      </c>
      <c r="BU3161" s="79" t="s">
        <v>7462</v>
      </c>
      <c r="BV3161" s="79" t="s">
        <v>664</v>
      </c>
      <c r="BW3161" s="79" t="s">
        <v>7463</v>
      </c>
    </row>
    <row r="3162" spans="51:75" x14ac:dyDescent="0.3">
      <c r="AY3162" s="107" t="e">
        <f>VLOOKUP(C3162,#REF!, 2,FALSE)</f>
        <v>#REF!</v>
      </c>
      <c r="BM3162" s="79" t="s">
        <v>7464</v>
      </c>
      <c r="BN3162" s="79" t="s">
        <v>619</v>
      </c>
      <c r="BO3162" s="79" t="s">
        <v>7465</v>
      </c>
      <c r="BU3162" s="79" t="s">
        <v>7464</v>
      </c>
      <c r="BV3162" s="79" t="s">
        <v>619</v>
      </c>
      <c r="BW3162" s="79" t="s">
        <v>7465</v>
      </c>
    </row>
    <row r="3163" spans="51:75" x14ac:dyDescent="0.3">
      <c r="AY3163" s="107" t="e">
        <f>VLOOKUP(C3163,#REF!, 2,FALSE)</f>
        <v>#REF!</v>
      </c>
      <c r="BM3163" s="79" t="s">
        <v>7466</v>
      </c>
      <c r="BN3163" s="79" t="s">
        <v>2985</v>
      </c>
      <c r="BO3163" s="79" t="s">
        <v>1192</v>
      </c>
      <c r="BU3163" s="79" t="s">
        <v>7466</v>
      </c>
      <c r="BV3163" s="79" t="s">
        <v>2985</v>
      </c>
      <c r="BW3163" s="79" t="s">
        <v>1192</v>
      </c>
    </row>
    <row r="3164" spans="51:75" x14ac:dyDescent="0.3">
      <c r="AY3164" s="107" t="e">
        <f>VLOOKUP(C3164,#REF!, 2,FALSE)</f>
        <v>#REF!</v>
      </c>
      <c r="BM3164" s="79" t="s">
        <v>7467</v>
      </c>
      <c r="BN3164" s="79" t="s">
        <v>1271</v>
      </c>
      <c r="BO3164" s="79" t="s">
        <v>7468</v>
      </c>
      <c r="BU3164" s="79" t="s">
        <v>7467</v>
      </c>
      <c r="BV3164" s="79" t="s">
        <v>1271</v>
      </c>
      <c r="BW3164" s="79" t="s">
        <v>7468</v>
      </c>
    </row>
    <row r="3165" spans="51:75" x14ac:dyDescent="0.3">
      <c r="AY3165" s="107" t="e">
        <f>VLOOKUP(C3165,#REF!, 2,FALSE)</f>
        <v>#REF!</v>
      </c>
      <c r="BM3165" s="79" t="s">
        <v>7469</v>
      </c>
      <c r="BN3165" s="79" t="s">
        <v>2985</v>
      </c>
      <c r="BO3165" s="79" t="s">
        <v>2985</v>
      </c>
      <c r="BU3165" s="79" t="s">
        <v>7469</v>
      </c>
      <c r="BV3165" s="79" t="s">
        <v>2985</v>
      </c>
      <c r="BW3165" s="79" t="s">
        <v>2985</v>
      </c>
    </row>
    <row r="3166" spans="51:75" x14ac:dyDescent="0.3">
      <c r="AY3166" s="107" t="e">
        <f>VLOOKUP(C3166,#REF!, 2,FALSE)</f>
        <v>#REF!</v>
      </c>
      <c r="BM3166" s="79" t="s">
        <v>7470</v>
      </c>
      <c r="BN3166" s="79" t="s">
        <v>3049</v>
      </c>
      <c r="BO3166" s="79" t="s">
        <v>7471</v>
      </c>
      <c r="BU3166" s="79" t="s">
        <v>7470</v>
      </c>
      <c r="BV3166" s="79" t="s">
        <v>3049</v>
      </c>
      <c r="BW3166" s="79" t="s">
        <v>7471</v>
      </c>
    </row>
    <row r="3167" spans="51:75" x14ac:dyDescent="0.3">
      <c r="AY3167" s="107" t="e">
        <f>VLOOKUP(C3167,#REF!, 2,FALSE)</f>
        <v>#REF!</v>
      </c>
      <c r="BM3167" s="79" t="s">
        <v>7472</v>
      </c>
      <c r="BN3167" s="79" t="s">
        <v>2981</v>
      </c>
      <c r="BO3167" s="79" t="s">
        <v>7336</v>
      </c>
      <c r="BU3167" s="79" t="s">
        <v>7472</v>
      </c>
      <c r="BV3167" s="79" t="s">
        <v>2981</v>
      </c>
      <c r="BW3167" s="79" t="s">
        <v>7336</v>
      </c>
    </row>
    <row r="3168" spans="51:75" x14ac:dyDescent="0.3">
      <c r="AY3168" s="107" t="e">
        <f>VLOOKUP(C3168,#REF!, 2,FALSE)</f>
        <v>#REF!</v>
      </c>
      <c r="BM3168" s="79" t="s">
        <v>7473</v>
      </c>
      <c r="BN3168" s="79" t="s">
        <v>2985</v>
      </c>
      <c r="BO3168" s="79" t="s">
        <v>1192</v>
      </c>
      <c r="BU3168" s="79" t="s">
        <v>7473</v>
      </c>
      <c r="BV3168" s="79" t="s">
        <v>2985</v>
      </c>
      <c r="BW3168" s="79" t="s">
        <v>1192</v>
      </c>
    </row>
    <row r="3169" spans="51:75" x14ac:dyDescent="0.3">
      <c r="AY3169" s="107" t="e">
        <f>VLOOKUP(C3169,#REF!, 2,FALSE)</f>
        <v>#REF!</v>
      </c>
      <c r="BM3169" s="79" t="s">
        <v>7474</v>
      </c>
      <c r="BN3169" s="79" t="s">
        <v>1271</v>
      </c>
      <c r="BO3169" s="79" t="s">
        <v>7475</v>
      </c>
      <c r="BU3169" s="79" t="s">
        <v>7474</v>
      </c>
      <c r="BV3169" s="79" t="s">
        <v>1271</v>
      </c>
      <c r="BW3169" s="79" t="s">
        <v>7475</v>
      </c>
    </row>
    <row r="3170" spans="51:75" x14ac:dyDescent="0.3">
      <c r="AY3170" s="107" t="e">
        <f>VLOOKUP(C3170,#REF!, 2,FALSE)</f>
        <v>#REF!</v>
      </c>
      <c r="BM3170" s="79" t="s">
        <v>1321</v>
      </c>
      <c r="BN3170" s="79" t="s">
        <v>1344</v>
      </c>
      <c r="BO3170" s="79" t="s">
        <v>7476</v>
      </c>
      <c r="BU3170" s="79" t="s">
        <v>1321</v>
      </c>
      <c r="BV3170" s="79" t="s">
        <v>1344</v>
      </c>
      <c r="BW3170" s="79" t="s">
        <v>7476</v>
      </c>
    </row>
    <row r="3171" spans="51:75" x14ac:dyDescent="0.3">
      <c r="AY3171" s="107" t="e">
        <f>VLOOKUP(C3171,#REF!, 2,FALSE)</f>
        <v>#REF!</v>
      </c>
      <c r="BM3171" s="79" t="s">
        <v>7477</v>
      </c>
      <c r="BN3171" s="79" t="s">
        <v>3206</v>
      </c>
      <c r="BO3171" s="79" t="s">
        <v>3494</v>
      </c>
      <c r="BU3171" s="79" t="s">
        <v>7477</v>
      </c>
      <c r="BV3171" s="79" t="s">
        <v>3206</v>
      </c>
      <c r="BW3171" s="79" t="s">
        <v>3494</v>
      </c>
    </row>
    <row r="3172" spans="51:75" x14ac:dyDescent="0.3">
      <c r="AY3172" s="107" t="e">
        <f>VLOOKUP(C3172,#REF!, 2,FALSE)</f>
        <v>#REF!</v>
      </c>
      <c r="BM3172" s="79" t="s">
        <v>1322</v>
      </c>
      <c r="BN3172" s="79" t="s">
        <v>1344</v>
      </c>
      <c r="BO3172" s="79" t="s">
        <v>3808</v>
      </c>
      <c r="BU3172" s="79" t="s">
        <v>1322</v>
      </c>
      <c r="BV3172" s="79" t="s">
        <v>1344</v>
      </c>
      <c r="BW3172" s="79" t="s">
        <v>3808</v>
      </c>
    </row>
    <row r="3173" spans="51:75" x14ac:dyDescent="0.3">
      <c r="AY3173" s="107" t="e">
        <f>VLOOKUP(C3173,#REF!, 2,FALSE)</f>
        <v>#REF!</v>
      </c>
      <c r="BM3173" s="79" t="s">
        <v>104</v>
      </c>
      <c r="BN3173" s="79" t="s">
        <v>2981</v>
      </c>
      <c r="BO3173" s="79" t="s">
        <v>7478</v>
      </c>
      <c r="BU3173" s="79" t="s">
        <v>104</v>
      </c>
      <c r="BV3173" s="79" t="s">
        <v>2981</v>
      </c>
      <c r="BW3173" s="79" t="s">
        <v>7478</v>
      </c>
    </row>
    <row r="3174" spans="51:75" x14ac:dyDescent="0.3">
      <c r="AY3174" s="107" t="e">
        <f>VLOOKUP(C3174,#REF!, 2,FALSE)</f>
        <v>#REF!</v>
      </c>
      <c r="BM3174" s="79" t="s">
        <v>7479</v>
      </c>
      <c r="BN3174" s="79" t="s">
        <v>16992</v>
      </c>
      <c r="BO3174" s="79" t="s">
        <v>5087</v>
      </c>
      <c r="BU3174" s="79" t="s">
        <v>7479</v>
      </c>
      <c r="BV3174" s="79" t="s">
        <v>16992</v>
      </c>
      <c r="BW3174" s="79" t="s">
        <v>5087</v>
      </c>
    </row>
    <row r="3175" spans="51:75" x14ac:dyDescent="0.3">
      <c r="AY3175" s="107" t="e">
        <f>VLOOKUP(C3175,#REF!, 2,FALSE)</f>
        <v>#REF!</v>
      </c>
      <c r="BM3175" s="79" t="s">
        <v>7481</v>
      </c>
      <c r="BN3175" s="79" t="s">
        <v>659</v>
      </c>
      <c r="BO3175" s="79" t="s">
        <v>7482</v>
      </c>
      <c r="BU3175" s="79" t="s">
        <v>7481</v>
      </c>
      <c r="BV3175" s="79" t="s">
        <v>659</v>
      </c>
      <c r="BW3175" s="79" t="s">
        <v>7482</v>
      </c>
    </row>
    <row r="3176" spans="51:75" x14ac:dyDescent="0.3">
      <c r="AY3176" s="107" t="e">
        <f>VLOOKUP(C3176,#REF!, 2,FALSE)</f>
        <v>#REF!</v>
      </c>
      <c r="BM3176" s="79" t="s">
        <v>7483</v>
      </c>
      <c r="BN3176" s="79" t="s">
        <v>1344</v>
      </c>
      <c r="BO3176" s="79" t="s">
        <v>7484</v>
      </c>
      <c r="BU3176" s="79" t="s">
        <v>7483</v>
      </c>
      <c r="BV3176" s="79" t="s">
        <v>1344</v>
      </c>
      <c r="BW3176" s="79" t="s">
        <v>7484</v>
      </c>
    </row>
    <row r="3177" spans="51:75" x14ac:dyDescent="0.3">
      <c r="AY3177" s="107" t="e">
        <f>VLOOKUP(C3177,#REF!, 2,FALSE)</f>
        <v>#REF!</v>
      </c>
      <c r="BM3177" s="79" t="s">
        <v>1323</v>
      </c>
      <c r="BN3177" s="79" t="s">
        <v>1344</v>
      </c>
      <c r="BO3177" s="79" t="s">
        <v>7485</v>
      </c>
      <c r="BU3177" s="79" t="s">
        <v>1323</v>
      </c>
      <c r="BV3177" s="79" t="s">
        <v>1344</v>
      </c>
      <c r="BW3177" s="79" t="s">
        <v>7485</v>
      </c>
    </row>
    <row r="3178" spans="51:75" x14ac:dyDescent="0.3">
      <c r="AY3178" s="107" t="e">
        <f>VLOOKUP(C3178,#REF!, 2,FALSE)</f>
        <v>#REF!</v>
      </c>
      <c r="BM3178" s="79" t="s">
        <v>7486</v>
      </c>
      <c r="BN3178" s="79" t="s">
        <v>16995</v>
      </c>
      <c r="BO3178" s="79" t="s">
        <v>699</v>
      </c>
      <c r="BU3178" s="79" t="s">
        <v>7486</v>
      </c>
      <c r="BV3178" s="79" t="s">
        <v>16995</v>
      </c>
      <c r="BW3178" s="79" t="s">
        <v>699</v>
      </c>
    </row>
    <row r="3179" spans="51:75" x14ac:dyDescent="0.3">
      <c r="AY3179" s="107" t="e">
        <f>VLOOKUP(C3179,#REF!, 2,FALSE)</f>
        <v>#REF!</v>
      </c>
      <c r="BM3179" s="79" t="s">
        <v>7487</v>
      </c>
      <c r="BN3179" s="79" t="s">
        <v>1271</v>
      </c>
      <c r="BO3179" s="79" t="s">
        <v>7488</v>
      </c>
      <c r="BU3179" s="79" t="s">
        <v>7487</v>
      </c>
      <c r="BV3179" s="79" t="s">
        <v>1271</v>
      </c>
      <c r="BW3179" s="79" t="s">
        <v>7488</v>
      </c>
    </row>
    <row r="3180" spans="51:75" x14ac:dyDescent="0.3">
      <c r="AY3180" s="107" t="e">
        <f>VLOOKUP(C3180,#REF!, 2,FALSE)</f>
        <v>#REF!</v>
      </c>
      <c r="BM3180" s="79" t="s">
        <v>7489</v>
      </c>
      <c r="BN3180" s="79" t="s">
        <v>1271</v>
      </c>
      <c r="BO3180" s="79" t="s">
        <v>7490</v>
      </c>
      <c r="BU3180" s="79" t="s">
        <v>7489</v>
      </c>
      <c r="BV3180" s="79" t="s">
        <v>1271</v>
      </c>
      <c r="BW3180" s="79" t="s">
        <v>7490</v>
      </c>
    </row>
    <row r="3181" spans="51:75" x14ac:dyDescent="0.3">
      <c r="AY3181" s="107" t="e">
        <f>VLOOKUP(C3181,#REF!, 2,FALSE)</f>
        <v>#REF!</v>
      </c>
      <c r="BM3181" s="79" t="s">
        <v>7491</v>
      </c>
      <c r="BN3181" s="79" t="s">
        <v>1271</v>
      </c>
      <c r="BO3181" s="79" t="s">
        <v>7492</v>
      </c>
      <c r="BU3181" s="79" t="s">
        <v>7491</v>
      </c>
      <c r="BV3181" s="79" t="s">
        <v>1271</v>
      </c>
      <c r="BW3181" s="79" t="s">
        <v>7492</v>
      </c>
    </row>
    <row r="3182" spans="51:75" x14ac:dyDescent="0.3">
      <c r="AY3182" s="107" t="e">
        <f>VLOOKUP(C3182,#REF!, 2,FALSE)</f>
        <v>#REF!</v>
      </c>
      <c r="BM3182" s="79" t="s">
        <v>128</v>
      </c>
      <c r="BN3182" s="79" t="s">
        <v>721</v>
      </c>
      <c r="BO3182" s="79" t="s">
        <v>7493</v>
      </c>
      <c r="BU3182" s="79" t="s">
        <v>128</v>
      </c>
      <c r="BV3182" s="79" t="s">
        <v>721</v>
      </c>
      <c r="BW3182" s="79" t="s">
        <v>7493</v>
      </c>
    </row>
    <row r="3183" spans="51:75" x14ac:dyDescent="0.3">
      <c r="AY3183" s="107" t="e">
        <f>VLOOKUP(C3183,#REF!, 2,FALSE)</f>
        <v>#REF!</v>
      </c>
      <c r="BM3183" s="79" t="s">
        <v>7494</v>
      </c>
      <c r="BN3183" s="79" t="s">
        <v>3009</v>
      </c>
      <c r="BO3183" s="79" t="s">
        <v>7495</v>
      </c>
      <c r="BU3183" s="79" t="s">
        <v>7494</v>
      </c>
      <c r="BV3183" s="79" t="s">
        <v>3009</v>
      </c>
      <c r="BW3183" s="79" t="s">
        <v>7495</v>
      </c>
    </row>
    <row r="3184" spans="51:75" x14ac:dyDescent="0.3">
      <c r="AY3184" s="107" t="e">
        <f>VLOOKUP(C3184,#REF!, 2,FALSE)</f>
        <v>#REF!</v>
      </c>
      <c r="BM3184" s="79" t="s">
        <v>7497</v>
      </c>
      <c r="BN3184" s="79" t="s">
        <v>2985</v>
      </c>
      <c r="BO3184" s="79" t="s">
        <v>2985</v>
      </c>
      <c r="BU3184" s="79" t="s">
        <v>7497</v>
      </c>
      <c r="BV3184" s="79" t="s">
        <v>2985</v>
      </c>
      <c r="BW3184" s="79" t="s">
        <v>2985</v>
      </c>
    </row>
    <row r="3185" spans="51:75" x14ac:dyDescent="0.3">
      <c r="AY3185" s="107" t="e">
        <f>VLOOKUP(C3185,#REF!, 2,FALSE)</f>
        <v>#REF!</v>
      </c>
      <c r="BM3185" s="79" t="s">
        <v>7498</v>
      </c>
      <c r="BN3185" s="79" t="s">
        <v>799</v>
      </c>
      <c r="BO3185" s="79" t="s">
        <v>7500</v>
      </c>
      <c r="BU3185" s="79" t="s">
        <v>7498</v>
      </c>
      <c r="BV3185" s="79" t="s">
        <v>799</v>
      </c>
      <c r="BW3185" s="79" t="s">
        <v>7500</v>
      </c>
    </row>
    <row r="3186" spans="51:75" x14ac:dyDescent="0.3">
      <c r="AY3186" s="107" t="e">
        <f>VLOOKUP(C3186,#REF!, 2,FALSE)</f>
        <v>#REF!</v>
      </c>
      <c r="BM3186" s="79" t="s">
        <v>7501</v>
      </c>
      <c r="BN3186" s="79" t="s">
        <v>625</v>
      </c>
      <c r="BO3186" s="79" t="s">
        <v>7442</v>
      </c>
      <c r="BU3186" s="79" t="s">
        <v>7501</v>
      </c>
      <c r="BV3186" s="79" t="s">
        <v>625</v>
      </c>
      <c r="BW3186" s="79" t="s">
        <v>7442</v>
      </c>
    </row>
    <row r="3187" spans="51:75" x14ac:dyDescent="0.3">
      <c r="AY3187" s="107" t="e">
        <f>VLOOKUP(C3187,#REF!, 2,FALSE)</f>
        <v>#REF!</v>
      </c>
      <c r="BM3187" s="79" t="s">
        <v>7502</v>
      </c>
      <c r="BN3187" s="79" t="s">
        <v>780</v>
      </c>
      <c r="BO3187" s="79" t="s">
        <v>7504</v>
      </c>
      <c r="BU3187" s="79" t="s">
        <v>7502</v>
      </c>
      <c r="BV3187" s="79" t="s">
        <v>780</v>
      </c>
      <c r="BW3187" s="79" t="s">
        <v>7504</v>
      </c>
    </row>
    <row r="3188" spans="51:75" x14ac:dyDescent="0.3">
      <c r="AY3188" s="107" t="e">
        <f>VLOOKUP(C3188,#REF!, 2,FALSE)</f>
        <v>#REF!</v>
      </c>
      <c r="BM3188" s="79" t="s">
        <v>7506</v>
      </c>
      <c r="BN3188" s="79" t="s">
        <v>16992</v>
      </c>
      <c r="BO3188" s="79" t="s">
        <v>1060</v>
      </c>
      <c r="BU3188" s="79" t="s">
        <v>7506</v>
      </c>
      <c r="BV3188" s="79" t="s">
        <v>16992</v>
      </c>
      <c r="BW3188" s="79" t="s">
        <v>1060</v>
      </c>
    </row>
    <row r="3189" spans="51:75" x14ac:dyDescent="0.3">
      <c r="AY3189" s="107" t="e">
        <f>VLOOKUP(C3189,#REF!, 2,FALSE)</f>
        <v>#REF!</v>
      </c>
      <c r="BM3189" s="79" t="s">
        <v>184</v>
      </c>
      <c r="BN3189" s="79" t="s">
        <v>2224</v>
      </c>
      <c r="BO3189" s="79" t="s">
        <v>7508</v>
      </c>
      <c r="BU3189" s="79" t="s">
        <v>184</v>
      </c>
      <c r="BV3189" s="79" t="s">
        <v>2224</v>
      </c>
      <c r="BW3189" s="79" t="s">
        <v>7508</v>
      </c>
    </row>
    <row r="3190" spans="51:75" x14ac:dyDescent="0.3">
      <c r="AY3190" s="107" t="e">
        <f>VLOOKUP(C3190,#REF!, 2,FALSE)</f>
        <v>#REF!</v>
      </c>
      <c r="BM3190" s="79" t="s">
        <v>7509</v>
      </c>
      <c r="BN3190" s="79" t="s">
        <v>721</v>
      </c>
      <c r="BO3190" s="79" t="s">
        <v>7510</v>
      </c>
      <c r="BU3190" s="79" t="s">
        <v>7509</v>
      </c>
      <c r="BV3190" s="79" t="s">
        <v>721</v>
      </c>
      <c r="BW3190" s="79" t="s">
        <v>7510</v>
      </c>
    </row>
    <row r="3191" spans="51:75" x14ac:dyDescent="0.3">
      <c r="AY3191" s="107" t="e">
        <f>VLOOKUP(C3191,#REF!, 2,FALSE)</f>
        <v>#REF!</v>
      </c>
      <c r="BM3191" s="79" t="s">
        <v>7511</v>
      </c>
      <c r="BN3191" s="79" t="s">
        <v>3101</v>
      </c>
      <c r="BO3191" s="79" t="s">
        <v>7512</v>
      </c>
      <c r="BU3191" s="79" t="s">
        <v>7511</v>
      </c>
      <c r="BV3191" s="79" t="s">
        <v>3101</v>
      </c>
      <c r="BW3191" s="79" t="s">
        <v>7512</v>
      </c>
    </row>
    <row r="3192" spans="51:75" x14ac:dyDescent="0.3">
      <c r="AY3192" s="107" t="e">
        <f>VLOOKUP(C3192,#REF!, 2,FALSE)</f>
        <v>#REF!</v>
      </c>
      <c r="BM3192" s="79" t="s">
        <v>7513</v>
      </c>
      <c r="BN3192" s="79" t="s">
        <v>668</v>
      </c>
      <c r="BO3192" s="79" t="s">
        <v>7515</v>
      </c>
      <c r="BU3192" s="79" t="s">
        <v>7513</v>
      </c>
      <c r="BV3192" s="79" t="s">
        <v>668</v>
      </c>
      <c r="BW3192" s="79" t="s">
        <v>7515</v>
      </c>
    </row>
    <row r="3193" spans="51:75" x14ac:dyDescent="0.3">
      <c r="AY3193" s="107" t="e">
        <f>VLOOKUP(C3193,#REF!, 2,FALSE)</f>
        <v>#REF!</v>
      </c>
      <c r="BM3193" s="79" t="s">
        <v>7516</v>
      </c>
      <c r="BN3193" s="79" t="s">
        <v>664</v>
      </c>
      <c r="BO3193" s="79" t="s">
        <v>7517</v>
      </c>
      <c r="BU3193" s="79" t="s">
        <v>7516</v>
      </c>
      <c r="BV3193" s="79" t="s">
        <v>664</v>
      </c>
      <c r="BW3193" s="79" t="s">
        <v>7517</v>
      </c>
    </row>
    <row r="3194" spans="51:75" x14ac:dyDescent="0.3">
      <c r="AY3194" s="107" t="e">
        <f>VLOOKUP(C3194,#REF!, 2,FALSE)</f>
        <v>#REF!</v>
      </c>
      <c r="BM3194" s="79" t="s">
        <v>7519</v>
      </c>
      <c r="BN3194" s="79" t="s">
        <v>3049</v>
      </c>
      <c r="BO3194" s="79" t="s">
        <v>7520</v>
      </c>
      <c r="BU3194" s="79" t="s">
        <v>7519</v>
      </c>
      <c r="BV3194" s="79" t="s">
        <v>3049</v>
      </c>
      <c r="BW3194" s="79" t="s">
        <v>7520</v>
      </c>
    </row>
    <row r="3195" spans="51:75" x14ac:dyDescent="0.3">
      <c r="AY3195" s="107" t="e">
        <f>VLOOKUP(C3195,#REF!, 2,FALSE)</f>
        <v>#REF!</v>
      </c>
      <c r="BM3195" s="79" t="s">
        <v>7521</v>
      </c>
      <c r="BN3195" s="79" t="s">
        <v>799</v>
      </c>
      <c r="BO3195" s="79" t="s">
        <v>7404</v>
      </c>
      <c r="BU3195" s="79" t="s">
        <v>7521</v>
      </c>
      <c r="BV3195" s="79" t="s">
        <v>799</v>
      </c>
      <c r="BW3195" s="79" t="s">
        <v>7404</v>
      </c>
    </row>
    <row r="3196" spans="51:75" x14ac:dyDescent="0.3">
      <c r="AY3196" s="107" t="e">
        <f>VLOOKUP(C3196,#REF!, 2,FALSE)</f>
        <v>#REF!</v>
      </c>
      <c r="BM3196" s="79" t="s">
        <v>7522</v>
      </c>
      <c r="BN3196" s="79" t="s">
        <v>16992</v>
      </c>
      <c r="BO3196" s="79" t="s">
        <v>7523</v>
      </c>
      <c r="BU3196" s="79" t="s">
        <v>7522</v>
      </c>
      <c r="BV3196" s="79" t="s">
        <v>16992</v>
      </c>
      <c r="BW3196" s="79" t="s">
        <v>7523</v>
      </c>
    </row>
    <row r="3197" spans="51:75" x14ac:dyDescent="0.3">
      <c r="AY3197" s="107" t="e">
        <f>VLOOKUP(C3197,#REF!, 2,FALSE)</f>
        <v>#REF!</v>
      </c>
      <c r="BM3197" s="79" t="s">
        <v>1324</v>
      </c>
      <c r="BN3197" s="79" t="s">
        <v>3206</v>
      </c>
      <c r="BO3197" s="79" t="s">
        <v>7180</v>
      </c>
      <c r="BU3197" s="79" t="s">
        <v>1324</v>
      </c>
      <c r="BV3197" s="79" t="s">
        <v>3206</v>
      </c>
      <c r="BW3197" s="79" t="s">
        <v>7180</v>
      </c>
    </row>
    <row r="3198" spans="51:75" x14ac:dyDescent="0.3">
      <c r="AY3198" s="107" t="e">
        <f>VLOOKUP(C3198,#REF!, 2,FALSE)</f>
        <v>#REF!</v>
      </c>
      <c r="BM3198" s="79" t="s">
        <v>7524</v>
      </c>
      <c r="BN3198" s="79" t="s">
        <v>664</v>
      </c>
      <c r="BO3198" s="79" t="s">
        <v>5154</v>
      </c>
      <c r="BU3198" s="79" t="s">
        <v>7524</v>
      </c>
      <c r="BV3198" s="79" t="s">
        <v>664</v>
      </c>
      <c r="BW3198" s="79" t="s">
        <v>5154</v>
      </c>
    </row>
    <row r="3199" spans="51:75" x14ac:dyDescent="0.3">
      <c r="AY3199" s="107" t="e">
        <f>VLOOKUP(C3199,#REF!, 2,FALSE)</f>
        <v>#REF!</v>
      </c>
      <c r="BM3199" s="79" t="s">
        <v>7526</v>
      </c>
      <c r="BN3199" s="79" t="s">
        <v>625</v>
      </c>
      <c r="BO3199" s="79" t="s">
        <v>7527</v>
      </c>
      <c r="BU3199" s="79" t="s">
        <v>7526</v>
      </c>
      <c r="BV3199" s="79" t="s">
        <v>625</v>
      </c>
      <c r="BW3199" s="79" t="s">
        <v>7527</v>
      </c>
    </row>
    <row r="3200" spans="51:75" x14ac:dyDescent="0.3">
      <c r="AY3200" s="107" t="e">
        <f>VLOOKUP(C3200,#REF!, 2,FALSE)</f>
        <v>#REF!</v>
      </c>
      <c r="BM3200" s="79" t="s">
        <v>7528</v>
      </c>
      <c r="BN3200" s="79" t="s">
        <v>16992</v>
      </c>
      <c r="BO3200" s="79" t="s">
        <v>5914</v>
      </c>
      <c r="BU3200" s="79" t="s">
        <v>7528</v>
      </c>
      <c r="BV3200" s="79" t="s">
        <v>16992</v>
      </c>
      <c r="BW3200" s="79" t="s">
        <v>5914</v>
      </c>
    </row>
    <row r="3201" spans="51:75" x14ac:dyDescent="0.3">
      <c r="AY3201" s="107" t="e">
        <f>VLOOKUP(C3201,#REF!, 2,FALSE)</f>
        <v>#REF!</v>
      </c>
      <c r="BM3201" s="79" t="s">
        <v>7529</v>
      </c>
      <c r="BN3201" s="79" t="s">
        <v>615</v>
      </c>
      <c r="BO3201" s="79" t="s">
        <v>3802</v>
      </c>
      <c r="BU3201" s="79" t="s">
        <v>7529</v>
      </c>
      <c r="BV3201" s="79" t="s">
        <v>615</v>
      </c>
      <c r="BW3201" s="79" t="s">
        <v>3802</v>
      </c>
    </row>
    <row r="3202" spans="51:75" x14ac:dyDescent="0.3">
      <c r="AY3202" s="107" t="e">
        <f>VLOOKUP(C3202,#REF!, 2,FALSE)</f>
        <v>#REF!</v>
      </c>
      <c r="BM3202" s="79" t="s">
        <v>7531</v>
      </c>
      <c r="BN3202" s="79" t="s">
        <v>2981</v>
      </c>
      <c r="BO3202" s="79" t="s">
        <v>7532</v>
      </c>
      <c r="BU3202" s="79" t="s">
        <v>7531</v>
      </c>
      <c r="BV3202" s="79" t="s">
        <v>2981</v>
      </c>
      <c r="BW3202" s="79" t="s">
        <v>7532</v>
      </c>
    </row>
    <row r="3203" spans="51:75" x14ac:dyDescent="0.3">
      <c r="AY3203" s="107" t="e">
        <f>VLOOKUP(C3203,#REF!, 2,FALSE)</f>
        <v>#REF!</v>
      </c>
      <c r="BM3203" s="79" t="s">
        <v>7533</v>
      </c>
      <c r="BN3203" s="79" t="s">
        <v>3206</v>
      </c>
      <c r="BO3203" s="79" t="s">
        <v>3030</v>
      </c>
      <c r="BU3203" s="79" t="s">
        <v>7533</v>
      </c>
      <c r="BV3203" s="79" t="s">
        <v>3206</v>
      </c>
      <c r="BW3203" s="79" t="s">
        <v>3030</v>
      </c>
    </row>
    <row r="3204" spans="51:75" x14ac:dyDescent="0.3">
      <c r="AY3204" s="107" t="e">
        <f>VLOOKUP(C3204,#REF!, 2,FALSE)</f>
        <v>#REF!</v>
      </c>
      <c r="BM3204" s="79" t="s">
        <v>7534</v>
      </c>
      <c r="BN3204" s="79" t="s">
        <v>2981</v>
      </c>
      <c r="BO3204" s="79" t="s">
        <v>6131</v>
      </c>
      <c r="BU3204" s="79" t="s">
        <v>7534</v>
      </c>
      <c r="BV3204" s="79" t="s">
        <v>2981</v>
      </c>
      <c r="BW3204" s="79" t="s">
        <v>6131</v>
      </c>
    </row>
    <row r="3205" spans="51:75" x14ac:dyDescent="0.3">
      <c r="AY3205" s="107" t="e">
        <f>VLOOKUP(C3205,#REF!, 2,FALSE)</f>
        <v>#REF!</v>
      </c>
      <c r="BM3205" s="79" t="s">
        <v>7535</v>
      </c>
      <c r="BN3205" s="79" t="s">
        <v>2981</v>
      </c>
      <c r="BO3205" s="79" t="s">
        <v>856</v>
      </c>
      <c r="BU3205" s="79" t="s">
        <v>7535</v>
      </c>
      <c r="BV3205" s="79" t="s">
        <v>2981</v>
      </c>
      <c r="BW3205" s="79" t="s">
        <v>856</v>
      </c>
    </row>
    <row r="3206" spans="51:75" x14ac:dyDescent="0.3">
      <c r="AY3206" s="107" t="e">
        <f>VLOOKUP(C3206,#REF!, 2,FALSE)</f>
        <v>#REF!</v>
      </c>
      <c r="BM3206" s="79" t="s">
        <v>7536</v>
      </c>
      <c r="BN3206" s="79" t="s">
        <v>615</v>
      </c>
      <c r="BO3206" s="79" t="s">
        <v>7537</v>
      </c>
      <c r="BU3206" s="79" t="s">
        <v>7536</v>
      </c>
      <c r="BV3206" s="79" t="s">
        <v>615</v>
      </c>
      <c r="BW3206" s="79" t="s">
        <v>7537</v>
      </c>
    </row>
    <row r="3207" spans="51:75" x14ac:dyDescent="0.3">
      <c r="AY3207" s="107" t="e">
        <f>VLOOKUP(C3207,#REF!, 2,FALSE)</f>
        <v>#REF!</v>
      </c>
      <c r="BM3207" s="79" t="s">
        <v>7538</v>
      </c>
      <c r="BN3207" s="79" t="s">
        <v>664</v>
      </c>
      <c r="BO3207" s="79" t="s">
        <v>5750</v>
      </c>
      <c r="BU3207" s="79" t="s">
        <v>7538</v>
      </c>
      <c r="BV3207" s="79" t="s">
        <v>664</v>
      </c>
      <c r="BW3207" s="79" t="s">
        <v>5750</v>
      </c>
    </row>
    <row r="3208" spans="51:75" x14ac:dyDescent="0.3">
      <c r="AY3208" s="107" t="e">
        <f>VLOOKUP(C3208,#REF!, 2,FALSE)</f>
        <v>#REF!</v>
      </c>
      <c r="BM3208" s="79" t="s">
        <v>7540</v>
      </c>
      <c r="BN3208" s="79" t="s">
        <v>664</v>
      </c>
      <c r="BO3208" s="79" t="s">
        <v>2892</v>
      </c>
      <c r="BU3208" s="79" t="s">
        <v>7540</v>
      </c>
      <c r="BV3208" s="79" t="s">
        <v>664</v>
      </c>
      <c r="BW3208" s="79" t="s">
        <v>2892</v>
      </c>
    </row>
    <row r="3209" spans="51:75" x14ac:dyDescent="0.3">
      <c r="AY3209" s="107" t="e">
        <f>VLOOKUP(C3209,#REF!, 2,FALSE)</f>
        <v>#REF!</v>
      </c>
      <c r="BM3209" s="79" t="s">
        <v>7542</v>
      </c>
      <c r="BN3209" s="79" t="s">
        <v>3206</v>
      </c>
      <c r="BO3209" s="79" t="s">
        <v>7543</v>
      </c>
      <c r="BU3209" s="79" t="s">
        <v>7542</v>
      </c>
      <c r="BV3209" s="79" t="s">
        <v>3206</v>
      </c>
      <c r="BW3209" s="79" t="s">
        <v>7543</v>
      </c>
    </row>
    <row r="3210" spans="51:75" x14ac:dyDescent="0.3">
      <c r="AY3210" s="107" t="e">
        <f>VLOOKUP(C3210,#REF!, 2,FALSE)</f>
        <v>#REF!</v>
      </c>
      <c r="BM3210" s="79" t="s">
        <v>7544</v>
      </c>
      <c r="BN3210" s="79" t="s">
        <v>3009</v>
      </c>
      <c r="BO3210" s="79" t="s">
        <v>7546</v>
      </c>
      <c r="BU3210" s="79" t="s">
        <v>7544</v>
      </c>
      <c r="BV3210" s="79" t="s">
        <v>3009</v>
      </c>
      <c r="BW3210" s="79" t="s">
        <v>7546</v>
      </c>
    </row>
    <row r="3211" spans="51:75" x14ac:dyDescent="0.3">
      <c r="AY3211" s="107" t="e">
        <f>VLOOKUP(C3211,#REF!, 2,FALSE)</f>
        <v>#REF!</v>
      </c>
      <c r="BM3211" s="79" t="s">
        <v>127</v>
      </c>
      <c r="BN3211" s="79" t="s">
        <v>3206</v>
      </c>
      <c r="BO3211" s="79" t="s">
        <v>7543</v>
      </c>
      <c r="BU3211" s="79" t="s">
        <v>127</v>
      </c>
      <c r="BV3211" s="79" t="s">
        <v>3206</v>
      </c>
      <c r="BW3211" s="79" t="s">
        <v>7543</v>
      </c>
    </row>
    <row r="3212" spans="51:75" x14ac:dyDescent="0.3">
      <c r="AY3212" s="107" t="e">
        <f>VLOOKUP(C3212,#REF!, 2,FALSE)</f>
        <v>#REF!</v>
      </c>
      <c r="BM3212" s="79" t="s">
        <v>7547</v>
      </c>
      <c r="BN3212" s="79" t="s">
        <v>864</v>
      </c>
      <c r="BO3212" s="79" t="s">
        <v>7548</v>
      </c>
      <c r="BU3212" s="79" t="s">
        <v>7547</v>
      </c>
      <c r="BV3212" s="79" t="s">
        <v>864</v>
      </c>
      <c r="BW3212" s="79" t="s">
        <v>7548</v>
      </c>
    </row>
    <row r="3213" spans="51:75" x14ac:dyDescent="0.3">
      <c r="AY3213" s="107" t="e">
        <f>VLOOKUP(C3213,#REF!, 2,FALSE)</f>
        <v>#REF!</v>
      </c>
      <c r="BM3213" s="79" t="s">
        <v>7550</v>
      </c>
      <c r="BN3213" s="79" t="s">
        <v>864</v>
      </c>
      <c r="BO3213" s="79" t="s">
        <v>7551</v>
      </c>
      <c r="BU3213" s="79" t="s">
        <v>7550</v>
      </c>
      <c r="BV3213" s="79" t="s">
        <v>864</v>
      </c>
      <c r="BW3213" s="79" t="s">
        <v>7551</v>
      </c>
    </row>
    <row r="3214" spans="51:75" x14ac:dyDescent="0.3">
      <c r="AY3214" s="107" t="e">
        <f>VLOOKUP(C3214,#REF!, 2,FALSE)</f>
        <v>#REF!</v>
      </c>
      <c r="BM3214" s="79" t="s">
        <v>7552</v>
      </c>
      <c r="BN3214" s="79" t="s">
        <v>1344</v>
      </c>
      <c r="BO3214" s="79" t="s">
        <v>7553</v>
      </c>
      <c r="BU3214" s="79" t="s">
        <v>7552</v>
      </c>
      <c r="BV3214" s="79" t="s">
        <v>1344</v>
      </c>
      <c r="BW3214" s="79" t="s">
        <v>7553</v>
      </c>
    </row>
    <row r="3215" spans="51:75" x14ac:dyDescent="0.3">
      <c r="AY3215" s="107" t="e">
        <f>VLOOKUP(C3215,#REF!, 2,FALSE)</f>
        <v>#REF!</v>
      </c>
      <c r="BM3215" s="79" t="s">
        <v>7554</v>
      </c>
      <c r="BN3215" s="79" t="s">
        <v>864</v>
      </c>
      <c r="BO3215" s="79" t="s">
        <v>7555</v>
      </c>
      <c r="BU3215" s="79" t="s">
        <v>7554</v>
      </c>
      <c r="BV3215" s="79" t="s">
        <v>864</v>
      </c>
      <c r="BW3215" s="79" t="s">
        <v>7555</v>
      </c>
    </row>
    <row r="3216" spans="51:75" x14ac:dyDescent="0.3">
      <c r="AY3216" s="107" t="e">
        <f>VLOOKUP(C3216,#REF!, 2,FALSE)</f>
        <v>#REF!</v>
      </c>
      <c r="BM3216" s="79" t="s">
        <v>7556</v>
      </c>
      <c r="BN3216" s="79" t="s">
        <v>16992</v>
      </c>
      <c r="BO3216" s="79" t="s">
        <v>5324</v>
      </c>
      <c r="BU3216" s="79" t="s">
        <v>7556</v>
      </c>
      <c r="BV3216" s="79" t="s">
        <v>16992</v>
      </c>
      <c r="BW3216" s="79" t="s">
        <v>5324</v>
      </c>
    </row>
    <row r="3217" spans="51:75" x14ac:dyDescent="0.3">
      <c r="AY3217" s="107" t="e">
        <f>VLOOKUP(C3217,#REF!, 2,FALSE)</f>
        <v>#REF!</v>
      </c>
      <c r="BM3217" s="79" t="s">
        <v>7557</v>
      </c>
      <c r="BN3217" s="79" t="s">
        <v>864</v>
      </c>
      <c r="BO3217" s="79" t="s">
        <v>6451</v>
      </c>
      <c r="BU3217" s="79" t="s">
        <v>7557</v>
      </c>
      <c r="BV3217" s="79" t="s">
        <v>864</v>
      </c>
      <c r="BW3217" s="79" t="s">
        <v>6451</v>
      </c>
    </row>
    <row r="3218" spans="51:75" x14ac:dyDescent="0.3">
      <c r="AY3218" s="107" t="e">
        <f>VLOOKUP(C3218,#REF!, 2,FALSE)</f>
        <v>#REF!</v>
      </c>
      <c r="BM3218" s="79" t="s">
        <v>7558</v>
      </c>
      <c r="BN3218" s="79" t="s">
        <v>851</v>
      </c>
      <c r="BO3218" s="79" t="s">
        <v>772</v>
      </c>
      <c r="BU3218" s="79" t="s">
        <v>7558</v>
      </c>
      <c r="BV3218" s="79" t="s">
        <v>851</v>
      </c>
      <c r="BW3218" s="79" t="s">
        <v>772</v>
      </c>
    </row>
    <row r="3219" spans="51:75" x14ac:dyDescent="0.3">
      <c r="AY3219" s="107" t="e">
        <f>VLOOKUP(C3219,#REF!, 2,FALSE)</f>
        <v>#REF!</v>
      </c>
      <c r="BM3219" s="79" t="s">
        <v>7559</v>
      </c>
      <c r="BN3219" s="79" t="s">
        <v>799</v>
      </c>
      <c r="BO3219" s="79" t="s">
        <v>3604</v>
      </c>
      <c r="BU3219" s="79" t="s">
        <v>7559</v>
      </c>
      <c r="BV3219" s="79" t="s">
        <v>799</v>
      </c>
      <c r="BW3219" s="79" t="s">
        <v>3604</v>
      </c>
    </row>
    <row r="3220" spans="51:75" x14ac:dyDescent="0.3">
      <c r="AY3220" s="107" t="e">
        <f>VLOOKUP(C3220,#REF!, 2,FALSE)</f>
        <v>#REF!</v>
      </c>
      <c r="BM3220" s="79" t="s">
        <v>7561</v>
      </c>
      <c r="BN3220" s="79" t="s">
        <v>633</v>
      </c>
      <c r="BO3220" s="79" t="s">
        <v>7562</v>
      </c>
      <c r="BU3220" s="79" t="s">
        <v>7561</v>
      </c>
      <c r="BV3220" s="79" t="s">
        <v>633</v>
      </c>
      <c r="BW3220" s="79" t="s">
        <v>7562</v>
      </c>
    </row>
    <row r="3221" spans="51:75" x14ac:dyDescent="0.3">
      <c r="AY3221" s="107" t="e">
        <f>VLOOKUP(C3221,#REF!, 2,FALSE)</f>
        <v>#REF!</v>
      </c>
      <c r="BM3221" s="79" t="s">
        <v>7563</v>
      </c>
      <c r="BN3221" s="79" t="s">
        <v>633</v>
      </c>
      <c r="BO3221" s="79" t="s">
        <v>3643</v>
      </c>
      <c r="BU3221" s="79" t="s">
        <v>7563</v>
      </c>
      <c r="BV3221" s="79" t="s">
        <v>633</v>
      </c>
      <c r="BW3221" s="79" t="s">
        <v>3643</v>
      </c>
    </row>
    <row r="3222" spans="51:75" x14ac:dyDescent="0.3">
      <c r="AY3222" s="107" t="e">
        <f>VLOOKUP(C3222,#REF!, 2,FALSE)</f>
        <v>#REF!</v>
      </c>
      <c r="BM3222" s="79" t="s">
        <v>1325</v>
      </c>
      <c r="BN3222" s="79" t="s">
        <v>3206</v>
      </c>
      <c r="BO3222" s="79" t="s">
        <v>846</v>
      </c>
      <c r="BU3222" s="79" t="s">
        <v>1325</v>
      </c>
      <c r="BV3222" s="79" t="s">
        <v>3206</v>
      </c>
      <c r="BW3222" s="79" t="s">
        <v>846</v>
      </c>
    </row>
    <row r="3223" spans="51:75" x14ac:dyDescent="0.3">
      <c r="AY3223" s="107" t="e">
        <f>VLOOKUP(C3223,#REF!, 2,FALSE)</f>
        <v>#REF!</v>
      </c>
      <c r="BM3223" s="79" t="s">
        <v>7564</v>
      </c>
      <c r="BN3223" s="79" t="s">
        <v>2981</v>
      </c>
      <c r="BO3223" s="79" t="s">
        <v>7565</v>
      </c>
      <c r="BU3223" s="79" t="s">
        <v>7564</v>
      </c>
      <c r="BV3223" s="79" t="s">
        <v>2981</v>
      </c>
      <c r="BW3223" s="79" t="s">
        <v>7565</v>
      </c>
    </row>
    <row r="3224" spans="51:75" x14ac:dyDescent="0.3">
      <c r="AY3224" s="107" t="e">
        <f>VLOOKUP(C3224,#REF!, 2,FALSE)</f>
        <v>#REF!</v>
      </c>
      <c r="BM3224" s="79" t="s">
        <v>7566</v>
      </c>
      <c r="BN3224" s="79" t="s">
        <v>633</v>
      </c>
      <c r="BO3224" s="79" t="s">
        <v>7567</v>
      </c>
      <c r="BU3224" s="79" t="s">
        <v>7566</v>
      </c>
      <c r="BV3224" s="79" t="s">
        <v>633</v>
      </c>
      <c r="BW3224" s="79" t="s">
        <v>7567</v>
      </c>
    </row>
    <row r="3225" spans="51:75" x14ac:dyDescent="0.3">
      <c r="AY3225" s="107" t="e">
        <f>VLOOKUP(C3225,#REF!, 2,FALSE)</f>
        <v>#REF!</v>
      </c>
      <c r="BM3225" s="79" t="s">
        <v>7568</v>
      </c>
      <c r="BN3225" s="79" t="s">
        <v>843</v>
      </c>
      <c r="BO3225" s="79" t="s">
        <v>7570</v>
      </c>
      <c r="BU3225" s="79" t="s">
        <v>7568</v>
      </c>
      <c r="BV3225" s="79" t="s">
        <v>843</v>
      </c>
      <c r="BW3225" s="79" t="s">
        <v>7570</v>
      </c>
    </row>
    <row r="3226" spans="51:75" x14ac:dyDescent="0.3">
      <c r="AY3226" s="107" t="e">
        <f>VLOOKUP(C3226,#REF!, 2,FALSE)</f>
        <v>#REF!</v>
      </c>
      <c r="BM3226" s="79" t="s">
        <v>7571</v>
      </c>
      <c r="BN3226" s="79" t="s">
        <v>16999</v>
      </c>
      <c r="BO3226" s="79" t="s">
        <v>2985</v>
      </c>
      <c r="BU3226" s="79" t="s">
        <v>7571</v>
      </c>
      <c r="BV3226" s="79" t="s">
        <v>16999</v>
      </c>
      <c r="BW3226" s="79" t="s">
        <v>2985</v>
      </c>
    </row>
    <row r="3227" spans="51:75" x14ac:dyDescent="0.3">
      <c r="AY3227" s="107" t="e">
        <f>VLOOKUP(C3227,#REF!, 2,FALSE)</f>
        <v>#REF!</v>
      </c>
      <c r="BM3227" s="79" t="s">
        <v>7572</v>
      </c>
      <c r="BN3227" s="79" t="s">
        <v>665</v>
      </c>
      <c r="BO3227" s="79" t="s">
        <v>7573</v>
      </c>
      <c r="BU3227" s="79" t="s">
        <v>7572</v>
      </c>
      <c r="BV3227" s="79" t="s">
        <v>665</v>
      </c>
      <c r="BW3227" s="79" t="s">
        <v>7573</v>
      </c>
    </row>
    <row r="3228" spans="51:75" x14ac:dyDescent="0.3">
      <c r="AY3228" s="107" t="e">
        <f>VLOOKUP(C3228,#REF!, 2,FALSE)</f>
        <v>#REF!</v>
      </c>
      <c r="BM3228" s="79" t="s">
        <v>1326</v>
      </c>
      <c r="BN3228" s="79" t="s">
        <v>851</v>
      </c>
      <c r="BO3228" s="79" t="s">
        <v>1347</v>
      </c>
      <c r="BU3228" s="79" t="s">
        <v>1326</v>
      </c>
      <c r="BV3228" s="79" t="s">
        <v>851</v>
      </c>
      <c r="BW3228" s="79" t="s">
        <v>1347</v>
      </c>
    </row>
    <row r="3229" spans="51:75" x14ac:dyDescent="0.3">
      <c r="AY3229" s="107" t="e">
        <f>VLOOKUP(C3229,#REF!, 2,FALSE)</f>
        <v>#REF!</v>
      </c>
      <c r="BM3229" s="79" t="s">
        <v>7574</v>
      </c>
      <c r="BN3229" s="79" t="s">
        <v>633</v>
      </c>
      <c r="BO3229" s="79" t="s">
        <v>7575</v>
      </c>
      <c r="BU3229" s="79" t="s">
        <v>7574</v>
      </c>
      <c r="BV3229" s="79" t="s">
        <v>633</v>
      </c>
      <c r="BW3229" s="79" t="s">
        <v>7575</v>
      </c>
    </row>
    <row r="3230" spans="51:75" x14ac:dyDescent="0.3">
      <c r="AY3230" s="107" t="e">
        <f>VLOOKUP(C3230,#REF!, 2,FALSE)</f>
        <v>#REF!</v>
      </c>
      <c r="BM3230" s="79" t="s">
        <v>7576</v>
      </c>
      <c r="BN3230" s="79" t="s">
        <v>618</v>
      </c>
      <c r="BO3230" s="79" t="s">
        <v>7577</v>
      </c>
      <c r="BU3230" s="79" t="s">
        <v>7576</v>
      </c>
      <c r="BV3230" s="79" t="s">
        <v>618</v>
      </c>
      <c r="BW3230" s="79" t="s">
        <v>7577</v>
      </c>
    </row>
    <row r="3231" spans="51:75" x14ac:dyDescent="0.3">
      <c r="AY3231" s="107" t="e">
        <f>VLOOKUP(C3231,#REF!, 2,FALSE)</f>
        <v>#REF!</v>
      </c>
      <c r="BM3231" s="79" t="s">
        <v>7578</v>
      </c>
      <c r="BN3231" s="79" t="s">
        <v>843</v>
      </c>
      <c r="BO3231" s="79" t="s">
        <v>7579</v>
      </c>
      <c r="BU3231" s="79" t="s">
        <v>7578</v>
      </c>
      <c r="BV3231" s="79" t="s">
        <v>843</v>
      </c>
      <c r="BW3231" s="79" t="s">
        <v>7579</v>
      </c>
    </row>
    <row r="3232" spans="51:75" x14ac:dyDescent="0.3">
      <c r="AY3232" s="107" t="e">
        <f>VLOOKUP(C3232,#REF!, 2,FALSE)</f>
        <v>#REF!</v>
      </c>
      <c r="BM3232" s="79" t="s">
        <v>7580</v>
      </c>
      <c r="BN3232" s="79" t="s">
        <v>660</v>
      </c>
      <c r="BO3232" s="79" t="s">
        <v>7581</v>
      </c>
      <c r="BU3232" s="79" t="s">
        <v>7580</v>
      </c>
      <c r="BV3232" s="79" t="s">
        <v>660</v>
      </c>
      <c r="BW3232" s="79" t="s">
        <v>7581</v>
      </c>
    </row>
    <row r="3233" spans="51:75" x14ac:dyDescent="0.3">
      <c r="AY3233" s="107" t="e">
        <f>VLOOKUP(C3233,#REF!, 2,FALSE)</f>
        <v>#REF!</v>
      </c>
      <c r="BM3233" s="79" t="s">
        <v>1348</v>
      </c>
      <c r="BN3233" s="79" t="s">
        <v>3206</v>
      </c>
      <c r="BO3233" s="79" t="s">
        <v>7582</v>
      </c>
      <c r="BU3233" s="79" t="s">
        <v>1348</v>
      </c>
      <c r="BV3233" s="79" t="s">
        <v>3206</v>
      </c>
      <c r="BW3233" s="79" t="s">
        <v>7582</v>
      </c>
    </row>
    <row r="3234" spans="51:75" x14ac:dyDescent="0.3">
      <c r="AY3234" s="107" t="e">
        <f>VLOOKUP(C3234,#REF!, 2,FALSE)</f>
        <v>#REF!</v>
      </c>
      <c r="BM3234" s="79" t="s">
        <v>7583</v>
      </c>
      <c r="BN3234" s="79" t="s">
        <v>3009</v>
      </c>
      <c r="BO3234" s="79" t="s">
        <v>7584</v>
      </c>
      <c r="BU3234" s="79" t="s">
        <v>7583</v>
      </c>
      <c r="BV3234" s="79" t="s">
        <v>3009</v>
      </c>
      <c r="BW3234" s="79" t="s">
        <v>7584</v>
      </c>
    </row>
    <row r="3235" spans="51:75" x14ac:dyDescent="0.3">
      <c r="AY3235" s="107" t="e">
        <f>VLOOKUP(C3235,#REF!, 2,FALSE)</f>
        <v>#REF!</v>
      </c>
      <c r="BM3235" s="79" t="s">
        <v>7585</v>
      </c>
      <c r="BN3235" s="79" t="s">
        <v>3009</v>
      </c>
      <c r="BO3235" s="79" t="s">
        <v>4117</v>
      </c>
      <c r="BU3235" s="79" t="s">
        <v>7585</v>
      </c>
      <c r="BV3235" s="79" t="s">
        <v>3009</v>
      </c>
      <c r="BW3235" s="79" t="s">
        <v>4117</v>
      </c>
    </row>
    <row r="3236" spans="51:75" x14ac:dyDescent="0.3">
      <c r="AY3236" s="107" t="e">
        <f>VLOOKUP(C3236,#REF!, 2,FALSE)</f>
        <v>#REF!</v>
      </c>
      <c r="BM3236" s="79" t="s">
        <v>7586</v>
      </c>
      <c r="BN3236" s="79" t="s">
        <v>3206</v>
      </c>
      <c r="BO3236" s="79" t="s">
        <v>7587</v>
      </c>
      <c r="BU3236" s="79" t="s">
        <v>7586</v>
      </c>
      <c r="BV3236" s="79" t="s">
        <v>3206</v>
      </c>
      <c r="BW3236" s="79" t="s">
        <v>7587</v>
      </c>
    </row>
    <row r="3237" spans="51:75" x14ac:dyDescent="0.3">
      <c r="AY3237" s="107" t="e">
        <f>VLOOKUP(C3237,#REF!, 2,FALSE)</f>
        <v>#REF!</v>
      </c>
      <c r="BM3237" s="79" t="s">
        <v>7588</v>
      </c>
      <c r="BN3237" s="79" t="s">
        <v>3206</v>
      </c>
      <c r="BO3237" s="79" t="s">
        <v>7589</v>
      </c>
      <c r="BU3237" s="79" t="s">
        <v>7588</v>
      </c>
      <c r="BV3237" s="79" t="s">
        <v>3206</v>
      </c>
      <c r="BW3237" s="79" t="s">
        <v>7589</v>
      </c>
    </row>
    <row r="3238" spans="51:75" x14ac:dyDescent="0.3">
      <c r="AY3238" s="107" t="e">
        <f>VLOOKUP(C3238,#REF!, 2,FALSE)</f>
        <v>#REF!</v>
      </c>
      <c r="BM3238" s="79" t="s">
        <v>7590</v>
      </c>
      <c r="BN3238" s="79" t="s">
        <v>619</v>
      </c>
      <c r="BO3238" s="79" t="s">
        <v>7591</v>
      </c>
      <c r="BU3238" s="79" t="s">
        <v>7590</v>
      </c>
      <c r="BV3238" s="79" t="s">
        <v>619</v>
      </c>
      <c r="BW3238" s="79" t="s">
        <v>7591</v>
      </c>
    </row>
    <row r="3239" spans="51:75" x14ac:dyDescent="0.3">
      <c r="AY3239" s="107" t="e">
        <f>VLOOKUP(C3239,#REF!, 2,FALSE)</f>
        <v>#REF!</v>
      </c>
      <c r="BM3239" s="79" t="s">
        <v>7592</v>
      </c>
      <c r="BN3239" s="79" t="s">
        <v>618</v>
      </c>
      <c r="BO3239" s="79" t="s">
        <v>7593</v>
      </c>
      <c r="BU3239" s="79" t="s">
        <v>7592</v>
      </c>
      <c r="BV3239" s="79" t="s">
        <v>618</v>
      </c>
      <c r="BW3239" s="79" t="s">
        <v>7593</v>
      </c>
    </row>
    <row r="3240" spans="51:75" x14ac:dyDescent="0.3">
      <c r="AY3240" s="107" t="e">
        <f>VLOOKUP(C3240,#REF!, 2,FALSE)</f>
        <v>#REF!</v>
      </c>
      <c r="BM3240" s="79" t="s">
        <v>7594</v>
      </c>
      <c r="BN3240" s="79" t="s">
        <v>616</v>
      </c>
      <c r="BO3240" s="79" t="s">
        <v>1279</v>
      </c>
      <c r="BU3240" s="79" t="s">
        <v>7594</v>
      </c>
      <c r="BV3240" s="79" t="s">
        <v>616</v>
      </c>
      <c r="BW3240" s="79" t="s">
        <v>1279</v>
      </c>
    </row>
    <row r="3241" spans="51:75" x14ac:dyDescent="0.3">
      <c r="AY3241" s="107" t="e">
        <f>VLOOKUP(C3241,#REF!, 2,FALSE)</f>
        <v>#REF!</v>
      </c>
      <c r="BM3241" s="79" t="s">
        <v>7596</v>
      </c>
      <c r="BN3241" s="79" t="s">
        <v>621</v>
      </c>
      <c r="BO3241" s="79" t="s">
        <v>5976</v>
      </c>
      <c r="BU3241" s="79" t="s">
        <v>7596</v>
      </c>
      <c r="BV3241" s="79" t="s">
        <v>621</v>
      </c>
      <c r="BW3241" s="79" t="s">
        <v>5976</v>
      </c>
    </row>
    <row r="3242" spans="51:75" x14ac:dyDescent="0.3">
      <c r="AY3242" s="107" t="e">
        <f>VLOOKUP(C3242,#REF!, 2,FALSE)</f>
        <v>#REF!</v>
      </c>
      <c r="BM3242" s="79" t="s">
        <v>7597</v>
      </c>
      <c r="BN3242" s="79" t="s">
        <v>2981</v>
      </c>
      <c r="BO3242" s="79" t="s">
        <v>7598</v>
      </c>
      <c r="BU3242" s="79" t="s">
        <v>7597</v>
      </c>
      <c r="BV3242" s="79" t="s">
        <v>2981</v>
      </c>
      <c r="BW3242" s="79" t="s">
        <v>7598</v>
      </c>
    </row>
    <row r="3243" spans="51:75" x14ac:dyDescent="0.3">
      <c r="AY3243" s="107" t="e">
        <f>VLOOKUP(C3243,#REF!, 2,FALSE)</f>
        <v>#REF!</v>
      </c>
      <c r="BM3243" s="79" t="s">
        <v>7600</v>
      </c>
      <c r="BN3243" s="79" t="s">
        <v>3256</v>
      </c>
      <c r="BO3243" s="79" t="s">
        <v>7602</v>
      </c>
      <c r="BU3243" s="79" t="s">
        <v>7600</v>
      </c>
      <c r="BV3243" s="79" t="s">
        <v>3256</v>
      </c>
      <c r="BW3243" s="79" t="s">
        <v>7602</v>
      </c>
    </row>
    <row r="3244" spans="51:75" x14ac:dyDescent="0.3">
      <c r="AY3244" s="107" t="e">
        <f>VLOOKUP(C3244,#REF!, 2,FALSE)</f>
        <v>#REF!</v>
      </c>
      <c r="BM3244" s="79" t="s">
        <v>7603</v>
      </c>
      <c r="BN3244" s="79" t="s">
        <v>3009</v>
      </c>
      <c r="BO3244" s="79" t="s">
        <v>2356</v>
      </c>
      <c r="BU3244" s="79" t="s">
        <v>7603</v>
      </c>
      <c r="BV3244" s="79" t="s">
        <v>3009</v>
      </c>
      <c r="BW3244" s="79" t="s">
        <v>2356</v>
      </c>
    </row>
    <row r="3245" spans="51:75" x14ac:dyDescent="0.3">
      <c r="AY3245" s="107" t="e">
        <f>VLOOKUP(C3245,#REF!, 2,FALSE)</f>
        <v>#REF!</v>
      </c>
      <c r="BM3245" s="79" t="s">
        <v>7604</v>
      </c>
      <c r="BN3245" s="79" t="s">
        <v>633</v>
      </c>
      <c r="BO3245" s="79" t="s">
        <v>7605</v>
      </c>
      <c r="BU3245" s="79" t="s">
        <v>7604</v>
      </c>
      <c r="BV3245" s="79" t="s">
        <v>633</v>
      </c>
      <c r="BW3245" s="79" t="s">
        <v>7605</v>
      </c>
    </row>
    <row r="3246" spans="51:75" x14ac:dyDescent="0.3">
      <c r="AY3246" s="107" t="e">
        <f>VLOOKUP(C3246,#REF!, 2,FALSE)</f>
        <v>#REF!</v>
      </c>
      <c r="BM3246" s="79" t="s">
        <v>7606</v>
      </c>
      <c r="BN3246" s="79" t="s">
        <v>864</v>
      </c>
      <c r="BO3246" s="79" t="s">
        <v>7607</v>
      </c>
      <c r="BU3246" s="79" t="s">
        <v>7606</v>
      </c>
      <c r="BV3246" s="79" t="s">
        <v>864</v>
      </c>
      <c r="BW3246" s="79" t="s">
        <v>7607</v>
      </c>
    </row>
    <row r="3247" spans="51:75" x14ac:dyDescent="0.3">
      <c r="AY3247" s="107" t="e">
        <f>VLOOKUP(C3247,#REF!, 2,FALSE)</f>
        <v>#REF!</v>
      </c>
      <c r="BM3247" s="79" t="s">
        <v>1349</v>
      </c>
      <c r="BN3247" s="79" t="s">
        <v>1344</v>
      </c>
      <c r="BO3247" s="79" t="s">
        <v>3784</v>
      </c>
      <c r="BU3247" s="79" t="s">
        <v>1349</v>
      </c>
      <c r="BV3247" s="79" t="s">
        <v>1344</v>
      </c>
      <c r="BW3247" s="79" t="s">
        <v>3784</v>
      </c>
    </row>
    <row r="3248" spans="51:75" x14ac:dyDescent="0.3">
      <c r="AY3248" s="107" t="e">
        <f>VLOOKUP(C3248,#REF!, 2,FALSE)</f>
        <v>#REF!</v>
      </c>
      <c r="BM3248" s="79" t="s">
        <v>7608</v>
      </c>
      <c r="BN3248" s="79" t="s">
        <v>707</v>
      </c>
      <c r="BO3248" s="79" t="s">
        <v>7609</v>
      </c>
      <c r="BU3248" s="79" t="s">
        <v>7608</v>
      </c>
      <c r="BV3248" s="79" t="s">
        <v>707</v>
      </c>
      <c r="BW3248" s="79" t="s">
        <v>7609</v>
      </c>
    </row>
    <row r="3249" spans="51:75" x14ac:dyDescent="0.3">
      <c r="AY3249" s="107" t="e">
        <f>VLOOKUP(C3249,#REF!, 2,FALSE)</f>
        <v>#REF!</v>
      </c>
      <c r="BM3249" s="79" t="s">
        <v>7610</v>
      </c>
      <c r="BN3249" s="79" t="s">
        <v>698</v>
      </c>
      <c r="BO3249" s="79" t="s">
        <v>2359</v>
      </c>
      <c r="BU3249" s="79" t="s">
        <v>7610</v>
      </c>
      <c r="BV3249" s="79" t="s">
        <v>698</v>
      </c>
      <c r="BW3249" s="79" t="s">
        <v>2359</v>
      </c>
    </row>
    <row r="3250" spans="51:75" x14ac:dyDescent="0.3">
      <c r="AY3250" s="107" t="e">
        <f>VLOOKUP(C3250,#REF!, 2,FALSE)</f>
        <v>#REF!</v>
      </c>
      <c r="BM3250" s="79" t="s">
        <v>7611</v>
      </c>
      <c r="BN3250" s="79" t="s">
        <v>2985</v>
      </c>
      <c r="BO3250" s="79" t="s">
        <v>2985</v>
      </c>
      <c r="BU3250" s="79" t="s">
        <v>7611</v>
      </c>
      <c r="BV3250" s="79" t="s">
        <v>2985</v>
      </c>
      <c r="BW3250" s="79" t="s">
        <v>2985</v>
      </c>
    </row>
    <row r="3251" spans="51:75" x14ac:dyDescent="0.3">
      <c r="AY3251" s="107" t="e">
        <f>VLOOKUP(C3251,#REF!, 2,FALSE)</f>
        <v>#REF!</v>
      </c>
      <c r="BM3251" s="79" t="s">
        <v>7612</v>
      </c>
      <c r="BN3251" s="79" t="s">
        <v>2985</v>
      </c>
      <c r="BO3251" s="79" t="s">
        <v>2985</v>
      </c>
      <c r="BU3251" s="79" t="s">
        <v>7612</v>
      </c>
      <c r="BV3251" s="79" t="s">
        <v>2985</v>
      </c>
      <c r="BW3251" s="79" t="s">
        <v>2985</v>
      </c>
    </row>
    <row r="3252" spans="51:75" x14ac:dyDescent="0.3">
      <c r="AY3252" s="107" t="e">
        <f>VLOOKUP(C3252,#REF!, 2,FALSE)</f>
        <v>#REF!</v>
      </c>
      <c r="BM3252" s="79" t="s">
        <v>1350</v>
      </c>
      <c r="BN3252" s="79" t="s">
        <v>628</v>
      </c>
      <c r="BO3252" s="79" t="s">
        <v>7613</v>
      </c>
      <c r="BU3252" s="79" t="s">
        <v>1350</v>
      </c>
      <c r="BV3252" s="79" t="s">
        <v>628</v>
      </c>
      <c r="BW3252" s="79" t="s">
        <v>7613</v>
      </c>
    </row>
    <row r="3253" spans="51:75" x14ac:dyDescent="0.3">
      <c r="AY3253" s="107" t="e">
        <f>VLOOKUP(C3253,#REF!, 2,FALSE)</f>
        <v>#REF!</v>
      </c>
      <c r="BM3253" s="79" t="s">
        <v>7614</v>
      </c>
      <c r="BN3253" s="79" t="s">
        <v>854</v>
      </c>
      <c r="BO3253" s="79" t="s">
        <v>4376</v>
      </c>
      <c r="BU3253" s="79" t="s">
        <v>7614</v>
      </c>
      <c r="BV3253" s="79" t="s">
        <v>854</v>
      </c>
      <c r="BW3253" s="79" t="s">
        <v>4376</v>
      </c>
    </row>
    <row r="3254" spans="51:75" x14ac:dyDescent="0.3">
      <c r="AY3254" s="107" t="e">
        <f>VLOOKUP(C3254,#REF!, 2,FALSE)</f>
        <v>#REF!</v>
      </c>
      <c r="BM3254" s="79" t="s">
        <v>1351</v>
      </c>
      <c r="BN3254" s="79" t="s">
        <v>671</v>
      </c>
      <c r="BO3254" s="79" t="s">
        <v>7615</v>
      </c>
      <c r="BU3254" s="79" t="s">
        <v>1351</v>
      </c>
      <c r="BV3254" s="79" t="s">
        <v>671</v>
      </c>
      <c r="BW3254" s="79" t="s">
        <v>7615</v>
      </c>
    </row>
    <row r="3255" spans="51:75" x14ac:dyDescent="0.3">
      <c r="AY3255" s="107" t="e">
        <f>VLOOKUP(C3255,#REF!, 2,FALSE)</f>
        <v>#REF!</v>
      </c>
      <c r="BM3255" s="79" t="s">
        <v>7616</v>
      </c>
      <c r="BN3255" s="79" t="s">
        <v>1344</v>
      </c>
      <c r="BO3255" s="79" t="s">
        <v>7617</v>
      </c>
      <c r="BU3255" s="79" t="s">
        <v>7616</v>
      </c>
      <c r="BV3255" s="79" t="s">
        <v>1344</v>
      </c>
      <c r="BW3255" s="79" t="s">
        <v>7617</v>
      </c>
    </row>
    <row r="3256" spans="51:75" x14ac:dyDescent="0.3">
      <c r="AY3256" s="107" t="e">
        <f>VLOOKUP(C3256,#REF!, 2,FALSE)</f>
        <v>#REF!</v>
      </c>
      <c r="BM3256" s="79" t="s">
        <v>7619</v>
      </c>
      <c r="BN3256" s="79" t="s">
        <v>641</v>
      </c>
      <c r="BO3256" s="79" t="s">
        <v>7620</v>
      </c>
      <c r="BU3256" s="79" t="s">
        <v>7619</v>
      </c>
      <c r="BV3256" s="79" t="s">
        <v>641</v>
      </c>
      <c r="BW3256" s="79" t="s">
        <v>7620</v>
      </c>
    </row>
    <row r="3257" spans="51:75" x14ac:dyDescent="0.3">
      <c r="AY3257" s="107" t="e">
        <f>VLOOKUP(C3257,#REF!, 2,FALSE)</f>
        <v>#REF!</v>
      </c>
      <c r="BM3257" s="79" t="s">
        <v>7622</v>
      </c>
      <c r="BN3257" s="79" t="s">
        <v>664</v>
      </c>
      <c r="BO3257" s="79" t="s">
        <v>715</v>
      </c>
      <c r="BU3257" s="79" t="s">
        <v>7622</v>
      </c>
      <c r="BV3257" s="79" t="s">
        <v>664</v>
      </c>
      <c r="BW3257" s="79" t="s">
        <v>715</v>
      </c>
    </row>
    <row r="3258" spans="51:75" x14ac:dyDescent="0.3">
      <c r="AY3258" s="107" t="e">
        <f>VLOOKUP(C3258,#REF!, 2,FALSE)</f>
        <v>#REF!</v>
      </c>
      <c r="BM3258" s="79" t="s">
        <v>7623</v>
      </c>
      <c r="BN3258" s="79" t="s">
        <v>615</v>
      </c>
      <c r="BO3258" s="79" t="s">
        <v>7624</v>
      </c>
      <c r="BU3258" s="79" t="s">
        <v>7623</v>
      </c>
      <c r="BV3258" s="79" t="s">
        <v>615</v>
      </c>
      <c r="BW3258" s="79" t="s">
        <v>7624</v>
      </c>
    </row>
    <row r="3259" spans="51:75" x14ac:dyDescent="0.3">
      <c r="AY3259" s="107" t="e">
        <f>VLOOKUP(C3259,#REF!, 2,FALSE)</f>
        <v>#REF!</v>
      </c>
      <c r="BM3259" s="79" t="s">
        <v>7625</v>
      </c>
      <c r="BN3259" s="79" t="s">
        <v>668</v>
      </c>
      <c r="BO3259" s="79" t="s">
        <v>7627</v>
      </c>
      <c r="BU3259" s="79" t="s">
        <v>7625</v>
      </c>
      <c r="BV3259" s="79" t="s">
        <v>668</v>
      </c>
      <c r="BW3259" s="79" t="s">
        <v>7627</v>
      </c>
    </row>
    <row r="3260" spans="51:75" x14ac:dyDescent="0.3">
      <c r="AY3260" s="107" t="e">
        <f>VLOOKUP(C3260,#REF!, 2,FALSE)</f>
        <v>#REF!</v>
      </c>
      <c r="BM3260" s="79" t="s">
        <v>7629</v>
      </c>
      <c r="BN3260" s="79" t="s">
        <v>2981</v>
      </c>
      <c r="BO3260" s="79" t="s">
        <v>7630</v>
      </c>
      <c r="BU3260" s="79" t="s">
        <v>7629</v>
      </c>
      <c r="BV3260" s="79" t="s">
        <v>2981</v>
      </c>
      <c r="BW3260" s="79" t="s">
        <v>7630</v>
      </c>
    </row>
    <row r="3261" spans="51:75" x14ac:dyDescent="0.3">
      <c r="AY3261" s="107" t="e">
        <f>VLOOKUP(C3261,#REF!, 2,FALSE)</f>
        <v>#REF!</v>
      </c>
      <c r="BM3261" s="79" t="s">
        <v>7631</v>
      </c>
      <c r="BN3261" s="79" t="s">
        <v>777</v>
      </c>
      <c r="BO3261" s="79" t="s">
        <v>3085</v>
      </c>
      <c r="BU3261" s="79" t="s">
        <v>7631</v>
      </c>
      <c r="BV3261" s="79" t="s">
        <v>777</v>
      </c>
      <c r="BW3261" s="79" t="s">
        <v>3085</v>
      </c>
    </row>
    <row r="3262" spans="51:75" x14ac:dyDescent="0.3">
      <c r="AY3262" s="107" t="e">
        <f>VLOOKUP(C3262,#REF!, 2,FALSE)</f>
        <v>#REF!</v>
      </c>
      <c r="BM3262" s="79" t="s">
        <v>1352</v>
      </c>
      <c r="BN3262" s="79" t="s">
        <v>3206</v>
      </c>
      <c r="BO3262" s="79" t="s">
        <v>6806</v>
      </c>
      <c r="BU3262" s="79" t="s">
        <v>1352</v>
      </c>
      <c r="BV3262" s="79" t="s">
        <v>3206</v>
      </c>
      <c r="BW3262" s="79" t="s">
        <v>6806</v>
      </c>
    </row>
    <row r="3263" spans="51:75" x14ac:dyDescent="0.3">
      <c r="AY3263" s="107" t="e">
        <f>VLOOKUP(C3263,#REF!, 2,FALSE)</f>
        <v>#REF!</v>
      </c>
      <c r="BM3263" s="79" t="s">
        <v>7633</v>
      </c>
      <c r="BN3263" s="79" t="s">
        <v>664</v>
      </c>
      <c r="BO3263" s="79" t="s">
        <v>2361</v>
      </c>
      <c r="BU3263" s="79" t="s">
        <v>7633</v>
      </c>
      <c r="BV3263" s="79" t="s">
        <v>664</v>
      </c>
      <c r="BW3263" s="79" t="s">
        <v>2361</v>
      </c>
    </row>
    <row r="3264" spans="51:75" x14ac:dyDescent="0.3">
      <c r="AY3264" s="107" t="e">
        <f>VLOOKUP(C3264,#REF!, 2,FALSE)</f>
        <v>#REF!</v>
      </c>
      <c r="BM3264" s="79" t="s">
        <v>105</v>
      </c>
      <c r="BN3264" s="79" t="s">
        <v>664</v>
      </c>
      <c r="BO3264" s="79" t="s">
        <v>5409</v>
      </c>
      <c r="BU3264" s="79" t="s">
        <v>105</v>
      </c>
      <c r="BV3264" s="79" t="s">
        <v>664</v>
      </c>
      <c r="BW3264" s="79" t="s">
        <v>5409</v>
      </c>
    </row>
    <row r="3265" spans="51:75" x14ac:dyDescent="0.3">
      <c r="AY3265" s="107" t="e">
        <f>VLOOKUP(C3265,#REF!, 2,FALSE)</f>
        <v>#REF!</v>
      </c>
      <c r="BM3265" s="79" t="s">
        <v>7634</v>
      </c>
      <c r="BN3265" s="79" t="s">
        <v>733</v>
      </c>
      <c r="BO3265" s="79" t="s">
        <v>3399</v>
      </c>
      <c r="BU3265" s="79" t="s">
        <v>7634</v>
      </c>
      <c r="BV3265" s="79" t="s">
        <v>733</v>
      </c>
      <c r="BW3265" s="79" t="s">
        <v>3399</v>
      </c>
    </row>
    <row r="3266" spans="51:75" x14ac:dyDescent="0.3">
      <c r="AY3266" s="107" t="e">
        <f>VLOOKUP(C3266,#REF!, 2,FALSE)</f>
        <v>#REF!</v>
      </c>
      <c r="BM3266" s="79" t="s">
        <v>126</v>
      </c>
      <c r="BN3266" s="79" t="s">
        <v>3049</v>
      </c>
      <c r="BO3266" s="79" t="s">
        <v>7635</v>
      </c>
      <c r="BU3266" s="79" t="s">
        <v>126</v>
      </c>
      <c r="BV3266" s="79" t="s">
        <v>3049</v>
      </c>
      <c r="BW3266" s="79" t="s">
        <v>7635</v>
      </c>
    </row>
    <row r="3267" spans="51:75" x14ac:dyDescent="0.3">
      <c r="AY3267" s="107" t="e">
        <f>VLOOKUP(C3267,#REF!, 2,FALSE)</f>
        <v>#REF!</v>
      </c>
      <c r="BM3267" s="79" t="s">
        <v>7636</v>
      </c>
      <c r="BN3267" s="79" t="s">
        <v>3206</v>
      </c>
      <c r="BO3267" s="79" t="s">
        <v>7390</v>
      </c>
      <c r="BU3267" s="79" t="s">
        <v>7636</v>
      </c>
      <c r="BV3267" s="79" t="s">
        <v>3206</v>
      </c>
      <c r="BW3267" s="79" t="s">
        <v>7390</v>
      </c>
    </row>
    <row r="3268" spans="51:75" x14ac:dyDescent="0.3">
      <c r="AY3268" s="107" t="e">
        <f>VLOOKUP(C3268,#REF!, 2,FALSE)</f>
        <v>#REF!</v>
      </c>
      <c r="BM3268" s="79" t="s">
        <v>1353</v>
      </c>
      <c r="BN3268" s="79" t="s">
        <v>641</v>
      </c>
      <c r="BO3268" s="79" t="s">
        <v>1659</v>
      </c>
      <c r="BU3268" s="79" t="s">
        <v>1353</v>
      </c>
      <c r="BV3268" s="79" t="s">
        <v>641</v>
      </c>
      <c r="BW3268" s="79" t="s">
        <v>1659</v>
      </c>
    </row>
    <row r="3269" spans="51:75" x14ac:dyDescent="0.3">
      <c r="AY3269" s="107" t="e">
        <f>VLOOKUP(C3269,#REF!, 2,FALSE)</f>
        <v>#REF!</v>
      </c>
      <c r="BM3269" s="79" t="s">
        <v>7638</v>
      </c>
      <c r="BN3269" s="79" t="s">
        <v>3206</v>
      </c>
      <c r="BO3269" s="79" t="s">
        <v>7390</v>
      </c>
      <c r="BU3269" s="79" t="s">
        <v>7638</v>
      </c>
      <c r="BV3269" s="79" t="s">
        <v>3206</v>
      </c>
      <c r="BW3269" s="79" t="s">
        <v>7390</v>
      </c>
    </row>
    <row r="3270" spans="51:75" x14ac:dyDescent="0.3">
      <c r="AY3270" s="107" t="e">
        <f>VLOOKUP(C3270,#REF!, 2,FALSE)</f>
        <v>#REF!</v>
      </c>
      <c r="BM3270" s="79" t="s">
        <v>7639</v>
      </c>
      <c r="BN3270" s="79" t="s">
        <v>864</v>
      </c>
      <c r="BO3270" s="79" t="s">
        <v>731</v>
      </c>
      <c r="BU3270" s="79" t="s">
        <v>7639</v>
      </c>
      <c r="BV3270" s="79" t="s">
        <v>864</v>
      </c>
      <c r="BW3270" s="79" t="s">
        <v>731</v>
      </c>
    </row>
    <row r="3271" spans="51:75" x14ac:dyDescent="0.3">
      <c r="AY3271" s="107" t="e">
        <f>VLOOKUP(C3271,#REF!, 2,FALSE)</f>
        <v>#REF!</v>
      </c>
      <c r="BM3271" s="79" t="s">
        <v>7640</v>
      </c>
      <c r="BN3271" s="79" t="s">
        <v>3206</v>
      </c>
      <c r="BO3271" s="79" t="s">
        <v>2394</v>
      </c>
      <c r="BU3271" s="79" t="s">
        <v>7640</v>
      </c>
      <c r="BV3271" s="79" t="s">
        <v>3206</v>
      </c>
      <c r="BW3271" s="79" t="s">
        <v>2394</v>
      </c>
    </row>
    <row r="3272" spans="51:75" x14ac:dyDescent="0.3">
      <c r="AY3272" s="107" t="e">
        <f>VLOOKUP(C3272,#REF!, 2,FALSE)</f>
        <v>#REF!</v>
      </c>
      <c r="BM3272" s="79" t="s">
        <v>7641</v>
      </c>
      <c r="BN3272" s="79" t="s">
        <v>721</v>
      </c>
      <c r="BO3272" s="79" t="s">
        <v>699</v>
      </c>
      <c r="BU3272" s="79" t="s">
        <v>7641</v>
      </c>
      <c r="BV3272" s="79" t="s">
        <v>721</v>
      </c>
      <c r="BW3272" s="79" t="s">
        <v>699</v>
      </c>
    </row>
    <row r="3273" spans="51:75" x14ac:dyDescent="0.3">
      <c r="AY3273" s="107" t="e">
        <f>VLOOKUP(C3273,#REF!, 2,FALSE)</f>
        <v>#REF!</v>
      </c>
      <c r="BM3273" s="79" t="s">
        <v>1354</v>
      </c>
      <c r="BN3273" s="79" t="s">
        <v>717</v>
      </c>
      <c r="BO3273" s="79" t="s">
        <v>694</v>
      </c>
      <c r="BU3273" s="79" t="s">
        <v>1354</v>
      </c>
      <c r="BV3273" s="79" t="s">
        <v>717</v>
      </c>
      <c r="BW3273" s="79" t="s">
        <v>694</v>
      </c>
    </row>
    <row r="3274" spans="51:75" x14ac:dyDescent="0.3">
      <c r="AY3274" s="107" t="e">
        <f>VLOOKUP(C3274,#REF!, 2,FALSE)</f>
        <v>#REF!</v>
      </c>
      <c r="BM3274" s="79" t="s">
        <v>7642</v>
      </c>
      <c r="BN3274" s="79" t="s">
        <v>3206</v>
      </c>
      <c r="BO3274" s="79" t="s">
        <v>1427</v>
      </c>
      <c r="BU3274" s="79" t="s">
        <v>7642</v>
      </c>
      <c r="BV3274" s="79" t="s">
        <v>3206</v>
      </c>
      <c r="BW3274" s="79" t="s">
        <v>1427</v>
      </c>
    </row>
    <row r="3275" spans="51:75" x14ac:dyDescent="0.3">
      <c r="AY3275" s="107" t="e">
        <f>VLOOKUP(C3275,#REF!, 2,FALSE)</f>
        <v>#REF!</v>
      </c>
      <c r="BM3275" s="79" t="s">
        <v>7643</v>
      </c>
      <c r="BN3275" s="79" t="s">
        <v>3206</v>
      </c>
      <c r="BO3275" s="79" t="s">
        <v>3975</v>
      </c>
      <c r="BU3275" s="79" t="s">
        <v>7643</v>
      </c>
      <c r="BV3275" s="79" t="s">
        <v>3206</v>
      </c>
      <c r="BW3275" s="79" t="s">
        <v>3975</v>
      </c>
    </row>
    <row r="3276" spans="51:75" x14ac:dyDescent="0.3">
      <c r="AY3276" s="107" t="e">
        <f>VLOOKUP(C3276,#REF!, 2,FALSE)</f>
        <v>#REF!</v>
      </c>
      <c r="BM3276" s="79" t="s">
        <v>7644</v>
      </c>
      <c r="BN3276" s="79" t="s">
        <v>3206</v>
      </c>
      <c r="BO3276" s="79" t="s">
        <v>699</v>
      </c>
      <c r="BU3276" s="79" t="s">
        <v>7644</v>
      </c>
      <c r="BV3276" s="79" t="s">
        <v>3206</v>
      </c>
      <c r="BW3276" s="79" t="s">
        <v>699</v>
      </c>
    </row>
    <row r="3277" spans="51:75" x14ac:dyDescent="0.3">
      <c r="AY3277" s="107" t="e">
        <f>VLOOKUP(C3277,#REF!, 2,FALSE)</f>
        <v>#REF!</v>
      </c>
      <c r="BM3277" s="79" t="s">
        <v>7645</v>
      </c>
      <c r="BN3277" s="79" t="s">
        <v>3009</v>
      </c>
      <c r="BO3277" s="79" t="s">
        <v>1445</v>
      </c>
      <c r="BU3277" s="79" t="s">
        <v>7645</v>
      </c>
      <c r="BV3277" s="79" t="s">
        <v>3009</v>
      </c>
      <c r="BW3277" s="79" t="s">
        <v>1445</v>
      </c>
    </row>
    <row r="3278" spans="51:75" x14ac:dyDescent="0.3">
      <c r="AY3278" s="107" t="e">
        <f>VLOOKUP(C3278,#REF!, 2,FALSE)</f>
        <v>#REF!</v>
      </c>
      <c r="BM3278" s="79" t="s">
        <v>7646</v>
      </c>
      <c r="BN3278" s="79" t="s">
        <v>1344</v>
      </c>
      <c r="BO3278" s="79" t="s">
        <v>1399</v>
      </c>
      <c r="BU3278" s="79" t="s">
        <v>7646</v>
      </c>
      <c r="BV3278" s="79" t="s">
        <v>1344</v>
      </c>
      <c r="BW3278" s="79" t="s">
        <v>1399</v>
      </c>
    </row>
    <row r="3279" spans="51:75" x14ac:dyDescent="0.3">
      <c r="AY3279" s="107" t="e">
        <f>VLOOKUP(C3279,#REF!, 2,FALSE)</f>
        <v>#REF!</v>
      </c>
      <c r="BM3279" s="79" t="s">
        <v>7647</v>
      </c>
      <c r="BN3279" s="79" t="s">
        <v>616</v>
      </c>
      <c r="BO3279" s="79" t="s">
        <v>7648</v>
      </c>
      <c r="BU3279" s="79" t="s">
        <v>7647</v>
      </c>
      <c r="BV3279" s="79" t="s">
        <v>616</v>
      </c>
      <c r="BW3279" s="79" t="s">
        <v>7648</v>
      </c>
    </row>
    <row r="3280" spans="51:75" x14ac:dyDescent="0.3">
      <c r="AY3280" s="107" t="e">
        <f>VLOOKUP(C3280,#REF!, 2,FALSE)</f>
        <v>#REF!</v>
      </c>
      <c r="BM3280" s="79" t="s">
        <v>7649</v>
      </c>
      <c r="BN3280" s="79" t="s">
        <v>780</v>
      </c>
      <c r="BO3280" s="79" t="s">
        <v>7650</v>
      </c>
      <c r="BU3280" s="79" t="s">
        <v>7649</v>
      </c>
      <c r="BV3280" s="79" t="s">
        <v>780</v>
      </c>
      <c r="BW3280" s="79" t="s">
        <v>7650</v>
      </c>
    </row>
    <row r="3281" spans="51:75" x14ac:dyDescent="0.3">
      <c r="AY3281" s="107" t="e">
        <f>VLOOKUP(C3281,#REF!, 2,FALSE)</f>
        <v>#REF!</v>
      </c>
      <c r="BM3281" s="79" t="s">
        <v>7652</v>
      </c>
      <c r="BN3281" s="79" t="s">
        <v>721</v>
      </c>
      <c r="BO3281" s="79" t="s">
        <v>1411</v>
      </c>
      <c r="BU3281" s="79" t="s">
        <v>7652</v>
      </c>
      <c r="BV3281" s="79" t="s">
        <v>721</v>
      </c>
      <c r="BW3281" s="79" t="s">
        <v>1411</v>
      </c>
    </row>
    <row r="3282" spans="51:75" x14ac:dyDescent="0.3">
      <c r="AY3282" s="107" t="e">
        <f>VLOOKUP(C3282,#REF!, 2,FALSE)</f>
        <v>#REF!</v>
      </c>
      <c r="BM3282" s="79" t="s">
        <v>7653</v>
      </c>
      <c r="BN3282" s="79" t="s">
        <v>3009</v>
      </c>
      <c r="BO3282" s="79" t="s">
        <v>7654</v>
      </c>
      <c r="BU3282" s="79" t="s">
        <v>7653</v>
      </c>
      <c r="BV3282" s="79" t="s">
        <v>3009</v>
      </c>
      <c r="BW3282" s="79" t="s">
        <v>7654</v>
      </c>
    </row>
    <row r="3283" spans="51:75" x14ac:dyDescent="0.3">
      <c r="AY3283" s="107" t="e">
        <f>VLOOKUP(C3283,#REF!, 2,FALSE)</f>
        <v>#REF!</v>
      </c>
      <c r="BM3283" s="79" t="s">
        <v>7655</v>
      </c>
      <c r="BN3283" s="79" t="s">
        <v>782</v>
      </c>
      <c r="BO3283" s="79" t="s">
        <v>6922</v>
      </c>
      <c r="BU3283" s="79" t="s">
        <v>7655</v>
      </c>
      <c r="BV3283" s="79" t="s">
        <v>782</v>
      </c>
      <c r="BW3283" s="79" t="s">
        <v>6922</v>
      </c>
    </row>
    <row r="3284" spans="51:75" x14ac:dyDescent="0.3">
      <c r="AY3284" s="107" t="e">
        <f>VLOOKUP(C3284,#REF!, 2,FALSE)</f>
        <v>#REF!</v>
      </c>
      <c r="BM3284" s="79" t="s">
        <v>7656</v>
      </c>
      <c r="BN3284" s="79" t="s">
        <v>705</v>
      </c>
      <c r="BO3284" s="79" t="s">
        <v>7657</v>
      </c>
      <c r="BU3284" s="79" t="s">
        <v>7656</v>
      </c>
      <c r="BV3284" s="79" t="s">
        <v>705</v>
      </c>
      <c r="BW3284" s="79" t="s">
        <v>7657</v>
      </c>
    </row>
    <row r="3285" spans="51:75" x14ac:dyDescent="0.3">
      <c r="AY3285" s="107" t="e">
        <f>VLOOKUP(C3285,#REF!, 2,FALSE)</f>
        <v>#REF!</v>
      </c>
      <c r="BM3285" s="79" t="s">
        <v>1355</v>
      </c>
      <c r="BN3285" s="79" t="s">
        <v>639</v>
      </c>
      <c r="BO3285" s="79" t="s">
        <v>7658</v>
      </c>
      <c r="BU3285" s="79" t="s">
        <v>1355</v>
      </c>
      <c r="BV3285" s="79" t="s">
        <v>639</v>
      </c>
      <c r="BW3285" s="79" t="s">
        <v>7658</v>
      </c>
    </row>
    <row r="3286" spans="51:75" x14ac:dyDescent="0.3">
      <c r="AY3286" s="107" t="e">
        <f>VLOOKUP(C3286,#REF!, 2,FALSE)</f>
        <v>#REF!</v>
      </c>
      <c r="BM3286" s="79" t="s">
        <v>7659</v>
      </c>
      <c r="BN3286" s="79" t="s">
        <v>671</v>
      </c>
      <c r="BO3286" s="79" t="s">
        <v>7660</v>
      </c>
      <c r="BU3286" s="79" t="s">
        <v>7659</v>
      </c>
      <c r="BV3286" s="79" t="s">
        <v>671</v>
      </c>
      <c r="BW3286" s="79" t="s">
        <v>7660</v>
      </c>
    </row>
    <row r="3287" spans="51:75" x14ac:dyDescent="0.3">
      <c r="AY3287" s="107" t="e">
        <f>VLOOKUP(C3287,#REF!, 2,FALSE)</f>
        <v>#REF!</v>
      </c>
      <c r="BM3287" s="79" t="s">
        <v>7661</v>
      </c>
      <c r="BN3287" s="79" t="s">
        <v>3206</v>
      </c>
      <c r="BO3287" s="79" t="s">
        <v>7662</v>
      </c>
      <c r="BU3287" s="79" t="s">
        <v>7661</v>
      </c>
      <c r="BV3287" s="79" t="s">
        <v>3206</v>
      </c>
      <c r="BW3287" s="79" t="s">
        <v>7662</v>
      </c>
    </row>
    <row r="3288" spans="51:75" x14ac:dyDescent="0.3">
      <c r="AY3288" s="107" t="e">
        <f>VLOOKUP(C3288,#REF!, 2,FALSE)</f>
        <v>#REF!</v>
      </c>
      <c r="BM3288" s="79" t="s">
        <v>7663</v>
      </c>
      <c r="BN3288" s="79" t="s">
        <v>664</v>
      </c>
      <c r="BO3288" s="79" t="s">
        <v>3351</v>
      </c>
      <c r="BU3288" s="79" t="s">
        <v>7663</v>
      </c>
      <c r="BV3288" s="79" t="s">
        <v>664</v>
      </c>
      <c r="BW3288" s="79" t="s">
        <v>3351</v>
      </c>
    </row>
    <row r="3289" spans="51:75" x14ac:dyDescent="0.3">
      <c r="AY3289" s="107" t="e">
        <f>VLOOKUP(C3289,#REF!, 2,FALSE)</f>
        <v>#REF!</v>
      </c>
      <c r="BM3289" s="79" t="s">
        <v>7664</v>
      </c>
      <c r="BN3289" s="79" t="s">
        <v>3206</v>
      </c>
      <c r="BO3289" s="79" t="s">
        <v>7666</v>
      </c>
      <c r="BU3289" s="79" t="s">
        <v>7664</v>
      </c>
      <c r="BV3289" s="79" t="s">
        <v>3206</v>
      </c>
      <c r="BW3289" s="79" t="s">
        <v>7666</v>
      </c>
    </row>
    <row r="3290" spans="51:75" x14ac:dyDescent="0.3">
      <c r="AY3290" s="107" t="e">
        <f>VLOOKUP(C3290,#REF!, 2,FALSE)</f>
        <v>#REF!</v>
      </c>
      <c r="BM3290" s="79" t="s">
        <v>7667</v>
      </c>
      <c r="BN3290" s="79" t="s">
        <v>3206</v>
      </c>
      <c r="BO3290" s="79" t="s">
        <v>7668</v>
      </c>
      <c r="BU3290" s="79" t="s">
        <v>7667</v>
      </c>
      <c r="BV3290" s="79" t="s">
        <v>3206</v>
      </c>
      <c r="BW3290" s="79" t="s">
        <v>7668</v>
      </c>
    </row>
    <row r="3291" spans="51:75" x14ac:dyDescent="0.3">
      <c r="AY3291" s="107" t="e">
        <f>VLOOKUP(C3291,#REF!, 2,FALSE)</f>
        <v>#REF!</v>
      </c>
      <c r="BM3291" s="79" t="s">
        <v>7669</v>
      </c>
      <c r="BN3291" s="79" t="s">
        <v>3206</v>
      </c>
      <c r="BO3291" s="79" t="s">
        <v>699</v>
      </c>
      <c r="BU3291" s="79" t="s">
        <v>7669</v>
      </c>
      <c r="BV3291" s="79" t="s">
        <v>3206</v>
      </c>
      <c r="BW3291" s="79" t="s">
        <v>699</v>
      </c>
    </row>
    <row r="3292" spans="51:75" x14ac:dyDescent="0.3">
      <c r="AY3292" s="107" t="e">
        <f>VLOOKUP(C3292,#REF!, 2,FALSE)</f>
        <v>#REF!</v>
      </c>
      <c r="BM3292" s="79" t="s">
        <v>7670</v>
      </c>
      <c r="BN3292" s="79" t="s">
        <v>3206</v>
      </c>
      <c r="BO3292" s="79" t="s">
        <v>4411</v>
      </c>
      <c r="BU3292" s="79" t="s">
        <v>7670</v>
      </c>
      <c r="BV3292" s="79" t="s">
        <v>3206</v>
      </c>
      <c r="BW3292" s="79" t="s">
        <v>4411</v>
      </c>
    </row>
    <row r="3293" spans="51:75" x14ac:dyDescent="0.3">
      <c r="AY3293" s="107" t="e">
        <f>VLOOKUP(C3293,#REF!, 2,FALSE)</f>
        <v>#REF!</v>
      </c>
      <c r="BM3293" s="79" t="s">
        <v>7671</v>
      </c>
      <c r="BN3293" s="79" t="s">
        <v>864</v>
      </c>
      <c r="BO3293" s="79" t="s">
        <v>629</v>
      </c>
      <c r="BU3293" s="79" t="s">
        <v>7671</v>
      </c>
      <c r="BV3293" s="79" t="s">
        <v>864</v>
      </c>
      <c r="BW3293" s="79" t="s">
        <v>629</v>
      </c>
    </row>
    <row r="3294" spans="51:75" x14ac:dyDescent="0.3">
      <c r="AY3294" s="107" t="e">
        <f>VLOOKUP(C3294,#REF!, 2,FALSE)</f>
        <v>#REF!</v>
      </c>
      <c r="BM3294" s="79" t="s">
        <v>125</v>
      </c>
      <c r="BN3294" s="79" t="s">
        <v>721</v>
      </c>
      <c r="BO3294" s="79" t="s">
        <v>7672</v>
      </c>
      <c r="BU3294" s="79" t="s">
        <v>125</v>
      </c>
      <c r="BV3294" s="79" t="s">
        <v>721</v>
      </c>
      <c r="BW3294" s="79" t="s">
        <v>7672</v>
      </c>
    </row>
    <row r="3295" spans="51:75" x14ac:dyDescent="0.3">
      <c r="AY3295" s="107" t="e">
        <f>VLOOKUP(C3295,#REF!, 2,FALSE)</f>
        <v>#REF!</v>
      </c>
      <c r="BM3295" s="79" t="s">
        <v>7673</v>
      </c>
      <c r="BN3295" s="79" t="s">
        <v>721</v>
      </c>
      <c r="BO3295" s="79" t="s">
        <v>2172</v>
      </c>
      <c r="BU3295" s="79" t="s">
        <v>7673</v>
      </c>
      <c r="BV3295" s="79" t="s">
        <v>721</v>
      </c>
      <c r="BW3295" s="79" t="s">
        <v>2172</v>
      </c>
    </row>
    <row r="3296" spans="51:75" x14ac:dyDescent="0.3">
      <c r="AY3296" s="107" t="e">
        <f>VLOOKUP(C3296,#REF!, 2,FALSE)</f>
        <v>#REF!</v>
      </c>
      <c r="BM3296" s="79" t="s">
        <v>7674</v>
      </c>
      <c r="BN3296" s="79" t="s">
        <v>851</v>
      </c>
      <c r="BO3296" s="79" t="s">
        <v>4130</v>
      </c>
      <c r="BU3296" s="79" t="s">
        <v>7674</v>
      </c>
      <c r="BV3296" s="79" t="s">
        <v>851</v>
      </c>
      <c r="BW3296" s="79" t="s">
        <v>4130</v>
      </c>
    </row>
    <row r="3297" spans="51:75" x14ac:dyDescent="0.3">
      <c r="AY3297" s="107" t="e">
        <f>VLOOKUP(C3297,#REF!, 2,FALSE)</f>
        <v>#REF!</v>
      </c>
      <c r="BM3297" s="79" t="s">
        <v>7675</v>
      </c>
      <c r="BN3297" s="79" t="s">
        <v>2981</v>
      </c>
      <c r="BO3297" s="79" t="s">
        <v>5868</v>
      </c>
      <c r="BU3297" s="79" t="s">
        <v>7675</v>
      </c>
      <c r="BV3297" s="79" t="s">
        <v>2981</v>
      </c>
      <c r="BW3297" s="79" t="s">
        <v>5868</v>
      </c>
    </row>
    <row r="3298" spans="51:75" x14ac:dyDescent="0.3">
      <c r="AY3298" s="107" t="e">
        <f>VLOOKUP(C3298,#REF!, 2,FALSE)</f>
        <v>#REF!</v>
      </c>
      <c r="BM3298" s="79" t="s">
        <v>1356</v>
      </c>
      <c r="BN3298" s="79" t="s">
        <v>3206</v>
      </c>
      <c r="BO3298" s="79" t="s">
        <v>620</v>
      </c>
      <c r="BU3298" s="79" t="s">
        <v>1356</v>
      </c>
      <c r="BV3298" s="79" t="s">
        <v>3206</v>
      </c>
      <c r="BW3298" s="79" t="s">
        <v>620</v>
      </c>
    </row>
    <row r="3299" spans="51:75" x14ac:dyDescent="0.3">
      <c r="AY3299" s="107" t="e">
        <f>VLOOKUP(C3299,#REF!, 2,FALSE)</f>
        <v>#REF!</v>
      </c>
      <c r="BM3299" s="79" t="s">
        <v>7676</v>
      </c>
      <c r="BN3299" s="79" t="s">
        <v>3206</v>
      </c>
      <c r="BO3299" s="79" t="s">
        <v>629</v>
      </c>
      <c r="BU3299" s="79" t="s">
        <v>7676</v>
      </c>
      <c r="BV3299" s="79" t="s">
        <v>3206</v>
      </c>
      <c r="BW3299" s="79" t="s">
        <v>629</v>
      </c>
    </row>
    <row r="3300" spans="51:75" x14ac:dyDescent="0.3">
      <c r="AY3300" s="107" t="e">
        <f>VLOOKUP(C3300,#REF!, 2,FALSE)</f>
        <v>#REF!</v>
      </c>
      <c r="BM3300" s="79" t="s">
        <v>7677</v>
      </c>
      <c r="BN3300" s="79" t="s">
        <v>3206</v>
      </c>
      <c r="BO3300" s="79" t="s">
        <v>694</v>
      </c>
      <c r="BU3300" s="79" t="s">
        <v>7677</v>
      </c>
      <c r="BV3300" s="79" t="s">
        <v>3206</v>
      </c>
      <c r="BW3300" s="79" t="s">
        <v>694</v>
      </c>
    </row>
    <row r="3301" spans="51:75" x14ac:dyDescent="0.3">
      <c r="AY3301" s="107" t="e">
        <f>VLOOKUP(C3301,#REF!, 2,FALSE)</f>
        <v>#REF!</v>
      </c>
      <c r="BM3301" s="79" t="s">
        <v>7678</v>
      </c>
      <c r="BN3301" s="79" t="s">
        <v>3206</v>
      </c>
      <c r="BO3301" s="79" t="s">
        <v>699</v>
      </c>
      <c r="BU3301" s="79" t="s">
        <v>7678</v>
      </c>
      <c r="BV3301" s="79" t="s">
        <v>3206</v>
      </c>
      <c r="BW3301" s="79" t="s">
        <v>699</v>
      </c>
    </row>
    <row r="3302" spans="51:75" x14ac:dyDescent="0.3">
      <c r="AY3302" s="107" t="e">
        <f>VLOOKUP(C3302,#REF!, 2,FALSE)</f>
        <v>#REF!</v>
      </c>
      <c r="BM3302" s="79" t="s">
        <v>7679</v>
      </c>
      <c r="BN3302" s="79" t="s">
        <v>1141</v>
      </c>
      <c r="BO3302" s="79" t="s">
        <v>7680</v>
      </c>
      <c r="BU3302" s="79" t="s">
        <v>7679</v>
      </c>
      <c r="BV3302" s="79" t="s">
        <v>1141</v>
      </c>
      <c r="BW3302" s="79" t="s">
        <v>7680</v>
      </c>
    </row>
    <row r="3303" spans="51:75" x14ac:dyDescent="0.3">
      <c r="AY3303" s="107" t="e">
        <f>VLOOKUP(C3303,#REF!, 2,FALSE)</f>
        <v>#REF!</v>
      </c>
      <c r="BM3303" s="79" t="s">
        <v>7681</v>
      </c>
      <c r="BN3303" s="79" t="s">
        <v>3206</v>
      </c>
      <c r="BO3303" s="79" t="s">
        <v>699</v>
      </c>
      <c r="BU3303" s="79" t="s">
        <v>7681</v>
      </c>
      <c r="BV3303" s="79" t="s">
        <v>3206</v>
      </c>
      <c r="BW3303" s="79" t="s">
        <v>699</v>
      </c>
    </row>
    <row r="3304" spans="51:75" x14ac:dyDescent="0.3">
      <c r="AY3304" s="107" t="e">
        <f>VLOOKUP(C3304,#REF!, 2,FALSE)</f>
        <v>#REF!</v>
      </c>
      <c r="BM3304" s="79" t="s">
        <v>1357</v>
      </c>
      <c r="BN3304" s="79" t="s">
        <v>3206</v>
      </c>
      <c r="BO3304" s="79" t="s">
        <v>699</v>
      </c>
      <c r="BU3304" s="79" t="s">
        <v>1357</v>
      </c>
      <c r="BV3304" s="79" t="s">
        <v>3206</v>
      </c>
      <c r="BW3304" s="79" t="s">
        <v>699</v>
      </c>
    </row>
    <row r="3305" spans="51:75" x14ac:dyDescent="0.3">
      <c r="AY3305" s="107" t="e">
        <f>VLOOKUP(C3305,#REF!, 2,FALSE)</f>
        <v>#REF!</v>
      </c>
      <c r="BM3305" s="79" t="s">
        <v>7683</v>
      </c>
      <c r="BN3305" s="79" t="s">
        <v>668</v>
      </c>
      <c r="BO3305" s="79" t="s">
        <v>1226</v>
      </c>
      <c r="BU3305" s="79" t="s">
        <v>7683</v>
      </c>
      <c r="BV3305" s="79" t="s">
        <v>668</v>
      </c>
      <c r="BW3305" s="79" t="s">
        <v>1226</v>
      </c>
    </row>
    <row r="3306" spans="51:75" x14ac:dyDescent="0.3">
      <c r="AY3306" s="107" t="e">
        <f>VLOOKUP(C3306,#REF!, 2,FALSE)</f>
        <v>#REF!</v>
      </c>
      <c r="BM3306" s="79" t="s">
        <v>1358</v>
      </c>
      <c r="BN3306" s="79" t="s">
        <v>16995</v>
      </c>
      <c r="BO3306" s="79" t="s">
        <v>4801</v>
      </c>
      <c r="BU3306" s="79" t="s">
        <v>1358</v>
      </c>
      <c r="BV3306" s="79" t="s">
        <v>16995</v>
      </c>
      <c r="BW3306" s="79" t="s">
        <v>4801</v>
      </c>
    </row>
    <row r="3307" spans="51:75" x14ac:dyDescent="0.3">
      <c r="AY3307" s="107" t="e">
        <f>VLOOKUP(C3307,#REF!, 2,FALSE)</f>
        <v>#REF!</v>
      </c>
      <c r="BM3307" s="79" t="s">
        <v>1359</v>
      </c>
      <c r="BN3307" s="79" t="s">
        <v>851</v>
      </c>
      <c r="BO3307" s="79" t="s">
        <v>5526</v>
      </c>
      <c r="BU3307" s="79" t="s">
        <v>1359</v>
      </c>
      <c r="BV3307" s="79" t="s">
        <v>851</v>
      </c>
      <c r="BW3307" s="79" t="s">
        <v>5526</v>
      </c>
    </row>
    <row r="3308" spans="51:75" x14ac:dyDescent="0.3">
      <c r="AY3308" s="107" t="e">
        <f>VLOOKUP(C3308,#REF!, 2,FALSE)</f>
        <v>#REF!</v>
      </c>
      <c r="BM3308" s="79" t="s">
        <v>7684</v>
      </c>
      <c r="BN3308" s="79" t="s">
        <v>3049</v>
      </c>
      <c r="BO3308" s="79" t="s">
        <v>7685</v>
      </c>
      <c r="BU3308" s="79" t="s">
        <v>7684</v>
      </c>
      <c r="BV3308" s="79" t="s">
        <v>3049</v>
      </c>
      <c r="BW3308" s="79" t="s">
        <v>7685</v>
      </c>
    </row>
    <row r="3309" spans="51:75" x14ac:dyDescent="0.3">
      <c r="AY3309" s="107" t="e">
        <f>VLOOKUP(C3309,#REF!, 2,FALSE)</f>
        <v>#REF!</v>
      </c>
      <c r="BM3309" s="79" t="s">
        <v>7686</v>
      </c>
      <c r="BN3309" s="79" t="s">
        <v>3009</v>
      </c>
      <c r="BO3309" s="79" t="s">
        <v>2100</v>
      </c>
      <c r="BU3309" s="79" t="s">
        <v>7686</v>
      </c>
      <c r="BV3309" s="79" t="s">
        <v>3009</v>
      </c>
      <c r="BW3309" s="79" t="s">
        <v>2100</v>
      </c>
    </row>
    <row r="3310" spans="51:75" x14ac:dyDescent="0.3">
      <c r="AY3310" s="107" t="e">
        <f>VLOOKUP(C3310,#REF!, 2,FALSE)</f>
        <v>#REF!</v>
      </c>
      <c r="BM3310" s="79" t="s">
        <v>7687</v>
      </c>
      <c r="BN3310" s="79" t="s">
        <v>3206</v>
      </c>
      <c r="BO3310" s="79" t="s">
        <v>7688</v>
      </c>
      <c r="BU3310" s="79" t="s">
        <v>7687</v>
      </c>
      <c r="BV3310" s="79" t="s">
        <v>3206</v>
      </c>
      <c r="BW3310" s="79" t="s">
        <v>7688</v>
      </c>
    </row>
    <row r="3311" spans="51:75" x14ac:dyDescent="0.3">
      <c r="AY3311" s="107" t="e">
        <f>VLOOKUP(C3311,#REF!, 2,FALSE)</f>
        <v>#REF!</v>
      </c>
      <c r="BM3311" s="79" t="s">
        <v>7689</v>
      </c>
      <c r="BN3311" s="79" t="s">
        <v>3087</v>
      </c>
      <c r="BO3311" s="79" t="s">
        <v>3765</v>
      </c>
      <c r="BU3311" s="79" t="s">
        <v>7689</v>
      </c>
      <c r="BV3311" s="79" t="s">
        <v>3087</v>
      </c>
      <c r="BW3311" s="79" t="s">
        <v>3765</v>
      </c>
    </row>
    <row r="3312" spans="51:75" x14ac:dyDescent="0.3">
      <c r="AY3312" s="107" t="e">
        <f>VLOOKUP(C3312,#REF!, 2,FALSE)</f>
        <v>#REF!</v>
      </c>
      <c r="BM3312" s="79" t="s">
        <v>7690</v>
      </c>
      <c r="BN3312" s="79" t="s">
        <v>3032</v>
      </c>
      <c r="BO3312" s="79" t="s">
        <v>7507</v>
      </c>
      <c r="BU3312" s="79" t="s">
        <v>7690</v>
      </c>
      <c r="BV3312" s="79" t="s">
        <v>3032</v>
      </c>
      <c r="BW3312" s="79" t="s">
        <v>7507</v>
      </c>
    </row>
    <row r="3313" spans="51:75" x14ac:dyDescent="0.3">
      <c r="AY3313" s="107" t="e">
        <f>VLOOKUP(C3313,#REF!, 2,FALSE)</f>
        <v>#REF!</v>
      </c>
      <c r="BM3313" s="79" t="s">
        <v>7691</v>
      </c>
      <c r="BN3313" s="79" t="s">
        <v>3032</v>
      </c>
      <c r="BO3313" s="79" t="s">
        <v>2480</v>
      </c>
      <c r="BU3313" s="79" t="s">
        <v>7691</v>
      </c>
      <c r="BV3313" s="79" t="s">
        <v>3032</v>
      </c>
      <c r="BW3313" s="79" t="s">
        <v>2480</v>
      </c>
    </row>
    <row r="3314" spans="51:75" x14ac:dyDescent="0.3">
      <c r="AY3314" s="107" t="e">
        <f>VLOOKUP(C3314,#REF!, 2,FALSE)</f>
        <v>#REF!</v>
      </c>
      <c r="BM3314" s="79" t="s">
        <v>1360</v>
      </c>
      <c r="BN3314" s="79" t="s">
        <v>3256</v>
      </c>
      <c r="BO3314" s="79" t="s">
        <v>711</v>
      </c>
      <c r="BU3314" s="79" t="s">
        <v>1360</v>
      </c>
      <c r="BV3314" s="79" t="s">
        <v>3256</v>
      </c>
      <c r="BW3314" s="79" t="s">
        <v>711</v>
      </c>
    </row>
    <row r="3315" spans="51:75" x14ac:dyDescent="0.3">
      <c r="AY3315" s="107" t="e">
        <f>VLOOKUP(C3315,#REF!, 2,FALSE)</f>
        <v>#REF!</v>
      </c>
      <c r="BM3315" s="79" t="s">
        <v>106</v>
      </c>
      <c r="BN3315" s="79" t="s">
        <v>1141</v>
      </c>
      <c r="BO3315" s="79" t="s">
        <v>5108</v>
      </c>
      <c r="BU3315" s="79" t="s">
        <v>106</v>
      </c>
      <c r="BV3315" s="79" t="s">
        <v>1141</v>
      </c>
      <c r="BW3315" s="79" t="s">
        <v>5108</v>
      </c>
    </row>
    <row r="3316" spans="51:75" x14ac:dyDescent="0.3">
      <c r="AY3316" s="107" t="e">
        <f>VLOOKUP(C3316,#REF!, 2,FALSE)</f>
        <v>#REF!</v>
      </c>
      <c r="BM3316" s="79" t="s">
        <v>7692</v>
      </c>
      <c r="BN3316" s="79" t="s">
        <v>3049</v>
      </c>
      <c r="BO3316" s="79" t="s">
        <v>6731</v>
      </c>
      <c r="BU3316" s="79" t="s">
        <v>7692</v>
      </c>
      <c r="BV3316" s="79" t="s">
        <v>3049</v>
      </c>
      <c r="BW3316" s="79" t="s">
        <v>6731</v>
      </c>
    </row>
    <row r="3317" spans="51:75" x14ac:dyDescent="0.3">
      <c r="AY3317" s="107" t="e">
        <f>VLOOKUP(C3317,#REF!, 2,FALSE)</f>
        <v>#REF!</v>
      </c>
      <c r="BM3317" s="79" t="s">
        <v>7693</v>
      </c>
      <c r="BN3317" s="79" t="s">
        <v>1141</v>
      </c>
      <c r="BO3317" s="79" t="s">
        <v>7694</v>
      </c>
      <c r="BU3317" s="79" t="s">
        <v>7693</v>
      </c>
      <c r="BV3317" s="79" t="s">
        <v>1141</v>
      </c>
      <c r="BW3317" s="79" t="s">
        <v>7694</v>
      </c>
    </row>
    <row r="3318" spans="51:75" x14ac:dyDescent="0.3">
      <c r="AY3318" s="107" t="e">
        <f>VLOOKUP(C3318,#REF!, 2,FALSE)</f>
        <v>#REF!</v>
      </c>
      <c r="BM3318" s="79" t="s">
        <v>7695</v>
      </c>
      <c r="BN3318" s="79" t="s">
        <v>16995</v>
      </c>
      <c r="BO3318" s="79" t="s">
        <v>1752</v>
      </c>
      <c r="BU3318" s="79" t="s">
        <v>7695</v>
      </c>
      <c r="BV3318" s="79" t="s">
        <v>16995</v>
      </c>
      <c r="BW3318" s="79" t="s">
        <v>1752</v>
      </c>
    </row>
    <row r="3319" spans="51:75" x14ac:dyDescent="0.3">
      <c r="AY3319" s="107" t="e">
        <f>VLOOKUP(C3319,#REF!, 2,FALSE)</f>
        <v>#REF!</v>
      </c>
      <c r="BM3319" s="79" t="s">
        <v>1361</v>
      </c>
      <c r="BN3319" s="79" t="s">
        <v>16995</v>
      </c>
      <c r="BO3319" s="79" t="s">
        <v>7696</v>
      </c>
      <c r="BU3319" s="79" t="s">
        <v>1361</v>
      </c>
      <c r="BV3319" s="79" t="s">
        <v>16995</v>
      </c>
      <c r="BW3319" s="79" t="s">
        <v>7696</v>
      </c>
    </row>
    <row r="3320" spans="51:75" x14ac:dyDescent="0.3">
      <c r="AY3320" s="107" t="e">
        <f>VLOOKUP(C3320,#REF!, 2,FALSE)</f>
        <v>#REF!</v>
      </c>
      <c r="BM3320" s="79" t="s">
        <v>7697</v>
      </c>
      <c r="BN3320" s="79" t="s">
        <v>3256</v>
      </c>
      <c r="BO3320" s="79" t="s">
        <v>5284</v>
      </c>
      <c r="BU3320" s="79" t="s">
        <v>7697</v>
      </c>
      <c r="BV3320" s="79" t="s">
        <v>3256</v>
      </c>
      <c r="BW3320" s="79" t="s">
        <v>5284</v>
      </c>
    </row>
    <row r="3321" spans="51:75" x14ac:dyDescent="0.3">
      <c r="AY3321" s="107" t="e">
        <f>VLOOKUP(C3321,#REF!, 2,FALSE)</f>
        <v>#REF!</v>
      </c>
      <c r="BM3321" s="79" t="s">
        <v>7698</v>
      </c>
      <c r="BN3321" s="79" t="s">
        <v>628</v>
      </c>
      <c r="BO3321" s="79" t="s">
        <v>7699</v>
      </c>
      <c r="BU3321" s="79" t="s">
        <v>7698</v>
      </c>
      <c r="BV3321" s="79" t="s">
        <v>628</v>
      </c>
      <c r="BW3321" s="79" t="s">
        <v>7699</v>
      </c>
    </row>
    <row r="3322" spans="51:75" x14ac:dyDescent="0.3">
      <c r="AY3322" s="107" t="e">
        <f>VLOOKUP(C3322,#REF!, 2,FALSE)</f>
        <v>#REF!</v>
      </c>
      <c r="BM3322" s="79" t="s">
        <v>1362</v>
      </c>
      <c r="BN3322" s="79" t="s">
        <v>3256</v>
      </c>
      <c r="BO3322" s="79" t="s">
        <v>1057</v>
      </c>
      <c r="BU3322" s="79" t="s">
        <v>1362</v>
      </c>
      <c r="BV3322" s="79" t="s">
        <v>3256</v>
      </c>
      <c r="BW3322" s="79" t="s">
        <v>1057</v>
      </c>
    </row>
    <row r="3323" spans="51:75" x14ac:dyDescent="0.3">
      <c r="AY3323" s="107" t="e">
        <f>VLOOKUP(C3323,#REF!, 2,FALSE)</f>
        <v>#REF!</v>
      </c>
      <c r="BM3323" s="79" t="s">
        <v>7700</v>
      </c>
      <c r="BN3323" s="79" t="s">
        <v>3009</v>
      </c>
      <c r="BO3323" s="79" t="s">
        <v>5109</v>
      </c>
      <c r="BU3323" s="79" t="s">
        <v>7700</v>
      </c>
      <c r="BV3323" s="79" t="s">
        <v>3009</v>
      </c>
      <c r="BW3323" s="79" t="s">
        <v>5109</v>
      </c>
    </row>
    <row r="3324" spans="51:75" x14ac:dyDescent="0.3">
      <c r="AY3324" s="107" t="e">
        <f>VLOOKUP(C3324,#REF!, 2,FALSE)</f>
        <v>#REF!</v>
      </c>
      <c r="BM3324" s="79" t="s">
        <v>7701</v>
      </c>
      <c r="BN3324" s="79" t="s">
        <v>1344</v>
      </c>
      <c r="BO3324" s="79" t="s">
        <v>5522</v>
      </c>
      <c r="BU3324" s="79" t="s">
        <v>7701</v>
      </c>
      <c r="BV3324" s="79" t="s">
        <v>1344</v>
      </c>
      <c r="BW3324" s="79" t="s">
        <v>5522</v>
      </c>
    </row>
    <row r="3325" spans="51:75" x14ac:dyDescent="0.3">
      <c r="AY3325" s="107" t="e">
        <f>VLOOKUP(C3325,#REF!, 2,FALSE)</f>
        <v>#REF!</v>
      </c>
      <c r="BM3325" s="79" t="s">
        <v>7702</v>
      </c>
      <c r="BN3325" s="79" t="s">
        <v>1344</v>
      </c>
      <c r="BO3325" s="79" t="s">
        <v>7703</v>
      </c>
      <c r="BU3325" s="79" t="s">
        <v>7702</v>
      </c>
      <c r="BV3325" s="79" t="s">
        <v>1344</v>
      </c>
      <c r="BW3325" s="79" t="s">
        <v>7703</v>
      </c>
    </row>
    <row r="3326" spans="51:75" x14ac:dyDescent="0.3">
      <c r="AY3326" s="107" t="e">
        <f>VLOOKUP(C3326,#REF!, 2,FALSE)</f>
        <v>#REF!</v>
      </c>
      <c r="BM3326" s="79" t="s">
        <v>7704</v>
      </c>
      <c r="BN3326" s="79" t="s">
        <v>3009</v>
      </c>
      <c r="BO3326" s="79" t="s">
        <v>3579</v>
      </c>
      <c r="BU3326" s="79" t="s">
        <v>7704</v>
      </c>
      <c r="BV3326" s="79" t="s">
        <v>3009</v>
      </c>
      <c r="BW3326" s="79" t="s">
        <v>3579</v>
      </c>
    </row>
    <row r="3327" spans="51:75" x14ac:dyDescent="0.3">
      <c r="AY3327" s="107" t="e">
        <f>VLOOKUP(C3327,#REF!, 2,FALSE)</f>
        <v>#REF!</v>
      </c>
      <c r="BM3327" s="79" t="s">
        <v>7705</v>
      </c>
      <c r="BN3327" s="79" t="s">
        <v>1141</v>
      </c>
      <c r="BO3327" s="79" t="s">
        <v>1602</v>
      </c>
      <c r="BU3327" s="79" t="s">
        <v>7705</v>
      </c>
      <c r="BV3327" s="79" t="s">
        <v>1141</v>
      </c>
      <c r="BW3327" s="79" t="s">
        <v>1602</v>
      </c>
    </row>
    <row r="3328" spans="51:75" x14ac:dyDescent="0.3">
      <c r="AY3328" s="107" t="e">
        <f>VLOOKUP(C3328,#REF!, 2,FALSE)</f>
        <v>#REF!</v>
      </c>
      <c r="BM3328" s="79" t="s">
        <v>7706</v>
      </c>
      <c r="BN3328" s="79" t="s">
        <v>3206</v>
      </c>
      <c r="BO3328" s="79" t="s">
        <v>2889</v>
      </c>
      <c r="BU3328" s="79" t="s">
        <v>7706</v>
      </c>
      <c r="BV3328" s="79" t="s">
        <v>3206</v>
      </c>
      <c r="BW3328" s="79" t="s">
        <v>2889</v>
      </c>
    </row>
    <row r="3329" spans="51:75" x14ac:dyDescent="0.3">
      <c r="AY3329" s="107" t="e">
        <f>VLOOKUP(C3329,#REF!, 2,FALSE)</f>
        <v>#REF!</v>
      </c>
      <c r="BM3329" s="79" t="s">
        <v>1363</v>
      </c>
      <c r="BN3329" s="79" t="s">
        <v>780</v>
      </c>
      <c r="BO3329" s="79" t="s">
        <v>7707</v>
      </c>
      <c r="BU3329" s="79" t="s">
        <v>1363</v>
      </c>
      <c r="BV3329" s="79" t="s">
        <v>780</v>
      </c>
      <c r="BW3329" s="79" t="s">
        <v>7707</v>
      </c>
    </row>
    <row r="3330" spans="51:75" x14ac:dyDescent="0.3">
      <c r="AY3330" s="107" t="e">
        <f>VLOOKUP(C3330,#REF!, 2,FALSE)</f>
        <v>#REF!</v>
      </c>
      <c r="BM3330" s="79" t="s">
        <v>1364</v>
      </c>
      <c r="BN3330" s="79" t="s">
        <v>3206</v>
      </c>
      <c r="BO3330" s="79" t="s">
        <v>1232</v>
      </c>
      <c r="BU3330" s="79" t="s">
        <v>1364</v>
      </c>
      <c r="BV3330" s="79" t="s">
        <v>3206</v>
      </c>
      <c r="BW3330" s="79" t="s">
        <v>1232</v>
      </c>
    </row>
    <row r="3331" spans="51:75" x14ac:dyDescent="0.3">
      <c r="AY3331" s="107" t="e">
        <f>VLOOKUP(C3331,#REF!, 2,FALSE)</f>
        <v>#REF!</v>
      </c>
      <c r="BM3331" s="79" t="s">
        <v>7708</v>
      </c>
      <c r="BN3331" s="79" t="s">
        <v>1344</v>
      </c>
      <c r="BO3331" s="79" t="s">
        <v>7709</v>
      </c>
      <c r="BU3331" s="79" t="s">
        <v>7708</v>
      </c>
      <c r="BV3331" s="79" t="s">
        <v>1344</v>
      </c>
      <c r="BW3331" s="79" t="s">
        <v>7709</v>
      </c>
    </row>
    <row r="3332" spans="51:75" x14ac:dyDescent="0.3">
      <c r="AY3332" s="107" t="e">
        <f>VLOOKUP(C3332,#REF!, 2,FALSE)</f>
        <v>#REF!</v>
      </c>
      <c r="BM3332" s="79" t="s">
        <v>7710</v>
      </c>
      <c r="BN3332" s="79" t="s">
        <v>639</v>
      </c>
      <c r="BO3332" s="79" t="s">
        <v>7711</v>
      </c>
      <c r="BU3332" s="79" t="s">
        <v>7710</v>
      </c>
      <c r="BV3332" s="79" t="s">
        <v>639</v>
      </c>
      <c r="BW3332" s="79" t="s">
        <v>7711</v>
      </c>
    </row>
    <row r="3333" spans="51:75" x14ac:dyDescent="0.3">
      <c r="AY3333" s="107" t="e">
        <f>VLOOKUP(C3333,#REF!, 2,FALSE)</f>
        <v>#REF!</v>
      </c>
      <c r="BM3333" s="79" t="s">
        <v>7712</v>
      </c>
      <c r="BN3333" s="79" t="s">
        <v>1274</v>
      </c>
      <c r="BO3333" s="79" t="s">
        <v>5099</v>
      </c>
      <c r="BU3333" s="79" t="s">
        <v>7712</v>
      </c>
      <c r="BV3333" s="79" t="s">
        <v>1274</v>
      </c>
      <c r="BW3333" s="79" t="s">
        <v>5099</v>
      </c>
    </row>
    <row r="3334" spans="51:75" x14ac:dyDescent="0.3">
      <c r="AY3334" s="107" t="e">
        <f>VLOOKUP(C3334,#REF!, 2,FALSE)</f>
        <v>#REF!</v>
      </c>
      <c r="BM3334" s="79" t="s">
        <v>7714</v>
      </c>
      <c r="BN3334" s="79" t="s">
        <v>851</v>
      </c>
      <c r="BO3334" s="79" t="s">
        <v>7715</v>
      </c>
      <c r="BU3334" s="79" t="s">
        <v>7714</v>
      </c>
      <c r="BV3334" s="79" t="s">
        <v>851</v>
      </c>
      <c r="BW3334" s="79" t="s">
        <v>7715</v>
      </c>
    </row>
    <row r="3335" spans="51:75" x14ac:dyDescent="0.3">
      <c r="AY3335" s="107" t="e">
        <f>VLOOKUP(C3335,#REF!, 2,FALSE)</f>
        <v>#REF!</v>
      </c>
      <c r="BM3335" s="79" t="s">
        <v>7716</v>
      </c>
      <c r="BN3335" s="79" t="s">
        <v>851</v>
      </c>
      <c r="BO3335" s="79" t="s">
        <v>5930</v>
      </c>
      <c r="BU3335" s="79" t="s">
        <v>7716</v>
      </c>
      <c r="BV3335" s="79" t="s">
        <v>851</v>
      </c>
      <c r="BW3335" s="79" t="s">
        <v>5930</v>
      </c>
    </row>
    <row r="3336" spans="51:75" x14ac:dyDescent="0.3">
      <c r="AY3336" s="107" t="e">
        <f>VLOOKUP(C3336,#REF!, 2,FALSE)</f>
        <v>#REF!</v>
      </c>
      <c r="BM3336" s="79" t="s">
        <v>7717</v>
      </c>
      <c r="BN3336" s="79" t="s">
        <v>3049</v>
      </c>
      <c r="BO3336" s="79" t="s">
        <v>4515</v>
      </c>
      <c r="BU3336" s="79" t="s">
        <v>7717</v>
      </c>
      <c r="BV3336" s="79" t="s">
        <v>3049</v>
      </c>
      <c r="BW3336" s="79" t="s">
        <v>4515</v>
      </c>
    </row>
    <row r="3337" spans="51:75" x14ac:dyDescent="0.3">
      <c r="AY3337" s="107" t="e">
        <f>VLOOKUP(C3337,#REF!, 2,FALSE)</f>
        <v>#REF!</v>
      </c>
      <c r="BM3337" s="79" t="s">
        <v>7718</v>
      </c>
      <c r="BN3337" s="79" t="s">
        <v>1344</v>
      </c>
      <c r="BO3337" s="79" t="s">
        <v>7715</v>
      </c>
      <c r="BU3337" s="79" t="s">
        <v>7718</v>
      </c>
      <c r="BV3337" s="79" t="s">
        <v>1344</v>
      </c>
      <c r="BW3337" s="79" t="s">
        <v>7715</v>
      </c>
    </row>
    <row r="3338" spans="51:75" x14ac:dyDescent="0.3">
      <c r="AY3338" s="107" t="e">
        <f>VLOOKUP(C3338,#REF!, 2,FALSE)</f>
        <v>#REF!</v>
      </c>
      <c r="BM3338" s="79" t="s">
        <v>7719</v>
      </c>
      <c r="BN3338" s="79" t="s">
        <v>3206</v>
      </c>
      <c r="BO3338" s="79" t="s">
        <v>4336</v>
      </c>
      <c r="BU3338" s="79" t="s">
        <v>7719</v>
      </c>
      <c r="BV3338" s="79" t="s">
        <v>3206</v>
      </c>
      <c r="BW3338" s="79" t="s">
        <v>4336</v>
      </c>
    </row>
    <row r="3339" spans="51:75" x14ac:dyDescent="0.3">
      <c r="AY3339" s="107" t="e">
        <f>VLOOKUP(C3339,#REF!, 2,FALSE)</f>
        <v>#REF!</v>
      </c>
      <c r="BM3339" s="79" t="s">
        <v>7720</v>
      </c>
      <c r="BN3339" s="79" t="s">
        <v>3256</v>
      </c>
      <c r="BO3339" s="79" t="s">
        <v>7721</v>
      </c>
      <c r="BU3339" s="79" t="s">
        <v>7720</v>
      </c>
      <c r="BV3339" s="79" t="s">
        <v>3256</v>
      </c>
      <c r="BW3339" s="79" t="s">
        <v>7721</v>
      </c>
    </row>
    <row r="3340" spans="51:75" x14ac:dyDescent="0.3">
      <c r="AY3340" s="107" t="e">
        <f>VLOOKUP(C3340,#REF!, 2,FALSE)</f>
        <v>#REF!</v>
      </c>
      <c r="BM3340" s="79" t="s">
        <v>7722</v>
      </c>
      <c r="BN3340" s="79" t="s">
        <v>3206</v>
      </c>
      <c r="BO3340" s="79" t="s">
        <v>3794</v>
      </c>
      <c r="BU3340" s="79" t="s">
        <v>7722</v>
      </c>
      <c r="BV3340" s="79" t="s">
        <v>3206</v>
      </c>
      <c r="BW3340" s="79" t="s">
        <v>3794</v>
      </c>
    </row>
    <row r="3341" spans="51:75" x14ac:dyDescent="0.3">
      <c r="AY3341" s="107" t="e">
        <f>VLOOKUP(C3341,#REF!, 2,FALSE)</f>
        <v>#REF!</v>
      </c>
      <c r="BM3341" s="79" t="s">
        <v>124</v>
      </c>
      <c r="BN3341" s="79" t="s">
        <v>2981</v>
      </c>
      <c r="BO3341" s="79" t="s">
        <v>3794</v>
      </c>
      <c r="BU3341" s="79" t="s">
        <v>124</v>
      </c>
      <c r="BV3341" s="79" t="s">
        <v>2981</v>
      </c>
      <c r="BW3341" s="79" t="s">
        <v>3794</v>
      </c>
    </row>
    <row r="3342" spans="51:75" x14ac:dyDescent="0.3">
      <c r="AY3342" s="107" t="e">
        <f>VLOOKUP(C3342,#REF!, 2,FALSE)</f>
        <v>#REF!</v>
      </c>
      <c r="BM3342" s="79" t="s">
        <v>7723</v>
      </c>
      <c r="BN3342" s="79" t="s">
        <v>3091</v>
      </c>
      <c r="BO3342" s="79" t="s">
        <v>5359</v>
      </c>
      <c r="BU3342" s="79" t="s">
        <v>7723</v>
      </c>
      <c r="BV3342" s="79" t="s">
        <v>3091</v>
      </c>
      <c r="BW3342" s="79" t="s">
        <v>5359</v>
      </c>
    </row>
    <row r="3343" spans="51:75" x14ac:dyDescent="0.3">
      <c r="AY3343" s="107" t="e">
        <f>VLOOKUP(C3343,#REF!, 2,FALSE)</f>
        <v>#REF!</v>
      </c>
      <c r="BM3343" s="79" t="s">
        <v>7724</v>
      </c>
      <c r="BN3343" s="79" t="s">
        <v>782</v>
      </c>
      <c r="BO3343" s="79" t="s">
        <v>7725</v>
      </c>
      <c r="BU3343" s="79" t="s">
        <v>7724</v>
      </c>
      <c r="BV3343" s="79" t="s">
        <v>782</v>
      </c>
      <c r="BW3343" s="79" t="s">
        <v>7725</v>
      </c>
    </row>
    <row r="3344" spans="51:75" x14ac:dyDescent="0.3">
      <c r="AY3344" s="107" t="e">
        <f>VLOOKUP(C3344,#REF!, 2,FALSE)</f>
        <v>#REF!</v>
      </c>
      <c r="BM3344" s="79" t="s">
        <v>7726</v>
      </c>
      <c r="BN3344" s="79" t="s">
        <v>721</v>
      </c>
      <c r="BO3344" s="79" t="s">
        <v>7713</v>
      </c>
      <c r="BU3344" s="79" t="s">
        <v>7726</v>
      </c>
      <c r="BV3344" s="79" t="s">
        <v>721</v>
      </c>
      <c r="BW3344" s="79" t="s">
        <v>7713</v>
      </c>
    </row>
    <row r="3345" spans="51:75" x14ac:dyDescent="0.3">
      <c r="AY3345" s="107" t="e">
        <f>VLOOKUP(C3345,#REF!, 2,FALSE)</f>
        <v>#REF!</v>
      </c>
      <c r="BM3345" s="79" t="s">
        <v>7727</v>
      </c>
      <c r="BN3345" s="79" t="s">
        <v>630</v>
      </c>
      <c r="BO3345" s="79" t="s">
        <v>1283</v>
      </c>
      <c r="BU3345" s="79" t="s">
        <v>7727</v>
      </c>
      <c r="BV3345" s="79" t="s">
        <v>630</v>
      </c>
      <c r="BW3345" s="79" t="s">
        <v>1283</v>
      </c>
    </row>
    <row r="3346" spans="51:75" x14ac:dyDescent="0.3">
      <c r="AY3346" s="107" t="e">
        <f>VLOOKUP(C3346,#REF!, 2,FALSE)</f>
        <v>#REF!</v>
      </c>
      <c r="BM3346" s="79" t="s">
        <v>1365</v>
      </c>
      <c r="BN3346" s="79" t="s">
        <v>1344</v>
      </c>
      <c r="BO3346" s="79" t="s">
        <v>772</v>
      </c>
      <c r="BU3346" s="79" t="s">
        <v>1365</v>
      </c>
      <c r="BV3346" s="79" t="s">
        <v>1344</v>
      </c>
      <c r="BW3346" s="79" t="s">
        <v>772</v>
      </c>
    </row>
    <row r="3347" spans="51:75" x14ac:dyDescent="0.3">
      <c r="AY3347" s="107" t="e">
        <f>VLOOKUP(C3347,#REF!, 2,FALSE)</f>
        <v>#REF!</v>
      </c>
      <c r="BM3347" s="79" t="s">
        <v>7728</v>
      </c>
      <c r="BN3347" s="79" t="s">
        <v>3206</v>
      </c>
      <c r="BO3347" s="79" t="s">
        <v>1209</v>
      </c>
      <c r="BU3347" s="79" t="s">
        <v>7728</v>
      </c>
      <c r="BV3347" s="79" t="s">
        <v>3206</v>
      </c>
      <c r="BW3347" s="79" t="s">
        <v>1209</v>
      </c>
    </row>
    <row r="3348" spans="51:75" x14ac:dyDescent="0.3">
      <c r="AY3348" s="107" t="e">
        <f>VLOOKUP(C3348,#REF!, 2,FALSE)</f>
        <v>#REF!</v>
      </c>
      <c r="BM3348" s="79" t="s">
        <v>7729</v>
      </c>
      <c r="BN3348" s="79" t="s">
        <v>3049</v>
      </c>
      <c r="BO3348" s="79" t="s">
        <v>7730</v>
      </c>
      <c r="BU3348" s="79" t="s">
        <v>7729</v>
      </c>
      <c r="BV3348" s="79" t="s">
        <v>3049</v>
      </c>
      <c r="BW3348" s="79" t="s">
        <v>7730</v>
      </c>
    </row>
    <row r="3349" spans="51:75" x14ac:dyDescent="0.3">
      <c r="AY3349" s="107" t="e">
        <f>VLOOKUP(C3349,#REF!, 2,FALSE)</f>
        <v>#REF!</v>
      </c>
      <c r="BM3349" s="79" t="s">
        <v>7731</v>
      </c>
      <c r="BN3349" s="79" t="s">
        <v>1344</v>
      </c>
      <c r="BO3349" s="79" t="s">
        <v>3765</v>
      </c>
      <c r="BU3349" s="79" t="s">
        <v>7731</v>
      </c>
      <c r="BV3349" s="79" t="s">
        <v>1344</v>
      </c>
      <c r="BW3349" s="79" t="s">
        <v>3765</v>
      </c>
    </row>
    <row r="3350" spans="51:75" x14ac:dyDescent="0.3">
      <c r="AY3350" s="107" t="e">
        <f>VLOOKUP(C3350,#REF!, 2,FALSE)</f>
        <v>#REF!</v>
      </c>
      <c r="BM3350" s="79" t="s">
        <v>7732</v>
      </c>
      <c r="BN3350" s="79" t="s">
        <v>2985</v>
      </c>
      <c r="BO3350" s="79" t="s">
        <v>2985</v>
      </c>
      <c r="BU3350" s="79" t="s">
        <v>7732</v>
      </c>
      <c r="BV3350" s="79" t="s">
        <v>2985</v>
      </c>
      <c r="BW3350" s="79" t="s">
        <v>2985</v>
      </c>
    </row>
    <row r="3351" spans="51:75" x14ac:dyDescent="0.3">
      <c r="AY3351" s="107" t="e">
        <f>VLOOKUP(C3351,#REF!, 2,FALSE)</f>
        <v>#REF!</v>
      </c>
      <c r="BM3351" s="79" t="s">
        <v>7733</v>
      </c>
      <c r="BN3351" s="79" t="s">
        <v>2981</v>
      </c>
      <c r="BO3351" s="79" t="s">
        <v>2402</v>
      </c>
      <c r="BU3351" s="79" t="s">
        <v>7733</v>
      </c>
      <c r="BV3351" s="79" t="s">
        <v>2981</v>
      </c>
      <c r="BW3351" s="79" t="s">
        <v>2402</v>
      </c>
    </row>
    <row r="3352" spans="51:75" x14ac:dyDescent="0.3">
      <c r="AY3352" s="107" t="e">
        <f>VLOOKUP(C3352,#REF!, 2,FALSE)</f>
        <v>#REF!</v>
      </c>
      <c r="BM3352" s="79" t="s">
        <v>7734</v>
      </c>
      <c r="BN3352" s="79" t="s">
        <v>630</v>
      </c>
      <c r="BO3352" s="79" t="s">
        <v>1206</v>
      </c>
      <c r="BU3352" s="79" t="s">
        <v>7734</v>
      </c>
      <c r="BV3352" s="79" t="s">
        <v>630</v>
      </c>
      <c r="BW3352" s="79" t="s">
        <v>1206</v>
      </c>
    </row>
    <row r="3353" spans="51:75" x14ac:dyDescent="0.3">
      <c r="AY3353" s="107" t="e">
        <f>VLOOKUP(C3353,#REF!, 2,FALSE)</f>
        <v>#REF!</v>
      </c>
      <c r="BM3353" s="79" t="s">
        <v>7735</v>
      </c>
      <c r="BN3353" s="79" t="s">
        <v>3032</v>
      </c>
      <c r="BO3353" s="79" t="s">
        <v>772</v>
      </c>
      <c r="BU3353" s="79" t="s">
        <v>7735</v>
      </c>
      <c r="BV3353" s="79" t="s">
        <v>3032</v>
      </c>
      <c r="BW3353" s="79" t="s">
        <v>772</v>
      </c>
    </row>
    <row r="3354" spans="51:75" x14ac:dyDescent="0.3">
      <c r="AY3354" s="107" t="e">
        <f>VLOOKUP(C3354,#REF!, 2,FALSE)</f>
        <v>#REF!</v>
      </c>
      <c r="BM3354" s="79" t="s">
        <v>7736</v>
      </c>
      <c r="BN3354" s="79" t="s">
        <v>3032</v>
      </c>
      <c r="BO3354" s="79" t="s">
        <v>772</v>
      </c>
      <c r="BU3354" s="79" t="s">
        <v>7736</v>
      </c>
      <c r="BV3354" s="79" t="s">
        <v>3032</v>
      </c>
      <c r="BW3354" s="79" t="s">
        <v>772</v>
      </c>
    </row>
    <row r="3355" spans="51:75" x14ac:dyDescent="0.3">
      <c r="AY3355" s="107" t="e">
        <f>VLOOKUP(C3355,#REF!, 2,FALSE)</f>
        <v>#REF!</v>
      </c>
      <c r="BM3355" s="79" t="s">
        <v>7737</v>
      </c>
      <c r="BN3355" s="79" t="s">
        <v>3032</v>
      </c>
      <c r="BO3355" s="79" t="s">
        <v>772</v>
      </c>
      <c r="BU3355" s="79" t="s">
        <v>7737</v>
      </c>
      <c r="BV3355" s="79" t="s">
        <v>3032</v>
      </c>
      <c r="BW3355" s="79" t="s">
        <v>772</v>
      </c>
    </row>
    <row r="3356" spans="51:75" x14ac:dyDescent="0.3">
      <c r="AY3356" s="107" t="e">
        <f>VLOOKUP(C3356,#REF!, 2,FALSE)</f>
        <v>#REF!</v>
      </c>
      <c r="BM3356" s="79" t="s">
        <v>7738</v>
      </c>
      <c r="BN3356" s="79" t="s">
        <v>3009</v>
      </c>
      <c r="BO3356" s="79" t="s">
        <v>2057</v>
      </c>
      <c r="BU3356" s="79" t="s">
        <v>7738</v>
      </c>
      <c r="BV3356" s="79" t="s">
        <v>3009</v>
      </c>
      <c r="BW3356" s="79" t="s">
        <v>2057</v>
      </c>
    </row>
    <row r="3357" spans="51:75" x14ac:dyDescent="0.3">
      <c r="AY3357" s="107" t="e">
        <f>VLOOKUP(C3357,#REF!, 2,FALSE)</f>
        <v>#REF!</v>
      </c>
      <c r="BM3357" s="79" t="s">
        <v>7739</v>
      </c>
      <c r="BN3357" s="79" t="s">
        <v>3006</v>
      </c>
      <c r="BO3357" s="79" t="s">
        <v>667</v>
      </c>
      <c r="BU3357" s="79" t="s">
        <v>7739</v>
      </c>
      <c r="BV3357" s="79" t="s">
        <v>3006</v>
      </c>
      <c r="BW3357" s="79" t="s">
        <v>667</v>
      </c>
    </row>
    <row r="3358" spans="51:75" x14ac:dyDescent="0.3">
      <c r="AY3358" s="107" t="e">
        <f>VLOOKUP(C3358,#REF!, 2,FALSE)</f>
        <v>#REF!</v>
      </c>
      <c r="BM3358" s="79" t="s">
        <v>7740</v>
      </c>
      <c r="BN3358" s="79" t="s">
        <v>3091</v>
      </c>
      <c r="BO3358" s="79" t="s">
        <v>2985</v>
      </c>
      <c r="BU3358" s="79" t="s">
        <v>7740</v>
      </c>
      <c r="BV3358" s="79" t="s">
        <v>3091</v>
      </c>
      <c r="BW3358" s="79" t="s">
        <v>2985</v>
      </c>
    </row>
    <row r="3359" spans="51:75" x14ac:dyDescent="0.3">
      <c r="AY3359" s="107" t="e">
        <f>VLOOKUP(C3359,#REF!, 2,FALSE)</f>
        <v>#REF!</v>
      </c>
      <c r="BM3359" s="79" t="s">
        <v>7741</v>
      </c>
      <c r="BN3359" s="79" t="s">
        <v>1141</v>
      </c>
      <c r="BO3359" s="79" t="s">
        <v>1144</v>
      </c>
      <c r="BU3359" s="79" t="s">
        <v>7741</v>
      </c>
      <c r="BV3359" s="79" t="s">
        <v>1141</v>
      </c>
      <c r="BW3359" s="79" t="s">
        <v>1144</v>
      </c>
    </row>
    <row r="3360" spans="51:75" x14ac:dyDescent="0.3">
      <c r="AY3360" s="107" t="e">
        <f>VLOOKUP(C3360,#REF!, 2,FALSE)</f>
        <v>#REF!</v>
      </c>
      <c r="BM3360" s="79" t="s">
        <v>7742</v>
      </c>
      <c r="BN3360" s="79" t="s">
        <v>3087</v>
      </c>
      <c r="BO3360" s="79" t="s">
        <v>2985</v>
      </c>
      <c r="BU3360" s="79" t="s">
        <v>7742</v>
      </c>
      <c r="BV3360" s="79" t="s">
        <v>3087</v>
      </c>
      <c r="BW3360" s="79" t="s">
        <v>2985</v>
      </c>
    </row>
    <row r="3361" spans="51:75" x14ac:dyDescent="0.3">
      <c r="AY3361" s="107" t="e">
        <f>VLOOKUP(C3361,#REF!, 2,FALSE)</f>
        <v>#REF!</v>
      </c>
      <c r="BM3361" s="79" t="s">
        <v>7743</v>
      </c>
      <c r="BN3361" s="79" t="s">
        <v>1141</v>
      </c>
      <c r="BO3361" s="79" t="s">
        <v>1379</v>
      </c>
      <c r="BU3361" s="79" t="s">
        <v>7743</v>
      </c>
      <c r="BV3361" s="79" t="s">
        <v>1141</v>
      </c>
      <c r="BW3361" s="79" t="s">
        <v>1379</v>
      </c>
    </row>
    <row r="3362" spans="51:75" x14ac:dyDescent="0.3">
      <c r="AY3362" s="107" t="e">
        <f>VLOOKUP(C3362,#REF!, 2,FALSE)</f>
        <v>#REF!</v>
      </c>
      <c r="BM3362" s="79" t="s">
        <v>7744</v>
      </c>
      <c r="BN3362" s="79" t="s">
        <v>3009</v>
      </c>
      <c r="BO3362" s="79" t="s">
        <v>2985</v>
      </c>
      <c r="BU3362" s="79" t="s">
        <v>7744</v>
      </c>
      <c r="BV3362" s="79" t="s">
        <v>3009</v>
      </c>
      <c r="BW3362" s="79" t="s">
        <v>2985</v>
      </c>
    </row>
    <row r="3363" spans="51:75" x14ac:dyDescent="0.3">
      <c r="AY3363" s="107" t="e">
        <f>VLOOKUP(C3363,#REF!, 2,FALSE)</f>
        <v>#REF!</v>
      </c>
      <c r="BM3363" s="79" t="s">
        <v>7745</v>
      </c>
      <c r="BN3363" s="79" t="s">
        <v>812</v>
      </c>
      <c r="BO3363" s="79" t="s">
        <v>7746</v>
      </c>
      <c r="BU3363" s="79" t="s">
        <v>7745</v>
      </c>
      <c r="BV3363" s="79" t="s">
        <v>812</v>
      </c>
      <c r="BW3363" s="79" t="s">
        <v>7746</v>
      </c>
    </row>
    <row r="3364" spans="51:75" x14ac:dyDescent="0.3">
      <c r="AY3364" s="107" t="e">
        <f>VLOOKUP(C3364,#REF!, 2,FALSE)</f>
        <v>#REF!</v>
      </c>
      <c r="BM3364" s="79" t="s">
        <v>7747</v>
      </c>
      <c r="BN3364" s="79" t="s">
        <v>625</v>
      </c>
      <c r="BO3364" s="79" t="s">
        <v>1340</v>
      </c>
      <c r="BU3364" s="79" t="s">
        <v>7747</v>
      </c>
      <c r="BV3364" s="79" t="s">
        <v>625</v>
      </c>
      <c r="BW3364" s="79" t="s">
        <v>1340</v>
      </c>
    </row>
    <row r="3365" spans="51:75" x14ac:dyDescent="0.3">
      <c r="AY3365" s="107" t="e">
        <f>VLOOKUP(C3365,#REF!, 2,FALSE)</f>
        <v>#REF!</v>
      </c>
      <c r="BM3365" s="79" t="s">
        <v>123</v>
      </c>
      <c r="BN3365" s="79" t="s">
        <v>657</v>
      </c>
      <c r="BO3365" s="79" t="s">
        <v>7749</v>
      </c>
      <c r="BU3365" s="79" t="s">
        <v>123</v>
      </c>
      <c r="BV3365" s="79" t="s">
        <v>657</v>
      </c>
      <c r="BW3365" s="79" t="s">
        <v>7749</v>
      </c>
    </row>
    <row r="3366" spans="51:75" x14ac:dyDescent="0.3">
      <c r="AY3366" s="107" t="e">
        <f>VLOOKUP(C3366,#REF!, 2,FALSE)</f>
        <v>#REF!</v>
      </c>
      <c r="BM3366" s="79" t="s">
        <v>7750</v>
      </c>
      <c r="BN3366" s="79" t="s">
        <v>625</v>
      </c>
      <c r="BO3366" s="79" t="s">
        <v>7751</v>
      </c>
      <c r="BU3366" s="79" t="s">
        <v>7750</v>
      </c>
      <c r="BV3366" s="79" t="s">
        <v>625</v>
      </c>
      <c r="BW3366" s="79" t="s">
        <v>7751</v>
      </c>
    </row>
    <row r="3367" spans="51:75" x14ac:dyDescent="0.3">
      <c r="AY3367" s="107" t="e">
        <f>VLOOKUP(C3367,#REF!, 2,FALSE)</f>
        <v>#REF!</v>
      </c>
      <c r="BM3367" s="79" t="s">
        <v>7752</v>
      </c>
      <c r="BN3367" s="79" t="s">
        <v>3206</v>
      </c>
      <c r="BO3367" s="79" t="s">
        <v>934</v>
      </c>
      <c r="BU3367" s="79" t="s">
        <v>7752</v>
      </c>
      <c r="BV3367" s="79" t="s">
        <v>3206</v>
      </c>
      <c r="BW3367" s="79" t="s">
        <v>934</v>
      </c>
    </row>
    <row r="3368" spans="51:75" x14ac:dyDescent="0.3">
      <c r="AY3368" s="107" t="e">
        <f>VLOOKUP(C3368,#REF!, 2,FALSE)</f>
        <v>#REF!</v>
      </c>
      <c r="BM3368" s="79" t="s">
        <v>7753</v>
      </c>
      <c r="BN3368" s="79" t="s">
        <v>3206</v>
      </c>
      <c r="BO3368" s="79" t="s">
        <v>6976</v>
      </c>
      <c r="BU3368" s="79" t="s">
        <v>7753</v>
      </c>
      <c r="BV3368" s="79" t="s">
        <v>3206</v>
      </c>
      <c r="BW3368" s="79" t="s">
        <v>6976</v>
      </c>
    </row>
    <row r="3369" spans="51:75" x14ac:dyDescent="0.3">
      <c r="AY3369" s="107" t="e">
        <f>VLOOKUP(C3369,#REF!, 2,FALSE)</f>
        <v>#REF!</v>
      </c>
      <c r="BM3369" s="79" t="s">
        <v>7754</v>
      </c>
      <c r="BN3369" s="79" t="s">
        <v>1344</v>
      </c>
      <c r="BO3369" s="79" t="s">
        <v>4694</v>
      </c>
      <c r="BU3369" s="79" t="s">
        <v>7754</v>
      </c>
      <c r="BV3369" s="79" t="s">
        <v>1344</v>
      </c>
      <c r="BW3369" s="79" t="s">
        <v>4694</v>
      </c>
    </row>
    <row r="3370" spans="51:75" x14ac:dyDescent="0.3">
      <c r="AY3370" s="107" t="e">
        <f>VLOOKUP(C3370,#REF!, 2,FALSE)</f>
        <v>#REF!</v>
      </c>
      <c r="BM3370" s="79" t="s">
        <v>1366</v>
      </c>
      <c r="BN3370" s="79" t="s">
        <v>717</v>
      </c>
      <c r="BO3370" s="79" t="s">
        <v>3576</v>
      </c>
      <c r="BU3370" s="79" t="s">
        <v>1366</v>
      </c>
      <c r="BV3370" s="79" t="s">
        <v>717</v>
      </c>
      <c r="BW3370" s="79" t="s">
        <v>3576</v>
      </c>
    </row>
    <row r="3371" spans="51:75" x14ac:dyDescent="0.3">
      <c r="AY3371" s="107" t="e">
        <f>VLOOKUP(C3371,#REF!, 2,FALSE)</f>
        <v>#REF!</v>
      </c>
      <c r="BM3371" s="79" t="s">
        <v>7755</v>
      </c>
      <c r="BN3371" s="79" t="s">
        <v>1344</v>
      </c>
      <c r="BO3371" s="79" t="s">
        <v>1499</v>
      </c>
      <c r="BU3371" s="79" t="s">
        <v>7755</v>
      </c>
      <c r="BV3371" s="79" t="s">
        <v>1344</v>
      </c>
      <c r="BW3371" s="79" t="s">
        <v>1499</v>
      </c>
    </row>
    <row r="3372" spans="51:75" x14ac:dyDescent="0.3">
      <c r="AY3372" s="107" t="e">
        <f>VLOOKUP(C3372,#REF!, 2,FALSE)</f>
        <v>#REF!</v>
      </c>
      <c r="BM3372" s="79" t="s">
        <v>7756</v>
      </c>
      <c r="BN3372" s="79" t="s">
        <v>864</v>
      </c>
      <c r="BO3372" s="79" t="s">
        <v>7757</v>
      </c>
      <c r="BU3372" s="79" t="s">
        <v>7756</v>
      </c>
      <c r="BV3372" s="79" t="s">
        <v>864</v>
      </c>
      <c r="BW3372" s="79" t="s">
        <v>7757</v>
      </c>
    </row>
    <row r="3373" spans="51:75" x14ac:dyDescent="0.3">
      <c r="AY3373" s="107" t="e">
        <f>VLOOKUP(C3373,#REF!, 2,FALSE)</f>
        <v>#REF!</v>
      </c>
      <c r="BM3373" s="79" t="s">
        <v>1367</v>
      </c>
      <c r="BN3373" s="79" t="s">
        <v>864</v>
      </c>
      <c r="BO3373" s="79" t="s">
        <v>3857</v>
      </c>
      <c r="BU3373" s="79" t="s">
        <v>1367</v>
      </c>
      <c r="BV3373" s="79" t="s">
        <v>864</v>
      </c>
      <c r="BW3373" s="79" t="s">
        <v>3857</v>
      </c>
    </row>
    <row r="3374" spans="51:75" x14ac:dyDescent="0.3">
      <c r="AY3374" s="107" t="e">
        <f>VLOOKUP(C3374,#REF!, 2,FALSE)</f>
        <v>#REF!</v>
      </c>
      <c r="BM3374" s="79" t="s">
        <v>7758</v>
      </c>
      <c r="BN3374" s="79" t="s">
        <v>3206</v>
      </c>
      <c r="BO3374" s="79" t="s">
        <v>6310</v>
      </c>
      <c r="BU3374" s="79" t="s">
        <v>7758</v>
      </c>
      <c r="BV3374" s="79" t="s">
        <v>3206</v>
      </c>
      <c r="BW3374" s="79" t="s">
        <v>6310</v>
      </c>
    </row>
    <row r="3375" spans="51:75" x14ac:dyDescent="0.3">
      <c r="AY3375" s="107" t="e">
        <f>VLOOKUP(C3375,#REF!, 2,FALSE)</f>
        <v>#REF!</v>
      </c>
      <c r="BM3375" s="79" t="s">
        <v>7759</v>
      </c>
      <c r="BN3375" s="79" t="s">
        <v>1344</v>
      </c>
      <c r="BO3375" s="79" t="s">
        <v>6024</v>
      </c>
      <c r="BU3375" s="79" t="s">
        <v>7759</v>
      </c>
      <c r="BV3375" s="79" t="s">
        <v>1344</v>
      </c>
      <c r="BW3375" s="79" t="s">
        <v>6024</v>
      </c>
    </row>
    <row r="3376" spans="51:75" x14ac:dyDescent="0.3">
      <c r="AY3376" s="107" t="e">
        <f>VLOOKUP(C3376,#REF!, 2,FALSE)</f>
        <v>#REF!</v>
      </c>
      <c r="BM3376" s="79" t="s">
        <v>7760</v>
      </c>
      <c r="BN3376" s="79" t="s">
        <v>628</v>
      </c>
      <c r="BO3376" s="79" t="s">
        <v>4830</v>
      </c>
      <c r="BU3376" s="79" t="s">
        <v>7760</v>
      </c>
      <c r="BV3376" s="79" t="s">
        <v>628</v>
      </c>
      <c r="BW3376" s="79" t="s">
        <v>4830</v>
      </c>
    </row>
    <row r="3377" spans="51:75" x14ac:dyDescent="0.3">
      <c r="AY3377" s="107" t="e">
        <f>VLOOKUP(C3377,#REF!, 2,FALSE)</f>
        <v>#REF!</v>
      </c>
      <c r="BM3377" s="79" t="s">
        <v>7761</v>
      </c>
      <c r="BN3377" s="79" t="s">
        <v>1344</v>
      </c>
      <c r="BO3377" s="79" t="s">
        <v>7763</v>
      </c>
      <c r="BU3377" s="79" t="s">
        <v>7761</v>
      </c>
      <c r="BV3377" s="79" t="s">
        <v>1344</v>
      </c>
      <c r="BW3377" s="79" t="s">
        <v>7763</v>
      </c>
    </row>
    <row r="3378" spans="51:75" x14ac:dyDescent="0.3">
      <c r="AY3378" s="107" t="e">
        <f>VLOOKUP(C3378,#REF!, 2,FALSE)</f>
        <v>#REF!</v>
      </c>
      <c r="BM3378" s="79" t="s">
        <v>7764</v>
      </c>
      <c r="BN3378" s="79" t="s">
        <v>1344</v>
      </c>
      <c r="BO3378" s="79" t="s">
        <v>3393</v>
      </c>
      <c r="BU3378" s="79" t="s">
        <v>7764</v>
      </c>
      <c r="BV3378" s="79" t="s">
        <v>1344</v>
      </c>
      <c r="BW3378" s="79" t="s">
        <v>3393</v>
      </c>
    </row>
    <row r="3379" spans="51:75" x14ac:dyDescent="0.3">
      <c r="AY3379" s="107" t="e">
        <f>VLOOKUP(C3379,#REF!, 2,FALSE)</f>
        <v>#REF!</v>
      </c>
      <c r="BM3379" s="79" t="s">
        <v>1368</v>
      </c>
      <c r="BN3379" s="79" t="s">
        <v>628</v>
      </c>
      <c r="BO3379" s="79" t="s">
        <v>7765</v>
      </c>
      <c r="BU3379" s="79" t="s">
        <v>1368</v>
      </c>
      <c r="BV3379" s="79" t="s">
        <v>628</v>
      </c>
      <c r="BW3379" s="79" t="s">
        <v>7765</v>
      </c>
    </row>
    <row r="3380" spans="51:75" x14ac:dyDescent="0.3">
      <c r="AY3380" s="107" t="e">
        <f>VLOOKUP(C3380,#REF!, 2,FALSE)</f>
        <v>#REF!</v>
      </c>
      <c r="BM3380" s="79" t="s">
        <v>7766</v>
      </c>
      <c r="BN3380" s="79" t="s">
        <v>851</v>
      </c>
      <c r="BO3380" s="79" t="s">
        <v>5977</v>
      </c>
      <c r="BU3380" s="79" t="s">
        <v>7766</v>
      </c>
      <c r="BV3380" s="79" t="s">
        <v>851</v>
      </c>
      <c r="BW3380" s="79" t="s">
        <v>5977</v>
      </c>
    </row>
    <row r="3381" spans="51:75" x14ac:dyDescent="0.3">
      <c r="AY3381" s="107" t="e">
        <f>VLOOKUP(C3381,#REF!, 2,FALSE)</f>
        <v>#REF!</v>
      </c>
      <c r="BM3381" s="79" t="s">
        <v>7767</v>
      </c>
      <c r="BN3381" s="79" t="s">
        <v>702</v>
      </c>
      <c r="BO3381" s="79" t="s">
        <v>7768</v>
      </c>
      <c r="BU3381" s="79" t="s">
        <v>7767</v>
      </c>
      <c r="BV3381" s="79" t="s">
        <v>702</v>
      </c>
      <c r="BW3381" s="79" t="s">
        <v>7768</v>
      </c>
    </row>
    <row r="3382" spans="51:75" x14ac:dyDescent="0.3">
      <c r="AY3382" s="107" t="e">
        <f>VLOOKUP(C3382,#REF!, 2,FALSE)</f>
        <v>#REF!</v>
      </c>
      <c r="BM3382" s="79" t="s">
        <v>7769</v>
      </c>
      <c r="BN3382" s="79" t="s">
        <v>3049</v>
      </c>
      <c r="BO3382" s="79" t="s">
        <v>848</v>
      </c>
      <c r="BU3382" s="79" t="s">
        <v>7769</v>
      </c>
      <c r="BV3382" s="79" t="s">
        <v>3049</v>
      </c>
      <c r="BW3382" s="79" t="s">
        <v>848</v>
      </c>
    </row>
    <row r="3383" spans="51:75" x14ac:dyDescent="0.3">
      <c r="AY3383" s="107" t="e">
        <f>VLOOKUP(C3383,#REF!, 2,FALSE)</f>
        <v>#REF!</v>
      </c>
      <c r="BM3383" s="79" t="s">
        <v>1369</v>
      </c>
      <c r="BN3383" s="79" t="s">
        <v>1344</v>
      </c>
      <c r="BO3383" s="79" t="s">
        <v>6605</v>
      </c>
      <c r="BU3383" s="79" t="s">
        <v>1369</v>
      </c>
      <c r="BV3383" s="79" t="s">
        <v>1344</v>
      </c>
      <c r="BW3383" s="79" t="s">
        <v>6605</v>
      </c>
    </row>
    <row r="3384" spans="51:75" x14ac:dyDescent="0.3">
      <c r="AY3384" s="107" t="e">
        <f>VLOOKUP(C3384,#REF!, 2,FALSE)</f>
        <v>#REF!</v>
      </c>
      <c r="BM3384" s="79" t="s">
        <v>7770</v>
      </c>
      <c r="BN3384" s="79" t="s">
        <v>864</v>
      </c>
      <c r="BO3384" s="79" t="s">
        <v>6803</v>
      </c>
      <c r="BU3384" s="79" t="s">
        <v>7770</v>
      </c>
      <c r="BV3384" s="79" t="s">
        <v>864</v>
      </c>
      <c r="BW3384" s="79" t="s">
        <v>6803</v>
      </c>
    </row>
    <row r="3385" spans="51:75" x14ac:dyDescent="0.3">
      <c r="AY3385" s="107" t="e">
        <f>VLOOKUP(C3385,#REF!, 2,FALSE)</f>
        <v>#REF!</v>
      </c>
      <c r="BM3385" s="79" t="s">
        <v>7771</v>
      </c>
      <c r="BN3385" s="79" t="s">
        <v>669</v>
      </c>
      <c r="BO3385" s="79" t="s">
        <v>7772</v>
      </c>
      <c r="BU3385" s="79" t="s">
        <v>7771</v>
      </c>
      <c r="BV3385" s="79" t="s">
        <v>669</v>
      </c>
      <c r="BW3385" s="79" t="s">
        <v>7772</v>
      </c>
    </row>
    <row r="3386" spans="51:75" x14ac:dyDescent="0.3">
      <c r="AY3386" s="107" t="e">
        <f>VLOOKUP(C3386,#REF!, 2,FALSE)</f>
        <v>#REF!</v>
      </c>
      <c r="BM3386" s="79" t="s">
        <v>7773</v>
      </c>
      <c r="BN3386" s="79" t="s">
        <v>3206</v>
      </c>
      <c r="BO3386" s="79" t="s">
        <v>1680</v>
      </c>
      <c r="BU3386" s="79" t="s">
        <v>7773</v>
      </c>
      <c r="BV3386" s="79" t="s">
        <v>3206</v>
      </c>
      <c r="BW3386" s="79" t="s">
        <v>1680</v>
      </c>
    </row>
    <row r="3387" spans="51:75" x14ac:dyDescent="0.3">
      <c r="AY3387" s="107" t="e">
        <f>VLOOKUP(C3387,#REF!, 2,FALSE)</f>
        <v>#REF!</v>
      </c>
      <c r="BM3387" s="79" t="s">
        <v>7774</v>
      </c>
      <c r="BN3387" s="79" t="s">
        <v>1141</v>
      </c>
      <c r="BO3387" s="79" t="s">
        <v>7775</v>
      </c>
      <c r="BU3387" s="79" t="s">
        <v>7774</v>
      </c>
      <c r="BV3387" s="79" t="s">
        <v>1141</v>
      </c>
      <c r="BW3387" s="79" t="s">
        <v>7775</v>
      </c>
    </row>
    <row r="3388" spans="51:75" x14ac:dyDescent="0.3">
      <c r="AY3388" s="107" t="e">
        <f>VLOOKUP(C3388,#REF!, 2,FALSE)</f>
        <v>#REF!</v>
      </c>
      <c r="BM3388" s="79" t="s">
        <v>7776</v>
      </c>
      <c r="BN3388" s="79" t="s">
        <v>2981</v>
      </c>
      <c r="BO3388" s="79" t="s">
        <v>7777</v>
      </c>
      <c r="BU3388" s="79" t="s">
        <v>7776</v>
      </c>
      <c r="BV3388" s="79" t="s">
        <v>2981</v>
      </c>
      <c r="BW3388" s="79" t="s">
        <v>7777</v>
      </c>
    </row>
    <row r="3389" spans="51:75" x14ac:dyDescent="0.3">
      <c r="AY3389" s="107" t="e">
        <f>VLOOKUP(C3389,#REF!, 2,FALSE)</f>
        <v>#REF!</v>
      </c>
      <c r="BM3389" s="79" t="s">
        <v>7778</v>
      </c>
      <c r="BN3389" s="79" t="s">
        <v>1344</v>
      </c>
      <c r="BO3389" s="79" t="s">
        <v>772</v>
      </c>
      <c r="BU3389" s="79" t="s">
        <v>7778</v>
      </c>
      <c r="BV3389" s="79" t="s">
        <v>1344</v>
      </c>
      <c r="BW3389" s="79" t="s">
        <v>772</v>
      </c>
    </row>
    <row r="3390" spans="51:75" x14ac:dyDescent="0.3">
      <c r="AY3390" s="107" t="e">
        <f>VLOOKUP(C3390,#REF!, 2,FALSE)</f>
        <v>#REF!</v>
      </c>
      <c r="BM3390" s="79" t="s">
        <v>7779</v>
      </c>
      <c r="BN3390" s="79" t="s">
        <v>1141</v>
      </c>
      <c r="BO3390" s="79" t="s">
        <v>7780</v>
      </c>
      <c r="BU3390" s="79" t="s">
        <v>7779</v>
      </c>
      <c r="BV3390" s="79" t="s">
        <v>1141</v>
      </c>
      <c r="BW3390" s="79" t="s">
        <v>7780</v>
      </c>
    </row>
    <row r="3391" spans="51:75" x14ac:dyDescent="0.3">
      <c r="AY3391" s="107" t="e">
        <f>VLOOKUP(C3391,#REF!, 2,FALSE)</f>
        <v>#REF!</v>
      </c>
      <c r="BM3391" s="79" t="s">
        <v>7781</v>
      </c>
      <c r="BN3391" s="79" t="s">
        <v>1274</v>
      </c>
      <c r="BO3391" s="79" t="s">
        <v>1606</v>
      </c>
      <c r="BU3391" s="79" t="s">
        <v>7781</v>
      </c>
      <c r="BV3391" s="79" t="s">
        <v>1274</v>
      </c>
      <c r="BW3391" s="79" t="s">
        <v>1606</v>
      </c>
    </row>
    <row r="3392" spans="51:75" x14ac:dyDescent="0.3">
      <c r="AY3392" s="107" t="e">
        <f>VLOOKUP(C3392,#REF!, 2,FALSE)</f>
        <v>#REF!</v>
      </c>
      <c r="BM3392" s="79" t="s">
        <v>7782</v>
      </c>
      <c r="BN3392" s="79" t="s">
        <v>627</v>
      </c>
      <c r="BO3392" s="79" t="s">
        <v>7783</v>
      </c>
      <c r="BU3392" s="79" t="s">
        <v>7782</v>
      </c>
      <c r="BV3392" s="79" t="s">
        <v>627</v>
      </c>
      <c r="BW3392" s="79" t="s">
        <v>7783</v>
      </c>
    </row>
    <row r="3393" spans="51:75" x14ac:dyDescent="0.3">
      <c r="AY3393" s="107" t="e">
        <f>VLOOKUP(C3393,#REF!, 2,FALSE)</f>
        <v>#REF!</v>
      </c>
      <c r="BM3393" s="79" t="s">
        <v>7784</v>
      </c>
      <c r="BN3393" s="79" t="s">
        <v>3206</v>
      </c>
      <c r="BO3393" s="79" t="s">
        <v>7785</v>
      </c>
      <c r="BU3393" s="79" t="s">
        <v>7784</v>
      </c>
      <c r="BV3393" s="79" t="s">
        <v>3206</v>
      </c>
      <c r="BW3393" s="79" t="s">
        <v>7785</v>
      </c>
    </row>
    <row r="3394" spans="51:75" x14ac:dyDescent="0.3">
      <c r="AY3394" s="107" t="e">
        <f>VLOOKUP(C3394,#REF!, 2,FALSE)</f>
        <v>#REF!</v>
      </c>
      <c r="BM3394" s="79" t="s">
        <v>7786</v>
      </c>
      <c r="BN3394" s="79" t="s">
        <v>3256</v>
      </c>
      <c r="BO3394" s="79" t="s">
        <v>2985</v>
      </c>
      <c r="BU3394" s="79" t="s">
        <v>7786</v>
      </c>
      <c r="BV3394" s="79" t="s">
        <v>3256</v>
      </c>
      <c r="BW3394" s="79" t="s">
        <v>2985</v>
      </c>
    </row>
    <row r="3395" spans="51:75" x14ac:dyDescent="0.3">
      <c r="AY3395" s="107" t="e">
        <f>VLOOKUP(C3395,#REF!, 2,FALSE)</f>
        <v>#REF!</v>
      </c>
      <c r="BM3395" s="79" t="s">
        <v>7787</v>
      </c>
      <c r="BN3395" s="79" t="s">
        <v>1141</v>
      </c>
      <c r="BO3395" s="79" t="s">
        <v>7788</v>
      </c>
      <c r="BU3395" s="79" t="s">
        <v>7787</v>
      </c>
      <c r="BV3395" s="79" t="s">
        <v>1141</v>
      </c>
      <c r="BW3395" s="79" t="s">
        <v>7788</v>
      </c>
    </row>
    <row r="3396" spans="51:75" x14ac:dyDescent="0.3">
      <c r="AY3396" s="107" t="e">
        <f>VLOOKUP(C3396,#REF!, 2,FALSE)</f>
        <v>#REF!</v>
      </c>
      <c r="BM3396" s="79" t="s">
        <v>7789</v>
      </c>
      <c r="BN3396" s="79" t="s">
        <v>1344</v>
      </c>
      <c r="BO3396" s="79" t="s">
        <v>7790</v>
      </c>
      <c r="BU3396" s="79" t="s">
        <v>7789</v>
      </c>
      <c r="BV3396" s="79" t="s">
        <v>1344</v>
      </c>
      <c r="BW3396" s="79" t="s">
        <v>7790</v>
      </c>
    </row>
    <row r="3397" spans="51:75" x14ac:dyDescent="0.3">
      <c r="AY3397" s="107" t="e">
        <f>VLOOKUP(C3397,#REF!, 2,FALSE)</f>
        <v>#REF!</v>
      </c>
      <c r="BM3397" s="79" t="s">
        <v>7791</v>
      </c>
      <c r="BN3397" s="79" t="s">
        <v>630</v>
      </c>
      <c r="BO3397" s="79" t="s">
        <v>7792</v>
      </c>
      <c r="BU3397" s="79" t="s">
        <v>7791</v>
      </c>
      <c r="BV3397" s="79" t="s">
        <v>630</v>
      </c>
      <c r="BW3397" s="79" t="s">
        <v>7792</v>
      </c>
    </row>
    <row r="3398" spans="51:75" x14ac:dyDescent="0.3">
      <c r="AY3398" s="107" t="e">
        <f>VLOOKUP(C3398,#REF!, 2,FALSE)</f>
        <v>#REF!</v>
      </c>
      <c r="BM3398" s="79" t="s">
        <v>7793</v>
      </c>
      <c r="BN3398" s="79" t="s">
        <v>2981</v>
      </c>
      <c r="BO3398" s="79" t="s">
        <v>1597</v>
      </c>
      <c r="BU3398" s="79" t="s">
        <v>7793</v>
      </c>
      <c r="BV3398" s="79" t="s">
        <v>2981</v>
      </c>
      <c r="BW3398" s="79" t="s">
        <v>1597</v>
      </c>
    </row>
    <row r="3399" spans="51:75" x14ac:dyDescent="0.3">
      <c r="AY3399" s="107" t="e">
        <f>VLOOKUP(C3399,#REF!, 2,FALSE)</f>
        <v>#REF!</v>
      </c>
      <c r="BM3399" s="79" t="s">
        <v>7794</v>
      </c>
      <c r="BN3399" s="79" t="s">
        <v>627</v>
      </c>
      <c r="BO3399" s="79" t="s">
        <v>7796</v>
      </c>
      <c r="BU3399" s="79" t="s">
        <v>7794</v>
      </c>
      <c r="BV3399" s="79" t="s">
        <v>627</v>
      </c>
      <c r="BW3399" s="79" t="s">
        <v>7796</v>
      </c>
    </row>
    <row r="3400" spans="51:75" x14ac:dyDescent="0.3">
      <c r="AY3400" s="107" t="e">
        <f>VLOOKUP(C3400,#REF!, 2,FALSE)</f>
        <v>#REF!</v>
      </c>
      <c r="BM3400" s="79" t="s">
        <v>7797</v>
      </c>
      <c r="BN3400" s="79" t="s">
        <v>3206</v>
      </c>
      <c r="BO3400" s="79" t="s">
        <v>7798</v>
      </c>
      <c r="BU3400" s="79" t="s">
        <v>7797</v>
      </c>
      <c r="BV3400" s="79" t="s">
        <v>3206</v>
      </c>
      <c r="BW3400" s="79" t="s">
        <v>7798</v>
      </c>
    </row>
    <row r="3401" spans="51:75" x14ac:dyDescent="0.3">
      <c r="AY3401" s="107" t="e">
        <f>VLOOKUP(C3401,#REF!, 2,FALSE)</f>
        <v>#REF!</v>
      </c>
      <c r="BM3401" s="79" t="s">
        <v>7799</v>
      </c>
      <c r="BN3401" s="79" t="s">
        <v>630</v>
      </c>
      <c r="BO3401" s="79" t="s">
        <v>7800</v>
      </c>
      <c r="BU3401" s="79" t="s">
        <v>7799</v>
      </c>
      <c r="BV3401" s="79" t="s">
        <v>630</v>
      </c>
      <c r="BW3401" s="79" t="s">
        <v>7800</v>
      </c>
    </row>
    <row r="3402" spans="51:75" x14ac:dyDescent="0.3">
      <c r="AY3402" s="107" t="e">
        <f>VLOOKUP(C3402,#REF!, 2,FALSE)</f>
        <v>#REF!</v>
      </c>
      <c r="BM3402" s="79" t="s">
        <v>7801</v>
      </c>
      <c r="BN3402" s="79" t="s">
        <v>3206</v>
      </c>
      <c r="BO3402" s="79" t="s">
        <v>7802</v>
      </c>
      <c r="BU3402" s="79" t="s">
        <v>7801</v>
      </c>
      <c r="BV3402" s="79" t="s">
        <v>3206</v>
      </c>
      <c r="BW3402" s="79" t="s">
        <v>7802</v>
      </c>
    </row>
    <row r="3403" spans="51:75" x14ac:dyDescent="0.3">
      <c r="AY3403" s="107" t="e">
        <f>VLOOKUP(C3403,#REF!, 2,FALSE)</f>
        <v>#REF!</v>
      </c>
      <c r="BM3403" s="79" t="s">
        <v>7803</v>
      </c>
      <c r="BN3403" s="79" t="s">
        <v>864</v>
      </c>
      <c r="BO3403" s="79" t="s">
        <v>7804</v>
      </c>
      <c r="BU3403" s="79" t="s">
        <v>7803</v>
      </c>
      <c r="BV3403" s="79" t="s">
        <v>864</v>
      </c>
      <c r="BW3403" s="79" t="s">
        <v>7804</v>
      </c>
    </row>
    <row r="3404" spans="51:75" x14ac:dyDescent="0.3">
      <c r="AY3404" s="107" t="e">
        <f>VLOOKUP(C3404,#REF!, 2,FALSE)</f>
        <v>#REF!</v>
      </c>
      <c r="BM3404" s="79" t="s">
        <v>7805</v>
      </c>
      <c r="BN3404" s="79" t="s">
        <v>721</v>
      </c>
      <c r="BO3404" s="79" t="s">
        <v>7806</v>
      </c>
      <c r="BU3404" s="79" t="s">
        <v>7805</v>
      </c>
      <c r="BV3404" s="79" t="s">
        <v>721</v>
      </c>
      <c r="BW3404" s="79" t="s">
        <v>7806</v>
      </c>
    </row>
    <row r="3405" spans="51:75" x14ac:dyDescent="0.3">
      <c r="AY3405" s="107" t="e">
        <f>VLOOKUP(C3405,#REF!, 2,FALSE)</f>
        <v>#REF!</v>
      </c>
      <c r="BM3405" s="79" t="s">
        <v>7807</v>
      </c>
      <c r="BN3405" s="79" t="s">
        <v>3206</v>
      </c>
      <c r="BO3405" s="79" t="s">
        <v>7808</v>
      </c>
      <c r="BU3405" s="79" t="s">
        <v>7807</v>
      </c>
      <c r="BV3405" s="79" t="s">
        <v>3206</v>
      </c>
      <c r="BW3405" s="79" t="s">
        <v>7808</v>
      </c>
    </row>
    <row r="3406" spans="51:75" x14ac:dyDescent="0.3">
      <c r="AY3406" s="107" t="e">
        <f>VLOOKUP(C3406,#REF!, 2,FALSE)</f>
        <v>#REF!</v>
      </c>
      <c r="BM3406" s="79" t="s">
        <v>1370</v>
      </c>
      <c r="BN3406" s="79" t="s">
        <v>3206</v>
      </c>
      <c r="BO3406" s="79" t="s">
        <v>1333</v>
      </c>
      <c r="BU3406" s="79" t="s">
        <v>1370</v>
      </c>
      <c r="BV3406" s="79" t="s">
        <v>3206</v>
      </c>
      <c r="BW3406" s="79" t="s">
        <v>1333</v>
      </c>
    </row>
    <row r="3407" spans="51:75" x14ac:dyDescent="0.3">
      <c r="AY3407" s="107" t="e">
        <f>VLOOKUP(C3407,#REF!, 2,FALSE)</f>
        <v>#REF!</v>
      </c>
      <c r="BM3407" s="79" t="s">
        <v>1371</v>
      </c>
      <c r="BN3407" s="79" t="s">
        <v>3206</v>
      </c>
      <c r="BO3407" s="79" t="s">
        <v>4482</v>
      </c>
      <c r="BU3407" s="79" t="s">
        <v>1371</v>
      </c>
      <c r="BV3407" s="79" t="s">
        <v>3206</v>
      </c>
      <c r="BW3407" s="79" t="s">
        <v>4482</v>
      </c>
    </row>
    <row r="3408" spans="51:75" x14ac:dyDescent="0.3">
      <c r="AY3408" s="107" t="e">
        <f>VLOOKUP(C3408,#REF!, 2,FALSE)</f>
        <v>#REF!</v>
      </c>
      <c r="BM3408" s="79" t="s">
        <v>1372</v>
      </c>
      <c r="BN3408" s="79" t="s">
        <v>864</v>
      </c>
      <c r="BO3408" s="79" t="s">
        <v>1839</v>
      </c>
      <c r="BU3408" s="79" t="s">
        <v>1372</v>
      </c>
      <c r="BV3408" s="79" t="s">
        <v>864</v>
      </c>
      <c r="BW3408" s="79" t="s">
        <v>1839</v>
      </c>
    </row>
    <row r="3409" spans="51:75" x14ac:dyDescent="0.3">
      <c r="AY3409" s="107" t="e">
        <f>VLOOKUP(C3409,#REF!, 2,FALSE)</f>
        <v>#REF!</v>
      </c>
      <c r="BM3409" s="79" t="s">
        <v>7809</v>
      </c>
      <c r="BN3409" s="79" t="s">
        <v>777</v>
      </c>
      <c r="BO3409" s="79" t="s">
        <v>1787</v>
      </c>
      <c r="BU3409" s="79" t="s">
        <v>7809</v>
      </c>
      <c r="BV3409" s="79" t="s">
        <v>777</v>
      </c>
      <c r="BW3409" s="79" t="s">
        <v>1787</v>
      </c>
    </row>
    <row r="3410" spans="51:75" x14ac:dyDescent="0.3">
      <c r="AY3410" s="107" t="e">
        <f>VLOOKUP(C3410,#REF!, 2,FALSE)</f>
        <v>#REF!</v>
      </c>
      <c r="BM3410" s="79" t="s">
        <v>1373</v>
      </c>
      <c r="BN3410" s="79" t="s">
        <v>3206</v>
      </c>
      <c r="BO3410" s="79" t="s">
        <v>1139</v>
      </c>
      <c r="BU3410" s="79" t="s">
        <v>1373</v>
      </c>
      <c r="BV3410" s="79" t="s">
        <v>3206</v>
      </c>
      <c r="BW3410" s="79" t="s">
        <v>1139</v>
      </c>
    </row>
    <row r="3411" spans="51:75" x14ac:dyDescent="0.3">
      <c r="AY3411" s="107" t="e">
        <f>VLOOKUP(C3411,#REF!, 2,FALSE)</f>
        <v>#REF!</v>
      </c>
      <c r="BM3411" s="79" t="s">
        <v>7811</v>
      </c>
      <c r="BN3411" s="79" t="s">
        <v>782</v>
      </c>
      <c r="BO3411" s="79" t="s">
        <v>4989</v>
      </c>
      <c r="BU3411" s="79" t="s">
        <v>7811</v>
      </c>
      <c r="BV3411" s="79" t="s">
        <v>782</v>
      </c>
      <c r="BW3411" s="79" t="s">
        <v>4989</v>
      </c>
    </row>
    <row r="3412" spans="51:75" x14ac:dyDescent="0.3">
      <c r="AY3412" s="107" t="e">
        <f>VLOOKUP(C3412,#REF!, 2,FALSE)</f>
        <v>#REF!</v>
      </c>
      <c r="BM3412" s="79" t="s">
        <v>7813</v>
      </c>
      <c r="BN3412" s="79" t="s">
        <v>864</v>
      </c>
      <c r="BO3412" s="79" t="s">
        <v>1613</v>
      </c>
      <c r="BU3412" s="79" t="s">
        <v>7813</v>
      </c>
      <c r="BV3412" s="79" t="s">
        <v>864</v>
      </c>
      <c r="BW3412" s="79" t="s">
        <v>1613</v>
      </c>
    </row>
    <row r="3413" spans="51:75" x14ac:dyDescent="0.3">
      <c r="AY3413" s="107" t="e">
        <f>VLOOKUP(C3413,#REF!, 2,FALSE)</f>
        <v>#REF!</v>
      </c>
      <c r="BM3413" s="79" t="s">
        <v>7814</v>
      </c>
      <c r="BN3413" s="79" t="s">
        <v>942</v>
      </c>
      <c r="BO3413" s="79" t="s">
        <v>3760</v>
      </c>
      <c r="BU3413" s="79" t="s">
        <v>7814</v>
      </c>
      <c r="BV3413" s="79" t="s">
        <v>942</v>
      </c>
      <c r="BW3413" s="79" t="s">
        <v>3760</v>
      </c>
    </row>
    <row r="3414" spans="51:75" x14ac:dyDescent="0.3">
      <c r="AY3414" s="107" t="e">
        <f>VLOOKUP(C3414,#REF!, 2,FALSE)</f>
        <v>#REF!</v>
      </c>
      <c r="BM3414" s="79" t="s">
        <v>7815</v>
      </c>
      <c r="BN3414" s="79" t="s">
        <v>854</v>
      </c>
      <c r="BO3414" s="79" t="s">
        <v>2056</v>
      </c>
      <c r="BU3414" s="79" t="s">
        <v>7815</v>
      </c>
      <c r="BV3414" s="79" t="s">
        <v>854</v>
      </c>
      <c r="BW3414" s="79" t="s">
        <v>2056</v>
      </c>
    </row>
    <row r="3415" spans="51:75" x14ac:dyDescent="0.3">
      <c r="AY3415" s="107" t="e">
        <f>VLOOKUP(C3415,#REF!, 2,FALSE)</f>
        <v>#REF!</v>
      </c>
      <c r="BM3415" s="79" t="s">
        <v>7816</v>
      </c>
      <c r="BN3415" s="79" t="s">
        <v>639</v>
      </c>
      <c r="BO3415" s="79" t="s">
        <v>7818</v>
      </c>
      <c r="BU3415" s="79" t="s">
        <v>7816</v>
      </c>
      <c r="BV3415" s="79" t="s">
        <v>639</v>
      </c>
      <c r="BW3415" s="79" t="s">
        <v>7818</v>
      </c>
    </row>
    <row r="3416" spans="51:75" x14ac:dyDescent="0.3">
      <c r="AY3416" s="107" t="e">
        <f>VLOOKUP(C3416,#REF!, 2,FALSE)</f>
        <v>#REF!</v>
      </c>
      <c r="BM3416" s="79" t="s">
        <v>7819</v>
      </c>
      <c r="BN3416" s="79" t="s">
        <v>780</v>
      </c>
      <c r="BO3416" s="79" t="s">
        <v>7821</v>
      </c>
      <c r="BU3416" s="79" t="s">
        <v>7819</v>
      </c>
      <c r="BV3416" s="79" t="s">
        <v>780</v>
      </c>
      <c r="BW3416" s="79" t="s">
        <v>7821</v>
      </c>
    </row>
    <row r="3417" spans="51:75" x14ac:dyDescent="0.3">
      <c r="AY3417" s="107" t="e">
        <f>VLOOKUP(C3417,#REF!, 2,FALSE)</f>
        <v>#REF!</v>
      </c>
      <c r="BM3417" s="79" t="s">
        <v>7822</v>
      </c>
      <c r="BN3417" s="79" t="s">
        <v>638</v>
      </c>
      <c r="BO3417" s="79" t="s">
        <v>7823</v>
      </c>
      <c r="BU3417" s="79" t="s">
        <v>7822</v>
      </c>
      <c r="BV3417" s="79" t="s">
        <v>638</v>
      </c>
      <c r="BW3417" s="79" t="s">
        <v>7823</v>
      </c>
    </row>
    <row r="3418" spans="51:75" x14ac:dyDescent="0.3">
      <c r="AY3418" s="107" t="e">
        <f>VLOOKUP(C3418,#REF!, 2,FALSE)</f>
        <v>#REF!</v>
      </c>
      <c r="BM3418" s="79" t="s">
        <v>7824</v>
      </c>
      <c r="BN3418" s="79" t="s">
        <v>864</v>
      </c>
      <c r="BO3418" s="79" t="s">
        <v>7620</v>
      </c>
      <c r="BU3418" s="79" t="s">
        <v>7824</v>
      </c>
      <c r="BV3418" s="79" t="s">
        <v>864</v>
      </c>
      <c r="BW3418" s="79" t="s">
        <v>7620</v>
      </c>
    </row>
    <row r="3419" spans="51:75" x14ac:dyDescent="0.3">
      <c r="AY3419" s="107" t="e">
        <f>VLOOKUP(C3419,#REF!, 2,FALSE)</f>
        <v>#REF!</v>
      </c>
      <c r="BM3419" s="79" t="s">
        <v>7826</v>
      </c>
      <c r="BN3419" s="79" t="s">
        <v>2985</v>
      </c>
      <c r="BO3419" s="79" t="s">
        <v>2985</v>
      </c>
      <c r="BU3419" s="79" t="s">
        <v>7826</v>
      </c>
      <c r="BV3419" s="79" t="s">
        <v>2985</v>
      </c>
      <c r="BW3419" s="79" t="s">
        <v>2985</v>
      </c>
    </row>
    <row r="3420" spans="51:75" x14ac:dyDescent="0.3">
      <c r="AY3420" s="107" t="e">
        <f>VLOOKUP(C3420,#REF!, 2,FALSE)</f>
        <v>#REF!</v>
      </c>
      <c r="BM3420" s="79" t="s">
        <v>7829</v>
      </c>
      <c r="BN3420" s="79" t="s">
        <v>864</v>
      </c>
      <c r="BO3420" s="79" t="s">
        <v>2790</v>
      </c>
      <c r="BU3420" s="79" t="s">
        <v>7829</v>
      </c>
      <c r="BV3420" s="79" t="s">
        <v>864</v>
      </c>
      <c r="BW3420" s="79" t="s">
        <v>2790</v>
      </c>
    </row>
    <row r="3421" spans="51:75" x14ac:dyDescent="0.3">
      <c r="AY3421" s="107" t="e">
        <f>VLOOKUP(C3421,#REF!, 2,FALSE)</f>
        <v>#REF!</v>
      </c>
      <c r="BM3421" s="79" t="s">
        <v>7831</v>
      </c>
      <c r="BN3421" s="79" t="s">
        <v>789</v>
      </c>
      <c r="BO3421" s="79" t="s">
        <v>1960</v>
      </c>
      <c r="BU3421" s="79" t="s">
        <v>7831</v>
      </c>
      <c r="BV3421" s="79" t="s">
        <v>789</v>
      </c>
      <c r="BW3421" s="79" t="s">
        <v>1960</v>
      </c>
    </row>
    <row r="3422" spans="51:75" x14ac:dyDescent="0.3">
      <c r="AY3422" s="107" t="e">
        <f>VLOOKUP(C3422,#REF!, 2,FALSE)</f>
        <v>#REF!</v>
      </c>
      <c r="BM3422" s="79" t="s">
        <v>7832</v>
      </c>
      <c r="BN3422" s="79" t="s">
        <v>3206</v>
      </c>
      <c r="BO3422" s="79" t="s">
        <v>7833</v>
      </c>
      <c r="BU3422" s="79" t="s">
        <v>7832</v>
      </c>
      <c r="BV3422" s="79" t="s">
        <v>3206</v>
      </c>
      <c r="BW3422" s="79" t="s">
        <v>7833</v>
      </c>
    </row>
    <row r="3423" spans="51:75" x14ac:dyDescent="0.3">
      <c r="AY3423" s="107" t="e">
        <f>VLOOKUP(C3423,#REF!, 2,FALSE)</f>
        <v>#REF!</v>
      </c>
      <c r="BM3423" s="79" t="s">
        <v>7834</v>
      </c>
      <c r="BN3423" s="79" t="s">
        <v>3009</v>
      </c>
      <c r="BO3423" s="79" t="s">
        <v>2985</v>
      </c>
      <c r="BU3423" s="79" t="s">
        <v>7834</v>
      </c>
      <c r="BV3423" s="79" t="s">
        <v>3009</v>
      </c>
      <c r="BW3423" s="79" t="s">
        <v>2985</v>
      </c>
    </row>
    <row r="3424" spans="51:75" x14ac:dyDescent="0.3">
      <c r="AY3424" s="107" t="e">
        <f>VLOOKUP(C3424,#REF!, 2,FALSE)</f>
        <v>#REF!</v>
      </c>
      <c r="BM3424" s="79" t="s">
        <v>7835</v>
      </c>
      <c r="BN3424" s="79" t="s">
        <v>996</v>
      </c>
      <c r="BO3424" s="79" t="s">
        <v>7836</v>
      </c>
      <c r="BU3424" s="79" t="s">
        <v>7835</v>
      </c>
      <c r="BV3424" s="79" t="s">
        <v>996</v>
      </c>
      <c r="BW3424" s="79" t="s">
        <v>7836</v>
      </c>
    </row>
    <row r="3425" spans="51:75" x14ac:dyDescent="0.3">
      <c r="AY3425" s="107" t="e">
        <f>VLOOKUP(C3425,#REF!, 2,FALSE)</f>
        <v>#REF!</v>
      </c>
      <c r="BM3425" s="79" t="s">
        <v>7837</v>
      </c>
      <c r="BN3425" s="79" t="s">
        <v>864</v>
      </c>
      <c r="BO3425" s="79" t="s">
        <v>4186</v>
      </c>
      <c r="BU3425" s="79" t="s">
        <v>7837</v>
      </c>
      <c r="BV3425" s="79" t="s">
        <v>864</v>
      </c>
      <c r="BW3425" s="79" t="s">
        <v>4186</v>
      </c>
    </row>
    <row r="3426" spans="51:75" x14ac:dyDescent="0.3">
      <c r="AY3426" s="107" t="e">
        <f>VLOOKUP(C3426,#REF!, 2,FALSE)</f>
        <v>#REF!</v>
      </c>
      <c r="BM3426" s="79" t="s">
        <v>7838</v>
      </c>
      <c r="BN3426" s="79" t="s">
        <v>3256</v>
      </c>
      <c r="BO3426" s="79" t="s">
        <v>7839</v>
      </c>
      <c r="BU3426" s="79" t="s">
        <v>7838</v>
      </c>
      <c r="BV3426" s="79" t="s">
        <v>3256</v>
      </c>
      <c r="BW3426" s="79" t="s">
        <v>7839</v>
      </c>
    </row>
    <row r="3427" spans="51:75" x14ac:dyDescent="0.3">
      <c r="AY3427" s="107" t="e">
        <f>VLOOKUP(C3427,#REF!, 2,FALSE)</f>
        <v>#REF!</v>
      </c>
      <c r="BM3427" s="79" t="s">
        <v>7840</v>
      </c>
      <c r="BN3427" s="79" t="s">
        <v>864</v>
      </c>
      <c r="BO3427" s="79" t="s">
        <v>1520</v>
      </c>
      <c r="BU3427" s="79" t="s">
        <v>7840</v>
      </c>
      <c r="BV3427" s="79" t="s">
        <v>864</v>
      </c>
      <c r="BW3427" s="79" t="s">
        <v>1520</v>
      </c>
    </row>
    <row r="3428" spans="51:75" x14ac:dyDescent="0.3">
      <c r="AY3428" s="107" t="e">
        <f>VLOOKUP(C3428,#REF!, 2,FALSE)</f>
        <v>#REF!</v>
      </c>
      <c r="BM3428" s="79" t="s">
        <v>7842</v>
      </c>
      <c r="BN3428" s="79" t="s">
        <v>864</v>
      </c>
      <c r="BO3428" s="79" t="s">
        <v>7843</v>
      </c>
      <c r="BU3428" s="79" t="s">
        <v>7842</v>
      </c>
      <c r="BV3428" s="79" t="s">
        <v>864</v>
      </c>
      <c r="BW3428" s="79" t="s">
        <v>7843</v>
      </c>
    </row>
    <row r="3429" spans="51:75" x14ac:dyDescent="0.3">
      <c r="AY3429" s="107" t="e">
        <f>VLOOKUP(C3429,#REF!, 2,FALSE)</f>
        <v>#REF!</v>
      </c>
      <c r="BM3429" s="79" t="s">
        <v>1374</v>
      </c>
      <c r="BN3429" s="79" t="s">
        <v>864</v>
      </c>
      <c r="BO3429" s="79" t="s">
        <v>2753</v>
      </c>
      <c r="BU3429" s="79" t="s">
        <v>1374</v>
      </c>
      <c r="BV3429" s="79" t="s">
        <v>864</v>
      </c>
      <c r="BW3429" s="79" t="s">
        <v>2753</v>
      </c>
    </row>
    <row r="3430" spans="51:75" x14ac:dyDescent="0.3">
      <c r="AY3430" s="107" t="e">
        <f>VLOOKUP(C3430,#REF!, 2,FALSE)</f>
        <v>#REF!</v>
      </c>
      <c r="BM3430" s="79" t="s">
        <v>7844</v>
      </c>
      <c r="BN3430" s="79" t="s">
        <v>3256</v>
      </c>
      <c r="BO3430" s="79" t="s">
        <v>3594</v>
      </c>
      <c r="BU3430" s="79" t="s">
        <v>7844</v>
      </c>
      <c r="BV3430" s="79" t="s">
        <v>3256</v>
      </c>
      <c r="BW3430" s="79" t="s">
        <v>3594</v>
      </c>
    </row>
    <row r="3431" spans="51:75" x14ac:dyDescent="0.3">
      <c r="AY3431" s="107" t="e">
        <f>VLOOKUP(C3431,#REF!, 2,FALSE)</f>
        <v>#REF!</v>
      </c>
      <c r="BM3431" s="79" t="s">
        <v>7845</v>
      </c>
      <c r="BN3431" s="79" t="s">
        <v>1344</v>
      </c>
      <c r="BO3431" s="79" t="s">
        <v>7846</v>
      </c>
      <c r="BU3431" s="79" t="s">
        <v>7845</v>
      </c>
      <c r="BV3431" s="79" t="s">
        <v>1344</v>
      </c>
      <c r="BW3431" s="79" t="s">
        <v>7846</v>
      </c>
    </row>
    <row r="3432" spans="51:75" x14ac:dyDescent="0.3">
      <c r="AY3432" s="107" t="e">
        <f>VLOOKUP(C3432,#REF!, 2,FALSE)</f>
        <v>#REF!</v>
      </c>
      <c r="BM3432" s="79" t="s">
        <v>7847</v>
      </c>
      <c r="BN3432" s="79" t="s">
        <v>3009</v>
      </c>
      <c r="BO3432" s="79" t="s">
        <v>2985</v>
      </c>
      <c r="BU3432" s="79" t="s">
        <v>7847</v>
      </c>
      <c r="BV3432" s="79" t="s">
        <v>3009</v>
      </c>
      <c r="BW3432" s="79" t="s">
        <v>2985</v>
      </c>
    </row>
    <row r="3433" spans="51:75" x14ac:dyDescent="0.3">
      <c r="AY3433" s="107" t="e">
        <f>VLOOKUP(C3433,#REF!, 2,FALSE)</f>
        <v>#REF!</v>
      </c>
      <c r="BM3433" s="79" t="s">
        <v>7848</v>
      </c>
      <c r="BN3433" s="79" t="s">
        <v>2981</v>
      </c>
      <c r="BO3433" s="79" t="s">
        <v>2262</v>
      </c>
      <c r="BU3433" s="79" t="s">
        <v>7848</v>
      </c>
      <c r="BV3433" s="79" t="s">
        <v>2981</v>
      </c>
      <c r="BW3433" s="79" t="s">
        <v>2262</v>
      </c>
    </row>
    <row r="3434" spans="51:75" x14ac:dyDescent="0.3">
      <c r="AY3434" s="107" t="e">
        <f>VLOOKUP(C3434,#REF!, 2,FALSE)</f>
        <v>#REF!</v>
      </c>
      <c r="BM3434" s="79" t="s">
        <v>7849</v>
      </c>
      <c r="BN3434" s="79" t="s">
        <v>3256</v>
      </c>
      <c r="BO3434" s="79" t="s">
        <v>2985</v>
      </c>
      <c r="BU3434" s="79" t="s">
        <v>7849</v>
      </c>
      <c r="BV3434" s="79" t="s">
        <v>3256</v>
      </c>
      <c r="BW3434" s="79" t="s">
        <v>2985</v>
      </c>
    </row>
    <row r="3435" spans="51:75" x14ac:dyDescent="0.3">
      <c r="AY3435" s="107" t="e">
        <f>VLOOKUP(C3435,#REF!, 2,FALSE)</f>
        <v>#REF!</v>
      </c>
      <c r="BM3435" s="79" t="s">
        <v>7850</v>
      </c>
      <c r="BN3435" s="79" t="s">
        <v>2981</v>
      </c>
      <c r="BO3435" s="79" t="s">
        <v>7851</v>
      </c>
      <c r="BU3435" s="79" t="s">
        <v>7850</v>
      </c>
      <c r="BV3435" s="79" t="s">
        <v>2981</v>
      </c>
      <c r="BW3435" s="79" t="s">
        <v>7851</v>
      </c>
    </row>
    <row r="3436" spans="51:75" x14ac:dyDescent="0.3">
      <c r="AY3436" s="107" t="e">
        <f>VLOOKUP(C3436,#REF!, 2,FALSE)</f>
        <v>#REF!</v>
      </c>
      <c r="BM3436" s="79" t="s">
        <v>7852</v>
      </c>
      <c r="BN3436" s="79" t="s">
        <v>1271</v>
      </c>
      <c r="BO3436" s="79" t="s">
        <v>7853</v>
      </c>
      <c r="BU3436" s="79" t="s">
        <v>7852</v>
      </c>
      <c r="BV3436" s="79" t="s">
        <v>1271</v>
      </c>
      <c r="BW3436" s="79" t="s">
        <v>7853</v>
      </c>
    </row>
    <row r="3437" spans="51:75" x14ac:dyDescent="0.3">
      <c r="AY3437" s="107" t="e">
        <f>VLOOKUP(C3437,#REF!, 2,FALSE)</f>
        <v>#REF!</v>
      </c>
      <c r="BM3437" s="79" t="s">
        <v>7854</v>
      </c>
      <c r="BN3437" s="79" t="s">
        <v>3091</v>
      </c>
      <c r="BO3437" s="79" t="s">
        <v>2985</v>
      </c>
      <c r="BU3437" s="79" t="s">
        <v>7854</v>
      </c>
      <c r="BV3437" s="79" t="s">
        <v>3091</v>
      </c>
      <c r="BW3437" s="79" t="s">
        <v>2985</v>
      </c>
    </row>
    <row r="3438" spans="51:75" x14ac:dyDescent="0.3">
      <c r="AY3438" s="107" t="e">
        <f>VLOOKUP(C3438,#REF!, 2,FALSE)</f>
        <v>#REF!</v>
      </c>
      <c r="BM3438" s="79" t="s">
        <v>7855</v>
      </c>
      <c r="BN3438" s="79" t="s">
        <v>3087</v>
      </c>
      <c r="BO3438" s="79" t="s">
        <v>2985</v>
      </c>
      <c r="BU3438" s="79" t="s">
        <v>7855</v>
      </c>
      <c r="BV3438" s="79" t="s">
        <v>3087</v>
      </c>
      <c r="BW3438" s="79" t="s">
        <v>2985</v>
      </c>
    </row>
    <row r="3439" spans="51:75" x14ac:dyDescent="0.3">
      <c r="AY3439" s="107" t="e">
        <f>VLOOKUP(C3439,#REF!, 2,FALSE)</f>
        <v>#REF!</v>
      </c>
      <c r="BM3439" s="79" t="s">
        <v>7856</v>
      </c>
      <c r="BN3439" s="79" t="s">
        <v>702</v>
      </c>
      <c r="BO3439" s="79" t="s">
        <v>7857</v>
      </c>
      <c r="BU3439" s="79" t="s">
        <v>7856</v>
      </c>
      <c r="BV3439" s="79" t="s">
        <v>702</v>
      </c>
      <c r="BW3439" s="79" t="s">
        <v>7857</v>
      </c>
    </row>
    <row r="3440" spans="51:75" x14ac:dyDescent="0.3">
      <c r="AY3440" s="107" t="e">
        <f>VLOOKUP(C3440,#REF!, 2,FALSE)</f>
        <v>#REF!</v>
      </c>
      <c r="BM3440" s="79" t="s">
        <v>7858</v>
      </c>
      <c r="BN3440" s="79" t="s">
        <v>1344</v>
      </c>
      <c r="BO3440" s="79" t="s">
        <v>1842</v>
      </c>
      <c r="BU3440" s="79" t="s">
        <v>7858</v>
      </c>
      <c r="BV3440" s="79" t="s">
        <v>1344</v>
      </c>
      <c r="BW3440" s="79" t="s">
        <v>1842</v>
      </c>
    </row>
    <row r="3441" spans="51:75" x14ac:dyDescent="0.3">
      <c r="AY3441" s="107" t="e">
        <f>VLOOKUP(C3441,#REF!, 2,FALSE)</f>
        <v>#REF!</v>
      </c>
      <c r="BM3441" s="79" t="s">
        <v>7859</v>
      </c>
      <c r="BN3441" s="79" t="s">
        <v>782</v>
      </c>
      <c r="BO3441" s="79" t="s">
        <v>7618</v>
      </c>
      <c r="BU3441" s="79" t="s">
        <v>7859</v>
      </c>
      <c r="BV3441" s="79" t="s">
        <v>782</v>
      </c>
      <c r="BW3441" s="79" t="s">
        <v>7618</v>
      </c>
    </row>
    <row r="3442" spans="51:75" x14ac:dyDescent="0.3">
      <c r="AY3442" s="107" t="e">
        <f>VLOOKUP(C3442,#REF!, 2,FALSE)</f>
        <v>#REF!</v>
      </c>
      <c r="BM3442" s="79" t="s">
        <v>1393</v>
      </c>
      <c r="BN3442" s="79" t="s">
        <v>3206</v>
      </c>
      <c r="BO3442" s="79" t="s">
        <v>7860</v>
      </c>
      <c r="BU3442" s="79" t="s">
        <v>1393</v>
      </c>
      <c r="BV3442" s="79" t="s">
        <v>3206</v>
      </c>
      <c r="BW3442" s="79" t="s">
        <v>7860</v>
      </c>
    </row>
    <row r="3443" spans="51:75" x14ac:dyDescent="0.3">
      <c r="AY3443" s="107" t="e">
        <f>VLOOKUP(C3443,#REF!, 2,FALSE)</f>
        <v>#REF!</v>
      </c>
      <c r="BM3443" s="79" t="s">
        <v>7861</v>
      </c>
      <c r="BN3443" s="79" t="s">
        <v>702</v>
      </c>
      <c r="BO3443" s="79" t="s">
        <v>7862</v>
      </c>
      <c r="BU3443" s="79" t="s">
        <v>7861</v>
      </c>
      <c r="BV3443" s="79" t="s">
        <v>702</v>
      </c>
      <c r="BW3443" s="79" t="s">
        <v>7862</v>
      </c>
    </row>
    <row r="3444" spans="51:75" x14ac:dyDescent="0.3">
      <c r="AY3444" s="107" t="e">
        <f>VLOOKUP(C3444,#REF!, 2,FALSE)</f>
        <v>#REF!</v>
      </c>
      <c r="BM3444" s="79" t="s">
        <v>7863</v>
      </c>
      <c r="BN3444" s="79" t="s">
        <v>851</v>
      </c>
      <c r="BO3444" s="79" t="s">
        <v>7864</v>
      </c>
      <c r="BU3444" s="79" t="s">
        <v>7863</v>
      </c>
      <c r="BV3444" s="79" t="s">
        <v>851</v>
      </c>
      <c r="BW3444" s="79" t="s">
        <v>7864</v>
      </c>
    </row>
    <row r="3445" spans="51:75" x14ac:dyDescent="0.3">
      <c r="AY3445" s="107" t="e">
        <f>VLOOKUP(C3445,#REF!, 2,FALSE)</f>
        <v>#REF!</v>
      </c>
      <c r="BM3445" s="79" t="s">
        <v>7865</v>
      </c>
      <c r="BN3445" s="79" t="s">
        <v>16992</v>
      </c>
      <c r="BO3445" s="79" t="s">
        <v>7866</v>
      </c>
      <c r="BU3445" s="79" t="s">
        <v>7865</v>
      </c>
      <c r="BV3445" s="79" t="s">
        <v>16992</v>
      </c>
      <c r="BW3445" s="79" t="s">
        <v>7866</v>
      </c>
    </row>
    <row r="3446" spans="51:75" x14ac:dyDescent="0.3">
      <c r="AY3446" s="107" t="e">
        <f>VLOOKUP(C3446,#REF!, 2,FALSE)</f>
        <v>#REF!</v>
      </c>
      <c r="BM3446" s="79" t="s">
        <v>7868</v>
      </c>
      <c r="BN3446" s="79" t="s">
        <v>2981</v>
      </c>
      <c r="BO3446" s="79" t="s">
        <v>7870</v>
      </c>
      <c r="BU3446" s="79" t="s">
        <v>7868</v>
      </c>
      <c r="BV3446" s="79" t="s">
        <v>2981</v>
      </c>
      <c r="BW3446" s="79" t="s">
        <v>7870</v>
      </c>
    </row>
    <row r="3447" spans="51:75" x14ac:dyDescent="0.3">
      <c r="AY3447" s="107" t="e">
        <f>VLOOKUP(C3447,#REF!, 2,FALSE)</f>
        <v>#REF!</v>
      </c>
      <c r="BM3447" s="79" t="s">
        <v>7871</v>
      </c>
      <c r="BN3447" s="79" t="s">
        <v>2985</v>
      </c>
      <c r="BO3447" s="79" t="s">
        <v>2985</v>
      </c>
      <c r="BU3447" s="79" t="s">
        <v>7871</v>
      </c>
      <c r="BV3447" s="79" t="s">
        <v>2985</v>
      </c>
      <c r="BW3447" s="79" t="s">
        <v>2985</v>
      </c>
    </row>
    <row r="3448" spans="51:75" x14ac:dyDescent="0.3">
      <c r="AY3448" s="107" t="e">
        <f>VLOOKUP(C3448,#REF!, 2,FALSE)</f>
        <v>#REF!</v>
      </c>
      <c r="BM3448" s="79" t="s">
        <v>7873</v>
      </c>
      <c r="BN3448" s="79" t="s">
        <v>2985</v>
      </c>
      <c r="BO3448" s="79" t="s">
        <v>6710</v>
      </c>
      <c r="BU3448" s="79" t="s">
        <v>7873</v>
      </c>
      <c r="BV3448" s="79" t="s">
        <v>2985</v>
      </c>
      <c r="BW3448" s="79" t="s">
        <v>6710</v>
      </c>
    </row>
    <row r="3449" spans="51:75" x14ac:dyDescent="0.3">
      <c r="AY3449" s="107" t="e">
        <f>VLOOKUP(C3449,#REF!, 2,FALSE)</f>
        <v>#REF!</v>
      </c>
      <c r="BM3449" s="79" t="s">
        <v>1394</v>
      </c>
      <c r="BN3449" s="79" t="s">
        <v>928</v>
      </c>
      <c r="BO3449" s="79" t="s">
        <v>7874</v>
      </c>
      <c r="BU3449" s="79" t="s">
        <v>1394</v>
      </c>
      <c r="BV3449" s="79" t="s">
        <v>928</v>
      </c>
      <c r="BW3449" s="79" t="s">
        <v>7874</v>
      </c>
    </row>
    <row r="3450" spans="51:75" x14ac:dyDescent="0.3">
      <c r="AY3450" s="107" t="e">
        <f>VLOOKUP(C3450,#REF!, 2,FALSE)</f>
        <v>#REF!</v>
      </c>
      <c r="BM3450" s="79" t="s">
        <v>7876</v>
      </c>
      <c r="BN3450" s="79" t="s">
        <v>2985</v>
      </c>
      <c r="BO3450" s="79" t="s">
        <v>2985</v>
      </c>
      <c r="BU3450" s="79" t="s">
        <v>7876</v>
      </c>
      <c r="BV3450" s="79" t="s">
        <v>2985</v>
      </c>
      <c r="BW3450" s="79" t="s">
        <v>2985</v>
      </c>
    </row>
    <row r="3451" spans="51:75" x14ac:dyDescent="0.3">
      <c r="AY3451" s="107" t="e">
        <f>VLOOKUP(C3451,#REF!, 2,FALSE)</f>
        <v>#REF!</v>
      </c>
      <c r="BM3451" s="79" t="s">
        <v>7877</v>
      </c>
      <c r="BN3451" s="79" t="s">
        <v>3049</v>
      </c>
      <c r="BO3451" s="79" t="s">
        <v>3285</v>
      </c>
      <c r="BU3451" s="79" t="s">
        <v>7877</v>
      </c>
      <c r="BV3451" s="79" t="s">
        <v>3049</v>
      </c>
      <c r="BW3451" s="79" t="s">
        <v>3285</v>
      </c>
    </row>
    <row r="3452" spans="51:75" x14ac:dyDescent="0.3">
      <c r="AY3452" s="107" t="e">
        <f>VLOOKUP(C3452,#REF!, 2,FALSE)</f>
        <v>#REF!</v>
      </c>
      <c r="BM3452" s="79" t="s">
        <v>7878</v>
      </c>
      <c r="BN3452" s="79" t="s">
        <v>3049</v>
      </c>
      <c r="BO3452" s="79" t="s">
        <v>6985</v>
      </c>
      <c r="BU3452" s="79" t="s">
        <v>7878</v>
      </c>
      <c r="BV3452" s="79" t="s">
        <v>3049</v>
      </c>
      <c r="BW3452" s="79" t="s">
        <v>6985</v>
      </c>
    </row>
    <row r="3453" spans="51:75" x14ac:dyDescent="0.3">
      <c r="AY3453" s="107" t="e">
        <f>VLOOKUP(C3453,#REF!, 2,FALSE)</f>
        <v>#REF!</v>
      </c>
      <c r="BM3453" s="79" t="s">
        <v>7879</v>
      </c>
      <c r="BN3453" s="79" t="s">
        <v>2985</v>
      </c>
      <c r="BO3453" s="79" t="s">
        <v>2985</v>
      </c>
      <c r="BU3453" s="79" t="s">
        <v>7879</v>
      </c>
      <c r="BV3453" s="79" t="s">
        <v>2985</v>
      </c>
      <c r="BW3453" s="79" t="s">
        <v>2985</v>
      </c>
    </row>
    <row r="3454" spans="51:75" x14ac:dyDescent="0.3">
      <c r="AY3454" s="107" t="e">
        <f>VLOOKUP(C3454,#REF!, 2,FALSE)</f>
        <v>#REF!</v>
      </c>
      <c r="BM3454" s="79" t="s">
        <v>7880</v>
      </c>
      <c r="BN3454" s="79" t="s">
        <v>2985</v>
      </c>
      <c r="BO3454" s="79" t="s">
        <v>2985</v>
      </c>
      <c r="BU3454" s="79" t="s">
        <v>7880</v>
      </c>
      <c r="BV3454" s="79" t="s">
        <v>2985</v>
      </c>
      <c r="BW3454" s="79" t="s">
        <v>2985</v>
      </c>
    </row>
    <row r="3455" spans="51:75" x14ac:dyDescent="0.3">
      <c r="AY3455" s="107" t="e">
        <f>VLOOKUP(C3455,#REF!, 2,FALSE)</f>
        <v>#REF!</v>
      </c>
      <c r="BM3455" s="79" t="s">
        <v>7883</v>
      </c>
      <c r="BN3455" s="79" t="s">
        <v>2985</v>
      </c>
      <c r="BO3455" s="79" t="s">
        <v>7884</v>
      </c>
      <c r="BU3455" s="79" t="s">
        <v>7883</v>
      </c>
      <c r="BV3455" s="79" t="s">
        <v>2985</v>
      </c>
      <c r="BW3455" s="79" t="s">
        <v>7884</v>
      </c>
    </row>
    <row r="3456" spans="51:75" x14ac:dyDescent="0.3">
      <c r="AY3456" s="107" t="e">
        <f>VLOOKUP(C3456,#REF!, 2,FALSE)</f>
        <v>#REF!</v>
      </c>
      <c r="BM3456" s="79" t="s">
        <v>7885</v>
      </c>
      <c r="BN3456" s="79" t="s">
        <v>3009</v>
      </c>
      <c r="BO3456" s="79" t="s">
        <v>5451</v>
      </c>
      <c r="BU3456" s="79" t="s">
        <v>7885</v>
      </c>
      <c r="BV3456" s="79" t="s">
        <v>3009</v>
      </c>
      <c r="BW3456" s="79" t="s">
        <v>5451</v>
      </c>
    </row>
    <row r="3457" spans="51:75" x14ac:dyDescent="0.3">
      <c r="AY3457" s="107" t="e">
        <f>VLOOKUP(C3457,#REF!, 2,FALSE)</f>
        <v>#REF!</v>
      </c>
      <c r="BM3457" s="79" t="s">
        <v>1395</v>
      </c>
      <c r="BN3457" s="79" t="s">
        <v>3206</v>
      </c>
      <c r="BO3457" s="79" t="s">
        <v>7886</v>
      </c>
      <c r="BU3457" s="79" t="s">
        <v>1395</v>
      </c>
      <c r="BV3457" s="79" t="s">
        <v>3206</v>
      </c>
      <c r="BW3457" s="79" t="s">
        <v>7886</v>
      </c>
    </row>
    <row r="3458" spans="51:75" x14ac:dyDescent="0.3">
      <c r="AY3458" s="107" t="e">
        <f>VLOOKUP(C3458,#REF!, 2,FALSE)</f>
        <v>#REF!</v>
      </c>
      <c r="BM3458" s="79" t="s">
        <v>1396</v>
      </c>
      <c r="BN3458" s="79" t="s">
        <v>2985</v>
      </c>
      <c r="BO3458" s="79" t="s">
        <v>7887</v>
      </c>
      <c r="BU3458" s="79" t="s">
        <v>1396</v>
      </c>
      <c r="BV3458" s="79" t="s">
        <v>2985</v>
      </c>
      <c r="BW3458" s="79" t="s">
        <v>7887</v>
      </c>
    </row>
    <row r="3459" spans="51:75" x14ac:dyDescent="0.3">
      <c r="AY3459" s="107" t="e">
        <f>VLOOKUP(C3459,#REF!, 2,FALSE)</f>
        <v>#REF!</v>
      </c>
      <c r="BM3459" s="79" t="s">
        <v>1397</v>
      </c>
      <c r="BN3459" s="79" t="s">
        <v>2985</v>
      </c>
      <c r="BO3459" s="79" t="s">
        <v>7887</v>
      </c>
      <c r="BU3459" s="79" t="s">
        <v>1397</v>
      </c>
      <c r="BV3459" s="79" t="s">
        <v>2985</v>
      </c>
      <c r="BW3459" s="79" t="s">
        <v>7887</v>
      </c>
    </row>
    <row r="3460" spans="51:75" x14ac:dyDescent="0.3">
      <c r="AY3460" s="107" t="e">
        <f>VLOOKUP(C3460,#REF!, 2,FALSE)</f>
        <v>#REF!</v>
      </c>
      <c r="BM3460" s="79" t="s">
        <v>1398</v>
      </c>
      <c r="BN3460" s="79" t="s">
        <v>2985</v>
      </c>
      <c r="BO3460" s="79" t="s">
        <v>7888</v>
      </c>
      <c r="BU3460" s="79" t="s">
        <v>1398</v>
      </c>
      <c r="BV3460" s="79" t="s">
        <v>2985</v>
      </c>
      <c r="BW3460" s="79" t="s">
        <v>7888</v>
      </c>
    </row>
    <row r="3461" spans="51:75" x14ac:dyDescent="0.3">
      <c r="AY3461" s="107" t="e">
        <f>VLOOKUP(C3461,#REF!, 2,FALSE)</f>
        <v>#REF!</v>
      </c>
      <c r="BM3461" s="79" t="s">
        <v>7889</v>
      </c>
      <c r="BN3461" s="79" t="s">
        <v>2985</v>
      </c>
      <c r="BO3461" s="79" t="s">
        <v>2985</v>
      </c>
      <c r="BU3461" s="79" t="s">
        <v>7889</v>
      </c>
      <c r="BV3461" s="79" t="s">
        <v>2985</v>
      </c>
      <c r="BW3461" s="79" t="s">
        <v>2985</v>
      </c>
    </row>
    <row r="3462" spans="51:75" x14ac:dyDescent="0.3">
      <c r="AY3462" s="107" t="e">
        <f>VLOOKUP(C3462,#REF!, 2,FALSE)</f>
        <v>#REF!</v>
      </c>
      <c r="BM3462" s="79" t="s">
        <v>7890</v>
      </c>
      <c r="BN3462" s="79" t="s">
        <v>2985</v>
      </c>
      <c r="BO3462" s="79" t="s">
        <v>2985</v>
      </c>
      <c r="BU3462" s="79" t="s">
        <v>7890</v>
      </c>
      <c r="BV3462" s="79" t="s">
        <v>2985</v>
      </c>
      <c r="BW3462" s="79" t="s">
        <v>2985</v>
      </c>
    </row>
    <row r="3463" spans="51:75" x14ac:dyDescent="0.3">
      <c r="AY3463" s="107" t="e">
        <f>VLOOKUP(C3463,#REF!, 2,FALSE)</f>
        <v>#REF!</v>
      </c>
      <c r="BM3463" s="79" t="s">
        <v>7891</v>
      </c>
      <c r="BN3463" s="79" t="s">
        <v>2985</v>
      </c>
      <c r="BO3463" s="79" t="s">
        <v>7892</v>
      </c>
      <c r="BU3463" s="79" t="s">
        <v>7891</v>
      </c>
      <c r="BV3463" s="79" t="s">
        <v>2985</v>
      </c>
      <c r="BW3463" s="79" t="s">
        <v>7892</v>
      </c>
    </row>
    <row r="3464" spans="51:75" x14ac:dyDescent="0.3">
      <c r="AY3464" s="107" t="e">
        <f>VLOOKUP(C3464,#REF!, 2,FALSE)</f>
        <v>#REF!</v>
      </c>
      <c r="BM3464" s="79" t="s">
        <v>477</v>
      </c>
      <c r="BN3464" s="79" t="s">
        <v>2985</v>
      </c>
      <c r="BO3464" s="79" t="s">
        <v>2985</v>
      </c>
      <c r="BU3464" s="79" t="s">
        <v>477</v>
      </c>
      <c r="BV3464" s="79" t="s">
        <v>2985</v>
      </c>
      <c r="BW3464" s="79" t="s">
        <v>2985</v>
      </c>
    </row>
    <row r="3465" spans="51:75" x14ac:dyDescent="0.3">
      <c r="AY3465" s="107" t="e">
        <f>VLOOKUP(C3465,#REF!, 2,FALSE)</f>
        <v>#REF!</v>
      </c>
      <c r="BM3465" s="79" t="s">
        <v>7894</v>
      </c>
      <c r="BN3465" s="79" t="s">
        <v>2985</v>
      </c>
      <c r="BO3465" s="79" t="s">
        <v>2985</v>
      </c>
      <c r="BU3465" s="79" t="s">
        <v>7894</v>
      </c>
      <c r="BV3465" s="79" t="s">
        <v>2985</v>
      </c>
      <c r="BW3465" s="79" t="s">
        <v>2985</v>
      </c>
    </row>
    <row r="3466" spans="51:75" x14ac:dyDescent="0.3">
      <c r="AY3466" s="107" t="e">
        <f>VLOOKUP(C3466,#REF!, 2,FALSE)</f>
        <v>#REF!</v>
      </c>
      <c r="BM3466" s="79" t="s">
        <v>7895</v>
      </c>
      <c r="BN3466" s="79" t="s">
        <v>2981</v>
      </c>
      <c r="BO3466" s="79" t="s">
        <v>7896</v>
      </c>
      <c r="BU3466" s="79" t="s">
        <v>7895</v>
      </c>
      <c r="BV3466" s="79" t="s">
        <v>2981</v>
      </c>
      <c r="BW3466" s="79" t="s">
        <v>7896</v>
      </c>
    </row>
    <row r="3467" spans="51:75" x14ac:dyDescent="0.3">
      <c r="AY3467" s="107" t="e">
        <f>VLOOKUP(C3467,#REF!, 2,FALSE)</f>
        <v>#REF!</v>
      </c>
      <c r="BM3467" s="79" t="s">
        <v>7897</v>
      </c>
      <c r="BN3467" s="79" t="s">
        <v>1344</v>
      </c>
      <c r="BO3467" s="79" t="s">
        <v>2985</v>
      </c>
      <c r="BU3467" s="79" t="s">
        <v>7897</v>
      </c>
      <c r="BV3467" s="79" t="s">
        <v>1344</v>
      </c>
      <c r="BW3467" s="79" t="s">
        <v>2985</v>
      </c>
    </row>
    <row r="3468" spans="51:75" x14ac:dyDescent="0.3">
      <c r="AY3468" s="107" t="e">
        <f>VLOOKUP(C3468,#REF!, 2,FALSE)</f>
        <v>#REF!</v>
      </c>
      <c r="BM3468" s="79" t="s">
        <v>7899</v>
      </c>
      <c r="BN3468" s="79" t="s">
        <v>2985</v>
      </c>
      <c r="BO3468" s="79" t="s">
        <v>2985</v>
      </c>
      <c r="BU3468" s="79" t="s">
        <v>7899</v>
      </c>
      <c r="BV3468" s="79" t="s">
        <v>2985</v>
      </c>
      <c r="BW3468" s="79" t="s">
        <v>2985</v>
      </c>
    </row>
    <row r="3469" spans="51:75" x14ac:dyDescent="0.3">
      <c r="AY3469" s="107" t="e">
        <f>VLOOKUP(C3469,#REF!, 2,FALSE)</f>
        <v>#REF!</v>
      </c>
      <c r="BM3469" s="79" t="s">
        <v>7901</v>
      </c>
      <c r="BN3469" s="79" t="s">
        <v>2985</v>
      </c>
      <c r="BO3469" s="79" t="s">
        <v>2985</v>
      </c>
      <c r="BU3469" s="79" t="s">
        <v>7901</v>
      </c>
      <c r="BV3469" s="79" t="s">
        <v>2985</v>
      </c>
      <c r="BW3469" s="79" t="s">
        <v>2985</v>
      </c>
    </row>
    <row r="3470" spans="51:75" x14ac:dyDescent="0.3">
      <c r="AY3470" s="107" t="e">
        <f>VLOOKUP(C3470,#REF!, 2,FALSE)</f>
        <v>#REF!</v>
      </c>
      <c r="BM3470" s="79" t="s">
        <v>7904</v>
      </c>
      <c r="BN3470" s="79" t="s">
        <v>2985</v>
      </c>
      <c r="BO3470" s="79" t="s">
        <v>2985</v>
      </c>
      <c r="BU3470" s="79" t="s">
        <v>7904</v>
      </c>
      <c r="BV3470" s="79" t="s">
        <v>2985</v>
      </c>
      <c r="BW3470" s="79" t="s">
        <v>2985</v>
      </c>
    </row>
    <row r="3471" spans="51:75" x14ac:dyDescent="0.3">
      <c r="AY3471" s="107" t="e">
        <f>VLOOKUP(C3471,#REF!, 2,FALSE)</f>
        <v>#REF!</v>
      </c>
      <c r="BM3471" s="79" t="s">
        <v>7906</v>
      </c>
      <c r="BN3471" s="79" t="s">
        <v>805</v>
      </c>
      <c r="BO3471" s="79" t="s">
        <v>7908</v>
      </c>
      <c r="BU3471" s="79" t="s">
        <v>7906</v>
      </c>
      <c r="BV3471" s="79" t="s">
        <v>805</v>
      </c>
      <c r="BW3471" s="79" t="s">
        <v>7908</v>
      </c>
    </row>
    <row r="3472" spans="51:75" x14ac:dyDescent="0.3">
      <c r="AY3472" s="107" t="e">
        <f>VLOOKUP(C3472,#REF!, 2,FALSE)</f>
        <v>#REF!</v>
      </c>
      <c r="BM3472" s="79" t="s">
        <v>7909</v>
      </c>
      <c r="BN3472" s="79" t="s">
        <v>854</v>
      </c>
      <c r="BO3472" s="79" t="s">
        <v>7910</v>
      </c>
      <c r="BU3472" s="79" t="s">
        <v>7909</v>
      </c>
      <c r="BV3472" s="79" t="s">
        <v>854</v>
      </c>
      <c r="BW3472" s="79" t="s">
        <v>7910</v>
      </c>
    </row>
    <row r="3473" spans="51:75" x14ac:dyDescent="0.3">
      <c r="AY3473" s="107" t="e">
        <f>VLOOKUP(C3473,#REF!, 2,FALSE)</f>
        <v>#REF!</v>
      </c>
      <c r="BM3473" s="79" t="s">
        <v>7911</v>
      </c>
      <c r="BN3473" s="79" t="s">
        <v>618</v>
      </c>
      <c r="BO3473" s="79" t="s">
        <v>7913</v>
      </c>
      <c r="BU3473" s="79" t="s">
        <v>7911</v>
      </c>
      <c r="BV3473" s="79" t="s">
        <v>618</v>
      </c>
      <c r="BW3473" s="79" t="s">
        <v>7913</v>
      </c>
    </row>
    <row r="3474" spans="51:75" x14ac:dyDescent="0.3">
      <c r="AY3474" s="107" t="e">
        <f>VLOOKUP(C3474,#REF!, 2,FALSE)</f>
        <v>#REF!</v>
      </c>
      <c r="BM3474" s="79" t="s">
        <v>7914</v>
      </c>
      <c r="BN3474" s="79" t="s">
        <v>2985</v>
      </c>
      <c r="BO3474" s="79" t="s">
        <v>2985</v>
      </c>
      <c r="BU3474" s="79" t="s">
        <v>7914</v>
      </c>
      <c r="BV3474" s="79" t="s">
        <v>2985</v>
      </c>
      <c r="BW3474" s="79" t="s">
        <v>2985</v>
      </c>
    </row>
    <row r="3475" spans="51:75" x14ac:dyDescent="0.3">
      <c r="AY3475" s="107" t="e">
        <f>VLOOKUP(C3475,#REF!, 2,FALSE)</f>
        <v>#REF!</v>
      </c>
      <c r="BM3475" s="79" t="s">
        <v>7915</v>
      </c>
      <c r="BN3475" s="79" t="s">
        <v>796</v>
      </c>
      <c r="BO3475" s="79" t="s">
        <v>7917</v>
      </c>
      <c r="BU3475" s="79" t="s">
        <v>7915</v>
      </c>
      <c r="BV3475" s="79" t="s">
        <v>796</v>
      </c>
      <c r="BW3475" s="79" t="s">
        <v>7917</v>
      </c>
    </row>
    <row r="3476" spans="51:75" x14ac:dyDescent="0.3">
      <c r="AY3476" s="107" t="e">
        <f>VLOOKUP(C3476,#REF!, 2,FALSE)</f>
        <v>#REF!</v>
      </c>
      <c r="BM3476" s="79" t="s">
        <v>7919</v>
      </c>
      <c r="BN3476" s="79" t="s">
        <v>2985</v>
      </c>
      <c r="BO3476" s="79" t="s">
        <v>2985</v>
      </c>
      <c r="BU3476" s="79" t="s">
        <v>7919</v>
      </c>
      <c r="BV3476" s="79" t="s">
        <v>2985</v>
      </c>
      <c r="BW3476" s="79" t="s">
        <v>2985</v>
      </c>
    </row>
    <row r="3477" spans="51:75" x14ac:dyDescent="0.3">
      <c r="AY3477" s="107" t="e">
        <f>VLOOKUP(C3477,#REF!, 2,FALSE)</f>
        <v>#REF!</v>
      </c>
      <c r="BM3477" s="79" t="s">
        <v>1406</v>
      </c>
      <c r="BN3477" s="79" t="s">
        <v>630</v>
      </c>
      <c r="BO3477" s="79" t="s">
        <v>7920</v>
      </c>
      <c r="BU3477" s="79" t="s">
        <v>1406</v>
      </c>
      <c r="BV3477" s="79" t="s">
        <v>630</v>
      </c>
      <c r="BW3477" s="79" t="s">
        <v>7920</v>
      </c>
    </row>
    <row r="3478" spans="51:75" x14ac:dyDescent="0.3">
      <c r="AY3478" s="107" t="e">
        <f>VLOOKUP(C3478,#REF!, 2,FALSE)</f>
        <v>#REF!</v>
      </c>
      <c r="BM3478" s="79" t="s">
        <v>7922</v>
      </c>
      <c r="BN3478" s="79" t="s">
        <v>2985</v>
      </c>
      <c r="BO3478" s="79" t="s">
        <v>2985</v>
      </c>
      <c r="BU3478" s="79" t="s">
        <v>7922</v>
      </c>
      <c r="BV3478" s="79" t="s">
        <v>2985</v>
      </c>
      <c r="BW3478" s="79" t="s">
        <v>2985</v>
      </c>
    </row>
    <row r="3479" spans="51:75" x14ac:dyDescent="0.3">
      <c r="AY3479" s="107" t="e">
        <f>VLOOKUP(C3479,#REF!, 2,FALSE)</f>
        <v>#REF!</v>
      </c>
      <c r="BM3479" s="79" t="s">
        <v>7924</v>
      </c>
      <c r="BN3479" s="79" t="s">
        <v>3006</v>
      </c>
      <c r="BO3479" s="79" t="s">
        <v>7926</v>
      </c>
      <c r="BU3479" s="79" t="s">
        <v>7924</v>
      </c>
      <c r="BV3479" s="79" t="s">
        <v>3006</v>
      </c>
      <c r="BW3479" s="79" t="s">
        <v>7926</v>
      </c>
    </row>
    <row r="3480" spans="51:75" x14ac:dyDescent="0.3">
      <c r="AY3480" s="107" t="e">
        <f>VLOOKUP(C3480,#REF!, 2,FALSE)</f>
        <v>#REF!</v>
      </c>
      <c r="BM3480" s="79" t="s">
        <v>7927</v>
      </c>
      <c r="BN3480" s="79" t="s">
        <v>2985</v>
      </c>
      <c r="BO3480" s="79" t="s">
        <v>2985</v>
      </c>
      <c r="BU3480" s="79" t="s">
        <v>7927</v>
      </c>
      <c r="BV3480" s="79" t="s">
        <v>2985</v>
      </c>
      <c r="BW3480" s="79" t="s">
        <v>2985</v>
      </c>
    </row>
    <row r="3481" spans="51:75" x14ac:dyDescent="0.3">
      <c r="AY3481" s="107" t="e">
        <f>VLOOKUP(C3481,#REF!, 2,FALSE)</f>
        <v>#REF!</v>
      </c>
      <c r="BM3481" s="79" t="s">
        <v>7929</v>
      </c>
      <c r="BN3481" s="79" t="s">
        <v>2985</v>
      </c>
      <c r="BO3481" s="79" t="s">
        <v>2985</v>
      </c>
      <c r="BU3481" s="79" t="s">
        <v>7929</v>
      </c>
      <c r="BV3481" s="79" t="s">
        <v>2985</v>
      </c>
      <c r="BW3481" s="79" t="s">
        <v>2985</v>
      </c>
    </row>
    <row r="3482" spans="51:75" x14ac:dyDescent="0.3">
      <c r="AY3482" s="107" t="e">
        <f>VLOOKUP(C3482,#REF!, 2,FALSE)</f>
        <v>#REF!</v>
      </c>
      <c r="BM3482" s="79" t="s">
        <v>7930</v>
      </c>
      <c r="BN3482" s="79" t="s">
        <v>2985</v>
      </c>
      <c r="BO3482" s="79" t="s">
        <v>2985</v>
      </c>
      <c r="BU3482" s="79" t="s">
        <v>7930</v>
      </c>
      <c r="BV3482" s="79" t="s">
        <v>2985</v>
      </c>
      <c r="BW3482" s="79" t="s">
        <v>2985</v>
      </c>
    </row>
    <row r="3483" spans="51:75" x14ac:dyDescent="0.3">
      <c r="AY3483" s="107" t="e">
        <f>VLOOKUP(C3483,#REF!, 2,FALSE)</f>
        <v>#REF!</v>
      </c>
      <c r="BM3483" s="79" t="s">
        <v>7931</v>
      </c>
      <c r="BN3483" s="79" t="s">
        <v>2985</v>
      </c>
      <c r="BO3483" s="79" t="s">
        <v>2985</v>
      </c>
      <c r="BU3483" s="79" t="s">
        <v>7931</v>
      </c>
      <c r="BV3483" s="79" t="s">
        <v>2985</v>
      </c>
      <c r="BW3483" s="79" t="s">
        <v>2985</v>
      </c>
    </row>
    <row r="3484" spans="51:75" x14ac:dyDescent="0.3">
      <c r="AY3484" s="107" t="e">
        <f>VLOOKUP(C3484,#REF!, 2,FALSE)</f>
        <v>#REF!</v>
      </c>
      <c r="BM3484" s="79" t="s">
        <v>7932</v>
      </c>
      <c r="BN3484" s="79" t="s">
        <v>2985</v>
      </c>
      <c r="BO3484" s="79" t="s">
        <v>2985</v>
      </c>
      <c r="BU3484" s="79" t="s">
        <v>7932</v>
      </c>
      <c r="BV3484" s="79" t="s">
        <v>2985</v>
      </c>
      <c r="BW3484" s="79" t="s">
        <v>2985</v>
      </c>
    </row>
    <row r="3485" spans="51:75" x14ac:dyDescent="0.3">
      <c r="AY3485" s="107" t="e">
        <f>VLOOKUP(C3485,#REF!, 2,FALSE)</f>
        <v>#REF!</v>
      </c>
      <c r="BM3485" s="79" t="s">
        <v>7933</v>
      </c>
      <c r="BN3485" s="79" t="s">
        <v>630</v>
      </c>
      <c r="BO3485" s="79" t="s">
        <v>7934</v>
      </c>
      <c r="BU3485" s="79" t="s">
        <v>7933</v>
      </c>
      <c r="BV3485" s="79" t="s">
        <v>630</v>
      </c>
      <c r="BW3485" s="79" t="s">
        <v>7934</v>
      </c>
    </row>
    <row r="3486" spans="51:75" x14ac:dyDescent="0.3">
      <c r="AY3486" s="107" t="e">
        <f>VLOOKUP(C3486,#REF!, 2,FALSE)</f>
        <v>#REF!</v>
      </c>
      <c r="BM3486" s="79" t="s">
        <v>7935</v>
      </c>
      <c r="BN3486" s="79" t="s">
        <v>2985</v>
      </c>
      <c r="BO3486" s="79" t="s">
        <v>4873</v>
      </c>
      <c r="BU3486" s="79" t="s">
        <v>7935</v>
      </c>
      <c r="BV3486" s="79" t="s">
        <v>2985</v>
      </c>
      <c r="BW3486" s="79" t="s">
        <v>4873</v>
      </c>
    </row>
    <row r="3487" spans="51:75" x14ac:dyDescent="0.3">
      <c r="AY3487" s="107" t="e">
        <f>VLOOKUP(C3487,#REF!, 2,FALSE)</f>
        <v>#REF!</v>
      </c>
      <c r="BM3487" s="79" t="s">
        <v>1409</v>
      </c>
      <c r="BN3487" s="79" t="s">
        <v>1344</v>
      </c>
      <c r="BO3487" s="79" t="s">
        <v>7936</v>
      </c>
      <c r="BU3487" s="79" t="s">
        <v>1409</v>
      </c>
      <c r="BV3487" s="79" t="s">
        <v>1344</v>
      </c>
      <c r="BW3487" s="79" t="s">
        <v>7936</v>
      </c>
    </row>
    <row r="3488" spans="51:75" x14ac:dyDescent="0.3">
      <c r="AY3488" s="107" t="e">
        <f>VLOOKUP(C3488,#REF!, 2,FALSE)</f>
        <v>#REF!</v>
      </c>
      <c r="BM3488" s="79" t="s">
        <v>1410</v>
      </c>
      <c r="BN3488" s="79" t="s">
        <v>2985</v>
      </c>
      <c r="BO3488" s="79" t="s">
        <v>7937</v>
      </c>
      <c r="BU3488" s="79" t="s">
        <v>1410</v>
      </c>
      <c r="BV3488" s="79" t="s">
        <v>2985</v>
      </c>
      <c r="BW3488" s="79" t="s">
        <v>7937</v>
      </c>
    </row>
    <row r="3489" spans="51:75" x14ac:dyDescent="0.3">
      <c r="AY3489" s="107" t="e">
        <f>VLOOKUP(C3489,#REF!, 2,FALSE)</f>
        <v>#REF!</v>
      </c>
      <c r="BM3489" s="79" t="s">
        <v>7938</v>
      </c>
      <c r="BN3489" s="79" t="s">
        <v>2985</v>
      </c>
      <c r="BO3489" s="79" t="s">
        <v>7939</v>
      </c>
      <c r="BU3489" s="79" t="s">
        <v>7938</v>
      </c>
      <c r="BV3489" s="79" t="s">
        <v>2985</v>
      </c>
      <c r="BW3489" s="79" t="s">
        <v>7939</v>
      </c>
    </row>
    <row r="3490" spans="51:75" x14ac:dyDescent="0.3">
      <c r="AY3490" s="107" t="e">
        <f>VLOOKUP(C3490,#REF!, 2,FALSE)</f>
        <v>#REF!</v>
      </c>
      <c r="BM3490" s="79" t="s">
        <v>7940</v>
      </c>
      <c r="BN3490" s="79" t="s">
        <v>2985</v>
      </c>
      <c r="BO3490" s="79" t="s">
        <v>2976</v>
      </c>
      <c r="BU3490" s="79" t="s">
        <v>7940</v>
      </c>
      <c r="BV3490" s="79" t="s">
        <v>2985</v>
      </c>
      <c r="BW3490" s="79" t="s">
        <v>2976</v>
      </c>
    </row>
    <row r="3491" spans="51:75" x14ac:dyDescent="0.3">
      <c r="AY3491" s="107" t="e">
        <f>VLOOKUP(C3491,#REF!, 2,FALSE)</f>
        <v>#REF!</v>
      </c>
      <c r="BM3491" s="79" t="s">
        <v>7943</v>
      </c>
      <c r="BN3491" s="79" t="s">
        <v>2985</v>
      </c>
      <c r="BO3491" s="79" t="s">
        <v>6917</v>
      </c>
      <c r="BU3491" s="79" t="s">
        <v>7943</v>
      </c>
      <c r="BV3491" s="79" t="s">
        <v>2985</v>
      </c>
      <c r="BW3491" s="79" t="s">
        <v>6917</v>
      </c>
    </row>
    <row r="3492" spans="51:75" x14ac:dyDescent="0.3">
      <c r="AY3492" s="107" t="e">
        <f>VLOOKUP(C3492,#REF!, 2,FALSE)</f>
        <v>#REF!</v>
      </c>
      <c r="BM3492" s="79" t="s">
        <v>7945</v>
      </c>
      <c r="BN3492" s="79" t="s">
        <v>2985</v>
      </c>
      <c r="BO3492" s="79" t="s">
        <v>2985</v>
      </c>
      <c r="BU3492" s="79" t="s">
        <v>7945</v>
      </c>
      <c r="BV3492" s="79" t="s">
        <v>2985</v>
      </c>
      <c r="BW3492" s="79" t="s">
        <v>2985</v>
      </c>
    </row>
    <row r="3493" spans="51:75" x14ac:dyDescent="0.3">
      <c r="AY3493" s="107" t="e">
        <f>VLOOKUP(C3493,#REF!, 2,FALSE)</f>
        <v>#REF!</v>
      </c>
      <c r="BM3493" s="79" t="s">
        <v>7946</v>
      </c>
      <c r="BN3493" s="79" t="s">
        <v>2985</v>
      </c>
      <c r="BO3493" s="79" t="s">
        <v>1130</v>
      </c>
      <c r="BU3493" s="79" t="s">
        <v>7946</v>
      </c>
      <c r="BV3493" s="79" t="s">
        <v>2985</v>
      </c>
      <c r="BW3493" s="79" t="s">
        <v>1130</v>
      </c>
    </row>
    <row r="3494" spans="51:75" x14ac:dyDescent="0.3">
      <c r="AY3494" s="107" t="e">
        <f>VLOOKUP(C3494,#REF!, 2,FALSE)</f>
        <v>#REF!</v>
      </c>
      <c r="BM3494" s="79" t="s">
        <v>7948</v>
      </c>
      <c r="BN3494" s="79" t="s">
        <v>2985</v>
      </c>
      <c r="BO3494" s="79" t="s">
        <v>2985</v>
      </c>
      <c r="BU3494" s="79" t="s">
        <v>7948</v>
      </c>
      <c r="BV3494" s="79" t="s">
        <v>2985</v>
      </c>
      <c r="BW3494" s="79" t="s">
        <v>2985</v>
      </c>
    </row>
    <row r="3495" spans="51:75" x14ac:dyDescent="0.3">
      <c r="AY3495" s="107" t="e">
        <f>VLOOKUP(C3495,#REF!, 2,FALSE)</f>
        <v>#REF!</v>
      </c>
      <c r="BM3495" s="79" t="s">
        <v>7949</v>
      </c>
      <c r="BN3495" s="79" t="s">
        <v>1344</v>
      </c>
      <c r="BO3495" s="79" t="s">
        <v>7950</v>
      </c>
      <c r="BU3495" s="79" t="s">
        <v>7949</v>
      </c>
      <c r="BV3495" s="79" t="s">
        <v>1344</v>
      </c>
      <c r="BW3495" s="79" t="s">
        <v>7950</v>
      </c>
    </row>
    <row r="3496" spans="51:75" x14ac:dyDescent="0.3">
      <c r="AY3496" s="107" t="e">
        <f>VLOOKUP(C3496,#REF!, 2,FALSE)</f>
        <v>#REF!</v>
      </c>
      <c r="BM3496" s="79" t="s">
        <v>7951</v>
      </c>
      <c r="BN3496" s="79" t="s">
        <v>2985</v>
      </c>
      <c r="BO3496" s="79" t="s">
        <v>2985</v>
      </c>
      <c r="BU3496" s="79" t="s">
        <v>7951</v>
      </c>
      <c r="BV3496" s="79" t="s">
        <v>2985</v>
      </c>
      <c r="BW3496" s="79" t="s">
        <v>2985</v>
      </c>
    </row>
    <row r="3497" spans="51:75" x14ac:dyDescent="0.3">
      <c r="AY3497" s="107" t="e">
        <f>VLOOKUP(C3497,#REF!, 2,FALSE)</f>
        <v>#REF!</v>
      </c>
      <c r="BM3497" s="79" t="s">
        <v>7952</v>
      </c>
      <c r="BN3497" s="79" t="s">
        <v>2985</v>
      </c>
      <c r="BO3497" s="79" t="s">
        <v>2985</v>
      </c>
      <c r="BU3497" s="79" t="s">
        <v>7952</v>
      </c>
      <c r="BV3497" s="79" t="s">
        <v>2985</v>
      </c>
      <c r="BW3497" s="79" t="s">
        <v>2985</v>
      </c>
    </row>
    <row r="3498" spans="51:75" x14ac:dyDescent="0.3">
      <c r="AY3498" s="107" t="e">
        <f>VLOOKUP(C3498,#REF!, 2,FALSE)</f>
        <v>#REF!</v>
      </c>
      <c r="BM3498" s="79" t="s">
        <v>7953</v>
      </c>
      <c r="BN3498" s="79" t="s">
        <v>2985</v>
      </c>
      <c r="BO3498" s="79" t="s">
        <v>2985</v>
      </c>
      <c r="BU3498" s="79" t="s">
        <v>7953</v>
      </c>
      <c r="BV3498" s="79" t="s">
        <v>2985</v>
      </c>
      <c r="BW3498" s="79" t="s">
        <v>2985</v>
      </c>
    </row>
    <row r="3499" spans="51:75" x14ac:dyDescent="0.3">
      <c r="AY3499" s="107" t="e">
        <f>VLOOKUP(C3499,#REF!, 2,FALSE)</f>
        <v>#REF!</v>
      </c>
      <c r="BM3499" s="79" t="s">
        <v>7954</v>
      </c>
      <c r="BN3499" s="79" t="s">
        <v>2985</v>
      </c>
      <c r="BO3499" s="79" t="s">
        <v>2985</v>
      </c>
      <c r="BU3499" s="79" t="s">
        <v>7954</v>
      </c>
      <c r="BV3499" s="79" t="s">
        <v>2985</v>
      </c>
      <c r="BW3499" s="79" t="s">
        <v>2985</v>
      </c>
    </row>
    <row r="3500" spans="51:75" x14ac:dyDescent="0.3">
      <c r="AY3500" s="107" t="e">
        <f>VLOOKUP(C3500,#REF!, 2,FALSE)</f>
        <v>#REF!</v>
      </c>
      <c r="BM3500" s="79" t="s">
        <v>7957</v>
      </c>
      <c r="BN3500" s="79" t="s">
        <v>2985</v>
      </c>
      <c r="BO3500" s="79" t="s">
        <v>2985</v>
      </c>
      <c r="BU3500" s="79" t="s">
        <v>7957</v>
      </c>
      <c r="BV3500" s="79" t="s">
        <v>2985</v>
      </c>
      <c r="BW3500" s="79" t="s">
        <v>2985</v>
      </c>
    </row>
    <row r="3501" spans="51:75" x14ac:dyDescent="0.3">
      <c r="AY3501" s="107" t="e">
        <f>VLOOKUP(C3501,#REF!, 2,FALSE)</f>
        <v>#REF!</v>
      </c>
      <c r="BM3501" s="79" t="s">
        <v>7958</v>
      </c>
      <c r="BN3501" s="79" t="s">
        <v>2985</v>
      </c>
      <c r="BO3501" s="79" t="s">
        <v>2985</v>
      </c>
      <c r="BU3501" s="79" t="s">
        <v>7958</v>
      </c>
      <c r="BV3501" s="79" t="s">
        <v>2985</v>
      </c>
      <c r="BW3501" s="79" t="s">
        <v>2985</v>
      </c>
    </row>
    <row r="3502" spans="51:75" x14ac:dyDescent="0.3">
      <c r="AY3502" s="107" t="e">
        <f>VLOOKUP(C3502,#REF!, 2,FALSE)</f>
        <v>#REF!</v>
      </c>
      <c r="BM3502" s="79" t="s">
        <v>1413</v>
      </c>
      <c r="BN3502" s="79" t="s">
        <v>2985</v>
      </c>
      <c r="BO3502" s="79" t="s">
        <v>2985</v>
      </c>
      <c r="BU3502" s="79" t="s">
        <v>1413</v>
      </c>
      <c r="BV3502" s="79" t="s">
        <v>2985</v>
      </c>
      <c r="BW3502" s="79" t="s">
        <v>2985</v>
      </c>
    </row>
    <row r="3503" spans="51:75" x14ac:dyDescent="0.3">
      <c r="AY3503" s="107" t="e">
        <f>VLOOKUP(C3503,#REF!, 2,FALSE)</f>
        <v>#REF!</v>
      </c>
      <c r="BM3503" s="79" t="s">
        <v>7959</v>
      </c>
      <c r="BN3503" s="79" t="s">
        <v>2985</v>
      </c>
      <c r="BO3503" s="79" t="s">
        <v>2985</v>
      </c>
      <c r="BU3503" s="79" t="s">
        <v>7959</v>
      </c>
      <c r="BV3503" s="79" t="s">
        <v>2985</v>
      </c>
      <c r="BW3503" s="79" t="s">
        <v>2985</v>
      </c>
    </row>
    <row r="3504" spans="51:75" x14ac:dyDescent="0.3">
      <c r="AY3504" s="107" t="e">
        <f>VLOOKUP(C3504,#REF!, 2,FALSE)</f>
        <v>#REF!</v>
      </c>
      <c r="BM3504" s="79" t="s">
        <v>1414</v>
      </c>
      <c r="BN3504" s="79" t="s">
        <v>3049</v>
      </c>
      <c r="BO3504" s="79" t="s">
        <v>7960</v>
      </c>
      <c r="BU3504" s="79" t="s">
        <v>1414</v>
      </c>
      <c r="BV3504" s="79" t="s">
        <v>3049</v>
      </c>
      <c r="BW3504" s="79" t="s">
        <v>7960</v>
      </c>
    </row>
    <row r="3505" spans="51:75" x14ac:dyDescent="0.3">
      <c r="AY3505" s="107" t="e">
        <f>VLOOKUP(C3505,#REF!, 2,FALSE)</f>
        <v>#REF!</v>
      </c>
      <c r="BM3505" s="79" t="s">
        <v>1415</v>
      </c>
      <c r="BN3505" s="79" t="s">
        <v>3049</v>
      </c>
      <c r="BO3505" s="79" t="s">
        <v>7961</v>
      </c>
      <c r="BU3505" s="79" t="s">
        <v>1415</v>
      </c>
      <c r="BV3505" s="79" t="s">
        <v>3049</v>
      </c>
      <c r="BW3505" s="79" t="s">
        <v>7961</v>
      </c>
    </row>
    <row r="3506" spans="51:75" x14ac:dyDescent="0.3">
      <c r="AY3506" s="107" t="e">
        <f>VLOOKUP(C3506,#REF!, 2,FALSE)</f>
        <v>#REF!</v>
      </c>
      <c r="BM3506" s="79" t="s">
        <v>1416</v>
      </c>
      <c r="BN3506" s="79" t="s">
        <v>3049</v>
      </c>
      <c r="BO3506" s="79" t="s">
        <v>7963</v>
      </c>
      <c r="BU3506" s="79" t="s">
        <v>1416</v>
      </c>
      <c r="BV3506" s="79" t="s">
        <v>3049</v>
      </c>
      <c r="BW3506" s="79" t="s">
        <v>7963</v>
      </c>
    </row>
    <row r="3507" spans="51:75" x14ac:dyDescent="0.3">
      <c r="AY3507" s="107" t="e">
        <f>VLOOKUP(C3507,#REF!, 2,FALSE)</f>
        <v>#REF!</v>
      </c>
      <c r="BM3507" s="79" t="s">
        <v>7964</v>
      </c>
      <c r="BN3507" s="79" t="s">
        <v>3206</v>
      </c>
      <c r="BO3507" s="79" t="s">
        <v>2985</v>
      </c>
      <c r="BU3507" s="79" t="s">
        <v>7964</v>
      </c>
      <c r="BV3507" s="79" t="s">
        <v>3206</v>
      </c>
      <c r="BW3507" s="79" t="s">
        <v>2985</v>
      </c>
    </row>
    <row r="3508" spans="51:75" x14ac:dyDescent="0.3">
      <c r="AY3508" s="107" t="e">
        <f>VLOOKUP(C3508,#REF!, 2,FALSE)</f>
        <v>#REF!</v>
      </c>
      <c r="BM3508" s="79" t="s">
        <v>7966</v>
      </c>
      <c r="BN3508" s="79" t="s">
        <v>3256</v>
      </c>
      <c r="BO3508" s="79" t="s">
        <v>2985</v>
      </c>
      <c r="BU3508" s="79" t="s">
        <v>7966</v>
      </c>
      <c r="BV3508" s="79" t="s">
        <v>3256</v>
      </c>
      <c r="BW3508" s="79" t="s">
        <v>2985</v>
      </c>
    </row>
    <row r="3509" spans="51:75" x14ac:dyDescent="0.3">
      <c r="AY3509" s="107" t="e">
        <f>VLOOKUP(C3509,#REF!, 2,FALSE)</f>
        <v>#REF!</v>
      </c>
      <c r="BM3509" s="79" t="s">
        <v>7967</v>
      </c>
      <c r="BN3509" s="79" t="s">
        <v>3049</v>
      </c>
      <c r="BO3509" s="79" t="s">
        <v>5354</v>
      </c>
      <c r="BU3509" s="79" t="s">
        <v>7967</v>
      </c>
      <c r="BV3509" s="79" t="s">
        <v>3049</v>
      </c>
      <c r="BW3509" s="79" t="s">
        <v>5354</v>
      </c>
    </row>
    <row r="3510" spans="51:75" x14ac:dyDescent="0.3">
      <c r="AY3510" s="107" t="e">
        <f>VLOOKUP(C3510,#REF!, 2,FALSE)</f>
        <v>#REF!</v>
      </c>
      <c r="BM3510" s="79" t="s">
        <v>7968</v>
      </c>
      <c r="BN3510" s="79" t="s">
        <v>2395</v>
      </c>
      <c r="BO3510" s="79" t="s">
        <v>2985</v>
      </c>
      <c r="BU3510" s="79" t="s">
        <v>7968</v>
      </c>
      <c r="BV3510" s="79" t="s">
        <v>2395</v>
      </c>
      <c r="BW3510" s="79" t="s">
        <v>2985</v>
      </c>
    </row>
    <row r="3511" spans="51:75" x14ac:dyDescent="0.3">
      <c r="AY3511" s="107" t="e">
        <f>VLOOKUP(C3511,#REF!, 2,FALSE)</f>
        <v>#REF!</v>
      </c>
      <c r="BM3511" s="79" t="s">
        <v>7969</v>
      </c>
      <c r="BN3511" s="79" t="s">
        <v>3009</v>
      </c>
      <c r="BO3511" s="79" t="s">
        <v>2985</v>
      </c>
      <c r="BU3511" s="79" t="s">
        <v>7969</v>
      </c>
      <c r="BV3511" s="79" t="s">
        <v>3009</v>
      </c>
      <c r="BW3511" s="79" t="s">
        <v>2985</v>
      </c>
    </row>
    <row r="3512" spans="51:75" x14ac:dyDescent="0.3">
      <c r="AY3512" s="107" t="e">
        <f>VLOOKUP(C3512,#REF!, 2,FALSE)</f>
        <v>#REF!</v>
      </c>
      <c r="BM3512" s="79" t="s">
        <v>7970</v>
      </c>
      <c r="BN3512" s="79" t="s">
        <v>1735</v>
      </c>
      <c r="BO3512" s="79" t="s">
        <v>7973</v>
      </c>
      <c r="BU3512" s="79" t="s">
        <v>7970</v>
      </c>
      <c r="BV3512" s="79" t="s">
        <v>1735</v>
      </c>
      <c r="BW3512" s="79" t="s">
        <v>7973</v>
      </c>
    </row>
    <row r="3513" spans="51:75" x14ac:dyDescent="0.3">
      <c r="AY3513" s="107" t="e">
        <f>VLOOKUP(C3513,#REF!, 2,FALSE)</f>
        <v>#REF!</v>
      </c>
      <c r="BM3513" s="79" t="s">
        <v>7974</v>
      </c>
      <c r="BN3513" s="79" t="s">
        <v>2985</v>
      </c>
      <c r="BO3513" s="79" t="s">
        <v>2985</v>
      </c>
      <c r="BU3513" s="79" t="s">
        <v>7974</v>
      </c>
      <c r="BV3513" s="79" t="s">
        <v>2985</v>
      </c>
      <c r="BW3513" s="79" t="s">
        <v>2985</v>
      </c>
    </row>
    <row r="3514" spans="51:75" x14ac:dyDescent="0.3">
      <c r="AY3514" s="107" t="e">
        <f>VLOOKUP(C3514,#REF!, 2,FALSE)</f>
        <v>#REF!</v>
      </c>
      <c r="BM3514" s="79" t="s">
        <v>7976</v>
      </c>
      <c r="BN3514" s="79" t="s">
        <v>2985</v>
      </c>
      <c r="BO3514" s="79" t="s">
        <v>2985</v>
      </c>
      <c r="BU3514" s="79" t="s">
        <v>7976</v>
      </c>
      <c r="BV3514" s="79" t="s">
        <v>2985</v>
      </c>
      <c r="BW3514" s="79" t="s">
        <v>2985</v>
      </c>
    </row>
    <row r="3515" spans="51:75" x14ac:dyDescent="0.3">
      <c r="AY3515" s="107" t="e">
        <f>VLOOKUP(C3515,#REF!, 2,FALSE)</f>
        <v>#REF!</v>
      </c>
      <c r="BM3515" s="79" t="s">
        <v>7977</v>
      </c>
      <c r="BN3515" s="79" t="s">
        <v>2985</v>
      </c>
      <c r="BO3515" s="79" t="s">
        <v>2985</v>
      </c>
      <c r="BU3515" s="79" t="s">
        <v>7977</v>
      </c>
      <c r="BV3515" s="79" t="s">
        <v>2985</v>
      </c>
      <c r="BW3515" s="79" t="s">
        <v>2985</v>
      </c>
    </row>
    <row r="3516" spans="51:75" x14ac:dyDescent="0.3">
      <c r="AY3516" s="107" t="e">
        <f>VLOOKUP(C3516,#REF!, 2,FALSE)</f>
        <v>#REF!</v>
      </c>
      <c r="BM3516" s="79" t="s">
        <v>486</v>
      </c>
      <c r="BN3516" s="79" t="s">
        <v>3206</v>
      </c>
      <c r="BO3516" s="79" t="s">
        <v>7979</v>
      </c>
      <c r="BU3516" s="79" t="s">
        <v>486</v>
      </c>
      <c r="BV3516" s="79" t="s">
        <v>3206</v>
      </c>
      <c r="BW3516" s="79" t="s">
        <v>7979</v>
      </c>
    </row>
    <row r="3517" spans="51:75" x14ac:dyDescent="0.3">
      <c r="AY3517" s="107" t="e">
        <f>VLOOKUP(C3517,#REF!, 2,FALSE)</f>
        <v>#REF!</v>
      </c>
      <c r="BM3517" s="79" t="s">
        <v>7980</v>
      </c>
      <c r="BN3517" s="79" t="s">
        <v>3206</v>
      </c>
      <c r="BO3517" s="79" t="s">
        <v>7981</v>
      </c>
      <c r="BU3517" s="79" t="s">
        <v>7980</v>
      </c>
      <c r="BV3517" s="79" t="s">
        <v>3206</v>
      </c>
      <c r="BW3517" s="79" t="s">
        <v>7981</v>
      </c>
    </row>
    <row r="3518" spans="51:75" x14ac:dyDescent="0.3">
      <c r="AY3518" s="107" t="e">
        <f>VLOOKUP(C3518,#REF!, 2,FALSE)</f>
        <v>#REF!</v>
      </c>
      <c r="BM3518" s="79" t="s">
        <v>1417</v>
      </c>
      <c r="BN3518" s="79" t="s">
        <v>721</v>
      </c>
      <c r="BO3518" s="79" t="s">
        <v>7982</v>
      </c>
      <c r="BU3518" s="79" t="s">
        <v>1417</v>
      </c>
      <c r="BV3518" s="79" t="s">
        <v>721</v>
      </c>
      <c r="BW3518" s="79" t="s">
        <v>7982</v>
      </c>
    </row>
    <row r="3519" spans="51:75" x14ac:dyDescent="0.3">
      <c r="AY3519" s="107" t="e">
        <f>VLOOKUP(C3519,#REF!, 2,FALSE)</f>
        <v>#REF!</v>
      </c>
      <c r="BM3519" s="79" t="s">
        <v>7983</v>
      </c>
      <c r="BN3519" s="79" t="s">
        <v>1344</v>
      </c>
      <c r="BO3519" s="79" t="s">
        <v>1604</v>
      </c>
      <c r="BU3519" s="79" t="s">
        <v>7983</v>
      </c>
      <c r="BV3519" s="79" t="s">
        <v>1344</v>
      </c>
      <c r="BW3519" s="79" t="s">
        <v>1604</v>
      </c>
    </row>
    <row r="3520" spans="51:75" x14ac:dyDescent="0.3">
      <c r="AY3520" s="107" t="e">
        <f>VLOOKUP(C3520,#REF!, 2,FALSE)</f>
        <v>#REF!</v>
      </c>
      <c r="BM3520" s="79" t="s">
        <v>7984</v>
      </c>
      <c r="BN3520" s="79" t="s">
        <v>2985</v>
      </c>
      <c r="BO3520" s="79" t="s">
        <v>7985</v>
      </c>
      <c r="BU3520" s="79" t="s">
        <v>7984</v>
      </c>
      <c r="BV3520" s="79" t="s">
        <v>2985</v>
      </c>
      <c r="BW3520" s="79" t="s">
        <v>7985</v>
      </c>
    </row>
    <row r="3521" spans="51:75" x14ac:dyDescent="0.3">
      <c r="AY3521" s="107" t="e">
        <f>VLOOKUP(C3521,#REF!, 2,FALSE)</f>
        <v>#REF!</v>
      </c>
      <c r="BM3521" s="79" t="s">
        <v>7986</v>
      </c>
      <c r="BN3521" s="79" t="s">
        <v>1344</v>
      </c>
      <c r="BO3521" s="79" t="s">
        <v>7987</v>
      </c>
      <c r="BU3521" s="79" t="s">
        <v>7986</v>
      </c>
      <c r="BV3521" s="79" t="s">
        <v>1344</v>
      </c>
      <c r="BW3521" s="79" t="s">
        <v>7987</v>
      </c>
    </row>
    <row r="3522" spans="51:75" x14ac:dyDescent="0.3">
      <c r="AY3522" s="107" t="e">
        <f>VLOOKUP(C3522,#REF!, 2,FALSE)</f>
        <v>#REF!</v>
      </c>
      <c r="BM3522" s="79" t="s">
        <v>1418</v>
      </c>
      <c r="BN3522" s="79" t="s">
        <v>2985</v>
      </c>
      <c r="BO3522" s="79" t="s">
        <v>2985</v>
      </c>
      <c r="BU3522" s="79" t="s">
        <v>1418</v>
      </c>
      <c r="BV3522" s="79" t="s">
        <v>2985</v>
      </c>
      <c r="BW3522" s="79" t="s">
        <v>2985</v>
      </c>
    </row>
    <row r="3523" spans="51:75" x14ac:dyDescent="0.3">
      <c r="AY3523" s="107" t="e">
        <f>VLOOKUP(C3523,#REF!, 2,FALSE)</f>
        <v>#REF!</v>
      </c>
      <c r="BM3523" s="79" t="s">
        <v>7988</v>
      </c>
      <c r="BN3523" s="79" t="s">
        <v>2985</v>
      </c>
      <c r="BO3523" s="79" t="s">
        <v>2985</v>
      </c>
      <c r="BU3523" s="79" t="s">
        <v>7988</v>
      </c>
      <c r="BV3523" s="79" t="s">
        <v>2985</v>
      </c>
      <c r="BW3523" s="79" t="s">
        <v>2985</v>
      </c>
    </row>
    <row r="3524" spans="51:75" x14ac:dyDescent="0.3">
      <c r="AY3524" s="107" t="e">
        <f>VLOOKUP(C3524,#REF!, 2,FALSE)</f>
        <v>#REF!</v>
      </c>
      <c r="BM3524" s="79" t="s">
        <v>465</v>
      </c>
      <c r="BN3524" s="79" t="s">
        <v>1344</v>
      </c>
      <c r="BO3524" s="79" t="s">
        <v>3576</v>
      </c>
      <c r="BU3524" s="79" t="s">
        <v>465</v>
      </c>
      <c r="BV3524" s="79" t="s">
        <v>1344</v>
      </c>
      <c r="BW3524" s="79" t="s">
        <v>3576</v>
      </c>
    </row>
    <row r="3525" spans="51:75" x14ac:dyDescent="0.3">
      <c r="AY3525" s="107" t="e">
        <f>VLOOKUP(C3525,#REF!, 2,FALSE)</f>
        <v>#REF!</v>
      </c>
      <c r="BM3525" s="79" t="s">
        <v>7989</v>
      </c>
      <c r="BN3525" s="79" t="s">
        <v>2985</v>
      </c>
      <c r="BO3525" s="79" t="s">
        <v>2985</v>
      </c>
      <c r="BU3525" s="79" t="s">
        <v>7989</v>
      </c>
      <c r="BV3525" s="79" t="s">
        <v>2985</v>
      </c>
      <c r="BW3525" s="79" t="s">
        <v>2985</v>
      </c>
    </row>
    <row r="3526" spans="51:75" x14ac:dyDescent="0.3">
      <c r="AY3526" s="107" t="e">
        <f>VLOOKUP(C3526,#REF!, 2,FALSE)</f>
        <v>#REF!</v>
      </c>
      <c r="BM3526" s="79" t="s">
        <v>7990</v>
      </c>
      <c r="BN3526" s="79" t="s">
        <v>2985</v>
      </c>
      <c r="BO3526" s="79" t="s">
        <v>2985</v>
      </c>
      <c r="BU3526" s="79" t="s">
        <v>7990</v>
      </c>
      <c r="BV3526" s="79" t="s">
        <v>2985</v>
      </c>
      <c r="BW3526" s="79" t="s">
        <v>2985</v>
      </c>
    </row>
    <row r="3527" spans="51:75" x14ac:dyDescent="0.3">
      <c r="AY3527" s="107" t="e">
        <f>VLOOKUP(C3527,#REF!, 2,FALSE)</f>
        <v>#REF!</v>
      </c>
      <c r="BM3527" s="79" t="s">
        <v>1425</v>
      </c>
      <c r="BN3527" s="79" t="s">
        <v>1344</v>
      </c>
      <c r="BO3527" s="79" t="s">
        <v>7991</v>
      </c>
      <c r="BU3527" s="79" t="s">
        <v>1425</v>
      </c>
      <c r="BV3527" s="79" t="s">
        <v>1344</v>
      </c>
      <c r="BW3527" s="79" t="s">
        <v>7991</v>
      </c>
    </row>
    <row r="3528" spans="51:75" x14ac:dyDescent="0.3">
      <c r="AY3528" s="107" t="e">
        <f>VLOOKUP(C3528,#REF!, 2,FALSE)</f>
        <v>#REF!</v>
      </c>
      <c r="BM3528" s="79" t="s">
        <v>7992</v>
      </c>
      <c r="BN3528" s="79" t="s">
        <v>2985</v>
      </c>
      <c r="BO3528" s="79" t="s">
        <v>2985</v>
      </c>
      <c r="BU3528" s="79" t="s">
        <v>7992</v>
      </c>
      <c r="BV3528" s="79" t="s">
        <v>2985</v>
      </c>
      <c r="BW3528" s="79" t="s">
        <v>2985</v>
      </c>
    </row>
    <row r="3529" spans="51:75" x14ac:dyDescent="0.3">
      <c r="AY3529" s="107" t="e">
        <f>VLOOKUP(C3529,#REF!, 2,FALSE)</f>
        <v>#REF!</v>
      </c>
      <c r="BM3529" s="79" t="s">
        <v>7993</v>
      </c>
      <c r="BN3529" s="79" t="s">
        <v>2985</v>
      </c>
      <c r="BO3529" s="79" t="s">
        <v>2985</v>
      </c>
      <c r="BU3529" s="79" t="s">
        <v>7993</v>
      </c>
      <c r="BV3529" s="79" t="s">
        <v>2985</v>
      </c>
      <c r="BW3529" s="79" t="s">
        <v>2985</v>
      </c>
    </row>
    <row r="3530" spans="51:75" x14ac:dyDescent="0.3">
      <c r="AY3530" s="107" t="e">
        <f>VLOOKUP(C3530,#REF!, 2,FALSE)</f>
        <v>#REF!</v>
      </c>
      <c r="BM3530" s="79" t="s">
        <v>7994</v>
      </c>
      <c r="BN3530" s="79" t="s">
        <v>864</v>
      </c>
      <c r="BO3530" s="79" t="s">
        <v>3602</v>
      </c>
      <c r="BU3530" s="79" t="s">
        <v>7994</v>
      </c>
      <c r="BV3530" s="79" t="s">
        <v>864</v>
      </c>
      <c r="BW3530" s="79" t="s">
        <v>3602</v>
      </c>
    </row>
    <row r="3531" spans="51:75" x14ac:dyDescent="0.3">
      <c r="AY3531" s="107" t="e">
        <f>VLOOKUP(C3531,#REF!, 2,FALSE)</f>
        <v>#REF!</v>
      </c>
      <c r="BM3531" s="79" t="s">
        <v>7995</v>
      </c>
      <c r="BN3531" s="79" t="s">
        <v>2985</v>
      </c>
      <c r="BO3531" s="79" t="s">
        <v>2985</v>
      </c>
      <c r="BU3531" s="79" t="s">
        <v>7995</v>
      </c>
      <c r="BV3531" s="79" t="s">
        <v>2985</v>
      </c>
      <c r="BW3531" s="79" t="s">
        <v>2985</v>
      </c>
    </row>
    <row r="3532" spans="51:75" x14ac:dyDescent="0.3">
      <c r="AY3532" s="107" t="e">
        <f>VLOOKUP(C3532,#REF!, 2,FALSE)</f>
        <v>#REF!</v>
      </c>
      <c r="BM3532" s="79" t="s">
        <v>7996</v>
      </c>
      <c r="BN3532" s="79" t="s">
        <v>2985</v>
      </c>
      <c r="BO3532" s="79" t="s">
        <v>2985</v>
      </c>
      <c r="BU3532" s="79" t="s">
        <v>7996</v>
      </c>
      <c r="BV3532" s="79" t="s">
        <v>2985</v>
      </c>
      <c r="BW3532" s="79" t="s">
        <v>2985</v>
      </c>
    </row>
    <row r="3533" spans="51:75" x14ac:dyDescent="0.3">
      <c r="AY3533" s="107" t="e">
        <f>VLOOKUP(C3533,#REF!, 2,FALSE)</f>
        <v>#REF!</v>
      </c>
      <c r="BM3533" s="79" t="s">
        <v>458</v>
      </c>
      <c r="BN3533" s="79" t="s">
        <v>2985</v>
      </c>
      <c r="BO3533" s="79" t="s">
        <v>2985</v>
      </c>
      <c r="BU3533" s="79" t="s">
        <v>458</v>
      </c>
      <c r="BV3533" s="79" t="s">
        <v>2985</v>
      </c>
      <c r="BW3533" s="79" t="s">
        <v>2985</v>
      </c>
    </row>
    <row r="3534" spans="51:75" x14ac:dyDescent="0.3">
      <c r="AY3534" s="107" t="e">
        <f>VLOOKUP(C3534,#REF!, 2,FALSE)</f>
        <v>#REF!</v>
      </c>
      <c r="BM3534" s="79" t="s">
        <v>7997</v>
      </c>
      <c r="BN3534" s="79" t="s">
        <v>2985</v>
      </c>
      <c r="BO3534" s="79" t="s">
        <v>2985</v>
      </c>
      <c r="BU3534" s="79" t="s">
        <v>7997</v>
      </c>
      <c r="BV3534" s="79" t="s">
        <v>2985</v>
      </c>
      <c r="BW3534" s="79" t="s">
        <v>2985</v>
      </c>
    </row>
    <row r="3535" spans="51:75" x14ac:dyDescent="0.3">
      <c r="AY3535" s="107" t="e">
        <f>VLOOKUP(C3535,#REF!, 2,FALSE)</f>
        <v>#REF!</v>
      </c>
      <c r="BM3535" s="79" t="s">
        <v>7998</v>
      </c>
      <c r="BN3535" s="79" t="s">
        <v>2985</v>
      </c>
      <c r="BO3535" s="79" t="s">
        <v>2985</v>
      </c>
      <c r="BU3535" s="79" t="s">
        <v>7998</v>
      </c>
      <c r="BV3535" s="79" t="s">
        <v>2985</v>
      </c>
      <c r="BW3535" s="79" t="s">
        <v>2985</v>
      </c>
    </row>
    <row r="3536" spans="51:75" x14ac:dyDescent="0.3">
      <c r="AY3536" s="107" t="e">
        <f>VLOOKUP(C3536,#REF!, 2,FALSE)</f>
        <v>#REF!</v>
      </c>
      <c r="BM3536" s="79" t="s">
        <v>1426</v>
      </c>
      <c r="BN3536" s="79" t="s">
        <v>1344</v>
      </c>
      <c r="BO3536" s="79" t="s">
        <v>8000</v>
      </c>
      <c r="BU3536" s="79" t="s">
        <v>1426</v>
      </c>
      <c r="BV3536" s="79" t="s">
        <v>1344</v>
      </c>
      <c r="BW3536" s="79" t="s">
        <v>8000</v>
      </c>
    </row>
    <row r="3537" spans="51:75" x14ac:dyDescent="0.3">
      <c r="AY3537" s="107" t="e">
        <f>VLOOKUP(C3537,#REF!, 2,FALSE)</f>
        <v>#REF!</v>
      </c>
      <c r="BM3537" s="79" t="s">
        <v>8001</v>
      </c>
      <c r="BN3537" s="79" t="s">
        <v>2985</v>
      </c>
      <c r="BO3537" s="79" t="s">
        <v>2985</v>
      </c>
      <c r="BU3537" s="79" t="s">
        <v>8001</v>
      </c>
      <c r="BV3537" s="79" t="s">
        <v>2985</v>
      </c>
      <c r="BW3537" s="79" t="s">
        <v>2985</v>
      </c>
    </row>
    <row r="3538" spans="51:75" x14ac:dyDescent="0.3">
      <c r="AY3538" s="107" t="e">
        <f>VLOOKUP(C3538,#REF!, 2,FALSE)</f>
        <v>#REF!</v>
      </c>
      <c r="BM3538" s="79" t="s">
        <v>8002</v>
      </c>
      <c r="BN3538" s="79" t="s">
        <v>2985</v>
      </c>
      <c r="BO3538" s="79" t="s">
        <v>2985</v>
      </c>
      <c r="BU3538" s="79" t="s">
        <v>8002</v>
      </c>
      <c r="BV3538" s="79" t="s">
        <v>2985</v>
      </c>
      <c r="BW3538" s="79" t="s">
        <v>2985</v>
      </c>
    </row>
    <row r="3539" spans="51:75" x14ac:dyDescent="0.3">
      <c r="AY3539" s="107" t="e">
        <f>VLOOKUP(C3539,#REF!, 2,FALSE)</f>
        <v>#REF!</v>
      </c>
      <c r="BM3539" s="79" t="s">
        <v>8003</v>
      </c>
      <c r="BN3539" s="79" t="s">
        <v>2985</v>
      </c>
      <c r="BO3539" s="79" t="s">
        <v>2985</v>
      </c>
      <c r="BU3539" s="79" t="s">
        <v>8003</v>
      </c>
      <c r="BV3539" s="79" t="s">
        <v>2985</v>
      </c>
      <c r="BW3539" s="79" t="s">
        <v>2985</v>
      </c>
    </row>
    <row r="3540" spans="51:75" x14ac:dyDescent="0.3">
      <c r="AY3540" s="107" t="e">
        <f>VLOOKUP(C3540,#REF!, 2,FALSE)</f>
        <v>#REF!</v>
      </c>
      <c r="BM3540" s="79" t="s">
        <v>8004</v>
      </c>
      <c r="BN3540" s="79" t="s">
        <v>2985</v>
      </c>
      <c r="BO3540" s="79" t="s">
        <v>2985</v>
      </c>
      <c r="BU3540" s="79" t="s">
        <v>8004</v>
      </c>
      <c r="BV3540" s="79" t="s">
        <v>2985</v>
      </c>
      <c r="BW3540" s="79" t="s">
        <v>2985</v>
      </c>
    </row>
    <row r="3541" spans="51:75" x14ac:dyDescent="0.3">
      <c r="AY3541" s="107" t="e">
        <f>VLOOKUP(C3541,#REF!, 2,FALSE)</f>
        <v>#REF!</v>
      </c>
      <c r="BM3541" s="79" t="s">
        <v>8005</v>
      </c>
      <c r="BN3541" s="79" t="s">
        <v>2985</v>
      </c>
      <c r="BO3541" s="79" t="s">
        <v>2985</v>
      </c>
      <c r="BU3541" s="79" t="s">
        <v>8005</v>
      </c>
      <c r="BV3541" s="79" t="s">
        <v>2985</v>
      </c>
      <c r="BW3541" s="79" t="s">
        <v>2985</v>
      </c>
    </row>
    <row r="3542" spans="51:75" x14ac:dyDescent="0.3">
      <c r="AY3542" s="107" t="e">
        <f>VLOOKUP(C3542,#REF!, 2,FALSE)</f>
        <v>#REF!</v>
      </c>
      <c r="BM3542" s="79" t="s">
        <v>8006</v>
      </c>
      <c r="BN3542" s="79" t="s">
        <v>2985</v>
      </c>
      <c r="BO3542" s="79" t="s">
        <v>2985</v>
      </c>
      <c r="BU3542" s="79" t="s">
        <v>8006</v>
      </c>
      <c r="BV3542" s="79" t="s">
        <v>2985</v>
      </c>
      <c r="BW3542" s="79" t="s">
        <v>2985</v>
      </c>
    </row>
    <row r="3543" spans="51:75" x14ac:dyDescent="0.3">
      <c r="AY3543" s="107" t="e">
        <f>VLOOKUP(C3543,#REF!, 2,FALSE)</f>
        <v>#REF!</v>
      </c>
      <c r="BM3543" s="79" t="s">
        <v>1428</v>
      </c>
      <c r="BN3543" s="79" t="s">
        <v>2985</v>
      </c>
      <c r="BO3543" s="79" t="s">
        <v>2985</v>
      </c>
      <c r="BU3543" s="79" t="s">
        <v>1428</v>
      </c>
      <c r="BV3543" s="79" t="s">
        <v>2985</v>
      </c>
      <c r="BW3543" s="79" t="s">
        <v>2985</v>
      </c>
    </row>
    <row r="3544" spans="51:75" x14ac:dyDescent="0.3">
      <c r="AY3544" s="107" t="e">
        <f>VLOOKUP(C3544,#REF!, 2,FALSE)</f>
        <v>#REF!</v>
      </c>
      <c r="BM3544" s="79" t="s">
        <v>8008</v>
      </c>
      <c r="BN3544" s="79" t="s">
        <v>2985</v>
      </c>
      <c r="BO3544" s="79" t="s">
        <v>2985</v>
      </c>
      <c r="BU3544" s="79" t="s">
        <v>8008</v>
      </c>
      <c r="BV3544" s="79" t="s">
        <v>2985</v>
      </c>
      <c r="BW3544" s="79" t="s">
        <v>2985</v>
      </c>
    </row>
    <row r="3545" spans="51:75" x14ac:dyDescent="0.3">
      <c r="AY3545" s="107" t="e">
        <f>VLOOKUP(C3545,#REF!, 2,FALSE)</f>
        <v>#REF!</v>
      </c>
      <c r="BM3545" s="79" t="s">
        <v>8010</v>
      </c>
      <c r="BN3545" s="79" t="s">
        <v>2985</v>
      </c>
      <c r="BO3545" s="79" t="s">
        <v>2985</v>
      </c>
      <c r="BU3545" s="79" t="s">
        <v>8010</v>
      </c>
      <c r="BV3545" s="79" t="s">
        <v>2985</v>
      </c>
      <c r="BW3545" s="79" t="s">
        <v>2985</v>
      </c>
    </row>
    <row r="3546" spans="51:75" x14ac:dyDescent="0.3">
      <c r="AY3546" s="107" t="e">
        <f>VLOOKUP(C3546,#REF!, 2,FALSE)</f>
        <v>#REF!</v>
      </c>
      <c r="BM3546" s="79" t="s">
        <v>8011</v>
      </c>
      <c r="BN3546" s="79" t="s">
        <v>2985</v>
      </c>
      <c r="BO3546" s="79" t="s">
        <v>2985</v>
      </c>
      <c r="BU3546" s="79" t="s">
        <v>8011</v>
      </c>
      <c r="BV3546" s="79" t="s">
        <v>2985</v>
      </c>
      <c r="BW3546" s="79" t="s">
        <v>2985</v>
      </c>
    </row>
    <row r="3547" spans="51:75" x14ac:dyDescent="0.3">
      <c r="AY3547" s="107" t="e">
        <f>VLOOKUP(C3547,#REF!, 2,FALSE)</f>
        <v>#REF!</v>
      </c>
      <c r="BM3547" s="79" t="s">
        <v>485</v>
      </c>
      <c r="BN3547" s="79" t="s">
        <v>2985</v>
      </c>
      <c r="BO3547" s="79" t="s">
        <v>5362</v>
      </c>
      <c r="BU3547" s="79" t="s">
        <v>485</v>
      </c>
      <c r="BV3547" s="79" t="s">
        <v>2985</v>
      </c>
      <c r="BW3547" s="79" t="s">
        <v>5362</v>
      </c>
    </row>
    <row r="3548" spans="51:75" x14ac:dyDescent="0.3">
      <c r="AY3548" s="107" t="e">
        <f>VLOOKUP(C3548,#REF!, 2,FALSE)</f>
        <v>#REF!</v>
      </c>
      <c r="BM3548" s="79" t="s">
        <v>8012</v>
      </c>
      <c r="BN3548" s="79" t="s">
        <v>2985</v>
      </c>
      <c r="BO3548" s="79" t="s">
        <v>2985</v>
      </c>
      <c r="BU3548" s="79" t="s">
        <v>8012</v>
      </c>
      <c r="BV3548" s="79" t="s">
        <v>2985</v>
      </c>
      <c r="BW3548" s="79" t="s">
        <v>2985</v>
      </c>
    </row>
    <row r="3549" spans="51:75" x14ac:dyDescent="0.3">
      <c r="AY3549" s="107" t="e">
        <f>VLOOKUP(C3549,#REF!, 2,FALSE)</f>
        <v>#REF!</v>
      </c>
      <c r="BM3549" s="79" t="s">
        <v>8013</v>
      </c>
      <c r="BN3549" s="79" t="s">
        <v>2985</v>
      </c>
      <c r="BO3549" s="79" t="s">
        <v>786</v>
      </c>
      <c r="BU3549" s="79" t="s">
        <v>8013</v>
      </c>
      <c r="BV3549" s="79" t="s">
        <v>2985</v>
      </c>
      <c r="BW3549" s="79" t="s">
        <v>786</v>
      </c>
    </row>
    <row r="3550" spans="51:75" x14ac:dyDescent="0.3">
      <c r="AY3550" s="107" t="e">
        <f>VLOOKUP(C3550,#REF!, 2,FALSE)</f>
        <v>#REF!</v>
      </c>
      <c r="BM3550" s="79" t="s">
        <v>8014</v>
      </c>
      <c r="BN3550" s="79" t="s">
        <v>2985</v>
      </c>
      <c r="BO3550" s="79" t="s">
        <v>7505</v>
      </c>
      <c r="BU3550" s="79" t="s">
        <v>8014</v>
      </c>
      <c r="BV3550" s="79" t="s">
        <v>2985</v>
      </c>
      <c r="BW3550" s="79" t="s">
        <v>7505</v>
      </c>
    </row>
    <row r="3551" spans="51:75" x14ac:dyDescent="0.3">
      <c r="AY3551" s="107" t="e">
        <f>VLOOKUP(C3551,#REF!, 2,FALSE)</f>
        <v>#REF!</v>
      </c>
      <c r="BM3551" s="79" t="s">
        <v>1429</v>
      </c>
      <c r="BN3551" s="79" t="s">
        <v>2985</v>
      </c>
      <c r="BO3551" s="79" t="s">
        <v>8015</v>
      </c>
      <c r="BU3551" s="79" t="s">
        <v>1429</v>
      </c>
      <c r="BV3551" s="79" t="s">
        <v>2985</v>
      </c>
      <c r="BW3551" s="79" t="s">
        <v>8015</v>
      </c>
    </row>
    <row r="3552" spans="51:75" x14ac:dyDescent="0.3">
      <c r="AY3552" s="107" t="e">
        <f>VLOOKUP(C3552,#REF!, 2,FALSE)</f>
        <v>#REF!</v>
      </c>
      <c r="BM3552" s="79" t="s">
        <v>8016</v>
      </c>
      <c r="BN3552" s="79" t="s">
        <v>2985</v>
      </c>
      <c r="BO3552" s="79" t="s">
        <v>4741</v>
      </c>
      <c r="BU3552" s="79" t="s">
        <v>8016</v>
      </c>
      <c r="BV3552" s="79" t="s">
        <v>2985</v>
      </c>
      <c r="BW3552" s="79" t="s">
        <v>4741</v>
      </c>
    </row>
    <row r="3553" spans="51:75" x14ac:dyDescent="0.3">
      <c r="AY3553" s="107" t="e">
        <f>VLOOKUP(C3553,#REF!, 2,FALSE)</f>
        <v>#REF!</v>
      </c>
      <c r="BM3553" s="79" t="s">
        <v>8017</v>
      </c>
      <c r="BN3553" s="79" t="s">
        <v>2985</v>
      </c>
      <c r="BO3553" s="79" t="s">
        <v>4023</v>
      </c>
      <c r="BU3553" s="79" t="s">
        <v>8017</v>
      </c>
      <c r="BV3553" s="79" t="s">
        <v>2985</v>
      </c>
      <c r="BW3553" s="79" t="s">
        <v>4023</v>
      </c>
    </row>
    <row r="3554" spans="51:75" x14ac:dyDescent="0.3">
      <c r="AY3554" s="107" t="e">
        <f>VLOOKUP(C3554,#REF!, 2,FALSE)</f>
        <v>#REF!</v>
      </c>
      <c r="BM3554" s="79" t="s">
        <v>8018</v>
      </c>
      <c r="BN3554" s="79" t="s">
        <v>2985</v>
      </c>
      <c r="BO3554" s="79" t="s">
        <v>1956</v>
      </c>
      <c r="BU3554" s="79" t="s">
        <v>8018</v>
      </c>
      <c r="BV3554" s="79" t="s">
        <v>2985</v>
      </c>
      <c r="BW3554" s="79" t="s">
        <v>1956</v>
      </c>
    </row>
    <row r="3555" spans="51:75" x14ac:dyDescent="0.3">
      <c r="AY3555" s="107" t="e">
        <f>VLOOKUP(C3555,#REF!, 2,FALSE)</f>
        <v>#REF!</v>
      </c>
      <c r="BM3555" s="79" t="s">
        <v>8019</v>
      </c>
      <c r="BN3555" s="79" t="s">
        <v>2985</v>
      </c>
      <c r="BO3555" s="79" t="s">
        <v>4478</v>
      </c>
      <c r="BU3555" s="79" t="s">
        <v>8019</v>
      </c>
      <c r="BV3555" s="79" t="s">
        <v>2985</v>
      </c>
      <c r="BW3555" s="79" t="s">
        <v>4478</v>
      </c>
    </row>
    <row r="3556" spans="51:75" x14ac:dyDescent="0.3">
      <c r="AY3556" s="107" t="e">
        <f>VLOOKUP(C3556,#REF!, 2,FALSE)</f>
        <v>#REF!</v>
      </c>
      <c r="BM3556" s="79" t="s">
        <v>8020</v>
      </c>
      <c r="BN3556" s="79" t="s">
        <v>2985</v>
      </c>
      <c r="BO3556" s="79" t="s">
        <v>2985</v>
      </c>
      <c r="BU3556" s="79" t="s">
        <v>8020</v>
      </c>
      <c r="BV3556" s="79" t="s">
        <v>2985</v>
      </c>
      <c r="BW3556" s="79" t="s">
        <v>2985</v>
      </c>
    </row>
    <row r="3557" spans="51:75" x14ac:dyDescent="0.3">
      <c r="AY3557" s="107" t="e">
        <f>VLOOKUP(C3557,#REF!, 2,FALSE)</f>
        <v>#REF!</v>
      </c>
      <c r="BM3557" s="79" t="s">
        <v>8021</v>
      </c>
      <c r="BN3557" s="79" t="s">
        <v>2985</v>
      </c>
      <c r="BO3557" s="79" t="s">
        <v>8022</v>
      </c>
      <c r="BU3557" s="79" t="s">
        <v>8021</v>
      </c>
      <c r="BV3557" s="79" t="s">
        <v>2985</v>
      </c>
      <c r="BW3557" s="79" t="s">
        <v>8022</v>
      </c>
    </row>
    <row r="3558" spans="51:75" x14ac:dyDescent="0.3">
      <c r="AY3558" s="107" t="e">
        <f>VLOOKUP(C3558,#REF!, 2,FALSE)</f>
        <v>#REF!</v>
      </c>
      <c r="BM3558" s="79" t="s">
        <v>8024</v>
      </c>
      <c r="BN3558" s="79" t="s">
        <v>2985</v>
      </c>
      <c r="BO3558" s="79" t="s">
        <v>5691</v>
      </c>
      <c r="BU3558" s="79" t="s">
        <v>8024</v>
      </c>
      <c r="BV3558" s="79" t="s">
        <v>2985</v>
      </c>
      <c r="BW3558" s="79" t="s">
        <v>5691</v>
      </c>
    </row>
    <row r="3559" spans="51:75" x14ac:dyDescent="0.3">
      <c r="AY3559" s="107" t="e">
        <f>VLOOKUP(C3559,#REF!, 2,FALSE)</f>
        <v>#REF!</v>
      </c>
      <c r="BM3559" s="79" t="s">
        <v>8025</v>
      </c>
      <c r="BN3559" s="79" t="s">
        <v>2985</v>
      </c>
      <c r="BO3559" s="79" t="s">
        <v>2985</v>
      </c>
      <c r="BU3559" s="79" t="s">
        <v>8025</v>
      </c>
      <c r="BV3559" s="79" t="s">
        <v>2985</v>
      </c>
      <c r="BW3559" s="79" t="s">
        <v>2985</v>
      </c>
    </row>
    <row r="3560" spans="51:75" x14ac:dyDescent="0.3">
      <c r="AY3560" s="107" t="e">
        <f>VLOOKUP(C3560,#REF!, 2,FALSE)</f>
        <v>#REF!</v>
      </c>
      <c r="BM3560" s="79" t="s">
        <v>8026</v>
      </c>
      <c r="BN3560" s="79" t="s">
        <v>2985</v>
      </c>
      <c r="BO3560" s="79" t="s">
        <v>2985</v>
      </c>
      <c r="BU3560" s="79" t="s">
        <v>8026</v>
      </c>
      <c r="BV3560" s="79" t="s">
        <v>2985</v>
      </c>
      <c r="BW3560" s="79" t="s">
        <v>2985</v>
      </c>
    </row>
    <row r="3561" spans="51:75" x14ac:dyDescent="0.3">
      <c r="AY3561" s="107" t="e">
        <f>VLOOKUP(C3561,#REF!, 2,FALSE)</f>
        <v>#REF!</v>
      </c>
      <c r="BM3561" s="79" t="s">
        <v>8029</v>
      </c>
      <c r="BN3561" s="79" t="s">
        <v>2985</v>
      </c>
      <c r="BO3561" s="79" t="s">
        <v>2985</v>
      </c>
      <c r="BU3561" s="79" t="s">
        <v>8029</v>
      </c>
      <c r="BV3561" s="79" t="s">
        <v>2985</v>
      </c>
      <c r="BW3561" s="79" t="s">
        <v>2985</v>
      </c>
    </row>
    <row r="3562" spans="51:75" x14ac:dyDescent="0.3">
      <c r="AY3562" s="107" t="e">
        <f>VLOOKUP(C3562,#REF!, 2,FALSE)</f>
        <v>#REF!</v>
      </c>
      <c r="BM3562" s="79" t="s">
        <v>8030</v>
      </c>
      <c r="BN3562" s="79" t="s">
        <v>2985</v>
      </c>
      <c r="BO3562" s="79" t="s">
        <v>2985</v>
      </c>
      <c r="BU3562" s="79" t="s">
        <v>8030</v>
      </c>
      <c r="BV3562" s="79" t="s">
        <v>2985</v>
      </c>
      <c r="BW3562" s="79" t="s">
        <v>2985</v>
      </c>
    </row>
    <row r="3563" spans="51:75" x14ac:dyDescent="0.3">
      <c r="AY3563" s="107" t="e">
        <f>VLOOKUP(C3563,#REF!, 2,FALSE)</f>
        <v>#REF!</v>
      </c>
      <c r="BM3563" s="79" t="s">
        <v>8031</v>
      </c>
      <c r="BN3563" s="79" t="s">
        <v>2985</v>
      </c>
      <c r="BO3563" s="79" t="s">
        <v>2985</v>
      </c>
      <c r="BU3563" s="79" t="s">
        <v>8031</v>
      </c>
      <c r="BV3563" s="79" t="s">
        <v>2985</v>
      </c>
      <c r="BW3563" s="79" t="s">
        <v>2985</v>
      </c>
    </row>
    <row r="3564" spans="51:75" x14ac:dyDescent="0.3">
      <c r="AY3564" s="107" t="e">
        <f>VLOOKUP(C3564,#REF!, 2,FALSE)</f>
        <v>#REF!</v>
      </c>
      <c r="BM3564" s="79" t="s">
        <v>8033</v>
      </c>
      <c r="BN3564" s="79" t="s">
        <v>2985</v>
      </c>
      <c r="BO3564" s="79" t="s">
        <v>2985</v>
      </c>
      <c r="BU3564" s="79" t="s">
        <v>8033</v>
      </c>
      <c r="BV3564" s="79" t="s">
        <v>2985</v>
      </c>
      <c r="BW3564" s="79" t="s">
        <v>2985</v>
      </c>
    </row>
    <row r="3565" spans="51:75" x14ac:dyDescent="0.3">
      <c r="AY3565" s="107" t="e">
        <f>VLOOKUP(C3565,#REF!, 2,FALSE)</f>
        <v>#REF!</v>
      </c>
      <c r="BM3565" s="79" t="s">
        <v>8035</v>
      </c>
      <c r="BN3565" s="79" t="s">
        <v>2985</v>
      </c>
      <c r="BO3565" s="79" t="s">
        <v>2985</v>
      </c>
      <c r="BU3565" s="79" t="s">
        <v>8035</v>
      </c>
      <c r="BV3565" s="79" t="s">
        <v>2985</v>
      </c>
      <c r="BW3565" s="79" t="s">
        <v>2985</v>
      </c>
    </row>
    <row r="3566" spans="51:75" x14ac:dyDescent="0.3">
      <c r="AY3566" s="107" t="e">
        <f>VLOOKUP(C3566,#REF!, 2,FALSE)</f>
        <v>#REF!</v>
      </c>
      <c r="BM3566" s="79" t="s">
        <v>8037</v>
      </c>
      <c r="BN3566" s="79" t="s">
        <v>2985</v>
      </c>
      <c r="BO3566" s="79" t="s">
        <v>2985</v>
      </c>
      <c r="BU3566" s="79" t="s">
        <v>8037</v>
      </c>
      <c r="BV3566" s="79" t="s">
        <v>2985</v>
      </c>
      <c r="BW3566" s="79" t="s">
        <v>2985</v>
      </c>
    </row>
    <row r="3567" spans="51:75" x14ac:dyDescent="0.3">
      <c r="AY3567" s="107" t="e">
        <f>VLOOKUP(C3567,#REF!, 2,FALSE)</f>
        <v>#REF!</v>
      </c>
      <c r="BM3567" s="79" t="s">
        <v>8038</v>
      </c>
      <c r="BN3567" s="79" t="s">
        <v>2985</v>
      </c>
      <c r="BO3567" s="79" t="s">
        <v>8039</v>
      </c>
      <c r="BU3567" s="79" t="s">
        <v>8038</v>
      </c>
      <c r="BV3567" s="79" t="s">
        <v>2985</v>
      </c>
      <c r="BW3567" s="79" t="s">
        <v>8039</v>
      </c>
    </row>
    <row r="3568" spans="51:75" x14ac:dyDescent="0.3">
      <c r="AY3568" s="107" t="e">
        <f>VLOOKUP(C3568,#REF!, 2,FALSE)</f>
        <v>#REF!</v>
      </c>
      <c r="BM3568" s="79" t="s">
        <v>8040</v>
      </c>
      <c r="BN3568" s="79" t="s">
        <v>2985</v>
      </c>
      <c r="BO3568" s="79" t="s">
        <v>3177</v>
      </c>
      <c r="BU3568" s="79" t="s">
        <v>8040</v>
      </c>
      <c r="BV3568" s="79" t="s">
        <v>2985</v>
      </c>
      <c r="BW3568" s="79" t="s">
        <v>3177</v>
      </c>
    </row>
    <row r="3569" spans="51:75" x14ac:dyDescent="0.3">
      <c r="AY3569" s="107" t="e">
        <f>VLOOKUP(C3569,#REF!, 2,FALSE)</f>
        <v>#REF!</v>
      </c>
      <c r="BM3569" s="79" t="s">
        <v>1431</v>
      </c>
      <c r="BN3569" s="79" t="s">
        <v>3049</v>
      </c>
      <c r="BO3569" s="79" t="s">
        <v>772</v>
      </c>
      <c r="BU3569" s="79" t="s">
        <v>1431</v>
      </c>
      <c r="BV3569" s="79" t="s">
        <v>3049</v>
      </c>
      <c r="BW3569" s="79" t="s">
        <v>772</v>
      </c>
    </row>
    <row r="3570" spans="51:75" x14ac:dyDescent="0.3">
      <c r="AY3570" s="107" t="e">
        <f>VLOOKUP(C3570,#REF!, 2,FALSE)</f>
        <v>#REF!</v>
      </c>
      <c r="BM3570" s="79" t="s">
        <v>8042</v>
      </c>
      <c r="BN3570" s="79" t="s">
        <v>2985</v>
      </c>
      <c r="BO3570" s="79" t="s">
        <v>2985</v>
      </c>
      <c r="BU3570" s="79" t="s">
        <v>8042</v>
      </c>
      <c r="BV3570" s="79" t="s">
        <v>2985</v>
      </c>
      <c r="BW3570" s="79" t="s">
        <v>2985</v>
      </c>
    </row>
    <row r="3571" spans="51:75" x14ac:dyDescent="0.3">
      <c r="AY3571" s="107" t="e">
        <f>VLOOKUP(C3571,#REF!, 2,FALSE)</f>
        <v>#REF!</v>
      </c>
      <c r="BM3571" s="79" t="s">
        <v>8043</v>
      </c>
      <c r="BN3571" s="79" t="s">
        <v>2985</v>
      </c>
      <c r="BO3571" s="79" t="s">
        <v>2173</v>
      </c>
      <c r="BU3571" s="79" t="s">
        <v>8043</v>
      </c>
      <c r="BV3571" s="79" t="s">
        <v>2985</v>
      </c>
      <c r="BW3571" s="79" t="s">
        <v>2173</v>
      </c>
    </row>
    <row r="3572" spans="51:75" x14ac:dyDescent="0.3">
      <c r="AY3572" s="107" t="e">
        <f>VLOOKUP(C3572,#REF!, 2,FALSE)</f>
        <v>#REF!</v>
      </c>
      <c r="BM3572" s="79" t="s">
        <v>8044</v>
      </c>
      <c r="BN3572" s="79" t="s">
        <v>2985</v>
      </c>
      <c r="BO3572" s="79" t="s">
        <v>8045</v>
      </c>
      <c r="BU3572" s="79" t="s">
        <v>8044</v>
      </c>
      <c r="BV3572" s="79" t="s">
        <v>2985</v>
      </c>
      <c r="BW3572" s="79" t="s">
        <v>8045</v>
      </c>
    </row>
    <row r="3573" spans="51:75" x14ac:dyDescent="0.3">
      <c r="AY3573" s="107" t="e">
        <f>VLOOKUP(C3573,#REF!, 2,FALSE)</f>
        <v>#REF!</v>
      </c>
      <c r="BM3573" s="79" t="s">
        <v>1432</v>
      </c>
      <c r="BN3573" s="79" t="s">
        <v>2985</v>
      </c>
      <c r="BO3573" s="79" t="s">
        <v>3492</v>
      </c>
      <c r="BU3573" s="79" t="s">
        <v>1432</v>
      </c>
      <c r="BV3573" s="79" t="s">
        <v>2985</v>
      </c>
      <c r="BW3573" s="79" t="s">
        <v>3492</v>
      </c>
    </row>
    <row r="3574" spans="51:75" x14ac:dyDescent="0.3">
      <c r="AY3574" s="107" t="e">
        <f>VLOOKUP(C3574,#REF!, 2,FALSE)</f>
        <v>#REF!</v>
      </c>
      <c r="BM3574" s="79" t="s">
        <v>8047</v>
      </c>
      <c r="BN3574" s="79" t="s">
        <v>2985</v>
      </c>
      <c r="BO3574" s="79" t="s">
        <v>2985</v>
      </c>
      <c r="BU3574" s="79" t="s">
        <v>8047</v>
      </c>
      <c r="BV3574" s="79" t="s">
        <v>2985</v>
      </c>
      <c r="BW3574" s="79" t="s">
        <v>2985</v>
      </c>
    </row>
    <row r="3575" spans="51:75" x14ac:dyDescent="0.3">
      <c r="AY3575" s="107" t="e">
        <f>VLOOKUP(C3575,#REF!, 2,FALSE)</f>
        <v>#REF!</v>
      </c>
      <c r="BM3575" s="79" t="s">
        <v>8048</v>
      </c>
      <c r="BN3575" s="79" t="s">
        <v>2985</v>
      </c>
      <c r="BO3575" s="79" t="s">
        <v>8049</v>
      </c>
      <c r="BU3575" s="79" t="s">
        <v>8048</v>
      </c>
      <c r="BV3575" s="79" t="s">
        <v>2985</v>
      </c>
      <c r="BW3575" s="79" t="s">
        <v>8049</v>
      </c>
    </row>
    <row r="3576" spans="51:75" x14ac:dyDescent="0.3">
      <c r="AY3576" s="107" t="e">
        <f>VLOOKUP(C3576,#REF!, 2,FALSE)</f>
        <v>#REF!</v>
      </c>
      <c r="BM3576" s="79" t="s">
        <v>8050</v>
      </c>
      <c r="BN3576" s="79" t="s">
        <v>2985</v>
      </c>
      <c r="BO3576" s="79" t="s">
        <v>2985</v>
      </c>
      <c r="BU3576" s="79" t="s">
        <v>8050</v>
      </c>
      <c r="BV3576" s="79" t="s">
        <v>2985</v>
      </c>
      <c r="BW3576" s="79" t="s">
        <v>2985</v>
      </c>
    </row>
    <row r="3577" spans="51:75" x14ac:dyDescent="0.3">
      <c r="AY3577" s="107" t="e">
        <f>VLOOKUP(C3577,#REF!, 2,FALSE)</f>
        <v>#REF!</v>
      </c>
      <c r="BM3577" s="79" t="s">
        <v>8052</v>
      </c>
      <c r="BN3577" s="79" t="s">
        <v>2985</v>
      </c>
      <c r="BO3577" s="79" t="s">
        <v>8053</v>
      </c>
      <c r="BU3577" s="79" t="s">
        <v>8052</v>
      </c>
      <c r="BV3577" s="79" t="s">
        <v>2985</v>
      </c>
      <c r="BW3577" s="79" t="s">
        <v>8053</v>
      </c>
    </row>
    <row r="3578" spans="51:75" x14ac:dyDescent="0.3">
      <c r="AY3578" s="107" t="e">
        <f>VLOOKUP(C3578,#REF!, 2,FALSE)</f>
        <v>#REF!</v>
      </c>
      <c r="BM3578" s="79" t="s">
        <v>8054</v>
      </c>
      <c r="BN3578" s="79" t="s">
        <v>2985</v>
      </c>
      <c r="BO3578" s="79" t="s">
        <v>8055</v>
      </c>
      <c r="BU3578" s="79" t="s">
        <v>8054</v>
      </c>
      <c r="BV3578" s="79" t="s">
        <v>2985</v>
      </c>
      <c r="BW3578" s="79" t="s">
        <v>8055</v>
      </c>
    </row>
    <row r="3579" spans="51:75" x14ac:dyDescent="0.3">
      <c r="AY3579" s="107" t="e">
        <f>VLOOKUP(C3579,#REF!, 2,FALSE)</f>
        <v>#REF!</v>
      </c>
      <c r="BM3579" s="79" t="s">
        <v>461</v>
      </c>
      <c r="BN3579" s="79" t="s">
        <v>2985</v>
      </c>
      <c r="BO3579" s="79" t="s">
        <v>2985</v>
      </c>
      <c r="BU3579" s="79" t="s">
        <v>461</v>
      </c>
      <c r="BV3579" s="79" t="s">
        <v>2985</v>
      </c>
      <c r="BW3579" s="79" t="s">
        <v>2985</v>
      </c>
    </row>
    <row r="3580" spans="51:75" x14ac:dyDescent="0.3">
      <c r="AY3580" s="107" t="e">
        <f>VLOOKUP(C3580,#REF!, 2,FALSE)</f>
        <v>#REF!</v>
      </c>
      <c r="BM3580" s="79" t="s">
        <v>8058</v>
      </c>
      <c r="BN3580" s="79" t="s">
        <v>2985</v>
      </c>
      <c r="BO3580" s="79" t="s">
        <v>1404</v>
      </c>
      <c r="BU3580" s="79" t="s">
        <v>8058</v>
      </c>
      <c r="BV3580" s="79" t="s">
        <v>2985</v>
      </c>
      <c r="BW3580" s="79" t="s">
        <v>1404</v>
      </c>
    </row>
    <row r="3581" spans="51:75" x14ac:dyDescent="0.3">
      <c r="AY3581" s="107" t="e">
        <f>VLOOKUP(C3581,#REF!, 2,FALSE)</f>
        <v>#REF!</v>
      </c>
      <c r="BM3581" s="79" t="s">
        <v>8059</v>
      </c>
      <c r="BN3581" s="79" t="s">
        <v>2985</v>
      </c>
      <c r="BO3581" s="79" t="s">
        <v>781</v>
      </c>
      <c r="BU3581" s="79" t="s">
        <v>8059</v>
      </c>
      <c r="BV3581" s="79" t="s">
        <v>2985</v>
      </c>
      <c r="BW3581" s="79" t="s">
        <v>781</v>
      </c>
    </row>
    <row r="3582" spans="51:75" x14ac:dyDescent="0.3">
      <c r="AY3582" s="107" t="e">
        <f>VLOOKUP(C3582,#REF!, 2,FALSE)</f>
        <v>#REF!</v>
      </c>
      <c r="BM3582" s="79" t="s">
        <v>8060</v>
      </c>
      <c r="BN3582" s="79" t="s">
        <v>2985</v>
      </c>
      <c r="BO3582" s="79" t="s">
        <v>2985</v>
      </c>
      <c r="BU3582" s="79" t="s">
        <v>8060</v>
      </c>
      <c r="BV3582" s="79" t="s">
        <v>2985</v>
      </c>
      <c r="BW3582" s="79" t="s">
        <v>2985</v>
      </c>
    </row>
    <row r="3583" spans="51:75" x14ac:dyDescent="0.3">
      <c r="AY3583" s="107" t="e">
        <f>VLOOKUP(C3583,#REF!, 2,FALSE)</f>
        <v>#REF!</v>
      </c>
      <c r="BM3583" s="79" t="s">
        <v>8061</v>
      </c>
      <c r="BN3583" s="79" t="s">
        <v>2985</v>
      </c>
      <c r="BO3583" s="79" t="s">
        <v>8062</v>
      </c>
      <c r="BU3583" s="79" t="s">
        <v>8061</v>
      </c>
      <c r="BV3583" s="79" t="s">
        <v>2985</v>
      </c>
      <c r="BW3583" s="79" t="s">
        <v>8062</v>
      </c>
    </row>
    <row r="3584" spans="51:75" x14ac:dyDescent="0.3">
      <c r="AY3584" s="107" t="e">
        <f>VLOOKUP(C3584,#REF!, 2,FALSE)</f>
        <v>#REF!</v>
      </c>
      <c r="BM3584" s="79" t="s">
        <v>8063</v>
      </c>
      <c r="BN3584" s="79" t="s">
        <v>2985</v>
      </c>
      <c r="BO3584" s="79" t="s">
        <v>6938</v>
      </c>
      <c r="BU3584" s="79" t="s">
        <v>8063</v>
      </c>
      <c r="BV3584" s="79" t="s">
        <v>2985</v>
      </c>
      <c r="BW3584" s="79" t="s">
        <v>6938</v>
      </c>
    </row>
    <row r="3585" spans="51:75" x14ac:dyDescent="0.3">
      <c r="AY3585" s="107" t="e">
        <f>VLOOKUP(C3585,#REF!, 2,FALSE)</f>
        <v>#REF!</v>
      </c>
      <c r="BM3585" s="79" t="s">
        <v>8064</v>
      </c>
      <c r="BN3585" s="79" t="s">
        <v>793</v>
      </c>
      <c r="BO3585" s="79" t="s">
        <v>2360</v>
      </c>
      <c r="BU3585" s="79" t="s">
        <v>8064</v>
      </c>
      <c r="BV3585" s="79" t="s">
        <v>793</v>
      </c>
      <c r="BW3585" s="79" t="s">
        <v>2360</v>
      </c>
    </row>
    <row r="3586" spans="51:75" x14ac:dyDescent="0.3">
      <c r="AY3586" s="107" t="e">
        <f>VLOOKUP(C3586,#REF!, 2,FALSE)</f>
        <v>#REF!</v>
      </c>
      <c r="BM3586" s="79" t="s">
        <v>8065</v>
      </c>
      <c r="BN3586" s="79" t="s">
        <v>2985</v>
      </c>
      <c r="BO3586" s="79" t="s">
        <v>2985</v>
      </c>
      <c r="BU3586" s="79" t="s">
        <v>8065</v>
      </c>
      <c r="BV3586" s="79" t="s">
        <v>2985</v>
      </c>
      <c r="BW3586" s="79" t="s">
        <v>2985</v>
      </c>
    </row>
    <row r="3587" spans="51:75" x14ac:dyDescent="0.3">
      <c r="AY3587" s="107" t="e">
        <f>VLOOKUP(C3587,#REF!, 2,FALSE)</f>
        <v>#REF!</v>
      </c>
      <c r="BM3587" s="79" t="s">
        <v>8067</v>
      </c>
      <c r="BN3587" s="79" t="s">
        <v>2985</v>
      </c>
      <c r="BO3587" s="79" t="s">
        <v>2985</v>
      </c>
      <c r="BU3587" s="79" t="s">
        <v>8067</v>
      </c>
      <c r="BV3587" s="79" t="s">
        <v>2985</v>
      </c>
      <c r="BW3587" s="79" t="s">
        <v>2985</v>
      </c>
    </row>
    <row r="3588" spans="51:75" x14ac:dyDescent="0.3">
      <c r="AY3588" s="107" t="e">
        <f>VLOOKUP(C3588,#REF!, 2,FALSE)</f>
        <v>#REF!</v>
      </c>
      <c r="BM3588" s="79" t="s">
        <v>8068</v>
      </c>
      <c r="BN3588" s="79" t="s">
        <v>1271</v>
      </c>
      <c r="BO3588" s="79" t="s">
        <v>8069</v>
      </c>
      <c r="BU3588" s="79" t="s">
        <v>8068</v>
      </c>
      <c r="BV3588" s="79" t="s">
        <v>1271</v>
      </c>
      <c r="BW3588" s="79" t="s">
        <v>8069</v>
      </c>
    </row>
    <row r="3589" spans="51:75" x14ac:dyDescent="0.3">
      <c r="AY3589" s="107" t="e">
        <f>VLOOKUP(C3589,#REF!, 2,FALSE)</f>
        <v>#REF!</v>
      </c>
      <c r="BM3589" s="79" t="s">
        <v>1433</v>
      </c>
      <c r="BN3589" s="79" t="s">
        <v>3049</v>
      </c>
      <c r="BO3589" s="79" t="s">
        <v>8070</v>
      </c>
      <c r="BU3589" s="79" t="s">
        <v>1433</v>
      </c>
      <c r="BV3589" s="79" t="s">
        <v>3049</v>
      </c>
      <c r="BW3589" s="79" t="s">
        <v>8070</v>
      </c>
    </row>
    <row r="3590" spans="51:75" x14ac:dyDescent="0.3">
      <c r="AY3590" s="107" t="e">
        <f>VLOOKUP(C3590,#REF!, 2,FALSE)</f>
        <v>#REF!</v>
      </c>
      <c r="BM3590" s="79" t="s">
        <v>8071</v>
      </c>
      <c r="BN3590" s="79" t="s">
        <v>2395</v>
      </c>
      <c r="BO3590" s="79" t="s">
        <v>8072</v>
      </c>
      <c r="BU3590" s="79" t="s">
        <v>8071</v>
      </c>
      <c r="BV3590" s="79" t="s">
        <v>2395</v>
      </c>
      <c r="BW3590" s="79" t="s">
        <v>8072</v>
      </c>
    </row>
    <row r="3591" spans="51:75" x14ac:dyDescent="0.3">
      <c r="AY3591" s="107" t="e">
        <f>VLOOKUP(C3591,#REF!, 2,FALSE)</f>
        <v>#REF!</v>
      </c>
      <c r="BM3591" s="79" t="s">
        <v>8073</v>
      </c>
      <c r="BN3591" s="79" t="s">
        <v>2985</v>
      </c>
      <c r="BO3591" s="79" t="s">
        <v>8074</v>
      </c>
      <c r="BU3591" s="79" t="s">
        <v>8073</v>
      </c>
      <c r="BV3591" s="79" t="s">
        <v>2985</v>
      </c>
      <c r="BW3591" s="79" t="s">
        <v>8074</v>
      </c>
    </row>
    <row r="3592" spans="51:75" x14ac:dyDescent="0.3">
      <c r="AY3592" s="107" t="e">
        <f>VLOOKUP(C3592,#REF!, 2,FALSE)</f>
        <v>#REF!</v>
      </c>
      <c r="BM3592" s="79" t="s">
        <v>8075</v>
      </c>
      <c r="BN3592" s="79" t="s">
        <v>621</v>
      </c>
      <c r="BO3592" s="79" t="s">
        <v>2370</v>
      </c>
      <c r="BU3592" s="79" t="s">
        <v>8075</v>
      </c>
      <c r="BV3592" s="79" t="s">
        <v>621</v>
      </c>
      <c r="BW3592" s="79" t="s">
        <v>2370</v>
      </c>
    </row>
    <row r="3593" spans="51:75" x14ac:dyDescent="0.3">
      <c r="AY3593" s="107" t="e">
        <f>VLOOKUP(C3593,#REF!, 2,FALSE)</f>
        <v>#REF!</v>
      </c>
      <c r="BM3593" s="79" t="s">
        <v>8077</v>
      </c>
      <c r="BN3593" s="79" t="s">
        <v>2985</v>
      </c>
      <c r="BO3593" s="79" t="s">
        <v>2985</v>
      </c>
      <c r="BU3593" s="79" t="s">
        <v>8077</v>
      </c>
      <c r="BV3593" s="79" t="s">
        <v>2985</v>
      </c>
      <c r="BW3593" s="79" t="s">
        <v>2985</v>
      </c>
    </row>
    <row r="3594" spans="51:75" x14ac:dyDescent="0.3">
      <c r="AY3594" s="107" t="e">
        <f>VLOOKUP(C3594,#REF!, 2,FALSE)</f>
        <v>#REF!</v>
      </c>
      <c r="BM3594" s="79" t="s">
        <v>8078</v>
      </c>
      <c r="BN3594" s="79" t="s">
        <v>2985</v>
      </c>
      <c r="BO3594" s="79" t="s">
        <v>2985</v>
      </c>
      <c r="BU3594" s="79" t="s">
        <v>8078</v>
      </c>
      <c r="BV3594" s="79" t="s">
        <v>2985</v>
      </c>
      <c r="BW3594" s="79" t="s">
        <v>2985</v>
      </c>
    </row>
    <row r="3595" spans="51:75" x14ac:dyDescent="0.3">
      <c r="AY3595" s="107" t="e">
        <f>VLOOKUP(C3595,#REF!, 2,FALSE)</f>
        <v>#REF!</v>
      </c>
      <c r="BM3595" s="79" t="s">
        <v>8079</v>
      </c>
      <c r="BN3595" s="79" t="s">
        <v>2985</v>
      </c>
      <c r="BO3595" s="79" t="s">
        <v>2985</v>
      </c>
      <c r="BU3595" s="79" t="s">
        <v>8079</v>
      </c>
      <c r="BV3595" s="79" t="s">
        <v>2985</v>
      </c>
      <c r="BW3595" s="79" t="s">
        <v>2985</v>
      </c>
    </row>
    <row r="3596" spans="51:75" x14ac:dyDescent="0.3">
      <c r="AY3596" s="107" t="e">
        <f>VLOOKUP(C3596,#REF!, 2,FALSE)</f>
        <v>#REF!</v>
      </c>
      <c r="BM3596" s="79" t="s">
        <v>8080</v>
      </c>
      <c r="BN3596" s="79" t="s">
        <v>2985</v>
      </c>
      <c r="BO3596" s="79" t="s">
        <v>2985</v>
      </c>
      <c r="BU3596" s="79" t="s">
        <v>8080</v>
      </c>
      <c r="BV3596" s="79" t="s">
        <v>2985</v>
      </c>
      <c r="BW3596" s="79" t="s">
        <v>2985</v>
      </c>
    </row>
    <row r="3597" spans="51:75" x14ac:dyDescent="0.3">
      <c r="AY3597" s="107" t="e">
        <f>VLOOKUP(C3597,#REF!, 2,FALSE)</f>
        <v>#REF!</v>
      </c>
      <c r="BM3597" s="79" t="s">
        <v>8082</v>
      </c>
      <c r="BN3597" s="79" t="s">
        <v>2985</v>
      </c>
      <c r="BO3597" s="79" t="s">
        <v>2985</v>
      </c>
      <c r="BU3597" s="79" t="s">
        <v>8082</v>
      </c>
      <c r="BV3597" s="79" t="s">
        <v>2985</v>
      </c>
      <c r="BW3597" s="79" t="s">
        <v>2985</v>
      </c>
    </row>
    <row r="3598" spans="51:75" x14ac:dyDescent="0.3">
      <c r="AY3598" s="107" t="e">
        <f>VLOOKUP(C3598,#REF!, 2,FALSE)</f>
        <v>#REF!</v>
      </c>
      <c r="BM3598" s="79" t="s">
        <v>460</v>
      </c>
      <c r="BN3598" s="79" t="s">
        <v>2985</v>
      </c>
      <c r="BO3598" s="79" t="s">
        <v>2985</v>
      </c>
      <c r="BU3598" s="79" t="s">
        <v>460</v>
      </c>
      <c r="BV3598" s="79" t="s">
        <v>2985</v>
      </c>
      <c r="BW3598" s="79" t="s">
        <v>2985</v>
      </c>
    </row>
    <row r="3599" spans="51:75" x14ac:dyDescent="0.3">
      <c r="AY3599" s="107" t="e">
        <f>VLOOKUP(C3599,#REF!, 2,FALSE)</f>
        <v>#REF!</v>
      </c>
      <c r="BM3599" s="79" t="s">
        <v>8084</v>
      </c>
      <c r="BN3599" s="79" t="s">
        <v>2985</v>
      </c>
      <c r="BO3599" s="79" t="s">
        <v>772</v>
      </c>
      <c r="BU3599" s="79" t="s">
        <v>8084</v>
      </c>
      <c r="BV3599" s="79" t="s">
        <v>2985</v>
      </c>
      <c r="BW3599" s="79" t="s">
        <v>772</v>
      </c>
    </row>
    <row r="3600" spans="51:75" x14ac:dyDescent="0.3">
      <c r="AY3600" s="107" t="e">
        <f>VLOOKUP(C3600,#REF!, 2,FALSE)</f>
        <v>#REF!</v>
      </c>
      <c r="BM3600" s="79" t="s">
        <v>8085</v>
      </c>
      <c r="BN3600" s="79" t="s">
        <v>2985</v>
      </c>
      <c r="BO3600" s="79" t="s">
        <v>2985</v>
      </c>
      <c r="BU3600" s="79" t="s">
        <v>8085</v>
      </c>
      <c r="BV3600" s="79" t="s">
        <v>2985</v>
      </c>
      <c r="BW3600" s="79" t="s">
        <v>2985</v>
      </c>
    </row>
    <row r="3601" spans="51:75" x14ac:dyDescent="0.3">
      <c r="AY3601" s="107" t="e">
        <f>VLOOKUP(C3601,#REF!, 2,FALSE)</f>
        <v>#REF!</v>
      </c>
      <c r="BM3601" s="79" t="s">
        <v>8086</v>
      </c>
      <c r="BN3601" s="79" t="s">
        <v>2985</v>
      </c>
      <c r="BO3601" s="79" t="s">
        <v>2985</v>
      </c>
      <c r="BU3601" s="79" t="s">
        <v>8086</v>
      </c>
      <c r="BV3601" s="79" t="s">
        <v>2985</v>
      </c>
      <c r="BW3601" s="79" t="s">
        <v>2985</v>
      </c>
    </row>
    <row r="3602" spans="51:75" x14ac:dyDescent="0.3">
      <c r="AY3602" s="107" t="e">
        <f>VLOOKUP(C3602,#REF!, 2,FALSE)</f>
        <v>#REF!</v>
      </c>
      <c r="BM3602" s="79" t="s">
        <v>8088</v>
      </c>
      <c r="BN3602" s="79" t="s">
        <v>2985</v>
      </c>
      <c r="BO3602" s="79" t="s">
        <v>2985</v>
      </c>
      <c r="BU3602" s="79" t="s">
        <v>8088</v>
      </c>
      <c r="BV3602" s="79" t="s">
        <v>2985</v>
      </c>
      <c r="BW3602" s="79" t="s">
        <v>2985</v>
      </c>
    </row>
    <row r="3603" spans="51:75" x14ac:dyDescent="0.3">
      <c r="AY3603" s="107" t="e">
        <f>VLOOKUP(C3603,#REF!, 2,FALSE)</f>
        <v>#REF!</v>
      </c>
      <c r="BM3603" s="79" t="s">
        <v>8090</v>
      </c>
      <c r="BN3603" s="79" t="s">
        <v>2981</v>
      </c>
      <c r="BO3603" s="79" t="s">
        <v>7150</v>
      </c>
      <c r="BU3603" s="79" t="s">
        <v>8090</v>
      </c>
      <c r="BV3603" s="79" t="s">
        <v>2981</v>
      </c>
      <c r="BW3603" s="79" t="s">
        <v>7150</v>
      </c>
    </row>
    <row r="3604" spans="51:75" x14ac:dyDescent="0.3">
      <c r="AY3604" s="107" t="e">
        <f>VLOOKUP(C3604,#REF!, 2,FALSE)</f>
        <v>#REF!</v>
      </c>
      <c r="BM3604" s="79" t="s">
        <v>1434</v>
      </c>
      <c r="BN3604" s="79" t="s">
        <v>2985</v>
      </c>
      <c r="BO3604" s="79" t="s">
        <v>2985</v>
      </c>
      <c r="BU3604" s="79" t="s">
        <v>1434</v>
      </c>
      <c r="BV3604" s="79" t="s">
        <v>2985</v>
      </c>
      <c r="BW3604" s="79" t="s">
        <v>2985</v>
      </c>
    </row>
    <row r="3605" spans="51:75" x14ac:dyDescent="0.3">
      <c r="AY3605" s="107" t="e">
        <f>VLOOKUP(C3605,#REF!, 2,FALSE)</f>
        <v>#REF!</v>
      </c>
      <c r="BM3605" s="79" t="s">
        <v>8091</v>
      </c>
      <c r="BN3605" s="79" t="s">
        <v>1344</v>
      </c>
      <c r="BO3605" s="79" t="s">
        <v>8092</v>
      </c>
      <c r="BU3605" s="79" t="s">
        <v>8091</v>
      </c>
      <c r="BV3605" s="79" t="s">
        <v>1344</v>
      </c>
      <c r="BW3605" s="79" t="s">
        <v>8092</v>
      </c>
    </row>
    <row r="3606" spans="51:75" x14ac:dyDescent="0.3">
      <c r="AY3606" s="107" t="e">
        <f>VLOOKUP(C3606,#REF!, 2,FALSE)</f>
        <v>#REF!</v>
      </c>
      <c r="BM3606" s="79" t="s">
        <v>8093</v>
      </c>
      <c r="BN3606" s="79" t="s">
        <v>2985</v>
      </c>
      <c r="BO3606" s="79" t="s">
        <v>2985</v>
      </c>
      <c r="BU3606" s="79" t="s">
        <v>8093</v>
      </c>
      <c r="BV3606" s="79" t="s">
        <v>2985</v>
      </c>
      <c r="BW3606" s="79" t="s">
        <v>2985</v>
      </c>
    </row>
    <row r="3607" spans="51:75" x14ac:dyDescent="0.3">
      <c r="AY3607" s="107" t="e">
        <f>VLOOKUP(C3607,#REF!, 2,FALSE)</f>
        <v>#REF!</v>
      </c>
      <c r="BM3607" s="79" t="s">
        <v>8094</v>
      </c>
      <c r="BN3607" s="79" t="s">
        <v>944</v>
      </c>
      <c r="BO3607" s="79" t="s">
        <v>8095</v>
      </c>
      <c r="BU3607" s="79" t="s">
        <v>8094</v>
      </c>
      <c r="BV3607" s="79" t="s">
        <v>944</v>
      </c>
      <c r="BW3607" s="79" t="s">
        <v>8095</v>
      </c>
    </row>
    <row r="3608" spans="51:75" x14ac:dyDescent="0.3">
      <c r="AY3608" s="107" t="e">
        <f>VLOOKUP(C3608,#REF!, 2,FALSE)</f>
        <v>#REF!</v>
      </c>
      <c r="BM3608" s="79" t="s">
        <v>8096</v>
      </c>
      <c r="BN3608" s="79" t="s">
        <v>2985</v>
      </c>
      <c r="BO3608" s="79" t="s">
        <v>2985</v>
      </c>
      <c r="BU3608" s="79" t="s">
        <v>8096</v>
      </c>
      <c r="BV3608" s="79" t="s">
        <v>2985</v>
      </c>
      <c r="BW3608" s="79" t="s">
        <v>2985</v>
      </c>
    </row>
    <row r="3609" spans="51:75" x14ac:dyDescent="0.3">
      <c r="AY3609" s="107" t="e">
        <f>VLOOKUP(C3609,#REF!, 2,FALSE)</f>
        <v>#REF!</v>
      </c>
      <c r="BM3609" s="79" t="s">
        <v>8098</v>
      </c>
      <c r="BN3609" s="79" t="s">
        <v>3006</v>
      </c>
      <c r="BO3609" s="79" t="s">
        <v>8099</v>
      </c>
      <c r="BU3609" s="79" t="s">
        <v>8098</v>
      </c>
      <c r="BV3609" s="79" t="s">
        <v>3006</v>
      </c>
      <c r="BW3609" s="79" t="s">
        <v>8099</v>
      </c>
    </row>
    <row r="3610" spans="51:75" x14ac:dyDescent="0.3">
      <c r="AY3610" s="107" t="e">
        <f>VLOOKUP(C3610,#REF!, 2,FALSE)</f>
        <v>#REF!</v>
      </c>
      <c r="BM3610" s="79" t="s">
        <v>8100</v>
      </c>
      <c r="BN3610" s="79" t="s">
        <v>2985</v>
      </c>
      <c r="BO3610" s="79" t="s">
        <v>2985</v>
      </c>
      <c r="BU3610" s="79" t="s">
        <v>8100</v>
      </c>
      <c r="BV3610" s="79" t="s">
        <v>2985</v>
      </c>
      <c r="BW3610" s="79" t="s">
        <v>2985</v>
      </c>
    </row>
    <row r="3611" spans="51:75" x14ac:dyDescent="0.3">
      <c r="AY3611" s="107" t="e">
        <f>VLOOKUP(C3611,#REF!, 2,FALSE)</f>
        <v>#REF!</v>
      </c>
      <c r="BM3611" s="79" t="s">
        <v>8101</v>
      </c>
      <c r="BN3611" s="79" t="s">
        <v>2985</v>
      </c>
      <c r="BO3611" s="79" t="s">
        <v>2985</v>
      </c>
      <c r="BU3611" s="79" t="s">
        <v>8101</v>
      </c>
      <c r="BV3611" s="79" t="s">
        <v>2985</v>
      </c>
      <c r="BW3611" s="79" t="s">
        <v>2985</v>
      </c>
    </row>
    <row r="3612" spans="51:75" x14ac:dyDescent="0.3">
      <c r="AY3612" s="107" t="e">
        <f>VLOOKUP(C3612,#REF!, 2,FALSE)</f>
        <v>#REF!</v>
      </c>
      <c r="BM3612" s="79" t="s">
        <v>8102</v>
      </c>
      <c r="BN3612" s="79" t="s">
        <v>2985</v>
      </c>
      <c r="BO3612" s="79" t="s">
        <v>2985</v>
      </c>
      <c r="BU3612" s="79" t="s">
        <v>8102</v>
      </c>
      <c r="BV3612" s="79" t="s">
        <v>2985</v>
      </c>
      <c r="BW3612" s="79" t="s">
        <v>2985</v>
      </c>
    </row>
    <row r="3613" spans="51:75" x14ac:dyDescent="0.3">
      <c r="AY3613" s="107" t="e">
        <f>VLOOKUP(C3613,#REF!, 2,FALSE)</f>
        <v>#REF!</v>
      </c>
      <c r="BM3613" s="79" t="s">
        <v>8103</v>
      </c>
      <c r="BN3613" s="79" t="s">
        <v>2985</v>
      </c>
      <c r="BO3613" s="79" t="s">
        <v>2985</v>
      </c>
      <c r="BU3613" s="79" t="s">
        <v>8103</v>
      </c>
      <c r="BV3613" s="79" t="s">
        <v>2985</v>
      </c>
      <c r="BW3613" s="79" t="s">
        <v>2985</v>
      </c>
    </row>
    <row r="3614" spans="51:75" x14ac:dyDescent="0.3">
      <c r="AY3614" s="107" t="e">
        <f>VLOOKUP(C3614,#REF!, 2,FALSE)</f>
        <v>#REF!</v>
      </c>
      <c r="BM3614" s="79" t="s">
        <v>8104</v>
      </c>
      <c r="BN3614" s="79" t="s">
        <v>2985</v>
      </c>
      <c r="BO3614" s="79" t="s">
        <v>2985</v>
      </c>
      <c r="BU3614" s="79" t="s">
        <v>8104</v>
      </c>
      <c r="BV3614" s="79" t="s">
        <v>2985</v>
      </c>
      <c r="BW3614" s="79" t="s">
        <v>2985</v>
      </c>
    </row>
    <row r="3615" spans="51:75" x14ac:dyDescent="0.3">
      <c r="AY3615" s="107" t="e">
        <f>VLOOKUP(C3615,#REF!, 2,FALSE)</f>
        <v>#REF!</v>
      </c>
      <c r="BM3615" s="79" t="s">
        <v>8105</v>
      </c>
      <c r="BN3615" s="79" t="s">
        <v>2985</v>
      </c>
      <c r="BO3615" s="79" t="s">
        <v>2985</v>
      </c>
      <c r="BU3615" s="79" t="s">
        <v>8105</v>
      </c>
      <c r="BV3615" s="79" t="s">
        <v>2985</v>
      </c>
      <c r="BW3615" s="79" t="s">
        <v>2985</v>
      </c>
    </row>
    <row r="3616" spans="51:75" x14ac:dyDescent="0.3">
      <c r="AY3616" s="107" t="e">
        <f>VLOOKUP(C3616,#REF!, 2,FALSE)</f>
        <v>#REF!</v>
      </c>
      <c r="BM3616" s="79" t="s">
        <v>8106</v>
      </c>
      <c r="BN3616" s="79" t="s">
        <v>2985</v>
      </c>
      <c r="BO3616" s="79" t="s">
        <v>2985</v>
      </c>
      <c r="BU3616" s="79" t="s">
        <v>8106</v>
      </c>
      <c r="BV3616" s="79" t="s">
        <v>2985</v>
      </c>
      <c r="BW3616" s="79" t="s">
        <v>2985</v>
      </c>
    </row>
    <row r="3617" spans="51:75" x14ac:dyDescent="0.3">
      <c r="AY3617" s="107" t="e">
        <f>VLOOKUP(C3617,#REF!, 2,FALSE)</f>
        <v>#REF!</v>
      </c>
      <c r="BM3617" s="79" t="s">
        <v>8108</v>
      </c>
      <c r="BN3617" s="79" t="s">
        <v>2985</v>
      </c>
      <c r="BO3617" s="79" t="s">
        <v>2985</v>
      </c>
      <c r="BU3617" s="79" t="s">
        <v>8108</v>
      </c>
      <c r="BV3617" s="79" t="s">
        <v>2985</v>
      </c>
      <c r="BW3617" s="79" t="s">
        <v>2985</v>
      </c>
    </row>
    <row r="3618" spans="51:75" x14ac:dyDescent="0.3">
      <c r="AY3618" s="107" t="e">
        <f>VLOOKUP(C3618,#REF!, 2,FALSE)</f>
        <v>#REF!</v>
      </c>
      <c r="BM3618" s="79" t="s">
        <v>8109</v>
      </c>
      <c r="BN3618" s="79" t="s">
        <v>2985</v>
      </c>
      <c r="BO3618" s="79" t="s">
        <v>2985</v>
      </c>
      <c r="BU3618" s="79" t="s">
        <v>8109</v>
      </c>
      <c r="BV3618" s="79" t="s">
        <v>2985</v>
      </c>
      <c r="BW3618" s="79" t="s">
        <v>2985</v>
      </c>
    </row>
    <row r="3619" spans="51:75" x14ac:dyDescent="0.3">
      <c r="AY3619" s="107" t="e">
        <f>VLOOKUP(C3619,#REF!, 2,FALSE)</f>
        <v>#REF!</v>
      </c>
      <c r="BM3619" s="79" t="s">
        <v>8112</v>
      </c>
      <c r="BN3619" s="79" t="s">
        <v>2985</v>
      </c>
      <c r="BO3619" s="79" t="s">
        <v>2985</v>
      </c>
      <c r="BU3619" s="79" t="s">
        <v>8112</v>
      </c>
      <c r="BV3619" s="79" t="s">
        <v>2985</v>
      </c>
      <c r="BW3619" s="79" t="s">
        <v>2985</v>
      </c>
    </row>
    <row r="3620" spans="51:75" x14ac:dyDescent="0.3">
      <c r="AY3620" s="107" t="e">
        <f>VLOOKUP(C3620,#REF!, 2,FALSE)</f>
        <v>#REF!</v>
      </c>
      <c r="BM3620" s="79" t="s">
        <v>8113</v>
      </c>
      <c r="BN3620" s="79" t="s">
        <v>2985</v>
      </c>
      <c r="BO3620" s="79" t="s">
        <v>2985</v>
      </c>
      <c r="BU3620" s="79" t="s">
        <v>8113</v>
      </c>
      <c r="BV3620" s="79" t="s">
        <v>2985</v>
      </c>
      <c r="BW3620" s="79" t="s">
        <v>2985</v>
      </c>
    </row>
    <row r="3621" spans="51:75" x14ac:dyDescent="0.3">
      <c r="AY3621" s="107" t="e">
        <f>VLOOKUP(C3621,#REF!, 2,FALSE)</f>
        <v>#REF!</v>
      </c>
      <c r="BM3621" s="79" t="s">
        <v>8114</v>
      </c>
      <c r="BN3621" s="79" t="s">
        <v>2985</v>
      </c>
      <c r="BO3621" s="79" t="s">
        <v>2985</v>
      </c>
      <c r="BU3621" s="79" t="s">
        <v>8114</v>
      </c>
      <c r="BV3621" s="79" t="s">
        <v>2985</v>
      </c>
      <c r="BW3621" s="79" t="s">
        <v>2985</v>
      </c>
    </row>
    <row r="3622" spans="51:75" x14ac:dyDescent="0.3">
      <c r="AY3622" s="107" t="e">
        <f>VLOOKUP(C3622,#REF!, 2,FALSE)</f>
        <v>#REF!</v>
      </c>
      <c r="BM3622" s="79" t="s">
        <v>8115</v>
      </c>
      <c r="BN3622" s="79" t="s">
        <v>2985</v>
      </c>
      <c r="BO3622" s="79" t="s">
        <v>2985</v>
      </c>
      <c r="BU3622" s="79" t="s">
        <v>8115</v>
      </c>
      <c r="BV3622" s="79" t="s">
        <v>2985</v>
      </c>
      <c r="BW3622" s="79" t="s">
        <v>2985</v>
      </c>
    </row>
    <row r="3623" spans="51:75" x14ac:dyDescent="0.3">
      <c r="AY3623" s="107" t="e">
        <f>VLOOKUP(C3623,#REF!, 2,FALSE)</f>
        <v>#REF!</v>
      </c>
      <c r="BM3623" s="79" t="s">
        <v>8117</v>
      </c>
      <c r="BN3623" s="79" t="s">
        <v>2985</v>
      </c>
      <c r="BO3623" s="79" t="s">
        <v>2985</v>
      </c>
      <c r="BU3623" s="79" t="s">
        <v>8117</v>
      </c>
      <c r="BV3623" s="79" t="s">
        <v>2985</v>
      </c>
      <c r="BW3623" s="79" t="s">
        <v>2985</v>
      </c>
    </row>
    <row r="3624" spans="51:75" x14ac:dyDescent="0.3">
      <c r="AY3624" s="107" t="e">
        <f>VLOOKUP(C3624,#REF!, 2,FALSE)</f>
        <v>#REF!</v>
      </c>
      <c r="BM3624" s="79" t="s">
        <v>8118</v>
      </c>
      <c r="BN3624" s="79" t="s">
        <v>2985</v>
      </c>
      <c r="BO3624" s="79" t="s">
        <v>3368</v>
      </c>
      <c r="BU3624" s="79" t="s">
        <v>8118</v>
      </c>
      <c r="BV3624" s="79" t="s">
        <v>2985</v>
      </c>
      <c r="BW3624" s="79" t="s">
        <v>3368</v>
      </c>
    </row>
    <row r="3625" spans="51:75" x14ac:dyDescent="0.3">
      <c r="AY3625" s="107" t="e">
        <f>VLOOKUP(C3625,#REF!, 2,FALSE)</f>
        <v>#REF!</v>
      </c>
      <c r="BM3625" s="79" t="s">
        <v>8119</v>
      </c>
      <c r="BN3625" s="79" t="s">
        <v>2985</v>
      </c>
      <c r="BO3625" s="79" t="s">
        <v>2985</v>
      </c>
      <c r="BU3625" s="79" t="s">
        <v>8119</v>
      </c>
      <c r="BV3625" s="79" t="s">
        <v>2985</v>
      </c>
      <c r="BW3625" s="79" t="s">
        <v>2985</v>
      </c>
    </row>
    <row r="3626" spans="51:75" x14ac:dyDescent="0.3">
      <c r="AY3626" s="107" t="e">
        <f>VLOOKUP(C3626,#REF!, 2,FALSE)</f>
        <v>#REF!</v>
      </c>
      <c r="BM3626" s="79" t="s">
        <v>8121</v>
      </c>
      <c r="BN3626" s="79" t="s">
        <v>2985</v>
      </c>
      <c r="BO3626" s="79" t="s">
        <v>2985</v>
      </c>
      <c r="BU3626" s="79" t="s">
        <v>8121</v>
      </c>
      <c r="BV3626" s="79" t="s">
        <v>2985</v>
      </c>
      <c r="BW3626" s="79" t="s">
        <v>2985</v>
      </c>
    </row>
    <row r="3627" spans="51:75" x14ac:dyDescent="0.3">
      <c r="AY3627" s="107" t="e">
        <f>VLOOKUP(C3627,#REF!, 2,FALSE)</f>
        <v>#REF!</v>
      </c>
      <c r="BM3627" s="79" t="s">
        <v>476</v>
      </c>
      <c r="BN3627" s="79" t="s">
        <v>2985</v>
      </c>
      <c r="BO3627" s="79" t="s">
        <v>8122</v>
      </c>
      <c r="BU3627" s="79" t="s">
        <v>476</v>
      </c>
      <c r="BV3627" s="79" t="s">
        <v>2985</v>
      </c>
      <c r="BW3627" s="79" t="s">
        <v>8122</v>
      </c>
    </row>
    <row r="3628" spans="51:75" x14ac:dyDescent="0.3">
      <c r="AY3628" s="107" t="e">
        <f>VLOOKUP(C3628,#REF!, 2,FALSE)</f>
        <v>#REF!</v>
      </c>
      <c r="BM3628" s="79" t="s">
        <v>8123</v>
      </c>
      <c r="BN3628" s="79" t="s">
        <v>2985</v>
      </c>
      <c r="BO3628" s="79" t="s">
        <v>2985</v>
      </c>
      <c r="BU3628" s="79" t="s">
        <v>8123</v>
      </c>
      <c r="BV3628" s="79" t="s">
        <v>2985</v>
      </c>
      <c r="BW3628" s="79" t="s">
        <v>2985</v>
      </c>
    </row>
    <row r="3629" spans="51:75" x14ac:dyDescent="0.3">
      <c r="AY3629" s="107" t="e">
        <f>VLOOKUP(C3629,#REF!, 2,FALSE)</f>
        <v>#REF!</v>
      </c>
      <c r="BM3629" s="79" t="s">
        <v>8124</v>
      </c>
      <c r="BN3629" s="79" t="s">
        <v>2985</v>
      </c>
      <c r="BO3629" s="79" t="s">
        <v>2985</v>
      </c>
      <c r="BU3629" s="79" t="s">
        <v>8124</v>
      </c>
      <c r="BV3629" s="79" t="s">
        <v>2985</v>
      </c>
      <c r="BW3629" s="79" t="s">
        <v>2985</v>
      </c>
    </row>
    <row r="3630" spans="51:75" x14ac:dyDescent="0.3">
      <c r="AY3630" s="107" t="e">
        <f>VLOOKUP(C3630,#REF!, 2,FALSE)</f>
        <v>#REF!</v>
      </c>
      <c r="BM3630" s="79" t="s">
        <v>8125</v>
      </c>
      <c r="BN3630" s="79" t="s">
        <v>2985</v>
      </c>
      <c r="BO3630" s="79" t="s">
        <v>2985</v>
      </c>
      <c r="BU3630" s="79" t="s">
        <v>8125</v>
      </c>
      <c r="BV3630" s="79" t="s">
        <v>2985</v>
      </c>
      <c r="BW3630" s="79" t="s">
        <v>2985</v>
      </c>
    </row>
    <row r="3631" spans="51:75" x14ac:dyDescent="0.3">
      <c r="AY3631" s="107" t="e">
        <f>VLOOKUP(C3631,#REF!, 2,FALSE)</f>
        <v>#REF!</v>
      </c>
      <c r="BM3631" s="79" t="s">
        <v>8126</v>
      </c>
      <c r="BN3631" s="79" t="s">
        <v>2985</v>
      </c>
      <c r="BO3631" s="79" t="s">
        <v>8127</v>
      </c>
      <c r="BU3631" s="79" t="s">
        <v>8126</v>
      </c>
      <c r="BV3631" s="79" t="s">
        <v>2985</v>
      </c>
      <c r="BW3631" s="79" t="s">
        <v>8127</v>
      </c>
    </row>
    <row r="3632" spans="51:75" x14ac:dyDescent="0.3">
      <c r="AY3632" s="107" t="e">
        <f>VLOOKUP(C3632,#REF!, 2,FALSE)</f>
        <v>#REF!</v>
      </c>
      <c r="BM3632" s="79" t="s">
        <v>8128</v>
      </c>
      <c r="BN3632" s="79" t="s">
        <v>2985</v>
      </c>
      <c r="BO3632" s="79" t="s">
        <v>2985</v>
      </c>
      <c r="BU3632" s="79" t="s">
        <v>8128</v>
      </c>
      <c r="BV3632" s="79" t="s">
        <v>2985</v>
      </c>
      <c r="BW3632" s="79" t="s">
        <v>2985</v>
      </c>
    </row>
    <row r="3633" spans="51:75" x14ac:dyDescent="0.3">
      <c r="AY3633" s="107" t="e">
        <f>VLOOKUP(C3633,#REF!, 2,FALSE)</f>
        <v>#REF!</v>
      </c>
      <c r="BM3633" s="79" t="s">
        <v>8130</v>
      </c>
      <c r="BN3633" s="79" t="s">
        <v>633</v>
      </c>
      <c r="BO3633" s="79" t="s">
        <v>8131</v>
      </c>
      <c r="BU3633" s="79" t="s">
        <v>8130</v>
      </c>
      <c r="BV3633" s="79" t="s">
        <v>633</v>
      </c>
      <c r="BW3633" s="79" t="s">
        <v>8131</v>
      </c>
    </row>
    <row r="3634" spans="51:75" x14ac:dyDescent="0.3">
      <c r="AY3634" s="107" t="e">
        <f>VLOOKUP(C3634,#REF!, 2,FALSE)</f>
        <v>#REF!</v>
      </c>
      <c r="BM3634" s="79" t="s">
        <v>8132</v>
      </c>
      <c r="BN3634" s="79" t="s">
        <v>2985</v>
      </c>
      <c r="BO3634" s="79" t="s">
        <v>2985</v>
      </c>
      <c r="BU3634" s="79" t="s">
        <v>8132</v>
      </c>
      <c r="BV3634" s="79" t="s">
        <v>2985</v>
      </c>
      <c r="BW3634" s="79" t="s">
        <v>2985</v>
      </c>
    </row>
    <row r="3635" spans="51:75" x14ac:dyDescent="0.3">
      <c r="AY3635" s="107" t="e">
        <f>VLOOKUP(C3635,#REF!, 2,FALSE)</f>
        <v>#REF!</v>
      </c>
      <c r="BM3635" s="79" t="s">
        <v>8133</v>
      </c>
      <c r="BN3635" s="79" t="s">
        <v>2985</v>
      </c>
      <c r="BO3635" s="79" t="s">
        <v>2985</v>
      </c>
      <c r="BU3635" s="79" t="s">
        <v>8133</v>
      </c>
      <c r="BV3635" s="79" t="s">
        <v>2985</v>
      </c>
      <c r="BW3635" s="79" t="s">
        <v>2985</v>
      </c>
    </row>
    <row r="3636" spans="51:75" x14ac:dyDescent="0.3">
      <c r="AY3636" s="107" t="e">
        <f>VLOOKUP(C3636,#REF!, 2,FALSE)</f>
        <v>#REF!</v>
      </c>
      <c r="BM3636" s="79" t="s">
        <v>8134</v>
      </c>
      <c r="BN3636" s="79" t="s">
        <v>2985</v>
      </c>
      <c r="BO3636" s="79" t="s">
        <v>2985</v>
      </c>
      <c r="BU3636" s="79" t="s">
        <v>8134</v>
      </c>
      <c r="BV3636" s="79" t="s">
        <v>2985</v>
      </c>
      <c r="BW3636" s="79" t="s">
        <v>2985</v>
      </c>
    </row>
    <row r="3637" spans="51:75" x14ac:dyDescent="0.3">
      <c r="AY3637" s="107" t="e">
        <f>VLOOKUP(C3637,#REF!, 2,FALSE)</f>
        <v>#REF!</v>
      </c>
      <c r="BM3637" s="79" t="s">
        <v>8135</v>
      </c>
      <c r="BN3637" s="79" t="s">
        <v>2985</v>
      </c>
      <c r="BO3637" s="79" t="s">
        <v>2985</v>
      </c>
      <c r="BU3637" s="79" t="s">
        <v>8135</v>
      </c>
      <c r="BV3637" s="79" t="s">
        <v>2985</v>
      </c>
      <c r="BW3637" s="79" t="s">
        <v>2985</v>
      </c>
    </row>
    <row r="3638" spans="51:75" x14ac:dyDescent="0.3">
      <c r="AY3638" s="107" t="e">
        <f>VLOOKUP(C3638,#REF!, 2,FALSE)</f>
        <v>#REF!</v>
      </c>
      <c r="BM3638" s="79" t="s">
        <v>8136</v>
      </c>
      <c r="BN3638" s="79" t="s">
        <v>2985</v>
      </c>
      <c r="BO3638" s="79" t="s">
        <v>2985</v>
      </c>
      <c r="BU3638" s="79" t="s">
        <v>8136</v>
      </c>
      <c r="BV3638" s="79" t="s">
        <v>2985</v>
      </c>
      <c r="BW3638" s="79" t="s">
        <v>2985</v>
      </c>
    </row>
    <row r="3639" spans="51:75" x14ac:dyDescent="0.3">
      <c r="AY3639" s="107" t="e">
        <f>VLOOKUP(C3639,#REF!, 2,FALSE)</f>
        <v>#REF!</v>
      </c>
      <c r="BM3639" s="79" t="s">
        <v>8137</v>
      </c>
      <c r="BN3639" s="79" t="s">
        <v>3049</v>
      </c>
      <c r="BO3639" s="79" t="s">
        <v>2985</v>
      </c>
      <c r="BU3639" s="79" t="s">
        <v>8137</v>
      </c>
      <c r="BV3639" s="79" t="s">
        <v>3049</v>
      </c>
      <c r="BW3639" s="79" t="s">
        <v>2985</v>
      </c>
    </row>
    <row r="3640" spans="51:75" x14ac:dyDescent="0.3">
      <c r="AY3640" s="107" t="e">
        <f>VLOOKUP(C3640,#REF!, 2,FALSE)</f>
        <v>#REF!</v>
      </c>
      <c r="BM3640" s="79" t="s">
        <v>8139</v>
      </c>
      <c r="BN3640" s="79" t="s">
        <v>2985</v>
      </c>
      <c r="BO3640" s="79" t="s">
        <v>2985</v>
      </c>
      <c r="BU3640" s="79" t="s">
        <v>8139</v>
      </c>
      <c r="BV3640" s="79" t="s">
        <v>2985</v>
      </c>
      <c r="BW3640" s="79" t="s">
        <v>2985</v>
      </c>
    </row>
    <row r="3641" spans="51:75" x14ac:dyDescent="0.3">
      <c r="AY3641" s="107" t="e">
        <f>VLOOKUP(C3641,#REF!, 2,FALSE)</f>
        <v>#REF!</v>
      </c>
      <c r="BM3641" s="79" t="s">
        <v>8140</v>
      </c>
      <c r="BN3641" s="79" t="s">
        <v>2981</v>
      </c>
      <c r="BO3641" s="79" t="s">
        <v>8141</v>
      </c>
      <c r="BU3641" s="79" t="s">
        <v>8140</v>
      </c>
      <c r="BV3641" s="79" t="s">
        <v>2981</v>
      </c>
      <c r="BW3641" s="79" t="s">
        <v>8141</v>
      </c>
    </row>
    <row r="3642" spans="51:75" x14ac:dyDescent="0.3">
      <c r="AY3642" s="107" t="e">
        <f>VLOOKUP(C3642,#REF!, 2,FALSE)</f>
        <v>#REF!</v>
      </c>
      <c r="BM3642" s="79" t="s">
        <v>8142</v>
      </c>
      <c r="BN3642" s="79" t="s">
        <v>2985</v>
      </c>
      <c r="BO3642" s="79" t="s">
        <v>2985</v>
      </c>
      <c r="BU3642" s="79" t="s">
        <v>8142</v>
      </c>
      <c r="BV3642" s="79" t="s">
        <v>2985</v>
      </c>
      <c r="BW3642" s="79" t="s">
        <v>2985</v>
      </c>
    </row>
    <row r="3643" spans="51:75" x14ac:dyDescent="0.3">
      <c r="AY3643" s="107" t="e">
        <f>VLOOKUP(C3643,#REF!, 2,FALSE)</f>
        <v>#REF!</v>
      </c>
      <c r="BM3643" s="79" t="s">
        <v>8143</v>
      </c>
      <c r="BN3643" s="79" t="s">
        <v>2985</v>
      </c>
      <c r="BO3643" s="79" t="s">
        <v>8144</v>
      </c>
      <c r="BU3643" s="79" t="s">
        <v>8143</v>
      </c>
      <c r="BV3643" s="79" t="s">
        <v>2985</v>
      </c>
      <c r="BW3643" s="79" t="s">
        <v>8144</v>
      </c>
    </row>
    <row r="3644" spans="51:75" x14ac:dyDescent="0.3">
      <c r="AY3644" s="107" t="e">
        <f>VLOOKUP(C3644,#REF!, 2,FALSE)</f>
        <v>#REF!</v>
      </c>
      <c r="BM3644" s="79" t="s">
        <v>8145</v>
      </c>
      <c r="BN3644" s="79" t="s">
        <v>2985</v>
      </c>
      <c r="BO3644" s="79" t="s">
        <v>2985</v>
      </c>
      <c r="BU3644" s="79" t="s">
        <v>8145</v>
      </c>
      <c r="BV3644" s="79" t="s">
        <v>2985</v>
      </c>
      <c r="BW3644" s="79" t="s">
        <v>2985</v>
      </c>
    </row>
    <row r="3645" spans="51:75" x14ac:dyDescent="0.3">
      <c r="AY3645" s="107" t="e">
        <f>VLOOKUP(C3645,#REF!, 2,FALSE)</f>
        <v>#REF!</v>
      </c>
      <c r="BM3645" s="79" t="s">
        <v>8146</v>
      </c>
      <c r="BN3645" s="79" t="s">
        <v>2985</v>
      </c>
      <c r="BO3645" s="79" t="s">
        <v>2985</v>
      </c>
      <c r="BU3645" s="79" t="s">
        <v>8146</v>
      </c>
      <c r="BV3645" s="79" t="s">
        <v>2985</v>
      </c>
      <c r="BW3645" s="79" t="s">
        <v>2985</v>
      </c>
    </row>
    <row r="3646" spans="51:75" x14ac:dyDescent="0.3">
      <c r="AY3646" s="107" t="e">
        <f>VLOOKUP(C3646,#REF!, 2,FALSE)</f>
        <v>#REF!</v>
      </c>
      <c r="BM3646" s="79" t="s">
        <v>8148</v>
      </c>
      <c r="BN3646" s="79" t="s">
        <v>2985</v>
      </c>
      <c r="BO3646" s="79" t="s">
        <v>2985</v>
      </c>
      <c r="BU3646" s="79" t="s">
        <v>8148</v>
      </c>
      <c r="BV3646" s="79" t="s">
        <v>2985</v>
      </c>
      <c r="BW3646" s="79" t="s">
        <v>2985</v>
      </c>
    </row>
    <row r="3647" spans="51:75" x14ac:dyDescent="0.3">
      <c r="AY3647" s="107" t="e">
        <f>VLOOKUP(C3647,#REF!, 2,FALSE)</f>
        <v>#REF!</v>
      </c>
      <c r="BM3647" s="79" t="s">
        <v>8150</v>
      </c>
      <c r="BN3647" s="79" t="s">
        <v>2985</v>
      </c>
      <c r="BO3647" s="79" t="s">
        <v>2985</v>
      </c>
      <c r="BU3647" s="79" t="s">
        <v>8150</v>
      </c>
      <c r="BV3647" s="79" t="s">
        <v>2985</v>
      </c>
      <c r="BW3647" s="79" t="s">
        <v>2985</v>
      </c>
    </row>
    <row r="3648" spans="51:75" x14ac:dyDescent="0.3">
      <c r="AY3648" s="107" t="e">
        <f>VLOOKUP(C3648,#REF!, 2,FALSE)</f>
        <v>#REF!</v>
      </c>
      <c r="BM3648" s="79" t="s">
        <v>8151</v>
      </c>
      <c r="BN3648" s="79" t="s">
        <v>2985</v>
      </c>
      <c r="BO3648" s="79" t="s">
        <v>2985</v>
      </c>
      <c r="BU3648" s="79" t="s">
        <v>8151</v>
      </c>
      <c r="BV3648" s="79" t="s">
        <v>2985</v>
      </c>
      <c r="BW3648" s="79" t="s">
        <v>2985</v>
      </c>
    </row>
    <row r="3649" spans="51:75" x14ac:dyDescent="0.3">
      <c r="AY3649" s="107" t="e">
        <f>VLOOKUP(C3649,#REF!, 2,FALSE)</f>
        <v>#REF!</v>
      </c>
      <c r="BM3649" s="79" t="s">
        <v>8152</v>
      </c>
      <c r="BN3649" s="79" t="s">
        <v>2985</v>
      </c>
      <c r="BO3649" s="79" t="s">
        <v>2985</v>
      </c>
      <c r="BU3649" s="79" t="s">
        <v>8152</v>
      </c>
      <c r="BV3649" s="79" t="s">
        <v>2985</v>
      </c>
      <c r="BW3649" s="79" t="s">
        <v>2985</v>
      </c>
    </row>
    <row r="3650" spans="51:75" x14ac:dyDescent="0.3">
      <c r="AY3650" s="107" t="e">
        <f>VLOOKUP(C3650,#REF!, 2,FALSE)</f>
        <v>#REF!</v>
      </c>
      <c r="BM3650" s="79" t="s">
        <v>8153</v>
      </c>
      <c r="BN3650" s="79" t="s">
        <v>2985</v>
      </c>
      <c r="BO3650" s="79" t="s">
        <v>2985</v>
      </c>
      <c r="BU3650" s="79" t="s">
        <v>8153</v>
      </c>
      <c r="BV3650" s="79" t="s">
        <v>2985</v>
      </c>
      <c r="BW3650" s="79" t="s">
        <v>2985</v>
      </c>
    </row>
    <row r="3651" spans="51:75" x14ac:dyDescent="0.3">
      <c r="AY3651" s="107" t="e">
        <f>VLOOKUP(C3651,#REF!, 2,FALSE)</f>
        <v>#REF!</v>
      </c>
      <c r="BM3651" s="79" t="s">
        <v>8154</v>
      </c>
      <c r="BN3651" s="79" t="s">
        <v>2985</v>
      </c>
      <c r="BO3651" s="79" t="s">
        <v>2985</v>
      </c>
      <c r="BU3651" s="79" t="s">
        <v>8154</v>
      </c>
      <c r="BV3651" s="79" t="s">
        <v>2985</v>
      </c>
      <c r="BW3651" s="79" t="s">
        <v>2985</v>
      </c>
    </row>
    <row r="3652" spans="51:75" x14ac:dyDescent="0.3">
      <c r="AY3652" s="107" t="e">
        <f>VLOOKUP(C3652,#REF!, 2,FALSE)</f>
        <v>#REF!</v>
      </c>
      <c r="BM3652" s="79" t="s">
        <v>8155</v>
      </c>
      <c r="BN3652" s="79" t="s">
        <v>2985</v>
      </c>
      <c r="BO3652" s="79" t="s">
        <v>2985</v>
      </c>
      <c r="BU3652" s="79" t="s">
        <v>8155</v>
      </c>
      <c r="BV3652" s="79" t="s">
        <v>2985</v>
      </c>
      <c r="BW3652" s="79" t="s">
        <v>2985</v>
      </c>
    </row>
    <row r="3653" spans="51:75" x14ac:dyDescent="0.3">
      <c r="AY3653" s="107" t="e">
        <f>VLOOKUP(C3653,#REF!, 2,FALSE)</f>
        <v>#REF!</v>
      </c>
      <c r="BM3653" s="79" t="s">
        <v>8157</v>
      </c>
      <c r="BN3653" s="79" t="s">
        <v>2985</v>
      </c>
      <c r="BO3653" s="79" t="s">
        <v>2985</v>
      </c>
      <c r="BU3653" s="79" t="s">
        <v>8157</v>
      </c>
      <c r="BV3653" s="79" t="s">
        <v>2985</v>
      </c>
      <c r="BW3653" s="79" t="s">
        <v>2985</v>
      </c>
    </row>
    <row r="3654" spans="51:75" x14ac:dyDescent="0.3">
      <c r="AY3654" s="107" t="e">
        <f>VLOOKUP(C3654,#REF!, 2,FALSE)</f>
        <v>#REF!</v>
      </c>
      <c r="BM3654" s="79" t="s">
        <v>8158</v>
      </c>
      <c r="BN3654" s="79" t="s">
        <v>2985</v>
      </c>
      <c r="BO3654" s="79" t="s">
        <v>2985</v>
      </c>
      <c r="BU3654" s="79" t="s">
        <v>8158</v>
      </c>
      <c r="BV3654" s="79" t="s">
        <v>2985</v>
      </c>
      <c r="BW3654" s="79" t="s">
        <v>2985</v>
      </c>
    </row>
    <row r="3655" spans="51:75" x14ac:dyDescent="0.3">
      <c r="AY3655" s="107" t="e">
        <f>VLOOKUP(C3655,#REF!, 2,FALSE)</f>
        <v>#REF!</v>
      </c>
      <c r="BM3655" s="79" t="s">
        <v>8161</v>
      </c>
      <c r="BN3655" s="79" t="s">
        <v>2985</v>
      </c>
      <c r="BO3655" s="79" t="s">
        <v>2985</v>
      </c>
      <c r="BU3655" s="79" t="s">
        <v>8161</v>
      </c>
      <c r="BV3655" s="79" t="s">
        <v>2985</v>
      </c>
      <c r="BW3655" s="79" t="s">
        <v>2985</v>
      </c>
    </row>
    <row r="3656" spans="51:75" x14ac:dyDescent="0.3">
      <c r="AY3656" s="107" t="e">
        <f>VLOOKUP(C3656,#REF!, 2,FALSE)</f>
        <v>#REF!</v>
      </c>
      <c r="BM3656" s="79" t="s">
        <v>8162</v>
      </c>
      <c r="BN3656" s="79" t="s">
        <v>2985</v>
      </c>
      <c r="BO3656" s="79" t="s">
        <v>2985</v>
      </c>
      <c r="BU3656" s="79" t="s">
        <v>8162</v>
      </c>
      <c r="BV3656" s="79" t="s">
        <v>2985</v>
      </c>
      <c r="BW3656" s="79" t="s">
        <v>2985</v>
      </c>
    </row>
    <row r="3657" spans="51:75" x14ac:dyDescent="0.3">
      <c r="AY3657" s="107" t="e">
        <f>VLOOKUP(C3657,#REF!, 2,FALSE)</f>
        <v>#REF!</v>
      </c>
      <c r="BM3657" s="79" t="s">
        <v>8163</v>
      </c>
      <c r="BN3657" s="79" t="s">
        <v>2985</v>
      </c>
      <c r="BO3657" s="79" t="s">
        <v>2985</v>
      </c>
      <c r="BU3657" s="79" t="s">
        <v>8163</v>
      </c>
      <c r="BV3657" s="79" t="s">
        <v>2985</v>
      </c>
      <c r="BW3657" s="79" t="s">
        <v>2985</v>
      </c>
    </row>
    <row r="3658" spans="51:75" x14ac:dyDescent="0.3">
      <c r="AY3658" s="107" t="e">
        <f>VLOOKUP(C3658,#REF!, 2,FALSE)</f>
        <v>#REF!</v>
      </c>
      <c r="BM3658" s="79" t="s">
        <v>8165</v>
      </c>
      <c r="BN3658" s="79" t="s">
        <v>2985</v>
      </c>
      <c r="BO3658" s="79" t="s">
        <v>2985</v>
      </c>
      <c r="BU3658" s="79" t="s">
        <v>8165</v>
      </c>
      <c r="BV3658" s="79" t="s">
        <v>2985</v>
      </c>
      <c r="BW3658" s="79" t="s">
        <v>2985</v>
      </c>
    </row>
    <row r="3659" spans="51:75" x14ac:dyDescent="0.3">
      <c r="AY3659" s="107" t="e">
        <f>VLOOKUP(C3659,#REF!, 2,FALSE)</f>
        <v>#REF!</v>
      </c>
      <c r="BM3659" s="79" t="s">
        <v>8166</v>
      </c>
      <c r="BN3659" s="79" t="s">
        <v>2985</v>
      </c>
      <c r="BO3659" s="79" t="s">
        <v>2985</v>
      </c>
      <c r="BU3659" s="79" t="s">
        <v>8166</v>
      </c>
      <c r="BV3659" s="79" t="s">
        <v>2985</v>
      </c>
      <c r="BW3659" s="79" t="s">
        <v>2985</v>
      </c>
    </row>
    <row r="3660" spans="51:75" x14ac:dyDescent="0.3">
      <c r="AY3660" s="107" t="e">
        <f>VLOOKUP(C3660,#REF!, 2,FALSE)</f>
        <v>#REF!</v>
      </c>
      <c r="BM3660" s="79" t="s">
        <v>8167</v>
      </c>
      <c r="BN3660" s="79" t="s">
        <v>2985</v>
      </c>
      <c r="BO3660" s="79" t="s">
        <v>2985</v>
      </c>
      <c r="BU3660" s="79" t="s">
        <v>8167</v>
      </c>
      <c r="BV3660" s="79" t="s">
        <v>2985</v>
      </c>
      <c r="BW3660" s="79" t="s">
        <v>2985</v>
      </c>
    </row>
    <row r="3661" spans="51:75" x14ac:dyDescent="0.3">
      <c r="AY3661" s="107" t="e">
        <f>VLOOKUP(C3661,#REF!, 2,FALSE)</f>
        <v>#REF!</v>
      </c>
      <c r="BM3661" s="79" t="s">
        <v>8169</v>
      </c>
      <c r="BN3661" s="79" t="s">
        <v>2985</v>
      </c>
      <c r="BO3661" s="79" t="s">
        <v>2985</v>
      </c>
      <c r="BU3661" s="79" t="s">
        <v>8169</v>
      </c>
      <c r="BV3661" s="79" t="s">
        <v>2985</v>
      </c>
      <c r="BW3661" s="79" t="s">
        <v>2985</v>
      </c>
    </row>
    <row r="3662" spans="51:75" x14ac:dyDescent="0.3">
      <c r="AY3662" s="107" t="e">
        <f>VLOOKUP(C3662,#REF!, 2,FALSE)</f>
        <v>#REF!</v>
      </c>
      <c r="BM3662" s="79" t="s">
        <v>8170</v>
      </c>
      <c r="BN3662" s="79" t="s">
        <v>2985</v>
      </c>
      <c r="BO3662" s="79" t="s">
        <v>2985</v>
      </c>
      <c r="BU3662" s="79" t="s">
        <v>8170</v>
      </c>
      <c r="BV3662" s="79" t="s">
        <v>2985</v>
      </c>
      <c r="BW3662" s="79" t="s">
        <v>2985</v>
      </c>
    </row>
    <row r="3663" spans="51:75" x14ac:dyDescent="0.3">
      <c r="AY3663" s="107" t="e">
        <f>VLOOKUP(C3663,#REF!, 2,FALSE)</f>
        <v>#REF!</v>
      </c>
      <c r="BM3663" s="79" t="s">
        <v>8171</v>
      </c>
      <c r="BN3663" s="79" t="s">
        <v>2985</v>
      </c>
      <c r="BO3663" s="79" t="s">
        <v>2985</v>
      </c>
      <c r="BU3663" s="79" t="s">
        <v>8171</v>
      </c>
      <c r="BV3663" s="79" t="s">
        <v>2985</v>
      </c>
      <c r="BW3663" s="79" t="s">
        <v>2985</v>
      </c>
    </row>
    <row r="3664" spans="51:75" x14ac:dyDescent="0.3">
      <c r="AY3664" s="107" t="e">
        <f>VLOOKUP(C3664,#REF!, 2,FALSE)</f>
        <v>#REF!</v>
      </c>
      <c r="BM3664" s="79" t="s">
        <v>8172</v>
      </c>
      <c r="BN3664" s="79" t="s">
        <v>2985</v>
      </c>
      <c r="BO3664" s="79" t="s">
        <v>2985</v>
      </c>
      <c r="BU3664" s="79" t="s">
        <v>8172</v>
      </c>
      <c r="BV3664" s="79" t="s">
        <v>2985</v>
      </c>
      <c r="BW3664" s="79" t="s">
        <v>2985</v>
      </c>
    </row>
    <row r="3665" spans="51:75" x14ac:dyDescent="0.3">
      <c r="AY3665" s="107" t="e">
        <f>VLOOKUP(C3665,#REF!, 2,FALSE)</f>
        <v>#REF!</v>
      </c>
      <c r="BM3665" s="79" t="s">
        <v>8173</v>
      </c>
      <c r="BN3665" s="79" t="s">
        <v>3009</v>
      </c>
      <c r="BO3665" s="79" t="s">
        <v>2985</v>
      </c>
      <c r="BU3665" s="79" t="s">
        <v>8173</v>
      </c>
      <c r="BV3665" s="79" t="s">
        <v>3009</v>
      </c>
      <c r="BW3665" s="79" t="s">
        <v>2985</v>
      </c>
    </row>
    <row r="3666" spans="51:75" x14ac:dyDescent="0.3">
      <c r="AY3666" s="107" t="e">
        <f>VLOOKUP(C3666,#REF!, 2,FALSE)</f>
        <v>#REF!</v>
      </c>
      <c r="BM3666" s="79" t="s">
        <v>8174</v>
      </c>
      <c r="BN3666" s="79" t="s">
        <v>2985</v>
      </c>
      <c r="BO3666" s="79" t="s">
        <v>2985</v>
      </c>
      <c r="BU3666" s="79" t="s">
        <v>8174</v>
      </c>
      <c r="BV3666" s="79" t="s">
        <v>2985</v>
      </c>
      <c r="BW3666" s="79" t="s">
        <v>2985</v>
      </c>
    </row>
    <row r="3667" spans="51:75" x14ac:dyDescent="0.3">
      <c r="AY3667" s="107" t="e">
        <f>VLOOKUP(C3667,#REF!, 2,FALSE)</f>
        <v>#REF!</v>
      </c>
      <c r="BM3667" s="79" t="s">
        <v>8175</v>
      </c>
      <c r="BN3667" s="79" t="s">
        <v>3256</v>
      </c>
      <c r="BO3667" s="79" t="s">
        <v>8176</v>
      </c>
      <c r="BU3667" s="79" t="s">
        <v>8175</v>
      </c>
      <c r="BV3667" s="79" t="s">
        <v>3256</v>
      </c>
      <c r="BW3667" s="79" t="s">
        <v>8176</v>
      </c>
    </row>
    <row r="3668" spans="51:75" x14ac:dyDescent="0.3">
      <c r="AY3668" s="107" t="e">
        <f>VLOOKUP(C3668,#REF!, 2,FALSE)</f>
        <v>#REF!</v>
      </c>
      <c r="BM3668" s="79" t="s">
        <v>8177</v>
      </c>
      <c r="BN3668" s="79" t="s">
        <v>2985</v>
      </c>
      <c r="BO3668" s="79" t="s">
        <v>772</v>
      </c>
      <c r="BU3668" s="79" t="s">
        <v>8177</v>
      </c>
      <c r="BV3668" s="79" t="s">
        <v>2985</v>
      </c>
      <c r="BW3668" s="79" t="s">
        <v>772</v>
      </c>
    </row>
    <row r="3669" spans="51:75" x14ac:dyDescent="0.3">
      <c r="AY3669" s="107" t="e">
        <f>VLOOKUP(C3669,#REF!, 2,FALSE)</f>
        <v>#REF!</v>
      </c>
      <c r="BM3669" s="79" t="s">
        <v>8179</v>
      </c>
      <c r="BN3669" s="79" t="s">
        <v>2985</v>
      </c>
      <c r="BO3669" s="79" t="s">
        <v>2985</v>
      </c>
      <c r="BU3669" s="79" t="s">
        <v>8179</v>
      </c>
      <c r="BV3669" s="79" t="s">
        <v>2985</v>
      </c>
      <c r="BW3669" s="79" t="s">
        <v>2985</v>
      </c>
    </row>
    <row r="3670" spans="51:75" x14ac:dyDescent="0.3">
      <c r="AY3670" s="107" t="e">
        <f>VLOOKUP(C3670,#REF!, 2,FALSE)</f>
        <v>#REF!</v>
      </c>
      <c r="BM3670" s="79" t="s">
        <v>8180</v>
      </c>
      <c r="BN3670" s="79" t="s">
        <v>3206</v>
      </c>
      <c r="BO3670" s="79" t="s">
        <v>1596</v>
      </c>
      <c r="BU3670" s="79" t="s">
        <v>8180</v>
      </c>
      <c r="BV3670" s="79" t="s">
        <v>3206</v>
      </c>
      <c r="BW3670" s="79" t="s">
        <v>1596</v>
      </c>
    </row>
    <row r="3671" spans="51:75" x14ac:dyDescent="0.3">
      <c r="AY3671" s="107" t="e">
        <f>VLOOKUP(C3671,#REF!, 2,FALSE)</f>
        <v>#REF!</v>
      </c>
      <c r="BM3671" s="79" t="s">
        <v>8181</v>
      </c>
      <c r="BN3671" s="79" t="s">
        <v>864</v>
      </c>
      <c r="BO3671" s="79" t="s">
        <v>1596</v>
      </c>
      <c r="BU3671" s="79" t="s">
        <v>8181</v>
      </c>
      <c r="BV3671" s="79" t="s">
        <v>864</v>
      </c>
      <c r="BW3671" s="79" t="s">
        <v>1596</v>
      </c>
    </row>
    <row r="3672" spans="51:75" x14ac:dyDescent="0.3">
      <c r="AY3672" s="107" t="e">
        <f>VLOOKUP(C3672,#REF!, 2,FALSE)</f>
        <v>#REF!</v>
      </c>
      <c r="BM3672" s="79" t="s">
        <v>8182</v>
      </c>
      <c r="BN3672" s="79" t="s">
        <v>2985</v>
      </c>
      <c r="BO3672" s="79" t="s">
        <v>2985</v>
      </c>
      <c r="BU3672" s="79" t="s">
        <v>8182</v>
      </c>
      <c r="BV3672" s="79" t="s">
        <v>2985</v>
      </c>
      <c r="BW3672" s="79" t="s">
        <v>2985</v>
      </c>
    </row>
    <row r="3673" spans="51:75" x14ac:dyDescent="0.3">
      <c r="AY3673" s="107" t="e">
        <f>VLOOKUP(C3673,#REF!, 2,FALSE)</f>
        <v>#REF!</v>
      </c>
      <c r="BM3673" s="79" t="s">
        <v>8183</v>
      </c>
      <c r="BN3673" s="79" t="s">
        <v>2985</v>
      </c>
      <c r="BO3673" s="79" t="s">
        <v>2985</v>
      </c>
      <c r="BU3673" s="79" t="s">
        <v>8183</v>
      </c>
      <c r="BV3673" s="79" t="s">
        <v>2985</v>
      </c>
      <c r="BW3673" s="79" t="s">
        <v>2985</v>
      </c>
    </row>
    <row r="3674" spans="51:75" x14ac:dyDescent="0.3">
      <c r="AY3674" s="107" t="e">
        <f>VLOOKUP(C3674,#REF!, 2,FALSE)</f>
        <v>#REF!</v>
      </c>
      <c r="BM3674" s="79" t="s">
        <v>8184</v>
      </c>
      <c r="BN3674" s="79" t="s">
        <v>2981</v>
      </c>
      <c r="BO3674" s="79" t="s">
        <v>8185</v>
      </c>
      <c r="BU3674" s="79" t="s">
        <v>8184</v>
      </c>
      <c r="BV3674" s="79" t="s">
        <v>2981</v>
      </c>
      <c r="BW3674" s="79" t="s">
        <v>8185</v>
      </c>
    </row>
    <row r="3675" spans="51:75" x14ac:dyDescent="0.3">
      <c r="AY3675" s="107" t="e">
        <f>VLOOKUP(C3675,#REF!, 2,FALSE)</f>
        <v>#REF!</v>
      </c>
      <c r="BM3675" s="79" t="s">
        <v>8186</v>
      </c>
      <c r="BN3675" s="79" t="s">
        <v>2985</v>
      </c>
      <c r="BO3675" s="79" t="s">
        <v>2985</v>
      </c>
      <c r="BU3675" s="79" t="s">
        <v>8186</v>
      </c>
      <c r="BV3675" s="79" t="s">
        <v>2985</v>
      </c>
      <c r="BW3675" s="79" t="s">
        <v>2985</v>
      </c>
    </row>
    <row r="3676" spans="51:75" x14ac:dyDescent="0.3">
      <c r="AY3676" s="107" t="e">
        <f>VLOOKUP(C3676,#REF!, 2,FALSE)</f>
        <v>#REF!</v>
      </c>
      <c r="BM3676" s="79" t="s">
        <v>8187</v>
      </c>
      <c r="BN3676" s="79" t="s">
        <v>2985</v>
      </c>
      <c r="BO3676" s="79" t="s">
        <v>2985</v>
      </c>
      <c r="BU3676" s="79" t="s">
        <v>8187</v>
      </c>
      <c r="BV3676" s="79" t="s">
        <v>2985</v>
      </c>
      <c r="BW3676" s="79" t="s">
        <v>2985</v>
      </c>
    </row>
    <row r="3677" spans="51:75" x14ac:dyDescent="0.3">
      <c r="AY3677" s="107" t="e">
        <f>VLOOKUP(C3677,#REF!, 2,FALSE)</f>
        <v>#REF!</v>
      </c>
      <c r="BM3677" s="79" t="s">
        <v>8188</v>
      </c>
      <c r="BN3677" s="79" t="s">
        <v>2985</v>
      </c>
      <c r="BO3677" s="79" t="s">
        <v>8190</v>
      </c>
      <c r="BU3677" s="79" t="s">
        <v>8188</v>
      </c>
      <c r="BV3677" s="79" t="s">
        <v>2985</v>
      </c>
      <c r="BW3677" s="79" t="s">
        <v>8190</v>
      </c>
    </row>
    <row r="3678" spans="51:75" x14ac:dyDescent="0.3">
      <c r="AY3678" s="107" t="e">
        <f>VLOOKUP(C3678,#REF!, 2,FALSE)</f>
        <v>#REF!</v>
      </c>
      <c r="BM3678" s="79" t="s">
        <v>8191</v>
      </c>
      <c r="BN3678" s="79" t="s">
        <v>2985</v>
      </c>
      <c r="BO3678" s="79" t="s">
        <v>2985</v>
      </c>
      <c r="BU3678" s="79" t="s">
        <v>8191</v>
      </c>
      <c r="BV3678" s="79" t="s">
        <v>2985</v>
      </c>
      <c r="BW3678" s="79" t="s">
        <v>2985</v>
      </c>
    </row>
    <row r="3679" spans="51:75" x14ac:dyDescent="0.3">
      <c r="AY3679" s="107" t="e">
        <f>VLOOKUP(C3679,#REF!, 2,FALSE)</f>
        <v>#REF!</v>
      </c>
      <c r="BM3679" s="79" t="s">
        <v>8192</v>
      </c>
      <c r="BN3679" s="79" t="s">
        <v>2985</v>
      </c>
      <c r="BO3679" s="79" t="s">
        <v>2985</v>
      </c>
      <c r="BU3679" s="79" t="s">
        <v>8192</v>
      </c>
      <c r="BV3679" s="79" t="s">
        <v>2985</v>
      </c>
      <c r="BW3679" s="79" t="s">
        <v>2985</v>
      </c>
    </row>
    <row r="3680" spans="51:75" x14ac:dyDescent="0.3">
      <c r="AY3680" s="107" t="e">
        <f>VLOOKUP(C3680,#REF!, 2,FALSE)</f>
        <v>#REF!</v>
      </c>
      <c r="BM3680" s="79" t="s">
        <v>8193</v>
      </c>
      <c r="BN3680" s="79" t="s">
        <v>2985</v>
      </c>
      <c r="BO3680" s="79" t="s">
        <v>852</v>
      </c>
      <c r="BU3680" s="79" t="s">
        <v>8193</v>
      </c>
      <c r="BV3680" s="79" t="s">
        <v>2985</v>
      </c>
      <c r="BW3680" s="79" t="s">
        <v>852</v>
      </c>
    </row>
    <row r="3681" spans="51:75" x14ac:dyDescent="0.3">
      <c r="AY3681" s="107" t="e">
        <f>VLOOKUP(C3681,#REF!, 2,FALSE)</f>
        <v>#REF!</v>
      </c>
      <c r="BM3681" s="79" t="s">
        <v>8194</v>
      </c>
      <c r="BN3681" s="79" t="s">
        <v>2985</v>
      </c>
      <c r="BO3681" s="79" t="s">
        <v>852</v>
      </c>
      <c r="BU3681" s="79" t="s">
        <v>8194</v>
      </c>
      <c r="BV3681" s="79" t="s">
        <v>2985</v>
      </c>
      <c r="BW3681" s="79" t="s">
        <v>852</v>
      </c>
    </row>
    <row r="3682" spans="51:75" x14ac:dyDescent="0.3">
      <c r="AY3682" s="107" t="e">
        <f>VLOOKUP(C3682,#REF!, 2,FALSE)</f>
        <v>#REF!</v>
      </c>
      <c r="BM3682" s="79" t="s">
        <v>8195</v>
      </c>
      <c r="BN3682" s="79" t="s">
        <v>2985</v>
      </c>
      <c r="BO3682" s="79" t="s">
        <v>2985</v>
      </c>
      <c r="BU3682" s="79" t="s">
        <v>8195</v>
      </c>
      <c r="BV3682" s="79" t="s">
        <v>2985</v>
      </c>
      <c r="BW3682" s="79" t="s">
        <v>2985</v>
      </c>
    </row>
    <row r="3683" spans="51:75" x14ac:dyDescent="0.3">
      <c r="AY3683" s="107" t="e">
        <f>VLOOKUP(C3683,#REF!, 2,FALSE)</f>
        <v>#REF!</v>
      </c>
      <c r="BM3683" s="79" t="s">
        <v>8196</v>
      </c>
      <c r="BN3683" s="79" t="s">
        <v>3049</v>
      </c>
      <c r="BO3683" s="79" t="s">
        <v>8197</v>
      </c>
      <c r="BU3683" s="79" t="s">
        <v>8196</v>
      </c>
      <c r="BV3683" s="79" t="s">
        <v>3049</v>
      </c>
      <c r="BW3683" s="79" t="s">
        <v>8197</v>
      </c>
    </row>
    <row r="3684" spans="51:75" x14ac:dyDescent="0.3">
      <c r="AY3684" s="107" t="e">
        <f>VLOOKUP(C3684,#REF!, 2,FALSE)</f>
        <v>#REF!</v>
      </c>
      <c r="BM3684" s="79" t="s">
        <v>8198</v>
      </c>
      <c r="BN3684" s="79" t="s">
        <v>2985</v>
      </c>
      <c r="BO3684" s="79" t="s">
        <v>8199</v>
      </c>
      <c r="BU3684" s="79" t="s">
        <v>8198</v>
      </c>
      <c r="BV3684" s="79" t="s">
        <v>2985</v>
      </c>
      <c r="BW3684" s="79" t="s">
        <v>8199</v>
      </c>
    </row>
    <row r="3685" spans="51:75" x14ac:dyDescent="0.3">
      <c r="AY3685" s="107" t="e">
        <f>VLOOKUP(C3685,#REF!, 2,FALSE)</f>
        <v>#REF!</v>
      </c>
      <c r="BM3685" s="79" t="s">
        <v>8200</v>
      </c>
      <c r="BN3685" s="79" t="s">
        <v>2985</v>
      </c>
      <c r="BO3685" s="79" t="s">
        <v>2985</v>
      </c>
      <c r="BU3685" s="79" t="s">
        <v>8200</v>
      </c>
      <c r="BV3685" s="79" t="s">
        <v>2985</v>
      </c>
      <c r="BW3685" s="79" t="s">
        <v>2985</v>
      </c>
    </row>
    <row r="3686" spans="51:75" x14ac:dyDescent="0.3">
      <c r="AY3686" s="107" t="e">
        <f>VLOOKUP(C3686,#REF!, 2,FALSE)</f>
        <v>#REF!</v>
      </c>
      <c r="BM3686" s="79" t="s">
        <v>8201</v>
      </c>
      <c r="BN3686" s="79" t="s">
        <v>2985</v>
      </c>
      <c r="BO3686" s="79" t="s">
        <v>8202</v>
      </c>
      <c r="BU3686" s="79" t="s">
        <v>8201</v>
      </c>
      <c r="BV3686" s="79" t="s">
        <v>2985</v>
      </c>
      <c r="BW3686" s="79" t="s">
        <v>8202</v>
      </c>
    </row>
    <row r="3687" spans="51:75" x14ac:dyDescent="0.3">
      <c r="AY3687" s="107" t="e">
        <f>VLOOKUP(C3687,#REF!, 2,FALSE)</f>
        <v>#REF!</v>
      </c>
      <c r="BM3687" s="79" t="s">
        <v>8203</v>
      </c>
      <c r="BN3687" s="79" t="s">
        <v>3049</v>
      </c>
      <c r="BO3687" s="79" t="s">
        <v>8204</v>
      </c>
      <c r="BU3687" s="79" t="s">
        <v>8203</v>
      </c>
      <c r="BV3687" s="79" t="s">
        <v>3049</v>
      </c>
      <c r="BW3687" s="79" t="s">
        <v>8204</v>
      </c>
    </row>
    <row r="3688" spans="51:75" x14ac:dyDescent="0.3">
      <c r="AY3688" s="107" t="e">
        <f>VLOOKUP(C3688,#REF!, 2,FALSE)</f>
        <v>#REF!</v>
      </c>
      <c r="BM3688" s="79" t="s">
        <v>8205</v>
      </c>
      <c r="BN3688" s="79" t="s">
        <v>2985</v>
      </c>
      <c r="BO3688" s="79" t="s">
        <v>2985</v>
      </c>
      <c r="BU3688" s="79" t="s">
        <v>8205</v>
      </c>
      <c r="BV3688" s="79" t="s">
        <v>2985</v>
      </c>
      <c r="BW3688" s="79" t="s">
        <v>2985</v>
      </c>
    </row>
    <row r="3689" spans="51:75" x14ac:dyDescent="0.3">
      <c r="AY3689" s="107" t="e">
        <f>VLOOKUP(C3689,#REF!, 2,FALSE)</f>
        <v>#REF!</v>
      </c>
      <c r="BM3689" s="79" t="s">
        <v>8206</v>
      </c>
      <c r="BN3689" s="79" t="s">
        <v>2985</v>
      </c>
      <c r="BO3689" s="79" t="s">
        <v>2985</v>
      </c>
      <c r="BU3689" s="79" t="s">
        <v>8206</v>
      </c>
      <c r="BV3689" s="79" t="s">
        <v>2985</v>
      </c>
      <c r="BW3689" s="79" t="s">
        <v>2985</v>
      </c>
    </row>
    <row r="3690" spans="51:75" x14ac:dyDescent="0.3">
      <c r="AY3690" s="107" t="e">
        <f>VLOOKUP(C3690,#REF!, 2,FALSE)</f>
        <v>#REF!</v>
      </c>
      <c r="BM3690" s="79" t="s">
        <v>8207</v>
      </c>
      <c r="BN3690" s="79" t="s">
        <v>2985</v>
      </c>
      <c r="BO3690" s="79" t="s">
        <v>2985</v>
      </c>
      <c r="BU3690" s="79" t="s">
        <v>8207</v>
      </c>
      <c r="BV3690" s="79" t="s">
        <v>2985</v>
      </c>
      <c r="BW3690" s="79" t="s">
        <v>2985</v>
      </c>
    </row>
    <row r="3691" spans="51:75" x14ac:dyDescent="0.3">
      <c r="AY3691" s="107" t="e">
        <f>VLOOKUP(C3691,#REF!, 2,FALSE)</f>
        <v>#REF!</v>
      </c>
      <c r="BM3691" s="79" t="s">
        <v>8208</v>
      </c>
      <c r="BN3691" s="79" t="s">
        <v>2985</v>
      </c>
      <c r="BO3691" s="79" t="s">
        <v>2985</v>
      </c>
      <c r="BU3691" s="79" t="s">
        <v>8208</v>
      </c>
      <c r="BV3691" s="79" t="s">
        <v>2985</v>
      </c>
      <c r="BW3691" s="79" t="s">
        <v>2985</v>
      </c>
    </row>
    <row r="3692" spans="51:75" x14ac:dyDescent="0.3">
      <c r="AY3692" s="107" t="e">
        <f>VLOOKUP(C3692,#REF!, 2,FALSE)</f>
        <v>#REF!</v>
      </c>
      <c r="BM3692" s="79" t="s">
        <v>8209</v>
      </c>
      <c r="BN3692" s="79" t="s">
        <v>2985</v>
      </c>
      <c r="BO3692" s="79" t="s">
        <v>2985</v>
      </c>
      <c r="BU3692" s="79" t="s">
        <v>8209</v>
      </c>
      <c r="BV3692" s="79" t="s">
        <v>2985</v>
      </c>
      <c r="BW3692" s="79" t="s">
        <v>2985</v>
      </c>
    </row>
    <row r="3693" spans="51:75" x14ac:dyDescent="0.3">
      <c r="AY3693" s="107" t="e">
        <f>VLOOKUP(C3693,#REF!, 2,FALSE)</f>
        <v>#REF!</v>
      </c>
      <c r="BM3693" s="79" t="s">
        <v>8210</v>
      </c>
      <c r="BN3693" s="79" t="s">
        <v>3049</v>
      </c>
      <c r="BO3693" s="79" t="s">
        <v>8211</v>
      </c>
      <c r="BU3693" s="79" t="s">
        <v>8210</v>
      </c>
      <c r="BV3693" s="79" t="s">
        <v>3049</v>
      </c>
      <c r="BW3693" s="79" t="s">
        <v>8211</v>
      </c>
    </row>
    <row r="3694" spans="51:75" x14ac:dyDescent="0.3">
      <c r="AY3694" s="107" t="e">
        <f>VLOOKUP(C3694,#REF!, 2,FALSE)</f>
        <v>#REF!</v>
      </c>
      <c r="BM3694" s="79" t="s">
        <v>8212</v>
      </c>
      <c r="BN3694" s="79" t="s">
        <v>2985</v>
      </c>
      <c r="BO3694" s="79" t="s">
        <v>2985</v>
      </c>
      <c r="BU3694" s="79" t="s">
        <v>8212</v>
      </c>
      <c r="BV3694" s="79" t="s">
        <v>2985</v>
      </c>
      <c r="BW3694" s="79" t="s">
        <v>2985</v>
      </c>
    </row>
    <row r="3695" spans="51:75" x14ac:dyDescent="0.3">
      <c r="AY3695" s="107" t="e">
        <f>VLOOKUP(C3695,#REF!, 2,FALSE)</f>
        <v>#REF!</v>
      </c>
      <c r="BM3695" s="79" t="s">
        <v>1438</v>
      </c>
      <c r="BN3695" s="79" t="s">
        <v>3049</v>
      </c>
      <c r="BO3695" s="79" t="s">
        <v>1059</v>
      </c>
      <c r="BU3695" s="79" t="s">
        <v>1438</v>
      </c>
      <c r="BV3695" s="79" t="s">
        <v>3049</v>
      </c>
      <c r="BW3695" s="79" t="s">
        <v>1059</v>
      </c>
    </row>
    <row r="3696" spans="51:75" x14ac:dyDescent="0.3">
      <c r="AY3696" s="107" t="e">
        <f>VLOOKUP(C3696,#REF!, 2,FALSE)</f>
        <v>#REF!</v>
      </c>
      <c r="BM3696" s="79" t="s">
        <v>8213</v>
      </c>
      <c r="BN3696" s="79" t="s">
        <v>3049</v>
      </c>
      <c r="BO3696" s="79" t="s">
        <v>8214</v>
      </c>
      <c r="BU3696" s="79" t="s">
        <v>8213</v>
      </c>
      <c r="BV3696" s="79" t="s">
        <v>3049</v>
      </c>
      <c r="BW3696" s="79" t="s">
        <v>8214</v>
      </c>
    </row>
    <row r="3697" spans="51:75" x14ac:dyDescent="0.3">
      <c r="AY3697" s="107" t="e">
        <f>VLOOKUP(C3697,#REF!, 2,FALSE)</f>
        <v>#REF!</v>
      </c>
      <c r="BM3697" s="79" t="s">
        <v>8215</v>
      </c>
      <c r="BN3697" s="79" t="s">
        <v>3049</v>
      </c>
      <c r="BO3697" s="79" t="s">
        <v>1122</v>
      </c>
      <c r="BU3697" s="79" t="s">
        <v>8215</v>
      </c>
      <c r="BV3697" s="79" t="s">
        <v>3049</v>
      </c>
      <c r="BW3697" s="79" t="s">
        <v>1122</v>
      </c>
    </row>
    <row r="3698" spans="51:75" x14ac:dyDescent="0.3">
      <c r="AY3698" s="107" t="e">
        <f>VLOOKUP(C3698,#REF!, 2,FALSE)</f>
        <v>#REF!</v>
      </c>
      <c r="BM3698" s="79" t="s">
        <v>8216</v>
      </c>
      <c r="BN3698" s="79" t="s">
        <v>3049</v>
      </c>
      <c r="BO3698" s="79" t="s">
        <v>3712</v>
      </c>
      <c r="BU3698" s="79" t="s">
        <v>8216</v>
      </c>
      <c r="BV3698" s="79" t="s">
        <v>3049</v>
      </c>
      <c r="BW3698" s="79" t="s">
        <v>3712</v>
      </c>
    </row>
    <row r="3699" spans="51:75" x14ac:dyDescent="0.3">
      <c r="AY3699" s="107" t="e">
        <f>VLOOKUP(C3699,#REF!, 2,FALSE)</f>
        <v>#REF!</v>
      </c>
      <c r="BM3699" s="79" t="s">
        <v>1439</v>
      </c>
      <c r="BN3699" s="79" t="s">
        <v>3049</v>
      </c>
      <c r="BO3699" s="79" t="s">
        <v>8218</v>
      </c>
      <c r="BU3699" s="79" t="s">
        <v>1439</v>
      </c>
      <c r="BV3699" s="79" t="s">
        <v>3049</v>
      </c>
      <c r="BW3699" s="79" t="s">
        <v>8218</v>
      </c>
    </row>
    <row r="3700" spans="51:75" x14ac:dyDescent="0.3">
      <c r="AY3700" s="107" t="e">
        <f>VLOOKUP(C3700,#REF!, 2,FALSE)</f>
        <v>#REF!</v>
      </c>
      <c r="BM3700" s="79" t="s">
        <v>1440</v>
      </c>
      <c r="BN3700" s="79" t="s">
        <v>3206</v>
      </c>
      <c r="BO3700" s="79" t="s">
        <v>8219</v>
      </c>
      <c r="BU3700" s="79" t="s">
        <v>1440</v>
      </c>
      <c r="BV3700" s="79" t="s">
        <v>3206</v>
      </c>
      <c r="BW3700" s="79" t="s">
        <v>8219</v>
      </c>
    </row>
    <row r="3701" spans="51:75" x14ac:dyDescent="0.3">
      <c r="AY3701" s="107" t="e">
        <f>VLOOKUP(C3701,#REF!, 2,FALSE)</f>
        <v>#REF!</v>
      </c>
      <c r="BM3701" s="79" t="s">
        <v>8220</v>
      </c>
      <c r="BN3701" s="79" t="s">
        <v>2985</v>
      </c>
      <c r="BO3701" s="79" t="s">
        <v>2985</v>
      </c>
      <c r="BU3701" s="79" t="s">
        <v>8220</v>
      </c>
      <c r="BV3701" s="79" t="s">
        <v>2985</v>
      </c>
      <c r="BW3701" s="79" t="s">
        <v>2985</v>
      </c>
    </row>
    <row r="3702" spans="51:75" x14ac:dyDescent="0.3">
      <c r="AY3702" s="107" t="e">
        <f>VLOOKUP(C3702,#REF!, 2,FALSE)</f>
        <v>#REF!</v>
      </c>
      <c r="BM3702" s="79" t="s">
        <v>8221</v>
      </c>
      <c r="BN3702" s="79" t="s">
        <v>2985</v>
      </c>
      <c r="BO3702" s="79" t="s">
        <v>2985</v>
      </c>
      <c r="BU3702" s="79" t="s">
        <v>8221</v>
      </c>
      <c r="BV3702" s="79" t="s">
        <v>2985</v>
      </c>
      <c r="BW3702" s="79" t="s">
        <v>2985</v>
      </c>
    </row>
    <row r="3703" spans="51:75" x14ac:dyDescent="0.3">
      <c r="AY3703" s="107" t="e">
        <f>VLOOKUP(C3703,#REF!, 2,FALSE)</f>
        <v>#REF!</v>
      </c>
      <c r="BM3703" s="79" t="s">
        <v>8222</v>
      </c>
      <c r="BN3703" s="79" t="s">
        <v>1344</v>
      </c>
      <c r="BO3703" s="79" t="s">
        <v>8224</v>
      </c>
      <c r="BU3703" s="79" t="s">
        <v>8222</v>
      </c>
      <c r="BV3703" s="79" t="s">
        <v>1344</v>
      </c>
      <c r="BW3703" s="79" t="s">
        <v>8224</v>
      </c>
    </row>
    <row r="3704" spans="51:75" x14ac:dyDescent="0.3">
      <c r="AY3704" s="107" t="e">
        <f>VLOOKUP(C3704,#REF!, 2,FALSE)</f>
        <v>#REF!</v>
      </c>
      <c r="BM3704" s="79" t="s">
        <v>8225</v>
      </c>
      <c r="BN3704" s="79" t="s">
        <v>2985</v>
      </c>
      <c r="BO3704" s="79" t="s">
        <v>2985</v>
      </c>
      <c r="BU3704" s="79" t="s">
        <v>8225</v>
      </c>
      <c r="BV3704" s="79" t="s">
        <v>2985</v>
      </c>
      <c r="BW3704" s="79" t="s">
        <v>2985</v>
      </c>
    </row>
    <row r="3705" spans="51:75" x14ac:dyDescent="0.3">
      <c r="AY3705" s="107" t="e">
        <f>VLOOKUP(C3705,#REF!, 2,FALSE)</f>
        <v>#REF!</v>
      </c>
      <c r="BM3705" s="79" t="s">
        <v>8226</v>
      </c>
      <c r="BN3705" s="79" t="s">
        <v>2985</v>
      </c>
      <c r="BO3705" s="79" t="s">
        <v>2985</v>
      </c>
      <c r="BU3705" s="79" t="s">
        <v>8226</v>
      </c>
      <c r="BV3705" s="79" t="s">
        <v>2985</v>
      </c>
      <c r="BW3705" s="79" t="s">
        <v>2985</v>
      </c>
    </row>
    <row r="3706" spans="51:75" x14ac:dyDescent="0.3">
      <c r="AY3706" s="107" t="e">
        <f>VLOOKUP(C3706,#REF!, 2,FALSE)</f>
        <v>#REF!</v>
      </c>
      <c r="BM3706" s="79" t="s">
        <v>8228</v>
      </c>
      <c r="BN3706" s="79" t="s">
        <v>2985</v>
      </c>
      <c r="BO3706" s="79" t="s">
        <v>2985</v>
      </c>
      <c r="BU3706" s="79" t="s">
        <v>8228</v>
      </c>
      <c r="BV3706" s="79" t="s">
        <v>2985</v>
      </c>
      <c r="BW3706" s="79" t="s">
        <v>2985</v>
      </c>
    </row>
    <row r="3707" spans="51:75" x14ac:dyDescent="0.3">
      <c r="AY3707" s="107" t="e">
        <f>VLOOKUP(C3707,#REF!, 2,FALSE)</f>
        <v>#REF!</v>
      </c>
      <c r="BM3707" s="79" t="s">
        <v>8230</v>
      </c>
      <c r="BN3707" s="79" t="s">
        <v>1344</v>
      </c>
      <c r="BO3707" s="79" t="s">
        <v>8231</v>
      </c>
      <c r="BU3707" s="79" t="s">
        <v>8230</v>
      </c>
      <c r="BV3707" s="79" t="s">
        <v>1344</v>
      </c>
      <c r="BW3707" s="79" t="s">
        <v>8231</v>
      </c>
    </row>
    <row r="3708" spans="51:75" x14ac:dyDescent="0.3">
      <c r="AY3708" s="107" t="e">
        <f>VLOOKUP(C3708,#REF!, 2,FALSE)</f>
        <v>#REF!</v>
      </c>
      <c r="BM3708" s="79" t="s">
        <v>8232</v>
      </c>
      <c r="BN3708" s="79" t="s">
        <v>2985</v>
      </c>
      <c r="BO3708" s="79" t="s">
        <v>2985</v>
      </c>
      <c r="BU3708" s="79" t="s">
        <v>8232</v>
      </c>
      <c r="BV3708" s="79" t="s">
        <v>2985</v>
      </c>
      <c r="BW3708" s="79" t="s">
        <v>2985</v>
      </c>
    </row>
    <row r="3709" spans="51:75" x14ac:dyDescent="0.3">
      <c r="AY3709" s="107" t="e">
        <f>VLOOKUP(C3709,#REF!, 2,FALSE)</f>
        <v>#REF!</v>
      </c>
      <c r="BM3709" s="79" t="s">
        <v>8233</v>
      </c>
      <c r="BN3709" s="79" t="s">
        <v>2985</v>
      </c>
      <c r="BO3709" s="79" t="s">
        <v>2985</v>
      </c>
      <c r="BU3709" s="79" t="s">
        <v>8233</v>
      </c>
      <c r="BV3709" s="79" t="s">
        <v>2985</v>
      </c>
      <c r="BW3709" s="79" t="s">
        <v>2985</v>
      </c>
    </row>
    <row r="3710" spans="51:75" x14ac:dyDescent="0.3">
      <c r="AY3710" s="107" t="e">
        <f>VLOOKUP(C3710,#REF!, 2,FALSE)</f>
        <v>#REF!</v>
      </c>
      <c r="BM3710" s="79" t="s">
        <v>8235</v>
      </c>
      <c r="BN3710" s="79" t="s">
        <v>1693</v>
      </c>
      <c r="BO3710" s="79" t="s">
        <v>8238</v>
      </c>
      <c r="BU3710" s="79" t="s">
        <v>8235</v>
      </c>
      <c r="BV3710" s="79" t="s">
        <v>1693</v>
      </c>
      <c r="BW3710" s="79" t="s">
        <v>8238</v>
      </c>
    </row>
    <row r="3711" spans="51:75" x14ac:dyDescent="0.3">
      <c r="AY3711" s="107" t="e">
        <f>VLOOKUP(C3711,#REF!, 2,FALSE)</f>
        <v>#REF!</v>
      </c>
      <c r="BM3711" s="79" t="s">
        <v>8239</v>
      </c>
      <c r="BN3711" s="79" t="s">
        <v>2985</v>
      </c>
      <c r="BO3711" s="79" t="s">
        <v>2985</v>
      </c>
      <c r="BU3711" s="79" t="s">
        <v>8239</v>
      </c>
      <c r="BV3711" s="79" t="s">
        <v>2985</v>
      </c>
      <c r="BW3711" s="79" t="s">
        <v>2985</v>
      </c>
    </row>
    <row r="3712" spans="51:75" x14ac:dyDescent="0.3">
      <c r="AY3712" s="107" t="e">
        <f>VLOOKUP(C3712,#REF!, 2,FALSE)</f>
        <v>#REF!</v>
      </c>
      <c r="BM3712" s="79" t="s">
        <v>8240</v>
      </c>
      <c r="BN3712" s="79" t="s">
        <v>2985</v>
      </c>
      <c r="BO3712" s="79" t="s">
        <v>2985</v>
      </c>
      <c r="BU3712" s="79" t="s">
        <v>8240</v>
      </c>
      <c r="BV3712" s="79" t="s">
        <v>2985</v>
      </c>
      <c r="BW3712" s="79" t="s">
        <v>2985</v>
      </c>
    </row>
    <row r="3713" spans="51:75" x14ac:dyDescent="0.3">
      <c r="AY3713" s="107" t="e">
        <f>VLOOKUP(C3713,#REF!, 2,FALSE)</f>
        <v>#REF!</v>
      </c>
      <c r="BM3713" s="79" t="s">
        <v>8241</v>
      </c>
      <c r="BN3713" s="79" t="s">
        <v>1498</v>
      </c>
      <c r="BO3713" s="79" t="s">
        <v>6250</v>
      </c>
      <c r="BU3713" s="79" t="s">
        <v>8241</v>
      </c>
      <c r="BV3713" s="79" t="s">
        <v>1498</v>
      </c>
      <c r="BW3713" s="79" t="s">
        <v>6250</v>
      </c>
    </row>
    <row r="3714" spans="51:75" x14ac:dyDescent="0.3">
      <c r="AY3714" s="107" t="e">
        <f>VLOOKUP(C3714,#REF!, 2,FALSE)</f>
        <v>#REF!</v>
      </c>
      <c r="BM3714" s="79" t="s">
        <v>8243</v>
      </c>
      <c r="BN3714" s="79" t="s">
        <v>2985</v>
      </c>
      <c r="BO3714" s="79" t="s">
        <v>2985</v>
      </c>
      <c r="BU3714" s="79" t="s">
        <v>8243</v>
      </c>
      <c r="BV3714" s="79" t="s">
        <v>2985</v>
      </c>
      <c r="BW3714" s="79" t="s">
        <v>2985</v>
      </c>
    </row>
    <row r="3715" spans="51:75" x14ac:dyDescent="0.3">
      <c r="AY3715" s="107" t="e">
        <f>VLOOKUP(C3715,#REF!, 2,FALSE)</f>
        <v>#REF!</v>
      </c>
      <c r="BM3715" s="79" t="s">
        <v>8246</v>
      </c>
      <c r="BN3715" s="79" t="s">
        <v>2985</v>
      </c>
      <c r="BO3715" s="79" t="s">
        <v>2985</v>
      </c>
      <c r="BU3715" s="79" t="s">
        <v>8246</v>
      </c>
      <c r="BV3715" s="79" t="s">
        <v>2985</v>
      </c>
      <c r="BW3715" s="79" t="s">
        <v>2985</v>
      </c>
    </row>
    <row r="3716" spans="51:75" x14ac:dyDescent="0.3">
      <c r="AY3716" s="107" t="e">
        <f>VLOOKUP(C3716,#REF!, 2,FALSE)</f>
        <v>#REF!</v>
      </c>
      <c r="BM3716" s="79" t="s">
        <v>8247</v>
      </c>
      <c r="BN3716" s="79" t="s">
        <v>2985</v>
      </c>
      <c r="BO3716" s="79" t="s">
        <v>2985</v>
      </c>
      <c r="BU3716" s="79" t="s">
        <v>8247</v>
      </c>
      <c r="BV3716" s="79" t="s">
        <v>2985</v>
      </c>
      <c r="BW3716" s="79" t="s">
        <v>2985</v>
      </c>
    </row>
    <row r="3717" spans="51:75" x14ac:dyDescent="0.3">
      <c r="AY3717" s="107" t="e">
        <f>VLOOKUP(C3717,#REF!, 2,FALSE)</f>
        <v>#REF!</v>
      </c>
      <c r="BM3717" s="79" t="s">
        <v>8249</v>
      </c>
      <c r="BN3717" s="79" t="s">
        <v>2985</v>
      </c>
      <c r="BO3717" s="79" t="s">
        <v>8250</v>
      </c>
      <c r="BU3717" s="79" t="s">
        <v>8249</v>
      </c>
      <c r="BV3717" s="79" t="s">
        <v>2985</v>
      </c>
      <c r="BW3717" s="79" t="s">
        <v>8250</v>
      </c>
    </row>
    <row r="3718" spans="51:75" x14ac:dyDescent="0.3">
      <c r="AY3718" s="107" t="e">
        <f>VLOOKUP(C3718,#REF!, 2,FALSE)</f>
        <v>#REF!</v>
      </c>
      <c r="BM3718" s="79" t="s">
        <v>8251</v>
      </c>
      <c r="BN3718" s="79" t="s">
        <v>2985</v>
      </c>
      <c r="BO3718" s="79" t="s">
        <v>2985</v>
      </c>
      <c r="BU3718" s="79" t="s">
        <v>8251</v>
      </c>
      <c r="BV3718" s="79" t="s">
        <v>2985</v>
      </c>
      <c r="BW3718" s="79" t="s">
        <v>2985</v>
      </c>
    </row>
    <row r="3719" spans="51:75" x14ac:dyDescent="0.3">
      <c r="AY3719" s="107" t="e">
        <f>VLOOKUP(C3719,#REF!, 2,FALSE)</f>
        <v>#REF!</v>
      </c>
      <c r="BM3719" s="79" t="s">
        <v>8252</v>
      </c>
      <c r="BN3719" s="79" t="s">
        <v>2985</v>
      </c>
      <c r="BO3719" s="79" t="s">
        <v>2985</v>
      </c>
      <c r="BU3719" s="79" t="s">
        <v>8252</v>
      </c>
      <c r="BV3719" s="79" t="s">
        <v>2985</v>
      </c>
      <c r="BW3719" s="79" t="s">
        <v>2985</v>
      </c>
    </row>
    <row r="3720" spans="51:75" x14ac:dyDescent="0.3">
      <c r="AY3720" s="107" t="e">
        <f>VLOOKUP(C3720,#REF!, 2,FALSE)</f>
        <v>#REF!</v>
      </c>
      <c r="BM3720" s="79" t="s">
        <v>8254</v>
      </c>
      <c r="BN3720" s="79" t="s">
        <v>16992</v>
      </c>
      <c r="BO3720" s="79" t="s">
        <v>8255</v>
      </c>
      <c r="BU3720" s="79" t="s">
        <v>8254</v>
      </c>
      <c r="BV3720" s="79" t="s">
        <v>16992</v>
      </c>
      <c r="BW3720" s="79" t="s">
        <v>8255</v>
      </c>
    </row>
    <row r="3721" spans="51:75" x14ac:dyDescent="0.3">
      <c r="AY3721" s="107" t="e">
        <f>VLOOKUP(C3721,#REF!, 2,FALSE)</f>
        <v>#REF!</v>
      </c>
      <c r="BM3721" s="79" t="s">
        <v>8256</v>
      </c>
      <c r="BN3721" s="79" t="s">
        <v>2985</v>
      </c>
      <c r="BO3721" s="79" t="s">
        <v>2985</v>
      </c>
      <c r="BU3721" s="79" t="s">
        <v>8256</v>
      </c>
      <c r="BV3721" s="79" t="s">
        <v>2985</v>
      </c>
      <c r="BW3721" s="79" t="s">
        <v>2985</v>
      </c>
    </row>
    <row r="3722" spans="51:75" x14ac:dyDescent="0.3">
      <c r="AY3722" s="107" t="e">
        <f>VLOOKUP(C3722,#REF!, 2,FALSE)</f>
        <v>#REF!</v>
      </c>
      <c r="BM3722" s="79" t="s">
        <v>8257</v>
      </c>
      <c r="BN3722" s="79" t="s">
        <v>2985</v>
      </c>
      <c r="BO3722" s="79" t="s">
        <v>2985</v>
      </c>
      <c r="BU3722" s="79" t="s">
        <v>8257</v>
      </c>
      <c r="BV3722" s="79" t="s">
        <v>2985</v>
      </c>
      <c r="BW3722" s="79" t="s">
        <v>2985</v>
      </c>
    </row>
    <row r="3723" spans="51:75" x14ac:dyDescent="0.3">
      <c r="AY3723" s="107" t="e">
        <f>VLOOKUP(C3723,#REF!, 2,FALSE)</f>
        <v>#REF!</v>
      </c>
      <c r="BM3723" s="79" t="s">
        <v>8259</v>
      </c>
      <c r="BN3723" s="79" t="s">
        <v>2985</v>
      </c>
      <c r="BO3723" s="79" t="s">
        <v>2985</v>
      </c>
      <c r="BU3723" s="79" t="s">
        <v>8259</v>
      </c>
      <c r="BV3723" s="79" t="s">
        <v>2985</v>
      </c>
      <c r="BW3723" s="79" t="s">
        <v>2985</v>
      </c>
    </row>
    <row r="3724" spans="51:75" x14ac:dyDescent="0.3">
      <c r="AY3724" s="107" t="e">
        <f>VLOOKUP(C3724,#REF!, 2,FALSE)</f>
        <v>#REF!</v>
      </c>
      <c r="BM3724" s="79" t="s">
        <v>8261</v>
      </c>
      <c r="BN3724" s="79" t="s">
        <v>2985</v>
      </c>
      <c r="BO3724" s="79" t="s">
        <v>2985</v>
      </c>
      <c r="BU3724" s="79" t="s">
        <v>8261</v>
      </c>
      <c r="BV3724" s="79" t="s">
        <v>2985</v>
      </c>
      <c r="BW3724" s="79" t="s">
        <v>2985</v>
      </c>
    </row>
    <row r="3725" spans="51:75" x14ac:dyDescent="0.3">
      <c r="AY3725" s="107" t="e">
        <f>VLOOKUP(C3725,#REF!, 2,FALSE)</f>
        <v>#REF!</v>
      </c>
      <c r="BM3725" s="79" t="s">
        <v>8262</v>
      </c>
      <c r="BN3725" s="79" t="s">
        <v>2985</v>
      </c>
      <c r="BO3725" s="79" t="s">
        <v>2985</v>
      </c>
      <c r="BU3725" s="79" t="s">
        <v>8262</v>
      </c>
      <c r="BV3725" s="79" t="s">
        <v>2985</v>
      </c>
      <c r="BW3725" s="79" t="s">
        <v>2985</v>
      </c>
    </row>
    <row r="3726" spans="51:75" x14ac:dyDescent="0.3">
      <c r="AY3726" s="107" t="e">
        <f>VLOOKUP(C3726,#REF!, 2,FALSE)</f>
        <v>#REF!</v>
      </c>
      <c r="BM3726" s="79" t="s">
        <v>462</v>
      </c>
      <c r="BN3726" s="79" t="s">
        <v>2985</v>
      </c>
      <c r="BO3726" s="79" t="s">
        <v>2985</v>
      </c>
      <c r="BU3726" s="79" t="s">
        <v>462</v>
      </c>
      <c r="BV3726" s="79" t="s">
        <v>2985</v>
      </c>
      <c r="BW3726" s="79" t="s">
        <v>2985</v>
      </c>
    </row>
    <row r="3727" spans="51:75" x14ac:dyDescent="0.3">
      <c r="AY3727" s="107" t="e">
        <f>VLOOKUP(C3727,#REF!, 2,FALSE)</f>
        <v>#REF!</v>
      </c>
      <c r="BM3727" s="79" t="s">
        <v>8263</v>
      </c>
      <c r="BN3727" s="79" t="s">
        <v>864</v>
      </c>
      <c r="BO3727" s="79" t="s">
        <v>2793</v>
      </c>
      <c r="BU3727" s="79" t="s">
        <v>8263</v>
      </c>
      <c r="BV3727" s="79" t="s">
        <v>864</v>
      </c>
      <c r="BW3727" s="79" t="s">
        <v>2793</v>
      </c>
    </row>
    <row r="3728" spans="51:75" x14ac:dyDescent="0.3">
      <c r="AY3728" s="107" t="e">
        <f>VLOOKUP(C3728,#REF!, 2,FALSE)</f>
        <v>#REF!</v>
      </c>
      <c r="BM3728" s="79" t="s">
        <v>8264</v>
      </c>
      <c r="BN3728" s="79" t="s">
        <v>2985</v>
      </c>
      <c r="BO3728" s="79" t="s">
        <v>2985</v>
      </c>
      <c r="BU3728" s="79" t="s">
        <v>8264</v>
      </c>
      <c r="BV3728" s="79" t="s">
        <v>2985</v>
      </c>
      <c r="BW3728" s="79" t="s">
        <v>2985</v>
      </c>
    </row>
    <row r="3729" spans="51:75" x14ac:dyDescent="0.3">
      <c r="AY3729" s="107" t="e">
        <f>VLOOKUP(C3729,#REF!, 2,FALSE)</f>
        <v>#REF!</v>
      </c>
      <c r="BM3729" s="79" t="s">
        <v>8265</v>
      </c>
      <c r="BN3729" s="79" t="s">
        <v>2985</v>
      </c>
      <c r="BO3729" s="79" t="s">
        <v>8266</v>
      </c>
      <c r="BU3729" s="79" t="s">
        <v>8265</v>
      </c>
      <c r="BV3729" s="79" t="s">
        <v>2985</v>
      </c>
      <c r="BW3729" s="79" t="s">
        <v>8266</v>
      </c>
    </row>
    <row r="3730" spans="51:75" x14ac:dyDescent="0.3">
      <c r="AY3730" s="107" t="e">
        <f>VLOOKUP(C3730,#REF!, 2,FALSE)</f>
        <v>#REF!</v>
      </c>
      <c r="BM3730" s="79" t="s">
        <v>8267</v>
      </c>
      <c r="BN3730" s="79" t="s">
        <v>2985</v>
      </c>
      <c r="BO3730" s="79" t="s">
        <v>8268</v>
      </c>
      <c r="BU3730" s="79" t="s">
        <v>8267</v>
      </c>
      <c r="BV3730" s="79" t="s">
        <v>2985</v>
      </c>
      <c r="BW3730" s="79" t="s">
        <v>8268</v>
      </c>
    </row>
    <row r="3731" spans="51:75" x14ac:dyDescent="0.3">
      <c r="AY3731" s="107" t="e">
        <f>VLOOKUP(C3731,#REF!, 2,FALSE)</f>
        <v>#REF!</v>
      </c>
      <c r="BM3731" s="79" t="s">
        <v>8269</v>
      </c>
      <c r="BN3731" s="79" t="s">
        <v>2985</v>
      </c>
      <c r="BO3731" s="79" t="s">
        <v>2985</v>
      </c>
      <c r="BU3731" s="79" t="s">
        <v>8269</v>
      </c>
      <c r="BV3731" s="79" t="s">
        <v>2985</v>
      </c>
      <c r="BW3731" s="79" t="s">
        <v>2985</v>
      </c>
    </row>
    <row r="3732" spans="51:75" x14ac:dyDescent="0.3">
      <c r="AY3732" s="107" t="e">
        <f>VLOOKUP(C3732,#REF!, 2,FALSE)</f>
        <v>#REF!</v>
      </c>
      <c r="BM3732" s="79" t="s">
        <v>1441</v>
      </c>
      <c r="BN3732" s="79" t="s">
        <v>2985</v>
      </c>
      <c r="BO3732" s="79" t="s">
        <v>3931</v>
      </c>
      <c r="BU3732" s="79" t="s">
        <v>1441</v>
      </c>
      <c r="BV3732" s="79" t="s">
        <v>2985</v>
      </c>
      <c r="BW3732" s="79" t="s">
        <v>3931</v>
      </c>
    </row>
    <row r="3733" spans="51:75" x14ac:dyDescent="0.3">
      <c r="AY3733" s="107" t="e">
        <f>VLOOKUP(C3733,#REF!, 2,FALSE)</f>
        <v>#REF!</v>
      </c>
      <c r="BM3733" s="79" t="s">
        <v>8270</v>
      </c>
      <c r="BN3733" s="79" t="s">
        <v>2985</v>
      </c>
      <c r="BO3733" s="79" t="s">
        <v>8271</v>
      </c>
      <c r="BU3733" s="79" t="s">
        <v>8270</v>
      </c>
      <c r="BV3733" s="79" t="s">
        <v>2985</v>
      </c>
      <c r="BW3733" s="79" t="s">
        <v>8271</v>
      </c>
    </row>
    <row r="3734" spans="51:75" x14ac:dyDescent="0.3">
      <c r="AY3734" s="107" t="e">
        <f>VLOOKUP(C3734,#REF!, 2,FALSE)</f>
        <v>#REF!</v>
      </c>
      <c r="BM3734" s="79" t="s">
        <v>8272</v>
      </c>
      <c r="BN3734" s="79" t="s">
        <v>2985</v>
      </c>
      <c r="BO3734" s="79" t="s">
        <v>8274</v>
      </c>
      <c r="BU3734" s="79" t="s">
        <v>8272</v>
      </c>
      <c r="BV3734" s="79" t="s">
        <v>2985</v>
      </c>
      <c r="BW3734" s="79" t="s">
        <v>8274</v>
      </c>
    </row>
    <row r="3735" spans="51:75" x14ac:dyDescent="0.3">
      <c r="AY3735" s="107" t="e">
        <f>VLOOKUP(C3735,#REF!, 2,FALSE)</f>
        <v>#REF!</v>
      </c>
      <c r="BM3735" s="79" t="s">
        <v>8275</v>
      </c>
      <c r="BN3735" s="79" t="s">
        <v>2985</v>
      </c>
      <c r="BO3735" s="79" t="s">
        <v>2985</v>
      </c>
      <c r="BU3735" s="79" t="s">
        <v>8275</v>
      </c>
      <c r="BV3735" s="79" t="s">
        <v>2985</v>
      </c>
      <c r="BW3735" s="79" t="s">
        <v>2985</v>
      </c>
    </row>
    <row r="3736" spans="51:75" x14ac:dyDescent="0.3">
      <c r="AY3736" s="107" t="e">
        <f>VLOOKUP(C3736,#REF!, 2,FALSE)</f>
        <v>#REF!</v>
      </c>
      <c r="BM3736" s="79" t="s">
        <v>8277</v>
      </c>
      <c r="BN3736" s="79" t="s">
        <v>2985</v>
      </c>
      <c r="BO3736" s="79" t="s">
        <v>8278</v>
      </c>
      <c r="BU3736" s="79" t="s">
        <v>8277</v>
      </c>
      <c r="BV3736" s="79" t="s">
        <v>2985</v>
      </c>
      <c r="BW3736" s="79" t="s">
        <v>8278</v>
      </c>
    </row>
    <row r="3737" spans="51:75" x14ac:dyDescent="0.3">
      <c r="AY3737" s="107" t="e">
        <f>VLOOKUP(C3737,#REF!, 2,FALSE)</f>
        <v>#REF!</v>
      </c>
      <c r="BM3737" s="79" t="s">
        <v>8279</v>
      </c>
      <c r="BN3737" s="79" t="s">
        <v>2985</v>
      </c>
      <c r="BO3737" s="79" t="s">
        <v>4231</v>
      </c>
      <c r="BU3737" s="79" t="s">
        <v>8279</v>
      </c>
      <c r="BV3737" s="79" t="s">
        <v>2985</v>
      </c>
      <c r="BW3737" s="79" t="s">
        <v>4231</v>
      </c>
    </row>
    <row r="3738" spans="51:75" x14ac:dyDescent="0.3">
      <c r="AY3738" s="107" t="e">
        <f>VLOOKUP(C3738,#REF!, 2,FALSE)</f>
        <v>#REF!</v>
      </c>
      <c r="BM3738" s="79" t="s">
        <v>1442</v>
      </c>
      <c r="BN3738" s="79" t="s">
        <v>2985</v>
      </c>
      <c r="BO3738" s="79" t="s">
        <v>8281</v>
      </c>
      <c r="BU3738" s="79" t="s">
        <v>1442</v>
      </c>
      <c r="BV3738" s="79" t="s">
        <v>2985</v>
      </c>
      <c r="BW3738" s="79" t="s">
        <v>8281</v>
      </c>
    </row>
    <row r="3739" spans="51:75" x14ac:dyDescent="0.3">
      <c r="AY3739" s="107" t="e">
        <f>VLOOKUP(C3739,#REF!, 2,FALSE)</f>
        <v>#REF!</v>
      </c>
      <c r="BM3739" s="79" t="s">
        <v>1443</v>
      </c>
      <c r="BN3739" s="79" t="s">
        <v>2985</v>
      </c>
      <c r="BO3739" s="79" t="s">
        <v>2985</v>
      </c>
      <c r="BU3739" s="79" t="s">
        <v>1443</v>
      </c>
      <c r="BV3739" s="79" t="s">
        <v>2985</v>
      </c>
      <c r="BW3739" s="79" t="s">
        <v>2985</v>
      </c>
    </row>
    <row r="3740" spans="51:75" x14ac:dyDescent="0.3">
      <c r="AY3740" s="107" t="e">
        <f>VLOOKUP(C3740,#REF!, 2,FALSE)</f>
        <v>#REF!</v>
      </c>
      <c r="BM3740" s="79" t="s">
        <v>8282</v>
      </c>
      <c r="BN3740" s="79" t="s">
        <v>2985</v>
      </c>
      <c r="BO3740" s="79" t="s">
        <v>7156</v>
      </c>
      <c r="BU3740" s="79" t="s">
        <v>8282</v>
      </c>
      <c r="BV3740" s="79" t="s">
        <v>2985</v>
      </c>
      <c r="BW3740" s="79" t="s">
        <v>7156</v>
      </c>
    </row>
    <row r="3741" spans="51:75" x14ac:dyDescent="0.3">
      <c r="AY3741" s="107" t="e">
        <f>VLOOKUP(C3741,#REF!, 2,FALSE)</f>
        <v>#REF!</v>
      </c>
      <c r="BM3741" s="79" t="s">
        <v>8283</v>
      </c>
      <c r="BN3741" s="79" t="s">
        <v>1344</v>
      </c>
      <c r="BO3741" s="79" t="s">
        <v>640</v>
      </c>
      <c r="BU3741" s="79" t="s">
        <v>8283</v>
      </c>
      <c r="BV3741" s="79" t="s">
        <v>1344</v>
      </c>
      <c r="BW3741" s="79" t="s">
        <v>640</v>
      </c>
    </row>
    <row r="3742" spans="51:75" x14ac:dyDescent="0.3">
      <c r="AY3742" s="107" t="e">
        <f>VLOOKUP(C3742,#REF!, 2,FALSE)</f>
        <v>#REF!</v>
      </c>
      <c r="BM3742" s="79" t="s">
        <v>8285</v>
      </c>
      <c r="BN3742" s="79" t="s">
        <v>2985</v>
      </c>
      <c r="BO3742" s="79" t="s">
        <v>8286</v>
      </c>
      <c r="BU3742" s="79" t="s">
        <v>8285</v>
      </c>
      <c r="BV3742" s="79" t="s">
        <v>2985</v>
      </c>
      <c r="BW3742" s="79" t="s">
        <v>8286</v>
      </c>
    </row>
    <row r="3743" spans="51:75" x14ac:dyDescent="0.3">
      <c r="AY3743" s="107" t="e">
        <f>VLOOKUP(C3743,#REF!, 2,FALSE)</f>
        <v>#REF!</v>
      </c>
      <c r="BM3743" s="79" t="s">
        <v>8288</v>
      </c>
      <c r="BN3743" s="79" t="s">
        <v>2985</v>
      </c>
      <c r="BO3743" s="79" t="s">
        <v>6417</v>
      </c>
      <c r="BU3743" s="79" t="s">
        <v>8288</v>
      </c>
      <c r="BV3743" s="79" t="s">
        <v>2985</v>
      </c>
      <c r="BW3743" s="79" t="s">
        <v>6417</v>
      </c>
    </row>
    <row r="3744" spans="51:75" x14ac:dyDescent="0.3">
      <c r="AY3744" s="107" t="e">
        <f>VLOOKUP(C3744,#REF!, 2,FALSE)</f>
        <v>#REF!</v>
      </c>
      <c r="BM3744" s="79" t="s">
        <v>8289</v>
      </c>
      <c r="BN3744" s="79" t="s">
        <v>2985</v>
      </c>
      <c r="BO3744" s="79" t="s">
        <v>2985</v>
      </c>
      <c r="BU3744" s="79" t="s">
        <v>8289</v>
      </c>
      <c r="BV3744" s="79" t="s">
        <v>2985</v>
      </c>
      <c r="BW3744" s="79" t="s">
        <v>2985</v>
      </c>
    </row>
    <row r="3745" spans="51:75" x14ac:dyDescent="0.3">
      <c r="AY3745" s="107" t="e">
        <f>VLOOKUP(C3745,#REF!, 2,FALSE)</f>
        <v>#REF!</v>
      </c>
      <c r="BM3745" s="79" t="s">
        <v>8290</v>
      </c>
      <c r="BN3745" s="79" t="s">
        <v>2985</v>
      </c>
      <c r="BO3745" s="79" t="s">
        <v>2985</v>
      </c>
      <c r="BU3745" s="79" t="s">
        <v>8290</v>
      </c>
      <c r="BV3745" s="79" t="s">
        <v>2985</v>
      </c>
      <c r="BW3745" s="79" t="s">
        <v>2985</v>
      </c>
    </row>
    <row r="3746" spans="51:75" x14ac:dyDescent="0.3">
      <c r="AY3746" s="107" t="e">
        <f>VLOOKUP(C3746,#REF!, 2,FALSE)</f>
        <v>#REF!</v>
      </c>
      <c r="BM3746" s="79" t="s">
        <v>8291</v>
      </c>
      <c r="BN3746" s="79" t="s">
        <v>2985</v>
      </c>
      <c r="BO3746" s="79" t="s">
        <v>2985</v>
      </c>
      <c r="BU3746" s="79" t="s">
        <v>8291</v>
      </c>
      <c r="BV3746" s="79" t="s">
        <v>2985</v>
      </c>
      <c r="BW3746" s="79" t="s">
        <v>2985</v>
      </c>
    </row>
    <row r="3747" spans="51:75" x14ac:dyDescent="0.3">
      <c r="AY3747" s="107" t="e">
        <f>VLOOKUP(C3747,#REF!, 2,FALSE)</f>
        <v>#REF!</v>
      </c>
      <c r="BM3747" s="79" t="s">
        <v>8292</v>
      </c>
      <c r="BN3747" s="79" t="s">
        <v>2985</v>
      </c>
      <c r="BO3747" s="79" t="s">
        <v>2985</v>
      </c>
      <c r="BU3747" s="79" t="s">
        <v>8292</v>
      </c>
      <c r="BV3747" s="79" t="s">
        <v>2985</v>
      </c>
      <c r="BW3747" s="79" t="s">
        <v>2985</v>
      </c>
    </row>
    <row r="3748" spans="51:75" x14ac:dyDescent="0.3">
      <c r="AY3748" s="107" t="e">
        <f>VLOOKUP(C3748,#REF!, 2,FALSE)</f>
        <v>#REF!</v>
      </c>
      <c r="BM3748" s="79" t="s">
        <v>8293</v>
      </c>
      <c r="BN3748" s="79" t="s">
        <v>2985</v>
      </c>
      <c r="BO3748" s="79" t="s">
        <v>2985</v>
      </c>
      <c r="BU3748" s="79" t="s">
        <v>8293</v>
      </c>
      <c r="BV3748" s="79" t="s">
        <v>2985</v>
      </c>
      <c r="BW3748" s="79" t="s">
        <v>2985</v>
      </c>
    </row>
    <row r="3749" spans="51:75" x14ac:dyDescent="0.3">
      <c r="AY3749" s="107" t="e">
        <f>VLOOKUP(C3749,#REF!, 2,FALSE)</f>
        <v>#REF!</v>
      </c>
      <c r="BM3749" s="79" t="s">
        <v>8294</v>
      </c>
      <c r="BN3749" s="79" t="s">
        <v>2985</v>
      </c>
      <c r="BO3749" s="79" t="s">
        <v>2985</v>
      </c>
      <c r="BU3749" s="79" t="s">
        <v>8294</v>
      </c>
      <c r="BV3749" s="79" t="s">
        <v>2985</v>
      </c>
      <c r="BW3749" s="79" t="s">
        <v>2985</v>
      </c>
    </row>
    <row r="3750" spans="51:75" x14ac:dyDescent="0.3">
      <c r="AY3750" s="107" t="e">
        <f>VLOOKUP(C3750,#REF!, 2,FALSE)</f>
        <v>#REF!</v>
      </c>
      <c r="BM3750" s="79" t="s">
        <v>8295</v>
      </c>
      <c r="BN3750" s="79" t="s">
        <v>2985</v>
      </c>
      <c r="BO3750" s="79" t="s">
        <v>2985</v>
      </c>
      <c r="BU3750" s="79" t="s">
        <v>8295</v>
      </c>
      <c r="BV3750" s="79" t="s">
        <v>2985</v>
      </c>
      <c r="BW3750" s="79" t="s">
        <v>2985</v>
      </c>
    </row>
    <row r="3751" spans="51:75" x14ac:dyDescent="0.3">
      <c r="AY3751" s="107" t="e">
        <f>VLOOKUP(C3751,#REF!, 2,FALSE)</f>
        <v>#REF!</v>
      </c>
      <c r="BM3751" s="79" t="s">
        <v>8296</v>
      </c>
      <c r="BN3751" s="79" t="s">
        <v>2985</v>
      </c>
      <c r="BO3751" s="79" t="s">
        <v>8297</v>
      </c>
      <c r="BU3751" s="79" t="s">
        <v>8296</v>
      </c>
      <c r="BV3751" s="79" t="s">
        <v>2985</v>
      </c>
      <c r="BW3751" s="79" t="s">
        <v>8297</v>
      </c>
    </row>
    <row r="3752" spans="51:75" x14ac:dyDescent="0.3">
      <c r="AY3752" s="107" t="e">
        <f>VLOOKUP(C3752,#REF!, 2,FALSE)</f>
        <v>#REF!</v>
      </c>
      <c r="BM3752" s="79" t="s">
        <v>8298</v>
      </c>
      <c r="BN3752" s="79" t="s">
        <v>2985</v>
      </c>
      <c r="BO3752" s="79" t="s">
        <v>2985</v>
      </c>
      <c r="BU3752" s="79" t="s">
        <v>8298</v>
      </c>
      <c r="BV3752" s="79" t="s">
        <v>2985</v>
      </c>
      <c r="BW3752" s="79" t="s">
        <v>2985</v>
      </c>
    </row>
    <row r="3753" spans="51:75" x14ac:dyDescent="0.3">
      <c r="AY3753" s="107" t="e">
        <f>VLOOKUP(C3753,#REF!, 2,FALSE)</f>
        <v>#REF!</v>
      </c>
      <c r="BM3753" s="79" t="s">
        <v>1448</v>
      </c>
      <c r="BN3753" s="79" t="s">
        <v>2985</v>
      </c>
      <c r="BO3753" s="79" t="s">
        <v>7882</v>
      </c>
      <c r="BU3753" s="79" t="s">
        <v>1448</v>
      </c>
      <c r="BV3753" s="79" t="s">
        <v>2985</v>
      </c>
      <c r="BW3753" s="79" t="s">
        <v>7882</v>
      </c>
    </row>
    <row r="3754" spans="51:75" x14ac:dyDescent="0.3">
      <c r="AY3754" s="107" t="e">
        <f>VLOOKUP(C3754,#REF!, 2,FALSE)</f>
        <v>#REF!</v>
      </c>
      <c r="BM3754" s="79" t="s">
        <v>8300</v>
      </c>
      <c r="BN3754" s="79" t="s">
        <v>2985</v>
      </c>
      <c r="BO3754" s="79" t="s">
        <v>8301</v>
      </c>
      <c r="BU3754" s="79" t="s">
        <v>8300</v>
      </c>
      <c r="BV3754" s="79" t="s">
        <v>2985</v>
      </c>
      <c r="BW3754" s="79" t="s">
        <v>8301</v>
      </c>
    </row>
    <row r="3755" spans="51:75" x14ac:dyDescent="0.3">
      <c r="AY3755" s="107" t="e">
        <f>VLOOKUP(C3755,#REF!, 2,FALSE)</f>
        <v>#REF!</v>
      </c>
      <c r="BM3755" s="79" t="s">
        <v>8302</v>
      </c>
      <c r="BN3755" s="79" t="s">
        <v>2985</v>
      </c>
      <c r="BO3755" s="79" t="s">
        <v>8303</v>
      </c>
      <c r="BU3755" s="79" t="s">
        <v>8302</v>
      </c>
      <c r="BV3755" s="79" t="s">
        <v>2985</v>
      </c>
      <c r="BW3755" s="79" t="s">
        <v>8303</v>
      </c>
    </row>
    <row r="3756" spans="51:75" x14ac:dyDescent="0.3">
      <c r="AY3756" s="107" t="e">
        <f>VLOOKUP(C3756,#REF!, 2,FALSE)</f>
        <v>#REF!</v>
      </c>
      <c r="BM3756" s="79" t="s">
        <v>8304</v>
      </c>
      <c r="BN3756" s="79" t="s">
        <v>2985</v>
      </c>
      <c r="BO3756" s="79" t="s">
        <v>8306</v>
      </c>
      <c r="BU3756" s="79" t="s">
        <v>8304</v>
      </c>
      <c r="BV3756" s="79" t="s">
        <v>2985</v>
      </c>
      <c r="BW3756" s="79" t="s">
        <v>8306</v>
      </c>
    </row>
    <row r="3757" spans="51:75" x14ac:dyDescent="0.3">
      <c r="AY3757" s="107" t="e">
        <f>VLOOKUP(C3757,#REF!, 2,FALSE)</f>
        <v>#REF!</v>
      </c>
      <c r="BM3757" s="79" t="s">
        <v>8307</v>
      </c>
      <c r="BN3757" s="79" t="s">
        <v>2985</v>
      </c>
      <c r="BO3757" s="79" t="s">
        <v>8308</v>
      </c>
      <c r="BU3757" s="79" t="s">
        <v>8307</v>
      </c>
      <c r="BV3757" s="79" t="s">
        <v>2985</v>
      </c>
      <c r="BW3757" s="79" t="s">
        <v>8308</v>
      </c>
    </row>
    <row r="3758" spans="51:75" x14ac:dyDescent="0.3">
      <c r="AY3758" s="107" t="e">
        <f>VLOOKUP(C3758,#REF!, 2,FALSE)</f>
        <v>#REF!</v>
      </c>
      <c r="BM3758" s="79" t="s">
        <v>8309</v>
      </c>
      <c r="BN3758" s="79" t="s">
        <v>2985</v>
      </c>
      <c r="BO3758" s="79" t="s">
        <v>8310</v>
      </c>
      <c r="BU3758" s="79" t="s">
        <v>8309</v>
      </c>
      <c r="BV3758" s="79" t="s">
        <v>2985</v>
      </c>
      <c r="BW3758" s="79" t="s">
        <v>8310</v>
      </c>
    </row>
    <row r="3759" spans="51:75" x14ac:dyDescent="0.3">
      <c r="AY3759" s="107" t="e">
        <f>VLOOKUP(C3759,#REF!, 2,FALSE)</f>
        <v>#REF!</v>
      </c>
      <c r="BM3759" s="79" t="s">
        <v>8311</v>
      </c>
      <c r="BN3759" s="79" t="s">
        <v>2985</v>
      </c>
      <c r="BO3759" s="79" t="s">
        <v>8312</v>
      </c>
      <c r="BU3759" s="79" t="s">
        <v>8311</v>
      </c>
      <c r="BV3759" s="79" t="s">
        <v>2985</v>
      </c>
      <c r="BW3759" s="79" t="s">
        <v>8312</v>
      </c>
    </row>
    <row r="3760" spans="51:75" x14ac:dyDescent="0.3">
      <c r="AY3760" s="107" t="e">
        <f>VLOOKUP(C3760,#REF!, 2,FALSE)</f>
        <v>#REF!</v>
      </c>
      <c r="BM3760" s="79" t="s">
        <v>8313</v>
      </c>
      <c r="BN3760" s="79" t="s">
        <v>2985</v>
      </c>
      <c r="BO3760" s="79" t="s">
        <v>8314</v>
      </c>
      <c r="BU3760" s="79" t="s">
        <v>8313</v>
      </c>
      <c r="BV3760" s="79" t="s">
        <v>2985</v>
      </c>
      <c r="BW3760" s="79" t="s">
        <v>8314</v>
      </c>
    </row>
    <row r="3761" spans="51:75" x14ac:dyDescent="0.3">
      <c r="AY3761" s="107" t="e">
        <f>VLOOKUP(C3761,#REF!, 2,FALSE)</f>
        <v>#REF!</v>
      </c>
      <c r="BM3761" s="79" t="s">
        <v>8315</v>
      </c>
      <c r="BN3761" s="79" t="s">
        <v>2985</v>
      </c>
      <c r="BO3761" s="79" t="s">
        <v>8316</v>
      </c>
      <c r="BU3761" s="79" t="s">
        <v>8315</v>
      </c>
      <c r="BV3761" s="79" t="s">
        <v>2985</v>
      </c>
      <c r="BW3761" s="79" t="s">
        <v>8316</v>
      </c>
    </row>
    <row r="3762" spans="51:75" x14ac:dyDescent="0.3">
      <c r="AY3762" s="107" t="e">
        <f>VLOOKUP(C3762,#REF!, 2,FALSE)</f>
        <v>#REF!</v>
      </c>
      <c r="BM3762" s="79" t="s">
        <v>8317</v>
      </c>
      <c r="BN3762" s="79" t="s">
        <v>2985</v>
      </c>
      <c r="BO3762" s="79" t="s">
        <v>8318</v>
      </c>
      <c r="BU3762" s="79" t="s">
        <v>8317</v>
      </c>
      <c r="BV3762" s="79" t="s">
        <v>2985</v>
      </c>
      <c r="BW3762" s="79" t="s">
        <v>8318</v>
      </c>
    </row>
    <row r="3763" spans="51:75" x14ac:dyDescent="0.3">
      <c r="AY3763" s="107" t="e">
        <f>VLOOKUP(C3763,#REF!, 2,FALSE)</f>
        <v>#REF!</v>
      </c>
      <c r="BM3763" s="79" t="s">
        <v>1449</v>
      </c>
      <c r="BN3763" s="79" t="s">
        <v>2985</v>
      </c>
      <c r="BO3763" s="79" t="s">
        <v>8319</v>
      </c>
      <c r="BU3763" s="79" t="s">
        <v>1449</v>
      </c>
      <c r="BV3763" s="79" t="s">
        <v>2985</v>
      </c>
      <c r="BW3763" s="79" t="s">
        <v>8319</v>
      </c>
    </row>
    <row r="3764" spans="51:75" x14ac:dyDescent="0.3">
      <c r="AY3764" s="107" t="e">
        <f>VLOOKUP(C3764,#REF!, 2,FALSE)</f>
        <v>#REF!</v>
      </c>
      <c r="BM3764" s="79" t="s">
        <v>8320</v>
      </c>
      <c r="BN3764" s="79" t="s">
        <v>2985</v>
      </c>
      <c r="BO3764" s="79" t="s">
        <v>3183</v>
      </c>
      <c r="BU3764" s="79" t="s">
        <v>8320</v>
      </c>
      <c r="BV3764" s="79" t="s">
        <v>2985</v>
      </c>
      <c r="BW3764" s="79" t="s">
        <v>3183</v>
      </c>
    </row>
    <row r="3765" spans="51:75" x14ac:dyDescent="0.3">
      <c r="AY3765" s="107" t="e">
        <f>VLOOKUP(C3765,#REF!, 2,FALSE)</f>
        <v>#REF!</v>
      </c>
      <c r="BM3765" s="79" t="s">
        <v>1451</v>
      </c>
      <c r="BN3765" s="79" t="s">
        <v>2985</v>
      </c>
      <c r="BO3765" s="79" t="s">
        <v>8321</v>
      </c>
      <c r="BU3765" s="79" t="s">
        <v>1451</v>
      </c>
      <c r="BV3765" s="79" t="s">
        <v>2985</v>
      </c>
      <c r="BW3765" s="79" t="s">
        <v>8321</v>
      </c>
    </row>
    <row r="3766" spans="51:75" x14ac:dyDescent="0.3">
      <c r="AY3766" s="107" t="e">
        <f>VLOOKUP(C3766,#REF!, 2,FALSE)</f>
        <v>#REF!</v>
      </c>
      <c r="BM3766" s="79" t="s">
        <v>8322</v>
      </c>
      <c r="BN3766" s="79" t="s">
        <v>2985</v>
      </c>
      <c r="BO3766" s="79" t="s">
        <v>2985</v>
      </c>
      <c r="BU3766" s="79" t="s">
        <v>8322</v>
      </c>
      <c r="BV3766" s="79" t="s">
        <v>2985</v>
      </c>
      <c r="BW3766" s="79" t="s">
        <v>2985</v>
      </c>
    </row>
    <row r="3767" spans="51:75" x14ac:dyDescent="0.3">
      <c r="AY3767" s="107" t="e">
        <f>VLOOKUP(C3767,#REF!, 2,FALSE)</f>
        <v>#REF!</v>
      </c>
      <c r="BM3767" s="79" t="s">
        <v>8323</v>
      </c>
      <c r="BN3767" s="79" t="s">
        <v>2985</v>
      </c>
      <c r="BO3767" s="79" t="s">
        <v>8324</v>
      </c>
      <c r="BU3767" s="79" t="s">
        <v>8323</v>
      </c>
      <c r="BV3767" s="79" t="s">
        <v>2985</v>
      </c>
      <c r="BW3767" s="79" t="s">
        <v>8324</v>
      </c>
    </row>
    <row r="3768" spans="51:75" x14ac:dyDescent="0.3">
      <c r="AY3768" s="107" t="e">
        <f>VLOOKUP(C3768,#REF!, 2,FALSE)</f>
        <v>#REF!</v>
      </c>
      <c r="BM3768" s="79" t="s">
        <v>1452</v>
      </c>
      <c r="BN3768" s="79" t="s">
        <v>2985</v>
      </c>
      <c r="BO3768" s="79" t="s">
        <v>8325</v>
      </c>
      <c r="BU3768" s="79" t="s">
        <v>1452</v>
      </c>
      <c r="BV3768" s="79" t="s">
        <v>2985</v>
      </c>
      <c r="BW3768" s="79" t="s">
        <v>8325</v>
      </c>
    </row>
    <row r="3769" spans="51:75" x14ac:dyDescent="0.3">
      <c r="AY3769" s="107" t="e">
        <f>VLOOKUP(C3769,#REF!, 2,FALSE)</f>
        <v>#REF!</v>
      </c>
      <c r="BM3769" s="79" t="s">
        <v>8326</v>
      </c>
      <c r="BN3769" s="79" t="s">
        <v>2985</v>
      </c>
      <c r="BO3769" s="79" t="s">
        <v>2985</v>
      </c>
      <c r="BU3769" s="79" t="s">
        <v>8326</v>
      </c>
      <c r="BV3769" s="79" t="s">
        <v>2985</v>
      </c>
      <c r="BW3769" s="79" t="s">
        <v>2985</v>
      </c>
    </row>
    <row r="3770" spans="51:75" x14ac:dyDescent="0.3">
      <c r="AY3770" s="107" t="e">
        <f>VLOOKUP(C3770,#REF!, 2,FALSE)</f>
        <v>#REF!</v>
      </c>
      <c r="BM3770" s="79" t="s">
        <v>8327</v>
      </c>
      <c r="BN3770" s="79" t="s">
        <v>2985</v>
      </c>
      <c r="BO3770" s="79" t="s">
        <v>2697</v>
      </c>
      <c r="BU3770" s="79" t="s">
        <v>8327</v>
      </c>
      <c r="BV3770" s="79" t="s">
        <v>2985</v>
      </c>
      <c r="BW3770" s="79" t="s">
        <v>2697</v>
      </c>
    </row>
    <row r="3771" spans="51:75" x14ac:dyDescent="0.3">
      <c r="AY3771" s="107" t="e">
        <f>VLOOKUP(C3771,#REF!, 2,FALSE)</f>
        <v>#REF!</v>
      </c>
      <c r="BM3771" s="79" t="s">
        <v>8328</v>
      </c>
      <c r="BN3771" s="79" t="s">
        <v>2985</v>
      </c>
      <c r="BO3771" s="79" t="s">
        <v>1959</v>
      </c>
      <c r="BU3771" s="79" t="s">
        <v>8328</v>
      </c>
      <c r="BV3771" s="79" t="s">
        <v>2985</v>
      </c>
      <c r="BW3771" s="79" t="s">
        <v>1959</v>
      </c>
    </row>
    <row r="3772" spans="51:75" x14ac:dyDescent="0.3">
      <c r="AY3772" s="107" t="e">
        <f>VLOOKUP(C3772,#REF!, 2,FALSE)</f>
        <v>#REF!</v>
      </c>
      <c r="BM3772" s="79" t="s">
        <v>1453</v>
      </c>
      <c r="BN3772" s="79" t="s">
        <v>2985</v>
      </c>
      <c r="BO3772" s="79" t="s">
        <v>5653</v>
      </c>
      <c r="BU3772" s="79" t="s">
        <v>1453</v>
      </c>
      <c r="BV3772" s="79" t="s">
        <v>2985</v>
      </c>
      <c r="BW3772" s="79" t="s">
        <v>5653</v>
      </c>
    </row>
    <row r="3773" spans="51:75" x14ac:dyDescent="0.3">
      <c r="AY3773" s="107" t="e">
        <f>VLOOKUP(C3773,#REF!, 2,FALSE)</f>
        <v>#REF!</v>
      </c>
      <c r="BM3773" s="79" t="s">
        <v>8329</v>
      </c>
      <c r="BN3773" s="79" t="s">
        <v>2985</v>
      </c>
      <c r="BO3773" s="79" t="s">
        <v>6698</v>
      </c>
      <c r="BU3773" s="79" t="s">
        <v>8329</v>
      </c>
      <c r="BV3773" s="79" t="s">
        <v>2985</v>
      </c>
      <c r="BW3773" s="79" t="s">
        <v>6698</v>
      </c>
    </row>
    <row r="3774" spans="51:75" x14ac:dyDescent="0.3">
      <c r="AY3774" s="107" t="e">
        <f>VLOOKUP(C3774,#REF!, 2,FALSE)</f>
        <v>#REF!</v>
      </c>
      <c r="BM3774" s="79" t="s">
        <v>8330</v>
      </c>
      <c r="BN3774" s="79" t="s">
        <v>2985</v>
      </c>
      <c r="BO3774" s="79" t="s">
        <v>8331</v>
      </c>
      <c r="BU3774" s="79" t="s">
        <v>8330</v>
      </c>
      <c r="BV3774" s="79" t="s">
        <v>2985</v>
      </c>
      <c r="BW3774" s="79" t="s">
        <v>8331</v>
      </c>
    </row>
    <row r="3775" spans="51:75" x14ac:dyDescent="0.3">
      <c r="AY3775" s="107" t="e">
        <f>VLOOKUP(C3775,#REF!, 2,FALSE)</f>
        <v>#REF!</v>
      </c>
      <c r="BM3775" s="79" t="s">
        <v>8332</v>
      </c>
      <c r="BN3775" s="79" t="s">
        <v>2985</v>
      </c>
      <c r="BO3775" s="79" t="s">
        <v>2262</v>
      </c>
      <c r="BU3775" s="79" t="s">
        <v>8332</v>
      </c>
      <c r="BV3775" s="79" t="s">
        <v>2985</v>
      </c>
      <c r="BW3775" s="79" t="s">
        <v>2262</v>
      </c>
    </row>
    <row r="3776" spans="51:75" x14ac:dyDescent="0.3">
      <c r="AY3776" s="107" t="e">
        <f>VLOOKUP(C3776,#REF!, 2,FALSE)</f>
        <v>#REF!</v>
      </c>
      <c r="BM3776" s="79" t="s">
        <v>8333</v>
      </c>
      <c r="BN3776" s="79" t="s">
        <v>2985</v>
      </c>
      <c r="BO3776" s="79" t="s">
        <v>4037</v>
      </c>
      <c r="BU3776" s="79" t="s">
        <v>8333</v>
      </c>
      <c r="BV3776" s="79" t="s">
        <v>2985</v>
      </c>
      <c r="BW3776" s="79" t="s">
        <v>4037</v>
      </c>
    </row>
    <row r="3777" spans="51:75" x14ac:dyDescent="0.3">
      <c r="AY3777" s="107" t="e">
        <f>VLOOKUP(C3777,#REF!, 2,FALSE)</f>
        <v>#REF!</v>
      </c>
      <c r="BM3777" s="79" t="s">
        <v>8335</v>
      </c>
      <c r="BN3777" s="79" t="s">
        <v>2985</v>
      </c>
      <c r="BO3777" s="79" t="s">
        <v>2985</v>
      </c>
      <c r="BU3777" s="79" t="s">
        <v>8335</v>
      </c>
      <c r="BV3777" s="79" t="s">
        <v>2985</v>
      </c>
      <c r="BW3777" s="79" t="s">
        <v>2985</v>
      </c>
    </row>
    <row r="3778" spans="51:75" x14ac:dyDescent="0.3">
      <c r="AY3778" s="107" t="e">
        <f>VLOOKUP(C3778,#REF!, 2,FALSE)</f>
        <v>#REF!</v>
      </c>
      <c r="BM3778" s="79" t="s">
        <v>8336</v>
      </c>
      <c r="BN3778" s="79" t="s">
        <v>2985</v>
      </c>
      <c r="BO3778" s="79" t="s">
        <v>2985</v>
      </c>
      <c r="BU3778" s="79" t="s">
        <v>8336</v>
      </c>
      <c r="BV3778" s="79" t="s">
        <v>2985</v>
      </c>
      <c r="BW3778" s="79" t="s">
        <v>2985</v>
      </c>
    </row>
    <row r="3779" spans="51:75" x14ac:dyDescent="0.3">
      <c r="AY3779" s="107" t="e">
        <f>VLOOKUP(C3779,#REF!, 2,FALSE)</f>
        <v>#REF!</v>
      </c>
      <c r="BM3779" s="79" t="s">
        <v>8337</v>
      </c>
      <c r="BN3779" s="79" t="s">
        <v>2985</v>
      </c>
      <c r="BO3779" s="79" t="s">
        <v>8338</v>
      </c>
      <c r="BU3779" s="79" t="s">
        <v>8337</v>
      </c>
      <c r="BV3779" s="79" t="s">
        <v>2985</v>
      </c>
      <c r="BW3779" s="79" t="s">
        <v>8338</v>
      </c>
    </row>
    <row r="3780" spans="51:75" x14ac:dyDescent="0.3">
      <c r="AY3780" s="107" t="e">
        <f>VLOOKUP(C3780,#REF!, 2,FALSE)</f>
        <v>#REF!</v>
      </c>
      <c r="BM3780" s="79" t="s">
        <v>8339</v>
      </c>
      <c r="BN3780" s="79" t="s">
        <v>2985</v>
      </c>
      <c r="BO3780" s="79" t="s">
        <v>8340</v>
      </c>
      <c r="BU3780" s="79" t="s">
        <v>8339</v>
      </c>
      <c r="BV3780" s="79" t="s">
        <v>2985</v>
      </c>
      <c r="BW3780" s="79" t="s">
        <v>8340</v>
      </c>
    </row>
    <row r="3781" spans="51:75" x14ac:dyDescent="0.3">
      <c r="AY3781" s="107" t="e">
        <f>VLOOKUP(C3781,#REF!, 2,FALSE)</f>
        <v>#REF!</v>
      </c>
      <c r="BM3781" s="79" t="s">
        <v>1454</v>
      </c>
      <c r="BN3781" s="79" t="s">
        <v>2985</v>
      </c>
      <c r="BO3781" s="79" t="s">
        <v>2985</v>
      </c>
      <c r="BU3781" s="79" t="s">
        <v>1454</v>
      </c>
      <c r="BV3781" s="79" t="s">
        <v>2985</v>
      </c>
      <c r="BW3781" s="79" t="s">
        <v>2985</v>
      </c>
    </row>
    <row r="3782" spans="51:75" x14ac:dyDescent="0.3">
      <c r="AY3782" s="107" t="e">
        <f>VLOOKUP(C3782,#REF!, 2,FALSE)</f>
        <v>#REF!</v>
      </c>
      <c r="BM3782" s="79" t="s">
        <v>8341</v>
      </c>
      <c r="BN3782" s="79" t="s">
        <v>773</v>
      </c>
      <c r="BO3782" s="79" t="s">
        <v>8343</v>
      </c>
      <c r="BU3782" s="79" t="s">
        <v>8341</v>
      </c>
      <c r="BV3782" s="79" t="s">
        <v>773</v>
      </c>
      <c r="BW3782" s="79" t="s">
        <v>8343</v>
      </c>
    </row>
    <row r="3783" spans="51:75" x14ac:dyDescent="0.3">
      <c r="AY3783" s="107" t="e">
        <f>VLOOKUP(C3783,#REF!, 2,FALSE)</f>
        <v>#REF!</v>
      </c>
      <c r="BM3783" s="79" t="s">
        <v>8344</v>
      </c>
      <c r="BN3783" s="79" t="s">
        <v>1344</v>
      </c>
      <c r="BO3783" s="79" t="s">
        <v>5653</v>
      </c>
      <c r="BU3783" s="79" t="s">
        <v>8344</v>
      </c>
      <c r="BV3783" s="79" t="s">
        <v>1344</v>
      </c>
      <c r="BW3783" s="79" t="s">
        <v>5653</v>
      </c>
    </row>
    <row r="3784" spans="51:75" x14ac:dyDescent="0.3">
      <c r="AY3784" s="107" t="e">
        <f>VLOOKUP(C3784,#REF!, 2,FALSE)</f>
        <v>#REF!</v>
      </c>
      <c r="BM3784" s="79" t="s">
        <v>8345</v>
      </c>
      <c r="BN3784" s="79" t="s">
        <v>668</v>
      </c>
      <c r="BO3784" s="79" t="s">
        <v>6106</v>
      </c>
      <c r="BU3784" s="79" t="s">
        <v>8345</v>
      </c>
      <c r="BV3784" s="79" t="s">
        <v>668</v>
      </c>
      <c r="BW3784" s="79" t="s">
        <v>6106</v>
      </c>
    </row>
    <row r="3785" spans="51:75" x14ac:dyDescent="0.3">
      <c r="AY3785" s="107" t="e">
        <f>VLOOKUP(C3785,#REF!, 2,FALSE)</f>
        <v>#REF!</v>
      </c>
      <c r="BM3785" s="79" t="s">
        <v>8346</v>
      </c>
      <c r="BN3785" s="79" t="s">
        <v>2985</v>
      </c>
      <c r="BO3785" s="79" t="s">
        <v>2985</v>
      </c>
      <c r="BU3785" s="79" t="s">
        <v>8346</v>
      </c>
      <c r="BV3785" s="79" t="s">
        <v>2985</v>
      </c>
      <c r="BW3785" s="79" t="s">
        <v>2985</v>
      </c>
    </row>
    <row r="3786" spans="51:75" x14ac:dyDescent="0.3">
      <c r="AY3786" s="107" t="e">
        <f>VLOOKUP(C3786,#REF!, 2,FALSE)</f>
        <v>#REF!</v>
      </c>
      <c r="BM3786" s="79" t="s">
        <v>1455</v>
      </c>
      <c r="BN3786" s="79" t="s">
        <v>3006</v>
      </c>
      <c r="BO3786" s="79" t="s">
        <v>3914</v>
      </c>
      <c r="BU3786" s="79" t="s">
        <v>1455</v>
      </c>
      <c r="BV3786" s="79" t="s">
        <v>3006</v>
      </c>
      <c r="BW3786" s="79" t="s">
        <v>3914</v>
      </c>
    </row>
    <row r="3787" spans="51:75" x14ac:dyDescent="0.3">
      <c r="AY3787" s="107" t="e">
        <f>VLOOKUP(C3787,#REF!, 2,FALSE)</f>
        <v>#REF!</v>
      </c>
      <c r="BM3787" s="79" t="s">
        <v>8348</v>
      </c>
      <c r="BN3787" s="79" t="s">
        <v>805</v>
      </c>
      <c r="BO3787" s="79" t="s">
        <v>8349</v>
      </c>
      <c r="BU3787" s="79" t="s">
        <v>8348</v>
      </c>
      <c r="BV3787" s="79" t="s">
        <v>805</v>
      </c>
      <c r="BW3787" s="79" t="s">
        <v>8349</v>
      </c>
    </row>
    <row r="3788" spans="51:75" x14ac:dyDescent="0.3">
      <c r="AY3788" s="107" t="e">
        <f>VLOOKUP(C3788,#REF!, 2,FALSE)</f>
        <v>#REF!</v>
      </c>
      <c r="BM3788" s="79" t="s">
        <v>8350</v>
      </c>
      <c r="BN3788" s="79" t="s">
        <v>799</v>
      </c>
      <c r="BO3788" s="79" t="s">
        <v>8351</v>
      </c>
      <c r="BU3788" s="79" t="s">
        <v>8350</v>
      </c>
      <c r="BV3788" s="79" t="s">
        <v>799</v>
      </c>
      <c r="BW3788" s="79" t="s">
        <v>8351</v>
      </c>
    </row>
    <row r="3789" spans="51:75" x14ac:dyDescent="0.3">
      <c r="AY3789" s="107" t="e">
        <f>VLOOKUP(C3789,#REF!, 2,FALSE)</f>
        <v>#REF!</v>
      </c>
      <c r="BM3789" s="79" t="s">
        <v>8352</v>
      </c>
      <c r="BN3789" s="79" t="s">
        <v>2985</v>
      </c>
      <c r="BO3789" s="79" t="s">
        <v>2985</v>
      </c>
      <c r="BU3789" s="79" t="s">
        <v>8352</v>
      </c>
      <c r="BV3789" s="79" t="s">
        <v>2985</v>
      </c>
      <c r="BW3789" s="79" t="s">
        <v>2985</v>
      </c>
    </row>
    <row r="3790" spans="51:75" x14ac:dyDescent="0.3">
      <c r="AY3790" s="107" t="e">
        <f>VLOOKUP(C3790,#REF!, 2,FALSE)</f>
        <v>#REF!</v>
      </c>
      <c r="BM3790" s="79" t="s">
        <v>8353</v>
      </c>
      <c r="BN3790" s="79" t="s">
        <v>618</v>
      </c>
      <c r="BO3790" s="79" t="s">
        <v>8354</v>
      </c>
      <c r="BU3790" s="79" t="s">
        <v>8353</v>
      </c>
      <c r="BV3790" s="79" t="s">
        <v>618</v>
      </c>
      <c r="BW3790" s="79" t="s">
        <v>8354</v>
      </c>
    </row>
    <row r="3791" spans="51:75" x14ac:dyDescent="0.3">
      <c r="AY3791" s="107" t="e">
        <f>VLOOKUP(C3791,#REF!, 2,FALSE)</f>
        <v>#REF!</v>
      </c>
      <c r="BM3791" s="79" t="s">
        <v>8357</v>
      </c>
      <c r="BN3791" s="79" t="s">
        <v>782</v>
      </c>
      <c r="BO3791" s="79" t="s">
        <v>2985</v>
      </c>
      <c r="BU3791" s="79" t="s">
        <v>8357</v>
      </c>
      <c r="BV3791" s="79" t="s">
        <v>782</v>
      </c>
      <c r="BW3791" s="79" t="s">
        <v>2985</v>
      </c>
    </row>
    <row r="3792" spans="51:75" x14ac:dyDescent="0.3">
      <c r="AY3792" s="107" t="e">
        <f>VLOOKUP(C3792,#REF!, 2,FALSE)</f>
        <v>#REF!</v>
      </c>
      <c r="BM3792" s="79" t="s">
        <v>8359</v>
      </c>
      <c r="BN3792" s="79" t="s">
        <v>8358</v>
      </c>
      <c r="BO3792" s="79" t="s">
        <v>8360</v>
      </c>
      <c r="BU3792" s="79" t="s">
        <v>8359</v>
      </c>
      <c r="BV3792" s="79" t="s">
        <v>8358</v>
      </c>
      <c r="BW3792" s="79" t="s">
        <v>8360</v>
      </c>
    </row>
    <row r="3793" spans="51:75" x14ac:dyDescent="0.3">
      <c r="AY3793" s="107" t="e">
        <f>VLOOKUP(C3793,#REF!, 2,FALSE)</f>
        <v>#REF!</v>
      </c>
      <c r="BM3793" s="79" t="s">
        <v>8361</v>
      </c>
      <c r="BN3793" s="79" t="s">
        <v>2985</v>
      </c>
      <c r="BO3793" s="79" t="s">
        <v>2985</v>
      </c>
      <c r="BU3793" s="79" t="s">
        <v>8361</v>
      </c>
      <c r="BV3793" s="79" t="s">
        <v>2985</v>
      </c>
      <c r="BW3793" s="79" t="s">
        <v>2985</v>
      </c>
    </row>
    <row r="3794" spans="51:75" x14ac:dyDescent="0.3">
      <c r="AY3794" s="107" t="e">
        <f>VLOOKUP(C3794,#REF!, 2,FALSE)</f>
        <v>#REF!</v>
      </c>
      <c r="BM3794" s="79" t="s">
        <v>8362</v>
      </c>
      <c r="BN3794" s="79" t="s">
        <v>2985</v>
      </c>
      <c r="BO3794" s="79" t="s">
        <v>2985</v>
      </c>
      <c r="BU3794" s="79" t="s">
        <v>8362</v>
      </c>
      <c r="BV3794" s="79" t="s">
        <v>2985</v>
      </c>
      <c r="BW3794" s="79" t="s">
        <v>2985</v>
      </c>
    </row>
    <row r="3795" spans="51:75" x14ac:dyDescent="0.3">
      <c r="AY3795" s="107" t="e">
        <f>VLOOKUP(C3795,#REF!, 2,FALSE)</f>
        <v>#REF!</v>
      </c>
      <c r="BM3795" s="79" t="s">
        <v>8365</v>
      </c>
      <c r="BN3795" s="79" t="s">
        <v>780</v>
      </c>
      <c r="BO3795" s="79" t="s">
        <v>2985</v>
      </c>
      <c r="BU3795" s="79" t="s">
        <v>8365</v>
      </c>
      <c r="BV3795" s="79" t="s">
        <v>780</v>
      </c>
      <c r="BW3795" s="79" t="s">
        <v>2985</v>
      </c>
    </row>
    <row r="3796" spans="51:75" x14ac:dyDescent="0.3">
      <c r="AY3796" s="107" t="e">
        <f>VLOOKUP(C3796,#REF!, 2,FALSE)</f>
        <v>#REF!</v>
      </c>
      <c r="BM3796" s="79" t="s">
        <v>8366</v>
      </c>
      <c r="BN3796" s="79" t="s">
        <v>3006</v>
      </c>
      <c r="BO3796" s="79" t="s">
        <v>3461</v>
      </c>
      <c r="BU3796" s="79" t="s">
        <v>8366</v>
      </c>
      <c r="BV3796" s="79" t="s">
        <v>3006</v>
      </c>
      <c r="BW3796" s="79" t="s">
        <v>3461</v>
      </c>
    </row>
    <row r="3797" spans="51:75" x14ac:dyDescent="0.3">
      <c r="AY3797" s="107" t="e">
        <f>VLOOKUP(C3797,#REF!, 2,FALSE)</f>
        <v>#REF!</v>
      </c>
      <c r="BM3797" s="79" t="s">
        <v>8367</v>
      </c>
      <c r="BN3797" s="79" t="s">
        <v>3006</v>
      </c>
      <c r="BO3797" s="79" t="s">
        <v>2651</v>
      </c>
      <c r="BU3797" s="79" t="s">
        <v>8367</v>
      </c>
      <c r="BV3797" s="79" t="s">
        <v>3006</v>
      </c>
      <c r="BW3797" s="79" t="s">
        <v>2651</v>
      </c>
    </row>
    <row r="3798" spans="51:75" x14ac:dyDescent="0.3">
      <c r="AY3798" s="107" t="e">
        <f>VLOOKUP(C3798,#REF!, 2,FALSE)</f>
        <v>#REF!</v>
      </c>
      <c r="BM3798" s="79" t="s">
        <v>8368</v>
      </c>
      <c r="BN3798" s="79" t="s">
        <v>3049</v>
      </c>
      <c r="BO3798" s="79" t="s">
        <v>2396</v>
      </c>
      <c r="BU3798" s="79" t="s">
        <v>8368</v>
      </c>
      <c r="BV3798" s="79" t="s">
        <v>3049</v>
      </c>
      <c r="BW3798" s="79" t="s">
        <v>2396</v>
      </c>
    </row>
    <row r="3799" spans="51:75" x14ac:dyDescent="0.3">
      <c r="AY3799" s="107" t="e">
        <f>VLOOKUP(C3799,#REF!, 2,FALSE)</f>
        <v>#REF!</v>
      </c>
      <c r="BM3799" s="79" t="s">
        <v>8370</v>
      </c>
      <c r="BN3799" s="79" t="s">
        <v>3009</v>
      </c>
      <c r="BO3799" s="79" t="s">
        <v>4845</v>
      </c>
      <c r="BU3799" s="79" t="s">
        <v>8370</v>
      </c>
      <c r="BV3799" s="79" t="s">
        <v>3009</v>
      </c>
      <c r="BW3799" s="79" t="s">
        <v>4845</v>
      </c>
    </row>
    <row r="3800" spans="51:75" x14ac:dyDescent="0.3">
      <c r="AY3800" s="107" t="e">
        <f>VLOOKUP(C3800,#REF!, 2,FALSE)</f>
        <v>#REF!</v>
      </c>
      <c r="BM3800" s="79" t="s">
        <v>8371</v>
      </c>
      <c r="BN3800" s="79" t="s">
        <v>2985</v>
      </c>
      <c r="BO3800" s="79" t="s">
        <v>2985</v>
      </c>
      <c r="BU3800" s="79" t="s">
        <v>8371</v>
      </c>
      <c r="BV3800" s="79" t="s">
        <v>2985</v>
      </c>
      <c r="BW3800" s="79" t="s">
        <v>2985</v>
      </c>
    </row>
    <row r="3801" spans="51:75" x14ac:dyDescent="0.3">
      <c r="AY3801" s="107" t="e">
        <f>VLOOKUP(C3801,#REF!, 2,FALSE)</f>
        <v>#REF!</v>
      </c>
      <c r="BM3801" s="79" t="s">
        <v>8372</v>
      </c>
      <c r="BN3801" s="79" t="s">
        <v>1843</v>
      </c>
      <c r="BO3801" s="79" t="s">
        <v>2985</v>
      </c>
      <c r="BU3801" s="79" t="s">
        <v>8372</v>
      </c>
      <c r="BV3801" s="79" t="s">
        <v>1843</v>
      </c>
      <c r="BW3801" s="79" t="s">
        <v>2985</v>
      </c>
    </row>
    <row r="3802" spans="51:75" x14ac:dyDescent="0.3">
      <c r="AY3802" s="107" t="e">
        <f>VLOOKUP(C3802,#REF!, 2,FALSE)</f>
        <v>#REF!</v>
      </c>
      <c r="BM3802" s="79" t="s">
        <v>8374</v>
      </c>
      <c r="BN3802" s="79" t="s">
        <v>2985</v>
      </c>
      <c r="BO3802" s="79" t="s">
        <v>2985</v>
      </c>
      <c r="BU3802" s="79" t="s">
        <v>8374</v>
      </c>
      <c r="BV3802" s="79" t="s">
        <v>2985</v>
      </c>
      <c r="BW3802" s="79" t="s">
        <v>2985</v>
      </c>
    </row>
    <row r="3803" spans="51:75" x14ac:dyDescent="0.3">
      <c r="AY3803" s="107" t="e">
        <f>VLOOKUP(C3803,#REF!, 2,FALSE)</f>
        <v>#REF!</v>
      </c>
      <c r="BM3803" s="79" t="s">
        <v>8376</v>
      </c>
      <c r="BN3803" s="79" t="s">
        <v>2985</v>
      </c>
      <c r="BO3803" s="79" t="s">
        <v>8377</v>
      </c>
      <c r="BU3803" s="79" t="s">
        <v>8376</v>
      </c>
      <c r="BV3803" s="79" t="s">
        <v>2985</v>
      </c>
      <c r="BW3803" s="79" t="s">
        <v>8377</v>
      </c>
    </row>
    <row r="3804" spans="51:75" x14ac:dyDescent="0.3">
      <c r="AY3804" s="107" t="e">
        <f>VLOOKUP(C3804,#REF!, 2,FALSE)</f>
        <v>#REF!</v>
      </c>
      <c r="BM3804" s="79" t="s">
        <v>8378</v>
      </c>
      <c r="BN3804" s="79" t="s">
        <v>2985</v>
      </c>
      <c r="BO3804" s="79" t="s">
        <v>2985</v>
      </c>
      <c r="BU3804" s="79" t="s">
        <v>8378</v>
      </c>
      <c r="BV3804" s="79" t="s">
        <v>2985</v>
      </c>
      <c r="BW3804" s="79" t="s">
        <v>2985</v>
      </c>
    </row>
    <row r="3805" spans="51:75" x14ac:dyDescent="0.3">
      <c r="AY3805" s="107" t="e">
        <f>VLOOKUP(C3805,#REF!, 2,FALSE)</f>
        <v>#REF!</v>
      </c>
      <c r="BM3805" s="79" t="s">
        <v>8379</v>
      </c>
      <c r="BN3805" s="79" t="s">
        <v>2985</v>
      </c>
      <c r="BO3805" s="79" t="s">
        <v>2985</v>
      </c>
      <c r="BU3805" s="79" t="s">
        <v>8379</v>
      </c>
      <c r="BV3805" s="79" t="s">
        <v>2985</v>
      </c>
      <c r="BW3805" s="79" t="s">
        <v>2985</v>
      </c>
    </row>
    <row r="3806" spans="51:75" x14ac:dyDescent="0.3">
      <c r="AY3806" s="107" t="e">
        <f>VLOOKUP(C3806,#REF!, 2,FALSE)</f>
        <v>#REF!</v>
      </c>
      <c r="BM3806" s="79" t="s">
        <v>8382</v>
      </c>
      <c r="BN3806" s="79" t="s">
        <v>2985</v>
      </c>
      <c r="BO3806" s="79" t="s">
        <v>2985</v>
      </c>
      <c r="BU3806" s="79" t="s">
        <v>8382</v>
      </c>
      <c r="BV3806" s="79" t="s">
        <v>2985</v>
      </c>
      <c r="BW3806" s="79" t="s">
        <v>2985</v>
      </c>
    </row>
    <row r="3807" spans="51:75" x14ac:dyDescent="0.3">
      <c r="AY3807" s="107" t="e">
        <f>VLOOKUP(C3807,#REF!, 2,FALSE)</f>
        <v>#REF!</v>
      </c>
      <c r="BM3807" s="79" t="s">
        <v>8383</v>
      </c>
      <c r="BN3807" s="79" t="s">
        <v>789</v>
      </c>
      <c r="BO3807" s="79" t="s">
        <v>8384</v>
      </c>
      <c r="BU3807" s="79" t="s">
        <v>8383</v>
      </c>
      <c r="BV3807" s="79" t="s">
        <v>789</v>
      </c>
      <c r="BW3807" s="79" t="s">
        <v>8384</v>
      </c>
    </row>
    <row r="3808" spans="51:75" x14ac:dyDescent="0.3">
      <c r="AY3808" s="107" t="e">
        <f>VLOOKUP(C3808,#REF!, 2,FALSE)</f>
        <v>#REF!</v>
      </c>
      <c r="BM3808" s="79" t="s">
        <v>8385</v>
      </c>
      <c r="BN3808" s="79" t="s">
        <v>2985</v>
      </c>
      <c r="BO3808" s="79" t="s">
        <v>1194</v>
      </c>
      <c r="BU3808" s="79" t="s">
        <v>8385</v>
      </c>
      <c r="BV3808" s="79" t="s">
        <v>2985</v>
      </c>
      <c r="BW3808" s="79" t="s">
        <v>1194</v>
      </c>
    </row>
    <row r="3809" spans="51:75" x14ac:dyDescent="0.3">
      <c r="AY3809" s="107" t="e">
        <f>VLOOKUP(C3809,#REF!, 2,FALSE)</f>
        <v>#REF!</v>
      </c>
      <c r="BM3809" s="79" t="s">
        <v>8386</v>
      </c>
      <c r="BN3809" s="79" t="s">
        <v>8387</v>
      </c>
      <c r="BO3809" s="79" t="s">
        <v>4979</v>
      </c>
      <c r="BU3809" s="79" t="s">
        <v>8386</v>
      </c>
      <c r="BV3809" s="79" t="s">
        <v>8387</v>
      </c>
      <c r="BW3809" s="79" t="s">
        <v>4979</v>
      </c>
    </row>
    <row r="3810" spans="51:75" x14ac:dyDescent="0.3">
      <c r="AY3810" s="107" t="e">
        <f>VLOOKUP(C3810,#REF!, 2,FALSE)</f>
        <v>#REF!</v>
      </c>
      <c r="BM3810" s="79" t="s">
        <v>8388</v>
      </c>
      <c r="BN3810" s="79" t="s">
        <v>2985</v>
      </c>
      <c r="BO3810" s="79" t="s">
        <v>2985</v>
      </c>
      <c r="BU3810" s="79" t="s">
        <v>8388</v>
      </c>
      <c r="BV3810" s="79" t="s">
        <v>2985</v>
      </c>
      <c r="BW3810" s="79" t="s">
        <v>2985</v>
      </c>
    </row>
    <row r="3811" spans="51:75" x14ac:dyDescent="0.3">
      <c r="AY3811" s="107" t="e">
        <f>VLOOKUP(C3811,#REF!, 2,FALSE)</f>
        <v>#REF!</v>
      </c>
      <c r="BM3811" s="79" t="s">
        <v>8389</v>
      </c>
      <c r="BN3811" s="79" t="s">
        <v>2985</v>
      </c>
      <c r="BO3811" s="79" t="s">
        <v>2985</v>
      </c>
      <c r="BU3811" s="79" t="s">
        <v>8389</v>
      </c>
      <c r="BV3811" s="79" t="s">
        <v>2985</v>
      </c>
      <c r="BW3811" s="79" t="s">
        <v>2985</v>
      </c>
    </row>
    <row r="3812" spans="51:75" x14ac:dyDescent="0.3">
      <c r="AY3812" s="107" t="e">
        <f>VLOOKUP(C3812,#REF!, 2,FALSE)</f>
        <v>#REF!</v>
      </c>
      <c r="BM3812" s="79" t="s">
        <v>8390</v>
      </c>
      <c r="BN3812" s="79" t="s">
        <v>2985</v>
      </c>
      <c r="BO3812" s="79" t="s">
        <v>2985</v>
      </c>
      <c r="BU3812" s="79" t="s">
        <v>8390</v>
      </c>
      <c r="BV3812" s="79" t="s">
        <v>2985</v>
      </c>
      <c r="BW3812" s="79" t="s">
        <v>2985</v>
      </c>
    </row>
    <row r="3813" spans="51:75" x14ac:dyDescent="0.3">
      <c r="AY3813" s="107" t="e">
        <f>VLOOKUP(C3813,#REF!, 2,FALSE)</f>
        <v>#REF!</v>
      </c>
      <c r="BM3813" s="79" t="s">
        <v>8392</v>
      </c>
      <c r="BN3813" s="79" t="s">
        <v>2985</v>
      </c>
      <c r="BO3813" s="79" t="s">
        <v>2985</v>
      </c>
      <c r="BU3813" s="79" t="s">
        <v>8392</v>
      </c>
      <c r="BV3813" s="79" t="s">
        <v>2985</v>
      </c>
      <c r="BW3813" s="79" t="s">
        <v>2985</v>
      </c>
    </row>
    <row r="3814" spans="51:75" x14ac:dyDescent="0.3">
      <c r="AY3814" s="107" t="e">
        <f>VLOOKUP(C3814,#REF!, 2,FALSE)</f>
        <v>#REF!</v>
      </c>
      <c r="BM3814" s="79" t="s">
        <v>8393</v>
      </c>
      <c r="BN3814" s="79" t="s">
        <v>2985</v>
      </c>
      <c r="BO3814" s="79" t="s">
        <v>2985</v>
      </c>
      <c r="BU3814" s="79" t="s">
        <v>8393</v>
      </c>
      <c r="BV3814" s="79" t="s">
        <v>2985</v>
      </c>
      <c r="BW3814" s="79" t="s">
        <v>2985</v>
      </c>
    </row>
    <row r="3815" spans="51:75" x14ac:dyDescent="0.3">
      <c r="AY3815" s="107" t="e">
        <f>VLOOKUP(C3815,#REF!, 2,FALSE)</f>
        <v>#REF!</v>
      </c>
      <c r="BM3815" s="79" t="s">
        <v>8394</v>
      </c>
      <c r="BN3815" s="79" t="s">
        <v>2985</v>
      </c>
      <c r="BO3815" s="79" t="s">
        <v>2985</v>
      </c>
      <c r="BU3815" s="79" t="s">
        <v>8394</v>
      </c>
      <c r="BV3815" s="79" t="s">
        <v>2985</v>
      </c>
      <c r="BW3815" s="79" t="s">
        <v>2985</v>
      </c>
    </row>
    <row r="3816" spans="51:75" x14ac:dyDescent="0.3">
      <c r="AY3816" s="107" t="e">
        <f>VLOOKUP(C3816,#REF!, 2,FALSE)</f>
        <v>#REF!</v>
      </c>
      <c r="BM3816" s="79" t="s">
        <v>8395</v>
      </c>
      <c r="BN3816" s="79" t="s">
        <v>780</v>
      </c>
      <c r="BO3816" s="79" t="s">
        <v>3955</v>
      </c>
      <c r="BU3816" s="79" t="s">
        <v>8395</v>
      </c>
      <c r="BV3816" s="79" t="s">
        <v>780</v>
      </c>
      <c r="BW3816" s="79" t="s">
        <v>3955</v>
      </c>
    </row>
    <row r="3817" spans="51:75" x14ac:dyDescent="0.3">
      <c r="AY3817" s="107" t="e">
        <f>VLOOKUP(C3817,#REF!, 2,FALSE)</f>
        <v>#REF!</v>
      </c>
      <c r="BM3817" s="79" t="s">
        <v>8396</v>
      </c>
      <c r="BN3817" s="79" t="s">
        <v>8244</v>
      </c>
      <c r="BO3817" s="79" t="s">
        <v>8398</v>
      </c>
      <c r="BU3817" s="79" t="s">
        <v>8396</v>
      </c>
      <c r="BV3817" s="79" t="s">
        <v>8244</v>
      </c>
      <c r="BW3817" s="79" t="s">
        <v>8398</v>
      </c>
    </row>
    <row r="3818" spans="51:75" x14ac:dyDescent="0.3">
      <c r="AY3818" s="107" t="e">
        <f>VLOOKUP(C3818,#REF!, 2,FALSE)</f>
        <v>#REF!</v>
      </c>
      <c r="BM3818" s="79" t="s">
        <v>8399</v>
      </c>
      <c r="BN3818" s="79" t="s">
        <v>2985</v>
      </c>
      <c r="BO3818" s="79" t="s">
        <v>2985</v>
      </c>
      <c r="BU3818" s="79" t="s">
        <v>8399</v>
      </c>
      <c r="BV3818" s="79" t="s">
        <v>2985</v>
      </c>
      <c r="BW3818" s="79" t="s">
        <v>2985</v>
      </c>
    </row>
    <row r="3819" spans="51:75" x14ac:dyDescent="0.3">
      <c r="AY3819" s="107" t="e">
        <f>VLOOKUP(C3819,#REF!, 2,FALSE)</f>
        <v>#REF!</v>
      </c>
      <c r="BM3819" s="79" t="s">
        <v>8400</v>
      </c>
      <c r="BN3819" s="79" t="s">
        <v>780</v>
      </c>
      <c r="BO3819" s="79" t="s">
        <v>2985</v>
      </c>
      <c r="BU3819" s="79" t="s">
        <v>8400</v>
      </c>
      <c r="BV3819" s="79" t="s">
        <v>780</v>
      </c>
      <c r="BW3819" s="79" t="s">
        <v>2985</v>
      </c>
    </row>
    <row r="3820" spans="51:75" x14ac:dyDescent="0.3">
      <c r="AY3820" s="107" t="e">
        <f>VLOOKUP(C3820,#REF!, 2,FALSE)</f>
        <v>#REF!</v>
      </c>
      <c r="BM3820" s="79" t="s">
        <v>8402</v>
      </c>
      <c r="BN3820" s="79" t="s">
        <v>2985</v>
      </c>
      <c r="BO3820" s="79" t="s">
        <v>2985</v>
      </c>
      <c r="BU3820" s="79" t="s">
        <v>8402</v>
      </c>
      <c r="BV3820" s="79" t="s">
        <v>2985</v>
      </c>
      <c r="BW3820" s="79" t="s">
        <v>2985</v>
      </c>
    </row>
    <row r="3821" spans="51:75" x14ac:dyDescent="0.3">
      <c r="AY3821" s="107" t="e">
        <f>VLOOKUP(C3821,#REF!, 2,FALSE)</f>
        <v>#REF!</v>
      </c>
      <c r="BM3821" s="79" t="s">
        <v>8404</v>
      </c>
      <c r="BN3821" s="79" t="s">
        <v>2985</v>
      </c>
      <c r="BO3821" s="79" t="s">
        <v>2985</v>
      </c>
      <c r="BU3821" s="79" t="s">
        <v>8404</v>
      </c>
      <c r="BV3821" s="79" t="s">
        <v>2985</v>
      </c>
      <c r="BW3821" s="79" t="s">
        <v>2985</v>
      </c>
    </row>
    <row r="3822" spans="51:75" x14ac:dyDescent="0.3">
      <c r="AY3822" s="107" t="e">
        <f>VLOOKUP(C3822,#REF!, 2,FALSE)</f>
        <v>#REF!</v>
      </c>
      <c r="BM3822" s="79" t="s">
        <v>8406</v>
      </c>
      <c r="BN3822" s="79" t="s">
        <v>2985</v>
      </c>
      <c r="BO3822" s="79" t="s">
        <v>2985</v>
      </c>
      <c r="BU3822" s="79" t="s">
        <v>8406</v>
      </c>
      <c r="BV3822" s="79" t="s">
        <v>2985</v>
      </c>
      <c r="BW3822" s="79" t="s">
        <v>2985</v>
      </c>
    </row>
    <row r="3823" spans="51:75" x14ac:dyDescent="0.3">
      <c r="AY3823" s="107" t="e">
        <f>VLOOKUP(C3823,#REF!, 2,FALSE)</f>
        <v>#REF!</v>
      </c>
      <c r="BM3823" s="79" t="s">
        <v>8407</v>
      </c>
      <c r="BN3823" s="79" t="s">
        <v>3206</v>
      </c>
      <c r="BO3823" s="79" t="s">
        <v>7329</v>
      </c>
      <c r="BU3823" s="79" t="s">
        <v>8407</v>
      </c>
      <c r="BV3823" s="79" t="s">
        <v>3206</v>
      </c>
      <c r="BW3823" s="79" t="s">
        <v>7329</v>
      </c>
    </row>
    <row r="3824" spans="51:75" x14ac:dyDescent="0.3">
      <c r="AY3824" s="107" t="e">
        <f>VLOOKUP(C3824,#REF!, 2,FALSE)</f>
        <v>#REF!</v>
      </c>
      <c r="BM3824" s="79" t="s">
        <v>1458</v>
      </c>
      <c r="BN3824" s="79" t="s">
        <v>669</v>
      </c>
      <c r="BO3824" s="79" t="s">
        <v>1461</v>
      </c>
      <c r="BU3824" s="79" t="s">
        <v>1458</v>
      </c>
      <c r="BV3824" s="79" t="s">
        <v>669</v>
      </c>
      <c r="BW3824" s="79" t="s">
        <v>1461</v>
      </c>
    </row>
    <row r="3825" spans="51:75" x14ac:dyDescent="0.3">
      <c r="AY3825" s="107" t="e">
        <f>VLOOKUP(C3825,#REF!, 2,FALSE)</f>
        <v>#REF!</v>
      </c>
      <c r="BM3825" s="79" t="s">
        <v>8409</v>
      </c>
      <c r="BN3825" s="79" t="s">
        <v>618</v>
      </c>
      <c r="BO3825" s="79" t="s">
        <v>4765</v>
      </c>
      <c r="BU3825" s="79" t="s">
        <v>8409</v>
      </c>
      <c r="BV3825" s="79" t="s">
        <v>618</v>
      </c>
      <c r="BW3825" s="79" t="s">
        <v>4765</v>
      </c>
    </row>
    <row r="3826" spans="51:75" x14ac:dyDescent="0.3">
      <c r="AY3826" s="107" t="e">
        <f>VLOOKUP(C3826,#REF!, 2,FALSE)</f>
        <v>#REF!</v>
      </c>
      <c r="BM3826" s="79" t="s">
        <v>8410</v>
      </c>
      <c r="BN3826" s="79" t="s">
        <v>615</v>
      </c>
      <c r="BO3826" s="79" t="s">
        <v>2985</v>
      </c>
      <c r="BU3826" s="79" t="s">
        <v>8410</v>
      </c>
      <c r="BV3826" s="79" t="s">
        <v>615</v>
      </c>
      <c r="BW3826" s="79" t="s">
        <v>2985</v>
      </c>
    </row>
    <row r="3827" spans="51:75" x14ac:dyDescent="0.3">
      <c r="AY3827" s="107" t="e">
        <f>VLOOKUP(C3827,#REF!, 2,FALSE)</f>
        <v>#REF!</v>
      </c>
      <c r="BM3827" s="79" t="s">
        <v>8413</v>
      </c>
      <c r="BN3827" s="79" t="s">
        <v>2985</v>
      </c>
      <c r="BO3827" s="79" t="s">
        <v>2985</v>
      </c>
      <c r="BU3827" s="79" t="s">
        <v>8413</v>
      </c>
      <c r="BV3827" s="79" t="s">
        <v>2985</v>
      </c>
      <c r="BW3827" s="79" t="s">
        <v>2985</v>
      </c>
    </row>
    <row r="3828" spans="51:75" x14ac:dyDescent="0.3">
      <c r="AY3828" s="107" t="e">
        <f>VLOOKUP(C3828,#REF!, 2,FALSE)</f>
        <v>#REF!</v>
      </c>
      <c r="BM3828" s="79" t="s">
        <v>1459</v>
      </c>
      <c r="BN3828" s="79" t="s">
        <v>3206</v>
      </c>
      <c r="BO3828" s="79" t="s">
        <v>8415</v>
      </c>
      <c r="BU3828" s="79" t="s">
        <v>1459</v>
      </c>
      <c r="BV3828" s="79" t="s">
        <v>3206</v>
      </c>
      <c r="BW3828" s="79" t="s">
        <v>8415</v>
      </c>
    </row>
    <row r="3829" spans="51:75" x14ac:dyDescent="0.3">
      <c r="AY3829" s="107" t="e">
        <f>VLOOKUP(C3829,#REF!, 2,FALSE)</f>
        <v>#REF!</v>
      </c>
      <c r="BM3829" s="79" t="s">
        <v>8416</v>
      </c>
      <c r="BN3829" s="79" t="s">
        <v>2985</v>
      </c>
      <c r="BO3829" s="79" t="s">
        <v>2985</v>
      </c>
      <c r="BU3829" s="79" t="s">
        <v>8416</v>
      </c>
      <c r="BV3829" s="79" t="s">
        <v>2985</v>
      </c>
      <c r="BW3829" s="79" t="s">
        <v>2985</v>
      </c>
    </row>
    <row r="3830" spans="51:75" x14ac:dyDescent="0.3">
      <c r="AY3830" s="107" t="e">
        <f>VLOOKUP(C3830,#REF!, 2,FALSE)</f>
        <v>#REF!</v>
      </c>
      <c r="BM3830" s="79" t="s">
        <v>8417</v>
      </c>
      <c r="BN3830" s="79" t="s">
        <v>2985</v>
      </c>
      <c r="BO3830" s="79" t="s">
        <v>2985</v>
      </c>
      <c r="BU3830" s="79" t="s">
        <v>8417</v>
      </c>
      <c r="BV3830" s="79" t="s">
        <v>2985</v>
      </c>
      <c r="BW3830" s="79" t="s">
        <v>2985</v>
      </c>
    </row>
    <row r="3831" spans="51:75" x14ac:dyDescent="0.3">
      <c r="AY3831" s="107" t="e">
        <f>VLOOKUP(C3831,#REF!, 2,FALSE)</f>
        <v>#REF!</v>
      </c>
      <c r="BM3831" s="79" t="s">
        <v>8418</v>
      </c>
      <c r="BN3831" s="79" t="s">
        <v>2985</v>
      </c>
      <c r="BO3831" s="79" t="s">
        <v>2985</v>
      </c>
      <c r="BU3831" s="79" t="s">
        <v>8418</v>
      </c>
      <c r="BV3831" s="79" t="s">
        <v>2985</v>
      </c>
      <c r="BW3831" s="79" t="s">
        <v>2985</v>
      </c>
    </row>
    <row r="3832" spans="51:75" x14ac:dyDescent="0.3">
      <c r="AY3832" s="107" t="e">
        <f>VLOOKUP(C3832,#REF!, 2,FALSE)</f>
        <v>#REF!</v>
      </c>
      <c r="BM3832" s="79" t="s">
        <v>8420</v>
      </c>
      <c r="BN3832" s="79" t="s">
        <v>2985</v>
      </c>
      <c r="BO3832" s="79" t="s">
        <v>2985</v>
      </c>
      <c r="BU3832" s="79" t="s">
        <v>8420</v>
      </c>
      <c r="BV3832" s="79" t="s">
        <v>2985</v>
      </c>
      <c r="BW3832" s="79" t="s">
        <v>2985</v>
      </c>
    </row>
    <row r="3833" spans="51:75" x14ac:dyDescent="0.3">
      <c r="AY3833" s="107" t="e">
        <f>VLOOKUP(C3833,#REF!, 2,FALSE)</f>
        <v>#REF!</v>
      </c>
      <c r="BM3833" s="79" t="s">
        <v>8422</v>
      </c>
      <c r="BN3833" s="79" t="s">
        <v>2985</v>
      </c>
      <c r="BO3833" s="79" t="s">
        <v>2985</v>
      </c>
      <c r="BU3833" s="79" t="s">
        <v>8422</v>
      </c>
      <c r="BV3833" s="79" t="s">
        <v>2985</v>
      </c>
      <c r="BW3833" s="79" t="s">
        <v>2985</v>
      </c>
    </row>
    <row r="3834" spans="51:75" x14ac:dyDescent="0.3">
      <c r="AY3834" s="107" t="e">
        <f>VLOOKUP(C3834,#REF!, 2,FALSE)</f>
        <v>#REF!</v>
      </c>
      <c r="BM3834" s="79" t="s">
        <v>1460</v>
      </c>
      <c r="BN3834" s="79" t="s">
        <v>864</v>
      </c>
      <c r="BO3834" s="79" t="s">
        <v>3145</v>
      </c>
      <c r="BU3834" s="79" t="s">
        <v>1460</v>
      </c>
      <c r="BV3834" s="79" t="s">
        <v>864</v>
      </c>
      <c r="BW3834" s="79" t="s">
        <v>3145</v>
      </c>
    </row>
    <row r="3835" spans="51:75" x14ac:dyDescent="0.3">
      <c r="AY3835" s="107" t="e">
        <f>VLOOKUP(C3835,#REF!, 2,FALSE)</f>
        <v>#REF!</v>
      </c>
      <c r="BM3835" s="79" t="s">
        <v>8424</v>
      </c>
      <c r="BN3835" s="79" t="s">
        <v>944</v>
      </c>
      <c r="BO3835" s="79" t="s">
        <v>6130</v>
      </c>
      <c r="BU3835" s="79" t="s">
        <v>8424</v>
      </c>
      <c r="BV3835" s="79" t="s">
        <v>944</v>
      </c>
      <c r="BW3835" s="79" t="s">
        <v>6130</v>
      </c>
    </row>
    <row r="3836" spans="51:75" x14ac:dyDescent="0.3">
      <c r="AY3836" s="107" t="e">
        <f>VLOOKUP(C3836,#REF!, 2,FALSE)</f>
        <v>#REF!</v>
      </c>
      <c r="BM3836" s="79" t="s">
        <v>8427</v>
      </c>
      <c r="BN3836" s="79" t="s">
        <v>2985</v>
      </c>
      <c r="BO3836" s="79" t="s">
        <v>2985</v>
      </c>
      <c r="BU3836" s="79" t="s">
        <v>8427</v>
      </c>
      <c r="BV3836" s="79" t="s">
        <v>2985</v>
      </c>
      <c r="BW3836" s="79" t="s">
        <v>2985</v>
      </c>
    </row>
    <row r="3837" spans="51:75" x14ac:dyDescent="0.3">
      <c r="AY3837" s="107" t="e">
        <f>VLOOKUP(C3837,#REF!, 2,FALSE)</f>
        <v>#REF!</v>
      </c>
      <c r="BM3837" s="79" t="s">
        <v>487</v>
      </c>
      <c r="BN3837" s="79" t="s">
        <v>2985</v>
      </c>
      <c r="BO3837" s="79" t="s">
        <v>2985</v>
      </c>
      <c r="BU3837" s="79" t="s">
        <v>487</v>
      </c>
      <c r="BV3837" s="79" t="s">
        <v>2985</v>
      </c>
      <c r="BW3837" s="79" t="s">
        <v>2985</v>
      </c>
    </row>
    <row r="3838" spans="51:75" x14ac:dyDescent="0.3">
      <c r="AY3838" s="107" t="e">
        <f>VLOOKUP(C3838,#REF!, 2,FALSE)</f>
        <v>#REF!</v>
      </c>
      <c r="BM3838" s="79" t="s">
        <v>8428</v>
      </c>
      <c r="BN3838" s="79" t="s">
        <v>2985</v>
      </c>
      <c r="BO3838" s="79" t="s">
        <v>1605</v>
      </c>
      <c r="BU3838" s="79" t="s">
        <v>8428</v>
      </c>
      <c r="BV3838" s="79" t="s">
        <v>2985</v>
      </c>
      <c r="BW3838" s="79" t="s">
        <v>1605</v>
      </c>
    </row>
    <row r="3839" spans="51:75" x14ac:dyDescent="0.3">
      <c r="AY3839" s="107" t="e">
        <f>VLOOKUP(C3839,#REF!, 2,FALSE)</f>
        <v>#REF!</v>
      </c>
      <c r="BM3839" s="79" t="s">
        <v>8429</v>
      </c>
      <c r="BN3839" s="79" t="s">
        <v>2985</v>
      </c>
      <c r="BO3839" s="79" t="s">
        <v>2985</v>
      </c>
      <c r="BU3839" s="79" t="s">
        <v>8429</v>
      </c>
      <c r="BV3839" s="79" t="s">
        <v>2985</v>
      </c>
      <c r="BW3839" s="79" t="s">
        <v>2985</v>
      </c>
    </row>
    <row r="3840" spans="51:75" x14ac:dyDescent="0.3">
      <c r="AY3840" s="107" t="e">
        <f>VLOOKUP(C3840,#REF!, 2,FALSE)</f>
        <v>#REF!</v>
      </c>
      <c r="BM3840" s="79" t="s">
        <v>8430</v>
      </c>
      <c r="BN3840" s="79" t="s">
        <v>2985</v>
      </c>
      <c r="BO3840" s="79" t="s">
        <v>8431</v>
      </c>
      <c r="BU3840" s="79" t="s">
        <v>8430</v>
      </c>
      <c r="BV3840" s="79" t="s">
        <v>2985</v>
      </c>
      <c r="BW3840" s="79" t="s">
        <v>8431</v>
      </c>
    </row>
    <row r="3841" spans="51:75" x14ac:dyDescent="0.3">
      <c r="AY3841" s="107" t="e">
        <f>VLOOKUP(C3841,#REF!, 2,FALSE)</f>
        <v>#REF!</v>
      </c>
      <c r="BM3841" s="79" t="s">
        <v>8432</v>
      </c>
      <c r="BN3841" s="79" t="s">
        <v>2985</v>
      </c>
      <c r="BO3841" s="79" t="s">
        <v>8433</v>
      </c>
      <c r="BU3841" s="79" t="s">
        <v>8432</v>
      </c>
      <c r="BV3841" s="79" t="s">
        <v>2985</v>
      </c>
      <c r="BW3841" s="79" t="s">
        <v>8433</v>
      </c>
    </row>
    <row r="3842" spans="51:75" x14ac:dyDescent="0.3">
      <c r="AY3842" s="107" t="e">
        <f>VLOOKUP(C3842,#REF!, 2,FALSE)</f>
        <v>#REF!</v>
      </c>
      <c r="BM3842" s="79" t="s">
        <v>8434</v>
      </c>
      <c r="BN3842" s="79" t="s">
        <v>2985</v>
      </c>
      <c r="BO3842" s="79" t="s">
        <v>2985</v>
      </c>
      <c r="BU3842" s="79" t="s">
        <v>8434</v>
      </c>
      <c r="BV3842" s="79" t="s">
        <v>2985</v>
      </c>
      <c r="BW3842" s="79" t="s">
        <v>2985</v>
      </c>
    </row>
    <row r="3843" spans="51:75" x14ac:dyDescent="0.3">
      <c r="AY3843" s="107" t="e">
        <f>VLOOKUP(C3843,#REF!, 2,FALSE)</f>
        <v>#REF!</v>
      </c>
      <c r="BM3843" s="79" t="s">
        <v>8435</v>
      </c>
      <c r="BN3843" s="79" t="s">
        <v>2985</v>
      </c>
      <c r="BO3843" s="79" t="s">
        <v>2985</v>
      </c>
      <c r="BU3843" s="79" t="s">
        <v>8435</v>
      </c>
      <c r="BV3843" s="79" t="s">
        <v>2985</v>
      </c>
      <c r="BW3843" s="79" t="s">
        <v>2985</v>
      </c>
    </row>
    <row r="3844" spans="51:75" x14ac:dyDescent="0.3">
      <c r="AY3844" s="107" t="e">
        <f>VLOOKUP(C3844,#REF!, 2,FALSE)</f>
        <v>#REF!</v>
      </c>
      <c r="BM3844" s="79" t="s">
        <v>8436</v>
      </c>
      <c r="BN3844" s="79" t="s">
        <v>2985</v>
      </c>
      <c r="BO3844" s="79" t="s">
        <v>2985</v>
      </c>
      <c r="BU3844" s="79" t="s">
        <v>8436</v>
      </c>
      <c r="BV3844" s="79" t="s">
        <v>2985</v>
      </c>
      <c r="BW3844" s="79" t="s">
        <v>2985</v>
      </c>
    </row>
    <row r="3845" spans="51:75" x14ac:dyDescent="0.3">
      <c r="AY3845" s="107" t="e">
        <f>VLOOKUP(C3845,#REF!, 2,FALSE)</f>
        <v>#REF!</v>
      </c>
      <c r="BM3845" s="79" t="s">
        <v>8437</v>
      </c>
      <c r="BN3845" s="79" t="s">
        <v>2985</v>
      </c>
      <c r="BO3845" s="79" t="s">
        <v>5088</v>
      </c>
      <c r="BU3845" s="79" t="s">
        <v>8437</v>
      </c>
      <c r="BV3845" s="79" t="s">
        <v>2985</v>
      </c>
      <c r="BW3845" s="79" t="s">
        <v>5088</v>
      </c>
    </row>
    <row r="3846" spans="51:75" x14ac:dyDescent="0.3">
      <c r="AY3846" s="107" t="e">
        <f>VLOOKUP(C3846,#REF!, 2,FALSE)</f>
        <v>#REF!</v>
      </c>
      <c r="BM3846" s="79" t="s">
        <v>8438</v>
      </c>
      <c r="BN3846" s="79" t="s">
        <v>2985</v>
      </c>
      <c r="BO3846" s="79" t="s">
        <v>8439</v>
      </c>
      <c r="BU3846" s="79" t="s">
        <v>8438</v>
      </c>
      <c r="BV3846" s="79" t="s">
        <v>2985</v>
      </c>
      <c r="BW3846" s="79" t="s">
        <v>8439</v>
      </c>
    </row>
    <row r="3847" spans="51:75" x14ac:dyDescent="0.3">
      <c r="AY3847" s="107" t="e">
        <f>VLOOKUP(C3847,#REF!, 2,FALSE)</f>
        <v>#REF!</v>
      </c>
      <c r="BM3847" s="79" t="s">
        <v>8440</v>
      </c>
      <c r="BN3847" s="79" t="s">
        <v>2985</v>
      </c>
      <c r="BO3847" s="79" t="s">
        <v>2985</v>
      </c>
      <c r="BU3847" s="79" t="s">
        <v>8440</v>
      </c>
      <c r="BV3847" s="79" t="s">
        <v>2985</v>
      </c>
      <c r="BW3847" s="79" t="s">
        <v>2985</v>
      </c>
    </row>
    <row r="3848" spans="51:75" x14ac:dyDescent="0.3">
      <c r="AY3848" s="107" t="e">
        <f>VLOOKUP(C3848,#REF!, 2,FALSE)</f>
        <v>#REF!</v>
      </c>
      <c r="BM3848" s="79" t="s">
        <v>8441</v>
      </c>
      <c r="BN3848" s="79" t="s">
        <v>2985</v>
      </c>
      <c r="BO3848" s="79" t="s">
        <v>2985</v>
      </c>
      <c r="BU3848" s="79" t="s">
        <v>8441</v>
      </c>
      <c r="BV3848" s="79" t="s">
        <v>2985</v>
      </c>
      <c r="BW3848" s="79" t="s">
        <v>2985</v>
      </c>
    </row>
    <row r="3849" spans="51:75" x14ac:dyDescent="0.3">
      <c r="AY3849" s="107" t="e">
        <f>VLOOKUP(C3849,#REF!, 2,FALSE)</f>
        <v>#REF!</v>
      </c>
      <c r="BM3849" s="79" t="s">
        <v>8442</v>
      </c>
      <c r="BN3849" s="79" t="s">
        <v>2985</v>
      </c>
      <c r="BO3849" s="79" t="s">
        <v>2985</v>
      </c>
      <c r="BU3849" s="79" t="s">
        <v>8442</v>
      </c>
      <c r="BV3849" s="79" t="s">
        <v>2985</v>
      </c>
      <c r="BW3849" s="79" t="s">
        <v>2985</v>
      </c>
    </row>
    <row r="3850" spans="51:75" x14ac:dyDescent="0.3">
      <c r="AY3850" s="107" t="e">
        <f>VLOOKUP(C3850,#REF!, 2,FALSE)</f>
        <v>#REF!</v>
      </c>
      <c r="BM3850" s="79" t="s">
        <v>8443</v>
      </c>
      <c r="BN3850" s="79" t="s">
        <v>2985</v>
      </c>
      <c r="BO3850" s="79" t="s">
        <v>2985</v>
      </c>
      <c r="BU3850" s="79" t="s">
        <v>8443</v>
      </c>
      <c r="BV3850" s="79" t="s">
        <v>2985</v>
      </c>
      <c r="BW3850" s="79" t="s">
        <v>2985</v>
      </c>
    </row>
    <row r="3851" spans="51:75" x14ac:dyDescent="0.3">
      <c r="AY3851" s="107" t="e">
        <f>VLOOKUP(C3851,#REF!, 2,FALSE)</f>
        <v>#REF!</v>
      </c>
      <c r="BM3851" s="79" t="s">
        <v>8444</v>
      </c>
      <c r="BN3851" s="79" t="s">
        <v>2985</v>
      </c>
      <c r="BO3851" s="79" t="s">
        <v>2985</v>
      </c>
      <c r="BU3851" s="79" t="s">
        <v>8444</v>
      </c>
      <c r="BV3851" s="79" t="s">
        <v>2985</v>
      </c>
      <c r="BW3851" s="79" t="s">
        <v>2985</v>
      </c>
    </row>
    <row r="3852" spans="51:75" x14ac:dyDescent="0.3">
      <c r="AY3852" s="107" t="e">
        <f>VLOOKUP(C3852,#REF!, 2,FALSE)</f>
        <v>#REF!</v>
      </c>
      <c r="BM3852" s="79" t="s">
        <v>8445</v>
      </c>
      <c r="BN3852" s="79" t="s">
        <v>2985</v>
      </c>
      <c r="BO3852" s="79" t="s">
        <v>2985</v>
      </c>
      <c r="BU3852" s="79" t="s">
        <v>8445</v>
      </c>
      <c r="BV3852" s="79" t="s">
        <v>2985</v>
      </c>
      <c r="BW3852" s="79" t="s">
        <v>2985</v>
      </c>
    </row>
    <row r="3853" spans="51:75" x14ac:dyDescent="0.3">
      <c r="AY3853" s="107" t="e">
        <f>VLOOKUP(C3853,#REF!, 2,FALSE)</f>
        <v>#REF!</v>
      </c>
      <c r="BM3853" s="79" t="s">
        <v>8447</v>
      </c>
      <c r="BN3853" s="79" t="s">
        <v>2985</v>
      </c>
      <c r="BO3853" s="79" t="s">
        <v>2985</v>
      </c>
      <c r="BU3853" s="79" t="s">
        <v>8447</v>
      </c>
      <c r="BV3853" s="79" t="s">
        <v>2985</v>
      </c>
      <c r="BW3853" s="79" t="s">
        <v>2985</v>
      </c>
    </row>
    <row r="3854" spans="51:75" x14ac:dyDescent="0.3">
      <c r="AY3854" s="107" t="e">
        <f>VLOOKUP(C3854,#REF!, 2,FALSE)</f>
        <v>#REF!</v>
      </c>
      <c r="BM3854" s="79" t="s">
        <v>8448</v>
      </c>
      <c r="BN3854" s="79" t="s">
        <v>2985</v>
      </c>
      <c r="BO3854" s="79" t="s">
        <v>2985</v>
      </c>
      <c r="BU3854" s="79" t="s">
        <v>8448</v>
      </c>
      <c r="BV3854" s="79" t="s">
        <v>2985</v>
      </c>
      <c r="BW3854" s="79" t="s">
        <v>2985</v>
      </c>
    </row>
    <row r="3855" spans="51:75" x14ac:dyDescent="0.3">
      <c r="AY3855" s="107" t="e">
        <f>VLOOKUP(C3855,#REF!, 2,FALSE)</f>
        <v>#REF!</v>
      </c>
      <c r="BM3855" s="79" t="s">
        <v>8449</v>
      </c>
      <c r="BN3855" s="79" t="s">
        <v>2985</v>
      </c>
      <c r="BO3855" s="79" t="s">
        <v>772</v>
      </c>
      <c r="BU3855" s="79" t="s">
        <v>8449</v>
      </c>
      <c r="BV3855" s="79" t="s">
        <v>2985</v>
      </c>
      <c r="BW3855" s="79" t="s">
        <v>772</v>
      </c>
    </row>
    <row r="3856" spans="51:75" x14ac:dyDescent="0.3">
      <c r="AY3856" s="107" t="e">
        <f>VLOOKUP(C3856,#REF!, 2,FALSE)</f>
        <v>#REF!</v>
      </c>
      <c r="BM3856" s="79" t="s">
        <v>8450</v>
      </c>
      <c r="BN3856" s="79" t="s">
        <v>2985</v>
      </c>
      <c r="BO3856" s="79" t="s">
        <v>2985</v>
      </c>
      <c r="BU3856" s="79" t="s">
        <v>8450</v>
      </c>
      <c r="BV3856" s="79" t="s">
        <v>2985</v>
      </c>
      <c r="BW3856" s="79" t="s">
        <v>2985</v>
      </c>
    </row>
    <row r="3857" spans="51:75" x14ac:dyDescent="0.3">
      <c r="AY3857" s="107" t="e">
        <f>VLOOKUP(C3857,#REF!, 2,FALSE)</f>
        <v>#REF!</v>
      </c>
      <c r="BM3857" s="79" t="s">
        <v>8451</v>
      </c>
      <c r="BN3857" s="79" t="s">
        <v>2985</v>
      </c>
      <c r="BO3857" s="79" t="s">
        <v>8452</v>
      </c>
      <c r="BU3857" s="79" t="s">
        <v>8451</v>
      </c>
      <c r="BV3857" s="79" t="s">
        <v>2985</v>
      </c>
      <c r="BW3857" s="79" t="s">
        <v>8452</v>
      </c>
    </row>
    <row r="3858" spans="51:75" x14ac:dyDescent="0.3">
      <c r="AY3858" s="107" t="e">
        <f>VLOOKUP(C3858,#REF!, 2,FALSE)</f>
        <v>#REF!</v>
      </c>
      <c r="BM3858" s="79" t="s">
        <v>8453</v>
      </c>
      <c r="BN3858" s="79" t="s">
        <v>2985</v>
      </c>
      <c r="BO3858" s="79" t="s">
        <v>8454</v>
      </c>
      <c r="BU3858" s="79" t="s">
        <v>8453</v>
      </c>
      <c r="BV3858" s="79" t="s">
        <v>2985</v>
      </c>
      <c r="BW3858" s="79" t="s">
        <v>8454</v>
      </c>
    </row>
    <row r="3859" spans="51:75" x14ac:dyDescent="0.3">
      <c r="AY3859" s="107" t="e">
        <f>VLOOKUP(C3859,#REF!, 2,FALSE)</f>
        <v>#REF!</v>
      </c>
      <c r="BM3859" s="79" t="s">
        <v>8455</v>
      </c>
      <c r="BN3859" s="79" t="s">
        <v>2985</v>
      </c>
      <c r="BO3859" s="79" t="s">
        <v>2985</v>
      </c>
      <c r="BU3859" s="79" t="s">
        <v>8455</v>
      </c>
      <c r="BV3859" s="79" t="s">
        <v>2985</v>
      </c>
      <c r="BW3859" s="79" t="s">
        <v>2985</v>
      </c>
    </row>
    <row r="3860" spans="51:75" x14ac:dyDescent="0.3">
      <c r="AY3860" s="107" t="e">
        <f>VLOOKUP(C3860,#REF!, 2,FALSE)</f>
        <v>#REF!</v>
      </c>
      <c r="BM3860" s="79" t="s">
        <v>8456</v>
      </c>
      <c r="BN3860" s="79" t="s">
        <v>2985</v>
      </c>
      <c r="BO3860" s="79" t="s">
        <v>2985</v>
      </c>
      <c r="BU3860" s="79" t="s">
        <v>8456</v>
      </c>
      <c r="BV3860" s="79" t="s">
        <v>2985</v>
      </c>
      <c r="BW3860" s="79" t="s">
        <v>2985</v>
      </c>
    </row>
    <row r="3861" spans="51:75" x14ac:dyDescent="0.3">
      <c r="AY3861" s="107" t="e">
        <f>VLOOKUP(C3861,#REF!, 2,FALSE)</f>
        <v>#REF!</v>
      </c>
      <c r="BM3861" s="79" t="s">
        <v>8457</v>
      </c>
      <c r="BN3861" s="79" t="s">
        <v>1344</v>
      </c>
      <c r="BO3861" s="79" t="s">
        <v>8458</v>
      </c>
      <c r="BU3861" s="79" t="s">
        <v>8457</v>
      </c>
      <c r="BV3861" s="79" t="s">
        <v>1344</v>
      </c>
      <c r="BW3861" s="79" t="s">
        <v>8458</v>
      </c>
    </row>
    <row r="3862" spans="51:75" x14ac:dyDescent="0.3">
      <c r="AY3862" s="107" t="e">
        <f>VLOOKUP(C3862,#REF!, 2,FALSE)</f>
        <v>#REF!</v>
      </c>
      <c r="BM3862" s="79" t="s">
        <v>8459</v>
      </c>
      <c r="BN3862" s="79" t="s">
        <v>2985</v>
      </c>
      <c r="BO3862" s="79" t="s">
        <v>2985</v>
      </c>
      <c r="BU3862" s="79" t="s">
        <v>8459</v>
      </c>
      <c r="BV3862" s="79" t="s">
        <v>2985</v>
      </c>
      <c r="BW3862" s="79" t="s">
        <v>2985</v>
      </c>
    </row>
    <row r="3863" spans="51:75" x14ac:dyDescent="0.3">
      <c r="AY3863" s="107" t="e">
        <f>VLOOKUP(C3863,#REF!, 2,FALSE)</f>
        <v>#REF!</v>
      </c>
      <c r="BM3863" s="79" t="s">
        <v>8460</v>
      </c>
      <c r="BN3863" s="79" t="s">
        <v>2985</v>
      </c>
      <c r="BO3863" s="79" t="s">
        <v>2985</v>
      </c>
      <c r="BU3863" s="79" t="s">
        <v>8460</v>
      </c>
      <c r="BV3863" s="79" t="s">
        <v>2985</v>
      </c>
      <c r="BW3863" s="79" t="s">
        <v>2985</v>
      </c>
    </row>
    <row r="3864" spans="51:75" x14ac:dyDescent="0.3">
      <c r="AY3864" s="107" t="e">
        <f>VLOOKUP(C3864,#REF!, 2,FALSE)</f>
        <v>#REF!</v>
      </c>
      <c r="BM3864" s="79" t="s">
        <v>8462</v>
      </c>
      <c r="BN3864" s="79" t="s">
        <v>2985</v>
      </c>
      <c r="BO3864" s="79" t="s">
        <v>2985</v>
      </c>
      <c r="BU3864" s="79" t="s">
        <v>8462</v>
      </c>
      <c r="BV3864" s="79" t="s">
        <v>2985</v>
      </c>
      <c r="BW3864" s="79" t="s">
        <v>2985</v>
      </c>
    </row>
    <row r="3865" spans="51:75" x14ac:dyDescent="0.3">
      <c r="AY3865" s="107" t="e">
        <f>VLOOKUP(C3865,#REF!, 2,FALSE)</f>
        <v>#REF!</v>
      </c>
      <c r="BM3865" s="79" t="s">
        <v>464</v>
      </c>
      <c r="BN3865" s="79" t="s">
        <v>2985</v>
      </c>
      <c r="BO3865" s="79" t="s">
        <v>2985</v>
      </c>
      <c r="BU3865" s="79" t="s">
        <v>464</v>
      </c>
      <c r="BV3865" s="79" t="s">
        <v>2985</v>
      </c>
      <c r="BW3865" s="79" t="s">
        <v>2985</v>
      </c>
    </row>
    <row r="3866" spans="51:75" x14ac:dyDescent="0.3">
      <c r="AY3866" s="107" t="e">
        <f>VLOOKUP(C3866,#REF!, 2,FALSE)</f>
        <v>#REF!</v>
      </c>
      <c r="BM3866" s="79" t="s">
        <v>8464</v>
      </c>
      <c r="BN3866" s="79" t="s">
        <v>2985</v>
      </c>
      <c r="BO3866" s="79" t="s">
        <v>2985</v>
      </c>
      <c r="BU3866" s="79" t="s">
        <v>8464</v>
      </c>
      <c r="BV3866" s="79" t="s">
        <v>2985</v>
      </c>
      <c r="BW3866" s="79" t="s">
        <v>2985</v>
      </c>
    </row>
    <row r="3867" spans="51:75" x14ac:dyDescent="0.3">
      <c r="AY3867" s="107" t="e">
        <f>VLOOKUP(C3867,#REF!, 2,FALSE)</f>
        <v>#REF!</v>
      </c>
      <c r="BM3867" s="79" t="s">
        <v>8465</v>
      </c>
      <c r="BN3867" s="79" t="s">
        <v>2985</v>
      </c>
      <c r="BO3867" s="79" t="s">
        <v>2985</v>
      </c>
      <c r="BU3867" s="79" t="s">
        <v>8465</v>
      </c>
      <c r="BV3867" s="79" t="s">
        <v>2985</v>
      </c>
      <c r="BW3867" s="79" t="s">
        <v>2985</v>
      </c>
    </row>
    <row r="3868" spans="51:75" x14ac:dyDescent="0.3">
      <c r="AY3868" s="107" t="e">
        <f>VLOOKUP(C3868,#REF!, 2,FALSE)</f>
        <v>#REF!</v>
      </c>
      <c r="BM3868" s="79" t="s">
        <v>8466</v>
      </c>
      <c r="BN3868" s="79" t="s">
        <v>2985</v>
      </c>
      <c r="BO3868" s="79" t="s">
        <v>2985</v>
      </c>
      <c r="BU3868" s="79" t="s">
        <v>8466</v>
      </c>
      <c r="BV3868" s="79" t="s">
        <v>2985</v>
      </c>
      <c r="BW3868" s="79" t="s">
        <v>2985</v>
      </c>
    </row>
    <row r="3869" spans="51:75" x14ac:dyDescent="0.3">
      <c r="AY3869" s="107" t="e">
        <f>VLOOKUP(C3869,#REF!, 2,FALSE)</f>
        <v>#REF!</v>
      </c>
      <c r="BM3869" s="79" t="s">
        <v>8467</v>
      </c>
      <c r="BN3869" s="79" t="s">
        <v>2985</v>
      </c>
      <c r="BO3869" s="79" t="s">
        <v>2985</v>
      </c>
      <c r="BU3869" s="79" t="s">
        <v>8467</v>
      </c>
      <c r="BV3869" s="79" t="s">
        <v>2985</v>
      </c>
      <c r="BW3869" s="79" t="s">
        <v>2985</v>
      </c>
    </row>
    <row r="3870" spans="51:75" x14ac:dyDescent="0.3">
      <c r="AY3870" s="107" t="e">
        <f>VLOOKUP(C3870,#REF!, 2,FALSE)</f>
        <v>#REF!</v>
      </c>
      <c r="BM3870" s="79" t="s">
        <v>8468</v>
      </c>
      <c r="BN3870" s="79" t="s">
        <v>2985</v>
      </c>
      <c r="BO3870" s="79" t="s">
        <v>2985</v>
      </c>
      <c r="BU3870" s="79" t="s">
        <v>8468</v>
      </c>
      <c r="BV3870" s="79" t="s">
        <v>2985</v>
      </c>
      <c r="BW3870" s="79" t="s">
        <v>2985</v>
      </c>
    </row>
    <row r="3871" spans="51:75" x14ac:dyDescent="0.3">
      <c r="AY3871" s="107" t="e">
        <f>VLOOKUP(C3871,#REF!, 2,FALSE)</f>
        <v>#REF!</v>
      </c>
      <c r="BM3871" s="79" t="s">
        <v>1464</v>
      </c>
      <c r="BN3871" s="79" t="s">
        <v>2985</v>
      </c>
      <c r="BO3871" s="79" t="s">
        <v>2985</v>
      </c>
      <c r="BU3871" s="79" t="s">
        <v>1464</v>
      </c>
      <c r="BV3871" s="79" t="s">
        <v>2985</v>
      </c>
      <c r="BW3871" s="79" t="s">
        <v>2985</v>
      </c>
    </row>
    <row r="3872" spans="51:75" x14ac:dyDescent="0.3">
      <c r="AY3872" s="107" t="e">
        <f>VLOOKUP(C3872,#REF!, 2,FALSE)</f>
        <v>#REF!</v>
      </c>
      <c r="BM3872" s="79" t="s">
        <v>1465</v>
      </c>
      <c r="BN3872" s="79" t="s">
        <v>2985</v>
      </c>
      <c r="BO3872" s="79" t="s">
        <v>2985</v>
      </c>
      <c r="BU3872" s="79" t="s">
        <v>1465</v>
      </c>
      <c r="BV3872" s="79" t="s">
        <v>2985</v>
      </c>
      <c r="BW3872" s="79" t="s">
        <v>2985</v>
      </c>
    </row>
    <row r="3873" spans="51:75" x14ac:dyDescent="0.3">
      <c r="AY3873" s="107" t="e">
        <f>VLOOKUP(C3873,#REF!, 2,FALSE)</f>
        <v>#REF!</v>
      </c>
      <c r="BM3873" s="79" t="s">
        <v>8470</v>
      </c>
      <c r="BN3873" s="79" t="s">
        <v>2985</v>
      </c>
      <c r="BO3873" s="79" t="s">
        <v>2985</v>
      </c>
      <c r="BU3873" s="79" t="s">
        <v>8470</v>
      </c>
      <c r="BV3873" s="79" t="s">
        <v>2985</v>
      </c>
      <c r="BW3873" s="79" t="s">
        <v>2985</v>
      </c>
    </row>
    <row r="3874" spans="51:75" x14ac:dyDescent="0.3">
      <c r="AY3874" s="107" t="e">
        <f>VLOOKUP(C3874,#REF!, 2,FALSE)</f>
        <v>#REF!</v>
      </c>
      <c r="BM3874" s="79" t="s">
        <v>8471</v>
      </c>
      <c r="BN3874" s="79" t="s">
        <v>2985</v>
      </c>
      <c r="BO3874" s="79" t="s">
        <v>8472</v>
      </c>
      <c r="BU3874" s="79" t="s">
        <v>8471</v>
      </c>
      <c r="BV3874" s="79" t="s">
        <v>2985</v>
      </c>
      <c r="BW3874" s="79" t="s">
        <v>8472</v>
      </c>
    </row>
    <row r="3875" spans="51:75" x14ac:dyDescent="0.3">
      <c r="AY3875" s="107" t="e">
        <f>VLOOKUP(C3875,#REF!, 2,FALSE)</f>
        <v>#REF!</v>
      </c>
      <c r="BM3875" s="79" t="s">
        <v>8474</v>
      </c>
      <c r="BN3875" s="79" t="s">
        <v>854</v>
      </c>
      <c r="BO3875" s="79" t="s">
        <v>8475</v>
      </c>
      <c r="BU3875" s="79" t="s">
        <v>8474</v>
      </c>
      <c r="BV3875" s="79" t="s">
        <v>854</v>
      </c>
      <c r="BW3875" s="79" t="s">
        <v>8475</v>
      </c>
    </row>
    <row r="3876" spans="51:75" x14ac:dyDescent="0.3">
      <c r="AY3876" s="107" t="e">
        <f>VLOOKUP(C3876,#REF!, 2,FALSE)</f>
        <v>#REF!</v>
      </c>
      <c r="BM3876" s="79" t="s">
        <v>8476</v>
      </c>
      <c r="BN3876" s="79" t="s">
        <v>3009</v>
      </c>
      <c r="BO3876" s="79" t="s">
        <v>2882</v>
      </c>
      <c r="BU3876" s="79" t="s">
        <v>8476</v>
      </c>
      <c r="BV3876" s="79" t="s">
        <v>3009</v>
      </c>
      <c r="BW3876" s="79" t="s">
        <v>2882</v>
      </c>
    </row>
    <row r="3877" spans="51:75" x14ac:dyDescent="0.3">
      <c r="AY3877" s="107" t="e">
        <f>VLOOKUP(C3877,#REF!, 2,FALSE)</f>
        <v>#REF!</v>
      </c>
      <c r="BM3877" s="79" t="s">
        <v>490</v>
      </c>
      <c r="BN3877" s="79" t="s">
        <v>16992</v>
      </c>
      <c r="BO3877" s="79" t="s">
        <v>1860</v>
      </c>
      <c r="BU3877" s="79" t="s">
        <v>490</v>
      </c>
      <c r="BV3877" s="79" t="s">
        <v>16992</v>
      </c>
      <c r="BW3877" s="79" t="s">
        <v>1860</v>
      </c>
    </row>
    <row r="3878" spans="51:75" x14ac:dyDescent="0.3">
      <c r="AY3878" s="107" t="e">
        <f>VLOOKUP(C3878,#REF!, 2,FALSE)</f>
        <v>#REF!</v>
      </c>
      <c r="BM3878" s="79" t="s">
        <v>8477</v>
      </c>
      <c r="BN3878" s="79" t="s">
        <v>930</v>
      </c>
      <c r="BO3878" s="79" t="s">
        <v>1343</v>
      </c>
      <c r="BU3878" s="79" t="s">
        <v>8477</v>
      </c>
      <c r="BV3878" s="79" t="s">
        <v>930</v>
      </c>
      <c r="BW3878" s="79" t="s">
        <v>1343</v>
      </c>
    </row>
    <row r="3879" spans="51:75" x14ac:dyDescent="0.3">
      <c r="AY3879" s="107" t="e">
        <f>VLOOKUP(C3879,#REF!, 2,FALSE)</f>
        <v>#REF!</v>
      </c>
      <c r="BM3879" s="79" t="s">
        <v>1466</v>
      </c>
      <c r="BN3879" s="79" t="s">
        <v>925</v>
      </c>
      <c r="BO3879" s="79" t="s">
        <v>3540</v>
      </c>
      <c r="BU3879" s="79" t="s">
        <v>1466</v>
      </c>
      <c r="BV3879" s="79" t="s">
        <v>925</v>
      </c>
      <c r="BW3879" s="79" t="s">
        <v>3540</v>
      </c>
    </row>
    <row r="3880" spans="51:75" x14ac:dyDescent="0.3">
      <c r="AY3880" s="107" t="e">
        <f>VLOOKUP(C3880,#REF!, 2,FALSE)</f>
        <v>#REF!</v>
      </c>
      <c r="BM3880" s="79" t="s">
        <v>8480</v>
      </c>
      <c r="BN3880" s="79" t="s">
        <v>3006</v>
      </c>
      <c r="BO3880" s="79" t="s">
        <v>8481</v>
      </c>
      <c r="BU3880" s="79" t="s">
        <v>8480</v>
      </c>
      <c r="BV3880" s="79" t="s">
        <v>3006</v>
      </c>
      <c r="BW3880" s="79" t="s">
        <v>8481</v>
      </c>
    </row>
    <row r="3881" spans="51:75" x14ac:dyDescent="0.3">
      <c r="AY3881" s="107" t="e">
        <f>VLOOKUP(C3881,#REF!, 2,FALSE)</f>
        <v>#REF!</v>
      </c>
      <c r="BM3881" s="79" t="s">
        <v>1467</v>
      </c>
      <c r="BN3881" s="79" t="s">
        <v>16992</v>
      </c>
      <c r="BO3881" s="79" t="s">
        <v>8482</v>
      </c>
      <c r="BU3881" s="79" t="s">
        <v>1467</v>
      </c>
      <c r="BV3881" s="79" t="s">
        <v>16992</v>
      </c>
      <c r="BW3881" s="79" t="s">
        <v>8482</v>
      </c>
    </row>
    <row r="3882" spans="51:75" x14ac:dyDescent="0.3">
      <c r="AY3882" s="107" t="e">
        <f>VLOOKUP(C3882,#REF!, 2,FALSE)</f>
        <v>#REF!</v>
      </c>
      <c r="BM3882" s="79" t="s">
        <v>481</v>
      </c>
      <c r="BN3882" s="79" t="s">
        <v>3009</v>
      </c>
      <c r="BO3882" s="79" t="s">
        <v>3676</v>
      </c>
      <c r="BU3882" s="79" t="s">
        <v>481</v>
      </c>
      <c r="BV3882" s="79" t="s">
        <v>3009</v>
      </c>
      <c r="BW3882" s="79" t="s">
        <v>3676</v>
      </c>
    </row>
    <row r="3883" spans="51:75" x14ac:dyDescent="0.3">
      <c r="AY3883" s="107" t="e">
        <f>VLOOKUP(C3883,#REF!, 2,FALSE)</f>
        <v>#REF!</v>
      </c>
      <c r="BM3883" s="79" t="s">
        <v>8483</v>
      </c>
      <c r="BN3883" s="79" t="s">
        <v>3049</v>
      </c>
      <c r="BO3883" s="79" t="s">
        <v>8484</v>
      </c>
      <c r="BU3883" s="79" t="s">
        <v>8483</v>
      </c>
      <c r="BV3883" s="79" t="s">
        <v>3049</v>
      </c>
      <c r="BW3883" s="79" t="s">
        <v>8484</v>
      </c>
    </row>
    <row r="3884" spans="51:75" x14ac:dyDescent="0.3">
      <c r="AY3884" s="107" t="e">
        <f>VLOOKUP(C3884,#REF!, 2,FALSE)</f>
        <v>#REF!</v>
      </c>
      <c r="BM3884" s="79" t="s">
        <v>1468</v>
      </c>
      <c r="BN3884" s="79" t="s">
        <v>3006</v>
      </c>
      <c r="BO3884" s="79" t="s">
        <v>8485</v>
      </c>
      <c r="BU3884" s="79" t="s">
        <v>1468</v>
      </c>
      <c r="BV3884" s="79" t="s">
        <v>3006</v>
      </c>
      <c r="BW3884" s="79" t="s">
        <v>8485</v>
      </c>
    </row>
    <row r="3885" spans="51:75" x14ac:dyDescent="0.3">
      <c r="AY3885" s="107" t="e">
        <f>VLOOKUP(C3885,#REF!, 2,FALSE)</f>
        <v>#REF!</v>
      </c>
      <c r="BM3885" s="79" t="s">
        <v>8486</v>
      </c>
      <c r="BN3885" s="79" t="s">
        <v>3256</v>
      </c>
      <c r="BO3885" s="79" t="s">
        <v>2985</v>
      </c>
      <c r="BU3885" s="79" t="s">
        <v>8486</v>
      </c>
      <c r="BV3885" s="79" t="s">
        <v>3256</v>
      </c>
      <c r="BW3885" s="79" t="s">
        <v>2985</v>
      </c>
    </row>
    <row r="3886" spans="51:75" x14ac:dyDescent="0.3">
      <c r="AY3886" s="107" t="e">
        <f>VLOOKUP(C3886,#REF!, 2,FALSE)</f>
        <v>#REF!</v>
      </c>
      <c r="BM3886" s="79" t="s">
        <v>8488</v>
      </c>
      <c r="BN3886" s="79" t="s">
        <v>3006</v>
      </c>
      <c r="BO3886" s="79" t="s">
        <v>4775</v>
      </c>
      <c r="BU3886" s="79" t="s">
        <v>8488</v>
      </c>
      <c r="BV3886" s="79" t="s">
        <v>3006</v>
      </c>
      <c r="BW3886" s="79" t="s">
        <v>4775</v>
      </c>
    </row>
    <row r="3887" spans="51:75" x14ac:dyDescent="0.3">
      <c r="AY3887" s="107" t="e">
        <f>VLOOKUP(C3887,#REF!, 2,FALSE)</f>
        <v>#REF!</v>
      </c>
      <c r="BM3887" s="79" t="s">
        <v>8490</v>
      </c>
      <c r="BN3887" s="79" t="s">
        <v>1344</v>
      </c>
      <c r="BO3887" s="79" t="s">
        <v>2985</v>
      </c>
      <c r="BU3887" s="79" t="s">
        <v>8490</v>
      </c>
      <c r="BV3887" s="79" t="s">
        <v>1344</v>
      </c>
      <c r="BW3887" s="79" t="s">
        <v>2985</v>
      </c>
    </row>
    <row r="3888" spans="51:75" x14ac:dyDescent="0.3">
      <c r="AY3888" s="107" t="e">
        <f>VLOOKUP(C3888,#REF!, 2,FALSE)</f>
        <v>#REF!</v>
      </c>
      <c r="BM3888" s="79" t="s">
        <v>8491</v>
      </c>
      <c r="BN3888" s="79" t="s">
        <v>3009</v>
      </c>
      <c r="BO3888" s="79" t="s">
        <v>2985</v>
      </c>
      <c r="BU3888" s="79" t="s">
        <v>8491</v>
      </c>
      <c r="BV3888" s="79" t="s">
        <v>3009</v>
      </c>
      <c r="BW3888" s="79" t="s">
        <v>2985</v>
      </c>
    </row>
    <row r="3889" spans="51:75" x14ac:dyDescent="0.3">
      <c r="AY3889" s="107" t="e">
        <f>VLOOKUP(C3889,#REF!, 2,FALSE)</f>
        <v>#REF!</v>
      </c>
      <c r="BM3889" s="79" t="s">
        <v>489</v>
      </c>
      <c r="BN3889" s="79" t="s">
        <v>3009</v>
      </c>
      <c r="BO3889" s="79" t="s">
        <v>8493</v>
      </c>
      <c r="BU3889" s="79" t="s">
        <v>489</v>
      </c>
      <c r="BV3889" s="79" t="s">
        <v>3009</v>
      </c>
      <c r="BW3889" s="79" t="s">
        <v>8493</v>
      </c>
    </row>
    <row r="3890" spans="51:75" x14ac:dyDescent="0.3">
      <c r="AY3890" s="107" t="e">
        <f>VLOOKUP(C3890,#REF!, 2,FALSE)</f>
        <v>#REF!</v>
      </c>
      <c r="BM3890" s="79" t="s">
        <v>8494</v>
      </c>
      <c r="BN3890" s="79" t="s">
        <v>1344</v>
      </c>
      <c r="BO3890" s="79" t="s">
        <v>8495</v>
      </c>
      <c r="BU3890" s="79" t="s">
        <v>8494</v>
      </c>
      <c r="BV3890" s="79" t="s">
        <v>1344</v>
      </c>
      <c r="BW3890" s="79" t="s">
        <v>8495</v>
      </c>
    </row>
    <row r="3891" spans="51:75" x14ac:dyDescent="0.3">
      <c r="AY3891" s="107" t="e">
        <f>VLOOKUP(C3891,#REF!, 2,FALSE)</f>
        <v>#REF!</v>
      </c>
      <c r="BM3891" s="79" t="s">
        <v>8496</v>
      </c>
      <c r="BN3891" s="79" t="s">
        <v>2985</v>
      </c>
      <c r="BO3891" s="79" t="s">
        <v>8497</v>
      </c>
      <c r="BU3891" s="79" t="s">
        <v>8496</v>
      </c>
      <c r="BV3891" s="79" t="s">
        <v>2985</v>
      </c>
      <c r="BW3891" s="79" t="s">
        <v>8497</v>
      </c>
    </row>
    <row r="3892" spans="51:75" x14ac:dyDescent="0.3">
      <c r="AY3892" s="107" t="e">
        <f>VLOOKUP(C3892,#REF!, 2,FALSE)</f>
        <v>#REF!</v>
      </c>
      <c r="BM3892" s="79" t="s">
        <v>8498</v>
      </c>
      <c r="BN3892" s="79" t="s">
        <v>2985</v>
      </c>
      <c r="BO3892" s="79" t="s">
        <v>8499</v>
      </c>
      <c r="BU3892" s="79" t="s">
        <v>8498</v>
      </c>
      <c r="BV3892" s="79" t="s">
        <v>2985</v>
      </c>
      <c r="BW3892" s="79" t="s">
        <v>8499</v>
      </c>
    </row>
    <row r="3893" spans="51:75" x14ac:dyDescent="0.3">
      <c r="AY3893" s="107" t="e">
        <f>VLOOKUP(C3893,#REF!, 2,FALSE)</f>
        <v>#REF!</v>
      </c>
      <c r="BM3893" s="79" t="s">
        <v>8500</v>
      </c>
      <c r="BN3893" s="79" t="s">
        <v>16992</v>
      </c>
      <c r="BO3893" s="79" t="s">
        <v>1126</v>
      </c>
      <c r="BU3893" s="79" t="s">
        <v>8500</v>
      </c>
      <c r="BV3893" s="79" t="s">
        <v>16992</v>
      </c>
      <c r="BW3893" s="79" t="s">
        <v>1126</v>
      </c>
    </row>
    <row r="3894" spans="51:75" x14ac:dyDescent="0.3">
      <c r="AY3894" s="107" t="e">
        <f>VLOOKUP(C3894,#REF!, 2,FALSE)</f>
        <v>#REF!</v>
      </c>
      <c r="BM3894" s="79" t="s">
        <v>8501</v>
      </c>
      <c r="BN3894" s="79" t="s">
        <v>16992</v>
      </c>
      <c r="BO3894" s="79" t="s">
        <v>6677</v>
      </c>
      <c r="BU3894" s="79" t="s">
        <v>8501</v>
      </c>
      <c r="BV3894" s="79" t="s">
        <v>16992</v>
      </c>
      <c r="BW3894" s="79" t="s">
        <v>6677</v>
      </c>
    </row>
    <row r="3895" spans="51:75" x14ac:dyDescent="0.3">
      <c r="AY3895" s="107" t="e">
        <f>VLOOKUP(C3895,#REF!, 2,FALSE)</f>
        <v>#REF!</v>
      </c>
      <c r="BM3895" s="79" t="s">
        <v>1469</v>
      </c>
      <c r="BN3895" s="79" t="s">
        <v>16992</v>
      </c>
      <c r="BO3895" s="79" t="s">
        <v>8502</v>
      </c>
      <c r="BU3895" s="79" t="s">
        <v>1469</v>
      </c>
      <c r="BV3895" s="79" t="s">
        <v>16992</v>
      </c>
      <c r="BW3895" s="79" t="s">
        <v>8502</v>
      </c>
    </row>
    <row r="3896" spans="51:75" x14ac:dyDescent="0.3">
      <c r="AY3896" s="107" t="e">
        <f>VLOOKUP(C3896,#REF!, 2,FALSE)</f>
        <v>#REF!</v>
      </c>
      <c r="BM3896" s="79" t="s">
        <v>1470</v>
      </c>
      <c r="BN3896" s="79" t="s">
        <v>16992</v>
      </c>
      <c r="BO3896" s="79" t="s">
        <v>8503</v>
      </c>
      <c r="BU3896" s="79" t="s">
        <v>1470</v>
      </c>
      <c r="BV3896" s="79" t="s">
        <v>16992</v>
      </c>
      <c r="BW3896" s="79" t="s">
        <v>8503</v>
      </c>
    </row>
    <row r="3897" spans="51:75" x14ac:dyDescent="0.3">
      <c r="AY3897" s="107" t="e">
        <f>VLOOKUP(C3897,#REF!, 2,FALSE)</f>
        <v>#REF!</v>
      </c>
      <c r="BM3897" s="79" t="s">
        <v>8504</v>
      </c>
      <c r="BN3897" s="79" t="s">
        <v>705</v>
      </c>
      <c r="BO3897" s="79" t="s">
        <v>3590</v>
      </c>
      <c r="BU3897" s="79" t="s">
        <v>8504</v>
      </c>
      <c r="BV3897" s="79" t="s">
        <v>705</v>
      </c>
      <c r="BW3897" s="79" t="s">
        <v>3590</v>
      </c>
    </row>
    <row r="3898" spans="51:75" x14ac:dyDescent="0.3">
      <c r="AY3898" s="107" t="e">
        <f>VLOOKUP(C3898,#REF!, 2,FALSE)</f>
        <v>#REF!</v>
      </c>
      <c r="BM3898" s="79" t="s">
        <v>8505</v>
      </c>
      <c r="BN3898" s="79" t="s">
        <v>616</v>
      </c>
      <c r="BO3898" s="79" t="s">
        <v>2985</v>
      </c>
      <c r="BU3898" s="79" t="s">
        <v>8505</v>
      </c>
      <c r="BV3898" s="79" t="s">
        <v>616</v>
      </c>
      <c r="BW3898" s="79" t="s">
        <v>2985</v>
      </c>
    </row>
    <row r="3899" spans="51:75" x14ac:dyDescent="0.3">
      <c r="AY3899" s="107" t="e">
        <f>VLOOKUP(C3899,#REF!, 2,FALSE)</f>
        <v>#REF!</v>
      </c>
      <c r="BM3899" s="79" t="s">
        <v>474</v>
      </c>
      <c r="BN3899" s="79" t="s">
        <v>928</v>
      </c>
      <c r="BO3899" s="79" t="s">
        <v>2985</v>
      </c>
      <c r="BU3899" s="79" t="s">
        <v>474</v>
      </c>
      <c r="BV3899" s="79" t="s">
        <v>928</v>
      </c>
      <c r="BW3899" s="79" t="s">
        <v>2985</v>
      </c>
    </row>
    <row r="3900" spans="51:75" x14ac:dyDescent="0.3">
      <c r="AY3900" s="107" t="e">
        <f>VLOOKUP(C3900,#REF!, 2,FALSE)</f>
        <v>#REF!</v>
      </c>
      <c r="BM3900" s="79" t="s">
        <v>8507</v>
      </c>
      <c r="BN3900" s="79" t="s">
        <v>2453</v>
      </c>
      <c r="BO3900" s="79" t="s">
        <v>8508</v>
      </c>
      <c r="BU3900" s="79" t="s">
        <v>8507</v>
      </c>
      <c r="BV3900" s="79" t="s">
        <v>2453</v>
      </c>
      <c r="BW3900" s="79" t="s">
        <v>8508</v>
      </c>
    </row>
    <row r="3901" spans="51:75" x14ac:dyDescent="0.3">
      <c r="AY3901" s="107" t="e">
        <f>VLOOKUP(C3901,#REF!, 2,FALSE)</f>
        <v>#REF!</v>
      </c>
      <c r="BM3901" s="79" t="s">
        <v>8510</v>
      </c>
      <c r="BN3901" s="79" t="s">
        <v>615</v>
      </c>
      <c r="BO3901" s="79" t="s">
        <v>2985</v>
      </c>
      <c r="BU3901" s="79" t="s">
        <v>8510</v>
      </c>
      <c r="BV3901" s="79" t="s">
        <v>615</v>
      </c>
      <c r="BW3901" s="79" t="s">
        <v>2985</v>
      </c>
    </row>
    <row r="3902" spans="51:75" x14ac:dyDescent="0.3">
      <c r="AY3902" s="107" t="e">
        <f>VLOOKUP(C3902,#REF!, 2,FALSE)</f>
        <v>#REF!</v>
      </c>
      <c r="BM3902" s="79" t="s">
        <v>8511</v>
      </c>
      <c r="BN3902" s="79" t="s">
        <v>668</v>
      </c>
      <c r="BO3902" s="79" t="s">
        <v>4449</v>
      </c>
      <c r="BU3902" s="79" t="s">
        <v>8511</v>
      </c>
      <c r="BV3902" s="79" t="s">
        <v>668</v>
      </c>
      <c r="BW3902" s="79" t="s">
        <v>4449</v>
      </c>
    </row>
    <row r="3903" spans="51:75" x14ac:dyDescent="0.3">
      <c r="AY3903" s="107" t="e">
        <f>VLOOKUP(C3903,#REF!, 2,FALSE)</f>
        <v>#REF!</v>
      </c>
      <c r="BM3903" s="79" t="s">
        <v>8512</v>
      </c>
      <c r="BN3903" s="79" t="s">
        <v>668</v>
      </c>
      <c r="BO3903" s="79" t="s">
        <v>8514</v>
      </c>
      <c r="BU3903" s="79" t="s">
        <v>8512</v>
      </c>
      <c r="BV3903" s="79" t="s">
        <v>668</v>
      </c>
      <c r="BW3903" s="79" t="s">
        <v>8514</v>
      </c>
    </row>
    <row r="3904" spans="51:75" x14ac:dyDescent="0.3">
      <c r="AY3904" s="107" t="e">
        <f>VLOOKUP(C3904,#REF!, 2,FALSE)</f>
        <v>#REF!</v>
      </c>
      <c r="BM3904" s="79" t="s">
        <v>8516</v>
      </c>
      <c r="BN3904" s="79" t="s">
        <v>3091</v>
      </c>
      <c r="BO3904" s="79" t="s">
        <v>8517</v>
      </c>
      <c r="BU3904" s="79" t="s">
        <v>8516</v>
      </c>
      <c r="BV3904" s="79" t="s">
        <v>3091</v>
      </c>
      <c r="BW3904" s="79" t="s">
        <v>8517</v>
      </c>
    </row>
    <row r="3905" spans="51:75" x14ac:dyDescent="0.3">
      <c r="AY3905" s="107" t="e">
        <f>VLOOKUP(C3905,#REF!, 2,FALSE)</f>
        <v>#REF!</v>
      </c>
      <c r="BM3905" s="79" t="s">
        <v>8518</v>
      </c>
      <c r="BN3905" s="79" t="s">
        <v>615</v>
      </c>
      <c r="BO3905" s="79" t="s">
        <v>5356</v>
      </c>
      <c r="BU3905" s="79" t="s">
        <v>8518</v>
      </c>
      <c r="BV3905" s="79" t="s">
        <v>615</v>
      </c>
      <c r="BW3905" s="79" t="s">
        <v>5356</v>
      </c>
    </row>
    <row r="3906" spans="51:75" x14ac:dyDescent="0.3">
      <c r="AY3906" s="107" t="e">
        <f>VLOOKUP(C3906,#REF!, 2,FALSE)</f>
        <v>#REF!</v>
      </c>
      <c r="BM3906" s="79" t="s">
        <v>8519</v>
      </c>
      <c r="BN3906" s="79" t="s">
        <v>854</v>
      </c>
      <c r="BO3906" s="79" t="s">
        <v>3919</v>
      </c>
      <c r="BU3906" s="79" t="s">
        <v>8519</v>
      </c>
      <c r="BV3906" s="79" t="s">
        <v>854</v>
      </c>
      <c r="BW3906" s="79" t="s">
        <v>3919</v>
      </c>
    </row>
    <row r="3907" spans="51:75" x14ac:dyDescent="0.3">
      <c r="AY3907" s="107" t="e">
        <f>VLOOKUP(C3907,#REF!, 2,FALSE)</f>
        <v>#REF!</v>
      </c>
      <c r="BM3907" s="79" t="s">
        <v>8520</v>
      </c>
      <c r="BN3907" s="79" t="s">
        <v>854</v>
      </c>
      <c r="BO3907" s="79" t="s">
        <v>8521</v>
      </c>
      <c r="BU3907" s="79" t="s">
        <v>8520</v>
      </c>
      <c r="BV3907" s="79" t="s">
        <v>854</v>
      </c>
      <c r="BW3907" s="79" t="s">
        <v>8521</v>
      </c>
    </row>
    <row r="3908" spans="51:75" x14ac:dyDescent="0.3">
      <c r="AY3908" s="107" t="e">
        <f>VLOOKUP(C3908,#REF!, 2,FALSE)</f>
        <v>#REF!</v>
      </c>
      <c r="BM3908" s="79" t="s">
        <v>8522</v>
      </c>
      <c r="BN3908" s="79" t="s">
        <v>3009</v>
      </c>
      <c r="BO3908" s="79" t="s">
        <v>8523</v>
      </c>
      <c r="BU3908" s="79" t="s">
        <v>8522</v>
      </c>
      <c r="BV3908" s="79" t="s">
        <v>3009</v>
      </c>
      <c r="BW3908" s="79" t="s">
        <v>8523</v>
      </c>
    </row>
    <row r="3909" spans="51:75" x14ac:dyDescent="0.3">
      <c r="AY3909" s="107" t="e">
        <f>VLOOKUP(C3909,#REF!, 2,FALSE)</f>
        <v>#REF!</v>
      </c>
      <c r="BM3909" s="79" t="s">
        <v>8524</v>
      </c>
      <c r="BN3909" s="79" t="s">
        <v>2985</v>
      </c>
      <c r="BO3909" s="79" t="s">
        <v>2985</v>
      </c>
      <c r="BU3909" s="79" t="s">
        <v>8524</v>
      </c>
      <c r="BV3909" s="79" t="s">
        <v>2985</v>
      </c>
      <c r="BW3909" s="79" t="s">
        <v>2985</v>
      </c>
    </row>
    <row r="3910" spans="51:75" x14ac:dyDescent="0.3">
      <c r="AY3910" s="107" t="e">
        <f>VLOOKUP(C3910,#REF!, 2,FALSE)</f>
        <v>#REF!</v>
      </c>
      <c r="BM3910" s="79" t="s">
        <v>8526</v>
      </c>
      <c r="BN3910" s="79" t="s">
        <v>16992</v>
      </c>
      <c r="BO3910" s="79" t="s">
        <v>8527</v>
      </c>
      <c r="BU3910" s="79" t="s">
        <v>8526</v>
      </c>
      <c r="BV3910" s="79" t="s">
        <v>16992</v>
      </c>
      <c r="BW3910" s="79" t="s">
        <v>8527</v>
      </c>
    </row>
    <row r="3911" spans="51:75" x14ac:dyDescent="0.3">
      <c r="AY3911" s="107" t="e">
        <f>VLOOKUP(C3911,#REF!, 2,FALSE)</f>
        <v>#REF!</v>
      </c>
      <c r="BM3911" s="79" t="s">
        <v>8528</v>
      </c>
      <c r="BN3911" s="79" t="s">
        <v>2985</v>
      </c>
      <c r="BO3911" s="79" t="s">
        <v>2985</v>
      </c>
      <c r="BU3911" s="79" t="s">
        <v>8528</v>
      </c>
      <c r="BV3911" s="79" t="s">
        <v>2985</v>
      </c>
      <c r="BW3911" s="79" t="s">
        <v>2985</v>
      </c>
    </row>
    <row r="3912" spans="51:75" x14ac:dyDescent="0.3">
      <c r="AY3912" s="107" t="e">
        <f>VLOOKUP(C3912,#REF!, 2,FALSE)</f>
        <v>#REF!</v>
      </c>
      <c r="BM3912" s="79" t="s">
        <v>8529</v>
      </c>
      <c r="BN3912" s="79" t="s">
        <v>2985</v>
      </c>
      <c r="BO3912" s="79" t="s">
        <v>2985</v>
      </c>
      <c r="BU3912" s="79" t="s">
        <v>8529</v>
      </c>
      <c r="BV3912" s="79" t="s">
        <v>2985</v>
      </c>
      <c r="BW3912" s="79" t="s">
        <v>2985</v>
      </c>
    </row>
    <row r="3913" spans="51:75" x14ac:dyDescent="0.3">
      <c r="AY3913" s="107" t="e">
        <f>VLOOKUP(C3913,#REF!, 2,FALSE)</f>
        <v>#REF!</v>
      </c>
      <c r="BM3913" s="79" t="s">
        <v>8531</v>
      </c>
      <c r="BN3913" s="79" t="s">
        <v>16992</v>
      </c>
      <c r="BO3913" s="79" t="s">
        <v>1264</v>
      </c>
      <c r="BU3913" s="79" t="s">
        <v>8531</v>
      </c>
      <c r="BV3913" s="79" t="s">
        <v>16992</v>
      </c>
      <c r="BW3913" s="79" t="s">
        <v>1264</v>
      </c>
    </row>
    <row r="3914" spans="51:75" x14ac:dyDescent="0.3">
      <c r="AY3914" s="107" t="e">
        <f>VLOOKUP(C3914,#REF!, 2,FALSE)</f>
        <v>#REF!</v>
      </c>
      <c r="BM3914" s="79" t="s">
        <v>8532</v>
      </c>
      <c r="BN3914" s="79" t="s">
        <v>2985</v>
      </c>
      <c r="BO3914" s="79" t="s">
        <v>2985</v>
      </c>
      <c r="BU3914" s="79" t="s">
        <v>8532</v>
      </c>
      <c r="BV3914" s="79" t="s">
        <v>2985</v>
      </c>
      <c r="BW3914" s="79" t="s">
        <v>2985</v>
      </c>
    </row>
    <row r="3915" spans="51:75" x14ac:dyDescent="0.3">
      <c r="AY3915" s="107" t="e">
        <f>VLOOKUP(C3915,#REF!, 2,FALSE)</f>
        <v>#REF!</v>
      </c>
      <c r="BM3915" s="79" t="s">
        <v>8533</v>
      </c>
      <c r="BN3915" s="79" t="s">
        <v>2985</v>
      </c>
      <c r="BO3915" s="79" t="s">
        <v>2985</v>
      </c>
      <c r="BU3915" s="79" t="s">
        <v>8533</v>
      </c>
      <c r="BV3915" s="79" t="s">
        <v>2985</v>
      </c>
      <c r="BW3915" s="79" t="s">
        <v>2985</v>
      </c>
    </row>
    <row r="3916" spans="51:75" x14ac:dyDescent="0.3">
      <c r="AY3916" s="107" t="e">
        <f>VLOOKUP(C3916,#REF!, 2,FALSE)</f>
        <v>#REF!</v>
      </c>
      <c r="BM3916" s="79" t="s">
        <v>8534</v>
      </c>
      <c r="BN3916" s="79" t="s">
        <v>623</v>
      </c>
      <c r="BO3916" s="79" t="s">
        <v>2985</v>
      </c>
      <c r="BU3916" s="79" t="s">
        <v>8534</v>
      </c>
      <c r="BV3916" s="79" t="s">
        <v>623</v>
      </c>
      <c r="BW3916" s="79" t="s">
        <v>2985</v>
      </c>
    </row>
    <row r="3917" spans="51:75" x14ac:dyDescent="0.3">
      <c r="AY3917" s="107" t="e">
        <f>VLOOKUP(C3917,#REF!, 2,FALSE)</f>
        <v>#REF!</v>
      </c>
      <c r="BM3917" s="79" t="s">
        <v>8535</v>
      </c>
      <c r="BN3917" s="79" t="s">
        <v>712</v>
      </c>
      <c r="BO3917" s="79" t="s">
        <v>2985</v>
      </c>
      <c r="BU3917" s="79" t="s">
        <v>8535</v>
      </c>
      <c r="BV3917" s="79" t="s">
        <v>712</v>
      </c>
      <c r="BW3917" s="79" t="s">
        <v>2985</v>
      </c>
    </row>
    <row r="3918" spans="51:75" x14ac:dyDescent="0.3">
      <c r="AY3918" s="107" t="e">
        <f>VLOOKUP(C3918,#REF!, 2,FALSE)</f>
        <v>#REF!</v>
      </c>
      <c r="BM3918" s="79" t="s">
        <v>457</v>
      </c>
      <c r="BN3918" s="79" t="s">
        <v>615</v>
      </c>
      <c r="BO3918" s="79" t="s">
        <v>8538</v>
      </c>
      <c r="BU3918" s="79" t="s">
        <v>457</v>
      </c>
      <c r="BV3918" s="79" t="s">
        <v>615</v>
      </c>
      <c r="BW3918" s="79" t="s">
        <v>8538</v>
      </c>
    </row>
    <row r="3919" spans="51:75" x14ac:dyDescent="0.3">
      <c r="AY3919" s="107" t="e">
        <f>VLOOKUP(C3919,#REF!, 2,FALSE)</f>
        <v>#REF!</v>
      </c>
      <c r="BM3919" s="79" t="s">
        <v>8539</v>
      </c>
      <c r="BN3919" s="79" t="s">
        <v>1402</v>
      </c>
      <c r="BO3919" s="79" t="s">
        <v>2985</v>
      </c>
      <c r="BU3919" s="79" t="s">
        <v>8539</v>
      </c>
      <c r="BV3919" s="79" t="s">
        <v>1402</v>
      </c>
      <c r="BW3919" s="79" t="s">
        <v>2985</v>
      </c>
    </row>
    <row r="3920" spans="51:75" x14ac:dyDescent="0.3">
      <c r="AY3920" s="107" t="e">
        <f>VLOOKUP(C3920,#REF!, 2,FALSE)</f>
        <v>#REF!</v>
      </c>
      <c r="BM3920" s="79" t="s">
        <v>8540</v>
      </c>
      <c r="BN3920" s="79" t="s">
        <v>638</v>
      </c>
      <c r="BO3920" s="79" t="s">
        <v>2985</v>
      </c>
      <c r="BU3920" s="79" t="s">
        <v>8540</v>
      </c>
      <c r="BV3920" s="79" t="s">
        <v>638</v>
      </c>
      <c r="BW3920" s="79" t="s">
        <v>2985</v>
      </c>
    </row>
    <row r="3921" spans="51:75" x14ac:dyDescent="0.3">
      <c r="AY3921" s="107" t="e">
        <f>VLOOKUP(C3921,#REF!, 2,FALSE)</f>
        <v>#REF!</v>
      </c>
      <c r="BM3921" s="79" t="s">
        <v>8541</v>
      </c>
      <c r="BN3921" s="79" t="s">
        <v>2985</v>
      </c>
      <c r="BO3921" s="79" t="s">
        <v>8542</v>
      </c>
      <c r="BU3921" s="79" t="s">
        <v>8541</v>
      </c>
      <c r="BV3921" s="79" t="s">
        <v>2985</v>
      </c>
      <c r="BW3921" s="79" t="s">
        <v>8542</v>
      </c>
    </row>
    <row r="3922" spans="51:75" x14ac:dyDescent="0.3">
      <c r="AY3922" s="107" t="e">
        <f>VLOOKUP(C3922,#REF!, 2,FALSE)</f>
        <v>#REF!</v>
      </c>
      <c r="BM3922" s="79" t="s">
        <v>8543</v>
      </c>
      <c r="BN3922" s="79" t="s">
        <v>668</v>
      </c>
      <c r="BO3922" s="79" t="s">
        <v>2985</v>
      </c>
      <c r="BU3922" s="79" t="s">
        <v>8543</v>
      </c>
      <c r="BV3922" s="79" t="s">
        <v>668</v>
      </c>
      <c r="BW3922" s="79" t="s">
        <v>2985</v>
      </c>
    </row>
    <row r="3923" spans="51:75" x14ac:dyDescent="0.3">
      <c r="AY3923" s="107" t="e">
        <f>VLOOKUP(C3923,#REF!, 2,FALSE)</f>
        <v>#REF!</v>
      </c>
      <c r="BM3923" s="79" t="s">
        <v>8544</v>
      </c>
      <c r="BN3923" s="79" t="s">
        <v>3009</v>
      </c>
      <c r="BO3923" s="79" t="s">
        <v>1264</v>
      </c>
      <c r="BU3923" s="79" t="s">
        <v>8544</v>
      </c>
      <c r="BV3923" s="79" t="s">
        <v>3009</v>
      </c>
      <c r="BW3923" s="79" t="s">
        <v>1264</v>
      </c>
    </row>
    <row r="3924" spans="51:75" x14ac:dyDescent="0.3">
      <c r="AY3924" s="107" t="e">
        <f>VLOOKUP(C3924,#REF!, 2,FALSE)</f>
        <v>#REF!</v>
      </c>
      <c r="BM3924" s="79" t="s">
        <v>8545</v>
      </c>
      <c r="BN3924" s="79" t="s">
        <v>2985</v>
      </c>
      <c r="BO3924" s="79" t="s">
        <v>2985</v>
      </c>
      <c r="BU3924" s="79" t="s">
        <v>8545</v>
      </c>
      <c r="BV3924" s="79" t="s">
        <v>2985</v>
      </c>
      <c r="BW3924" s="79" t="s">
        <v>2985</v>
      </c>
    </row>
    <row r="3925" spans="51:75" x14ac:dyDescent="0.3">
      <c r="AY3925" s="107" t="e">
        <f>VLOOKUP(C3925,#REF!, 2,FALSE)</f>
        <v>#REF!</v>
      </c>
      <c r="BM3925" s="79" t="s">
        <v>8547</v>
      </c>
      <c r="BN3925" s="79" t="s">
        <v>3091</v>
      </c>
      <c r="BO3925" s="79" t="s">
        <v>2985</v>
      </c>
      <c r="BU3925" s="79" t="s">
        <v>8547</v>
      </c>
      <c r="BV3925" s="79" t="s">
        <v>3091</v>
      </c>
      <c r="BW3925" s="79" t="s">
        <v>2985</v>
      </c>
    </row>
    <row r="3926" spans="51:75" x14ac:dyDescent="0.3">
      <c r="AY3926" s="107" t="e">
        <f>VLOOKUP(C3926,#REF!, 2,FALSE)</f>
        <v>#REF!</v>
      </c>
      <c r="BM3926" s="79" t="s">
        <v>8549</v>
      </c>
      <c r="BN3926" s="79" t="s">
        <v>1402</v>
      </c>
      <c r="BO3926" s="79" t="s">
        <v>2985</v>
      </c>
      <c r="BU3926" s="79" t="s">
        <v>8549</v>
      </c>
      <c r="BV3926" s="79" t="s">
        <v>1402</v>
      </c>
      <c r="BW3926" s="79" t="s">
        <v>2985</v>
      </c>
    </row>
    <row r="3927" spans="51:75" x14ac:dyDescent="0.3">
      <c r="AY3927" s="107" t="e">
        <f>VLOOKUP(C3927,#REF!, 2,FALSE)</f>
        <v>#REF!</v>
      </c>
      <c r="BM3927" s="79" t="s">
        <v>8550</v>
      </c>
      <c r="BN3927" s="79" t="s">
        <v>16992</v>
      </c>
      <c r="BO3927" s="79" t="s">
        <v>8552</v>
      </c>
      <c r="BU3927" s="79" t="s">
        <v>8550</v>
      </c>
      <c r="BV3927" s="79" t="s">
        <v>16992</v>
      </c>
      <c r="BW3927" s="79" t="s">
        <v>8552</v>
      </c>
    </row>
    <row r="3928" spans="51:75" x14ac:dyDescent="0.3">
      <c r="AY3928" s="107" t="e">
        <f>VLOOKUP(C3928,#REF!, 2,FALSE)</f>
        <v>#REF!</v>
      </c>
      <c r="BM3928" s="79" t="s">
        <v>8553</v>
      </c>
      <c r="BN3928" s="79" t="s">
        <v>930</v>
      </c>
      <c r="BO3928" s="79" t="s">
        <v>739</v>
      </c>
      <c r="BU3928" s="79" t="s">
        <v>8553</v>
      </c>
      <c r="BV3928" s="79" t="s">
        <v>930</v>
      </c>
      <c r="BW3928" s="79" t="s">
        <v>739</v>
      </c>
    </row>
    <row r="3929" spans="51:75" x14ac:dyDescent="0.3">
      <c r="AY3929" s="107" t="e">
        <f>VLOOKUP(C3929,#REF!, 2,FALSE)</f>
        <v>#REF!</v>
      </c>
      <c r="BM3929" s="79" t="s">
        <v>8554</v>
      </c>
      <c r="BN3929" s="79" t="s">
        <v>948</v>
      </c>
      <c r="BO3929" s="79" t="s">
        <v>2985</v>
      </c>
      <c r="BU3929" s="79" t="s">
        <v>8554</v>
      </c>
      <c r="BV3929" s="79" t="s">
        <v>948</v>
      </c>
      <c r="BW3929" s="79" t="s">
        <v>2985</v>
      </c>
    </row>
    <row r="3930" spans="51:75" x14ac:dyDescent="0.3">
      <c r="AY3930" s="107" t="e">
        <f>VLOOKUP(C3930,#REF!, 2,FALSE)</f>
        <v>#REF!</v>
      </c>
      <c r="BM3930" s="79" t="s">
        <v>8555</v>
      </c>
      <c r="BN3930" s="79" t="s">
        <v>2985</v>
      </c>
      <c r="BO3930" s="79" t="s">
        <v>2985</v>
      </c>
      <c r="BU3930" s="79" t="s">
        <v>8555</v>
      </c>
      <c r="BV3930" s="79" t="s">
        <v>2985</v>
      </c>
      <c r="BW3930" s="79" t="s">
        <v>2985</v>
      </c>
    </row>
    <row r="3931" spans="51:75" x14ac:dyDescent="0.3">
      <c r="AY3931" s="107" t="e">
        <f>VLOOKUP(C3931,#REF!, 2,FALSE)</f>
        <v>#REF!</v>
      </c>
      <c r="BM3931" s="79" t="s">
        <v>8556</v>
      </c>
      <c r="BN3931" s="79" t="s">
        <v>2985</v>
      </c>
      <c r="BO3931" s="79" t="s">
        <v>2985</v>
      </c>
      <c r="BU3931" s="79" t="s">
        <v>8556</v>
      </c>
      <c r="BV3931" s="79" t="s">
        <v>2985</v>
      </c>
      <c r="BW3931" s="79" t="s">
        <v>2985</v>
      </c>
    </row>
    <row r="3932" spans="51:75" x14ac:dyDescent="0.3">
      <c r="AY3932" s="107" t="e">
        <f>VLOOKUP(C3932,#REF!, 2,FALSE)</f>
        <v>#REF!</v>
      </c>
      <c r="BM3932" s="79" t="s">
        <v>8557</v>
      </c>
      <c r="BN3932" s="79" t="s">
        <v>805</v>
      </c>
      <c r="BO3932" s="79" t="s">
        <v>2985</v>
      </c>
      <c r="BU3932" s="79" t="s">
        <v>8557</v>
      </c>
      <c r="BV3932" s="79" t="s">
        <v>805</v>
      </c>
      <c r="BW3932" s="79" t="s">
        <v>2985</v>
      </c>
    </row>
    <row r="3933" spans="51:75" x14ac:dyDescent="0.3">
      <c r="AY3933" s="107" t="e">
        <f>VLOOKUP(C3933,#REF!, 2,FALSE)</f>
        <v>#REF!</v>
      </c>
      <c r="BM3933" s="79" t="s">
        <v>8558</v>
      </c>
      <c r="BN3933" s="79" t="s">
        <v>2985</v>
      </c>
      <c r="BO3933" s="79" t="s">
        <v>2985</v>
      </c>
      <c r="BU3933" s="79" t="s">
        <v>8558</v>
      </c>
      <c r="BV3933" s="79" t="s">
        <v>2985</v>
      </c>
      <c r="BW3933" s="79" t="s">
        <v>2985</v>
      </c>
    </row>
    <row r="3934" spans="51:75" x14ac:dyDescent="0.3">
      <c r="AY3934" s="107" t="e">
        <f>VLOOKUP(C3934,#REF!, 2,FALSE)</f>
        <v>#REF!</v>
      </c>
      <c r="BM3934" s="79" t="s">
        <v>8559</v>
      </c>
      <c r="BN3934" s="79" t="s">
        <v>2985</v>
      </c>
      <c r="BO3934" s="79" t="s">
        <v>8560</v>
      </c>
      <c r="BU3934" s="79" t="s">
        <v>8559</v>
      </c>
      <c r="BV3934" s="79" t="s">
        <v>2985</v>
      </c>
      <c r="BW3934" s="79" t="s">
        <v>8560</v>
      </c>
    </row>
    <row r="3935" spans="51:75" x14ac:dyDescent="0.3">
      <c r="AY3935" s="107" t="e">
        <f>VLOOKUP(C3935,#REF!, 2,FALSE)</f>
        <v>#REF!</v>
      </c>
      <c r="BM3935" s="79" t="s">
        <v>8561</v>
      </c>
      <c r="BN3935" s="79" t="s">
        <v>641</v>
      </c>
      <c r="BO3935" s="79" t="s">
        <v>2985</v>
      </c>
      <c r="BU3935" s="79" t="s">
        <v>8561</v>
      </c>
      <c r="BV3935" s="79" t="s">
        <v>641</v>
      </c>
      <c r="BW3935" s="79" t="s">
        <v>2985</v>
      </c>
    </row>
    <row r="3936" spans="51:75" x14ac:dyDescent="0.3">
      <c r="AY3936" s="107" t="e">
        <f>VLOOKUP(C3936,#REF!, 2,FALSE)</f>
        <v>#REF!</v>
      </c>
      <c r="BM3936" s="79" t="s">
        <v>8562</v>
      </c>
      <c r="BN3936" s="79" t="s">
        <v>2985</v>
      </c>
      <c r="BO3936" s="79" t="s">
        <v>7238</v>
      </c>
      <c r="BU3936" s="79" t="s">
        <v>8562</v>
      </c>
      <c r="BV3936" s="79" t="s">
        <v>2985</v>
      </c>
      <c r="BW3936" s="79" t="s">
        <v>7238</v>
      </c>
    </row>
    <row r="3937" spans="51:75" x14ac:dyDescent="0.3">
      <c r="AY3937" s="107" t="e">
        <f>VLOOKUP(C3937,#REF!, 2,FALSE)</f>
        <v>#REF!</v>
      </c>
      <c r="BM3937" s="79" t="s">
        <v>8564</v>
      </c>
      <c r="BN3937" s="79" t="s">
        <v>2985</v>
      </c>
      <c r="BO3937" s="79" t="s">
        <v>4387</v>
      </c>
      <c r="BU3937" s="79" t="s">
        <v>8564</v>
      </c>
      <c r="BV3937" s="79" t="s">
        <v>2985</v>
      </c>
      <c r="BW3937" s="79" t="s">
        <v>4387</v>
      </c>
    </row>
    <row r="3938" spans="51:75" x14ac:dyDescent="0.3">
      <c r="AY3938" s="107" t="e">
        <f>VLOOKUP(C3938,#REF!, 2,FALSE)</f>
        <v>#REF!</v>
      </c>
      <c r="BM3938" s="79" t="s">
        <v>8565</v>
      </c>
      <c r="BN3938" s="79" t="s">
        <v>2985</v>
      </c>
      <c r="BO3938" s="79" t="s">
        <v>5464</v>
      </c>
      <c r="BU3938" s="79" t="s">
        <v>8565</v>
      </c>
      <c r="BV3938" s="79" t="s">
        <v>2985</v>
      </c>
      <c r="BW3938" s="79" t="s">
        <v>5464</v>
      </c>
    </row>
    <row r="3939" spans="51:75" x14ac:dyDescent="0.3">
      <c r="AY3939" s="107" t="e">
        <f>VLOOKUP(C3939,#REF!, 2,FALSE)</f>
        <v>#REF!</v>
      </c>
      <c r="BM3939" s="79" t="s">
        <v>8566</v>
      </c>
      <c r="BN3939" s="79" t="s">
        <v>2985</v>
      </c>
      <c r="BO3939" s="79" t="s">
        <v>1957</v>
      </c>
      <c r="BU3939" s="79" t="s">
        <v>8566</v>
      </c>
      <c r="BV3939" s="79" t="s">
        <v>2985</v>
      </c>
      <c r="BW3939" s="79" t="s">
        <v>1957</v>
      </c>
    </row>
    <row r="3940" spans="51:75" x14ac:dyDescent="0.3">
      <c r="AY3940" s="107" t="e">
        <f>VLOOKUP(C3940,#REF!, 2,FALSE)</f>
        <v>#REF!</v>
      </c>
      <c r="BM3940" s="79" t="s">
        <v>8567</v>
      </c>
      <c r="BN3940" s="79" t="s">
        <v>925</v>
      </c>
      <c r="BO3940" s="79" t="s">
        <v>8568</v>
      </c>
      <c r="BU3940" s="79" t="s">
        <v>8567</v>
      </c>
      <c r="BV3940" s="79" t="s">
        <v>925</v>
      </c>
      <c r="BW3940" s="79" t="s">
        <v>8568</v>
      </c>
    </row>
    <row r="3941" spans="51:75" x14ac:dyDescent="0.3">
      <c r="AY3941" s="107" t="e">
        <f>VLOOKUP(C3941,#REF!, 2,FALSE)</f>
        <v>#REF!</v>
      </c>
      <c r="BM3941" s="79" t="s">
        <v>8569</v>
      </c>
      <c r="BN3941" s="79" t="s">
        <v>2981</v>
      </c>
      <c r="BO3941" s="79" t="s">
        <v>2373</v>
      </c>
      <c r="BU3941" s="79" t="s">
        <v>8569</v>
      </c>
      <c r="BV3941" s="79" t="s">
        <v>2981</v>
      </c>
      <c r="BW3941" s="79" t="s">
        <v>2373</v>
      </c>
    </row>
    <row r="3942" spans="51:75" x14ac:dyDescent="0.3">
      <c r="AY3942" s="107" t="e">
        <f>VLOOKUP(C3942,#REF!, 2,FALSE)</f>
        <v>#REF!</v>
      </c>
      <c r="BM3942" s="79" t="s">
        <v>8571</v>
      </c>
      <c r="BN3942" s="79" t="s">
        <v>623</v>
      </c>
      <c r="BO3942" s="79" t="s">
        <v>8572</v>
      </c>
      <c r="BU3942" s="79" t="s">
        <v>8571</v>
      </c>
      <c r="BV3942" s="79" t="s">
        <v>623</v>
      </c>
      <c r="BW3942" s="79" t="s">
        <v>8572</v>
      </c>
    </row>
    <row r="3943" spans="51:75" x14ac:dyDescent="0.3">
      <c r="AY3943" s="107" t="e">
        <f>VLOOKUP(C3943,#REF!, 2,FALSE)</f>
        <v>#REF!</v>
      </c>
      <c r="BM3943" s="79" t="s">
        <v>8573</v>
      </c>
      <c r="BN3943" s="79" t="s">
        <v>2985</v>
      </c>
      <c r="BO3943" s="79" t="s">
        <v>8574</v>
      </c>
      <c r="BU3943" s="79" t="s">
        <v>8573</v>
      </c>
      <c r="BV3943" s="79" t="s">
        <v>2985</v>
      </c>
      <c r="BW3943" s="79" t="s">
        <v>8574</v>
      </c>
    </row>
    <row r="3944" spans="51:75" x14ac:dyDescent="0.3">
      <c r="AY3944" s="107" t="e">
        <f>VLOOKUP(C3944,#REF!, 2,FALSE)</f>
        <v>#REF!</v>
      </c>
      <c r="BM3944" s="79" t="s">
        <v>8575</v>
      </c>
      <c r="BN3944" s="79" t="s">
        <v>2985</v>
      </c>
      <c r="BO3944" s="79" t="s">
        <v>6587</v>
      </c>
      <c r="BU3944" s="79" t="s">
        <v>8575</v>
      </c>
      <c r="BV3944" s="79" t="s">
        <v>2985</v>
      </c>
      <c r="BW3944" s="79" t="s">
        <v>6587</v>
      </c>
    </row>
    <row r="3945" spans="51:75" x14ac:dyDescent="0.3">
      <c r="AY3945" s="107" t="e">
        <f>VLOOKUP(C3945,#REF!, 2,FALSE)</f>
        <v>#REF!</v>
      </c>
      <c r="BM3945" s="79" t="s">
        <v>8576</v>
      </c>
      <c r="BN3945" s="79" t="s">
        <v>641</v>
      </c>
      <c r="BO3945" s="79" t="s">
        <v>2985</v>
      </c>
      <c r="BU3945" s="79" t="s">
        <v>8576</v>
      </c>
      <c r="BV3945" s="79" t="s">
        <v>641</v>
      </c>
      <c r="BW3945" s="79" t="s">
        <v>2985</v>
      </c>
    </row>
    <row r="3946" spans="51:75" x14ac:dyDescent="0.3">
      <c r="AY3946" s="107" t="e">
        <f>VLOOKUP(C3946,#REF!, 2,FALSE)</f>
        <v>#REF!</v>
      </c>
      <c r="BM3946" s="79" t="s">
        <v>8577</v>
      </c>
      <c r="BN3946" s="79" t="s">
        <v>2985</v>
      </c>
      <c r="BO3946" s="79" t="s">
        <v>2985</v>
      </c>
      <c r="BU3946" s="79" t="s">
        <v>8577</v>
      </c>
      <c r="BV3946" s="79" t="s">
        <v>2985</v>
      </c>
      <c r="BW3946" s="79" t="s">
        <v>2985</v>
      </c>
    </row>
    <row r="3947" spans="51:75" x14ac:dyDescent="0.3">
      <c r="AY3947" s="107" t="e">
        <f>VLOOKUP(C3947,#REF!, 2,FALSE)</f>
        <v>#REF!</v>
      </c>
      <c r="BM3947" s="79" t="s">
        <v>8579</v>
      </c>
      <c r="BN3947" s="79" t="s">
        <v>773</v>
      </c>
      <c r="BO3947" s="79" t="s">
        <v>8580</v>
      </c>
      <c r="BU3947" s="79" t="s">
        <v>8579</v>
      </c>
      <c r="BV3947" s="79" t="s">
        <v>773</v>
      </c>
      <c r="BW3947" s="79" t="s">
        <v>8580</v>
      </c>
    </row>
    <row r="3948" spans="51:75" x14ac:dyDescent="0.3">
      <c r="AY3948" s="107" t="e">
        <f>VLOOKUP(C3948,#REF!, 2,FALSE)</f>
        <v>#REF!</v>
      </c>
      <c r="BM3948" s="79" t="s">
        <v>8581</v>
      </c>
      <c r="BN3948" s="79" t="s">
        <v>785</v>
      </c>
      <c r="BO3948" s="79" t="s">
        <v>5668</v>
      </c>
      <c r="BU3948" s="79" t="s">
        <v>8581</v>
      </c>
      <c r="BV3948" s="79" t="s">
        <v>785</v>
      </c>
      <c r="BW3948" s="79" t="s">
        <v>5668</v>
      </c>
    </row>
    <row r="3949" spans="51:75" x14ac:dyDescent="0.3">
      <c r="AY3949" s="107" t="e">
        <f>VLOOKUP(C3949,#REF!, 2,FALSE)</f>
        <v>#REF!</v>
      </c>
      <c r="BM3949" s="79" t="s">
        <v>8582</v>
      </c>
      <c r="BN3949" s="79" t="s">
        <v>782</v>
      </c>
      <c r="BO3949" s="79" t="s">
        <v>2985</v>
      </c>
      <c r="BU3949" s="79" t="s">
        <v>8582</v>
      </c>
      <c r="BV3949" s="79" t="s">
        <v>782</v>
      </c>
      <c r="BW3949" s="79" t="s">
        <v>2985</v>
      </c>
    </row>
    <row r="3950" spans="51:75" x14ac:dyDescent="0.3">
      <c r="AY3950" s="107" t="e">
        <f>VLOOKUP(C3950,#REF!, 2,FALSE)</f>
        <v>#REF!</v>
      </c>
      <c r="BM3950" s="79" t="s">
        <v>8583</v>
      </c>
      <c r="BN3950" s="79" t="s">
        <v>780</v>
      </c>
      <c r="BO3950" s="79" t="s">
        <v>8585</v>
      </c>
      <c r="BU3950" s="79" t="s">
        <v>8583</v>
      </c>
      <c r="BV3950" s="79" t="s">
        <v>780</v>
      </c>
      <c r="BW3950" s="79" t="s">
        <v>8585</v>
      </c>
    </row>
    <row r="3951" spans="51:75" x14ac:dyDescent="0.3">
      <c r="AY3951" s="107" t="e">
        <f>VLOOKUP(C3951,#REF!, 2,FALSE)</f>
        <v>#REF!</v>
      </c>
      <c r="BM3951" s="79" t="s">
        <v>8586</v>
      </c>
      <c r="BN3951" s="79" t="s">
        <v>812</v>
      </c>
      <c r="BO3951" s="79" t="s">
        <v>5767</v>
      </c>
      <c r="BU3951" s="79" t="s">
        <v>8586</v>
      </c>
      <c r="BV3951" s="79" t="s">
        <v>812</v>
      </c>
      <c r="BW3951" s="79" t="s">
        <v>5767</v>
      </c>
    </row>
    <row r="3952" spans="51:75" x14ac:dyDescent="0.3">
      <c r="AY3952" s="107" t="e">
        <f>VLOOKUP(C3952,#REF!, 2,FALSE)</f>
        <v>#REF!</v>
      </c>
      <c r="BM3952" s="79" t="s">
        <v>8587</v>
      </c>
      <c r="BN3952" s="79" t="s">
        <v>619</v>
      </c>
      <c r="BO3952" s="79" t="s">
        <v>2985</v>
      </c>
      <c r="BU3952" s="79" t="s">
        <v>8587</v>
      </c>
      <c r="BV3952" s="79" t="s">
        <v>619</v>
      </c>
      <c r="BW3952" s="79" t="s">
        <v>2985</v>
      </c>
    </row>
    <row r="3953" spans="51:75" x14ac:dyDescent="0.3">
      <c r="AY3953" s="107" t="e">
        <f>VLOOKUP(C3953,#REF!, 2,FALSE)</f>
        <v>#REF!</v>
      </c>
      <c r="BM3953" s="79" t="s">
        <v>8588</v>
      </c>
      <c r="BN3953" s="79" t="s">
        <v>668</v>
      </c>
      <c r="BO3953" s="79" t="s">
        <v>8589</v>
      </c>
      <c r="BU3953" s="79" t="s">
        <v>8588</v>
      </c>
      <c r="BV3953" s="79" t="s">
        <v>668</v>
      </c>
      <c r="BW3953" s="79" t="s">
        <v>8589</v>
      </c>
    </row>
    <row r="3954" spans="51:75" x14ac:dyDescent="0.3">
      <c r="AY3954" s="107" t="e">
        <f>VLOOKUP(C3954,#REF!, 2,FALSE)</f>
        <v>#REF!</v>
      </c>
      <c r="BM3954" s="79" t="s">
        <v>8590</v>
      </c>
      <c r="BN3954" s="79" t="s">
        <v>789</v>
      </c>
      <c r="BO3954" s="79" t="s">
        <v>2985</v>
      </c>
      <c r="BU3954" s="79" t="s">
        <v>8590</v>
      </c>
      <c r="BV3954" s="79" t="s">
        <v>789</v>
      </c>
      <c r="BW3954" s="79" t="s">
        <v>2985</v>
      </c>
    </row>
    <row r="3955" spans="51:75" x14ac:dyDescent="0.3">
      <c r="AY3955" s="107" t="e">
        <f>VLOOKUP(C3955,#REF!, 2,FALSE)</f>
        <v>#REF!</v>
      </c>
      <c r="BM3955" s="79" t="s">
        <v>8591</v>
      </c>
      <c r="BN3955" s="79" t="s">
        <v>804</v>
      </c>
      <c r="BO3955" s="79" t="s">
        <v>2985</v>
      </c>
      <c r="BU3955" s="79" t="s">
        <v>8591</v>
      </c>
      <c r="BV3955" s="79" t="s">
        <v>804</v>
      </c>
      <c r="BW3955" s="79" t="s">
        <v>2985</v>
      </c>
    </row>
    <row r="3956" spans="51:75" x14ac:dyDescent="0.3">
      <c r="AY3956" s="107" t="e">
        <f>VLOOKUP(C3956,#REF!, 2,FALSE)</f>
        <v>#REF!</v>
      </c>
      <c r="BM3956" s="79" t="s">
        <v>8593</v>
      </c>
      <c r="BN3956" s="79" t="s">
        <v>3009</v>
      </c>
      <c r="BO3956" s="79" t="s">
        <v>4340</v>
      </c>
      <c r="BU3956" s="79" t="s">
        <v>8593</v>
      </c>
      <c r="BV3956" s="79" t="s">
        <v>3009</v>
      </c>
      <c r="BW3956" s="79" t="s">
        <v>4340</v>
      </c>
    </row>
    <row r="3957" spans="51:75" x14ac:dyDescent="0.3">
      <c r="AY3957" s="107" t="e">
        <f>VLOOKUP(C3957,#REF!, 2,FALSE)</f>
        <v>#REF!</v>
      </c>
      <c r="BM3957" s="79" t="s">
        <v>1473</v>
      </c>
      <c r="BN3957" s="79" t="s">
        <v>2985</v>
      </c>
      <c r="BO3957" s="79" t="s">
        <v>8594</v>
      </c>
      <c r="BU3957" s="79" t="s">
        <v>1473</v>
      </c>
      <c r="BV3957" s="79" t="s">
        <v>2985</v>
      </c>
      <c r="BW3957" s="79" t="s">
        <v>8594</v>
      </c>
    </row>
    <row r="3958" spans="51:75" x14ac:dyDescent="0.3">
      <c r="AY3958" s="107" t="e">
        <f>VLOOKUP(C3958,#REF!, 2,FALSE)</f>
        <v>#REF!</v>
      </c>
      <c r="BM3958" s="79" t="s">
        <v>8595</v>
      </c>
      <c r="BN3958" s="79" t="s">
        <v>2985</v>
      </c>
      <c r="BO3958" s="79" t="s">
        <v>8596</v>
      </c>
      <c r="BU3958" s="79" t="s">
        <v>8595</v>
      </c>
      <c r="BV3958" s="79" t="s">
        <v>2985</v>
      </c>
      <c r="BW3958" s="79" t="s">
        <v>8596</v>
      </c>
    </row>
    <row r="3959" spans="51:75" x14ac:dyDescent="0.3">
      <c r="AY3959" s="107" t="e">
        <f>VLOOKUP(C3959,#REF!, 2,FALSE)</f>
        <v>#REF!</v>
      </c>
      <c r="BM3959" s="79" t="s">
        <v>8597</v>
      </c>
      <c r="BN3959" s="79" t="s">
        <v>621</v>
      </c>
      <c r="BO3959" s="79" t="s">
        <v>3136</v>
      </c>
      <c r="BU3959" s="79" t="s">
        <v>8597</v>
      </c>
      <c r="BV3959" s="79" t="s">
        <v>621</v>
      </c>
      <c r="BW3959" s="79" t="s">
        <v>3136</v>
      </c>
    </row>
    <row r="3960" spans="51:75" x14ac:dyDescent="0.3">
      <c r="AY3960" s="107" t="e">
        <f>VLOOKUP(C3960,#REF!, 2,FALSE)</f>
        <v>#REF!</v>
      </c>
      <c r="BM3960" s="79" t="s">
        <v>8599</v>
      </c>
      <c r="BN3960" s="79" t="s">
        <v>789</v>
      </c>
      <c r="BO3960" s="79" t="s">
        <v>8600</v>
      </c>
      <c r="BU3960" s="79" t="s">
        <v>8599</v>
      </c>
      <c r="BV3960" s="79" t="s">
        <v>789</v>
      </c>
      <c r="BW3960" s="79" t="s">
        <v>8600</v>
      </c>
    </row>
    <row r="3961" spans="51:75" x14ac:dyDescent="0.3">
      <c r="AY3961" s="107" t="e">
        <f>VLOOKUP(C3961,#REF!, 2,FALSE)</f>
        <v>#REF!</v>
      </c>
      <c r="BM3961" s="79" t="s">
        <v>8601</v>
      </c>
      <c r="BN3961" s="79" t="s">
        <v>777</v>
      </c>
      <c r="BO3961" s="79" t="s">
        <v>1667</v>
      </c>
      <c r="BU3961" s="79" t="s">
        <v>8601</v>
      </c>
      <c r="BV3961" s="79" t="s">
        <v>777</v>
      </c>
      <c r="BW3961" s="79" t="s">
        <v>1667</v>
      </c>
    </row>
    <row r="3962" spans="51:75" x14ac:dyDescent="0.3">
      <c r="AY3962" s="107" t="e">
        <f>VLOOKUP(C3962,#REF!, 2,FALSE)</f>
        <v>#REF!</v>
      </c>
      <c r="BM3962" s="79" t="s">
        <v>8602</v>
      </c>
      <c r="BN3962" s="79" t="s">
        <v>2981</v>
      </c>
      <c r="BO3962" s="79" t="s">
        <v>8603</v>
      </c>
      <c r="BU3962" s="79" t="s">
        <v>8602</v>
      </c>
      <c r="BV3962" s="79" t="s">
        <v>2981</v>
      </c>
      <c r="BW3962" s="79" t="s">
        <v>8603</v>
      </c>
    </row>
    <row r="3963" spans="51:75" x14ac:dyDescent="0.3">
      <c r="AY3963" s="107" t="e">
        <f>VLOOKUP(C3963,#REF!, 2,FALSE)</f>
        <v>#REF!</v>
      </c>
      <c r="BM3963" s="79" t="s">
        <v>8604</v>
      </c>
      <c r="BN3963" s="79" t="s">
        <v>668</v>
      </c>
      <c r="BO3963" s="79" t="s">
        <v>1778</v>
      </c>
      <c r="BU3963" s="79" t="s">
        <v>8604</v>
      </c>
      <c r="BV3963" s="79" t="s">
        <v>668</v>
      </c>
      <c r="BW3963" s="79" t="s">
        <v>1778</v>
      </c>
    </row>
    <row r="3964" spans="51:75" x14ac:dyDescent="0.3">
      <c r="AY3964" s="107" t="e">
        <f>VLOOKUP(C3964,#REF!, 2,FALSE)</f>
        <v>#REF!</v>
      </c>
      <c r="BM3964" s="79" t="s">
        <v>8605</v>
      </c>
      <c r="BN3964" s="79" t="s">
        <v>789</v>
      </c>
      <c r="BO3964" s="79" t="s">
        <v>8606</v>
      </c>
      <c r="BU3964" s="79" t="s">
        <v>8605</v>
      </c>
      <c r="BV3964" s="79" t="s">
        <v>789</v>
      </c>
      <c r="BW3964" s="79" t="s">
        <v>8606</v>
      </c>
    </row>
    <row r="3965" spans="51:75" x14ac:dyDescent="0.3">
      <c r="AY3965" s="107" t="e">
        <f>VLOOKUP(C3965,#REF!, 2,FALSE)</f>
        <v>#REF!</v>
      </c>
      <c r="BM3965" s="79" t="s">
        <v>8607</v>
      </c>
      <c r="BN3965" s="79" t="s">
        <v>668</v>
      </c>
      <c r="BO3965" s="79" t="s">
        <v>3807</v>
      </c>
      <c r="BU3965" s="79" t="s">
        <v>8607</v>
      </c>
      <c r="BV3965" s="79" t="s">
        <v>668</v>
      </c>
      <c r="BW3965" s="79" t="s">
        <v>3807</v>
      </c>
    </row>
    <row r="3966" spans="51:75" x14ac:dyDescent="0.3">
      <c r="AY3966" s="107" t="e">
        <f>VLOOKUP(C3966,#REF!, 2,FALSE)</f>
        <v>#REF!</v>
      </c>
      <c r="BM3966" s="79" t="s">
        <v>8608</v>
      </c>
      <c r="BN3966" s="79" t="s">
        <v>3009</v>
      </c>
      <c r="BO3966" s="79" t="s">
        <v>1778</v>
      </c>
      <c r="BU3966" s="79" t="s">
        <v>8608</v>
      </c>
      <c r="BV3966" s="79" t="s">
        <v>3009</v>
      </c>
      <c r="BW3966" s="79" t="s">
        <v>1778</v>
      </c>
    </row>
    <row r="3967" spans="51:75" x14ac:dyDescent="0.3">
      <c r="AY3967" s="107" t="e">
        <f>VLOOKUP(C3967,#REF!, 2,FALSE)</f>
        <v>#REF!</v>
      </c>
      <c r="BM3967" s="79" t="s">
        <v>8609</v>
      </c>
      <c r="BN3967" s="79" t="s">
        <v>854</v>
      </c>
      <c r="BO3967" s="79" t="s">
        <v>8610</v>
      </c>
      <c r="BU3967" s="79" t="s">
        <v>8609</v>
      </c>
      <c r="BV3967" s="79" t="s">
        <v>854</v>
      </c>
      <c r="BW3967" s="79" t="s">
        <v>8610</v>
      </c>
    </row>
    <row r="3968" spans="51:75" x14ac:dyDescent="0.3">
      <c r="AY3968" s="107" t="e">
        <f>VLOOKUP(C3968,#REF!, 2,FALSE)</f>
        <v>#REF!</v>
      </c>
      <c r="BM3968" s="79" t="s">
        <v>8611</v>
      </c>
      <c r="BN3968" s="79" t="s">
        <v>782</v>
      </c>
      <c r="BO3968" s="79" t="s">
        <v>1860</v>
      </c>
      <c r="BU3968" s="79" t="s">
        <v>8611</v>
      </c>
      <c r="BV3968" s="79" t="s">
        <v>782</v>
      </c>
      <c r="BW3968" s="79" t="s">
        <v>1860</v>
      </c>
    </row>
    <row r="3969" spans="51:75" x14ac:dyDescent="0.3">
      <c r="AY3969" s="107" t="e">
        <f>VLOOKUP(C3969,#REF!, 2,FALSE)</f>
        <v>#REF!</v>
      </c>
      <c r="BM3969" s="79" t="s">
        <v>1474</v>
      </c>
      <c r="BN3969" s="79" t="s">
        <v>812</v>
      </c>
      <c r="BO3969" s="79" t="s">
        <v>8612</v>
      </c>
      <c r="BU3969" s="79" t="s">
        <v>1474</v>
      </c>
      <c r="BV3969" s="79" t="s">
        <v>812</v>
      </c>
      <c r="BW3969" s="79" t="s">
        <v>8612</v>
      </c>
    </row>
    <row r="3970" spans="51:75" x14ac:dyDescent="0.3">
      <c r="AY3970" s="107" t="e">
        <f>VLOOKUP(C3970,#REF!, 2,FALSE)</f>
        <v>#REF!</v>
      </c>
      <c r="BM3970" s="79" t="s">
        <v>8613</v>
      </c>
      <c r="BN3970" s="79" t="s">
        <v>618</v>
      </c>
      <c r="BO3970" s="79" t="s">
        <v>2985</v>
      </c>
      <c r="BU3970" s="79" t="s">
        <v>8613</v>
      </c>
      <c r="BV3970" s="79" t="s">
        <v>618</v>
      </c>
      <c r="BW3970" s="79" t="s">
        <v>2985</v>
      </c>
    </row>
    <row r="3971" spans="51:75" x14ac:dyDescent="0.3">
      <c r="AY3971" s="107" t="e">
        <f>VLOOKUP(C3971,#REF!, 2,FALSE)</f>
        <v>#REF!</v>
      </c>
      <c r="BM3971" s="79" t="s">
        <v>1475</v>
      </c>
      <c r="BN3971" s="79" t="s">
        <v>668</v>
      </c>
      <c r="BO3971" s="79" t="s">
        <v>661</v>
      </c>
      <c r="BU3971" s="79" t="s">
        <v>1475</v>
      </c>
      <c r="BV3971" s="79" t="s">
        <v>668</v>
      </c>
      <c r="BW3971" s="79" t="s">
        <v>661</v>
      </c>
    </row>
    <row r="3972" spans="51:75" x14ac:dyDescent="0.3">
      <c r="AY3972" s="107" t="e">
        <f>VLOOKUP(C3972,#REF!, 2,FALSE)</f>
        <v>#REF!</v>
      </c>
      <c r="BM3972" s="79" t="s">
        <v>8614</v>
      </c>
      <c r="BN3972" s="79" t="s">
        <v>854</v>
      </c>
      <c r="BO3972" s="79" t="s">
        <v>6314</v>
      </c>
      <c r="BU3972" s="79" t="s">
        <v>8614</v>
      </c>
      <c r="BV3972" s="79" t="s">
        <v>854</v>
      </c>
      <c r="BW3972" s="79" t="s">
        <v>6314</v>
      </c>
    </row>
    <row r="3973" spans="51:75" x14ac:dyDescent="0.3">
      <c r="AY3973" s="107" t="e">
        <f>VLOOKUP(C3973,#REF!, 2,FALSE)</f>
        <v>#REF!</v>
      </c>
      <c r="BM3973" s="79" t="s">
        <v>1476</v>
      </c>
      <c r="BN3973" s="79" t="s">
        <v>738</v>
      </c>
      <c r="BO3973" s="79" t="s">
        <v>8615</v>
      </c>
      <c r="BU3973" s="79" t="s">
        <v>1476</v>
      </c>
      <c r="BV3973" s="79" t="s">
        <v>738</v>
      </c>
      <c r="BW3973" s="79" t="s">
        <v>8615</v>
      </c>
    </row>
    <row r="3974" spans="51:75" x14ac:dyDescent="0.3">
      <c r="AY3974" s="107" t="e">
        <f>VLOOKUP(C3974,#REF!, 2,FALSE)</f>
        <v>#REF!</v>
      </c>
      <c r="BM3974" s="79" t="s">
        <v>8616</v>
      </c>
      <c r="BN3974" s="79" t="s">
        <v>705</v>
      </c>
      <c r="BO3974" s="79" t="s">
        <v>5536</v>
      </c>
      <c r="BU3974" s="79" t="s">
        <v>8616</v>
      </c>
      <c r="BV3974" s="79" t="s">
        <v>705</v>
      </c>
      <c r="BW3974" s="79" t="s">
        <v>5536</v>
      </c>
    </row>
    <row r="3975" spans="51:75" x14ac:dyDescent="0.3">
      <c r="AY3975" s="107" t="e">
        <f>VLOOKUP(C3975,#REF!, 2,FALSE)</f>
        <v>#REF!</v>
      </c>
      <c r="BM3975" s="79" t="s">
        <v>8617</v>
      </c>
      <c r="BN3975" s="79" t="s">
        <v>707</v>
      </c>
      <c r="BO3975" s="79" t="s">
        <v>8618</v>
      </c>
      <c r="BU3975" s="79" t="s">
        <v>8617</v>
      </c>
      <c r="BV3975" s="79" t="s">
        <v>707</v>
      </c>
      <c r="BW3975" s="79" t="s">
        <v>8618</v>
      </c>
    </row>
    <row r="3976" spans="51:75" x14ac:dyDescent="0.3">
      <c r="AY3976" s="107" t="e">
        <f>VLOOKUP(C3976,#REF!, 2,FALSE)</f>
        <v>#REF!</v>
      </c>
      <c r="BM3976" s="79" t="s">
        <v>1477</v>
      </c>
      <c r="BN3976" s="79" t="s">
        <v>785</v>
      </c>
      <c r="BO3976" s="79" t="s">
        <v>8619</v>
      </c>
      <c r="BU3976" s="79" t="s">
        <v>1477</v>
      </c>
      <c r="BV3976" s="79" t="s">
        <v>785</v>
      </c>
      <c r="BW3976" s="79" t="s">
        <v>8619</v>
      </c>
    </row>
    <row r="3977" spans="51:75" x14ac:dyDescent="0.3">
      <c r="AY3977" s="107" t="e">
        <f>VLOOKUP(C3977,#REF!, 2,FALSE)</f>
        <v>#REF!</v>
      </c>
      <c r="BM3977" s="79" t="s">
        <v>8620</v>
      </c>
      <c r="BN3977" s="79" t="s">
        <v>638</v>
      </c>
      <c r="BO3977" s="79" t="s">
        <v>8621</v>
      </c>
      <c r="BU3977" s="79" t="s">
        <v>8620</v>
      </c>
      <c r="BV3977" s="79" t="s">
        <v>638</v>
      </c>
      <c r="BW3977" s="79" t="s">
        <v>8621</v>
      </c>
    </row>
    <row r="3978" spans="51:75" x14ac:dyDescent="0.3">
      <c r="AY3978" s="107" t="e">
        <f>VLOOKUP(C3978,#REF!, 2,FALSE)</f>
        <v>#REF!</v>
      </c>
      <c r="BM3978" s="79" t="s">
        <v>8622</v>
      </c>
      <c r="BN3978" s="79" t="s">
        <v>3006</v>
      </c>
      <c r="BO3978" s="79" t="s">
        <v>8623</v>
      </c>
      <c r="BU3978" s="79" t="s">
        <v>8622</v>
      </c>
      <c r="BV3978" s="79" t="s">
        <v>3006</v>
      </c>
      <c r="BW3978" s="79" t="s">
        <v>8623</v>
      </c>
    </row>
    <row r="3979" spans="51:75" x14ac:dyDescent="0.3">
      <c r="AY3979" s="107" t="e">
        <f>VLOOKUP(C3979,#REF!, 2,FALSE)</f>
        <v>#REF!</v>
      </c>
      <c r="BM3979" s="79" t="s">
        <v>8624</v>
      </c>
      <c r="BN3979" s="79" t="s">
        <v>3256</v>
      </c>
      <c r="BO3979" s="79" t="s">
        <v>3260</v>
      </c>
      <c r="BU3979" s="79" t="s">
        <v>8624</v>
      </c>
      <c r="BV3979" s="79" t="s">
        <v>3256</v>
      </c>
      <c r="BW3979" s="79" t="s">
        <v>3260</v>
      </c>
    </row>
    <row r="3980" spans="51:75" x14ac:dyDescent="0.3">
      <c r="AY3980" s="107" t="e">
        <f>VLOOKUP(C3980,#REF!, 2,FALSE)</f>
        <v>#REF!</v>
      </c>
      <c r="BM3980" s="79" t="s">
        <v>1478</v>
      </c>
      <c r="BN3980" s="79" t="s">
        <v>657</v>
      </c>
      <c r="BO3980" s="79" t="s">
        <v>8625</v>
      </c>
      <c r="BU3980" s="79" t="s">
        <v>1478</v>
      </c>
      <c r="BV3980" s="79" t="s">
        <v>657</v>
      </c>
      <c r="BW3980" s="79" t="s">
        <v>8625</v>
      </c>
    </row>
    <row r="3981" spans="51:75" x14ac:dyDescent="0.3">
      <c r="AY3981" s="107" t="e">
        <f>VLOOKUP(C3981,#REF!, 2,FALSE)</f>
        <v>#REF!</v>
      </c>
      <c r="BM3981" s="79" t="s">
        <v>8626</v>
      </c>
      <c r="BN3981" s="79" t="s">
        <v>8627</v>
      </c>
      <c r="BO3981" s="79" t="s">
        <v>8628</v>
      </c>
      <c r="BU3981" s="79" t="s">
        <v>8626</v>
      </c>
      <c r="BV3981" s="79" t="s">
        <v>8627</v>
      </c>
      <c r="BW3981" s="79" t="s">
        <v>8628</v>
      </c>
    </row>
    <row r="3982" spans="51:75" x14ac:dyDescent="0.3">
      <c r="AY3982" s="107" t="e">
        <f>VLOOKUP(C3982,#REF!, 2,FALSE)</f>
        <v>#REF!</v>
      </c>
      <c r="BM3982" s="79" t="s">
        <v>8629</v>
      </c>
      <c r="BN3982" s="79" t="s">
        <v>2985</v>
      </c>
      <c r="BO3982" s="79" t="s">
        <v>2555</v>
      </c>
      <c r="BU3982" s="79" t="s">
        <v>8629</v>
      </c>
      <c r="BV3982" s="79" t="s">
        <v>2985</v>
      </c>
      <c r="BW3982" s="79" t="s">
        <v>2555</v>
      </c>
    </row>
    <row r="3983" spans="51:75" x14ac:dyDescent="0.3">
      <c r="AY3983" s="107" t="e">
        <f>VLOOKUP(C3983,#REF!, 2,FALSE)</f>
        <v>#REF!</v>
      </c>
      <c r="BM3983" s="79" t="s">
        <v>8630</v>
      </c>
      <c r="BN3983" s="79" t="s">
        <v>812</v>
      </c>
      <c r="BO3983" s="79" t="s">
        <v>2985</v>
      </c>
      <c r="BU3983" s="79" t="s">
        <v>8630</v>
      </c>
      <c r="BV3983" s="79" t="s">
        <v>812</v>
      </c>
      <c r="BW3983" s="79" t="s">
        <v>2985</v>
      </c>
    </row>
    <row r="3984" spans="51:75" x14ac:dyDescent="0.3">
      <c r="AY3984" s="107" t="e">
        <f>VLOOKUP(C3984,#REF!, 2,FALSE)</f>
        <v>#REF!</v>
      </c>
      <c r="BM3984" s="79" t="s">
        <v>8631</v>
      </c>
      <c r="BN3984" s="79" t="s">
        <v>2981</v>
      </c>
      <c r="BO3984" s="79" t="s">
        <v>2985</v>
      </c>
      <c r="BU3984" s="79" t="s">
        <v>8631</v>
      </c>
      <c r="BV3984" s="79" t="s">
        <v>2981</v>
      </c>
      <c r="BW3984" s="79" t="s">
        <v>2985</v>
      </c>
    </row>
    <row r="3985" spans="51:75" x14ac:dyDescent="0.3">
      <c r="AY3985" s="107" t="e">
        <f>VLOOKUP(C3985,#REF!, 2,FALSE)</f>
        <v>#REF!</v>
      </c>
      <c r="BM3985" s="79" t="s">
        <v>8632</v>
      </c>
      <c r="BN3985" s="79" t="s">
        <v>805</v>
      </c>
      <c r="BO3985" s="79" t="s">
        <v>2985</v>
      </c>
      <c r="BU3985" s="79" t="s">
        <v>8632</v>
      </c>
      <c r="BV3985" s="79" t="s">
        <v>805</v>
      </c>
      <c r="BW3985" s="79" t="s">
        <v>2985</v>
      </c>
    </row>
    <row r="3986" spans="51:75" x14ac:dyDescent="0.3">
      <c r="AY3986" s="107" t="e">
        <f>VLOOKUP(C3986,#REF!, 2,FALSE)</f>
        <v>#REF!</v>
      </c>
      <c r="BM3986" s="79" t="s">
        <v>8633</v>
      </c>
      <c r="BN3986" s="79" t="s">
        <v>738</v>
      </c>
      <c r="BO3986" s="79" t="s">
        <v>8634</v>
      </c>
      <c r="BU3986" s="79" t="s">
        <v>8633</v>
      </c>
      <c r="BV3986" s="79" t="s">
        <v>738</v>
      </c>
      <c r="BW3986" s="79" t="s">
        <v>8634</v>
      </c>
    </row>
    <row r="3987" spans="51:75" x14ac:dyDescent="0.3">
      <c r="AY3987" s="107" t="e">
        <f>VLOOKUP(C3987,#REF!, 2,FALSE)</f>
        <v>#REF!</v>
      </c>
      <c r="BM3987" s="79" t="s">
        <v>8635</v>
      </c>
      <c r="BN3987" s="79" t="s">
        <v>3256</v>
      </c>
      <c r="BO3987" s="79" t="s">
        <v>7246</v>
      </c>
      <c r="BU3987" s="79" t="s">
        <v>8635</v>
      </c>
      <c r="BV3987" s="79" t="s">
        <v>3256</v>
      </c>
      <c r="BW3987" s="79" t="s">
        <v>7246</v>
      </c>
    </row>
    <row r="3988" spans="51:75" x14ac:dyDescent="0.3">
      <c r="AY3988" s="107" t="e">
        <f>VLOOKUP(C3988,#REF!, 2,FALSE)</f>
        <v>#REF!</v>
      </c>
      <c r="BM3988" s="79" t="s">
        <v>484</v>
      </c>
      <c r="BN3988" s="79" t="s">
        <v>660</v>
      </c>
      <c r="BO3988" s="79" t="s">
        <v>2985</v>
      </c>
      <c r="BU3988" s="79" t="s">
        <v>484</v>
      </c>
      <c r="BV3988" s="79" t="s">
        <v>660</v>
      </c>
      <c r="BW3988" s="79" t="s">
        <v>2985</v>
      </c>
    </row>
    <row r="3989" spans="51:75" x14ac:dyDescent="0.3">
      <c r="AY3989" s="107" t="e">
        <f>VLOOKUP(C3989,#REF!, 2,FALSE)</f>
        <v>#REF!</v>
      </c>
      <c r="BM3989" s="79" t="s">
        <v>8636</v>
      </c>
      <c r="BN3989" s="79" t="s">
        <v>2981</v>
      </c>
      <c r="BO3989" s="79" t="s">
        <v>2985</v>
      </c>
      <c r="BU3989" s="79" t="s">
        <v>8636</v>
      </c>
      <c r="BV3989" s="79" t="s">
        <v>2981</v>
      </c>
      <c r="BW3989" s="79" t="s">
        <v>2985</v>
      </c>
    </row>
    <row r="3990" spans="51:75" x14ac:dyDescent="0.3">
      <c r="AY3990" s="107" t="e">
        <f>VLOOKUP(C3990,#REF!, 2,FALSE)</f>
        <v>#REF!</v>
      </c>
      <c r="BM3990" s="79" t="s">
        <v>8637</v>
      </c>
      <c r="BN3990" s="79" t="s">
        <v>668</v>
      </c>
      <c r="BO3990" s="79" t="s">
        <v>2985</v>
      </c>
      <c r="BU3990" s="79" t="s">
        <v>8637</v>
      </c>
      <c r="BV3990" s="79" t="s">
        <v>668</v>
      </c>
      <c r="BW3990" s="79" t="s">
        <v>2985</v>
      </c>
    </row>
    <row r="3991" spans="51:75" x14ac:dyDescent="0.3">
      <c r="AY3991" s="107" t="e">
        <f>VLOOKUP(C3991,#REF!, 2,FALSE)</f>
        <v>#REF!</v>
      </c>
      <c r="BM3991" s="79" t="s">
        <v>8638</v>
      </c>
      <c r="BN3991" s="79" t="s">
        <v>2981</v>
      </c>
      <c r="BO3991" s="79" t="s">
        <v>2985</v>
      </c>
      <c r="BU3991" s="79" t="s">
        <v>8638</v>
      </c>
      <c r="BV3991" s="79" t="s">
        <v>2981</v>
      </c>
      <c r="BW3991" s="79" t="s">
        <v>2985</v>
      </c>
    </row>
    <row r="3992" spans="51:75" x14ac:dyDescent="0.3">
      <c r="AY3992" s="107" t="e">
        <f>VLOOKUP(C3992,#REF!, 2,FALSE)</f>
        <v>#REF!</v>
      </c>
      <c r="BM3992" s="79" t="s">
        <v>8639</v>
      </c>
      <c r="BN3992" s="79" t="s">
        <v>2981</v>
      </c>
      <c r="BO3992" s="79" t="s">
        <v>2985</v>
      </c>
      <c r="BU3992" s="79" t="s">
        <v>8639</v>
      </c>
      <c r="BV3992" s="79" t="s">
        <v>2981</v>
      </c>
      <c r="BW3992" s="79" t="s">
        <v>2985</v>
      </c>
    </row>
    <row r="3993" spans="51:75" x14ac:dyDescent="0.3">
      <c r="AY3993" s="107" t="e">
        <f>VLOOKUP(C3993,#REF!, 2,FALSE)</f>
        <v>#REF!</v>
      </c>
      <c r="BM3993" s="79" t="s">
        <v>8642</v>
      </c>
      <c r="BN3993" s="79" t="s">
        <v>2981</v>
      </c>
      <c r="BO3993" s="79" t="s">
        <v>2985</v>
      </c>
      <c r="BU3993" s="79" t="s">
        <v>8642</v>
      </c>
      <c r="BV3993" s="79" t="s">
        <v>2981</v>
      </c>
      <c r="BW3993" s="79" t="s">
        <v>2985</v>
      </c>
    </row>
    <row r="3994" spans="51:75" x14ac:dyDescent="0.3">
      <c r="AY3994" s="107" t="e">
        <f>VLOOKUP(C3994,#REF!, 2,FALSE)</f>
        <v>#REF!</v>
      </c>
      <c r="BM3994" s="79" t="s">
        <v>8644</v>
      </c>
      <c r="BN3994" s="79" t="s">
        <v>812</v>
      </c>
      <c r="BO3994" s="79" t="s">
        <v>2985</v>
      </c>
      <c r="BU3994" s="79" t="s">
        <v>8644</v>
      </c>
      <c r="BV3994" s="79" t="s">
        <v>812</v>
      </c>
      <c r="BW3994" s="79" t="s">
        <v>2985</v>
      </c>
    </row>
    <row r="3995" spans="51:75" x14ac:dyDescent="0.3">
      <c r="AY3995" s="107" t="e">
        <f>VLOOKUP(C3995,#REF!, 2,FALSE)</f>
        <v>#REF!</v>
      </c>
      <c r="BM3995" s="79" t="s">
        <v>1479</v>
      </c>
      <c r="BN3995" s="79" t="s">
        <v>663</v>
      </c>
      <c r="BO3995" s="79" t="s">
        <v>8645</v>
      </c>
      <c r="BU3995" s="79" t="s">
        <v>1479</v>
      </c>
      <c r="BV3995" s="79" t="s">
        <v>663</v>
      </c>
      <c r="BW3995" s="79" t="s">
        <v>8645</v>
      </c>
    </row>
    <row r="3996" spans="51:75" x14ac:dyDescent="0.3">
      <c r="AY3996" s="107" t="e">
        <f>VLOOKUP(C3996,#REF!, 2,FALSE)</f>
        <v>#REF!</v>
      </c>
      <c r="BM3996" s="79" t="s">
        <v>8646</v>
      </c>
      <c r="BN3996" s="79" t="s">
        <v>773</v>
      </c>
      <c r="BO3996" s="79" t="s">
        <v>8647</v>
      </c>
      <c r="BU3996" s="79" t="s">
        <v>8646</v>
      </c>
      <c r="BV3996" s="79" t="s">
        <v>773</v>
      </c>
      <c r="BW3996" s="79" t="s">
        <v>8647</v>
      </c>
    </row>
    <row r="3997" spans="51:75" x14ac:dyDescent="0.3">
      <c r="AY3997" s="107" t="e">
        <f>VLOOKUP(C3997,#REF!, 2,FALSE)</f>
        <v>#REF!</v>
      </c>
      <c r="BM3997" s="79" t="s">
        <v>8648</v>
      </c>
      <c r="BN3997" s="79" t="s">
        <v>773</v>
      </c>
      <c r="BO3997" s="79" t="s">
        <v>8649</v>
      </c>
      <c r="BU3997" s="79" t="s">
        <v>8648</v>
      </c>
      <c r="BV3997" s="79" t="s">
        <v>773</v>
      </c>
      <c r="BW3997" s="79" t="s">
        <v>8649</v>
      </c>
    </row>
    <row r="3998" spans="51:75" x14ac:dyDescent="0.3">
      <c r="AY3998" s="107" t="e">
        <f>VLOOKUP(C3998,#REF!, 2,FALSE)</f>
        <v>#REF!</v>
      </c>
      <c r="BM3998" s="79" t="s">
        <v>8650</v>
      </c>
      <c r="BN3998" s="79" t="s">
        <v>1269</v>
      </c>
      <c r="BO3998" s="79" t="s">
        <v>8651</v>
      </c>
      <c r="BU3998" s="79" t="s">
        <v>8650</v>
      </c>
      <c r="BV3998" s="79" t="s">
        <v>1269</v>
      </c>
      <c r="BW3998" s="79" t="s">
        <v>8651</v>
      </c>
    </row>
    <row r="3999" spans="51:75" x14ac:dyDescent="0.3">
      <c r="AY3999" s="107" t="e">
        <f>VLOOKUP(C3999,#REF!, 2,FALSE)</f>
        <v>#REF!</v>
      </c>
      <c r="BM3999" s="79" t="s">
        <v>8652</v>
      </c>
      <c r="BN3999" s="79" t="s">
        <v>738</v>
      </c>
      <c r="BO3999" s="79" t="s">
        <v>2985</v>
      </c>
      <c r="BU3999" s="79" t="s">
        <v>8652</v>
      </c>
      <c r="BV3999" s="79" t="s">
        <v>738</v>
      </c>
      <c r="BW3999" s="79" t="s">
        <v>2985</v>
      </c>
    </row>
    <row r="4000" spans="51:75" x14ac:dyDescent="0.3">
      <c r="AY4000" s="107" t="e">
        <f>VLOOKUP(C4000,#REF!, 2,FALSE)</f>
        <v>#REF!</v>
      </c>
      <c r="BM4000" s="79" t="s">
        <v>8654</v>
      </c>
      <c r="BN4000" s="79" t="s">
        <v>3006</v>
      </c>
      <c r="BO4000" s="79" t="s">
        <v>2985</v>
      </c>
      <c r="BU4000" s="79" t="s">
        <v>8654</v>
      </c>
      <c r="BV4000" s="79" t="s">
        <v>3006</v>
      </c>
      <c r="BW4000" s="79" t="s">
        <v>2985</v>
      </c>
    </row>
    <row r="4001" spans="51:75" x14ac:dyDescent="0.3">
      <c r="AY4001" s="107" t="e">
        <f>VLOOKUP(C4001,#REF!, 2,FALSE)</f>
        <v>#REF!</v>
      </c>
      <c r="BM4001" s="79" t="s">
        <v>8655</v>
      </c>
      <c r="BN4001" s="79" t="s">
        <v>1015</v>
      </c>
      <c r="BO4001" s="79" t="s">
        <v>2985</v>
      </c>
      <c r="BU4001" s="79" t="s">
        <v>8655</v>
      </c>
      <c r="BV4001" s="79" t="s">
        <v>1015</v>
      </c>
      <c r="BW4001" s="79" t="s">
        <v>2985</v>
      </c>
    </row>
    <row r="4002" spans="51:75" x14ac:dyDescent="0.3">
      <c r="AY4002" s="107" t="e">
        <f>VLOOKUP(C4002,#REF!, 2,FALSE)</f>
        <v>#REF!</v>
      </c>
      <c r="BM4002" s="79" t="s">
        <v>1480</v>
      </c>
      <c r="BN4002" s="79" t="s">
        <v>733</v>
      </c>
      <c r="BO4002" s="79" t="s">
        <v>2985</v>
      </c>
      <c r="BU4002" s="79" t="s">
        <v>1480</v>
      </c>
      <c r="BV4002" s="79" t="s">
        <v>733</v>
      </c>
      <c r="BW4002" s="79" t="s">
        <v>2985</v>
      </c>
    </row>
    <row r="4003" spans="51:75" x14ac:dyDescent="0.3">
      <c r="AY4003" s="107" t="e">
        <f>VLOOKUP(C4003,#REF!, 2,FALSE)</f>
        <v>#REF!</v>
      </c>
      <c r="BM4003" s="79" t="s">
        <v>8656</v>
      </c>
      <c r="BN4003" s="79" t="s">
        <v>3006</v>
      </c>
      <c r="BO4003" s="79" t="s">
        <v>4386</v>
      </c>
      <c r="BU4003" s="79" t="s">
        <v>8656</v>
      </c>
      <c r="BV4003" s="79" t="s">
        <v>3006</v>
      </c>
      <c r="BW4003" s="79" t="s">
        <v>4386</v>
      </c>
    </row>
    <row r="4004" spans="51:75" x14ac:dyDescent="0.3">
      <c r="AY4004" s="107" t="e">
        <f>VLOOKUP(C4004,#REF!, 2,FALSE)</f>
        <v>#REF!</v>
      </c>
      <c r="BM4004" s="79" t="s">
        <v>8659</v>
      </c>
      <c r="BN4004" s="79" t="s">
        <v>641</v>
      </c>
      <c r="BO4004" s="79" t="s">
        <v>8661</v>
      </c>
      <c r="BU4004" s="79" t="s">
        <v>8659</v>
      </c>
      <c r="BV4004" s="79" t="s">
        <v>641</v>
      </c>
      <c r="BW4004" s="79" t="s">
        <v>8661</v>
      </c>
    </row>
    <row r="4005" spans="51:75" x14ac:dyDescent="0.3">
      <c r="AY4005" s="107" t="e">
        <f>VLOOKUP(C4005,#REF!, 2,FALSE)</f>
        <v>#REF!</v>
      </c>
      <c r="BM4005" s="79" t="s">
        <v>8662</v>
      </c>
      <c r="BN4005" s="79" t="s">
        <v>789</v>
      </c>
      <c r="BO4005" s="79" t="s">
        <v>8663</v>
      </c>
      <c r="BU4005" s="79" t="s">
        <v>8662</v>
      </c>
      <c r="BV4005" s="79" t="s">
        <v>789</v>
      </c>
      <c r="BW4005" s="79" t="s">
        <v>8663</v>
      </c>
    </row>
    <row r="4006" spans="51:75" x14ac:dyDescent="0.3">
      <c r="AY4006" s="107" t="e">
        <f>VLOOKUP(C4006,#REF!, 2,FALSE)</f>
        <v>#REF!</v>
      </c>
      <c r="BM4006" s="79" t="s">
        <v>8664</v>
      </c>
      <c r="BN4006" s="79" t="s">
        <v>780</v>
      </c>
      <c r="BO4006" s="79" t="s">
        <v>2985</v>
      </c>
      <c r="BU4006" s="79" t="s">
        <v>8664</v>
      </c>
      <c r="BV4006" s="79" t="s">
        <v>780</v>
      </c>
      <c r="BW4006" s="79" t="s">
        <v>2985</v>
      </c>
    </row>
    <row r="4007" spans="51:75" x14ac:dyDescent="0.3">
      <c r="AY4007" s="107" t="e">
        <f>VLOOKUP(C4007,#REF!, 2,FALSE)</f>
        <v>#REF!</v>
      </c>
      <c r="BM4007" s="79" t="s">
        <v>8665</v>
      </c>
      <c r="BN4007" s="79" t="s">
        <v>805</v>
      </c>
      <c r="BO4007" s="79" t="s">
        <v>2985</v>
      </c>
      <c r="BU4007" s="79" t="s">
        <v>8665</v>
      </c>
      <c r="BV4007" s="79" t="s">
        <v>805</v>
      </c>
      <c r="BW4007" s="79" t="s">
        <v>2985</v>
      </c>
    </row>
    <row r="4008" spans="51:75" x14ac:dyDescent="0.3">
      <c r="AY4008" s="107" t="e">
        <f>VLOOKUP(C4008,#REF!, 2,FALSE)</f>
        <v>#REF!</v>
      </c>
      <c r="BM4008" s="79" t="s">
        <v>8666</v>
      </c>
      <c r="BN4008" s="79" t="s">
        <v>1015</v>
      </c>
      <c r="BO4008" s="79" t="s">
        <v>2299</v>
      </c>
      <c r="BU4008" s="79" t="s">
        <v>8666</v>
      </c>
      <c r="BV4008" s="79" t="s">
        <v>1015</v>
      </c>
      <c r="BW4008" s="79" t="s">
        <v>2299</v>
      </c>
    </row>
    <row r="4009" spans="51:75" x14ac:dyDescent="0.3">
      <c r="AY4009" s="107" t="e">
        <f>VLOOKUP(C4009,#REF!, 2,FALSE)</f>
        <v>#REF!</v>
      </c>
      <c r="BM4009" s="79" t="s">
        <v>8667</v>
      </c>
      <c r="BN4009" s="79" t="s">
        <v>1015</v>
      </c>
      <c r="BO4009" s="79" t="s">
        <v>8668</v>
      </c>
      <c r="BU4009" s="79" t="s">
        <v>8667</v>
      </c>
      <c r="BV4009" s="79" t="s">
        <v>1015</v>
      </c>
      <c r="BW4009" s="79" t="s">
        <v>8668</v>
      </c>
    </row>
    <row r="4010" spans="51:75" x14ac:dyDescent="0.3">
      <c r="AY4010" s="107" t="e">
        <f>VLOOKUP(C4010,#REF!, 2,FALSE)</f>
        <v>#REF!</v>
      </c>
      <c r="BM4010" s="79" t="s">
        <v>8669</v>
      </c>
      <c r="BN4010" s="79" t="s">
        <v>843</v>
      </c>
      <c r="BO4010" s="79" t="s">
        <v>5138</v>
      </c>
      <c r="BU4010" s="79" t="s">
        <v>8669</v>
      </c>
      <c r="BV4010" s="79" t="s">
        <v>843</v>
      </c>
      <c r="BW4010" s="79" t="s">
        <v>5138</v>
      </c>
    </row>
    <row r="4011" spans="51:75" x14ac:dyDescent="0.3">
      <c r="AY4011" s="107" t="e">
        <f>VLOOKUP(C4011,#REF!, 2,FALSE)</f>
        <v>#REF!</v>
      </c>
      <c r="BM4011" s="79" t="s">
        <v>8671</v>
      </c>
      <c r="BN4011" s="79" t="s">
        <v>773</v>
      </c>
      <c r="BO4011" s="79" t="s">
        <v>1343</v>
      </c>
      <c r="BU4011" s="79" t="s">
        <v>8671</v>
      </c>
      <c r="BV4011" s="79" t="s">
        <v>773</v>
      </c>
      <c r="BW4011" s="79" t="s">
        <v>1343</v>
      </c>
    </row>
    <row r="4012" spans="51:75" x14ac:dyDescent="0.3">
      <c r="AY4012" s="107" t="e">
        <f>VLOOKUP(C4012,#REF!, 2,FALSE)</f>
        <v>#REF!</v>
      </c>
      <c r="BM4012" s="79" t="s">
        <v>8672</v>
      </c>
      <c r="BN4012" s="79" t="s">
        <v>3256</v>
      </c>
      <c r="BO4012" s="79" t="s">
        <v>2890</v>
      </c>
      <c r="BU4012" s="79" t="s">
        <v>8672</v>
      </c>
      <c r="BV4012" s="79" t="s">
        <v>3256</v>
      </c>
      <c r="BW4012" s="79" t="s">
        <v>2890</v>
      </c>
    </row>
    <row r="4013" spans="51:75" x14ac:dyDescent="0.3">
      <c r="AY4013" s="107" t="e">
        <f>VLOOKUP(C4013,#REF!, 2,FALSE)</f>
        <v>#REF!</v>
      </c>
      <c r="BM4013" s="79" t="s">
        <v>8674</v>
      </c>
      <c r="BN4013" s="79" t="s">
        <v>633</v>
      </c>
      <c r="BO4013" s="79" t="s">
        <v>4386</v>
      </c>
      <c r="BU4013" s="79" t="s">
        <v>8674</v>
      </c>
      <c r="BV4013" s="79" t="s">
        <v>633</v>
      </c>
      <c r="BW4013" s="79" t="s">
        <v>4386</v>
      </c>
    </row>
    <row r="4014" spans="51:75" x14ac:dyDescent="0.3">
      <c r="AY4014" s="107" t="e">
        <f>VLOOKUP(C4014,#REF!, 2,FALSE)</f>
        <v>#REF!</v>
      </c>
      <c r="BM4014" s="79" t="s">
        <v>8675</v>
      </c>
      <c r="BN4014" s="79" t="s">
        <v>619</v>
      </c>
      <c r="BO4014" s="79" t="s">
        <v>8677</v>
      </c>
      <c r="BU4014" s="79" t="s">
        <v>8675</v>
      </c>
      <c r="BV4014" s="79" t="s">
        <v>619</v>
      </c>
      <c r="BW4014" s="79" t="s">
        <v>8677</v>
      </c>
    </row>
    <row r="4015" spans="51:75" x14ac:dyDescent="0.3">
      <c r="AY4015" s="107" t="e">
        <f>VLOOKUP(C4015,#REF!, 2,FALSE)</f>
        <v>#REF!</v>
      </c>
      <c r="BM4015" s="79" t="s">
        <v>8678</v>
      </c>
      <c r="BN4015" s="79" t="s">
        <v>665</v>
      </c>
      <c r="BO4015" s="79" t="s">
        <v>8679</v>
      </c>
      <c r="BU4015" s="79" t="s">
        <v>8678</v>
      </c>
      <c r="BV4015" s="79" t="s">
        <v>665</v>
      </c>
      <c r="BW4015" s="79" t="s">
        <v>8679</v>
      </c>
    </row>
    <row r="4016" spans="51:75" x14ac:dyDescent="0.3">
      <c r="AY4016" s="107" t="e">
        <f>VLOOKUP(C4016,#REF!, 2,FALSE)</f>
        <v>#REF!</v>
      </c>
      <c r="BM4016" s="79" t="s">
        <v>8680</v>
      </c>
      <c r="BN4016" s="79" t="s">
        <v>1271</v>
      </c>
      <c r="BO4016" s="79" t="s">
        <v>2985</v>
      </c>
      <c r="BU4016" s="79" t="s">
        <v>8680</v>
      </c>
      <c r="BV4016" s="79" t="s">
        <v>1271</v>
      </c>
      <c r="BW4016" s="79" t="s">
        <v>2985</v>
      </c>
    </row>
    <row r="4017" spans="51:75" x14ac:dyDescent="0.3">
      <c r="AY4017" s="107" t="e">
        <f>VLOOKUP(C4017,#REF!, 2,FALSE)</f>
        <v>#REF!</v>
      </c>
      <c r="BM4017" s="79" t="s">
        <v>8682</v>
      </c>
      <c r="BN4017" s="79" t="s">
        <v>843</v>
      </c>
      <c r="BO4017" s="79" t="s">
        <v>2985</v>
      </c>
      <c r="BU4017" s="79" t="s">
        <v>8682</v>
      </c>
      <c r="BV4017" s="79" t="s">
        <v>843</v>
      </c>
      <c r="BW4017" s="79" t="s">
        <v>2985</v>
      </c>
    </row>
    <row r="4018" spans="51:75" x14ac:dyDescent="0.3">
      <c r="AY4018" s="107" t="e">
        <f>VLOOKUP(C4018,#REF!, 2,FALSE)</f>
        <v>#REF!</v>
      </c>
      <c r="BM4018" s="79" t="s">
        <v>8683</v>
      </c>
      <c r="BN4018" s="79" t="s">
        <v>805</v>
      </c>
      <c r="BO4018" s="79" t="s">
        <v>8685</v>
      </c>
      <c r="BU4018" s="79" t="s">
        <v>8683</v>
      </c>
      <c r="BV4018" s="79" t="s">
        <v>805</v>
      </c>
      <c r="BW4018" s="79" t="s">
        <v>8685</v>
      </c>
    </row>
    <row r="4019" spans="51:75" x14ac:dyDescent="0.3">
      <c r="AY4019" s="107" t="e">
        <f>VLOOKUP(C4019,#REF!, 2,FALSE)</f>
        <v>#REF!</v>
      </c>
      <c r="BM4019" s="79" t="s">
        <v>8687</v>
      </c>
      <c r="BN4019" s="79" t="s">
        <v>789</v>
      </c>
      <c r="BO4019" s="79" t="s">
        <v>8688</v>
      </c>
      <c r="BU4019" s="79" t="s">
        <v>8687</v>
      </c>
      <c r="BV4019" s="79" t="s">
        <v>789</v>
      </c>
      <c r="BW4019" s="79" t="s">
        <v>8688</v>
      </c>
    </row>
    <row r="4020" spans="51:75" x14ac:dyDescent="0.3">
      <c r="AY4020" s="107" t="e">
        <f>VLOOKUP(C4020,#REF!, 2,FALSE)</f>
        <v>#REF!</v>
      </c>
      <c r="BM4020" s="79" t="s">
        <v>8689</v>
      </c>
      <c r="BN4020" s="79" t="s">
        <v>633</v>
      </c>
      <c r="BO4020" s="79" t="s">
        <v>2985</v>
      </c>
      <c r="BU4020" s="79" t="s">
        <v>8689</v>
      </c>
      <c r="BV4020" s="79" t="s">
        <v>633</v>
      </c>
      <c r="BW4020" s="79" t="s">
        <v>2985</v>
      </c>
    </row>
    <row r="4021" spans="51:75" x14ac:dyDescent="0.3">
      <c r="AY4021" s="107" t="e">
        <f>VLOOKUP(C4021,#REF!, 2,FALSE)</f>
        <v>#REF!</v>
      </c>
      <c r="BM4021" s="79" t="s">
        <v>1481</v>
      </c>
      <c r="BN4021" s="79" t="s">
        <v>3256</v>
      </c>
      <c r="BO4021" s="79" t="s">
        <v>2654</v>
      </c>
      <c r="BU4021" s="79" t="s">
        <v>1481</v>
      </c>
      <c r="BV4021" s="79" t="s">
        <v>3256</v>
      </c>
      <c r="BW4021" s="79" t="s">
        <v>2654</v>
      </c>
    </row>
    <row r="4022" spans="51:75" x14ac:dyDescent="0.3">
      <c r="AY4022" s="107" t="e">
        <f>VLOOKUP(C4022,#REF!, 2,FALSE)</f>
        <v>#REF!</v>
      </c>
      <c r="BM4022" s="79" t="s">
        <v>8690</v>
      </c>
      <c r="BN4022" s="79" t="s">
        <v>3009</v>
      </c>
      <c r="BO4022" s="79" t="s">
        <v>2985</v>
      </c>
      <c r="BU4022" s="79" t="s">
        <v>8690</v>
      </c>
      <c r="BV4022" s="79" t="s">
        <v>3009</v>
      </c>
      <c r="BW4022" s="79" t="s">
        <v>2985</v>
      </c>
    </row>
    <row r="4023" spans="51:75" x14ac:dyDescent="0.3">
      <c r="AY4023" s="107" t="e">
        <f>VLOOKUP(C4023,#REF!, 2,FALSE)</f>
        <v>#REF!</v>
      </c>
      <c r="BM4023" s="79" t="s">
        <v>8691</v>
      </c>
      <c r="BN4023" s="79" t="s">
        <v>1271</v>
      </c>
      <c r="BO4023" s="79" t="s">
        <v>8692</v>
      </c>
      <c r="BU4023" s="79" t="s">
        <v>8691</v>
      </c>
      <c r="BV4023" s="79" t="s">
        <v>1271</v>
      </c>
      <c r="BW4023" s="79" t="s">
        <v>8692</v>
      </c>
    </row>
    <row r="4024" spans="51:75" x14ac:dyDescent="0.3">
      <c r="AY4024" s="107" t="e">
        <f>VLOOKUP(C4024,#REF!, 2,FALSE)</f>
        <v>#REF!</v>
      </c>
      <c r="BM4024" s="79" t="s">
        <v>8693</v>
      </c>
      <c r="BN4024" s="79" t="s">
        <v>782</v>
      </c>
      <c r="BO4024" s="79" t="s">
        <v>8694</v>
      </c>
      <c r="BU4024" s="79" t="s">
        <v>8693</v>
      </c>
      <c r="BV4024" s="79" t="s">
        <v>782</v>
      </c>
      <c r="BW4024" s="79" t="s">
        <v>8694</v>
      </c>
    </row>
    <row r="4025" spans="51:75" x14ac:dyDescent="0.3">
      <c r="AY4025" s="107" t="e">
        <f>VLOOKUP(C4025,#REF!, 2,FALSE)</f>
        <v>#REF!</v>
      </c>
      <c r="BM4025" s="79" t="s">
        <v>8696</v>
      </c>
      <c r="BN4025" s="79" t="s">
        <v>641</v>
      </c>
      <c r="BO4025" s="79" t="s">
        <v>8697</v>
      </c>
      <c r="BU4025" s="79" t="s">
        <v>8696</v>
      </c>
      <c r="BV4025" s="79" t="s">
        <v>641</v>
      </c>
      <c r="BW4025" s="79" t="s">
        <v>8697</v>
      </c>
    </row>
    <row r="4026" spans="51:75" x14ac:dyDescent="0.3">
      <c r="AY4026" s="107" t="e">
        <f>VLOOKUP(C4026,#REF!, 2,FALSE)</f>
        <v>#REF!</v>
      </c>
      <c r="BM4026" s="79" t="s">
        <v>8698</v>
      </c>
      <c r="BN4026" s="79" t="s">
        <v>641</v>
      </c>
      <c r="BO4026" s="79" t="s">
        <v>8700</v>
      </c>
      <c r="BU4026" s="79" t="s">
        <v>8698</v>
      </c>
      <c r="BV4026" s="79" t="s">
        <v>641</v>
      </c>
      <c r="BW4026" s="79" t="s">
        <v>8700</v>
      </c>
    </row>
    <row r="4027" spans="51:75" x14ac:dyDescent="0.3">
      <c r="AY4027" s="107" t="e">
        <f>VLOOKUP(C4027,#REF!, 2,FALSE)</f>
        <v>#REF!</v>
      </c>
      <c r="BM4027" s="79" t="s">
        <v>8702</v>
      </c>
      <c r="BN4027" s="79" t="s">
        <v>615</v>
      </c>
      <c r="BO4027" s="79" t="s">
        <v>2985</v>
      </c>
      <c r="BU4027" s="79" t="s">
        <v>8702</v>
      </c>
      <c r="BV4027" s="79" t="s">
        <v>615</v>
      </c>
      <c r="BW4027" s="79" t="s">
        <v>2985</v>
      </c>
    </row>
    <row r="4028" spans="51:75" x14ac:dyDescent="0.3">
      <c r="AY4028" s="107" t="e">
        <f>VLOOKUP(C4028,#REF!, 2,FALSE)</f>
        <v>#REF!</v>
      </c>
      <c r="BM4028" s="79" t="s">
        <v>8704</v>
      </c>
      <c r="BN4028" s="79" t="s">
        <v>712</v>
      </c>
      <c r="BO4028" s="79" t="s">
        <v>2985</v>
      </c>
      <c r="BU4028" s="79" t="s">
        <v>8704</v>
      </c>
      <c r="BV4028" s="79" t="s">
        <v>712</v>
      </c>
      <c r="BW4028" s="79" t="s">
        <v>2985</v>
      </c>
    </row>
    <row r="4029" spans="51:75" x14ac:dyDescent="0.3">
      <c r="AY4029" s="107" t="e">
        <f>VLOOKUP(C4029,#REF!, 2,FALSE)</f>
        <v>#REF!</v>
      </c>
      <c r="BM4029" s="79" t="s">
        <v>8705</v>
      </c>
      <c r="BN4029" s="79" t="s">
        <v>1271</v>
      </c>
      <c r="BO4029" s="79" t="s">
        <v>2985</v>
      </c>
      <c r="BU4029" s="79" t="s">
        <v>8705</v>
      </c>
      <c r="BV4029" s="79" t="s">
        <v>1271</v>
      </c>
      <c r="BW4029" s="79" t="s">
        <v>2985</v>
      </c>
    </row>
    <row r="4030" spans="51:75" x14ac:dyDescent="0.3">
      <c r="AY4030" s="107" t="e">
        <f>VLOOKUP(C4030,#REF!, 2,FALSE)</f>
        <v>#REF!</v>
      </c>
      <c r="BM4030" s="79" t="s">
        <v>8708</v>
      </c>
      <c r="BN4030" s="79" t="s">
        <v>712</v>
      </c>
      <c r="BO4030" s="79" t="s">
        <v>2985</v>
      </c>
      <c r="BU4030" s="79" t="s">
        <v>8708</v>
      </c>
      <c r="BV4030" s="79" t="s">
        <v>712</v>
      </c>
      <c r="BW4030" s="79" t="s">
        <v>2985</v>
      </c>
    </row>
    <row r="4031" spans="51:75" x14ac:dyDescent="0.3">
      <c r="AY4031" s="107" t="e">
        <f>VLOOKUP(C4031,#REF!, 2,FALSE)</f>
        <v>#REF!</v>
      </c>
      <c r="BM4031" s="79" t="s">
        <v>8710</v>
      </c>
      <c r="BN4031" s="79" t="s">
        <v>712</v>
      </c>
      <c r="BO4031" s="79" t="s">
        <v>2985</v>
      </c>
      <c r="BU4031" s="79" t="s">
        <v>8710</v>
      </c>
      <c r="BV4031" s="79" t="s">
        <v>712</v>
      </c>
      <c r="BW4031" s="79" t="s">
        <v>2985</v>
      </c>
    </row>
    <row r="4032" spans="51:75" x14ac:dyDescent="0.3">
      <c r="AY4032" s="107" t="e">
        <f>VLOOKUP(C4032,#REF!, 2,FALSE)</f>
        <v>#REF!</v>
      </c>
      <c r="BM4032" s="79" t="s">
        <v>8711</v>
      </c>
      <c r="BN4032" s="79" t="s">
        <v>712</v>
      </c>
      <c r="BO4032" s="79" t="s">
        <v>2985</v>
      </c>
      <c r="BU4032" s="79" t="s">
        <v>8711</v>
      </c>
      <c r="BV4032" s="79" t="s">
        <v>712</v>
      </c>
      <c r="BW4032" s="79" t="s">
        <v>2985</v>
      </c>
    </row>
    <row r="4033" spans="51:75" x14ac:dyDescent="0.3">
      <c r="AY4033" s="107" t="e">
        <f>VLOOKUP(C4033,#REF!, 2,FALSE)</f>
        <v>#REF!</v>
      </c>
      <c r="BM4033" s="79" t="s">
        <v>8712</v>
      </c>
      <c r="BN4033" s="79" t="s">
        <v>930</v>
      </c>
      <c r="BO4033" s="79" t="s">
        <v>2985</v>
      </c>
      <c r="BU4033" s="79" t="s">
        <v>8712</v>
      </c>
      <c r="BV4033" s="79" t="s">
        <v>930</v>
      </c>
      <c r="BW4033" s="79" t="s">
        <v>2985</v>
      </c>
    </row>
    <row r="4034" spans="51:75" x14ac:dyDescent="0.3">
      <c r="AY4034" s="107" t="e">
        <f>VLOOKUP(C4034,#REF!, 2,FALSE)</f>
        <v>#REF!</v>
      </c>
      <c r="BM4034" s="79" t="s">
        <v>8713</v>
      </c>
      <c r="BN4034" s="79" t="s">
        <v>1498</v>
      </c>
      <c r="BO4034" s="79" t="s">
        <v>2985</v>
      </c>
      <c r="BU4034" s="79" t="s">
        <v>8713</v>
      </c>
      <c r="BV4034" s="79" t="s">
        <v>1498</v>
      </c>
      <c r="BW4034" s="79" t="s">
        <v>2985</v>
      </c>
    </row>
    <row r="4035" spans="51:75" x14ac:dyDescent="0.3">
      <c r="AY4035" s="107" t="e">
        <f>VLOOKUP(C4035,#REF!, 2,FALSE)</f>
        <v>#REF!</v>
      </c>
      <c r="BM4035" s="79" t="s">
        <v>8715</v>
      </c>
      <c r="BN4035" s="79" t="s">
        <v>638</v>
      </c>
      <c r="BO4035" s="79" t="s">
        <v>8716</v>
      </c>
      <c r="BU4035" s="79" t="s">
        <v>8715</v>
      </c>
      <c r="BV4035" s="79" t="s">
        <v>638</v>
      </c>
      <c r="BW4035" s="79" t="s">
        <v>8716</v>
      </c>
    </row>
    <row r="4036" spans="51:75" x14ac:dyDescent="0.3">
      <c r="AY4036" s="107" t="e">
        <f>VLOOKUP(C4036,#REF!, 2,FALSE)</f>
        <v>#REF!</v>
      </c>
      <c r="BM4036" s="79" t="s">
        <v>8717</v>
      </c>
      <c r="BN4036" s="79" t="s">
        <v>619</v>
      </c>
      <c r="BO4036" s="79" t="s">
        <v>2985</v>
      </c>
      <c r="BU4036" s="79" t="s">
        <v>8717</v>
      </c>
      <c r="BV4036" s="79" t="s">
        <v>619</v>
      </c>
      <c r="BW4036" s="79" t="s">
        <v>2985</v>
      </c>
    </row>
    <row r="4037" spans="51:75" x14ac:dyDescent="0.3">
      <c r="AY4037" s="107" t="e">
        <f>VLOOKUP(C4037,#REF!, 2,FALSE)</f>
        <v>#REF!</v>
      </c>
      <c r="BM4037" s="79" t="s">
        <v>8718</v>
      </c>
      <c r="BN4037" s="79" t="s">
        <v>641</v>
      </c>
      <c r="BO4037" s="79" t="s">
        <v>2985</v>
      </c>
      <c r="BU4037" s="79" t="s">
        <v>8718</v>
      </c>
      <c r="BV4037" s="79" t="s">
        <v>641</v>
      </c>
      <c r="BW4037" s="79" t="s">
        <v>2985</v>
      </c>
    </row>
    <row r="4038" spans="51:75" x14ac:dyDescent="0.3">
      <c r="AY4038" s="107" t="e">
        <f>VLOOKUP(C4038,#REF!, 2,FALSE)</f>
        <v>#REF!</v>
      </c>
      <c r="BM4038" s="79" t="s">
        <v>8719</v>
      </c>
      <c r="BN4038" s="79" t="s">
        <v>615</v>
      </c>
      <c r="BO4038" s="79" t="s">
        <v>2985</v>
      </c>
      <c r="BU4038" s="79" t="s">
        <v>8719</v>
      </c>
      <c r="BV4038" s="79" t="s">
        <v>615</v>
      </c>
      <c r="BW4038" s="79" t="s">
        <v>2985</v>
      </c>
    </row>
    <row r="4039" spans="51:75" x14ac:dyDescent="0.3">
      <c r="AY4039" s="107" t="e">
        <f>VLOOKUP(C4039,#REF!, 2,FALSE)</f>
        <v>#REF!</v>
      </c>
      <c r="BM4039" s="79" t="s">
        <v>8720</v>
      </c>
      <c r="BN4039" s="79" t="s">
        <v>619</v>
      </c>
      <c r="BO4039" s="79" t="s">
        <v>2985</v>
      </c>
      <c r="BU4039" s="79" t="s">
        <v>8720</v>
      </c>
      <c r="BV4039" s="79" t="s">
        <v>619</v>
      </c>
      <c r="BW4039" s="79" t="s">
        <v>2985</v>
      </c>
    </row>
    <row r="4040" spans="51:75" x14ac:dyDescent="0.3">
      <c r="AY4040" s="107" t="e">
        <f>VLOOKUP(C4040,#REF!, 2,FALSE)</f>
        <v>#REF!</v>
      </c>
      <c r="BM4040" s="79" t="s">
        <v>8722</v>
      </c>
      <c r="BN4040" s="79" t="s">
        <v>712</v>
      </c>
      <c r="BO4040" s="79" t="s">
        <v>2985</v>
      </c>
      <c r="BU4040" s="79" t="s">
        <v>8722</v>
      </c>
      <c r="BV4040" s="79" t="s">
        <v>712</v>
      </c>
      <c r="BW4040" s="79" t="s">
        <v>2985</v>
      </c>
    </row>
    <row r="4041" spans="51:75" x14ac:dyDescent="0.3">
      <c r="AY4041" s="107" t="e">
        <f>VLOOKUP(C4041,#REF!, 2,FALSE)</f>
        <v>#REF!</v>
      </c>
      <c r="BM4041" s="79" t="s">
        <v>1482</v>
      </c>
      <c r="BN4041" s="79" t="s">
        <v>942</v>
      </c>
      <c r="BO4041" s="79" t="s">
        <v>2985</v>
      </c>
      <c r="BU4041" s="79" t="s">
        <v>1482</v>
      </c>
      <c r="BV4041" s="79" t="s">
        <v>942</v>
      </c>
      <c r="BW4041" s="79" t="s">
        <v>2985</v>
      </c>
    </row>
    <row r="4042" spans="51:75" x14ac:dyDescent="0.3">
      <c r="AY4042" s="107" t="e">
        <f>VLOOKUP(C4042,#REF!, 2,FALSE)</f>
        <v>#REF!</v>
      </c>
      <c r="BM4042" s="79" t="s">
        <v>1483</v>
      </c>
      <c r="BN4042" s="79" t="s">
        <v>1498</v>
      </c>
      <c r="BO4042" s="79" t="s">
        <v>2985</v>
      </c>
      <c r="BU4042" s="79" t="s">
        <v>1483</v>
      </c>
      <c r="BV4042" s="79" t="s">
        <v>1498</v>
      </c>
      <c r="BW4042" s="79" t="s">
        <v>2985</v>
      </c>
    </row>
    <row r="4043" spans="51:75" x14ac:dyDescent="0.3">
      <c r="AY4043" s="107" t="e">
        <f>VLOOKUP(C4043,#REF!, 2,FALSE)</f>
        <v>#REF!</v>
      </c>
      <c r="BM4043" s="79" t="s">
        <v>8724</v>
      </c>
      <c r="BN4043" s="79" t="s">
        <v>1498</v>
      </c>
      <c r="BO4043" s="79" t="s">
        <v>2985</v>
      </c>
      <c r="BU4043" s="79" t="s">
        <v>8724</v>
      </c>
      <c r="BV4043" s="79" t="s">
        <v>1498</v>
      </c>
      <c r="BW4043" s="79" t="s">
        <v>2985</v>
      </c>
    </row>
    <row r="4044" spans="51:75" x14ac:dyDescent="0.3">
      <c r="AY4044" s="107" t="e">
        <f>VLOOKUP(C4044,#REF!, 2,FALSE)</f>
        <v>#REF!</v>
      </c>
      <c r="BM4044" s="79" t="s">
        <v>1484</v>
      </c>
      <c r="BN4044" s="79" t="s">
        <v>2985</v>
      </c>
      <c r="BO4044" s="79" t="s">
        <v>2985</v>
      </c>
      <c r="BU4044" s="79" t="s">
        <v>1484</v>
      </c>
      <c r="BV4044" s="79" t="s">
        <v>2985</v>
      </c>
      <c r="BW4044" s="79" t="s">
        <v>2985</v>
      </c>
    </row>
    <row r="4045" spans="51:75" x14ac:dyDescent="0.3">
      <c r="AY4045" s="107" t="e">
        <f>VLOOKUP(C4045,#REF!, 2,FALSE)</f>
        <v>#REF!</v>
      </c>
      <c r="BM4045" s="79" t="s">
        <v>1485</v>
      </c>
      <c r="BN4045" s="79" t="s">
        <v>663</v>
      </c>
      <c r="BO4045" s="79" t="s">
        <v>2985</v>
      </c>
      <c r="BU4045" s="79" t="s">
        <v>1485</v>
      </c>
      <c r="BV4045" s="79" t="s">
        <v>663</v>
      </c>
      <c r="BW4045" s="79" t="s">
        <v>2985</v>
      </c>
    </row>
    <row r="4046" spans="51:75" x14ac:dyDescent="0.3">
      <c r="AY4046" s="107" t="e">
        <f>VLOOKUP(C4046,#REF!, 2,FALSE)</f>
        <v>#REF!</v>
      </c>
      <c r="BM4046" s="79" t="s">
        <v>8725</v>
      </c>
      <c r="BN4046" s="79" t="s">
        <v>616</v>
      </c>
      <c r="BO4046" s="79" t="s">
        <v>2985</v>
      </c>
      <c r="BU4046" s="79" t="s">
        <v>8725</v>
      </c>
      <c r="BV4046" s="79" t="s">
        <v>616</v>
      </c>
      <c r="BW4046" s="79" t="s">
        <v>2985</v>
      </c>
    </row>
    <row r="4047" spans="51:75" x14ac:dyDescent="0.3">
      <c r="AY4047" s="107" t="e">
        <f>VLOOKUP(C4047,#REF!, 2,FALSE)</f>
        <v>#REF!</v>
      </c>
      <c r="BM4047" s="79" t="s">
        <v>1486</v>
      </c>
      <c r="BN4047" s="79" t="s">
        <v>2985</v>
      </c>
      <c r="BO4047" s="79" t="s">
        <v>2985</v>
      </c>
      <c r="BU4047" s="79" t="s">
        <v>1486</v>
      </c>
      <c r="BV4047" s="79" t="s">
        <v>2985</v>
      </c>
      <c r="BW4047" s="79" t="s">
        <v>2985</v>
      </c>
    </row>
    <row r="4048" spans="51:75" x14ac:dyDescent="0.3">
      <c r="AY4048" s="107" t="e">
        <f>VLOOKUP(C4048,#REF!, 2,FALSE)</f>
        <v>#REF!</v>
      </c>
      <c r="BM4048" s="79" t="s">
        <v>1487</v>
      </c>
      <c r="BN4048" s="79" t="s">
        <v>925</v>
      </c>
      <c r="BO4048" s="79" t="s">
        <v>2985</v>
      </c>
      <c r="BU4048" s="79" t="s">
        <v>1487</v>
      </c>
      <c r="BV4048" s="79" t="s">
        <v>925</v>
      </c>
      <c r="BW4048" s="79" t="s">
        <v>2985</v>
      </c>
    </row>
    <row r="4049" spans="51:75" x14ac:dyDescent="0.3">
      <c r="AY4049" s="107" t="e">
        <f>VLOOKUP(C4049,#REF!, 2,FALSE)</f>
        <v>#REF!</v>
      </c>
      <c r="BM4049" s="79" t="s">
        <v>1488</v>
      </c>
      <c r="BN4049" s="79" t="s">
        <v>623</v>
      </c>
      <c r="BO4049" s="79" t="s">
        <v>2985</v>
      </c>
      <c r="BU4049" s="79" t="s">
        <v>1488</v>
      </c>
      <c r="BV4049" s="79" t="s">
        <v>623</v>
      </c>
      <c r="BW4049" s="79" t="s">
        <v>2985</v>
      </c>
    </row>
    <row r="4050" spans="51:75" x14ac:dyDescent="0.3">
      <c r="AY4050" s="107" t="e">
        <f>VLOOKUP(C4050,#REF!, 2,FALSE)</f>
        <v>#REF!</v>
      </c>
      <c r="BM4050" s="79" t="s">
        <v>8726</v>
      </c>
      <c r="BN4050" s="79" t="s">
        <v>930</v>
      </c>
      <c r="BO4050" s="79" t="s">
        <v>8727</v>
      </c>
      <c r="BU4050" s="79" t="s">
        <v>8726</v>
      </c>
      <c r="BV4050" s="79" t="s">
        <v>930</v>
      </c>
      <c r="BW4050" s="79" t="s">
        <v>8727</v>
      </c>
    </row>
    <row r="4051" spans="51:75" x14ac:dyDescent="0.3">
      <c r="AY4051" s="107" t="e">
        <f>VLOOKUP(C4051,#REF!, 2,FALSE)</f>
        <v>#REF!</v>
      </c>
      <c r="BM4051" s="79" t="s">
        <v>8728</v>
      </c>
      <c r="BN4051" s="79" t="s">
        <v>925</v>
      </c>
      <c r="BO4051" s="79" t="s">
        <v>2985</v>
      </c>
      <c r="BU4051" s="79" t="s">
        <v>8728</v>
      </c>
      <c r="BV4051" s="79" t="s">
        <v>925</v>
      </c>
      <c r="BW4051" s="79" t="s">
        <v>2985</v>
      </c>
    </row>
    <row r="4052" spans="51:75" x14ac:dyDescent="0.3">
      <c r="AY4052" s="107" t="e">
        <f>VLOOKUP(C4052,#REF!, 2,FALSE)</f>
        <v>#REF!</v>
      </c>
      <c r="BM4052" s="79" t="s">
        <v>8730</v>
      </c>
      <c r="BN4052" s="79" t="s">
        <v>16992</v>
      </c>
      <c r="BO4052" s="79" t="s">
        <v>2985</v>
      </c>
      <c r="BU4052" s="79" t="s">
        <v>8730</v>
      </c>
      <c r="BV4052" s="79" t="s">
        <v>16992</v>
      </c>
      <c r="BW4052" s="79" t="s">
        <v>2985</v>
      </c>
    </row>
    <row r="4053" spans="51:75" x14ac:dyDescent="0.3">
      <c r="AY4053" s="107" t="e">
        <f>VLOOKUP(C4053,#REF!, 2,FALSE)</f>
        <v>#REF!</v>
      </c>
      <c r="BM4053" s="79" t="s">
        <v>8731</v>
      </c>
      <c r="BN4053" s="79" t="s">
        <v>16992</v>
      </c>
      <c r="BO4053" s="79" t="s">
        <v>2985</v>
      </c>
      <c r="BU4053" s="79" t="s">
        <v>8731</v>
      </c>
      <c r="BV4053" s="79" t="s">
        <v>16992</v>
      </c>
      <c r="BW4053" s="79" t="s">
        <v>2985</v>
      </c>
    </row>
    <row r="4054" spans="51:75" x14ac:dyDescent="0.3">
      <c r="AY4054" s="107" t="e">
        <f>VLOOKUP(C4054,#REF!, 2,FALSE)</f>
        <v>#REF!</v>
      </c>
      <c r="BM4054" s="79" t="s">
        <v>483</v>
      </c>
      <c r="BN4054" s="79" t="s">
        <v>16992</v>
      </c>
      <c r="BO4054" s="79" t="s">
        <v>2985</v>
      </c>
      <c r="BU4054" s="79" t="s">
        <v>483</v>
      </c>
      <c r="BV4054" s="79" t="s">
        <v>16992</v>
      </c>
      <c r="BW4054" s="79" t="s">
        <v>2985</v>
      </c>
    </row>
    <row r="4055" spans="51:75" x14ac:dyDescent="0.3">
      <c r="AY4055" s="107" t="e">
        <f>VLOOKUP(C4055,#REF!, 2,FALSE)</f>
        <v>#REF!</v>
      </c>
      <c r="BM4055" s="79" t="s">
        <v>8732</v>
      </c>
      <c r="BN4055" s="79" t="s">
        <v>3256</v>
      </c>
      <c r="BO4055" s="79" t="s">
        <v>2985</v>
      </c>
      <c r="BU4055" s="79" t="s">
        <v>8732</v>
      </c>
      <c r="BV4055" s="79" t="s">
        <v>3256</v>
      </c>
      <c r="BW4055" s="79" t="s">
        <v>2985</v>
      </c>
    </row>
    <row r="4056" spans="51:75" x14ac:dyDescent="0.3">
      <c r="AY4056" s="107" t="e">
        <f>VLOOKUP(C4056,#REF!, 2,FALSE)</f>
        <v>#REF!</v>
      </c>
      <c r="BM4056" s="79" t="s">
        <v>1489</v>
      </c>
      <c r="BN4056" s="79" t="s">
        <v>16992</v>
      </c>
      <c r="BO4056" s="79" t="s">
        <v>2985</v>
      </c>
      <c r="BU4056" s="79" t="s">
        <v>1489</v>
      </c>
      <c r="BV4056" s="79" t="s">
        <v>16992</v>
      </c>
      <c r="BW4056" s="79" t="s">
        <v>2985</v>
      </c>
    </row>
    <row r="4057" spans="51:75" x14ac:dyDescent="0.3">
      <c r="AY4057" s="107" t="e">
        <f>VLOOKUP(C4057,#REF!, 2,FALSE)</f>
        <v>#REF!</v>
      </c>
      <c r="BM4057" s="79" t="s">
        <v>491</v>
      </c>
      <c r="BN4057" s="79" t="s">
        <v>641</v>
      </c>
      <c r="BO4057" s="79" t="s">
        <v>2985</v>
      </c>
      <c r="BU4057" s="79" t="s">
        <v>491</v>
      </c>
      <c r="BV4057" s="79" t="s">
        <v>641</v>
      </c>
      <c r="BW4057" s="79" t="s">
        <v>2985</v>
      </c>
    </row>
    <row r="4058" spans="51:75" x14ac:dyDescent="0.3">
      <c r="AY4058" s="107" t="e">
        <f>VLOOKUP(C4058,#REF!, 2,FALSE)</f>
        <v>#REF!</v>
      </c>
      <c r="BM4058" s="79" t="s">
        <v>8733</v>
      </c>
      <c r="BN4058" s="79" t="s">
        <v>16992</v>
      </c>
      <c r="BO4058" s="79" t="s">
        <v>2985</v>
      </c>
      <c r="BU4058" s="79" t="s">
        <v>8733</v>
      </c>
      <c r="BV4058" s="79" t="s">
        <v>16992</v>
      </c>
      <c r="BW4058" s="79" t="s">
        <v>2985</v>
      </c>
    </row>
    <row r="4059" spans="51:75" x14ac:dyDescent="0.3">
      <c r="AY4059" s="107" t="e">
        <f>VLOOKUP(C4059,#REF!, 2,FALSE)</f>
        <v>#REF!</v>
      </c>
      <c r="BM4059" s="79" t="s">
        <v>8734</v>
      </c>
      <c r="BN4059" s="79" t="s">
        <v>16992</v>
      </c>
      <c r="BO4059" s="79" t="s">
        <v>2985</v>
      </c>
      <c r="BU4059" s="79" t="s">
        <v>8734</v>
      </c>
      <c r="BV4059" s="79" t="s">
        <v>16992</v>
      </c>
      <c r="BW4059" s="79" t="s">
        <v>2985</v>
      </c>
    </row>
    <row r="4060" spans="51:75" x14ac:dyDescent="0.3">
      <c r="AY4060" s="107" t="e">
        <f>VLOOKUP(C4060,#REF!, 2,FALSE)</f>
        <v>#REF!</v>
      </c>
      <c r="BM4060" s="79" t="s">
        <v>472</v>
      </c>
      <c r="BN4060" s="79" t="s">
        <v>16992</v>
      </c>
      <c r="BO4060" s="79" t="s">
        <v>2985</v>
      </c>
      <c r="BU4060" s="79" t="s">
        <v>472</v>
      </c>
      <c r="BV4060" s="79" t="s">
        <v>16992</v>
      </c>
      <c r="BW4060" s="79" t="s">
        <v>2985</v>
      </c>
    </row>
    <row r="4061" spans="51:75" x14ac:dyDescent="0.3">
      <c r="AY4061" s="107" t="e">
        <f>VLOOKUP(C4061,#REF!, 2,FALSE)</f>
        <v>#REF!</v>
      </c>
      <c r="BM4061" s="79" t="s">
        <v>1490</v>
      </c>
      <c r="BN4061" s="79" t="s">
        <v>16992</v>
      </c>
      <c r="BO4061" s="79" t="s">
        <v>2985</v>
      </c>
      <c r="BU4061" s="79" t="s">
        <v>1490</v>
      </c>
      <c r="BV4061" s="79" t="s">
        <v>16992</v>
      </c>
      <c r="BW4061" s="79" t="s">
        <v>2985</v>
      </c>
    </row>
    <row r="4062" spans="51:75" x14ac:dyDescent="0.3">
      <c r="AY4062" s="107" t="e">
        <f>VLOOKUP(C4062,#REF!, 2,FALSE)</f>
        <v>#REF!</v>
      </c>
      <c r="BM4062" s="79" t="s">
        <v>1505</v>
      </c>
      <c r="BN4062" s="79" t="s">
        <v>16992</v>
      </c>
      <c r="BO4062" s="79" t="s">
        <v>2985</v>
      </c>
      <c r="BU4062" s="79" t="s">
        <v>1505</v>
      </c>
      <c r="BV4062" s="79" t="s">
        <v>16992</v>
      </c>
      <c r="BW4062" s="79" t="s">
        <v>2985</v>
      </c>
    </row>
    <row r="4063" spans="51:75" x14ac:dyDescent="0.3">
      <c r="AY4063" s="107" t="e">
        <f>VLOOKUP(C4063,#REF!, 2,FALSE)</f>
        <v>#REF!</v>
      </c>
      <c r="BM4063" s="79" t="s">
        <v>1506</v>
      </c>
      <c r="BN4063" s="79" t="s">
        <v>16992</v>
      </c>
      <c r="BO4063" s="79" t="s">
        <v>2985</v>
      </c>
      <c r="BU4063" s="79" t="s">
        <v>1506</v>
      </c>
      <c r="BV4063" s="79" t="s">
        <v>16992</v>
      </c>
      <c r="BW4063" s="79" t="s">
        <v>2985</v>
      </c>
    </row>
    <row r="4064" spans="51:75" x14ac:dyDescent="0.3">
      <c r="AY4064" s="107" t="e">
        <f>VLOOKUP(C4064,#REF!, 2,FALSE)</f>
        <v>#REF!</v>
      </c>
      <c r="BM4064" s="79" t="s">
        <v>1507</v>
      </c>
      <c r="BN4064" s="79" t="s">
        <v>16992</v>
      </c>
      <c r="BO4064" s="79" t="s">
        <v>2985</v>
      </c>
      <c r="BU4064" s="79" t="s">
        <v>1507</v>
      </c>
      <c r="BV4064" s="79" t="s">
        <v>16992</v>
      </c>
      <c r="BW4064" s="79" t="s">
        <v>2985</v>
      </c>
    </row>
    <row r="4065" spans="51:75" x14ac:dyDescent="0.3">
      <c r="AY4065" s="107" t="e">
        <f>VLOOKUP(C4065,#REF!, 2,FALSE)</f>
        <v>#REF!</v>
      </c>
      <c r="BM4065" s="79" t="s">
        <v>8736</v>
      </c>
      <c r="BN4065" s="79" t="s">
        <v>16992</v>
      </c>
      <c r="BO4065" s="79" t="s">
        <v>2985</v>
      </c>
      <c r="BU4065" s="79" t="s">
        <v>8736</v>
      </c>
      <c r="BV4065" s="79" t="s">
        <v>16992</v>
      </c>
      <c r="BW4065" s="79" t="s">
        <v>2985</v>
      </c>
    </row>
    <row r="4066" spans="51:75" x14ac:dyDescent="0.3">
      <c r="AY4066" s="107" t="e">
        <f>VLOOKUP(C4066,#REF!, 2,FALSE)</f>
        <v>#REF!</v>
      </c>
      <c r="BM4066" s="79" t="s">
        <v>1508</v>
      </c>
      <c r="BN4066" s="79" t="s">
        <v>641</v>
      </c>
      <c r="BO4066" s="79" t="s">
        <v>2985</v>
      </c>
      <c r="BU4066" s="79" t="s">
        <v>1508</v>
      </c>
      <c r="BV4066" s="79" t="s">
        <v>641</v>
      </c>
      <c r="BW4066" s="79" t="s">
        <v>2985</v>
      </c>
    </row>
    <row r="4067" spans="51:75" x14ac:dyDescent="0.3">
      <c r="AY4067" s="107" t="e">
        <f>VLOOKUP(C4067,#REF!, 2,FALSE)</f>
        <v>#REF!</v>
      </c>
      <c r="BM4067" s="79" t="s">
        <v>8737</v>
      </c>
      <c r="BN4067" s="79" t="s">
        <v>16992</v>
      </c>
      <c r="BO4067" s="79" t="s">
        <v>2985</v>
      </c>
      <c r="BU4067" s="79" t="s">
        <v>8737</v>
      </c>
      <c r="BV4067" s="79" t="s">
        <v>16992</v>
      </c>
      <c r="BW4067" s="79" t="s">
        <v>2985</v>
      </c>
    </row>
    <row r="4068" spans="51:75" x14ac:dyDescent="0.3">
      <c r="AY4068" s="107" t="e">
        <f>VLOOKUP(C4068,#REF!, 2,FALSE)</f>
        <v>#REF!</v>
      </c>
      <c r="BM4068" s="79" t="s">
        <v>8738</v>
      </c>
      <c r="BN4068" s="79" t="s">
        <v>3009</v>
      </c>
      <c r="BO4068" s="79" t="s">
        <v>2985</v>
      </c>
      <c r="BU4068" s="79" t="s">
        <v>8738</v>
      </c>
      <c r="BV4068" s="79" t="s">
        <v>3009</v>
      </c>
      <c r="BW4068" s="79" t="s">
        <v>2985</v>
      </c>
    </row>
    <row r="4069" spans="51:75" x14ac:dyDescent="0.3">
      <c r="AY4069" s="107" t="e">
        <f>VLOOKUP(C4069,#REF!, 2,FALSE)</f>
        <v>#REF!</v>
      </c>
      <c r="BM4069" s="79" t="s">
        <v>8739</v>
      </c>
      <c r="BN4069" s="79" t="s">
        <v>16992</v>
      </c>
      <c r="BO4069" s="79" t="s">
        <v>2985</v>
      </c>
      <c r="BU4069" s="79" t="s">
        <v>8739</v>
      </c>
      <c r="BV4069" s="79" t="s">
        <v>16992</v>
      </c>
      <c r="BW4069" s="79" t="s">
        <v>2985</v>
      </c>
    </row>
    <row r="4070" spans="51:75" x14ac:dyDescent="0.3">
      <c r="AY4070" s="107" t="e">
        <f>VLOOKUP(C4070,#REF!, 2,FALSE)</f>
        <v>#REF!</v>
      </c>
      <c r="BM4070" s="79" t="s">
        <v>8741</v>
      </c>
      <c r="BN4070" s="79" t="s">
        <v>16992</v>
      </c>
      <c r="BO4070" s="79" t="s">
        <v>2985</v>
      </c>
      <c r="BU4070" s="79" t="s">
        <v>8741</v>
      </c>
      <c r="BV4070" s="79" t="s">
        <v>16992</v>
      </c>
      <c r="BW4070" s="79" t="s">
        <v>2985</v>
      </c>
    </row>
    <row r="4071" spans="51:75" x14ac:dyDescent="0.3">
      <c r="AY4071" s="107" t="e">
        <f>VLOOKUP(C4071,#REF!, 2,FALSE)</f>
        <v>#REF!</v>
      </c>
      <c r="BM4071" s="79" t="s">
        <v>1511</v>
      </c>
      <c r="BN4071" s="79" t="s">
        <v>1447</v>
      </c>
      <c r="BO4071" s="79" t="s">
        <v>2985</v>
      </c>
      <c r="BU4071" s="79" t="s">
        <v>1511</v>
      </c>
      <c r="BV4071" s="79" t="s">
        <v>1447</v>
      </c>
      <c r="BW4071" s="79" t="s">
        <v>2985</v>
      </c>
    </row>
    <row r="4072" spans="51:75" x14ac:dyDescent="0.3">
      <c r="AY4072" s="107" t="e">
        <f>VLOOKUP(C4072,#REF!, 2,FALSE)</f>
        <v>#REF!</v>
      </c>
      <c r="BM4072" s="79" t="s">
        <v>8742</v>
      </c>
      <c r="BN4072" s="79" t="s">
        <v>1447</v>
      </c>
      <c r="BO4072" s="79" t="s">
        <v>2985</v>
      </c>
      <c r="BU4072" s="79" t="s">
        <v>8742</v>
      </c>
      <c r="BV4072" s="79" t="s">
        <v>1447</v>
      </c>
      <c r="BW4072" s="79" t="s">
        <v>2985</v>
      </c>
    </row>
    <row r="4073" spans="51:75" x14ac:dyDescent="0.3">
      <c r="AY4073" s="107" t="e">
        <f>VLOOKUP(C4073,#REF!, 2,FALSE)</f>
        <v>#REF!</v>
      </c>
      <c r="BM4073" s="79" t="s">
        <v>8743</v>
      </c>
      <c r="BN4073" s="79" t="s">
        <v>799</v>
      </c>
      <c r="BO4073" s="79" t="s">
        <v>2985</v>
      </c>
      <c r="BU4073" s="79" t="s">
        <v>8743</v>
      </c>
      <c r="BV4073" s="79" t="s">
        <v>799</v>
      </c>
      <c r="BW4073" s="79" t="s">
        <v>2985</v>
      </c>
    </row>
    <row r="4074" spans="51:75" x14ac:dyDescent="0.3">
      <c r="AY4074" s="107" t="e">
        <f>VLOOKUP(C4074,#REF!, 2,FALSE)</f>
        <v>#REF!</v>
      </c>
      <c r="BM4074" s="79" t="s">
        <v>8745</v>
      </c>
      <c r="BN4074" s="79" t="s">
        <v>2985</v>
      </c>
      <c r="BO4074" s="79" t="s">
        <v>2985</v>
      </c>
      <c r="BU4074" s="79" t="s">
        <v>8745</v>
      </c>
      <c r="BV4074" s="79" t="s">
        <v>2985</v>
      </c>
      <c r="BW4074" s="79" t="s">
        <v>2985</v>
      </c>
    </row>
    <row r="4075" spans="51:75" x14ac:dyDescent="0.3">
      <c r="AY4075" s="107" t="e">
        <f>VLOOKUP(C4075,#REF!, 2,FALSE)</f>
        <v>#REF!</v>
      </c>
      <c r="BM4075" s="79" t="s">
        <v>8747</v>
      </c>
      <c r="BN4075" s="79" t="s">
        <v>2985</v>
      </c>
      <c r="BO4075" s="79" t="s">
        <v>2985</v>
      </c>
      <c r="BU4075" s="79" t="s">
        <v>8747</v>
      </c>
      <c r="BV4075" s="79" t="s">
        <v>2985</v>
      </c>
      <c r="BW4075" s="79" t="s">
        <v>2985</v>
      </c>
    </row>
    <row r="4076" spans="51:75" x14ac:dyDescent="0.3">
      <c r="AY4076" s="107" t="e">
        <f>VLOOKUP(C4076,#REF!, 2,FALSE)</f>
        <v>#REF!</v>
      </c>
      <c r="BM4076" s="79" t="s">
        <v>8748</v>
      </c>
      <c r="BN4076" s="79" t="s">
        <v>2985</v>
      </c>
      <c r="BO4076" s="79" t="s">
        <v>2985</v>
      </c>
      <c r="BU4076" s="79" t="s">
        <v>8748</v>
      </c>
      <c r="BV4076" s="79" t="s">
        <v>2985</v>
      </c>
      <c r="BW4076" s="79" t="s">
        <v>2985</v>
      </c>
    </row>
    <row r="4077" spans="51:75" x14ac:dyDescent="0.3">
      <c r="AY4077" s="107" t="e">
        <f>VLOOKUP(C4077,#REF!, 2,FALSE)</f>
        <v>#REF!</v>
      </c>
      <c r="BM4077" s="79" t="s">
        <v>8749</v>
      </c>
      <c r="BN4077" s="79" t="s">
        <v>16992</v>
      </c>
      <c r="BO4077" s="79" t="s">
        <v>2985</v>
      </c>
      <c r="BU4077" s="79" t="s">
        <v>8749</v>
      </c>
      <c r="BV4077" s="79" t="s">
        <v>16992</v>
      </c>
      <c r="BW4077" s="79" t="s">
        <v>2985</v>
      </c>
    </row>
    <row r="4078" spans="51:75" x14ac:dyDescent="0.3">
      <c r="AY4078" s="107" t="e">
        <f>VLOOKUP(C4078,#REF!, 2,FALSE)</f>
        <v>#REF!</v>
      </c>
      <c r="BM4078" s="79" t="s">
        <v>8750</v>
      </c>
      <c r="BN4078" s="79" t="s">
        <v>2985</v>
      </c>
      <c r="BO4078" s="79" t="s">
        <v>2985</v>
      </c>
      <c r="BU4078" s="79" t="s">
        <v>8750</v>
      </c>
      <c r="BV4078" s="79" t="s">
        <v>2985</v>
      </c>
      <c r="BW4078" s="79" t="s">
        <v>2985</v>
      </c>
    </row>
    <row r="4079" spans="51:75" x14ac:dyDescent="0.3">
      <c r="AY4079" s="107" t="e">
        <f>VLOOKUP(C4079,#REF!, 2,FALSE)</f>
        <v>#REF!</v>
      </c>
      <c r="BM4079" s="79" t="s">
        <v>8752</v>
      </c>
      <c r="BN4079" s="79" t="s">
        <v>1015</v>
      </c>
      <c r="BO4079" s="79" t="s">
        <v>2985</v>
      </c>
      <c r="BU4079" s="79" t="s">
        <v>8752</v>
      </c>
      <c r="BV4079" s="79" t="s">
        <v>1015</v>
      </c>
      <c r="BW4079" s="79" t="s">
        <v>2985</v>
      </c>
    </row>
    <row r="4080" spans="51:75" x14ac:dyDescent="0.3">
      <c r="AY4080" s="107" t="e">
        <f>VLOOKUP(C4080,#REF!, 2,FALSE)</f>
        <v>#REF!</v>
      </c>
      <c r="BM4080" s="79" t="s">
        <v>8753</v>
      </c>
      <c r="BN4080" s="79" t="s">
        <v>16992</v>
      </c>
      <c r="BO4080" s="79" t="s">
        <v>2985</v>
      </c>
      <c r="BU4080" s="79" t="s">
        <v>8753</v>
      </c>
      <c r="BV4080" s="79" t="s">
        <v>16992</v>
      </c>
      <c r="BW4080" s="79" t="s">
        <v>2985</v>
      </c>
    </row>
    <row r="4081" spans="51:75" x14ac:dyDescent="0.3">
      <c r="AY4081" s="107" t="e">
        <f>VLOOKUP(C4081,#REF!, 2,FALSE)</f>
        <v>#REF!</v>
      </c>
      <c r="BM4081" s="79" t="s">
        <v>8754</v>
      </c>
      <c r="BN4081" s="79" t="s">
        <v>1269</v>
      </c>
      <c r="BO4081" s="79" t="s">
        <v>8755</v>
      </c>
      <c r="BU4081" s="79" t="s">
        <v>8754</v>
      </c>
      <c r="BV4081" s="79" t="s">
        <v>1269</v>
      </c>
      <c r="BW4081" s="79" t="s">
        <v>8755</v>
      </c>
    </row>
    <row r="4082" spans="51:75" x14ac:dyDescent="0.3">
      <c r="AY4082" s="107" t="e">
        <f>VLOOKUP(C4082,#REF!, 2,FALSE)</f>
        <v>#REF!</v>
      </c>
      <c r="BM4082" s="79" t="s">
        <v>8756</v>
      </c>
      <c r="BN4082" s="79" t="s">
        <v>16992</v>
      </c>
      <c r="BO4082" s="79" t="s">
        <v>2985</v>
      </c>
      <c r="BU4082" s="79" t="s">
        <v>8756</v>
      </c>
      <c r="BV4082" s="79" t="s">
        <v>16992</v>
      </c>
      <c r="BW4082" s="79" t="s">
        <v>2985</v>
      </c>
    </row>
    <row r="4083" spans="51:75" x14ac:dyDescent="0.3">
      <c r="AY4083" s="107" t="e">
        <f>VLOOKUP(C4083,#REF!, 2,FALSE)</f>
        <v>#REF!</v>
      </c>
      <c r="BM4083" s="79" t="s">
        <v>8757</v>
      </c>
      <c r="BN4083" s="79" t="s">
        <v>793</v>
      </c>
      <c r="BO4083" s="79" t="s">
        <v>8758</v>
      </c>
      <c r="BU4083" s="79" t="s">
        <v>8757</v>
      </c>
      <c r="BV4083" s="79" t="s">
        <v>793</v>
      </c>
      <c r="BW4083" s="79" t="s">
        <v>8758</v>
      </c>
    </row>
    <row r="4084" spans="51:75" x14ac:dyDescent="0.3">
      <c r="AY4084" s="107" t="e">
        <f>VLOOKUP(C4084,#REF!, 2,FALSE)</f>
        <v>#REF!</v>
      </c>
      <c r="BM4084" s="79" t="s">
        <v>8759</v>
      </c>
      <c r="BN4084" s="79" t="s">
        <v>16992</v>
      </c>
      <c r="BO4084" s="79" t="s">
        <v>2985</v>
      </c>
      <c r="BU4084" s="79" t="s">
        <v>8759</v>
      </c>
      <c r="BV4084" s="79" t="s">
        <v>16992</v>
      </c>
      <c r="BW4084" s="79" t="s">
        <v>2985</v>
      </c>
    </row>
    <row r="4085" spans="51:75" x14ac:dyDescent="0.3">
      <c r="AY4085" s="107" t="e">
        <f>VLOOKUP(C4085,#REF!, 2,FALSE)</f>
        <v>#REF!</v>
      </c>
      <c r="BM4085" s="79" t="s">
        <v>8761</v>
      </c>
      <c r="BN4085" s="79" t="s">
        <v>16992</v>
      </c>
      <c r="BO4085" s="79" t="s">
        <v>2985</v>
      </c>
      <c r="BU4085" s="79" t="s">
        <v>8761</v>
      </c>
      <c r="BV4085" s="79" t="s">
        <v>16992</v>
      </c>
      <c r="BW4085" s="79" t="s">
        <v>2985</v>
      </c>
    </row>
    <row r="4086" spans="51:75" x14ac:dyDescent="0.3">
      <c r="AY4086" s="107" t="e">
        <f>VLOOKUP(C4086,#REF!, 2,FALSE)</f>
        <v>#REF!</v>
      </c>
      <c r="BM4086" s="79" t="s">
        <v>492</v>
      </c>
      <c r="BN4086" s="79" t="s">
        <v>2985</v>
      </c>
      <c r="BO4086" s="79" t="s">
        <v>2985</v>
      </c>
      <c r="BU4086" s="79" t="s">
        <v>492</v>
      </c>
      <c r="BV4086" s="79" t="s">
        <v>2985</v>
      </c>
      <c r="BW4086" s="79" t="s">
        <v>2985</v>
      </c>
    </row>
    <row r="4087" spans="51:75" x14ac:dyDescent="0.3">
      <c r="AY4087" s="107" t="e">
        <f>VLOOKUP(C4087,#REF!, 2,FALSE)</f>
        <v>#REF!</v>
      </c>
      <c r="BM4087" s="79" t="s">
        <v>456</v>
      </c>
      <c r="BN4087" s="79" t="s">
        <v>2985</v>
      </c>
      <c r="BO4087" s="79" t="s">
        <v>2985</v>
      </c>
      <c r="BU4087" s="79" t="s">
        <v>456</v>
      </c>
      <c r="BV4087" s="79" t="s">
        <v>2985</v>
      </c>
      <c r="BW4087" s="79" t="s">
        <v>2985</v>
      </c>
    </row>
    <row r="4088" spans="51:75" x14ac:dyDescent="0.3">
      <c r="AY4088" s="107" t="e">
        <f>VLOOKUP(C4088,#REF!, 2,FALSE)</f>
        <v>#REF!</v>
      </c>
      <c r="BM4088" s="79" t="s">
        <v>1512</v>
      </c>
      <c r="BN4088" s="79" t="s">
        <v>3256</v>
      </c>
      <c r="BO4088" s="79" t="s">
        <v>2985</v>
      </c>
      <c r="BU4088" s="79" t="s">
        <v>1512</v>
      </c>
      <c r="BV4088" s="79" t="s">
        <v>3256</v>
      </c>
      <c r="BW4088" s="79" t="s">
        <v>2985</v>
      </c>
    </row>
    <row r="4089" spans="51:75" x14ac:dyDescent="0.3">
      <c r="AY4089" s="107" t="e">
        <f>VLOOKUP(C4089,#REF!, 2,FALSE)</f>
        <v>#REF!</v>
      </c>
      <c r="BM4089" s="79" t="s">
        <v>8764</v>
      </c>
      <c r="BN4089" s="79" t="s">
        <v>16992</v>
      </c>
      <c r="BO4089" s="79" t="s">
        <v>2985</v>
      </c>
      <c r="BU4089" s="79" t="s">
        <v>8764</v>
      </c>
      <c r="BV4089" s="79" t="s">
        <v>16992</v>
      </c>
      <c r="BW4089" s="79" t="s">
        <v>2985</v>
      </c>
    </row>
    <row r="4090" spans="51:75" x14ac:dyDescent="0.3">
      <c r="AY4090" s="107" t="e">
        <f>VLOOKUP(C4090,#REF!, 2,FALSE)</f>
        <v>#REF!</v>
      </c>
      <c r="BM4090" s="79" t="s">
        <v>8765</v>
      </c>
      <c r="BN4090" s="79" t="s">
        <v>2985</v>
      </c>
      <c r="BO4090" s="79" t="s">
        <v>2985</v>
      </c>
      <c r="BU4090" s="79" t="s">
        <v>8765</v>
      </c>
      <c r="BV4090" s="79" t="s">
        <v>2985</v>
      </c>
      <c r="BW4090" s="79" t="s">
        <v>2985</v>
      </c>
    </row>
    <row r="4091" spans="51:75" x14ac:dyDescent="0.3">
      <c r="AY4091" s="107" t="e">
        <f>VLOOKUP(C4091,#REF!, 2,FALSE)</f>
        <v>#REF!</v>
      </c>
      <c r="BM4091" s="79" t="s">
        <v>8766</v>
      </c>
      <c r="BN4091" s="79" t="s">
        <v>2985</v>
      </c>
      <c r="BO4091" s="79" t="s">
        <v>2985</v>
      </c>
      <c r="BU4091" s="79" t="s">
        <v>8766</v>
      </c>
      <c r="BV4091" s="79" t="s">
        <v>2985</v>
      </c>
      <c r="BW4091" s="79" t="s">
        <v>2985</v>
      </c>
    </row>
    <row r="4092" spans="51:75" x14ac:dyDescent="0.3">
      <c r="AY4092" s="107" t="e">
        <f>VLOOKUP(C4092,#REF!, 2,FALSE)</f>
        <v>#REF!</v>
      </c>
      <c r="BM4092" s="79" t="s">
        <v>8767</v>
      </c>
      <c r="BN4092" s="79" t="s">
        <v>2985</v>
      </c>
      <c r="BO4092" s="79" t="s">
        <v>2985</v>
      </c>
      <c r="BU4092" s="79" t="s">
        <v>8767</v>
      </c>
      <c r="BV4092" s="79" t="s">
        <v>2985</v>
      </c>
      <c r="BW4092" s="79" t="s">
        <v>2985</v>
      </c>
    </row>
    <row r="4093" spans="51:75" x14ac:dyDescent="0.3">
      <c r="AY4093" s="107" t="e">
        <f>VLOOKUP(C4093,#REF!, 2,FALSE)</f>
        <v>#REF!</v>
      </c>
      <c r="BM4093" s="79" t="s">
        <v>8768</v>
      </c>
      <c r="BN4093" s="79" t="s">
        <v>2985</v>
      </c>
      <c r="BO4093" s="79" t="s">
        <v>2985</v>
      </c>
      <c r="BU4093" s="79" t="s">
        <v>8768</v>
      </c>
      <c r="BV4093" s="79" t="s">
        <v>2985</v>
      </c>
      <c r="BW4093" s="79" t="s">
        <v>2985</v>
      </c>
    </row>
    <row r="4094" spans="51:75" x14ac:dyDescent="0.3">
      <c r="AY4094" s="107" t="e">
        <f>VLOOKUP(C4094,#REF!, 2,FALSE)</f>
        <v>#REF!</v>
      </c>
      <c r="BM4094" s="79" t="s">
        <v>8769</v>
      </c>
      <c r="BN4094" s="79" t="s">
        <v>3256</v>
      </c>
      <c r="BO4094" s="79" t="s">
        <v>2176</v>
      </c>
      <c r="BU4094" s="79" t="s">
        <v>8769</v>
      </c>
      <c r="BV4094" s="79" t="s">
        <v>3256</v>
      </c>
      <c r="BW4094" s="79" t="s">
        <v>2176</v>
      </c>
    </row>
    <row r="4095" spans="51:75" x14ac:dyDescent="0.3">
      <c r="AY4095" s="107" t="e">
        <f>VLOOKUP(C4095,#REF!, 2,FALSE)</f>
        <v>#REF!</v>
      </c>
      <c r="BM4095" s="79" t="s">
        <v>8770</v>
      </c>
      <c r="BN4095" s="79" t="s">
        <v>733</v>
      </c>
      <c r="BO4095" s="79" t="s">
        <v>2985</v>
      </c>
      <c r="BU4095" s="79" t="s">
        <v>8770</v>
      </c>
      <c r="BV4095" s="79" t="s">
        <v>733</v>
      </c>
      <c r="BW4095" s="79" t="s">
        <v>2985</v>
      </c>
    </row>
    <row r="4096" spans="51:75" x14ac:dyDescent="0.3">
      <c r="AY4096" s="107" t="e">
        <f>VLOOKUP(C4096,#REF!, 2,FALSE)</f>
        <v>#REF!</v>
      </c>
      <c r="BM4096" s="79" t="s">
        <v>1513</v>
      </c>
      <c r="BN4096" s="79" t="s">
        <v>16992</v>
      </c>
      <c r="BO4096" s="79" t="s">
        <v>2985</v>
      </c>
      <c r="BU4096" s="79" t="s">
        <v>1513</v>
      </c>
      <c r="BV4096" s="79" t="s">
        <v>16992</v>
      </c>
      <c r="BW4096" s="79" t="s">
        <v>2985</v>
      </c>
    </row>
    <row r="4097" spans="51:75" x14ac:dyDescent="0.3">
      <c r="AY4097" s="107" t="e">
        <f>VLOOKUP(C4097,#REF!, 2,FALSE)</f>
        <v>#REF!</v>
      </c>
      <c r="BM4097" s="79" t="s">
        <v>8771</v>
      </c>
      <c r="BN4097" s="79" t="s">
        <v>3009</v>
      </c>
      <c r="BO4097" s="79" t="s">
        <v>8772</v>
      </c>
      <c r="BU4097" s="79" t="s">
        <v>8771</v>
      </c>
      <c r="BV4097" s="79" t="s">
        <v>3009</v>
      </c>
      <c r="BW4097" s="79" t="s">
        <v>8772</v>
      </c>
    </row>
    <row r="4098" spans="51:75" x14ac:dyDescent="0.3">
      <c r="AY4098" s="107" t="e">
        <f>VLOOKUP(C4098,#REF!, 2,FALSE)</f>
        <v>#REF!</v>
      </c>
      <c r="BM4098" s="79" t="s">
        <v>8773</v>
      </c>
      <c r="BN4098" s="79" t="s">
        <v>785</v>
      </c>
      <c r="BO4098" s="79" t="s">
        <v>2985</v>
      </c>
      <c r="BU4098" s="79" t="s">
        <v>8773</v>
      </c>
      <c r="BV4098" s="79" t="s">
        <v>785</v>
      </c>
      <c r="BW4098" s="79" t="s">
        <v>2985</v>
      </c>
    </row>
    <row r="4099" spans="51:75" x14ac:dyDescent="0.3">
      <c r="AY4099" s="107" t="e">
        <f>VLOOKUP(C4099,#REF!, 2,FALSE)</f>
        <v>#REF!</v>
      </c>
      <c r="BM4099" s="79" t="s">
        <v>8774</v>
      </c>
      <c r="BN4099" s="79" t="s">
        <v>16992</v>
      </c>
      <c r="BO4099" s="79" t="s">
        <v>2985</v>
      </c>
      <c r="BU4099" s="79" t="s">
        <v>8774</v>
      </c>
      <c r="BV4099" s="79" t="s">
        <v>16992</v>
      </c>
      <c r="BW4099" s="79" t="s">
        <v>2985</v>
      </c>
    </row>
    <row r="4100" spans="51:75" x14ac:dyDescent="0.3">
      <c r="AY4100" s="107" t="e">
        <f>VLOOKUP(C4100,#REF!, 2,FALSE)</f>
        <v>#REF!</v>
      </c>
      <c r="BM4100" s="79" t="s">
        <v>8775</v>
      </c>
      <c r="BN4100" s="79" t="s">
        <v>16992</v>
      </c>
      <c r="BO4100" s="79" t="s">
        <v>2985</v>
      </c>
      <c r="BU4100" s="79" t="s">
        <v>8775</v>
      </c>
      <c r="BV4100" s="79" t="s">
        <v>16992</v>
      </c>
      <c r="BW4100" s="79" t="s">
        <v>2985</v>
      </c>
    </row>
    <row r="4101" spans="51:75" x14ac:dyDescent="0.3">
      <c r="AY4101" s="107" t="e">
        <f>VLOOKUP(C4101,#REF!, 2,FALSE)</f>
        <v>#REF!</v>
      </c>
      <c r="BM4101" s="79" t="s">
        <v>8776</v>
      </c>
      <c r="BN4101" s="79" t="s">
        <v>16992</v>
      </c>
      <c r="BO4101" s="79" t="s">
        <v>2985</v>
      </c>
      <c r="BU4101" s="79" t="s">
        <v>8776</v>
      </c>
      <c r="BV4101" s="79" t="s">
        <v>16992</v>
      </c>
      <c r="BW4101" s="79" t="s">
        <v>2985</v>
      </c>
    </row>
    <row r="4102" spans="51:75" x14ac:dyDescent="0.3">
      <c r="AY4102" s="107" t="e">
        <f>VLOOKUP(C4102,#REF!, 2,FALSE)</f>
        <v>#REF!</v>
      </c>
      <c r="BM4102" s="79" t="s">
        <v>1514</v>
      </c>
      <c r="BN4102" s="79" t="s">
        <v>16992</v>
      </c>
      <c r="BO4102" s="79" t="s">
        <v>2985</v>
      </c>
      <c r="BU4102" s="79" t="s">
        <v>1514</v>
      </c>
      <c r="BV4102" s="79" t="s">
        <v>16992</v>
      </c>
      <c r="BW4102" s="79" t="s">
        <v>2985</v>
      </c>
    </row>
    <row r="4103" spans="51:75" x14ac:dyDescent="0.3">
      <c r="AY4103" s="107" t="e">
        <f>VLOOKUP(C4103,#REF!, 2,FALSE)</f>
        <v>#REF!</v>
      </c>
      <c r="BM4103" s="79" t="s">
        <v>8777</v>
      </c>
      <c r="BN4103" s="79" t="s">
        <v>16992</v>
      </c>
      <c r="BO4103" s="79" t="s">
        <v>2985</v>
      </c>
      <c r="BU4103" s="79" t="s">
        <v>8777</v>
      </c>
      <c r="BV4103" s="79" t="s">
        <v>16992</v>
      </c>
      <c r="BW4103" s="79" t="s">
        <v>2985</v>
      </c>
    </row>
    <row r="4104" spans="51:75" x14ac:dyDescent="0.3">
      <c r="AY4104" s="107" t="e">
        <f>VLOOKUP(C4104,#REF!, 2,FALSE)</f>
        <v>#REF!</v>
      </c>
      <c r="BM4104" s="79" t="s">
        <v>8778</v>
      </c>
      <c r="BN4104" s="79" t="s">
        <v>16992</v>
      </c>
      <c r="BO4104" s="79" t="s">
        <v>2985</v>
      </c>
      <c r="BU4104" s="79" t="s">
        <v>8778</v>
      </c>
      <c r="BV4104" s="79" t="s">
        <v>16992</v>
      </c>
      <c r="BW4104" s="79" t="s">
        <v>2985</v>
      </c>
    </row>
    <row r="4105" spans="51:75" x14ac:dyDescent="0.3">
      <c r="AY4105" s="107" t="e">
        <f>VLOOKUP(C4105,#REF!, 2,FALSE)</f>
        <v>#REF!</v>
      </c>
      <c r="BM4105" s="79" t="s">
        <v>8779</v>
      </c>
      <c r="BN4105" s="79" t="s">
        <v>664</v>
      </c>
      <c r="BO4105" s="79" t="s">
        <v>2985</v>
      </c>
      <c r="BU4105" s="79" t="s">
        <v>8779</v>
      </c>
      <c r="BV4105" s="79" t="s">
        <v>664</v>
      </c>
      <c r="BW4105" s="79" t="s">
        <v>2985</v>
      </c>
    </row>
    <row r="4106" spans="51:75" x14ac:dyDescent="0.3">
      <c r="AY4106" s="107" t="e">
        <f>VLOOKUP(C4106,#REF!, 2,FALSE)</f>
        <v>#REF!</v>
      </c>
      <c r="BM4106" s="79" t="s">
        <v>1515</v>
      </c>
      <c r="BN4106" s="79" t="s">
        <v>16992</v>
      </c>
      <c r="BO4106" s="79" t="s">
        <v>2985</v>
      </c>
      <c r="BU4106" s="79" t="s">
        <v>1515</v>
      </c>
      <c r="BV4106" s="79" t="s">
        <v>16992</v>
      </c>
      <c r="BW4106" s="79" t="s">
        <v>2985</v>
      </c>
    </row>
    <row r="4107" spans="51:75" x14ac:dyDescent="0.3">
      <c r="AY4107" s="107" t="e">
        <f>VLOOKUP(C4107,#REF!, 2,FALSE)</f>
        <v>#REF!</v>
      </c>
      <c r="BM4107" s="79" t="s">
        <v>8782</v>
      </c>
      <c r="BN4107" s="79" t="s">
        <v>16992</v>
      </c>
      <c r="BO4107" s="79" t="s">
        <v>2985</v>
      </c>
      <c r="BU4107" s="79" t="s">
        <v>8782</v>
      </c>
      <c r="BV4107" s="79" t="s">
        <v>16992</v>
      </c>
      <c r="BW4107" s="79" t="s">
        <v>2985</v>
      </c>
    </row>
    <row r="4108" spans="51:75" x14ac:dyDescent="0.3">
      <c r="AY4108" s="107" t="e">
        <f>VLOOKUP(C4108,#REF!, 2,FALSE)</f>
        <v>#REF!</v>
      </c>
      <c r="BM4108" s="79" t="s">
        <v>8783</v>
      </c>
      <c r="BN4108" s="79" t="s">
        <v>3006</v>
      </c>
      <c r="BO4108" s="79" t="s">
        <v>2985</v>
      </c>
      <c r="BU4108" s="79" t="s">
        <v>8783</v>
      </c>
      <c r="BV4108" s="79" t="s">
        <v>3006</v>
      </c>
      <c r="BW4108" s="79" t="s">
        <v>2985</v>
      </c>
    </row>
    <row r="4109" spans="51:75" x14ac:dyDescent="0.3">
      <c r="AY4109" s="107" t="e">
        <f>VLOOKUP(C4109,#REF!, 2,FALSE)</f>
        <v>#REF!</v>
      </c>
      <c r="BM4109" s="79" t="s">
        <v>8786</v>
      </c>
      <c r="BN4109" s="79" t="s">
        <v>16992</v>
      </c>
      <c r="BO4109" s="79" t="s">
        <v>2985</v>
      </c>
      <c r="BU4109" s="79" t="s">
        <v>8786</v>
      </c>
      <c r="BV4109" s="79" t="s">
        <v>16992</v>
      </c>
      <c r="BW4109" s="79" t="s">
        <v>2985</v>
      </c>
    </row>
    <row r="4110" spans="51:75" x14ac:dyDescent="0.3">
      <c r="AY4110" s="107" t="e">
        <f>VLOOKUP(C4110,#REF!, 2,FALSE)</f>
        <v>#REF!</v>
      </c>
      <c r="BM4110" s="79" t="s">
        <v>1516</v>
      </c>
      <c r="BN4110" s="79" t="s">
        <v>16992</v>
      </c>
      <c r="BO4110" s="79" t="s">
        <v>2985</v>
      </c>
      <c r="BU4110" s="79" t="s">
        <v>1516</v>
      </c>
      <c r="BV4110" s="79" t="s">
        <v>16992</v>
      </c>
      <c r="BW4110" s="79" t="s">
        <v>2985</v>
      </c>
    </row>
    <row r="4111" spans="51:75" x14ac:dyDescent="0.3">
      <c r="AY4111" s="107" t="e">
        <f>VLOOKUP(C4111,#REF!, 2,FALSE)</f>
        <v>#REF!</v>
      </c>
      <c r="BM4111" s="79" t="s">
        <v>1517</v>
      </c>
      <c r="BN4111" s="79" t="s">
        <v>1011</v>
      </c>
      <c r="BO4111" s="79" t="s">
        <v>2985</v>
      </c>
      <c r="BU4111" s="79" t="s">
        <v>1517</v>
      </c>
      <c r="BV4111" s="79" t="s">
        <v>1011</v>
      </c>
      <c r="BW4111" s="79" t="s">
        <v>2985</v>
      </c>
    </row>
    <row r="4112" spans="51:75" x14ac:dyDescent="0.3">
      <c r="AY4112" s="107" t="e">
        <f>VLOOKUP(C4112,#REF!, 2,FALSE)</f>
        <v>#REF!</v>
      </c>
      <c r="BM4112" s="79" t="s">
        <v>1518</v>
      </c>
      <c r="BN4112" s="79" t="s">
        <v>16992</v>
      </c>
      <c r="BO4112" s="79" t="s">
        <v>2985</v>
      </c>
      <c r="BU4112" s="79" t="s">
        <v>1518</v>
      </c>
      <c r="BV4112" s="79" t="s">
        <v>16992</v>
      </c>
      <c r="BW4112" s="79" t="s">
        <v>2985</v>
      </c>
    </row>
    <row r="4113" spans="51:75" x14ac:dyDescent="0.3">
      <c r="AY4113" s="107" t="e">
        <f>VLOOKUP(C4113,#REF!, 2,FALSE)</f>
        <v>#REF!</v>
      </c>
      <c r="BM4113" s="79" t="s">
        <v>8788</v>
      </c>
      <c r="BN4113" s="79" t="s">
        <v>3256</v>
      </c>
      <c r="BO4113" s="79" t="s">
        <v>2985</v>
      </c>
      <c r="BU4113" s="79" t="s">
        <v>8788</v>
      </c>
      <c r="BV4113" s="79" t="s">
        <v>3256</v>
      </c>
      <c r="BW4113" s="79" t="s">
        <v>2985</v>
      </c>
    </row>
    <row r="4114" spans="51:75" x14ac:dyDescent="0.3">
      <c r="AY4114" s="107" t="e">
        <f>VLOOKUP(C4114,#REF!, 2,FALSE)</f>
        <v>#REF!</v>
      </c>
      <c r="BM4114" s="79" t="s">
        <v>8789</v>
      </c>
      <c r="BN4114" s="79" t="s">
        <v>16992</v>
      </c>
      <c r="BO4114" s="79" t="s">
        <v>2985</v>
      </c>
      <c r="BU4114" s="79" t="s">
        <v>8789</v>
      </c>
      <c r="BV4114" s="79" t="s">
        <v>16992</v>
      </c>
      <c r="BW4114" s="79" t="s">
        <v>2985</v>
      </c>
    </row>
    <row r="4115" spans="51:75" x14ac:dyDescent="0.3">
      <c r="AY4115" s="107" t="e">
        <f>VLOOKUP(C4115,#REF!, 2,FALSE)</f>
        <v>#REF!</v>
      </c>
      <c r="BM4115" s="79" t="s">
        <v>1519</v>
      </c>
      <c r="BN4115" s="79" t="s">
        <v>16992</v>
      </c>
      <c r="BO4115" s="79" t="s">
        <v>2985</v>
      </c>
      <c r="BU4115" s="79" t="s">
        <v>1519</v>
      </c>
      <c r="BV4115" s="79" t="s">
        <v>16992</v>
      </c>
      <c r="BW4115" s="79" t="s">
        <v>2985</v>
      </c>
    </row>
    <row r="4116" spans="51:75" x14ac:dyDescent="0.3">
      <c r="AY4116" s="107" t="e">
        <f>VLOOKUP(C4116,#REF!, 2,FALSE)</f>
        <v>#REF!</v>
      </c>
      <c r="BM4116" s="79" t="s">
        <v>8790</v>
      </c>
      <c r="BN4116" s="79" t="s">
        <v>2985</v>
      </c>
      <c r="BO4116" s="79" t="s">
        <v>2985</v>
      </c>
      <c r="BU4116" s="79" t="s">
        <v>8790</v>
      </c>
      <c r="BV4116" s="79" t="s">
        <v>2985</v>
      </c>
      <c r="BW4116" s="79" t="s">
        <v>2985</v>
      </c>
    </row>
    <row r="4117" spans="51:75" x14ac:dyDescent="0.3">
      <c r="AY4117" s="107" t="e">
        <f>VLOOKUP(C4117,#REF!, 2,FALSE)</f>
        <v>#REF!</v>
      </c>
      <c r="BM4117" s="79" t="s">
        <v>8792</v>
      </c>
      <c r="BN4117" s="79" t="s">
        <v>2985</v>
      </c>
      <c r="BO4117" s="79" t="s">
        <v>2985</v>
      </c>
      <c r="BU4117" s="79" t="s">
        <v>8792</v>
      </c>
      <c r="BV4117" s="79" t="s">
        <v>2985</v>
      </c>
      <c r="BW4117" s="79" t="s">
        <v>2985</v>
      </c>
    </row>
    <row r="4118" spans="51:75" x14ac:dyDescent="0.3">
      <c r="AY4118" s="107" t="e">
        <f>VLOOKUP(C4118,#REF!, 2,FALSE)</f>
        <v>#REF!</v>
      </c>
      <c r="BM4118" s="79" t="s">
        <v>8793</v>
      </c>
      <c r="BN4118" s="79" t="s">
        <v>2985</v>
      </c>
      <c r="BO4118" s="79" t="s">
        <v>1679</v>
      </c>
      <c r="BU4118" s="79" t="s">
        <v>8793</v>
      </c>
      <c r="BV4118" s="79" t="s">
        <v>2985</v>
      </c>
      <c r="BW4118" s="79" t="s">
        <v>1679</v>
      </c>
    </row>
    <row r="4119" spans="51:75" x14ac:dyDescent="0.3">
      <c r="AY4119" s="107" t="e">
        <f>VLOOKUP(C4119,#REF!, 2,FALSE)</f>
        <v>#REF!</v>
      </c>
      <c r="BM4119" s="79" t="s">
        <v>478</v>
      </c>
      <c r="BN4119" s="79" t="s">
        <v>2985</v>
      </c>
      <c r="BO4119" s="79" t="s">
        <v>8794</v>
      </c>
      <c r="BU4119" s="79" t="s">
        <v>478</v>
      </c>
      <c r="BV4119" s="79" t="s">
        <v>2985</v>
      </c>
      <c r="BW4119" s="79" t="s">
        <v>8794</v>
      </c>
    </row>
    <row r="4120" spans="51:75" x14ac:dyDescent="0.3">
      <c r="AY4120" s="107" t="e">
        <f>VLOOKUP(C4120,#REF!, 2,FALSE)</f>
        <v>#REF!</v>
      </c>
      <c r="BM4120" s="79" t="s">
        <v>8795</v>
      </c>
      <c r="BN4120" s="79" t="s">
        <v>2985</v>
      </c>
      <c r="BO4120" s="79" t="s">
        <v>5451</v>
      </c>
      <c r="BU4120" s="79" t="s">
        <v>8795</v>
      </c>
      <c r="BV4120" s="79" t="s">
        <v>2985</v>
      </c>
      <c r="BW4120" s="79" t="s">
        <v>5451</v>
      </c>
    </row>
    <row r="4121" spans="51:75" x14ac:dyDescent="0.3">
      <c r="AY4121" s="107" t="e">
        <f>VLOOKUP(C4121,#REF!, 2,FALSE)</f>
        <v>#REF!</v>
      </c>
      <c r="BM4121" s="79" t="s">
        <v>463</v>
      </c>
      <c r="BN4121" s="79" t="s">
        <v>2985</v>
      </c>
      <c r="BO4121" s="79" t="s">
        <v>2870</v>
      </c>
      <c r="BU4121" s="79" t="s">
        <v>463</v>
      </c>
      <c r="BV4121" s="79" t="s">
        <v>2985</v>
      </c>
      <c r="BW4121" s="79" t="s">
        <v>2870</v>
      </c>
    </row>
    <row r="4122" spans="51:75" x14ac:dyDescent="0.3">
      <c r="AY4122" s="107" t="e">
        <f>VLOOKUP(C4122,#REF!, 2,FALSE)</f>
        <v>#REF!</v>
      </c>
      <c r="BM4122" s="79" t="s">
        <v>8796</v>
      </c>
      <c r="BN4122" s="79" t="s">
        <v>2985</v>
      </c>
      <c r="BO4122" s="79" t="s">
        <v>2985</v>
      </c>
      <c r="BU4122" s="79" t="s">
        <v>8796</v>
      </c>
      <c r="BV4122" s="79" t="s">
        <v>2985</v>
      </c>
      <c r="BW4122" s="79" t="s">
        <v>2985</v>
      </c>
    </row>
    <row r="4123" spans="51:75" x14ac:dyDescent="0.3">
      <c r="AY4123" s="107" t="e">
        <f>VLOOKUP(C4123,#REF!, 2,FALSE)</f>
        <v>#REF!</v>
      </c>
      <c r="BM4123" s="79" t="s">
        <v>8797</v>
      </c>
      <c r="BN4123" s="79" t="s">
        <v>2985</v>
      </c>
      <c r="BO4123" s="79" t="s">
        <v>2985</v>
      </c>
      <c r="BU4123" s="79" t="s">
        <v>8797</v>
      </c>
      <c r="BV4123" s="79" t="s">
        <v>2985</v>
      </c>
      <c r="BW4123" s="79" t="s">
        <v>2985</v>
      </c>
    </row>
    <row r="4124" spans="51:75" x14ac:dyDescent="0.3">
      <c r="AY4124" s="107" t="e">
        <f>VLOOKUP(C4124,#REF!, 2,FALSE)</f>
        <v>#REF!</v>
      </c>
      <c r="BM4124" s="79" t="s">
        <v>8798</v>
      </c>
      <c r="BN4124" s="79" t="s">
        <v>2985</v>
      </c>
      <c r="BO4124" s="79" t="s">
        <v>2985</v>
      </c>
      <c r="BU4124" s="79" t="s">
        <v>8798</v>
      </c>
      <c r="BV4124" s="79" t="s">
        <v>2985</v>
      </c>
      <c r="BW4124" s="79" t="s">
        <v>2985</v>
      </c>
    </row>
    <row r="4125" spans="51:75" x14ac:dyDescent="0.3">
      <c r="AY4125" s="107" t="e">
        <f>VLOOKUP(C4125,#REF!, 2,FALSE)</f>
        <v>#REF!</v>
      </c>
      <c r="BM4125" s="79" t="s">
        <v>8799</v>
      </c>
      <c r="BN4125" s="79" t="s">
        <v>2985</v>
      </c>
      <c r="BO4125" s="79" t="s">
        <v>2985</v>
      </c>
      <c r="BU4125" s="79" t="s">
        <v>8799</v>
      </c>
      <c r="BV4125" s="79" t="s">
        <v>2985</v>
      </c>
      <c r="BW4125" s="79" t="s">
        <v>2985</v>
      </c>
    </row>
    <row r="4126" spans="51:75" x14ac:dyDescent="0.3">
      <c r="AY4126" s="107" t="e">
        <f>VLOOKUP(C4126,#REF!, 2,FALSE)</f>
        <v>#REF!</v>
      </c>
      <c r="BM4126" s="79" t="s">
        <v>8800</v>
      </c>
      <c r="BN4126" s="79" t="s">
        <v>2985</v>
      </c>
      <c r="BO4126" s="79" t="s">
        <v>2985</v>
      </c>
      <c r="BU4126" s="79" t="s">
        <v>8800</v>
      </c>
      <c r="BV4126" s="79" t="s">
        <v>2985</v>
      </c>
      <c r="BW4126" s="79" t="s">
        <v>2985</v>
      </c>
    </row>
    <row r="4127" spans="51:75" x14ac:dyDescent="0.3">
      <c r="AY4127" s="107" t="e">
        <f>VLOOKUP(C4127,#REF!, 2,FALSE)</f>
        <v>#REF!</v>
      </c>
      <c r="BM4127" s="79" t="s">
        <v>1524</v>
      </c>
      <c r="BN4127" s="79" t="s">
        <v>2985</v>
      </c>
      <c r="BO4127" s="79" t="s">
        <v>2985</v>
      </c>
      <c r="BU4127" s="79" t="s">
        <v>1524</v>
      </c>
      <c r="BV4127" s="79" t="s">
        <v>2985</v>
      </c>
      <c r="BW4127" s="79" t="s">
        <v>2985</v>
      </c>
    </row>
    <row r="4128" spans="51:75" x14ac:dyDescent="0.3">
      <c r="AY4128" s="107" t="e">
        <f>VLOOKUP(C4128,#REF!, 2,FALSE)</f>
        <v>#REF!</v>
      </c>
      <c r="BM4128" s="79" t="s">
        <v>8801</v>
      </c>
      <c r="BN4128" s="79" t="s">
        <v>2985</v>
      </c>
      <c r="BO4128" s="79" t="s">
        <v>2985</v>
      </c>
      <c r="BU4128" s="79" t="s">
        <v>8801</v>
      </c>
      <c r="BV4128" s="79" t="s">
        <v>2985</v>
      </c>
      <c r="BW4128" s="79" t="s">
        <v>2985</v>
      </c>
    </row>
    <row r="4129" spans="51:75" x14ac:dyDescent="0.3">
      <c r="AY4129" s="107" t="e">
        <f>VLOOKUP(C4129,#REF!, 2,FALSE)</f>
        <v>#REF!</v>
      </c>
      <c r="BM4129" s="79" t="s">
        <v>8802</v>
      </c>
      <c r="BN4129" s="79" t="s">
        <v>2985</v>
      </c>
      <c r="BO4129" s="79" t="s">
        <v>2985</v>
      </c>
      <c r="BU4129" s="79" t="s">
        <v>8802</v>
      </c>
      <c r="BV4129" s="79" t="s">
        <v>2985</v>
      </c>
      <c r="BW4129" s="79" t="s">
        <v>2985</v>
      </c>
    </row>
    <row r="4130" spans="51:75" x14ac:dyDescent="0.3">
      <c r="AY4130" s="107" t="e">
        <f>VLOOKUP(C4130,#REF!, 2,FALSE)</f>
        <v>#REF!</v>
      </c>
      <c r="BM4130" s="79" t="s">
        <v>8803</v>
      </c>
      <c r="BN4130" s="79" t="s">
        <v>812</v>
      </c>
      <c r="BO4130" s="79" t="s">
        <v>2985</v>
      </c>
      <c r="BU4130" s="79" t="s">
        <v>8803</v>
      </c>
      <c r="BV4130" s="79" t="s">
        <v>812</v>
      </c>
      <c r="BW4130" s="79" t="s">
        <v>2985</v>
      </c>
    </row>
    <row r="4131" spans="51:75" x14ac:dyDescent="0.3">
      <c r="AY4131" s="107" t="e">
        <f>VLOOKUP(C4131,#REF!, 2,FALSE)</f>
        <v>#REF!</v>
      </c>
      <c r="BM4131" s="79" t="s">
        <v>8805</v>
      </c>
      <c r="BN4131" s="79" t="s">
        <v>2985</v>
      </c>
      <c r="BO4131" s="79" t="s">
        <v>8806</v>
      </c>
      <c r="BU4131" s="79" t="s">
        <v>8805</v>
      </c>
      <c r="BV4131" s="79" t="s">
        <v>2985</v>
      </c>
      <c r="BW4131" s="79" t="s">
        <v>8806</v>
      </c>
    </row>
    <row r="4132" spans="51:75" x14ac:dyDescent="0.3">
      <c r="AY4132" s="107" t="e">
        <f>VLOOKUP(C4132,#REF!, 2,FALSE)</f>
        <v>#REF!</v>
      </c>
      <c r="BM4132" s="79" t="s">
        <v>8807</v>
      </c>
      <c r="BN4132" s="79" t="s">
        <v>2985</v>
      </c>
      <c r="BO4132" s="79" t="s">
        <v>8808</v>
      </c>
      <c r="BU4132" s="79" t="s">
        <v>8807</v>
      </c>
      <c r="BV4132" s="79" t="s">
        <v>2985</v>
      </c>
      <c r="BW4132" s="79" t="s">
        <v>8808</v>
      </c>
    </row>
    <row r="4133" spans="51:75" x14ac:dyDescent="0.3">
      <c r="AY4133" s="107" t="e">
        <f>VLOOKUP(C4133,#REF!, 2,FALSE)</f>
        <v>#REF!</v>
      </c>
      <c r="BM4133" s="79" t="s">
        <v>8809</v>
      </c>
      <c r="BN4133" s="79" t="s">
        <v>2985</v>
      </c>
      <c r="BO4133" s="79" t="s">
        <v>2651</v>
      </c>
      <c r="BU4133" s="79" t="s">
        <v>8809</v>
      </c>
      <c r="BV4133" s="79" t="s">
        <v>2985</v>
      </c>
      <c r="BW4133" s="79" t="s">
        <v>2651</v>
      </c>
    </row>
    <row r="4134" spans="51:75" x14ac:dyDescent="0.3">
      <c r="AY4134" s="107" t="e">
        <f>VLOOKUP(C4134,#REF!, 2,FALSE)</f>
        <v>#REF!</v>
      </c>
      <c r="BM4134" s="79" t="s">
        <v>8810</v>
      </c>
      <c r="BN4134" s="79" t="s">
        <v>2985</v>
      </c>
      <c r="BO4134" s="79" t="s">
        <v>4354</v>
      </c>
      <c r="BU4134" s="79" t="s">
        <v>8810</v>
      </c>
      <c r="BV4134" s="79" t="s">
        <v>2985</v>
      </c>
      <c r="BW4134" s="79" t="s">
        <v>4354</v>
      </c>
    </row>
    <row r="4135" spans="51:75" x14ac:dyDescent="0.3">
      <c r="AY4135" s="107" t="e">
        <f>VLOOKUP(C4135,#REF!, 2,FALSE)</f>
        <v>#REF!</v>
      </c>
      <c r="BM4135" s="79" t="s">
        <v>1527</v>
      </c>
      <c r="BN4135" s="79" t="s">
        <v>2985</v>
      </c>
      <c r="BO4135" s="79" t="s">
        <v>8811</v>
      </c>
      <c r="BU4135" s="79" t="s">
        <v>1527</v>
      </c>
      <c r="BV4135" s="79" t="s">
        <v>2985</v>
      </c>
      <c r="BW4135" s="79" t="s">
        <v>8811</v>
      </c>
    </row>
    <row r="4136" spans="51:75" x14ac:dyDescent="0.3">
      <c r="AY4136" s="107" t="e">
        <f>VLOOKUP(C4136,#REF!, 2,FALSE)</f>
        <v>#REF!</v>
      </c>
      <c r="BM4136" s="79" t="s">
        <v>1528</v>
      </c>
      <c r="BN4136" s="79" t="s">
        <v>2985</v>
      </c>
      <c r="BO4136" s="79" t="s">
        <v>8812</v>
      </c>
      <c r="BU4136" s="79" t="s">
        <v>1528</v>
      </c>
      <c r="BV4136" s="79" t="s">
        <v>2985</v>
      </c>
      <c r="BW4136" s="79" t="s">
        <v>8812</v>
      </c>
    </row>
    <row r="4137" spans="51:75" x14ac:dyDescent="0.3">
      <c r="AY4137" s="107" t="e">
        <f>VLOOKUP(C4137,#REF!, 2,FALSE)</f>
        <v>#REF!</v>
      </c>
      <c r="BM4137" s="79" t="s">
        <v>8813</v>
      </c>
      <c r="BN4137" s="79" t="s">
        <v>2985</v>
      </c>
      <c r="BO4137" s="79" t="s">
        <v>2985</v>
      </c>
      <c r="BU4137" s="79" t="s">
        <v>8813</v>
      </c>
      <c r="BV4137" s="79" t="s">
        <v>2985</v>
      </c>
      <c r="BW4137" s="79" t="s">
        <v>2985</v>
      </c>
    </row>
    <row r="4138" spans="51:75" x14ac:dyDescent="0.3">
      <c r="AY4138" s="107" t="e">
        <f>VLOOKUP(C4138,#REF!, 2,FALSE)</f>
        <v>#REF!</v>
      </c>
      <c r="BM4138" s="79" t="s">
        <v>8814</v>
      </c>
      <c r="BN4138" s="79" t="s">
        <v>619</v>
      </c>
      <c r="BO4138" s="79" t="s">
        <v>2985</v>
      </c>
      <c r="BU4138" s="79" t="s">
        <v>8814</v>
      </c>
      <c r="BV4138" s="79" t="s">
        <v>619</v>
      </c>
      <c r="BW4138" s="79" t="s">
        <v>2985</v>
      </c>
    </row>
    <row r="4139" spans="51:75" x14ac:dyDescent="0.3">
      <c r="AY4139" s="107" t="e">
        <f>VLOOKUP(C4139,#REF!, 2,FALSE)</f>
        <v>#REF!</v>
      </c>
      <c r="BM4139" s="79" t="s">
        <v>8817</v>
      </c>
      <c r="BN4139" s="79" t="s">
        <v>843</v>
      </c>
      <c r="BO4139" s="79" t="s">
        <v>2985</v>
      </c>
      <c r="BU4139" s="79" t="s">
        <v>8817</v>
      </c>
      <c r="BV4139" s="79" t="s">
        <v>843</v>
      </c>
      <c r="BW4139" s="79" t="s">
        <v>2985</v>
      </c>
    </row>
    <row r="4140" spans="51:75" x14ac:dyDescent="0.3">
      <c r="AY4140" s="107" t="e">
        <f>VLOOKUP(C4140,#REF!, 2,FALSE)</f>
        <v>#REF!</v>
      </c>
      <c r="BM4140" s="79" t="s">
        <v>8818</v>
      </c>
      <c r="BN4140" s="79" t="s">
        <v>3009</v>
      </c>
      <c r="BO4140" s="79" t="s">
        <v>2985</v>
      </c>
      <c r="BU4140" s="79" t="s">
        <v>8818</v>
      </c>
      <c r="BV4140" s="79" t="s">
        <v>3009</v>
      </c>
      <c r="BW4140" s="79" t="s">
        <v>2985</v>
      </c>
    </row>
    <row r="4141" spans="51:75" x14ac:dyDescent="0.3">
      <c r="AY4141" s="107" t="e">
        <f>VLOOKUP(C4141,#REF!, 2,FALSE)</f>
        <v>#REF!</v>
      </c>
      <c r="BM4141" s="79" t="s">
        <v>488</v>
      </c>
      <c r="BN4141" s="79" t="s">
        <v>1269</v>
      </c>
      <c r="BO4141" s="79" t="s">
        <v>2985</v>
      </c>
      <c r="BU4141" s="79" t="s">
        <v>488</v>
      </c>
      <c r="BV4141" s="79" t="s">
        <v>1269</v>
      </c>
      <c r="BW4141" s="79" t="s">
        <v>2985</v>
      </c>
    </row>
    <row r="4142" spans="51:75" x14ac:dyDescent="0.3">
      <c r="AY4142" s="107" t="e">
        <f>VLOOKUP(C4142,#REF!, 2,FALSE)</f>
        <v>#REF!</v>
      </c>
      <c r="BM4142" s="79" t="s">
        <v>1529</v>
      </c>
      <c r="BN4142" s="79" t="s">
        <v>785</v>
      </c>
      <c r="BO4142" s="79" t="s">
        <v>2985</v>
      </c>
      <c r="BU4142" s="79" t="s">
        <v>1529</v>
      </c>
      <c r="BV4142" s="79" t="s">
        <v>785</v>
      </c>
      <c r="BW4142" s="79" t="s">
        <v>2985</v>
      </c>
    </row>
    <row r="4143" spans="51:75" x14ac:dyDescent="0.3">
      <c r="AY4143" s="107" t="e">
        <f>VLOOKUP(C4143,#REF!, 2,FALSE)</f>
        <v>#REF!</v>
      </c>
      <c r="BM4143" s="79" t="s">
        <v>1530</v>
      </c>
      <c r="BN4143" s="79" t="s">
        <v>669</v>
      </c>
      <c r="BO4143" s="79" t="s">
        <v>2985</v>
      </c>
      <c r="BU4143" s="79" t="s">
        <v>1530</v>
      </c>
      <c r="BV4143" s="79" t="s">
        <v>669</v>
      </c>
      <c r="BW4143" s="79" t="s">
        <v>2985</v>
      </c>
    </row>
    <row r="4144" spans="51:75" x14ac:dyDescent="0.3">
      <c r="AY4144" s="107" t="e">
        <f>VLOOKUP(C4144,#REF!, 2,FALSE)</f>
        <v>#REF!</v>
      </c>
      <c r="BM4144" s="79" t="s">
        <v>1531</v>
      </c>
      <c r="BN4144" s="79" t="s">
        <v>639</v>
      </c>
      <c r="BO4144" s="79" t="s">
        <v>2985</v>
      </c>
      <c r="BU4144" s="79" t="s">
        <v>1531</v>
      </c>
      <c r="BV4144" s="79" t="s">
        <v>639</v>
      </c>
      <c r="BW4144" s="79" t="s">
        <v>2985</v>
      </c>
    </row>
    <row r="4145" spans="51:75" x14ac:dyDescent="0.3">
      <c r="AY4145" s="107" t="e">
        <f>VLOOKUP(C4145,#REF!, 2,FALSE)</f>
        <v>#REF!</v>
      </c>
      <c r="BM4145" s="79" t="s">
        <v>1532</v>
      </c>
      <c r="BN4145" s="79" t="s">
        <v>669</v>
      </c>
      <c r="BO4145" s="79" t="s">
        <v>2985</v>
      </c>
      <c r="BU4145" s="79" t="s">
        <v>1532</v>
      </c>
      <c r="BV4145" s="79" t="s">
        <v>669</v>
      </c>
      <c r="BW4145" s="79" t="s">
        <v>2985</v>
      </c>
    </row>
    <row r="4146" spans="51:75" x14ac:dyDescent="0.3">
      <c r="AY4146" s="107" t="e">
        <f>VLOOKUP(C4146,#REF!, 2,FALSE)</f>
        <v>#REF!</v>
      </c>
      <c r="BM4146" s="79" t="s">
        <v>8820</v>
      </c>
      <c r="BN4146" s="79" t="s">
        <v>812</v>
      </c>
      <c r="BO4146" s="79" t="s">
        <v>2985</v>
      </c>
      <c r="BU4146" s="79" t="s">
        <v>8820</v>
      </c>
      <c r="BV4146" s="79" t="s">
        <v>812</v>
      </c>
      <c r="BW4146" s="79" t="s">
        <v>2985</v>
      </c>
    </row>
    <row r="4147" spans="51:75" x14ac:dyDescent="0.3">
      <c r="AY4147" s="107" t="e">
        <f>VLOOKUP(C4147,#REF!, 2,FALSE)</f>
        <v>#REF!</v>
      </c>
      <c r="BM4147" s="79" t="s">
        <v>8821</v>
      </c>
      <c r="BN4147" s="79" t="s">
        <v>812</v>
      </c>
      <c r="BO4147" s="79" t="s">
        <v>2985</v>
      </c>
      <c r="BU4147" s="79" t="s">
        <v>8821</v>
      </c>
      <c r="BV4147" s="79" t="s">
        <v>812</v>
      </c>
      <c r="BW4147" s="79" t="s">
        <v>2985</v>
      </c>
    </row>
    <row r="4148" spans="51:75" x14ac:dyDescent="0.3">
      <c r="AY4148" s="107" t="e">
        <f>VLOOKUP(C4148,#REF!, 2,FALSE)</f>
        <v>#REF!</v>
      </c>
      <c r="BM4148" s="79" t="s">
        <v>8822</v>
      </c>
      <c r="BN4148" s="79" t="s">
        <v>812</v>
      </c>
      <c r="BO4148" s="79" t="s">
        <v>4456</v>
      </c>
      <c r="BU4148" s="79" t="s">
        <v>8822</v>
      </c>
      <c r="BV4148" s="79" t="s">
        <v>812</v>
      </c>
      <c r="BW4148" s="79" t="s">
        <v>4456</v>
      </c>
    </row>
    <row r="4149" spans="51:75" x14ac:dyDescent="0.3">
      <c r="AY4149" s="107" t="e">
        <f>VLOOKUP(C4149,#REF!, 2,FALSE)</f>
        <v>#REF!</v>
      </c>
      <c r="BM4149" s="79" t="s">
        <v>8824</v>
      </c>
      <c r="BN4149" s="79" t="s">
        <v>812</v>
      </c>
      <c r="BO4149" s="79" t="s">
        <v>4456</v>
      </c>
      <c r="BU4149" s="79" t="s">
        <v>8824</v>
      </c>
      <c r="BV4149" s="79" t="s">
        <v>812</v>
      </c>
      <c r="BW4149" s="79" t="s">
        <v>4456</v>
      </c>
    </row>
    <row r="4150" spans="51:75" x14ac:dyDescent="0.3">
      <c r="AY4150" s="107" t="e">
        <f>VLOOKUP(C4150,#REF!, 2,FALSE)</f>
        <v>#REF!</v>
      </c>
      <c r="BM4150" s="79" t="s">
        <v>8825</v>
      </c>
      <c r="BN4150" s="79" t="s">
        <v>2985</v>
      </c>
      <c r="BO4150" s="79" t="s">
        <v>4456</v>
      </c>
      <c r="BU4150" s="79" t="s">
        <v>8825</v>
      </c>
      <c r="BV4150" s="79" t="s">
        <v>2985</v>
      </c>
      <c r="BW4150" s="79" t="s">
        <v>4456</v>
      </c>
    </row>
    <row r="4151" spans="51:75" x14ac:dyDescent="0.3">
      <c r="AY4151" s="107" t="e">
        <f>VLOOKUP(C4151,#REF!, 2,FALSE)</f>
        <v>#REF!</v>
      </c>
      <c r="BM4151" s="79" t="s">
        <v>8827</v>
      </c>
      <c r="BN4151" s="79" t="s">
        <v>696</v>
      </c>
      <c r="BO4151" s="79" t="s">
        <v>7905</v>
      </c>
      <c r="BU4151" s="79" t="s">
        <v>8827</v>
      </c>
      <c r="BV4151" s="79" t="s">
        <v>696</v>
      </c>
      <c r="BW4151" s="79" t="s">
        <v>7905</v>
      </c>
    </row>
    <row r="4152" spans="51:75" x14ac:dyDescent="0.3">
      <c r="AY4152" s="107" t="e">
        <f>VLOOKUP(C4152,#REF!, 2,FALSE)</f>
        <v>#REF!</v>
      </c>
      <c r="BM4152" s="79" t="s">
        <v>8829</v>
      </c>
      <c r="BN4152" s="79" t="s">
        <v>16992</v>
      </c>
      <c r="BO4152" s="79" t="s">
        <v>2985</v>
      </c>
      <c r="BU4152" s="79" t="s">
        <v>8829</v>
      </c>
      <c r="BV4152" s="79" t="s">
        <v>16992</v>
      </c>
      <c r="BW4152" s="79" t="s">
        <v>2985</v>
      </c>
    </row>
    <row r="4153" spans="51:75" x14ac:dyDescent="0.3">
      <c r="AY4153" s="107" t="e">
        <f>VLOOKUP(C4153,#REF!, 2,FALSE)</f>
        <v>#REF!</v>
      </c>
      <c r="BM4153" s="79" t="s">
        <v>8830</v>
      </c>
      <c r="BN4153" s="79" t="s">
        <v>16992</v>
      </c>
      <c r="BO4153" s="79" t="s">
        <v>2985</v>
      </c>
      <c r="BU4153" s="79" t="s">
        <v>8830</v>
      </c>
      <c r="BV4153" s="79" t="s">
        <v>16992</v>
      </c>
      <c r="BW4153" s="79" t="s">
        <v>2985</v>
      </c>
    </row>
    <row r="4154" spans="51:75" x14ac:dyDescent="0.3">
      <c r="AY4154" s="107" t="e">
        <f>VLOOKUP(C4154,#REF!, 2,FALSE)</f>
        <v>#REF!</v>
      </c>
      <c r="BM4154" s="79" t="s">
        <v>8833</v>
      </c>
      <c r="BN4154" s="79" t="s">
        <v>2985</v>
      </c>
      <c r="BO4154" s="79" t="s">
        <v>8299</v>
      </c>
      <c r="BU4154" s="79" t="s">
        <v>8833</v>
      </c>
      <c r="BV4154" s="79" t="s">
        <v>2985</v>
      </c>
      <c r="BW4154" s="79" t="s">
        <v>8299</v>
      </c>
    </row>
    <row r="4155" spans="51:75" x14ac:dyDescent="0.3">
      <c r="AY4155" s="107" t="e">
        <f>VLOOKUP(C4155,#REF!, 2,FALSE)</f>
        <v>#REF!</v>
      </c>
      <c r="BM4155" s="79" t="s">
        <v>8834</v>
      </c>
      <c r="BN4155" s="79" t="s">
        <v>2985</v>
      </c>
      <c r="BO4155" s="79" t="s">
        <v>3604</v>
      </c>
      <c r="BU4155" s="79" t="s">
        <v>8834</v>
      </c>
      <c r="BV4155" s="79" t="s">
        <v>2985</v>
      </c>
      <c r="BW4155" s="79" t="s">
        <v>3604</v>
      </c>
    </row>
    <row r="4156" spans="51:75" x14ac:dyDescent="0.3">
      <c r="AY4156" s="107" t="e">
        <f>VLOOKUP(C4156,#REF!, 2,FALSE)</f>
        <v>#REF!</v>
      </c>
      <c r="BM4156" s="79" t="s">
        <v>8835</v>
      </c>
      <c r="BN4156" s="79" t="s">
        <v>2985</v>
      </c>
      <c r="BO4156" s="79" t="s">
        <v>8836</v>
      </c>
      <c r="BU4156" s="79" t="s">
        <v>8835</v>
      </c>
      <c r="BV4156" s="79" t="s">
        <v>2985</v>
      </c>
      <c r="BW4156" s="79" t="s">
        <v>8836</v>
      </c>
    </row>
    <row r="4157" spans="51:75" x14ac:dyDescent="0.3">
      <c r="AY4157" s="107" t="e">
        <f>VLOOKUP(C4157,#REF!, 2,FALSE)</f>
        <v>#REF!</v>
      </c>
      <c r="BM4157" s="79" t="s">
        <v>1533</v>
      </c>
      <c r="BN4157" s="79" t="s">
        <v>16992</v>
      </c>
      <c r="BO4157" s="79" t="s">
        <v>8706</v>
      </c>
      <c r="BU4157" s="79" t="s">
        <v>1533</v>
      </c>
      <c r="BV4157" s="79" t="s">
        <v>16992</v>
      </c>
      <c r="BW4157" s="79" t="s">
        <v>8706</v>
      </c>
    </row>
    <row r="4158" spans="51:75" x14ac:dyDescent="0.3">
      <c r="AY4158" s="107" t="e">
        <f>VLOOKUP(C4158,#REF!, 2,FALSE)</f>
        <v>#REF!</v>
      </c>
      <c r="BM4158" s="79" t="s">
        <v>1534</v>
      </c>
      <c r="BN4158" s="79" t="s">
        <v>16992</v>
      </c>
      <c r="BO4158" s="79" t="s">
        <v>8703</v>
      </c>
      <c r="BU4158" s="79" t="s">
        <v>1534</v>
      </c>
      <c r="BV4158" s="79" t="s">
        <v>16992</v>
      </c>
      <c r="BW4158" s="79" t="s">
        <v>8703</v>
      </c>
    </row>
    <row r="4159" spans="51:75" x14ac:dyDescent="0.3">
      <c r="AY4159" s="107" t="e">
        <f>VLOOKUP(C4159,#REF!, 2,FALSE)</f>
        <v>#REF!</v>
      </c>
      <c r="BM4159" s="79" t="s">
        <v>8837</v>
      </c>
      <c r="BN4159" s="79" t="s">
        <v>3006</v>
      </c>
      <c r="BO4159" s="79" t="s">
        <v>4367</v>
      </c>
      <c r="BU4159" s="79" t="s">
        <v>8837</v>
      </c>
      <c r="BV4159" s="79" t="s">
        <v>3006</v>
      </c>
      <c r="BW4159" s="79" t="s">
        <v>4367</v>
      </c>
    </row>
    <row r="4160" spans="51:75" x14ac:dyDescent="0.3">
      <c r="AY4160" s="107" t="e">
        <f>VLOOKUP(C4160,#REF!, 2,FALSE)</f>
        <v>#REF!</v>
      </c>
      <c r="BM4160" s="79" t="s">
        <v>8838</v>
      </c>
      <c r="BN4160" s="79" t="s">
        <v>2985</v>
      </c>
      <c r="BO4160" s="79" t="s">
        <v>2985</v>
      </c>
      <c r="BU4160" s="79" t="s">
        <v>8838</v>
      </c>
      <c r="BV4160" s="79" t="s">
        <v>2985</v>
      </c>
      <c r="BW4160" s="79" t="s">
        <v>2985</v>
      </c>
    </row>
    <row r="4161" spans="51:75" x14ac:dyDescent="0.3">
      <c r="AY4161" s="107" t="e">
        <f>VLOOKUP(C4161,#REF!, 2,FALSE)</f>
        <v>#REF!</v>
      </c>
      <c r="BM4161" s="79" t="s">
        <v>8839</v>
      </c>
      <c r="BN4161" s="79" t="s">
        <v>712</v>
      </c>
      <c r="BO4161" s="79" t="s">
        <v>2985</v>
      </c>
      <c r="BU4161" s="79" t="s">
        <v>8839</v>
      </c>
      <c r="BV4161" s="79" t="s">
        <v>712</v>
      </c>
      <c r="BW4161" s="79" t="s">
        <v>2985</v>
      </c>
    </row>
    <row r="4162" spans="51:75" x14ac:dyDescent="0.3">
      <c r="AY4162" s="107" t="e">
        <f>VLOOKUP(C4162,#REF!, 2,FALSE)</f>
        <v>#REF!</v>
      </c>
      <c r="BM4162" s="79" t="s">
        <v>8840</v>
      </c>
      <c r="BN4162" s="79" t="s">
        <v>3256</v>
      </c>
      <c r="BO4162" s="79" t="s">
        <v>2985</v>
      </c>
      <c r="BU4162" s="79" t="s">
        <v>8840</v>
      </c>
      <c r="BV4162" s="79" t="s">
        <v>3256</v>
      </c>
      <c r="BW4162" s="79" t="s">
        <v>2985</v>
      </c>
    </row>
    <row r="4163" spans="51:75" x14ac:dyDescent="0.3">
      <c r="AY4163" s="107" t="e">
        <f>VLOOKUP(C4163,#REF!, 2,FALSE)</f>
        <v>#REF!</v>
      </c>
      <c r="BM4163" s="79" t="s">
        <v>8843</v>
      </c>
      <c r="BN4163" s="79" t="s">
        <v>16992</v>
      </c>
      <c r="BO4163" s="79" t="s">
        <v>2985</v>
      </c>
      <c r="BU4163" s="79" t="s">
        <v>8843</v>
      </c>
      <c r="BV4163" s="79" t="s">
        <v>16992</v>
      </c>
      <c r="BW4163" s="79" t="s">
        <v>2985</v>
      </c>
    </row>
    <row r="4164" spans="51:75" x14ac:dyDescent="0.3">
      <c r="AY4164" s="107" t="e">
        <f>VLOOKUP(C4164,#REF!, 2,FALSE)</f>
        <v>#REF!</v>
      </c>
      <c r="BM4164" s="79" t="s">
        <v>8846</v>
      </c>
      <c r="BN4164" s="79" t="s">
        <v>16992</v>
      </c>
      <c r="BO4164" s="79" t="s">
        <v>2985</v>
      </c>
      <c r="BU4164" s="79" t="s">
        <v>8846</v>
      </c>
      <c r="BV4164" s="79" t="s">
        <v>16992</v>
      </c>
      <c r="BW4164" s="79" t="s">
        <v>2985</v>
      </c>
    </row>
    <row r="4165" spans="51:75" x14ac:dyDescent="0.3">
      <c r="AY4165" s="107" t="e">
        <f>VLOOKUP(C4165,#REF!, 2,FALSE)</f>
        <v>#REF!</v>
      </c>
      <c r="BM4165" s="79" t="s">
        <v>8847</v>
      </c>
      <c r="BN4165" s="79" t="s">
        <v>16992</v>
      </c>
      <c r="BO4165" s="79" t="s">
        <v>2985</v>
      </c>
      <c r="BU4165" s="79" t="s">
        <v>8847</v>
      </c>
      <c r="BV4165" s="79" t="s">
        <v>16992</v>
      </c>
      <c r="BW4165" s="79" t="s">
        <v>2985</v>
      </c>
    </row>
    <row r="4166" spans="51:75" x14ac:dyDescent="0.3">
      <c r="AY4166" s="107" t="e">
        <f>VLOOKUP(C4166,#REF!, 2,FALSE)</f>
        <v>#REF!</v>
      </c>
      <c r="BM4166" s="79" t="s">
        <v>1535</v>
      </c>
      <c r="BN4166" s="79" t="s">
        <v>16992</v>
      </c>
      <c r="BO4166" s="79" t="s">
        <v>2985</v>
      </c>
      <c r="BU4166" s="79" t="s">
        <v>1535</v>
      </c>
      <c r="BV4166" s="79" t="s">
        <v>16992</v>
      </c>
      <c r="BW4166" s="79" t="s">
        <v>2985</v>
      </c>
    </row>
    <row r="4167" spans="51:75" x14ac:dyDescent="0.3">
      <c r="AY4167" s="107" t="e">
        <f>VLOOKUP(C4167,#REF!, 2,FALSE)</f>
        <v>#REF!</v>
      </c>
      <c r="BM4167" s="79" t="s">
        <v>8848</v>
      </c>
      <c r="BN4167" s="79" t="s">
        <v>623</v>
      </c>
      <c r="BO4167" s="79" t="s">
        <v>2985</v>
      </c>
      <c r="BU4167" s="79" t="s">
        <v>8848</v>
      </c>
      <c r="BV4167" s="79" t="s">
        <v>623</v>
      </c>
      <c r="BW4167" s="79" t="s">
        <v>2985</v>
      </c>
    </row>
    <row r="4168" spans="51:75" x14ac:dyDescent="0.3">
      <c r="AY4168" s="107" t="e">
        <f>VLOOKUP(C4168,#REF!, 2,FALSE)</f>
        <v>#REF!</v>
      </c>
      <c r="BM4168" s="79" t="s">
        <v>8850</v>
      </c>
      <c r="BN4168" s="79" t="s">
        <v>16992</v>
      </c>
      <c r="BO4168" s="79" t="s">
        <v>2985</v>
      </c>
      <c r="BU4168" s="79" t="s">
        <v>8850</v>
      </c>
      <c r="BV4168" s="79" t="s">
        <v>16992</v>
      </c>
      <c r="BW4168" s="79" t="s">
        <v>2985</v>
      </c>
    </row>
    <row r="4169" spans="51:75" x14ac:dyDescent="0.3">
      <c r="AY4169" s="107" t="e">
        <f>VLOOKUP(C4169,#REF!, 2,FALSE)</f>
        <v>#REF!</v>
      </c>
      <c r="BM4169" s="79" t="s">
        <v>8851</v>
      </c>
      <c r="BN4169" s="79" t="s">
        <v>16992</v>
      </c>
      <c r="BO4169" s="79" t="s">
        <v>2985</v>
      </c>
      <c r="BU4169" s="79" t="s">
        <v>8851</v>
      </c>
      <c r="BV4169" s="79" t="s">
        <v>16992</v>
      </c>
      <c r="BW4169" s="79" t="s">
        <v>2985</v>
      </c>
    </row>
    <row r="4170" spans="51:75" x14ac:dyDescent="0.3">
      <c r="AY4170" s="107" t="e">
        <f>VLOOKUP(C4170,#REF!, 2,FALSE)</f>
        <v>#REF!</v>
      </c>
      <c r="BM4170" s="79" t="s">
        <v>8852</v>
      </c>
      <c r="BN4170" s="79" t="s">
        <v>3009</v>
      </c>
      <c r="BO4170" s="79" t="s">
        <v>2985</v>
      </c>
      <c r="BU4170" s="79" t="s">
        <v>8852</v>
      </c>
      <c r="BV4170" s="79" t="s">
        <v>3009</v>
      </c>
      <c r="BW4170" s="79" t="s">
        <v>2985</v>
      </c>
    </row>
    <row r="4171" spans="51:75" x14ac:dyDescent="0.3">
      <c r="AY4171" s="107" t="e">
        <f>VLOOKUP(C4171,#REF!, 2,FALSE)</f>
        <v>#REF!</v>
      </c>
      <c r="BM4171" s="79" t="s">
        <v>8853</v>
      </c>
      <c r="BN4171" s="79" t="s">
        <v>2985</v>
      </c>
      <c r="BO4171" s="79" t="s">
        <v>2985</v>
      </c>
      <c r="BU4171" s="79" t="s">
        <v>8853</v>
      </c>
      <c r="BV4171" s="79" t="s">
        <v>2985</v>
      </c>
      <c r="BW4171" s="79" t="s">
        <v>2985</v>
      </c>
    </row>
    <row r="4172" spans="51:75" x14ac:dyDescent="0.3">
      <c r="AY4172" s="107" t="e">
        <f>VLOOKUP(C4172,#REF!, 2,FALSE)</f>
        <v>#REF!</v>
      </c>
      <c r="BM4172" s="79" t="s">
        <v>1536</v>
      </c>
      <c r="BN4172" s="79" t="s">
        <v>663</v>
      </c>
      <c r="BO4172" s="79" t="s">
        <v>5344</v>
      </c>
      <c r="BU4172" s="79" t="s">
        <v>1536</v>
      </c>
      <c r="BV4172" s="79" t="s">
        <v>663</v>
      </c>
      <c r="BW4172" s="79" t="s">
        <v>5344</v>
      </c>
    </row>
    <row r="4173" spans="51:75" x14ac:dyDescent="0.3">
      <c r="AY4173" s="107" t="e">
        <f>VLOOKUP(C4173,#REF!, 2,FALSE)</f>
        <v>#REF!</v>
      </c>
      <c r="BM4173" s="79" t="s">
        <v>8855</v>
      </c>
      <c r="BN4173" s="79" t="s">
        <v>812</v>
      </c>
      <c r="BO4173" s="79" t="s">
        <v>2794</v>
      </c>
      <c r="BU4173" s="79" t="s">
        <v>8855</v>
      </c>
      <c r="BV4173" s="79" t="s">
        <v>812</v>
      </c>
      <c r="BW4173" s="79" t="s">
        <v>2794</v>
      </c>
    </row>
    <row r="4174" spans="51:75" x14ac:dyDescent="0.3">
      <c r="AY4174" s="107" t="e">
        <f>VLOOKUP(C4174,#REF!, 2,FALSE)</f>
        <v>#REF!</v>
      </c>
      <c r="BM4174" s="79" t="s">
        <v>8856</v>
      </c>
      <c r="BN4174" s="79" t="s">
        <v>854</v>
      </c>
      <c r="BO4174" s="79" t="s">
        <v>7682</v>
      </c>
      <c r="BU4174" s="79" t="s">
        <v>8856</v>
      </c>
      <c r="BV4174" s="79" t="s">
        <v>854</v>
      </c>
      <c r="BW4174" s="79" t="s">
        <v>7682</v>
      </c>
    </row>
    <row r="4175" spans="51:75" x14ac:dyDescent="0.3">
      <c r="AY4175" s="107" t="e">
        <f>VLOOKUP(C4175,#REF!, 2,FALSE)</f>
        <v>#REF!</v>
      </c>
      <c r="BM4175" s="79" t="s">
        <v>8857</v>
      </c>
      <c r="BN4175" s="79" t="s">
        <v>668</v>
      </c>
      <c r="BO4175" s="79" t="s">
        <v>8858</v>
      </c>
      <c r="BU4175" s="79" t="s">
        <v>8857</v>
      </c>
      <c r="BV4175" s="79" t="s">
        <v>668</v>
      </c>
      <c r="BW4175" s="79" t="s">
        <v>8858</v>
      </c>
    </row>
    <row r="4176" spans="51:75" x14ac:dyDescent="0.3">
      <c r="AY4176" s="107" t="e">
        <f>VLOOKUP(C4176,#REF!, 2,FALSE)</f>
        <v>#REF!</v>
      </c>
      <c r="BM4176" s="79" t="s">
        <v>8859</v>
      </c>
      <c r="BN4176" s="79" t="s">
        <v>805</v>
      </c>
      <c r="BO4176" s="79" t="s">
        <v>4587</v>
      </c>
      <c r="BU4176" s="79" t="s">
        <v>8859</v>
      </c>
      <c r="BV4176" s="79" t="s">
        <v>805</v>
      </c>
      <c r="BW4176" s="79" t="s">
        <v>4587</v>
      </c>
    </row>
    <row r="4177" spans="51:75" x14ac:dyDescent="0.3">
      <c r="AY4177" s="107" t="e">
        <f>VLOOKUP(C4177,#REF!, 2,FALSE)</f>
        <v>#REF!</v>
      </c>
      <c r="BM4177" s="79" t="s">
        <v>8860</v>
      </c>
      <c r="BN4177" s="79" t="s">
        <v>619</v>
      </c>
      <c r="BO4177" s="79" t="s">
        <v>8861</v>
      </c>
      <c r="BU4177" s="79" t="s">
        <v>8860</v>
      </c>
      <c r="BV4177" s="79" t="s">
        <v>619</v>
      </c>
      <c r="BW4177" s="79" t="s">
        <v>8861</v>
      </c>
    </row>
    <row r="4178" spans="51:75" x14ac:dyDescent="0.3">
      <c r="AY4178" s="107" t="e">
        <f>VLOOKUP(C4178,#REF!, 2,FALSE)</f>
        <v>#REF!</v>
      </c>
      <c r="BM4178" s="79" t="s">
        <v>8862</v>
      </c>
      <c r="BN4178" s="79" t="s">
        <v>618</v>
      </c>
      <c r="BO4178" s="79" t="s">
        <v>8863</v>
      </c>
      <c r="BU4178" s="79" t="s">
        <v>8862</v>
      </c>
      <c r="BV4178" s="79" t="s">
        <v>618</v>
      </c>
      <c r="BW4178" s="79" t="s">
        <v>8863</v>
      </c>
    </row>
    <row r="4179" spans="51:75" x14ac:dyDescent="0.3">
      <c r="AY4179" s="107" t="e">
        <f>VLOOKUP(C4179,#REF!, 2,FALSE)</f>
        <v>#REF!</v>
      </c>
      <c r="BM4179" s="79" t="s">
        <v>8864</v>
      </c>
      <c r="BN4179" s="79" t="s">
        <v>16992</v>
      </c>
      <c r="BO4179" s="79" t="s">
        <v>2985</v>
      </c>
      <c r="BU4179" s="79" t="s">
        <v>8864</v>
      </c>
      <c r="BV4179" s="79" t="s">
        <v>16992</v>
      </c>
      <c r="BW4179" s="79" t="s">
        <v>2985</v>
      </c>
    </row>
    <row r="4180" spans="51:75" x14ac:dyDescent="0.3">
      <c r="AY4180" s="107" t="e">
        <f>VLOOKUP(C4180,#REF!, 2,FALSE)</f>
        <v>#REF!</v>
      </c>
      <c r="BM4180" s="79" t="s">
        <v>8866</v>
      </c>
      <c r="BN4180" s="79" t="s">
        <v>668</v>
      </c>
      <c r="BO4180" s="79" t="s">
        <v>8867</v>
      </c>
      <c r="BU4180" s="79" t="s">
        <v>8866</v>
      </c>
      <c r="BV4180" s="79" t="s">
        <v>668</v>
      </c>
      <c r="BW4180" s="79" t="s">
        <v>8867</v>
      </c>
    </row>
    <row r="4181" spans="51:75" x14ac:dyDescent="0.3">
      <c r="AY4181" s="107" t="e">
        <f>VLOOKUP(C4181,#REF!, 2,FALSE)</f>
        <v>#REF!</v>
      </c>
      <c r="BM4181" s="79" t="s">
        <v>8868</v>
      </c>
      <c r="BN4181" s="79" t="s">
        <v>3009</v>
      </c>
      <c r="BO4181" s="79" t="s">
        <v>8869</v>
      </c>
      <c r="BU4181" s="79" t="s">
        <v>8868</v>
      </c>
      <c r="BV4181" s="79" t="s">
        <v>3009</v>
      </c>
      <c r="BW4181" s="79" t="s">
        <v>8869</v>
      </c>
    </row>
    <row r="4182" spans="51:75" x14ac:dyDescent="0.3">
      <c r="AY4182" s="107" t="e">
        <f>VLOOKUP(C4182,#REF!, 2,FALSE)</f>
        <v>#REF!</v>
      </c>
      <c r="BM4182" s="79" t="s">
        <v>8871</v>
      </c>
      <c r="BN4182" s="79" t="s">
        <v>773</v>
      </c>
      <c r="BO4182" s="79" t="s">
        <v>6625</v>
      </c>
      <c r="BU4182" s="79" t="s">
        <v>8871</v>
      </c>
      <c r="BV4182" s="79" t="s">
        <v>773</v>
      </c>
      <c r="BW4182" s="79" t="s">
        <v>6625</v>
      </c>
    </row>
    <row r="4183" spans="51:75" x14ac:dyDescent="0.3">
      <c r="AY4183" s="107" t="e">
        <f>VLOOKUP(C4183,#REF!, 2,FALSE)</f>
        <v>#REF!</v>
      </c>
      <c r="BM4183" s="79" t="s">
        <v>1537</v>
      </c>
      <c r="BN4183" s="79" t="s">
        <v>785</v>
      </c>
      <c r="BO4183" s="79" t="s">
        <v>8873</v>
      </c>
      <c r="BU4183" s="79" t="s">
        <v>1537</v>
      </c>
      <c r="BV4183" s="79" t="s">
        <v>785</v>
      </c>
      <c r="BW4183" s="79" t="s">
        <v>8873</v>
      </c>
    </row>
    <row r="4184" spans="51:75" x14ac:dyDescent="0.3">
      <c r="AY4184" s="107" t="e">
        <f>VLOOKUP(C4184,#REF!, 2,FALSE)</f>
        <v>#REF!</v>
      </c>
      <c r="BM4184" s="79" t="s">
        <v>8875</v>
      </c>
      <c r="BN4184" s="79" t="s">
        <v>668</v>
      </c>
      <c r="BO4184" s="79" t="s">
        <v>8876</v>
      </c>
      <c r="BU4184" s="79" t="s">
        <v>8875</v>
      </c>
      <c r="BV4184" s="79" t="s">
        <v>668</v>
      </c>
      <c r="BW4184" s="79" t="s">
        <v>8876</v>
      </c>
    </row>
    <row r="4185" spans="51:75" x14ac:dyDescent="0.3">
      <c r="AY4185" s="107" t="e">
        <f>VLOOKUP(C4185,#REF!, 2,FALSE)</f>
        <v>#REF!</v>
      </c>
      <c r="BM4185" s="79" t="s">
        <v>8877</v>
      </c>
      <c r="BN4185" s="79" t="s">
        <v>665</v>
      </c>
      <c r="BO4185" s="79" t="s">
        <v>8695</v>
      </c>
      <c r="BU4185" s="79" t="s">
        <v>8877</v>
      </c>
      <c r="BV4185" s="79" t="s">
        <v>665</v>
      </c>
      <c r="BW4185" s="79" t="s">
        <v>8695</v>
      </c>
    </row>
    <row r="4186" spans="51:75" x14ac:dyDescent="0.3">
      <c r="AY4186" s="107" t="e">
        <f>VLOOKUP(C4186,#REF!, 2,FALSE)</f>
        <v>#REF!</v>
      </c>
      <c r="BM4186" s="79" t="s">
        <v>8878</v>
      </c>
      <c r="BN4186" s="79" t="s">
        <v>2985</v>
      </c>
      <c r="BO4186" s="79" t="s">
        <v>2985</v>
      </c>
      <c r="BU4186" s="79" t="s">
        <v>8878</v>
      </c>
      <c r="BV4186" s="79" t="s">
        <v>2985</v>
      </c>
      <c r="BW4186" s="79" t="s">
        <v>2985</v>
      </c>
    </row>
    <row r="4187" spans="51:75" x14ac:dyDescent="0.3">
      <c r="AY4187" s="107" t="e">
        <f>VLOOKUP(C4187,#REF!, 2,FALSE)</f>
        <v>#REF!</v>
      </c>
      <c r="BM4187" s="79" t="s">
        <v>8879</v>
      </c>
      <c r="BN4187" s="79" t="s">
        <v>2985</v>
      </c>
      <c r="BO4187" s="79" t="s">
        <v>2985</v>
      </c>
      <c r="BU4187" s="79" t="s">
        <v>8879</v>
      </c>
      <c r="BV4187" s="79" t="s">
        <v>2985</v>
      </c>
      <c r="BW4187" s="79" t="s">
        <v>2985</v>
      </c>
    </row>
    <row r="4188" spans="51:75" x14ac:dyDescent="0.3">
      <c r="AY4188" s="107" t="e">
        <f>VLOOKUP(C4188,#REF!, 2,FALSE)</f>
        <v>#REF!</v>
      </c>
      <c r="BM4188" s="79" t="s">
        <v>8880</v>
      </c>
      <c r="BN4188" s="79" t="s">
        <v>2985</v>
      </c>
      <c r="BO4188" s="79" t="s">
        <v>2985</v>
      </c>
      <c r="BU4188" s="79" t="s">
        <v>8880</v>
      </c>
      <c r="BV4188" s="79" t="s">
        <v>2985</v>
      </c>
      <c r="BW4188" s="79" t="s">
        <v>2985</v>
      </c>
    </row>
    <row r="4189" spans="51:75" x14ac:dyDescent="0.3">
      <c r="AY4189" s="107" t="e">
        <f>VLOOKUP(C4189,#REF!, 2,FALSE)</f>
        <v>#REF!</v>
      </c>
      <c r="BM4189" s="79" t="s">
        <v>8881</v>
      </c>
      <c r="BN4189" s="79" t="s">
        <v>3049</v>
      </c>
      <c r="BO4189" s="79" t="s">
        <v>5070</v>
      </c>
      <c r="BU4189" s="79" t="s">
        <v>8881</v>
      </c>
      <c r="BV4189" s="79" t="s">
        <v>3049</v>
      </c>
      <c r="BW4189" s="79" t="s">
        <v>5070</v>
      </c>
    </row>
    <row r="4190" spans="51:75" x14ac:dyDescent="0.3">
      <c r="AY4190" s="107" t="e">
        <f>VLOOKUP(C4190,#REF!, 2,FALSE)</f>
        <v>#REF!</v>
      </c>
      <c r="BM4190" s="79" t="s">
        <v>480</v>
      </c>
      <c r="BN4190" s="79" t="s">
        <v>3049</v>
      </c>
      <c r="BO4190" s="79" t="s">
        <v>1066</v>
      </c>
      <c r="BU4190" s="79" t="s">
        <v>480</v>
      </c>
      <c r="BV4190" s="79" t="s">
        <v>3049</v>
      </c>
      <c r="BW4190" s="79" t="s">
        <v>1066</v>
      </c>
    </row>
    <row r="4191" spans="51:75" x14ac:dyDescent="0.3">
      <c r="AY4191" s="107" t="e">
        <f>VLOOKUP(C4191,#REF!, 2,FALSE)</f>
        <v>#REF!</v>
      </c>
      <c r="BM4191" s="79" t="s">
        <v>8882</v>
      </c>
      <c r="BN4191" s="79" t="s">
        <v>1344</v>
      </c>
      <c r="BO4191" s="79" t="s">
        <v>7116</v>
      </c>
      <c r="BU4191" s="79" t="s">
        <v>8882</v>
      </c>
      <c r="BV4191" s="79" t="s">
        <v>1344</v>
      </c>
      <c r="BW4191" s="79" t="s">
        <v>7116</v>
      </c>
    </row>
    <row r="4192" spans="51:75" x14ac:dyDescent="0.3">
      <c r="AY4192" s="107" t="e">
        <f>VLOOKUP(C4192,#REF!, 2,FALSE)</f>
        <v>#REF!</v>
      </c>
      <c r="BM4192" s="79" t="s">
        <v>8884</v>
      </c>
      <c r="BN4192" s="79" t="s">
        <v>2981</v>
      </c>
      <c r="BO4192" s="79" t="s">
        <v>8885</v>
      </c>
      <c r="BU4192" s="79" t="s">
        <v>8884</v>
      </c>
      <c r="BV4192" s="79" t="s">
        <v>2981</v>
      </c>
      <c r="BW4192" s="79" t="s">
        <v>8885</v>
      </c>
    </row>
    <row r="4193" spans="51:75" x14ac:dyDescent="0.3">
      <c r="AY4193" s="107" t="e">
        <f>VLOOKUP(C4193,#REF!, 2,FALSE)</f>
        <v>#REF!</v>
      </c>
      <c r="BM4193" s="79" t="s">
        <v>8886</v>
      </c>
      <c r="BN4193" s="79" t="s">
        <v>3049</v>
      </c>
      <c r="BO4193" s="79" t="s">
        <v>8888</v>
      </c>
      <c r="BU4193" s="79" t="s">
        <v>8886</v>
      </c>
      <c r="BV4193" s="79" t="s">
        <v>3049</v>
      </c>
      <c r="BW4193" s="79" t="s">
        <v>8888</v>
      </c>
    </row>
    <row r="4194" spans="51:75" x14ac:dyDescent="0.3">
      <c r="AY4194" s="107" t="e">
        <f>VLOOKUP(C4194,#REF!, 2,FALSE)</f>
        <v>#REF!</v>
      </c>
      <c r="BM4194" s="79" t="s">
        <v>469</v>
      </c>
      <c r="BN4194" s="79" t="s">
        <v>3049</v>
      </c>
      <c r="BO4194" s="79" t="s">
        <v>8889</v>
      </c>
      <c r="BU4194" s="79" t="s">
        <v>469</v>
      </c>
      <c r="BV4194" s="79" t="s">
        <v>3049</v>
      </c>
      <c r="BW4194" s="79" t="s">
        <v>8889</v>
      </c>
    </row>
    <row r="4195" spans="51:75" x14ac:dyDescent="0.3">
      <c r="AY4195" s="107" t="e">
        <f>VLOOKUP(C4195,#REF!, 2,FALSE)</f>
        <v>#REF!</v>
      </c>
      <c r="BM4195" s="79" t="s">
        <v>8890</v>
      </c>
      <c r="BN4195" s="79" t="s">
        <v>3049</v>
      </c>
      <c r="BO4195" s="79" t="s">
        <v>8891</v>
      </c>
      <c r="BU4195" s="79" t="s">
        <v>8890</v>
      </c>
      <c r="BV4195" s="79" t="s">
        <v>3049</v>
      </c>
      <c r="BW4195" s="79" t="s">
        <v>8891</v>
      </c>
    </row>
    <row r="4196" spans="51:75" x14ac:dyDescent="0.3">
      <c r="AY4196" s="107" t="e">
        <f>VLOOKUP(C4196,#REF!, 2,FALSE)</f>
        <v>#REF!</v>
      </c>
      <c r="BM4196" s="79" t="s">
        <v>8893</v>
      </c>
      <c r="BN4196" s="79" t="s">
        <v>3049</v>
      </c>
      <c r="BO4196" s="79" t="s">
        <v>7928</v>
      </c>
      <c r="BU4196" s="79" t="s">
        <v>8893</v>
      </c>
      <c r="BV4196" s="79" t="s">
        <v>3049</v>
      </c>
      <c r="BW4196" s="79" t="s">
        <v>7928</v>
      </c>
    </row>
    <row r="4197" spans="51:75" x14ac:dyDescent="0.3">
      <c r="AY4197" s="107" t="e">
        <f>VLOOKUP(C4197,#REF!, 2,FALSE)</f>
        <v>#REF!</v>
      </c>
      <c r="BM4197" s="79" t="s">
        <v>8895</v>
      </c>
      <c r="BN4197" s="79" t="s">
        <v>1344</v>
      </c>
      <c r="BO4197" s="79" t="s">
        <v>4471</v>
      </c>
      <c r="BU4197" s="79" t="s">
        <v>8895</v>
      </c>
      <c r="BV4197" s="79" t="s">
        <v>1344</v>
      </c>
      <c r="BW4197" s="79" t="s">
        <v>4471</v>
      </c>
    </row>
    <row r="4198" spans="51:75" x14ac:dyDescent="0.3">
      <c r="AY4198" s="107" t="e">
        <f>VLOOKUP(C4198,#REF!, 2,FALSE)</f>
        <v>#REF!</v>
      </c>
      <c r="BM4198" s="79" t="s">
        <v>8896</v>
      </c>
      <c r="BN4198" s="79" t="s">
        <v>1344</v>
      </c>
      <c r="BO4198" s="79" t="s">
        <v>7163</v>
      </c>
      <c r="BU4198" s="79" t="s">
        <v>8896</v>
      </c>
      <c r="BV4198" s="79" t="s">
        <v>1344</v>
      </c>
      <c r="BW4198" s="79" t="s">
        <v>7163</v>
      </c>
    </row>
    <row r="4199" spans="51:75" x14ac:dyDescent="0.3">
      <c r="AY4199" s="107" t="e">
        <f>VLOOKUP(C4199,#REF!, 2,FALSE)</f>
        <v>#REF!</v>
      </c>
      <c r="BM4199" s="79" t="s">
        <v>8897</v>
      </c>
      <c r="BN4199" s="79" t="s">
        <v>3009</v>
      </c>
      <c r="BO4199" s="79" t="s">
        <v>5360</v>
      </c>
      <c r="BU4199" s="79" t="s">
        <v>8897</v>
      </c>
      <c r="BV4199" s="79" t="s">
        <v>3009</v>
      </c>
      <c r="BW4199" s="79" t="s">
        <v>5360</v>
      </c>
    </row>
    <row r="4200" spans="51:75" x14ac:dyDescent="0.3">
      <c r="AY4200" s="107" t="e">
        <f>VLOOKUP(C4200,#REF!, 2,FALSE)</f>
        <v>#REF!</v>
      </c>
      <c r="BM4200" s="79" t="s">
        <v>8898</v>
      </c>
      <c r="BN4200" s="79" t="s">
        <v>1344</v>
      </c>
      <c r="BO4200" s="79" t="s">
        <v>8900</v>
      </c>
      <c r="BU4200" s="79" t="s">
        <v>8898</v>
      </c>
      <c r="BV4200" s="79" t="s">
        <v>1344</v>
      </c>
      <c r="BW4200" s="79" t="s">
        <v>8900</v>
      </c>
    </row>
    <row r="4201" spans="51:75" x14ac:dyDescent="0.3">
      <c r="AY4201" s="107" t="e">
        <f>VLOOKUP(C4201,#REF!, 2,FALSE)</f>
        <v>#REF!</v>
      </c>
      <c r="BM4201" s="79" t="s">
        <v>1542</v>
      </c>
      <c r="BN4201" s="79" t="s">
        <v>3049</v>
      </c>
      <c r="BO4201" s="79" t="s">
        <v>8901</v>
      </c>
      <c r="BU4201" s="79" t="s">
        <v>1542</v>
      </c>
      <c r="BV4201" s="79" t="s">
        <v>3049</v>
      </c>
      <c r="BW4201" s="79" t="s">
        <v>8901</v>
      </c>
    </row>
    <row r="4202" spans="51:75" x14ac:dyDescent="0.3">
      <c r="AY4202" s="107" t="e">
        <f>VLOOKUP(C4202,#REF!, 2,FALSE)</f>
        <v>#REF!</v>
      </c>
      <c r="BM4202" s="79" t="s">
        <v>1543</v>
      </c>
      <c r="BN4202" s="79" t="s">
        <v>1271</v>
      </c>
      <c r="BO4202" s="79" t="s">
        <v>2882</v>
      </c>
      <c r="BU4202" s="79" t="s">
        <v>1543</v>
      </c>
      <c r="BV4202" s="79" t="s">
        <v>1271</v>
      </c>
      <c r="BW4202" s="79" t="s">
        <v>2882</v>
      </c>
    </row>
    <row r="4203" spans="51:75" x14ac:dyDescent="0.3">
      <c r="AY4203" s="107" t="e">
        <f>VLOOKUP(C4203,#REF!, 2,FALSE)</f>
        <v>#REF!</v>
      </c>
      <c r="BM4203" s="79" t="s">
        <v>1544</v>
      </c>
      <c r="BN4203" s="79" t="s">
        <v>1344</v>
      </c>
      <c r="BO4203" s="79" t="s">
        <v>5146</v>
      </c>
      <c r="BU4203" s="79" t="s">
        <v>1544</v>
      </c>
      <c r="BV4203" s="79" t="s">
        <v>1344</v>
      </c>
      <c r="BW4203" s="79" t="s">
        <v>5146</v>
      </c>
    </row>
    <row r="4204" spans="51:75" x14ac:dyDescent="0.3">
      <c r="AY4204" s="107" t="e">
        <f>VLOOKUP(C4204,#REF!, 2,FALSE)</f>
        <v>#REF!</v>
      </c>
      <c r="BM4204" s="79" t="s">
        <v>1545</v>
      </c>
      <c r="BN4204" s="79" t="s">
        <v>1344</v>
      </c>
      <c r="BO4204" s="79" t="s">
        <v>8469</v>
      </c>
      <c r="BU4204" s="79" t="s">
        <v>1545</v>
      </c>
      <c r="BV4204" s="79" t="s">
        <v>1344</v>
      </c>
      <c r="BW4204" s="79" t="s">
        <v>8469</v>
      </c>
    </row>
    <row r="4205" spans="51:75" x14ac:dyDescent="0.3">
      <c r="AY4205" s="107" t="e">
        <f>VLOOKUP(C4205,#REF!, 2,FALSE)</f>
        <v>#REF!</v>
      </c>
      <c r="BM4205" s="79" t="s">
        <v>8902</v>
      </c>
      <c r="BN4205" s="79" t="s">
        <v>1344</v>
      </c>
      <c r="BO4205" s="79" t="s">
        <v>6783</v>
      </c>
      <c r="BU4205" s="79" t="s">
        <v>8902</v>
      </c>
      <c r="BV4205" s="79" t="s">
        <v>1344</v>
      </c>
      <c r="BW4205" s="79" t="s">
        <v>6783</v>
      </c>
    </row>
    <row r="4206" spans="51:75" x14ac:dyDescent="0.3">
      <c r="AY4206" s="107" t="e">
        <f>VLOOKUP(C4206,#REF!, 2,FALSE)</f>
        <v>#REF!</v>
      </c>
      <c r="BM4206" s="79" t="s">
        <v>8904</v>
      </c>
      <c r="BN4206" s="79" t="s">
        <v>1344</v>
      </c>
      <c r="BO4206" s="79" t="s">
        <v>2985</v>
      </c>
      <c r="BU4206" s="79" t="s">
        <v>8904</v>
      </c>
      <c r="BV4206" s="79" t="s">
        <v>1344</v>
      </c>
      <c r="BW4206" s="79" t="s">
        <v>2985</v>
      </c>
    </row>
    <row r="4207" spans="51:75" x14ac:dyDescent="0.3">
      <c r="AY4207" s="107" t="e">
        <f>VLOOKUP(C4207,#REF!, 2,FALSE)</f>
        <v>#REF!</v>
      </c>
      <c r="BM4207" s="79" t="s">
        <v>8905</v>
      </c>
      <c r="BN4207" s="79" t="s">
        <v>1344</v>
      </c>
      <c r="BO4207" s="79" t="s">
        <v>2985</v>
      </c>
      <c r="BU4207" s="79" t="s">
        <v>8905</v>
      </c>
      <c r="BV4207" s="79" t="s">
        <v>1344</v>
      </c>
      <c r="BW4207" s="79" t="s">
        <v>2985</v>
      </c>
    </row>
    <row r="4208" spans="51:75" x14ac:dyDescent="0.3">
      <c r="AY4208" s="107" t="e">
        <f>VLOOKUP(C4208,#REF!, 2,FALSE)</f>
        <v>#REF!</v>
      </c>
      <c r="BM4208" s="79" t="s">
        <v>8906</v>
      </c>
      <c r="BN4208" s="79" t="s">
        <v>2981</v>
      </c>
      <c r="BO4208" s="79" t="s">
        <v>2985</v>
      </c>
      <c r="BU4208" s="79" t="s">
        <v>8906</v>
      </c>
      <c r="BV4208" s="79" t="s">
        <v>2981</v>
      </c>
      <c r="BW4208" s="79" t="s">
        <v>2985</v>
      </c>
    </row>
    <row r="4209" spans="51:75" x14ac:dyDescent="0.3">
      <c r="AY4209" s="107" t="e">
        <f>VLOOKUP(C4209,#REF!, 2,FALSE)</f>
        <v>#REF!</v>
      </c>
      <c r="BM4209" s="79" t="s">
        <v>1546</v>
      </c>
      <c r="BN4209" s="79" t="s">
        <v>2981</v>
      </c>
      <c r="BO4209" s="79" t="s">
        <v>2985</v>
      </c>
      <c r="BU4209" s="79" t="s">
        <v>1546</v>
      </c>
      <c r="BV4209" s="79" t="s">
        <v>2981</v>
      </c>
      <c r="BW4209" s="79" t="s">
        <v>2985</v>
      </c>
    </row>
    <row r="4210" spans="51:75" x14ac:dyDescent="0.3">
      <c r="AY4210" s="107" t="e">
        <f>VLOOKUP(C4210,#REF!, 2,FALSE)</f>
        <v>#REF!</v>
      </c>
      <c r="BM4210" s="79" t="s">
        <v>1547</v>
      </c>
      <c r="BN4210" s="79" t="s">
        <v>696</v>
      </c>
      <c r="BO4210" s="79" t="s">
        <v>2985</v>
      </c>
      <c r="BU4210" s="79" t="s">
        <v>1547</v>
      </c>
      <c r="BV4210" s="79" t="s">
        <v>696</v>
      </c>
      <c r="BW4210" s="79" t="s">
        <v>2985</v>
      </c>
    </row>
    <row r="4211" spans="51:75" x14ac:dyDescent="0.3">
      <c r="AY4211" s="107" t="e">
        <f>VLOOKUP(C4211,#REF!, 2,FALSE)</f>
        <v>#REF!</v>
      </c>
      <c r="BM4211" s="79" t="s">
        <v>8908</v>
      </c>
      <c r="BN4211" s="79" t="s">
        <v>1141</v>
      </c>
      <c r="BO4211" s="79" t="s">
        <v>8909</v>
      </c>
      <c r="BU4211" s="79" t="s">
        <v>8908</v>
      </c>
      <c r="BV4211" s="79" t="s">
        <v>1141</v>
      </c>
      <c r="BW4211" s="79" t="s">
        <v>8909</v>
      </c>
    </row>
    <row r="4212" spans="51:75" x14ac:dyDescent="0.3">
      <c r="AY4212" s="107" t="e">
        <f>VLOOKUP(C4212,#REF!, 2,FALSE)</f>
        <v>#REF!</v>
      </c>
      <c r="BM4212" s="79" t="s">
        <v>1548</v>
      </c>
      <c r="BN4212" s="79" t="s">
        <v>1344</v>
      </c>
      <c r="BO4212" s="79" t="s">
        <v>783</v>
      </c>
      <c r="BU4212" s="79" t="s">
        <v>1548</v>
      </c>
      <c r="BV4212" s="79" t="s">
        <v>1344</v>
      </c>
      <c r="BW4212" s="79" t="s">
        <v>783</v>
      </c>
    </row>
    <row r="4213" spans="51:75" x14ac:dyDescent="0.3">
      <c r="AY4213" s="107" t="e">
        <f>VLOOKUP(C4213,#REF!, 2,FALSE)</f>
        <v>#REF!</v>
      </c>
      <c r="BM4213" s="79" t="s">
        <v>8910</v>
      </c>
      <c r="BN4213" s="79" t="s">
        <v>1141</v>
      </c>
      <c r="BO4213" s="79" t="s">
        <v>8911</v>
      </c>
      <c r="BU4213" s="79" t="s">
        <v>8910</v>
      </c>
      <c r="BV4213" s="79" t="s">
        <v>1141</v>
      </c>
      <c r="BW4213" s="79" t="s">
        <v>8911</v>
      </c>
    </row>
    <row r="4214" spans="51:75" x14ac:dyDescent="0.3">
      <c r="AY4214" s="107" t="e">
        <f>VLOOKUP(C4214,#REF!, 2,FALSE)</f>
        <v>#REF!</v>
      </c>
      <c r="BM4214" s="79" t="s">
        <v>8912</v>
      </c>
      <c r="BN4214" s="79" t="s">
        <v>2985</v>
      </c>
      <c r="BO4214" s="79" t="s">
        <v>2985</v>
      </c>
      <c r="BU4214" s="79" t="s">
        <v>8912</v>
      </c>
      <c r="BV4214" s="79" t="s">
        <v>2985</v>
      </c>
      <c r="BW4214" s="79" t="s">
        <v>2985</v>
      </c>
    </row>
    <row r="4215" spans="51:75" x14ac:dyDescent="0.3">
      <c r="AY4215" s="107" t="e">
        <f>VLOOKUP(C4215,#REF!, 2,FALSE)</f>
        <v>#REF!</v>
      </c>
      <c r="BM4215" s="79" t="s">
        <v>8914</v>
      </c>
      <c r="BN4215" s="79" t="s">
        <v>638</v>
      </c>
      <c r="BO4215" s="79" t="s">
        <v>2985</v>
      </c>
      <c r="BU4215" s="79" t="s">
        <v>8914</v>
      </c>
      <c r="BV4215" s="79" t="s">
        <v>638</v>
      </c>
      <c r="BW4215" s="79" t="s">
        <v>2985</v>
      </c>
    </row>
    <row r="4216" spans="51:75" x14ac:dyDescent="0.3">
      <c r="AY4216" s="107" t="e">
        <f>VLOOKUP(C4216,#REF!, 2,FALSE)</f>
        <v>#REF!</v>
      </c>
      <c r="BM4216" s="79" t="s">
        <v>8915</v>
      </c>
      <c r="BN4216" s="79" t="s">
        <v>16992</v>
      </c>
      <c r="BO4216" s="79" t="s">
        <v>8916</v>
      </c>
      <c r="BU4216" s="79" t="s">
        <v>8915</v>
      </c>
      <c r="BV4216" s="79" t="s">
        <v>16992</v>
      </c>
      <c r="BW4216" s="79" t="s">
        <v>8916</v>
      </c>
    </row>
    <row r="4217" spans="51:75" x14ac:dyDescent="0.3">
      <c r="AY4217" s="107" t="e">
        <f>VLOOKUP(C4217,#REF!, 2,FALSE)</f>
        <v>#REF!</v>
      </c>
      <c r="BM4217" s="79" t="s">
        <v>8917</v>
      </c>
      <c r="BN4217" s="79" t="s">
        <v>16992</v>
      </c>
      <c r="BO4217" s="79" t="s">
        <v>2985</v>
      </c>
      <c r="BU4217" s="79" t="s">
        <v>8917</v>
      </c>
      <c r="BV4217" s="79" t="s">
        <v>16992</v>
      </c>
      <c r="BW4217" s="79" t="s">
        <v>2985</v>
      </c>
    </row>
    <row r="4218" spans="51:75" x14ac:dyDescent="0.3">
      <c r="AY4218" s="107" t="e">
        <f>VLOOKUP(C4218,#REF!, 2,FALSE)</f>
        <v>#REF!</v>
      </c>
      <c r="BM4218" s="79" t="s">
        <v>1549</v>
      </c>
      <c r="BN4218" s="79" t="s">
        <v>16992</v>
      </c>
      <c r="BO4218" s="79" t="s">
        <v>2985</v>
      </c>
      <c r="BU4218" s="79" t="s">
        <v>1549</v>
      </c>
      <c r="BV4218" s="79" t="s">
        <v>16992</v>
      </c>
      <c r="BW4218" s="79" t="s">
        <v>2985</v>
      </c>
    </row>
    <row r="4219" spans="51:75" x14ac:dyDescent="0.3">
      <c r="AY4219" s="107" t="e">
        <f>VLOOKUP(C4219,#REF!, 2,FALSE)</f>
        <v>#REF!</v>
      </c>
      <c r="BM4219" s="79" t="s">
        <v>8918</v>
      </c>
      <c r="BN4219" s="79" t="s">
        <v>16992</v>
      </c>
      <c r="BO4219" s="79" t="s">
        <v>8046</v>
      </c>
      <c r="BU4219" s="79" t="s">
        <v>8918</v>
      </c>
      <c r="BV4219" s="79" t="s">
        <v>16992</v>
      </c>
      <c r="BW4219" s="79" t="s">
        <v>8046</v>
      </c>
    </row>
    <row r="4220" spans="51:75" x14ac:dyDescent="0.3">
      <c r="AY4220" s="107" t="e">
        <f>VLOOKUP(C4220,#REF!, 2,FALSE)</f>
        <v>#REF!</v>
      </c>
      <c r="BM4220" s="79" t="s">
        <v>8919</v>
      </c>
      <c r="BN4220" s="79" t="s">
        <v>16992</v>
      </c>
      <c r="BO4220" s="79" t="s">
        <v>2985</v>
      </c>
      <c r="BU4220" s="79" t="s">
        <v>8919</v>
      </c>
      <c r="BV4220" s="79" t="s">
        <v>16992</v>
      </c>
      <c r="BW4220" s="79" t="s">
        <v>2985</v>
      </c>
    </row>
    <row r="4221" spans="51:75" x14ac:dyDescent="0.3">
      <c r="AY4221" s="107" t="e">
        <f>VLOOKUP(C4221,#REF!, 2,FALSE)</f>
        <v>#REF!</v>
      </c>
      <c r="BM4221" s="79" t="s">
        <v>8920</v>
      </c>
      <c r="BN4221" s="79" t="s">
        <v>2985</v>
      </c>
      <c r="BO4221" s="79" t="s">
        <v>2985</v>
      </c>
      <c r="BU4221" s="79" t="s">
        <v>8920</v>
      </c>
      <c r="BV4221" s="79" t="s">
        <v>2985</v>
      </c>
      <c r="BW4221" s="79" t="s">
        <v>2985</v>
      </c>
    </row>
    <row r="4222" spans="51:75" x14ac:dyDescent="0.3">
      <c r="AY4222" s="107" t="e">
        <f>VLOOKUP(C4222,#REF!, 2,FALSE)</f>
        <v>#REF!</v>
      </c>
      <c r="BM4222" s="79" t="s">
        <v>8921</v>
      </c>
      <c r="BN4222" s="79" t="s">
        <v>3006</v>
      </c>
      <c r="BO4222" s="79" t="s">
        <v>8034</v>
      </c>
      <c r="BU4222" s="79" t="s">
        <v>8921</v>
      </c>
      <c r="BV4222" s="79" t="s">
        <v>3006</v>
      </c>
      <c r="BW4222" s="79" t="s">
        <v>8034</v>
      </c>
    </row>
    <row r="4223" spans="51:75" x14ac:dyDescent="0.3">
      <c r="AY4223" s="107" t="e">
        <f>VLOOKUP(C4223,#REF!, 2,FALSE)</f>
        <v>#REF!</v>
      </c>
      <c r="BM4223" s="79" t="s">
        <v>8923</v>
      </c>
      <c r="BN4223" s="79" t="s">
        <v>843</v>
      </c>
      <c r="BO4223" s="79" t="s">
        <v>3407</v>
      </c>
      <c r="BU4223" s="79" t="s">
        <v>8923</v>
      </c>
      <c r="BV4223" s="79" t="s">
        <v>843</v>
      </c>
      <c r="BW4223" s="79" t="s">
        <v>3407</v>
      </c>
    </row>
    <row r="4224" spans="51:75" x14ac:dyDescent="0.3">
      <c r="AY4224" s="107" t="e">
        <f>VLOOKUP(C4224,#REF!, 2,FALSE)</f>
        <v>#REF!</v>
      </c>
      <c r="BM4224" s="79" t="s">
        <v>8926</v>
      </c>
      <c r="BN4224" s="79" t="s">
        <v>16992</v>
      </c>
      <c r="BO4224" s="79" t="s">
        <v>2985</v>
      </c>
      <c r="BU4224" s="79" t="s">
        <v>8926</v>
      </c>
      <c r="BV4224" s="79" t="s">
        <v>16992</v>
      </c>
      <c r="BW4224" s="79" t="s">
        <v>2985</v>
      </c>
    </row>
    <row r="4225" spans="51:75" x14ac:dyDescent="0.3">
      <c r="AY4225" s="107" t="e">
        <f>VLOOKUP(C4225,#REF!, 2,FALSE)</f>
        <v>#REF!</v>
      </c>
      <c r="BM4225" s="79" t="s">
        <v>8928</v>
      </c>
      <c r="BN4225" s="79" t="s">
        <v>16992</v>
      </c>
      <c r="BO4225" s="79" t="s">
        <v>700</v>
      </c>
      <c r="BU4225" s="79" t="s">
        <v>8928</v>
      </c>
      <c r="BV4225" s="79" t="s">
        <v>16992</v>
      </c>
      <c r="BW4225" s="79" t="s">
        <v>700</v>
      </c>
    </row>
    <row r="4226" spans="51:75" x14ac:dyDescent="0.3">
      <c r="AY4226" s="107" t="e">
        <f>VLOOKUP(C4226,#REF!, 2,FALSE)</f>
        <v>#REF!</v>
      </c>
      <c r="BM4226" s="79" t="s">
        <v>8929</v>
      </c>
      <c r="BN4226" s="79" t="s">
        <v>16992</v>
      </c>
      <c r="BO4226" s="79" t="s">
        <v>4724</v>
      </c>
      <c r="BU4226" s="79" t="s">
        <v>8929</v>
      </c>
      <c r="BV4226" s="79" t="s">
        <v>16992</v>
      </c>
      <c r="BW4226" s="79" t="s">
        <v>4724</v>
      </c>
    </row>
    <row r="4227" spans="51:75" x14ac:dyDescent="0.3">
      <c r="AY4227" s="107" t="e">
        <f>VLOOKUP(C4227,#REF!, 2,FALSE)</f>
        <v>#REF!</v>
      </c>
      <c r="BM4227" s="79" t="s">
        <v>8930</v>
      </c>
      <c r="BN4227" s="79" t="s">
        <v>16992</v>
      </c>
      <c r="BO4227" s="79" t="s">
        <v>2985</v>
      </c>
      <c r="BU4227" s="79" t="s">
        <v>8930</v>
      </c>
      <c r="BV4227" s="79" t="s">
        <v>16992</v>
      </c>
      <c r="BW4227" s="79" t="s">
        <v>2985</v>
      </c>
    </row>
    <row r="4228" spans="51:75" x14ac:dyDescent="0.3">
      <c r="AY4228" s="107" t="e">
        <f>VLOOKUP(C4228,#REF!, 2,FALSE)</f>
        <v>#REF!</v>
      </c>
      <c r="BM4228" s="79" t="s">
        <v>8931</v>
      </c>
      <c r="BN4228" s="79" t="s">
        <v>16992</v>
      </c>
      <c r="BO4228" s="79" t="s">
        <v>2985</v>
      </c>
      <c r="BU4228" s="79" t="s">
        <v>8931</v>
      </c>
      <c r="BV4228" s="79" t="s">
        <v>16992</v>
      </c>
      <c r="BW4228" s="79" t="s">
        <v>2985</v>
      </c>
    </row>
    <row r="4229" spans="51:75" x14ac:dyDescent="0.3">
      <c r="AY4229" s="107" t="e">
        <f>VLOOKUP(C4229,#REF!, 2,FALSE)</f>
        <v>#REF!</v>
      </c>
      <c r="BM4229" s="79" t="s">
        <v>8932</v>
      </c>
      <c r="BN4229" s="79" t="s">
        <v>16992</v>
      </c>
      <c r="BO4229" s="79" t="s">
        <v>2985</v>
      </c>
      <c r="BU4229" s="79" t="s">
        <v>8932</v>
      </c>
      <c r="BV4229" s="79" t="s">
        <v>16992</v>
      </c>
      <c r="BW4229" s="79" t="s">
        <v>2985</v>
      </c>
    </row>
    <row r="4230" spans="51:75" x14ac:dyDescent="0.3">
      <c r="AY4230" s="107" t="e">
        <f>VLOOKUP(C4230,#REF!, 2,FALSE)</f>
        <v>#REF!</v>
      </c>
      <c r="BM4230" s="79" t="s">
        <v>1550</v>
      </c>
      <c r="BN4230" s="79" t="s">
        <v>16992</v>
      </c>
      <c r="BO4230" s="79" t="s">
        <v>3338</v>
      </c>
      <c r="BU4230" s="79" t="s">
        <v>1550</v>
      </c>
      <c r="BV4230" s="79" t="s">
        <v>16992</v>
      </c>
      <c r="BW4230" s="79" t="s">
        <v>3338</v>
      </c>
    </row>
    <row r="4231" spans="51:75" x14ac:dyDescent="0.3">
      <c r="AY4231" s="107" t="e">
        <f>VLOOKUP(C4231,#REF!, 2,FALSE)</f>
        <v>#REF!</v>
      </c>
      <c r="BM4231" s="79" t="s">
        <v>1555</v>
      </c>
      <c r="BN4231" s="79" t="s">
        <v>16992</v>
      </c>
      <c r="BO4231" s="79" t="s">
        <v>2985</v>
      </c>
      <c r="BU4231" s="79" t="s">
        <v>1555</v>
      </c>
      <c r="BV4231" s="79" t="s">
        <v>16992</v>
      </c>
      <c r="BW4231" s="79" t="s">
        <v>2985</v>
      </c>
    </row>
    <row r="4232" spans="51:75" x14ac:dyDescent="0.3">
      <c r="AY4232" s="107" t="e">
        <f>VLOOKUP(C4232,#REF!, 2,FALSE)</f>
        <v>#REF!</v>
      </c>
      <c r="BM4232" s="79" t="s">
        <v>8935</v>
      </c>
      <c r="BN4232" s="79" t="s">
        <v>2985</v>
      </c>
      <c r="BO4232" s="79" t="s">
        <v>8937</v>
      </c>
      <c r="BU4232" s="79" t="s">
        <v>8935</v>
      </c>
      <c r="BV4232" s="79" t="s">
        <v>2985</v>
      </c>
      <c r="BW4232" s="79" t="s">
        <v>8937</v>
      </c>
    </row>
    <row r="4233" spans="51:75" x14ac:dyDescent="0.3">
      <c r="AY4233" s="107" t="e">
        <f>VLOOKUP(C4233,#REF!, 2,FALSE)</f>
        <v>#REF!</v>
      </c>
      <c r="BM4233" s="79" t="s">
        <v>8938</v>
      </c>
      <c r="BN4233" s="79" t="s">
        <v>2985</v>
      </c>
      <c r="BO4233" s="79" t="s">
        <v>2985</v>
      </c>
      <c r="BU4233" s="79" t="s">
        <v>8938</v>
      </c>
      <c r="BV4233" s="79" t="s">
        <v>2985</v>
      </c>
      <c r="BW4233" s="79" t="s">
        <v>2985</v>
      </c>
    </row>
    <row r="4234" spans="51:75" x14ac:dyDescent="0.3">
      <c r="AY4234" s="107" t="e">
        <f>VLOOKUP(C4234,#REF!, 2,FALSE)</f>
        <v>#REF!</v>
      </c>
      <c r="BM4234" s="79" t="s">
        <v>8939</v>
      </c>
      <c r="BN4234" s="79" t="s">
        <v>2985</v>
      </c>
      <c r="BO4234" s="79" t="s">
        <v>8940</v>
      </c>
      <c r="BU4234" s="79" t="s">
        <v>8939</v>
      </c>
      <c r="BV4234" s="79" t="s">
        <v>2985</v>
      </c>
      <c r="BW4234" s="79" t="s">
        <v>8940</v>
      </c>
    </row>
    <row r="4235" spans="51:75" x14ac:dyDescent="0.3">
      <c r="AY4235" s="107" t="e">
        <f>VLOOKUP(C4235,#REF!, 2,FALSE)</f>
        <v>#REF!</v>
      </c>
      <c r="BM4235" s="79" t="s">
        <v>8941</v>
      </c>
      <c r="BN4235" s="79" t="s">
        <v>2985</v>
      </c>
      <c r="BO4235" s="79" t="s">
        <v>2985</v>
      </c>
      <c r="BU4235" s="79" t="s">
        <v>8941</v>
      </c>
      <c r="BV4235" s="79" t="s">
        <v>2985</v>
      </c>
      <c r="BW4235" s="79" t="s">
        <v>2985</v>
      </c>
    </row>
    <row r="4236" spans="51:75" x14ac:dyDescent="0.3">
      <c r="AY4236" s="107" t="e">
        <f>VLOOKUP(C4236,#REF!, 2,FALSE)</f>
        <v>#REF!</v>
      </c>
      <c r="BM4236" s="79" t="s">
        <v>8942</v>
      </c>
      <c r="BN4236" s="79" t="s">
        <v>2985</v>
      </c>
      <c r="BO4236" s="79" t="s">
        <v>2985</v>
      </c>
      <c r="BU4236" s="79" t="s">
        <v>8942</v>
      </c>
      <c r="BV4236" s="79" t="s">
        <v>2985</v>
      </c>
      <c r="BW4236" s="79" t="s">
        <v>2985</v>
      </c>
    </row>
    <row r="4237" spans="51:75" x14ac:dyDescent="0.3">
      <c r="AY4237" s="107" t="e">
        <f>VLOOKUP(C4237,#REF!, 2,FALSE)</f>
        <v>#REF!</v>
      </c>
      <c r="BM4237" s="79" t="s">
        <v>8943</v>
      </c>
      <c r="BN4237" s="79" t="s">
        <v>2985</v>
      </c>
      <c r="BO4237" s="79" t="s">
        <v>8944</v>
      </c>
      <c r="BU4237" s="79" t="s">
        <v>8943</v>
      </c>
      <c r="BV4237" s="79" t="s">
        <v>2985</v>
      </c>
      <c r="BW4237" s="79" t="s">
        <v>8944</v>
      </c>
    </row>
    <row r="4238" spans="51:75" x14ac:dyDescent="0.3">
      <c r="AY4238" s="107" t="e">
        <f>VLOOKUP(C4238,#REF!, 2,FALSE)</f>
        <v>#REF!</v>
      </c>
      <c r="BM4238" s="79" t="s">
        <v>8945</v>
      </c>
      <c r="BN4238" s="79" t="s">
        <v>2985</v>
      </c>
      <c r="BO4238" s="79" t="s">
        <v>2985</v>
      </c>
      <c r="BU4238" s="79" t="s">
        <v>8945</v>
      </c>
      <c r="BV4238" s="79" t="s">
        <v>2985</v>
      </c>
      <c r="BW4238" s="79" t="s">
        <v>2985</v>
      </c>
    </row>
    <row r="4239" spans="51:75" x14ac:dyDescent="0.3">
      <c r="AY4239" s="107" t="e">
        <f>VLOOKUP(C4239,#REF!, 2,FALSE)</f>
        <v>#REF!</v>
      </c>
      <c r="BM4239" s="79" t="s">
        <v>8946</v>
      </c>
      <c r="BN4239" s="79" t="s">
        <v>2985</v>
      </c>
      <c r="BO4239" s="79" t="s">
        <v>8947</v>
      </c>
      <c r="BU4239" s="79" t="s">
        <v>8946</v>
      </c>
      <c r="BV4239" s="79" t="s">
        <v>2985</v>
      </c>
      <c r="BW4239" s="79" t="s">
        <v>8947</v>
      </c>
    </row>
    <row r="4240" spans="51:75" x14ac:dyDescent="0.3">
      <c r="AY4240" s="107" t="e">
        <f>VLOOKUP(C4240,#REF!, 2,FALSE)</f>
        <v>#REF!</v>
      </c>
      <c r="BM4240" s="79" t="s">
        <v>1556</v>
      </c>
      <c r="BN4240" s="79" t="s">
        <v>2985</v>
      </c>
      <c r="BO4240" s="79" t="s">
        <v>2985</v>
      </c>
      <c r="BU4240" s="79" t="s">
        <v>1556</v>
      </c>
      <c r="BV4240" s="79" t="s">
        <v>2985</v>
      </c>
      <c r="BW4240" s="79" t="s">
        <v>2985</v>
      </c>
    </row>
    <row r="4241" spans="51:75" x14ac:dyDescent="0.3">
      <c r="AY4241" s="107" t="e">
        <f>VLOOKUP(C4241,#REF!, 2,FALSE)</f>
        <v>#REF!</v>
      </c>
      <c r="BM4241" s="79" t="s">
        <v>8948</v>
      </c>
      <c r="BN4241" s="79" t="s">
        <v>2985</v>
      </c>
      <c r="BO4241" s="79" t="s">
        <v>2985</v>
      </c>
      <c r="BU4241" s="79" t="s">
        <v>8948</v>
      </c>
      <c r="BV4241" s="79" t="s">
        <v>2985</v>
      </c>
      <c r="BW4241" s="79" t="s">
        <v>2985</v>
      </c>
    </row>
    <row r="4242" spans="51:75" x14ac:dyDescent="0.3">
      <c r="AY4242" s="107" t="e">
        <f>VLOOKUP(C4242,#REF!, 2,FALSE)</f>
        <v>#REF!</v>
      </c>
      <c r="BM4242" s="79" t="s">
        <v>1558</v>
      </c>
      <c r="BN4242" s="79" t="s">
        <v>2985</v>
      </c>
      <c r="BO4242" s="79" t="s">
        <v>8949</v>
      </c>
      <c r="BU4242" s="79" t="s">
        <v>1558</v>
      </c>
      <c r="BV4242" s="79" t="s">
        <v>2985</v>
      </c>
      <c r="BW4242" s="79" t="s">
        <v>8949</v>
      </c>
    </row>
    <row r="4243" spans="51:75" x14ac:dyDescent="0.3">
      <c r="AY4243" s="107" t="e">
        <f>VLOOKUP(C4243,#REF!, 2,FALSE)</f>
        <v>#REF!</v>
      </c>
      <c r="BM4243" s="79" t="s">
        <v>8950</v>
      </c>
      <c r="BN4243" s="79" t="s">
        <v>2985</v>
      </c>
      <c r="BO4243" s="79" t="s">
        <v>2985</v>
      </c>
      <c r="BU4243" s="79" t="s">
        <v>8950</v>
      </c>
      <c r="BV4243" s="79" t="s">
        <v>2985</v>
      </c>
      <c r="BW4243" s="79" t="s">
        <v>2985</v>
      </c>
    </row>
    <row r="4244" spans="51:75" x14ac:dyDescent="0.3">
      <c r="AY4244" s="107" t="e">
        <f>VLOOKUP(C4244,#REF!, 2,FALSE)</f>
        <v>#REF!</v>
      </c>
      <c r="BM4244" s="79" t="s">
        <v>8951</v>
      </c>
      <c r="BN4244" s="79" t="s">
        <v>2985</v>
      </c>
      <c r="BO4244" s="79" t="s">
        <v>7598</v>
      </c>
      <c r="BU4244" s="79" t="s">
        <v>8951</v>
      </c>
      <c r="BV4244" s="79" t="s">
        <v>2985</v>
      </c>
      <c r="BW4244" s="79" t="s">
        <v>7598</v>
      </c>
    </row>
    <row r="4245" spans="51:75" x14ac:dyDescent="0.3">
      <c r="AY4245" s="107" t="e">
        <f>VLOOKUP(C4245,#REF!, 2,FALSE)</f>
        <v>#REF!</v>
      </c>
      <c r="BM4245" s="79" t="s">
        <v>8952</v>
      </c>
      <c r="BN4245" s="79" t="s">
        <v>2985</v>
      </c>
      <c r="BO4245" s="79" t="s">
        <v>8953</v>
      </c>
      <c r="BU4245" s="79" t="s">
        <v>8952</v>
      </c>
      <c r="BV4245" s="79" t="s">
        <v>2985</v>
      </c>
      <c r="BW4245" s="79" t="s">
        <v>8953</v>
      </c>
    </row>
    <row r="4246" spans="51:75" x14ac:dyDescent="0.3">
      <c r="AY4246" s="107" t="e">
        <f>VLOOKUP(C4246,#REF!, 2,FALSE)</f>
        <v>#REF!</v>
      </c>
      <c r="BM4246" s="79" t="s">
        <v>8954</v>
      </c>
      <c r="BN4246" s="79" t="s">
        <v>2985</v>
      </c>
      <c r="BO4246" s="79" t="s">
        <v>2426</v>
      </c>
      <c r="BU4246" s="79" t="s">
        <v>8954</v>
      </c>
      <c r="BV4246" s="79" t="s">
        <v>2985</v>
      </c>
      <c r="BW4246" s="79" t="s">
        <v>2426</v>
      </c>
    </row>
    <row r="4247" spans="51:75" x14ac:dyDescent="0.3">
      <c r="AY4247" s="107" t="e">
        <f>VLOOKUP(C4247,#REF!, 2,FALSE)</f>
        <v>#REF!</v>
      </c>
      <c r="BM4247" s="79" t="s">
        <v>1559</v>
      </c>
      <c r="BN4247" s="79" t="s">
        <v>2985</v>
      </c>
      <c r="BO4247" s="79" t="s">
        <v>8955</v>
      </c>
      <c r="BU4247" s="79" t="s">
        <v>1559</v>
      </c>
      <c r="BV4247" s="79" t="s">
        <v>2985</v>
      </c>
      <c r="BW4247" s="79" t="s">
        <v>8955</v>
      </c>
    </row>
    <row r="4248" spans="51:75" x14ac:dyDescent="0.3">
      <c r="AY4248" s="107" t="e">
        <f>VLOOKUP(C4248,#REF!, 2,FALSE)</f>
        <v>#REF!</v>
      </c>
      <c r="BM4248" s="79" t="s">
        <v>8956</v>
      </c>
      <c r="BN4248" s="79" t="s">
        <v>2985</v>
      </c>
      <c r="BO4248" s="79" t="s">
        <v>2985</v>
      </c>
      <c r="BU4248" s="79" t="s">
        <v>8956</v>
      </c>
      <c r="BV4248" s="79" t="s">
        <v>2985</v>
      </c>
      <c r="BW4248" s="79" t="s">
        <v>2985</v>
      </c>
    </row>
    <row r="4249" spans="51:75" x14ac:dyDescent="0.3">
      <c r="AY4249" s="107" t="e">
        <f>VLOOKUP(C4249,#REF!, 2,FALSE)</f>
        <v>#REF!</v>
      </c>
      <c r="BM4249" s="79" t="s">
        <v>8957</v>
      </c>
      <c r="BN4249" s="79" t="s">
        <v>777</v>
      </c>
      <c r="BO4249" s="79" t="s">
        <v>2985</v>
      </c>
      <c r="BU4249" s="79" t="s">
        <v>8957</v>
      </c>
      <c r="BV4249" s="79" t="s">
        <v>777</v>
      </c>
      <c r="BW4249" s="79" t="s">
        <v>2985</v>
      </c>
    </row>
    <row r="4250" spans="51:75" x14ac:dyDescent="0.3">
      <c r="AY4250" s="107" t="e">
        <f>VLOOKUP(C4250,#REF!, 2,FALSE)</f>
        <v>#REF!</v>
      </c>
      <c r="BM4250" s="79" t="s">
        <v>8958</v>
      </c>
      <c r="BN4250" s="79" t="s">
        <v>812</v>
      </c>
      <c r="BO4250" s="79" t="s">
        <v>2985</v>
      </c>
      <c r="BU4250" s="79" t="s">
        <v>8958</v>
      </c>
      <c r="BV4250" s="79" t="s">
        <v>812</v>
      </c>
      <c r="BW4250" s="79" t="s">
        <v>2985</v>
      </c>
    </row>
    <row r="4251" spans="51:75" x14ac:dyDescent="0.3">
      <c r="AY4251" s="107" t="e">
        <f>VLOOKUP(C4251,#REF!, 2,FALSE)</f>
        <v>#REF!</v>
      </c>
      <c r="BM4251" s="79" t="s">
        <v>8959</v>
      </c>
      <c r="BN4251" s="79" t="s">
        <v>738</v>
      </c>
      <c r="BO4251" s="79" t="s">
        <v>2985</v>
      </c>
      <c r="BU4251" s="79" t="s">
        <v>8959</v>
      </c>
      <c r="BV4251" s="79" t="s">
        <v>738</v>
      </c>
      <c r="BW4251" s="79" t="s">
        <v>2985</v>
      </c>
    </row>
    <row r="4252" spans="51:75" x14ac:dyDescent="0.3">
      <c r="AY4252" s="107" t="e">
        <f>VLOOKUP(C4252,#REF!, 2,FALSE)</f>
        <v>#REF!</v>
      </c>
      <c r="BM4252" s="79" t="s">
        <v>8960</v>
      </c>
      <c r="BN4252" s="79" t="s">
        <v>705</v>
      </c>
      <c r="BO4252" s="79" t="s">
        <v>2985</v>
      </c>
      <c r="BU4252" s="79" t="s">
        <v>8960</v>
      </c>
      <c r="BV4252" s="79" t="s">
        <v>705</v>
      </c>
      <c r="BW4252" s="79" t="s">
        <v>2985</v>
      </c>
    </row>
    <row r="4253" spans="51:75" x14ac:dyDescent="0.3">
      <c r="AY4253" s="107" t="e">
        <f>VLOOKUP(C4253,#REF!, 2,FALSE)</f>
        <v>#REF!</v>
      </c>
      <c r="BM4253" s="79" t="s">
        <v>475</v>
      </c>
      <c r="BN4253" s="79" t="s">
        <v>925</v>
      </c>
      <c r="BO4253" s="79" t="s">
        <v>3351</v>
      </c>
      <c r="BU4253" s="79" t="s">
        <v>475</v>
      </c>
      <c r="BV4253" s="79" t="s">
        <v>925</v>
      </c>
      <c r="BW4253" s="79" t="s">
        <v>3351</v>
      </c>
    </row>
    <row r="4254" spans="51:75" x14ac:dyDescent="0.3">
      <c r="AY4254" s="107" t="e">
        <f>VLOOKUP(C4254,#REF!, 2,FALSE)</f>
        <v>#REF!</v>
      </c>
      <c r="BM4254" s="79" t="s">
        <v>8961</v>
      </c>
      <c r="BN4254" s="79" t="s">
        <v>2985</v>
      </c>
      <c r="BO4254" s="79" t="s">
        <v>2985</v>
      </c>
      <c r="BU4254" s="79" t="s">
        <v>8961</v>
      </c>
      <c r="BV4254" s="79" t="s">
        <v>2985</v>
      </c>
      <c r="BW4254" s="79" t="s">
        <v>2985</v>
      </c>
    </row>
    <row r="4255" spans="51:75" x14ac:dyDescent="0.3">
      <c r="AY4255" s="107" t="e">
        <f>VLOOKUP(C4255,#REF!, 2,FALSE)</f>
        <v>#REF!</v>
      </c>
      <c r="BM4255" s="79" t="s">
        <v>8962</v>
      </c>
      <c r="BN4255" s="79" t="s">
        <v>805</v>
      </c>
      <c r="BO4255" s="79" t="s">
        <v>2985</v>
      </c>
      <c r="BU4255" s="79" t="s">
        <v>8962</v>
      </c>
      <c r="BV4255" s="79" t="s">
        <v>805</v>
      </c>
      <c r="BW4255" s="79" t="s">
        <v>2985</v>
      </c>
    </row>
    <row r="4256" spans="51:75" x14ac:dyDescent="0.3">
      <c r="AY4256" s="107" t="e">
        <f>VLOOKUP(C4256,#REF!, 2,FALSE)</f>
        <v>#REF!</v>
      </c>
      <c r="BM4256" s="79" t="s">
        <v>467</v>
      </c>
      <c r="BN4256" s="79" t="s">
        <v>1269</v>
      </c>
      <c r="BO4256" s="79" t="s">
        <v>727</v>
      </c>
      <c r="BU4256" s="79" t="s">
        <v>467</v>
      </c>
      <c r="BV4256" s="79" t="s">
        <v>1269</v>
      </c>
      <c r="BW4256" s="79" t="s">
        <v>727</v>
      </c>
    </row>
    <row r="4257" spans="51:75" x14ac:dyDescent="0.3">
      <c r="AY4257" s="107" t="e">
        <f>VLOOKUP(C4257,#REF!, 2,FALSE)</f>
        <v>#REF!</v>
      </c>
      <c r="BM4257" s="79" t="s">
        <v>479</v>
      </c>
      <c r="BN4257" s="79" t="s">
        <v>2985</v>
      </c>
      <c r="BO4257" s="79" t="s">
        <v>2985</v>
      </c>
      <c r="BU4257" s="79" t="s">
        <v>479</v>
      </c>
      <c r="BV4257" s="79" t="s">
        <v>2985</v>
      </c>
      <c r="BW4257" s="79" t="s">
        <v>2985</v>
      </c>
    </row>
    <row r="4258" spans="51:75" x14ac:dyDescent="0.3">
      <c r="AY4258" s="107" t="e">
        <f>VLOOKUP(C4258,#REF!, 2,FALSE)</f>
        <v>#REF!</v>
      </c>
      <c r="BM4258" s="79" t="s">
        <v>8964</v>
      </c>
      <c r="BN4258" s="79" t="s">
        <v>3009</v>
      </c>
      <c r="BO4258" s="79" t="s">
        <v>2985</v>
      </c>
      <c r="BU4258" s="79" t="s">
        <v>8964</v>
      </c>
      <c r="BV4258" s="79" t="s">
        <v>3009</v>
      </c>
      <c r="BW4258" s="79" t="s">
        <v>2985</v>
      </c>
    </row>
    <row r="4259" spans="51:75" x14ac:dyDescent="0.3">
      <c r="AY4259" s="107" t="e">
        <f>VLOOKUP(C4259,#REF!, 2,FALSE)</f>
        <v>#REF!</v>
      </c>
      <c r="BM4259" s="79" t="s">
        <v>8966</v>
      </c>
      <c r="BN4259" s="79" t="s">
        <v>1344</v>
      </c>
      <c r="BO4259" s="79" t="s">
        <v>8089</v>
      </c>
      <c r="BU4259" s="79" t="s">
        <v>8966</v>
      </c>
      <c r="BV4259" s="79" t="s">
        <v>1344</v>
      </c>
      <c r="BW4259" s="79" t="s">
        <v>8089</v>
      </c>
    </row>
    <row r="4260" spans="51:75" x14ac:dyDescent="0.3">
      <c r="AY4260" s="107" t="e">
        <f>VLOOKUP(C4260,#REF!, 2,FALSE)</f>
        <v>#REF!</v>
      </c>
      <c r="BM4260" s="79" t="s">
        <v>8967</v>
      </c>
      <c r="BN4260" s="79" t="s">
        <v>1344</v>
      </c>
      <c r="BO4260" s="79" t="s">
        <v>8968</v>
      </c>
      <c r="BU4260" s="79" t="s">
        <v>8967</v>
      </c>
      <c r="BV4260" s="79" t="s">
        <v>1344</v>
      </c>
      <c r="BW4260" s="79" t="s">
        <v>8968</v>
      </c>
    </row>
    <row r="4261" spans="51:75" x14ac:dyDescent="0.3">
      <c r="AY4261" s="107" t="e">
        <f>VLOOKUP(C4261,#REF!, 2,FALSE)</f>
        <v>#REF!</v>
      </c>
      <c r="BM4261" s="79" t="s">
        <v>8969</v>
      </c>
      <c r="BN4261" s="79" t="s">
        <v>1344</v>
      </c>
      <c r="BO4261" s="79" t="s">
        <v>2985</v>
      </c>
      <c r="BU4261" s="79" t="s">
        <v>8969</v>
      </c>
      <c r="BV4261" s="79" t="s">
        <v>1344</v>
      </c>
      <c r="BW4261" s="79" t="s">
        <v>2985</v>
      </c>
    </row>
    <row r="4262" spans="51:75" x14ac:dyDescent="0.3">
      <c r="AY4262" s="107" t="e">
        <f>VLOOKUP(C4262,#REF!, 2,FALSE)</f>
        <v>#REF!</v>
      </c>
      <c r="BM4262" s="79" t="s">
        <v>8970</v>
      </c>
      <c r="BN4262" s="79" t="s">
        <v>3256</v>
      </c>
      <c r="BO4262" s="79" t="s">
        <v>2985</v>
      </c>
      <c r="BU4262" s="79" t="s">
        <v>8970</v>
      </c>
      <c r="BV4262" s="79" t="s">
        <v>3256</v>
      </c>
      <c r="BW4262" s="79" t="s">
        <v>2985</v>
      </c>
    </row>
    <row r="4263" spans="51:75" x14ac:dyDescent="0.3">
      <c r="AY4263" s="107" t="e">
        <f>VLOOKUP(C4263,#REF!, 2,FALSE)</f>
        <v>#REF!</v>
      </c>
      <c r="BM4263" s="79" t="s">
        <v>8971</v>
      </c>
      <c r="BN4263" s="79" t="s">
        <v>3009</v>
      </c>
      <c r="BO4263" s="79" t="s">
        <v>2985</v>
      </c>
      <c r="BU4263" s="79" t="s">
        <v>8971</v>
      </c>
      <c r="BV4263" s="79" t="s">
        <v>3009</v>
      </c>
      <c r="BW4263" s="79" t="s">
        <v>2985</v>
      </c>
    </row>
    <row r="4264" spans="51:75" x14ac:dyDescent="0.3">
      <c r="AY4264" s="107" t="e">
        <f>VLOOKUP(C4264,#REF!, 2,FALSE)</f>
        <v>#REF!</v>
      </c>
      <c r="BM4264" s="79" t="s">
        <v>8972</v>
      </c>
      <c r="BN4264" s="79" t="s">
        <v>3006</v>
      </c>
      <c r="BO4264" s="79" t="s">
        <v>7499</v>
      </c>
      <c r="BU4264" s="79" t="s">
        <v>8972</v>
      </c>
      <c r="BV4264" s="79" t="s">
        <v>3006</v>
      </c>
      <c r="BW4264" s="79" t="s">
        <v>7499</v>
      </c>
    </row>
    <row r="4265" spans="51:75" x14ac:dyDescent="0.3">
      <c r="AY4265" s="107" t="e">
        <f>VLOOKUP(C4265,#REF!, 2,FALSE)</f>
        <v>#REF!</v>
      </c>
      <c r="BM4265" s="79" t="s">
        <v>8973</v>
      </c>
      <c r="BN4265" s="79" t="s">
        <v>3049</v>
      </c>
      <c r="BO4265" s="79" t="s">
        <v>8974</v>
      </c>
      <c r="BU4265" s="79" t="s">
        <v>8973</v>
      </c>
      <c r="BV4265" s="79" t="s">
        <v>3049</v>
      </c>
      <c r="BW4265" s="79" t="s">
        <v>8974</v>
      </c>
    </row>
    <row r="4266" spans="51:75" x14ac:dyDescent="0.3">
      <c r="AY4266" s="107" t="e">
        <f>VLOOKUP(C4266,#REF!, 2,FALSE)</f>
        <v>#REF!</v>
      </c>
      <c r="BM4266" s="79" t="s">
        <v>8975</v>
      </c>
      <c r="BN4266" s="79" t="s">
        <v>3049</v>
      </c>
      <c r="BO4266" s="79" t="s">
        <v>8976</v>
      </c>
      <c r="BU4266" s="79" t="s">
        <v>8975</v>
      </c>
      <c r="BV4266" s="79" t="s">
        <v>3049</v>
      </c>
      <c r="BW4266" s="79" t="s">
        <v>8976</v>
      </c>
    </row>
    <row r="4267" spans="51:75" x14ac:dyDescent="0.3">
      <c r="AY4267" s="107" t="e">
        <f>VLOOKUP(C4267,#REF!, 2,FALSE)</f>
        <v>#REF!</v>
      </c>
      <c r="BM4267" s="79" t="s">
        <v>8977</v>
      </c>
      <c r="BN4267" s="79" t="s">
        <v>3049</v>
      </c>
      <c r="BO4267" s="79" t="s">
        <v>8978</v>
      </c>
      <c r="BU4267" s="79" t="s">
        <v>8977</v>
      </c>
      <c r="BV4267" s="79" t="s">
        <v>3049</v>
      </c>
      <c r="BW4267" s="79" t="s">
        <v>8978</v>
      </c>
    </row>
    <row r="4268" spans="51:75" x14ac:dyDescent="0.3">
      <c r="AY4268" s="107" t="e">
        <f>VLOOKUP(C4268,#REF!, 2,FALSE)</f>
        <v>#REF!</v>
      </c>
      <c r="BM4268" s="79" t="s">
        <v>1560</v>
      </c>
      <c r="BN4268" s="79" t="s">
        <v>3049</v>
      </c>
      <c r="BO4268" s="79" t="s">
        <v>8979</v>
      </c>
      <c r="BU4268" s="79" t="s">
        <v>1560</v>
      </c>
      <c r="BV4268" s="79" t="s">
        <v>3049</v>
      </c>
      <c r="BW4268" s="79" t="s">
        <v>8979</v>
      </c>
    </row>
    <row r="4269" spans="51:75" x14ac:dyDescent="0.3">
      <c r="AY4269" s="107" t="e">
        <f>VLOOKUP(C4269,#REF!, 2,FALSE)</f>
        <v>#REF!</v>
      </c>
      <c r="BM4269" s="79" t="s">
        <v>1561</v>
      </c>
      <c r="BN4269" s="79" t="s">
        <v>16992</v>
      </c>
      <c r="BO4269" s="79" t="s">
        <v>8980</v>
      </c>
      <c r="BU4269" s="79" t="s">
        <v>1561</v>
      </c>
      <c r="BV4269" s="79" t="s">
        <v>16992</v>
      </c>
      <c r="BW4269" s="79" t="s">
        <v>8980</v>
      </c>
    </row>
    <row r="4270" spans="51:75" x14ac:dyDescent="0.3">
      <c r="AY4270" s="107" t="e">
        <f>VLOOKUP(C4270,#REF!, 2,FALSE)</f>
        <v>#REF!</v>
      </c>
      <c r="BM4270" s="79" t="s">
        <v>1562</v>
      </c>
      <c r="BN4270" s="79" t="s">
        <v>3049</v>
      </c>
      <c r="BO4270" s="79" t="s">
        <v>8978</v>
      </c>
      <c r="BU4270" s="79" t="s">
        <v>1562</v>
      </c>
      <c r="BV4270" s="79" t="s">
        <v>3049</v>
      </c>
      <c r="BW4270" s="79" t="s">
        <v>8978</v>
      </c>
    </row>
    <row r="4271" spans="51:75" x14ac:dyDescent="0.3">
      <c r="AY4271" s="107" t="e">
        <f>VLOOKUP(C4271,#REF!, 2,FALSE)</f>
        <v>#REF!</v>
      </c>
      <c r="BM4271" s="79" t="s">
        <v>8981</v>
      </c>
      <c r="BN4271" s="79" t="s">
        <v>2981</v>
      </c>
      <c r="BO4271" s="79" t="s">
        <v>3777</v>
      </c>
      <c r="BU4271" s="79" t="s">
        <v>8981</v>
      </c>
      <c r="BV4271" s="79" t="s">
        <v>2981</v>
      </c>
      <c r="BW4271" s="79" t="s">
        <v>3777</v>
      </c>
    </row>
    <row r="4272" spans="51:75" x14ac:dyDescent="0.3">
      <c r="AY4272" s="107" t="e">
        <f>VLOOKUP(C4272,#REF!, 2,FALSE)</f>
        <v>#REF!</v>
      </c>
      <c r="BM4272" s="79" t="s">
        <v>1563</v>
      </c>
      <c r="BN4272" s="79" t="s">
        <v>3049</v>
      </c>
      <c r="BO4272" s="79" t="s">
        <v>1856</v>
      </c>
      <c r="BU4272" s="79" t="s">
        <v>1563</v>
      </c>
      <c r="BV4272" s="79" t="s">
        <v>3049</v>
      </c>
      <c r="BW4272" s="79" t="s">
        <v>1856</v>
      </c>
    </row>
    <row r="4273" spans="51:75" x14ac:dyDescent="0.3">
      <c r="AY4273" s="107" t="e">
        <f>VLOOKUP(C4273,#REF!, 2,FALSE)</f>
        <v>#REF!</v>
      </c>
      <c r="BM4273" s="79" t="s">
        <v>1564</v>
      </c>
      <c r="BN4273" s="79" t="s">
        <v>864</v>
      </c>
      <c r="BO4273" s="79" t="s">
        <v>8982</v>
      </c>
      <c r="BU4273" s="79" t="s">
        <v>1564</v>
      </c>
      <c r="BV4273" s="79" t="s">
        <v>864</v>
      </c>
      <c r="BW4273" s="79" t="s">
        <v>8982</v>
      </c>
    </row>
    <row r="4274" spans="51:75" x14ac:dyDescent="0.3">
      <c r="AY4274" s="107" t="e">
        <f>VLOOKUP(C4274,#REF!, 2,FALSE)</f>
        <v>#REF!</v>
      </c>
      <c r="BM4274" s="79" t="s">
        <v>8983</v>
      </c>
      <c r="BN4274" s="79" t="s">
        <v>707</v>
      </c>
      <c r="BO4274" s="79" t="s">
        <v>8984</v>
      </c>
      <c r="BU4274" s="79" t="s">
        <v>8983</v>
      </c>
      <c r="BV4274" s="79" t="s">
        <v>707</v>
      </c>
      <c r="BW4274" s="79" t="s">
        <v>8984</v>
      </c>
    </row>
    <row r="4275" spans="51:75" x14ac:dyDescent="0.3">
      <c r="AY4275" s="107" t="e">
        <f>VLOOKUP(C4275,#REF!, 2,FALSE)</f>
        <v>#REF!</v>
      </c>
      <c r="BM4275" s="79" t="s">
        <v>8985</v>
      </c>
      <c r="BN4275" s="79" t="s">
        <v>668</v>
      </c>
      <c r="BO4275" s="79" t="s">
        <v>8364</v>
      </c>
      <c r="BU4275" s="79" t="s">
        <v>8985</v>
      </c>
      <c r="BV4275" s="79" t="s">
        <v>668</v>
      </c>
      <c r="BW4275" s="79" t="s">
        <v>8364</v>
      </c>
    </row>
    <row r="4276" spans="51:75" x14ac:dyDescent="0.3">
      <c r="AY4276" s="107" t="e">
        <f>VLOOKUP(C4276,#REF!, 2,FALSE)</f>
        <v>#REF!</v>
      </c>
      <c r="BM4276" s="79" t="s">
        <v>8986</v>
      </c>
      <c r="BN4276" s="79" t="s">
        <v>16992</v>
      </c>
      <c r="BO4276" s="79" t="s">
        <v>5151</v>
      </c>
      <c r="BU4276" s="79" t="s">
        <v>8986</v>
      </c>
      <c r="BV4276" s="79" t="s">
        <v>16992</v>
      </c>
      <c r="BW4276" s="79" t="s">
        <v>5151</v>
      </c>
    </row>
    <row r="4277" spans="51:75" x14ac:dyDescent="0.3">
      <c r="AY4277" s="107" t="e">
        <f>VLOOKUP(C4277,#REF!, 2,FALSE)</f>
        <v>#REF!</v>
      </c>
      <c r="BM4277" s="79" t="s">
        <v>8988</v>
      </c>
      <c r="BN4277" s="79" t="s">
        <v>780</v>
      </c>
      <c r="BO4277" s="79" t="s">
        <v>8989</v>
      </c>
      <c r="BU4277" s="79" t="s">
        <v>8988</v>
      </c>
      <c r="BV4277" s="79" t="s">
        <v>780</v>
      </c>
      <c r="BW4277" s="79" t="s">
        <v>8989</v>
      </c>
    </row>
    <row r="4278" spans="51:75" x14ac:dyDescent="0.3">
      <c r="AY4278" s="107" t="e">
        <f>VLOOKUP(C4278,#REF!, 2,FALSE)</f>
        <v>#REF!</v>
      </c>
      <c r="BM4278" s="79" t="s">
        <v>8990</v>
      </c>
      <c r="BN4278" s="79" t="s">
        <v>780</v>
      </c>
      <c r="BO4278" s="79" t="s">
        <v>8991</v>
      </c>
      <c r="BU4278" s="79" t="s">
        <v>8990</v>
      </c>
      <c r="BV4278" s="79" t="s">
        <v>780</v>
      </c>
      <c r="BW4278" s="79" t="s">
        <v>8991</v>
      </c>
    </row>
    <row r="4279" spans="51:75" x14ac:dyDescent="0.3">
      <c r="AY4279" s="107" t="e">
        <f>VLOOKUP(C4279,#REF!, 2,FALSE)</f>
        <v>#REF!</v>
      </c>
      <c r="BM4279" s="79" t="s">
        <v>8992</v>
      </c>
      <c r="BN4279" s="79" t="s">
        <v>668</v>
      </c>
      <c r="BO4279" s="79" t="s">
        <v>8993</v>
      </c>
      <c r="BU4279" s="79" t="s">
        <v>8992</v>
      </c>
      <c r="BV4279" s="79" t="s">
        <v>668</v>
      </c>
      <c r="BW4279" s="79" t="s">
        <v>8993</v>
      </c>
    </row>
    <row r="4280" spans="51:75" x14ac:dyDescent="0.3">
      <c r="AY4280" s="107" t="e">
        <f>VLOOKUP(C4280,#REF!, 2,FALSE)</f>
        <v>#REF!</v>
      </c>
      <c r="BM4280" s="79" t="s">
        <v>8995</v>
      </c>
      <c r="BN4280" s="79" t="s">
        <v>3049</v>
      </c>
      <c r="BO4280" s="79" t="s">
        <v>8227</v>
      </c>
      <c r="BU4280" s="79" t="s">
        <v>8995</v>
      </c>
      <c r="BV4280" s="79" t="s">
        <v>3049</v>
      </c>
      <c r="BW4280" s="79" t="s">
        <v>8227</v>
      </c>
    </row>
    <row r="4281" spans="51:75" x14ac:dyDescent="0.3">
      <c r="AY4281" s="107" t="e">
        <f>VLOOKUP(C4281,#REF!, 2,FALSE)</f>
        <v>#REF!</v>
      </c>
      <c r="BM4281" s="79" t="s">
        <v>8996</v>
      </c>
      <c r="BN4281" s="79" t="s">
        <v>3006</v>
      </c>
      <c r="BO4281" s="79" t="s">
        <v>5609</v>
      </c>
      <c r="BU4281" s="79" t="s">
        <v>8996</v>
      </c>
      <c r="BV4281" s="79" t="s">
        <v>3006</v>
      </c>
      <c r="BW4281" s="79" t="s">
        <v>5609</v>
      </c>
    </row>
    <row r="4282" spans="51:75" x14ac:dyDescent="0.3">
      <c r="AY4282" s="107" t="e">
        <f>VLOOKUP(C4282,#REF!, 2,FALSE)</f>
        <v>#REF!</v>
      </c>
      <c r="BM4282" s="79" t="s">
        <v>8999</v>
      </c>
      <c r="BN4282" s="79" t="s">
        <v>738</v>
      </c>
      <c r="BO4282" s="79" t="s">
        <v>7817</v>
      </c>
      <c r="BU4282" s="79" t="s">
        <v>8999</v>
      </c>
      <c r="BV4282" s="79" t="s">
        <v>738</v>
      </c>
      <c r="BW4282" s="79" t="s">
        <v>7817</v>
      </c>
    </row>
    <row r="4283" spans="51:75" x14ac:dyDescent="0.3">
      <c r="AY4283" s="107" t="e">
        <f>VLOOKUP(C4283,#REF!, 2,FALSE)</f>
        <v>#REF!</v>
      </c>
      <c r="BM4283" s="79" t="s">
        <v>9000</v>
      </c>
      <c r="BN4283" s="79" t="s">
        <v>717</v>
      </c>
      <c r="BO4283" s="79" t="s">
        <v>1225</v>
      </c>
      <c r="BU4283" s="79" t="s">
        <v>9000</v>
      </c>
      <c r="BV4283" s="79" t="s">
        <v>717</v>
      </c>
      <c r="BW4283" s="79" t="s">
        <v>1225</v>
      </c>
    </row>
    <row r="4284" spans="51:75" x14ac:dyDescent="0.3">
      <c r="AY4284" s="107" t="e">
        <f>VLOOKUP(C4284,#REF!, 2,FALSE)</f>
        <v>#REF!</v>
      </c>
      <c r="BM4284" s="79" t="s">
        <v>9001</v>
      </c>
      <c r="BN4284" s="79" t="s">
        <v>717</v>
      </c>
      <c r="BO4284" s="79" t="s">
        <v>9002</v>
      </c>
      <c r="BU4284" s="79" t="s">
        <v>9001</v>
      </c>
      <c r="BV4284" s="79" t="s">
        <v>717</v>
      </c>
      <c r="BW4284" s="79" t="s">
        <v>9002</v>
      </c>
    </row>
    <row r="4285" spans="51:75" x14ac:dyDescent="0.3">
      <c r="AY4285" s="107" t="e">
        <f>VLOOKUP(C4285,#REF!, 2,FALSE)</f>
        <v>#REF!</v>
      </c>
      <c r="BM4285" s="79" t="s">
        <v>9003</v>
      </c>
      <c r="BN4285" s="79" t="s">
        <v>789</v>
      </c>
      <c r="BO4285" s="79" t="s">
        <v>3999</v>
      </c>
      <c r="BU4285" s="79" t="s">
        <v>9003</v>
      </c>
      <c r="BV4285" s="79" t="s">
        <v>789</v>
      </c>
      <c r="BW4285" s="79" t="s">
        <v>3999</v>
      </c>
    </row>
    <row r="4286" spans="51:75" x14ac:dyDescent="0.3">
      <c r="AY4286" s="107" t="e">
        <f>VLOOKUP(C4286,#REF!, 2,FALSE)</f>
        <v>#REF!</v>
      </c>
      <c r="BM4286" s="79" t="s">
        <v>9004</v>
      </c>
      <c r="BN4286" s="79" t="s">
        <v>614</v>
      </c>
      <c r="BO4286" s="79" t="s">
        <v>1068</v>
      </c>
      <c r="BU4286" s="79" t="s">
        <v>9004</v>
      </c>
      <c r="BV4286" s="79" t="s">
        <v>614</v>
      </c>
      <c r="BW4286" s="79" t="s">
        <v>1068</v>
      </c>
    </row>
    <row r="4287" spans="51:75" x14ac:dyDescent="0.3">
      <c r="AY4287" s="107" t="e">
        <f>VLOOKUP(C4287,#REF!, 2,FALSE)</f>
        <v>#REF!</v>
      </c>
      <c r="BM4287" s="79" t="s">
        <v>9005</v>
      </c>
      <c r="BN4287" s="79" t="s">
        <v>1015</v>
      </c>
      <c r="BO4287" s="79" t="s">
        <v>8305</v>
      </c>
      <c r="BU4287" s="79" t="s">
        <v>9005</v>
      </c>
      <c r="BV4287" s="79" t="s">
        <v>1015</v>
      </c>
      <c r="BW4287" s="79" t="s">
        <v>8305</v>
      </c>
    </row>
    <row r="4288" spans="51:75" x14ac:dyDescent="0.3">
      <c r="AY4288" s="107" t="e">
        <f>VLOOKUP(C4288,#REF!, 2,FALSE)</f>
        <v>#REF!</v>
      </c>
      <c r="BM4288" s="79" t="s">
        <v>9006</v>
      </c>
      <c r="BN4288" s="79" t="s">
        <v>780</v>
      </c>
      <c r="BO4288" s="79" t="s">
        <v>9008</v>
      </c>
      <c r="BU4288" s="79" t="s">
        <v>9006</v>
      </c>
      <c r="BV4288" s="79" t="s">
        <v>780</v>
      </c>
      <c r="BW4288" s="79" t="s">
        <v>9008</v>
      </c>
    </row>
    <row r="4289" spans="51:75" x14ac:dyDescent="0.3">
      <c r="AY4289" s="107" t="e">
        <f>VLOOKUP(C4289,#REF!, 2,FALSE)</f>
        <v>#REF!</v>
      </c>
      <c r="BM4289" s="79" t="s">
        <v>9009</v>
      </c>
      <c r="BN4289" s="79" t="s">
        <v>789</v>
      </c>
      <c r="BO4289" s="79" t="s">
        <v>8405</v>
      </c>
      <c r="BU4289" s="79" t="s">
        <v>9009</v>
      </c>
      <c r="BV4289" s="79" t="s">
        <v>789</v>
      </c>
      <c r="BW4289" s="79" t="s">
        <v>8405</v>
      </c>
    </row>
    <row r="4290" spans="51:75" x14ac:dyDescent="0.3">
      <c r="AY4290" s="107" t="e">
        <f>VLOOKUP(C4290,#REF!, 2,FALSE)</f>
        <v>#REF!</v>
      </c>
      <c r="BM4290" s="79" t="s">
        <v>290</v>
      </c>
      <c r="BN4290" s="79" t="s">
        <v>3049</v>
      </c>
      <c r="BO4290" s="79" t="s">
        <v>9010</v>
      </c>
      <c r="BU4290" s="79" t="s">
        <v>290</v>
      </c>
      <c r="BV4290" s="79" t="s">
        <v>3049</v>
      </c>
      <c r="BW4290" s="79" t="s">
        <v>9010</v>
      </c>
    </row>
    <row r="4291" spans="51:75" x14ac:dyDescent="0.3">
      <c r="AY4291" s="107" t="e">
        <f>VLOOKUP(C4291,#REF!, 2,FALSE)</f>
        <v>#REF!</v>
      </c>
      <c r="BM4291" s="79" t="s">
        <v>9011</v>
      </c>
      <c r="BN4291" s="79" t="s">
        <v>3049</v>
      </c>
      <c r="BO4291" s="79" t="s">
        <v>9012</v>
      </c>
      <c r="BU4291" s="79" t="s">
        <v>9011</v>
      </c>
      <c r="BV4291" s="79" t="s">
        <v>3049</v>
      </c>
      <c r="BW4291" s="79" t="s">
        <v>9012</v>
      </c>
    </row>
    <row r="4292" spans="51:75" x14ac:dyDescent="0.3">
      <c r="AY4292" s="107" t="e">
        <f>VLOOKUP(C4292,#REF!, 2,FALSE)</f>
        <v>#REF!</v>
      </c>
      <c r="BM4292" s="79" t="s">
        <v>1565</v>
      </c>
      <c r="BN4292" s="79" t="s">
        <v>3049</v>
      </c>
      <c r="BO4292" s="79" t="s">
        <v>8211</v>
      </c>
      <c r="BU4292" s="79" t="s">
        <v>1565</v>
      </c>
      <c r="BV4292" s="79" t="s">
        <v>3049</v>
      </c>
      <c r="BW4292" s="79" t="s">
        <v>8211</v>
      </c>
    </row>
    <row r="4293" spans="51:75" x14ac:dyDescent="0.3">
      <c r="AY4293" s="107" t="e">
        <f>VLOOKUP(C4293,#REF!, 2,FALSE)</f>
        <v>#REF!</v>
      </c>
      <c r="BM4293" s="79" t="s">
        <v>9013</v>
      </c>
      <c r="BN4293" s="79" t="s">
        <v>789</v>
      </c>
      <c r="BO4293" s="79" t="s">
        <v>5758</v>
      </c>
      <c r="BU4293" s="79" t="s">
        <v>9013</v>
      </c>
      <c r="BV4293" s="79" t="s">
        <v>789</v>
      </c>
      <c r="BW4293" s="79" t="s">
        <v>5758</v>
      </c>
    </row>
    <row r="4294" spans="51:75" x14ac:dyDescent="0.3">
      <c r="AY4294" s="107" t="e">
        <f>VLOOKUP(C4294,#REF!, 2,FALSE)</f>
        <v>#REF!</v>
      </c>
      <c r="BM4294" s="79" t="s">
        <v>9014</v>
      </c>
      <c r="BN4294" s="79" t="s">
        <v>789</v>
      </c>
      <c r="BO4294" s="79" t="s">
        <v>9015</v>
      </c>
      <c r="BU4294" s="79" t="s">
        <v>9014</v>
      </c>
      <c r="BV4294" s="79" t="s">
        <v>789</v>
      </c>
      <c r="BW4294" s="79" t="s">
        <v>9015</v>
      </c>
    </row>
    <row r="4295" spans="51:75" x14ac:dyDescent="0.3">
      <c r="AY4295" s="107" t="e">
        <f>VLOOKUP(C4295,#REF!, 2,FALSE)</f>
        <v>#REF!</v>
      </c>
      <c r="BM4295" s="79" t="s">
        <v>9016</v>
      </c>
      <c r="BN4295" s="79" t="s">
        <v>2981</v>
      </c>
      <c r="BO4295" s="79" t="s">
        <v>9018</v>
      </c>
      <c r="BU4295" s="79" t="s">
        <v>9016</v>
      </c>
      <c r="BV4295" s="79" t="s">
        <v>2981</v>
      </c>
      <c r="BW4295" s="79" t="s">
        <v>9018</v>
      </c>
    </row>
    <row r="4296" spans="51:75" x14ac:dyDescent="0.3">
      <c r="AY4296" s="107" t="e">
        <f>VLOOKUP(C4296,#REF!, 2,FALSE)</f>
        <v>#REF!</v>
      </c>
      <c r="BM4296" s="79" t="s">
        <v>9020</v>
      </c>
      <c r="BN4296" s="79" t="s">
        <v>3206</v>
      </c>
      <c r="BO4296" s="79" t="s">
        <v>9021</v>
      </c>
      <c r="BU4296" s="79" t="s">
        <v>9020</v>
      </c>
      <c r="BV4296" s="79" t="s">
        <v>3206</v>
      </c>
      <c r="BW4296" s="79" t="s">
        <v>9021</v>
      </c>
    </row>
    <row r="4297" spans="51:75" x14ac:dyDescent="0.3">
      <c r="AY4297" s="107" t="e">
        <f>VLOOKUP(C4297,#REF!, 2,FALSE)</f>
        <v>#REF!</v>
      </c>
      <c r="BM4297" s="79" t="s">
        <v>9022</v>
      </c>
      <c r="BN4297" s="79" t="s">
        <v>2981</v>
      </c>
      <c r="BO4297" s="79" t="s">
        <v>1606</v>
      </c>
      <c r="BU4297" s="79" t="s">
        <v>9022</v>
      </c>
      <c r="BV4297" s="79" t="s">
        <v>2981</v>
      </c>
      <c r="BW4297" s="79" t="s">
        <v>1606</v>
      </c>
    </row>
    <row r="4298" spans="51:75" x14ac:dyDescent="0.3">
      <c r="AY4298" s="107" t="e">
        <f>VLOOKUP(C4298,#REF!, 2,FALSE)</f>
        <v>#REF!</v>
      </c>
      <c r="BM4298" s="79" t="s">
        <v>9023</v>
      </c>
      <c r="BN4298" s="79" t="s">
        <v>1274</v>
      </c>
      <c r="BO4298" s="79" t="s">
        <v>6200</v>
      </c>
      <c r="BU4298" s="79" t="s">
        <v>9023</v>
      </c>
      <c r="BV4298" s="79" t="s">
        <v>1274</v>
      </c>
      <c r="BW4298" s="79" t="s">
        <v>6200</v>
      </c>
    </row>
    <row r="4299" spans="51:75" x14ac:dyDescent="0.3">
      <c r="AY4299" s="107" t="e">
        <f>VLOOKUP(C4299,#REF!, 2,FALSE)</f>
        <v>#REF!</v>
      </c>
      <c r="BM4299" s="79" t="s">
        <v>9025</v>
      </c>
      <c r="BN4299" s="79" t="s">
        <v>738</v>
      </c>
      <c r="BO4299" s="79" t="s">
        <v>2884</v>
      </c>
      <c r="BU4299" s="79" t="s">
        <v>9025</v>
      </c>
      <c r="BV4299" s="79" t="s">
        <v>738</v>
      </c>
      <c r="BW4299" s="79" t="s">
        <v>2884</v>
      </c>
    </row>
    <row r="4300" spans="51:75" x14ac:dyDescent="0.3">
      <c r="AY4300" s="107" t="e">
        <f>VLOOKUP(C4300,#REF!, 2,FALSE)</f>
        <v>#REF!</v>
      </c>
      <c r="BM4300" s="79" t="s">
        <v>9027</v>
      </c>
      <c r="BN4300" s="79" t="s">
        <v>619</v>
      </c>
      <c r="BO4300" s="79" t="s">
        <v>8994</v>
      </c>
      <c r="BU4300" s="79" t="s">
        <v>9027</v>
      </c>
      <c r="BV4300" s="79" t="s">
        <v>619</v>
      </c>
      <c r="BW4300" s="79" t="s">
        <v>8994</v>
      </c>
    </row>
    <row r="4301" spans="51:75" x14ac:dyDescent="0.3">
      <c r="AY4301" s="107" t="e">
        <f>VLOOKUP(C4301,#REF!, 2,FALSE)</f>
        <v>#REF!</v>
      </c>
      <c r="BM4301" s="79" t="s">
        <v>9029</v>
      </c>
      <c r="BN4301" s="79" t="s">
        <v>3049</v>
      </c>
      <c r="BO4301" s="79" t="s">
        <v>9030</v>
      </c>
      <c r="BU4301" s="79" t="s">
        <v>9029</v>
      </c>
      <c r="BV4301" s="79" t="s">
        <v>3049</v>
      </c>
      <c r="BW4301" s="79" t="s">
        <v>9030</v>
      </c>
    </row>
    <row r="4302" spans="51:75" x14ac:dyDescent="0.3">
      <c r="AY4302" s="107" t="e">
        <f>VLOOKUP(C4302,#REF!, 2,FALSE)</f>
        <v>#REF!</v>
      </c>
      <c r="BM4302" s="79" t="s">
        <v>9031</v>
      </c>
      <c r="BN4302" s="79" t="s">
        <v>707</v>
      </c>
      <c r="BO4302" s="79" t="s">
        <v>9032</v>
      </c>
      <c r="BU4302" s="79" t="s">
        <v>9031</v>
      </c>
      <c r="BV4302" s="79" t="s">
        <v>707</v>
      </c>
      <c r="BW4302" s="79" t="s">
        <v>9032</v>
      </c>
    </row>
    <row r="4303" spans="51:75" x14ac:dyDescent="0.3">
      <c r="AY4303" s="107" t="e">
        <f>VLOOKUP(C4303,#REF!, 2,FALSE)</f>
        <v>#REF!</v>
      </c>
      <c r="BM4303" s="79" t="s">
        <v>9033</v>
      </c>
      <c r="BN4303" s="79" t="s">
        <v>660</v>
      </c>
      <c r="BO4303" s="79" t="s">
        <v>6199</v>
      </c>
      <c r="BU4303" s="79" t="s">
        <v>9033</v>
      </c>
      <c r="BV4303" s="79" t="s">
        <v>660</v>
      </c>
      <c r="BW4303" s="79" t="s">
        <v>6199</v>
      </c>
    </row>
    <row r="4304" spans="51:75" x14ac:dyDescent="0.3">
      <c r="AY4304" s="107" t="e">
        <f>VLOOKUP(C4304,#REF!, 2,FALSE)</f>
        <v>#REF!</v>
      </c>
      <c r="BM4304" s="79" t="s">
        <v>291</v>
      </c>
      <c r="BN4304" s="79" t="s">
        <v>2981</v>
      </c>
      <c r="BO4304" s="79" t="s">
        <v>9034</v>
      </c>
      <c r="BU4304" s="79" t="s">
        <v>291</v>
      </c>
      <c r="BV4304" s="79" t="s">
        <v>2981</v>
      </c>
      <c r="BW4304" s="79" t="s">
        <v>9034</v>
      </c>
    </row>
    <row r="4305" spans="51:75" x14ac:dyDescent="0.3">
      <c r="AY4305" s="107" t="e">
        <f>VLOOKUP(C4305,#REF!, 2,FALSE)</f>
        <v>#REF!</v>
      </c>
      <c r="BM4305" s="79" t="s">
        <v>9035</v>
      </c>
      <c r="BN4305" s="79" t="s">
        <v>785</v>
      </c>
      <c r="BO4305" s="79" t="s">
        <v>9036</v>
      </c>
      <c r="BU4305" s="79" t="s">
        <v>9035</v>
      </c>
      <c r="BV4305" s="79" t="s">
        <v>785</v>
      </c>
      <c r="BW4305" s="79" t="s">
        <v>9036</v>
      </c>
    </row>
    <row r="4306" spans="51:75" x14ac:dyDescent="0.3">
      <c r="AY4306" s="107" t="e">
        <f>VLOOKUP(C4306,#REF!, 2,FALSE)</f>
        <v>#REF!</v>
      </c>
      <c r="BM4306" s="79" t="s">
        <v>9037</v>
      </c>
      <c r="BN4306" s="79" t="s">
        <v>738</v>
      </c>
      <c r="BO4306" s="79" t="s">
        <v>3527</v>
      </c>
      <c r="BU4306" s="79" t="s">
        <v>9037</v>
      </c>
      <c r="BV4306" s="79" t="s">
        <v>738</v>
      </c>
      <c r="BW4306" s="79" t="s">
        <v>3527</v>
      </c>
    </row>
    <row r="4307" spans="51:75" x14ac:dyDescent="0.3">
      <c r="AY4307" s="107" t="e">
        <f>VLOOKUP(C4307,#REF!, 2,FALSE)</f>
        <v>#REF!</v>
      </c>
      <c r="BM4307" s="79" t="s">
        <v>9039</v>
      </c>
      <c r="BN4307" s="79" t="s">
        <v>785</v>
      </c>
      <c r="BO4307" s="79" t="s">
        <v>700</v>
      </c>
      <c r="BU4307" s="79" t="s">
        <v>9039</v>
      </c>
      <c r="BV4307" s="79" t="s">
        <v>785</v>
      </c>
      <c r="BW4307" s="79" t="s">
        <v>700</v>
      </c>
    </row>
    <row r="4308" spans="51:75" x14ac:dyDescent="0.3">
      <c r="AY4308" s="107" t="e">
        <f>VLOOKUP(C4308,#REF!, 2,FALSE)</f>
        <v>#REF!</v>
      </c>
      <c r="BM4308" s="79" t="s">
        <v>9040</v>
      </c>
      <c r="BN4308" s="79" t="s">
        <v>665</v>
      </c>
      <c r="BO4308" s="79" t="s">
        <v>9041</v>
      </c>
      <c r="BU4308" s="79" t="s">
        <v>9040</v>
      </c>
      <c r="BV4308" s="79" t="s">
        <v>665</v>
      </c>
      <c r="BW4308" s="79" t="s">
        <v>9041</v>
      </c>
    </row>
    <row r="4309" spans="51:75" x14ac:dyDescent="0.3">
      <c r="AY4309" s="107" t="e">
        <f>VLOOKUP(C4309,#REF!, 2,FALSE)</f>
        <v>#REF!</v>
      </c>
      <c r="BM4309" s="79" t="s">
        <v>303</v>
      </c>
      <c r="BN4309" s="79" t="s">
        <v>789</v>
      </c>
      <c r="BO4309" s="79" t="s">
        <v>9041</v>
      </c>
      <c r="BU4309" s="79" t="s">
        <v>303</v>
      </c>
      <c r="BV4309" s="79" t="s">
        <v>789</v>
      </c>
      <c r="BW4309" s="79" t="s">
        <v>9041</v>
      </c>
    </row>
    <row r="4310" spans="51:75" x14ac:dyDescent="0.3">
      <c r="AY4310" s="107" t="e">
        <f>VLOOKUP(C4310,#REF!, 2,FALSE)</f>
        <v>#REF!</v>
      </c>
      <c r="BM4310" s="79" t="s">
        <v>9042</v>
      </c>
      <c r="BN4310" s="79" t="s">
        <v>812</v>
      </c>
      <c r="BO4310" s="79" t="s">
        <v>9041</v>
      </c>
      <c r="BU4310" s="79" t="s">
        <v>9042</v>
      </c>
      <c r="BV4310" s="79" t="s">
        <v>812</v>
      </c>
      <c r="BW4310" s="79" t="s">
        <v>9041</v>
      </c>
    </row>
    <row r="4311" spans="51:75" x14ac:dyDescent="0.3">
      <c r="AY4311" s="107" t="e">
        <f>VLOOKUP(C4311,#REF!, 2,FALSE)</f>
        <v>#REF!</v>
      </c>
      <c r="BM4311" s="79" t="s">
        <v>9043</v>
      </c>
      <c r="BN4311" s="79" t="s">
        <v>3049</v>
      </c>
      <c r="BO4311" s="79" t="s">
        <v>3909</v>
      </c>
      <c r="BU4311" s="79" t="s">
        <v>9043</v>
      </c>
      <c r="BV4311" s="79" t="s">
        <v>3049</v>
      </c>
      <c r="BW4311" s="79" t="s">
        <v>3909</v>
      </c>
    </row>
    <row r="4312" spans="51:75" x14ac:dyDescent="0.3">
      <c r="AY4312" s="107" t="e">
        <f>VLOOKUP(C4312,#REF!, 2,FALSE)</f>
        <v>#REF!</v>
      </c>
      <c r="BM4312" s="79" t="s">
        <v>9044</v>
      </c>
      <c r="BN4312" s="79" t="s">
        <v>738</v>
      </c>
      <c r="BO4312" s="79" t="s">
        <v>9045</v>
      </c>
      <c r="BU4312" s="79" t="s">
        <v>9044</v>
      </c>
      <c r="BV4312" s="79" t="s">
        <v>738</v>
      </c>
      <c r="BW4312" s="79" t="s">
        <v>9045</v>
      </c>
    </row>
    <row r="4313" spans="51:75" x14ac:dyDescent="0.3">
      <c r="AY4313" s="107" t="e">
        <f>VLOOKUP(C4313,#REF!, 2,FALSE)</f>
        <v>#REF!</v>
      </c>
      <c r="BM4313" s="79" t="s">
        <v>9046</v>
      </c>
      <c r="BN4313" s="79" t="s">
        <v>614</v>
      </c>
      <c r="BO4313" s="79" t="s">
        <v>2435</v>
      </c>
      <c r="BU4313" s="79" t="s">
        <v>9046</v>
      </c>
      <c r="BV4313" s="79" t="s">
        <v>614</v>
      </c>
      <c r="BW4313" s="79" t="s">
        <v>2435</v>
      </c>
    </row>
    <row r="4314" spans="51:75" x14ac:dyDescent="0.3">
      <c r="AY4314" s="107" t="e">
        <f>VLOOKUP(C4314,#REF!, 2,FALSE)</f>
        <v>#REF!</v>
      </c>
      <c r="BM4314" s="79" t="s">
        <v>1566</v>
      </c>
      <c r="BN4314" s="79" t="s">
        <v>3049</v>
      </c>
      <c r="BO4314" s="79" t="s">
        <v>2192</v>
      </c>
      <c r="BU4314" s="79" t="s">
        <v>1566</v>
      </c>
      <c r="BV4314" s="79" t="s">
        <v>3049</v>
      </c>
      <c r="BW4314" s="79" t="s">
        <v>2192</v>
      </c>
    </row>
    <row r="4315" spans="51:75" x14ac:dyDescent="0.3">
      <c r="AY4315" s="107" t="e">
        <f>VLOOKUP(C4315,#REF!, 2,FALSE)</f>
        <v>#REF!</v>
      </c>
      <c r="BM4315" s="79" t="s">
        <v>9047</v>
      </c>
      <c r="BN4315" s="79" t="s">
        <v>3049</v>
      </c>
      <c r="BO4315" s="79" t="s">
        <v>9048</v>
      </c>
      <c r="BU4315" s="79" t="s">
        <v>9047</v>
      </c>
      <c r="BV4315" s="79" t="s">
        <v>3049</v>
      </c>
      <c r="BW4315" s="79" t="s">
        <v>9048</v>
      </c>
    </row>
    <row r="4316" spans="51:75" x14ac:dyDescent="0.3">
      <c r="AY4316" s="107" t="e">
        <f>VLOOKUP(C4316,#REF!, 2,FALSE)</f>
        <v>#REF!</v>
      </c>
      <c r="BM4316" s="79" t="s">
        <v>1567</v>
      </c>
      <c r="BN4316" s="79" t="s">
        <v>805</v>
      </c>
      <c r="BO4316" s="79" t="s">
        <v>5229</v>
      </c>
      <c r="BU4316" s="79" t="s">
        <v>1567</v>
      </c>
      <c r="BV4316" s="79" t="s">
        <v>805</v>
      </c>
      <c r="BW4316" s="79" t="s">
        <v>5229</v>
      </c>
    </row>
    <row r="4317" spans="51:75" x14ac:dyDescent="0.3">
      <c r="AY4317" s="107" t="e">
        <f>VLOOKUP(C4317,#REF!, 2,FALSE)</f>
        <v>#REF!</v>
      </c>
      <c r="BM4317" s="79" t="s">
        <v>9049</v>
      </c>
      <c r="BN4317" s="79" t="s">
        <v>3049</v>
      </c>
      <c r="BO4317" s="79" t="s">
        <v>9050</v>
      </c>
      <c r="BU4317" s="79" t="s">
        <v>9049</v>
      </c>
      <c r="BV4317" s="79" t="s">
        <v>3049</v>
      </c>
      <c r="BW4317" s="79" t="s">
        <v>9050</v>
      </c>
    </row>
    <row r="4318" spans="51:75" x14ac:dyDescent="0.3">
      <c r="AY4318" s="107" t="e">
        <f>VLOOKUP(C4318,#REF!, 2,FALSE)</f>
        <v>#REF!</v>
      </c>
      <c r="BM4318" s="79" t="s">
        <v>1568</v>
      </c>
      <c r="BN4318" s="79" t="s">
        <v>639</v>
      </c>
      <c r="BO4318" s="79" t="s">
        <v>1615</v>
      </c>
      <c r="BU4318" s="79" t="s">
        <v>1568</v>
      </c>
      <c r="BV4318" s="79" t="s">
        <v>639</v>
      </c>
      <c r="BW4318" s="79" t="s">
        <v>1615</v>
      </c>
    </row>
    <row r="4319" spans="51:75" x14ac:dyDescent="0.3">
      <c r="AY4319" s="107" t="e">
        <f>VLOOKUP(C4319,#REF!, 2,FALSE)</f>
        <v>#REF!</v>
      </c>
      <c r="BM4319" s="79" t="s">
        <v>9051</v>
      </c>
      <c r="BN4319" s="79" t="s">
        <v>785</v>
      </c>
      <c r="BO4319" s="79" t="s">
        <v>9052</v>
      </c>
      <c r="BU4319" s="79" t="s">
        <v>9051</v>
      </c>
      <c r="BV4319" s="79" t="s">
        <v>785</v>
      </c>
      <c r="BW4319" s="79" t="s">
        <v>9052</v>
      </c>
    </row>
    <row r="4320" spans="51:75" x14ac:dyDescent="0.3">
      <c r="AY4320" s="107" t="e">
        <f>VLOOKUP(C4320,#REF!, 2,FALSE)</f>
        <v>#REF!</v>
      </c>
      <c r="BM4320" s="79" t="s">
        <v>9053</v>
      </c>
      <c r="BN4320" s="79" t="s">
        <v>785</v>
      </c>
      <c r="BO4320" s="79" t="s">
        <v>9054</v>
      </c>
      <c r="BU4320" s="79" t="s">
        <v>9053</v>
      </c>
      <c r="BV4320" s="79" t="s">
        <v>785</v>
      </c>
      <c r="BW4320" s="79" t="s">
        <v>9054</v>
      </c>
    </row>
    <row r="4321" spans="51:75" x14ac:dyDescent="0.3">
      <c r="AY4321" s="107" t="e">
        <f>VLOOKUP(C4321,#REF!, 2,FALSE)</f>
        <v>#REF!</v>
      </c>
      <c r="BM4321" s="79" t="s">
        <v>1569</v>
      </c>
      <c r="BN4321" s="79" t="s">
        <v>638</v>
      </c>
      <c r="BO4321" s="79" t="s">
        <v>6754</v>
      </c>
      <c r="BU4321" s="79" t="s">
        <v>1569</v>
      </c>
      <c r="BV4321" s="79" t="s">
        <v>638</v>
      </c>
      <c r="BW4321" s="79" t="s">
        <v>6754</v>
      </c>
    </row>
    <row r="4322" spans="51:75" x14ac:dyDescent="0.3">
      <c r="AY4322" s="107" t="e">
        <f>VLOOKUP(C4322,#REF!, 2,FALSE)</f>
        <v>#REF!</v>
      </c>
      <c r="BM4322" s="79" t="s">
        <v>9056</v>
      </c>
      <c r="BN4322" s="79" t="s">
        <v>3049</v>
      </c>
      <c r="BO4322" s="79" t="s">
        <v>9057</v>
      </c>
      <c r="BU4322" s="79" t="s">
        <v>9056</v>
      </c>
      <c r="BV4322" s="79" t="s">
        <v>3049</v>
      </c>
      <c r="BW4322" s="79" t="s">
        <v>9057</v>
      </c>
    </row>
    <row r="4323" spans="51:75" x14ac:dyDescent="0.3">
      <c r="AY4323" s="107" t="e">
        <f>VLOOKUP(C4323,#REF!, 2,FALSE)</f>
        <v>#REF!</v>
      </c>
      <c r="BM4323" s="79" t="s">
        <v>9058</v>
      </c>
      <c r="BN4323" s="79" t="s">
        <v>669</v>
      </c>
      <c r="BO4323" s="79" t="s">
        <v>9059</v>
      </c>
      <c r="BU4323" s="79" t="s">
        <v>9058</v>
      </c>
      <c r="BV4323" s="79" t="s">
        <v>669</v>
      </c>
      <c r="BW4323" s="79" t="s">
        <v>9059</v>
      </c>
    </row>
    <row r="4324" spans="51:75" x14ac:dyDescent="0.3">
      <c r="AY4324" s="107" t="e">
        <f>VLOOKUP(C4324,#REF!, 2,FALSE)</f>
        <v>#REF!</v>
      </c>
      <c r="BM4324" s="79" t="s">
        <v>9060</v>
      </c>
      <c r="BN4324" s="79" t="s">
        <v>1072</v>
      </c>
      <c r="BO4324" s="79" t="s">
        <v>700</v>
      </c>
      <c r="BU4324" s="79" t="s">
        <v>9060</v>
      </c>
      <c r="BV4324" s="79" t="s">
        <v>1072</v>
      </c>
      <c r="BW4324" s="79" t="s">
        <v>700</v>
      </c>
    </row>
    <row r="4325" spans="51:75" x14ac:dyDescent="0.3">
      <c r="AY4325" s="107" t="e">
        <f>VLOOKUP(C4325,#REF!, 2,FALSE)</f>
        <v>#REF!</v>
      </c>
      <c r="BM4325" s="79" t="s">
        <v>9061</v>
      </c>
      <c r="BN4325" s="79" t="s">
        <v>3049</v>
      </c>
      <c r="BO4325" s="79" t="s">
        <v>5550</v>
      </c>
      <c r="BU4325" s="79" t="s">
        <v>9061</v>
      </c>
      <c r="BV4325" s="79" t="s">
        <v>3049</v>
      </c>
      <c r="BW4325" s="79" t="s">
        <v>5550</v>
      </c>
    </row>
    <row r="4326" spans="51:75" x14ac:dyDescent="0.3">
      <c r="AY4326" s="107" t="e">
        <f>VLOOKUP(C4326,#REF!, 2,FALSE)</f>
        <v>#REF!</v>
      </c>
      <c r="BM4326" s="79" t="s">
        <v>9062</v>
      </c>
      <c r="BN4326" s="79" t="s">
        <v>1072</v>
      </c>
      <c r="BO4326" s="79" t="s">
        <v>1688</v>
      </c>
      <c r="BU4326" s="79" t="s">
        <v>9062</v>
      </c>
      <c r="BV4326" s="79" t="s">
        <v>1072</v>
      </c>
      <c r="BW4326" s="79" t="s">
        <v>1688</v>
      </c>
    </row>
    <row r="4327" spans="51:75" x14ac:dyDescent="0.3">
      <c r="AY4327" s="107" t="e">
        <f>VLOOKUP(C4327,#REF!, 2,FALSE)</f>
        <v>#REF!</v>
      </c>
      <c r="BM4327" s="79" t="s">
        <v>293</v>
      </c>
      <c r="BN4327" s="79" t="s">
        <v>616</v>
      </c>
      <c r="BO4327" s="79" t="s">
        <v>5867</v>
      </c>
      <c r="BU4327" s="79" t="s">
        <v>293</v>
      </c>
      <c r="BV4327" s="79" t="s">
        <v>616</v>
      </c>
      <c r="BW4327" s="79" t="s">
        <v>5867</v>
      </c>
    </row>
    <row r="4328" spans="51:75" x14ac:dyDescent="0.3">
      <c r="AY4328" s="107" t="e">
        <f>VLOOKUP(C4328,#REF!, 2,FALSE)</f>
        <v>#REF!</v>
      </c>
      <c r="BM4328" s="79" t="s">
        <v>9063</v>
      </c>
      <c r="BN4328" s="79" t="s">
        <v>733</v>
      </c>
      <c r="BO4328" s="79" t="s">
        <v>2500</v>
      </c>
      <c r="BU4328" s="79" t="s">
        <v>9063</v>
      </c>
      <c r="BV4328" s="79" t="s">
        <v>733</v>
      </c>
      <c r="BW4328" s="79" t="s">
        <v>2500</v>
      </c>
    </row>
    <row r="4329" spans="51:75" x14ac:dyDescent="0.3">
      <c r="AY4329" s="107" t="e">
        <f>VLOOKUP(C4329,#REF!, 2,FALSE)</f>
        <v>#REF!</v>
      </c>
      <c r="BM4329" s="79" t="s">
        <v>1570</v>
      </c>
      <c r="BN4329" s="79" t="s">
        <v>639</v>
      </c>
      <c r="BO4329" s="79" t="s">
        <v>5359</v>
      </c>
      <c r="BU4329" s="79" t="s">
        <v>1570</v>
      </c>
      <c r="BV4329" s="79" t="s">
        <v>639</v>
      </c>
      <c r="BW4329" s="79" t="s">
        <v>5359</v>
      </c>
    </row>
    <row r="4330" spans="51:75" x14ac:dyDescent="0.3">
      <c r="AY4330" s="107" t="e">
        <f>VLOOKUP(C4330,#REF!, 2,FALSE)</f>
        <v>#REF!</v>
      </c>
      <c r="BM4330" s="79" t="s">
        <v>9065</v>
      </c>
      <c r="BN4330" s="79" t="s">
        <v>665</v>
      </c>
      <c r="BO4330" s="79" t="s">
        <v>6955</v>
      </c>
      <c r="BU4330" s="79" t="s">
        <v>9065</v>
      </c>
      <c r="BV4330" s="79" t="s">
        <v>665</v>
      </c>
      <c r="BW4330" s="79" t="s">
        <v>6955</v>
      </c>
    </row>
    <row r="4331" spans="51:75" x14ac:dyDescent="0.3">
      <c r="AY4331" s="107" t="e">
        <f>VLOOKUP(C4331,#REF!, 2,FALSE)</f>
        <v>#REF!</v>
      </c>
      <c r="BM4331" s="79" t="s">
        <v>9067</v>
      </c>
      <c r="BN4331" s="79" t="s">
        <v>854</v>
      </c>
      <c r="BO4331" s="79" t="s">
        <v>8828</v>
      </c>
      <c r="BU4331" s="79" t="s">
        <v>9067</v>
      </c>
      <c r="BV4331" s="79" t="s">
        <v>854</v>
      </c>
      <c r="BW4331" s="79" t="s">
        <v>8828</v>
      </c>
    </row>
    <row r="4332" spans="51:75" x14ac:dyDescent="0.3">
      <c r="AY4332" s="107" t="e">
        <f>VLOOKUP(C4332,#REF!, 2,FALSE)</f>
        <v>#REF!</v>
      </c>
      <c r="BM4332" s="79" t="s">
        <v>1571</v>
      </c>
      <c r="BN4332" s="79" t="s">
        <v>3049</v>
      </c>
      <c r="BO4332" s="79" t="s">
        <v>792</v>
      </c>
      <c r="BU4332" s="79" t="s">
        <v>1571</v>
      </c>
      <c r="BV4332" s="79" t="s">
        <v>3049</v>
      </c>
      <c r="BW4332" s="79" t="s">
        <v>792</v>
      </c>
    </row>
    <row r="4333" spans="51:75" x14ac:dyDescent="0.3">
      <c r="AY4333" s="107" t="e">
        <f>VLOOKUP(C4333,#REF!, 2,FALSE)</f>
        <v>#REF!</v>
      </c>
      <c r="BM4333" s="79" t="s">
        <v>9068</v>
      </c>
      <c r="BN4333" s="79" t="s">
        <v>785</v>
      </c>
      <c r="BO4333" s="79" t="s">
        <v>6824</v>
      </c>
      <c r="BU4333" s="79" t="s">
        <v>9068</v>
      </c>
      <c r="BV4333" s="79" t="s">
        <v>785</v>
      </c>
      <c r="BW4333" s="79" t="s">
        <v>6824</v>
      </c>
    </row>
    <row r="4334" spans="51:75" x14ac:dyDescent="0.3">
      <c r="AY4334" s="107" t="e">
        <f>VLOOKUP(C4334,#REF!, 2,FALSE)</f>
        <v>#REF!</v>
      </c>
      <c r="BM4334" s="79" t="s">
        <v>9069</v>
      </c>
      <c r="BN4334" s="79" t="s">
        <v>639</v>
      </c>
      <c r="BO4334" s="79" t="s">
        <v>802</v>
      </c>
      <c r="BU4334" s="79" t="s">
        <v>9069</v>
      </c>
      <c r="BV4334" s="79" t="s">
        <v>639</v>
      </c>
      <c r="BW4334" s="79" t="s">
        <v>802</v>
      </c>
    </row>
    <row r="4335" spans="51:75" x14ac:dyDescent="0.3">
      <c r="AY4335" s="107" t="e">
        <f>VLOOKUP(C4335,#REF!, 2,FALSE)</f>
        <v>#REF!</v>
      </c>
      <c r="BM4335" s="79" t="s">
        <v>1572</v>
      </c>
      <c r="BN4335" s="79" t="s">
        <v>925</v>
      </c>
      <c r="BO4335" s="79" t="s">
        <v>7869</v>
      </c>
      <c r="BU4335" s="79" t="s">
        <v>1572</v>
      </c>
      <c r="BV4335" s="79" t="s">
        <v>925</v>
      </c>
      <c r="BW4335" s="79" t="s">
        <v>7869</v>
      </c>
    </row>
    <row r="4336" spans="51:75" x14ac:dyDescent="0.3">
      <c r="AY4336" s="107" t="e">
        <f>VLOOKUP(C4336,#REF!, 2,FALSE)</f>
        <v>#REF!</v>
      </c>
      <c r="BM4336" s="79" t="s">
        <v>9070</v>
      </c>
      <c r="BN4336" s="79" t="s">
        <v>812</v>
      </c>
      <c r="BO4336" s="79" t="s">
        <v>9071</v>
      </c>
      <c r="BU4336" s="79" t="s">
        <v>9070</v>
      </c>
      <c r="BV4336" s="79" t="s">
        <v>812</v>
      </c>
      <c r="BW4336" s="79" t="s">
        <v>9071</v>
      </c>
    </row>
    <row r="4337" spans="51:75" x14ac:dyDescent="0.3">
      <c r="AY4337" s="107" t="e">
        <f>VLOOKUP(C4337,#REF!, 2,FALSE)</f>
        <v>#REF!</v>
      </c>
      <c r="BM4337" s="79" t="s">
        <v>9072</v>
      </c>
      <c r="BN4337" s="79" t="s">
        <v>782</v>
      </c>
      <c r="BO4337" s="79" t="s">
        <v>7167</v>
      </c>
      <c r="BU4337" s="79" t="s">
        <v>9072</v>
      </c>
      <c r="BV4337" s="79" t="s">
        <v>782</v>
      </c>
      <c r="BW4337" s="79" t="s">
        <v>7167</v>
      </c>
    </row>
    <row r="4338" spans="51:75" x14ac:dyDescent="0.3">
      <c r="AY4338" s="107" t="e">
        <f>VLOOKUP(C4338,#REF!, 2,FALSE)</f>
        <v>#REF!</v>
      </c>
      <c r="BM4338" s="79" t="s">
        <v>297</v>
      </c>
      <c r="BN4338" s="79" t="s">
        <v>854</v>
      </c>
      <c r="BO4338" s="79" t="s">
        <v>9073</v>
      </c>
      <c r="BU4338" s="79" t="s">
        <v>297</v>
      </c>
      <c r="BV4338" s="79" t="s">
        <v>854</v>
      </c>
      <c r="BW4338" s="79" t="s">
        <v>9073</v>
      </c>
    </row>
    <row r="4339" spans="51:75" x14ac:dyDescent="0.3">
      <c r="AY4339" s="107" t="e">
        <f>VLOOKUP(C4339,#REF!, 2,FALSE)</f>
        <v>#REF!</v>
      </c>
      <c r="BM4339" s="79" t="s">
        <v>9075</v>
      </c>
      <c r="BN4339" s="79" t="s">
        <v>3049</v>
      </c>
      <c r="BO4339" s="79" t="s">
        <v>1387</v>
      </c>
      <c r="BU4339" s="79" t="s">
        <v>9075</v>
      </c>
      <c r="BV4339" s="79" t="s">
        <v>3049</v>
      </c>
      <c r="BW4339" s="79" t="s">
        <v>1387</v>
      </c>
    </row>
    <row r="4340" spans="51:75" x14ac:dyDescent="0.3">
      <c r="AY4340" s="107" t="e">
        <f>VLOOKUP(C4340,#REF!, 2,FALSE)</f>
        <v>#REF!</v>
      </c>
      <c r="BM4340" s="79" t="s">
        <v>1573</v>
      </c>
      <c r="BN4340" s="79" t="s">
        <v>925</v>
      </c>
      <c r="BO4340" s="79" t="s">
        <v>8991</v>
      </c>
      <c r="BU4340" s="79" t="s">
        <v>1573</v>
      </c>
      <c r="BV4340" s="79" t="s">
        <v>925</v>
      </c>
      <c r="BW4340" s="79" t="s">
        <v>8991</v>
      </c>
    </row>
    <row r="4341" spans="51:75" x14ac:dyDescent="0.3">
      <c r="AY4341" s="107" t="e">
        <f>VLOOKUP(C4341,#REF!, 2,FALSE)</f>
        <v>#REF!</v>
      </c>
      <c r="BM4341" s="79" t="s">
        <v>9076</v>
      </c>
      <c r="BN4341" s="79" t="s">
        <v>780</v>
      </c>
      <c r="BO4341" s="79" t="s">
        <v>9077</v>
      </c>
      <c r="BU4341" s="79" t="s">
        <v>9076</v>
      </c>
      <c r="BV4341" s="79" t="s">
        <v>780</v>
      </c>
      <c r="BW4341" s="79" t="s">
        <v>9077</v>
      </c>
    </row>
    <row r="4342" spans="51:75" x14ac:dyDescent="0.3">
      <c r="AY4342" s="107" t="e">
        <f>VLOOKUP(C4342,#REF!, 2,FALSE)</f>
        <v>#REF!</v>
      </c>
      <c r="BM4342" s="79" t="s">
        <v>9078</v>
      </c>
      <c r="BN4342" s="79" t="s">
        <v>3049</v>
      </c>
      <c r="BO4342" s="79" t="s">
        <v>7150</v>
      </c>
      <c r="BU4342" s="79" t="s">
        <v>9078</v>
      </c>
      <c r="BV4342" s="79" t="s">
        <v>3049</v>
      </c>
      <c r="BW4342" s="79" t="s">
        <v>7150</v>
      </c>
    </row>
    <row r="4343" spans="51:75" x14ac:dyDescent="0.3">
      <c r="AY4343" s="107" t="e">
        <f>VLOOKUP(C4343,#REF!, 2,FALSE)</f>
        <v>#REF!</v>
      </c>
      <c r="BM4343" s="79" t="s">
        <v>9079</v>
      </c>
      <c r="BN4343" s="79" t="s">
        <v>1344</v>
      </c>
      <c r="BO4343" s="79" t="s">
        <v>4222</v>
      </c>
      <c r="BU4343" s="79" t="s">
        <v>9079</v>
      </c>
      <c r="BV4343" s="79" t="s">
        <v>1344</v>
      </c>
      <c r="BW4343" s="79" t="s">
        <v>4222</v>
      </c>
    </row>
    <row r="4344" spans="51:75" x14ac:dyDescent="0.3">
      <c r="AY4344" s="107" t="e">
        <f>VLOOKUP(C4344,#REF!, 2,FALSE)</f>
        <v>#REF!</v>
      </c>
      <c r="BM4344" s="79" t="s">
        <v>1574</v>
      </c>
      <c r="BN4344" s="79" t="s">
        <v>785</v>
      </c>
      <c r="BO4344" s="79" t="s">
        <v>1162</v>
      </c>
      <c r="BU4344" s="79" t="s">
        <v>1574</v>
      </c>
      <c r="BV4344" s="79" t="s">
        <v>785</v>
      </c>
      <c r="BW4344" s="79" t="s">
        <v>1162</v>
      </c>
    </row>
    <row r="4345" spans="51:75" x14ac:dyDescent="0.3">
      <c r="AY4345" s="107" t="e">
        <f>VLOOKUP(C4345,#REF!, 2,FALSE)</f>
        <v>#REF!</v>
      </c>
      <c r="BM4345" s="79" t="s">
        <v>9080</v>
      </c>
      <c r="BN4345" s="79" t="s">
        <v>3091</v>
      </c>
      <c r="BO4345" s="79" t="s">
        <v>9081</v>
      </c>
      <c r="BU4345" s="79" t="s">
        <v>9080</v>
      </c>
      <c r="BV4345" s="79" t="s">
        <v>3091</v>
      </c>
      <c r="BW4345" s="79" t="s">
        <v>9081</v>
      </c>
    </row>
    <row r="4346" spans="51:75" x14ac:dyDescent="0.3">
      <c r="AY4346" s="107" t="e">
        <f>VLOOKUP(C4346,#REF!, 2,FALSE)</f>
        <v>#REF!</v>
      </c>
      <c r="BM4346" s="79" t="s">
        <v>9082</v>
      </c>
      <c r="BN4346" s="79" t="s">
        <v>3091</v>
      </c>
      <c r="BO4346" s="79" t="s">
        <v>9084</v>
      </c>
      <c r="BU4346" s="79" t="s">
        <v>9082</v>
      </c>
      <c r="BV4346" s="79" t="s">
        <v>3091</v>
      </c>
      <c r="BW4346" s="79" t="s">
        <v>9084</v>
      </c>
    </row>
    <row r="4347" spans="51:75" x14ac:dyDescent="0.3">
      <c r="AY4347" s="107" t="e">
        <f>VLOOKUP(C4347,#REF!, 2,FALSE)</f>
        <v>#REF!</v>
      </c>
      <c r="BM4347" s="79" t="s">
        <v>9085</v>
      </c>
      <c r="BN4347" s="79" t="s">
        <v>944</v>
      </c>
      <c r="BO4347" s="79" t="s">
        <v>9086</v>
      </c>
      <c r="BU4347" s="79" t="s">
        <v>9085</v>
      </c>
      <c r="BV4347" s="79" t="s">
        <v>944</v>
      </c>
      <c r="BW4347" s="79" t="s">
        <v>9086</v>
      </c>
    </row>
    <row r="4348" spans="51:75" x14ac:dyDescent="0.3">
      <c r="AY4348" s="107" t="e">
        <f>VLOOKUP(C4348,#REF!, 2,FALSE)</f>
        <v>#REF!</v>
      </c>
      <c r="BM4348" s="79" t="s">
        <v>9088</v>
      </c>
      <c r="BN4348" s="79" t="s">
        <v>3256</v>
      </c>
      <c r="BO4348" s="79" t="s">
        <v>7560</v>
      </c>
      <c r="BU4348" s="79" t="s">
        <v>9088</v>
      </c>
      <c r="BV4348" s="79" t="s">
        <v>3256</v>
      </c>
      <c r="BW4348" s="79" t="s">
        <v>7560</v>
      </c>
    </row>
    <row r="4349" spans="51:75" x14ac:dyDescent="0.3">
      <c r="AY4349" s="107" t="e">
        <f>VLOOKUP(C4349,#REF!, 2,FALSE)</f>
        <v>#REF!</v>
      </c>
      <c r="BM4349" s="79" t="s">
        <v>9089</v>
      </c>
      <c r="BN4349" s="79" t="s">
        <v>630</v>
      </c>
      <c r="BO4349" s="79" t="s">
        <v>5583</v>
      </c>
      <c r="BU4349" s="79" t="s">
        <v>9089</v>
      </c>
      <c r="BV4349" s="79" t="s">
        <v>630</v>
      </c>
      <c r="BW4349" s="79" t="s">
        <v>5583</v>
      </c>
    </row>
    <row r="4350" spans="51:75" x14ac:dyDescent="0.3">
      <c r="AY4350" s="107" t="e">
        <f>VLOOKUP(C4350,#REF!, 2,FALSE)</f>
        <v>#REF!</v>
      </c>
      <c r="BM4350" s="79" t="s">
        <v>1575</v>
      </c>
      <c r="BN4350" s="79" t="s">
        <v>641</v>
      </c>
      <c r="BO4350" s="79" t="s">
        <v>1284</v>
      </c>
      <c r="BU4350" s="79" t="s">
        <v>1575</v>
      </c>
      <c r="BV4350" s="79" t="s">
        <v>641</v>
      </c>
      <c r="BW4350" s="79" t="s">
        <v>1284</v>
      </c>
    </row>
    <row r="4351" spans="51:75" x14ac:dyDescent="0.3">
      <c r="AY4351" s="107" t="e">
        <f>VLOOKUP(C4351,#REF!, 2,FALSE)</f>
        <v>#REF!</v>
      </c>
      <c r="BM4351" s="79" t="s">
        <v>1576</v>
      </c>
      <c r="BN4351" s="79" t="s">
        <v>785</v>
      </c>
      <c r="BO4351" s="79" t="s">
        <v>9091</v>
      </c>
      <c r="BU4351" s="79" t="s">
        <v>1576</v>
      </c>
      <c r="BV4351" s="79" t="s">
        <v>785</v>
      </c>
      <c r="BW4351" s="79" t="s">
        <v>9091</v>
      </c>
    </row>
    <row r="4352" spans="51:75" x14ac:dyDescent="0.3">
      <c r="AY4352" s="107" t="e">
        <f>VLOOKUP(C4352,#REF!, 2,FALSE)</f>
        <v>#REF!</v>
      </c>
      <c r="BM4352" s="79" t="s">
        <v>9092</v>
      </c>
      <c r="BN4352" s="79" t="s">
        <v>3009</v>
      </c>
      <c r="BO4352" s="79" t="s">
        <v>9093</v>
      </c>
      <c r="BU4352" s="79" t="s">
        <v>9092</v>
      </c>
      <c r="BV4352" s="79" t="s">
        <v>3009</v>
      </c>
      <c r="BW4352" s="79" t="s">
        <v>9093</v>
      </c>
    </row>
    <row r="4353" spans="51:75" x14ac:dyDescent="0.3">
      <c r="AY4353" s="107" t="e">
        <f>VLOOKUP(C4353,#REF!, 2,FALSE)</f>
        <v>#REF!</v>
      </c>
      <c r="BM4353" s="79" t="s">
        <v>9095</v>
      </c>
      <c r="BN4353" s="79" t="s">
        <v>942</v>
      </c>
      <c r="BO4353" s="79" t="s">
        <v>9096</v>
      </c>
      <c r="BU4353" s="79" t="s">
        <v>9095</v>
      </c>
      <c r="BV4353" s="79" t="s">
        <v>942</v>
      </c>
      <c r="BW4353" s="79" t="s">
        <v>9096</v>
      </c>
    </row>
    <row r="4354" spans="51:75" x14ac:dyDescent="0.3">
      <c r="AY4354" s="107" t="e">
        <f>VLOOKUP(C4354,#REF!, 2,FALSE)</f>
        <v>#REF!</v>
      </c>
      <c r="BM4354" s="79" t="s">
        <v>9097</v>
      </c>
      <c r="BN4354" s="79" t="s">
        <v>812</v>
      </c>
      <c r="BO4354" s="79" t="s">
        <v>3535</v>
      </c>
      <c r="BU4354" s="79" t="s">
        <v>9097</v>
      </c>
      <c r="BV4354" s="79" t="s">
        <v>812</v>
      </c>
      <c r="BW4354" s="79" t="s">
        <v>3535</v>
      </c>
    </row>
    <row r="4355" spans="51:75" x14ac:dyDescent="0.3">
      <c r="AY4355" s="107" t="e">
        <f>VLOOKUP(C4355,#REF!, 2,FALSE)</f>
        <v>#REF!</v>
      </c>
      <c r="BM4355" s="79" t="s">
        <v>9098</v>
      </c>
      <c r="BN4355" s="79" t="s">
        <v>914</v>
      </c>
      <c r="BO4355" s="79" t="s">
        <v>5393</v>
      </c>
      <c r="BU4355" s="79" t="s">
        <v>9098</v>
      </c>
      <c r="BV4355" s="79" t="s">
        <v>914</v>
      </c>
      <c r="BW4355" s="79" t="s">
        <v>5393</v>
      </c>
    </row>
    <row r="4356" spans="51:75" x14ac:dyDescent="0.3">
      <c r="AY4356" s="107" t="e">
        <f>VLOOKUP(C4356,#REF!, 2,FALSE)</f>
        <v>#REF!</v>
      </c>
      <c r="BM4356" s="79" t="s">
        <v>9100</v>
      </c>
      <c r="BN4356" s="79" t="s">
        <v>3049</v>
      </c>
      <c r="BO4356" s="79" t="s">
        <v>5392</v>
      </c>
      <c r="BU4356" s="79" t="s">
        <v>9100</v>
      </c>
      <c r="BV4356" s="79" t="s">
        <v>3049</v>
      </c>
      <c r="BW4356" s="79" t="s">
        <v>5392</v>
      </c>
    </row>
    <row r="4357" spans="51:75" x14ac:dyDescent="0.3">
      <c r="AY4357" s="107" t="e">
        <f>VLOOKUP(C4357,#REF!, 2,FALSE)</f>
        <v>#REF!</v>
      </c>
      <c r="BM4357" s="79" t="s">
        <v>9101</v>
      </c>
      <c r="BN4357" s="79" t="s">
        <v>3049</v>
      </c>
      <c r="BO4357" s="79" t="s">
        <v>9102</v>
      </c>
      <c r="BU4357" s="79" t="s">
        <v>9101</v>
      </c>
      <c r="BV4357" s="79" t="s">
        <v>3049</v>
      </c>
      <c r="BW4357" s="79" t="s">
        <v>9102</v>
      </c>
    </row>
    <row r="4358" spans="51:75" x14ac:dyDescent="0.3">
      <c r="AY4358" s="107" t="e">
        <f>VLOOKUP(C4358,#REF!, 2,FALSE)</f>
        <v>#REF!</v>
      </c>
      <c r="BM4358" s="79" t="s">
        <v>1577</v>
      </c>
      <c r="BN4358" s="79" t="s">
        <v>616</v>
      </c>
      <c r="BO4358" s="79" t="s">
        <v>700</v>
      </c>
      <c r="BU4358" s="79" t="s">
        <v>1577</v>
      </c>
      <c r="BV4358" s="79" t="s">
        <v>616</v>
      </c>
      <c r="BW4358" s="79" t="s">
        <v>700</v>
      </c>
    </row>
    <row r="4359" spans="51:75" x14ac:dyDescent="0.3">
      <c r="AY4359" s="107" t="e">
        <f>VLOOKUP(C4359,#REF!, 2,FALSE)</f>
        <v>#REF!</v>
      </c>
      <c r="BM4359" s="79" t="s">
        <v>9103</v>
      </c>
      <c r="BN4359" s="79" t="s">
        <v>3049</v>
      </c>
      <c r="BO4359" s="79" t="s">
        <v>8688</v>
      </c>
      <c r="BU4359" s="79" t="s">
        <v>9103</v>
      </c>
      <c r="BV4359" s="79" t="s">
        <v>3049</v>
      </c>
      <c r="BW4359" s="79" t="s">
        <v>8688</v>
      </c>
    </row>
    <row r="4360" spans="51:75" x14ac:dyDescent="0.3">
      <c r="AY4360" s="107" t="e">
        <f>VLOOKUP(C4360,#REF!, 2,FALSE)</f>
        <v>#REF!</v>
      </c>
      <c r="BM4360" s="79" t="s">
        <v>9104</v>
      </c>
      <c r="BN4360" s="79" t="s">
        <v>639</v>
      </c>
      <c r="BO4360" s="79" t="s">
        <v>8414</v>
      </c>
      <c r="BU4360" s="79" t="s">
        <v>9104</v>
      </c>
      <c r="BV4360" s="79" t="s">
        <v>639</v>
      </c>
      <c r="BW4360" s="79" t="s">
        <v>8414</v>
      </c>
    </row>
    <row r="4361" spans="51:75" x14ac:dyDescent="0.3">
      <c r="AY4361" s="107" t="e">
        <f>VLOOKUP(C4361,#REF!, 2,FALSE)</f>
        <v>#REF!</v>
      </c>
      <c r="BM4361" s="79" t="s">
        <v>9105</v>
      </c>
      <c r="BN4361" s="79" t="s">
        <v>3009</v>
      </c>
      <c r="BO4361" s="79" t="s">
        <v>1053</v>
      </c>
      <c r="BU4361" s="79" t="s">
        <v>9105</v>
      </c>
      <c r="BV4361" s="79" t="s">
        <v>3009</v>
      </c>
      <c r="BW4361" s="79" t="s">
        <v>1053</v>
      </c>
    </row>
    <row r="4362" spans="51:75" x14ac:dyDescent="0.3">
      <c r="AY4362" s="107" t="e">
        <f>VLOOKUP(C4362,#REF!, 2,FALSE)</f>
        <v>#REF!</v>
      </c>
      <c r="BM4362" s="79" t="s">
        <v>1578</v>
      </c>
      <c r="BN4362" s="79" t="s">
        <v>799</v>
      </c>
      <c r="BO4362" s="79" t="s">
        <v>1791</v>
      </c>
      <c r="BU4362" s="79" t="s">
        <v>1578</v>
      </c>
      <c r="BV4362" s="79" t="s">
        <v>799</v>
      </c>
      <c r="BW4362" s="79" t="s">
        <v>1791</v>
      </c>
    </row>
    <row r="4363" spans="51:75" x14ac:dyDescent="0.3">
      <c r="AY4363" s="107" t="e">
        <f>VLOOKUP(C4363,#REF!, 2,FALSE)</f>
        <v>#REF!</v>
      </c>
      <c r="BM4363" s="79" t="s">
        <v>9106</v>
      </c>
      <c r="BN4363" s="79" t="s">
        <v>3009</v>
      </c>
      <c r="BO4363" s="79" t="s">
        <v>2397</v>
      </c>
      <c r="BU4363" s="79" t="s">
        <v>9106</v>
      </c>
      <c r="BV4363" s="79" t="s">
        <v>3009</v>
      </c>
      <c r="BW4363" s="79" t="s">
        <v>2397</v>
      </c>
    </row>
    <row r="4364" spans="51:75" x14ac:dyDescent="0.3">
      <c r="AY4364" s="107" t="e">
        <f>VLOOKUP(C4364,#REF!, 2,FALSE)</f>
        <v>#REF!</v>
      </c>
      <c r="BM4364" s="79" t="s">
        <v>9109</v>
      </c>
      <c r="BN4364" s="79" t="s">
        <v>3049</v>
      </c>
      <c r="BO4364" s="79" t="s">
        <v>9110</v>
      </c>
      <c r="BU4364" s="79" t="s">
        <v>9109</v>
      </c>
      <c r="BV4364" s="79" t="s">
        <v>3049</v>
      </c>
      <c r="BW4364" s="79" t="s">
        <v>9110</v>
      </c>
    </row>
    <row r="4365" spans="51:75" x14ac:dyDescent="0.3">
      <c r="AY4365" s="107" t="e">
        <f>VLOOKUP(C4365,#REF!, 2,FALSE)</f>
        <v>#REF!</v>
      </c>
      <c r="BM4365" s="79" t="s">
        <v>1579</v>
      </c>
      <c r="BN4365" s="79" t="s">
        <v>928</v>
      </c>
      <c r="BO4365" s="79" t="s">
        <v>7360</v>
      </c>
      <c r="BU4365" s="79" t="s">
        <v>1579</v>
      </c>
      <c r="BV4365" s="79" t="s">
        <v>928</v>
      </c>
      <c r="BW4365" s="79" t="s">
        <v>7360</v>
      </c>
    </row>
    <row r="4366" spans="51:75" x14ac:dyDescent="0.3">
      <c r="AY4366" s="107" t="e">
        <f>VLOOKUP(C4366,#REF!, 2,FALSE)</f>
        <v>#REF!</v>
      </c>
      <c r="BM4366" s="79" t="s">
        <v>9111</v>
      </c>
      <c r="BN4366" s="79" t="s">
        <v>3049</v>
      </c>
      <c r="BO4366" s="79" t="s">
        <v>9112</v>
      </c>
      <c r="BU4366" s="79" t="s">
        <v>9111</v>
      </c>
      <c r="BV4366" s="79" t="s">
        <v>3049</v>
      </c>
      <c r="BW4366" s="79" t="s">
        <v>9112</v>
      </c>
    </row>
    <row r="4367" spans="51:75" x14ac:dyDescent="0.3">
      <c r="AY4367" s="107" t="e">
        <f>VLOOKUP(C4367,#REF!, 2,FALSE)</f>
        <v>#REF!</v>
      </c>
      <c r="BM4367" s="79" t="s">
        <v>9113</v>
      </c>
      <c r="BN4367" s="79" t="s">
        <v>3049</v>
      </c>
      <c r="BO4367" s="79" t="s">
        <v>2707</v>
      </c>
      <c r="BU4367" s="79" t="s">
        <v>9113</v>
      </c>
      <c r="BV4367" s="79" t="s">
        <v>3049</v>
      </c>
      <c r="BW4367" s="79" t="s">
        <v>2707</v>
      </c>
    </row>
    <row r="4368" spans="51:75" x14ac:dyDescent="0.3">
      <c r="AY4368" s="107" t="e">
        <f>VLOOKUP(C4368,#REF!, 2,FALSE)</f>
        <v>#REF!</v>
      </c>
      <c r="BM4368" s="79" t="s">
        <v>9114</v>
      </c>
      <c r="BN4368" s="79" t="s">
        <v>660</v>
      </c>
      <c r="BO4368" s="79" t="s">
        <v>9084</v>
      </c>
      <c r="BU4368" s="79" t="s">
        <v>9114</v>
      </c>
      <c r="BV4368" s="79" t="s">
        <v>660</v>
      </c>
      <c r="BW4368" s="79" t="s">
        <v>9084</v>
      </c>
    </row>
    <row r="4369" spans="51:75" x14ac:dyDescent="0.3">
      <c r="AY4369" s="107" t="e">
        <f>VLOOKUP(C4369,#REF!, 2,FALSE)</f>
        <v>#REF!</v>
      </c>
      <c r="BM4369" s="79" t="s">
        <v>9115</v>
      </c>
      <c r="BN4369" s="79" t="s">
        <v>3256</v>
      </c>
      <c r="BO4369" s="79" t="s">
        <v>704</v>
      </c>
      <c r="BU4369" s="79" t="s">
        <v>9115</v>
      </c>
      <c r="BV4369" s="79" t="s">
        <v>3256</v>
      </c>
      <c r="BW4369" s="79" t="s">
        <v>704</v>
      </c>
    </row>
    <row r="4370" spans="51:75" x14ac:dyDescent="0.3">
      <c r="AY4370" s="107" t="e">
        <f>VLOOKUP(C4370,#REF!, 2,FALSE)</f>
        <v>#REF!</v>
      </c>
      <c r="BM4370" s="79" t="s">
        <v>9116</v>
      </c>
      <c r="BN4370" s="79" t="s">
        <v>615</v>
      </c>
      <c r="BO4370" s="79" t="s">
        <v>9059</v>
      </c>
      <c r="BU4370" s="79" t="s">
        <v>9116</v>
      </c>
      <c r="BV4370" s="79" t="s">
        <v>615</v>
      </c>
      <c r="BW4370" s="79" t="s">
        <v>9059</v>
      </c>
    </row>
    <row r="4371" spans="51:75" x14ac:dyDescent="0.3">
      <c r="AY4371" s="107" t="e">
        <f>VLOOKUP(C4371,#REF!, 2,FALSE)</f>
        <v>#REF!</v>
      </c>
      <c r="BM4371" s="79" t="s">
        <v>1580</v>
      </c>
      <c r="BN4371" s="79" t="s">
        <v>785</v>
      </c>
      <c r="BO4371" s="79" t="s">
        <v>2397</v>
      </c>
      <c r="BU4371" s="79" t="s">
        <v>1580</v>
      </c>
      <c r="BV4371" s="79" t="s">
        <v>785</v>
      </c>
      <c r="BW4371" s="79" t="s">
        <v>2397</v>
      </c>
    </row>
    <row r="4372" spans="51:75" x14ac:dyDescent="0.3">
      <c r="AY4372" s="107" t="e">
        <f>VLOOKUP(C4372,#REF!, 2,FALSE)</f>
        <v>#REF!</v>
      </c>
      <c r="BM4372" s="79" t="s">
        <v>9117</v>
      </c>
      <c r="BN4372" s="79" t="s">
        <v>773</v>
      </c>
      <c r="BO4372" s="79" t="s">
        <v>2875</v>
      </c>
      <c r="BU4372" s="79" t="s">
        <v>9117</v>
      </c>
      <c r="BV4372" s="79" t="s">
        <v>773</v>
      </c>
      <c r="BW4372" s="79" t="s">
        <v>2875</v>
      </c>
    </row>
    <row r="4373" spans="51:75" x14ac:dyDescent="0.3">
      <c r="AY4373" s="107" t="e">
        <f>VLOOKUP(C4373,#REF!, 2,FALSE)</f>
        <v>#REF!</v>
      </c>
      <c r="BM4373" s="79" t="s">
        <v>9118</v>
      </c>
      <c r="BN4373" s="79" t="s">
        <v>3049</v>
      </c>
      <c r="BO4373" s="79" t="s">
        <v>945</v>
      </c>
      <c r="BU4373" s="79" t="s">
        <v>9118</v>
      </c>
      <c r="BV4373" s="79" t="s">
        <v>3049</v>
      </c>
      <c r="BW4373" s="79" t="s">
        <v>945</v>
      </c>
    </row>
    <row r="4374" spans="51:75" x14ac:dyDescent="0.3">
      <c r="AY4374" s="107" t="e">
        <f>VLOOKUP(C4374,#REF!, 2,FALSE)</f>
        <v>#REF!</v>
      </c>
      <c r="BM4374" s="79" t="s">
        <v>9120</v>
      </c>
      <c r="BN4374" s="79" t="s">
        <v>3049</v>
      </c>
      <c r="BO4374" s="79" t="s">
        <v>8997</v>
      </c>
      <c r="BU4374" s="79" t="s">
        <v>9120</v>
      </c>
      <c r="BV4374" s="79" t="s">
        <v>3049</v>
      </c>
      <c r="BW4374" s="79" t="s">
        <v>8997</v>
      </c>
    </row>
    <row r="4375" spans="51:75" x14ac:dyDescent="0.3">
      <c r="AY4375" s="107" t="e">
        <f>VLOOKUP(C4375,#REF!, 2,FALSE)</f>
        <v>#REF!</v>
      </c>
      <c r="BM4375" s="79" t="s">
        <v>1581</v>
      </c>
      <c r="BN4375" s="79" t="s">
        <v>1269</v>
      </c>
      <c r="BO4375" s="79" t="s">
        <v>7560</v>
      </c>
      <c r="BU4375" s="79" t="s">
        <v>1581</v>
      </c>
      <c r="BV4375" s="79" t="s">
        <v>1269</v>
      </c>
      <c r="BW4375" s="79" t="s">
        <v>7560</v>
      </c>
    </row>
    <row r="4376" spans="51:75" x14ac:dyDescent="0.3">
      <c r="AY4376" s="107" t="e">
        <f>VLOOKUP(C4376,#REF!, 2,FALSE)</f>
        <v>#REF!</v>
      </c>
      <c r="BM4376" s="79" t="s">
        <v>9121</v>
      </c>
      <c r="BN4376" s="79" t="s">
        <v>773</v>
      </c>
      <c r="BO4376" s="79" t="s">
        <v>3535</v>
      </c>
      <c r="BU4376" s="79" t="s">
        <v>9121</v>
      </c>
      <c r="BV4376" s="79" t="s">
        <v>773</v>
      </c>
      <c r="BW4376" s="79" t="s">
        <v>3535</v>
      </c>
    </row>
    <row r="4377" spans="51:75" x14ac:dyDescent="0.3">
      <c r="AY4377" s="107" t="e">
        <f>VLOOKUP(C4377,#REF!, 2,FALSE)</f>
        <v>#REF!</v>
      </c>
      <c r="BM4377" s="79" t="s">
        <v>9122</v>
      </c>
      <c r="BN4377" s="79" t="s">
        <v>638</v>
      </c>
      <c r="BO4377" s="79" t="s">
        <v>6017</v>
      </c>
      <c r="BU4377" s="79" t="s">
        <v>9122</v>
      </c>
      <c r="BV4377" s="79" t="s">
        <v>638</v>
      </c>
      <c r="BW4377" s="79" t="s">
        <v>6017</v>
      </c>
    </row>
    <row r="4378" spans="51:75" x14ac:dyDescent="0.3">
      <c r="AY4378" s="107" t="e">
        <f>VLOOKUP(C4378,#REF!, 2,FALSE)</f>
        <v>#REF!</v>
      </c>
      <c r="BM4378" s="79" t="s">
        <v>9123</v>
      </c>
      <c r="BN4378" s="79" t="s">
        <v>1269</v>
      </c>
      <c r="BO4378" s="79" t="s">
        <v>2397</v>
      </c>
      <c r="BU4378" s="79" t="s">
        <v>9123</v>
      </c>
      <c r="BV4378" s="79" t="s">
        <v>1269</v>
      </c>
      <c r="BW4378" s="79" t="s">
        <v>2397</v>
      </c>
    </row>
    <row r="4379" spans="51:75" x14ac:dyDescent="0.3">
      <c r="AY4379" s="107" t="e">
        <f>VLOOKUP(C4379,#REF!, 2,FALSE)</f>
        <v>#REF!</v>
      </c>
      <c r="BM4379" s="79" t="s">
        <v>9124</v>
      </c>
      <c r="BN4379" s="79" t="s">
        <v>914</v>
      </c>
      <c r="BO4379" s="79" t="s">
        <v>9125</v>
      </c>
      <c r="BU4379" s="79" t="s">
        <v>9124</v>
      </c>
      <c r="BV4379" s="79" t="s">
        <v>914</v>
      </c>
      <c r="BW4379" s="79" t="s">
        <v>9125</v>
      </c>
    </row>
    <row r="4380" spans="51:75" x14ac:dyDescent="0.3">
      <c r="AY4380" s="107" t="e">
        <f>VLOOKUP(C4380,#REF!, 2,FALSE)</f>
        <v>#REF!</v>
      </c>
      <c r="BM4380" s="79" t="s">
        <v>1582</v>
      </c>
      <c r="BN4380" s="79" t="s">
        <v>1269</v>
      </c>
      <c r="BO4380" s="79" t="s">
        <v>2447</v>
      </c>
      <c r="BU4380" s="79" t="s">
        <v>1582</v>
      </c>
      <c r="BV4380" s="79" t="s">
        <v>1269</v>
      </c>
      <c r="BW4380" s="79" t="s">
        <v>2447</v>
      </c>
    </row>
    <row r="4381" spans="51:75" x14ac:dyDescent="0.3">
      <c r="AY4381" s="107" t="e">
        <f>VLOOKUP(C4381,#REF!, 2,FALSE)</f>
        <v>#REF!</v>
      </c>
      <c r="BM4381" s="79" t="s">
        <v>9126</v>
      </c>
      <c r="BN4381" s="79" t="s">
        <v>3049</v>
      </c>
      <c r="BO4381" s="79" t="s">
        <v>9127</v>
      </c>
      <c r="BU4381" s="79" t="s">
        <v>9126</v>
      </c>
      <c r="BV4381" s="79" t="s">
        <v>3049</v>
      </c>
      <c r="BW4381" s="79" t="s">
        <v>9127</v>
      </c>
    </row>
    <row r="4382" spans="51:75" x14ac:dyDescent="0.3">
      <c r="AY4382" s="107" t="e">
        <f>VLOOKUP(C4382,#REF!, 2,FALSE)</f>
        <v>#REF!</v>
      </c>
      <c r="BM4382" s="79" t="s">
        <v>9128</v>
      </c>
      <c r="BN4382" s="79" t="s">
        <v>619</v>
      </c>
      <c r="BO4382" s="79" t="s">
        <v>9129</v>
      </c>
      <c r="BU4382" s="79" t="s">
        <v>9128</v>
      </c>
      <c r="BV4382" s="79" t="s">
        <v>619</v>
      </c>
      <c r="BW4382" s="79" t="s">
        <v>9129</v>
      </c>
    </row>
    <row r="4383" spans="51:75" x14ac:dyDescent="0.3">
      <c r="AY4383" s="107" t="e">
        <f>VLOOKUP(C4383,#REF!, 2,FALSE)</f>
        <v>#REF!</v>
      </c>
      <c r="BM4383" s="79" t="s">
        <v>9130</v>
      </c>
      <c r="BN4383" s="79" t="s">
        <v>3049</v>
      </c>
      <c r="BO4383" s="79" t="s">
        <v>9132</v>
      </c>
      <c r="BU4383" s="79" t="s">
        <v>9130</v>
      </c>
      <c r="BV4383" s="79" t="s">
        <v>3049</v>
      </c>
      <c r="BW4383" s="79" t="s">
        <v>9132</v>
      </c>
    </row>
    <row r="4384" spans="51:75" x14ac:dyDescent="0.3">
      <c r="AY4384" s="107" t="e">
        <f>VLOOKUP(C4384,#REF!, 2,FALSE)</f>
        <v>#REF!</v>
      </c>
      <c r="BM4384" s="79" t="s">
        <v>9133</v>
      </c>
      <c r="BN4384" s="79" t="s">
        <v>3049</v>
      </c>
      <c r="BO4384" s="79" t="s">
        <v>922</v>
      </c>
      <c r="BU4384" s="79" t="s">
        <v>9133</v>
      </c>
      <c r="BV4384" s="79" t="s">
        <v>3049</v>
      </c>
      <c r="BW4384" s="79" t="s">
        <v>922</v>
      </c>
    </row>
    <row r="4385" spans="51:75" x14ac:dyDescent="0.3">
      <c r="AY4385" s="107" t="e">
        <f>VLOOKUP(C4385,#REF!, 2,FALSE)</f>
        <v>#REF!</v>
      </c>
      <c r="BM4385" s="79" t="s">
        <v>295</v>
      </c>
      <c r="BN4385" s="79" t="s">
        <v>3049</v>
      </c>
      <c r="BO4385" s="79" t="s">
        <v>2056</v>
      </c>
      <c r="BU4385" s="79" t="s">
        <v>295</v>
      </c>
      <c r="BV4385" s="79" t="s">
        <v>3049</v>
      </c>
      <c r="BW4385" s="79" t="s">
        <v>2056</v>
      </c>
    </row>
    <row r="4386" spans="51:75" x14ac:dyDescent="0.3">
      <c r="AY4386" s="107" t="e">
        <f>VLOOKUP(C4386,#REF!, 2,FALSE)</f>
        <v>#REF!</v>
      </c>
      <c r="BM4386" s="79" t="s">
        <v>9134</v>
      </c>
      <c r="BN4386" s="79" t="s">
        <v>3049</v>
      </c>
      <c r="BO4386" s="79" t="s">
        <v>8826</v>
      </c>
      <c r="BU4386" s="79" t="s">
        <v>9134</v>
      </c>
      <c r="BV4386" s="79" t="s">
        <v>3049</v>
      </c>
      <c r="BW4386" s="79" t="s">
        <v>8826</v>
      </c>
    </row>
    <row r="4387" spans="51:75" x14ac:dyDescent="0.3">
      <c r="AY4387" s="107" t="e">
        <f>VLOOKUP(C4387,#REF!, 2,FALSE)</f>
        <v>#REF!</v>
      </c>
      <c r="BM4387" s="79" t="s">
        <v>9135</v>
      </c>
      <c r="BN4387" s="79" t="s">
        <v>3049</v>
      </c>
      <c r="BO4387" s="79" t="s">
        <v>9137</v>
      </c>
      <c r="BU4387" s="79" t="s">
        <v>9135</v>
      </c>
      <c r="BV4387" s="79" t="s">
        <v>3049</v>
      </c>
      <c r="BW4387" s="79" t="s">
        <v>9137</v>
      </c>
    </row>
    <row r="4388" spans="51:75" x14ac:dyDescent="0.3">
      <c r="AY4388" s="107" t="e">
        <f>VLOOKUP(C4388,#REF!, 2,FALSE)</f>
        <v>#REF!</v>
      </c>
      <c r="BM4388" s="79" t="s">
        <v>9138</v>
      </c>
      <c r="BN4388" s="79" t="s">
        <v>3049</v>
      </c>
      <c r="BO4388" s="79" t="s">
        <v>6101</v>
      </c>
      <c r="BU4388" s="79" t="s">
        <v>9138</v>
      </c>
      <c r="BV4388" s="79" t="s">
        <v>3049</v>
      </c>
      <c r="BW4388" s="79" t="s">
        <v>6101</v>
      </c>
    </row>
    <row r="4389" spans="51:75" x14ac:dyDescent="0.3">
      <c r="AY4389" s="107" t="e">
        <f>VLOOKUP(C4389,#REF!, 2,FALSE)</f>
        <v>#REF!</v>
      </c>
      <c r="BM4389" s="79" t="s">
        <v>9139</v>
      </c>
      <c r="BN4389" s="79" t="s">
        <v>625</v>
      </c>
      <c r="BO4389" s="79" t="s">
        <v>9140</v>
      </c>
      <c r="BU4389" s="79" t="s">
        <v>9139</v>
      </c>
      <c r="BV4389" s="79" t="s">
        <v>625</v>
      </c>
      <c r="BW4389" s="79" t="s">
        <v>9140</v>
      </c>
    </row>
    <row r="4390" spans="51:75" x14ac:dyDescent="0.3">
      <c r="AY4390" s="107" t="e">
        <f>VLOOKUP(C4390,#REF!, 2,FALSE)</f>
        <v>#REF!</v>
      </c>
      <c r="BM4390" s="79" t="s">
        <v>9141</v>
      </c>
      <c r="BN4390" s="79" t="s">
        <v>3256</v>
      </c>
      <c r="BO4390" s="79" t="s">
        <v>9142</v>
      </c>
      <c r="BU4390" s="79" t="s">
        <v>9141</v>
      </c>
      <c r="BV4390" s="79" t="s">
        <v>3256</v>
      </c>
      <c r="BW4390" s="79" t="s">
        <v>9142</v>
      </c>
    </row>
    <row r="4391" spans="51:75" x14ac:dyDescent="0.3">
      <c r="AY4391" s="107" t="e">
        <f>VLOOKUP(C4391,#REF!, 2,FALSE)</f>
        <v>#REF!</v>
      </c>
      <c r="BM4391" s="79" t="s">
        <v>9143</v>
      </c>
      <c r="BN4391" s="79" t="s">
        <v>1269</v>
      </c>
      <c r="BO4391" s="79" t="s">
        <v>8686</v>
      </c>
      <c r="BU4391" s="79" t="s">
        <v>9143</v>
      </c>
      <c r="BV4391" s="79" t="s">
        <v>1269</v>
      </c>
      <c r="BW4391" s="79" t="s">
        <v>8686</v>
      </c>
    </row>
    <row r="4392" spans="51:75" x14ac:dyDescent="0.3">
      <c r="AY4392" s="107" t="e">
        <f>VLOOKUP(C4392,#REF!, 2,FALSE)</f>
        <v>#REF!</v>
      </c>
      <c r="BM4392" s="79" t="s">
        <v>9144</v>
      </c>
      <c r="BN4392" s="79" t="s">
        <v>633</v>
      </c>
      <c r="BO4392" s="79" t="s">
        <v>8592</v>
      </c>
      <c r="BU4392" s="79" t="s">
        <v>9144</v>
      </c>
      <c r="BV4392" s="79" t="s">
        <v>633</v>
      </c>
      <c r="BW4392" s="79" t="s">
        <v>8592</v>
      </c>
    </row>
    <row r="4393" spans="51:75" x14ac:dyDescent="0.3">
      <c r="AY4393" s="107" t="e">
        <f>VLOOKUP(C4393,#REF!, 2,FALSE)</f>
        <v>#REF!</v>
      </c>
      <c r="BM4393" s="79" t="s">
        <v>9145</v>
      </c>
      <c r="BN4393" s="79" t="s">
        <v>773</v>
      </c>
      <c r="BO4393" s="79" t="s">
        <v>3747</v>
      </c>
      <c r="BU4393" s="79" t="s">
        <v>9145</v>
      </c>
      <c r="BV4393" s="79" t="s">
        <v>773</v>
      </c>
      <c r="BW4393" s="79" t="s">
        <v>3747</v>
      </c>
    </row>
    <row r="4394" spans="51:75" x14ac:dyDescent="0.3">
      <c r="AY4394" s="107" t="e">
        <f>VLOOKUP(C4394,#REF!, 2,FALSE)</f>
        <v>#REF!</v>
      </c>
      <c r="BM4394" s="79" t="s">
        <v>9146</v>
      </c>
      <c r="BN4394" s="79" t="s">
        <v>2981</v>
      </c>
      <c r="BO4394" s="79" t="s">
        <v>3535</v>
      </c>
      <c r="BU4394" s="79" t="s">
        <v>9146</v>
      </c>
      <c r="BV4394" s="79" t="s">
        <v>2981</v>
      </c>
      <c r="BW4394" s="79" t="s">
        <v>3535</v>
      </c>
    </row>
    <row r="4395" spans="51:75" x14ac:dyDescent="0.3">
      <c r="AY4395" s="107" t="e">
        <f>VLOOKUP(C4395,#REF!, 2,FALSE)</f>
        <v>#REF!</v>
      </c>
      <c r="BM4395" s="79" t="s">
        <v>9147</v>
      </c>
      <c r="BN4395" s="79" t="s">
        <v>854</v>
      </c>
      <c r="BO4395" s="79" t="s">
        <v>2397</v>
      </c>
      <c r="BU4395" s="79" t="s">
        <v>9147</v>
      </c>
      <c r="BV4395" s="79" t="s">
        <v>854</v>
      </c>
      <c r="BW4395" s="79" t="s">
        <v>2397</v>
      </c>
    </row>
    <row r="4396" spans="51:75" x14ac:dyDescent="0.3">
      <c r="AY4396" s="107" t="e">
        <f>VLOOKUP(C4396,#REF!, 2,FALSE)</f>
        <v>#REF!</v>
      </c>
      <c r="BM4396" s="79" t="s">
        <v>9148</v>
      </c>
      <c r="BN4396" s="79" t="s">
        <v>3049</v>
      </c>
      <c r="BO4396" s="79" t="s">
        <v>8116</v>
      </c>
      <c r="BU4396" s="79" t="s">
        <v>9148</v>
      </c>
      <c r="BV4396" s="79" t="s">
        <v>3049</v>
      </c>
      <c r="BW4396" s="79" t="s">
        <v>8116</v>
      </c>
    </row>
    <row r="4397" spans="51:75" x14ac:dyDescent="0.3">
      <c r="AY4397" s="107" t="e">
        <f>VLOOKUP(C4397,#REF!, 2,FALSE)</f>
        <v>#REF!</v>
      </c>
      <c r="BM4397" s="79" t="s">
        <v>9149</v>
      </c>
      <c r="BN4397" s="79" t="s">
        <v>3049</v>
      </c>
      <c r="BO4397" s="79" t="s">
        <v>4692</v>
      </c>
      <c r="BU4397" s="79" t="s">
        <v>9149</v>
      </c>
      <c r="BV4397" s="79" t="s">
        <v>3049</v>
      </c>
      <c r="BW4397" s="79" t="s">
        <v>4692</v>
      </c>
    </row>
    <row r="4398" spans="51:75" x14ac:dyDescent="0.3">
      <c r="AY4398" s="107" t="e">
        <f>VLOOKUP(C4398,#REF!, 2,FALSE)</f>
        <v>#REF!</v>
      </c>
      <c r="BM4398" s="79" t="s">
        <v>9150</v>
      </c>
      <c r="BN4398" s="79" t="s">
        <v>669</v>
      </c>
      <c r="BO4398" s="79" t="s">
        <v>2752</v>
      </c>
      <c r="BU4398" s="79" t="s">
        <v>9150</v>
      </c>
      <c r="BV4398" s="79" t="s">
        <v>669</v>
      </c>
      <c r="BW4398" s="79" t="s">
        <v>2752</v>
      </c>
    </row>
    <row r="4399" spans="51:75" x14ac:dyDescent="0.3">
      <c r="AY4399" s="107" t="e">
        <f>VLOOKUP(C4399,#REF!, 2,FALSE)</f>
        <v>#REF!</v>
      </c>
      <c r="BM4399" s="79" t="s">
        <v>1583</v>
      </c>
      <c r="BN4399" s="79" t="s">
        <v>930</v>
      </c>
      <c r="BO4399" s="79" t="s">
        <v>9151</v>
      </c>
      <c r="BU4399" s="79" t="s">
        <v>1583</v>
      </c>
      <c r="BV4399" s="79" t="s">
        <v>930</v>
      </c>
      <c r="BW4399" s="79" t="s">
        <v>9151</v>
      </c>
    </row>
    <row r="4400" spans="51:75" x14ac:dyDescent="0.3">
      <c r="AY4400" s="107" t="e">
        <f>VLOOKUP(C4400,#REF!, 2,FALSE)</f>
        <v>#REF!</v>
      </c>
      <c r="BM4400" s="79" t="s">
        <v>1584</v>
      </c>
      <c r="BN4400" s="79" t="s">
        <v>2981</v>
      </c>
      <c r="BO4400" s="79" t="s">
        <v>6120</v>
      </c>
      <c r="BU4400" s="79" t="s">
        <v>1584</v>
      </c>
      <c r="BV4400" s="79" t="s">
        <v>2981</v>
      </c>
      <c r="BW4400" s="79" t="s">
        <v>6120</v>
      </c>
    </row>
    <row r="4401" spans="51:75" x14ac:dyDescent="0.3">
      <c r="AY4401" s="107" t="e">
        <f>VLOOKUP(C4401,#REF!, 2,FALSE)</f>
        <v>#REF!</v>
      </c>
      <c r="BM4401" s="79" t="s">
        <v>9152</v>
      </c>
      <c r="BN4401" s="79" t="s">
        <v>615</v>
      </c>
      <c r="BO4401" s="79" t="s">
        <v>9153</v>
      </c>
      <c r="BU4401" s="79" t="s">
        <v>9152</v>
      </c>
      <c r="BV4401" s="79" t="s">
        <v>615</v>
      </c>
      <c r="BW4401" s="79" t="s">
        <v>9153</v>
      </c>
    </row>
    <row r="4402" spans="51:75" x14ac:dyDescent="0.3">
      <c r="AY4402" s="107" t="e">
        <f>VLOOKUP(C4402,#REF!, 2,FALSE)</f>
        <v>#REF!</v>
      </c>
      <c r="BM4402" s="79" t="s">
        <v>9154</v>
      </c>
      <c r="BN4402" s="79" t="s">
        <v>925</v>
      </c>
      <c r="BO4402" s="79" t="s">
        <v>8461</v>
      </c>
      <c r="BU4402" s="79" t="s">
        <v>9154</v>
      </c>
      <c r="BV4402" s="79" t="s">
        <v>925</v>
      </c>
      <c r="BW4402" s="79" t="s">
        <v>8461</v>
      </c>
    </row>
    <row r="4403" spans="51:75" x14ac:dyDescent="0.3">
      <c r="AY4403" s="107" t="e">
        <f>VLOOKUP(C4403,#REF!, 2,FALSE)</f>
        <v>#REF!</v>
      </c>
      <c r="BM4403" s="79" t="s">
        <v>9155</v>
      </c>
      <c r="BN4403" s="79" t="s">
        <v>1072</v>
      </c>
      <c r="BO4403" s="79" t="s">
        <v>7560</v>
      </c>
      <c r="BU4403" s="79" t="s">
        <v>9155</v>
      </c>
      <c r="BV4403" s="79" t="s">
        <v>1072</v>
      </c>
      <c r="BW4403" s="79" t="s">
        <v>7560</v>
      </c>
    </row>
    <row r="4404" spans="51:75" x14ac:dyDescent="0.3">
      <c r="AY4404" s="107" t="e">
        <f>VLOOKUP(C4404,#REF!, 2,FALSE)</f>
        <v>#REF!</v>
      </c>
      <c r="BM4404" s="79" t="s">
        <v>9156</v>
      </c>
      <c r="BN4404" s="79" t="s">
        <v>3049</v>
      </c>
      <c r="BO4404" s="79" t="s">
        <v>9032</v>
      </c>
      <c r="BU4404" s="79" t="s">
        <v>9156</v>
      </c>
      <c r="BV4404" s="79" t="s">
        <v>3049</v>
      </c>
      <c r="BW4404" s="79" t="s">
        <v>9032</v>
      </c>
    </row>
    <row r="4405" spans="51:75" x14ac:dyDescent="0.3">
      <c r="AY4405" s="107" t="e">
        <f>VLOOKUP(C4405,#REF!, 2,FALSE)</f>
        <v>#REF!</v>
      </c>
      <c r="BM4405" s="79" t="s">
        <v>9157</v>
      </c>
      <c r="BN4405" s="79" t="s">
        <v>3049</v>
      </c>
      <c r="BO4405" s="79" t="s">
        <v>9158</v>
      </c>
      <c r="BU4405" s="79" t="s">
        <v>9157</v>
      </c>
      <c r="BV4405" s="79" t="s">
        <v>3049</v>
      </c>
      <c r="BW4405" s="79" t="s">
        <v>9158</v>
      </c>
    </row>
    <row r="4406" spans="51:75" x14ac:dyDescent="0.3">
      <c r="AY4406" s="107" t="e">
        <f>VLOOKUP(C4406,#REF!, 2,FALSE)</f>
        <v>#REF!</v>
      </c>
      <c r="BM4406" s="79" t="s">
        <v>1585</v>
      </c>
      <c r="BN4406" s="79" t="s">
        <v>2981</v>
      </c>
      <c r="BO4406" s="79" t="s">
        <v>5212</v>
      </c>
      <c r="BU4406" s="79" t="s">
        <v>1585</v>
      </c>
      <c r="BV4406" s="79" t="s">
        <v>2981</v>
      </c>
      <c r="BW4406" s="79" t="s">
        <v>5212</v>
      </c>
    </row>
    <row r="4407" spans="51:75" x14ac:dyDescent="0.3">
      <c r="AY4407" s="107" t="e">
        <f>VLOOKUP(C4407,#REF!, 2,FALSE)</f>
        <v>#REF!</v>
      </c>
      <c r="BM4407" s="79" t="s">
        <v>296</v>
      </c>
      <c r="BN4407" s="79" t="s">
        <v>659</v>
      </c>
      <c r="BO4407" s="79" t="s">
        <v>9159</v>
      </c>
      <c r="BU4407" s="79" t="s">
        <v>296</v>
      </c>
      <c r="BV4407" s="79" t="s">
        <v>659</v>
      </c>
      <c r="BW4407" s="79" t="s">
        <v>9159</v>
      </c>
    </row>
    <row r="4408" spans="51:75" x14ac:dyDescent="0.3">
      <c r="AY4408" s="107" t="e">
        <f>VLOOKUP(C4408,#REF!, 2,FALSE)</f>
        <v>#REF!</v>
      </c>
      <c r="BM4408" s="79" t="s">
        <v>9160</v>
      </c>
      <c r="BN4408" s="79" t="s">
        <v>1344</v>
      </c>
      <c r="BO4408" s="79" t="s">
        <v>6839</v>
      </c>
      <c r="BU4408" s="79" t="s">
        <v>9160</v>
      </c>
      <c r="BV4408" s="79" t="s">
        <v>1344</v>
      </c>
      <c r="BW4408" s="79" t="s">
        <v>6839</v>
      </c>
    </row>
    <row r="4409" spans="51:75" x14ac:dyDescent="0.3">
      <c r="AY4409" s="107" t="e">
        <f>VLOOKUP(C4409,#REF!, 2,FALSE)</f>
        <v>#REF!</v>
      </c>
      <c r="BM4409" s="79" t="s">
        <v>9161</v>
      </c>
      <c r="BN4409" s="79" t="s">
        <v>668</v>
      </c>
      <c r="BO4409" s="79" t="s">
        <v>9162</v>
      </c>
      <c r="BU4409" s="79" t="s">
        <v>9161</v>
      </c>
      <c r="BV4409" s="79" t="s">
        <v>668</v>
      </c>
      <c r="BW4409" s="79" t="s">
        <v>9162</v>
      </c>
    </row>
    <row r="4410" spans="51:75" x14ac:dyDescent="0.3">
      <c r="AY4410" s="107" t="e">
        <f>VLOOKUP(C4410,#REF!, 2,FALSE)</f>
        <v>#REF!</v>
      </c>
      <c r="BM4410" s="79" t="s">
        <v>9163</v>
      </c>
      <c r="BN4410" s="79" t="s">
        <v>659</v>
      </c>
      <c r="BO4410" s="79" t="s">
        <v>2397</v>
      </c>
      <c r="BU4410" s="79" t="s">
        <v>9163</v>
      </c>
      <c r="BV4410" s="79" t="s">
        <v>659</v>
      </c>
      <c r="BW4410" s="79" t="s">
        <v>2397</v>
      </c>
    </row>
    <row r="4411" spans="51:75" x14ac:dyDescent="0.3">
      <c r="AY4411" s="107" t="e">
        <f>VLOOKUP(C4411,#REF!, 2,FALSE)</f>
        <v>#REF!</v>
      </c>
      <c r="BM4411" s="79" t="s">
        <v>9164</v>
      </c>
      <c r="BN4411" s="79" t="s">
        <v>928</v>
      </c>
      <c r="BO4411" s="79" t="s">
        <v>5359</v>
      </c>
      <c r="BU4411" s="79" t="s">
        <v>9164</v>
      </c>
      <c r="BV4411" s="79" t="s">
        <v>928</v>
      </c>
      <c r="BW4411" s="79" t="s">
        <v>5359</v>
      </c>
    </row>
    <row r="4412" spans="51:75" x14ac:dyDescent="0.3">
      <c r="AY4412" s="107" t="e">
        <f>VLOOKUP(C4412,#REF!, 2,FALSE)</f>
        <v>#REF!</v>
      </c>
      <c r="BM4412" s="79" t="s">
        <v>294</v>
      </c>
      <c r="BN4412" s="79" t="s">
        <v>3049</v>
      </c>
      <c r="BO4412" s="79" t="s">
        <v>5863</v>
      </c>
      <c r="BU4412" s="79" t="s">
        <v>294</v>
      </c>
      <c r="BV4412" s="79" t="s">
        <v>3049</v>
      </c>
      <c r="BW4412" s="79" t="s">
        <v>5863</v>
      </c>
    </row>
    <row r="4413" spans="51:75" x14ac:dyDescent="0.3">
      <c r="AY4413" s="107" t="e">
        <f>VLOOKUP(C4413,#REF!, 2,FALSE)</f>
        <v>#REF!</v>
      </c>
      <c r="BM4413" s="79" t="s">
        <v>9165</v>
      </c>
      <c r="BN4413" s="79" t="s">
        <v>3049</v>
      </c>
      <c r="BO4413" s="79" t="s">
        <v>9166</v>
      </c>
      <c r="BU4413" s="79" t="s">
        <v>9165</v>
      </c>
      <c r="BV4413" s="79" t="s">
        <v>3049</v>
      </c>
      <c r="BW4413" s="79" t="s">
        <v>9166</v>
      </c>
    </row>
    <row r="4414" spans="51:75" x14ac:dyDescent="0.3">
      <c r="AY4414" s="107" t="e">
        <f>VLOOKUP(C4414,#REF!, 2,FALSE)</f>
        <v>#REF!</v>
      </c>
      <c r="BM4414" s="79" t="s">
        <v>9167</v>
      </c>
      <c r="BN4414" s="79" t="s">
        <v>1344</v>
      </c>
      <c r="BO4414" s="79" t="s">
        <v>9168</v>
      </c>
      <c r="BU4414" s="79" t="s">
        <v>9167</v>
      </c>
      <c r="BV4414" s="79" t="s">
        <v>1344</v>
      </c>
      <c r="BW4414" s="79" t="s">
        <v>9168</v>
      </c>
    </row>
    <row r="4415" spans="51:75" x14ac:dyDescent="0.3">
      <c r="AY4415" s="107" t="e">
        <f>VLOOKUP(C4415,#REF!, 2,FALSE)</f>
        <v>#REF!</v>
      </c>
      <c r="BM4415" s="79" t="s">
        <v>1586</v>
      </c>
      <c r="BN4415" s="79" t="s">
        <v>930</v>
      </c>
      <c r="BO4415" s="79" t="s">
        <v>9169</v>
      </c>
      <c r="BU4415" s="79" t="s">
        <v>1586</v>
      </c>
      <c r="BV4415" s="79" t="s">
        <v>930</v>
      </c>
      <c r="BW4415" s="79" t="s">
        <v>9169</v>
      </c>
    </row>
    <row r="4416" spans="51:75" x14ac:dyDescent="0.3">
      <c r="AY4416" s="107" t="e">
        <f>VLOOKUP(C4416,#REF!, 2,FALSE)</f>
        <v>#REF!</v>
      </c>
      <c r="BM4416" s="79" t="s">
        <v>9170</v>
      </c>
      <c r="BN4416" s="79" t="s">
        <v>780</v>
      </c>
      <c r="BO4416" s="79" t="s">
        <v>9171</v>
      </c>
      <c r="BU4416" s="79" t="s">
        <v>9170</v>
      </c>
      <c r="BV4416" s="79" t="s">
        <v>780</v>
      </c>
      <c r="BW4416" s="79" t="s">
        <v>9171</v>
      </c>
    </row>
    <row r="4417" spans="51:75" x14ac:dyDescent="0.3">
      <c r="AY4417" s="107" t="e">
        <f>VLOOKUP(C4417,#REF!, 2,FALSE)</f>
        <v>#REF!</v>
      </c>
      <c r="BM4417" s="79" t="s">
        <v>9172</v>
      </c>
      <c r="BN4417" s="79" t="s">
        <v>773</v>
      </c>
      <c r="BO4417" s="79" t="s">
        <v>2014</v>
      </c>
      <c r="BU4417" s="79" t="s">
        <v>9172</v>
      </c>
      <c r="BV4417" s="79" t="s">
        <v>773</v>
      </c>
      <c r="BW4417" s="79" t="s">
        <v>2014</v>
      </c>
    </row>
    <row r="4418" spans="51:75" x14ac:dyDescent="0.3">
      <c r="AY4418" s="107" t="e">
        <f>VLOOKUP(C4418,#REF!, 2,FALSE)</f>
        <v>#REF!</v>
      </c>
      <c r="BM4418" s="79" t="s">
        <v>9173</v>
      </c>
      <c r="BN4418" s="79" t="s">
        <v>3049</v>
      </c>
      <c r="BO4418" s="79" t="s">
        <v>9174</v>
      </c>
      <c r="BU4418" s="79" t="s">
        <v>9173</v>
      </c>
      <c r="BV4418" s="79" t="s">
        <v>3049</v>
      </c>
      <c r="BW4418" s="79" t="s">
        <v>9174</v>
      </c>
    </row>
    <row r="4419" spans="51:75" x14ac:dyDescent="0.3">
      <c r="AY4419" s="107" t="e">
        <f>VLOOKUP(C4419,#REF!, 2,FALSE)</f>
        <v>#REF!</v>
      </c>
      <c r="BM4419" s="79" t="s">
        <v>9175</v>
      </c>
      <c r="BN4419" s="79" t="s">
        <v>657</v>
      </c>
      <c r="BO4419" s="79" t="s">
        <v>2549</v>
      </c>
      <c r="BU4419" s="79" t="s">
        <v>9175</v>
      </c>
      <c r="BV4419" s="79" t="s">
        <v>657</v>
      </c>
      <c r="BW4419" s="79" t="s">
        <v>2549</v>
      </c>
    </row>
    <row r="4420" spans="51:75" x14ac:dyDescent="0.3">
      <c r="AY4420" s="107" t="e">
        <f>VLOOKUP(C4420,#REF!, 2,FALSE)</f>
        <v>#REF!</v>
      </c>
      <c r="BM4420" s="79" t="s">
        <v>9178</v>
      </c>
      <c r="BN4420" s="79" t="s">
        <v>615</v>
      </c>
      <c r="BO4420" s="79" t="s">
        <v>9180</v>
      </c>
      <c r="BU4420" s="79" t="s">
        <v>9178</v>
      </c>
      <c r="BV4420" s="79" t="s">
        <v>615</v>
      </c>
      <c r="BW4420" s="79" t="s">
        <v>9180</v>
      </c>
    </row>
    <row r="4421" spans="51:75" x14ac:dyDescent="0.3">
      <c r="AY4421" s="107" t="e">
        <f>VLOOKUP(C4421,#REF!, 2,FALSE)</f>
        <v>#REF!</v>
      </c>
      <c r="BM4421" s="79" t="s">
        <v>1587</v>
      </c>
      <c r="BN4421" s="79" t="s">
        <v>663</v>
      </c>
      <c r="BO4421" s="79" t="s">
        <v>1616</v>
      </c>
      <c r="BU4421" s="79" t="s">
        <v>1587</v>
      </c>
      <c r="BV4421" s="79" t="s">
        <v>663</v>
      </c>
      <c r="BW4421" s="79" t="s">
        <v>1616</v>
      </c>
    </row>
    <row r="4422" spans="51:75" x14ac:dyDescent="0.3">
      <c r="AY4422" s="107" t="e">
        <f>VLOOKUP(C4422,#REF!, 2,FALSE)</f>
        <v>#REF!</v>
      </c>
      <c r="BM4422" s="79" t="s">
        <v>1588</v>
      </c>
      <c r="BN4422" s="79" t="s">
        <v>3049</v>
      </c>
      <c r="BO4422" s="79" t="s">
        <v>9181</v>
      </c>
      <c r="BU4422" s="79" t="s">
        <v>1588</v>
      </c>
      <c r="BV4422" s="79" t="s">
        <v>3049</v>
      </c>
      <c r="BW4422" s="79" t="s">
        <v>9181</v>
      </c>
    </row>
    <row r="4423" spans="51:75" x14ac:dyDescent="0.3">
      <c r="AY4423" s="107" t="e">
        <f>VLOOKUP(C4423,#REF!, 2,FALSE)</f>
        <v>#REF!</v>
      </c>
      <c r="BM4423" s="79" t="s">
        <v>9182</v>
      </c>
      <c r="BN4423" s="79" t="s">
        <v>738</v>
      </c>
      <c r="BO4423" s="79" t="s">
        <v>9183</v>
      </c>
      <c r="BU4423" s="79" t="s">
        <v>9182</v>
      </c>
      <c r="BV4423" s="79" t="s">
        <v>738</v>
      </c>
      <c r="BW4423" s="79" t="s">
        <v>9183</v>
      </c>
    </row>
    <row r="4424" spans="51:75" x14ac:dyDescent="0.3">
      <c r="AY4424" s="107" t="e">
        <f>VLOOKUP(C4424,#REF!, 2,FALSE)</f>
        <v>#REF!</v>
      </c>
      <c r="BM4424" s="79" t="s">
        <v>1589</v>
      </c>
      <c r="BN4424" s="79" t="s">
        <v>930</v>
      </c>
      <c r="BO4424" s="79" t="s">
        <v>1968</v>
      </c>
      <c r="BU4424" s="79" t="s">
        <v>1589</v>
      </c>
      <c r="BV4424" s="79" t="s">
        <v>930</v>
      </c>
      <c r="BW4424" s="79" t="s">
        <v>1968</v>
      </c>
    </row>
    <row r="4425" spans="51:75" x14ac:dyDescent="0.3">
      <c r="AY4425" s="107" t="e">
        <f>VLOOKUP(C4425,#REF!, 2,FALSE)</f>
        <v>#REF!</v>
      </c>
      <c r="BM4425" s="79" t="s">
        <v>1590</v>
      </c>
      <c r="BN4425" s="79" t="s">
        <v>1141</v>
      </c>
      <c r="BO4425" s="79" t="s">
        <v>3535</v>
      </c>
      <c r="BU4425" s="79" t="s">
        <v>1590</v>
      </c>
      <c r="BV4425" s="79" t="s">
        <v>1141</v>
      </c>
      <c r="BW4425" s="79" t="s">
        <v>3535</v>
      </c>
    </row>
    <row r="4426" spans="51:75" x14ac:dyDescent="0.3">
      <c r="AY4426" s="107" t="e">
        <f>VLOOKUP(C4426,#REF!, 2,FALSE)</f>
        <v>#REF!</v>
      </c>
      <c r="BM4426" s="79" t="s">
        <v>9184</v>
      </c>
      <c r="BN4426" s="79" t="s">
        <v>3049</v>
      </c>
      <c r="BO4426" s="79" t="s">
        <v>1691</v>
      </c>
      <c r="BU4426" s="79" t="s">
        <v>9184</v>
      </c>
      <c r="BV4426" s="79" t="s">
        <v>3049</v>
      </c>
      <c r="BW4426" s="79" t="s">
        <v>1691</v>
      </c>
    </row>
    <row r="4427" spans="51:75" x14ac:dyDescent="0.3">
      <c r="AY4427" s="107" t="e">
        <f>VLOOKUP(C4427,#REF!, 2,FALSE)</f>
        <v>#REF!</v>
      </c>
      <c r="BM4427" s="79" t="s">
        <v>9185</v>
      </c>
      <c r="BN4427" s="79" t="s">
        <v>782</v>
      </c>
      <c r="BO4427" s="79" t="s">
        <v>729</v>
      </c>
      <c r="BU4427" s="79" t="s">
        <v>9185</v>
      </c>
      <c r="BV4427" s="79" t="s">
        <v>782</v>
      </c>
      <c r="BW4427" s="79" t="s">
        <v>729</v>
      </c>
    </row>
    <row r="4428" spans="51:75" x14ac:dyDescent="0.3">
      <c r="AY4428" s="107" t="e">
        <f>VLOOKUP(C4428,#REF!, 2,FALSE)</f>
        <v>#REF!</v>
      </c>
      <c r="BM4428" s="79" t="s">
        <v>9187</v>
      </c>
      <c r="BN4428" s="79" t="s">
        <v>3049</v>
      </c>
      <c r="BO4428" s="79" t="s">
        <v>4742</v>
      </c>
      <c r="BU4428" s="79" t="s">
        <v>9187</v>
      </c>
      <c r="BV4428" s="79" t="s">
        <v>3049</v>
      </c>
      <c r="BW4428" s="79" t="s">
        <v>4742</v>
      </c>
    </row>
    <row r="4429" spans="51:75" x14ac:dyDescent="0.3">
      <c r="AY4429" s="107" t="e">
        <f>VLOOKUP(C4429,#REF!, 2,FALSE)</f>
        <v>#REF!</v>
      </c>
      <c r="BM4429" s="79" t="s">
        <v>1591</v>
      </c>
      <c r="BN4429" s="79" t="s">
        <v>623</v>
      </c>
      <c r="BO4429" s="79" t="s">
        <v>8236</v>
      </c>
      <c r="BU4429" s="79" t="s">
        <v>1591</v>
      </c>
      <c r="BV4429" s="79" t="s">
        <v>623</v>
      </c>
      <c r="BW4429" s="79" t="s">
        <v>8236</v>
      </c>
    </row>
    <row r="4430" spans="51:75" x14ac:dyDescent="0.3">
      <c r="AY4430" s="107" t="e">
        <f>VLOOKUP(C4430,#REF!, 2,FALSE)</f>
        <v>#REF!</v>
      </c>
      <c r="BM4430" s="79" t="s">
        <v>1619</v>
      </c>
      <c r="BN4430" s="79" t="s">
        <v>669</v>
      </c>
      <c r="BO4430" s="79" t="s">
        <v>8062</v>
      </c>
      <c r="BU4430" s="79" t="s">
        <v>1619</v>
      </c>
      <c r="BV4430" s="79" t="s">
        <v>669</v>
      </c>
      <c r="BW4430" s="79" t="s">
        <v>8062</v>
      </c>
    </row>
    <row r="4431" spans="51:75" x14ac:dyDescent="0.3">
      <c r="AY4431" s="107" t="e">
        <f>VLOOKUP(C4431,#REF!, 2,FALSE)</f>
        <v>#REF!</v>
      </c>
      <c r="BM4431" s="79" t="s">
        <v>9188</v>
      </c>
      <c r="BN4431" s="79" t="s">
        <v>3049</v>
      </c>
      <c r="BO4431" s="79" t="s">
        <v>5909</v>
      </c>
      <c r="BU4431" s="79" t="s">
        <v>9188</v>
      </c>
      <c r="BV4431" s="79" t="s">
        <v>3049</v>
      </c>
      <c r="BW4431" s="79" t="s">
        <v>5909</v>
      </c>
    </row>
    <row r="4432" spans="51:75" x14ac:dyDescent="0.3">
      <c r="AY4432" s="107" t="e">
        <f>VLOOKUP(C4432,#REF!, 2,FALSE)</f>
        <v>#REF!</v>
      </c>
      <c r="BM4432" s="79" t="s">
        <v>9189</v>
      </c>
      <c r="BN4432" s="79" t="s">
        <v>780</v>
      </c>
      <c r="BO4432" s="79" t="s">
        <v>4126</v>
      </c>
      <c r="BU4432" s="79" t="s">
        <v>9189</v>
      </c>
      <c r="BV4432" s="79" t="s">
        <v>780</v>
      </c>
      <c r="BW4432" s="79" t="s">
        <v>4126</v>
      </c>
    </row>
    <row r="4433" spans="51:75" x14ac:dyDescent="0.3">
      <c r="AY4433" s="107" t="e">
        <f>VLOOKUP(C4433,#REF!, 2,FALSE)</f>
        <v>#REF!</v>
      </c>
      <c r="BM4433" s="79" t="s">
        <v>9190</v>
      </c>
      <c r="BN4433" s="79" t="s">
        <v>773</v>
      </c>
      <c r="BO4433" s="79" t="s">
        <v>9191</v>
      </c>
      <c r="BU4433" s="79" t="s">
        <v>9190</v>
      </c>
      <c r="BV4433" s="79" t="s">
        <v>773</v>
      </c>
      <c r="BW4433" s="79" t="s">
        <v>9191</v>
      </c>
    </row>
    <row r="4434" spans="51:75" x14ac:dyDescent="0.3">
      <c r="AY4434" s="107" t="e">
        <f>VLOOKUP(C4434,#REF!, 2,FALSE)</f>
        <v>#REF!</v>
      </c>
      <c r="BM4434" s="79" t="s">
        <v>9193</v>
      </c>
      <c r="BN4434" s="79" t="s">
        <v>3049</v>
      </c>
      <c r="BO4434" s="79" t="s">
        <v>9153</v>
      </c>
      <c r="BU4434" s="79" t="s">
        <v>9193</v>
      </c>
      <c r="BV4434" s="79" t="s">
        <v>3049</v>
      </c>
      <c r="BW4434" s="79" t="s">
        <v>9153</v>
      </c>
    </row>
    <row r="4435" spans="51:75" x14ac:dyDescent="0.3">
      <c r="AY4435" s="107" t="e">
        <f>VLOOKUP(C4435,#REF!, 2,FALSE)</f>
        <v>#REF!</v>
      </c>
      <c r="BM4435" s="79" t="s">
        <v>1620</v>
      </c>
      <c r="BN4435" s="79" t="s">
        <v>16992</v>
      </c>
      <c r="BO4435" s="79" t="s">
        <v>9194</v>
      </c>
      <c r="BU4435" s="79" t="s">
        <v>1620</v>
      </c>
      <c r="BV4435" s="79" t="s">
        <v>16992</v>
      </c>
      <c r="BW4435" s="79" t="s">
        <v>9194</v>
      </c>
    </row>
    <row r="4436" spans="51:75" x14ac:dyDescent="0.3">
      <c r="AY4436" s="107" t="e">
        <f>VLOOKUP(C4436,#REF!, 2,FALSE)</f>
        <v>#REF!</v>
      </c>
      <c r="BM4436" s="79" t="s">
        <v>1621</v>
      </c>
      <c r="BN4436" s="79" t="s">
        <v>925</v>
      </c>
      <c r="BO4436" s="79" t="s">
        <v>8461</v>
      </c>
      <c r="BU4436" s="79" t="s">
        <v>1621</v>
      </c>
      <c r="BV4436" s="79" t="s">
        <v>925</v>
      </c>
      <c r="BW4436" s="79" t="s">
        <v>8461</v>
      </c>
    </row>
    <row r="4437" spans="51:75" x14ac:dyDescent="0.3">
      <c r="AY4437" s="107" t="e">
        <f>VLOOKUP(C4437,#REF!, 2,FALSE)</f>
        <v>#REF!</v>
      </c>
      <c r="BM4437" s="79" t="s">
        <v>9195</v>
      </c>
      <c r="BN4437" s="79" t="s">
        <v>628</v>
      </c>
      <c r="BO4437" s="79" t="s">
        <v>8461</v>
      </c>
      <c r="BU4437" s="79" t="s">
        <v>9195</v>
      </c>
      <c r="BV4437" s="79" t="s">
        <v>628</v>
      </c>
      <c r="BW4437" s="79" t="s">
        <v>8461</v>
      </c>
    </row>
    <row r="4438" spans="51:75" x14ac:dyDescent="0.3">
      <c r="AY4438" s="107" t="e">
        <f>VLOOKUP(C4438,#REF!, 2,FALSE)</f>
        <v>#REF!</v>
      </c>
      <c r="BM4438" s="79" t="s">
        <v>9196</v>
      </c>
      <c r="BN4438" s="79" t="s">
        <v>659</v>
      </c>
      <c r="BO4438" s="79" t="s">
        <v>9197</v>
      </c>
      <c r="BU4438" s="79" t="s">
        <v>9196</v>
      </c>
      <c r="BV4438" s="79" t="s">
        <v>659</v>
      </c>
      <c r="BW4438" s="79" t="s">
        <v>9197</v>
      </c>
    </row>
    <row r="4439" spans="51:75" x14ac:dyDescent="0.3">
      <c r="AY4439" s="107" t="e">
        <f>VLOOKUP(C4439,#REF!, 2,FALSE)</f>
        <v>#REF!</v>
      </c>
      <c r="BM4439" s="79" t="s">
        <v>9199</v>
      </c>
      <c r="BN4439" s="79" t="s">
        <v>625</v>
      </c>
      <c r="BO4439" s="79" t="s">
        <v>9200</v>
      </c>
      <c r="BU4439" s="79" t="s">
        <v>9199</v>
      </c>
      <c r="BV4439" s="79" t="s">
        <v>625</v>
      </c>
      <c r="BW4439" s="79" t="s">
        <v>9200</v>
      </c>
    </row>
    <row r="4440" spans="51:75" x14ac:dyDescent="0.3">
      <c r="AY4440" s="107" t="e">
        <f>VLOOKUP(C4440,#REF!, 2,FALSE)</f>
        <v>#REF!</v>
      </c>
      <c r="BM4440" s="79" t="s">
        <v>9201</v>
      </c>
      <c r="BN4440" s="79" t="s">
        <v>1072</v>
      </c>
      <c r="BO4440" s="79" t="s">
        <v>9200</v>
      </c>
      <c r="BU4440" s="79" t="s">
        <v>9201</v>
      </c>
      <c r="BV4440" s="79" t="s">
        <v>1072</v>
      </c>
      <c r="BW4440" s="79" t="s">
        <v>9200</v>
      </c>
    </row>
    <row r="4441" spans="51:75" x14ac:dyDescent="0.3">
      <c r="AY4441" s="107" t="e">
        <f>VLOOKUP(C4441,#REF!, 2,FALSE)</f>
        <v>#REF!</v>
      </c>
      <c r="BM4441" s="79" t="s">
        <v>9202</v>
      </c>
      <c r="BN4441" s="79" t="s">
        <v>717</v>
      </c>
      <c r="BO4441" s="79" t="s">
        <v>9203</v>
      </c>
      <c r="BU4441" s="79" t="s">
        <v>9202</v>
      </c>
      <c r="BV4441" s="79" t="s">
        <v>717</v>
      </c>
      <c r="BW4441" s="79" t="s">
        <v>9203</v>
      </c>
    </row>
    <row r="4442" spans="51:75" x14ac:dyDescent="0.3">
      <c r="AY4442" s="107" t="e">
        <f>VLOOKUP(C4442,#REF!, 2,FALSE)</f>
        <v>#REF!</v>
      </c>
      <c r="BM4442" s="79" t="s">
        <v>9204</v>
      </c>
      <c r="BN4442" s="79" t="s">
        <v>16992</v>
      </c>
      <c r="BO4442" s="79" t="s">
        <v>6824</v>
      </c>
      <c r="BU4442" s="79" t="s">
        <v>9204</v>
      </c>
      <c r="BV4442" s="79" t="s">
        <v>16992</v>
      </c>
      <c r="BW4442" s="79" t="s">
        <v>6824</v>
      </c>
    </row>
    <row r="4443" spans="51:75" x14ac:dyDescent="0.3">
      <c r="AY4443" s="107" t="e">
        <f>VLOOKUP(C4443,#REF!, 2,FALSE)</f>
        <v>#REF!</v>
      </c>
      <c r="BM4443" s="79" t="s">
        <v>9205</v>
      </c>
      <c r="BN4443" s="79" t="s">
        <v>3206</v>
      </c>
      <c r="BO4443" s="79" t="s">
        <v>9206</v>
      </c>
      <c r="BU4443" s="79" t="s">
        <v>9205</v>
      </c>
      <c r="BV4443" s="79" t="s">
        <v>3206</v>
      </c>
      <c r="BW4443" s="79" t="s">
        <v>9206</v>
      </c>
    </row>
    <row r="4444" spans="51:75" x14ac:dyDescent="0.3">
      <c r="AY4444" s="107" t="e">
        <f>VLOOKUP(C4444,#REF!, 2,FALSE)</f>
        <v>#REF!</v>
      </c>
      <c r="BM4444" s="79" t="s">
        <v>9207</v>
      </c>
      <c r="BN4444" s="79" t="s">
        <v>812</v>
      </c>
      <c r="BO4444" s="79" t="s">
        <v>7175</v>
      </c>
      <c r="BU4444" s="79" t="s">
        <v>9207</v>
      </c>
      <c r="BV4444" s="79" t="s">
        <v>812</v>
      </c>
      <c r="BW4444" s="79" t="s">
        <v>7175</v>
      </c>
    </row>
    <row r="4445" spans="51:75" x14ac:dyDescent="0.3">
      <c r="AY4445" s="107" t="e">
        <f>VLOOKUP(C4445,#REF!, 2,FALSE)</f>
        <v>#REF!</v>
      </c>
      <c r="BM4445" s="79" t="s">
        <v>9209</v>
      </c>
      <c r="BN4445" s="79" t="s">
        <v>16992</v>
      </c>
      <c r="BO4445" s="79" t="s">
        <v>9210</v>
      </c>
      <c r="BU4445" s="79" t="s">
        <v>9209</v>
      </c>
      <c r="BV4445" s="79" t="s">
        <v>16992</v>
      </c>
      <c r="BW4445" s="79" t="s">
        <v>9210</v>
      </c>
    </row>
    <row r="4446" spans="51:75" x14ac:dyDescent="0.3">
      <c r="AY4446" s="107" t="e">
        <f>VLOOKUP(C4446,#REF!, 2,FALSE)</f>
        <v>#REF!</v>
      </c>
      <c r="BM4446" s="79" t="s">
        <v>9211</v>
      </c>
      <c r="BN4446" s="79" t="s">
        <v>16992</v>
      </c>
      <c r="BO4446" s="79" t="s">
        <v>8461</v>
      </c>
      <c r="BU4446" s="79" t="s">
        <v>9211</v>
      </c>
      <c r="BV4446" s="79" t="s">
        <v>16992</v>
      </c>
      <c r="BW4446" s="79" t="s">
        <v>8461</v>
      </c>
    </row>
    <row r="4447" spans="51:75" x14ac:dyDescent="0.3">
      <c r="AY4447" s="107" t="e">
        <f>VLOOKUP(C4447,#REF!, 2,FALSE)</f>
        <v>#REF!</v>
      </c>
      <c r="BM4447" s="79" t="s">
        <v>9212</v>
      </c>
      <c r="BN4447" s="79" t="s">
        <v>628</v>
      </c>
      <c r="BO4447" s="79" t="s">
        <v>9214</v>
      </c>
      <c r="BU4447" s="79" t="s">
        <v>9212</v>
      </c>
      <c r="BV4447" s="79" t="s">
        <v>628</v>
      </c>
      <c r="BW4447" s="79" t="s">
        <v>9214</v>
      </c>
    </row>
    <row r="4448" spans="51:75" x14ac:dyDescent="0.3">
      <c r="AY4448" s="107" t="e">
        <f>VLOOKUP(C4448,#REF!, 2,FALSE)</f>
        <v>#REF!</v>
      </c>
      <c r="BM4448" s="79" t="s">
        <v>9216</v>
      </c>
      <c r="BN4448" s="79" t="s">
        <v>628</v>
      </c>
      <c r="BO4448" s="79" t="s">
        <v>8036</v>
      </c>
      <c r="BU4448" s="79" t="s">
        <v>9216</v>
      </c>
      <c r="BV4448" s="79" t="s">
        <v>628</v>
      </c>
      <c r="BW4448" s="79" t="s">
        <v>8036</v>
      </c>
    </row>
    <row r="4449" spans="51:75" x14ac:dyDescent="0.3">
      <c r="AY4449" s="107" t="e">
        <f>VLOOKUP(C4449,#REF!, 2,FALSE)</f>
        <v>#REF!</v>
      </c>
      <c r="BM4449" s="79" t="s">
        <v>9217</v>
      </c>
      <c r="BN4449" s="79" t="s">
        <v>1344</v>
      </c>
      <c r="BO4449" s="79" t="s">
        <v>9218</v>
      </c>
      <c r="BU4449" s="79" t="s">
        <v>9217</v>
      </c>
      <c r="BV4449" s="79" t="s">
        <v>1344</v>
      </c>
      <c r="BW4449" s="79" t="s">
        <v>9218</v>
      </c>
    </row>
    <row r="4450" spans="51:75" x14ac:dyDescent="0.3">
      <c r="AY4450" s="107" t="e">
        <f>VLOOKUP(C4450,#REF!, 2,FALSE)</f>
        <v>#REF!</v>
      </c>
      <c r="BM4450" s="79" t="s">
        <v>9219</v>
      </c>
      <c r="BN4450" s="79" t="s">
        <v>1344</v>
      </c>
      <c r="BO4450" s="79" t="s">
        <v>9200</v>
      </c>
      <c r="BU4450" s="79" t="s">
        <v>9219</v>
      </c>
      <c r="BV4450" s="79" t="s">
        <v>1344</v>
      </c>
      <c r="BW4450" s="79" t="s">
        <v>9200</v>
      </c>
    </row>
    <row r="4451" spans="51:75" x14ac:dyDescent="0.3">
      <c r="AY4451" s="107" t="e">
        <f>VLOOKUP(C4451,#REF!, 2,FALSE)</f>
        <v>#REF!</v>
      </c>
      <c r="BM4451" s="79" t="s">
        <v>9220</v>
      </c>
      <c r="BN4451" s="79" t="s">
        <v>1344</v>
      </c>
      <c r="BO4451" s="79" t="s">
        <v>8461</v>
      </c>
      <c r="BU4451" s="79" t="s">
        <v>9220</v>
      </c>
      <c r="BV4451" s="79" t="s">
        <v>1344</v>
      </c>
      <c r="BW4451" s="79" t="s">
        <v>8461</v>
      </c>
    </row>
    <row r="4452" spans="51:75" x14ac:dyDescent="0.3">
      <c r="AY4452" s="107" t="e">
        <f>VLOOKUP(C4452,#REF!, 2,FALSE)</f>
        <v>#REF!</v>
      </c>
      <c r="BM4452" s="79" t="s">
        <v>1622</v>
      </c>
      <c r="BN4452" s="79" t="s">
        <v>16992</v>
      </c>
      <c r="BO4452" s="79" t="s">
        <v>9222</v>
      </c>
      <c r="BU4452" s="79" t="s">
        <v>1622</v>
      </c>
      <c r="BV4452" s="79" t="s">
        <v>16992</v>
      </c>
      <c r="BW4452" s="79" t="s">
        <v>9222</v>
      </c>
    </row>
    <row r="4453" spans="51:75" x14ac:dyDescent="0.3">
      <c r="AY4453" s="107" t="e">
        <f>VLOOKUP(C4453,#REF!, 2,FALSE)</f>
        <v>#REF!</v>
      </c>
      <c r="BM4453" s="79" t="s">
        <v>1623</v>
      </c>
      <c r="BN4453" s="79" t="s">
        <v>16992</v>
      </c>
      <c r="BO4453" s="79" t="s">
        <v>2512</v>
      </c>
      <c r="BU4453" s="79" t="s">
        <v>1623</v>
      </c>
      <c r="BV4453" s="79" t="s">
        <v>16992</v>
      </c>
      <c r="BW4453" s="79" t="s">
        <v>2512</v>
      </c>
    </row>
    <row r="4454" spans="51:75" x14ac:dyDescent="0.3">
      <c r="AY4454" s="107" t="e">
        <f>VLOOKUP(C4454,#REF!, 2,FALSE)</f>
        <v>#REF!</v>
      </c>
      <c r="BM4454" s="79" t="s">
        <v>9223</v>
      </c>
      <c r="BN4454" s="79" t="s">
        <v>1274</v>
      </c>
      <c r="BO4454" s="79" t="s">
        <v>8842</v>
      </c>
      <c r="BU4454" s="79" t="s">
        <v>9223</v>
      </c>
      <c r="BV4454" s="79" t="s">
        <v>1274</v>
      </c>
      <c r="BW4454" s="79" t="s">
        <v>8842</v>
      </c>
    </row>
    <row r="4455" spans="51:75" x14ac:dyDescent="0.3">
      <c r="AY4455" s="107" t="e">
        <f>VLOOKUP(C4455,#REF!, 2,FALSE)</f>
        <v>#REF!</v>
      </c>
      <c r="BM4455" s="79" t="s">
        <v>9224</v>
      </c>
      <c r="BN4455" s="79" t="s">
        <v>3009</v>
      </c>
      <c r="BO4455" s="79" t="s">
        <v>7867</v>
      </c>
      <c r="BU4455" s="79" t="s">
        <v>9224</v>
      </c>
      <c r="BV4455" s="79" t="s">
        <v>3009</v>
      </c>
      <c r="BW4455" s="79" t="s">
        <v>7867</v>
      </c>
    </row>
    <row r="4456" spans="51:75" x14ac:dyDescent="0.3">
      <c r="AY4456" s="107" t="e">
        <f>VLOOKUP(C4456,#REF!, 2,FALSE)</f>
        <v>#REF!</v>
      </c>
      <c r="BM4456" s="79" t="s">
        <v>9225</v>
      </c>
      <c r="BN4456" s="79" t="s">
        <v>3256</v>
      </c>
      <c r="BO4456" s="79" t="s">
        <v>790</v>
      </c>
      <c r="BU4456" s="79" t="s">
        <v>9225</v>
      </c>
      <c r="BV4456" s="79" t="s">
        <v>3256</v>
      </c>
      <c r="BW4456" s="79" t="s">
        <v>790</v>
      </c>
    </row>
    <row r="4457" spans="51:75" x14ac:dyDescent="0.3">
      <c r="AY4457" s="107" t="e">
        <f>VLOOKUP(C4457,#REF!, 2,FALSE)</f>
        <v>#REF!</v>
      </c>
      <c r="BM4457" s="79" t="s">
        <v>299</v>
      </c>
      <c r="BN4457" s="79" t="s">
        <v>1274</v>
      </c>
      <c r="BO4457" s="79" t="s">
        <v>6116</v>
      </c>
      <c r="BU4457" s="79" t="s">
        <v>299</v>
      </c>
      <c r="BV4457" s="79" t="s">
        <v>1274</v>
      </c>
      <c r="BW4457" s="79" t="s">
        <v>6116</v>
      </c>
    </row>
    <row r="4458" spans="51:75" x14ac:dyDescent="0.3">
      <c r="AY4458" s="107" t="e">
        <f>VLOOKUP(C4458,#REF!, 2,FALSE)</f>
        <v>#REF!</v>
      </c>
      <c r="BM4458" s="79" t="s">
        <v>9226</v>
      </c>
      <c r="BN4458" s="79" t="s">
        <v>2985</v>
      </c>
      <c r="BO4458" s="79" t="s">
        <v>9228</v>
      </c>
      <c r="BU4458" s="79" t="s">
        <v>9226</v>
      </c>
      <c r="BV4458" s="79" t="s">
        <v>2985</v>
      </c>
      <c r="BW4458" s="79" t="s">
        <v>9228</v>
      </c>
    </row>
    <row r="4459" spans="51:75" x14ac:dyDescent="0.3">
      <c r="AY4459" s="107" t="e">
        <f>VLOOKUP(C4459,#REF!, 2,FALSE)</f>
        <v>#REF!</v>
      </c>
      <c r="BM4459" s="79" t="s">
        <v>9229</v>
      </c>
      <c r="BN4459" s="79" t="s">
        <v>16992</v>
      </c>
      <c r="BO4459" s="79" t="s">
        <v>1101</v>
      </c>
      <c r="BU4459" s="79" t="s">
        <v>9229</v>
      </c>
      <c r="BV4459" s="79" t="s">
        <v>16992</v>
      </c>
      <c r="BW4459" s="79" t="s">
        <v>1101</v>
      </c>
    </row>
    <row r="4460" spans="51:75" x14ac:dyDescent="0.3">
      <c r="AY4460" s="107" t="e">
        <f>VLOOKUP(C4460,#REF!, 2,FALSE)</f>
        <v>#REF!</v>
      </c>
      <c r="BM4460" s="79" t="s">
        <v>9230</v>
      </c>
      <c r="BN4460" s="79" t="s">
        <v>1141</v>
      </c>
      <c r="BO4460" s="79" t="s">
        <v>4084</v>
      </c>
      <c r="BU4460" s="79" t="s">
        <v>9230</v>
      </c>
      <c r="BV4460" s="79" t="s">
        <v>1141</v>
      </c>
      <c r="BW4460" s="79" t="s">
        <v>4084</v>
      </c>
    </row>
    <row r="4461" spans="51:75" x14ac:dyDescent="0.3">
      <c r="AY4461" s="107" t="e">
        <f>VLOOKUP(C4461,#REF!, 2,FALSE)</f>
        <v>#REF!</v>
      </c>
      <c r="BM4461" s="79" t="s">
        <v>9231</v>
      </c>
      <c r="BN4461" s="79" t="s">
        <v>1274</v>
      </c>
      <c r="BO4461" s="79" t="s">
        <v>1066</v>
      </c>
      <c r="BU4461" s="79" t="s">
        <v>9231</v>
      </c>
      <c r="BV4461" s="79" t="s">
        <v>1274</v>
      </c>
      <c r="BW4461" s="79" t="s">
        <v>1066</v>
      </c>
    </row>
    <row r="4462" spans="51:75" x14ac:dyDescent="0.3">
      <c r="AY4462" s="107" t="e">
        <f>VLOOKUP(C4462,#REF!, 2,FALSE)</f>
        <v>#REF!</v>
      </c>
      <c r="BM4462" s="79" t="s">
        <v>9232</v>
      </c>
      <c r="BN4462" s="79" t="s">
        <v>16992</v>
      </c>
      <c r="BO4462" s="79" t="s">
        <v>5467</v>
      </c>
      <c r="BU4462" s="79" t="s">
        <v>9232</v>
      </c>
      <c r="BV4462" s="79" t="s">
        <v>16992</v>
      </c>
      <c r="BW4462" s="79" t="s">
        <v>5467</v>
      </c>
    </row>
    <row r="4463" spans="51:75" x14ac:dyDescent="0.3">
      <c r="AY4463" s="107" t="e">
        <f>VLOOKUP(C4463,#REF!, 2,FALSE)</f>
        <v>#REF!</v>
      </c>
      <c r="BM4463" s="79" t="s">
        <v>9233</v>
      </c>
      <c r="BN4463" s="79" t="s">
        <v>16992</v>
      </c>
      <c r="BO4463" s="79" t="s">
        <v>9234</v>
      </c>
      <c r="BU4463" s="79" t="s">
        <v>9233</v>
      </c>
      <c r="BV4463" s="79" t="s">
        <v>16992</v>
      </c>
      <c r="BW4463" s="79" t="s">
        <v>9234</v>
      </c>
    </row>
    <row r="4464" spans="51:75" x14ac:dyDescent="0.3">
      <c r="AY4464" s="107" t="e">
        <f>VLOOKUP(C4464,#REF!, 2,FALSE)</f>
        <v>#REF!</v>
      </c>
      <c r="BM4464" s="79" t="s">
        <v>9235</v>
      </c>
      <c r="BN4464" s="79" t="s">
        <v>663</v>
      </c>
      <c r="BO4464" s="79" t="s">
        <v>8461</v>
      </c>
      <c r="BU4464" s="79" t="s">
        <v>9235</v>
      </c>
      <c r="BV4464" s="79" t="s">
        <v>663</v>
      </c>
      <c r="BW4464" s="79" t="s">
        <v>8461</v>
      </c>
    </row>
    <row r="4465" spans="51:75" x14ac:dyDescent="0.3">
      <c r="AY4465" s="107" t="e">
        <f>VLOOKUP(C4465,#REF!, 2,FALSE)</f>
        <v>#REF!</v>
      </c>
      <c r="BM4465" s="79" t="s">
        <v>9237</v>
      </c>
      <c r="BN4465" s="79" t="s">
        <v>671</v>
      </c>
      <c r="BO4465" s="79" t="s">
        <v>3163</v>
      </c>
      <c r="BU4465" s="79" t="s">
        <v>9237</v>
      </c>
      <c r="BV4465" s="79" t="s">
        <v>671</v>
      </c>
      <c r="BW4465" s="79" t="s">
        <v>3163</v>
      </c>
    </row>
    <row r="4466" spans="51:75" x14ac:dyDescent="0.3">
      <c r="AY4466" s="107" t="e">
        <f>VLOOKUP(C4466,#REF!, 2,FALSE)</f>
        <v>#REF!</v>
      </c>
      <c r="BM4466" s="79" t="s">
        <v>9238</v>
      </c>
      <c r="BN4466" s="79" t="s">
        <v>1274</v>
      </c>
      <c r="BO4466" s="79" t="s">
        <v>1969</v>
      </c>
      <c r="BU4466" s="79" t="s">
        <v>9238</v>
      </c>
      <c r="BV4466" s="79" t="s">
        <v>1274</v>
      </c>
      <c r="BW4466" s="79" t="s">
        <v>1969</v>
      </c>
    </row>
    <row r="4467" spans="51:75" x14ac:dyDescent="0.3">
      <c r="AY4467" s="107" t="e">
        <f>VLOOKUP(C4467,#REF!, 2,FALSE)</f>
        <v>#REF!</v>
      </c>
      <c r="BM4467" s="79" t="s">
        <v>1624</v>
      </c>
      <c r="BN4467" s="79" t="s">
        <v>785</v>
      </c>
      <c r="BO4467" s="79" t="s">
        <v>9214</v>
      </c>
      <c r="BU4467" s="79" t="s">
        <v>1624</v>
      </c>
      <c r="BV4467" s="79" t="s">
        <v>785</v>
      </c>
      <c r="BW4467" s="79" t="s">
        <v>9214</v>
      </c>
    </row>
    <row r="4468" spans="51:75" x14ac:dyDescent="0.3">
      <c r="AY4468" s="107" t="e">
        <f>VLOOKUP(C4468,#REF!, 2,FALSE)</f>
        <v>#REF!</v>
      </c>
      <c r="BM4468" s="79" t="s">
        <v>1625</v>
      </c>
      <c r="BN4468" s="79" t="s">
        <v>1271</v>
      </c>
      <c r="BO4468" s="79" t="s">
        <v>9214</v>
      </c>
      <c r="BU4468" s="79" t="s">
        <v>1625</v>
      </c>
      <c r="BV4468" s="79" t="s">
        <v>1271</v>
      </c>
      <c r="BW4468" s="79" t="s">
        <v>9214</v>
      </c>
    </row>
    <row r="4469" spans="51:75" x14ac:dyDescent="0.3">
      <c r="AY4469" s="107" t="e">
        <f>VLOOKUP(C4469,#REF!, 2,FALSE)</f>
        <v>#REF!</v>
      </c>
      <c r="BM4469" s="79" t="s">
        <v>1626</v>
      </c>
      <c r="BN4469" s="79" t="s">
        <v>639</v>
      </c>
      <c r="BO4469" s="79" t="s">
        <v>8234</v>
      </c>
      <c r="BU4469" s="79" t="s">
        <v>1626</v>
      </c>
      <c r="BV4469" s="79" t="s">
        <v>639</v>
      </c>
      <c r="BW4469" s="79" t="s">
        <v>8234</v>
      </c>
    </row>
    <row r="4470" spans="51:75" x14ac:dyDescent="0.3">
      <c r="AY4470" s="107" t="e">
        <f>VLOOKUP(C4470,#REF!, 2,FALSE)</f>
        <v>#REF!</v>
      </c>
      <c r="BM4470" s="79" t="s">
        <v>9239</v>
      </c>
      <c r="BN4470" s="79" t="s">
        <v>16992</v>
      </c>
      <c r="BO4470" s="79" t="s">
        <v>6853</v>
      </c>
      <c r="BU4470" s="79" t="s">
        <v>9239</v>
      </c>
      <c r="BV4470" s="79" t="s">
        <v>16992</v>
      </c>
      <c r="BW4470" s="79" t="s">
        <v>6853</v>
      </c>
    </row>
    <row r="4471" spans="51:75" x14ac:dyDescent="0.3">
      <c r="AY4471" s="107" t="e">
        <f>VLOOKUP(C4471,#REF!, 2,FALSE)</f>
        <v>#REF!</v>
      </c>
      <c r="BM4471" s="79" t="s">
        <v>9240</v>
      </c>
      <c r="BN4471" s="79" t="s">
        <v>1344</v>
      </c>
      <c r="BO4471" s="79" t="s">
        <v>2828</v>
      </c>
      <c r="BU4471" s="79" t="s">
        <v>9240</v>
      </c>
      <c r="BV4471" s="79" t="s">
        <v>1344</v>
      </c>
      <c r="BW4471" s="79" t="s">
        <v>2828</v>
      </c>
    </row>
    <row r="4472" spans="51:75" x14ac:dyDescent="0.3">
      <c r="AY4472" s="107" t="e">
        <f>VLOOKUP(C4472,#REF!, 2,FALSE)</f>
        <v>#REF!</v>
      </c>
      <c r="BM4472" s="79" t="s">
        <v>9241</v>
      </c>
      <c r="BN4472" s="79" t="s">
        <v>1344</v>
      </c>
      <c r="BO4472" s="79" t="s">
        <v>9242</v>
      </c>
      <c r="BU4472" s="79" t="s">
        <v>9241</v>
      </c>
      <c r="BV4472" s="79" t="s">
        <v>1344</v>
      </c>
      <c r="BW4472" s="79" t="s">
        <v>9242</v>
      </c>
    </row>
    <row r="4473" spans="51:75" x14ac:dyDescent="0.3">
      <c r="AY4473" s="107" t="e">
        <f>VLOOKUP(C4473,#REF!, 2,FALSE)</f>
        <v>#REF!</v>
      </c>
      <c r="BM4473" s="79" t="s">
        <v>9243</v>
      </c>
      <c r="BN4473" s="79" t="s">
        <v>1344</v>
      </c>
      <c r="BO4473" s="79" t="s">
        <v>9221</v>
      </c>
      <c r="BU4473" s="79" t="s">
        <v>9243</v>
      </c>
      <c r="BV4473" s="79" t="s">
        <v>1344</v>
      </c>
      <c r="BW4473" s="79" t="s">
        <v>9221</v>
      </c>
    </row>
    <row r="4474" spans="51:75" x14ac:dyDescent="0.3">
      <c r="AY4474" s="107" t="e">
        <f>VLOOKUP(C4474,#REF!, 2,FALSE)</f>
        <v>#REF!</v>
      </c>
      <c r="BM4474" s="79" t="s">
        <v>1627</v>
      </c>
      <c r="BN4474" s="79" t="s">
        <v>3049</v>
      </c>
      <c r="BO4474" s="79" t="s">
        <v>9244</v>
      </c>
      <c r="BU4474" s="79" t="s">
        <v>1627</v>
      </c>
      <c r="BV4474" s="79" t="s">
        <v>3049</v>
      </c>
      <c r="BW4474" s="79" t="s">
        <v>9244</v>
      </c>
    </row>
    <row r="4475" spans="51:75" x14ac:dyDescent="0.3">
      <c r="AY4475" s="107" t="e">
        <f>VLOOKUP(C4475,#REF!, 2,FALSE)</f>
        <v>#REF!</v>
      </c>
      <c r="BM4475" s="79" t="s">
        <v>9245</v>
      </c>
      <c r="BN4475" s="79" t="s">
        <v>3049</v>
      </c>
      <c r="BO4475" s="79" t="s">
        <v>9246</v>
      </c>
      <c r="BU4475" s="79" t="s">
        <v>9245</v>
      </c>
      <c r="BV4475" s="79" t="s">
        <v>3049</v>
      </c>
      <c r="BW4475" s="79" t="s">
        <v>9246</v>
      </c>
    </row>
    <row r="4476" spans="51:75" x14ac:dyDescent="0.3">
      <c r="AY4476" s="107" t="e">
        <f>VLOOKUP(C4476,#REF!, 2,FALSE)</f>
        <v>#REF!</v>
      </c>
      <c r="BM4476" s="79" t="s">
        <v>1628</v>
      </c>
      <c r="BN4476" s="79" t="s">
        <v>1344</v>
      </c>
      <c r="BO4476" s="79" t="s">
        <v>3141</v>
      </c>
      <c r="BU4476" s="79" t="s">
        <v>1628</v>
      </c>
      <c r="BV4476" s="79" t="s">
        <v>1344</v>
      </c>
      <c r="BW4476" s="79" t="s">
        <v>3141</v>
      </c>
    </row>
    <row r="4477" spans="51:75" x14ac:dyDescent="0.3">
      <c r="AY4477" s="107" t="e">
        <f>VLOOKUP(C4477,#REF!, 2,FALSE)</f>
        <v>#REF!</v>
      </c>
      <c r="BM4477" s="79" t="s">
        <v>9248</v>
      </c>
      <c r="BN4477" s="79" t="s">
        <v>1344</v>
      </c>
      <c r="BO4477" s="79" t="s">
        <v>9244</v>
      </c>
      <c r="BU4477" s="79" t="s">
        <v>9248</v>
      </c>
      <c r="BV4477" s="79" t="s">
        <v>1344</v>
      </c>
      <c r="BW4477" s="79" t="s">
        <v>9244</v>
      </c>
    </row>
    <row r="4478" spans="51:75" x14ac:dyDescent="0.3">
      <c r="AY4478" s="107" t="e">
        <f>VLOOKUP(C4478,#REF!, 2,FALSE)</f>
        <v>#REF!</v>
      </c>
      <c r="BM4478" s="79" t="s">
        <v>9249</v>
      </c>
      <c r="BN4478" s="79" t="s">
        <v>3206</v>
      </c>
      <c r="BO4478" s="79" t="s">
        <v>3408</v>
      </c>
      <c r="BU4478" s="79" t="s">
        <v>9249</v>
      </c>
      <c r="BV4478" s="79" t="s">
        <v>3206</v>
      </c>
      <c r="BW4478" s="79" t="s">
        <v>3408</v>
      </c>
    </row>
    <row r="4479" spans="51:75" x14ac:dyDescent="0.3">
      <c r="AY4479" s="107" t="e">
        <f>VLOOKUP(C4479,#REF!, 2,FALSE)</f>
        <v>#REF!</v>
      </c>
      <c r="BM4479" s="79" t="s">
        <v>9250</v>
      </c>
      <c r="BN4479" s="79" t="s">
        <v>16992</v>
      </c>
      <c r="BO4479" s="79" t="s">
        <v>4234</v>
      </c>
      <c r="BU4479" s="79" t="s">
        <v>9250</v>
      </c>
      <c r="BV4479" s="79" t="s">
        <v>16992</v>
      </c>
      <c r="BW4479" s="79" t="s">
        <v>4234</v>
      </c>
    </row>
    <row r="4480" spans="51:75" x14ac:dyDescent="0.3">
      <c r="AY4480" s="107" t="e">
        <f>VLOOKUP(C4480,#REF!, 2,FALSE)</f>
        <v>#REF!</v>
      </c>
      <c r="BM4480" s="79" t="s">
        <v>9252</v>
      </c>
      <c r="BN4480" s="79" t="s">
        <v>16992</v>
      </c>
      <c r="BO4480" s="79" t="s">
        <v>8707</v>
      </c>
      <c r="BU4480" s="79" t="s">
        <v>9252</v>
      </c>
      <c r="BV4480" s="79" t="s">
        <v>16992</v>
      </c>
      <c r="BW4480" s="79" t="s">
        <v>8707</v>
      </c>
    </row>
    <row r="4481" spans="51:75" x14ac:dyDescent="0.3">
      <c r="AY4481" s="107" t="e">
        <f>VLOOKUP(C4481,#REF!, 2,FALSE)</f>
        <v>#REF!</v>
      </c>
      <c r="BM4481" s="79" t="s">
        <v>9255</v>
      </c>
      <c r="BN4481" s="79" t="s">
        <v>16992</v>
      </c>
      <c r="BO4481" s="79" t="s">
        <v>9256</v>
      </c>
      <c r="BU4481" s="79" t="s">
        <v>9255</v>
      </c>
      <c r="BV4481" s="79" t="s">
        <v>16992</v>
      </c>
      <c r="BW4481" s="79" t="s">
        <v>9256</v>
      </c>
    </row>
    <row r="4482" spans="51:75" x14ac:dyDescent="0.3">
      <c r="AY4482" s="107" t="e">
        <f>VLOOKUP(C4482,#REF!, 2,FALSE)</f>
        <v>#REF!</v>
      </c>
      <c r="BM4482" s="79" t="s">
        <v>9257</v>
      </c>
      <c r="BN4482" s="79" t="s">
        <v>3049</v>
      </c>
      <c r="BO4482" s="79" t="s">
        <v>1129</v>
      </c>
      <c r="BU4482" s="79" t="s">
        <v>9257</v>
      </c>
      <c r="BV4482" s="79" t="s">
        <v>3049</v>
      </c>
      <c r="BW4482" s="79" t="s">
        <v>1129</v>
      </c>
    </row>
    <row r="4483" spans="51:75" x14ac:dyDescent="0.3">
      <c r="AY4483" s="107" t="e">
        <f>VLOOKUP(C4483,#REF!, 2,FALSE)</f>
        <v>#REF!</v>
      </c>
      <c r="BM4483" s="79" t="s">
        <v>9259</v>
      </c>
      <c r="BN4483" s="79" t="s">
        <v>3049</v>
      </c>
      <c r="BO4483" s="79" t="s">
        <v>9260</v>
      </c>
      <c r="BU4483" s="79" t="s">
        <v>9259</v>
      </c>
      <c r="BV4483" s="79" t="s">
        <v>3049</v>
      </c>
      <c r="BW4483" s="79" t="s">
        <v>9260</v>
      </c>
    </row>
    <row r="4484" spans="51:75" x14ac:dyDescent="0.3">
      <c r="AY4484" s="107" t="e">
        <f>VLOOKUP(C4484,#REF!, 2,FALSE)</f>
        <v>#REF!</v>
      </c>
      <c r="BM4484" s="79" t="s">
        <v>9262</v>
      </c>
      <c r="BN4484" s="79" t="s">
        <v>3049</v>
      </c>
      <c r="BO4484" s="79" t="s">
        <v>8721</v>
      </c>
      <c r="BU4484" s="79" t="s">
        <v>9262</v>
      </c>
      <c r="BV4484" s="79" t="s">
        <v>3049</v>
      </c>
      <c r="BW4484" s="79" t="s">
        <v>8721</v>
      </c>
    </row>
    <row r="4485" spans="51:75" x14ac:dyDescent="0.3">
      <c r="AY4485" s="107" t="e">
        <f>VLOOKUP(C4485,#REF!, 2,FALSE)</f>
        <v>#REF!</v>
      </c>
      <c r="BM4485" s="79" t="s">
        <v>9263</v>
      </c>
      <c r="BN4485" s="79" t="s">
        <v>3049</v>
      </c>
      <c r="BO4485" s="79" t="s">
        <v>1675</v>
      </c>
      <c r="BU4485" s="79" t="s">
        <v>9263</v>
      </c>
      <c r="BV4485" s="79" t="s">
        <v>3049</v>
      </c>
      <c r="BW4485" s="79" t="s">
        <v>1675</v>
      </c>
    </row>
    <row r="4486" spans="51:75" x14ac:dyDescent="0.3">
      <c r="AY4486" s="107" t="e">
        <f>VLOOKUP(C4486,#REF!, 2,FALSE)</f>
        <v>#REF!</v>
      </c>
      <c r="BM4486" s="79" t="s">
        <v>9264</v>
      </c>
      <c r="BN4486" s="79" t="s">
        <v>3049</v>
      </c>
      <c r="BO4486" s="79" t="s">
        <v>8426</v>
      </c>
      <c r="BU4486" s="79" t="s">
        <v>9264</v>
      </c>
      <c r="BV4486" s="79" t="s">
        <v>3049</v>
      </c>
      <c r="BW4486" s="79" t="s">
        <v>8426</v>
      </c>
    </row>
    <row r="4487" spans="51:75" x14ac:dyDescent="0.3">
      <c r="AY4487" s="107" t="e">
        <f>VLOOKUP(C4487,#REF!, 2,FALSE)</f>
        <v>#REF!</v>
      </c>
      <c r="BM4487" s="79" t="s">
        <v>9265</v>
      </c>
      <c r="BN4487" s="79" t="s">
        <v>1344</v>
      </c>
      <c r="BO4487" s="79" t="s">
        <v>8426</v>
      </c>
      <c r="BU4487" s="79" t="s">
        <v>9265</v>
      </c>
      <c r="BV4487" s="79" t="s">
        <v>1344</v>
      </c>
      <c r="BW4487" s="79" t="s">
        <v>8426</v>
      </c>
    </row>
    <row r="4488" spans="51:75" x14ac:dyDescent="0.3">
      <c r="AY4488" s="107" t="e">
        <f>VLOOKUP(C4488,#REF!, 2,FALSE)</f>
        <v>#REF!</v>
      </c>
      <c r="BM4488" s="79" t="s">
        <v>9267</v>
      </c>
      <c r="BN4488" s="79" t="s">
        <v>3049</v>
      </c>
      <c r="BO4488" s="79" t="s">
        <v>1340</v>
      </c>
      <c r="BU4488" s="79" t="s">
        <v>9267</v>
      </c>
      <c r="BV4488" s="79" t="s">
        <v>3049</v>
      </c>
      <c r="BW4488" s="79" t="s">
        <v>1340</v>
      </c>
    </row>
    <row r="4489" spans="51:75" x14ac:dyDescent="0.3">
      <c r="AY4489" s="107" t="e">
        <f>VLOOKUP(C4489,#REF!, 2,FALSE)</f>
        <v>#REF!</v>
      </c>
      <c r="BM4489" s="79" t="s">
        <v>9268</v>
      </c>
      <c r="BN4489" s="79" t="s">
        <v>16992</v>
      </c>
      <c r="BO4489" s="79" t="s">
        <v>9269</v>
      </c>
      <c r="BU4489" s="79" t="s">
        <v>9268</v>
      </c>
      <c r="BV4489" s="79" t="s">
        <v>16992</v>
      </c>
      <c r="BW4489" s="79" t="s">
        <v>9269</v>
      </c>
    </row>
    <row r="4490" spans="51:75" x14ac:dyDescent="0.3">
      <c r="AY4490" s="107" t="e">
        <f>VLOOKUP(C4490,#REF!, 2,FALSE)</f>
        <v>#REF!</v>
      </c>
      <c r="BM4490" s="79" t="s">
        <v>9270</v>
      </c>
      <c r="BN4490" s="79" t="s">
        <v>16992</v>
      </c>
      <c r="BO4490" s="79" t="s">
        <v>6805</v>
      </c>
      <c r="BU4490" s="79" t="s">
        <v>9270</v>
      </c>
      <c r="BV4490" s="79" t="s">
        <v>16992</v>
      </c>
      <c r="BW4490" s="79" t="s">
        <v>6805</v>
      </c>
    </row>
    <row r="4491" spans="51:75" x14ac:dyDescent="0.3">
      <c r="AY4491" s="107" t="e">
        <f>VLOOKUP(C4491,#REF!, 2,FALSE)</f>
        <v>#REF!</v>
      </c>
      <c r="BM4491" s="79" t="s">
        <v>9271</v>
      </c>
      <c r="BN4491" s="79" t="s">
        <v>16992</v>
      </c>
      <c r="BO4491" s="79" t="s">
        <v>8028</v>
      </c>
      <c r="BU4491" s="79" t="s">
        <v>9271</v>
      </c>
      <c r="BV4491" s="79" t="s">
        <v>16992</v>
      </c>
      <c r="BW4491" s="79" t="s">
        <v>8028</v>
      </c>
    </row>
    <row r="4492" spans="51:75" x14ac:dyDescent="0.3">
      <c r="AY4492" s="107" t="e">
        <f>VLOOKUP(C4492,#REF!, 2,FALSE)</f>
        <v>#REF!</v>
      </c>
      <c r="BM4492" s="79" t="s">
        <v>9272</v>
      </c>
      <c r="BN4492" s="79" t="s">
        <v>3049</v>
      </c>
      <c r="BO4492" s="79" t="s">
        <v>2693</v>
      </c>
      <c r="BU4492" s="79" t="s">
        <v>9272</v>
      </c>
      <c r="BV4492" s="79" t="s">
        <v>3049</v>
      </c>
      <c r="BW4492" s="79" t="s">
        <v>2693</v>
      </c>
    </row>
    <row r="4493" spans="51:75" x14ac:dyDescent="0.3">
      <c r="AY4493" s="107" t="e">
        <f>VLOOKUP(C4493,#REF!, 2,FALSE)</f>
        <v>#REF!</v>
      </c>
      <c r="BM4493" s="79" t="s">
        <v>9273</v>
      </c>
      <c r="BN4493" s="79" t="s">
        <v>2985</v>
      </c>
      <c r="BO4493" s="79" t="s">
        <v>2985</v>
      </c>
      <c r="BU4493" s="79" t="s">
        <v>9273</v>
      </c>
      <c r="BV4493" s="79" t="s">
        <v>2985</v>
      </c>
      <c r="BW4493" s="79" t="s">
        <v>2985</v>
      </c>
    </row>
    <row r="4494" spans="51:75" x14ac:dyDescent="0.3">
      <c r="AY4494" s="107" t="e">
        <f>VLOOKUP(C4494,#REF!, 2,FALSE)</f>
        <v>#REF!</v>
      </c>
      <c r="BM4494" s="79" t="s">
        <v>9275</v>
      </c>
      <c r="BN4494" s="79" t="s">
        <v>1344</v>
      </c>
      <c r="BO4494" s="79" t="s">
        <v>2693</v>
      </c>
      <c r="BU4494" s="79" t="s">
        <v>9275</v>
      </c>
      <c r="BV4494" s="79" t="s">
        <v>1344</v>
      </c>
      <c r="BW4494" s="79" t="s">
        <v>2693</v>
      </c>
    </row>
    <row r="4495" spans="51:75" x14ac:dyDescent="0.3">
      <c r="AY4495" s="107" t="e">
        <f>VLOOKUP(C4495,#REF!, 2,FALSE)</f>
        <v>#REF!</v>
      </c>
      <c r="BM4495" s="79" t="s">
        <v>9276</v>
      </c>
      <c r="BN4495" s="79" t="s">
        <v>1344</v>
      </c>
      <c r="BO4495" s="79" t="s">
        <v>2693</v>
      </c>
      <c r="BU4495" s="79" t="s">
        <v>9276</v>
      </c>
      <c r="BV4495" s="79" t="s">
        <v>1344</v>
      </c>
      <c r="BW4495" s="79" t="s">
        <v>2693</v>
      </c>
    </row>
    <row r="4496" spans="51:75" x14ac:dyDescent="0.3">
      <c r="AY4496" s="107" t="e">
        <f>VLOOKUP(C4496,#REF!, 2,FALSE)</f>
        <v>#REF!</v>
      </c>
      <c r="BM4496" s="79" t="s">
        <v>300</v>
      </c>
      <c r="BN4496" s="79" t="s">
        <v>773</v>
      </c>
      <c r="BO4496" s="79" t="s">
        <v>1280</v>
      </c>
      <c r="BU4496" s="79" t="s">
        <v>300</v>
      </c>
      <c r="BV4496" s="79" t="s">
        <v>773</v>
      </c>
      <c r="BW4496" s="79" t="s">
        <v>1280</v>
      </c>
    </row>
    <row r="4497" spans="51:75" x14ac:dyDescent="0.3">
      <c r="AY4497" s="107" t="e">
        <f>VLOOKUP(C4497,#REF!, 2,FALSE)</f>
        <v>#REF!</v>
      </c>
      <c r="BM4497" s="79" t="s">
        <v>9277</v>
      </c>
      <c r="BN4497" s="79" t="s">
        <v>16992</v>
      </c>
      <c r="BO4497" s="79" t="s">
        <v>9278</v>
      </c>
      <c r="BU4497" s="79" t="s">
        <v>9277</v>
      </c>
      <c r="BV4497" s="79" t="s">
        <v>16992</v>
      </c>
      <c r="BW4497" s="79" t="s">
        <v>9278</v>
      </c>
    </row>
    <row r="4498" spans="51:75" x14ac:dyDescent="0.3">
      <c r="AY4498" s="107" t="e">
        <f>VLOOKUP(C4498,#REF!, 2,FALSE)</f>
        <v>#REF!</v>
      </c>
      <c r="BM4498" s="79" t="s">
        <v>9279</v>
      </c>
      <c r="BN4498" s="79" t="s">
        <v>16992</v>
      </c>
      <c r="BO4498" s="79" t="s">
        <v>7918</v>
      </c>
      <c r="BU4498" s="79" t="s">
        <v>9279</v>
      </c>
      <c r="BV4498" s="79" t="s">
        <v>16992</v>
      </c>
      <c r="BW4498" s="79" t="s">
        <v>7918</v>
      </c>
    </row>
    <row r="4499" spans="51:75" x14ac:dyDescent="0.3">
      <c r="AY4499" s="107" t="e">
        <f>VLOOKUP(C4499,#REF!, 2,FALSE)</f>
        <v>#REF!</v>
      </c>
      <c r="BM4499" s="79" t="s">
        <v>9280</v>
      </c>
      <c r="BN4499" s="79" t="s">
        <v>630</v>
      </c>
      <c r="BO4499" s="79" t="s">
        <v>9281</v>
      </c>
      <c r="BU4499" s="79" t="s">
        <v>9280</v>
      </c>
      <c r="BV4499" s="79" t="s">
        <v>630</v>
      </c>
      <c r="BW4499" s="79" t="s">
        <v>9281</v>
      </c>
    </row>
    <row r="4500" spans="51:75" x14ac:dyDescent="0.3">
      <c r="AY4500" s="107" t="e">
        <f>VLOOKUP(C4500,#REF!, 2,FALSE)</f>
        <v>#REF!</v>
      </c>
      <c r="BM4500" s="79" t="s">
        <v>9282</v>
      </c>
      <c r="BN4500" s="79" t="s">
        <v>812</v>
      </c>
      <c r="BO4500" s="79" t="s">
        <v>9283</v>
      </c>
      <c r="BU4500" s="79" t="s">
        <v>9282</v>
      </c>
      <c r="BV4500" s="79" t="s">
        <v>812</v>
      </c>
      <c r="BW4500" s="79" t="s">
        <v>9283</v>
      </c>
    </row>
    <row r="4501" spans="51:75" x14ac:dyDescent="0.3">
      <c r="AY4501" s="107" t="e">
        <f>VLOOKUP(C4501,#REF!, 2,FALSE)</f>
        <v>#REF!</v>
      </c>
      <c r="BM4501" s="79" t="s">
        <v>9284</v>
      </c>
      <c r="BN4501" s="79" t="s">
        <v>627</v>
      </c>
      <c r="BO4501" s="79" t="s">
        <v>9285</v>
      </c>
      <c r="BU4501" s="79" t="s">
        <v>9284</v>
      </c>
      <c r="BV4501" s="79" t="s">
        <v>627</v>
      </c>
      <c r="BW4501" s="79" t="s">
        <v>9285</v>
      </c>
    </row>
    <row r="4502" spans="51:75" x14ac:dyDescent="0.3">
      <c r="AY4502" s="107" t="e">
        <f>VLOOKUP(C4502,#REF!, 2,FALSE)</f>
        <v>#REF!</v>
      </c>
      <c r="BM4502" s="79" t="s">
        <v>9286</v>
      </c>
      <c r="BN4502" s="79" t="s">
        <v>812</v>
      </c>
      <c r="BO4502" s="79" t="s">
        <v>9179</v>
      </c>
      <c r="BU4502" s="79" t="s">
        <v>9286</v>
      </c>
      <c r="BV4502" s="79" t="s">
        <v>812</v>
      </c>
      <c r="BW4502" s="79" t="s">
        <v>9179</v>
      </c>
    </row>
    <row r="4503" spans="51:75" x14ac:dyDescent="0.3">
      <c r="AY4503" s="107" t="e">
        <f>VLOOKUP(C4503,#REF!, 2,FALSE)</f>
        <v>#REF!</v>
      </c>
      <c r="BM4503" s="79" t="s">
        <v>1629</v>
      </c>
      <c r="BN4503" s="79" t="s">
        <v>1271</v>
      </c>
      <c r="BO4503" s="79" t="s">
        <v>9281</v>
      </c>
      <c r="BU4503" s="79" t="s">
        <v>1629</v>
      </c>
      <c r="BV4503" s="79" t="s">
        <v>1271</v>
      </c>
      <c r="BW4503" s="79" t="s">
        <v>9281</v>
      </c>
    </row>
    <row r="4504" spans="51:75" x14ac:dyDescent="0.3">
      <c r="AY4504" s="107" t="e">
        <f>VLOOKUP(C4504,#REF!, 2,FALSE)</f>
        <v>#REF!</v>
      </c>
      <c r="BM4504" s="79" t="s">
        <v>9287</v>
      </c>
      <c r="BN4504" s="79" t="s">
        <v>659</v>
      </c>
      <c r="BO4504" s="79" t="s">
        <v>2174</v>
      </c>
      <c r="BU4504" s="79" t="s">
        <v>9287</v>
      </c>
      <c r="BV4504" s="79" t="s">
        <v>659</v>
      </c>
      <c r="BW4504" s="79" t="s">
        <v>2174</v>
      </c>
    </row>
    <row r="4505" spans="51:75" x14ac:dyDescent="0.3">
      <c r="AY4505" s="107" t="e">
        <f>VLOOKUP(C4505,#REF!, 2,FALSE)</f>
        <v>#REF!</v>
      </c>
      <c r="BM4505" s="79" t="s">
        <v>9288</v>
      </c>
      <c r="BN4505" s="79" t="s">
        <v>627</v>
      </c>
      <c r="BO4505" s="79" t="s">
        <v>8446</v>
      </c>
      <c r="BU4505" s="79" t="s">
        <v>9288</v>
      </c>
      <c r="BV4505" s="79" t="s">
        <v>627</v>
      </c>
      <c r="BW4505" s="79" t="s">
        <v>8446</v>
      </c>
    </row>
    <row r="4506" spans="51:75" x14ac:dyDescent="0.3">
      <c r="AY4506" s="107" t="e">
        <f>VLOOKUP(C4506,#REF!, 2,FALSE)</f>
        <v>#REF!</v>
      </c>
      <c r="BM4506" s="79" t="s">
        <v>9290</v>
      </c>
      <c r="BN4506" s="79" t="s">
        <v>854</v>
      </c>
      <c r="BO4506" s="79" t="s">
        <v>8525</v>
      </c>
      <c r="BU4506" s="79" t="s">
        <v>9290</v>
      </c>
      <c r="BV4506" s="79" t="s">
        <v>854</v>
      </c>
      <c r="BW4506" s="79" t="s">
        <v>8525</v>
      </c>
    </row>
    <row r="4507" spans="51:75" x14ac:dyDescent="0.3">
      <c r="AY4507" s="107" t="e">
        <f>VLOOKUP(C4507,#REF!, 2,FALSE)</f>
        <v>#REF!</v>
      </c>
      <c r="BM4507" s="79" t="s">
        <v>9291</v>
      </c>
      <c r="BN4507" s="79" t="s">
        <v>851</v>
      </c>
      <c r="BO4507" s="79" t="s">
        <v>4498</v>
      </c>
      <c r="BU4507" s="79" t="s">
        <v>9291</v>
      </c>
      <c r="BV4507" s="79" t="s">
        <v>851</v>
      </c>
      <c r="BW4507" s="79" t="s">
        <v>4498</v>
      </c>
    </row>
    <row r="4508" spans="51:75" x14ac:dyDescent="0.3">
      <c r="AY4508" s="107" t="e">
        <f>VLOOKUP(C4508,#REF!, 2,FALSE)</f>
        <v>#REF!</v>
      </c>
      <c r="BM4508" s="79" t="s">
        <v>9293</v>
      </c>
      <c r="BN4508" s="79" t="s">
        <v>16992</v>
      </c>
      <c r="BO4508" s="79" t="s">
        <v>2512</v>
      </c>
      <c r="BU4508" s="79" t="s">
        <v>9293</v>
      </c>
      <c r="BV4508" s="79" t="s">
        <v>16992</v>
      </c>
      <c r="BW4508" s="79" t="s">
        <v>2512</v>
      </c>
    </row>
    <row r="4509" spans="51:75" x14ac:dyDescent="0.3">
      <c r="AY4509" s="107" t="e">
        <f>VLOOKUP(C4509,#REF!, 2,FALSE)</f>
        <v>#REF!</v>
      </c>
      <c r="BM4509" s="79" t="s">
        <v>9294</v>
      </c>
      <c r="BN4509" s="79" t="s">
        <v>16992</v>
      </c>
      <c r="BO4509" s="79" t="s">
        <v>1054</v>
      </c>
      <c r="BU4509" s="79" t="s">
        <v>9294</v>
      </c>
      <c r="BV4509" s="79" t="s">
        <v>16992</v>
      </c>
      <c r="BW4509" s="79" t="s">
        <v>1054</v>
      </c>
    </row>
    <row r="4510" spans="51:75" x14ac:dyDescent="0.3">
      <c r="AY4510" s="107" t="e">
        <f>VLOOKUP(C4510,#REF!, 2,FALSE)</f>
        <v>#REF!</v>
      </c>
      <c r="BM4510" s="79" t="s">
        <v>9295</v>
      </c>
      <c r="BN4510" s="79" t="s">
        <v>16992</v>
      </c>
      <c r="BO4510" s="79" t="s">
        <v>2174</v>
      </c>
      <c r="BU4510" s="79" t="s">
        <v>9295</v>
      </c>
      <c r="BV4510" s="79" t="s">
        <v>16992</v>
      </c>
      <c r="BW4510" s="79" t="s">
        <v>2174</v>
      </c>
    </row>
    <row r="4511" spans="51:75" x14ac:dyDescent="0.3">
      <c r="AY4511" s="107" t="e">
        <f>VLOOKUP(C4511,#REF!, 2,FALSE)</f>
        <v>#REF!</v>
      </c>
      <c r="BM4511" s="79" t="s">
        <v>9297</v>
      </c>
      <c r="BN4511" s="79" t="s">
        <v>777</v>
      </c>
      <c r="BO4511" s="79" t="s">
        <v>9197</v>
      </c>
      <c r="BU4511" s="79" t="s">
        <v>9297</v>
      </c>
      <c r="BV4511" s="79" t="s">
        <v>777</v>
      </c>
      <c r="BW4511" s="79" t="s">
        <v>9197</v>
      </c>
    </row>
    <row r="4512" spans="51:75" x14ac:dyDescent="0.3">
      <c r="AY4512" s="107" t="e">
        <f>VLOOKUP(C4512,#REF!, 2,FALSE)</f>
        <v>#REF!</v>
      </c>
      <c r="BM4512" s="79" t="s">
        <v>9298</v>
      </c>
      <c r="BN4512" s="79" t="s">
        <v>16992</v>
      </c>
      <c r="BO4512" s="79" t="s">
        <v>9299</v>
      </c>
      <c r="BU4512" s="79" t="s">
        <v>9298</v>
      </c>
      <c r="BV4512" s="79" t="s">
        <v>16992</v>
      </c>
      <c r="BW4512" s="79" t="s">
        <v>9299</v>
      </c>
    </row>
    <row r="4513" spans="51:75" x14ac:dyDescent="0.3">
      <c r="AY4513" s="107" t="e">
        <f>VLOOKUP(C4513,#REF!, 2,FALSE)</f>
        <v>#REF!</v>
      </c>
      <c r="BM4513" s="79" t="s">
        <v>9300</v>
      </c>
      <c r="BN4513" s="79" t="s">
        <v>16992</v>
      </c>
      <c r="BO4513" s="79" t="s">
        <v>9253</v>
      </c>
      <c r="BU4513" s="79" t="s">
        <v>9300</v>
      </c>
      <c r="BV4513" s="79" t="s">
        <v>16992</v>
      </c>
      <c r="BW4513" s="79" t="s">
        <v>9253</v>
      </c>
    </row>
    <row r="4514" spans="51:75" x14ac:dyDescent="0.3">
      <c r="AY4514" s="107" t="e">
        <f>VLOOKUP(C4514,#REF!, 2,FALSE)</f>
        <v>#REF!</v>
      </c>
      <c r="BM4514" s="79" t="s">
        <v>9301</v>
      </c>
      <c r="BN4514" s="79" t="s">
        <v>627</v>
      </c>
      <c r="BO4514" s="79" t="s">
        <v>9302</v>
      </c>
      <c r="BU4514" s="79" t="s">
        <v>9301</v>
      </c>
      <c r="BV4514" s="79" t="s">
        <v>627</v>
      </c>
      <c r="BW4514" s="79" t="s">
        <v>9302</v>
      </c>
    </row>
    <row r="4515" spans="51:75" x14ac:dyDescent="0.3">
      <c r="AY4515" s="107" t="e">
        <f>VLOOKUP(C4515,#REF!, 2,FALSE)</f>
        <v>#REF!</v>
      </c>
      <c r="BM4515" s="79" t="s">
        <v>9303</v>
      </c>
      <c r="BN4515" s="79" t="s">
        <v>1344</v>
      </c>
      <c r="BO4515" s="79" t="s">
        <v>2693</v>
      </c>
      <c r="BU4515" s="79" t="s">
        <v>9303</v>
      </c>
      <c r="BV4515" s="79" t="s">
        <v>1344</v>
      </c>
      <c r="BW4515" s="79" t="s">
        <v>2693</v>
      </c>
    </row>
    <row r="4516" spans="51:75" x14ac:dyDescent="0.3">
      <c r="AY4516" s="107" t="e">
        <f>VLOOKUP(C4516,#REF!, 2,FALSE)</f>
        <v>#REF!</v>
      </c>
      <c r="BM4516" s="79" t="s">
        <v>9304</v>
      </c>
      <c r="BN4516" s="79" t="s">
        <v>3049</v>
      </c>
      <c r="BO4516" s="79" t="s">
        <v>8036</v>
      </c>
      <c r="BU4516" s="79" t="s">
        <v>9304</v>
      </c>
      <c r="BV4516" s="79" t="s">
        <v>3049</v>
      </c>
      <c r="BW4516" s="79" t="s">
        <v>8036</v>
      </c>
    </row>
    <row r="4517" spans="51:75" x14ac:dyDescent="0.3">
      <c r="AY4517" s="107" t="e">
        <f>VLOOKUP(C4517,#REF!, 2,FALSE)</f>
        <v>#REF!</v>
      </c>
      <c r="BM4517" s="79" t="s">
        <v>9305</v>
      </c>
      <c r="BN4517" s="79" t="s">
        <v>1271</v>
      </c>
      <c r="BO4517" s="79" t="s">
        <v>9306</v>
      </c>
      <c r="BU4517" s="79" t="s">
        <v>9305</v>
      </c>
      <c r="BV4517" s="79" t="s">
        <v>1271</v>
      </c>
      <c r="BW4517" s="79" t="s">
        <v>9306</v>
      </c>
    </row>
    <row r="4518" spans="51:75" x14ac:dyDescent="0.3">
      <c r="AY4518" s="107" t="e">
        <f>VLOOKUP(C4518,#REF!, 2,FALSE)</f>
        <v>#REF!</v>
      </c>
      <c r="BM4518" s="79" t="s">
        <v>9307</v>
      </c>
      <c r="BN4518" s="79" t="s">
        <v>16992</v>
      </c>
      <c r="BO4518" s="79" t="s">
        <v>8842</v>
      </c>
      <c r="BU4518" s="79" t="s">
        <v>9307</v>
      </c>
      <c r="BV4518" s="79" t="s">
        <v>16992</v>
      </c>
      <c r="BW4518" s="79" t="s">
        <v>8842</v>
      </c>
    </row>
    <row r="4519" spans="51:75" x14ac:dyDescent="0.3">
      <c r="AY4519" s="107" t="e">
        <f>VLOOKUP(C4519,#REF!, 2,FALSE)</f>
        <v>#REF!</v>
      </c>
      <c r="BM4519" s="79" t="s">
        <v>9308</v>
      </c>
      <c r="BN4519" s="79" t="s">
        <v>3206</v>
      </c>
      <c r="BO4519" s="79" t="s">
        <v>9309</v>
      </c>
      <c r="BU4519" s="79" t="s">
        <v>9308</v>
      </c>
      <c r="BV4519" s="79" t="s">
        <v>3206</v>
      </c>
      <c r="BW4519" s="79" t="s">
        <v>9309</v>
      </c>
    </row>
    <row r="4520" spans="51:75" x14ac:dyDescent="0.3">
      <c r="AY4520" s="107" t="e">
        <f>VLOOKUP(C4520,#REF!, 2,FALSE)</f>
        <v>#REF!</v>
      </c>
      <c r="BM4520" s="79" t="s">
        <v>9311</v>
      </c>
      <c r="BN4520" s="79" t="s">
        <v>16992</v>
      </c>
      <c r="BO4520" s="79" t="s">
        <v>9312</v>
      </c>
      <c r="BU4520" s="79" t="s">
        <v>9311</v>
      </c>
      <c r="BV4520" s="79" t="s">
        <v>16992</v>
      </c>
      <c r="BW4520" s="79" t="s">
        <v>9312</v>
      </c>
    </row>
    <row r="4521" spans="51:75" x14ac:dyDescent="0.3">
      <c r="AY4521" s="107" t="e">
        <f>VLOOKUP(C4521,#REF!, 2,FALSE)</f>
        <v>#REF!</v>
      </c>
      <c r="BM4521" s="79" t="s">
        <v>9313</v>
      </c>
      <c r="BN4521" s="79" t="s">
        <v>3206</v>
      </c>
      <c r="BO4521" s="79" t="s">
        <v>7632</v>
      </c>
      <c r="BU4521" s="79" t="s">
        <v>9313</v>
      </c>
      <c r="BV4521" s="79" t="s">
        <v>3206</v>
      </c>
      <c r="BW4521" s="79" t="s">
        <v>7632</v>
      </c>
    </row>
    <row r="4522" spans="51:75" x14ac:dyDescent="0.3">
      <c r="AY4522" s="107" t="e">
        <f>VLOOKUP(C4522,#REF!, 2,FALSE)</f>
        <v>#REF!</v>
      </c>
      <c r="BM4522" s="79" t="s">
        <v>9314</v>
      </c>
      <c r="BN4522" s="79" t="s">
        <v>16992</v>
      </c>
      <c r="BO4522" s="79" t="s">
        <v>7038</v>
      </c>
      <c r="BU4522" s="79" t="s">
        <v>9314</v>
      </c>
      <c r="BV4522" s="79" t="s">
        <v>16992</v>
      </c>
      <c r="BW4522" s="79" t="s">
        <v>7038</v>
      </c>
    </row>
    <row r="4523" spans="51:75" x14ac:dyDescent="0.3">
      <c r="AY4523" s="107" t="e">
        <f>VLOOKUP(C4523,#REF!, 2,FALSE)</f>
        <v>#REF!</v>
      </c>
      <c r="BM4523" s="79" t="s">
        <v>9315</v>
      </c>
      <c r="BN4523" s="79" t="s">
        <v>2985</v>
      </c>
      <c r="BO4523" s="79" t="s">
        <v>9222</v>
      </c>
      <c r="BU4523" s="79" t="s">
        <v>9315</v>
      </c>
      <c r="BV4523" s="79" t="s">
        <v>2985</v>
      </c>
      <c r="BW4523" s="79" t="s">
        <v>9222</v>
      </c>
    </row>
    <row r="4524" spans="51:75" x14ac:dyDescent="0.3">
      <c r="AY4524" s="107" t="e">
        <f>VLOOKUP(C4524,#REF!, 2,FALSE)</f>
        <v>#REF!</v>
      </c>
      <c r="BM4524" s="79" t="s">
        <v>1630</v>
      </c>
      <c r="BN4524" s="79" t="s">
        <v>1344</v>
      </c>
      <c r="BO4524" s="79" t="s">
        <v>9179</v>
      </c>
      <c r="BU4524" s="79" t="s">
        <v>1630</v>
      </c>
      <c r="BV4524" s="79" t="s">
        <v>1344</v>
      </c>
      <c r="BW4524" s="79" t="s">
        <v>9179</v>
      </c>
    </row>
    <row r="4525" spans="51:75" x14ac:dyDescent="0.3">
      <c r="AY4525" s="107" t="e">
        <f>VLOOKUP(C4525,#REF!, 2,FALSE)</f>
        <v>#REF!</v>
      </c>
      <c r="BM4525" s="79" t="s">
        <v>9316</v>
      </c>
      <c r="BN4525" s="79" t="s">
        <v>1344</v>
      </c>
      <c r="BO4525" s="79" t="s">
        <v>9234</v>
      </c>
      <c r="BU4525" s="79" t="s">
        <v>9316</v>
      </c>
      <c r="BV4525" s="79" t="s">
        <v>1344</v>
      </c>
      <c r="BW4525" s="79" t="s">
        <v>9234</v>
      </c>
    </row>
    <row r="4526" spans="51:75" x14ac:dyDescent="0.3">
      <c r="AY4526" s="107" t="e">
        <f>VLOOKUP(C4526,#REF!, 2,FALSE)</f>
        <v>#REF!</v>
      </c>
      <c r="BM4526" s="79" t="s">
        <v>1631</v>
      </c>
      <c r="BN4526" s="79" t="s">
        <v>1344</v>
      </c>
      <c r="BO4526" s="79" t="s">
        <v>9234</v>
      </c>
      <c r="BU4526" s="79" t="s">
        <v>1631</v>
      </c>
      <c r="BV4526" s="79" t="s">
        <v>1344</v>
      </c>
      <c r="BW4526" s="79" t="s">
        <v>9234</v>
      </c>
    </row>
    <row r="4527" spans="51:75" x14ac:dyDescent="0.3">
      <c r="AY4527" s="107" t="e">
        <f>VLOOKUP(C4527,#REF!, 2,FALSE)</f>
        <v>#REF!</v>
      </c>
      <c r="BM4527" s="79" t="s">
        <v>1632</v>
      </c>
      <c r="BN4527" s="79" t="s">
        <v>3049</v>
      </c>
      <c r="BO4527" s="79" t="s">
        <v>9318</v>
      </c>
      <c r="BU4527" s="79" t="s">
        <v>1632</v>
      </c>
      <c r="BV4527" s="79" t="s">
        <v>3049</v>
      </c>
      <c r="BW4527" s="79" t="s">
        <v>9318</v>
      </c>
    </row>
    <row r="4528" spans="51:75" x14ac:dyDescent="0.3">
      <c r="AY4528" s="107" t="e">
        <f>VLOOKUP(C4528,#REF!, 2,FALSE)</f>
        <v>#REF!</v>
      </c>
      <c r="BM4528" s="79" t="s">
        <v>9319</v>
      </c>
      <c r="BN4528" s="79" t="s">
        <v>16992</v>
      </c>
      <c r="BO4528" s="79" t="s">
        <v>4458</v>
      </c>
      <c r="BU4528" s="79" t="s">
        <v>9319</v>
      </c>
      <c r="BV4528" s="79" t="s">
        <v>16992</v>
      </c>
      <c r="BW4528" s="79" t="s">
        <v>4458</v>
      </c>
    </row>
    <row r="4529" spans="51:75" x14ac:dyDescent="0.3">
      <c r="AY4529" s="107" t="e">
        <f>VLOOKUP(C4529,#REF!, 2,FALSE)</f>
        <v>#REF!</v>
      </c>
      <c r="BM4529" s="79" t="s">
        <v>301</v>
      </c>
      <c r="BN4529" s="79" t="s">
        <v>16992</v>
      </c>
      <c r="BO4529" s="79" t="s">
        <v>2055</v>
      </c>
      <c r="BU4529" s="79" t="s">
        <v>301</v>
      </c>
      <c r="BV4529" s="79" t="s">
        <v>16992</v>
      </c>
      <c r="BW4529" s="79" t="s">
        <v>2055</v>
      </c>
    </row>
    <row r="4530" spans="51:75" x14ac:dyDescent="0.3">
      <c r="AY4530" s="107" t="e">
        <f>VLOOKUP(C4530,#REF!, 2,FALSE)</f>
        <v>#REF!</v>
      </c>
      <c r="BM4530" s="79" t="s">
        <v>302</v>
      </c>
      <c r="BN4530" s="79" t="s">
        <v>16992</v>
      </c>
      <c r="BO4530" s="79" t="s">
        <v>7175</v>
      </c>
      <c r="BU4530" s="79" t="s">
        <v>302</v>
      </c>
      <c r="BV4530" s="79" t="s">
        <v>16992</v>
      </c>
      <c r="BW4530" s="79" t="s">
        <v>7175</v>
      </c>
    </row>
    <row r="4531" spans="51:75" x14ac:dyDescent="0.3">
      <c r="AY4531" s="107" t="e">
        <f>VLOOKUP(C4531,#REF!, 2,FALSE)</f>
        <v>#REF!</v>
      </c>
      <c r="BM4531" s="79" t="s">
        <v>9320</v>
      </c>
      <c r="BN4531" s="79" t="s">
        <v>16992</v>
      </c>
      <c r="BO4531" s="79" t="s">
        <v>8685</v>
      </c>
      <c r="BU4531" s="79" t="s">
        <v>9320</v>
      </c>
      <c r="BV4531" s="79" t="s">
        <v>16992</v>
      </c>
      <c r="BW4531" s="79" t="s">
        <v>8685</v>
      </c>
    </row>
    <row r="4532" spans="51:75" x14ac:dyDescent="0.3">
      <c r="AY4532" s="107" t="e">
        <f>VLOOKUP(C4532,#REF!, 2,FALSE)</f>
        <v>#REF!</v>
      </c>
      <c r="BM4532" s="79" t="s">
        <v>9321</v>
      </c>
      <c r="BN4532" s="79" t="s">
        <v>16992</v>
      </c>
      <c r="BO4532" s="79" t="s">
        <v>9322</v>
      </c>
      <c r="BU4532" s="79" t="s">
        <v>9321</v>
      </c>
      <c r="BV4532" s="79" t="s">
        <v>16992</v>
      </c>
      <c r="BW4532" s="79" t="s">
        <v>9322</v>
      </c>
    </row>
    <row r="4533" spans="51:75" x14ac:dyDescent="0.3">
      <c r="AY4533" s="107" t="e">
        <f>VLOOKUP(C4533,#REF!, 2,FALSE)</f>
        <v>#REF!</v>
      </c>
      <c r="BM4533" s="79" t="s">
        <v>9323</v>
      </c>
      <c r="BN4533" s="79" t="s">
        <v>1344</v>
      </c>
      <c r="BO4533" s="79" t="s">
        <v>9324</v>
      </c>
      <c r="BU4533" s="79" t="s">
        <v>9323</v>
      </c>
      <c r="BV4533" s="79" t="s">
        <v>1344</v>
      </c>
      <c r="BW4533" s="79" t="s">
        <v>9324</v>
      </c>
    </row>
    <row r="4534" spans="51:75" x14ac:dyDescent="0.3">
      <c r="AY4534" s="107" t="e">
        <f>VLOOKUP(C4534,#REF!, 2,FALSE)</f>
        <v>#REF!</v>
      </c>
      <c r="BM4534" s="79" t="s">
        <v>9325</v>
      </c>
      <c r="BN4534" s="79" t="s">
        <v>1344</v>
      </c>
      <c r="BO4534" s="79" t="s">
        <v>5993</v>
      </c>
      <c r="BU4534" s="79" t="s">
        <v>9325</v>
      </c>
      <c r="BV4534" s="79" t="s">
        <v>1344</v>
      </c>
      <c r="BW4534" s="79" t="s">
        <v>5993</v>
      </c>
    </row>
    <row r="4535" spans="51:75" x14ac:dyDescent="0.3">
      <c r="AY4535" s="107" t="e">
        <f>VLOOKUP(C4535,#REF!, 2,FALSE)</f>
        <v>#REF!</v>
      </c>
      <c r="BM4535" s="79" t="s">
        <v>9326</v>
      </c>
      <c r="BN4535" s="79" t="s">
        <v>1344</v>
      </c>
      <c r="BO4535" s="79" t="s">
        <v>9327</v>
      </c>
      <c r="BU4535" s="79" t="s">
        <v>9326</v>
      </c>
      <c r="BV4535" s="79" t="s">
        <v>1344</v>
      </c>
      <c r="BW4535" s="79" t="s">
        <v>9327</v>
      </c>
    </row>
    <row r="4536" spans="51:75" x14ac:dyDescent="0.3">
      <c r="AY4536" s="107" t="e">
        <f>VLOOKUP(C4536,#REF!, 2,FALSE)</f>
        <v>#REF!</v>
      </c>
      <c r="BM4536" s="79" t="s">
        <v>9328</v>
      </c>
      <c r="BN4536" s="79" t="s">
        <v>1344</v>
      </c>
      <c r="BO4536" s="79" t="s">
        <v>7584</v>
      </c>
      <c r="BU4536" s="79" t="s">
        <v>9328</v>
      </c>
      <c r="BV4536" s="79" t="s">
        <v>1344</v>
      </c>
      <c r="BW4536" s="79" t="s">
        <v>7584</v>
      </c>
    </row>
    <row r="4537" spans="51:75" x14ac:dyDescent="0.3">
      <c r="AY4537" s="107" t="e">
        <f>VLOOKUP(C4537,#REF!, 2,FALSE)</f>
        <v>#REF!</v>
      </c>
      <c r="BM4537" s="79" t="s">
        <v>9329</v>
      </c>
      <c r="BN4537" s="79" t="s">
        <v>1344</v>
      </c>
      <c r="BO4537" s="79" t="s">
        <v>3599</v>
      </c>
      <c r="BU4537" s="79" t="s">
        <v>9329</v>
      </c>
      <c r="BV4537" s="79" t="s">
        <v>1344</v>
      </c>
      <c r="BW4537" s="79" t="s">
        <v>3599</v>
      </c>
    </row>
    <row r="4538" spans="51:75" x14ac:dyDescent="0.3">
      <c r="AY4538" s="107" t="e">
        <f>VLOOKUP(C4538,#REF!, 2,FALSE)</f>
        <v>#REF!</v>
      </c>
      <c r="BM4538" s="79" t="s">
        <v>9330</v>
      </c>
      <c r="BN4538" s="79" t="s">
        <v>16992</v>
      </c>
      <c r="BO4538" s="79" t="s">
        <v>9331</v>
      </c>
      <c r="BU4538" s="79" t="s">
        <v>9330</v>
      </c>
      <c r="BV4538" s="79" t="s">
        <v>16992</v>
      </c>
      <c r="BW4538" s="79" t="s">
        <v>9331</v>
      </c>
    </row>
    <row r="4539" spans="51:75" x14ac:dyDescent="0.3">
      <c r="AY4539" s="107" t="e">
        <f>VLOOKUP(C4539,#REF!, 2,FALSE)</f>
        <v>#REF!</v>
      </c>
      <c r="BM4539" s="79" t="s">
        <v>1633</v>
      </c>
      <c r="BN4539" s="79" t="s">
        <v>16992</v>
      </c>
      <c r="BO4539" s="79" t="s">
        <v>8794</v>
      </c>
      <c r="BU4539" s="79" t="s">
        <v>1633</v>
      </c>
      <c r="BV4539" s="79" t="s">
        <v>16992</v>
      </c>
      <c r="BW4539" s="79" t="s">
        <v>8794</v>
      </c>
    </row>
    <row r="4540" spans="51:75" x14ac:dyDescent="0.3">
      <c r="AY4540" s="107" t="e">
        <f>VLOOKUP(C4540,#REF!, 2,FALSE)</f>
        <v>#REF!</v>
      </c>
      <c r="BM4540" s="79" t="s">
        <v>9332</v>
      </c>
      <c r="BN4540" s="79" t="s">
        <v>16992</v>
      </c>
      <c r="BO4540" s="79" t="s">
        <v>2512</v>
      </c>
      <c r="BU4540" s="79" t="s">
        <v>9332</v>
      </c>
      <c r="BV4540" s="79" t="s">
        <v>16992</v>
      </c>
      <c r="BW4540" s="79" t="s">
        <v>2512</v>
      </c>
    </row>
    <row r="4541" spans="51:75" x14ac:dyDescent="0.3">
      <c r="AY4541" s="107" t="e">
        <f>VLOOKUP(C4541,#REF!, 2,FALSE)</f>
        <v>#REF!</v>
      </c>
      <c r="BM4541" s="79" t="s">
        <v>9333</v>
      </c>
      <c r="BN4541" s="79" t="s">
        <v>16992</v>
      </c>
      <c r="BO4541" s="79" t="s">
        <v>7038</v>
      </c>
      <c r="BU4541" s="79" t="s">
        <v>9333</v>
      </c>
      <c r="BV4541" s="79" t="s">
        <v>16992</v>
      </c>
      <c r="BW4541" s="79" t="s">
        <v>7038</v>
      </c>
    </row>
    <row r="4542" spans="51:75" x14ac:dyDescent="0.3">
      <c r="AY4542" s="107" t="e">
        <f>VLOOKUP(C4542,#REF!, 2,FALSE)</f>
        <v>#REF!</v>
      </c>
      <c r="BM4542" s="79" t="s">
        <v>9334</v>
      </c>
      <c r="BN4542" s="79" t="s">
        <v>1344</v>
      </c>
      <c r="BO4542" s="79" t="s">
        <v>9335</v>
      </c>
      <c r="BU4542" s="79" t="s">
        <v>9334</v>
      </c>
      <c r="BV4542" s="79" t="s">
        <v>1344</v>
      </c>
      <c r="BW4542" s="79" t="s">
        <v>9335</v>
      </c>
    </row>
    <row r="4543" spans="51:75" x14ac:dyDescent="0.3">
      <c r="AY4543" s="107" t="e">
        <f>VLOOKUP(C4543,#REF!, 2,FALSE)</f>
        <v>#REF!</v>
      </c>
      <c r="BM4543" s="79" t="s">
        <v>1634</v>
      </c>
      <c r="BN4543" s="79" t="s">
        <v>3206</v>
      </c>
      <c r="BO4543" s="79" t="s">
        <v>9336</v>
      </c>
      <c r="BU4543" s="79" t="s">
        <v>1634</v>
      </c>
      <c r="BV4543" s="79" t="s">
        <v>3206</v>
      </c>
      <c r="BW4543" s="79" t="s">
        <v>9336</v>
      </c>
    </row>
    <row r="4544" spans="51:75" x14ac:dyDescent="0.3">
      <c r="AY4544" s="107" t="e">
        <f>VLOOKUP(C4544,#REF!, 2,FALSE)</f>
        <v>#REF!</v>
      </c>
      <c r="BM4544" s="79" t="s">
        <v>9337</v>
      </c>
      <c r="BN4544" s="79" t="s">
        <v>614</v>
      </c>
      <c r="BO4544" s="79" t="s">
        <v>2447</v>
      </c>
      <c r="BU4544" s="79" t="s">
        <v>9337</v>
      </c>
      <c r="BV4544" s="79" t="s">
        <v>614</v>
      </c>
      <c r="BW4544" s="79" t="s">
        <v>2447</v>
      </c>
    </row>
    <row r="4545" spans="51:75" x14ac:dyDescent="0.3">
      <c r="AY4545" s="107" t="e">
        <f>VLOOKUP(C4545,#REF!, 2,FALSE)</f>
        <v>#REF!</v>
      </c>
      <c r="BM4545" s="79" t="s">
        <v>1635</v>
      </c>
      <c r="BN4545" s="79" t="s">
        <v>3206</v>
      </c>
      <c r="BO4545" s="79" t="s">
        <v>9338</v>
      </c>
      <c r="BU4545" s="79" t="s">
        <v>1635</v>
      </c>
      <c r="BV4545" s="79" t="s">
        <v>3206</v>
      </c>
      <c r="BW4545" s="79" t="s">
        <v>9338</v>
      </c>
    </row>
    <row r="4546" spans="51:75" x14ac:dyDescent="0.3">
      <c r="AY4546" s="107" t="e">
        <f>VLOOKUP(C4546,#REF!, 2,FALSE)</f>
        <v>#REF!</v>
      </c>
      <c r="BM4546" s="79" t="s">
        <v>9339</v>
      </c>
      <c r="BN4546" s="79" t="s">
        <v>864</v>
      </c>
      <c r="BO4546" s="79" t="s">
        <v>9340</v>
      </c>
      <c r="BU4546" s="79" t="s">
        <v>9339</v>
      </c>
      <c r="BV4546" s="79" t="s">
        <v>864</v>
      </c>
      <c r="BW4546" s="79" t="s">
        <v>9340</v>
      </c>
    </row>
    <row r="4547" spans="51:75" x14ac:dyDescent="0.3">
      <c r="AY4547" s="107" t="e">
        <f>VLOOKUP(C4547,#REF!, 2,FALSE)</f>
        <v>#REF!</v>
      </c>
      <c r="BM4547" s="79" t="s">
        <v>1636</v>
      </c>
      <c r="BN4547" s="79" t="s">
        <v>1344</v>
      </c>
      <c r="BO4547" s="79" t="s">
        <v>9192</v>
      </c>
      <c r="BU4547" s="79" t="s">
        <v>1636</v>
      </c>
      <c r="BV4547" s="79" t="s">
        <v>1344</v>
      </c>
      <c r="BW4547" s="79" t="s">
        <v>9192</v>
      </c>
    </row>
    <row r="4548" spans="51:75" x14ac:dyDescent="0.3">
      <c r="AY4548" s="107" t="e">
        <f>VLOOKUP(C4548,#REF!, 2,FALSE)</f>
        <v>#REF!</v>
      </c>
      <c r="BM4548" s="79" t="s">
        <v>9341</v>
      </c>
      <c r="BN4548" s="79" t="s">
        <v>864</v>
      </c>
      <c r="BO4548" s="79" t="s">
        <v>3934</v>
      </c>
      <c r="BU4548" s="79" t="s">
        <v>9341</v>
      </c>
      <c r="BV4548" s="79" t="s">
        <v>864</v>
      </c>
      <c r="BW4548" s="79" t="s">
        <v>3934</v>
      </c>
    </row>
    <row r="4549" spans="51:75" x14ac:dyDescent="0.3">
      <c r="AY4549" s="107" t="e">
        <f>VLOOKUP(C4549,#REF!, 2,FALSE)</f>
        <v>#REF!</v>
      </c>
      <c r="BM4549" s="79" t="s">
        <v>9342</v>
      </c>
      <c r="BN4549" s="79" t="s">
        <v>621</v>
      </c>
      <c r="BO4549" s="79" t="s">
        <v>4045</v>
      </c>
      <c r="BU4549" s="79" t="s">
        <v>9342</v>
      </c>
      <c r="BV4549" s="79" t="s">
        <v>621</v>
      </c>
      <c r="BW4549" s="79" t="s">
        <v>4045</v>
      </c>
    </row>
    <row r="4550" spans="51:75" x14ac:dyDescent="0.3">
      <c r="AY4550" s="107" t="e">
        <f>VLOOKUP(C4550,#REF!, 2,FALSE)</f>
        <v>#REF!</v>
      </c>
      <c r="BM4550" s="79" t="s">
        <v>9344</v>
      </c>
      <c r="BN4550" s="79" t="s">
        <v>1344</v>
      </c>
      <c r="BO4550" s="79" t="s">
        <v>9346</v>
      </c>
      <c r="BU4550" s="79" t="s">
        <v>9344</v>
      </c>
      <c r="BV4550" s="79" t="s">
        <v>1344</v>
      </c>
      <c r="BW4550" s="79" t="s">
        <v>9346</v>
      </c>
    </row>
    <row r="4551" spans="51:75" x14ac:dyDescent="0.3">
      <c r="AY4551" s="107" t="e">
        <f>VLOOKUP(C4551,#REF!, 2,FALSE)</f>
        <v>#REF!</v>
      </c>
      <c r="BM4551" s="79" t="s">
        <v>9347</v>
      </c>
      <c r="BN4551" s="79" t="s">
        <v>618</v>
      </c>
      <c r="BO4551" s="79" t="s">
        <v>9348</v>
      </c>
      <c r="BU4551" s="79" t="s">
        <v>9347</v>
      </c>
      <c r="BV4551" s="79" t="s">
        <v>618</v>
      </c>
      <c r="BW4551" s="79" t="s">
        <v>9348</v>
      </c>
    </row>
    <row r="4552" spans="51:75" x14ac:dyDescent="0.3">
      <c r="AY4552" s="107" t="e">
        <f>VLOOKUP(C4552,#REF!, 2,FALSE)</f>
        <v>#REF!</v>
      </c>
      <c r="BM4552" s="79" t="s">
        <v>9349</v>
      </c>
      <c r="BN4552" s="79" t="s">
        <v>2981</v>
      </c>
      <c r="BO4552" s="79" t="s">
        <v>7820</v>
      </c>
      <c r="BU4552" s="79" t="s">
        <v>9349</v>
      </c>
      <c r="BV4552" s="79" t="s">
        <v>2981</v>
      </c>
      <c r="BW4552" s="79" t="s">
        <v>7820</v>
      </c>
    </row>
    <row r="4553" spans="51:75" x14ac:dyDescent="0.3">
      <c r="AY4553" s="107" t="e">
        <f>VLOOKUP(C4553,#REF!, 2,FALSE)</f>
        <v>#REF!</v>
      </c>
      <c r="BM4553" s="79" t="s">
        <v>9350</v>
      </c>
      <c r="BN4553" s="79" t="s">
        <v>2981</v>
      </c>
      <c r="BO4553" s="79" t="s">
        <v>9351</v>
      </c>
      <c r="BU4553" s="79" t="s">
        <v>9350</v>
      </c>
      <c r="BV4553" s="79" t="s">
        <v>2981</v>
      </c>
      <c r="BW4553" s="79" t="s">
        <v>9351</v>
      </c>
    </row>
    <row r="4554" spans="51:75" x14ac:dyDescent="0.3">
      <c r="AY4554" s="107" t="e">
        <f>VLOOKUP(C4554,#REF!, 2,FALSE)</f>
        <v>#REF!</v>
      </c>
      <c r="BM4554" s="79" t="s">
        <v>9352</v>
      </c>
      <c r="BN4554" s="79" t="s">
        <v>3256</v>
      </c>
      <c r="BO4554" s="79" t="s">
        <v>3034</v>
      </c>
      <c r="BU4554" s="79" t="s">
        <v>9352</v>
      </c>
      <c r="BV4554" s="79" t="s">
        <v>3256</v>
      </c>
      <c r="BW4554" s="79" t="s">
        <v>3034</v>
      </c>
    </row>
    <row r="4555" spans="51:75" x14ac:dyDescent="0.3">
      <c r="AY4555" s="107" t="e">
        <f>VLOOKUP(C4555,#REF!, 2,FALSE)</f>
        <v>#REF!</v>
      </c>
      <c r="BM4555" s="79" t="s">
        <v>9353</v>
      </c>
      <c r="BN4555" s="79" t="s">
        <v>614</v>
      </c>
      <c r="BO4555" s="79" t="s">
        <v>3874</v>
      </c>
      <c r="BU4555" s="79" t="s">
        <v>9353</v>
      </c>
      <c r="BV4555" s="79" t="s">
        <v>614</v>
      </c>
      <c r="BW4555" s="79" t="s">
        <v>3874</v>
      </c>
    </row>
    <row r="4556" spans="51:75" x14ac:dyDescent="0.3">
      <c r="AY4556" s="107" t="e">
        <f>VLOOKUP(C4556,#REF!, 2,FALSE)</f>
        <v>#REF!</v>
      </c>
      <c r="BM4556" s="79" t="s">
        <v>9354</v>
      </c>
      <c r="BN4556" s="79" t="s">
        <v>1344</v>
      </c>
      <c r="BO4556" s="79" t="s">
        <v>1088</v>
      </c>
      <c r="BU4556" s="79" t="s">
        <v>9354</v>
      </c>
      <c r="BV4556" s="79" t="s">
        <v>1344</v>
      </c>
      <c r="BW4556" s="79" t="s">
        <v>1088</v>
      </c>
    </row>
    <row r="4557" spans="51:75" x14ac:dyDescent="0.3">
      <c r="AY4557" s="107" t="e">
        <f>VLOOKUP(C4557,#REF!, 2,FALSE)</f>
        <v>#REF!</v>
      </c>
      <c r="BM4557" s="79" t="s">
        <v>9355</v>
      </c>
      <c r="BN4557" s="79" t="s">
        <v>696</v>
      </c>
      <c r="BO4557" s="79" t="s">
        <v>9356</v>
      </c>
      <c r="BU4557" s="79" t="s">
        <v>9355</v>
      </c>
      <c r="BV4557" s="79" t="s">
        <v>696</v>
      </c>
      <c r="BW4557" s="79" t="s">
        <v>9356</v>
      </c>
    </row>
    <row r="4558" spans="51:75" x14ac:dyDescent="0.3">
      <c r="AY4558" s="107" t="e">
        <f>VLOOKUP(C4558,#REF!, 2,FALSE)</f>
        <v>#REF!</v>
      </c>
      <c r="BM4558" s="79" t="s">
        <v>9357</v>
      </c>
      <c r="BN4558" s="79" t="s">
        <v>3256</v>
      </c>
      <c r="BO4558" s="79" t="s">
        <v>9019</v>
      </c>
      <c r="BU4558" s="79" t="s">
        <v>9357</v>
      </c>
      <c r="BV4558" s="79" t="s">
        <v>3256</v>
      </c>
      <c r="BW4558" s="79" t="s">
        <v>9019</v>
      </c>
    </row>
    <row r="4559" spans="51:75" x14ac:dyDescent="0.3">
      <c r="AY4559" s="107" t="e">
        <f>VLOOKUP(C4559,#REF!, 2,FALSE)</f>
        <v>#REF!</v>
      </c>
      <c r="BM4559" s="79" t="s">
        <v>9358</v>
      </c>
      <c r="BN4559" s="79" t="s">
        <v>665</v>
      </c>
      <c r="BO4559" s="79" t="s">
        <v>9360</v>
      </c>
      <c r="BU4559" s="79" t="s">
        <v>9358</v>
      </c>
      <c r="BV4559" s="79" t="s">
        <v>665</v>
      </c>
      <c r="BW4559" s="79" t="s">
        <v>9360</v>
      </c>
    </row>
    <row r="4560" spans="51:75" x14ac:dyDescent="0.3">
      <c r="AY4560" s="107" t="e">
        <f>VLOOKUP(C4560,#REF!, 2,FALSE)</f>
        <v>#REF!</v>
      </c>
      <c r="BM4560" s="79" t="s">
        <v>580</v>
      </c>
      <c r="BN4560" s="79" t="s">
        <v>789</v>
      </c>
      <c r="BO4560" s="79" t="s">
        <v>9361</v>
      </c>
      <c r="BU4560" s="79" t="s">
        <v>580</v>
      </c>
      <c r="BV4560" s="79" t="s">
        <v>789</v>
      </c>
      <c r="BW4560" s="79" t="s">
        <v>9361</v>
      </c>
    </row>
    <row r="4561" spans="51:75" x14ac:dyDescent="0.3">
      <c r="AY4561" s="107" t="e">
        <f>VLOOKUP(C4561,#REF!, 2,FALSE)</f>
        <v>#REF!</v>
      </c>
      <c r="BM4561" s="79" t="s">
        <v>571</v>
      </c>
      <c r="BN4561" s="79" t="s">
        <v>780</v>
      </c>
      <c r="BO4561" s="79" t="s">
        <v>4578</v>
      </c>
      <c r="BU4561" s="79" t="s">
        <v>571</v>
      </c>
      <c r="BV4561" s="79" t="s">
        <v>780</v>
      </c>
      <c r="BW4561" s="79" t="s">
        <v>4578</v>
      </c>
    </row>
    <row r="4562" spans="51:75" x14ac:dyDescent="0.3">
      <c r="AY4562" s="107" t="e">
        <f>VLOOKUP(C4562,#REF!, 2,FALSE)</f>
        <v>#REF!</v>
      </c>
      <c r="BM4562" s="79" t="s">
        <v>9362</v>
      </c>
      <c r="BN4562" s="79" t="s">
        <v>3206</v>
      </c>
      <c r="BO4562" s="79" t="s">
        <v>9363</v>
      </c>
      <c r="BU4562" s="79" t="s">
        <v>9362</v>
      </c>
      <c r="BV4562" s="79" t="s">
        <v>3206</v>
      </c>
      <c r="BW4562" s="79" t="s">
        <v>9363</v>
      </c>
    </row>
    <row r="4563" spans="51:75" x14ac:dyDescent="0.3">
      <c r="AY4563" s="107" t="e">
        <f>VLOOKUP(C4563,#REF!, 2,FALSE)</f>
        <v>#REF!</v>
      </c>
      <c r="BM4563" s="79" t="s">
        <v>572</v>
      </c>
      <c r="BN4563" s="79" t="s">
        <v>639</v>
      </c>
      <c r="BO4563" s="79" t="s">
        <v>4557</v>
      </c>
      <c r="BU4563" s="79" t="s">
        <v>572</v>
      </c>
      <c r="BV4563" s="79" t="s">
        <v>639</v>
      </c>
      <c r="BW4563" s="79" t="s">
        <v>4557</v>
      </c>
    </row>
    <row r="4564" spans="51:75" x14ac:dyDescent="0.3">
      <c r="AY4564" s="107" t="e">
        <f>VLOOKUP(C4564,#REF!, 2,FALSE)</f>
        <v>#REF!</v>
      </c>
      <c r="BM4564" s="79" t="s">
        <v>9364</v>
      </c>
      <c r="BN4564" s="79" t="s">
        <v>3049</v>
      </c>
      <c r="BO4564" s="79" t="s">
        <v>3843</v>
      </c>
      <c r="BU4564" s="79" t="s">
        <v>9364</v>
      </c>
      <c r="BV4564" s="79" t="s">
        <v>3049</v>
      </c>
      <c r="BW4564" s="79" t="s">
        <v>3843</v>
      </c>
    </row>
    <row r="4565" spans="51:75" x14ac:dyDescent="0.3">
      <c r="AY4565" s="107" t="e">
        <f>VLOOKUP(C4565,#REF!, 2,FALSE)</f>
        <v>#REF!</v>
      </c>
      <c r="BM4565" s="79" t="s">
        <v>9366</v>
      </c>
      <c r="BN4565" s="79" t="s">
        <v>864</v>
      </c>
      <c r="BO4565" s="79" t="s">
        <v>5164</v>
      </c>
      <c r="BU4565" s="79" t="s">
        <v>9366</v>
      </c>
      <c r="BV4565" s="79" t="s">
        <v>864</v>
      </c>
      <c r="BW4565" s="79" t="s">
        <v>5164</v>
      </c>
    </row>
    <row r="4566" spans="51:75" x14ac:dyDescent="0.3">
      <c r="AY4566" s="107" t="e">
        <f>VLOOKUP(C4566,#REF!, 2,FALSE)</f>
        <v>#REF!</v>
      </c>
      <c r="BM4566" s="79" t="s">
        <v>1637</v>
      </c>
      <c r="BN4566" s="79" t="s">
        <v>3206</v>
      </c>
      <c r="BO4566" s="79" t="s">
        <v>9367</v>
      </c>
      <c r="BU4566" s="79" t="s">
        <v>1637</v>
      </c>
      <c r="BV4566" s="79" t="s">
        <v>3206</v>
      </c>
      <c r="BW4566" s="79" t="s">
        <v>9367</v>
      </c>
    </row>
    <row r="4567" spans="51:75" x14ac:dyDescent="0.3">
      <c r="AY4567" s="107" t="e">
        <f>VLOOKUP(C4567,#REF!, 2,FALSE)</f>
        <v>#REF!</v>
      </c>
      <c r="BM4567" s="79" t="s">
        <v>9368</v>
      </c>
      <c r="BN4567" s="79" t="s">
        <v>2981</v>
      </c>
      <c r="BO4567" s="79" t="s">
        <v>5610</v>
      </c>
      <c r="BU4567" s="79" t="s">
        <v>9368</v>
      </c>
      <c r="BV4567" s="79" t="s">
        <v>2981</v>
      </c>
      <c r="BW4567" s="79" t="s">
        <v>5610</v>
      </c>
    </row>
    <row r="4568" spans="51:75" x14ac:dyDescent="0.3">
      <c r="AY4568" s="107" t="e">
        <f>VLOOKUP(C4568,#REF!, 2,FALSE)</f>
        <v>#REF!</v>
      </c>
      <c r="BM4568" s="79" t="s">
        <v>9369</v>
      </c>
      <c r="BN4568" s="79" t="s">
        <v>660</v>
      </c>
      <c r="BO4568" s="79" t="s">
        <v>4759</v>
      </c>
      <c r="BU4568" s="79" t="s">
        <v>9369</v>
      </c>
      <c r="BV4568" s="79" t="s">
        <v>660</v>
      </c>
      <c r="BW4568" s="79" t="s">
        <v>4759</v>
      </c>
    </row>
    <row r="4569" spans="51:75" x14ac:dyDescent="0.3">
      <c r="AY4569" s="107" t="e">
        <f>VLOOKUP(C4569,#REF!, 2,FALSE)</f>
        <v>#REF!</v>
      </c>
      <c r="BM4569" s="79" t="s">
        <v>9371</v>
      </c>
      <c r="BN4569" s="79" t="s">
        <v>2981</v>
      </c>
      <c r="BO4569" s="79" t="s">
        <v>9372</v>
      </c>
      <c r="BU4569" s="79" t="s">
        <v>9371</v>
      </c>
      <c r="BV4569" s="79" t="s">
        <v>2981</v>
      </c>
      <c r="BW4569" s="79" t="s">
        <v>9372</v>
      </c>
    </row>
    <row r="4570" spans="51:75" x14ac:dyDescent="0.3">
      <c r="AY4570" s="107" t="e">
        <f>VLOOKUP(C4570,#REF!, 2,FALSE)</f>
        <v>#REF!</v>
      </c>
      <c r="BM4570" s="79" t="s">
        <v>9373</v>
      </c>
      <c r="BN4570" s="79" t="s">
        <v>3256</v>
      </c>
      <c r="BO4570" s="79" t="s">
        <v>3015</v>
      </c>
      <c r="BU4570" s="79" t="s">
        <v>9373</v>
      </c>
      <c r="BV4570" s="79" t="s">
        <v>3256</v>
      </c>
      <c r="BW4570" s="79" t="s">
        <v>3015</v>
      </c>
    </row>
    <row r="4571" spans="51:75" x14ac:dyDescent="0.3">
      <c r="AY4571" s="107" t="e">
        <f>VLOOKUP(C4571,#REF!, 2,FALSE)</f>
        <v>#REF!</v>
      </c>
      <c r="BM4571" s="79" t="s">
        <v>9374</v>
      </c>
      <c r="BN4571" s="79" t="s">
        <v>3256</v>
      </c>
      <c r="BO4571" s="79" t="s">
        <v>9375</v>
      </c>
      <c r="BU4571" s="79" t="s">
        <v>9374</v>
      </c>
      <c r="BV4571" s="79" t="s">
        <v>3256</v>
      </c>
      <c r="BW4571" s="79" t="s">
        <v>9375</v>
      </c>
    </row>
    <row r="4572" spans="51:75" x14ac:dyDescent="0.3">
      <c r="AY4572" s="107" t="e">
        <f>VLOOKUP(C4572,#REF!, 2,FALSE)</f>
        <v>#REF!</v>
      </c>
      <c r="BM4572" s="79" t="s">
        <v>9376</v>
      </c>
      <c r="BN4572" s="79" t="s">
        <v>738</v>
      </c>
      <c r="BO4572" s="79" t="s">
        <v>7239</v>
      </c>
      <c r="BU4572" s="79" t="s">
        <v>9376</v>
      </c>
      <c r="BV4572" s="79" t="s">
        <v>738</v>
      </c>
      <c r="BW4572" s="79" t="s">
        <v>7239</v>
      </c>
    </row>
    <row r="4573" spans="51:75" x14ac:dyDescent="0.3">
      <c r="AY4573" s="107" t="e">
        <f>VLOOKUP(C4573,#REF!, 2,FALSE)</f>
        <v>#REF!</v>
      </c>
      <c r="BM4573" s="79" t="s">
        <v>9377</v>
      </c>
      <c r="BN4573" s="79" t="s">
        <v>801</v>
      </c>
      <c r="BO4573" s="79" t="s">
        <v>5907</v>
      </c>
      <c r="BU4573" s="79" t="s">
        <v>9377</v>
      </c>
      <c r="BV4573" s="79" t="s">
        <v>801</v>
      </c>
      <c r="BW4573" s="79" t="s">
        <v>5907</v>
      </c>
    </row>
    <row r="4574" spans="51:75" x14ac:dyDescent="0.3">
      <c r="AY4574" s="107" t="e">
        <f>VLOOKUP(C4574,#REF!, 2,FALSE)</f>
        <v>#REF!</v>
      </c>
      <c r="BM4574" s="79" t="s">
        <v>1638</v>
      </c>
      <c r="BN4574" s="79" t="s">
        <v>799</v>
      </c>
      <c r="BO4574" s="79" t="s">
        <v>9378</v>
      </c>
      <c r="BU4574" s="79" t="s">
        <v>1638</v>
      </c>
      <c r="BV4574" s="79" t="s">
        <v>799</v>
      </c>
      <c r="BW4574" s="79" t="s">
        <v>9378</v>
      </c>
    </row>
    <row r="4575" spans="51:75" x14ac:dyDescent="0.3">
      <c r="AY4575" s="107" t="e">
        <f>VLOOKUP(C4575,#REF!, 2,FALSE)</f>
        <v>#REF!</v>
      </c>
      <c r="BM4575" s="79" t="s">
        <v>1639</v>
      </c>
      <c r="BN4575" s="79" t="s">
        <v>1072</v>
      </c>
      <c r="BO4575" s="79" t="s">
        <v>8670</v>
      </c>
      <c r="BU4575" s="79" t="s">
        <v>1639</v>
      </c>
      <c r="BV4575" s="79" t="s">
        <v>1072</v>
      </c>
      <c r="BW4575" s="79" t="s">
        <v>8670</v>
      </c>
    </row>
    <row r="4576" spans="51:75" x14ac:dyDescent="0.3">
      <c r="AY4576" s="107" t="e">
        <f>VLOOKUP(C4576,#REF!, 2,FALSE)</f>
        <v>#REF!</v>
      </c>
      <c r="BM4576" s="79" t="s">
        <v>9379</v>
      </c>
      <c r="BN4576" s="79" t="s">
        <v>801</v>
      </c>
      <c r="BO4576" s="79" t="s">
        <v>2985</v>
      </c>
      <c r="BU4576" s="79" t="s">
        <v>9379</v>
      </c>
      <c r="BV4576" s="79" t="s">
        <v>801</v>
      </c>
      <c r="BW4576" s="79" t="s">
        <v>2985</v>
      </c>
    </row>
    <row r="4577" spans="51:75" x14ac:dyDescent="0.3">
      <c r="AY4577" s="107" t="e">
        <f>VLOOKUP(C4577,#REF!, 2,FALSE)</f>
        <v>#REF!</v>
      </c>
      <c r="BM4577" s="79" t="s">
        <v>9380</v>
      </c>
      <c r="BN4577" s="79" t="s">
        <v>799</v>
      </c>
      <c r="BO4577" s="79" t="s">
        <v>9381</v>
      </c>
      <c r="BU4577" s="79" t="s">
        <v>9380</v>
      </c>
      <c r="BV4577" s="79" t="s">
        <v>799</v>
      </c>
      <c r="BW4577" s="79" t="s">
        <v>9381</v>
      </c>
    </row>
    <row r="4578" spans="51:75" x14ac:dyDescent="0.3">
      <c r="AY4578" s="107" t="e">
        <f>VLOOKUP(C4578,#REF!, 2,FALSE)</f>
        <v>#REF!</v>
      </c>
      <c r="BM4578" s="79" t="s">
        <v>9382</v>
      </c>
      <c r="BN4578" s="79" t="s">
        <v>780</v>
      </c>
      <c r="BO4578" s="79" t="s">
        <v>8600</v>
      </c>
      <c r="BU4578" s="79" t="s">
        <v>9382</v>
      </c>
      <c r="BV4578" s="79" t="s">
        <v>780</v>
      </c>
      <c r="BW4578" s="79" t="s">
        <v>8600</v>
      </c>
    </row>
    <row r="4579" spans="51:75" x14ac:dyDescent="0.3">
      <c r="AY4579" s="107" t="e">
        <f>VLOOKUP(C4579,#REF!, 2,FALSE)</f>
        <v>#REF!</v>
      </c>
      <c r="BM4579" s="79" t="s">
        <v>9383</v>
      </c>
      <c r="BN4579" s="79" t="s">
        <v>619</v>
      </c>
      <c r="BO4579" s="79" t="s">
        <v>2722</v>
      </c>
      <c r="BU4579" s="79" t="s">
        <v>9383</v>
      </c>
      <c r="BV4579" s="79" t="s">
        <v>619</v>
      </c>
      <c r="BW4579" s="79" t="s">
        <v>2722</v>
      </c>
    </row>
    <row r="4580" spans="51:75" x14ac:dyDescent="0.3">
      <c r="AY4580" s="107" t="e">
        <f>VLOOKUP(C4580,#REF!, 2,FALSE)</f>
        <v>#REF!</v>
      </c>
      <c r="BM4580" s="79" t="s">
        <v>9384</v>
      </c>
      <c r="BN4580" s="79" t="s">
        <v>619</v>
      </c>
      <c r="BO4580" s="79" t="s">
        <v>788</v>
      </c>
      <c r="BU4580" s="79" t="s">
        <v>9384</v>
      </c>
      <c r="BV4580" s="79" t="s">
        <v>619</v>
      </c>
      <c r="BW4580" s="79" t="s">
        <v>788</v>
      </c>
    </row>
    <row r="4581" spans="51:75" x14ac:dyDescent="0.3">
      <c r="AY4581" s="107" t="e">
        <f>VLOOKUP(C4581,#REF!, 2,FALSE)</f>
        <v>#REF!</v>
      </c>
      <c r="BM4581" s="79" t="s">
        <v>9385</v>
      </c>
      <c r="BN4581" s="79" t="s">
        <v>618</v>
      </c>
      <c r="BO4581" s="79" t="s">
        <v>9386</v>
      </c>
      <c r="BU4581" s="79" t="s">
        <v>9385</v>
      </c>
      <c r="BV4581" s="79" t="s">
        <v>618</v>
      </c>
      <c r="BW4581" s="79" t="s">
        <v>9386</v>
      </c>
    </row>
    <row r="4582" spans="51:75" x14ac:dyDescent="0.3">
      <c r="AY4582" s="107" t="e">
        <f>VLOOKUP(C4582,#REF!, 2,FALSE)</f>
        <v>#REF!</v>
      </c>
      <c r="BM4582" s="79" t="s">
        <v>9387</v>
      </c>
      <c r="BN4582" s="79" t="s">
        <v>664</v>
      </c>
      <c r="BO4582" s="79" t="s">
        <v>5144</v>
      </c>
      <c r="BU4582" s="79" t="s">
        <v>9387</v>
      </c>
      <c r="BV4582" s="79" t="s">
        <v>664</v>
      </c>
      <c r="BW4582" s="79" t="s">
        <v>5144</v>
      </c>
    </row>
    <row r="4583" spans="51:75" x14ac:dyDescent="0.3">
      <c r="AY4583" s="107" t="e">
        <f>VLOOKUP(C4583,#REF!, 2,FALSE)</f>
        <v>#REF!</v>
      </c>
      <c r="BM4583" s="79" t="s">
        <v>9389</v>
      </c>
      <c r="BN4583" s="79" t="s">
        <v>664</v>
      </c>
      <c r="BO4583" s="79" t="s">
        <v>9221</v>
      </c>
      <c r="BU4583" s="79" t="s">
        <v>9389</v>
      </c>
      <c r="BV4583" s="79" t="s">
        <v>664</v>
      </c>
      <c r="BW4583" s="79" t="s">
        <v>9221</v>
      </c>
    </row>
    <row r="4584" spans="51:75" x14ac:dyDescent="0.3">
      <c r="AY4584" s="107" t="e">
        <f>VLOOKUP(C4584,#REF!, 2,FALSE)</f>
        <v>#REF!</v>
      </c>
      <c r="BM4584" s="79" t="s">
        <v>9390</v>
      </c>
      <c r="BN4584" s="79" t="s">
        <v>698</v>
      </c>
      <c r="BO4584" s="79" t="s">
        <v>9391</v>
      </c>
      <c r="BU4584" s="79" t="s">
        <v>9390</v>
      </c>
      <c r="BV4584" s="79" t="s">
        <v>698</v>
      </c>
      <c r="BW4584" s="79" t="s">
        <v>9391</v>
      </c>
    </row>
    <row r="4585" spans="51:75" x14ac:dyDescent="0.3">
      <c r="AY4585" s="107" t="e">
        <f>VLOOKUP(C4585,#REF!, 2,FALSE)</f>
        <v>#REF!</v>
      </c>
      <c r="BM4585" s="79" t="s">
        <v>1640</v>
      </c>
      <c r="BN4585" s="79" t="s">
        <v>864</v>
      </c>
      <c r="BO4585" s="79" t="s">
        <v>9392</v>
      </c>
      <c r="BU4585" s="79" t="s">
        <v>1640</v>
      </c>
      <c r="BV4585" s="79" t="s">
        <v>864</v>
      </c>
      <c r="BW4585" s="79" t="s">
        <v>9392</v>
      </c>
    </row>
    <row r="4586" spans="51:75" x14ac:dyDescent="0.3">
      <c r="AY4586" s="107" t="e">
        <f>VLOOKUP(C4586,#REF!, 2,FALSE)</f>
        <v>#REF!</v>
      </c>
      <c r="BM4586" s="79" t="s">
        <v>9393</v>
      </c>
      <c r="BN4586" s="79" t="s">
        <v>864</v>
      </c>
      <c r="BO4586" s="79" t="s">
        <v>3141</v>
      </c>
      <c r="BU4586" s="79" t="s">
        <v>9393</v>
      </c>
      <c r="BV4586" s="79" t="s">
        <v>864</v>
      </c>
      <c r="BW4586" s="79" t="s">
        <v>3141</v>
      </c>
    </row>
    <row r="4587" spans="51:75" x14ac:dyDescent="0.3">
      <c r="AY4587" s="107" t="e">
        <f>VLOOKUP(C4587,#REF!, 2,FALSE)</f>
        <v>#REF!</v>
      </c>
      <c r="BM4587" s="79" t="s">
        <v>1641</v>
      </c>
      <c r="BN4587" s="79" t="s">
        <v>864</v>
      </c>
      <c r="BO4587" s="79" t="s">
        <v>4095</v>
      </c>
      <c r="BU4587" s="79" t="s">
        <v>1641</v>
      </c>
      <c r="BV4587" s="79" t="s">
        <v>864</v>
      </c>
      <c r="BW4587" s="79" t="s">
        <v>4095</v>
      </c>
    </row>
    <row r="4588" spans="51:75" x14ac:dyDescent="0.3">
      <c r="AY4588" s="107" t="e">
        <f>VLOOKUP(C4588,#REF!, 2,FALSE)</f>
        <v>#REF!</v>
      </c>
      <c r="BM4588" s="79" t="s">
        <v>1642</v>
      </c>
      <c r="BN4588" s="79" t="s">
        <v>782</v>
      </c>
      <c r="BO4588" s="79" t="s">
        <v>2166</v>
      </c>
      <c r="BU4588" s="79" t="s">
        <v>1642</v>
      </c>
      <c r="BV4588" s="79" t="s">
        <v>782</v>
      </c>
      <c r="BW4588" s="79" t="s">
        <v>2166</v>
      </c>
    </row>
    <row r="4589" spans="51:75" x14ac:dyDescent="0.3">
      <c r="AY4589" s="107" t="e">
        <f>VLOOKUP(C4589,#REF!, 2,FALSE)</f>
        <v>#REF!</v>
      </c>
      <c r="BM4589" s="79" t="s">
        <v>9395</v>
      </c>
      <c r="BN4589" s="79" t="s">
        <v>615</v>
      </c>
      <c r="BO4589" s="79" t="s">
        <v>9396</v>
      </c>
      <c r="BU4589" s="79" t="s">
        <v>9395</v>
      </c>
      <c r="BV4589" s="79" t="s">
        <v>615</v>
      </c>
      <c r="BW4589" s="79" t="s">
        <v>9396</v>
      </c>
    </row>
    <row r="4590" spans="51:75" x14ac:dyDescent="0.3">
      <c r="AY4590" s="107" t="e">
        <f>VLOOKUP(C4590,#REF!, 2,FALSE)</f>
        <v>#REF!</v>
      </c>
      <c r="BM4590" s="79" t="s">
        <v>9397</v>
      </c>
      <c r="BN4590" s="79" t="s">
        <v>1344</v>
      </c>
      <c r="BO4590" s="79" t="s">
        <v>8499</v>
      </c>
      <c r="BU4590" s="79" t="s">
        <v>9397</v>
      </c>
      <c r="BV4590" s="79" t="s">
        <v>1344</v>
      </c>
      <c r="BW4590" s="79" t="s">
        <v>8499</v>
      </c>
    </row>
    <row r="4591" spans="51:75" x14ac:dyDescent="0.3">
      <c r="AY4591" s="107" t="e">
        <f>VLOOKUP(C4591,#REF!, 2,FALSE)</f>
        <v>#REF!</v>
      </c>
      <c r="BM4591" s="79" t="s">
        <v>582</v>
      </c>
      <c r="BN4591" s="79" t="s">
        <v>668</v>
      </c>
      <c r="BO4591" s="79" t="s">
        <v>9398</v>
      </c>
      <c r="BU4591" s="79" t="s">
        <v>582</v>
      </c>
      <c r="BV4591" s="79" t="s">
        <v>668</v>
      </c>
      <c r="BW4591" s="79" t="s">
        <v>9398</v>
      </c>
    </row>
    <row r="4592" spans="51:75" x14ac:dyDescent="0.3">
      <c r="AY4592" s="107" t="e">
        <f>VLOOKUP(C4592,#REF!, 2,FALSE)</f>
        <v>#REF!</v>
      </c>
      <c r="BM4592" s="79" t="s">
        <v>9399</v>
      </c>
      <c r="BN4592" s="79" t="s">
        <v>812</v>
      </c>
      <c r="BO4592" s="79" t="s">
        <v>1600</v>
      </c>
      <c r="BU4592" s="79" t="s">
        <v>9399</v>
      </c>
      <c r="BV4592" s="79" t="s">
        <v>812</v>
      </c>
      <c r="BW4592" s="79" t="s">
        <v>1600</v>
      </c>
    </row>
    <row r="4593" spans="51:75" x14ac:dyDescent="0.3">
      <c r="AY4593" s="107" t="e">
        <f>VLOOKUP(C4593,#REF!, 2,FALSE)</f>
        <v>#REF!</v>
      </c>
      <c r="BM4593" s="79" t="s">
        <v>9400</v>
      </c>
      <c r="BN4593" s="79" t="s">
        <v>621</v>
      </c>
      <c r="BO4593" s="79" t="s">
        <v>9401</v>
      </c>
      <c r="BU4593" s="79" t="s">
        <v>9400</v>
      </c>
      <c r="BV4593" s="79" t="s">
        <v>621</v>
      </c>
      <c r="BW4593" s="79" t="s">
        <v>9401</v>
      </c>
    </row>
    <row r="4594" spans="51:75" x14ac:dyDescent="0.3">
      <c r="AY4594" s="107" t="e">
        <f>VLOOKUP(C4594,#REF!, 2,FALSE)</f>
        <v>#REF!</v>
      </c>
      <c r="BM4594" s="79" t="s">
        <v>9402</v>
      </c>
      <c r="BN4594" s="79" t="s">
        <v>623</v>
      </c>
      <c r="BO4594" s="79" t="s">
        <v>3872</v>
      </c>
      <c r="BU4594" s="79" t="s">
        <v>9402</v>
      </c>
      <c r="BV4594" s="79" t="s">
        <v>623</v>
      </c>
      <c r="BW4594" s="79" t="s">
        <v>3872</v>
      </c>
    </row>
    <row r="4595" spans="51:75" x14ac:dyDescent="0.3">
      <c r="AY4595" s="107" t="e">
        <f>VLOOKUP(C4595,#REF!, 2,FALSE)</f>
        <v>#REF!</v>
      </c>
      <c r="BM4595" s="79" t="s">
        <v>9403</v>
      </c>
      <c r="BN4595" s="79" t="s">
        <v>3206</v>
      </c>
      <c r="BO4595" s="79" t="s">
        <v>5732</v>
      </c>
      <c r="BU4595" s="79" t="s">
        <v>9403</v>
      </c>
      <c r="BV4595" s="79" t="s">
        <v>3206</v>
      </c>
      <c r="BW4595" s="79" t="s">
        <v>5732</v>
      </c>
    </row>
    <row r="4596" spans="51:75" x14ac:dyDescent="0.3">
      <c r="AY4596" s="107" t="e">
        <f>VLOOKUP(C4596,#REF!, 2,FALSE)</f>
        <v>#REF!</v>
      </c>
      <c r="BM4596" s="79" t="s">
        <v>9404</v>
      </c>
      <c r="BN4596" s="79" t="s">
        <v>843</v>
      </c>
      <c r="BO4596" s="79" t="s">
        <v>6839</v>
      </c>
      <c r="BU4596" s="79" t="s">
        <v>9404</v>
      </c>
      <c r="BV4596" s="79" t="s">
        <v>843</v>
      </c>
      <c r="BW4596" s="79" t="s">
        <v>6839</v>
      </c>
    </row>
    <row r="4597" spans="51:75" x14ac:dyDescent="0.3">
      <c r="AY4597" s="107" t="e">
        <f>VLOOKUP(C4597,#REF!, 2,FALSE)</f>
        <v>#REF!</v>
      </c>
      <c r="BM4597" s="79" t="s">
        <v>9405</v>
      </c>
      <c r="BN4597" s="79" t="s">
        <v>3009</v>
      </c>
      <c r="BO4597" s="79" t="s">
        <v>8668</v>
      </c>
      <c r="BU4597" s="79" t="s">
        <v>9405</v>
      </c>
      <c r="BV4597" s="79" t="s">
        <v>3009</v>
      </c>
      <c r="BW4597" s="79" t="s">
        <v>8668</v>
      </c>
    </row>
    <row r="4598" spans="51:75" x14ac:dyDescent="0.3">
      <c r="AY4598" s="107" t="e">
        <f>VLOOKUP(C4598,#REF!, 2,FALSE)</f>
        <v>#REF!</v>
      </c>
      <c r="BM4598" s="79" t="s">
        <v>1643</v>
      </c>
      <c r="BN4598" s="79" t="s">
        <v>3206</v>
      </c>
      <c r="BO4598" s="79" t="s">
        <v>9406</v>
      </c>
      <c r="BU4598" s="79" t="s">
        <v>1643</v>
      </c>
      <c r="BV4598" s="79" t="s">
        <v>3206</v>
      </c>
      <c r="BW4598" s="79" t="s">
        <v>9406</v>
      </c>
    </row>
    <row r="4599" spans="51:75" x14ac:dyDescent="0.3">
      <c r="AY4599" s="107" t="e">
        <f>VLOOKUP(C4599,#REF!, 2,FALSE)</f>
        <v>#REF!</v>
      </c>
      <c r="BM4599" s="79" t="s">
        <v>1644</v>
      </c>
      <c r="BN4599" s="79" t="s">
        <v>789</v>
      </c>
      <c r="BO4599" s="79" t="s">
        <v>3590</v>
      </c>
      <c r="BU4599" s="79" t="s">
        <v>1644</v>
      </c>
      <c r="BV4599" s="79" t="s">
        <v>789</v>
      </c>
      <c r="BW4599" s="79" t="s">
        <v>3590</v>
      </c>
    </row>
    <row r="4600" spans="51:75" x14ac:dyDescent="0.3">
      <c r="AY4600" s="107" t="e">
        <f>VLOOKUP(C4600,#REF!, 2,FALSE)</f>
        <v>#REF!</v>
      </c>
      <c r="BM4600" s="79" t="s">
        <v>1645</v>
      </c>
      <c r="BN4600" s="79" t="s">
        <v>789</v>
      </c>
      <c r="BO4600" s="79" t="s">
        <v>9408</v>
      </c>
      <c r="BU4600" s="79" t="s">
        <v>1645</v>
      </c>
      <c r="BV4600" s="79" t="s">
        <v>789</v>
      </c>
      <c r="BW4600" s="79" t="s">
        <v>9408</v>
      </c>
    </row>
    <row r="4601" spans="51:75" x14ac:dyDescent="0.3">
      <c r="AY4601" s="107" t="e">
        <f>VLOOKUP(C4601,#REF!, 2,FALSE)</f>
        <v>#REF!</v>
      </c>
      <c r="BM4601" s="79" t="s">
        <v>9409</v>
      </c>
      <c r="BN4601" s="79" t="s">
        <v>805</v>
      </c>
      <c r="BO4601" s="79" t="s">
        <v>9410</v>
      </c>
      <c r="BU4601" s="79" t="s">
        <v>9409</v>
      </c>
      <c r="BV4601" s="79" t="s">
        <v>805</v>
      </c>
      <c r="BW4601" s="79" t="s">
        <v>9410</v>
      </c>
    </row>
    <row r="4602" spans="51:75" x14ac:dyDescent="0.3">
      <c r="AY4602" s="107" t="e">
        <f>VLOOKUP(C4602,#REF!, 2,FALSE)</f>
        <v>#REF!</v>
      </c>
      <c r="BM4602" s="79" t="s">
        <v>1646</v>
      </c>
      <c r="BN4602" s="79" t="s">
        <v>3206</v>
      </c>
      <c r="BO4602" s="79" t="s">
        <v>9411</v>
      </c>
      <c r="BU4602" s="79" t="s">
        <v>1646</v>
      </c>
      <c r="BV4602" s="79" t="s">
        <v>3206</v>
      </c>
      <c r="BW4602" s="79" t="s">
        <v>9411</v>
      </c>
    </row>
    <row r="4603" spans="51:75" x14ac:dyDescent="0.3">
      <c r="AY4603" s="107" t="e">
        <f>VLOOKUP(C4603,#REF!, 2,FALSE)</f>
        <v>#REF!</v>
      </c>
      <c r="BM4603" s="79" t="s">
        <v>9412</v>
      </c>
      <c r="BN4603" s="79" t="s">
        <v>773</v>
      </c>
      <c r="BO4603" s="79" t="s">
        <v>5699</v>
      </c>
      <c r="BU4603" s="79" t="s">
        <v>9412</v>
      </c>
      <c r="BV4603" s="79" t="s">
        <v>773</v>
      </c>
      <c r="BW4603" s="79" t="s">
        <v>5699</v>
      </c>
    </row>
    <row r="4604" spans="51:75" x14ac:dyDescent="0.3">
      <c r="AY4604" s="107" t="e">
        <f>VLOOKUP(C4604,#REF!, 2,FALSE)</f>
        <v>#REF!</v>
      </c>
      <c r="BM4604" s="79" t="s">
        <v>1647</v>
      </c>
      <c r="BN4604" s="79" t="s">
        <v>3206</v>
      </c>
      <c r="BO4604" s="79" t="s">
        <v>9413</v>
      </c>
      <c r="BU4604" s="79" t="s">
        <v>1647</v>
      </c>
      <c r="BV4604" s="79" t="s">
        <v>3206</v>
      </c>
      <c r="BW4604" s="79" t="s">
        <v>9413</v>
      </c>
    </row>
    <row r="4605" spans="51:75" x14ac:dyDescent="0.3">
      <c r="AY4605" s="107" t="e">
        <f>VLOOKUP(C4605,#REF!, 2,FALSE)</f>
        <v>#REF!</v>
      </c>
      <c r="BM4605" s="79" t="s">
        <v>583</v>
      </c>
      <c r="BN4605" s="79" t="s">
        <v>930</v>
      </c>
      <c r="BO4605" s="79" t="s">
        <v>2700</v>
      </c>
      <c r="BU4605" s="79" t="s">
        <v>583</v>
      </c>
      <c r="BV4605" s="79" t="s">
        <v>930</v>
      </c>
      <c r="BW4605" s="79" t="s">
        <v>2700</v>
      </c>
    </row>
    <row r="4606" spans="51:75" x14ac:dyDescent="0.3">
      <c r="AY4606" s="107" t="e">
        <f>VLOOKUP(C4606,#REF!, 2,FALSE)</f>
        <v>#REF!</v>
      </c>
      <c r="BM4606" s="79" t="s">
        <v>9414</v>
      </c>
      <c r="BN4606" s="79" t="s">
        <v>777</v>
      </c>
      <c r="BO4606" s="79" t="s">
        <v>1731</v>
      </c>
      <c r="BU4606" s="79" t="s">
        <v>9414</v>
      </c>
      <c r="BV4606" s="79" t="s">
        <v>777</v>
      </c>
      <c r="BW4606" s="79" t="s">
        <v>1731</v>
      </c>
    </row>
    <row r="4607" spans="51:75" x14ac:dyDescent="0.3">
      <c r="AY4607" s="107" t="e">
        <f>VLOOKUP(C4607,#REF!, 2,FALSE)</f>
        <v>#REF!</v>
      </c>
      <c r="BM4607" s="79" t="s">
        <v>9415</v>
      </c>
      <c r="BN4607" s="79" t="s">
        <v>2981</v>
      </c>
      <c r="BO4607" s="79" t="s">
        <v>8537</v>
      </c>
      <c r="BU4607" s="79" t="s">
        <v>9415</v>
      </c>
      <c r="BV4607" s="79" t="s">
        <v>2981</v>
      </c>
      <c r="BW4607" s="79" t="s">
        <v>8537</v>
      </c>
    </row>
    <row r="4608" spans="51:75" x14ac:dyDescent="0.3">
      <c r="AY4608" s="107" t="e">
        <f>VLOOKUP(C4608,#REF!, 2,FALSE)</f>
        <v>#REF!</v>
      </c>
      <c r="BM4608" s="79" t="s">
        <v>9416</v>
      </c>
      <c r="BN4608" s="79" t="s">
        <v>639</v>
      </c>
      <c r="BO4608" s="79" t="s">
        <v>9417</v>
      </c>
      <c r="BU4608" s="79" t="s">
        <v>9416</v>
      </c>
      <c r="BV4608" s="79" t="s">
        <v>639</v>
      </c>
      <c r="BW4608" s="79" t="s">
        <v>9417</v>
      </c>
    </row>
    <row r="4609" spans="51:75" x14ac:dyDescent="0.3">
      <c r="AY4609" s="107" t="e">
        <f>VLOOKUP(C4609,#REF!, 2,FALSE)</f>
        <v>#REF!</v>
      </c>
      <c r="BM4609" s="79" t="s">
        <v>9418</v>
      </c>
      <c r="BN4609" s="79" t="s">
        <v>738</v>
      </c>
      <c r="BO4609" s="79" t="s">
        <v>7972</v>
      </c>
      <c r="BU4609" s="79" t="s">
        <v>9418</v>
      </c>
      <c r="BV4609" s="79" t="s">
        <v>738</v>
      </c>
      <c r="BW4609" s="79" t="s">
        <v>7972</v>
      </c>
    </row>
    <row r="4610" spans="51:75" x14ac:dyDescent="0.3">
      <c r="AY4610" s="107" t="e">
        <f>VLOOKUP(C4610,#REF!, 2,FALSE)</f>
        <v>#REF!</v>
      </c>
      <c r="BM4610" s="79" t="s">
        <v>9419</v>
      </c>
      <c r="BN4610" s="79" t="s">
        <v>1269</v>
      </c>
      <c r="BO4610" s="79" t="s">
        <v>8872</v>
      </c>
      <c r="BU4610" s="79" t="s">
        <v>9419</v>
      </c>
      <c r="BV4610" s="79" t="s">
        <v>1269</v>
      </c>
      <c r="BW4610" s="79" t="s">
        <v>8872</v>
      </c>
    </row>
    <row r="4611" spans="51:75" x14ac:dyDescent="0.3">
      <c r="AY4611" s="107" t="e">
        <f>VLOOKUP(C4611,#REF!, 2,FALSE)</f>
        <v>#REF!</v>
      </c>
      <c r="BM4611" s="79" t="s">
        <v>9420</v>
      </c>
      <c r="BN4611" s="79" t="s">
        <v>854</v>
      </c>
      <c r="BO4611" s="79" t="s">
        <v>9421</v>
      </c>
      <c r="BU4611" s="79" t="s">
        <v>9420</v>
      </c>
      <c r="BV4611" s="79" t="s">
        <v>854</v>
      </c>
      <c r="BW4611" s="79" t="s">
        <v>9421</v>
      </c>
    </row>
    <row r="4612" spans="51:75" x14ac:dyDescent="0.3">
      <c r="AY4612" s="107" t="e">
        <f>VLOOKUP(C4612,#REF!, 2,FALSE)</f>
        <v>#REF!</v>
      </c>
      <c r="BM4612" s="79" t="s">
        <v>9422</v>
      </c>
      <c r="BN4612" s="79" t="s">
        <v>928</v>
      </c>
      <c r="BO4612" s="79" t="s">
        <v>946</v>
      </c>
      <c r="BU4612" s="79" t="s">
        <v>9422</v>
      </c>
      <c r="BV4612" s="79" t="s">
        <v>928</v>
      </c>
      <c r="BW4612" s="79" t="s">
        <v>946</v>
      </c>
    </row>
    <row r="4613" spans="51:75" x14ac:dyDescent="0.3">
      <c r="AY4613" s="107" t="e">
        <f>VLOOKUP(C4613,#REF!, 2,FALSE)</f>
        <v>#REF!</v>
      </c>
      <c r="BM4613" s="79" t="s">
        <v>1648</v>
      </c>
      <c r="BN4613" s="79" t="s">
        <v>1015</v>
      </c>
      <c r="BO4613" s="79" t="s">
        <v>9424</v>
      </c>
      <c r="BU4613" s="79" t="s">
        <v>1648</v>
      </c>
      <c r="BV4613" s="79" t="s">
        <v>1015</v>
      </c>
      <c r="BW4613" s="79" t="s">
        <v>9424</v>
      </c>
    </row>
    <row r="4614" spans="51:75" x14ac:dyDescent="0.3">
      <c r="AY4614" s="107" t="e">
        <f>VLOOKUP(C4614,#REF!, 2,FALSE)</f>
        <v>#REF!</v>
      </c>
      <c r="BM4614" s="79" t="s">
        <v>9425</v>
      </c>
      <c r="BN4614" s="79" t="s">
        <v>928</v>
      </c>
      <c r="BO4614" s="79" t="s">
        <v>1968</v>
      </c>
      <c r="BU4614" s="79" t="s">
        <v>9425</v>
      </c>
      <c r="BV4614" s="79" t="s">
        <v>928</v>
      </c>
      <c r="BW4614" s="79" t="s">
        <v>1968</v>
      </c>
    </row>
    <row r="4615" spans="51:75" x14ac:dyDescent="0.3">
      <c r="AY4615" s="107" t="e">
        <f>VLOOKUP(C4615,#REF!, 2,FALSE)</f>
        <v>#REF!</v>
      </c>
      <c r="BM4615" s="79" t="s">
        <v>9426</v>
      </c>
      <c r="BN4615" s="79" t="s">
        <v>785</v>
      </c>
      <c r="BO4615" s="79" t="s">
        <v>9427</v>
      </c>
      <c r="BU4615" s="79" t="s">
        <v>9426</v>
      </c>
      <c r="BV4615" s="79" t="s">
        <v>785</v>
      </c>
      <c r="BW4615" s="79" t="s">
        <v>9427</v>
      </c>
    </row>
    <row r="4616" spans="51:75" x14ac:dyDescent="0.3">
      <c r="AY4616" s="107" t="e">
        <f>VLOOKUP(C4616,#REF!, 2,FALSE)</f>
        <v>#REF!</v>
      </c>
      <c r="BM4616" s="79" t="s">
        <v>9429</v>
      </c>
      <c r="BN4616" s="79" t="s">
        <v>2981</v>
      </c>
      <c r="BO4616" s="79" t="s">
        <v>9430</v>
      </c>
      <c r="BU4616" s="79" t="s">
        <v>9429</v>
      </c>
      <c r="BV4616" s="79" t="s">
        <v>2981</v>
      </c>
      <c r="BW4616" s="79" t="s">
        <v>9430</v>
      </c>
    </row>
    <row r="4617" spans="51:75" x14ac:dyDescent="0.3">
      <c r="AY4617" s="107" t="e">
        <f>VLOOKUP(C4617,#REF!, 2,FALSE)</f>
        <v>#REF!</v>
      </c>
      <c r="BM4617" s="79" t="s">
        <v>9431</v>
      </c>
      <c r="BN4617" s="79" t="s">
        <v>3206</v>
      </c>
      <c r="BO4617" s="79" t="s">
        <v>9432</v>
      </c>
      <c r="BU4617" s="79" t="s">
        <v>9431</v>
      </c>
      <c r="BV4617" s="79" t="s">
        <v>3206</v>
      </c>
      <c r="BW4617" s="79" t="s">
        <v>9432</v>
      </c>
    </row>
    <row r="4618" spans="51:75" x14ac:dyDescent="0.3">
      <c r="AY4618" s="107" t="e">
        <f>VLOOKUP(C4618,#REF!, 2,FALSE)</f>
        <v>#REF!</v>
      </c>
      <c r="BM4618" s="79" t="s">
        <v>9433</v>
      </c>
      <c r="BN4618" s="79" t="s">
        <v>948</v>
      </c>
      <c r="BO4618" s="79" t="s">
        <v>786</v>
      </c>
      <c r="BU4618" s="79" t="s">
        <v>9433</v>
      </c>
      <c r="BV4618" s="79" t="s">
        <v>948</v>
      </c>
      <c r="BW4618" s="79" t="s">
        <v>786</v>
      </c>
    </row>
    <row r="4619" spans="51:75" x14ac:dyDescent="0.3">
      <c r="AY4619" s="107" t="e">
        <f>VLOOKUP(C4619,#REF!, 2,FALSE)</f>
        <v>#REF!</v>
      </c>
      <c r="BM4619" s="79" t="s">
        <v>9434</v>
      </c>
      <c r="BN4619" s="79" t="s">
        <v>843</v>
      </c>
      <c r="BO4619" s="79" t="s">
        <v>2175</v>
      </c>
      <c r="BU4619" s="79" t="s">
        <v>9434</v>
      </c>
      <c r="BV4619" s="79" t="s">
        <v>843</v>
      </c>
      <c r="BW4619" s="79" t="s">
        <v>2175</v>
      </c>
    </row>
    <row r="4620" spans="51:75" x14ac:dyDescent="0.3">
      <c r="AY4620" s="107" t="e">
        <f>VLOOKUP(C4620,#REF!, 2,FALSE)</f>
        <v>#REF!</v>
      </c>
      <c r="BM4620" s="79" t="s">
        <v>9435</v>
      </c>
      <c r="BN4620" s="79" t="s">
        <v>614</v>
      </c>
      <c r="BO4620" s="79" t="s">
        <v>4949</v>
      </c>
      <c r="BU4620" s="79" t="s">
        <v>9435</v>
      </c>
      <c r="BV4620" s="79" t="s">
        <v>614</v>
      </c>
      <c r="BW4620" s="79" t="s">
        <v>4949</v>
      </c>
    </row>
    <row r="4621" spans="51:75" x14ac:dyDescent="0.3">
      <c r="AY4621" s="107" t="e">
        <f>VLOOKUP(C4621,#REF!, 2,FALSE)</f>
        <v>#REF!</v>
      </c>
      <c r="BM4621" s="79" t="s">
        <v>9436</v>
      </c>
      <c r="BN4621" s="79" t="s">
        <v>777</v>
      </c>
      <c r="BO4621" s="79" t="s">
        <v>2301</v>
      </c>
      <c r="BU4621" s="79" t="s">
        <v>9436</v>
      </c>
      <c r="BV4621" s="79" t="s">
        <v>777</v>
      </c>
      <c r="BW4621" s="79" t="s">
        <v>2301</v>
      </c>
    </row>
    <row r="4622" spans="51:75" x14ac:dyDescent="0.3">
      <c r="AY4622" s="107" t="e">
        <f>VLOOKUP(C4622,#REF!, 2,FALSE)</f>
        <v>#REF!</v>
      </c>
      <c r="BM4622" s="79" t="s">
        <v>1649</v>
      </c>
      <c r="BN4622" s="79" t="s">
        <v>1281</v>
      </c>
      <c r="BO4622" s="79" t="s">
        <v>2093</v>
      </c>
      <c r="BU4622" s="79" t="s">
        <v>1649</v>
      </c>
      <c r="BV4622" s="79" t="s">
        <v>1281</v>
      </c>
      <c r="BW4622" s="79" t="s">
        <v>2093</v>
      </c>
    </row>
    <row r="4623" spans="51:75" x14ac:dyDescent="0.3">
      <c r="AY4623" s="107" t="e">
        <f>VLOOKUP(C4623,#REF!, 2,FALSE)</f>
        <v>#REF!</v>
      </c>
      <c r="BM4623" s="79" t="s">
        <v>9438</v>
      </c>
      <c r="BN4623" s="79" t="s">
        <v>668</v>
      </c>
      <c r="BO4623" s="79" t="s">
        <v>9439</v>
      </c>
      <c r="BU4623" s="79" t="s">
        <v>9438</v>
      </c>
      <c r="BV4623" s="79" t="s">
        <v>668</v>
      </c>
      <c r="BW4623" s="79" t="s">
        <v>9439</v>
      </c>
    </row>
    <row r="4624" spans="51:75" x14ac:dyDescent="0.3">
      <c r="AY4624" s="107" t="e">
        <f>VLOOKUP(C4624,#REF!, 2,FALSE)</f>
        <v>#REF!</v>
      </c>
      <c r="BM4624" s="79" t="s">
        <v>1650</v>
      </c>
      <c r="BN4624" s="79" t="s">
        <v>942</v>
      </c>
      <c r="BO4624" s="79" t="s">
        <v>9440</v>
      </c>
      <c r="BU4624" s="79" t="s">
        <v>1650</v>
      </c>
      <c r="BV4624" s="79" t="s">
        <v>942</v>
      </c>
      <c r="BW4624" s="79" t="s">
        <v>9440</v>
      </c>
    </row>
    <row r="4625" spans="51:75" x14ac:dyDescent="0.3">
      <c r="AY4625" s="107" t="e">
        <f>VLOOKUP(C4625,#REF!, 2,FALSE)</f>
        <v>#REF!</v>
      </c>
      <c r="BM4625" s="79" t="s">
        <v>1651</v>
      </c>
      <c r="BN4625" s="79" t="s">
        <v>864</v>
      </c>
      <c r="BO4625" s="79" t="s">
        <v>1781</v>
      </c>
      <c r="BU4625" s="79" t="s">
        <v>1651</v>
      </c>
      <c r="BV4625" s="79" t="s">
        <v>864</v>
      </c>
      <c r="BW4625" s="79" t="s">
        <v>1781</v>
      </c>
    </row>
    <row r="4626" spans="51:75" x14ac:dyDescent="0.3">
      <c r="AY4626" s="107" t="e">
        <f>VLOOKUP(C4626,#REF!, 2,FALSE)</f>
        <v>#REF!</v>
      </c>
      <c r="BM4626" s="79" t="s">
        <v>9441</v>
      </c>
      <c r="BN4626" s="79" t="s">
        <v>638</v>
      </c>
      <c r="BO4626" s="79" t="s">
        <v>9442</v>
      </c>
      <c r="BU4626" s="79" t="s">
        <v>9441</v>
      </c>
      <c r="BV4626" s="79" t="s">
        <v>638</v>
      </c>
      <c r="BW4626" s="79" t="s">
        <v>9442</v>
      </c>
    </row>
    <row r="4627" spans="51:75" x14ac:dyDescent="0.3">
      <c r="AY4627" s="107" t="e">
        <f>VLOOKUP(C4627,#REF!, 2,FALSE)</f>
        <v>#REF!</v>
      </c>
      <c r="BM4627" s="79" t="s">
        <v>9444</v>
      </c>
      <c r="BN4627" s="79" t="s">
        <v>1344</v>
      </c>
      <c r="BO4627" s="79" t="s">
        <v>3828</v>
      </c>
      <c r="BU4627" s="79" t="s">
        <v>9444</v>
      </c>
      <c r="BV4627" s="79" t="s">
        <v>1344</v>
      </c>
      <c r="BW4627" s="79" t="s">
        <v>3828</v>
      </c>
    </row>
    <row r="4628" spans="51:75" x14ac:dyDescent="0.3">
      <c r="AY4628" s="107" t="e">
        <f>VLOOKUP(C4628,#REF!, 2,FALSE)</f>
        <v>#REF!</v>
      </c>
      <c r="BM4628" s="79" t="s">
        <v>9446</v>
      </c>
      <c r="BN4628" s="79" t="s">
        <v>3206</v>
      </c>
      <c r="BO4628" s="79" t="s">
        <v>6806</v>
      </c>
      <c r="BU4628" s="79" t="s">
        <v>9446</v>
      </c>
      <c r="BV4628" s="79" t="s">
        <v>3206</v>
      </c>
      <c r="BW4628" s="79" t="s">
        <v>6806</v>
      </c>
    </row>
    <row r="4629" spans="51:75" x14ac:dyDescent="0.3">
      <c r="AY4629" s="107" t="e">
        <f>VLOOKUP(C4629,#REF!, 2,FALSE)</f>
        <v>#REF!</v>
      </c>
      <c r="BM4629" s="79" t="s">
        <v>1652</v>
      </c>
      <c r="BN4629" s="79" t="s">
        <v>996</v>
      </c>
      <c r="BO4629" s="79" t="s">
        <v>9447</v>
      </c>
      <c r="BU4629" s="79" t="s">
        <v>1652</v>
      </c>
      <c r="BV4629" s="79" t="s">
        <v>996</v>
      </c>
      <c r="BW4629" s="79" t="s">
        <v>9447</v>
      </c>
    </row>
    <row r="4630" spans="51:75" x14ac:dyDescent="0.3">
      <c r="AY4630" s="107" t="e">
        <f>VLOOKUP(C4630,#REF!, 2,FALSE)</f>
        <v>#REF!</v>
      </c>
      <c r="BM4630" s="79" t="s">
        <v>584</v>
      </c>
      <c r="BN4630" s="79" t="s">
        <v>663</v>
      </c>
      <c r="BO4630" s="79" t="s">
        <v>8066</v>
      </c>
      <c r="BU4630" s="79" t="s">
        <v>584</v>
      </c>
      <c r="BV4630" s="79" t="s">
        <v>663</v>
      </c>
      <c r="BW4630" s="79" t="s">
        <v>8066</v>
      </c>
    </row>
    <row r="4631" spans="51:75" x14ac:dyDescent="0.3">
      <c r="AY4631" s="107" t="e">
        <f>VLOOKUP(C4631,#REF!, 2,FALSE)</f>
        <v>#REF!</v>
      </c>
      <c r="BM4631" s="79" t="s">
        <v>579</v>
      </c>
      <c r="BN4631" s="79" t="s">
        <v>698</v>
      </c>
      <c r="BO4631" s="79" t="s">
        <v>3604</v>
      </c>
      <c r="BU4631" s="79" t="s">
        <v>579</v>
      </c>
      <c r="BV4631" s="79" t="s">
        <v>698</v>
      </c>
      <c r="BW4631" s="79" t="s">
        <v>3604</v>
      </c>
    </row>
    <row r="4632" spans="51:75" x14ac:dyDescent="0.3">
      <c r="AY4632" s="107" t="e">
        <f>VLOOKUP(C4632,#REF!, 2,FALSE)</f>
        <v>#REF!</v>
      </c>
      <c r="BM4632" s="79" t="s">
        <v>9448</v>
      </c>
      <c r="BN4632" s="79" t="s">
        <v>1271</v>
      </c>
      <c r="BO4632" s="79" t="s">
        <v>9449</v>
      </c>
      <c r="BU4632" s="79" t="s">
        <v>9448</v>
      </c>
      <c r="BV4632" s="79" t="s">
        <v>1271</v>
      </c>
      <c r="BW4632" s="79" t="s">
        <v>9449</v>
      </c>
    </row>
    <row r="4633" spans="51:75" x14ac:dyDescent="0.3">
      <c r="AY4633" s="107" t="e">
        <f>VLOOKUP(C4633,#REF!, 2,FALSE)</f>
        <v>#REF!</v>
      </c>
      <c r="BM4633" s="79" t="s">
        <v>9450</v>
      </c>
      <c r="BN4633" s="79" t="s">
        <v>3256</v>
      </c>
      <c r="BO4633" s="79" t="s">
        <v>9451</v>
      </c>
      <c r="BU4633" s="79" t="s">
        <v>9450</v>
      </c>
      <c r="BV4633" s="79" t="s">
        <v>3256</v>
      </c>
      <c r="BW4633" s="79" t="s">
        <v>9451</v>
      </c>
    </row>
    <row r="4634" spans="51:75" x14ac:dyDescent="0.3">
      <c r="AY4634" s="107" t="e">
        <f>VLOOKUP(C4634,#REF!, 2,FALSE)</f>
        <v>#REF!</v>
      </c>
      <c r="BM4634" s="79" t="s">
        <v>9452</v>
      </c>
      <c r="BN4634" s="79" t="s">
        <v>3256</v>
      </c>
      <c r="BO4634" s="79" t="s">
        <v>6326</v>
      </c>
      <c r="BU4634" s="79" t="s">
        <v>9452</v>
      </c>
      <c r="BV4634" s="79" t="s">
        <v>3256</v>
      </c>
      <c r="BW4634" s="79" t="s">
        <v>6326</v>
      </c>
    </row>
    <row r="4635" spans="51:75" x14ac:dyDescent="0.3">
      <c r="AY4635" s="107" t="e">
        <f>VLOOKUP(C4635,#REF!, 2,FALSE)</f>
        <v>#REF!</v>
      </c>
      <c r="BM4635" s="79" t="s">
        <v>9453</v>
      </c>
      <c r="BN4635" s="79" t="s">
        <v>801</v>
      </c>
      <c r="BO4635" s="79" t="s">
        <v>3891</v>
      </c>
      <c r="BU4635" s="79" t="s">
        <v>9453</v>
      </c>
      <c r="BV4635" s="79" t="s">
        <v>801</v>
      </c>
      <c r="BW4635" s="79" t="s">
        <v>3891</v>
      </c>
    </row>
    <row r="4636" spans="51:75" x14ac:dyDescent="0.3">
      <c r="AY4636" s="107" t="e">
        <f>VLOOKUP(C4636,#REF!, 2,FALSE)</f>
        <v>#REF!</v>
      </c>
      <c r="BM4636" s="79" t="s">
        <v>587</v>
      </c>
      <c r="BN4636" s="79" t="s">
        <v>3206</v>
      </c>
      <c r="BO4636" s="79" t="s">
        <v>9454</v>
      </c>
      <c r="BU4636" s="79" t="s">
        <v>587</v>
      </c>
      <c r="BV4636" s="79" t="s">
        <v>3206</v>
      </c>
      <c r="BW4636" s="79" t="s">
        <v>9454</v>
      </c>
    </row>
    <row r="4637" spans="51:75" x14ac:dyDescent="0.3">
      <c r="AY4637" s="107" t="e">
        <f>VLOOKUP(C4637,#REF!, 2,FALSE)</f>
        <v>#REF!</v>
      </c>
      <c r="BM4637" s="79" t="s">
        <v>9455</v>
      </c>
      <c r="BN4637" s="79" t="s">
        <v>657</v>
      </c>
      <c r="BO4637" s="79" t="s">
        <v>9090</v>
      </c>
      <c r="BU4637" s="79" t="s">
        <v>9455</v>
      </c>
      <c r="BV4637" s="79" t="s">
        <v>657</v>
      </c>
      <c r="BW4637" s="79" t="s">
        <v>9090</v>
      </c>
    </row>
    <row r="4638" spans="51:75" x14ac:dyDescent="0.3">
      <c r="AY4638" s="107" t="e">
        <f>VLOOKUP(C4638,#REF!, 2,FALSE)</f>
        <v>#REF!</v>
      </c>
      <c r="BM4638" s="79" t="s">
        <v>9457</v>
      </c>
      <c r="BN4638" s="79" t="s">
        <v>696</v>
      </c>
      <c r="BO4638" s="79" t="s">
        <v>9459</v>
      </c>
      <c r="BU4638" s="79" t="s">
        <v>9457</v>
      </c>
      <c r="BV4638" s="79" t="s">
        <v>696</v>
      </c>
      <c r="BW4638" s="79" t="s">
        <v>9459</v>
      </c>
    </row>
    <row r="4639" spans="51:75" x14ac:dyDescent="0.3">
      <c r="AY4639" s="107" t="e">
        <f>VLOOKUP(C4639,#REF!, 2,FALSE)</f>
        <v>#REF!</v>
      </c>
      <c r="BM4639" s="79" t="s">
        <v>9460</v>
      </c>
      <c r="BN4639" s="79" t="s">
        <v>801</v>
      </c>
      <c r="BO4639" s="79" t="s">
        <v>8657</v>
      </c>
      <c r="BU4639" s="79" t="s">
        <v>9460</v>
      </c>
      <c r="BV4639" s="79" t="s">
        <v>801</v>
      </c>
      <c r="BW4639" s="79" t="s">
        <v>8657</v>
      </c>
    </row>
    <row r="4640" spans="51:75" x14ac:dyDescent="0.3">
      <c r="AY4640" s="107" t="e">
        <f>VLOOKUP(C4640,#REF!, 2,FALSE)</f>
        <v>#REF!</v>
      </c>
      <c r="BM4640" s="79" t="s">
        <v>9463</v>
      </c>
      <c r="BN4640" s="79" t="s">
        <v>1447</v>
      </c>
      <c r="BO4640" s="79" t="s">
        <v>1523</v>
      </c>
      <c r="BU4640" s="79" t="s">
        <v>9463</v>
      </c>
      <c r="BV4640" s="79" t="s">
        <v>1447</v>
      </c>
      <c r="BW4640" s="79" t="s">
        <v>1523</v>
      </c>
    </row>
    <row r="4641" spans="51:75" x14ac:dyDescent="0.3">
      <c r="AY4641" s="107" t="e">
        <f>VLOOKUP(C4641,#REF!, 2,FALSE)</f>
        <v>#REF!</v>
      </c>
      <c r="BM4641" s="79" t="s">
        <v>9464</v>
      </c>
      <c r="BN4641" s="79" t="s">
        <v>705</v>
      </c>
      <c r="BO4641" s="79" t="s">
        <v>2886</v>
      </c>
      <c r="BU4641" s="79" t="s">
        <v>9464</v>
      </c>
      <c r="BV4641" s="79" t="s">
        <v>705</v>
      </c>
      <c r="BW4641" s="79" t="s">
        <v>2886</v>
      </c>
    </row>
    <row r="4642" spans="51:75" x14ac:dyDescent="0.3">
      <c r="AY4642" s="107" t="e">
        <f>VLOOKUP(C4642,#REF!, 2,FALSE)</f>
        <v>#REF!</v>
      </c>
      <c r="BM4642" s="79" t="s">
        <v>9465</v>
      </c>
      <c r="BN4642" s="79" t="s">
        <v>1344</v>
      </c>
      <c r="BO4642" s="79" t="s">
        <v>9466</v>
      </c>
      <c r="BU4642" s="79" t="s">
        <v>9465</v>
      </c>
      <c r="BV4642" s="79" t="s">
        <v>1344</v>
      </c>
      <c r="BW4642" s="79" t="s">
        <v>9466</v>
      </c>
    </row>
    <row r="4643" spans="51:75" x14ac:dyDescent="0.3">
      <c r="AY4643" s="107" t="e">
        <f>VLOOKUP(C4643,#REF!, 2,FALSE)</f>
        <v>#REF!</v>
      </c>
      <c r="BM4643" s="79" t="s">
        <v>9467</v>
      </c>
      <c r="BN4643" s="79" t="s">
        <v>702</v>
      </c>
      <c r="BO4643" s="79" t="s">
        <v>9468</v>
      </c>
      <c r="BU4643" s="79" t="s">
        <v>9467</v>
      </c>
      <c r="BV4643" s="79" t="s">
        <v>702</v>
      </c>
      <c r="BW4643" s="79" t="s">
        <v>9468</v>
      </c>
    </row>
    <row r="4644" spans="51:75" x14ac:dyDescent="0.3">
      <c r="AY4644" s="107" t="e">
        <f>VLOOKUP(C4644,#REF!, 2,FALSE)</f>
        <v>#REF!</v>
      </c>
      <c r="BM4644" s="79" t="s">
        <v>9469</v>
      </c>
      <c r="BN4644" s="79" t="s">
        <v>1344</v>
      </c>
      <c r="BO4644" s="79" t="s">
        <v>2364</v>
      </c>
      <c r="BU4644" s="79" t="s">
        <v>9469</v>
      </c>
      <c r="BV4644" s="79" t="s">
        <v>1344</v>
      </c>
      <c r="BW4644" s="79" t="s">
        <v>2364</v>
      </c>
    </row>
    <row r="4645" spans="51:75" x14ac:dyDescent="0.3">
      <c r="AY4645" s="107" t="e">
        <f>VLOOKUP(C4645,#REF!, 2,FALSE)</f>
        <v>#REF!</v>
      </c>
      <c r="BM4645" s="79" t="s">
        <v>9470</v>
      </c>
      <c r="BN4645" s="79" t="s">
        <v>3049</v>
      </c>
      <c r="BO4645" s="79" t="s">
        <v>3846</v>
      </c>
      <c r="BU4645" s="79" t="s">
        <v>9470</v>
      </c>
      <c r="BV4645" s="79" t="s">
        <v>3049</v>
      </c>
      <c r="BW4645" s="79" t="s">
        <v>3846</v>
      </c>
    </row>
    <row r="4646" spans="51:75" x14ac:dyDescent="0.3">
      <c r="AY4646" s="107" t="e">
        <f>VLOOKUP(C4646,#REF!, 2,FALSE)</f>
        <v>#REF!</v>
      </c>
      <c r="BM4646" s="79" t="s">
        <v>9471</v>
      </c>
      <c r="BN4646" s="79" t="s">
        <v>864</v>
      </c>
      <c r="BO4646" s="79" t="s">
        <v>2985</v>
      </c>
      <c r="BU4646" s="79" t="s">
        <v>9471</v>
      </c>
      <c r="BV4646" s="79" t="s">
        <v>864</v>
      </c>
      <c r="BW4646" s="79" t="s">
        <v>2985</v>
      </c>
    </row>
    <row r="4647" spans="51:75" x14ac:dyDescent="0.3">
      <c r="AY4647" s="107" t="e">
        <f>VLOOKUP(C4647,#REF!, 2,FALSE)</f>
        <v>#REF!</v>
      </c>
      <c r="BM4647" s="79" t="s">
        <v>9472</v>
      </c>
      <c r="BN4647" s="79" t="s">
        <v>1344</v>
      </c>
      <c r="BO4647" s="79" t="s">
        <v>9473</v>
      </c>
      <c r="BU4647" s="79" t="s">
        <v>9472</v>
      </c>
      <c r="BV4647" s="79" t="s">
        <v>1344</v>
      </c>
      <c r="BW4647" s="79" t="s">
        <v>9473</v>
      </c>
    </row>
    <row r="4648" spans="51:75" x14ac:dyDescent="0.3">
      <c r="AY4648" s="107" t="e">
        <f>VLOOKUP(C4648,#REF!, 2,FALSE)</f>
        <v>#REF!</v>
      </c>
      <c r="BM4648" s="79" t="s">
        <v>9474</v>
      </c>
      <c r="BN4648" s="79" t="s">
        <v>3206</v>
      </c>
      <c r="BO4648" s="79" t="s">
        <v>4106</v>
      </c>
      <c r="BU4648" s="79" t="s">
        <v>9474</v>
      </c>
      <c r="BV4648" s="79" t="s">
        <v>3206</v>
      </c>
      <c r="BW4648" s="79" t="s">
        <v>4106</v>
      </c>
    </row>
    <row r="4649" spans="51:75" x14ac:dyDescent="0.3">
      <c r="AY4649" s="107" t="e">
        <f>VLOOKUP(C4649,#REF!, 2,FALSE)</f>
        <v>#REF!</v>
      </c>
      <c r="BM4649" s="79" t="s">
        <v>9475</v>
      </c>
      <c r="BN4649" s="79" t="s">
        <v>3256</v>
      </c>
      <c r="BO4649" s="79" t="s">
        <v>7261</v>
      </c>
      <c r="BU4649" s="79" t="s">
        <v>9475</v>
      </c>
      <c r="BV4649" s="79" t="s">
        <v>3256</v>
      </c>
      <c r="BW4649" s="79" t="s">
        <v>7261</v>
      </c>
    </row>
    <row r="4650" spans="51:75" x14ac:dyDescent="0.3">
      <c r="AY4650" s="107" t="e">
        <f>VLOOKUP(C4650,#REF!, 2,FALSE)</f>
        <v>#REF!</v>
      </c>
      <c r="BM4650" s="79" t="s">
        <v>585</v>
      </c>
      <c r="BN4650" s="79" t="s">
        <v>621</v>
      </c>
      <c r="BO4650" s="79" t="s">
        <v>9477</v>
      </c>
      <c r="BU4650" s="79" t="s">
        <v>585</v>
      </c>
      <c r="BV4650" s="79" t="s">
        <v>621</v>
      </c>
      <c r="BW4650" s="79" t="s">
        <v>9477</v>
      </c>
    </row>
    <row r="4651" spans="51:75" x14ac:dyDescent="0.3">
      <c r="AY4651" s="107" t="e">
        <f>VLOOKUP(C4651,#REF!, 2,FALSE)</f>
        <v>#REF!</v>
      </c>
      <c r="BM4651" s="79" t="s">
        <v>9478</v>
      </c>
      <c r="BN4651" s="79" t="s">
        <v>630</v>
      </c>
      <c r="BO4651" s="79" t="s">
        <v>9479</v>
      </c>
      <c r="BU4651" s="79" t="s">
        <v>9478</v>
      </c>
      <c r="BV4651" s="79" t="s">
        <v>630</v>
      </c>
      <c r="BW4651" s="79" t="s">
        <v>9479</v>
      </c>
    </row>
    <row r="4652" spans="51:75" x14ac:dyDescent="0.3">
      <c r="AY4652" s="107" t="e">
        <f>VLOOKUP(C4652,#REF!, 2,FALSE)</f>
        <v>#REF!</v>
      </c>
      <c r="BM4652" s="79" t="s">
        <v>9480</v>
      </c>
      <c r="BN4652" s="79" t="s">
        <v>630</v>
      </c>
      <c r="BO4652" s="79" t="s">
        <v>8355</v>
      </c>
      <c r="BU4652" s="79" t="s">
        <v>9480</v>
      </c>
      <c r="BV4652" s="79" t="s">
        <v>630</v>
      </c>
      <c r="BW4652" s="79" t="s">
        <v>8355</v>
      </c>
    </row>
    <row r="4653" spans="51:75" x14ac:dyDescent="0.3">
      <c r="AY4653" s="107" t="e">
        <f>VLOOKUP(C4653,#REF!, 2,FALSE)</f>
        <v>#REF!</v>
      </c>
      <c r="BM4653" s="79" t="s">
        <v>9481</v>
      </c>
      <c r="BN4653" s="79" t="s">
        <v>864</v>
      </c>
      <c r="BO4653" s="79" t="s">
        <v>4370</v>
      </c>
      <c r="BU4653" s="79" t="s">
        <v>9481</v>
      </c>
      <c r="BV4653" s="79" t="s">
        <v>864</v>
      </c>
      <c r="BW4653" s="79" t="s">
        <v>4370</v>
      </c>
    </row>
    <row r="4654" spans="51:75" x14ac:dyDescent="0.3">
      <c r="AY4654" s="107" t="e">
        <f>VLOOKUP(C4654,#REF!, 2,FALSE)</f>
        <v>#REF!</v>
      </c>
      <c r="BM4654" s="79" t="s">
        <v>9482</v>
      </c>
      <c r="BN4654" s="79" t="s">
        <v>664</v>
      </c>
      <c r="BO4654" s="79" t="s">
        <v>6829</v>
      </c>
      <c r="BU4654" s="79" t="s">
        <v>9482</v>
      </c>
      <c r="BV4654" s="79" t="s">
        <v>664</v>
      </c>
      <c r="BW4654" s="79" t="s">
        <v>6829</v>
      </c>
    </row>
    <row r="4655" spans="51:75" x14ac:dyDescent="0.3">
      <c r="AY4655" s="107" t="e">
        <f>VLOOKUP(C4655,#REF!, 2,FALSE)</f>
        <v>#REF!</v>
      </c>
      <c r="BM4655" s="79" t="s">
        <v>9484</v>
      </c>
      <c r="BN4655" s="79" t="s">
        <v>864</v>
      </c>
      <c r="BO4655" s="79" t="s">
        <v>9485</v>
      </c>
      <c r="BU4655" s="79" t="s">
        <v>9484</v>
      </c>
      <c r="BV4655" s="79" t="s">
        <v>864</v>
      </c>
      <c r="BW4655" s="79" t="s">
        <v>9485</v>
      </c>
    </row>
    <row r="4656" spans="51:75" x14ac:dyDescent="0.3">
      <c r="AY4656" s="107" t="e">
        <f>VLOOKUP(C4656,#REF!, 2,FALSE)</f>
        <v>#REF!</v>
      </c>
      <c r="BM4656" s="79" t="s">
        <v>9486</v>
      </c>
      <c r="BN4656" s="79" t="s">
        <v>698</v>
      </c>
      <c r="BO4656" s="79" t="s">
        <v>8515</v>
      </c>
      <c r="BU4656" s="79" t="s">
        <v>9486</v>
      </c>
      <c r="BV4656" s="79" t="s">
        <v>698</v>
      </c>
      <c r="BW4656" s="79" t="s">
        <v>8515</v>
      </c>
    </row>
    <row r="4657" spans="51:75" x14ac:dyDescent="0.3">
      <c r="AY4657" s="107" t="e">
        <f>VLOOKUP(C4657,#REF!, 2,FALSE)</f>
        <v>#REF!</v>
      </c>
      <c r="BM4657" s="79" t="s">
        <v>9487</v>
      </c>
      <c r="BN4657" s="79" t="s">
        <v>3256</v>
      </c>
      <c r="BO4657" s="79" t="s">
        <v>5499</v>
      </c>
      <c r="BU4657" s="79" t="s">
        <v>9487</v>
      </c>
      <c r="BV4657" s="79" t="s">
        <v>3256</v>
      </c>
      <c r="BW4657" s="79" t="s">
        <v>5499</v>
      </c>
    </row>
    <row r="4658" spans="51:75" x14ac:dyDescent="0.3">
      <c r="AY4658" s="107" t="e">
        <f>VLOOKUP(C4658,#REF!, 2,FALSE)</f>
        <v>#REF!</v>
      </c>
      <c r="BM4658" s="79" t="s">
        <v>9488</v>
      </c>
      <c r="BN4658" s="79" t="s">
        <v>16992</v>
      </c>
      <c r="BO4658" s="79" t="s">
        <v>6931</v>
      </c>
      <c r="BU4658" s="79" t="s">
        <v>9488</v>
      </c>
      <c r="BV4658" s="79" t="s">
        <v>16992</v>
      </c>
      <c r="BW4658" s="79" t="s">
        <v>6931</v>
      </c>
    </row>
    <row r="4659" spans="51:75" x14ac:dyDescent="0.3">
      <c r="AY4659" s="107" t="e">
        <f>VLOOKUP(C4659,#REF!, 2,FALSE)</f>
        <v>#REF!</v>
      </c>
      <c r="BM4659" s="79" t="s">
        <v>1653</v>
      </c>
      <c r="BN4659" s="79" t="s">
        <v>1072</v>
      </c>
      <c r="BO4659" s="79" t="s">
        <v>9489</v>
      </c>
      <c r="BU4659" s="79" t="s">
        <v>1653</v>
      </c>
      <c r="BV4659" s="79" t="s">
        <v>1072</v>
      </c>
      <c r="BW4659" s="79" t="s">
        <v>9489</v>
      </c>
    </row>
    <row r="4660" spans="51:75" x14ac:dyDescent="0.3">
      <c r="AY4660" s="107" t="e">
        <f>VLOOKUP(C4660,#REF!, 2,FALSE)</f>
        <v>#REF!</v>
      </c>
      <c r="BM4660" s="79" t="s">
        <v>9491</v>
      </c>
      <c r="BN4660" s="79" t="s">
        <v>638</v>
      </c>
      <c r="BO4660" s="79" t="s">
        <v>2886</v>
      </c>
      <c r="BU4660" s="79" t="s">
        <v>9491</v>
      </c>
      <c r="BV4660" s="79" t="s">
        <v>638</v>
      </c>
      <c r="BW4660" s="79" t="s">
        <v>2886</v>
      </c>
    </row>
    <row r="4661" spans="51:75" x14ac:dyDescent="0.3">
      <c r="AY4661" s="107" t="e">
        <f>VLOOKUP(C4661,#REF!, 2,FALSE)</f>
        <v>#REF!</v>
      </c>
      <c r="BM4661" s="79" t="s">
        <v>9493</v>
      </c>
      <c r="BN4661" s="79" t="s">
        <v>799</v>
      </c>
      <c r="BO4661" s="79" t="s">
        <v>7833</v>
      </c>
      <c r="BU4661" s="79" t="s">
        <v>9493</v>
      </c>
      <c r="BV4661" s="79" t="s">
        <v>799</v>
      </c>
      <c r="BW4661" s="79" t="s">
        <v>7833</v>
      </c>
    </row>
    <row r="4662" spans="51:75" x14ac:dyDescent="0.3">
      <c r="AY4662" s="107" t="e">
        <f>VLOOKUP(C4662,#REF!, 2,FALSE)</f>
        <v>#REF!</v>
      </c>
      <c r="BM4662" s="79" t="s">
        <v>9494</v>
      </c>
      <c r="BN4662" s="79" t="s">
        <v>664</v>
      </c>
      <c r="BO4662" s="79" t="s">
        <v>1695</v>
      </c>
      <c r="BU4662" s="79" t="s">
        <v>9494</v>
      </c>
      <c r="BV4662" s="79" t="s">
        <v>664</v>
      </c>
      <c r="BW4662" s="79" t="s">
        <v>1695</v>
      </c>
    </row>
    <row r="4663" spans="51:75" x14ac:dyDescent="0.3">
      <c r="AY4663" s="107" t="e">
        <f>VLOOKUP(C4663,#REF!, 2,FALSE)</f>
        <v>#REF!</v>
      </c>
      <c r="BM4663" s="79" t="s">
        <v>1654</v>
      </c>
      <c r="BN4663" s="79" t="s">
        <v>668</v>
      </c>
      <c r="BO4663" s="79" t="s">
        <v>3776</v>
      </c>
      <c r="BU4663" s="79" t="s">
        <v>1654</v>
      </c>
      <c r="BV4663" s="79" t="s">
        <v>668</v>
      </c>
      <c r="BW4663" s="79" t="s">
        <v>3776</v>
      </c>
    </row>
    <row r="4664" spans="51:75" x14ac:dyDescent="0.3">
      <c r="AY4664" s="107" t="e">
        <f>VLOOKUP(C4664,#REF!, 2,FALSE)</f>
        <v>#REF!</v>
      </c>
      <c r="BM4664" s="79" t="s">
        <v>9495</v>
      </c>
      <c r="BN4664" s="79" t="s">
        <v>664</v>
      </c>
      <c r="BO4664" s="79" t="s">
        <v>2173</v>
      </c>
      <c r="BU4664" s="79" t="s">
        <v>9495</v>
      </c>
      <c r="BV4664" s="79" t="s">
        <v>664</v>
      </c>
      <c r="BW4664" s="79" t="s">
        <v>2173</v>
      </c>
    </row>
    <row r="4665" spans="51:75" x14ac:dyDescent="0.3">
      <c r="AY4665" s="107" t="e">
        <f>VLOOKUP(C4665,#REF!, 2,FALSE)</f>
        <v>#REF!</v>
      </c>
      <c r="BM4665" s="79" t="s">
        <v>1655</v>
      </c>
      <c r="BN4665" s="79" t="s">
        <v>1072</v>
      </c>
      <c r="BO4665" s="79" t="s">
        <v>5441</v>
      </c>
      <c r="BU4665" s="79" t="s">
        <v>1655</v>
      </c>
      <c r="BV4665" s="79" t="s">
        <v>1072</v>
      </c>
      <c r="BW4665" s="79" t="s">
        <v>5441</v>
      </c>
    </row>
    <row r="4666" spans="51:75" x14ac:dyDescent="0.3">
      <c r="AY4666" s="107" t="e">
        <f>VLOOKUP(C4666,#REF!, 2,FALSE)</f>
        <v>#REF!</v>
      </c>
      <c r="BM4666" s="79" t="s">
        <v>1656</v>
      </c>
      <c r="BN4666" s="79" t="s">
        <v>664</v>
      </c>
      <c r="BO4666" s="79" t="s">
        <v>9497</v>
      </c>
      <c r="BU4666" s="79" t="s">
        <v>1656</v>
      </c>
      <c r="BV4666" s="79" t="s">
        <v>664</v>
      </c>
      <c r="BW4666" s="79" t="s">
        <v>9497</v>
      </c>
    </row>
    <row r="4667" spans="51:75" x14ac:dyDescent="0.3">
      <c r="AY4667" s="107" t="e">
        <f>VLOOKUP(C4667,#REF!, 2,FALSE)</f>
        <v>#REF!</v>
      </c>
      <c r="BM4667" s="79" t="s">
        <v>9498</v>
      </c>
      <c r="BN4667" s="79" t="s">
        <v>696</v>
      </c>
      <c r="BO4667" s="79" t="s">
        <v>9214</v>
      </c>
      <c r="BU4667" s="79" t="s">
        <v>9498</v>
      </c>
      <c r="BV4667" s="79" t="s">
        <v>696</v>
      </c>
      <c r="BW4667" s="79" t="s">
        <v>9214</v>
      </c>
    </row>
    <row r="4668" spans="51:75" x14ac:dyDescent="0.3">
      <c r="AY4668" s="107" t="e">
        <f>VLOOKUP(C4668,#REF!, 2,FALSE)</f>
        <v>#REF!</v>
      </c>
      <c r="BM4668" s="79" t="s">
        <v>9499</v>
      </c>
      <c r="BN4668" s="79" t="s">
        <v>1344</v>
      </c>
      <c r="BO4668" s="79" t="s">
        <v>9500</v>
      </c>
      <c r="BU4668" s="79" t="s">
        <v>9499</v>
      </c>
      <c r="BV4668" s="79" t="s">
        <v>1344</v>
      </c>
      <c r="BW4668" s="79" t="s">
        <v>9500</v>
      </c>
    </row>
    <row r="4669" spans="51:75" x14ac:dyDescent="0.3">
      <c r="AY4669" s="107" t="e">
        <f>VLOOKUP(C4669,#REF!, 2,FALSE)</f>
        <v>#REF!</v>
      </c>
      <c r="BM4669" s="79" t="s">
        <v>570</v>
      </c>
      <c r="BN4669" s="79" t="s">
        <v>668</v>
      </c>
      <c r="BO4669" s="79" t="s">
        <v>9501</v>
      </c>
      <c r="BU4669" s="79" t="s">
        <v>570</v>
      </c>
      <c r="BV4669" s="79" t="s">
        <v>668</v>
      </c>
      <c r="BW4669" s="79" t="s">
        <v>9501</v>
      </c>
    </row>
    <row r="4670" spans="51:75" x14ac:dyDescent="0.3">
      <c r="AY4670" s="107" t="e">
        <f>VLOOKUP(C4670,#REF!, 2,FALSE)</f>
        <v>#REF!</v>
      </c>
      <c r="BM4670" s="79" t="s">
        <v>9502</v>
      </c>
      <c r="BN4670" s="79" t="s">
        <v>717</v>
      </c>
      <c r="BO4670" s="79" t="s">
        <v>9504</v>
      </c>
      <c r="BU4670" s="79" t="s">
        <v>9502</v>
      </c>
      <c r="BV4670" s="79" t="s">
        <v>717</v>
      </c>
      <c r="BW4670" s="79" t="s">
        <v>9504</v>
      </c>
    </row>
    <row r="4671" spans="51:75" x14ac:dyDescent="0.3">
      <c r="AY4671" s="107" t="e">
        <f>VLOOKUP(C4671,#REF!, 2,FALSE)</f>
        <v>#REF!</v>
      </c>
      <c r="BM4671" s="79" t="s">
        <v>9505</v>
      </c>
      <c r="BN4671" s="79" t="s">
        <v>3091</v>
      </c>
      <c r="BO4671" s="79" t="s">
        <v>9506</v>
      </c>
      <c r="BU4671" s="79" t="s">
        <v>9505</v>
      </c>
      <c r="BV4671" s="79" t="s">
        <v>3091</v>
      </c>
      <c r="BW4671" s="79" t="s">
        <v>9506</v>
      </c>
    </row>
    <row r="4672" spans="51:75" x14ac:dyDescent="0.3">
      <c r="AY4672" s="107" t="e">
        <f>VLOOKUP(C4672,#REF!, 2,FALSE)</f>
        <v>#REF!</v>
      </c>
      <c r="BM4672" s="79" t="s">
        <v>9507</v>
      </c>
      <c r="BN4672" s="79" t="s">
        <v>2981</v>
      </c>
      <c r="BO4672" s="79" t="s">
        <v>9508</v>
      </c>
      <c r="BU4672" s="79" t="s">
        <v>9507</v>
      </c>
      <c r="BV4672" s="79" t="s">
        <v>2981</v>
      </c>
      <c r="BW4672" s="79" t="s">
        <v>9508</v>
      </c>
    </row>
    <row r="4673" spans="51:75" x14ac:dyDescent="0.3">
      <c r="AY4673" s="107" t="e">
        <f>VLOOKUP(C4673,#REF!, 2,FALSE)</f>
        <v>#REF!</v>
      </c>
      <c r="BM4673" s="79" t="s">
        <v>9509</v>
      </c>
      <c r="BN4673" s="79" t="s">
        <v>2981</v>
      </c>
      <c r="BO4673" s="79" t="s">
        <v>4698</v>
      </c>
      <c r="BU4673" s="79" t="s">
        <v>9509</v>
      </c>
      <c r="BV4673" s="79" t="s">
        <v>2981</v>
      </c>
      <c r="BW4673" s="79" t="s">
        <v>4698</v>
      </c>
    </row>
    <row r="4674" spans="51:75" x14ac:dyDescent="0.3">
      <c r="AY4674" s="107" t="e">
        <f>VLOOKUP(C4674,#REF!, 2,FALSE)</f>
        <v>#REF!</v>
      </c>
      <c r="BM4674" s="79" t="s">
        <v>9510</v>
      </c>
      <c r="BN4674" s="79" t="s">
        <v>854</v>
      </c>
      <c r="BO4674" s="79" t="s">
        <v>3591</v>
      </c>
      <c r="BU4674" s="79" t="s">
        <v>9510</v>
      </c>
      <c r="BV4674" s="79" t="s">
        <v>854</v>
      </c>
      <c r="BW4674" s="79" t="s">
        <v>3591</v>
      </c>
    </row>
    <row r="4675" spans="51:75" x14ac:dyDescent="0.3">
      <c r="AY4675" s="107" t="e">
        <f>VLOOKUP(C4675,#REF!, 2,FALSE)</f>
        <v>#REF!</v>
      </c>
      <c r="BM4675" s="79" t="s">
        <v>9511</v>
      </c>
      <c r="BN4675" s="79" t="s">
        <v>3009</v>
      </c>
      <c r="BO4675" s="79" t="s">
        <v>2985</v>
      </c>
      <c r="BU4675" s="79" t="s">
        <v>9511</v>
      </c>
      <c r="BV4675" s="79" t="s">
        <v>3009</v>
      </c>
      <c r="BW4675" s="79" t="s">
        <v>2985</v>
      </c>
    </row>
    <row r="4676" spans="51:75" x14ac:dyDescent="0.3">
      <c r="AY4676" s="107" t="e">
        <f>VLOOKUP(C4676,#REF!, 2,FALSE)</f>
        <v>#REF!</v>
      </c>
      <c r="BM4676" s="79" t="s">
        <v>1657</v>
      </c>
      <c r="BN4676" s="79" t="s">
        <v>3206</v>
      </c>
      <c r="BO4676" s="79" t="s">
        <v>9512</v>
      </c>
      <c r="BU4676" s="79" t="s">
        <v>1657</v>
      </c>
      <c r="BV4676" s="79" t="s">
        <v>3206</v>
      </c>
      <c r="BW4676" s="79" t="s">
        <v>9512</v>
      </c>
    </row>
    <row r="4677" spans="51:75" x14ac:dyDescent="0.3">
      <c r="AY4677" s="107" t="e">
        <f>VLOOKUP(C4677,#REF!, 2,FALSE)</f>
        <v>#REF!</v>
      </c>
      <c r="BM4677" s="79" t="s">
        <v>9513</v>
      </c>
      <c r="BN4677" s="79" t="s">
        <v>3049</v>
      </c>
      <c r="BO4677" s="79" t="s">
        <v>8763</v>
      </c>
      <c r="BU4677" s="79" t="s">
        <v>9513</v>
      </c>
      <c r="BV4677" s="79" t="s">
        <v>3049</v>
      </c>
      <c r="BW4677" s="79" t="s">
        <v>8763</v>
      </c>
    </row>
    <row r="4678" spans="51:75" x14ac:dyDescent="0.3">
      <c r="AY4678" s="107" t="e">
        <f>VLOOKUP(C4678,#REF!, 2,FALSE)</f>
        <v>#REF!</v>
      </c>
      <c r="BM4678" s="79" t="s">
        <v>9514</v>
      </c>
      <c r="BN4678" s="79" t="s">
        <v>2981</v>
      </c>
      <c r="BO4678" s="79" t="s">
        <v>9515</v>
      </c>
      <c r="BU4678" s="79" t="s">
        <v>9514</v>
      </c>
      <c r="BV4678" s="79" t="s">
        <v>2981</v>
      </c>
      <c r="BW4678" s="79" t="s">
        <v>9515</v>
      </c>
    </row>
    <row r="4679" spans="51:75" x14ac:dyDescent="0.3">
      <c r="AY4679" s="107" t="e">
        <f>VLOOKUP(C4679,#REF!, 2,FALSE)</f>
        <v>#REF!</v>
      </c>
      <c r="BM4679" s="79" t="s">
        <v>1681</v>
      </c>
      <c r="BN4679" s="79" t="s">
        <v>1271</v>
      </c>
      <c r="BO4679" s="79" t="s">
        <v>9516</v>
      </c>
      <c r="BU4679" s="79" t="s">
        <v>1681</v>
      </c>
      <c r="BV4679" s="79" t="s">
        <v>1271</v>
      </c>
      <c r="BW4679" s="79" t="s">
        <v>9516</v>
      </c>
    </row>
    <row r="4680" spans="51:75" x14ac:dyDescent="0.3">
      <c r="AY4680" s="107" t="e">
        <f>VLOOKUP(C4680,#REF!, 2,FALSE)</f>
        <v>#REF!</v>
      </c>
      <c r="BM4680" s="79" t="s">
        <v>9517</v>
      </c>
      <c r="BN4680" s="79" t="s">
        <v>1344</v>
      </c>
      <c r="BO4680" s="79" t="s">
        <v>9518</v>
      </c>
      <c r="BU4680" s="79" t="s">
        <v>9517</v>
      </c>
      <c r="BV4680" s="79" t="s">
        <v>1344</v>
      </c>
      <c r="BW4680" s="79" t="s">
        <v>9518</v>
      </c>
    </row>
    <row r="4681" spans="51:75" x14ac:dyDescent="0.3">
      <c r="AY4681" s="107" t="e">
        <f>VLOOKUP(C4681,#REF!, 2,FALSE)</f>
        <v>#REF!</v>
      </c>
      <c r="BM4681" s="79" t="s">
        <v>9519</v>
      </c>
      <c r="BN4681" s="79" t="s">
        <v>707</v>
      </c>
      <c r="BO4681" s="79" t="s">
        <v>9520</v>
      </c>
      <c r="BU4681" s="79" t="s">
        <v>9519</v>
      </c>
      <c r="BV4681" s="79" t="s">
        <v>707</v>
      </c>
      <c r="BW4681" s="79" t="s">
        <v>9520</v>
      </c>
    </row>
    <row r="4682" spans="51:75" x14ac:dyDescent="0.3">
      <c r="AY4682" s="107" t="e">
        <f>VLOOKUP(C4682,#REF!, 2,FALSE)</f>
        <v>#REF!</v>
      </c>
      <c r="BM4682" s="79" t="s">
        <v>9521</v>
      </c>
      <c r="BN4682" s="79" t="s">
        <v>864</v>
      </c>
      <c r="BO4682" s="79" t="s">
        <v>9522</v>
      </c>
      <c r="BU4682" s="79" t="s">
        <v>9521</v>
      </c>
      <c r="BV4682" s="79" t="s">
        <v>864</v>
      </c>
      <c r="BW4682" s="79" t="s">
        <v>9522</v>
      </c>
    </row>
    <row r="4683" spans="51:75" x14ac:dyDescent="0.3">
      <c r="AY4683" s="107" t="e">
        <f>VLOOKUP(C4683,#REF!, 2,FALSE)</f>
        <v>#REF!</v>
      </c>
      <c r="BM4683" s="79" t="s">
        <v>9523</v>
      </c>
      <c r="BN4683" s="79" t="s">
        <v>3206</v>
      </c>
      <c r="BO4683" s="79" t="s">
        <v>9524</v>
      </c>
      <c r="BU4683" s="79" t="s">
        <v>9523</v>
      </c>
      <c r="BV4683" s="79" t="s">
        <v>3206</v>
      </c>
      <c r="BW4683" s="79" t="s">
        <v>9524</v>
      </c>
    </row>
    <row r="4684" spans="51:75" x14ac:dyDescent="0.3">
      <c r="AY4684" s="107" t="e">
        <f>VLOOKUP(C4684,#REF!, 2,FALSE)</f>
        <v>#REF!</v>
      </c>
      <c r="BM4684" s="79" t="s">
        <v>1682</v>
      </c>
      <c r="BN4684" s="79" t="s">
        <v>3009</v>
      </c>
      <c r="BO4684" s="79" t="s">
        <v>4520</v>
      </c>
      <c r="BU4684" s="79" t="s">
        <v>1682</v>
      </c>
      <c r="BV4684" s="79" t="s">
        <v>3009</v>
      </c>
      <c r="BW4684" s="79" t="s">
        <v>4520</v>
      </c>
    </row>
    <row r="4685" spans="51:75" x14ac:dyDescent="0.3">
      <c r="AY4685" s="107" t="e">
        <f>VLOOKUP(C4685,#REF!, 2,FALSE)</f>
        <v>#REF!</v>
      </c>
      <c r="BM4685" s="79" t="s">
        <v>9525</v>
      </c>
      <c r="BN4685" s="79" t="s">
        <v>3206</v>
      </c>
      <c r="BO4685" s="79" t="s">
        <v>9524</v>
      </c>
      <c r="BU4685" s="79" t="s">
        <v>9525</v>
      </c>
      <c r="BV4685" s="79" t="s">
        <v>3206</v>
      </c>
      <c r="BW4685" s="79" t="s">
        <v>9524</v>
      </c>
    </row>
    <row r="4686" spans="51:75" x14ac:dyDescent="0.3">
      <c r="AY4686" s="107" t="e">
        <f>VLOOKUP(C4686,#REF!, 2,FALSE)</f>
        <v>#REF!</v>
      </c>
      <c r="BM4686" s="79" t="s">
        <v>9526</v>
      </c>
      <c r="BN4686" s="79" t="s">
        <v>864</v>
      </c>
      <c r="BO4686" s="79" t="s">
        <v>6380</v>
      </c>
      <c r="BU4686" s="79" t="s">
        <v>9526</v>
      </c>
      <c r="BV4686" s="79" t="s">
        <v>864</v>
      </c>
      <c r="BW4686" s="79" t="s">
        <v>6380</v>
      </c>
    </row>
    <row r="4687" spans="51:75" x14ac:dyDescent="0.3">
      <c r="AY4687" s="107" t="e">
        <f>VLOOKUP(C4687,#REF!, 2,FALSE)</f>
        <v>#REF!</v>
      </c>
      <c r="BM4687" s="79" t="s">
        <v>9527</v>
      </c>
      <c r="BN4687" s="79" t="s">
        <v>630</v>
      </c>
      <c r="BO4687" s="79" t="s">
        <v>772</v>
      </c>
      <c r="BU4687" s="79" t="s">
        <v>9527</v>
      </c>
      <c r="BV4687" s="79" t="s">
        <v>630</v>
      </c>
      <c r="BW4687" s="79" t="s">
        <v>772</v>
      </c>
    </row>
    <row r="4688" spans="51:75" x14ac:dyDescent="0.3">
      <c r="AY4688" s="107" t="e">
        <f>VLOOKUP(C4688,#REF!, 2,FALSE)</f>
        <v>#REF!</v>
      </c>
      <c r="BM4688" s="79" t="s">
        <v>9528</v>
      </c>
      <c r="BN4688" s="79" t="s">
        <v>864</v>
      </c>
      <c r="BO4688" s="79" t="s">
        <v>9529</v>
      </c>
      <c r="BU4688" s="79" t="s">
        <v>9528</v>
      </c>
      <c r="BV4688" s="79" t="s">
        <v>864</v>
      </c>
      <c r="BW4688" s="79" t="s">
        <v>9529</v>
      </c>
    </row>
    <row r="4689" spans="51:75" x14ac:dyDescent="0.3">
      <c r="AY4689" s="107" t="e">
        <f>VLOOKUP(C4689,#REF!, 2,FALSE)</f>
        <v>#REF!</v>
      </c>
      <c r="BM4689" s="79" t="s">
        <v>9531</v>
      </c>
      <c r="BN4689" s="79" t="s">
        <v>668</v>
      </c>
      <c r="BO4689" s="79" t="s">
        <v>9533</v>
      </c>
      <c r="BU4689" s="79" t="s">
        <v>9531</v>
      </c>
      <c r="BV4689" s="79" t="s">
        <v>668</v>
      </c>
      <c r="BW4689" s="79" t="s">
        <v>9533</v>
      </c>
    </row>
    <row r="4690" spans="51:75" x14ac:dyDescent="0.3">
      <c r="AY4690" s="107" t="e">
        <f>VLOOKUP(C4690,#REF!, 2,FALSE)</f>
        <v>#REF!</v>
      </c>
      <c r="BM4690" s="79" t="s">
        <v>1683</v>
      </c>
      <c r="BN4690" s="79" t="s">
        <v>3256</v>
      </c>
      <c r="BO4690" s="79" t="s">
        <v>9534</v>
      </c>
      <c r="BU4690" s="79" t="s">
        <v>1683</v>
      </c>
      <c r="BV4690" s="79" t="s">
        <v>3256</v>
      </c>
      <c r="BW4690" s="79" t="s">
        <v>9534</v>
      </c>
    </row>
    <row r="4691" spans="51:75" x14ac:dyDescent="0.3">
      <c r="AY4691" s="107" t="e">
        <f>VLOOKUP(C4691,#REF!, 2,FALSE)</f>
        <v>#REF!</v>
      </c>
      <c r="BM4691" s="79" t="s">
        <v>9536</v>
      </c>
      <c r="BN4691" s="79" t="s">
        <v>3206</v>
      </c>
      <c r="BO4691" s="79" t="s">
        <v>7812</v>
      </c>
      <c r="BU4691" s="79" t="s">
        <v>9536</v>
      </c>
      <c r="BV4691" s="79" t="s">
        <v>3206</v>
      </c>
      <c r="BW4691" s="79" t="s">
        <v>7812</v>
      </c>
    </row>
    <row r="4692" spans="51:75" x14ac:dyDescent="0.3">
      <c r="AY4692" s="107" t="e">
        <f>VLOOKUP(C4692,#REF!, 2,FALSE)</f>
        <v>#REF!</v>
      </c>
      <c r="BM4692" s="79" t="s">
        <v>9537</v>
      </c>
      <c r="BN4692" s="79" t="s">
        <v>3009</v>
      </c>
      <c r="BO4692" s="79" t="s">
        <v>9538</v>
      </c>
      <c r="BU4692" s="79" t="s">
        <v>9537</v>
      </c>
      <c r="BV4692" s="79" t="s">
        <v>3009</v>
      </c>
      <c r="BW4692" s="79" t="s">
        <v>9538</v>
      </c>
    </row>
    <row r="4693" spans="51:75" x14ac:dyDescent="0.3">
      <c r="AY4693" s="107" t="e">
        <f>VLOOKUP(C4693,#REF!, 2,FALSE)</f>
        <v>#REF!</v>
      </c>
      <c r="BM4693" s="79" t="s">
        <v>9539</v>
      </c>
      <c r="BN4693" s="79" t="s">
        <v>3206</v>
      </c>
      <c r="BO4693" s="79" t="s">
        <v>6551</v>
      </c>
      <c r="BU4693" s="79" t="s">
        <v>9539</v>
      </c>
      <c r="BV4693" s="79" t="s">
        <v>3206</v>
      </c>
      <c r="BW4693" s="79" t="s">
        <v>6551</v>
      </c>
    </row>
    <row r="4694" spans="51:75" x14ac:dyDescent="0.3">
      <c r="AY4694" s="107" t="e">
        <f>VLOOKUP(C4694,#REF!, 2,FALSE)</f>
        <v>#REF!</v>
      </c>
      <c r="BM4694" s="79" t="s">
        <v>9540</v>
      </c>
      <c r="BN4694" s="79" t="s">
        <v>3206</v>
      </c>
      <c r="BO4694" s="79" t="s">
        <v>9541</v>
      </c>
      <c r="BU4694" s="79" t="s">
        <v>9540</v>
      </c>
      <c r="BV4694" s="79" t="s">
        <v>3206</v>
      </c>
      <c r="BW4694" s="79" t="s">
        <v>9541</v>
      </c>
    </row>
    <row r="4695" spans="51:75" x14ac:dyDescent="0.3">
      <c r="AY4695" s="107" t="e">
        <f>VLOOKUP(C4695,#REF!, 2,FALSE)</f>
        <v>#REF!</v>
      </c>
      <c r="BM4695" s="79" t="s">
        <v>1684</v>
      </c>
      <c r="BN4695" s="79" t="s">
        <v>864</v>
      </c>
      <c r="BO4695" s="79" t="s">
        <v>8110</v>
      </c>
      <c r="BU4695" s="79" t="s">
        <v>1684</v>
      </c>
      <c r="BV4695" s="79" t="s">
        <v>864</v>
      </c>
      <c r="BW4695" s="79" t="s">
        <v>8110</v>
      </c>
    </row>
    <row r="4696" spans="51:75" x14ac:dyDescent="0.3">
      <c r="AY4696" s="107" t="e">
        <f>VLOOKUP(C4696,#REF!, 2,FALSE)</f>
        <v>#REF!</v>
      </c>
      <c r="BM4696" s="79" t="s">
        <v>9542</v>
      </c>
      <c r="BN4696" s="79" t="s">
        <v>3256</v>
      </c>
      <c r="BO4696" s="79" t="s">
        <v>9543</v>
      </c>
      <c r="BU4696" s="79" t="s">
        <v>9542</v>
      </c>
      <c r="BV4696" s="79" t="s">
        <v>3256</v>
      </c>
      <c r="BW4696" s="79" t="s">
        <v>9543</v>
      </c>
    </row>
    <row r="4697" spans="51:75" x14ac:dyDescent="0.3">
      <c r="AY4697" s="107" t="e">
        <f>VLOOKUP(C4697,#REF!, 2,FALSE)</f>
        <v>#REF!</v>
      </c>
      <c r="BM4697" s="79" t="s">
        <v>9544</v>
      </c>
      <c r="BN4697" s="79" t="s">
        <v>664</v>
      </c>
      <c r="BO4697" s="79" t="s">
        <v>9545</v>
      </c>
      <c r="BU4697" s="79" t="s">
        <v>9544</v>
      </c>
      <c r="BV4697" s="79" t="s">
        <v>664</v>
      </c>
      <c r="BW4697" s="79" t="s">
        <v>9545</v>
      </c>
    </row>
    <row r="4698" spans="51:75" x14ac:dyDescent="0.3">
      <c r="AY4698" s="107" t="e">
        <f>VLOOKUP(C4698,#REF!, 2,FALSE)</f>
        <v>#REF!</v>
      </c>
      <c r="BM4698" s="79" t="s">
        <v>9546</v>
      </c>
      <c r="BN4698" s="79" t="s">
        <v>801</v>
      </c>
      <c r="BO4698" s="79" t="s">
        <v>9198</v>
      </c>
      <c r="BU4698" s="79" t="s">
        <v>9546</v>
      </c>
      <c r="BV4698" s="79" t="s">
        <v>801</v>
      </c>
      <c r="BW4698" s="79" t="s">
        <v>9198</v>
      </c>
    </row>
    <row r="4699" spans="51:75" x14ac:dyDescent="0.3">
      <c r="AY4699" s="107" t="e">
        <f>VLOOKUP(C4699,#REF!, 2,FALSE)</f>
        <v>#REF!</v>
      </c>
      <c r="BM4699" s="79" t="s">
        <v>9547</v>
      </c>
      <c r="BN4699" s="79" t="s">
        <v>864</v>
      </c>
      <c r="BO4699" s="79" t="s">
        <v>3422</v>
      </c>
      <c r="BU4699" s="79" t="s">
        <v>9547</v>
      </c>
      <c r="BV4699" s="79" t="s">
        <v>864</v>
      </c>
      <c r="BW4699" s="79" t="s">
        <v>3422</v>
      </c>
    </row>
    <row r="4700" spans="51:75" x14ac:dyDescent="0.3">
      <c r="AY4700" s="107" t="e">
        <f>VLOOKUP(C4700,#REF!, 2,FALSE)</f>
        <v>#REF!</v>
      </c>
      <c r="BM4700" s="79" t="s">
        <v>9548</v>
      </c>
      <c r="BN4700" s="79" t="s">
        <v>864</v>
      </c>
      <c r="BO4700" s="79" t="s">
        <v>4520</v>
      </c>
      <c r="BU4700" s="79" t="s">
        <v>9548</v>
      </c>
      <c r="BV4700" s="79" t="s">
        <v>864</v>
      </c>
      <c r="BW4700" s="79" t="s">
        <v>4520</v>
      </c>
    </row>
    <row r="4701" spans="51:75" x14ac:dyDescent="0.3">
      <c r="AY4701" s="107" t="e">
        <f>VLOOKUP(C4701,#REF!, 2,FALSE)</f>
        <v>#REF!</v>
      </c>
      <c r="BM4701" s="79" t="s">
        <v>9549</v>
      </c>
      <c r="BN4701" s="79" t="s">
        <v>3009</v>
      </c>
      <c r="BO4701" s="79" t="s">
        <v>9551</v>
      </c>
      <c r="BU4701" s="79" t="s">
        <v>9549</v>
      </c>
      <c r="BV4701" s="79" t="s">
        <v>3009</v>
      </c>
      <c r="BW4701" s="79" t="s">
        <v>9551</v>
      </c>
    </row>
    <row r="4702" spans="51:75" x14ac:dyDescent="0.3">
      <c r="AY4702" s="107" t="e">
        <f>VLOOKUP(C4702,#REF!, 2,FALSE)</f>
        <v>#REF!</v>
      </c>
      <c r="BM4702" s="79" t="s">
        <v>9552</v>
      </c>
      <c r="BN4702" s="79" t="s">
        <v>864</v>
      </c>
      <c r="BO4702" s="79" t="s">
        <v>9553</v>
      </c>
      <c r="BU4702" s="79" t="s">
        <v>9552</v>
      </c>
      <c r="BV4702" s="79" t="s">
        <v>864</v>
      </c>
      <c r="BW4702" s="79" t="s">
        <v>9553</v>
      </c>
    </row>
    <row r="4703" spans="51:75" x14ac:dyDescent="0.3">
      <c r="AY4703" s="107" t="e">
        <f>VLOOKUP(C4703,#REF!, 2,FALSE)</f>
        <v>#REF!</v>
      </c>
      <c r="BM4703" s="79" t="s">
        <v>9554</v>
      </c>
      <c r="BN4703" s="79" t="s">
        <v>3049</v>
      </c>
      <c r="BO4703" s="79" t="s">
        <v>1786</v>
      </c>
      <c r="BU4703" s="79" t="s">
        <v>9554</v>
      </c>
      <c r="BV4703" s="79" t="s">
        <v>3049</v>
      </c>
      <c r="BW4703" s="79" t="s">
        <v>1786</v>
      </c>
    </row>
    <row r="4704" spans="51:75" x14ac:dyDescent="0.3">
      <c r="AY4704" s="107" t="e">
        <f>VLOOKUP(C4704,#REF!, 2,FALSE)</f>
        <v>#REF!</v>
      </c>
      <c r="BM4704" s="79" t="s">
        <v>9555</v>
      </c>
      <c r="BN4704" s="79" t="s">
        <v>3206</v>
      </c>
      <c r="BO4704" s="79" t="s">
        <v>7630</v>
      </c>
      <c r="BU4704" s="79" t="s">
        <v>9555</v>
      </c>
      <c r="BV4704" s="79" t="s">
        <v>3206</v>
      </c>
      <c r="BW4704" s="79" t="s">
        <v>7630</v>
      </c>
    </row>
    <row r="4705" spans="51:75" x14ac:dyDescent="0.3">
      <c r="AY4705" s="107" t="e">
        <f>VLOOKUP(C4705,#REF!, 2,FALSE)</f>
        <v>#REF!</v>
      </c>
      <c r="BM4705" s="79" t="s">
        <v>1685</v>
      </c>
      <c r="BN4705" s="79" t="s">
        <v>3009</v>
      </c>
      <c r="BO4705" s="79" t="s">
        <v>4576</v>
      </c>
      <c r="BU4705" s="79" t="s">
        <v>1685</v>
      </c>
      <c r="BV4705" s="79" t="s">
        <v>3009</v>
      </c>
      <c r="BW4705" s="79" t="s">
        <v>4576</v>
      </c>
    </row>
    <row r="4706" spans="51:75" x14ac:dyDescent="0.3">
      <c r="AY4706" s="107" t="e">
        <f>VLOOKUP(C4706,#REF!, 2,FALSE)</f>
        <v>#REF!</v>
      </c>
      <c r="BM4706" s="79" t="s">
        <v>9556</v>
      </c>
      <c r="BN4706" s="79" t="s">
        <v>3006</v>
      </c>
      <c r="BO4706" s="79" t="s">
        <v>9557</v>
      </c>
      <c r="BU4706" s="79" t="s">
        <v>9556</v>
      </c>
      <c r="BV4706" s="79" t="s">
        <v>3006</v>
      </c>
      <c r="BW4706" s="79" t="s">
        <v>9557</v>
      </c>
    </row>
    <row r="4707" spans="51:75" x14ac:dyDescent="0.3">
      <c r="AY4707" s="107" t="e">
        <f>VLOOKUP(C4707,#REF!, 2,FALSE)</f>
        <v>#REF!</v>
      </c>
      <c r="BM4707" s="79" t="s">
        <v>9558</v>
      </c>
      <c r="BN4707" s="79" t="s">
        <v>3206</v>
      </c>
      <c r="BO4707" s="79" t="s">
        <v>2985</v>
      </c>
      <c r="BU4707" s="79" t="s">
        <v>9558</v>
      </c>
      <c r="BV4707" s="79" t="s">
        <v>3206</v>
      </c>
      <c r="BW4707" s="79" t="s">
        <v>2985</v>
      </c>
    </row>
    <row r="4708" spans="51:75" x14ac:dyDescent="0.3">
      <c r="AY4708" s="107" t="e">
        <f>VLOOKUP(C4708,#REF!, 2,FALSE)</f>
        <v>#REF!</v>
      </c>
      <c r="BM4708" s="79" t="s">
        <v>9559</v>
      </c>
      <c r="BN4708" s="79" t="s">
        <v>3006</v>
      </c>
      <c r="BO4708" s="79" t="s">
        <v>9560</v>
      </c>
      <c r="BU4708" s="79" t="s">
        <v>9559</v>
      </c>
      <c r="BV4708" s="79" t="s">
        <v>3006</v>
      </c>
      <c r="BW4708" s="79" t="s">
        <v>9560</v>
      </c>
    </row>
    <row r="4709" spans="51:75" x14ac:dyDescent="0.3">
      <c r="AY4709" s="107" t="e">
        <f>VLOOKUP(C4709,#REF!, 2,FALSE)</f>
        <v>#REF!</v>
      </c>
      <c r="BM4709" s="79" t="s">
        <v>9561</v>
      </c>
      <c r="BN4709" s="79" t="s">
        <v>3256</v>
      </c>
      <c r="BO4709" s="79" t="s">
        <v>3530</v>
      </c>
      <c r="BU4709" s="79" t="s">
        <v>9561</v>
      </c>
      <c r="BV4709" s="79" t="s">
        <v>3256</v>
      </c>
      <c r="BW4709" s="79" t="s">
        <v>3530</v>
      </c>
    </row>
    <row r="4710" spans="51:75" x14ac:dyDescent="0.3">
      <c r="AY4710" s="107" t="e">
        <f>VLOOKUP(C4710,#REF!, 2,FALSE)</f>
        <v>#REF!</v>
      </c>
      <c r="BM4710" s="79" t="s">
        <v>1686</v>
      </c>
      <c r="BN4710" s="79" t="s">
        <v>1141</v>
      </c>
      <c r="BO4710" s="79" t="s">
        <v>9562</v>
      </c>
      <c r="BU4710" s="79" t="s">
        <v>1686</v>
      </c>
      <c r="BV4710" s="79" t="s">
        <v>1141</v>
      </c>
      <c r="BW4710" s="79" t="s">
        <v>9562</v>
      </c>
    </row>
    <row r="4711" spans="51:75" x14ac:dyDescent="0.3">
      <c r="AY4711" s="107" t="e">
        <f>VLOOKUP(C4711,#REF!, 2,FALSE)</f>
        <v>#REF!</v>
      </c>
      <c r="BM4711" s="79" t="s">
        <v>9563</v>
      </c>
      <c r="BN4711" s="79" t="s">
        <v>3006</v>
      </c>
      <c r="BO4711" s="79" t="s">
        <v>4895</v>
      </c>
      <c r="BU4711" s="79" t="s">
        <v>9563</v>
      </c>
      <c r="BV4711" s="79" t="s">
        <v>3006</v>
      </c>
      <c r="BW4711" s="79" t="s">
        <v>4895</v>
      </c>
    </row>
    <row r="4712" spans="51:75" x14ac:dyDescent="0.3">
      <c r="AY4712" s="107" t="e">
        <f>VLOOKUP(C4712,#REF!, 2,FALSE)</f>
        <v>#REF!</v>
      </c>
      <c r="BM4712" s="79" t="s">
        <v>569</v>
      </c>
      <c r="BN4712" s="79" t="s">
        <v>3206</v>
      </c>
      <c r="BO4712" s="79" t="s">
        <v>1165</v>
      </c>
      <c r="BU4712" s="79" t="s">
        <v>569</v>
      </c>
      <c r="BV4712" s="79" t="s">
        <v>3206</v>
      </c>
      <c r="BW4712" s="79" t="s">
        <v>1165</v>
      </c>
    </row>
    <row r="4713" spans="51:75" x14ac:dyDescent="0.3">
      <c r="AY4713" s="107" t="e">
        <f>VLOOKUP(C4713,#REF!, 2,FALSE)</f>
        <v>#REF!</v>
      </c>
      <c r="BM4713" s="79" t="s">
        <v>9565</v>
      </c>
      <c r="BN4713" s="79" t="s">
        <v>1344</v>
      </c>
      <c r="BO4713" s="79" t="s">
        <v>9566</v>
      </c>
      <c r="BU4713" s="79" t="s">
        <v>9565</v>
      </c>
      <c r="BV4713" s="79" t="s">
        <v>1344</v>
      </c>
      <c r="BW4713" s="79" t="s">
        <v>9566</v>
      </c>
    </row>
    <row r="4714" spans="51:75" x14ac:dyDescent="0.3">
      <c r="AY4714" s="107" t="e">
        <f>VLOOKUP(C4714,#REF!, 2,FALSE)</f>
        <v>#REF!</v>
      </c>
      <c r="BM4714" s="79" t="s">
        <v>1687</v>
      </c>
      <c r="BN4714" s="79" t="s">
        <v>3256</v>
      </c>
      <c r="BO4714" s="79" t="s">
        <v>9567</v>
      </c>
      <c r="BU4714" s="79" t="s">
        <v>1687</v>
      </c>
      <c r="BV4714" s="79" t="s">
        <v>3256</v>
      </c>
      <c r="BW4714" s="79" t="s">
        <v>9567</v>
      </c>
    </row>
    <row r="4715" spans="51:75" x14ac:dyDescent="0.3">
      <c r="AY4715" s="107" t="e">
        <f>VLOOKUP(C4715,#REF!, 2,FALSE)</f>
        <v>#REF!</v>
      </c>
      <c r="BM4715" s="79" t="s">
        <v>9568</v>
      </c>
      <c r="BN4715" s="79" t="s">
        <v>3009</v>
      </c>
      <c r="BO4715" s="79" t="s">
        <v>2985</v>
      </c>
      <c r="BU4715" s="79" t="s">
        <v>9568</v>
      </c>
      <c r="BV4715" s="79" t="s">
        <v>3009</v>
      </c>
      <c r="BW4715" s="79" t="s">
        <v>2985</v>
      </c>
    </row>
    <row r="4716" spans="51:75" x14ac:dyDescent="0.3">
      <c r="AY4716" s="107" t="e">
        <f>VLOOKUP(C4716,#REF!, 2,FALSE)</f>
        <v>#REF!</v>
      </c>
      <c r="BM4716" s="79" t="s">
        <v>1696</v>
      </c>
      <c r="BN4716" s="79" t="s">
        <v>1344</v>
      </c>
      <c r="BO4716" s="79" t="s">
        <v>3456</v>
      </c>
      <c r="BU4716" s="79" t="s">
        <v>1696</v>
      </c>
      <c r="BV4716" s="79" t="s">
        <v>1344</v>
      </c>
      <c r="BW4716" s="79" t="s">
        <v>3456</v>
      </c>
    </row>
    <row r="4717" spans="51:75" x14ac:dyDescent="0.3">
      <c r="AY4717" s="107" t="e">
        <f>VLOOKUP(C4717,#REF!, 2,FALSE)</f>
        <v>#REF!</v>
      </c>
      <c r="BM4717" s="79" t="s">
        <v>9569</v>
      </c>
      <c r="BN4717" s="79" t="s">
        <v>864</v>
      </c>
      <c r="BO4717" s="79" t="s">
        <v>3189</v>
      </c>
      <c r="BU4717" s="79" t="s">
        <v>9569</v>
      </c>
      <c r="BV4717" s="79" t="s">
        <v>864</v>
      </c>
      <c r="BW4717" s="79" t="s">
        <v>3189</v>
      </c>
    </row>
    <row r="4718" spans="51:75" x14ac:dyDescent="0.3">
      <c r="AY4718" s="107" t="e">
        <f>VLOOKUP(C4718,#REF!, 2,FALSE)</f>
        <v>#REF!</v>
      </c>
      <c r="BM4718" s="79" t="s">
        <v>9570</v>
      </c>
      <c r="BN4718" s="79" t="s">
        <v>864</v>
      </c>
      <c r="BO4718" s="79" t="s">
        <v>4885</v>
      </c>
      <c r="BU4718" s="79" t="s">
        <v>9570</v>
      </c>
      <c r="BV4718" s="79" t="s">
        <v>864</v>
      </c>
      <c r="BW4718" s="79" t="s">
        <v>4885</v>
      </c>
    </row>
    <row r="4719" spans="51:75" x14ac:dyDescent="0.3">
      <c r="AY4719" s="107" t="e">
        <f>VLOOKUP(C4719,#REF!, 2,FALSE)</f>
        <v>#REF!</v>
      </c>
      <c r="BM4719" s="79" t="s">
        <v>1697</v>
      </c>
      <c r="BN4719" s="79" t="s">
        <v>1344</v>
      </c>
      <c r="BO4719" s="79" t="s">
        <v>4755</v>
      </c>
      <c r="BU4719" s="79" t="s">
        <v>1697</v>
      </c>
      <c r="BV4719" s="79" t="s">
        <v>1344</v>
      </c>
      <c r="BW4719" s="79" t="s">
        <v>4755</v>
      </c>
    </row>
    <row r="4720" spans="51:75" x14ac:dyDescent="0.3">
      <c r="AY4720" s="107" t="e">
        <f>VLOOKUP(C4720,#REF!, 2,FALSE)</f>
        <v>#REF!</v>
      </c>
      <c r="BM4720" s="79" t="s">
        <v>1698</v>
      </c>
      <c r="BN4720" s="79" t="s">
        <v>1344</v>
      </c>
      <c r="BO4720" s="79" t="s">
        <v>9310</v>
      </c>
      <c r="BU4720" s="79" t="s">
        <v>1698</v>
      </c>
      <c r="BV4720" s="79" t="s">
        <v>1344</v>
      </c>
      <c r="BW4720" s="79" t="s">
        <v>9310</v>
      </c>
    </row>
    <row r="4721" spans="51:75" x14ac:dyDescent="0.3">
      <c r="AY4721" s="107" t="e">
        <f>VLOOKUP(C4721,#REF!, 2,FALSE)</f>
        <v>#REF!</v>
      </c>
      <c r="BM4721" s="79" t="s">
        <v>9571</v>
      </c>
      <c r="BN4721" s="79" t="s">
        <v>2985</v>
      </c>
      <c r="BO4721" s="79" t="s">
        <v>2985</v>
      </c>
      <c r="BU4721" s="79" t="s">
        <v>9571</v>
      </c>
      <c r="BV4721" s="79" t="s">
        <v>2985</v>
      </c>
      <c r="BW4721" s="79" t="s">
        <v>2985</v>
      </c>
    </row>
    <row r="4722" spans="51:75" x14ac:dyDescent="0.3">
      <c r="AY4722" s="107" t="e">
        <f>VLOOKUP(C4722,#REF!, 2,FALSE)</f>
        <v>#REF!</v>
      </c>
      <c r="BM4722" s="79" t="s">
        <v>9572</v>
      </c>
      <c r="BN4722" s="79" t="s">
        <v>614</v>
      </c>
      <c r="BO4722" s="79" t="s">
        <v>9573</v>
      </c>
      <c r="BU4722" s="79" t="s">
        <v>9572</v>
      </c>
      <c r="BV4722" s="79" t="s">
        <v>614</v>
      </c>
      <c r="BW4722" s="79" t="s">
        <v>9573</v>
      </c>
    </row>
    <row r="4723" spans="51:75" x14ac:dyDescent="0.3">
      <c r="AY4723" s="107" t="e">
        <f>VLOOKUP(C4723,#REF!, 2,FALSE)</f>
        <v>#REF!</v>
      </c>
      <c r="BM4723" s="79" t="s">
        <v>1699</v>
      </c>
      <c r="BN4723" s="79" t="s">
        <v>3206</v>
      </c>
      <c r="BO4723" s="79" t="s">
        <v>9574</v>
      </c>
      <c r="BU4723" s="79" t="s">
        <v>1699</v>
      </c>
      <c r="BV4723" s="79" t="s">
        <v>3206</v>
      </c>
      <c r="BW4723" s="79" t="s">
        <v>9574</v>
      </c>
    </row>
    <row r="4724" spans="51:75" x14ac:dyDescent="0.3">
      <c r="AY4724" s="107" t="e">
        <f>VLOOKUP(C4724,#REF!, 2,FALSE)</f>
        <v>#REF!</v>
      </c>
      <c r="BM4724" s="79" t="s">
        <v>9575</v>
      </c>
      <c r="BN4724" s="79" t="s">
        <v>1693</v>
      </c>
      <c r="BO4724" s="79" t="s">
        <v>3189</v>
      </c>
      <c r="BU4724" s="79" t="s">
        <v>9575</v>
      </c>
      <c r="BV4724" s="79" t="s">
        <v>1693</v>
      </c>
      <c r="BW4724" s="79" t="s">
        <v>3189</v>
      </c>
    </row>
    <row r="4725" spans="51:75" x14ac:dyDescent="0.3">
      <c r="AY4725" s="107" t="e">
        <f>VLOOKUP(C4725,#REF!, 2,FALSE)</f>
        <v>#REF!</v>
      </c>
      <c r="BM4725" s="79" t="s">
        <v>1700</v>
      </c>
      <c r="BN4725" s="79" t="s">
        <v>16992</v>
      </c>
      <c r="BO4725" s="79" t="s">
        <v>4687</v>
      </c>
      <c r="BU4725" s="79" t="s">
        <v>1700</v>
      </c>
      <c r="BV4725" s="79" t="s">
        <v>16992</v>
      </c>
      <c r="BW4725" s="79" t="s">
        <v>4687</v>
      </c>
    </row>
    <row r="4726" spans="51:75" x14ac:dyDescent="0.3">
      <c r="AY4726" s="107" t="e">
        <f>VLOOKUP(C4726,#REF!, 2,FALSE)</f>
        <v>#REF!</v>
      </c>
      <c r="BM4726" s="79" t="s">
        <v>9576</v>
      </c>
      <c r="BN4726" s="79" t="s">
        <v>638</v>
      </c>
      <c r="BO4726" s="79" t="s">
        <v>9331</v>
      </c>
      <c r="BU4726" s="79" t="s">
        <v>9576</v>
      </c>
      <c r="BV4726" s="79" t="s">
        <v>638</v>
      </c>
      <c r="BW4726" s="79" t="s">
        <v>9331</v>
      </c>
    </row>
    <row r="4727" spans="51:75" x14ac:dyDescent="0.3">
      <c r="AY4727" s="107" t="e">
        <f>VLOOKUP(C4727,#REF!, 2,FALSE)</f>
        <v>#REF!</v>
      </c>
      <c r="BM4727" s="79" t="s">
        <v>9578</v>
      </c>
      <c r="BN4727" s="79" t="s">
        <v>616</v>
      </c>
      <c r="BO4727" s="79" t="s">
        <v>9579</v>
      </c>
      <c r="BU4727" s="79" t="s">
        <v>9578</v>
      </c>
      <c r="BV4727" s="79" t="s">
        <v>616</v>
      </c>
      <c r="BW4727" s="79" t="s">
        <v>9579</v>
      </c>
    </row>
    <row r="4728" spans="51:75" x14ac:dyDescent="0.3">
      <c r="AY4728" s="107" t="e">
        <f>VLOOKUP(C4728,#REF!, 2,FALSE)</f>
        <v>#REF!</v>
      </c>
      <c r="BM4728" s="79" t="s">
        <v>9580</v>
      </c>
      <c r="BN4728" s="79" t="s">
        <v>615</v>
      </c>
      <c r="BO4728" s="79" t="s">
        <v>3541</v>
      </c>
      <c r="BU4728" s="79" t="s">
        <v>9580</v>
      </c>
      <c r="BV4728" s="79" t="s">
        <v>615</v>
      </c>
      <c r="BW4728" s="79" t="s">
        <v>3541</v>
      </c>
    </row>
    <row r="4729" spans="51:75" x14ac:dyDescent="0.3">
      <c r="AY4729" s="107" t="e">
        <f>VLOOKUP(C4729,#REF!, 2,FALSE)</f>
        <v>#REF!</v>
      </c>
      <c r="BM4729" s="79" t="s">
        <v>1701</v>
      </c>
      <c r="BN4729" s="79" t="s">
        <v>799</v>
      </c>
      <c r="BO4729" s="79" t="s">
        <v>9581</v>
      </c>
      <c r="BU4729" s="79" t="s">
        <v>1701</v>
      </c>
      <c r="BV4729" s="79" t="s">
        <v>799</v>
      </c>
      <c r="BW4729" s="79" t="s">
        <v>9581</v>
      </c>
    </row>
    <row r="4730" spans="51:75" x14ac:dyDescent="0.3">
      <c r="AY4730" s="107" t="e">
        <f>VLOOKUP(C4730,#REF!, 2,FALSE)</f>
        <v>#REF!</v>
      </c>
      <c r="BM4730" s="79" t="s">
        <v>9582</v>
      </c>
      <c r="BN4730" s="79" t="s">
        <v>864</v>
      </c>
      <c r="BO4730" s="79" t="s">
        <v>2985</v>
      </c>
      <c r="BU4730" s="79" t="s">
        <v>9582</v>
      </c>
      <c r="BV4730" s="79" t="s">
        <v>864</v>
      </c>
      <c r="BW4730" s="79" t="s">
        <v>2985</v>
      </c>
    </row>
    <row r="4731" spans="51:75" x14ac:dyDescent="0.3">
      <c r="AY4731" s="107" t="e">
        <f>VLOOKUP(C4731,#REF!, 2,FALSE)</f>
        <v>#REF!</v>
      </c>
      <c r="BM4731" s="79" t="s">
        <v>9583</v>
      </c>
      <c r="BN4731" s="79" t="s">
        <v>864</v>
      </c>
      <c r="BO4731" s="79" t="s">
        <v>9584</v>
      </c>
      <c r="BU4731" s="79" t="s">
        <v>9583</v>
      </c>
      <c r="BV4731" s="79" t="s">
        <v>864</v>
      </c>
      <c r="BW4731" s="79" t="s">
        <v>9584</v>
      </c>
    </row>
    <row r="4732" spans="51:75" x14ac:dyDescent="0.3">
      <c r="AY4732" s="107" t="e">
        <f>VLOOKUP(C4732,#REF!, 2,FALSE)</f>
        <v>#REF!</v>
      </c>
      <c r="BM4732" s="79" t="s">
        <v>9585</v>
      </c>
      <c r="BN4732" s="79" t="s">
        <v>864</v>
      </c>
      <c r="BO4732" s="79" t="s">
        <v>5915</v>
      </c>
      <c r="BU4732" s="79" t="s">
        <v>9585</v>
      </c>
      <c r="BV4732" s="79" t="s">
        <v>864</v>
      </c>
      <c r="BW4732" s="79" t="s">
        <v>5915</v>
      </c>
    </row>
    <row r="4733" spans="51:75" x14ac:dyDescent="0.3">
      <c r="AY4733" s="107" t="e">
        <f>VLOOKUP(C4733,#REF!, 2,FALSE)</f>
        <v>#REF!</v>
      </c>
      <c r="BM4733" s="79" t="s">
        <v>9586</v>
      </c>
      <c r="BN4733" s="79" t="s">
        <v>864</v>
      </c>
      <c r="BO4733" s="79" t="s">
        <v>8007</v>
      </c>
      <c r="BU4733" s="79" t="s">
        <v>9586</v>
      </c>
      <c r="BV4733" s="79" t="s">
        <v>864</v>
      </c>
      <c r="BW4733" s="79" t="s">
        <v>8007</v>
      </c>
    </row>
    <row r="4734" spans="51:75" x14ac:dyDescent="0.3">
      <c r="AY4734" s="107" t="e">
        <f>VLOOKUP(C4734,#REF!, 2,FALSE)</f>
        <v>#REF!</v>
      </c>
      <c r="BM4734" s="79" t="s">
        <v>9587</v>
      </c>
      <c r="BN4734" s="79" t="s">
        <v>2981</v>
      </c>
      <c r="BO4734" s="79" t="s">
        <v>9588</v>
      </c>
      <c r="BU4734" s="79" t="s">
        <v>9587</v>
      </c>
      <c r="BV4734" s="79" t="s">
        <v>2981</v>
      </c>
      <c r="BW4734" s="79" t="s">
        <v>9588</v>
      </c>
    </row>
    <row r="4735" spans="51:75" x14ac:dyDescent="0.3">
      <c r="AY4735" s="107" t="e">
        <f>VLOOKUP(C4735,#REF!, 2,FALSE)</f>
        <v>#REF!</v>
      </c>
      <c r="BM4735" s="79" t="s">
        <v>9589</v>
      </c>
      <c r="BN4735" s="79" t="s">
        <v>773</v>
      </c>
      <c r="BO4735" s="79" t="s">
        <v>8111</v>
      </c>
      <c r="BU4735" s="79" t="s">
        <v>9589</v>
      </c>
      <c r="BV4735" s="79" t="s">
        <v>773</v>
      </c>
      <c r="BW4735" s="79" t="s">
        <v>8111</v>
      </c>
    </row>
    <row r="4736" spans="51:75" x14ac:dyDescent="0.3">
      <c r="AY4736" s="107" t="e">
        <f>VLOOKUP(C4736,#REF!, 2,FALSE)</f>
        <v>#REF!</v>
      </c>
      <c r="BM4736" s="79" t="s">
        <v>9590</v>
      </c>
      <c r="BN4736" s="79" t="s">
        <v>663</v>
      </c>
      <c r="BO4736" s="79" t="s">
        <v>9591</v>
      </c>
      <c r="BU4736" s="79" t="s">
        <v>9590</v>
      </c>
      <c r="BV4736" s="79" t="s">
        <v>663</v>
      </c>
      <c r="BW4736" s="79" t="s">
        <v>9591</v>
      </c>
    </row>
    <row r="4737" spans="51:75" x14ac:dyDescent="0.3">
      <c r="AY4737" s="107" t="e">
        <f>VLOOKUP(C4737,#REF!, 2,FALSE)</f>
        <v>#REF!</v>
      </c>
      <c r="BM4737" s="79" t="s">
        <v>9592</v>
      </c>
      <c r="BN4737" s="79" t="s">
        <v>2985</v>
      </c>
      <c r="BO4737" s="79" t="s">
        <v>2985</v>
      </c>
      <c r="BU4737" s="79" t="s">
        <v>9592</v>
      </c>
      <c r="BV4737" s="79" t="s">
        <v>2985</v>
      </c>
      <c r="BW4737" s="79" t="s">
        <v>2985</v>
      </c>
    </row>
    <row r="4738" spans="51:75" x14ac:dyDescent="0.3">
      <c r="AY4738" s="107" t="e">
        <f>VLOOKUP(C4738,#REF!, 2,FALSE)</f>
        <v>#REF!</v>
      </c>
      <c r="BM4738" s="79" t="s">
        <v>9593</v>
      </c>
      <c r="BN4738" s="79" t="s">
        <v>3087</v>
      </c>
      <c r="BO4738" s="79" t="s">
        <v>4299</v>
      </c>
      <c r="BU4738" s="79" t="s">
        <v>9593</v>
      </c>
      <c r="BV4738" s="79" t="s">
        <v>3087</v>
      </c>
      <c r="BW4738" s="79" t="s">
        <v>4299</v>
      </c>
    </row>
    <row r="4739" spans="51:75" x14ac:dyDescent="0.3">
      <c r="AY4739" s="107" t="e">
        <f>VLOOKUP(C4739,#REF!, 2,FALSE)</f>
        <v>#REF!</v>
      </c>
      <c r="BM4739" s="79" t="s">
        <v>9594</v>
      </c>
      <c r="BN4739" s="79" t="s">
        <v>1344</v>
      </c>
      <c r="BO4739" s="79" t="s">
        <v>772</v>
      </c>
      <c r="BU4739" s="79" t="s">
        <v>9594</v>
      </c>
      <c r="BV4739" s="79" t="s">
        <v>1344</v>
      </c>
      <c r="BW4739" s="79" t="s">
        <v>772</v>
      </c>
    </row>
    <row r="4740" spans="51:75" x14ac:dyDescent="0.3">
      <c r="AY4740" s="107" t="e">
        <f>VLOOKUP(C4740,#REF!, 2,FALSE)</f>
        <v>#REF!</v>
      </c>
      <c r="BM4740" s="79" t="s">
        <v>9595</v>
      </c>
      <c r="BN4740" s="79" t="s">
        <v>3009</v>
      </c>
      <c r="BO4740" s="79" t="s">
        <v>3001</v>
      </c>
      <c r="BU4740" s="79" t="s">
        <v>9595</v>
      </c>
      <c r="BV4740" s="79" t="s">
        <v>3009</v>
      </c>
      <c r="BW4740" s="79" t="s">
        <v>3001</v>
      </c>
    </row>
    <row r="4741" spans="51:75" x14ac:dyDescent="0.3">
      <c r="AY4741" s="107" t="e">
        <f>VLOOKUP(C4741,#REF!, 2,FALSE)</f>
        <v>#REF!</v>
      </c>
      <c r="BM4741" s="79" t="s">
        <v>9596</v>
      </c>
      <c r="BN4741" s="79" t="s">
        <v>1072</v>
      </c>
      <c r="BO4741" s="79" t="s">
        <v>8596</v>
      </c>
      <c r="BU4741" s="79" t="s">
        <v>9596</v>
      </c>
      <c r="BV4741" s="79" t="s">
        <v>1072</v>
      </c>
      <c r="BW4741" s="79" t="s">
        <v>8596</v>
      </c>
    </row>
    <row r="4742" spans="51:75" x14ac:dyDescent="0.3">
      <c r="AY4742" s="107" t="e">
        <f>VLOOKUP(C4742,#REF!, 2,FALSE)</f>
        <v>#REF!</v>
      </c>
      <c r="BM4742" s="79" t="s">
        <v>9597</v>
      </c>
      <c r="BN4742" s="79" t="s">
        <v>671</v>
      </c>
      <c r="BO4742" s="79" t="s">
        <v>6531</v>
      </c>
      <c r="BU4742" s="79" t="s">
        <v>9597</v>
      </c>
      <c r="BV4742" s="79" t="s">
        <v>671</v>
      </c>
      <c r="BW4742" s="79" t="s">
        <v>6531</v>
      </c>
    </row>
    <row r="4743" spans="51:75" x14ac:dyDescent="0.3">
      <c r="AY4743" s="107" t="e">
        <f>VLOOKUP(C4743,#REF!, 2,FALSE)</f>
        <v>#REF!</v>
      </c>
      <c r="BM4743" s="79" t="s">
        <v>9599</v>
      </c>
      <c r="BN4743" s="79" t="s">
        <v>3256</v>
      </c>
      <c r="BO4743" s="79" t="s">
        <v>640</v>
      </c>
      <c r="BU4743" s="79" t="s">
        <v>9599</v>
      </c>
      <c r="BV4743" s="79" t="s">
        <v>3256</v>
      </c>
      <c r="BW4743" s="79" t="s">
        <v>640</v>
      </c>
    </row>
    <row r="4744" spans="51:75" x14ac:dyDescent="0.3">
      <c r="AY4744" s="107" t="e">
        <f>VLOOKUP(C4744,#REF!, 2,FALSE)</f>
        <v>#REF!</v>
      </c>
      <c r="BM4744" s="79" t="s">
        <v>9600</v>
      </c>
      <c r="BN4744" s="79" t="s">
        <v>1344</v>
      </c>
      <c r="BO4744" s="79" t="s">
        <v>2985</v>
      </c>
      <c r="BU4744" s="79" t="s">
        <v>9600</v>
      </c>
      <c r="BV4744" s="79" t="s">
        <v>1344</v>
      </c>
      <c r="BW4744" s="79" t="s">
        <v>2985</v>
      </c>
    </row>
    <row r="4745" spans="51:75" x14ac:dyDescent="0.3">
      <c r="AY4745" s="107" t="e">
        <f>VLOOKUP(C4745,#REF!, 2,FALSE)</f>
        <v>#REF!</v>
      </c>
      <c r="BM4745" s="79" t="s">
        <v>9601</v>
      </c>
      <c r="BN4745" s="79" t="s">
        <v>3049</v>
      </c>
      <c r="BO4745" s="79" t="s">
        <v>9602</v>
      </c>
      <c r="BU4745" s="79" t="s">
        <v>9601</v>
      </c>
      <c r="BV4745" s="79" t="s">
        <v>3049</v>
      </c>
      <c r="BW4745" s="79" t="s">
        <v>9602</v>
      </c>
    </row>
    <row r="4746" spans="51:75" x14ac:dyDescent="0.3">
      <c r="AY4746" s="107" t="e">
        <f>VLOOKUP(C4746,#REF!, 2,FALSE)</f>
        <v>#REF!</v>
      </c>
      <c r="BM4746" s="79" t="s">
        <v>9603</v>
      </c>
      <c r="BN4746" s="79" t="s">
        <v>733</v>
      </c>
      <c r="BO4746" s="79" t="s">
        <v>7569</v>
      </c>
      <c r="BU4746" s="79" t="s">
        <v>9603</v>
      </c>
      <c r="BV4746" s="79" t="s">
        <v>733</v>
      </c>
      <c r="BW4746" s="79" t="s">
        <v>7569</v>
      </c>
    </row>
    <row r="4747" spans="51:75" x14ac:dyDescent="0.3">
      <c r="AY4747" s="107" t="e">
        <f>VLOOKUP(C4747,#REF!, 2,FALSE)</f>
        <v>#REF!</v>
      </c>
      <c r="BM4747" s="79" t="s">
        <v>9604</v>
      </c>
      <c r="BN4747" s="79" t="s">
        <v>3206</v>
      </c>
      <c r="BO4747" s="79" t="s">
        <v>9605</v>
      </c>
      <c r="BU4747" s="79" t="s">
        <v>9604</v>
      </c>
      <c r="BV4747" s="79" t="s">
        <v>3206</v>
      </c>
      <c r="BW4747" s="79" t="s">
        <v>9605</v>
      </c>
    </row>
    <row r="4748" spans="51:75" x14ac:dyDescent="0.3">
      <c r="AY4748" s="107" t="e">
        <f>VLOOKUP(C4748,#REF!, 2,FALSE)</f>
        <v>#REF!</v>
      </c>
      <c r="BM4748" s="79" t="s">
        <v>9606</v>
      </c>
      <c r="BN4748" s="79" t="s">
        <v>864</v>
      </c>
      <c r="BO4748" s="79" t="s">
        <v>9242</v>
      </c>
      <c r="BU4748" s="79" t="s">
        <v>9606</v>
      </c>
      <c r="BV4748" s="79" t="s">
        <v>864</v>
      </c>
      <c r="BW4748" s="79" t="s">
        <v>9242</v>
      </c>
    </row>
    <row r="4749" spans="51:75" x14ac:dyDescent="0.3">
      <c r="AY4749" s="107" t="e">
        <f>VLOOKUP(C4749,#REF!, 2,FALSE)</f>
        <v>#REF!</v>
      </c>
      <c r="BM4749" s="79" t="s">
        <v>9607</v>
      </c>
      <c r="BN4749" s="79" t="s">
        <v>864</v>
      </c>
      <c r="BO4749" s="79" t="s">
        <v>3797</v>
      </c>
      <c r="BU4749" s="79" t="s">
        <v>9607</v>
      </c>
      <c r="BV4749" s="79" t="s">
        <v>864</v>
      </c>
      <c r="BW4749" s="79" t="s">
        <v>3797</v>
      </c>
    </row>
    <row r="4750" spans="51:75" x14ac:dyDescent="0.3">
      <c r="AY4750" s="107" t="e">
        <f>VLOOKUP(C4750,#REF!, 2,FALSE)</f>
        <v>#REF!</v>
      </c>
      <c r="BM4750" s="79" t="s">
        <v>1702</v>
      </c>
      <c r="BN4750" s="79" t="s">
        <v>615</v>
      </c>
      <c r="BO4750" s="79" t="s">
        <v>2985</v>
      </c>
      <c r="BU4750" s="79" t="s">
        <v>1702</v>
      </c>
      <c r="BV4750" s="79" t="s">
        <v>615</v>
      </c>
      <c r="BW4750" s="79" t="s">
        <v>2985</v>
      </c>
    </row>
    <row r="4751" spans="51:75" x14ac:dyDescent="0.3">
      <c r="AY4751" s="107" t="e">
        <f>VLOOKUP(C4751,#REF!, 2,FALSE)</f>
        <v>#REF!</v>
      </c>
      <c r="BM4751" s="79" t="s">
        <v>1703</v>
      </c>
      <c r="BN4751" s="79" t="s">
        <v>854</v>
      </c>
      <c r="BO4751" s="79" t="s">
        <v>9608</v>
      </c>
      <c r="BU4751" s="79" t="s">
        <v>1703</v>
      </c>
      <c r="BV4751" s="79" t="s">
        <v>854</v>
      </c>
      <c r="BW4751" s="79" t="s">
        <v>9608</v>
      </c>
    </row>
    <row r="4752" spans="51:75" x14ac:dyDescent="0.3">
      <c r="AY4752" s="107" t="e">
        <f>VLOOKUP(C4752,#REF!, 2,FALSE)</f>
        <v>#REF!</v>
      </c>
      <c r="BM4752" s="79" t="s">
        <v>9609</v>
      </c>
      <c r="BN4752" s="79" t="s">
        <v>773</v>
      </c>
      <c r="BO4752" s="79" t="s">
        <v>6892</v>
      </c>
      <c r="BU4752" s="79" t="s">
        <v>9609</v>
      </c>
      <c r="BV4752" s="79" t="s">
        <v>773</v>
      </c>
      <c r="BW4752" s="79" t="s">
        <v>6892</v>
      </c>
    </row>
    <row r="4753" spans="51:75" x14ac:dyDescent="0.3">
      <c r="AY4753" s="107" t="e">
        <f>VLOOKUP(C4753,#REF!, 2,FALSE)</f>
        <v>#REF!</v>
      </c>
      <c r="BM4753" s="79" t="s">
        <v>9612</v>
      </c>
      <c r="BN4753" s="79" t="s">
        <v>942</v>
      </c>
      <c r="BO4753" s="79" t="s">
        <v>1691</v>
      </c>
      <c r="BU4753" s="79" t="s">
        <v>9612</v>
      </c>
      <c r="BV4753" s="79" t="s">
        <v>942</v>
      </c>
      <c r="BW4753" s="79" t="s">
        <v>1691</v>
      </c>
    </row>
    <row r="4754" spans="51:75" x14ac:dyDescent="0.3">
      <c r="AY4754" s="107" t="e">
        <f>VLOOKUP(C4754,#REF!, 2,FALSE)</f>
        <v>#REF!</v>
      </c>
      <c r="BM4754" s="79" t="s">
        <v>9613</v>
      </c>
      <c r="BN4754" s="79" t="s">
        <v>942</v>
      </c>
      <c r="BO4754" s="79" t="s">
        <v>1607</v>
      </c>
      <c r="BU4754" s="79" t="s">
        <v>9613</v>
      </c>
      <c r="BV4754" s="79" t="s">
        <v>942</v>
      </c>
      <c r="BW4754" s="79" t="s">
        <v>1607</v>
      </c>
    </row>
    <row r="4755" spans="51:75" x14ac:dyDescent="0.3">
      <c r="AY4755" s="107" t="e">
        <f>VLOOKUP(C4755,#REF!, 2,FALSE)</f>
        <v>#REF!</v>
      </c>
      <c r="BM4755" s="79" t="s">
        <v>9614</v>
      </c>
      <c r="BN4755" s="79" t="s">
        <v>3256</v>
      </c>
      <c r="BO4755" s="79" t="s">
        <v>9615</v>
      </c>
      <c r="BU4755" s="79" t="s">
        <v>9614</v>
      </c>
      <c r="BV4755" s="79" t="s">
        <v>3256</v>
      </c>
      <c r="BW4755" s="79" t="s">
        <v>9615</v>
      </c>
    </row>
    <row r="4756" spans="51:75" x14ac:dyDescent="0.3">
      <c r="AY4756" s="107" t="e">
        <f>VLOOKUP(C4756,#REF!, 2,FALSE)</f>
        <v>#REF!</v>
      </c>
      <c r="BM4756" s="79" t="s">
        <v>9616</v>
      </c>
      <c r="BN4756" s="79" t="s">
        <v>925</v>
      </c>
      <c r="BO4756" s="79" t="s">
        <v>9617</v>
      </c>
      <c r="BU4756" s="79" t="s">
        <v>9616</v>
      </c>
      <c r="BV4756" s="79" t="s">
        <v>925</v>
      </c>
      <c r="BW4756" s="79" t="s">
        <v>9617</v>
      </c>
    </row>
    <row r="4757" spans="51:75" x14ac:dyDescent="0.3">
      <c r="AY4757" s="107" t="e">
        <f>VLOOKUP(C4757,#REF!, 2,FALSE)</f>
        <v>#REF!</v>
      </c>
      <c r="BM4757" s="79" t="s">
        <v>9618</v>
      </c>
      <c r="BN4757" s="79" t="s">
        <v>1344</v>
      </c>
      <c r="BO4757" s="79" t="s">
        <v>9619</v>
      </c>
      <c r="BU4757" s="79" t="s">
        <v>9618</v>
      </c>
      <c r="BV4757" s="79" t="s">
        <v>1344</v>
      </c>
      <c r="BW4757" s="79" t="s">
        <v>9619</v>
      </c>
    </row>
    <row r="4758" spans="51:75" x14ac:dyDescent="0.3">
      <c r="AY4758" s="107" t="e">
        <f>VLOOKUP(C4758,#REF!, 2,FALSE)</f>
        <v>#REF!</v>
      </c>
      <c r="BM4758" s="79" t="s">
        <v>9620</v>
      </c>
      <c r="BN4758" s="79" t="s">
        <v>789</v>
      </c>
      <c r="BO4758" s="79" t="s">
        <v>9621</v>
      </c>
      <c r="BU4758" s="79" t="s">
        <v>9620</v>
      </c>
      <c r="BV4758" s="79" t="s">
        <v>789</v>
      </c>
      <c r="BW4758" s="79" t="s">
        <v>9621</v>
      </c>
    </row>
    <row r="4759" spans="51:75" x14ac:dyDescent="0.3">
      <c r="AY4759" s="107" t="e">
        <f>VLOOKUP(C4759,#REF!, 2,FALSE)</f>
        <v>#REF!</v>
      </c>
      <c r="BM4759" s="79" t="s">
        <v>9622</v>
      </c>
      <c r="BN4759" s="79" t="s">
        <v>3256</v>
      </c>
      <c r="BO4759" s="79" t="s">
        <v>9623</v>
      </c>
      <c r="BU4759" s="79" t="s">
        <v>9622</v>
      </c>
      <c r="BV4759" s="79" t="s">
        <v>3256</v>
      </c>
      <c r="BW4759" s="79" t="s">
        <v>9623</v>
      </c>
    </row>
    <row r="4760" spans="51:75" x14ac:dyDescent="0.3">
      <c r="AY4760" s="107" t="e">
        <f>VLOOKUP(C4760,#REF!, 2,FALSE)</f>
        <v>#REF!</v>
      </c>
      <c r="BM4760" s="79" t="s">
        <v>9624</v>
      </c>
      <c r="BN4760" s="79" t="s">
        <v>3206</v>
      </c>
      <c r="BO4760" s="79" t="s">
        <v>6130</v>
      </c>
      <c r="BU4760" s="79" t="s">
        <v>9624</v>
      </c>
      <c r="BV4760" s="79" t="s">
        <v>3206</v>
      </c>
      <c r="BW4760" s="79" t="s">
        <v>6130</v>
      </c>
    </row>
    <row r="4761" spans="51:75" x14ac:dyDescent="0.3">
      <c r="AY4761" s="107" t="e">
        <f>VLOOKUP(C4761,#REF!, 2,FALSE)</f>
        <v>#REF!</v>
      </c>
      <c r="BM4761" s="79" t="s">
        <v>9626</v>
      </c>
      <c r="BN4761" s="79" t="s">
        <v>801</v>
      </c>
      <c r="BO4761" s="79" t="s">
        <v>7332</v>
      </c>
      <c r="BU4761" s="79" t="s">
        <v>9626</v>
      </c>
      <c r="BV4761" s="79" t="s">
        <v>801</v>
      </c>
      <c r="BW4761" s="79" t="s">
        <v>7332</v>
      </c>
    </row>
    <row r="4762" spans="51:75" x14ac:dyDescent="0.3">
      <c r="AY4762" s="107" t="e">
        <f>VLOOKUP(C4762,#REF!, 2,FALSE)</f>
        <v>#REF!</v>
      </c>
      <c r="BM4762" s="79" t="s">
        <v>1704</v>
      </c>
      <c r="BN4762" s="79" t="s">
        <v>854</v>
      </c>
      <c r="BO4762" s="79" t="s">
        <v>1289</v>
      </c>
      <c r="BU4762" s="79" t="s">
        <v>1704</v>
      </c>
      <c r="BV4762" s="79" t="s">
        <v>854</v>
      </c>
      <c r="BW4762" s="79" t="s">
        <v>1289</v>
      </c>
    </row>
    <row r="4763" spans="51:75" x14ac:dyDescent="0.3">
      <c r="AY4763" s="107" t="e">
        <f>VLOOKUP(C4763,#REF!, 2,FALSE)</f>
        <v>#REF!</v>
      </c>
      <c r="BM4763" s="79" t="s">
        <v>9628</v>
      </c>
      <c r="BN4763" s="79" t="s">
        <v>864</v>
      </c>
      <c r="BO4763" s="79" t="s">
        <v>9629</v>
      </c>
      <c r="BU4763" s="79" t="s">
        <v>9628</v>
      </c>
      <c r="BV4763" s="79" t="s">
        <v>864</v>
      </c>
      <c r="BW4763" s="79" t="s">
        <v>9629</v>
      </c>
    </row>
    <row r="4764" spans="51:75" x14ac:dyDescent="0.3">
      <c r="AY4764" s="107" t="e">
        <f>VLOOKUP(C4764,#REF!, 2,FALSE)</f>
        <v>#REF!</v>
      </c>
      <c r="BM4764" s="79" t="s">
        <v>9630</v>
      </c>
      <c r="BN4764" s="79" t="s">
        <v>805</v>
      </c>
      <c r="BO4764" s="79" t="s">
        <v>9631</v>
      </c>
      <c r="BU4764" s="79" t="s">
        <v>9630</v>
      </c>
      <c r="BV4764" s="79" t="s">
        <v>805</v>
      </c>
      <c r="BW4764" s="79" t="s">
        <v>9631</v>
      </c>
    </row>
    <row r="4765" spans="51:75" x14ac:dyDescent="0.3">
      <c r="AY4765" s="107" t="e">
        <f>VLOOKUP(C4765,#REF!, 2,FALSE)</f>
        <v>#REF!</v>
      </c>
      <c r="BM4765" s="79" t="s">
        <v>1705</v>
      </c>
      <c r="BN4765" s="79" t="s">
        <v>3206</v>
      </c>
      <c r="BO4765" s="79" t="s">
        <v>2354</v>
      </c>
      <c r="BU4765" s="79" t="s">
        <v>1705</v>
      </c>
      <c r="BV4765" s="79" t="s">
        <v>3206</v>
      </c>
      <c r="BW4765" s="79" t="s">
        <v>2354</v>
      </c>
    </row>
    <row r="4766" spans="51:75" x14ac:dyDescent="0.3">
      <c r="AY4766" s="107" t="e">
        <f>VLOOKUP(C4766,#REF!, 2,FALSE)</f>
        <v>#REF!</v>
      </c>
      <c r="BM4766" s="79" t="s">
        <v>9632</v>
      </c>
      <c r="BN4766" s="79" t="s">
        <v>665</v>
      </c>
      <c r="BO4766" s="79" t="s">
        <v>9633</v>
      </c>
      <c r="BU4766" s="79" t="s">
        <v>9632</v>
      </c>
      <c r="BV4766" s="79" t="s">
        <v>665</v>
      </c>
      <c r="BW4766" s="79" t="s">
        <v>9633</v>
      </c>
    </row>
    <row r="4767" spans="51:75" x14ac:dyDescent="0.3">
      <c r="AY4767" s="107" t="e">
        <f>VLOOKUP(C4767,#REF!, 2,FALSE)</f>
        <v>#REF!</v>
      </c>
      <c r="BM4767" s="79" t="s">
        <v>9634</v>
      </c>
      <c r="BN4767" s="79" t="s">
        <v>854</v>
      </c>
      <c r="BO4767" s="79" t="s">
        <v>9625</v>
      </c>
      <c r="BU4767" s="79" t="s">
        <v>9634</v>
      </c>
      <c r="BV4767" s="79" t="s">
        <v>854</v>
      </c>
      <c r="BW4767" s="79" t="s">
        <v>9625</v>
      </c>
    </row>
    <row r="4768" spans="51:75" x14ac:dyDescent="0.3">
      <c r="AY4768" s="107" t="e">
        <f>VLOOKUP(C4768,#REF!, 2,FALSE)</f>
        <v>#REF!</v>
      </c>
      <c r="BM4768" s="79" t="s">
        <v>9635</v>
      </c>
      <c r="BN4768" s="79" t="s">
        <v>864</v>
      </c>
      <c r="BO4768" s="79" t="s">
        <v>9636</v>
      </c>
      <c r="BU4768" s="79" t="s">
        <v>9635</v>
      </c>
      <c r="BV4768" s="79" t="s">
        <v>864</v>
      </c>
      <c r="BW4768" s="79" t="s">
        <v>9636</v>
      </c>
    </row>
    <row r="4769" spans="51:75" x14ac:dyDescent="0.3">
      <c r="AY4769" s="107" t="e">
        <f>VLOOKUP(C4769,#REF!, 2,FALSE)</f>
        <v>#REF!</v>
      </c>
      <c r="BM4769" s="79" t="s">
        <v>9637</v>
      </c>
      <c r="BN4769" s="79" t="s">
        <v>3049</v>
      </c>
      <c r="BO4769" s="79" t="s">
        <v>9638</v>
      </c>
      <c r="BU4769" s="79" t="s">
        <v>9637</v>
      </c>
      <c r="BV4769" s="79" t="s">
        <v>3049</v>
      </c>
      <c r="BW4769" s="79" t="s">
        <v>9638</v>
      </c>
    </row>
    <row r="4770" spans="51:75" x14ac:dyDescent="0.3">
      <c r="AY4770" s="107" t="e">
        <f>VLOOKUP(C4770,#REF!, 2,FALSE)</f>
        <v>#REF!</v>
      </c>
      <c r="BM4770" s="79" t="s">
        <v>9639</v>
      </c>
      <c r="BN4770" s="79" t="s">
        <v>3206</v>
      </c>
      <c r="BO4770" s="79" t="s">
        <v>9640</v>
      </c>
      <c r="BU4770" s="79" t="s">
        <v>9639</v>
      </c>
      <c r="BV4770" s="79" t="s">
        <v>3206</v>
      </c>
      <c r="BW4770" s="79" t="s">
        <v>9640</v>
      </c>
    </row>
    <row r="4771" spans="51:75" x14ac:dyDescent="0.3">
      <c r="AY4771" s="107" t="e">
        <f>VLOOKUP(C4771,#REF!, 2,FALSE)</f>
        <v>#REF!</v>
      </c>
      <c r="BM4771" s="79" t="s">
        <v>1706</v>
      </c>
      <c r="BN4771" s="79" t="s">
        <v>721</v>
      </c>
      <c r="BO4771" s="79" t="s">
        <v>3396</v>
      </c>
      <c r="BU4771" s="79" t="s">
        <v>1706</v>
      </c>
      <c r="BV4771" s="79" t="s">
        <v>721</v>
      </c>
      <c r="BW4771" s="79" t="s">
        <v>3396</v>
      </c>
    </row>
    <row r="4772" spans="51:75" x14ac:dyDescent="0.3">
      <c r="AY4772" s="107" t="e">
        <f>VLOOKUP(C4772,#REF!, 2,FALSE)</f>
        <v>#REF!</v>
      </c>
      <c r="BM4772" s="79" t="s">
        <v>9641</v>
      </c>
      <c r="BN4772" s="79" t="s">
        <v>3206</v>
      </c>
      <c r="BO4772" s="79" t="s">
        <v>9642</v>
      </c>
      <c r="BU4772" s="79" t="s">
        <v>9641</v>
      </c>
      <c r="BV4772" s="79" t="s">
        <v>3206</v>
      </c>
      <c r="BW4772" s="79" t="s">
        <v>9642</v>
      </c>
    </row>
    <row r="4773" spans="51:75" x14ac:dyDescent="0.3">
      <c r="AY4773" s="107" t="e">
        <f>VLOOKUP(C4773,#REF!, 2,FALSE)</f>
        <v>#REF!</v>
      </c>
      <c r="BM4773" s="79" t="s">
        <v>1707</v>
      </c>
      <c r="BN4773" s="79" t="s">
        <v>2985</v>
      </c>
      <c r="BO4773" s="79" t="s">
        <v>2985</v>
      </c>
      <c r="BU4773" s="79" t="s">
        <v>1707</v>
      </c>
      <c r="BV4773" s="79" t="s">
        <v>2985</v>
      </c>
      <c r="BW4773" s="79" t="s">
        <v>2985</v>
      </c>
    </row>
    <row r="4774" spans="51:75" x14ac:dyDescent="0.3">
      <c r="AY4774" s="107" t="e">
        <f>VLOOKUP(C4774,#REF!, 2,FALSE)</f>
        <v>#REF!</v>
      </c>
      <c r="BM4774" s="79" t="s">
        <v>9643</v>
      </c>
      <c r="BN4774" s="79" t="s">
        <v>1141</v>
      </c>
      <c r="BO4774" s="79" t="s">
        <v>2985</v>
      </c>
      <c r="BU4774" s="79" t="s">
        <v>9643</v>
      </c>
      <c r="BV4774" s="79" t="s">
        <v>1141</v>
      </c>
      <c r="BW4774" s="79" t="s">
        <v>2985</v>
      </c>
    </row>
    <row r="4775" spans="51:75" x14ac:dyDescent="0.3">
      <c r="AY4775" s="107" t="e">
        <f>VLOOKUP(C4775,#REF!, 2,FALSE)</f>
        <v>#REF!</v>
      </c>
      <c r="BM4775" s="79" t="s">
        <v>9644</v>
      </c>
      <c r="BN4775" s="79" t="s">
        <v>3206</v>
      </c>
      <c r="BO4775" s="79" t="s">
        <v>9645</v>
      </c>
      <c r="BU4775" s="79" t="s">
        <v>9644</v>
      </c>
      <c r="BV4775" s="79" t="s">
        <v>3206</v>
      </c>
      <c r="BW4775" s="79" t="s">
        <v>9645</v>
      </c>
    </row>
    <row r="4776" spans="51:75" x14ac:dyDescent="0.3">
      <c r="AY4776" s="107" t="e">
        <f>VLOOKUP(C4776,#REF!, 2,FALSE)</f>
        <v>#REF!</v>
      </c>
      <c r="BM4776" s="79" t="s">
        <v>9646</v>
      </c>
      <c r="BN4776" s="79" t="s">
        <v>3009</v>
      </c>
      <c r="BO4776" s="79" t="s">
        <v>9648</v>
      </c>
      <c r="BU4776" s="79" t="s">
        <v>9646</v>
      </c>
      <c r="BV4776" s="79" t="s">
        <v>3009</v>
      </c>
      <c r="BW4776" s="79" t="s">
        <v>9648</v>
      </c>
    </row>
    <row r="4777" spans="51:75" x14ac:dyDescent="0.3">
      <c r="AY4777" s="107" t="e">
        <f>VLOOKUP(C4777,#REF!, 2,FALSE)</f>
        <v>#REF!</v>
      </c>
      <c r="BM4777" s="79" t="s">
        <v>1708</v>
      </c>
      <c r="BN4777" s="79" t="s">
        <v>3256</v>
      </c>
      <c r="BO4777" s="79" t="s">
        <v>1737</v>
      </c>
      <c r="BU4777" s="79" t="s">
        <v>1708</v>
      </c>
      <c r="BV4777" s="79" t="s">
        <v>3256</v>
      </c>
      <c r="BW4777" s="79" t="s">
        <v>1737</v>
      </c>
    </row>
    <row r="4778" spans="51:75" x14ac:dyDescent="0.3">
      <c r="AY4778" s="107" t="e">
        <f>VLOOKUP(C4778,#REF!, 2,FALSE)</f>
        <v>#REF!</v>
      </c>
      <c r="BM4778" s="79" t="s">
        <v>9649</v>
      </c>
      <c r="BN4778" s="79" t="s">
        <v>3206</v>
      </c>
      <c r="BO4778" s="79" t="s">
        <v>694</v>
      </c>
      <c r="BU4778" s="79" t="s">
        <v>9649</v>
      </c>
      <c r="BV4778" s="79" t="s">
        <v>3206</v>
      </c>
      <c r="BW4778" s="79" t="s">
        <v>694</v>
      </c>
    </row>
    <row r="4779" spans="51:75" x14ac:dyDescent="0.3">
      <c r="AY4779" s="107" t="e">
        <f>VLOOKUP(C4779,#REF!, 2,FALSE)</f>
        <v>#REF!</v>
      </c>
      <c r="BM4779" s="79" t="s">
        <v>1709</v>
      </c>
      <c r="BN4779" s="79" t="s">
        <v>3256</v>
      </c>
      <c r="BO4779" s="79" t="s">
        <v>9650</v>
      </c>
      <c r="BU4779" s="79" t="s">
        <v>1709</v>
      </c>
      <c r="BV4779" s="79" t="s">
        <v>3256</v>
      </c>
      <c r="BW4779" s="79" t="s">
        <v>9650</v>
      </c>
    </row>
    <row r="4780" spans="51:75" x14ac:dyDescent="0.3">
      <c r="AY4780" s="107" t="e">
        <f>VLOOKUP(C4780,#REF!, 2,FALSE)</f>
        <v>#REF!</v>
      </c>
      <c r="BM4780" s="79" t="s">
        <v>9651</v>
      </c>
      <c r="BN4780" s="79" t="s">
        <v>3009</v>
      </c>
      <c r="BO4780" s="79" t="s">
        <v>3059</v>
      </c>
      <c r="BU4780" s="79" t="s">
        <v>9651</v>
      </c>
      <c r="BV4780" s="79" t="s">
        <v>3009</v>
      </c>
      <c r="BW4780" s="79" t="s">
        <v>3059</v>
      </c>
    </row>
    <row r="4781" spans="51:75" x14ac:dyDescent="0.3">
      <c r="AY4781" s="107" t="e">
        <f>VLOOKUP(C4781,#REF!, 2,FALSE)</f>
        <v>#REF!</v>
      </c>
      <c r="BM4781" s="79" t="s">
        <v>9652</v>
      </c>
      <c r="BN4781" s="79" t="s">
        <v>3206</v>
      </c>
      <c r="BO4781" s="79" t="s">
        <v>4660</v>
      </c>
      <c r="BU4781" s="79" t="s">
        <v>9652</v>
      </c>
      <c r="BV4781" s="79" t="s">
        <v>3206</v>
      </c>
      <c r="BW4781" s="79" t="s">
        <v>4660</v>
      </c>
    </row>
    <row r="4782" spans="51:75" x14ac:dyDescent="0.3">
      <c r="AY4782" s="107" t="e">
        <f>VLOOKUP(C4782,#REF!, 2,FALSE)</f>
        <v>#REF!</v>
      </c>
      <c r="BM4782" s="79" t="s">
        <v>9653</v>
      </c>
      <c r="BN4782" s="79" t="s">
        <v>3009</v>
      </c>
      <c r="BO4782" s="79" t="s">
        <v>9655</v>
      </c>
      <c r="BU4782" s="79" t="s">
        <v>9653</v>
      </c>
      <c r="BV4782" s="79" t="s">
        <v>3009</v>
      </c>
      <c r="BW4782" s="79" t="s">
        <v>9655</v>
      </c>
    </row>
    <row r="4783" spans="51:75" x14ac:dyDescent="0.3">
      <c r="AY4783" s="107" t="e">
        <f>VLOOKUP(C4783,#REF!, 2,FALSE)</f>
        <v>#REF!</v>
      </c>
      <c r="BM4783" s="79" t="s">
        <v>9656</v>
      </c>
      <c r="BN4783" s="79" t="s">
        <v>623</v>
      </c>
      <c r="BO4783" s="79" t="s">
        <v>9657</v>
      </c>
      <c r="BU4783" s="79" t="s">
        <v>9656</v>
      </c>
      <c r="BV4783" s="79" t="s">
        <v>623</v>
      </c>
      <c r="BW4783" s="79" t="s">
        <v>9657</v>
      </c>
    </row>
    <row r="4784" spans="51:75" x14ac:dyDescent="0.3">
      <c r="AY4784" s="107" t="e">
        <f>VLOOKUP(C4784,#REF!, 2,FALSE)</f>
        <v>#REF!</v>
      </c>
      <c r="BM4784" s="79" t="s">
        <v>9658</v>
      </c>
      <c r="BN4784" s="79" t="s">
        <v>1447</v>
      </c>
      <c r="BO4784" s="79" t="s">
        <v>802</v>
      </c>
      <c r="BU4784" s="79" t="s">
        <v>9658</v>
      </c>
      <c r="BV4784" s="79" t="s">
        <v>1447</v>
      </c>
      <c r="BW4784" s="79" t="s">
        <v>802</v>
      </c>
    </row>
    <row r="4785" spans="51:75" x14ac:dyDescent="0.3">
      <c r="AY4785" s="107" t="e">
        <f>VLOOKUP(C4785,#REF!, 2,FALSE)</f>
        <v>#REF!</v>
      </c>
      <c r="BM4785" s="79" t="s">
        <v>9661</v>
      </c>
      <c r="BN4785" s="79" t="s">
        <v>785</v>
      </c>
      <c r="BO4785" s="79" t="s">
        <v>5700</v>
      </c>
      <c r="BU4785" s="79" t="s">
        <v>9661</v>
      </c>
      <c r="BV4785" s="79" t="s">
        <v>785</v>
      </c>
      <c r="BW4785" s="79" t="s">
        <v>5700</v>
      </c>
    </row>
    <row r="4786" spans="51:75" x14ac:dyDescent="0.3">
      <c r="AY4786" s="107" t="e">
        <f>VLOOKUP(C4786,#REF!, 2,FALSE)</f>
        <v>#REF!</v>
      </c>
      <c r="BM4786" s="79" t="s">
        <v>9662</v>
      </c>
      <c r="BN4786" s="79" t="s">
        <v>3206</v>
      </c>
      <c r="BO4786" s="79" t="s">
        <v>9663</v>
      </c>
      <c r="BU4786" s="79" t="s">
        <v>9662</v>
      </c>
      <c r="BV4786" s="79" t="s">
        <v>3206</v>
      </c>
      <c r="BW4786" s="79" t="s">
        <v>9663</v>
      </c>
    </row>
    <row r="4787" spans="51:75" x14ac:dyDescent="0.3">
      <c r="AY4787" s="107" t="e">
        <f>VLOOKUP(C4787,#REF!, 2,FALSE)</f>
        <v>#REF!</v>
      </c>
      <c r="BM4787" s="79" t="s">
        <v>9664</v>
      </c>
      <c r="BN4787" s="79" t="s">
        <v>3206</v>
      </c>
      <c r="BO4787" s="79" t="s">
        <v>776</v>
      </c>
      <c r="BU4787" s="79" t="s">
        <v>9664</v>
      </c>
      <c r="BV4787" s="79" t="s">
        <v>3206</v>
      </c>
      <c r="BW4787" s="79" t="s">
        <v>776</v>
      </c>
    </row>
    <row r="4788" spans="51:75" x14ac:dyDescent="0.3">
      <c r="AY4788" s="107" t="e">
        <f>VLOOKUP(C4788,#REF!, 2,FALSE)</f>
        <v>#REF!</v>
      </c>
      <c r="BM4788" s="79" t="s">
        <v>9665</v>
      </c>
      <c r="BN4788" s="79" t="s">
        <v>3206</v>
      </c>
      <c r="BO4788" s="79" t="s">
        <v>9666</v>
      </c>
      <c r="BU4788" s="79" t="s">
        <v>9665</v>
      </c>
      <c r="BV4788" s="79" t="s">
        <v>3206</v>
      </c>
      <c r="BW4788" s="79" t="s">
        <v>9666</v>
      </c>
    </row>
    <row r="4789" spans="51:75" x14ac:dyDescent="0.3">
      <c r="AY4789" s="107" t="e">
        <f>VLOOKUP(C4789,#REF!, 2,FALSE)</f>
        <v>#REF!</v>
      </c>
      <c r="BM4789" s="79" t="s">
        <v>9667</v>
      </c>
      <c r="BN4789" s="79" t="s">
        <v>1344</v>
      </c>
      <c r="BO4789" s="79" t="s">
        <v>9668</v>
      </c>
      <c r="BU4789" s="79" t="s">
        <v>9667</v>
      </c>
      <c r="BV4789" s="79" t="s">
        <v>1344</v>
      </c>
      <c r="BW4789" s="79" t="s">
        <v>9668</v>
      </c>
    </row>
    <row r="4790" spans="51:75" x14ac:dyDescent="0.3">
      <c r="AY4790" s="107" t="e">
        <f>VLOOKUP(C4790,#REF!, 2,FALSE)</f>
        <v>#REF!</v>
      </c>
      <c r="BM4790" s="79" t="s">
        <v>1710</v>
      </c>
      <c r="BN4790" s="79" t="s">
        <v>1344</v>
      </c>
      <c r="BO4790" s="79" t="s">
        <v>9669</v>
      </c>
      <c r="BU4790" s="79" t="s">
        <v>1710</v>
      </c>
      <c r="BV4790" s="79" t="s">
        <v>1344</v>
      </c>
      <c r="BW4790" s="79" t="s">
        <v>9669</v>
      </c>
    </row>
    <row r="4791" spans="51:75" x14ac:dyDescent="0.3">
      <c r="AY4791" s="107" t="e">
        <f>VLOOKUP(C4791,#REF!, 2,FALSE)</f>
        <v>#REF!</v>
      </c>
      <c r="BM4791" s="79" t="s">
        <v>9670</v>
      </c>
      <c r="BN4791" s="79" t="s">
        <v>3206</v>
      </c>
      <c r="BO4791" s="79" t="s">
        <v>9671</v>
      </c>
      <c r="BU4791" s="79" t="s">
        <v>9670</v>
      </c>
      <c r="BV4791" s="79" t="s">
        <v>3206</v>
      </c>
      <c r="BW4791" s="79" t="s">
        <v>9671</v>
      </c>
    </row>
    <row r="4792" spans="51:75" x14ac:dyDescent="0.3">
      <c r="AY4792" s="107" t="e">
        <f>VLOOKUP(C4792,#REF!, 2,FALSE)</f>
        <v>#REF!</v>
      </c>
      <c r="BM4792" s="79" t="s">
        <v>1711</v>
      </c>
      <c r="BN4792" s="79" t="s">
        <v>3009</v>
      </c>
      <c r="BO4792" s="79" t="s">
        <v>9672</v>
      </c>
      <c r="BU4792" s="79" t="s">
        <v>1711</v>
      </c>
      <c r="BV4792" s="79" t="s">
        <v>3009</v>
      </c>
      <c r="BW4792" s="79" t="s">
        <v>9672</v>
      </c>
    </row>
    <row r="4793" spans="51:75" x14ac:dyDescent="0.3">
      <c r="AY4793" s="107" t="e">
        <f>VLOOKUP(C4793,#REF!, 2,FALSE)</f>
        <v>#REF!</v>
      </c>
      <c r="BM4793" s="79" t="s">
        <v>9673</v>
      </c>
      <c r="BN4793" s="79" t="s">
        <v>1344</v>
      </c>
      <c r="BO4793" s="79" t="s">
        <v>9674</v>
      </c>
      <c r="BU4793" s="79" t="s">
        <v>9673</v>
      </c>
      <c r="BV4793" s="79" t="s">
        <v>1344</v>
      </c>
      <c r="BW4793" s="79" t="s">
        <v>9674</v>
      </c>
    </row>
    <row r="4794" spans="51:75" x14ac:dyDescent="0.3">
      <c r="AY4794" s="107" t="e">
        <f>VLOOKUP(C4794,#REF!, 2,FALSE)</f>
        <v>#REF!</v>
      </c>
      <c r="BM4794" s="79" t="s">
        <v>9675</v>
      </c>
      <c r="BN4794" s="79" t="s">
        <v>3206</v>
      </c>
      <c r="BO4794" s="79" t="s">
        <v>7088</v>
      </c>
      <c r="BU4794" s="79" t="s">
        <v>9675</v>
      </c>
      <c r="BV4794" s="79" t="s">
        <v>3206</v>
      </c>
      <c r="BW4794" s="79" t="s">
        <v>7088</v>
      </c>
    </row>
    <row r="4795" spans="51:75" x14ac:dyDescent="0.3">
      <c r="AY4795" s="107" t="e">
        <f>VLOOKUP(C4795,#REF!, 2,FALSE)</f>
        <v>#REF!</v>
      </c>
      <c r="BM4795" s="79" t="s">
        <v>9676</v>
      </c>
      <c r="BN4795" s="79" t="s">
        <v>638</v>
      </c>
      <c r="BO4795" s="79" t="s">
        <v>9677</v>
      </c>
      <c r="BU4795" s="79" t="s">
        <v>9676</v>
      </c>
      <c r="BV4795" s="79" t="s">
        <v>638</v>
      </c>
      <c r="BW4795" s="79" t="s">
        <v>9677</v>
      </c>
    </row>
    <row r="4796" spans="51:75" x14ac:dyDescent="0.3">
      <c r="AY4796" s="107" t="e">
        <f>VLOOKUP(C4796,#REF!, 2,FALSE)</f>
        <v>#REF!</v>
      </c>
      <c r="BM4796" s="79" t="s">
        <v>1712</v>
      </c>
      <c r="BN4796" s="79" t="s">
        <v>638</v>
      </c>
      <c r="BO4796" s="79" t="s">
        <v>9679</v>
      </c>
      <c r="BU4796" s="79" t="s">
        <v>1712</v>
      </c>
      <c r="BV4796" s="79" t="s">
        <v>638</v>
      </c>
      <c r="BW4796" s="79" t="s">
        <v>9679</v>
      </c>
    </row>
    <row r="4797" spans="51:75" x14ac:dyDescent="0.3">
      <c r="AY4797" s="107" t="e">
        <f>VLOOKUP(C4797,#REF!, 2,FALSE)</f>
        <v>#REF!</v>
      </c>
      <c r="BM4797" s="79" t="s">
        <v>9680</v>
      </c>
      <c r="BN4797" s="79" t="s">
        <v>1344</v>
      </c>
      <c r="BO4797" s="79" t="s">
        <v>2065</v>
      </c>
      <c r="BU4797" s="79" t="s">
        <v>9680</v>
      </c>
      <c r="BV4797" s="79" t="s">
        <v>1344</v>
      </c>
      <c r="BW4797" s="79" t="s">
        <v>2065</v>
      </c>
    </row>
    <row r="4798" spans="51:75" x14ac:dyDescent="0.3">
      <c r="AY4798" s="107" t="e">
        <f>VLOOKUP(C4798,#REF!, 2,FALSE)</f>
        <v>#REF!</v>
      </c>
      <c r="BM4798" s="79" t="s">
        <v>9681</v>
      </c>
      <c r="BN4798" s="79" t="s">
        <v>3009</v>
      </c>
      <c r="BO4798" s="79" t="s">
        <v>6051</v>
      </c>
      <c r="BU4798" s="79" t="s">
        <v>9681</v>
      </c>
      <c r="BV4798" s="79" t="s">
        <v>3009</v>
      </c>
      <c r="BW4798" s="79" t="s">
        <v>6051</v>
      </c>
    </row>
    <row r="4799" spans="51:75" x14ac:dyDescent="0.3">
      <c r="AY4799" s="107" t="e">
        <f>VLOOKUP(C4799,#REF!, 2,FALSE)</f>
        <v>#REF!</v>
      </c>
      <c r="BM4799" s="79" t="s">
        <v>9682</v>
      </c>
      <c r="BN4799" s="79" t="s">
        <v>3256</v>
      </c>
      <c r="BO4799" s="79" t="s">
        <v>9683</v>
      </c>
      <c r="BU4799" s="79" t="s">
        <v>9682</v>
      </c>
      <c r="BV4799" s="79" t="s">
        <v>3256</v>
      </c>
      <c r="BW4799" s="79" t="s">
        <v>9683</v>
      </c>
    </row>
    <row r="4800" spans="51:75" x14ac:dyDescent="0.3">
      <c r="AY4800" s="107" t="e">
        <f>VLOOKUP(C4800,#REF!, 2,FALSE)</f>
        <v>#REF!</v>
      </c>
      <c r="BM4800" s="79" t="s">
        <v>577</v>
      </c>
      <c r="BN4800" s="79" t="s">
        <v>638</v>
      </c>
      <c r="BO4800" s="79" t="s">
        <v>1163</v>
      </c>
      <c r="BU4800" s="79" t="s">
        <v>577</v>
      </c>
      <c r="BV4800" s="79" t="s">
        <v>638</v>
      </c>
      <c r="BW4800" s="79" t="s">
        <v>1163</v>
      </c>
    </row>
    <row r="4801" spans="51:75" x14ac:dyDescent="0.3">
      <c r="AY4801" s="107" t="e">
        <f>VLOOKUP(C4801,#REF!, 2,FALSE)</f>
        <v>#REF!</v>
      </c>
      <c r="BM4801" s="79" t="s">
        <v>9685</v>
      </c>
      <c r="BN4801" s="79" t="s">
        <v>3206</v>
      </c>
      <c r="BO4801" s="79" t="s">
        <v>7591</v>
      </c>
      <c r="BU4801" s="79" t="s">
        <v>9685</v>
      </c>
      <c r="BV4801" s="79" t="s">
        <v>3206</v>
      </c>
      <c r="BW4801" s="79" t="s">
        <v>7591</v>
      </c>
    </row>
    <row r="4802" spans="51:75" x14ac:dyDescent="0.3">
      <c r="AY4802" s="107" t="e">
        <f>VLOOKUP(C4802,#REF!, 2,FALSE)</f>
        <v>#REF!</v>
      </c>
      <c r="BM4802" s="79" t="s">
        <v>9686</v>
      </c>
      <c r="BN4802" s="79" t="s">
        <v>3009</v>
      </c>
      <c r="BO4802" s="79" t="s">
        <v>2375</v>
      </c>
      <c r="BU4802" s="79" t="s">
        <v>9686</v>
      </c>
      <c r="BV4802" s="79" t="s">
        <v>3009</v>
      </c>
      <c r="BW4802" s="79" t="s">
        <v>2375</v>
      </c>
    </row>
    <row r="4803" spans="51:75" x14ac:dyDescent="0.3">
      <c r="AY4803" s="107" t="e">
        <f>VLOOKUP(C4803,#REF!, 2,FALSE)</f>
        <v>#REF!</v>
      </c>
      <c r="BM4803" s="79" t="s">
        <v>9687</v>
      </c>
      <c r="BN4803" s="79" t="s">
        <v>638</v>
      </c>
      <c r="BO4803" s="79" t="s">
        <v>5413</v>
      </c>
      <c r="BU4803" s="79" t="s">
        <v>9687</v>
      </c>
      <c r="BV4803" s="79" t="s">
        <v>638</v>
      </c>
      <c r="BW4803" s="79" t="s">
        <v>5413</v>
      </c>
    </row>
    <row r="4804" spans="51:75" x14ac:dyDescent="0.3">
      <c r="AY4804" s="107" t="e">
        <f>VLOOKUP(C4804,#REF!, 2,FALSE)</f>
        <v>#REF!</v>
      </c>
      <c r="BM4804" s="79" t="s">
        <v>9688</v>
      </c>
      <c r="BN4804" s="79" t="s">
        <v>3009</v>
      </c>
      <c r="BO4804" s="79" t="s">
        <v>9689</v>
      </c>
      <c r="BU4804" s="79" t="s">
        <v>9688</v>
      </c>
      <c r="BV4804" s="79" t="s">
        <v>3009</v>
      </c>
      <c r="BW4804" s="79" t="s">
        <v>9689</v>
      </c>
    </row>
    <row r="4805" spans="51:75" x14ac:dyDescent="0.3">
      <c r="AY4805" s="107" t="e">
        <f>VLOOKUP(C4805,#REF!, 2,FALSE)</f>
        <v>#REF!</v>
      </c>
      <c r="BM4805" s="79" t="s">
        <v>9690</v>
      </c>
      <c r="BN4805" s="79" t="s">
        <v>843</v>
      </c>
      <c r="BO4805" s="79" t="s">
        <v>6378</v>
      </c>
      <c r="BU4805" s="79" t="s">
        <v>9690</v>
      </c>
      <c r="BV4805" s="79" t="s">
        <v>843</v>
      </c>
      <c r="BW4805" s="79" t="s">
        <v>6378</v>
      </c>
    </row>
    <row r="4806" spans="51:75" x14ac:dyDescent="0.3">
      <c r="AY4806" s="107" t="e">
        <f>VLOOKUP(C4806,#REF!, 2,FALSE)</f>
        <v>#REF!</v>
      </c>
      <c r="BM4806" s="79" t="s">
        <v>1713</v>
      </c>
      <c r="BN4806" s="79" t="s">
        <v>633</v>
      </c>
      <c r="BO4806" s="79" t="s">
        <v>6185</v>
      </c>
      <c r="BU4806" s="79" t="s">
        <v>1713</v>
      </c>
      <c r="BV4806" s="79" t="s">
        <v>633</v>
      </c>
      <c r="BW4806" s="79" t="s">
        <v>6185</v>
      </c>
    </row>
    <row r="4807" spans="51:75" x14ac:dyDescent="0.3">
      <c r="AY4807" s="107" t="e">
        <f>VLOOKUP(C4807,#REF!, 2,FALSE)</f>
        <v>#REF!</v>
      </c>
      <c r="BM4807" s="79" t="s">
        <v>9691</v>
      </c>
      <c r="BN4807" s="79" t="s">
        <v>638</v>
      </c>
      <c r="BO4807" s="79" t="s">
        <v>7999</v>
      </c>
      <c r="BU4807" s="79" t="s">
        <v>9691</v>
      </c>
      <c r="BV4807" s="79" t="s">
        <v>638</v>
      </c>
      <c r="BW4807" s="79" t="s">
        <v>7999</v>
      </c>
    </row>
    <row r="4808" spans="51:75" x14ac:dyDescent="0.3">
      <c r="AY4808" s="107" t="e">
        <f>VLOOKUP(C4808,#REF!, 2,FALSE)</f>
        <v>#REF!</v>
      </c>
      <c r="BM4808" s="79" t="s">
        <v>9692</v>
      </c>
      <c r="BN4808" s="79" t="s">
        <v>641</v>
      </c>
      <c r="BO4808" s="79" t="s">
        <v>9693</v>
      </c>
      <c r="BU4808" s="79" t="s">
        <v>9692</v>
      </c>
      <c r="BV4808" s="79" t="s">
        <v>641</v>
      </c>
      <c r="BW4808" s="79" t="s">
        <v>9693</v>
      </c>
    </row>
    <row r="4809" spans="51:75" x14ac:dyDescent="0.3">
      <c r="AY4809" s="107" t="e">
        <f>VLOOKUP(C4809,#REF!, 2,FALSE)</f>
        <v>#REF!</v>
      </c>
      <c r="BM4809" s="79" t="s">
        <v>9694</v>
      </c>
      <c r="BN4809" s="79" t="s">
        <v>3009</v>
      </c>
      <c r="BO4809" s="79" t="s">
        <v>1861</v>
      </c>
      <c r="BU4809" s="79" t="s">
        <v>9694</v>
      </c>
      <c r="BV4809" s="79" t="s">
        <v>3009</v>
      </c>
      <c r="BW4809" s="79" t="s">
        <v>1861</v>
      </c>
    </row>
    <row r="4810" spans="51:75" x14ac:dyDescent="0.3">
      <c r="AY4810" s="107" t="e">
        <f>VLOOKUP(C4810,#REF!, 2,FALSE)</f>
        <v>#REF!</v>
      </c>
      <c r="BM4810" s="79" t="s">
        <v>1714</v>
      </c>
      <c r="BN4810" s="79" t="s">
        <v>2985</v>
      </c>
      <c r="BO4810" s="79" t="s">
        <v>9695</v>
      </c>
      <c r="BU4810" s="79" t="s">
        <v>1714</v>
      </c>
      <c r="BV4810" s="79" t="s">
        <v>2985</v>
      </c>
      <c r="BW4810" s="79" t="s">
        <v>9695</v>
      </c>
    </row>
    <row r="4811" spans="51:75" x14ac:dyDescent="0.3">
      <c r="AY4811" s="107" t="e">
        <f>VLOOKUP(C4811,#REF!, 2,FALSE)</f>
        <v>#REF!</v>
      </c>
      <c r="BM4811" s="79" t="s">
        <v>1715</v>
      </c>
      <c r="BN4811" s="79" t="s">
        <v>3206</v>
      </c>
      <c r="BO4811" s="79" t="s">
        <v>9696</v>
      </c>
      <c r="BU4811" s="79" t="s">
        <v>1715</v>
      </c>
      <c r="BV4811" s="79" t="s">
        <v>3206</v>
      </c>
      <c r="BW4811" s="79" t="s">
        <v>9696</v>
      </c>
    </row>
    <row r="4812" spans="51:75" x14ac:dyDescent="0.3">
      <c r="AY4812" s="107" t="e">
        <f>VLOOKUP(C4812,#REF!, 2,FALSE)</f>
        <v>#REF!</v>
      </c>
      <c r="BM4812" s="79" t="s">
        <v>9697</v>
      </c>
      <c r="BN4812" s="79" t="s">
        <v>618</v>
      </c>
      <c r="BO4812" s="79" t="s">
        <v>9698</v>
      </c>
      <c r="BU4812" s="79" t="s">
        <v>9697</v>
      </c>
      <c r="BV4812" s="79" t="s">
        <v>618</v>
      </c>
      <c r="BW4812" s="79" t="s">
        <v>9698</v>
      </c>
    </row>
    <row r="4813" spans="51:75" x14ac:dyDescent="0.3">
      <c r="AY4813" s="107" t="e">
        <f>VLOOKUP(C4813,#REF!, 2,FALSE)</f>
        <v>#REF!</v>
      </c>
      <c r="BM4813" s="79" t="s">
        <v>9699</v>
      </c>
      <c r="BN4813" s="79" t="s">
        <v>3206</v>
      </c>
      <c r="BO4813" s="79" t="s">
        <v>1659</v>
      </c>
      <c r="BU4813" s="79" t="s">
        <v>9699</v>
      </c>
      <c r="BV4813" s="79" t="s">
        <v>3206</v>
      </c>
      <c r="BW4813" s="79" t="s">
        <v>1659</v>
      </c>
    </row>
    <row r="4814" spans="51:75" x14ac:dyDescent="0.3">
      <c r="AY4814" s="107" t="e">
        <f>VLOOKUP(C4814,#REF!, 2,FALSE)</f>
        <v>#REF!</v>
      </c>
      <c r="BM4814" s="79" t="s">
        <v>9700</v>
      </c>
      <c r="BN4814" s="79" t="s">
        <v>638</v>
      </c>
      <c r="BO4814" s="79" t="s">
        <v>7482</v>
      </c>
      <c r="BU4814" s="79" t="s">
        <v>9700</v>
      </c>
      <c r="BV4814" s="79" t="s">
        <v>638</v>
      </c>
      <c r="BW4814" s="79" t="s">
        <v>7482</v>
      </c>
    </row>
    <row r="4815" spans="51:75" x14ac:dyDescent="0.3">
      <c r="AY4815" s="107" t="e">
        <f>VLOOKUP(C4815,#REF!, 2,FALSE)</f>
        <v>#REF!</v>
      </c>
      <c r="BM4815" s="79" t="s">
        <v>1716</v>
      </c>
      <c r="BN4815" s="79" t="s">
        <v>633</v>
      </c>
      <c r="BO4815" s="79" t="s">
        <v>5087</v>
      </c>
      <c r="BU4815" s="79" t="s">
        <v>1716</v>
      </c>
      <c r="BV4815" s="79" t="s">
        <v>633</v>
      </c>
      <c r="BW4815" s="79" t="s">
        <v>5087</v>
      </c>
    </row>
    <row r="4816" spans="51:75" x14ac:dyDescent="0.3">
      <c r="AY4816" s="107" t="e">
        <f>VLOOKUP(C4816,#REF!, 2,FALSE)</f>
        <v>#REF!</v>
      </c>
      <c r="BM4816" s="79" t="s">
        <v>9701</v>
      </c>
      <c r="BN4816" s="79" t="s">
        <v>3206</v>
      </c>
      <c r="BO4816" s="79" t="s">
        <v>2579</v>
      </c>
      <c r="BU4816" s="79" t="s">
        <v>9701</v>
      </c>
      <c r="BV4816" s="79" t="s">
        <v>3206</v>
      </c>
      <c r="BW4816" s="79" t="s">
        <v>2579</v>
      </c>
    </row>
    <row r="4817" spans="51:75" x14ac:dyDescent="0.3">
      <c r="AY4817" s="107" t="e">
        <f>VLOOKUP(C4817,#REF!, 2,FALSE)</f>
        <v>#REF!</v>
      </c>
      <c r="BM4817" s="79" t="s">
        <v>1717</v>
      </c>
      <c r="BN4817" s="79" t="s">
        <v>3206</v>
      </c>
      <c r="BO4817" s="79" t="s">
        <v>4065</v>
      </c>
      <c r="BU4817" s="79" t="s">
        <v>1717</v>
      </c>
      <c r="BV4817" s="79" t="s">
        <v>3206</v>
      </c>
      <c r="BW4817" s="79" t="s">
        <v>4065</v>
      </c>
    </row>
    <row r="4818" spans="51:75" x14ac:dyDescent="0.3">
      <c r="AY4818" s="107" t="e">
        <f>VLOOKUP(C4818,#REF!, 2,FALSE)</f>
        <v>#REF!</v>
      </c>
      <c r="BM4818" s="79" t="s">
        <v>9702</v>
      </c>
      <c r="BN4818" s="79" t="s">
        <v>619</v>
      </c>
      <c r="BO4818" s="79" t="s">
        <v>3707</v>
      </c>
      <c r="BU4818" s="79" t="s">
        <v>9702</v>
      </c>
      <c r="BV4818" s="79" t="s">
        <v>619</v>
      </c>
      <c r="BW4818" s="79" t="s">
        <v>3707</v>
      </c>
    </row>
    <row r="4819" spans="51:75" x14ac:dyDescent="0.3">
      <c r="AY4819" s="107" t="e">
        <f>VLOOKUP(C4819,#REF!, 2,FALSE)</f>
        <v>#REF!</v>
      </c>
      <c r="BM4819" s="79" t="s">
        <v>9703</v>
      </c>
      <c r="BN4819" s="79" t="s">
        <v>3206</v>
      </c>
      <c r="BO4819" s="79" t="s">
        <v>2102</v>
      </c>
      <c r="BU4819" s="79" t="s">
        <v>9703</v>
      </c>
      <c r="BV4819" s="79" t="s">
        <v>3206</v>
      </c>
      <c r="BW4819" s="79" t="s">
        <v>2102</v>
      </c>
    </row>
    <row r="4820" spans="51:75" x14ac:dyDescent="0.3">
      <c r="AY4820" s="107" t="e">
        <f>VLOOKUP(C4820,#REF!, 2,FALSE)</f>
        <v>#REF!</v>
      </c>
      <c r="BM4820" s="79" t="s">
        <v>1718</v>
      </c>
      <c r="BN4820" s="79" t="s">
        <v>3206</v>
      </c>
      <c r="BO4820" s="79" t="s">
        <v>2375</v>
      </c>
      <c r="BU4820" s="79" t="s">
        <v>1718</v>
      </c>
      <c r="BV4820" s="79" t="s">
        <v>3206</v>
      </c>
      <c r="BW4820" s="79" t="s">
        <v>2375</v>
      </c>
    </row>
    <row r="4821" spans="51:75" x14ac:dyDescent="0.3">
      <c r="AY4821" s="107" t="e">
        <f>VLOOKUP(C4821,#REF!, 2,FALSE)</f>
        <v>#REF!</v>
      </c>
      <c r="BM4821" s="79" t="s">
        <v>9704</v>
      </c>
      <c r="BN4821" s="79" t="s">
        <v>3032</v>
      </c>
      <c r="BO4821" s="79" t="s">
        <v>2985</v>
      </c>
      <c r="BU4821" s="79" t="s">
        <v>9704</v>
      </c>
      <c r="BV4821" s="79" t="s">
        <v>3032</v>
      </c>
      <c r="BW4821" s="79" t="s">
        <v>2985</v>
      </c>
    </row>
    <row r="4822" spans="51:75" x14ac:dyDescent="0.3">
      <c r="AY4822" s="107" t="e">
        <f>VLOOKUP(C4822,#REF!, 2,FALSE)</f>
        <v>#REF!</v>
      </c>
      <c r="BM4822" s="79" t="s">
        <v>1719</v>
      </c>
      <c r="BN4822" s="79" t="s">
        <v>619</v>
      </c>
      <c r="BO4822" s="79" t="s">
        <v>1600</v>
      </c>
      <c r="BU4822" s="79" t="s">
        <v>1719</v>
      </c>
      <c r="BV4822" s="79" t="s">
        <v>619</v>
      </c>
      <c r="BW4822" s="79" t="s">
        <v>1600</v>
      </c>
    </row>
    <row r="4823" spans="51:75" x14ac:dyDescent="0.3">
      <c r="AY4823" s="107" t="e">
        <f>VLOOKUP(C4823,#REF!, 2,FALSE)</f>
        <v>#REF!</v>
      </c>
      <c r="BM4823" s="79" t="s">
        <v>9705</v>
      </c>
      <c r="BN4823" s="79" t="s">
        <v>3256</v>
      </c>
      <c r="BO4823" s="79" t="s">
        <v>1381</v>
      </c>
      <c r="BU4823" s="79" t="s">
        <v>9705</v>
      </c>
      <c r="BV4823" s="79" t="s">
        <v>3256</v>
      </c>
      <c r="BW4823" s="79" t="s">
        <v>1381</v>
      </c>
    </row>
    <row r="4824" spans="51:75" x14ac:dyDescent="0.3">
      <c r="AY4824" s="107" t="e">
        <f>VLOOKUP(C4824,#REF!, 2,FALSE)</f>
        <v>#REF!</v>
      </c>
      <c r="BM4824" s="79" t="s">
        <v>1720</v>
      </c>
      <c r="BN4824" s="79" t="s">
        <v>621</v>
      </c>
      <c r="BO4824" s="79" t="s">
        <v>9706</v>
      </c>
      <c r="BU4824" s="79" t="s">
        <v>1720</v>
      </c>
      <c r="BV4824" s="79" t="s">
        <v>621</v>
      </c>
      <c r="BW4824" s="79" t="s">
        <v>9706</v>
      </c>
    </row>
    <row r="4825" spans="51:75" x14ac:dyDescent="0.3">
      <c r="AY4825" s="107" t="e">
        <f>VLOOKUP(C4825,#REF!, 2,FALSE)</f>
        <v>#REF!</v>
      </c>
      <c r="BM4825" s="79" t="s">
        <v>1721</v>
      </c>
      <c r="BN4825" s="79" t="s">
        <v>3206</v>
      </c>
      <c r="BO4825" s="79" t="s">
        <v>9707</v>
      </c>
      <c r="BU4825" s="79" t="s">
        <v>1721</v>
      </c>
      <c r="BV4825" s="79" t="s">
        <v>3206</v>
      </c>
      <c r="BW4825" s="79" t="s">
        <v>9707</v>
      </c>
    </row>
    <row r="4826" spans="51:75" x14ac:dyDescent="0.3">
      <c r="AY4826" s="107" t="e">
        <f>VLOOKUP(C4826,#REF!, 2,FALSE)</f>
        <v>#REF!</v>
      </c>
      <c r="BM4826" s="79" t="s">
        <v>9708</v>
      </c>
      <c r="BN4826" s="79" t="s">
        <v>3206</v>
      </c>
      <c r="BO4826" s="79" t="s">
        <v>9038</v>
      </c>
      <c r="BU4826" s="79" t="s">
        <v>9708</v>
      </c>
      <c r="BV4826" s="79" t="s">
        <v>3206</v>
      </c>
      <c r="BW4826" s="79" t="s">
        <v>9038</v>
      </c>
    </row>
    <row r="4827" spans="51:75" x14ac:dyDescent="0.3">
      <c r="AY4827" s="107" t="e">
        <f>VLOOKUP(C4827,#REF!, 2,FALSE)</f>
        <v>#REF!</v>
      </c>
      <c r="BM4827" s="79" t="s">
        <v>9709</v>
      </c>
      <c r="BN4827" s="79" t="s">
        <v>3206</v>
      </c>
      <c r="BO4827" s="79" t="s">
        <v>3739</v>
      </c>
      <c r="BU4827" s="79" t="s">
        <v>9709</v>
      </c>
      <c r="BV4827" s="79" t="s">
        <v>3206</v>
      </c>
      <c r="BW4827" s="79" t="s">
        <v>3739</v>
      </c>
    </row>
    <row r="4828" spans="51:75" x14ac:dyDescent="0.3">
      <c r="AY4828" s="107" t="e">
        <f>VLOOKUP(C4828,#REF!, 2,FALSE)</f>
        <v>#REF!</v>
      </c>
      <c r="BM4828" s="79" t="s">
        <v>9710</v>
      </c>
      <c r="BN4828" s="79" t="s">
        <v>3009</v>
      </c>
      <c r="BO4828" s="79" t="s">
        <v>6065</v>
      </c>
      <c r="BU4828" s="79" t="s">
        <v>9710</v>
      </c>
      <c r="BV4828" s="79" t="s">
        <v>3009</v>
      </c>
      <c r="BW4828" s="79" t="s">
        <v>6065</v>
      </c>
    </row>
    <row r="4829" spans="51:75" x14ac:dyDescent="0.3">
      <c r="AY4829" s="107" t="e">
        <f>VLOOKUP(C4829,#REF!, 2,FALSE)</f>
        <v>#REF!</v>
      </c>
      <c r="BM4829" s="79" t="s">
        <v>1722</v>
      </c>
      <c r="BN4829" s="79" t="s">
        <v>3206</v>
      </c>
      <c r="BO4829" s="79" t="s">
        <v>3066</v>
      </c>
      <c r="BU4829" s="79" t="s">
        <v>1722</v>
      </c>
      <c r="BV4829" s="79" t="s">
        <v>3206</v>
      </c>
      <c r="BW4829" s="79" t="s">
        <v>3066</v>
      </c>
    </row>
    <row r="4830" spans="51:75" x14ac:dyDescent="0.3">
      <c r="AY4830" s="107" t="e">
        <f>VLOOKUP(C4830,#REF!, 2,FALSE)</f>
        <v>#REF!</v>
      </c>
      <c r="BM4830" s="79" t="s">
        <v>9711</v>
      </c>
      <c r="BN4830" s="79" t="s">
        <v>1344</v>
      </c>
      <c r="BO4830" s="79" t="s">
        <v>2985</v>
      </c>
      <c r="BU4830" s="79" t="s">
        <v>9711</v>
      </c>
      <c r="BV4830" s="79" t="s">
        <v>1344</v>
      </c>
      <c r="BW4830" s="79" t="s">
        <v>2985</v>
      </c>
    </row>
    <row r="4831" spans="51:75" x14ac:dyDescent="0.3">
      <c r="AY4831" s="107" t="e">
        <f>VLOOKUP(C4831,#REF!, 2,FALSE)</f>
        <v>#REF!</v>
      </c>
      <c r="BM4831" s="79" t="s">
        <v>1723</v>
      </c>
      <c r="BN4831" s="79" t="s">
        <v>3206</v>
      </c>
      <c r="BO4831" s="79" t="s">
        <v>2933</v>
      </c>
      <c r="BU4831" s="79" t="s">
        <v>1723</v>
      </c>
      <c r="BV4831" s="79" t="s">
        <v>3206</v>
      </c>
      <c r="BW4831" s="79" t="s">
        <v>2933</v>
      </c>
    </row>
    <row r="4832" spans="51:75" x14ac:dyDescent="0.3">
      <c r="AY4832" s="107" t="e">
        <f>VLOOKUP(C4832,#REF!, 2,FALSE)</f>
        <v>#REF!</v>
      </c>
      <c r="BM4832" s="79" t="s">
        <v>9712</v>
      </c>
      <c r="BN4832" s="79" t="s">
        <v>633</v>
      </c>
      <c r="BO4832" s="79" t="s">
        <v>9713</v>
      </c>
      <c r="BU4832" s="79" t="s">
        <v>9712</v>
      </c>
      <c r="BV4832" s="79" t="s">
        <v>633</v>
      </c>
      <c r="BW4832" s="79" t="s">
        <v>9713</v>
      </c>
    </row>
    <row r="4833" spans="51:75" x14ac:dyDescent="0.3">
      <c r="AY4833" s="107" t="e">
        <f>VLOOKUP(C4833,#REF!, 2,FALSE)</f>
        <v>#REF!</v>
      </c>
      <c r="BM4833" s="79" t="s">
        <v>9714</v>
      </c>
      <c r="BN4833" s="79" t="s">
        <v>3256</v>
      </c>
      <c r="BO4833" s="79" t="s">
        <v>9715</v>
      </c>
      <c r="BU4833" s="79" t="s">
        <v>9714</v>
      </c>
      <c r="BV4833" s="79" t="s">
        <v>3256</v>
      </c>
      <c r="BW4833" s="79" t="s">
        <v>9715</v>
      </c>
    </row>
    <row r="4834" spans="51:75" x14ac:dyDescent="0.3">
      <c r="AY4834" s="107" t="e">
        <f>VLOOKUP(C4834,#REF!, 2,FALSE)</f>
        <v>#REF!</v>
      </c>
      <c r="BM4834" s="79" t="s">
        <v>578</v>
      </c>
      <c r="BN4834" s="79" t="s">
        <v>3206</v>
      </c>
      <c r="BO4834" s="79" t="s">
        <v>6878</v>
      </c>
      <c r="BU4834" s="79" t="s">
        <v>578</v>
      </c>
      <c r="BV4834" s="79" t="s">
        <v>3206</v>
      </c>
      <c r="BW4834" s="79" t="s">
        <v>6878</v>
      </c>
    </row>
    <row r="4835" spans="51:75" x14ac:dyDescent="0.3">
      <c r="AY4835" s="107" t="e">
        <f>VLOOKUP(C4835,#REF!, 2,FALSE)</f>
        <v>#REF!</v>
      </c>
      <c r="BM4835" s="79" t="s">
        <v>9716</v>
      </c>
      <c r="BN4835" s="79" t="s">
        <v>3049</v>
      </c>
      <c r="BO4835" s="79" t="s">
        <v>2223</v>
      </c>
      <c r="BU4835" s="79" t="s">
        <v>9716</v>
      </c>
      <c r="BV4835" s="79" t="s">
        <v>3049</v>
      </c>
      <c r="BW4835" s="79" t="s">
        <v>2223</v>
      </c>
    </row>
    <row r="4836" spans="51:75" x14ac:dyDescent="0.3">
      <c r="AY4836" s="107" t="e">
        <f>VLOOKUP(C4836,#REF!, 2,FALSE)</f>
        <v>#REF!</v>
      </c>
      <c r="BM4836" s="79" t="s">
        <v>9717</v>
      </c>
      <c r="BN4836" s="79" t="s">
        <v>664</v>
      </c>
      <c r="BO4836" s="79" t="s">
        <v>9718</v>
      </c>
      <c r="BU4836" s="79" t="s">
        <v>9717</v>
      </c>
      <c r="BV4836" s="79" t="s">
        <v>664</v>
      </c>
      <c r="BW4836" s="79" t="s">
        <v>9718</v>
      </c>
    </row>
    <row r="4837" spans="51:75" x14ac:dyDescent="0.3">
      <c r="AY4837" s="107" t="e">
        <f>VLOOKUP(C4837,#REF!, 2,FALSE)</f>
        <v>#REF!</v>
      </c>
      <c r="BM4837" s="79" t="s">
        <v>9719</v>
      </c>
      <c r="BN4837" s="79" t="s">
        <v>664</v>
      </c>
      <c r="BO4837" s="79" t="s">
        <v>9720</v>
      </c>
      <c r="BU4837" s="79" t="s">
        <v>9719</v>
      </c>
      <c r="BV4837" s="79" t="s">
        <v>664</v>
      </c>
      <c r="BW4837" s="79" t="s">
        <v>9720</v>
      </c>
    </row>
    <row r="4838" spans="51:75" x14ac:dyDescent="0.3">
      <c r="AY4838" s="107" t="e">
        <f>VLOOKUP(C4838,#REF!, 2,FALSE)</f>
        <v>#REF!</v>
      </c>
      <c r="BM4838" s="79" t="s">
        <v>9721</v>
      </c>
      <c r="BN4838" s="79" t="s">
        <v>657</v>
      </c>
      <c r="BO4838" s="79" t="s">
        <v>3470</v>
      </c>
      <c r="BU4838" s="79" t="s">
        <v>9721</v>
      </c>
      <c r="BV4838" s="79" t="s">
        <v>657</v>
      </c>
      <c r="BW4838" s="79" t="s">
        <v>3470</v>
      </c>
    </row>
    <row r="4839" spans="51:75" x14ac:dyDescent="0.3">
      <c r="AY4839" s="107" t="e">
        <f>VLOOKUP(C4839,#REF!, 2,FALSE)</f>
        <v>#REF!</v>
      </c>
      <c r="BM4839" s="79" t="s">
        <v>9722</v>
      </c>
      <c r="BN4839" s="79" t="s">
        <v>1344</v>
      </c>
      <c r="BO4839" s="79" t="s">
        <v>2656</v>
      </c>
      <c r="BU4839" s="79" t="s">
        <v>9722</v>
      </c>
      <c r="BV4839" s="79" t="s">
        <v>1344</v>
      </c>
      <c r="BW4839" s="79" t="s">
        <v>2656</v>
      </c>
    </row>
    <row r="4840" spans="51:75" x14ac:dyDescent="0.3">
      <c r="AY4840" s="107" t="e">
        <f>VLOOKUP(C4840,#REF!, 2,FALSE)</f>
        <v>#REF!</v>
      </c>
      <c r="BM4840" s="79" t="s">
        <v>9723</v>
      </c>
      <c r="BN4840" s="79" t="s">
        <v>1072</v>
      </c>
      <c r="BO4840" s="79" t="s">
        <v>9724</v>
      </c>
      <c r="BU4840" s="79" t="s">
        <v>9723</v>
      </c>
      <c r="BV4840" s="79" t="s">
        <v>1072</v>
      </c>
      <c r="BW4840" s="79" t="s">
        <v>9724</v>
      </c>
    </row>
    <row r="4841" spans="51:75" x14ac:dyDescent="0.3">
      <c r="AY4841" s="107" t="e">
        <f>VLOOKUP(C4841,#REF!, 2,FALSE)</f>
        <v>#REF!</v>
      </c>
      <c r="BM4841" s="79" t="s">
        <v>9725</v>
      </c>
      <c r="BN4841" s="79" t="s">
        <v>615</v>
      </c>
      <c r="BO4841" s="79" t="s">
        <v>7400</v>
      </c>
      <c r="BU4841" s="79" t="s">
        <v>9725</v>
      </c>
      <c r="BV4841" s="79" t="s">
        <v>615</v>
      </c>
      <c r="BW4841" s="79" t="s">
        <v>7400</v>
      </c>
    </row>
    <row r="4842" spans="51:75" x14ac:dyDescent="0.3">
      <c r="AY4842" s="107" t="e">
        <f>VLOOKUP(C4842,#REF!, 2,FALSE)</f>
        <v>#REF!</v>
      </c>
      <c r="BM4842" s="79" t="s">
        <v>9726</v>
      </c>
      <c r="BN4842" s="79" t="s">
        <v>1344</v>
      </c>
      <c r="BO4842" s="79" t="s">
        <v>9727</v>
      </c>
      <c r="BU4842" s="79" t="s">
        <v>9726</v>
      </c>
      <c r="BV4842" s="79" t="s">
        <v>1344</v>
      </c>
      <c r="BW4842" s="79" t="s">
        <v>9727</v>
      </c>
    </row>
    <row r="4843" spans="51:75" x14ac:dyDescent="0.3">
      <c r="AY4843" s="107" t="e">
        <f>VLOOKUP(C4843,#REF!, 2,FALSE)</f>
        <v>#REF!</v>
      </c>
      <c r="BM4843" s="79" t="s">
        <v>9728</v>
      </c>
      <c r="BN4843" s="79" t="s">
        <v>777</v>
      </c>
      <c r="BO4843" s="79" t="s">
        <v>9729</v>
      </c>
      <c r="BU4843" s="79" t="s">
        <v>9728</v>
      </c>
      <c r="BV4843" s="79" t="s">
        <v>777</v>
      </c>
      <c r="BW4843" s="79" t="s">
        <v>9729</v>
      </c>
    </row>
    <row r="4844" spans="51:75" x14ac:dyDescent="0.3">
      <c r="AY4844" s="107" t="e">
        <f>VLOOKUP(C4844,#REF!, 2,FALSE)</f>
        <v>#REF!</v>
      </c>
      <c r="BM4844" s="79" t="s">
        <v>1724</v>
      </c>
      <c r="BN4844" s="79" t="s">
        <v>3206</v>
      </c>
      <c r="BO4844" s="79" t="s">
        <v>1265</v>
      </c>
      <c r="BU4844" s="79" t="s">
        <v>1724</v>
      </c>
      <c r="BV4844" s="79" t="s">
        <v>3206</v>
      </c>
      <c r="BW4844" s="79" t="s">
        <v>1265</v>
      </c>
    </row>
    <row r="4845" spans="51:75" x14ac:dyDescent="0.3">
      <c r="AY4845" s="107" t="e">
        <f>VLOOKUP(C4845,#REF!, 2,FALSE)</f>
        <v>#REF!</v>
      </c>
      <c r="BM4845" s="79" t="s">
        <v>9730</v>
      </c>
      <c r="BN4845" s="79" t="s">
        <v>2985</v>
      </c>
      <c r="BO4845" s="79" t="s">
        <v>2985</v>
      </c>
      <c r="BU4845" s="79" t="s">
        <v>9730</v>
      </c>
      <c r="BV4845" s="79" t="s">
        <v>2985</v>
      </c>
      <c r="BW4845" s="79" t="s">
        <v>2985</v>
      </c>
    </row>
    <row r="4846" spans="51:75" x14ac:dyDescent="0.3">
      <c r="AY4846" s="107" t="e">
        <f>VLOOKUP(C4846,#REF!, 2,FALSE)</f>
        <v>#REF!</v>
      </c>
      <c r="BM4846" s="79" t="s">
        <v>9731</v>
      </c>
      <c r="BN4846" s="79" t="s">
        <v>1447</v>
      </c>
      <c r="BO4846" s="79" t="s">
        <v>9732</v>
      </c>
      <c r="BU4846" s="79" t="s">
        <v>9731</v>
      </c>
      <c r="BV4846" s="79" t="s">
        <v>1447</v>
      </c>
      <c r="BW4846" s="79" t="s">
        <v>9732</v>
      </c>
    </row>
    <row r="4847" spans="51:75" x14ac:dyDescent="0.3">
      <c r="AY4847" s="107" t="e">
        <f>VLOOKUP(C4847,#REF!, 2,FALSE)</f>
        <v>#REF!</v>
      </c>
      <c r="BM4847" s="79" t="s">
        <v>9733</v>
      </c>
      <c r="BN4847" s="79" t="s">
        <v>942</v>
      </c>
      <c r="BO4847" s="79" t="s">
        <v>772</v>
      </c>
      <c r="BU4847" s="79" t="s">
        <v>9733</v>
      </c>
      <c r="BV4847" s="79" t="s">
        <v>942</v>
      </c>
      <c r="BW4847" s="79" t="s">
        <v>772</v>
      </c>
    </row>
    <row r="4848" spans="51:75" x14ac:dyDescent="0.3">
      <c r="AY4848" s="107" t="e">
        <f>VLOOKUP(C4848,#REF!, 2,FALSE)</f>
        <v>#REF!</v>
      </c>
      <c r="BM4848" s="79" t="s">
        <v>9734</v>
      </c>
      <c r="BN4848" s="79" t="s">
        <v>3206</v>
      </c>
      <c r="BO4848" s="79" t="s">
        <v>9735</v>
      </c>
      <c r="BU4848" s="79" t="s">
        <v>9734</v>
      </c>
      <c r="BV4848" s="79" t="s">
        <v>3206</v>
      </c>
      <c r="BW4848" s="79" t="s">
        <v>9735</v>
      </c>
    </row>
    <row r="4849" spans="51:75" x14ac:dyDescent="0.3">
      <c r="AY4849" s="107" t="e">
        <f>VLOOKUP(C4849,#REF!, 2,FALSE)</f>
        <v>#REF!</v>
      </c>
      <c r="BM4849" s="79" t="s">
        <v>9736</v>
      </c>
      <c r="BN4849" s="79" t="s">
        <v>633</v>
      </c>
      <c r="BO4849" s="79" t="s">
        <v>1601</v>
      </c>
      <c r="BU4849" s="79" t="s">
        <v>9736</v>
      </c>
      <c r="BV4849" s="79" t="s">
        <v>633</v>
      </c>
      <c r="BW4849" s="79" t="s">
        <v>1601</v>
      </c>
    </row>
    <row r="4850" spans="51:75" x14ac:dyDescent="0.3">
      <c r="AY4850" s="107" t="e">
        <f>VLOOKUP(C4850,#REF!, 2,FALSE)</f>
        <v>#REF!</v>
      </c>
      <c r="BM4850" s="79" t="s">
        <v>9738</v>
      </c>
      <c r="BN4850" s="79" t="s">
        <v>1344</v>
      </c>
      <c r="BO4850" s="79" t="s">
        <v>8027</v>
      </c>
      <c r="BU4850" s="79" t="s">
        <v>9738</v>
      </c>
      <c r="BV4850" s="79" t="s">
        <v>1344</v>
      </c>
      <c r="BW4850" s="79" t="s">
        <v>8027</v>
      </c>
    </row>
    <row r="4851" spans="51:75" x14ac:dyDescent="0.3">
      <c r="AY4851" s="107" t="e">
        <f>VLOOKUP(C4851,#REF!, 2,FALSE)</f>
        <v>#REF!</v>
      </c>
      <c r="BM4851" s="79" t="s">
        <v>9739</v>
      </c>
      <c r="BN4851" s="79" t="s">
        <v>641</v>
      </c>
      <c r="BO4851" s="79" t="s">
        <v>6130</v>
      </c>
      <c r="BU4851" s="79" t="s">
        <v>9739</v>
      </c>
      <c r="BV4851" s="79" t="s">
        <v>641</v>
      </c>
      <c r="BW4851" s="79" t="s">
        <v>6130</v>
      </c>
    </row>
    <row r="4852" spans="51:75" x14ac:dyDescent="0.3">
      <c r="AY4852" s="107" t="e">
        <f>VLOOKUP(C4852,#REF!, 2,FALSE)</f>
        <v>#REF!</v>
      </c>
      <c r="BM4852" s="79" t="s">
        <v>9740</v>
      </c>
      <c r="BN4852" s="79" t="s">
        <v>633</v>
      </c>
      <c r="BO4852" s="79" t="s">
        <v>2929</v>
      </c>
      <c r="BU4852" s="79" t="s">
        <v>9740</v>
      </c>
      <c r="BV4852" s="79" t="s">
        <v>633</v>
      </c>
      <c r="BW4852" s="79" t="s">
        <v>2929</v>
      </c>
    </row>
    <row r="4853" spans="51:75" x14ac:dyDescent="0.3">
      <c r="AY4853" s="107" t="e">
        <f>VLOOKUP(C4853,#REF!, 2,FALSE)</f>
        <v>#REF!</v>
      </c>
      <c r="BM4853" s="79" t="s">
        <v>1725</v>
      </c>
      <c r="BN4853" s="79" t="s">
        <v>3049</v>
      </c>
      <c r="BO4853" s="79" t="s">
        <v>772</v>
      </c>
      <c r="BU4853" s="79" t="s">
        <v>1725</v>
      </c>
      <c r="BV4853" s="79" t="s">
        <v>3049</v>
      </c>
      <c r="BW4853" s="79" t="s">
        <v>772</v>
      </c>
    </row>
    <row r="4854" spans="51:75" x14ac:dyDescent="0.3">
      <c r="AY4854" s="107" t="e">
        <f>VLOOKUP(C4854,#REF!, 2,FALSE)</f>
        <v>#REF!</v>
      </c>
      <c r="BM4854" s="79" t="s">
        <v>9742</v>
      </c>
      <c r="BN4854" s="79" t="s">
        <v>3087</v>
      </c>
      <c r="BO4854" s="79" t="s">
        <v>3555</v>
      </c>
      <c r="BU4854" s="79" t="s">
        <v>9742</v>
      </c>
      <c r="BV4854" s="79" t="s">
        <v>3087</v>
      </c>
      <c r="BW4854" s="79" t="s">
        <v>3555</v>
      </c>
    </row>
    <row r="4855" spans="51:75" x14ac:dyDescent="0.3">
      <c r="AY4855" s="107" t="e">
        <f>VLOOKUP(C4855,#REF!, 2,FALSE)</f>
        <v>#REF!</v>
      </c>
      <c r="BM4855" s="79" t="s">
        <v>9743</v>
      </c>
      <c r="BN4855" s="79" t="s">
        <v>3091</v>
      </c>
      <c r="BO4855" s="79" t="s">
        <v>3707</v>
      </c>
      <c r="BU4855" s="79" t="s">
        <v>9743</v>
      </c>
      <c r="BV4855" s="79" t="s">
        <v>3091</v>
      </c>
      <c r="BW4855" s="79" t="s">
        <v>3707</v>
      </c>
    </row>
    <row r="4856" spans="51:75" x14ac:dyDescent="0.3">
      <c r="AY4856" s="107" t="e">
        <f>VLOOKUP(C4856,#REF!, 2,FALSE)</f>
        <v>#REF!</v>
      </c>
      <c r="BM4856" s="79" t="s">
        <v>9744</v>
      </c>
      <c r="BN4856" s="79" t="s">
        <v>864</v>
      </c>
      <c r="BO4856" s="79" t="s">
        <v>4413</v>
      </c>
      <c r="BU4856" s="79" t="s">
        <v>9744</v>
      </c>
      <c r="BV4856" s="79" t="s">
        <v>864</v>
      </c>
      <c r="BW4856" s="79" t="s">
        <v>4413</v>
      </c>
    </row>
    <row r="4857" spans="51:75" x14ac:dyDescent="0.3">
      <c r="AY4857" s="107" t="e">
        <f>VLOOKUP(C4857,#REF!, 2,FALSE)</f>
        <v>#REF!</v>
      </c>
      <c r="BM4857" s="79" t="s">
        <v>9745</v>
      </c>
      <c r="BN4857" s="79" t="s">
        <v>3009</v>
      </c>
      <c r="BO4857" s="79" t="s">
        <v>9746</v>
      </c>
      <c r="BU4857" s="79" t="s">
        <v>9745</v>
      </c>
      <c r="BV4857" s="79" t="s">
        <v>3009</v>
      </c>
      <c r="BW4857" s="79" t="s">
        <v>9746</v>
      </c>
    </row>
    <row r="4858" spans="51:75" x14ac:dyDescent="0.3">
      <c r="AY4858" s="107" t="e">
        <f>VLOOKUP(C4858,#REF!, 2,FALSE)</f>
        <v>#REF!</v>
      </c>
      <c r="BM4858" s="79" t="s">
        <v>9747</v>
      </c>
      <c r="BN4858" s="79" t="s">
        <v>1344</v>
      </c>
      <c r="BO4858" s="79" t="s">
        <v>9748</v>
      </c>
      <c r="BU4858" s="79" t="s">
        <v>9747</v>
      </c>
      <c r="BV4858" s="79" t="s">
        <v>1344</v>
      </c>
      <c r="BW4858" s="79" t="s">
        <v>9748</v>
      </c>
    </row>
    <row r="4859" spans="51:75" x14ac:dyDescent="0.3">
      <c r="AY4859" s="107" t="e">
        <f>VLOOKUP(C4859,#REF!, 2,FALSE)</f>
        <v>#REF!</v>
      </c>
      <c r="BM4859" s="79" t="s">
        <v>9749</v>
      </c>
      <c r="BN4859" s="79" t="s">
        <v>16992</v>
      </c>
      <c r="BO4859" s="79" t="s">
        <v>9750</v>
      </c>
      <c r="BU4859" s="79" t="s">
        <v>9749</v>
      </c>
      <c r="BV4859" s="79" t="s">
        <v>16992</v>
      </c>
      <c r="BW4859" s="79" t="s">
        <v>9750</v>
      </c>
    </row>
    <row r="4860" spans="51:75" x14ac:dyDescent="0.3">
      <c r="AY4860" s="107" t="e">
        <f>VLOOKUP(C4860,#REF!, 2,FALSE)</f>
        <v>#REF!</v>
      </c>
      <c r="BM4860" s="79" t="s">
        <v>1726</v>
      </c>
      <c r="BN4860" s="79" t="s">
        <v>1344</v>
      </c>
      <c r="BO4860" s="79" t="s">
        <v>9751</v>
      </c>
      <c r="BU4860" s="79" t="s">
        <v>1726</v>
      </c>
      <c r="BV4860" s="79" t="s">
        <v>1344</v>
      </c>
      <c r="BW4860" s="79" t="s">
        <v>9751</v>
      </c>
    </row>
    <row r="4861" spans="51:75" x14ac:dyDescent="0.3">
      <c r="AY4861" s="107" t="e">
        <f>VLOOKUP(C4861,#REF!, 2,FALSE)</f>
        <v>#REF!</v>
      </c>
      <c r="BM4861" s="79" t="s">
        <v>9752</v>
      </c>
      <c r="BN4861" s="79" t="s">
        <v>3256</v>
      </c>
      <c r="BO4861" s="79" t="s">
        <v>2985</v>
      </c>
      <c r="BU4861" s="79" t="s">
        <v>9752</v>
      </c>
      <c r="BV4861" s="79" t="s">
        <v>3256</v>
      </c>
      <c r="BW4861" s="79" t="s">
        <v>2985</v>
      </c>
    </row>
    <row r="4862" spans="51:75" x14ac:dyDescent="0.3">
      <c r="AY4862" s="107" t="e">
        <f>VLOOKUP(C4862,#REF!, 2,FALSE)</f>
        <v>#REF!</v>
      </c>
      <c r="BM4862" s="79" t="s">
        <v>9753</v>
      </c>
      <c r="BN4862" s="79" t="s">
        <v>780</v>
      </c>
      <c r="BO4862" s="79" t="s">
        <v>2070</v>
      </c>
      <c r="BU4862" s="79" t="s">
        <v>9753</v>
      </c>
      <c r="BV4862" s="79" t="s">
        <v>780</v>
      </c>
      <c r="BW4862" s="79" t="s">
        <v>2070</v>
      </c>
    </row>
    <row r="4863" spans="51:75" x14ac:dyDescent="0.3">
      <c r="AY4863" s="107" t="e">
        <f>VLOOKUP(C4863,#REF!, 2,FALSE)</f>
        <v>#REF!</v>
      </c>
      <c r="BM4863" s="79" t="s">
        <v>9754</v>
      </c>
      <c r="BN4863" s="79" t="s">
        <v>789</v>
      </c>
      <c r="BO4863" s="79" t="s">
        <v>3881</v>
      </c>
      <c r="BU4863" s="79" t="s">
        <v>9754</v>
      </c>
      <c r="BV4863" s="79" t="s">
        <v>789</v>
      </c>
      <c r="BW4863" s="79" t="s">
        <v>3881</v>
      </c>
    </row>
    <row r="4864" spans="51:75" x14ac:dyDescent="0.3">
      <c r="AY4864" s="107" t="e">
        <f>VLOOKUP(C4864,#REF!, 2,FALSE)</f>
        <v>#REF!</v>
      </c>
      <c r="BM4864" s="79" t="s">
        <v>9755</v>
      </c>
      <c r="BN4864" s="79" t="s">
        <v>3206</v>
      </c>
      <c r="BO4864" s="79" t="s">
        <v>9756</v>
      </c>
      <c r="BU4864" s="79" t="s">
        <v>9755</v>
      </c>
      <c r="BV4864" s="79" t="s">
        <v>3206</v>
      </c>
      <c r="BW4864" s="79" t="s">
        <v>9756</v>
      </c>
    </row>
    <row r="4865" spans="51:75" x14ac:dyDescent="0.3">
      <c r="AY4865" s="107" t="e">
        <f>VLOOKUP(C4865,#REF!, 2,FALSE)</f>
        <v>#REF!</v>
      </c>
      <c r="BM4865" s="79" t="s">
        <v>9757</v>
      </c>
      <c r="BN4865" s="79" t="s">
        <v>3256</v>
      </c>
      <c r="BO4865" s="79" t="s">
        <v>5873</v>
      </c>
      <c r="BU4865" s="79" t="s">
        <v>9757</v>
      </c>
      <c r="BV4865" s="79" t="s">
        <v>3256</v>
      </c>
      <c r="BW4865" s="79" t="s">
        <v>5873</v>
      </c>
    </row>
    <row r="4866" spans="51:75" x14ac:dyDescent="0.3">
      <c r="AY4866" s="107" t="e">
        <f>VLOOKUP(C4866,#REF!, 2,FALSE)</f>
        <v>#REF!</v>
      </c>
      <c r="BM4866" s="79" t="s">
        <v>9759</v>
      </c>
      <c r="BN4866" s="79" t="s">
        <v>864</v>
      </c>
      <c r="BO4866" s="79" t="s">
        <v>9760</v>
      </c>
      <c r="BU4866" s="79" t="s">
        <v>9759</v>
      </c>
      <c r="BV4866" s="79" t="s">
        <v>864</v>
      </c>
      <c r="BW4866" s="79" t="s">
        <v>9760</v>
      </c>
    </row>
    <row r="4867" spans="51:75" x14ac:dyDescent="0.3">
      <c r="AY4867" s="107" t="e">
        <f>VLOOKUP(C4867,#REF!, 2,FALSE)</f>
        <v>#REF!</v>
      </c>
      <c r="BM4867" s="79" t="s">
        <v>9761</v>
      </c>
      <c r="BN4867" s="79" t="s">
        <v>854</v>
      </c>
      <c r="BO4867" s="79" t="s">
        <v>5965</v>
      </c>
      <c r="BU4867" s="79" t="s">
        <v>9761</v>
      </c>
      <c r="BV4867" s="79" t="s">
        <v>854</v>
      </c>
      <c r="BW4867" s="79" t="s">
        <v>5965</v>
      </c>
    </row>
    <row r="4868" spans="51:75" x14ac:dyDescent="0.3">
      <c r="AY4868" s="107" t="e">
        <f>VLOOKUP(C4868,#REF!, 2,FALSE)</f>
        <v>#REF!</v>
      </c>
      <c r="BM4868" s="79" t="s">
        <v>9762</v>
      </c>
      <c r="BN4868" s="79" t="s">
        <v>939</v>
      </c>
      <c r="BO4868" s="79" t="s">
        <v>9763</v>
      </c>
      <c r="BU4868" s="79" t="s">
        <v>9762</v>
      </c>
      <c r="BV4868" s="79" t="s">
        <v>939</v>
      </c>
      <c r="BW4868" s="79" t="s">
        <v>9763</v>
      </c>
    </row>
    <row r="4869" spans="51:75" x14ac:dyDescent="0.3">
      <c r="AY4869" s="107" t="e">
        <f>VLOOKUP(C4869,#REF!, 2,FALSE)</f>
        <v>#REF!</v>
      </c>
      <c r="BM4869" s="79" t="s">
        <v>9764</v>
      </c>
      <c r="BN4869" s="79" t="s">
        <v>3206</v>
      </c>
      <c r="BO4869" s="79" t="s">
        <v>8238</v>
      </c>
      <c r="BU4869" s="79" t="s">
        <v>9764</v>
      </c>
      <c r="BV4869" s="79" t="s">
        <v>3206</v>
      </c>
      <c r="BW4869" s="79" t="s">
        <v>8238</v>
      </c>
    </row>
    <row r="4870" spans="51:75" x14ac:dyDescent="0.3">
      <c r="AY4870" s="107" t="e">
        <f>VLOOKUP(C4870,#REF!, 2,FALSE)</f>
        <v>#REF!</v>
      </c>
      <c r="BM4870" s="79" t="s">
        <v>9765</v>
      </c>
      <c r="BN4870" s="79" t="s">
        <v>3049</v>
      </c>
      <c r="BO4870" s="79" t="s">
        <v>2985</v>
      </c>
      <c r="BU4870" s="79" t="s">
        <v>9765</v>
      </c>
      <c r="BV4870" s="79" t="s">
        <v>3049</v>
      </c>
      <c r="BW4870" s="79" t="s">
        <v>2985</v>
      </c>
    </row>
    <row r="4871" spans="51:75" x14ac:dyDescent="0.3">
      <c r="AY4871" s="107" t="e">
        <f>VLOOKUP(C4871,#REF!, 2,FALSE)</f>
        <v>#REF!</v>
      </c>
      <c r="BM4871" s="79" t="s">
        <v>9767</v>
      </c>
      <c r="BN4871" s="79" t="s">
        <v>799</v>
      </c>
      <c r="BO4871" s="79" t="s">
        <v>8481</v>
      </c>
      <c r="BU4871" s="79" t="s">
        <v>9767</v>
      </c>
      <c r="BV4871" s="79" t="s">
        <v>799</v>
      </c>
      <c r="BW4871" s="79" t="s">
        <v>8481</v>
      </c>
    </row>
    <row r="4872" spans="51:75" x14ac:dyDescent="0.3">
      <c r="AY4872" s="107" t="e">
        <f>VLOOKUP(C4872,#REF!, 2,FALSE)</f>
        <v>#REF!</v>
      </c>
      <c r="BM4872" s="79" t="s">
        <v>9768</v>
      </c>
      <c r="BN4872" s="79" t="s">
        <v>3049</v>
      </c>
      <c r="BO4872" s="79" t="s">
        <v>9769</v>
      </c>
      <c r="BU4872" s="79" t="s">
        <v>9768</v>
      </c>
      <c r="BV4872" s="79" t="s">
        <v>3049</v>
      </c>
      <c r="BW4872" s="79" t="s">
        <v>9769</v>
      </c>
    </row>
    <row r="4873" spans="51:75" x14ac:dyDescent="0.3">
      <c r="AY4873" s="107" t="e">
        <f>VLOOKUP(C4873,#REF!, 2,FALSE)</f>
        <v>#REF!</v>
      </c>
      <c r="BM4873" s="79" t="s">
        <v>1727</v>
      </c>
      <c r="BN4873" s="79" t="s">
        <v>2985</v>
      </c>
      <c r="BO4873" s="79" t="s">
        <v>9770</v>
      </c>
      <c r="BU4873" s="79" t="s">
        <v>1727</v>
      </c>
      <c r="BV4873" s="79" t="s">
        <v>2985</v>
      </c>
      <c r="BW4873" s="79" t="s">
        <v>9770</v>
      </c>
    </row>
    <row r="4874" spans="51:75" x14ac:dyDescent="0.3">
      <c r="AY4874" s="107" t="e">
        <f>VLOOKUP(C4874,#REF!, 2,FALSE)</f>
        <v>#REF!</v>
      </c>
      <c r="BM4874" s="79" t="s">
        <v>9771</v>
      </c>
      <c r="BN4874" s="79" t="s">
        <v>3049</v>
      </c>
      <c r="BO4874" s="79" t="s">
        <v>2707</v>
      </c>
      <c r="BU4874" s="79" t="s">
        <v>9771</v>
      </c>
      <c r="BV4874" s="79" t="s">
        <v>3049</v>
      </c>
      <c r="BW4874" s="79" t="s">
        <v>2707</v>
      </c>
    </row>
    <row r="4875" spans="51:75" x14ac:dyDescent="0.3">
      <c r="AY4875" s="107" t="e">
        <f>VLOOKUP(C4875,#REF!, 2,FALSE)</f>
        <v>#REF!</v>
      </c>
      <c r="BM4875" s="79" t="s">
        <v>9772</v>
      </c>
      <c r="BN4875" s="79" t="s">
        <v>3256</v>
      </c>
      <c r="BO4875" s="79" t="s">
        <v>9773</v>
      </c>
      <c r="BU4875" s="79" t="s">
        <v>9772</v>
      </c>
      <c r="BV4875" s="79" t="s">
        <v>3256</v>
      </c>
      <c r="BW4875" s="79" t="s">
        <v>9773</v>
      </c>
    </row>
    <row r="4876" spans="51:75" x14ac:dyDescent="0.3">
      <c r="AY4876" s="107" t="e">
        <f>VLOOKUP(C4876,#REF!, 2,FALSE)</f>
        <v>#REF!</v>
      </c>
      <c r="BM4876" s="79" t="s">
        <v>9774</v>
      </c>
      <c r="BN4876" s="79" t="s">
        <v>3256</v>
      </c>
      <c r="BO4876" s="79" t="s">
        <v>3731</v>
      </c>
      <c r="BU4876" s="79" t="s">
        <v>9774</v>
      </c>
      <c r="BV4876" s="79" t="s">
        <v>3256</v>
      </c>
      <c r="BW4876" s="79" t="s">
        <v>3731</v>
      </c>
    </row>
    <row r="4877" spans="51:75" x14ac:dyDescent="0.3">
      <c r="AY4877" s="107" t="e">
        <f>VLOOKUP(C4877,#REF!, 2,FALSE)</f>
        <v>#REF!</v>
      </c>
      <c r="BM4877" s="79" t="s">
        <v>1753</v>
      </c>
      <c r="BN4877" s="79" t="s">
        <v>799</v>
      </c>
      <c r="BO4877" s="79" t="s">
        <v>4376</v>
      </c>
      <c r="BU4877" s="79" t="s">
        <v>1753</v>
      </c>
      <c r="BV4877" s="79" t="s">
        <v>799</v>
      </c>
      <c r="BW4877" s="79" t="s">
        <v>4376</v>
      </c>
    </row>
    <row r="4878" spans="51:75" x14ac:dyDescent="0.3">
      <c r="AY4878" s="107" t="e">
        <f>VLOOKUP(C4878,#REF!, 2,FALSE)</f>
        <v>#REF!</v>
      </c>
      <c r="BM4878" s="79" t="s">
        <v>9775</v>
      </c>
      <c r="BN4878" s="79" t="s">
        <v>3206</v>
      </c>
      <c r="BO4878" s="79" t="s">
        <v>5875</v>
      </c>
      <c r="BU4878" s="79" t="s">
        <v>9775</v>
      </c>
      <c r="BV4878" s="79" t="s">
        <v>3206</v>
      </c>
      <c r="BW4878" s="79" t="s">
        <v>5875</v>
      </c>
    </row>
    <row r="4879" spans="51:75" x14ac:dyDescent="0.3">
      <c r="AY4879" s="107" t="e">
        <f>VLOOKUP(C4879,#REF!, 2,FALSE)</f>
        <v>#REF!</v>
      </c>
      <c r="BM4879" s="79" t="s">
        <v>9776</v>
      </c>
      <c r="BN4879" s="79" t="s">
        <v>3206</v>
      </c>
      <c r="BO4879" s="79" t="s">
        <v>7310</v>
      </c>
      <c r="BU4879" s="79" t="s">
        <v>9776</v>
      </c>
      <c r="BV4879" s="79" t="s">
        <v>3206</v>
      </c>
      <c r="BW4879" s="79" t="s">
        <v>7310</v>
      </c>
    </row>
    <row r="4880" spans="51:75" x14ac:dyDescent="0.3">
      <c r="AY4880" s="107" t="e">
        <f>VLOOKUP(C4880,#REF!, 2,FALSE)</f>
        <v>#REF!</v>
      </c>
      <c r="BM4880" s="79" t="s">
        <v>9777</v>
      </c>
      <c r="BN4880" s="79" t="s">
        <v>3206</v>
      </c>
      <c r="BO4880" s="79" t="s">
        <v>8189</v>
      </c>
      <c r="BU4880" s="79" t="s">
        <v>9777</v>
      </c>
      <c r="BV4880" s="79" t="s">
        <v>3206</v>
      </c>
      <c r="BW4880" s="79" t="s">
        <v>8189</v>
      </c>
    </row>
    <row r="4881" spans="51:75" x14ac:dyDescent="0.3">
      <c r="AY4881" s="107" t="e">
        <f>VLOOKUP(C4881,#REF!, 2,FALSE)</f>
        <v>#REF!</v>
      </c>
      <c r="BM4881" s="79" t="s">
        <v>9778</v>
      </c>
      <c r="BN4881" s="79" t="s">
        <v>1344</v>
      </c>
      <c r="BO4881" s="79" t="s">
        <v>772</v>
      </c>
      <c r="BU4881" s="79" t="s">
        <v>9778</v>
      </c>
      <c r="BV4881" s="79" t="s">
        <v>1344</v>
      </c>
      <c r="BW4881" s="79" t="s">
        <v>772</v>
      </c>
    </row>
    <row r="4882" spans="51:75" x14ac:dyDescent="0.3">
      <c r="AY4882" s="107" t="e">
        <f>VLOOKUP(C4882,#REF!, 2,FALSE)</f>
        <v>#REF!</v>
      </c>
      <c r="BM4882" s="79" t="s">
        <v>9779</v>
      </c>
      <c r="BN4882" s="79" t="s">
        <v>665</v>
      </c>
      <c r="BO4882" s="79" t="s">
        <v>637</v>
      </c>
      <c r="BU4882" s="79" t="s">
        <v>9779</v>
      </c>
      <c r="BV4882" s="79" t="s">
        <v>665</v>
      </c>
      <c r="BW4882" s="79" t="s">
        <v>637</v>
      </c>
    </row>
    <row r="4883" spans="51:75" x14ac:dyDescent="0.3">
      <c r="AY4883" s="107" t="e">
        <f>VLOOKUP(C4883,#REF!, 2,FALSE)</f>
        <v>#REF!</v>
      </c>
      <c r="BM4883" s="79" t="s">
        <v>1754</v>
      </c>
      <c r="BN4883" s="79" t="s">
        <v>3206</v>
      </c>
      <c r="BO4883" s="79" t="s">
        <v>5300</v>
      </c>
      <c r="BU4883" s="79" t="s">
        <v>1754</v>
      </c>
      <c r="BV4883" s="79" t="s">
        <v>3206</v>
      </c>
      <c r="BW4883" s="79" t="s">
        <v>5300</v>
      </c>
    </row>
    <row r="4884" spans="51:75" x14ac:dyDescent="0.3">
      <c r="AY4884" s="107" t="e">
        <f>VLOOKUP(C4884,#REF!, 2,FALSE)</f>
        <v>#REF!</v>
      </c>
      <c r="BM4884" s="79" t="s">
        <v>1755</v>
      </c>
      <c r="BN4884" s="79" t="s">
        <v>3206</v>
      </c>
      <c r="BO4884" s="79" t="s">
        <v>7599</v>
      </c>
      <c r="BU4884" s="79" t="s">
        <v>1755</v>
      </c>
      <c r="BV4884" s="79" t="s">
        <v>3206</v>
      </c>
      <c r="BW4884" s="79" t="s">
        <v>7599</v>
      </c>
    </row>
    <row r="4885" spans="51:75" x14ac:dyDescent="0.3">
      <c r="AY4885" s="107" t="e">
        <f>VLOOKUP(C4885,#REF!, 2,FALSE)</f>
        <v>#REF!</v>
      </c>
      <c r="BM4885" s="79" t="s">
        <v>9780</v>
      </c>
      <c r="BN4885" s="79" t="s">
        <v>3009</v>
      </c>
      <c r="BO4885" s="79" t="s">
        <v>5109</v>
      </c>
      <c r="BU4885" s="79" t="s">
        <v>9780</v>
      </c>
      <c r="BV4885" s="79" t="s">
        <v>3009</v>
      </c>
      <c r="BW4885" s="79" t="s">
        <v>5109</v>
      </c>
    </row>
    <row r="4886" spans="51:75" x14ac:dyDescent="0.3">
      <c r="AY4886" s="107" t="e">
        <f>VLOOKUP(C4886,#REF!, 2,FALSE)</f>
        <v>#REF!</v>
      </c>
      <c r="BM4886" s="79" t="s">
        <v>9782</v>
      </c>
      <c r="BN4886" s="79" t="s">
        <v>3256</v>
      </c>
      <c r="BO4886" s="79" t="s">
        <v>2985</v>
      </c>
      <c r="BU4886" s="79" t="s">
        <v>9782</v>
      </c>
      <c r="BV4886" s="79" t="s">
        <v>3256</v>
      </c>
      <c r="BW4886" s="79" t="s">
        <v>2985</v>
      </c>
    </row>
    <row r="4887" spans="51:75" x14ac:dyDescent="0.3">
      <c r="AY4887" s="107" t="e">
        <f>VLOOKUP(C4887,#REF!, 2,FALSE)</f>
        <v>#REF!</v>
      </c>
      <c r="BM4887" s="79" t="s">
        <v>9784</v>
      </c>
      <c r="BN4887" s="79" t="s">
        <v>3006</v>
      </c>
      <c r="BO4887" s="79" t="s">
        <v>9785</v>
      </c>
      <c r="BU4887" s="79" t="s">
        <v>9784</v>
      </c>
      <c r="BV4887" s="79" t="s">
        <v>3006</v>
      </c>
      <c r="BW4887" s="79" t="s">
        <v>9785</v>
      </c>
    </row>
    <row r="4888" spans="51:75" x14ac:dyDescent="0.3">
      <c r="AY4888" s="107" t="e">
        <f>VLOOKUP(C4888,#REF!, 2,FALSE)</f>
        <v>#REF!</v>
      </c>
      <c r="BM4888" s="79" t="s">
        <v>9786</v>
      </c>
      <c r="BN4888" s="79" t="s">
        <v>864</v>
      </c>
      <c r="BO4888" s="79" t="s">
        <v>2120</v>
      </c>
      <c r="BU4888" s="79" t="s">
        <v>9786</v>
      </c>
      <c r="BV4888" s="79" t="s">
        <v>864</v>
      </c>
      <c r="BW4888" s="79" t="s">
        <v>2120</v>
      </c>
    </row>
    <row r="4889" spans="51:75" x14ac:dyDescent="0.3">
      <c r="AY4889" s="107" t="e">
        <f>VLOOKUP(C4889,#REF!, 2,FALSE)</f>
        <v>#REF!</v>
      </c>
      <c r="BM4889" s="79" t="s">
        <v>9787</v>
      </c>
      <c r="BN4889" s="79" t="s">
        <v>864</v>
      </c>
      <c r="BO4889" s="79" t="s">
        <v>9788</v>
      </c>
      <c r="BU4889" s="79" t="s">
        <v>9787</v>
      </c>
      <c r="BV4889" s="79" t="s">
        <v>864</v>
      </c>
      <c r="BW4889" s="79" t="s">
        <v>9788</v>
      </c>
    </row>
    <row r="4890" spans="51:75" x14ac:dyDescent="0.3">
      <c r="AY4890" s="107" t="e">
        <f>VLOOKUP(C4890,#REF!, 2,FALSE)</f>
        <v>#REF!</v>
      </c>
      <c r="BM4890" s="79" t="s">
        <v>9789</v>
      </c>
      <c r="BN4890" s="79" t="s">
        <v>696</v>
      </c>
      <c r="BO4890" s="79" t="s">
        <v>8537</v>
      </c>
      <c r="BU4890" s="79" t="s">
        <v>9789</v>
      </c>
      <c r="BV4890" s="79" t="s">
        <v>696</v>
      </c>
      <c r="BW4890" s="79" t="s">
        <v>8537</v>
      </c>
    </row>
    <row r="4891" spans="51:75" x14ac:dyDescent="0.3">
      <c r="AY4891" s="107" t="e">
        <f>VLOOKUP(C4891,#REF!, 2,FALSE)</f>
        <v>#REF!</v>
      </c>
      <c r="BM4891" s="79" t="s">
        <v>9791</v>
      </c>
      <c r="BN4891" s="79" t="s">
        <v>3206</v>
      </c>
      <c r="BO4891" s="79" t="s">
        <v>9490</v>
      </c>
      <c r="BU4891" s="79" t="s">
        <v>9791</v>
      </c>
      <c r="BV4891" s="79" t="s">
        <v>3206</v>
      </c>
      <c r="BW4891" s="79" t="s">
        <v>9490</v>
      </c>
    </row>
    <row r="4892" spans="51:75" x14ac:dyDescent="0.3">
      <c r="AY4892" s="107" t="e">
        <f>VLOOKUP(C4892,#REF!, 2,FALSE)</f>
        <v>#REF!</v>
      </c>
      <c r="BM4892" s="79" t="s">
        <v>9792</v>
      </c>
      <c r="BN4892" s="79" t="s">
        <v>717</v>
      </c>
      <c r="BO4892" s="79" t="s">
        <v>9793</v>
      </c>
      <c r="BU4892" s="79" t="s">
        <v>9792</v>
      </c>
      <c r="BV4892" s="79" t="s">
        <v>717</v>
      </c>
      <c r="BW4892" s="79" t="s">
        <v>9793</v>
      </c>
    </row>
    <row r="4893" spans="51:75" x14ac:dyDescent="0.3">
      <c r="AY4893" s="107" t="e">
        <f>VLOOKUP(C4893,#REF!, 2,FALSE)</f>
        <v>#REF!</v>
      </c>
      <c r="BM4893" s="79" t="s">
        <v>9795</v>
      </c>
      <c r="BN4893" s="79" t="s">
        <v>864</v>
      </c>
      <c r="BO4893" s="79" t="s">
        <v>9796</v>
      </c>
      <c r="BU4893" s="79" t="s">
        <v>9795</v>
      </c>
      <c r="BV4893" s="79" t="s">
        <v>864</v>
      </c>
      <c r="BW4893" s="79" t="s">
        <v>9796</v>
      </c>
    </row>
    <row r="4894" spans="51:75" x14ac:dyDescent="0.3">
      <c r="AY4894" s="107" t="e">
        <f>VLOOKUP(C4894,#REF!, 2,FALSE)</f>
        <v>#REF!</v>
      </c>
      <c r="BM4894" s="79" t="s">
        <v>9797</v>
      </c>
      <c r="BN4894" s="79" t="s">
        <v>669</v>
      </c>
      <c r="BO4894" s="79" t="s">
        <v>1806</v>
      </c>
      <c r="BU4894" s="79" t="s">
        <v>9797</v>
      </c>
      <c r="BV4894" s="79" t="s">
        <v>669</v>
      </c>
      <c r="BW4894" s="79" t="s">
        <v>1806</v>
      </c>
    </row>
    <row r="4895" spans="51:75" x14ac:dyDescent="0.3">
      <c r="AY4895" s="107" t="e">
        <f>VLOOKUP(C4895,#REF!, 2,FALSE)</f>
        <v>#REF!</v>
      </c>
      <c r="BM4895" s="79" t="s">
        <v>9798</v>
      </c>
      <c r="BN4895" s="79" t="s">
        <v>664</v>
      </c>
      <c r="BO4895" s="79" t="s">
        <v>6575</v>
      </c>
      <c r="BU4895" s="79" t="s">
        <v>9798</v>
      </c>
      <c r="BV4895" s="79" t="s">
        <v>664</v>
      </c>
      <c r="BW4895" s="79" t="s">
        <v>6575</v>
      </c>
    </row>
    <row r="4896" spans="51:75" x14ac:dyDescent="0.3">
      <c r="AY4896" s="107" t="e">
        <f>VLOOKUP(C4896,#REF!, 2,FALSE)</f>
        <v>#REF!</v>
      </c>
      <c r="BM4896" s="79" t="s">
        <v>9799</v>
      </c>
      <c r="BN4896" s="79" t="s">
        <v>16992</v>
      </c>
      <c r="BO4896" s="79" t="s">
        <v>8242</v>
      </c>
      <c r="BU4896" s="79" t="s">
        <v>9799</v>
      </c>
      <c r="BV4896" s="79" t="s">
        <v>16992</v>
      </c>
      <c r="BW4896" s="79" t="s">
        <v>8242</v>
      </c>
    </row>
    <row r="4897" spans="51:75" x14ac:dyDescent="0.3">
      <c r="AY4897" s="107" t="e">
        <f>VLOOKUP(C4897,#REF!, 2,FALSE)</f>
        <v>#REF!</v>
      </c>
      <c r="BM4897" s="79" t="s">
        <v>586</v>
      </c>
      <c r="BN4897" s="79" t="s">
        <v>864</v>
      </c>
      <c r="BO4897" s="79" t="s">
        <v>8214</v>
      </c>
      <c r="BU4897" s="79" t="s">
        <v>586</v>
      </c>
      <c r="BV4897" s="79" t="s">
        <v>864</v>
      </c>
      <c r="BW4897" s="79" t="s">
        <v>8214</v>
      </c>
    </row>
    <row r="4898" spans="51:75" x14ac:dyDescent="0.3">
      <c r="AY4898" s="107" t="e">
        <f>VLOOKUP(C4898,#REF!, 2,FALSE)</f>
        <v>#REF!</v>
      </c>
      <c r="BM4898" s="79" t="s">
        <v>9801</v>
      </c>
      <c r="BN4898" s="79" t="s">
        <v>641</v>
      </c>
      <c r="BO4898" s="79" t="s">
        <v>2313</v>
      </c>
      <c r="BU4898" s="79" t="s">
        <v>9801</v>
      </c>
      <c r="BV4898" s="79" t="s">
        <v>641</v>
      </c>
      <c r="BW4898" s="79" t="s">
        <v>2313</v>
      </c>
    </row>
    <row r="4899" spans="51:75" x14ac:dyDescent="0.3">
      <c r="AY4899" s="107" t="e">
        <f>VLOOKUP(C4899,#REF!, 2,FALSE)</f>
        <v>#REF!</v>
      </c>
      <c r="BM4899" s="79" t="s">
        <v>9802</v>
      </c>
      <c r="BN4899" s="79" t="s">
        <v>1344</v>
      </c>
      <c r="BO4899" s="79" t="s">
        <v>9803</v>
      </c>
      <c r="BU4899" s="79" t="s">
        <v>9802</v>
      </c>
      <c r="BV4899" s="79" t="s">
        <v>1344</v>
      </c>
      <c r="BW4899" s="79" t="s">
        <v>9803</v>
      </c>
    </row>
    <row r="4900" spans="51:75" x14ac:dyDescent="0.3">
      <c r="AY4900" s="107" t="e">
        <f>VLOOKUP(C4900,#REF!, 2,FALSE)</f>
        <v>#REF!</v>
      </c>
      <c r="BM4900" s="79" t="s">
        <v>9804</v>
      </c>
      <c r="BN4900" s="79" t="s">
        <v>864</v>
      </c>
      <c r="BO4900" s="79" t="s">
        <v>9805</v>
      </c>
      <c r="BU4900" s="79" t="s">
        <v>9804</v>
      </c>
      <c r="BV4900" s="79" t="s">
        <v>864</v>
      </c>
      <c r="BW4900" s="79" t="s">
        <v>9805</v>
      </c>
    </row>
    <row r="4901" spans="51:75" x14ac:dyDescent="0.3">
      <c r="AY4901" s="107" t="e">
        <f>VLOOKUP(C4901,#REF!, 2,FALSE)</f>
        <v>#REF!</v>
      </c>
      <c r="BM4901" s="79" t="s">
        <v>9806</v>
      </c>
      <c r="BN4901" s="79" t="s">
        <v>641</v>
      </c>
      <c r="BO4901" s="79" t="s">
        <v>9807</v>
      </c>
      <c r="BU4901" s="79" t="s">
        <v>9806</v>
      </c>
      <c r="BV4901" s="79" t="s">
        <v>641</v>
      </c>
      <c r="BW4901" s="79" t="s">
        <v>9807</v>
      </c>
    </row>
    <row r="4902" spans="51:75" x14ac:dyDescent="0.3">
      <c r="AY4902" s="107" t="e">
        <f>VLOOKUP(C4902,#REF!, 2,FALSE)</f>
        <v>#REF!</v>
      </c>
      <c r="BM4902" s="79" t="s">
        <v>1756</v>
      </c>
      <c r="BN4902" s="79" t="s">
        <v>805</v>
      </c>
      <c r="BO4902" s="79" t="s">
        <v>4739</v>
      </c>
      <c r="BU4902" s="79" t="s">
        <v>1756</v>
      </c>
      <c r="BV4902" s="79" t="s">
        <v>805</v>
      </c>
      <c r="BW4902" s="79" t="s">
        <v>4739</v>
      </c>
    </row>
    <row r="4903" spans="51:75" x14ac:dyDescent="0.3">
      <c r="AY4903" s="107" t="e">
        <f>VLOOKUP(C4903,#REF!, 2,FALSE)</f>
        <v>#REF!</v>
      </c>
      <c r="BM4903" s="79" t="s">
        <v>9808</v>
      </c>
      <c r="BN4903" s="79" t="s">
        <v>864</v>
      </c>
      <c r="BO4903" s="79" t="s">
        <v>9809</v>
      </c>
      <c r="BU4903" s="79" t="s">
        <v>9808</v>
      </c>
      <c r="BV4903" s="79" t="s">
        <v>864</v>
      </c>
      <c r="BW4903" s="79" t="s">
        <v>9809</v>
      </c>
    </row>
    <row r="4904" spans="51:75" x14ac:dyDescent="0.3">
      <c r="AY4904" s="107" t="e">
        <f>VLOOKUP(C4904,#REF!, 2,FALSE)</f>
        <v>#REF!</v>
      </c>
      <c r="BM4904" s="79" t="s">
        <v>9810</v>
      </c>
      <c r="BN4904" s="79" t="s">
        <v>864</v>
      </c>
      <c r="BO4904" s="79" t="s">
        <v>6777</v>
      </c>
      <c r="BU4904" s="79" t="s">
        <v>9810</v>
      </c>
      <c r="BV4904" s="79" t="s">
        <v>864</v>
      </c>
      <c r="BW4904" s="79" t="s">
        <v>6777</v>
      </c>
    </row>
    <row r="4905" spans="51:75" x14ac:dyDescent="0.3">
      <c r="AY4905" s="107" t="e">
        <f>VLOOKUP(C4905,#REF!, 2,FALSE)</f>
        <v>#REF!</v>
      </c>
      <c r="BM4905" s="79" t="s">
        <v>1757</v>
      </c>
      <c r="BN4905" s="79" t="s">
        <v>3206</v>
      </c>
      <c r="BO4905" s="79" t="s">
        <v>1789</v>
      </c>
      <c r="BU4905" s="79" t="s">
        <v>1757</v>
      </c>
      <c r="BV4905" s="79" t="s">
        <v>3206</v>
      </c>
      <c r="BW4905" s="79" t="s">
        <v>1789</v>
      </c>
    </row>
    <row r="4906" spans="51:75" x14ac:dyDescent="0.3">
      <c r="AY4906" s="107" t="e">
        <f>VLOOKUP(C4906,#REF!, 2,FALSE)</f>
        <v>#REF!</v>
      </c>
      <c r="BM4906" s="79" t="s">
        <v>9811</v>
      </c>
      <c r="BN4906" s="79" t="s">
        <v>782</v>
      </c>
      <c r="BO4906" s="79" t="s">
        <v>2435</v>
      </c>
      <c r="BU4906" s="79" t="s">
        <v>9811</v>
      </c>
      <c r="BV4906" s="79" t="s">
        <v>782</v>
      </c>
      <c r="BW4906" s="79" t="s">
        <v>2435</v>
      </c>
    </row>
    <row r="4907" spans="51:75" x14ac:dyDescent="0.3">
      <c r="AY4907" s="107" t="e">
        <f>VLOOKUP(C4907,#REF!, 2,FALSE)</f>
        <v>#REF!</v>
      </c>
      <c r="BM4907" s="79" t="s">
        <v>9812</v>
      </c>
      <c r="BN4907" s="79" t="s">
        <v>3206</v>
      </c>
      <c r="BO4907" s="79" t="s">
        <v>9813</v>
      </c>
      <c r="BU4907" s="79" t="s">
        <v>9812</v>
      </c>
      <c r="BV4907" s="79" t="s">
        <v>3206</v>
      </c>
      <c r="BW4907" s="79" t="s">
        <v>9813</v>
      </c>
    </row>
    <row r="4908" spans="51:75" x14ac:dyDescent="0.3">
      <c r="AY4908" s="107" t="e">
        <f>VLOOKUP(C4908,#REF!, 2,FALSE)</f>
        <v>#REF!</v>
      </c>
      <c r="BM4908" s="79" t="s">
        <v>9814</v>
      </c>
      <c r="BN4908" s="79" t="s">
        <v>738</v>
      </c>
      <c r="BO4908" s="79" t="s">
        <v>9815</v>
      </c>
      <c r="BU4908" s="79" t="s">
        <v>9814</v>
      </c>
      <c r="BV4908" s="79" t="s">
        <v>738</v>
      </c>
      <c r="BW4908" s="79" t="s">
        <v>9815</v>
      </c>
    </row>
    <row r="4909" spans="51:75" x14ac:dyDescent="0.3">
      <c r="AY4909" s="107" t="e">
        <f>VLOOKUP(C4909,#REF!, 2,FALSE)</f>
        <v>#REF!</v>
      </c>
      <c r="BM4909" s="79" t="s">
        <v>9816</v>
      </c>
      <c r="BN4909" s="79" t="s">
        <v>615</v>
      </c>
      <c r="BO4909" s="79" t="s">
        <v>6733</v>
      </c>
      <c r="BU4909" s="79" t="s">
        <v>9816</v>
      </c>
      <c r="BV4909" s="79" t="s">
        <v>615</v>
      </c>
      <c r="BW4909" s="79" t="s">
        <v>6733</v>
      </c>
    </row>
    <row r="4910" spans="51:75" x14ac:dyDescent="0.3">
      <c r="AY4910" s="107" t="e">
        <f>VLOOKUP(C4910,#REF!, 2,FALSE)</f>
        <v>#REF!</v>
      </c>
      <c r="BM4910" s="79" t="s">
        <v>9817</v>
      </c>
      <c r="BN4910" s="79" t="s">
        <v>930</v>
      </c>
      <c r="BO4910" s="79" t="s">
        <v>2550</v>
      </c>
      <c r="BU4910" s="79" t="s">
        <v>9817</v>
      </c>
      <c r="BV4910" s="79" t="s">
        <v>930</v>
      </c>
      <c r="BW4910" s="79" t="s">
        <v>2550</v>
      </c>
    </row>
    <row r="4911" spans="51:75" x14ac:dyDescent="0.3">
      <c r="AY4911" s="107" t="e">
        <f>VLOOKUP(C4911,#REF!, 2,FALSE)</f>
        <v>#REF!</v>
      </c>
      <c r="BM4911" s="79" t="s">
        <v>9818</v>
      </c>
      <c r="BN4911" s="79" t="s">
        <v>659</v>
      </c>
      <c r="BO4911" s="79" t="s">
        <v>9064</v>
      </c>
      <c r="BU4911" s="79" t="s">
        <v>9818</v>
      </c>
      <c r="BV4911" s="79" t="s">
        <v>659</v>
      </c>
      <c r="BW4911" s="79" t="s">
        <v>9064</v>
      </c>
    </row>
    <row r="4912" spans="51:75" x14ac:dyDescent="0.3">
      <c r="AY4912" s="107" t="e">
        <f>VLOOKUP(C4912,#REF!, 2,FALSE)</f>
        <v>#REF!</v>
      </c>
      <c r="BM4912" s="79" t="s">
        <v>9819</v>
      </c>
      <c r="BN4912" s="79" t="s">
        <v>3206</v>
      </c>
      <c r="BO4912" s="79" t="s">
        <v>4190</v>
      </c>
      <c r="BU4912" s="79" t="s">
        <v>9819</v>
      </c>
      <c r="BV4912" s="79" t="s">
        <v>3206</v>
      </c>
      <c r="BW4912" s="79" t="s">
        <v>4190</v>
      </c>
    </row>
    <row r="4913" spans="51:75" x14ac:dyDescent="0.3">
      <c r="AY4913" s="107" t="e">
        <f>VLOOKUP(C4913,#REF!, 2,FALSE)</f>
        <v>#REF!</v>
      </c>
      <c r="BM4913" s="79" t="s">
        <v>9820</v>
      </c>
      <c r="BN4913" s="79" t="s">
        <v>3006</v>
      </c>
      <c r="BO4913" s="79" t="s">
        <v>9821</v>
      </c>
      <c r="BU4913" s="79" t="s">
        <v>9820</v>
      </c>
      <c r="BV4913" s="79" t="s">
        <v>3006</v>
      </c>
      <c r="BW4913" s="79" t="s">
        <v>9821</v>
      </c>
    </row>
    <row r="4914" spans="51:75" x14ac:dyDescent="0.3">
      <c r="AY4914" s="107" t="e">
        <f>VLOOKUP(C4914,#REF!, 2,FALSE)</f>
        <v>#REF!</v>
      </c>
      <c r="BM4914" s="79" t="s">
        <v>1758</v>
      </c>
      <c r="BN4914" s="79" t="s">
        <v>843</v>
      </c>
      <c r="BO4914" s="79" t="s">
        <v>9822</v>
      </c>
      <c r="BU4914" s="79" t="s">
        <v>1758</v>
      </c>
      <c r="BV4914" s="79" t="s">
        <v>843</v>
      </c>
      <c r="BW4914" s="79" t="s">
        <v>9822</v>
      </c>
    </row>
    <row r="4915" spans="51:75" x14ac:dyDescent="0.3">
      <c r="AY4915" s="107" t="e">
        <f>VLOOKUP(C4915,#REF!, 2,FALSE)</f>
        <v>#REF!</v>
      </c>
      <c r="BM4915" s="79" t="s">
        <v>9823</v>
      </c>
      <c r="BN4915" s="79" t="s">
        <v>864</v>
      </c>
      <c r="BO4915" s="79" t="s">
        <v>2985</v>
      </c>
      <c r="BU4915" s="79" t="s">
        <v>9823</v>
      </c>
      <c r="BV4915" s="79" t="s">
        <v>864</v>
      </c>
      <c r="BW4915" s="79" t="s">
        <v>2985</v>
      </c>
    </row>
    <row r="4916" spans="51:75" x14ac:dyDescent="0.3">
      <c r="AY4916" s="107" t="e">
        <f>VLOOKUP(C4916,#REF!, 2,FALSE)</f>
        <v>#REF!</v>
      </c>
      <c r="BM4916" s="79" t="s">
        <v>9824</v>
      </c>
      <c r="BN4916" s="79" t="s">
        <v>782</v>
      </c>
      <c r="BO4916" s="79" t="s">
        <v>2985</v>
      </c>
      <c r="BU4916" s="79" t="s">
        <v>9824</v>
      </c>
      <c r="BV4916" s="79" t="s">
        <v>782</v>
      </c>
      <c r="BW4916" s="79" t="s">
        <v>2985</v>
      </c>
    </row>
    <row r="4917" spans="51:75" x14ac:dyDescent="0.3">
      <c r="AY4917" s="107" t="e">
        <f>VLOOKUP(C4917,#REF!, 2,FALSE)</f>
        <v>#REF!</v>
      </c>
      <c r="BM4917" s="79" t="s">
        <v>9825</v>
      </c>
      <c r="BN4917" s="79" t="s">
        <v>3206</v>
      </c>
      <c r="BO4917" s="79" t="s">
        <v>5657</v>
      </c>
      <c r="BU4917" s="79" t="s">
        <v>9825</v>
      </c>
      <c r="BV4917" s="79" t="s">
        <v>3206</v>
      </c>
      <c r="BW4917" s="79" t="s">
        <v>5657</v>
      </c>
    </row>
    <row r="4918" spans="51:75" x14ac:dyDescent="0.3">
      <c r="AY4918" s="107" t="e">
        <f>VLOOKUP(C4918,#REF!, 2,FALSE)</f>
        <v>#REF!</v>
      </c>
      <c r="BM4918" s="79" t="s">
        <v>9826</v>
      </c>
      <c r="BN4918" s="79" t="s">
        <v>843</v>
      </c>
      <c r="BO4918" s="79" t="s">
        <v>8936</v>
      </c>
      <c r="BU4918" s="79" t="s">
        <v>9826</v>
      </c>
      <c r="BV4918" s="79" t="s">
        <v>843</v>
      </c>
      <c r="BW4918" s="79" t="s">
        <v>8936</v>
      </c>
    </row>
    <row r="4919" spans="51:75" x14ac:dyDescent="0.3">
      <c r="AY4919" s="107" t="e">
        <f>VLOOKUP(C4919,#REF!, 2,FALSE)</f>
        <v>#REF!</v>
      </c>
      <c r="BM4919" s="79" t="s">
        <v>9827</v>
      </c>
      <c r="BN4919" s="79" t="s">
        <v>801</v>
      </c>
      <c r="BO4919" s="79" t="s">
        <v>3943</v>
      </c>
      <c r="BU4919" s="79" t="s">
        <v>9827</v>
      </c>
      <c r="BV4919" s="79" t="s">
        <v>801</v>
      </c>
      <c r="BW4919" s="79" t="s">
        <v>3943</v>
      </c>
    </row>
    <row r="4920" spans="51:75" x14ac:dyDescent="0.3">
      <c r="AY4920" s="107" t="e">
        <f>VLOOKUP(C4920,#REF!, 2,FALSE)</f>
        <v>#REF!</v>
      </c>
      <c r="BM4920" s="79" t="s">
        <v>9828</v>
      </c>
      <c r="BN4920" s="79" t="s">
        <v>3206</v>
      </c>
      <c r="BO4920" s="79" t="s">
        <v>7360</v>
      </c>
      <c r="BU4920" s="79" t="s">
        <v>9828</v>
      </c>
      <c r="BV4920" s="79" t="s">
        <v>3206</v>
      </c>
      <c r="BW4920" s="79" t="s">
        <v>7360</v>
      </c>
    </row>
    <row r="4921" spans="51:75" x14ac:dyDescent="0.3">
      <c r="AY4921" s="107" t="e">
        <f>VLOOKUP(C4921,#REF!, 2,FALSE)</f>
        <v>#REF!</v>
      </c>
      <c r="BM4921" s="79" t="s">
        <v>576</v>
      </c>
      <c r="BN4921" s="79" t="s">
        <v>3206</v>
      </c>
      <c r="BO4921" s="79" t="s">
        <v>9829</v>
      </c>
      <c r="BU4921" s="79" t="s">
        <v>576</v>
      </c>
      <c r="BV4921" s="79" t="s">
        <v>3206</v>
      </c>
      <c r="BW4921" s="79" t="s">
        <v>9829</v>
      </c>
    </row>
    <row r="4922" spans="51:75" x14ac:dyDescent="0.3">
      <c r="AY4922" s="107" t="e">
        <f>VLOOKUP(C4922,#REF!, 2,FALSE)</f>
        <v>#REF!</v>
      </c>
      <c r="BM4922" s="79" t="s">
        <v>9830</v>
      </c>
      <c r="BN4922" s="79" t="s">
        <v>3009</v>
      </c>
      <c r="BO4922" s="79" t="s">
        <v>9831</v>
      </c>
      <c r="BU4922" s="79" t="s">
        <v>9830</v>
      </c>
      <c r="BV4922" s="79" t="s">
        <v>3009</v>
      </c>
      <c r="BW4922" s="79" t="s">
        <v>9831</v>
      </c>
    </row>
    <row r="4923" spans="51:75" x14ac:dyDescent="0.3">
      <c r="AY4923" s="107" t="e">
        <f>VLOOKUP(C4923,#REF!, 2,FALSE)</f>
        <v>#REF!</v>
      </c>
      <c r="BM4923" s="79" t="s">
        <v>1759</v>
      </c>
      <c r="BN4923" s="79" t="s">
        <v>3009</v>
      </c>
      <c r="BO4923" s="79" t="s">
        <v>9832</v>
      </c>
      <c r="BU4923" s="79" t="s">
        <v>1759</v>
      </c>
      <c r="BV4923" s="79" t="s">
        <v>3009</v>
      </c>
      <c r="BW4923" s="79" t="s">
        <v>9832</v>
      </c>
    </row>
    <row r="4924" spans="51:75" x14ac:dyDescent="0.3">
      <c r="AY4924" s="107" t="e">
        <f>VLOOKUP(C4924,#REF!, 2,FALSE)</f>
        <v>#REF!</v>
      </c>
      <c r="BM4924" s="79" t="s">
        <v>9833</v>
      </c>
      <c r="BN4924" s="79" t="s">
        <v>3009</v>
      </c>
      <c r="BO4924" s="79" t="s">
        <v>9834</v>
      </c>
      <c r="BU4924" s="79" t="s">
        <v>9833</v>
      </c>
      <c r="BV4924" s="79" t="s">
        <v>3009</v>
      </c>
      <c r="BW4924" s="79" t="s">
        <v>9834</v>
      </c>
    </row>
    <row r="4925" spans="51:75" x14ac:dyDescent="0.3">
      <c r="AY4925" s="107" t="e">
        <f>VLOOKUP(C4925,#REF!, 2,FALSE)</f>
        <v>#REF!</v>
      </c>
      <c r="BM4925" s="79" t="s">
        <v>9835</v>
      </c>
      <c r="BN4925" s="79" t="s">
        <v>1271</v>
      </c>
      <c r="BO4925" s="79" t="s">
        <v>9836</v>
      </c>
      <c r="BU4925" s="79" t="s">
        <v>9835</v>
      </c>
      <c r="BV4925" s="79" t="s">
        <v>1271</v>
      </c>
      <c r="BW4925" s="79" t="s">
        <v>9836</v>
      </c>
    </row>
    <row r="4926" spans="51:75" x14ac:dyDescent="0.3">
      <c r="AY4926" s="107" t="e">
        <f>VLOOKUP(C4926,#REF!, 2,FALSE)</f>
        <v>#REF!</v>
      </c>
      <c r="BM4926" s="79" t="s">
        <v>9837</v>
      </c>
      <c r="BN4926" s="79" t="s">
        <v>864</v>
      </c>
      <c r="BO4926" s="79" t="s">
        <v>1840</v>
      </c>
      <c r="BU4926" s="79" t="s">
        <v>9837</v>
      </c>
      <c r="BV4926" s="79" t="s">
        <v>864</v>
      </c>
      <c r="BW4926" s="79" t="s">
        <v>1840</v>
      </c>
    </row>
    <row r="4927" spans="51:75" x14ac:dyDescent="0.3">
      <c r="AY4927" s="107" t="e">
        <f>VLOOKUP(C4927,#REF!, 2,FALSE)</f>
        <v>#REF!</v>
      </c>
      <c r="BM4927" s="79" t="s">
        <v>9838</v>
      </c>
      <c r="BN4927" s="79" t="s">
        <v>3206</v>
      </c>
      <c r="BO4927" s="79" t="s">
        <v>9839</v>
      </c>
      <c r="BU4927" s="79" t="s">
        <v>9838</v>
      </c>
      <c r="BV4927" s="79" t="s">
        <v>3206</v>
      </c>
      <c r="BW4927" s="79" t="s">
        <v>9839</v>
      </c>
    </row>
    <row r="4928" spans="51:75" x14ac:dyDescent="0.3">
      <c r="AY4928" s="107" t="e">
        <f>VLOOKUP(C4928,#REF!, 2,FALSE)</f>
        <v>#REF!</v>
      </c>
      <c r="BM4928" s="79" t="s">
        <v>9840</v>
      </c>
      <c r="BN4928" s="79" t="s">
        <v>3206</v>
      </c>
      <c r="BO4928" s="79" t="s">
        <v>9841</v>
      </c>
      <c r="BU4928" s="79" t="s">
        <v>9840</v>
      </c>
      <c r="BV4928" s="79" t="s">
        <v>3206</v>
      </c>
      <c r="BW4928" s="79" t="s">
        <v>9841</v>
      </c>
    </row>
    <row r="4929" spans="51:75" x14ac:dyDescent="0.3">
      <c r="AY4929" s="107" t="e">
        <f>VLOOKUP(C4929,#REF!, 2,FALSE)</f>
        <v>#REF!</v>
      </c>
      <c r="BM4929" s="79" t="s">
        <v>9842</v>
      </c>
      <c r="BN4929" s="79" t="s">
        <v>3009</v>
      </c>
      <c r="BO4929" s="79" t="s">
        <v>9843</v>
      </c>
      <c r="BU4929" s="79" t="s">
        <v>9842</v>
      </c>
      <c r="BV4929" s="79" t="s">
        <v>3009</v>
      </c>
      <c r="BW4929" s="79" t="s">
        <v>9843</v>
      </c>
    </row>
    <row r="4930" spans="51:75" x14ac:dyDescent="0.3">
      <c r="AY4930" s="107" t="e">
        <f>VLOOKUP(C4930,#REF!, 2,FALSE)</f>
        <v>#REF!</v>
      </c>
      <c r="BM4930" s="79" t="s">
        <v>9844</v>
      </c>
      <c r="BN4930" s="79" t="s">
        <v>3049</v>
      </c>
      <c r="BO4930" s="79" t="s">
        <v>5892</v>
      </c>
      <c r="BU4930" s="79" t="s">
        <v>9844</v>
      </c>
      <c r="BV4930" s="79" t="s">
        <v>3049</v>
      </c>
      <c r="BW4930" s="79" t="s">
        <v>5892</v>
      </c>
    </row>
    <row r="4931" spans="51:75" x14ac:dyDescent="0.3">
      <c r="AY4931" s="107" t="e">
        <f>VLOOKUP(C4931,#REF!, 2,FALSE)</f>
        <v>#REF!</v>
      </c>
      <c r="BM4931" s="79" t="s">
        <v>9845</v>
      </c>
      <c r="BN4931" s="79" t="s">
        <v>3009</v>
      </c>
      <c r="BO4931" s="79" t="s">
        <v>2985</v>
      </c>
      <c r="BU4931" s="79" t="s">
        <v>9845</v>
      </c>
      <c r="BV4931" s="79" t="s">
        <v>3009</v>
      </c>
      <c r="BW4931" s="79" t="s">
        <v>2985</v>
      </c>
    </row>
    <row r="4932" spans="51:75" x14ac:dyDescent="0.3">
      <c r="AY4932" s="107" t="e">
        <f>VLOOKUP(C4932,#REF!, 2,FALSE)</f>
        <v>#REF!</v>
      </c>
      <c r="BM4932" s="79" t="s">
        <v>9846</v>
      </c>
      <c r="BN4932" s="79" t="s">
        <v>1141</v>
      </c>
      <c r="BO4932" s="79" t="s">
        <v>9847</v>
      </c>
      <c r="BU4932" s="79" t="s">
        <v>9846</v>
      </c>
      <c r="BV4932" s="79" t="s">
        <v>1141</v>
      </c>
      <c r="BW4932" s="79" t="s">
        <v>9847</v>
      </c>
    </row>
    <row r="4933" spans="51:75" x14ac:dyDescent="0.3">
      <c r="AY4933" s="107" t="e">
        <f>VLOOKUP(C4933,#REF!, 2,FALSE)</f>
        <v>#REF!</v>
      </c>
      <c r="BM4933" s="79" t="s">
        <v>9848</v>
      </c>
      <c r="BN4933" s="79" t="s">
        <v>717</v>
      </c>
      <c r="BO4933" s="79" t="s">
        <v>9849</v>
      </c>
      <c r="BU4933" s="79" t="s">
        <v>9848</v>
      </c>
      <c r="BV4933" s="79" t="s">
        <v>717</v>
      </c>
      <c r="BW4933" s="79" t="s">
        <v>9849</v>
      </c>
    </row>
    <row r="4934" spans="51:75" x14ac:dyDescent="0.3">
      <c r="AY4934" s="107" t="e">
        <f>VLOOKUP(C4934,#REF!, 2,FALSE)</f>
        <v>#REF!</v>
      </c>
      <c r="BM4934" s="79" t="s">
        <v>9851</v>
      </c>
      <c r="BN4934" s="79" t="s">
        <v>864</v>
      </c>
      <c r="BO4934" s="79" t="s">
        <v>3253</v>
      </c>
      <c r="BU4934" s="79" t="s">
        <v>9851</v>
      </c>
      <c r="BV4934" s="79" t="s">
        <v>864</v>
      </c>
      <c r="BW4934" s="79" t="s">
        <v>3253</v>
      </c>
    </row>
    <row r="4935" spans="51:75" x14ac:dyDescent="0.3">
      <c r="AY4935" s="107" t="e">
        <f>VLOOKUP(C4935,#REF!, 2,FALSE)</f>
        <v>#REF!</v>
      </c>
      <c r="BM4935" s="79" t="s">
        <v>9852</v>
      </c>
      <c r="BN4935" s="79" t="s">
        <v>864</v>
      </c>
      <c r="BO4935" s="79" t="s">
        <v>3097</v>
      </c>
      <c r="BU4935" s="79" t="s">
        <v>9852</v>
      </c>
      <c r="BV4935" s="79" t="s">
        <v>864</v>
      </c>
      <c r="BW4935" s="79" t="s">
        <v>3097</v>
      </c>
    </row>
    <row r="4936" spans="51:75" x14ac:dyDescent="0.3">
      <c r="AY4936" s="107" t="e">
        <f>VLOOKUP(C4936,#REF!, 2,FALSE)</f>
        <v>#REF!</v>
      </c>
      <c r="BM4936" s="79" t="s">
        <v>9853</v>
      </c>
      <c r="BN4936" s="79" t="s">
        <v>864</v>
      </c>
      <c r="BO4936" s="79" t="s">
        <v>9854</v>
      </c>
      <c r="BU4936" s="79" t="s">
        <v>9853</v>
      </c>
      <c r="BV4936" s="79" t="s">
        <v>864</v>
      </c>
      <c r="BW4936" s="79" t="s">
        <v>9854</v>
      </c>
    </row>
    <row r="4937" spans="51:75" x14ac:dyDescent="0.3">
      <c r="AY4937" s="107" t="e">
        <f>VLOOKUP(C4937,#REF!, 2,FALSE)</f>
        <v>#REF!</v>
      </c>
      <c r="BM4937" s="79" t="s">
        <v>9855</v>
      </c>
      <c r="BN4937" s="79" t="s">
        <v>864</v>
      </c>
      <c r="BO4937" s="79" t="s">
        <v>4090</v>
      </c>
      <c r="BU4937" s="79" t="s">
        <v>9855</v>
      </c>
      <c r="BV4937" s="79" t="s">
        <v>864</v>
      </c>
      <c r="BW4937" s="79" t="s">
        <v>4090</v>
      </c>
    </row>
    <row r="4938" spans="51:75" x14ac:dyDescent="0.3">
      <c r="AY4938" s="107" t="e">
        <f>VLOOKUP(C4938,#REF!, 2,FALSE)</f>
        <v>#REF!</v>
      </c>
      <c r="BM4938" s="79" t="s">
        <v>9856</v>
      </c>
      <c r="BN4938" s="79" t="s">
        <v>864</v>
      </c>
      <c r="BO4938" s="79" t="s">
        <v>3507</v>
      </c>
      <c r="BU4938" s="79" t="s">
        <v>9856</v>
      </c>
      <c r="BV4938" s="79" t="s">
        <v>864</v>
      </c>
      <c r="BW4938" s="79" t="s">
        <v>3507</v>
      </c>
    </row>
    <row r="4939" spans="51:75" x14ac:dyDescent="0.3">
      <c r="AY4939" s="107" t="e">
        <f>VLOOKUP(C4939,#REF!, 2,FALSE)</f>
        <v>#REF!</v>
      </c>
      <c r="BM4939" s="79" t="s">
        <v>9857</v>
      </c>
      <c r="BN4939" s="79" t="s">
        <v>664</v>
      </c>
      <c r="BO4939" s="79" t="s">
        <v>9858</v>
      </c>
      <c r="BU4939" s="79" t="s">
        <v>9857</v>
      </c>
      <c r="BV4939" s="79" t="s">
        <v>664</v>
      </c>
      <c r="BW4939" s="79" t="s">
        <v>9858</v>
      </c>
    </row>
    <row r="4940" spans="51:75" x14ac:dyDescent="0.3">
      <c r="AY4940" s="107" t="e">
        <f>VLOOKUP(C4940,#REF!, 2,FALSE)</f>
        <v>#REF!</v>
      </c>
      <c r="BM4940" s="79" t="s">
        <v>9859</v>
      </c>
      <c r="BN4940" s="79" t="s">
        <v>3206</v>
      </c>
      <c r="BO4940" s="79" t="s">
        <v>2985</v>
      </c>
      <c r="BU4940" s="79" t="s">
        <v>9859</v>
      </c>
      <c r="BV4940" s="79" t="s">
        <v>3206</v>
      </c>
      <c r="BW4940" s="79" t="s">
        <v>2985</v>
      </c>
    </row>
    <row r="4941" spans="51:75" x14ac:dyDescent="0.3">
      <c r="AY4941" s="107" t="e">
        <f>VLOOKUP(C4941,#REF!, 2,FALSE)</f>
        <v>#REF!</v>
      </c>
      <c r="BM4941" s="79" t="s">
        <v>9860</v>
      </c>
      <c r="BN4941" s="79" t="s">
        <v>3206</v>
      </c>
      <c r="BO4941" s="79" t="s">
        <v>5470</v>
      </c>
      <c r="BU4941" s="79" t="s">
        <v>9860</v>
      </c>
      <c r="BV4941" s="79" t="s">
        <v>3206</v>
      </c>
      <c r="BW4941" s="79" t="s">
        <v>5470</v>
      </c>
    </row>
    <row r="4942" spans="51:75" x14ac:dyDescent="0.3">
      <c r="AY4942" s="107" t="e">
        <f>VLOOKUP(C4942,#REF!, 2,FALSE)</f>
        <v>#REF!</v>
      </c>
      <c r="BM4942" s="79" t="s">
        <v>9861</v>
      </c>
      <c r="BN4942" s="79" t="s">
        <v>864</v>
      </c>
      <c r="BO4942" s="79" t="s">
        <v>4005</v>
      </c>
      <c r="BU4942" s="79" t="s">
        <v>9861</v>
      </c>
      <c r="BV4942" s="79" t="s">
        <v>864</v>
      </c>
      <c r="BW4942" s="79" t="s">
        <v>4005</v>
      </c>
    </row>
    <row r="4943" spans="51:75" x14ac:dyDescent="0.3">
      <c r="AY4943" s="107" t="e">
        <f>VLOOKUP(C4943,#REF!, 2,FALSE)</f>
        <v>#REF!</v>
      </c>
      <c r="BM4943" s="79" t="s">
        <v>9863</v>
      </c>
      <c r="BN4943" s="79" t="s">
        <v>623</v>
      </c>
      <c r="BO4943" s="79" t="s">
        <v>2065</v>
      </c>
      <c r="BU4943" s="79" t="s">
        <v>9863</v>
      </c>
      <c r="BV4943" s="79" t="s">
        <v>623</v>
      </c>
      <c r="BW4943" s="79" t="s">
        <v>2065</v>
      </c>
    </row>
    <row r="4944" spans="51:75" x14ac:dyDescent="0.3">
      <c r="AY4944" s="107" t="e">
        <f>VLOOKUP(C4944,#REF!, 2,FALSE)</f>
        <v>#REF!</v>
      </c>
      <c r="BM4944" s="79" t="s">
        <v>9864</v>
      </c>
      <c r="BN4944" s="79" t="s">
        <v>663</v>
      </c>
      <c r="BO4944" s="79" t="s">
        <v>4905</v>
      </c>
      <c r="BU4944" s="79" t="s">
        <v>9864</v>
      </c>
      <c r="BV4944" s="79" t="s">
        <v>663</v>
      </c>
      <c r="BW4944" s="79" t="s">
        <v>4905</v>
      </c>
    </row>
    <row r="4945" spans="51:75" x14ac:dyDescent="0.3">
      <c r="AY4945" s="107" t="e">
        <f>VLOOKUP(C4945,#REF!, 2,FALSE)</f>
        <v>#REF!</v>
      </c>
      <c r="BM4945" s="79" t="s">
        <v>9865</v>
      </c>
      <c r="BN4945" s="79" t="s">
        <v>1274</v>
      </c>
      <c r="BO4945" s="79" t="s">
        <v>9866</v>
      </c>
      <c r="BU4945" s="79" t="s">
        <v>9865</v>
      </c>
      <c r="BV4945" s="79" t="s">
        <v>1274</v>
      </c>
      <c r="BW4945" s="79" t="s">
        <v>9866</v>
      </c>
    </row>
    <row r="4946" spans="51:75" x14ac:dyDescent="0.3">
      <c r="AY4946" s="107" t="e">
        <f>VLOOKUP(C4946,#REF!, 2,FALSE)</f>
        <v>#REF!</v>
      </c>
      <c r="BM4946" s="79" t="s">
        <v>1760</v>
      </c>
      <c r="BN4946" s="79" t="s">
        <v>1344</v>
      </c>
      <c r="BO4946" s="79" t="s">
        <v>9867</v>
      </c>
      <c r="BU4946" s="79" t="s">
        <v>1760</v>
      </c>
      <c r="BV4946" s="79" t="s">
        <v>1344</v>
      </c>
      <c r="BW4946" s="79" t="s">
        <v>9867</v>
      </c>
    </row>
    <row r="4947" spans="51:75" x14ac:dyDescent="0.3">
      <c r="AY4947" s="107" t="e">
        <f>VLOOKUP(C4947,#REF!, 2,FALSE)</f>
        <v>#REF!</v>
      </c>
      <c r="BM4947" s="79" t="s">
        <v>9868</v>
      </c>
      <c r="BN4947" s="79" t="s">
        <v>614</v>
      </c>
      <c r="BO4947" s="79" t="s">
        <v>8248</v>
      </c>
      <c r="BU4947" s="79" t="s">
        <v>9868</v>
      </c>
      <c r="BV4947" s="79" t="s">
        <v>614</v>
      </c>
      <c r="BW4947" s="79" t="s">
        <v>8248</v>
      </c>
    </row>
    <row r="4948" spans="51:75" x14ac:dyDescent="0.3">
      <c r="AY4948" s="107" t="e">
        <f>VLOOKUP(C4948,#REF!, 2,FALSE)</f>
        <v>#REF!</v>
      </c>
      <c r="BM4948" s="79" t="s">
        <v>9870</v>
      </c>
      <c r="BN4948" s="79" t="s">
        <v>2981</v>
      </c>
      <c r="BO4948" s="79" t="s">
        <v>1132</v>
      </c>
      <c r="BU4948" s="79" t="s">
        <v>9870</v>
      </c>
      <c r="BV4948" s="79" t="s">
        <v>2981</v>
      </c>
      <c r="BW4948" s="79" t="s">
        <v>1132</v>
      </c>
    </row>
    <row r="4949" spans="51:75" x14ac:dyDescent="0.3">
      <c r="AY4949" s="107" t="e">
        <f>VLOOKUP(C4949,#REF!, 2,FALSE)</f>
        <v>#REF!</v>
      </c>
      <c r="BM4949" s="79" t="s">
        <v>9871</v>
      </c>
      <c r="BN4949" s="79" t="s">
        <v>1141</v>
      </c>
      <c r="BO4949" s="79" t="s">
        <v>9872</v>
      </c>
      <c r="BU4949" s="79" t="s">
        <v>9871</v>
      </c>
      <c r="BV4949" s="79" t="s">
        <v>1141</v>
      </c>
      <c r="BW4949" s="79" t="s">
        <v>9872</v>
      </c>
    </row>
    <row r="4950" spans="51:75" x14ac:dyDescent="0.3">
      <c r="AY4950" s="107" t="e">
        <f>VLOOKUP(C4950,#REF!, 2,FALSE)</f>
        <v>#REF!</v>
      </c>
      <c r="BM4950" s="79" t="s">
        <v>9873</v>
      </c>
      <c r="BN4950" s="79" t="s">
        <v>3006</v>
      </c>
      <c r="BO4950" s="79" t="s">
        <v>9874</v>
      </c>
      <c r="BU4950" s="79" t="s">
        <v>9873</v>
      </c>
      <c r="BV4950" s="79" t="s">
        <v>3006</v>
      </c>
      <c r="BW4950" s="79" t="s">
        <v>9874</v>
      </c>
    </row>
    <row r="4951" spans="51:75" x14ac:dyDescent="0.3">
      <c r="AY4951" s="107" t="e">
        <f>VLOOKUP(C4951,#REF!, 2,FALSE)</f>
        <v>#REF!</v>
      </c>
      <c r="BM4951" s="79" t="s">
        <v>9875</v>
      </c>
      <c r="BN4951" s="79" t="s">
        <v>2985</v>
      </c>
      <c r="BO4951" s="79" t="s">
        <v>2985</v>
      </c>
      <c r="BU4951" s="79" t="s">
        <v>9875</v>
      </c>
      <c r="BV4951" s="79" t="s">
        <v>2985</v>
      </c>
      <c r="BW4951" s="79" t="s">
        <v>2985</v>
      </c>
    </row>
    <row r="4952" spans="51:75" x14ac:dyDescent="0.3">
      <c r="AY4952" s="107" t="e">
        <f>VLOOKUP(C4952,#REF!, 2,FALSE)</f>
        <v>#REF!</v>
      </c>
      <c r="BM4952" s="79" t="s">
        <v>9876</v>
      </c>
      <c r="BN4952" s="79" t="s">
        <v>3206</v>
      </c>
      <c r="BO4952" s="79" t="s">
        <v>4002</v>
      </c>
      <c r="BU4952" s="79" t="s">
        <v>9876</v>
      </c>
      <c r="BV4952" s="79" t="s">
        <v>3206</v>
      </c>
      <c r="BW4952" s="79" t="s">
        <v>4002</v>
      </c>
    </row>
    <row r="4953" spans="51:75" x14ac:dyDescent="0.3">
      <c r="AY4953" s="107" t="e">
        <f>VLOOKUP(C4953,#REF!, 2,FALSE)</f>
        <v>#REF!</v>
      </c>
      <c r="BM4953" s="79" t="s">
        <v>9877</v>
      </c>
      <c r="BN4953" s="79" t="s">
        <v>2985</v>
      </c>
      <c r="BO4953" s="79" t="s">
        <v>2985</v>
      </c>
      <c r="BU4953" s="79" t="s">
        <v>9877</v>
      </c>
      <c r="BV4953" s="79" t="s">
        <v>2985</v>
      </c>
      <c r="BW4953" s="79" t="s">
        <v>2985</v>
      </c>
    </row>
    <row r="4954" spans="51:75" x14ac:dyDescent="0.3">
      <c r="AY4954" s="107" t="e">
        <f>VLOOKUP(C4954,#REF!, 2,FALSE)</f>
        <v>#REF!</v>
      </c>
      <c r="BM4954" s="79" t="s">
        <v>1761</v>
      </c>
      <c r="BN4954" s="79" t="s">
        <v>1344</v>
      </c>
      <c r="BO4954" s="79" t="s">
        <v>9878</v>
      </c>
      <c r="BU4954" s="79" t="s">
        <v>1761</v>
      </c>
      <c r="BV4954" s="79" t="s">
        <v>1344</v>
      </c>
      <c r="BW4954" s="79" t="s">
        <v>9878</v>
      </c>
    </row>
    <row r="4955" spans="51:75" x14ac:dyDescent="0.3">
      <c r="AY4955" s="107" t="e">
        <f>VLOOKUP(C4955,#REF!, 2,FALSE)</f>
        <v>#REF!</v>
      </c>
      <c r="BM4955" s="79" t="s">
        <v>1762</v>
      </c>
      <c r="BN4955" s="79" t="s">
        <v>17006</v>
      </c>
      <c r="BO4955" s="79" t="s">
        <v>9879</v>
      </c>
      <c r="BU4955" s="79" t="s">
        <v>1762</v>
      </c>
      <c r="BV4955" s="79" t="s">
        <v>17006</v>
      </c>
      <c r="BW4955" s="79" t="s">
        <v>9879</v>
      </c>
    </row>
    <row r="4956" spans="51:75" x14ac:dyDescent="0.3">
      <c r="AY4956" s="107" t="e">
        <f>VLOOKUP(C4956,#REF!, 2,FALSE)</f>
        <v>#REF!</v>
      </c>
      <c r="BM4956" s="79" t="s">
        <v>9880</v>
      </c>
      <c r="BN4956" s="79" t="s">
        <v>3049</v>
      </c>
      <c r="BO4956" s="79" t="s">
        <v>4079</v>
      </c>
      <c r="BU4956" s="79" t="s">
        <v>9880</v>
      </c>
      <c r="BV4956" s="79" t="s">
        <v>3049</v>
      </c>
      <c r="BW4956" s="79" t="s">
        <v>4079</v>
      </c>
    </row>
    <row r="4957" spans="51:75" x14ac:dyDescent="0.3">
      <c r="AY4957" s="107" t="e">
        <f>VLOOKUP(C4957,#REF!, 2,FALSE)</f>
        <v>#REF!</v>
      </c>
      <c r="BM4957" s="79" t="s">
        <v>9881</v>
      </c>
      <c r="BN4957" s="79" t="s">
        <v>733</v>
      </c>
      <c r="BO4957" s="79" t="s">
        <v>5637</v>
      </c>
      <c r="BU4957" s="79" t="s">
        <v>9881</v>
      </c>
      <c r="BV4957" s="79" t="s">
        <v>733</v>
      </c>
      <c r="BW4957" s="79" t="s">
        <v>5637</v>
      </c>
    </row>
    <row r="4958" spans="51:75" x14ac:dyDescent="0.3">
      <c r="AY4958" s="107" t="e">
        <f>VLOOKUP(C4958,#REF!, 2,FALSE)</f>
        <v>#REF!</v>
      </c>
      <c r="BM4958" s="79" t="s">
        <v>575</v>
      </c>
      <c r="BN4958" s="79" t="s">
        <v>2981</v>
      </c>
      <c r="BO4958" s="79" t="s">
        <v>9883</v>
      </c>
      <c r="BU4958" s="79" t="s">
        <v>575</v>
      </c>
      <c r="BV4958" s="79" t="s">
        <v>2981</v>
      </c>
      <c r="BW4958" s="79" t="s">
        <v>9883</v>
      </c>
    </row>
    <row r="4959" spans="51:75" x14ac:dyDescent="0.3">
      <c r="AY4959" s="107" t="e">
        <f>VLOOKUP(C4959,#REF!, 2,FALSE)</f>
        <v>#REF!</v>
      </c>
      <c r="BM4959" s="79" t="s">
        <v>1763</v>
      </c>
      <c r="BN4959" s="79" t="s">
        <v>3206</v>
      </c>
      <c r="BO4959" s="79" t="s">
        <v>2549</v>
      </c>
      <c r="BU4959" s="79" t="s">
        <v>1763</v>
      </c>
      <c r="BV4959" s="79" t="s">
        <v>3206</v>
      </c>
      <c r="BW4959" s="79" t="s">
        <v>2549</v>
      </c>
    </row>
    <row r="4960" spans="51:75" x14ac:dyDescent="0.3">
      <c r="AY4960" s="107" t="e">
        <f>VLOOKUP(C4960,#REF!, 2,FALSE)</f>
        <v>#REF!</v>
      </c>
      <c r="BM4960" s="79" t="s">
        <v>573</v>
      </c>
      <c r="BN4960" s="79" t="s">
        <v>1344</v>
      </c>
      <c r="BO4960" s="79" t="s">
        <v>772</v>
      </c>
      <c r="BU4960" s="79" t="s">
        <v>573</v>
      </c>
      <c r="BV4960" s="79" t="s">
        <v>1344</v>
      </c>
      <c r="BW4960" s="79" t="s">
        <v>772</v>
      </c>
    </row>
    <row r="4961" spans="51:75" x14ac:dyDescent="0.3">
      <c r="AY4961" s="107" t="e">
        <f>VLOOKUP(C4961,#REF!, 2,FALSE)</f>
        <v>#REF!</v>
      </c>
      <c r="BM4961" s="79" t="s">
        <v>9884</v>
      </c>
      <c r="BN4961" s="79" t="s">
        <v>3206</v>
      </c>
      <c r="BO4961" s="79" t="s">
        <v>3751</v>
      </c>
      <c r="BU4961" s="79" t="s">
        <v>9884</v>
      </c>
      <c r="BV4961" s="79" t="s">
        <v>3206</v>
      </c>
      <c r="BW4961" s="79" t="s">
        <v>3751</v>
      </c>
    </row>
    <row r="4962" spans="51:75" x14ac:dyDescent="0.3">
      <c r="AY4962" s="107" t="e">
        <f>VLOOKUP(C4962,#REF!, 2,FALSE)</f>
        <v>#REF!</v>
      </c>
      <c r="BM4962" s="79" t="s">
        <v>9885</v>
      </c>
      <c r="BN4962" s="79" t="s">
        <v>657</v>
      </c>
      <c r="BO4962" s="79" t="s">
        <v>6548</v>
      </c>
      <c r="BU4962" s="79" t="s">
        <v>9885</v>
      </c>
      <c r="BV4962" s="79" t="s">
        <v>657</v>
      </c>
      <c r="BW4962" s="79" t="s">
        <v>6548</v>
      </c>
    </row>
    <row r="4963" spans="51:75" x14ac:dyDescent="0.3">
      <c r="AY4963" s="107" t="e">
        <f>VLOOKUP(C4963,#REF!, 2,FALSE)</f>
        <v>#REF!</v>
      </c>
      <c r="BM4963" s="79" t="s">
        <v>1764</v>
      </c>
      <c r="BN4963" s="79" t="s">
        <v>3206</v>
      </c>
      <c r="BO4963" s="79" t="s">
        <v>2985</v>
      </c>
      <c r="BU4963" s="79" t="s">
        <v>1764</v>
      </c>
      <c r="BV4963" s="79" t="s">
        <v>3206</v>
      </c>
      <c r="BW4963" s="79" t="s">
        <v>2985</v>
      </c>
    </row>
    <row r="4964" spans="51:75" x14ac:dyDescent="0.3">
      <c r="AY4964" s="107" t="e">
        <f>VLOOKUP(C4964,#REF!, 2,FALSE)</f>
        <v>#REF!</v>
      </c>
      <c r="BM4964" s="79" t="s">
        <v>581</v>
      </c>
      <c r="BN4964" s="79" t="s">
        <v>1269</v>
      </c>
      <c r="BO4964" s="79" t="s">
        <v>656</v>
      </c>
      <c r="BU4964" s="79" t="s">
        <v>581</v>
      </c>
      <c r="BV4964" s="79" t="s">
        <v>1269</v>
      </c>
      <c r="BW4964" s="79" t="s">
        <v>656</v>
      </c>
    </row>
    <row r="4965" spans="51:75" x14ac:dyDescent="0.3">
      <c r="AY4965" s="107" t="e">
        <f>VLOOKUP(C4965,#REF!, 2,FALSE)</f>
        <v>#REF!</v>
      </c>
      <c r="BM4965" s="79" t="s">
        <v>9886</v>
      </c>
      <c r="BN4965" s="79" t="s">
        <v>3206</v>
      </c>
      <c r="BO4965" s="79" t="s">
        <v>9887</v>
      </c>
      <c r="BU4965" s="79" t="s">
        <v>9886</v>
      </c>
      <c r="BV4965" s="79" t="s">
        <v>3206</v>
      </c>
      <c r="BW4965" s="79" t="s">
        <v>9887</v>
      </c>
    </row>
    <row r="4966" spans="51:75" x14ac:dyDescent="0.3">
      <c r="AY4966" s="107" t="e">
        <f>VLOOKUP(C4966,#REF!, 2,FALSE)</f>
        <v>#REF!</v>
      </c>
      <c r="BM4966" s="79" t="s">
        <v>574</v>
      </c>
      <c r="BN4966" s="79" t="s">
        <v>3206</v>
      </c>
      <c r="BO4966" s="79" t="s">
        <v>9496</v>
      </c>
      <c r="BU4966" s="79" t="s">
        <v>574</v>
      </c>
      <c r="BV4966" s="79" t="s">
        <v>3206</v>
      </c>
      <c r="BW4966" s="79" t="s">
        <v>9496</v>
      </c>
    </row>
    <row r="4967" spans="51:75" x14ac:dyDescent="0.3">
      <c r="AY4967" s="107" t="e">
        <f>VLOOKUP(C4967,#REF!, 2,FALSE)</f>
        <v>#REF!</v>
      </c>
      <c r="BM4967" s="79" t="s">
        <v>9888</v>
      </c>
      <c r="BN4967" s="79" t="s">
        <v>1269</v>
      </c>
      <c r="BO4967" s="79" t="s">
        <v>3431</v>
      </c>
      <c r="BU4967" s="79" t="s">
        <v>9888</v>
      </c>
      <c r="BV4967" s="79" t="s">
        <v>1269</v>
      </c>
      <c r="BW4967" s="79" t="s">
        <v>3431</v>
      </c>
    </row>
    <row r="4968" spans="51:75" x14ac:dyDescent="0.3">
      <c r="AY4968" s="107" t="e">
        <f>VLOOKUP(C4968,#REF!, 2,FALSE)</f>
        <v>#REF!</v>
      </c>
      <c r="BM4968" s="79" t="s">
        <v>1765</v>
      </c>
      <c r="BN4968" s="79" t="s">
        <v>864</v>
      </c>
      <c r="BO4968" s="79" t="s">
        <v>8709</v>
      </c>
      <c r="BU4968" s="79" t="s">
        <v>1765</v>
      </c>
      <c r="BV4968" s="79" t="s">
        <v>864</v>
      </c>
      <c r="BW4968" s="79" t="s">
        <v>8709</v>
      </c>
    </row>
    <row r="4969" spans="51:75" x14ac:dyDescent="0.3">
      <c r="AY4969" s="107" t="e">
        <f>VLOOKUP(C4969,#REF!, 2,FALSE)</f>
        <v>#REF!</v>
      </c>
      <c r="BM4969" s="79" t="s">
        <v>9890</v>
      </c>
      <c r="BN4969" s="79" t="s">
        <v>864</v>
      </c>
      <c r="BO4969" s="79" t="s">
        <v>9891</v>
      </c>
      <c r="BU4969" s="79" t="s">
        <v>9890</v>
      </c>
      <c r="BV4969" s="79" t="s">
        <v>864</v>
      </c>
      <c r="BW4969" s="79" t="s">
        <v>9891</v>
      </c>
    </row>
    <row r="4970" spans="51:75" x14ac:dyDescent="0.3">
      <c r="AY4970" s="107" t="e">
        <f>VLOOKUP(C4970,#REF!, 2,FALSE)</f>
        <v>#REF!</v>
      </c>
      <c r="BM4970" s="79" t="s">
        <v>9892</v>
      </c>
      <c r="BN4970" s="79" t="s">
        <v>3206</v>
      </c>
      <c r="BO4970" s="79" t="s">
        <v>9893</v>
      </c>
      <c r="BU4970" s="79" t="s">
        <v>9892</v>
      </c>
      <c r="BV4970" s="79" t="s">
        <v>3206</v>
      </c>
      <c r="BW4970" s="79" t="s">
        <v>9893</v>
      </c>
    </row>
    <row r="4971" spans="51:75" x14ac:dyDescent="0.3">
      <c r="AY4971" s="107" t="e">
        <f>VLOOKUP(C4971,#REF!, 2,FALSE)</f>
        <v>#REF!</v>
      </c>
      <c r="BM4971" s="79" t="s">
        <v>9894</v>
      </c>
      <c r="BN4971" s="79" t="s">
        <v>864</v>
      </c>
      <c r="BO4971" s="79" t="s">
        <v>3131</v>
      </c>
      <c r="BU4971" s="79" t="s">
        <v>9894</v>
      </c>
      <c r="BV4971" s="79" t="s">
        <v>864</v>
      </c>
      <c r="BW4971" s="79" t="s">
        <v>3131</v>
      </c>
    </row>
    <row r="4972" spans="51:75" x14ac:dyDescent="0.3">
      <c r="AY4972" s="107" t="e">
        <f>VLOOKUP(C4972,#REF!, 2,FALSE)</f>
        <v>#REF!</v>
      </c>
      <c r="BM4972" s="79" t="s">
        <v>9895</v>
      </c>
      <c r="BN4972" s="79" t="s">
        <v>864</v>
      </c>
      <c r="BO4972" s="79" t="s">
        <v>9896</v>
      </c>
      <c r="BU4972" s="79" t="s">
        <v>9895</v>
      </c>
      <c r="BV4972" s="79" t="s">
        <v>864</v>
      </c>
      <c r="BW4972" s="79" t="s">
        <v>9896</v>
      </c>
    </row>
    <row r="4973" spans="51:75" x14ac:dyDescent="0.3">
      <c r="AY4973" s="107" t="e">
        <f>VLOOKUP(C4973,#REF!, 2,FALSE)</f>
        <v>#REF!</v>
      </c>
      <c r="BM4973" s="79" t="s">
        <v>9897</v>
      </c>
      <c r="BN4973" s="79" t="s">
        <v>864</v>
      </c>
      <c r="BO4973" s="79" t="s">
        <v>9898</v>
      </c>
      <c r="BU4973" s="79" t="s">
        <v>9897</v>
      </c>
      <c r="BV4973" s="79" t="s">
        <v>864</v>
      </c>
      <c r="BW4973" s="79" t="s">
        <v>9898</v>
      </c>
    </row>
    <row r="4974" spans="51:75" x14ac:dyDescent="0.3">
      <c r="AY4974" s="107" t="e">
        <f>VLOOKUP(C4974,#REF!, 2,FALSE)</f>
        <v>#REF!</v>
      </c>
      <c r="BM4974" s="79" t="s">
        <v>9899</v>
      </c>
      <c r="BN4974" s="79" t="s">
        <v>3009</v>
      </c>
      <c r="BO4974" s="79" t="s">
        <v>9900</v>
      </c>
      <c r="BU4974" s="79" t="s">
        <v>9899</v>
      </c>
      <c r="BV4974" s="79" t="s">
        <v>3009</v>
      </c>
      <c r="BW4974" s="79" t="s">
        <v>9900</v>
      </c>
    </row>
    <row r="4975" spans="51:75" x14ac:dyDescent="0.3">
      <c r="AY4975" s="107" t="e">
        <f>VLOOKUP(C4975,#REF!, 2,FALSE)</f>
        <v>#REF!</v>
      </c>
      <c r="BM4975" s="79" t="s">
        <v>9901</v>
      </c>
      <c r="BN4975" s="79" t="s">
        <v>1141</v>
      </c>
      <c r="BO4975" s="79" t="s">
        <v>9902</v>
      </c>
      <c r="BU4975" s="79" t="s">
        <v>9901</v>
      </c>
      <c r="BV4975" s="79" t="s">
        <v>1141</v>
      </c>
      <c r="BW4975" s="79" t="s">
        <v>9902</v>
      </c>
    </row>
    <row r="4976" spans="51:75" x14ac:dyDescent="0.3">
      <c r="AY4976" s="107" t="e">
        <f>VLOOKUP(C4976,#REF!, 2,FALSE)</f>
        <v>#REF!</v>
      </c>
      <c r="BM4976" s="79" t="s">
        <v>9903</v>
      </c>
      <c r="BN4976" s="79" t="s">
        <v>3049</v>
      </c>
      <c r="BO4976" s="79" t="s">
        <v>2985</v>
      </c>
      <c r="BU4976" s="79" t="s">
        <v>9903</v>
      </c>
      <c r="BV4976" s="79" t="s">
        <v>3049</v>
      </c>
      <c r="BW4976" s="79" t="s">
        <v>2985</v>
      </c>
    </row>
    <row r="4977" spans="51:75" x14ac:dyDescent="0.3">
      <c r="AY4977" s="107" t="e">
        <f>VLOOKUP(C4977,#REF!, 2,FALSE)</f>
        <v>#REF!</v>
      </c>
      <c r="BM4977" s="79" t="s">
        <v>9904</v>
      </c>
      <c r="BN4977" s="79" t="s">
        <v>2985</v>
      </c>
      <c r="BO4977" s="79" t="s">
        <v>2985</v>
      </c>
      <c r="BU4977" s="79" t="s">
        <v>9904</v>
      </c>
      <c r="BV4977" s="79" t="s">
        <v>2985</v>
      </c>
      <c r="BW4977" s="79" t="s">
        <v>2985</v>
      </c>
    </row>
    <row r="4978" spans="51:75" x14ac:dyDescent="0.3">
      <c r="AY4978" s="107" t="e">
        <f>VLOOKUP(C4978,#REF!, 2,FALSE)</f>
        <v>#REF!</v>
      </c>
      <c r="BM4978" s="79" t="s">
        <v>9905</v>
      </c>
      <c r="BN4978" s="79" t="s">
        <v>3256</v>
      </c>
      <c r="BO4978" s="79" t="s">
        <v>7796</v>
      </c>
      <c r="BU4978" s="79" t="s">
        <v>9905</v>
      </c>
      <c r="BV4978" s="79" t="s">
        <v>3256</v>
      </c>
      <c r="BW4978" s="79" t="s">
        <v>7796</v>
      </c>
    </row>
    <row r="4979" spans="51:75" x14ac:dyDescent="0.3">
      <c r="AY4979" s="107" t="e">
        <f>VLOOKUP(C4979,#REF!, 2,FALSE)</f>
        <v>#REF!</v>
      </c>
      <c r="BM4979" s="79" t="s">
        <v>1766</v>
      </c>
      <c r="BN4979" s="79" t="s">
        <v>3206</v>
      </c>
      <c r="BO4979" s="79" t="s">
        <v>2985</v>
      </c>
      <c r="BU4979" s="79" t="s">
        <v>1766</v>
      </c>
      <c r="BV4979" s="79" t="s">
        <v>3206</v>
      </c>
      <c r="BW4979" s="79" t="s">
        <v>2985</v>
      </c>
    </row>
    <row r="4980" spans="51:75" x14ac:dyDescent="0.3">
      <c r="AY4980" s="107" t="e">
        <f>VLOOKUP(C4980,#REF!, 2,FALSE)</f>
        <v>#REF!</v>
      </c>
      <c r="BM4980" s="79" t="s">
        <v>1767</v>
      </c>
      <c r="BN4980" s="79" t="s">
        <v>627</v>
      </c>
      <c r="BO4980" s="79" t="s">
        <v>9906</v>
      </c>
      <c r="BU4980" s="79" t="s">
        <v>1767</v>
      </c>
      <c r="BV4980" s="79" t="s">
        <v>627</v>
      </c>
      <c r="BW4980" s="79" t="s">
        <v>9906</v>
      </c>
    </row>
    <row r="4981" spans="51:75" x14ac:dyDescent="0.3">
      <c r="AY4981" s="107" t="e">
        <f>VLOOKUP(C4981,#REF!, 2,FALSE)</f>
        <v>#REF!</v>
      </c>
      <c r="BM4981" s="79" t="s">
        <v>9907</v>
      </c>
      <c r="BN4981" s="79" t="s">
        <v>2985</v>
      </c>
      <c r="BO4981" s="79" t="s">
        <v>2985</v>
      </c>
      <c r="BU4981" s="79" t="s">
        <v>9907</v>
      </c>
      <c r="BV4981" s="79" t="s">
        <v>2985</v>
      </c>
      <c r="BW4981" s="79" t="s">
        <v>2985</v>
      </c>
    </row>
    <row r="4982" spans="51:75" x14ac:dyDescent="0.3">
      <c r="AY4982" s="107" t="e">
        <f>VLOOKUP(C4982,#REF!, 2,FALSE)</f>
        <v>#REF!</v>
      </c>
      <c r="BM4982" s="79" t="s">
        <v>9908</v>
      </c>
      <c r="BN4982" s="79" t="s">
        <v>864</v>
      </c>
      <c r="BO4982" s="79" t="s">
        <v>6245</v>
      </c>
      <c r="BU4982" s="79" t="s">
        <v>9908</v>
      </c>
      <c r="BV4982" s="79" t="s">
        <v>864</v>
      </c>
      <c r="BW4982" s="79" t="s">
        <v>6245</v>
      </c>
    </row>
    <row r="4983" spans="51:75" x14ac:dyDescent="0.3">
      <c r="AY4983" s="107" t="e">
        <f>VLOOKUP(C4983,#REF!, 2,FALSE)</f>
        <v>#REF!</v>
      </c>
      <c r="BM4983" s="79" t="s">
        <v>9909</v>
      </c>
      <c r="BN4983" s="79" t="s">
        <v>3256</v>
      </c>
      <c r="BO4983" s="79" t="s">
        <v>2985</v>
      </c>
      <c r="BU4983" s="79" t="s">
        <v>9909</v>
      </c>
      <c r="BV4983" s="79" t="s">
        <v>3256</v>
      </c>
      <c r="BW4983" s="79" t="s">
        <v>2985</v>
      </c>
    </row>
    <row r="4984" spans="51:75" x14ac:dyDescent="0.3">
      <c r="AY4984" s="107" t="e">
        <f>VLOOKUP(C4984,#REF!, 2,FALSE)</f>
        <v>#REF!</v>
      </c>
      <c r="BM4984" s="79" t="s">
        <v>9910</v>
      </c>
      <c r="BN4984" s="79" t="s">
        <v>1344</v>
      </c>
      <c r="BO4984" s="79" t="s">
        <v>9911</v>
      </c>
      <c r="BU4984" s="79" t="s">
        <v>9910</v>
      </c>
      <c r="BV4984" s="79" t="s">
        <v>1344</v>
      </c>
      <c r="BW4984" s="79" t="s">
        <v>9911</v>
      </c>
    </row>
    <row r="4985" spans="51:75" x14ac:dyDescent="0.3">
      <c r="AY4985" s="107" t="e">
        <f>VLOOKUP(C4985,#REF!, 2,FALSE)</f>
        <v>#REF!</v>
      </c>
      <c r="BM4985" s="79" t="s">
        <v>9912</v>
      </c>
      <c r="BN4985" s="79" t="s">
        <v>3206</v>
      </c>
      <c r="BO4985" s="79" t="s">
        <v>4042</v>
      </c>
      <c r="BU4985" s="79" t="s">
        <v>9912</v>
      </c>
      <c r="BV4985" s="79" t="s">
        <v>3206</v>
      </c>
      <c r="BW4985" s="79" t="s">
        <v>4042</v>
      </c>
    </row>
    <row r="4986" spans="51:75" x14ac:dyDescent="0.3">
      <c r="AY4986" s="107" t="e">
        <f>VLOOKUP(C4986,#REF!, 2,FALSE)</f>
        <v>#REF!</v>
      </c>
      <c r="BM4986" s="79" t="s">
        <v>1768</v>
      </c>
      <c r="BN4986" s="79" t="s">
        <v>1344</v>
      </c>
      <c r="BO4986" s="79" t="s">
        <v>4085</v>
      </c>
      <c r="BU4986" s="79" t="s">
        <v>1768</v>
      </c>
      <c r="BV4986" s="79" t="s">
        <v>1344</v>
      </c>
      <c r="BW4986" s="79" t="s">
        <v>4085</v>
      </c>
    </row>
    <row r="4987" spans="51:75" x14ac:dyDescent="0.3">
      <c r="AY4987" s="107" t="e">
        <f>VLOOKUP(C4987,#REF!, 2,FALSE)</f>
        <v>#REF!</v>
      </c>
      <c r="BM4987" s="79" t="s">
        <v>1769</v>
      </c>
      <c r="BN4987" s="79" t="s">
        <v>3206</v>
      </c>
      <c r="BO4987" s="79" t="s">
        <v>9913</v>
      </c>
      <c r="BU4987" s="79" t="s">
        <v>1769</v>
      </c>
      <c r="BV4987" s="79" t="s">
        <v>3206</v>
      </c>
      <c r="BW4987" s="79" t="s">
        <v>9913</v>
      </c>
    </row>
    <row r="4988" spans="51:75" x14ac:dyDescent="0.3">
      <c r="AY4988" s="107" t="e">
        <f>VLOOKUP(C4988,#REF!, 2,FALSE)</f>
        <v>#REF!</v>
      </c>
      <c r="BM4988" s="79" t="s">
        <v>9914</v>
      </c>
      <c r="BN4988" s="79" t="s">
        <v>2981</v>
      </c>
      <c r="BO4988" s="79" t="s">
        <v>9915</v>
      </c>
      <c r="BU4988" s="79" t="s">
        <v>9914</v>
      </c>
      <c r="BV4988" s="79" t="s">
        <v>2981</v>
      </c>
      <c r="BW4988" s="79" t="s">
        <v>9915</v>
      </c>
    </row>
    <row r="4989" spans="51:75" x14ac:dyDescent="0.3">
      <c r="AY4989" s="107" t="e">
        <f>VLOOKUP(C4989,#REF!, 2,FALSE)</f>
        <v>#REF!</v>
      </c>
      <c r="BM4989" s="79" t="s">
        <v>9916</v>
      </c>
      <c r="BN4989" s="79" t="s">
        <v>2985</v>
      </c>
      <c r="BO4989" s="79" t="s">
        <v>9917</v>
      </c>
      <c r="BU4989" s="79" t="s">
        <v>9916</v>
      </c>
      <c r="BV4989" s="79" t="s">
        <v>2985</v>
      </c>
      <c r="BW4989" s="79" t="s">
        <v>9917</v>
      </c>
    </row>
    <row r="4990" spans="51:75" x14ac:dyDescent="0.3">
      <c r="AY4990" s="107" t="e">
        <f>VLOOKUP(C4990,#REF!, 2,FALSE)</f>
        <v>#REF!</v>
      </c>
      <c r="BM4990" s="79" t="s">
        <v>1770</v>
      </c>
      <c r="BN4990" s="79" t="s">
        <v>3206</v>
      </c>
      <c r="BO4990" s="79" t="s">
        <v>9918</v>
      </c>
      <c r="BU4990" s="79" t="s">
        <v>1770</v>
      </c>
      <c r="BV4990" s="79" t="s">
        <v>3206</v>
      </c>
      <c r="BW4990" s="79" t="s">
        <v>9918</v>
      </c>
    </row>
    <row r="4991" spans="51:75" x14ac:dyDescent="0.3">
      <c r="AY4991" s="107" t="e">
        <f>VLOOKUP(C4991,#REF!, 2,FALSE)</f>
        <v>#REF!</v>
      </c>
      <c r="BM4991" s="79" t="s">
        <v>9919</v>
      </c>
      <c r="BN4991" s="79" t="s">
        <v>3206</v>
      </c>
      <c r="BO4991" s="79" t="s">
        <v>4626</v>
      </c>
      <c r="BU4991" s="79" t="s">
        <v>9919</v>
      </c>
      <c r="BV4991" s="79" t="s">
        <v>3206</v>
      </c>
      <c r="BW4991" s="79" t="s">
        <v>4626</v>
      </c>
    </row>
    <row r="4992" spans="51:75" x14ac:dyDescent="0.3">
      <c r="AY4992" s="107" t="e">
        <f>VLOOKUP(C4992,#REF!, 2,FALSE)</f>
        <v>#REF!</v>
      </c>
      <c r="BM4992" s="79" t="s">
        <v>9920</v>
      </c>
      <c r="BN4992" s="79" t="s">
        <v>16992</v>
      </c>
      <c r="BO4992" s="79" t="s">
        <v>4475</v>
      </c>
      <c r="BU4992" s="79" t="s">
        <v>9920</v>
      </c>
      <c r="BV4992" s="79" t="s">
        <v>16992</v>
      </c>
      <c r="BW4992" s="79" t="s">
        <v>4475</v>
      </c>
    </row>
    <row r="4993" spans="51:75" x14ac:dyDescent="0.3">
      <c r="AY4993" s="107" t="e">
        <f>VLOOKUP(C4993,#REF!, 2,FALSE)</f>
        <v>#REF!</v>
      </c>
      <c r="BM4993" s="79" t="s">
        <v>1771</v>
      </c>
      <c r="BN4993" s="79" t="s">
        <v>1344</v>
      </c>
      <c r="BO4993" s="79" t="s">
        <v>9921</v>
      </c>
      <c r="BU4993" s="79" t="s">
        <v>1771</v>
      </c>
      <c r="BV4993" s="79" t="s">
        <v>1344</v>
      </c>
      <c r="BW4993" s="79" t="s">
        <v>9921</v>
      </c>
    </row>
    <row r="4994" spans="51:75" x14ac:dyDescent="0.3">
      <c r="AY4994" s="107" t="e">
        <f>VLOOKUP(C4994,#REF!, 2,FALSE)</f>
        <v>#REF!</v>
      </c>
      <c r="BM4994" s="79" t="s">
        <v>9922</v>
      </c>
      <c r="BN4994" s="79" t="s">
        <v>630</v>
      </c>
      <c r="BO4994" s="79" t="s">
        <v>2985</v>
      </c>
      <c r="BU4994" s="79" t="s">
        <v>9922</v>
      </c>
      <c r="BV4994" s="79" t="s">
        <v>630</v>
      </c>
      <c r="BW4994" s="79" t="s">
        <v>2985</v>
      </c>
    </row>
    <row r="4995" spans="51:75" x14ac:dyDescent="0.3">
      <c r="AY4995" s="107" t="e">
        <f>VLOOKUP(C4995,#REF!, 2,FALSE)</f>
        <v>#REF!</v>
      </c>
      <c r="BM4995" s="79" t="s">
        <v>9923</v>
      </c>
      <c r="BN4995" s="79" t="s">
        <v>2981</v>
      </c>
      <c r="BO4995" s="79" t="s">
        <v>9924</v>
      </c>
      <c r="BU4995" s="79" t="s">
        <v>9923</v>
      </c>
      <c r="BV4995" s="79" t="s">
        <v>2981</v>
      </c>
      <c r="BW4995" s="79" t="s">
        <v>9924</v>
      </c>
    </row>
    <row r="4996" spans="51:75" x14ac:dyDescent="0.3">
      <c r="AY4996" s="107" t="e">
        <f>VLOOKUP(C4996,#REF!, 2,FALSE)</f>
        <v>#REF!</v>
      </c>
      <c r="BM4996" s="79" t="s">
        <v>9925</v>
      </c>
      <c r="BN4996" s="79" t="s">
        <v>3256</v>
      </c>
      <c r="BO4996" s="79" t="s">
        <v>7417</v>
      </c>
      <c r="BU4996" s="79" t="s">
        <v>9925</v>
      </c>
      <c r="BV4996" s="79" t="s">
        <v>3256</v>
      </c>
      <c r="BW4996" s="79" t="s">
        <v>7417</v>
      </c>
    </row>
    <row r="4997" spans="51:75" x14ac:dyDescent="0.3">
      <c r="AY4997" s="107" t="e">
        <f>VLOOKUP(C4997,#REF!, 2,FALSE)</f>
        <v>#REF!</v>
      </c>
      <c r="BM4997" s="79" t="s">
        <v>9926</v>
      </c>
      <c r="BN4997" s="79" t="s">
        <v>2981</v>
      </c>
      <c r="BO4997" s="79" t="s">
        <v>2985</v>
      </c>
      <c r="BU4997" s="79" t="s">
        <v>9926</v>
      </c>
      <c r="BV4997" s="79" t="s">
        <v>2981</v>
      </c>
      <c r="BW4997" s="79" t="s">
        <v>2985</v>
      </c>
    </row>
    <row r="4998" spans="51:75" x14ac:dyDescent="0.3">
      <c r="AY4998" s="107" t="e">
        <f>VLOOKUP(C4998,#REF!, 2,FALSE)</f>
        <v>#REF!</v>
      </c>
      <c r="BM4998" s="79" t="s">
        <v>9927</v>
      </c>
      <c r="BN4998" s="79" t="s">
        <v>2981</v>
      </c>
      <c r="BO4998" s="79" t="s">
        <v>2985</v>
      </c>
      <c r="BU4998" s="79" t="s">
        <v>9927</v>
      </c>
      <c r="BV4998" s="79" t="s">
        <v>2981</v>
      </c>
      <c r="BW4998" s="79" t="s">
        <v>2985</v>
      </c>
    </row>
    <row r="4999" spans="51:75" x14ac:dyDescent="0.3">
      <c r="AY4999" s="107" t="e">
        <f>VLOOKUP(C4999,#REF!, 2,FALSE)</f>
        <v>#REF!</v>
      </c>
      <c r="BM4999" s="79" t="s">
        <v>1772</v>
      </c>
      <c r="BN4999" s="79" t="s">
        <v>1344</v>
      </c>
      <c r="BO4999" s="79" t="s">
        <v>9928</v>
      </c>
      <c r="BU4999" s="79" t="s">
        <v>1772</v>
      </c>
      <c r="BV4999" s="79" t="s">
        <v>1344</v>
      </c>
      <c r="BW4999" s="79" t="s">
        <v>9928</v>
      </c>
    </row>
    <row r="5000" spans="51:75" x14ac:dyDescent="0.3">
      <c r="AY5000" s="107" t="e">
        <f>VLOOKUP(C5000,#REF!, 2,FALSE)</f>
        <v>#REF!</v>
      </c>
      <c r="BM5000" s="79" t="s">
        <v>9929</v>
      </c>
      <c r="BN5000" s="79" t="s">
        <v>3256</v>
      </c>
      <c r="BO5000" s="79" t="s">
        <v>9930</v>
      </c>
      <c r="BU5000" s="79" t="s">
        <v>9929</v>
      </c>
      <c r="BV5000" s="79" t="s">
        <v>3256</v>
      </c>
      <c r="BW5000" s="79" t="s">
        <v>9930</v>
      </c>
    </row>
    <row r="5001" spans="51:75" x14ac:dyDescent="0.3">
      <c r="AY5001" s="107" t="e">
        <f>VLOOKUP(C5001,#REF!, 2,FALSE)</f>
        <v>#REF!</v>
      </c>
      <c r="BM5001" s="79" t="s">
        <v>1773</v>
      </c>
      <c r="BN5001" s="79" t="s">
        <v>3256</v>
      </c>
      <c r="BO5001" s="79" t="s">
        <v>9931</v>
      </c>
      <c r="BU5001" s="79" t="s">
        <v>1773</v>
      </c>
      <c r="BV5001" s="79" t="s">
        <v>3256</v>
      </c>
      <c r="BW5001" s="79" t="s">
        <v>9931</v>
      </c>
    </row>
    <row r="5002" spans="51:75" x14ac:dyDescent="0.3">
      <c r="AY5002" s="107" t="e">
        <f>VLOOKUP(C5002,#REF!, 2,FALSE)</f>
        <v>#REF!</v>
      </c>
      <c r="BM5002" s="79" t="s">
        <v>9932</v>
      </c>
      <c r="BN5002" s="79" t="s">
        <v>3009</v>
      </c>
      <c r="BO5002" s="79" t="s">
        <v>2985</v>
      </c>
      <c r="BU5002" s="79" t="s">
        <v>9932</v>
      </c>
      <c r="BV5002" s="79" t="s">
        <v>3009</v>
      </c>
      <c r="BW5002" s="79" t="s">
        <v>2985</v>
      </c>
    </row>
    <row r="5003" spans="51:75" x14ac:dyDescent="0.3">
      <c r="AY5003" s="107" t="e">
        <f>VLOOKUP(C5003,#REF!, 2,FALSE)</f>
        <v>#REF!</v>
      </c>
      <c r="BM5003" s="79" t="s">
        <v>9933</v>
      </c>
      <c r="BN5003" s="79" t="s">
        <v>2985</v>
      </c>
      <c r="BO5003" s="79" t="s">
        <v>1669</v>
      </c>
      <c r="BU5003" s="79" t="s">
        <v>9933</v>
      </c>
      <c r="BV5003" s="79" t="s">
        <v>2985</v>
      </c>
      <c r="BW5003" s="79" t="s">
        <v>1669</v>
      </c>
    </row>
    <row r="5004" spans="51:75" x14ac:dyDescent="0.3">
      <c r="AY5004" s="107" t="e">
        <f>VLOOKUP(C5004,#REF!, 2,FALSE)</f>
        <v>#REF!</v>
      </c>
      <c r="BM5004" s="79" t="s">
        <v>9934</v>
      </c>
      <c r="BN5004" s="79" t="s">
        <v>2985</v>
      </c>
      <c r="BO5004" s="79" t="s">
        <v>2985</v>
      </c>
      <c r="BU5004" s="79" t="s">
        <v>9934</v>
      </c>
      <c r="BV5004" s="79" t="s">
        <v>2985</v>
      </c>
      <c r="BW5004" s="79" t="s">
        <v>2985</v>
      </c>
    </row>
    <row r="5005" spans="51:75" x14ac:dyDescent="0.3">
      <c r="AY5005" s="107" t="e">
        <f>VLOOKUP(C5005,#REF!, 2,FALSE)</f>
        <v>#REF!</v>
      </c>
      <c r="BM5005" s="79" t="s">
        <v>9935</v>
      </c>
      <c r="BN5005" s="79" t="s">
        <v>3206</v>
      </c>
      <c r="BO5005" s="79" t="s">
        <v>9936</v>
      </c>
      <c r="BU5005" s="79" t="s">
        <v>9935</v>
      </c>
      <c r="BV5005" s="79" t="s">
        <v>3206</v>
      </c>
      <c r="BW5005" s="79" t="s">
        <v>9936</v>
      </c>
    </row>
    <row r="5006" spans="51:75" x14ac:dyDescent="0.3">
      <c r="AY5006" s="107" t="e">
        <f>VLOOKUP(C5006,#REF!, 2,FALSE)</f>
        <v>#REF!</v>
      </c>
      <c r="BM5006" s="79" t="s">
        <v>9937</v>
      </c>
      <c r="BN5006" s="79" t="s">
        <v>3206</v>
      </c>
      <c r="BO5006" s="79" t="s">
        <v>1004</v>
      </c>
      <c r="BU5006" s="79" t="s">
        <v>9937</v>
      </c>
      <c r="BV5006" s="79" t="s">
        <v>3206</v>
      </c>
      <c r="BW5006" s="79" t="s">
        <v>1004</v>
      </c>
    </row>
    <row r="5007" spans="51:75" x14ac:dyDescent="0.3">
      <c r="AY5007" s="107" t="e">
        <f>VLOOKUP(C5007,#REF!, 2,FALSE)</f>
        <v>#REF!</v>
      </c>
      <c r="BM5007" s="79" t="s">
        <v>9938</v>
      </c>
      <c r="BN5007" s="79" t="s">
        <v>721</v>
      </c>
      <c r="BO5007" s="79" t="s">
        <v>1553</v>
      </c>
      <c r="BU5007" s="79" t="s">
        <v>9938</v>
      </c>
      <c r="BV5007" s="79" t="s">
        <v>721</v>
      </c>
      <c r="BW5007" s="79" t="s">
        <v>1553</v>
      </c>
    </row>
    <row r="5008" spans="51:75" x14ac:dyDescent="0.3">
      <c r="AY5008" s="107" t="e">
        <f>VLOOKUP(C5008,#REF!, 2,FALSE)</f>
        <v>#REF!</v>
      </c>
      <c r="BM5008" s="79" t="s">
        <v>9939</v>
      </c>
      <c r="BN5008" s="79" t="s">
        <v>721</v>
      </c>
      <c r="BO5008" s="79" t="s">
        <v>1553</v>
      </c>
      <c r="BU5008" s="79" t="s">
        <v>9939</v>
      </c>
      <c r="BV5008" s="79" t="s">
        <v>721</v>
      </c>
      <c r="BW5008" s="79" t="s">
        <v>1553</v>
      </c>
    </row>
    <row r="5009" spans="51:75" x14ac:dyDescent="0.3">
      <c r="AY5009" s="107" t="e">
        <f>VLOOKUP(C5009,#REF!, 2,FALSE)</f>
        <v>#REF!</v>
      </c>
      <c r="BM5009" s="79" t="s">
        <v>1774</v>
      </c>
      <c r="BN5009" s="79" t="s">
        <v>3206</v>
      </c>
      <c r="BO5009" s="79" t="s">
        <v>9940</v>
      </c>
      <c r="BU5009" s="79" t="s">
        <v>1774</v>
      </c>
      <c r="BV5009" s="79" t="s">
        <v>3206</v>
      </c>
      <c r="BW5009" s="79" t="s">
        <v>9940</v>
      </c>
    </row>
    <row r="5010" spans="51:75" x14ac:dyDescent="0.3">
      <c r="AY5010" s="107" t="e">
        <f>VLOOKUP(C5010,#REF!, 2,FALSE)</f>
        <v>#REF!</v>
      </c>
      <c r="BM5010" s="79" t="s">
        <v>9941</v>
      </c>
      <c r="BN5010" s="79" t="s">
        <v>3206</v>
      </c>
      <c r="BO5010" s="79" t="s">
        <v>2985</v>
      </c>
      <c r="BU5010" s="79" t="s">
        <v>9941</v>
      </c>
      <c r="BV5010" s="79" t="s">
        <v>3206</v>
      </c>
      <c r="BW5010" s="79" t="s">
        <v>2985</v>
      </c>
    </row>
    <row r="5011" spans="51:75" x14ac:dyDescent="0.3">
      <c r="AY5011" s="107" t="e">
        <f>VLOOKUP(C5011,#REF!, 2,FALSE)</f>
        <v>#REF!</v>
      </c>
      <c r="BM5011" s="79" t="s">
        <v>9942</v>
      </c>
      <c r="BN5011" s="79" t="s">
        <v>671</v>
      </c>
      <c r="BO5011" s="79" t="s">
        <v>9944</v>
      </c>
      <c r="BU5011" s="79" t="s">
        <v>9942</v>
      </c>
      <c r="BV5011" s="79" t="s">
        <v>671</v>
      </c>
      <c r="BW5011" s="79" t="s">
        <v>9944</v>
      </c>
    </row>
    <row r="5012" spans="51:75" x14ac:dyDescent="0.3">
      <c r="AY5012" s="107" t="e">
        <f>VLOOKUP(C5012,#REF!, 2,FALSE)</f>
        <v>#REF!</v>
      </c>
      <c r="BM5012" s="79" t="s">
        <v>9945</v>
      </c>
      <c r="BN5012" s="79" t="s">
        <v>3009</v>
      </c>
      <c r="BO5012" s="79" t="s">
        <v>1098</v>
      </c>
      <c r="BU5012" s="79" t="s">
        <v>9945</v>
      </c>
      <c r="BV5012" s="79" t="s">
        <v>3009</v>
      </c>
      <c r="BW5012" s="79" t="s">
        <v>1098</v>
      </c>
    </row>
    <row r="5013" spans="51:75" x14ac:dyDescent="0.3">
      <c r="AY5013" s="107" t="e">
        <f>VLOOKUP(C5013,#REF!, 2,FALSE)</f>
        <v>#REF!</v>
      </c>
      <c r="BM5013" s="79" t="s">
        <v>9946</v>
      </c>
      <c r="BN5013" s="79" t="s">
        <v>1269</v>
      </c>
      <c r="BO5013" s="79" t="s">
        <v>2985</v>
      </c>
      <c r="BU5013" s="79" t="s">
        <v>9946</v>
      </c>
      <c r="BV5013" s="79" t="s">
        <v>1269</v>
      </c>
      <c r="BW5013" s="79" t="s">
        <v>2985</v>
      </c>
    </row>
    <row r="5014" spans="51:75" x14ac:dyDescent="0.3">
      <c r="AY5014" s="107" t="e">
        <f>VLOOKUP(C5014,#REF!, 2,FALSE)</f>
        <v>#REF!</v>
      </c>
      <c r="BM5014" s="79" t="s">
        <v>9947</v>
      </c>
      <c r="BN5014" s="79" t="s">
        <v>623</v>
      </c>
      <c r="BO5014" s="79" t="s">
        <v>9948</v>
      </c>
      <c r="BU5014" s="79" t="s">
        <v>9947</v>
      </c>
      <c r="BV5014" s="79" t="s">
        <v>623</v>
      </c>
      <c r="BW5014" s="79" t="s">
        <v>9948</v>
      </c>
    </row>
    <row r="5015" spans="51:75" x14ac:dyDescent="0.3">
      <c r="AY5015" s="107" t="e">
        <f>VLOOKUP(C5015,#REF!, 2,FALSE)</f>
        <v>#REF!</v>
      </c>
      <c r="BM5015" s="79" t="s">
        <v>9949</v>
      </c>
      <c r="BN5015" s="79" t="s">
        <v>3256</v>
      </c>
      <c r="BO5015" s="79" t="s">
        <v>4957</v>
      </c>
      <c r="BU5015" s="79" t="s">
        <v>9949</v>
      </c>
      <c r="BV5015" s="79" t="s">
        <v>3256</v>
      </c>
      <c r="BW5015" s="79" t="s">
        <v>4957</v>
      </c>
    </row>
    <row r="5016" spans="51:75" x14ac:dyDescent="0.3">
      <c r="AY5016" s="107" t="e">
        <f>VLOOKUP(C5016,#REF!, 2,FALSE)</f>
        <v>#REF!</v>
      </c>
      <c r="BM5016" s="79" t="s">
        <v>9950</v>
      </c>
      <c r="BN5016" s="79" t="s">
        <v>3256</v>
      </c>
      <c r="BO5016" s="79" t="s">
        <v>4957</v>
      </c>
      <c r="BU5016" s="79" t="s">
        <v>9950</v>
      </c>
      <c r="BV5016" s="79" t="s">
        <v>3256</v>
      </c>
      <c r="BW5016" s="79" t="s">
        <v>4957</v>
      </c>
    </row>
    <row r="5017" spans="51:75" x14ac:dyDescent="0.3">
      <c r="AY5017" s="107" t="e">
        <f>VLOOKUP(C5017,#REF!, 2,FALSE)</f>
        <v>#REF!</v>
      </c>
      <c r="BM5017" s="79" t="s">
        <v>9951</v>
      </c>
      <c r="BN5017" s="79" t="s">
        <v>3006</v>
      </c>
      <c r="BO5017" s="79" t="s">
        <v>9874</v>
      </c>
      <c r="BU5017" s="79" t="s">
        <v>9951</v>
      </c>
      <c r="BV5017" s="79" t="s">
        <v>3006</v>
      </c>
      <c r="BW5017" s="79" t="s">
        <v>9874</v>
      </c>
    </row>
    <row r="5018" spans="51:75" x14ac:dyDescent="0.3">
      <c r="AY5018" s="107" t="e">
        <f>VLOOKUP(C5018,#REF!, 2,FALSE)</f>
        <v>#REF!</v>
      </c>
      <c r="BM5018" s="79" t="s">
        <v>9952</v>
      </c>
      <c r="BN5018" s="79" t="s">
        <v>3206</v>
      </c>
      <c r="BO5018" s="79" t="s">
        <v>2985</v>
      </c>
      <c r="BU5018" s="79" t="s">
        <v>9952</v>
      </c>
      <c r="BV5018" s="79" t="s">
        <v>3206</v>
      </c>
      <c r="BW5018" s="79" t="s">
        <v>2985</v>
      </c>
    </row>
    <row r="5019" spans="51:75" x14ac:dyDescent="0.3">
      <c r="AY5019" s="107" t="e">
        <f>VLOOKUP(C5019,#REF!, 2,FALSE)</f>
        <v>#REF!</v>
      </c>
      <c r="BM5019" s="79" t="s">
        <v>9953</v>
      </c>
      <c r="BN5019" s="79" t="s">
        <v>3009</v>
      </c>
      <c r="BO5019" s="79" t="s">
        <v>9954</v>
      </c>
      <c r="BU5019" s="79" t="s">
        <v>9953</v>
      </c>
      <c r="BV5019" s="79" t="s">
        <v>3009</v>
      </c>
      <c r="BW5019" s="79" t="s">
        <v>9954</v>
      </c>
    </row>
    <row r="5020" spans="51:75" x14ac:dyDescent="0.3">
      <c r="AY5020" s="107" t="e">
        <f>VLOOKUP(C5020,#REF!, 2,FALSE)</f>
        <v>#REF!</v>
      </c>
      <c r="BM5020" s="79" t="s">
        <v>9955</v>
      </c>
      <c r="BN5020" s="79" t="s">
        <v>930</v>
      </c>
      <c r="BO5020" s="79" t="s">
        <v>9956</v>
      </c>
      <c r="BU5020" s="79" t="s">
        <v>9955</v>
      </c>
      <c r="BV5020" s="79" t="s">
        <v>930</v>
      </c>
      <c r="BW5020" s="79" t="s">
        <v>9956</v>
      </c>
    </row>
    <row r="5021" spans="51:75" x14ac:dyDescent="0.3">
      <c r="AY5021" s="107" t="e">
        <f>VLOOKUP(C5021,#REF!, 2,FALSE)</f>
        <v>#REF!</v>
      </c>
      <c r="BM5021" s="79" t="s">
        <v>9957</v>
      </c>
      <c r="BN5021" s="79" t="s">
        <v>1344</v>
      </c>
      <c r="BO5021" s="79" t="s">
        <v>9958</v>
      </c>
      <c r="BU5021" s="79" t="s">
        <v>9957</v>
      </c>
      <c r="BV5021" s="79" t="s">
        <v>1344</v>
      </c>
      <c r="BW5021" s="79" t="s">
        <v>9958</v>
      </c>
    </row>
    <row r="5022" spans="51:75" x14ac:dyDescent="0.3">
      <c r="AY5022" s="107" t="e">
        <f>VLOOKUP(C5022,#REF!, 2,FALSE)</f>
        <v>#REF!</v>
      </c>
      <c r="BM5022" s="79" t="s">
        <v>9959</v>
      </c>
      <c r="BN5022" s="79" t="s">
        <v>16992</v>
      </c>
      <c r="BO5022" s="79" t="s">
        <v>9960</v>
      </c>
      <c r="BU5022" s="79" t="s">
        <v>9959</v>
      </c>
      <c r="BV5022" s="79" t="s">
        <v>16992</v>
      </c>
      <c r="BW5022" s="79" t="s">
        <v>9960</v>
      </c>
    </row>
    <row r="5023" spans="51:75" x14ac:dyDescent="0.3">
      <c r="AY5023" s="107" t="e">
        <f>VLOOKUP(C5023,#REF!, 2,FALSE)</f>
        <v>#REF!</v>
      </c>
      <c r="BM5023" s="79" t="s">
        <v>9961</v>
      </c>
      <c r="BN5023" s="79" t="s">
        <v>3006</v>
      </c>
      <c r="BO5023" s="79" t="s">
        <v>9962</v>
      </c>
      <c r="BU5023" s="79" t="s">
        <v>9961</v>
      </c>
      <c r="BV5023" s="79" t="s">
        <v>3006</v>
      </c>
      <c r="BW5023" s="79" t="s">
        <v>9962</v>
      </c>
    </row>
    <row r="5024" spans="51:75" x14ac:dyDescent="0.3">
      <c r="AY5024" s="107" t="e">
        <f>VLOOKUP(C5024,#REF!, 2,FALSE)</f>
        <v>#REF!</v>
      </c>
      <c r="BM5024" s="79" t="s">
        <v>9963</v>
      </c>
      <c r="BN5024" s="79" t="s">
        <v>3256</v>
      </c>
      <c r="BO5024" s="79" t="s">
        <v>2985</v>
      </c>
      <c r="BU5024" s="79" t="s">
        <v>9963</v>
      </c>
      <c r="BV5024" s="79" t="s">
        <v>3256</v>
      </c>
      <c r="BW5024" s="79" t="s">
        <v>2985</v>
      </c>
    </row>
    <row r="5025" spans="51:75" x14ac:dyDescent="0.3">
      <c r="AY5025" s="107" t="e">
        <f>VLOOKUP(C5025,#REF!, 2,FALSE)</f>
        <v>#REF!</v>
      </c>
      <c r="BM5025" s="79" t="s">
        <v>9964</v>
      </c>
      <c r="BN5025" s="79" t="s">
        <v>3006</v>
      </c>
      <c r="BO5025" s="79" t="s">
        <v>2985</v>
      </c>
      <c r="BU5025" s="79" t="s">
        <v>9964</v>
      </c>
      <c r="BV5025" s="79" t="s">
        <v>3006</v>
      </c>
      <c r="BW5025" s="79" t="s">
        <v>2985</v>
      </c>
    </row>
    <row r="5026" spans="51:75" x14ac:dyDescent="0.3">
      <c r="AY5026" s="107" t="e">
        <f>VLOOKUP(C5026,#REF!, 2,FALSE)</f>
        <v>#REF!</v>
      </c>
      <c r="BM5026" s="79" t="s">
        <v>9965</v>
      </c>
      <c r="BN5026" s="79" t="s">
        <v>3009</v>
      </c>
      <c r="BO5026" s="79" t="s">
        <v>2985</v>
      </c>
      <c r="BU5026" s="79" t="s">
        <v>9965</v>
      </c>
      <c r="BV5026" s="79" t="s">
        <v>3009</v>
      </c>
      <c r="BW5026" s="79" t="s">
        <v>2985</v>
      </c>
    </row>
    <row r="5027" spans="51:75" x14ac:dyDescent="0.3">
      <c r="AY5027" s="107" t="e">
        <f>VLOOKUP(C5027,#REF!, 2,FALSE)</f>
        <v>#REF!</v>
      </c>
      <c r="BM5027" s="79" t="s">
        <v>9966</v>
      </c>
      <c r="BN5027" s="79" t="s">
        <v>3206</v>
      </c>
      <c r="BO5027" s="79" t="s">
        <v>4004</v>
      </c>
      <c r="BU5027" s="79" t="s">
        <v>9966</v>
      </c>
      <c r="BV5027" s="79" t="s">
        <v>3206</v>
      </c>
      <c r="BW5027" s="79" t="s">
        <v>4004</v>
      </c>
    </row>
    <row r="5028" spans="51:75" x14ac:dyDescent="0.3">
      <c r="AY5028" s="107" t="e">
        <f>VLOOKUP(C5028,#REF!, 2,FALSE)</f>
        <v>#REF!</v>
      </c>
      <c r="BM5028" s="79" t="s">
        <v>9967</v>
      </c>
      <c r="BN5028" s="79" t="s">
        <v>1015</v>
      </c>
      <c r="BO5028" s="79" t="s">
        <v>4856</v>
      </c>
      <c r="BU5028" s="79" t="s">
        <v>9967</v>
      </c>
      <c r="BV5028" s="79" t="s">
        <v>1015</v>
      </c>
      <c r="BW5028" s="79" t="s">
        <v>4856</v>
      </c>
    </row>
    <row r="5029" spans="51:75" x14ac:dyDescent="0.3">
      <c r="AY5029" s="107" t="e">
        <f>VLOOKUP(C5029,#REF!, 2,FALSE)</f>
        <v>#REF!</v>
      </c>
      <c r="BM5029" s="79" t="s">
        <v>9968</v>
      </c>
      <c r="BN5029" s="79" t="s">
        <v>3206</v>
      </c>
      <c r="BO5029" s="79" t="s">
        <v>2985</v>
      </c>
      <c r="BU5029" s="79" t="s">
        <v>9968</v>
      </c>
      <c r="BV5029" s="79" t="s">
        <v>3206</v>
      </c>
      <c r="BW5029" s="79" t="s">
        <v>2985</v>
      </c>
    </row>
    <row r="5030" spans="51:75" x14ac:dyDescent="0.3">
      <c r="AY5030" s="107" t="e">
        <f>VLOOKUP(C5030,#REF!, 2,FALSE)</f>
        <v>#REF!</v>
      </c>
      <c r="BM5030" s="79" t="s">
        <v>1775</v>
      </c>
      <c r="BN5030" s="79" t="s">
        <v>3206</v>
      </c>
      <c r="BO5030" s="79" t="s">
        <v>4358</v>
      </c>
      <c r="BU5030" s="79" t="s">
        <v>1775</v>
      </c>
      <c r="BV5030" s="79" t="s">
        <v>3206</v>
      </c>
      <c r="BW5030" s="79" t="s">
        <v>4358</v>
      </c>
    </row>
    <row r="5031" spans="51:75" x14ac:dyDescent="0.3">
      <c r="AY5031" s="107" t="e">
        <f>VLOOKUP(C5031,#REF!, 2,FALSE)</f>
        <v>#REF!</v>
      </c>
      <c r="BM5031" s="79" t="s">
        <v>9969</v>
      </c>
      <c r="BN5031" s="79" t="s">
        <v>1344</v>
      </c>
      <c r="BO5031" s="79" t="s">
        <v>9970</v>
      </c>
      <c r="BU5031" s="79" t="s">
        <v>9969</v>
      </c>
      <c r="BV5031" s="79" t="s">
        <v>1344</v>
      </c>
      <c r="BW5031" s="79" t="s">
        <v>9970</v>
      </c>
    </row>
    <row r="5032" spans="51:75" x14ac:dyDescent="0.3">
      <c r="AY5032" s="107" t="e">
        <f>VLOOKUP(C5032,#REF!, 2,FALSE)</f>
        <v>#REF!</v>
      </c>
      <c r="BM5032" s="79" t="s">
        <v>9971</v>
      </c>
      <c r="BN5032" s="79" t="s">
        <v>1271</v>
      </c>
      <c r="BO5032" s="79" t="s">
        <v>9972</v>
      </c>
      <c r="BU5032" s="79" t="s">
        <v>9971</v>
      </c>
      <c r="BV5032" s="79" t="s">
        <v>1271</v>
      </c>
      <c r="BW5032" s="79" t="s">
        <v>9972</v>
      </c>
    </row>
    <row r="5033" spans="51:75" x14ac:dyDescent="0.3">
      <c r="AY5033" s="107" t="e">
        <f>VLOOKUP(C5033,#REF!, 2,FALSE)</f>
        <v>#REF!</v>
      </c>
      <c r="BM5033" s="79" t="s">
        <v>9973</v>
      </c>
      <c r="BN5033" s="79" t="s">
        <v>621</v>
      </c>
      <c r="BO5033" s="79" t="s">
        <v>2373</v>
      </c>
      <c r="BU5033" s="79" t="s">
        <v>9973</v>
      </c>
      <c r="BV5033" s="79" t="s">
        <v>621</v>
      </c>
      <c r="BW5033" s="79" t="s">
        <v>2373</v>
      </c>
    </row>
    <row r="5034" spans="51:75" x14ac:dyDescent="0.3">
      <c r="AY5034" s="107" t="e">
        <f>VLOOKUP(C5034,#REF!, 2,FALSE)</f>
        <v>#REF!</v>
      </c>
      <c r="BM5034" s="79" t="s">
        <v>9974</v>
      </c>
      <c r="BN5034" s="79" t="s">
        <v>1447</v>
      </c>
      <c r="BO5034" s="79" t="s">
        <v>2549</v>
      </c>
      <c r="BU5034" s="79" t="s">
        <v>9974</v>
      </c>
      <c r="BV5034" s="79" t="s">
        <v>1447</v>
      </c>
      <c r="BW5034" s="79" t="s">
        <v>2549</v>
      </c>
    </row>
    <row r="5035" spans="51:75" x14ac:dyDescent="0.3">
      <c r="AY5035" s="107" t="e">
        <f>VLOOKUP(C5035,#REF!, 2,FALSE)</f>
        <v>#REF!</v>
      </c>
      <c r="BM5035" s="79" t="s">
        <v>1776</v>
      </c>
      <c r="BN5035" s="79" t="s">
        <v>664</v>
      </c>
      <c r="BO5035" s="79" t="s">
        <v>9975</v>
      </c>
      <c r="BU5035" s="79" t="s">
        <v>1776</v>
      </c>
      <c r="BV5035" s="79" t="s">
        <v>664</v>
      </c>
      <c r="BW5035" s="79" t="s">
        <v>9975</v>
      </c>
    </row>
    <row r="5036" spans="51:75" x14ac:dyDescent="0.3">
      <c r="AY5036" s="107" t="e">
        <f>VLOOKUP(C5036,#REF!, 2,FALSE)</f>
        <v>#REF!</v>
      </c>
      <c r="BM5036" s="79" t="s">
        <v>1777</v>
      </c>
      <c r="BN5036" s="79" t="s">
        <v>638</v>
      </c>
      <c r="BO5036" s="79" t="s">
        <v>9976</v>
      </c>
      <c r="BU5036" s="79" t="s">
        <v>1777</v>
      </c>
      <c r="BV5036" s="79" t="s">
        <v>638</v>
      </c>
      <c r="BW5036" s="79" t="s">
        <v>9976</v>
      </c>
    </row>
    <row r="5037" spans="51:75" x14ac:dyDescent="0.3">
      <c r="AY5037" s="107" t="e">
        <f>VLOOKUP(C5037,#REF!, 2,FALSE)</f>
        <v>#REF!</v>
      </c>
      <c r="BM5037" s="79" t="s">
        <v>9978</v>
      </c>
      <c r="BN5037" s="79" t="s">
        <v>3006</v>
      </c>
      <c r="BO5037" s="79" t="s">
        <v>6597</v>
      </c>
      <c r="BU5037" s="79" t="s">
        <v>9978</v>
      </c>
      <c r="BV5037" s="79" t="s">
        <v>3006</v>
      </c>
      <c r="BW5037" s="79" t="s">
        <v>6597</v>
      </c>
    </row>
    <row r="5038" spans="51:75" x14ac:dyDescent="0.3">
      <c r="AY5038" s="107" t="e">
        <f>VLOOKUP(C5038,#REF!, 2,FALSE)</f>
        <v>#REF!</v>
      </c>
      <c r="BM5038" s="79" t="s">
        <v>9979</v>
      </c>
      <c r="BN5038" s="79" t="s">
        <v>2981</v>
      </c>
      <c r="BO5038" s="79" t="s">
        <v>9980</v>
      </c>
      <c r="BU5038" s="79" t="s">
        <v>9979</v>
      </c>
      <c r="BV5038" s="79" t="s">
        <v>2981</v>
      </c>
      <c r="BW5038" s="79" t="s">
        <v>9980</v>
      </c>
    </row>
    <row r="5039" spans="51:75" x14ac:dyDescent="0.3">
      <c r="AY5039" s="107" t="e">
        <f>VLOOKUP(C5039,#REF!, 2,FALSE)</f>
        <v>#REF!</v>
      </c>
      <c r="BM5039" s="79" t="s">
        <v>9981</v>
      </c>
      <c r="BN5039" s="79" t="s">
        <v>801</v>
      </c>
      <c r="BO5039" s="79" t="s">
        <v>8023</v>
      </c>
      <c r="BU5039" s="79" t="s">
        <v>9981</v>
      </c>
      <c r="BV5039" s="79" t="s">
        <v>801</v>
      </c>
      <c r="BW5039" s="79" t="s">
        <v>8023</v>
      </c>
    </row>
    <row r="5040" spans="51:75" x14ac:dyDescent="0.3">
      <c r="AY5040" s="107" t="e">
        <f>VLOOKUP(C5040,#REF!, 2,FALSE)</f>
        <v>#REF!</v>
      </c>
      <c r="BM5040" s="79" t="s">
        <v>1797</v>
      </c>
      <c r="BN5040" s="79" t="s">
        <v>619</v>
      </c>
      <c r="BO5040" s="79" t="s">
        <v>3712</v>
      </c>
      <c r="BU5040" s="79" t="s">
        <v>1797</v>
      </c>
      <c r="BV5040" s="79" t="s">
        <v>619</v>
      </c>
      <c r="BW5040" s="79" t="s">
        <v>3712</v>
      </c>
    </row>
    <row r="5041" spans="51:75" x14ac:dyDescent="0.3">
      <c r="AY5041" s="107" t="e">
        <f>VLOOKUP(C5041,#REF!, 2,FALSE)</f>
        <v>#REF!</v>
      </c>
      <c r="BM5041" s="79" t="s">
        <v>9982</v>
      </c>
      <c r="BN5041" s="79" t="s">
        <v>665</v>
      </c>
      <c r="BO5041" s="79" t="s">
        <v>4515</v>
      </c>
      <c r="BU5041" s="79" t="s">
        <v>9982</v>
      </c>
      <c r="BV5041" s="79" t="s">
        <v>665</v>
      </c>
      <c r="BW5041" s="79" t="s">
        <v>4515</v>
      </c>
    </row>
    <row r="5042" spans="51:75" x14ac:dyDescent="0.3">
      <c r="AY5042" s="107" t="e">
        <f>VLOOKUP(C5042,#REF!, 2,FALSE)</f>
        <v>#REF!</v>
      </c>
      <c r="BM5042" s="79" t="s">
        <v>9983</v>
      </c>
      <c r="BN5042" s="79" t="s">
        <v>633</v>
      </c>
      <c r="BO5042" s="79" t="s">
        <v>6652</v>
      </c>
      <c r="BU5042" s="79" t="s">
        <v>9983</v>
      </c>
      <c r="BV5042" s="79" t="s">
        <v>633</v>
      </c>
      <c r="BW5042" s="79" t="s">
        <v>6652</v>
      </c>
    </row>
    <row r="5043" spans="51:75" x14ac:dyDescent="0.3">
      <c r="AY5043" s="107" t="e">
        <f>VLOOKUP(C5043,#REF!, 2,FALSE)</f>
        <v>#REF!</v>
      </c>
      <c r="BM5043" s="79" t="s">
        <v>1798</v>
      </c>
      <c r="BN5043" s="79" t="s">
        <v>3206</v>
      </c>
      <c r="BO5043" s="79" t="s">
        <v>9984</v>
      </c>
      <c r="BU5043" s="79" t="s">
        <v>1798</v>
      </c>
      <c r="BV5043" s="79" t="s">
        <v>3206</v>
      </c>
      <c r="BW5043" s="79" t="s">
        <v>9984</v>
      </c>
    </row>
    <row r="5044" spans="51:75" x14ac:dyDescent="0.3">
      <c r="AY5044" s="107" t="e">
        <f>VLOOKUP(C5044,#REF!, 2,FALSE)</f>
        <v>#REF!</v>
      </c>
      <c r="BM5044" s="79" t="s">
        <v>9985</v>
      </c>
      <c r="BN5044" s="79" t="s">
        <v>669</v>
      </c>
      <c r="BO5044" s="79" t="s">
        <v>9986</v>
      </c>
      <c r="BU5044" s="79" t="s">
        <v>9985</v>
      </c>
      <c r="BV5044" s="79" t="s">
        <v>669</v>
      </c>
      <c r="BW5044" s="79" t="s">
        <v>9986</v>
      </c>
    </row>
    <row r="5045" spans="51:75" x14ac:dyDescent="0.3">
      <c r="AY5045" s="107" t="e">
        <f>VLOOKUP(C5045,#REF!, 2,FALSE)</f>
        <v>#REF!</v>
      </c>
      <c r="BM5045" s="79" t="s">
        <v>1799</v>
      </c>
      <c r="BN5045" s="79" t="s">
        <v>3206</v>
      </c>
      <c r="BO5045" s="79" t="s">
        <v>9987</v>
      </c>
      <c r="BU5045" s="79" t="s">
        <v>1799</v>
      </c>
      <c r="BV5045" s="79" t="s">
        <v>3206</v>
      </c>
      <c r="BW5045" s="79" t="s">
        <v>9987</v>
      </c>
    </row>
    <row r="5046" spans="51:75" x14ac:dyDescent="0.3">
      <c r="AY5046" s="107" t="e">
        <f>VLOOKUP(C5046,#REF!, 2,FALSE)</f>
        <v>#REF!</v>
      </c>
      <c r="BM5046" s="79" t="s">
        <v>9988</v>
      </c>
      <c r="BN5046" s="79" t="s">
        <v>3256</v>
      </c>
      <c r="BO5046" s="79" t="s">
        <v>9989</v>
      </c>
      <c r="BU5046" s="79" t="s">
        <v>9988</v>
      </c>
      <c r="BV5046" s="79" t="s">
        <v>3256</v>
      </c>
      <c r="BW5046" s="79" t="s">
        <v>9989</v>
      </c>
    </row>
    <row r="5047" spans="51:75" x14ac:dyDescent="0.3">
      <c r="AY5047" s="107" t="e">
        <f>VLOOKUP(C5047,#REF!, 2,FALSE)</f>
        <v>#REF!</v>
      </c>
      <c r="BM5047" s="79" t="s">
        <v>9990</v>
      </c>
      <c r="BN5047" s="79" t="s">
        <v>3206</v>
      </c>
      <c r="BO5047" s="79" t="s">
        <v>6543</v>
      </c>
      <c r="BU5047" s="79" t="s">
        <v>9990</v>
      </c>
      <c r="BV5047" s="79" t="s">
        <v>3206</v>
      </c>
      <c r="BW5047" s="79" t="s">
        <v>6543</v>
      </c>
    </row>
    <row r="5048" spans="51:75" x14ac:dyDescent="0.3">
      <c r="AY5048" s="107" t="e">
        <f>VLOOKUP(C5048,#REF!, 2,FALSE)</f>
        <v>#REF!</v>
      </c>
      <c r="BM5048" s="79" t="s">
        <v>9991</v>
      </c>
      <c r="BN5048" s="79" t="s">
        <v>1274</v>
      </c>
      <c r="BO5048" s="79" t="s">
        <v>8164</v>
      </c>
      <c r="BU5048" s="79" t="s">
        <v>9991</v>
      </c>
      <c r="BV5048" s="79" t="s">
        <v>1274</v>
      </c>
      <c r="BW5048" s="79" t="s">
        <v>8164</v>
      </c>
    </row>
    <row r="5049" spans="51:75" x14ac:dyDescent="0.3">
      <c r="AY5049" s="107" t="e">
        <f>VLOOKUP(C5049,#REF!, 2,FALSE)</f>
        <v>#REF!</v>
      </c>
      <c r="BM5049" s="79" t="s">
        <v>1800</v>
      </c>
      <c r="BN5049" s="79" t="s">
        <v>3009</v>
      </c>
      <c r="BO5049" s="79" t="s">
        <v>9992</v>
      </c>
      <c r="BU5049" s="79" t="s">
        <v>1800</v>
      </c>
      <c r="BV5049" s="79" t="s">
        <v>3009</v>
      </c>
      <c r="BW5049" s="79" t="s">
        <v>9992</v>
      </c>
    </row>
    <row r="5050" spans="51:75" x14ac:dyDescent="0.3">
      <c r="AY5050" s="107" t="e">
        <f>VLOOKUP(C5050,#REF!, 2,FALSE)</f>
        <v>#REF!</v>
      </c>
      <c r="BM5050" s="79" t="s">
        <v>9993</v>
      </c>
      <c r="BN5050" s="79" t="s">
        <v>3206</v>
      </c>
      <c r="BO5050" s="79" t="s">
        <v>1329</v>
      </c>
      <c r="BU5050" s="79" t="s">
        <v>9993</v>
      </c>
      <c r="BV5050" s="79" t="s">
        <v>3206</v>
      </c>
      <c r="BW5050" s="79" t="s">
        <v>1329</v>
      </c>
    </row>
    <row r="5051" spans="51:75" x14ac:dyDescent="0.3">
      <c r="AY5051" s="107" t="e">
        <f>VLOOKUP(C5051,#REF!, 2,FALSE)</f>
        <v>#REF!</v>
      </c>
      <c r="BM5051" s="79" t="s">
        <v>1801</v>
      </c>
      <c r="BN5051" s="79" t="s">
        <v>3006</v>
      </c>
      <c r="BO5051" s="79" t="s">
        <v>2098</v>
      </c>
      <c r="BU5051" s="79" t="s">
        <v>1801</v>
      </c>
      <c r="BV5051" s="79" t="s">
        <v>3006</v>
      </c>
      <c r="BW5051" s="79" t="s">
        <v>2098</v>
      </c>
    </row>
    <row r="5052" spans="51:75" x14ac:dyDescent="0.3">
      <c r="AY5052" s="107" t="e">
        <f>VLOOKUP(C5052,#REF!, 2,FALSE)</f>
        <v>#REF!</v>
      </c>
      <c r="BM5052" s="79" t="s">
        <v>9994</v>
      </c>
      <c r="BN5052" s="79" t="s">
        <v>3206</v>
      </c>
      <c r="BO5052" s="79" t="s">
        <v>2985</v>
      </c>
      <c r="BU5052" s="79" t="s">
        <v>9994</v>
      </c>
      <c r="BV5052" s="79" t="s">
        <v>3206</v>
      </c>
      <c r="BW5052" s="79" t="s">
        <v>2985</v>
      </c>
    </row>
    <row r="5053" spans="51:75" x14ac:dyDescent="0.3">
      <c r="AY5053" s="107" t="e">
        <f>VLOOKUP(C5053,#REF!, 2,FALSE)</f>
        <v>#REF!</v>
      </c>
      <c r="BM5053" s="79" t="s">
        <v>9995</v>
      </c>
      <c r="BN5053" s="79" t="s">
        <v>1281</v>
      </c>
      <c r="BO5053" s="79" t="s">
        <v>9996</v>
      </c>
      <c r="BU5053" s="79" t="s">
        <v>9995</v>
      </c>
      <c r="BV5053" s="79" t="s">
        <v>1281</v>
      </c>
      <c r="BW5053" s="79" t="s">
        <v>9996</v>
      </c>
    </row>
    <row r="5054" spans="51:75" x14ac:dyDescent="0.3">
      <c r="AY5054" s="107" t="e">
        <f>VLOOKUP(C5054,#REF!, 2,FALSE)</f>
        <v>#REF!</v>
      </c>
      <c r="BM5054" s="79" t="s">
        <v>9997</v>
      </c>
      <c r="BN5054" s="79" t="s">
        <v>3009</v>
      </c>
      <c r="BO5054" s="79" t="s">
        <v>9998</v>
      </c>
      <c r="BU5054" s="79" t="s">
        <v>9997</v>
      </c>
      <c r="BV5054" s="79" t="s">
        <v>3009</v>
      </c>
      <c r="BW5054" s="79" t="s">
        <v>9998</v>
      </c>
    </row>
    <row r="5055" spans="51:75" x14ac:dyDescent="0.3">
      <c r="AY5055" s="107" t="e">
        <f>VLOOKUP(C5055,#REF!, 2,FALSE)</f>
        <v>#REF!</v>
      </c>
      <c r="BM5055" s="79" t="s">
        <v>9999</v>
      </c>
      <c r="BN5055" s="79" t="s">
        <v>804</v>
      </c>
      <c r="BO5055" s="79" t="s">
        <v>6178</v>
      </c>
      <c r="BU5055" s="79" t="s">
        <v>9999</v>
      </c>
      <c r="BV5055" s="79" t="s">
        <v>804</v>
      </c>
      <c r="BW5055" s="79" t="s">
        <v>6178</v>
      </c>
    </row>
    <row r="5056" spans="51:75" x14ac:dyDescent="0.3">
      <c r="AY5056" s="107" t="e">
        <f>VLOOKUP(C5056,#REF!, 2,FALSE)</f>
        <v>#REF!</v>
      </c>
      <c r="BM5056" s="79" t="s">
        <v>10000</v>
      </c>
      <c r="BN5056" s="79" t="s">
        <v>641</v>
      </c>
      <c r="BO5056" s="79" t="s">
        <v>10001</v>
      </c>
      <c r="BU5056" s="79" t="s">
        <v>10000</v>
      </c>
      <c r="BV5056" s="79" t="s">
        <v>641</v>
      </c>
      <c r="BW5056" s="79" t="s">
        <v>10001</v>
      </c>
    </row>
    <row r="5057" spans="51:75" x14ac:dyDescent="0.3">
      <c r="AY5057" s="107" t="e">
        <f>VLOOKUP(C5057,#REF!, 2,FALSE)</f>
        <v>#REF!</v>
      </c>
      <c r="BM5057" s="79" t="s">
        <v>10002</v>
      </c>
      <c r="BN5057" s="79" t="s">
        <v>1498</v>
      </c>
      <c r="BO5057" s="79" t="s">
        <v>3082</v>
      </c>
      <c r="BU5057" s="79" t="s">
        <v>10002</v>
      </c>
      <c r="BV5057" s="79" t="s">
        <v>1498</v>
      </c>
      <c r="BW5057" s="79" t="s">
        <v>3082</v>
      </c>
    </row>
    <row r="5058" spans="51:75" x14ac:dyDescent="0.3">
      <c r="AY5058" s="107" t="e">
        <f>VLOOKUP(C5058,#REF!, 2,FALSE)</f>
        <v>#REF!</v>
      </c>
      <c r="BM5058" s="79" t="s">
        <v>10003</v>
      </c>
      <c r="BN5058" s="79" t="s">
        <v>805</v>
      </c>
      <c r="BO5058" s="79" t="s">
        <v>10004</v>
      </c>
      <c r="BU5058" s="79" t="s">
        <v>10003</v>
      </c>
      <c r="BV5058" s="79" t="s">
        <v>805</v>
      </c>
      <c r="BW5058" s="79" t="s">
        <v>10004</v>
      </c>
    </row>
    <row r="5059" spans="51:75" x14ac:dyDescent="0.3">
      <c r="AY5059" s="107" t="e">
        <f>VLOOKUP(C5059,#REF!, 2,FALSE)</f>
        <v>#REF!</v>
      </c>
      <c r="BM5059" s="79" t="s">
        <v>10005</v>
      </c>
      <c r="BN5059" s="79" t="s">
        <v>782</v>
      </c>
      <c r="BO5059" s="79" t="s">
        <v>640</v>
      </c>
      <c r="BU5059" s="79" t="s">
        <v>10005</v>
      </c>
      <c r="BV5059" s="79" t="s">
        <v>782</v>
      </c>
      <c r="BW5059" s="79" t="s">
        <v>640</v>
      </c>
    </row>
    <row r="5060" spans="51:75" x14ac:dyDescent="0.3">
      <c r="AY5060" s="107" t="e">
        <f>VLOOKUP(C5060,#REF!, 2,FALSE)</f>
        <v>#REF!</v>
      </c>
      <c r="BM5060" s="79" t="s">
        <v>10006</v>
      </c>
      <c r="BN5060" s="79" t="s">
        <v>1072</v>
      </c>
      <c r="BO5060" s="79" t="s">
        <v>1450</v>
      </c>
      <c r="BU5060" s="79" t="s">
        <v>10006</v>
      </c>
      <c r="BV5060" s="79" t="s">
        <v>1072</v>
      </c>
      <c r="BW5060" s="79" t="s">
        <v>1450</v>
      </c>
    </row>
    <row r="5061" spans="51:75" x14ac:dyDescent="0.3">
      <c r="AY5061" s="107" t="e">
        <f>VLOOKUP(C5061,#REF!, 2,FALSE)</f>
        <v>#REF!</v>
      </c>
      <c r="BM5061" s="79" t="s">
        <v>10007</v>
      </c>
      <c r="BN5061" s="79" t="s">
        <v>663</v>
      </c>
      <c r="BO5061" s="79" t="s">
        <v>10008</v>
      </c>
      <c r="BU5061" s="79" t="s">
        <v>10007</v>
      </c>
      <c r="BV5061" s="79" t="s">
        <v>663</v>
      </c>
      <c r="BW5061" s="79" t="s">
        <v>10008</v>
      </c>
    </row>
    <row r="5062" spans="51:75" x14ac:dyDescent="0.3">
      <c r="AY5062" s="107" t="e">
        <f>VLOOKUP(C5062,#REF!, 2,FALSE)</f>
        <v>#REF!</v>
      </c>
      <c r="BM5062" s="79" t="s">
        <v>10009</v>
      </c>
      <c r="BN5062" s="79" t="s">
        <v>669</v>
      </c>
      <c r="BO5062" s="79" t="s">
        <v>6819</v>
      </c>
      <c r="BU5062" s="79" t="s">
        <v>10009</v>
      </c>
      <c r="BV5062" s="79" t="s">
        <v>669</v>
      </c>
      <c r="BW5062" s="79" t="s">
        <v>6819</v>
      </c>
    </row>
    <row r="5063" spans="51:75" x14ac:dyDescent="0.3">
      <c r="AY5063" s="107" t="e">
        <f>VLOOKUP(C5063,#REF!, 2,FALSE)</f>
        <v>#REF!</v>
      </c>
      <c r="BM5063" s="79" t="s">
        <v>10010</v>
      </c>
      <c r="BN5063" s="79" t="s">
        <v>16992</v>
      </c>
      <c r="BO5063" s="79" t="s">
        <v>10011</v>
      </c>
      <c r="BU5063" s="79" t="s">
        <v>10010</v>
      </c>
      <c r="BV5063" s="79" t="s">
        <v>16992</v>
      </c>
      <c r="BW5063" s="79" t="s">
        <v>10011</v>
      </c>
    </row>
    <row r="5064" spans="51:75" x14ac:dyDescent="0.3">
      <c r="AY5064" s="107" t="e">
        <f>VLOOKUP(C5064,#REF!, 2,FALSE)</f>
        <v>#REF!</v>
      </c>
      <c r="BM5064" s="79" t="s">
        <v>10013</v>
      </c>
      <c r="BN5064" s="79" t="s">
        <v>633</v>
      </c>
      <c r="BO5064" s="79" t="s">
        <v>2065</v>
      </c>
      <c r="BU5064" s="79" t="s">
        <v>10013</v>
      </c>
      <c r="BV5064" s="79" t="s">
        <v>633</v>
      </c>
      <c r="BW5064" s="79" t="s">
        <v>2065</v>
      </c>
    </row>
    <row r="5065" spans="51:75" x14ac:dyDescent="0.3">
      <c r="AY5065" s="107" t="e">
        <f>VLOOKUP(C5065,#REF!, 2,FALSE)</f>
        <v>#REF!</v>
      </c>
      <c r="BM5065" s="79" t="s">
        <v>331</v>
      </c>
      <c r="BN5065" s="79" t="s">
        <v>2985</v>
      </c>
      <c r="BO5065" s="79" t="s">
        <v>2985</v>
      </c>
      <c r="BU5065" s="79" t="s">
        <v>331</v>
      </c>
      <c r="BV5065" s="79" t="s">
        <v>2985</v>
      </c>
      <c r="BW5065" s="79" t="s">
        <v>2985</v>
      </c>
    </row>
    <row r="5066" spans="51:75" x14ac:dyDescent="0.3">
      <c r="AY5066" s="107" t="e">
        <f>VLOOKUP(C5066,#REF!, 2,FALSE)</f>
        <v>#REF!</v>
      </c>
      <c r="BM5066" s="79" t="s">
        <v>10014</v>
      </c>
      <c r="BN5066" s="79" t="s">
        <v>2985</v>
      </c>
      <c r="BO5066" s="79" t="s">
        <v>1064</v>
      </c>
      <c r="BU5066" s="79" t="s">
        <v>10014</v>
      </c>
      <c r="BV5066" s="79" t="s">
        <v>2985</v>
      </c>
      <c r="BW5066" s="79" t="s">
        <v>1064</v>
      </c>
    </row>
    <row r="5067" spans="51:75" x14ac:dyDescent="0.3">
      <c r="AY5067" s="107" t="e">
        <f>VLOOKUP(C5067,#REF!, 2,FALSE)</f>
        <v>#REF!</v>
      </c>
      <c r="BM5067" s="79" t="s">
        <v>10015</v>
      </c>
      <c r="BN5067" s="79" t="s">
        <v>16992</v>
      </c>
      <c r="BO5067" s="79" t="s">
        <v>2876</v>
      </c>
      <c r="BU5067" s="79" t="s">
        <v>10015</v>
      </c>
      <c r="BV5067" s="79" t="s">
        <v>16992</v>
      </c>
      <c r="BW5067" s="79" t="s">
        <v>2876</v>
      </c>
    </row>
    <row r="5068" spans="51:75" x14ac:dyDescent="0.3">
      <c r="AY5068" s="107" t="e">
        <f>VLOOKUP(C5068,#REF!, 2,FALSE)</f>
        <v>#REF!</v>
      </c>
      <c r="BM5068" s="79" t="s">
        <v>10016</v>
      </c>
      <c r="BN5068" s="79" t="s">
        <v>2985</v>
      </c>
      <c r="BO5068" s="79" t="s">
        <v>2985</v>
      </c>
      <c r="BU5068" s="79" t="s">
        <v>10016</v>
      </c>
      <c r="BV5068" s="79" t="s">
        <v>2985</v>
      </c>
      <c r="BW5068" s="79" t="s">
        <v>2985</v>
      </c>
    </row>
    <row r="5069" spans="51:75" x14ac:dyDescent="0.3">
      <c r="AY5069" s="107" t="e">
        <f>VLOOKUP(C5069,#REF!, 2,FALSE)</f>
        <v>#REF!</v>
      </c>
      <c r="BM5069" s="79" t="s">
        <v>10017</v>
      </c>
      <c r="BN5069" s="79" t="s">
        <v>16992</v>
      </c>
      <c r="BO5069" s="79" t="s">
        <v>10018</v>
      </c>
      <c r="BU5069" s="79" t="s">
        <v>10017</v>
      </c>
      <c r="BV5069" s="79" t="s">
        <v>16992</v>
      </c>
      <c r="BW5069" s="79" t="s">
        <v>10018</v>
      </c>
    </row>
    <row r="5070" spans="51:75" x14ac:dyDescent="0.3">
      <c r="AY5070" s="107" t="e">
        <f>VLOOKUP(C5070,#REF!, 2,FALSE)</f>
        <v>#REF!</v>
      </c>
      <c r="BM5070" s="79" t="s">
        <v>10019</v>
      </c>
      <c r="BN5070" s="79" t="s">
        <v>2985</v>
      </c>
      <c r="BO5070" s="79" t="s">
        <v>10020</v>
      </c>
      <c r="BU5070" s="79" t="s">
        <v>10019</v>
      </c>
      <c r="BV5070" s="79" t="s">
        <v>2985</v>
      </c>
      <c r="BW5070" s="79" t="s">
        <v>10020</v>
      </c>
    </row>
    <row r="5071" spans="51:75" x14ac:dyDescent="0.3">
      <c r="AY5071" s="107" t="e">
        <f>VLOOKUP(C5071,#REF!, 2,FALSE)</f>
        <v>#REF!</v>
      </c>
      <c r="BM5071" s="79" t="s">
        <v>10021</v>
      </c>
      <c r="BN5071" s="79" t="s">
        <v>2985</v>
      </c>
      <c r="BO5071" s="79" t="s">
        <v>1793</v>
      </c>
      <c r="BU5071" s="79" t="s">
        <v>10021</v>
      </c>
      <c r="BV5071" s="79" t="s">
        <v>2985</v>
      </c>
      <c r="BW5071" s="79" t="s">
        <v>1793</v>
      </c>
    </row>
    <row r="5072" spans="51:75" x14ac:dyDescent="0.3">
      <c r="AY5072" s="107" t="e">
        <f>VLOOKUP(C5072,#REF!, 2,FALSE)</f>
        <v>#REF!</v>
      </c>
      <c r="BM5072" s="79" t="s">
        <v>10022</v>
      </c>
      <c r="BN5072" s="79" t="s">
        <v>843</v>
      </c>
      <c r="BO5072" s="79" t="s">
        <v>1388</v>
      </c>
      <c r="BU5072" s="79" t="s">
        <v>10022</v>
      </c>
      <c r="BV5072" s="79" t="s">
        <v>843</v>
      </c>
      <c r="BW5072" s="79" t="s">
        <v>1388</v>
      </c>
    </row>
    <row r="5073" spans="51:75" x14ac:dyDescent="0.3">
      <c r="AY5073" s="107" t="e">
        <f>VLOOKUP(C5073,#REF!, 2,FALSE)</f>
        <v>#REF!</v>
      </c>
      <c r="BM5073" s="79" t="s">
        <v>10023</v>
      </c>
      <c r="BN5073" s="79" t="s">
        <v>930</v>
      </c>
      <c r="BO5073" s="79" t="s">
        <v>2298</v>
      </c>
      <c r="BU5073" s="79" t="s">
        <v>10023</v>
      </c>
      <c r="BV5073" s="79" t="s">
        <v>930</v>
      </c>
      <c r="BW5073" s="79" t="s">
        <v>2298</v>
      </c>
    </row>
    <row r="5074" spans="51:75" x14ac:dyDescent="0.3">
      <c r="AY5074" s="107" t="e">
        <f>VLOOKUP(C5074,#REF!, 2,FALSE)</f>
        <v>#REF!</v>
      </c>
      <c r="BM5074" s="79" t="s">
        <v>10024</v>
      </c>
      <c r="BN5074" s="79" t="s">
        <v>2985</v>
      </c>
      <c r="BO5074" s="79" t="s">
        <v>2985</v>
      </c>
      <c r="BU5074" s="79" t="s">
        <v>10024</v>
      </c>
      <c r="BV5074" s="79" t="s">
        <v>2985</v>
      </c>
      <c r="BW5074" s="79" t="s">
        <v>2985</v>
      </c>
    </row>
    <row r="5075" spans="51:75" x14ac:dyDescent="0.3">
      <c r="AY5075" s="107" t="e">
        <f>VLOOKUP(C5075,#REF!, 2,FALSE)</f>
        <v>#REF!</v>
      </c>
      <c r="BM5075" s="79" t="s">
        <v>10025</v>
      </c>
      <c r="BN5075" s="79" t="s">
        <v>2985</v>
      </c>
      <c r="BO5075" s="79" t="s">
        <v>916</v>
      </c>
      <c r="BU5075" s="79" t="s">
        <v>10025</v>
      </c>
      <c r="BV5075" s="79" t="s">
        <v>2985</v>
      </c>
      <c r="BW5075" s="79" t="s">
        <v>916</v>
      </c>
    </row>
    <row r="5076" spans="51:75" x14ac:dyDescent="0.3">
      <c r="AY5076" s="107" t="e">
        <f>VLOOKUP(C5076,#REF!, 2,FALSE)</f>
        <v>#REF!</v>
      </c>
      <c r="BM5076" s="79" t="s">
        <v>1804</v>
      </c>
      <c r="BN5076" s="79" t="s">
        <v>2985</v>
      </c>
      <c r="BO5076" s="79" t="s">
        <v>6783</v>
      </c>
      <c r="BU5076" s="79" t="s">
        <v>1804</v>
      </c>
      <c r="BV5076" s="79" t="s">
        <v>2985</v>
      </c>
      <c r="BW5076" s="79" t="s">
        <v>6783</v>
      </c>
    </row>
    <row r="5077" spans="51:75" x14ac:dyDescent="0.3">
      <c r="AY5077" s="107" t="e">
        <f>VLOOKUP(C5077,#REF!, 2,FALSE)</f>
        <v>#REF!</v>
      </c>
      <c r="BM5077" s="79" t="s">
        <v>10026</v>
      </c>
      <c r="BN5077" s="79" t="s">
        <v>2985</v>
      </c>
      <c r="BO5077" s="79" t="s">
        <v>10027</v>
      </c>
      <c r="BU5077" s="79" t="s">
        <v>10026</v>
      </c>
      <c r="BV5077" s="79" t="s">
        <v>2985</v>
      </c>
      <c r="BW5077" s="79" t="s">
        <v>10027</v>
      </c>
    </row>
    <row r="5078" spans="51:75" x14ac:dyDescent="0.3">
      <c r="AY5078" s="107" t="e">
        <f>VLOOKUP(C5078,#REF!, 2,FALSE)</f>
        <v>#REF!</v>
      </c>
      <c r="BM5078" s="79" t="s">
        <v>10029</v>
      </c>
      <c r="BN5078" s="79" t="s">
        <v>2985</v>
      </c>
      <c r="BO5078" s="79" t="s">
        <v>10030</v>
      </c>
      <c r="BU5078" s="79" t="s">
        <v>10029</v>
      </c>
      <c r="BV5078" s="79" t="s">
        <v>2985</v>
      </c>
      <c r="BW5078" s="79" t="s">
        <v>10030</v>
      </c>
    </row>
    <row r="5079" spans="51:75" x14ac:dyDescent="0.3">
      <c r="AY5079" s="107" t="e">
        <f>VLOOKUP(C5079,#REF!, 2,FALSE)</f>
        <v>#REF!</v>
      </c>
      <c r="BM5079" s="79" t="s">
        <v>1805</v>
      </c>
      <c r="BN5079" s="79" t="s">
        <v>2985</v>
      </c>
      <c r="BO5079" s="79" t="s">
        <v>2985</v>
      </c>
      <c r="BU5079" s="79" t="s">
        <v>1805</v>
      </c>
      <c r="BV5079" s="79" t="s">
        <v>2985</v>
      </c>
      <c r="BW5079" s="79" t="s">
        <v>2985</v>
      </c>
    </row>
    <row r="5080" spans="51:75" x14ac:dyDescent="0.3">
      <c r="AY5080" s="107" t="e">
        <f>VLOOKUP(C5080,#REF!, 2,FALSE)</f>
        <v>#REF!</v>
      </c>
      <c r="BM5080" s="79" t="s">
        <v>1809</v>
      </c>
      <c r="BN5080" s="79" t="s">
        <v>2985</v>
      </c>
      <c r="BO5080" s="79" t="s">
        <v>10031</v>
      </c>
      <c r="BU5080" s="79" t="s">
        <v>1809</v>
      </c>
      <c r="BV5080" s="79" t="s">
        <v>2985</v>
      </c>
      <c r="BW5080" s="79" t="s">
        <v>10031</v>
      </c>
    </row>
    <row r="5081" spans="51:75" x14ac:dyDescent="0.3">
      <c r="AY5081" s="107" t="e">
        <f>VLOOKUP(C5081,#REF!, 2,FALSE)</f>
        <v>#REF!</v>
      </c>
      <c r="BM5081" s="79" t="s">
        <v>10032</v>
      </c>
      <c r="BN5081" s="79" t="s">
        <v>2985</v>
      </c>
      <c r="BO5081" s="79" t="s">
        <v>9534</v>
      </c>
      <c r="BU5081" s="79" t="s">
        <v>10032</v>
      </c>
      <c r="BV5081" s="79" t="s">
        <v>2985</v>
      </c>
      <c r="BW5081" s="79" t="s">
        <v>9534</v>
      </c>
    </row>
    <row r="5082" spans="51:75" x14ac:dyDescent="0.3">
      <c r="AY5082" s="107" t="e">
        <f>VLOOKUP(C5082,#REF!, 2,FALSE)</f>
        <v>#REF!</v>
      </c>
      <c r="BM5082" s="79" t="s">
        <v>10035</v>
      </c>
      <c r="BN5082" s="79" t="s">
        <v>2985</v>
      </c>
      <c r="BO5082" s="79" t="s">
        <v>9534</v>
      </c>
      <c r="BU5082" s="79" t="s">
        <v>10035</v>
      </c>
      <c r="BV5082" s="79" t="s">
        <v>2985</v>
      </c>
      <c r="BW5082" s="79" t="s">
        <v>9534</v>
      </c>
    </row>
    <row r="5083" spans="51:75" x14ac:dyDescent="0.3">
      <c r="AY5083" s="107" t="e">
        <f>VLOOKUP(C5083,#REF!, 2,FALSE)</f>
        <v>#REF!</v>
      </c>
      <c r="BM5083" s="79" t="s">
        <v>10036</v>
      </c>
      <c r="BN5083" s="79" t="s">
        <v>2985</v>
      </c>
      <c r="BO5083" s="79" t="s">
        <v>10037</v>
      </c>
      <c r="BU5083" s="79" t="s">
        <v>10036</v>
      </c>
      <c r="BV5083" s="79" t="s">
        <v>2985</v>
      </c>
      <c r="BW5083" s="79" t="s">
        <v>10037</v>
      </c>
    </row>
    <row r="5084" spans="51:75" x14ac:dyDescent="0.3">
      <c r="AY5084" s="107" t="e">
        <f>VLOOKUP(C5084,#REF!, 2,FALSE)</f>
        <v>#REF!</v>
      </c>
      <c r="BM5084" s="79" t="s">
        <v>10038</v>
      </c>
      <c r="BN5084" s="79" t="s">
        <v>2985</v>
      </c>
      <c r="BO5084" s="79" t="s">
        <v>4887</v>
      </c>
      <c r="BU5084" s="79" t="s">
        <v>10038</v>
      </c>
      <c r="BV5084" s="79" t="s">
        <v>2985</v>
      </c>
      <c r="BW5084" s="79" t="s">
        <v>4887</v>
      </c>
    </row>
    <row r="5085" spans="51:75" x14ac:dyDescent="0.3">
      <c r="AY5085" s="107" t="e">
        <f>VLOOKUP(C5085,#REF!, 2,FALSE)</f>
        <v>#REF!</v>
      </c>
      <c r="BM5085" s="79" t="s">
        <v>10039</v>
      </c>
      <c r="BN5085" s="79" t="s">
        <v>2985</v>
      </c>
      <c r="BO5085" s="79" t="s">
        <v>10040</v>
      </c>
      <c r="BU5085" s="79" t="s">
        <v>10039</v>
      </c>
      <c r="BV5085" s="79" t="s">
        <v>2985</v>
      </c>
      <c r="BW5085" s="79" t="s">
        <v>10040</v>
      </c>
    </row>
    <row r="5086" spans="51:75" x14ac:dyDescent="0.3">
      <c r="AY5086" s="107" t="e">
        <f>VLOOKUP(C5086,#REF!, 2,FALSE)</f>
        <v>#REF!</v>
      </c>
      <c r="BM5086" s="79" t="s">
        <v>10041</v>
      </c>
      <c r="BN5086" s="79" t="s">
        <v>623</v>
      </c>
      <c r="BO5086" s="79" t="s">
        <v>10042</v>
      </c>
      <c r="BU5086" s="79" t="s">
        <v>10041</v>
      </c>
      <c r="BV5086" s="79" t="s">
        <v>623</v>
      </c>
      <c r="BW5086" s="79" t="s">
        <v>10042</v>
      </c>
    </row>
    <row r="5087" spans="51:75" x14ac:dyDescent="0.3">
      <c r="AY5087" s="107" t="e">
        <f>VLOOKUP(C5087,#REF!, 2,FALSE)</f>
        <v>#REF!</v>
      </c>
      <c r="BM5087" s="79" t="s">
        <v>10043</v>
      </c>
      <c r="BN5087" s="79" t="s">
        <v>639</v>
      </c>
      <c r="BO5087" s="79" t="s">
        <v>7480</v>
      </c>
      <c r="BU5087" s="79" t="s">
        <v>10043</v>
      </c>
      <c r="BV5087" s="79" t="s">
        <v>639</v>
      </c>
      <c r="BW5087" s="79" t="s">
        <v>7480</v>
      </c>
    </row>
    <row r="5088" spans="51:75" x14ac:dyDescent="0.3">
      <c r="AY5088" s="107" t="e">
        <f>VLOOKUP(C5088,#REF!, 2,FALSE)</f>
        <v>#REF!</v>
      </c>
      <c r="BM5088" s="79" t="s">
        <v>10044</v>
      </c>
      <c r="BN5088" s="79" t="s">
        <v>669</v>
      </c>
      <c r="BO5088" s="79" t="s">
        <v>10045</v>
      </c>
      <c r="BU5088" s="79" t="s">
        <v>10044</v>
      </c>
      <c r="BV5088" s="79" t="s">
        <v>669</v>
      </c>
      <c r="BW5088" s="79" t="s">
        <v>10045</v>
      </c>
    </row>
    <row r="5089" spans="51:75" x14ac:dyDescent="0.3">
      <c r="AY5089" s="107" t="e">
        <f>VLOOKUP(C5089,#REF!, 2,FALSE)</f>
        <v>#REF!</v>
      </c>
      <c r="BM5089" s="79" t="s">
        <v>10046</v>
      </c>
      <c r="BN5089" s="79" t="s">
        <v>625</v>
      </c>
      <c r="BO5089" s="79" t="s">
        <v>7680</v>
      </c>
      <c r="BU5089" s="79" t="s">
        <v>10046</v>
      </c>
      <c r="BV5089" s="79" t="s">
        <v>625</v>
      </c>
      <c r="BW5089" s="79" t="s">
        <v>7680</v>
      </c>
    </row>
    <row r="5090" spans="51:75" x14ac:dyDescent="0.3">
      <c r="AY5090" s="107" t="e">
        <f>VLOOKUP(C5090,#REF!, 2,FALSE)</f>
        <v>#REF!</v>
      </c>
      <c r="BM5090" s="79" t="s">
        <v>1810</v>
      </c>
      <c r="BN5090" s="79" t="s">
        <v>657</v>
      </c>
      <c r="BO5090" s="79" t="s">
        <v>10047</v>
      </c>
      <c r="BU5090" s="79" t="s">
        <v>1810</v>
      </c>
      <c r="BV5090" s="79" t="s">
        <v>657</v>
      </c>
      <c r="BW5090" s="79" t="s">
        <v>10047</v>
      </c>
    </row>
    <row r="5091" spans="51:75" x14ac:dyDescent="0.3">
      <c r="AY5091" s="107" t="e">
        <f>VLOOKUP(C5091,#REF!, 2,FALSE)</f>
        <v>#REF!</v>
      </c>
      <c r="BM5091" s="79" t="s">
        <v>10048</v>
      </c>
      <c r="BN5091" s="79" t="s">
        <v>2985</v>
      </c>
      <c r="BO5091" s="79" t="s">
        <v>2985</v>
      </c>
      <c r="BU5091" s="79" t="s">
        <v>10048</v>
      </c>
      <c r="BV5091" s="79" t="s">
        <v>2985</v>
      </c>
      <c r="BW5091" s="79" t="s">
        <v>2985</v>
      </c>
    </row>
    <row r="5092" spans="51:75" x14ac:dyDescent="0.3">
      <c r="AY5092" s="107" t="e">
        <f>VLOOKUP(C5092,#REF!, 2,FALSE)</f>
        <v>#REF!</v>
      </c>
      <c r="BM5092" s="79" t="s">
        <v>10049</v>
      </c>
      <c r="BN5092" s="79" t="s">
        <v>2985</v>
      </c>
      <c r="BO5092" s="79" t="s">
        <v>2985</v>
      </c>
      <c r="BU5092" s="79" t="s">
        <v>10049</v>
      </c>
      <c r="BV5092" s="79" t="s">
        <v>2985</v>
      </c>
      <c r="BW5092" s="79" t="s">
        <v>2985</v>
      </c>
    </row>
    <row r="5093" spans="51:75" x14ac:dyDescent="0.3">
      <c r="AY5093" s="107" t="e">
        <f>VLOOKUP(C5093,#REF!, 2,FALSE)</f>
        <v>#REF!</v>
      </c>
      <c r="BM5093" s="79" t="s">
        <v>10050</v>
      </c>
      <c r="BN5093" s="79" t="s">
        <v>2985</v>
      </c>
      <c r="BO5093" s="79" t="s">
        <v>1056</v>
      </c>
      <c r="BU5093" s="79" t="s">
        <v>10050</v>
      </c>
      <c r="BV5093" s="79" t="s">
        <v>2985</v>
      </c>
      <c r="BW5093" s="79" t="s">
        <v>1056</v>
      </c>
    </row>
    <row r="5094" spans="51:75" x14ac:dyDescent="0.3">
      <c r="AY5094" s="107" t="e">
        <f>VLOOKUP(C5094,#REF!, 2,FALSE)</f>
        <v>#REF!</v>
      </c>
      <c r="BM5094" s="79" t="s">
        <v>10052</v>
      </c>
      <c r="BN5094" s="79" t="s">
        <v>2985</v>
      </c>
      <c r="BO5094" s="79" t="s">
        <v>8925</v>
      </c>
      <c r="BU5094" s="79" t="s">
        <v>10052</v>
      </c>
      <c r="BV5094" s="79" t="s">
        <v>2985</v>
      </c>
      <c r="BW5094" s="79" t="s">
        <v>8925</v>
      </c>
    </row>
    <row r="5095" spans="51:75" x14ac:dyDescent="0.3">
      <c r="AY5095" s="107" t="e">
        <f>VLOOKUP(C5095,#REF!, 2,FALSE)</f>
        <v>#REF!</v>
      </c>
      <c r="BM5095" s="79" t="s">
        <v>10053</v>
      </c>
      <c r="BN5095" s="79" t="s">
        <v>2985</v>
      </c>
      <c r="BO5095" s="79" t="s">
        <v>1056</v>
      </c>
      <c r="BU5095" s="79" t="s">
        <v>10053</v>
      </c>
      <c r="BV5095" s="79" t="s">
        <v>2985</v>
      </c>
      <c r="BW5095" s="79" t="s">
        <v>1056</v>
      </c>
    </row>
    <row r="5096" spans="51:75" x14ac:dyDescent="0.3">
      <c r="AY5096" s="107" t="e">
        <f>VLOOKUP(C5096,#REF!, 2,FALSE)</f>
        <v>#REF!</v>
      </c>
      <c r="BM5096" s="79" t="s">
        <v>10054</v>
      </c>
      <c r="BN5096" s="79" t="s">
        <v>2985</v>
      </c>
      <c r="BO5096" s="79" t="s">
        <v>2985</v>
      </c>
      <c r="BU5096" s="79" t="s">
        <v>10054</v>
      </c>
      <c r="BV5096" s="79" t="s">
        <v>2985</v>
      </c>
      <c r="BW5096" s="79" t="s">
        <v>2985</v>
      </c>
    </row>
    <row r="5097" spans="51:75" x14ac:dyDescent="0.3">
      <c r="AY5097" s="107" t="e">
        <f>VLOOKUP(C5097,#REF!, 2,FALSE)</f>
        <v>#REF!</v>
      </c>
      <c r="BM5097" s="79" t="s">
        <v>1811</v>
      </c>
      <c r="BN5097" s="79" t="s">
        <v>2985</v>
      </c>
      <c r="BO5097" s="79" t="s">
        <v>10055</v>
      </c>
      <c r="BU5097" s="79" t="s">
        <v>1811</v>
      </c>
      <c r="BV5097" s="79" t="s">
        <v>2985</v>
      </c>
      <c r="BW5097" s="79" t="s">
        <v>10055</v>
      </c>
    </row>
    <row r="5098" spans="51:75" x14ac:dyDescent="0.3">
      <c r="AY5098" s="107" t="e">
        <f>VLOOKUP(C5098,#REF!, 2,FALSE)</f>
        <v>#REF!</v>
      </c>
      <c r="BM5098" s="79" t="s">
        <v>338</v>
      </c>
      <c r="BN5098" s="79" t="s">
        <v>2985</v>
      </c>
      <c r="BO5098" s="79" t="s">
        <v>10056</v>
      </c>
      <c r="BU5098" s="79" t="s">
        <v>338</v>
      </c>
      <c r="BV5098" s="79" t="s">
        <v>2985</v>
      </c>
      <c r="BW5098" s="79" t="s">
        <v>10056</v>
      </c>
    </row>
    <row r="5099" spans="51:75" x14ac:dyDescent="0.3">
      <c r="AY5099" s="107" t="e">
        <f>VLOOKUP(C5099,#REF!, 2,FALSE)</f>
        <v>#REF!</v>
      </c>
      <c r="BM5099" s="79" t="s">
        <v>10057</v>
      </c>
      <c r="BN5099" s="79" t="s">
        <v>864</v>
      </c>
      <c r="BO5099" s="79" t="s">
        <v>8258</v>
      </c>
      <c r="BU5099" s="79" t="s">
        <v>10057</v>
      </c>
      <c r="BV5099" s="79" t="s">
        <v>864</v>
      </c>
      <c r="BW5099" s="79" t="s">
        <v>8258</v>
      </c>
    </row>
    <row r="5100" spans="51:75" x14ac:dyDescent="0.3">
      <c r="AY5100" s="107" t="e">
        <f>VLOOKUP(C5100,#REF!, 2,FALSE)</f>
        <v>#REF!</v>
      </c>
      <c r="BM5100" s="79" t="s">
        <v>10058</v>
      </c>
      <c r="BN5100" s="79" t="s">
        <v>2985</v>
      </c>
      <c r="BO5100" s="79" t="s">
        <v>9365</v>
      </c>
      <c r="BU5100" s="79" t="s">
        <v>10058</v>
      </c>
      <c r="BV5100" s="79" t="s">
        <v>2985</v>
      </c>
      <c r="BW5100" s="79" t="s">
        <v>9365</v>
      </c>
    </row>
    <row r="5101" spans="51:75" x14ac:dyDescent="0.3">
      <c r="AY5101" s="107" t="e">
        <f>VLOOKUP(C5101,#REF!, 2,FALSE)</f>
        <v>#REF!</v>
      </c>
      <c r="BM5101" s="79" t="s">
        <v>10059</v>
      </c>
      <c r="BN5101" s="79" t="s">
        <v>2985</v>
      </c>
      <c r="BO5101" s="79" t="s">
        <v>10060</v>
      </c>
      <c r="BU5101" s="79" t="s">
        <v>10059</v>
      </c>
      <c r="BV5101" s="79" t="s">
        <v>2985</v>
      </c>
      <c r="BW5101" s="79" t="s">
        <v>10060</v>
      </c>
    </row>
    <row r="5102" spans="51:75" x14ac:dyDescent="0.3">
      <c r="AY5102" s="107" t="e">
        <f>VLOOKUP(C5102,#REF!, 2,FALSE)</f>
        <v>#REF!</v>
      </c>
      <c r="BM5102" s="79" t="s">
        <v>1812</v>
      </c>
      <c r="BN5102" s="79" t="s">
        <v>2985</v>
      </c>
      <c r="BO5102" s="79" t="s">
        <v>10061</v>
      </c>
      <c r="BU5102" s="79" t="s">
        <v>1812</v>
      </c>
      <c r="BV5102" s="79" t="s">
        <v>2985</v>
      </c>
      <c r="BW5102" s="79" t="s">
        <v>10061</v>
      </c>
    </row>
    <row r="5103" spans="51:75" x14ac:dyDescent="0.3">
      <c r="AY5103" s="107" t="e">
        <f>VLOOKUP(C5103,#REF!, 2,FALSE)</f>
        <v>#REF!</v>
      </c>
      <c r="BM5103" s="79" t="s">
        <v>10062</v>
      </c>
      <c r="BN5103" s="79" t="s">
        <v>2985</v>
      </c>
      <c r="BO5103" s="79" t="s">
        <v>9017</v>
      </c>
      <c r="BU5103" s="79" t="s">
        <v>10062</v>
      </c>
      <c r="BV5103" s="79" t="s">
        <v>2985</v>
      </c>
      <c r="BW5103" s="79" t="s">
        <v>9017</v>
      </c>
    </row>
    <row r="5104" spans="51:75" x14ac:dyDescent="0.3">
      <c r="AY5104" s="107" t="e">
        <f>VLOOKUP(C5104,#REF!, 2,FALSE)</f>
        <v>#REF!</v>
      </c>
      <c r="BM5104" s="79" t="s">
        <v>10063</v>
      </c>
      <c r="BN5104" s="79" t="s">
        <v>2985</v>
      </c>
      <c r="BO5104" s="79" t="s">
        <v>7355</v>
      </c>
      <c r="BU5104" s="79" t="s">
        <v>10063</v>
      </c>
      <c r="BV5104" s="79" t="s">
        <v>2985</v>
      </c>
      <c r="BW5104" s="79" t="s">
        <v>7355</v>
      </c>
    </row>
    <row r="5105" spans="51:75" x14ac:dyDescent="0.3">
      <c r="AY5105" s="107" t="e">
        <f>VLOOKUP(C5105,#REF!, 2,FALSE)</f>
        <v>#REF!</v>
      </c>
      <c r="BM5105" s="79" t="s">
        <v>10064</v>
      </c>
      <c r="BN5105" s="79" t="s">
        <v>2985</v>
      </c>
      <c r="BO5105" s="79" t="s">
        <v>1049</v>
      </c>
      <c r="BU5105" s="79" t="s">
        <v>10064</v>
      </c>
      <c r="BV5105" s="79" t="s">
        <v>2985</v>
      </c>
      <c r="BW5105" s="79" t="s">
        <v>1049</v>
      </c>
    </row>
    <row r="5106" spans="51:75" x14ac:dyDescent="0.3">
      <c r="AY5106" s="107" t="e">
        <f>VLOOKUP(C5106,#REF!, 2,FALSE)</f>
        <v>#REF!</v>
      </c>
      <c r="BM5106" s="79" t="s">
        <v>10065</v>
      </c>
      <c r="BN5106" s="79" t="s">
        <v>3009</v>
      </c>
      <c r="BO5106" s="79" t="s">
        <v>3260</v>
      </c>
      <c r="BU5106" s="79" t="s">
        <v>10065</v>
      </c>
      <c r="BV5106" s="79" t="s">
        <v>3009</v>
      </c>
      <c r="BW5106" s="79" t="s">
        <v>3260</v>
      </c>
    </row>
    <row r="5107" spans="51:75" x14ac:dyDescent="0.3">
      <c r="AY5107" s="107" t="e">
        <f>VLOOKUP(C5107,#REF!, 2,FALSE)</f>
        <v>#REF!</v>
      </c>
      <c r="BM5107" s="79" t="s">
        <v>330</v>
      </c>
      <c r="BN5107" s="79" t="s">
        <v>2985</v>
      </c>
      <c r="BO5107" s="79" t="s">
        <v>2985</v>
      </c>
      <c r="BU5107" s="79" t="s">
        <v>330</v>
      </c>
      <c r="BV5107" s="79" t="s">
        <v>2985</v>
      </c>
      <c r="BW5107" s="79" t="s">
        <v>2985</v>
      </c>
    </row>
    <row r="5108" spans="51:75" x14ac:dyDescent="0.3">
      <c r="AY5108" s="107" t="e">
        <f>VLOOKUP(C5108,#REF!, 2,FALSE)</f>
        <v>#REF!</v>
      </c>
      <c r="BM5108" s="79" t="s">
        <v>10066</v>
      </c>
      <c r="BN5108" s="79" t="s">
        <v>3006</v>
      </c>
      <c r="BO5108" s="79" t="s">
        <v>2985</v>
      </c>
      <c r="BU5108" s="79" t="s">
        <v>10066</v>
      </c>
      <c r="BV5108" s="79" t="s">
        <v>3006</v>
      </c>
      <c r="BW5108" s="79" t="s">
        <v>2985</v>
      </c>
    </row>
    <row r="5109" spans="51:75" x14ac:dyDescent="0.3">
      <c r="AY5109" s="107" t="e">
        <f>VLOOKUP(C5109,#REF!, 2,FALSE)</f>
        <v>#REF!</v>
      </c>
      <c r="BM5109" s="79" t="s">
        <v>10067</v>
      </c>
      <c r="BN5109" s="79" t="s">
        <v>1141</v>
      </c>
      <c r="BO5109" s="79" t="s">
        <v>5019</v>
      </c>
      <c r="BU5109" s="79" t="s">
        <v>10067</v>
      </c>
      <c r="BV5109" s="79" t="s">
        <v>1141</v>
      </c>
      <c r="BW5109" s="79" t="s">
        <v>5019</v>
      </c>
    </row>
    <row r="5110" spans="51:75" x14ac:dyDescent="0.3">
      <c r="AY5110" s="107" t="e">
        <f>VLOOKUP(C5110,#REF!, 2,FALSE)</f>
        <v>#REF!</v>
      </c>
      <c r="BM5110" s="79" t="s">
        <v>10068</v>
      </c>
      <c r="BN5110" s="79" t="s">
        <v>2985</v>
      </c>
      <c r="BO5110" s="79" t="s">
        <v>9741</v>
      </c>
      <c r="BU5110" s="79" t="s">
        <v>10068</v>
      </c>
      <c r="BV5110" s="79" t="s">
        <v>2985</v>
      </c>
      <c r="BW5110" s="79" t="s">
        <v>9741</v>
      </c>
    </row>
    <row r="5111" spans="51:75" x14ac:dyDescent="0.3">
      <c r="AY5111" s="107" t="e">
        <f>VLOOKUP(C5111,#REF!, 2,FALSE)</f>
        <v>#REF!</v>
      </c>
      <c r="BM5111" s="79" t="s">
        <v>10069</v>
      </c>
      <c r="BN5111" s="79" t="s">
        <v>2985</v>
      </c>
      <c r="BO5111" s="79" t="s">
        <v>10070</v>
      </c>
      <c r="BU5111" s="79" t="s">
        <v>10069</v>
      </c>
      <c r="BV5111" s="79" t="s">
        <v>2985</v>
      </c>
      <c r="BW5111" s="79" t="s">
        <v>10070</v>
      </c>
    </row>
    <row r="5112" spans="51:75" x14ac:dyDescent="0.3">
      <c r="AY5112" s="107" t="e">
        <f>VLOOKUP(C5112,#REF!, 2,FALSE)</f>
        <v>#REF!</v>
      </c>
      <c r="BM5112" s="79" t="s">
        <v>10071</v>
      </c>
      <c r="BN5112" s="79" t="s">
        <v>2985</v>
      </c>
      <c r="BO5112" s="79" t="s">
        <v>7380</v>
      </c>
      <c r="BU5112" s="79" t="s">
        <v>10071</v>
      </c>
      <c r="BV5112" s="79" t="s">
        <v>2985</v>
      </c>
      <c r="BW5112" s="79" t="s">
        <v>7380</v>
      </c>
    </row>
    <row r="5113" spans="51:75" x14ac:dyDescent="0.3">
      <c r="AY5113" s="107" t="e">
        <f>VLOOKUP(C5113,#REF!, 2,FALSE)</f>
        <v>#REF!</v>
      </c>
      <c r="BM5113" s="79" t="s">
        <v>10072</v>
      </c>
      <c r="BN5113" s="79" t="s">
        <v>2985</v>
      </c>
      <c r="BO5113" s="79" t="s">
        <v>4632</v>
      </c>
      <c r="BU5113" s="79" t="s">
        <v>10072</v>
      </c>
      <c r="BV5113" s="79" t="s">
        <v>2985</v>
      </c>
      <c r="BW5113" s="79" t="s">
        <v>4632</v>
      </c>
    </row>
    <row r="5114" spans="51:75" x14ac:dyDescent="0.3">
      <c r="AY5114" s="107" t="e">
        <f>VLOOKUP(C5114,#REF!, 2,FALSE)</f>
        <v>#REF!</v>
      </c>
      <c r="BM5114" s="79" t="s">
        <v>10073</v>
      </c>
      <c r="BN5114" s="79" t="s">
        <v>782</v>
      </c>
      <c r="BO5114" s="79" t="s">
        <v>998</v>
      </c>
      <c r="BU5114" s="79" t="s">
        <v>10073</v>
      </c>
      <c r="BV5114" s="79" t="s">
        <v>782</v>
      </c>
      <c r="BW5114" s="79" t="s">
        <v>998</v>
      </c>
    </row>
    <row r="5115" spans="51:75" x14ac:dyDescent="0.3">
      <c r="AY5115" s="107" t="e">
        <f>VLOOKUP(C5115,#REF!, 2,FALSE)</f>
        <v>#REF!</v>
      </c>
      <c r="BM5115" s="79" t="s">
        <v>10074</v>
      </c>
      <c r="BN5115" s="79" t="s">
        <v>657</v>
      </c>
      <c r="BO5115" s="79" t="s">
        <v>8894</v>
      </c>
      <c r="BU5115" s="79" t="s">
        <v>10074</v>
      </c>
      <c r="BV5115" s="79" t="s">
        <v>657</v>
      </c>
      <c r="BW5115" s="79" t="s">
        <v>8894</v>
      </c>
    </row>
    <row r="5116" spans="51:75" x14ac:dyDescent="0.3">
      <c r="AY5116" s="107" t="e">
        <f>VLOOKUP(C5116,#REF!, 2,FALSE)</f>
        <v>#REF!</v>
      </c>
      <c r="BM5116" s="79" t="s">
        <v>1815</v>
      </c>
      <c r="BN5116" s="79" t="s">
        <v>854</v>
      </c>
      <c r="BO5116" s="79" t="s">
        <v>4010</v>
      </c>
      <c r="BU5116" s="79" t="s">
        <v>1815</v>
      </c>
      <c r="BV5116" s="79" t="s">
        <v>854</v>
      </c>
      <c r="BW5116" s="79" t="s">
        <v>4010</v>
      </c>
    </row>
    <row r="5117" spans="51:75" x14ac:dyDescent="0.3">
      <c r="AY5117" s="107" t="e">
        <f>VLOOKUP(C5117,#REF!, 2,FALSE)</f>
        <v>#REF!</v>
      </c>
      <c r="BM5117" s="79" t="s">
        <v>10075</v>
      </c>
      <c r="BN5117" s="79" t="s">
        <v>663</v>
      </c>
      <c r="BO5117" s="79" t="s">
        <v>10076</v>
      </c>
      <c r="BU5117" s="79" t="s">
        <v>10075</v>
      </c>
      <c r="BV5117" s="79" t="s">
        <v>663</v>
      </c>
      <c r="BW5117" s="79" t="s">
        <v>10076</v>
      </c>
    </row>
    <row r="5118" spans="51:75" x14ac:dyDescent="0.3">
      <c r="AY5118" s="107" t="e">
        <f>VLOOKUP(C5118,#REF!, 2,FALSE)</f>
        <v>#REF!</v>
      </c>
      <c r="BM5118" s="79" t="s">
        <v>10078</v>
      </c>
      <c r="BN5118" s="79" t="s">
        <v>657</v>
      </c>
      <c r="BO5118" s="79" t="s">
        <v>10079</v>
      </c>
      <c r="BU5118" s="79" t="s">
        <v>10078</v>
      </c>
      <c r="BV5118" s="79" t="s">
        <v>657</v>
      </c>
      <c r="BW5118" s="79" t="s">
        <v>10079</v>
      </c>
    </row>
    <row r="5119" spans="51:75" x14ac:dyDescent="0.3">
      <c r="AY5119" s="107" t="e">
        <f>VLOOKUP(C5119,#REF!, 2,FALSE)</f>
        <v>#REF!</v>
      </c>
      <c r="BM5119" s="79" t="s">
        <v>10081</v>
      </c>
      <c r="BN5119" s="79" t="s">
        <v>639</v>
      </c>
      <c r="BO5119" s="79" t="s">
        <v>8081</v>
      </c>
      <c r="BU5119" s="79" t="s">
        <v>10081</v>
      </c>
      <c r="BV5119" s="79" t="s">
        <v>639</v>
      </c>
      <c r="BW5119" s="79" t="s">
        <v>8081</v>
      </c>
    </row>
    <row r="5120" spans="51:75" x14ac:dyDescent="0.3">
      <c r="AY5120" s="107" t="e">
        <f>VLOOKUP(C5120,#REF!, 2,FALSE)</f>
        <v>#REF!</v>
      </c>
      <c r="BM5120" s="79" t="s">
        <v>10082</v>
      </c>
      <c r="BN5120" s="79" t="s">
        <v>616</v>
      </c>
      <c r="BO5120" s="79" t="s">
        <v>2010</v>
      </c>
      <c r="BU5120" s="79" t="s">
        <v>10082</v>
      </c>
      <c r="BV5120" s="79" t="s">
        <v>616</v>
      </c>
      <c r="BW5120" s="79" t="s">
        <v>2010</v>
      </c>
    </row>
    <row r="5121" spans="51:75" x14ac:dyDescent="0.3">
      <c r="AY5121" s="107" t="e">
        <f>VLOOKUP(C5121,#REF!, 2,FALSE)</f>
        <v>#REF!</v>
      </c>
      <c r="BM5121" s="79" t="s">
        <v>10083</v>
      </c>
      <c r="BN5121" s="79" t="s">
        <v>633</v>
      </c>
      <c r="BO5121" s="79" t="s">
        <v>10084</v>
      </c>
      <c r="BU5121" s="79" t="s">
        <v>10083</v>
      </c>
      <c r="BV5121" s="79" t="s">
        <v>633</v>
      </c>
      <c r="BW5121" s="79" t="s">
        <v>10084</v>
      </c>
    </row>
    <row r="5122" spans="51:75" x14ac:dyDescent="0.3">
      <c r="AY5122" s="107" t="e">
        <f>VLOOKUP(C5122,#REF!, 2,FALSE)</f>
        <v>#REF!</v>
      </c>
      <c r="BM5122" s="79" t="s">
        <v>10085</v>
      </c>
      <c r="BN5122" s="79" t="s">
        <v>3091</v>
      </c>
      <c r="BO5122" s="79" t="s">
        <v>10086</v>
      </c>
      <c r="BU5122" s="79" t="s">
        <v>10085</v>
      </c>
      <c r="BV5122" s="79" t="s">
        <v>3091</v>
      </c>
      <c r="BW5122" s="79" t="s">
        <v>10086</v>
      </c>
    </row>
    <row r="5123" spans="51:75" x14ac:dyDescent="0.3">
      <c r="AY5123" s="107" t="e">
        <f>VLOOKUP(C5123,#REF!, 2,FALSE)</f>
        <v>#REF!</v>
      </c>
      <c r="BM5123" s="79" t="s">
        <v>10087</v>
      </c>
      <c r="BN5123" s="79" t="s">
        <v>812</v>
      </c>
      <c r="BO5123" s="79" t="s">
        <v>10088</v>
      </c>
      <c r="BU5123" s="79" t="s">
        <v>10087</v>
      </c>
      <c r="BV5123" s="79" t="s">
        <v>812</v>
      </c>
      <c r="BW5123" s="79" t="s">
        <v>10088</v>
      </c>
    </row>
    <row r="5124" spans="51:75" x14ac:dyDescent="0.3">
      <c r="AY5124" s="107" t="e">
        <f>VLOOKUP(C5124,#REF!, 2,FALSE)</f>
        <v>#REF!</v>
      </c>
      <c r="BM5124" s="79" t="s">
        <v>10089</v>
      </c>
      <c r="BN5124" s="79" t="s">
        <v>2985</v>
      </c>
      <c r="BO5124" s="79" t="s">
        <v>2985</v>
      </c>
      <c r="BU5124" s="79" t="s">
        <v>10089</v>
      </c>
      <c r="BV5124" s="79" t="s">
        <v>2985</v>
      </c>
      <c r="BW5124" s="79" t="s">
        <v>2985</v>
      </c>
    </row>
    <row r="5125" spans="51:75" x14ac:dyDescent="0.3">
      <c r="AY5125" s="107" t="e">
        <f>VLOOKUP(C5125,#REF!, 2,FALSE)</f>
        <v>#REF!</v>
      </c>
      <c r="BM5125" s="79" t="s">
        <v>10091</v>
      </c>
      <c r="BN5125" s="79" t="s">
        <v>2985</v>
      </c>
      <c r="BO5125" s="79" t="s">
        <v>2985</v>
      </c>
      <c r="BU5125" s="79" t="s">
        <v>10091</v>
      </c>
      <c r="BV5125" s="79" t="s">
        <v>2985</v>
      </c>
      <c r="BW5125" s="79" t="s">
        <v>2985</v>
      </c>
    </row>
    <row r="5126" spans="51:75" x14ac:dyDescent="0.3">
      <c r="AY5126" s="107" t="e">
        <f>VLOOKUP(C5126,#REF!, 2,FALSE)</f>
        <v>#REF!</v>
      </c>
      <c r="BM5126" s="79" t="s">
        <v>10092</v>
      </c>
      <c r="BN5126" s="79" t="s">
        <v>2985</v>
      </c>
      <c r="BO5126" s="79" t="s">
        <v>2985</v>
      </c>
      <c r="BU5126" s="79" t="s">
        <v>10092</v>
      </c>
      <c r="BV5126" s="79" t="s">
        <v>2985</v>
      </c>
      <c r="BW5126" s="79" t="s">
        <v>2985</v>
      </c>
    </row>
    <row r="5127" spans="51:75" x14ac:dyDescent="0.3">
      <c r="AY5127" s="107" t="e">
        <f>VLOOKUP(C5127,#REF!, 2,FALSE)</f>
        <v>#REF!</v>
      </c>
      <c r="BM5127" s="79" t="s">
        <v>10094</v>
      </c>
      <c r="BN5127" s="79" t="s">
        <v>2985</v>
      </c>
      <c r="BO5127" s="79" t="s">
        <v>2985</v>
      </c>
      <c r="BU5127" s="79" t="s">
        <v>10094</v>
      </c>
      <c r="BV5127" s="79" t="s">
        <v>2985</v>
      </c>
      <c r="BW5127" s="79" t="s">
        <v>2985</v>
      </c>
    </row>
    <row r="5128" spans="51:75" x14ac:dyDescent="0.3">
      <c r="AY5128" s="107" t="e">
        <f>VLOOKUP(C5128,#REF!, 2,FALSE)</f>
        <v>#REF!</v>
      </c>
      <c r="BM5128" s="79" t="s">
        <v>10095</v>
      </c>
      <c r="BN5128" s="79" t="s">
        <v>2985</v>
      </c>
      <c r="BO5128" s="79" t="s">
        <v>2985</v>
      </c>
      <c r="BU5128" s="79" t="s">
        <v>10095</v>
      </c>
      <c r="BV5128" s="79" t="s">
        <v>2985</v>
      </c>
      <c r="BW5128" s="79" t="s">
        <v>2985</v>
      </c>
    </row>
    <row r="5129" spans="51:75" x14ac:dyDescent="0.3">
      <c r="AY5129" s="107" t="e">
        <f>VLOOKUP(C5129,#REF!, 2,FALSE)</f>
        <v>#REF!</v>
      </c>
      <c r="BM5129" s="79" t="s">
        <v>10096</v>
      </c>
      <c r="BN5129" s="79" t="s">
        <v>2985</v>
      </c>
      <c r="BO5129" s="79" t="s">
        <v>2985</v>
      </c>
      <c r="BU5129" s="79" t="s">
        <v>10096</v>
      </c>
      <c r="BV5129" s="79" t="s">
        <v>2985</v>
      </c>
      <c r="BW5129" s="79" t="s">
        <v>2985</v>
      </c>
    </row>
    <row r="5130" spans="51:75" x14ac:dyDescent="0.3">
      <c r="AY5130" s="107" t="e">
        <f>VLOOKUP(C5130,#REF!, 2,FALSE)</f>
        <v>#REF!</v>
      </c>
      <c r="BM5130" s="79" t="s">
        <v>10097</v>
      </c>
      <c r="BN5130" s="79" t="s">
        <v>2985</v>
      </c>
      <c r="BO5130" s="79" t="s">
        <v>2985</v>
      </c>
      <c r="BU5130" s="79" t="s">
        <v>10097</v>
      </c>
      <c r="BV5130" s="79" t="s">
        <v>2985</v>
      </c>
      <c r="BW5130" s="79" t="s">
        <v>2985</v>
      </c>
    </row>
    <row r="5131" spans="51:75" x14ac:dyDescent="0.3">
      <c r="AY5131" s="107" t="e">
        <f>VLOOKUP(C5131,#REF!, 2,FALSE)</f>
        <v>#REF!</v>
      </c>
      <c r="BM5131" s="79" t="s">
        <v>10098</v>
      </c>
      <c r="BN5131" s="79" t="s">
        <v>2985</v>
      </c>
      <c r="BO5131" s="79" t="s">
        <v>2985</v>
      </c>
      <c r="BU5131" s="79" t="s">
        <v>10098</v>
      </c>
      <c r="BV5131" s="79" t="s">
        <v>2985</v>
      </c>
      <c r="BW5131" s="79" t="s">
        <v>2985</v>
      </c>
    </row>
    <row r="5132" spans="51:75" x14ac:dyDescent="0.3">
      <c r="AY5132" s="107" t="e">
        <f>VLOOKUP(C5132,#REF!, 2,FALSE)</f>
        <v>#REF!</v>
      </c>
      <c r="BM5132" s="79" t="s">
        <v>10099</v>
      </c>
      <c r="BN5132" s="79" t="s">
        <v>3206</v>
      </c>
      <c r="BO5132" s="79" t="s">
        <v>3065</v>
      </c>
      <c r="BU5132" s="79" t="s">
        <v>10099</v>
      </c>
      <c r="BV5132" s="79" t="s">
        <v>3206</v>
      </c>
      <c r="BW5132" s="79" t="s">
        <v>3065</v>
      </c>
    </row>
    <row r="5133" spans="51:75" x14ac:dyDescent="0.3">
      <c r="AY5133" s="107" t="e">
        <f>VLOOKUP(C5133,#REF!, 2,FALSE)</f>
        <v>#REF!</v>
      </c>
      <c r="BM5133" s="79" t="s">
        <v>1816</v>
      </c>
      <c r="BN5133" s="79" t="s">
        <v>864</v>
      </c>
      <c r="BO5133" s="79" t="s">
        <v>6669</v>
      </c>
      <c r="BU5133" s="79" t="s">
        <v>1816</v>
      </c>
      <c r="BV5133" s="79" t="s">
        <v>864</v>
      </c>
      <c r="BW5133" s="79" t="s">
        <v>6669</v>
      </c>
    </row>
    <row r="5134" spans="51:75" x14ac:dyDescent="0.3">
      <c r="AY5134" s="107" t="e">
        <f>VLOOKUP(C5134,#REF!, 2,FALSE)</f>
        <v>#REF!</v>
      </c>
      <c r="BM5134" s="79" t="s">
        <v>1817</v>
      </c>
      <c r="BN5134" s="79" t="s">
        <v>864</v>
      </c>
      <c r="BO5134" s="79" t="s">
        <v>10101</v>
      </c>
      <c r="BU5134" s="79" t="s">
        <v>1817</v>
      </c>
      <c r="BV5134" s="79" t="s">
        <v>864</v>
      </c>
      <c r="BW5134" s="79" t="s">
        <v>10101</v>
      </c>
    </row>
    <row r="5135" spans="51:75" x14ac:dyDescent="0.3">
      <c r="AY5135" s="107" t="e">
        <f>VLOOKUP(C5135,#REF!, 2,FALSE)</f>
        <v>#REF!</v>
      </c>
      <c r="BM5135" s="79" t="s">
        <v>10102</v>
      </c>
      <c r="BN5135" s="79" t="s">
        <v>3206</v>
      </c>
      <c r="BO5135" s="79" t="s">
        <v>5722</v>
      </c>
      <c r="BU5135" s="79" t="s">
        <v>10102</v>
      </c>
      <c r="BV5135" s="79" t="s">
        <v>3206</v>
      </c>
      <c r="BW5135" s="79" t="s">
        <v>5722</v>
      </c>
    </row>
    <row r="5136" spans="51:75" x14ac:dyDescent="0.3">
      <c r="AY5136" s="107" t="e">
        <f>VLOOKUP(C5136,#REF!, 2,FALSE)</f>
        <v>#REF!</v>
      </c>
      <c r="BM5136" s="79" t="s">
        <v>10103</v>
      </c>
      <c r="BN5136" s="79" t="s">
        <v>864</v>
      </c>
      <c r="BO5136" s="79" t="s">
        <v>4103</v>
      </c>
      <c r="BU5136" s="79" t="s">
        <v>10103</v>
      </c>
      <c r="BV5136" s="79" t="s">
        <v>864</v>
      </c>
      <c r="BW5136" s="79" t="s">
        <v>4103</v>
      </c>
    </row>
    <row r="5137" spans="51:75" x14ac:dyDescent="0.3">
      <c r="AY5137" s="107" t="e">
        <f>VLOOKUP(C5137,#REF!, 2,FALSE)</f>
        <v>#REF!</v>
      </c>
      <c r="BM5137" s="79" t="s">
        <v>10105</v>
      </c>
      <c r="BN5137" s="79" t="s">
        <v>2985</v>
      </c>
      <c r="BO5137" s="79" t="s">
        <v>2985</v>
      </c>
      <c r="BU5137" s="79" t="s">
        <v>10105</v>
      </c>
      <c r="BV5137" s="79" t="s">
        <v>2985</v>
      </c>
      <c r="BW5137" s="79" t="s">
        <v>2985</v>
      </c>
    </row>
    <row r="5138" spans="51:75" x14ac:dyDescent="0.3">
      <c r="AY5138" s="107" t="e">
        <f>VLOOKUP(C5138,#REF!, 2,FALSE)</f>
        <v>#REF!</v>
      </c>
      <c r="BM5138" s="79" t="s">
        <v>10106</v>
      </c>
      <c r="BN5138" s="79" t="s">
        <v>3006</v>
      </c>
      <c r="BO5138" s="79" t="s">
        <v>10107</v>
      </c>
      <c r="BU5138" s="79" t="s">
        <v>10106</v>
      </c>
      <c r="BV5138" s="79" t="s">
        <v>3006</v>
      </c>
      <c r="BW5138" s="79" t="s">
        <v>10107</v>
      </c>
    </row>
    <row r="5139" spans="51:75" x14ac:dyDescent="0.3">
      <c r="AY5139" s="107" t="e">
        <f>VLOOKUP(C5139,#REF!, 2,FALSE)</f>
        <v>#REF!</v>
      </c>
      <c r="BM5139" s="79" t="s">
        <v>10108</v>
      </c>
      <c r="BN5139" s="79" t="s">
        <v>2981</v>
      </c>
      <c r="BO5139" s="79" t="s">
        <v>6182</v>
      </c>
      <c r="BU5139" s="79" t="s">
        <v>10108</v>
      </c>
      <c r="BV5139" s="79" t="s">
        <v>2981</v>
      </c>
      <c r="BW5139" s="79" t="s">
        <v>6182</v>
      </c>
    </row>
    <row r="5140" spans="51:75" x14ac:dyDescent="0.3">
      <c r="AY5140" s="107" t="e">
        <f>VLOOKUP(C5140,#REF!, 2,FALSE)</f>
        <v>#REF!</v>
      </c>
      <c r="BM5140" s="79" t="s">
        <v>10109</v>
      </c>
      <c r="BN5140" s="79" t="s">
        <v>864</v>
      </c>
      <c r="BO5140" s="79" t="s">
        <v>1283</v>
      </c>
      <c r="BU5140" s="79" t="s">
        <v>10109</v>
      </c>
      <c r="BV5140" s="79" t="s">
        <v>864</v>
      </c>
      <c r="BW5140" s="79" t="s">
        <v>1283</v>
      </c>
    </row>
    <row r="5141" spans="51:75" x14ac:dyDescent="0.3">
      <c r="AY5141" s="107" t="e">
        <f>VLOOKUP(C5141,#REF!, 2,FALSE)</f>
        <v>#REF!</v>
      </c>
      <c r="BM5141" s="79" t="s">
        <v>10110</v>
      </c>
      <c r="BN5141" s="79" t="s">
        <v>3206</v>
      </c>
      <c r="BO5141" s="79" t="s">
        <v>5234</v>
      </c>
      <c r="BU5141" s="79" t="s">
        <v>10110</v>
      </c>
      <c r="BV5141" s="79" t="s">
        <v>3206</v>
      </c>
      <c r="BW5141" s="79" t="s">
        <v>5234</v>
      </c>
    </row>
    <row r="5142" spans="51:75" x14ac:dyDescent="0.3">
      <c r="AY5142" s="107" t="e">
        <f>VLOOKUP(C5142,#REF!, 2,FALSE)</f>
        <v>#REF!</v>
      </c>
      <c r="BM5142" s="79" t="s">
        <v>1818</v>
      </c>
      <c r="BN5142" s="79" t="s">
        <v>864</v>
      </c>
      <c r="BO5142" s="79" t="s">
        <v>6753</v>
      </c>
      <c r="BU5142" s="79" t="s">
        <v>1818</v>
      </c>
      <c r="BV5142" s="79" t="s">
        <v>864</v>
      </c>
      <c r="BW5142" s="79" t="s">
        <v>6753</v>
      </c>
    </row>
    <row r="5143" spans="51:75" x14ac:dyDescent="0.3">
      <c r="AY5143" s="107" t="e">
        <f>VLOOKUP(C5143,#REF!, 2,FALSE)</f>
        <v>#REF!</v>
      </c>
      <c r="BM5143" s="79" t="s">
        <v>10111</v>
      </c>
      <c r="BN5143" s="79" t="s">
        <v>864</v>
      </c>
      <c r="BO5143" s="79" t="s">
        <v>5179</v>
      </c>
      <c r="BU5143" s="79" t="s">
        <v>10111</v>
      </c>
      <c r="BV5143" s="79" t="s">
        <v>864</v>
      </c>
      <c r="BW5143" s="79" t="s">
        <v>5179</v>
      </c>
    </row>
    <row r="5144" spans="51:75" x14ac:dyDescent="0.3">
      <c r="AY5144" s="107" t="e">
        <f>VLOOKUP(C5144,#REF!, 2,FALSE)</f>
        <v>#REF!</v>
      </c>
      <c r="BM5144" s="79" t="s">
        <v>10112</v>
      </c>
      <c r="BN5144" s="79" t="s">
        <v>864</v>
      </c>
      <c r="BO5144" s="79" t="s">
        <v>858</v>
      </c>
      <c r="BU5144" s="79" t="s">
        <v>10112</v>
      </c>
      <c r="BV5144" s="79" t="s">
        <v>864</v>
      </c>
      <c r="BW5144" s="79" t="s">
        <v>858</v>
      </c>
    </row>
    <row r="5145" spans="51:75" x14ac:dyDescent="0.3">
      <c r="AY5145" s="107" t="e">
        <f>VLOOKUP(C5145,#REF!, 2,FALSE)</f>
        <v>#REF!</v>
      </c>
      <c r="BM5145" s="79" t="s">
        <v>10113</v>
      </c>
      <c r="BN5145" s="79" t="s">
        <v>864</v>
      </c>
      <c r="BO5145" s="79" t="s">
        <v>1268</v>
      </c>
      <c r="BU5145" s="79" t="s">
        <v>10113</v>
      </c>
      <c r="BV5145" s="79" t="s">
        <v>864</v>
      </c>
      <c r="BW5145" s="79" t="s">
        <v>1268</v>
      </c>
    </row>
    <row r="5146" spans="51:75" x14ac:dyDescent="0.3">
      <c r="AY5146" s="107" t="e">
        <f>VLOOKUP(C5146,#REF!, 2,FALSE)</f>
        <v>#REF!</v>
      </c>
      <c r="BM5146" s="79" t="s">
        <v>1819</v>
      </c>
      <c r="BN5146" s="79" t="s">
        <v>864</v>
      </c>
      <c r="BO5146" s="79" t="s">
        <v>3724</v>
      </c>
      <c r="BU5146" s="79" t="s">
        <v>1819</v>
      </c>
      <c r="BV5146" s="79" t="s">
        <v>864</v>
      </c>
      <c r="BW5146" s="79" t="s">
        <v>3724</v>
      </c>
    </row>
    <row r="5147" spans="51:75" x14ac:dyDescent="0.3">
      <c r="AY5147" s="107" t="e">
        <f>VLOOKUP(C5147,#REF!, 2,FALSE)</f>
        <v>#REF!</v>
      </c>
      <c r="BM5147" s="79" t="s">
        <v>10114</v>
      </c>
      <c r="BN5147" s="79" t="s">
        <v>864</v>
      </c>
      <c r="BO5147" s="79" t="s">
        <v>3757</v>
      </c>
      <c r="BU5147" s="79" t="s">
        <v>10114</v>
      </c>
      <c r="BV5147" s="79" t="s">
        <v>864</v>
      </c>
      <c r="BW5147" s="79" t="s">
        <v>3757</v>
      </c>
    </row>
    <row r="5148" spans="51:75" x14ac:dyDescent="0.3">
      <c r="AY5148" s="107" t="e">
        <f>VLOOKUP(C5148,#REF!, 2,FALSE)</f>
        <v>#REF!</v>
      </c>
      <c r="BM5148" s="79" t="s">
        <v>10115</v>
      </c>
      <c r="BN5148" s="79" t="s">
        <v>3206</v>
      </c>
      <c r="BO5148" s="79" t="s">
        <v>7872</v>
      </c>
      <c r="BU5148" s="79" t="s">
        <v>10115</v>
      </c>
      <c r="BV5148" s="79" t="s">
        <v>3206</v>
      </c>
      <c r="BW5148" s="79" t="s">
        <v>7872</v>
      </c>
    </row>
    <row r="5149" spans="51:75" x14ac:dyDescent="0.3">
      <c r="AY5149" s="107" t="e">
        <f>VLOOKUP(C5149,#REF!, 2,FALSE)</f>
        <v>#REF!</v>
      </c>
      <c r="BM5149" s="79" t="s">
        <v>1820</v>
      </c>
      <c r="BN5149" s="79" t="s">
        <v>864</v>
      </c>
      <c r="BO5149" s="79" t="s">
        <v>6004</v>
      </c>
      <c r="BU5149" s="79" t="s">
        <v>1820</v>
      </c>
      <c r="BV5149" s="79" t="s">
        <v>864</v>
      </c>
      <c r="BW5149" s="79" t="s">
        <v>6004</v>
      </c>
    </row>
    <row r="5150" spans="51:75" x14ac:dyDescent="0.3">
      <c r="AY5150" s="107" t="e">
        <f>VLOOKUP(C5150,#REF!, 2,FALSE)</f>
        <v>#REF!</v>
      </c>
      <c r="BM5150" s="79" t="s">
        <v>10116</v>
      </c>
      <c r="BN5150" s="79" t="s">
        <v>3206</v>
      </c>
      <c r="BO5150" s="79" t="s">
        <v>9518</v>
      </c>
      <c r="BU5150" s="79" t="s">
        <v>10116</v>
      </c>
      <c r="BV5150" s="79" t="s">
        <v>3206</v>
      </c>
      <c r="BW5150" s="79" t="s">
        <v>9518</v>
      </c>
    </row>
    <row r="5151" spans="51:75" x14ac:dyDescent="0.3">
      <c r="AY5151" s="107" t="e">
        <f>VLOOKUP(C5151,#REF!, 2,FALSE)</f>
        <v>#REF!</v>
      </c>
      <c r="BM5151" s="79" t="s">
        <v>10117</v>
      </c>
      <c r="BN5151" s="79" t="s">
        <v>2981</v>
      </c>
      <c r="BO5151" s="79" t="s">
        <v>5076</v>
      </c>
      <c r="BU5151" s="79" t="s">
        <v>10117</v>
      </c>
      <c r="BV5151" s="79" t="s">
        <v>2981</v>
      </c>
      <c r="BW5151" s="79" t="s">
        <v>5076</v>
      </c>
    </row>
    <row r="5152" spans="51:75" x14ac:dyDescent="0.3">
      <c r="AY5152" s="107" t="e">
        <f>VLOOKUP(C5152,#REF!, 2,FALSE)</f>
        <v>#REF!</v>
      </c>
      <c r="BM5152" s="79" t="s">
        <v>10118</v>
      </c>
      <c r="BN5152" s="79" t="s">
        <v>2981</v>
      </c>
      <c r="BO5152" s="79" t="s">
        <v>2885</v>
      </c>
      <c r="BU5152" s="79" t="s">
        <v>10118</v>
      </c>
      <c r="BV5152" s="79" t="s">
        <v>2981</v>
      </c>
      <c r="BW5152" s="79" t="s">
        <v>2885</v>
      </c>
    </row>
    <row r="5153" spans="51:75" x14ac:dyDescent="0.3">
      <c r="AY5153" s="107" t="e">
        <f>VLOOKUP(C5153,#REF!, 2,FALSE)</f>
        <v>#REF!</v>
      </c>
      <c r="BM5153" s="79" t="s">
        <v>10119</v>
      </c>
      <c r="BN5153" s="79" t="s">
        <v>1271</v>
      </c>
      <c r="BO5153" s="79" t="s">
        <v>2432</v>
      </c>
      <c r="BU5153" s="79" t="s">
        <v>10119</v>
      </c>
      <c r="BV5153" s="79" t="s">
        <v>1271</v>
      </c>
      <c r="BW5153" s="79" t="s">
        <v>2432</v>
      </c>
    </row>
    <row r="5154" spans="51:75" x14ac:dyDescent="0.3">
      <c r="AY5154" s="107" t="e">
        <f>VLOOKUP(C5154,#REF!, 2,FALSE)</f>
        <v>#REF!</v>
      </c>
      <c r="BM5154" s="79" t="s">
        <v>1821</v>
      </c>
      <c r="BN5154" s="79" t="s">
        <v>2981</v>
      </c>
      <c r="BO5154" s="79" t="s">
        <v>2299</v>
      </c>
      <c r="BU5154" s="79" t="s">
        <v>1821</v>
      </c>
      <c r="BV5154" s="79" t="s">
        <v>2981</v>
      </c>
      <c r="BW5154" s="79" t="s">
        <v>2299</v>
      </c>
    </row>
    <row r="5155" spans="51:75" x14ac:dyDescent="0.3">
      <c r="AY5155" s="107" t="e">
        <f>VLOOKUP(C5155,#REF!, 2,FALSE)</f>
        <v>#REF!</v>
      </c>
      <c r="BM5155" s="79" t="s">
        <v>10120</v>
      </c>
      <c r="BN5155" s="79" t="s">
        <v>1271</v>
      </c>
      <c r="BO5155" s="79" t="s">
        <v>10121</v>
      </c>
      <c r="BU5155" s="79" t="s">
        <v>10120</v>
      </c>
      <c r="BV5155" s="79" t="s">
        <v>1271</v>
      </c>
      <c r="BW5155" s="79" t="s">
        <v>10121</v>
      </c>
    </row>
    <row r="5156" spans="51:75" x14ac:dyDescent="0.3">
      <c r="AY5156" s="107" t="e">
        <f>VLOOKUP(C5156,#REF!, 2,FALSE)</f>
        <v>#REF!</v>
      </c>
      <c r="BM5156" s="79" t="s">
        <v>10122</v>
      </c>
      <c r="BN5156" s="79" t="s">
        <v>3256</v>
      </c>
      <c r="BO5156" s="79" t="s">
        <v>6246</v>
      </c>
      <c r="BU5156" s="79" t="s">
        <v>10122</v>
      </c>
      <c r="BV5156" s="79" t="s">
        <v>3256</v>
      </c>
      <c r="BW5156" s="79" t="s">
        <v>6246</v>
      </c>
    </row>
    <row r="5157" spans="51:75" x14ac:dyDescent="0.3">
      <c r="AY5157" s="107" t="e">
        <f>VLOOKUP(C5157,#REF!, 2,FALSE)</f>
        <v>#REF!</v>
      </c>
      <c r="BM5157" s="79" t="s">
        <v>1822</v>
      </c>
      <c r="BN5157" s="79" t="s">
        <v>668</v>
      </c>
      <c r="BO5157" s="79" t="s">
        <v>10124</v>
      </c>
      <c r="BU5157" s="79" t="s">
        <v>1822</v>
      </c>
      <c r="BV5157" s="79" t="s">
        <v>668</v>
      </c>
      <c r="BW5157" s="79" t="s">
        <v>10124</v>
      </c>
    </row>
    <row r="5158" spans="51:75" x14ac:dyDescent="0.3">
      <c r="AY5158" s="107" t="e">
        <f>VLOOKUP(C5158,#REF!, 2,FALSE)</f>
        <v>#REF!</v>
      </c>
      <c r="BM5158" s="79" t="s">
        <v>10125</v>
      </c>
      <c r="BN5158" s="79" t="s">
        <v>623</v>
      </c>
      <c r="BO5158" s="79" t="s">
        <v>10126</v>
      </c>
      <c r="BU5158" s="79" t="s">
        <v>10125</v>
      </c>
      <c r="BV5158" s="79" t="s">
        <v>623</v>
      </c>
      <c r="BW5158" s="79" t="s">
        <v>10126</v>
      </c>
    </row>
    <row r="5159" spans="51:75" x14ac:dyDescent="0.3">
      <c r="AY5159" s="107" t="e">
        <f>VLOOKUP(C5159,#REF!, 2,FALSE)</f>
        <v>#REF!</v>
      </c>
      <c r="BM5159" s="79" t="s">
        <v>1823</v>
      </c>
      <c r="BN5159" s="79" t="s">
        <v>925</v>
      </c>
      <c r="BO5159" s="79" t="s">
        <v>1841</v>
      </c>
      <c r="BU5159" s="79" t="s">
        <v>1823</v>
      </c>
      <c r="BV5159" s="79" t="s">
        <v>925</v>
      </c>
      <c r="BW5159" s="79" t="s">
        <v>1841</v>
      </c>
    </row>
    <row r="5160" spans="51:75" x14ac:dyDescent="0.3">
      <c r="AY5160" s="107" t="e">
        <f>VLOOKUP(C5160,#REF!, 2,FALSE)</f>
        <v>#REF!</v>
      </c>
      <c r="BM5160" s="79" t="s">
        <v>335</v>
      </c>
      <c r="BN5160" s="79" t="s">
        <v>638</v>
      </c>
      <c r="BO5160" s="79" t="s">
        <v>3624</v>
      </c>
      <c r="BU5160" s="79" t="s">
        <v>335</v>
      </c>
      <c r="BV5160" s="79" t="s">
        <v>638</v>
      </c>
      <c r="BW5160" s="79" t="s">
        <v>3624</v>
      </c>
    </row>
    <row r="5161" spans="51:75" x14ac:dyDescent="0.3">
      <c r="AY5161" s="107" t="e">
        <f>VLOOKUP(C5161,#REF!, 2,FALSE)</f>
        <v>#REF!</v>
      </c>
      <c r="BM5161" s="79" t="s">
        <v>10127</v>
      </c>
      <c r="BN5161" s="79" t="s">
        <v>633</v>
      </c>
      <c r="BO5161" s="79" t="s">
        <v>791</v>
      </c>
      <c r="BU5161" s="79" t="s">
        <v>10127</v>
      </c>
      <c r="BV5161" s="79" t="s">
        <v>633</v>
      </c>
      <c r="BW5161" s="79" t="s">
        <v>791</v>
      </c>
    </row>
    <row r="5162" spans="51:75" x14ac:dyDescent="0.3">
      <c r="AY5162" s="107" t="e">
        <f>VLOOKUP(C5162,#REF!, 2,FALSE)</f>
        <v>#REF!</v>
      </c>
      <c r="BM5162" s="79" t="s">
        <v>1824</v>
      </c>
      <c r="BN5162" s="79" t="s">
        <v>930</v>
      </c>
      <c r="BO5162" s="79" t="s">
        <v>10130</v>
      </c>
      <c r="BU5162" s="79" t="s">
        <v>1824</v>
      </c>
      <c r="BV5162" s="79" t="s">
        <v>930</v>
      </c>
      <c r="BW5162" s="79" t="s">
        <v>10130</v>
      </c>
    </row>
    <row r="5163" spans="51:75" x14ac:dyDescent="0.3">
      <c r="AY5163" s="107" t="e">
        <f>VLOOKUP(C5163,#REF!, 2,FALSE)</f>
        <v>#REF!</v>
      </c>
      <c r="BM5163" s="79" t="s">
        <v>10131</v>
      </c>
      <c r="BN5163" s="79" t="s">
        <v>705</v>
      </c>
      <c r="BO5163" s="79" t="s">
        <v>10132</v>
      </c>
      <c r="BU5163" s="79" t="s">
        <v>10131</v>
      </c>
      <c r="BV5163" s="79" t="s">
        <v>705</v>
      </c>
      <c r="BW5163" s="79" t="s">
        <v>10132</v>
      </c>
    </row>
    <row r="5164" spans="51:75" x14ac:dyDescent="0.3">
      <c r="AY5164" s="107" t="e">
        <f>VLOOKUP(C5164,#REF!, 2,FALSE)</f>
        <v>#REF!</v>
      </c>
      <c r="BM5164" s="79" t="s">
        <v>10133</v>
      </c>
      <c r="BN5164" s="79" t="s">
        <v>930</v>
      </c>
      <c r="BO5164" s="79" t="s">
        <v>4333</v>
      </c>
      <c r="BU5164" s="79" t="s">
        <v>10133</v>
      </c>
      <c r="BV5164" s="79" t="s">
        <v>930</v>
      </c>
      <c r="BW5164" s="79" t="s">
        <v>4333</v>
      </c>
    </row>
    <row r="5165" spans="51:75" x14ac:dyDescent="0.3">
      <c r="AY5165" s="107" t="e">
        <f>VLOOKUP(C5165,#REF!, 2,FALSE)</f>
        <v>#REF!</v>
      </c>
      <c r="BM5165" s="79" t="s">
        <v>10134</v>
      </c>
      <c r="BN5165" s="79" t="s">
        <v>3206</v>
      </c>
      <c r="BO5165" s="79" t="s">
        <v>10135</v>
      </c>
      <c r="BU5165" s="79" t="s">
        <v>10134</v>
      </c>
      <c r="BV5165" s="79" t="s">
        <v>3206</v>
      </c>
      <c r="BW5165" s="79" t="s">
        <v>10135</v>
      </c>
    </row>
    <row r="5166" spans="51:75" x14ac:dyDescent="0.3">
      <c r="AY5166" s="107" t="e">
        <f>VLOOKUP(C5166,#REF!, 2,FALSE)</f>
        <v>#REF!</v>
      </c>
      <c r="BM5166" s="79" t="s">
        <v>10136</v>
      </c>
      <c r="BN5166" s="79" t="s">
        <v>2985</v>
      </c>
      <c r="BO5166" s="79" t="s">
        <v>2985</v>
      </c>
      <c r="BU5166" s="79" t="s">
        <v>10136</v>
      </c>
      <c r="BV5166" s="79" t="s">
        <v>2985</v>
      </c>
      <c r="BW5166" s="79" t="s">
        <v>2985</v>
      </c>
    </row>
    <row r="5167" spans="51:75" x14ac:dyDescent="0.3">
      <c r="AY5167" s="107" t="e">
        <f>VLOOKUP(C5167,#REF!, 2,FALSE)</f>
        <v>#REF!</v>
      </c>
      <c r="BM5167" s="79" t="s">
        <v>10138</v>
      </c>
      <c r="BN5167" s="79" t="s">
        <v>2985</v>
      </c>
      <c r="BO5167" s="79" t="s">
        <v>2985</v>
      </c>
      <c r="BU5167" s="79" t="s">
        <v>10138</v>
      </c>
      <c r="BV5167" s="79" t="s">
        <v>2985</v>
      </c>
      <c r="BW5167" s="79" t="s">
        <v>2985</v>
      </c>
    </row>
    <row r="5168" spans="51:75" x14ac:dyDescent="0.3">
      <c r="AY5168" s="107" t="e">
        <f>VLOOKUP(C5168,#REF!, 2,FALSE)</f>
        <v>#REF!</v>
      </c>
      <c r="BM5168" s="79" t="s">
        <v>10140</v>
      </c>
      <c r="BN5168" s="79" t="s">
        <v>2985</v>
      </c>
      <c r="BO5168" s="79" t="s">
        <v>2985</v>
      </c>
      <c r="BU5168" s="79" t="s">
        <v>10140</v>
      </c>
      <c r="BV5168" s="79" t="s">
        <v>2985</v>
      </c>
      <c r="BW5168" s="79" t="s">
        <v>2985</v>
      </c>
    </row>
    <row r="5169" spans="51:75" x14ac:dyDescent="0.3">
      <c r="AY5169" s="107" t="e">
        <f>VLOOKUP(C5169,#REF!, 2,FALSE)</f>
        <v>#REF!</v>
      </c>
      <c r="BM5169" s="79" t="s">
        <v>339</v>
      </c>
      <c r="BN5169" s="79" t="s">
        <v>2985</v>
      </c>
      <c r="BO5169" s="79" t="s">
        <v>2985</v>
      </c>
      <c r="BU5169" s="79" t="s">
        <v>339</v>
      </c>
      <c r="BV5169" s="79" t="s">
        <v>2985</v>
      </c>
      <c r="BW5169" s="79" t="s">
        <v>2985</v>
      </c>
    </row>
    <row r="5170" spans="51:75" x14ac:dyDescent="0.3">
      <c r="AY5170" s="107" t="e">
        <f>VLOOKUP(C5170,#REF!, 2,FALSE)</f>
        <v>#REF!</v>
      </c>
      <c r="BM5170" s="79" t="s">
        <v>1825</v>
      </c>
      <c r="BN5170" s="79" t="s">
        <v>2985</v>
      </c>
      <c r="BO5170" s="79" t="s">
        <v>2985</v>
      </c>
      <c r="BU5170" s="79" t="s">
        <v>1825</v>
      </c>
      <c r="BV5170" s="79" t="s">
        <v>2985</v>
      </c>
      <c r="BW5170" s="79" t="s">
        <v>2985</v>
      </c>
    </row>
    <row r="5171" spans="51:75" x14ac:dyDescent="0.3">
      <c r="AY5171" s="107" t="e">
        <f>VLOOKUP(C5171,#REF!, 2,FALSE)</f>
        <v>#REF!</v>
      </c>
      <c r="BM5171" s="79" t="s">
        <v>10141</v>
      </c>
      <c r="BN5171" s="79" t="s">
        <v>2985</v>
      </c>
      <c r="BO5171" s="79" t="s">
        <v>2985</v>
      </c>
      <c r="BU5171" s="79" t="s">
        <v>10141</v>
      </c>
      <c r="BV5171" s="79" t="s">
        <v>2985</v>
      </c>
      <c r="BW5171" s="79" t="s">
        <v>2985</v>
      </c>
    </row>
    <row r="5172" spans="51:75" x14ac:dyDescent="0.3">
      <c r="AY5172" s="107" t="e">
        <f>VLOOKUP(C5172,#REF!, 2,FALSE)</f>
        <v>#REF!</v>
      </c>
      <c r="BM5172" s="79" t="s">
        <v>10142</v>
      </c>
      <c r="BN5172" s="79" t="s">
        <v>2985</v>
      </c>
      <c r="BO5172" s="79" t="s">
        <v>5390</v>
      </c>
      <c r="BU5172" s="79" t="s">
        <v>10142</v>
      </c>
      <c r="BV5172" s="79" t="s">
        <v>2985</v>
      </c>
      <c r="BW5172" s="79" t="s">
        <v>5390</v>
      </c>
    </row>
    <row r="5173" spans="51:75" x14ac:dyDescent="0.3">
      <c r="AY5173" s="107" t="e">
        <f>VLOOKUP(C5173,#REF!, 2,FALSE)</f>
        <v>#REF!</v>
      </c>
      <c r="BM5173" s="79" t="s">
        <v>10143</v>
      </c>
      <c r="BN5173" s="79" t="s">
        <v>2985</v>
      </c>
      <c r="BO5173" s="79" t="s">
        <v>2985</v>
      </c>
      <c r="BU5173" s="79" t="s">
        <v>10143</v>
      </c>
      <c r="BV5173" s="79" t="s">
        <v>2985</v>
      </c>
      <c r="BW5173" s="79" t="s">
        <v>2985</v>
      </c>
    </row>
    <row r="5174" spans="51:75" x14ac:dyDescent="0.3">
      <c r="AY5174" s="107" t="e">
        <f>VLOOKUP(C5174,#REF!, 2,FALSE)</f>
        <v>#REF!</v>
      </c>
      <c r="BM5174" s="79" t="s">
        <v>10144</v>
      </c>
      <c r="BN5174" s="79" t="s">
        <v>2985</v>
      </c>
      <c r="BO5174" s="79" t="s">
        <v>2985</v>
      </c>
      <c r="BU5174" s="79" t="s">
        <v>10144</v>
      </c>
      <c r="BV5174" s="79" t="s">
        <v>2985</v>
      </c>
      <c r="BW5174" s="79" t="s">
        <v>2985</v>
      </c>
    </row>
    <row r="5175" spans="51:75" x14ac:dyDescent="0.3">
      <c r="AY5175" s="107" t="e">
        <f>VLOOKUP(C5175,#REF!, 2,FALSE)</f>
        <v>#REF!</v>
      </c>
      <c r="BM5175" s="79" t="s">
        <v>10145</v>
      </c>
      <c r="BN5175" s="79" t="s">
        <v>2985</v>
      </c>
      <c r="BO5175" s="79" t="s">
        <v>2985</v>
      </c>
      <c r="BU5175" s="79" t="s">
        <v>10145</v>
      </c>
      <c r="BV5175" s="79" t="s">
        <v>2985</v>
      </c>
      <c r="BW5175" s="79" t="s">
        <v>2985</v>
      </c>
    </row>
    <row r="5176" spans="51:75" x14ac:dyDescent="0.3">
      <c r="AY5176" s="107" t="e">
        <f>VLOOKUP(C5176,#REF!, 2,FALSE)</f>
        <v>#REF!</v>
      </c>
      <c r="BM5176" s="79" t="s">
        <v>10146</v>
      </c>
      <c r="BN5176" s="79" t="s">
        <v>2985</v>
      </c>
      <c r="BO5176" s="79" t="s">
        <v>2985</v>
      </c>
      <c r="BU5176" s="79" t="s">
        <v>10146</v>
      </c>
      <c r="BV5176" s="79" t="s">
        <v>2985</v>
      </c>
      <c r="BW5176" s="79" t="s">
        <v>2985</v>
      </c>
    </row>
    <row r="5177" spans="51:75" x14ac:dyDescent="0.3">
      <c r="AY5177" s="107" t="e">
        <f>VLOOKUP(C5177,#REF!, 2,FALSE)</f>
        <v>#REF!</v>
      </c>
      <c r="BM5177" s="79" t="s">
        <v>10147</v>
      </c>
      <c r="BN5177" s="79" t="s">
        <v>2985</v>
      </c>
      <c r="BO5177" s="79" t="s">
        <v>2985</v>
      </c>
      <c r="BU5177" s="79" t="s">
        <v>10147</v>
      </c>
      <c r="BV5177" s="79" t="s">
        <v>2985</v>
      </c>
      <c r="BW5177" s="79" t="s">
        <v>2985</v>
      </c>
    </row>
    <row r="5178" spans="51:75" x14ac:dyDescent="0.3">
      <c r="AY5178" s="107" t="e">
        <f>VLOOKUP(C5178,#REF!, 2,FALSE)</f>
        <v>#REF!</v>
      </c>
      <c r="BM5178" s="79" t="s">
        <v>10148</v>
      </c>
      <c r="BN5178" s="79" t="s">
        <v>2985</v>
      </c>
      <c r="BO5178" s="79" t="s">
        <v>2985</v>
      </c>
      <c r="BU5178" s="79" t="s">
        <v>10148</v>
      </c>
      <c r="BV5178" s="79" t="s">
        <v>2985</v>
      </c>
      <c r="BW5178" s="79" t="s">
        <v>2985</v>
      </c>
    </row>
    <row r="5179" spans="51:75" x14ac:dyDescent="0.3">
      <c r="AY5179" s="107" t="e">
        <f>VLOOKUP(C5179,#REF!, 2,FALSE)</f>
        <v>#REF!</v>
      </c>
      <c r="BM5179" s="79" t="s">
        <v>10149</v>
      </c>
      <c r="BN5179" s="79" t="s">
        <v>2985</v>
      </c>
      <c r="BO5179" s="79" t="s">
        <v>2985</v>
      </c>
      <c r="BU5179" s="79" t="s">
        <v>10149</v>
      </c>
      <c r="BV5179" s="79" t="s">
        <v>2985</v>
      </c>
      <c r="BW5179" s="79" t="s">
        <v>2985</v>
      </c>
    </row>
    <row r="5180" spans="51:75" x14ac:dyDescent="0.3">
      <c r="AY5180" s="107" t="e">
        <f>VLOOKUP(C5180,#REF!, 2,FALSE)</f>
        <v>#REF!</v>
      </c>
      <c r="BM5180" s="79" t="s">
        <v>10150</v>
      </c>
      <c r="BN5180" s="79" t="s">
        <v>2985</v>
      </c>
      <c r="BO5180" s="79" t="s">
        <v>2985</v>
      </c>
      <c r="BU5180" s="79" t="s">
        <v>10150</v>
      </c>
      <c r="BV5180" s="79" t="s">
        <v>2985</v>
      </c>
      <c r="BW5180" s="79" t="s">
        <v>2985</v>
      </c>
    </row>
    <row r="5181" spans="51:75" x14ac:dyDescent="0.3">
      <c r="AY5181" s="107" t="e">
        <f>VLOOKUP(C5181,#REF!, 2,FALSE)</f>
        <v>#REF!</v>
      </c>
      <c r="BM5181" s="79" t="s">
        <v>10151</v>
      </c>
      <c r="BN5181" s="79" t="s">
        <v>2985</v>
      </c>
      <c r="BO5181" s="79" t="s">
        <v>8903</v>
      </c>
      <c r="BU5181" s="79" t="s">
        <v>10151</v>
      </c>
      <c r="BV5181" s="79" t="s">
        <v>2985</v>
      </c>
      <c r="BW5181" s="79" t="s">
        <v>8903</v>
      </c>
    </row>
    <row r="5182" spans="51:75" x14ac:dyDescent="0.3">
      <c r="AY5182" s="107" t="e">
        <f>VLOOKUP(C5182,#REF!, 2,FALSE)</f>
        <v>#REF!</v>
      </c>
      <c r="BM5182" s="79" t="s">
        <v>10152</v>
      </c>
      <c r="BN5182" s="79" t="s">
        <v>2985</v>
      </c>
      <c r="BO5182" s="79" t="s">
        <v>6145</v>
      </c>
      <c r="BU5182" s="79" t="s">
        <v>10152</v>
      </c>
      <c r="BV5182" s="79" t="s">
        <v>2985</v>
      </c>
      <c r="BW5182" s="79" t="s">
        <v>6145</v>
      </c>
    </row>
    <row r="5183" spans="51:75" x14ac:dyDescent="0.3">
      <c r="AY5183" s="107" t="e">
        <f>VLOOKUP(C5183,#REF!, 2,FALSE)</f>
        <v>#REF!</v>
      </c>
      <c r="BM5183" s="79" t="s">
        <v>10154</v>
      </c>
      <c r="BN5183" s="79" t="s">
        <v>2981</v>
      </c>
      <c r="BO5183" s="79" t="s">
        <v>9882</v>
      </c>
      <c r="BU5183" s="79" t="s">
        <v>10154</v>
      </c>
      <c r="BV5183" s="79" t="s">
        <v>2981</v>
      </c>
      <c r="BW5183" s="79" t="s">
        <v>9882</v>
      </c>
    </row>
    <row r="5184" spans="51:75" x14ac:dyDescent="0.3">
      <c r="AY5184" s="107" t="e">
        <f>VLOOKUP(C5184,#REF!, 2,FALSE)</f>
        <v>#REF!</v>
      </c>
      <c r="BM5184" s="79" t="s">
        <v>10155</v>
      </c>
      <c r="BN5184" s="79" t="s">
        <v>2985</v>
      </c>
      <c r="BO5184" s="79" t="s">
        <v>7665</v>
      </c>
      <c r="BU5184" s="79" t="s">
        <v>10155</v>
      </c>
      <c r="BV5184" s="79" t="s">
        <v>2985</v>
      </c>
      <c r="BW5184" s="79" t="s">
        <v>7665</v>
      </c>
    </row>
    <row r="5185" spans="51:75" x14ac:dyDescent="0.3">
      <c r="AY5185" s="107" t="e">
        <f>VLOOKUP(C5185,#REF!, 2,FALSE)</f>
        <v>#REF!</v>
      </c>
      <c r="BM5185" s="79" t="s">
        <v>10156</v>
      </c>
      <c r="BN5185" s="79" t="s">
        <v>2985</v>
      </c>
      <c r="BO5185" s="79" t="s">
        <v>1378</v>
      </c>
      <c r="BU5185" s="79" t="s">
        <v>10156</v>
      </c>
      <c r="BV5185" s="79" t="s">
        <v>2985</v>
      </c>
      <c r="BW5185" s="79" t="s">
        <v>1378</v>
      </c>
    </row>
    <row r="5186" spans="51:75" x14ac:dyDescent="0.3">
      <c r="AY5186" s="107" t="e">
        <f>VLOOKUP(C5186,#REF!, 2,FALSE)</f>
        <v>#REF!</v>
      </c>
      <c r="BM5186" s="79" t="s">
        <v>10157</v>
      </c>
      <c r="BN5186" s="79" t="s">
        <v>2985</v>
      </c>
      <c r="BO5186" s="79" t="s">
        <v>10158</v>
      </c>
      <c r="BU5186" s="79" t="s">
        <v>10157</v>
      </c>
      <c r="BV5186" s="79" t="s">
        <v>2985</v>
      </c>
      <c r="BW5186" s="79" t="s">
        <v>10158</v>
      </c>
    </row>
    <row r="5187" spans="51:75" x14ac:dyDescent="0.3">
      <c r="AY5187" s="107" t="e">
        <f>VLOOKUP(C5187,#REF!, 2,FALSE)</f>
        <v>#REF!</v>
      </c>
      <c r="BM5187" s="79" t="s">
        <v>10159</v>
      </c>
      <c r="BN5187" s="79" t="s">
        <v>3256</v>
      </c>
      <c r="BO5187" s="79" t="s">
        <v>3747</v>
      </c>
      <c r="BU5187" s="79" t="s">
        <v>10159</v>
      </c>
      <c r="BV5187" s="79" t="s">
        <v>3256</v>
      </c>
      <c r="BW5187" s="79" t="s">
        <v>3747</v>
      </c>
    </row>
    <row r="5188" spans="51:75" x14ac:dyDescent="0.3">
      <c r="AY5188" s="107" t="e">
        <f>VLOOKUP(C5188,#REF!, 2,FALSE)</f>
        <v>#REF!</v>
      </c>
      <c r="BM5188" s="79" t="s">
        <v>10160</v>
      </c>
      <c r="BN5188" s="79" t="s">
        <v>2985</v>
      </c>
      <c r="BO5188" s="79" t="s">
        <v>4376</v>
      </c>
      <c r="BU5188" s="79" t="s">
        <v>10160</v>
      </c>
      <c r="BV5188" s="79" t="s">
        <v>2985</v>
      </c>
      <c r="BW5188" s="79" t="s">
        <v>4376</v>
      </c>
    </row>
    <row r="5189" spans="51:75" x14ac:dyDescent="0.3">
      <c r="AY5189" s="107" t="e">
        <f>VLOOKUP(C5189,#REF!, 2,FALSE)</f>
        <v>#REF!</v>
      </c>
      <c r="BM5189" s="79" t="s">
        <v>1826</v>
      </c>
      <c r="BN5189" s="79" t="s">
        <v>2985</v>
      </c>
      <c r="BO5189" s="79" t="s">
        <v>9036</v>
      </c>
      <c r="BU5189" s="79" t="s">
        <v>1826</v>
      </c>
      <c r="BV5189" s="79" t="s">
        <v>2985</v>
      </c>
      <c r="BW5189" s="79" t="s">
        <v>9036</v>
      </c>
    </row>
    <row r="5190" spans="51:75" x14ac:dyDescent="0.3">
      <c r="AY5190" s="107" t="e">
        <f>VLOOKUP(C5190,#REF!, 2,FALSE)</f>
        <v>#REF!</v>
      </c>
      <c r="BM5190" s="79" t="s">
        <v>10161</v>
      </c>
      <c r="BN5190" s="79" t="s">
        <v>2985</v>
      </c>
      <c r="BO5190" s="79" t="s">
        <v>4075</v>
      </c>
      <c r="BU5190" s="79" t="s">
        <v>10161</v>
      </c>
      <c r="BV5190" s="79" t="s">
        <v>2985</v>
      </c>
      <c r="BW5190" s="79" t="s">
        <v>4075</v>
      </c>
    </row>
    <row r="5191" spans="51:75" x14ac:dyDescent="0.3">
      <c r="AY5191" s="107" t="e">
        <f>VLOOKUP(C5191,#REF!, 2,FALSE)</f>
        <v>#REF!</v>
      </c>
      <c r="BM5191" s="79" t="s">
        <v>10162</v>
      </c>
      <c r="BN5191" s="79" t="s">
        <v>2985</v>
      </c>
      <c r="BO5191" s="79" t="s">
        <v>2070</v>
      </c>
      <c r="BU5191" s="79" t="s">
        <v>10162</v>
      </c>
      <c r="BV5191" s="79" t="s">
        <v>2985</v>
      </c>
      <c r="BW5191" s="79" t="s">
        <v>2070</v>
      </c>
    </row>
    <row r="5192" spans="51:75" x14ac:dyDescent="0.3">
      <c r="AY5192" s="107" t="e">
        <f>VLOOKUP(C5192,#REF!, 2,FALSE)</f>
        <v>#REF!</v>
      </c>
      <c r="BM5192" s="79" t="s">
        <v>1827</v>
      </c>
      <c r="BN5192" s="79" t="s">
        <v>2985</v>
      </c>
      <c r="BO5192" s="79" t="s">
        <v>4012</v>
      </c>
      <c r="BU5192" s="79" t="s">
        <v>1827</v>
      </c>
      <c r="BV5192" s="79" t="s">
        <v>2985</v>
      </c>
      <c r="BW5192" s="79" t="s">
        <v>4012</v>
      </c>
    </row>
    <row r="5193" spans="51:75" x14ac:dyDescent="0.3">
      <c r="AY5193" s="107" t="e">
        <f>VLOOKUP(C5193,#REF!, 2,FALSE)</f>
        <v>#REF!</v>
      </c>
      <c r="BM5193" s="79" t="s">
        <v>10163</v>
      </c>
      <c r="BN5193" s="79" t="s">
        <v>2985</v>
      </c>
      <c r="BO5193" s="79" t="s">
        <v>2985</v>
      </c>
      <c r="BU5193" s="79" t="s">
        <v>10163</v>
      </c>
      <c r="BV5193" s="79" t="s">
        <v>2985</v>
      </c>
      <c r="BW5193" s="79" t="s">
        <v>2985</v>
      </c>
    </row>
    <row r="5194" spans="51:75" x14ac:dyDescent="0.3">
      <c r="AY5194" s="107" t="e">
        <f>VLOOKUP(C5194,#REF!, 2,FALSE)</f>
        <v>#REF!</v>
      </c>
      <c r="BM5194" s="79" t="s">
        <v>10164</v>
      </c>
      <c r="BN5194" s="79" t="s">
        <v>2985</v>
      </c>
      <c r="BO5194" s="79" t="s">
        <v>1597</v>
      </c>
      <c r="BU5194" s="79" t="s">
        <v>10164</v>
      </c>
      <c r="BV5194" s="79" t="s">
        <v>2985</v>
      </c>
      <c r="BW5194" s="79" t="s">
        <v>1597</v>
      </c>
    </row>
    <row r="5195" spans="51:75" x14ac:dyDescent="0.3">
      <c r="AY5195" s="107" t="e">
        <f>VLOOKUP(C5195,#REF!, 2,FALSE)</f>
        <v>#REF!</v>
      </c>
      <c r="BM5195" s="79" t="s">
        <v>10165</v>
      </c>
      <c r="BN5195" s="79" t="s">
        <v>2985</v>
      </c>
      <c r="BO5195" s="79" t="s">
        <v>1525</v>
      </c>
      <c r="BU5195" s="79" t="s">
        <v>10165</v>
      </c>
      <c r="BV5195" s="79" t="s">
        <v>2985</v>
      </c>
      <c r="BW5195" s="79" t="s">
        <v>1525</v>
      </c>
    </row>
    <row r="5196" spans="51:75" x14ac:dyDescent="0.3">
      <c r="AY5196" s="107" t="e">
        <f>VLOOKUP(C5196,#REF!, 2,FALSE)</f>
        <v>#REF!</v>
      </c>
      <c r="BM5196" s="79" t="s">
        <v>10167</v>
      </c>
      <c r="BN5196" s="79" t="s">
        <v>2985</v>
      </c>
      <c r="BO5196" s="79" t="s">
        <v>2985</v>
      </c>
      <c r="BU5196" s="79" t="s">
        <v>10167</v>
      </c>
      <c r="BV5196" s="79" t="s">
        <v>2985</v>
      </c>
      <c r="BW5196" s="79" t="s">
        <v>2985</v>
      </c>
    </row>
    <row r="5197" spans="51:75" x14ac:dyDescent="0.3">
      <c r="AY5197" s="107" t="e">
        <f>VLOOKUP(C5197,#REF!, 2,FALSE)</f>
        <v>#REF!</v>
      </c>
      <c r="BM5197" s="79" t="s">
        <v>10169</v>
      </c>
      <c r="BN5197" s="79" t="s">
        <v>2985</v>
      </c>
      <c r="BO5197" s="79" t="s">
        <v>3765</v>
      </c>
      <c r="BU5197" s="79" t="s">
        <v>10169</v>
      </c>
      <c r="BV5197" s="79" t="s">
        <v>2985</v>
      </c>
      <c r="BW5197" s="79" t="s">
        <v>3765</v>
      </c>
    </row>
    <row r="5198" spans="51:75" x14ac:dyDescent="0.3">
      <c r="AY5198" s="107" t="e">
        <f>VLOOKUP(C5198,#REF!, 2,FALSE)</f>
        <v>#REF!</v>
      </c>
      <c r="BM5198" s="79" t="s">
        <v>10170</v>
      </c>
      <c r="BN5198" s="79" t="s">
        <v>2985</v>
      </c>
      <c r="BO5198" s="79" t="s">
        <v>5200</v>
      </c>
      <c r="BU5198" s="79" t="s">
        <v>10170</v>
      </c>
      <c r="BV5198" s="79" t="s">
        <v>2985</v>
      </c>
      <c r="BW5198" s="79" t="s">
        <v>5200</v>
      </c>
    </row>
    <row r="5199" spans="51:75" x14ac:dyDescent="0.3">
      <c r="AY5199" s="107" t="e">
        <f>VLOOKUP(C5199,#REF!, 2,FALSE)</f>
        <v>#REF!</v>
      </c>
      <c r="BM5199" s="79" t="s">
        <v>10172</v>
      </c>
      <c r="BN5199" s="79" t="s">
        <v>2985</v>
      </c>
      <c r="BO5199" s="79" t="s">
        <v>2985</v>
      </c>
      <c r="BU5199" s="79" t="s">
        <v>10172</v>
      </c>
      <c r="BV5199" s="79" t="s">
        <v>2985</v>
      </c>
      <c r="BW5199" s="79" t="s">
        <v>2985</v>
      </c>
    </row>
    <row r="5200" spans="51:75" x14ac:dyDescent="0.3">
      <c r="AY5200" s="107" t="e">
        <f>VLOOKUP(C5200,#REF!, 2,FALSE)</f>
        <v>#REF!</v>
      </c>
      <c r="BM5200" s="79" t="s">
        <v>10173</v>
      </c>
      <c r="BN5200" s="79" t="s">
        <v>2985</v>
      </c>
      <c r="BO5200" s="79" t="s">
        <v>3539</v>
      </c>
      <c r="BU5200" s="79" t="s">
        <v>10173</v>
      </c>
      <c r="BV5200" s="79" t="s">
        <v>2985</v>
      </c>
      <c r="BW5200" s="79" t="s">
        <v>3539</v>
      </c>
    </row>
    <row r="5201" spans="51:75" x14ac:dyDescent="0.3">
      <c r="AY5201" s="107" t="e">
        <f>VLOOKUP(C5201,#REF!, 2,FALSE)</f>
        <v>#REF!</v>
      </c>
      <c r="BM5201" s="79" t="s">
        <v>10174</v>
      </c>
      <c r="BN5201" s="79" t="s">
        <v>864</v>
      </c>
      <c r="BO5201" s="79" t="s">
        <v>1404</v>
      </c>
      <c r="BU5201" s="79" t="s">
        <v>10174</v>
      </c>
      <c r="BV5201" s="79" t="s">
        <v>864</v>
      </c>
      <c r="BW5201" s="79" t="s">
        <v>1404</v>
      </c>
    </row>
    <row r="5202" spans="51:75" x14ac:dyDescent="0.3">
      <c r="AY5202" s="107" t="e">
        <f>VLOOKUP(C5202,#REF!, 2,FALSE)</f>
        <v>#REF!</v>
      </c>
      <c r="BM5202" s="79" t="s">
        <v>10175</v>
      </c>
      <c r="BN5202" s="79" t="s">
        <v>2985</v>
      </c>
      <c r="BO5202" s="79" t="s">
        <v>2985</v>
      </c>
      <c r="BU5202" s="79" t="s">
        <v>10175</v>
      </c>
      <c r="BV5202" s="79" t="s">
        <v>2985</v>
      </c>
      <c r="BW5202" s="79" t="s">
        <v>2985</v>
      </c>
    </row>
    <row r="5203" spans="51:75" x14ac:dyDescent="0.3">
      <c r="AY5203" s="107" t="e">
        <f>VLOOKUP(C5203,#REF!, 2,FALSE)</f>
        <v>#REF!</v>
      </c>
      <c r="BM5203" s="79" t="s">
        <v>334</v>
      </c>
      <c r="BN5203" s="79" t="s">
        <v>2985</v>
      </c>
      <c r="BO5203" s="79" t="s">
        <v>4012</v>
      </c>
      <c r="BU5203" s="79" t="s">
        <v>334</v>
      </c>
      <c r="BV5203" s="79" t="s">
        <v>2985</v>
      </c>
      <c r="BW5203" s="79" t="s">
        <v>4012</v>
      </c>
    </row>
    <row r="5204" spans="51:75" x14ac:dyDescent="0.3">
      <c r="AY5204" s="107" t="e">
        <f>VLOOKUP(C5204,#REF!, 2,FALSE)</f>
        <v>#REF!</v>
      </c>
      <c r="BM5204" s="79" t="s">
        <v>10176</v>
      </c>
      <c r="BN5204" s="79" t="s">
        <v>1141</v>
      </c>
      <c r="BO5204" s="79" t="s">
        <v>2985</v>
      </c>
      <c r="BU5204" s="79" t="s">
        <v>10176</v>
      </c>
      <c r="BV5204" s="79" t="s">
        <v>1141</v>
      </c>
      <c r="BW5204" s="79" t="s">
        <v>2985</v>
      </c>
    </row>
    <row r="5205" spans="51:75" x14ac:dyDescent="0.3">
      <c r="AY5205" s="107" t="e">
        <f>VLOOKUP(C5205,#REF!, 2,FALSE)</f>
        <v>#REF!</v>
      </c>
      <c r="BM5205" s="79" t="s">
        <v>10177</v>
      </c>
      <c r="BN5205" s="79" t="s">
        <v>3256</v>
      </c>
      <c r="BO5205" s="79" t="s">
        <v>4336</v>
      </c>
      <c r="BU5205" s="79" t="s">
        <v>10177</v>
      </c>
      <c r="BV5205" s="79" t="s">
        <v>3256</v>
      </c>
      <c r="BW5205" s="79" t="s">
        <v>4336</v>
      </c>
    </row>
    <row r="5206" spans="51:75" x14ac:dyDescent="0.3">
      <c r="AY5206" s="107" t="e">
        <f>VLOOKUP(C5206,#REF!, 2,FALSE)</f>
        <v>#REF!</v>
      </c>
      <c r="BM5206" s="79" t="s">
        <v>10179</v>
      </c>
      <c r="BN5206" s="79" t="s">
        <v>864</v>
      </c>
      <c r="BO5206" s="79" t="s">
        <v>640</v>
      </c>
      <c r="BU5206" s="79" t="s">
        <v>10179</v>
      </c>
      <c r="BV5206" s="79" t="s">
        <v>864</v>
      </c>
      <c r="BW5206" s="79" t="s">
        <v>640</v>
      </c>
    </row>
    <row r="5207" spans="51:75" x14ac:dyDescent="0.3">
      <c r="AY5207" s="107" t="e">
        <f>VLOOKUP(C5207,#REF!, 2,FALSE)</f>
        <v>#REF!</v>
      </c>
      <c r="BM5207" s="79" t="s">
        <v>10180</v>
      </c>
      <c r="BN5207" s="79" t="s">
        <v>2985</v>
      </c>
      <c r="BO5207" s="79" t="s">
        <v>1230</v>
      </c>
      <c r="BU5207" s="79" t="s">
        <v>10180</v>
      </c>
      <c r="BV5207" s="79" t="s">
        <v>2985</v>
      </c>
      <c r="BW5207" s="79" t="s">
        <v>1230</v>
      </c>
    </row>
    <row r="5208" spans="51:75" x14ac:dyDescent="0.3">
      <c r="AY5208" s="107" t="e">
        <f>VLOOKUP(C5208,#REF!, 2,FALSE)</f>
        <v>#REF!</v>
      </c>
      <c r="BM5208" s="79" t="s">
        <v>10181</v>
      </c>
      <c r="BN5208" s="79" t="s">
        <v>3006</v>
      </c>
      <c r="BO5208" s="79" t="s">
        <v>4560</v>
      </c>
      <c r="BU5208" s="79" t="s">
        <v>10181</v>
      </c>
      <c r="BV5208" s="79" t="s">
        <v>3006</v>
      </c>
      <c r="BW5208" s="79" t="s">
        <v>4560</v>
      </c>
    </row>
    <row r="5209" spans="51:75" x14ac:dyDescent="0.3">
      <c r="AY5209" s="107" t="e">
        <f>VLOOKUP(C5209,#REF!, 2,FALSE)</f>
        <v>#REF!</v>
      </c>
      <c r="BM5209" s="79" t="s">
        <v>10182</v>
      </c>
      <c r="BN5209" s="79" t="s">
        <v>2985</v>
      </c>
      <c r="BO5209" s="79" t="s">
        <v>1386</v>
      </c>
      <c r="BU5209" s="79" t="s">
        <v>10182</v>
      </c>
      <c r="BV5209" s="79" t="s">
        <v>2985</v>
      </c>
      <c r="BW5209" s="79" t="s">
        <v>1386</v>
      </c>
    </row>
    <row r="5210" spans="51:75" x14ac:dyDescent="0.3">
      <c r="AY5210" s="107" t="e">
        <f>VLOOKUP(C5210,#REF!, 2,FALSE)</f>
        <v>#REF!</v>
      </c>
      <c r="BM5210" s="79" t="s">
        <v>10183</v>
      </c>
      <c r="BN5210" s="79" t="s">
        <v>2985</v>
      </c>
      <c r="BO5210" s="79" t="s">
        <v>2985</v>
      </c>
      <c r="BU5210" s="79" t="s">
        <v>10183</v>
      </c>
      <c r="BV5210" s="79" t="s">
        <v>2985</v>
      </c>
      <c r="BW5210" s="79" t="s">
        <v>2985</v>
      </c>
    </row>
    <row r="5211" spans="51:75" x14ac:dyDescent="0.3">
      <c r="AY5211" s="107" t="e">
        <f>VLOOKUP(C5211,#REF!, 2,FALSE)</f>
        <v>#REF!</v>
      </c>
      <c r="BM5211" s="79" t="s">
        <v>10184</v>
      </c>
      <c r="BN5211" s="79" t="s">
        <v>2985</v>
      </c>
      <c r="BO5211" s="79" t="s">
        <v>1783</v>
      </c>
      <c r="BU5211" s="79" t="s">
        <v>10184</v>
      </c>
      <c r="BV5211" s="79" t="s">
        <v>2985</v>
      </c>
      <c r="BW5211" s="79" t="s">
        <v>1783</v>
      </c>
    </row>
    <row r="5212" spans="51:75" x14ac:dyDescent="0.3">
      <c r="AY5212" s="107" t="e">
        <f>VLOOKUP(C5212,#REF!, 2,FALSE)</f>
        <v>#REF!</v>
      </c>
      <c r="BM5212" s="79" t="s">
        <v>10185</v>
      </c>
      <c r="BN5212" s="79" t="s">
        <v>2985</v>
      </c>
      <c r="BO5212" s="79" t="s">
        <v>10186</v>
      </c>
      <c r="BU5212" s="79" t="s">
        <v>10185</v>
      </c>
      <c r="BV5212" s="79" t="s">
        <v>2985</v>
      </c>
      <c r="BW5212" s="79" t="s">
        <v>10186</v>
      </c>
    </row>
    <row r="5213" spans="51:75" x14ac:dyDescent="0.3">
      <c r="AY5213" s="107" t="e">
        <f>VLOOKUP(C5213,#REF!, 2,FALSE)</f>
        <v>#REF!</v>
      </c>
      <c r="BM5213" s="79" t="s">
        <v>10187</v>
      </c>
      <c r="BN5213" s="79" t="s">
        <v>2985</v>
      </c>
      <c r="BO5213" s="79" t="s">
        <v>2976</v>
      </c>
      <c r="BU5213" s="79" t="s">
        <v>10187</v>
      </c>
      <c r="BV5213" s="79" t="s">
        <v>2985</v>
      </c>
      <c r="BW5213" s="79" t="s">
        <v>2976</v>
      </c>
    </row>
    <row r="5214" spans="51:75" x14ac:dyDescent="0.3">
      <c r="AY5214" s="107" t="e">
        <f>VLOOKUP(C5214,#REF!, 2,FALSE)</f>
        <v>#REF!</v>
      </c>
      <c r="BM5214" s="79" t="s">
        <v>10188</v>
      </c>
      <c r="BN5214" s="79" t="s">
        <v>2985</v>
      </c>
      <c r="BO5214" s="79" t="s">
        <v>8762</v>
      </c>
      <c r="BU5214" s="79" t="s">
        <v>10188</v>
      </c>
      <c r="BV5214" s="79" t="s">
        <v>2985</v>
      </c>
      <c r="BW5214" s="79" t="s">
        <v>8762</v>
      </c>
    </row>
    <row r="5215" spans="51:75" x14ac:dyDescent="0.3">
      <c r="AY5215" s="107" t="e">
        <f>VLOOKUP(C5215,#REF!, 2,FALSE)</f>
        <v>#REF!</v>
      </c>
      <c r="BM5215" s="79" t="s">
        <v>10189</v>
      </c>
      <c r="BN5215" s="79" t="s">
        <v>2985</v>
      </c>
      <c r="BO5215" s="79" t="s">
        <v>10190</v>
      </c>
      <c r="BU5215" s="79" t="s">
        <v>10189</v>
      </c>
      <c r="BV5215" s="79" t="s">
        <v>2985</v>
      </c>
      <c r="BW5215" s="79" t="s">
        <v>10190</v>
      </c>
    </row>
    <row r="5216" spans="51:75" x14ac:dyDescent="0.3">
      <c r="AY5216" s="107" t="e">
        <f>VLOOKUP(C5216,#REF!, 2,FALSE)</f>
        <v>#REF!</v>
      </c>
      <c r="BM5216" s="79" t="s">
        <v>10191</v>
      </c>
      <c r="BN5216" s="79" t="s">
        <v>864</v>
      </c>
      <c r="BO5216" s="79" t="s">
        <v>2175</v>
      </c>
      <c r="BU5216" s="79" t="s">
        <v>10191</v>
      </c>
      <c r="BV5216" s="79" t="s">
        <v>864</v>
      </c>
      <c r="BW5216" s="79" t="s">
        <v>2175</v>
      </c>
    </row>
    <row r="5217" spans="51:75" x14ac:dyDescent="0.3">
      <c r="AY5217" s="107" t="e">
        <f>VLOOKUP(C5217,#REF!, 2,FALSE)</f>
        <v>#REF!</v>
      </c>
      <c r="BM5217" s="79" t="s">
        <v>1828</v>
      </c>
      <c r="BN5217" s="79" t="s">
        <v>2985</v>
      </c>
      <c r="BO5217" s="79" t="s">
        <v>3140</v>
      </c>
      <c r="BU5217" s="79" t="s">
        <v>1828</v>
      </c>
      <c r="BV5217" s="79" t="s">
        <v>2985</v>
      </c>
      <c r="BW5217" s="79" t="s">
        <v>3140</v>
      </c>
    </row>
    <row r="5218" spans="51:75" x14ac:dyDescent="0.3">
      <c r="AY5218" s="107" t="e">
        <f>VLOOKUP(C5218,#REF!, 2,FALSE)</f>
        <v>#REF!</v>
      </c>
      <c r="BM5218" s="79" t="s">
        <v>10192</v>
      </c>
      <c r="BN5218" s="79" t="s">
        <v>2985</v>
      </c>
      <c r="BO5218" s="79" t="s">
        <v>4198</v>
      </c>
      <c r="BU5218" s="79" t="s">
        <v>10192</v>
      </c>
      <c r="BV5218" s="79" t="s">
        <v>2985</v>
      </c>
      <c r="BW5218" s="79" t="s">
        <v>4198</v>
      </c>
    </row>
    <row r="5219" spans="51:75" x14ac:dyDescent="0.3">
      <c r="AY5219" s="107" t="e">
        <f>VLOOKUP(C5219,#REF!, 2,FALSE)</f>
        <v>#REF!</v>
      </c>
      <c r="BM5219" s="79" t="s">
        <v>10193</v>
      </c>
      <c r="BN5219" s="79" t="s">
        <v>2985</v>
      </c>
      <c r="BO5219" s="79" t="s">
        <v>856</v>
      </c>
      <c r="BU5219" s="79" t="s">
        <v>10193</v>
      </c>
      <c r="BV5219" s="79" t="s">
        <v>2985</v>
      </c>
      <c r="BW5219" s="79" t="s">
        <v>856</v>
      </c>
    </row>
    <row r="5220" spans="51:75" x14ac:dyDescent="0.3">
      <c r="AY5220" s="107" t="e">
        <f>VLOOKUP(C5220,#REF!, 2,FALSE)</f>
        <v>#REF!</v>
      </c>
      <c r="BM5220" s="79" t="s">
        <v>10194</v>
      </c>
      <c r="BN5220" s="79" t="s">
        <v>2985</v>
      </c>
      <c r="BO5220" s="79" t="s">
        <v>1056</v>
      </c>
      <c r="BU5220" s="79" t="s">
        <v>10194</v>
      </c>
      <c r="BV5220" s="79" t="s">
        <v>2985</v>
      </c>
      <c r="BW5220" s="79" t="s">
        <v>1056</v>
      </c>
    </row>
    <row r="5221" spans="51:75" x14ac:dyDescent="0.3">
      <c r="AY5221" s="107" t="e">
        <f>VLOOKUP(C5221,#REF!, 2,FALSE)</f>
        <v>#REF!</v>
      </c>
      <c r="BM5221" s="79" t="s">
        <v>10195</v>
      </c>
      <c r="BN5221" s="79" t="s">
        <v>2985</v>
      </c>
      <c r="BO5221" s="79" t="s">
        <v>1510</v>
      </c>
      <c r="BU5221" s="79" t="s">
        <v>10195</v>
      </c>
      <c r="BV5221" s="79" t="s">
        <v>2985</v>
      </c>
      <c r="BW5221" s="79" t="s">
        <v>1510</v>
      </c>
    </row>
    <row r="5222" spans="51:75" x14ac:dyDescent="0.3">
      <c r="AY5222" s="107" t="e">
        <f>VLOOKUP(C5222,#REF!, 2,FALSE)</f>
        <v>#REF!</v>
      </c>
      <c r="BM5222" s="79" t="s">
        <v>10196</v>
      </c>
      <c r="BN5222" s="79" t="s">
        <v>780</v>
      </c>
      <c r="BO5222" s="79" t="s">
        <v>1376</v>
      </c>
      <c r="BU5222" s="79" t="s">
        <v>10196</v>
      </c>
      <c r="BV5222" s="79" t="s">
        <v>780</v>
      </c>
      <c r="BW5222" s="79" t="s">
        <v>1376</v>
      </c>
    </row>
    <row r="5223" spans="51:75" x14ac:dyDescent="0.3">
      <c r="AY5223" s="107" t="e">
        <f>VLOOKUP(C5223,#REF!, 2,FALSE)</f>
        <v>#REF!</v>
      </c>
      <c r="BM5223" s="79" t="s">
        <v>1829</v>
      </c>
      <c r="BN5223" s="79" t="s">
        <v>2985</v>
      </c>
      <c r="BO5223" s="79" t="s">
        <v>10197</v>
      </c>
      <c r="BU5223" s="79" t="s">
        <v>1829</v>
      </c>
      <c r="BV5223" s="79" t="s">
        <v>2985</v>
      </c>
      <c r="BW5223" s="79" t="s">
        <v>10197</v>
      </c>
    </row>
    <row r="5224" spans="51:75" x14ac:dyDescent="0.3">
      <c r="AY5224" s="107" t="e">
        <f>VLOOKUP(C5224,#REF!, 2,FALSE)</f>
        <v>#REF!</v>
      </c>
      <c r="BM5224" s="79" t="s">
        <v>10198</v>
      </c>
      <c r="BN5224" s="79" t="s">
        <v>663</v>
      </c>
      <c r="BO5224" s="79" t="s">
        <v>10199</v>
      </c>
      <c r="BU5224" s="79" t="s">
        <v>10198</v>
      </c>
      <c r="BV5224" s="79" t="s">
        <v>663</v>
      </c>
      <c r="BW5224" s="79" t="s">
        <v>10199</v>
      </c>
    </row>
    <row r="5225" spans="51:75" x14ac:dyDescent="0.3">
      <c r="AY5225" s="107" t="e">
        <f>VLOOKUP(C5225,#REF!, 2,FALSE)</f>
        <v>#REF!</v>
      </c>
      <c r="BM5225" s="79" t="s">
        <v>10200</v>
      </c>
      <c r="BN5225" s="79" t="s">
        <v>641</v>
      </c>
      <c r="BO5225" s="79" t="s">
        <v>2929</v>
      </c>
      <c r="BU5225" s="79" t="s">
        <v>10200</v>
      </c>
      <c r="BV5225" s="79" t="s">
        <v>641</v>
      </c>
      <c r="BW5225" s="79" t="s">
        <v>2929</v>
      </c>
    </row>
    <row r="5226" spans="51:75" x14ac:dyDescent="0.3">
      <c r="AY5226" s="107" t="e">
        <f>VLOOKUP(C5226,#REF!, 2,FALSE)</f>
        <v>#REF!</v>
      </c>
      <c r="BM5226" s="79" t="s">
        <v>10201</v>
      </c>
      <c r="BN5226" s="79" t="s">
        <v>2985</v>
      </c>
      <c r="BO5226" s="79" t="s">
        <v>10202</v>
      </c>
      <c r="BU5226" s="79" t="s">
        <v>10201</v>
      </c>
      <c r="BV5226" s="79" t="s">
        <v>2985</v>
      </c>
      <c r="BW5226" s="79" t="s">
        <v>10202</v>
      </c>
    </row>
    <row r="5227" spans="51:75" x14ac:dyDescent="0.3">
      <c r="AY5227" s="107" t="e">
        <f>VLOOKUP(C5227,#REF!, 2,FALSE)</f>
        <v>#REF!</v>
      </c>
      <c r="BM5227" s="79" t="s">
        <v>10203</v>
      </c>
      <c r="BN5227" s="79" t="s">
        <v>2985</v>
      </c>
      <c r="BO5227" s="79" t="s">
        <v>2464</v>
      </c>
      <c r="BU5227" s="79" t="s">
        <v>10203</v>
      </c>
      <c r="BV5227" s="79" t="s">
        <v>2985</v>
      </c>
      <c r="BW5227" s="79" t="s">
        <v>2464</v>
      </c>
    </row>
    <row r="5228" spans="51:75" x14ac:dyDescent="0.3">
      <c r="AY5228" s="107" t="e">
        <f>VLOOKUP(C5228,#REF!, 2,FALSE)</f>
        <v>#REF!</v>
      </c>
      <c r="BM5228" s="79" t="s">
        <v>10204</v>
      </c>
      <c r="BN5228" s="79" t="s">
        <v>2985</v>
      </c>
      <c r="BO5228" s="79" t="s">
        <v>1265</v>
      </c>
      <c r="BU5228" s="79" t="s">
        <v>10204</v>
      </c>
      <c r="BV5228" s="79" t="s">
        <v>2985</v>
      </c>
      <c r="BW5228" s="79" t="s">
        <v>1265</v>
      </c>
    </row>
    <row r="5229" spans="51:75" x14ac:dyDescent="0.3">
      <c r="AY5229" s="107" t="e">
        <f>VLOOKUP(C5229,#REF!, 2,FALSE)</f>
        <v>#REF!</v>
      </c>
      <c r="BM5229" s="79" t="s">
        <v>10205</v>
      </c>
      <c r="BN5229" s="79" t="s">
        <v>2985</v>
      </c>
      <c r="BO5229" s="79" t="s">
        <v>1407</v>
      </c>
      <c r="BU5229" s="79" t="s">
        <v>10205</v>
      </c>
      <c r="BV5229" s="79" t="s">
        <v>2985</v>
      </c>
      <c r="BW5229" s="79" t="s">
        <v>1407</v>
      </c>
    </row>
    <row r="5230" spans="51:75" x14ac:dyDescent="0.3">
      <c r="AY5230" s="107" t="e">
        <f>VLOOKUP(C5230,#REF!, 2,FALSE)</f>
        <v>#REF!</v>
      </c>
      <c r="BM5230" s="79" t="s">
        <v>1830</v>
      </c>
      <c r="BN5230" s="79" t="s">
        <v>3256</v>
      </c>
      <c r="BO5230" s="79" t="s">
        <v>10206</v>
      </c>
      <c r="BU5230" s="79" t="s">
        <v>1830</v>
      </c>
      <c r="BV5230" s="79" t="s">
        <v>3256</v>
      </c>
      <c r="BW5230" s="79" t="s">
        <v>10206</v>
      </c>
    </row>
    <row r="5231" spans="51:75" x14ac:dyDescent="0.3">
      <c r="AY5231" s="107" t="e">
        <f>VLOOKUP(C5231,#REF!, 2,FALSE)</f>
        <v>#REF!</v>
      </c>
      <c r="BM5231" s="79" t="s">
        <v>10207</v>
      </c>
      <c r="BN5231" s="79" t="s">
        <v>671</v>
      </c>
      <c r="BO5231" s="79" t="s">
        <v>772</v>
      </c>
      <c r="BU5231" s="79" t="s">
        <v>10207</v>
      </c>
      <c r="BV5231" s="79" t="s">
        <v>671</v>
      </c>
      <c r="BW5231" s="79" t="s">
        <v>772</v>
      </c>
    </row>
    <row r="5232" spans="51:75" x14ac:dyDescent="0.3">
      <c r="AY5232" s="107" t="e">
        <f>VLOOKUP(C5232,#REF!, 2,FALSE)</f>
        <v>#REF!</v>
      </c>
      <c r="BM5232" s="79" t="s">
        <v>10208</v>
      </c>
      <c r="BN5232" s="79" t="s">
        <v>2985</v>
      </c>
      <c r="BO5232" s="79" t="s">
        <v>2985</v>
      </c>
      <c r="BU5232" s="79" t="s">
        <v>10208</v>
      </c>
      <c r="BV5232" s="79" t="s">
        <v>2985</v>
      </c>
      <c r="BW5232" s="79" t="s">
        <v>2985</v>
      </c>
    </row>
    <row r="5233" spans="51:75" x14ac:dyDescent="0.3">
      <c r="AY5233" s="107" t="e">
        <f>VLOOKUP(C5233,#REF!, 2,FALSE)</f>
        <v>#REF!</v>
      </c>
      <c r="BM5233" s="79" t="s">
        <v>10209</v>
      </c>
      <c r="BN5233" s="79" t="s">
        <v>2985</v>
      </c>
      <c r="BO5233" s="79" t="s">
        <v>2985</v>
      </c>
      <c r="BU5233" s="79" t="s">
        <v>10209</v>
      </c>
      <c r="BV5233" s="79" t="s">
        <v>2985</v>
      </c>
      <c r="BW5233" s="79" t="s">
        <v>2985</v>
      </c>
    </row>
    <row r="5234" spans="51:75" x14ac:dyDescent="0.3">
      <c r="AY5234" s="107" t="e">
        <f>VLOOKUP(C5234,#REF!, 2,FALSE)</f>
        <v>#REF!</v>
      </c>
      <c r="BM5234" s="79" t="s">
        <v>10210</v>
      </c>
      <c r="BN5234" s="79" t="s">
        <v>2985</v>
      </c>
      <c r="BO5234" s="79" t="s">
        <v>2985</v>
      </c>
      <c r="BU5234" s="79" t="s">
        <v>10210</v>
      </c>
      <c r="BV5234" s="79" t="s">
        <v>2985</v>
      </c>
      <c r="BW5234" s="79" t="s">
        <v>2985</v>
      </c>
    </row>
    <row r="5235" spans="51:75" x14ac:dyDescent="0.3">
      <c r="AY5235" s="107" t="e">
        <f>VLOOKUP(C5235,#REF!, 2,FALSE)</f>
        <v>#REF!</v>
      </c>
      <c r="BM5235" s="79" t="s">
        <v>10211</v>
      </c>
      <c r="BN5235" s="79" t="s">
        <v>2985</v>
      </c>
      <c r="BO5235" s="79" t="s">
        <v>9227</v>
      </c>
      <c r="BU5235" s="79" t="s">
        <v>10211</v>
      </c>
      <c r="BV5235" s="79" t="s">
        <v>2985</v>
      </c>
      <c r="BW5235" s="79" t="s">
        <v>9227</v>
      </c>
    </row>
    <row r="5236" spans="51:75" x14ac:dyDescent="0.3">
      <c r="AY5236" s="107" t="e">
        <f>VLOOKUP(C5236,#REF!, 2,FALSE)</f>
        <v>#REF!</v>
      </c>
      <c r="BM5236" s="79" t="s">
        <v>1831</v>
      </c>
      <c r="BN5236" s="79" t="s">
        <v>2985</v>
      </c>
      <c r="BO5236" s="79" t="s">
        <v>2985</v>
      </c>
      <c r="BU5236" s="79" t="s">
        <v>1831</v>
      </c>
      <c r="BV5236" s="79" t="s">
        <v>2985</v>
      </c>
      <c r="BW5236" s="79" t="s">
        <v>2985</v>
      </c>
    </row>
    <row r="5237" spans="51:75" x14ac:dyDescent="0.3">
      <c r="AY5237" s="107" t="e">
        <f>VLOOKUP(C5237,#REF!, 2,FALSE)</f>
        <v>#REF!</v>
      </c>
      <c r="BM5237" s="79" t="s">
        <v>10212</v>
      </c>
      <c r="BN5237" s="79" t="s">
        <v>2985</v>
      </c>
      <c r="BO5237" s="79" t="s">
        <v>2985</v>
      </c>
      <c r="BU5237" s="79" t="s">
        <v>10212</v>
      </c>
      <c r="BV5237" s="79" t="s">
        <v>2985</v>
      </c>
      <c r="BW5237" s="79" t="s">
        <v>2985</v>
      </c>
    </row>
    <row r="5238" spans="51:75" x14ac:dyDescent="0.3">
      <c r="AY5238" s="107" t="e">
        <f>VLOOKUP(C5238,#REF!, 2,FALSE)</f>
        <v>#REF!</v>
      </c>
      <c r="BM5238" s="79" t="s">
        <v>10213</v>
      </c>
      <c r="BN5238" s="79" t="s">
        <v>2985</v>
      </c>
      <c r="BO5238" s="79" t="s">
        <v>2985</v>
      </c>
      <c r="BU5238" s="79" t="s">
        <v>10213</v>
      </c>
      <c r="BV5238" s="79" t="s">
        <v>2985</v>
      </c>
      <c r="BW5238" s="79" t="s">
        <v>2985</v>
      </c>
    </row>
    <row r="5239" spans="51:75" x14ac:dyDescent="0.3">
      <c r="AY5239" s="107" t="e">
        <f>VLOOKUP(C5239,#REF!, 2,FALSE)</f>
        <v>#REF!</v>
      </c>
      <c r="BM5239" s="79" t="s">
        <v>10214</v>
      </c>
      <c r="BN5239" s="79" t="s">
        <v>2985</v>
      </c>
      <c r="BO5239" s="79" t="s">
        <v>1130</v>
      </c>
      <c r="BU5239" s="79" t="s">
        <v>10214</v>
      </c>
      <c r="BV5239" s="79" t="s">
        <v>2985</v>
      </c>
      <c r="BW5239" s="79" t="s">
        <v>1130</v>
      </c>
    </row>
    <row r="5240" spans="51:75" x14ac:dyDescent="0.3">
      <c r="AY5240" s="107" t="e">
        <f>VLOOKUP(C5240,#REF!, 2,FALSE)</f>
        <v>#REF!</v>
      </c>
      <c r="BM5240" s="79" t="s">
        <v>10216</v>
      </c>
      <c r="BN5240" s="79" t="s">
        <v>2985</v>
      </c>
      <c r="BO5240" s="79" t="s">
        <v>10217</v>
      </c>
      <c r="BU5240" s="79" t="s">
        <v>10216</v>
      </c>
      <c r="BV5240" s="79" t="s">
        <v>2985</v>
      </c>
      <c r="BW5240" s="79" t="s">
        <v>10217</v>
      </c>
    </row>
    <row r="5241" spans="51:75" x14ac:dyDescent="0.3">
      <c r="AY5241" s="107" t="e">
        <f>VLOOKUP(C5241,#REF!, 2,FALSE)</f>
        <v>#REF!</v>
      </c>
      <c r="BM5241" s="79" t="s">
        <v>10218</v>
      </c>
      <c r="BN5241" s="79" t="s">
        <v>2985</v>
      </c>
      <c r="BO5241" s="79" t="s">
        <v>1378</v>
      </c>
      <c r="BU5241" s="79" t="s">
        <v>10218</v>
      </c>
      <c r="BV5241" s="79" t="s">
        <v>2985</v>
      </c>
      <c r="BW5241" s="79" t="s">
        <v>1378</v>
      </c>
    </row>
    <row r="5242" spans="51:75" x14ac:dyDescent="0.3">
      <c r="AY5242" s="107" t="e">
        <f>VLOOKUP(C5242,#REF!, 2,FALSE)</f>
        <v>#REF!</v>
      </c>
      <c r="BM5242" s="79" t="s">
        <v>10219</v>
      </c>
      <c r="BN5242" s="79" t="s">
        <v>2985</v>
      </c>
      <c r="BO5242" s="79" t="s">
        <v>4261</v>
      </c>
      <c r="BU5242" s="79" t="s">
        <v>10219</v>
      </c>
      <c r="BV5242" s="79" t="s">
        <v>2985</v>
      </c>
      <c r="BW5242" s="79" t="s">
        <v>4261</v>
      </c>
    </row>
    <row r="5243" spans="51:75" x14ac:dyDescent="0.3">
      <c r="AY5243" s="107" t="e">
        <f>VLOOKUP(C5243,#REF!, 2,FALSE)</f>
        <v>#REF!</v>
      </c>
      <c r="BM5243" s="79" t="s">
        <v>10220</v>
      </c>
      <c r="BN5243" s="79" t="s">
        <v>2985</v>
      </c>
      <c r="BO5243" s="79" t="s">
        <v>10221</v>
      </c>
      <c r="BU5243" s="79" t="s">
        <v>10220</v>
      </c>
      <c r="BV5243" s="79" t="s">
        <v>2985</v>
      </c>
      <c r="BW5243" s="79" t="s">
        <v>10221</v>
      </c>
    </row>
    <row r="5244" spans="51:75" x14ac:dyDescent="0.3">
      <c r="AY5244" s="107" t="e">
        <f>VLOOKUP(C5244,#REF!, 2,FALSE)</f>
        <v>#REF!</v>
      </c>
      <c r="BM5244" s="79" t="s">
        <v>10222</v>
      </c>
      <c r="BN5244" s="79" t="s">
        <v>3006</v>
      </c>
      <c r="BO5244" s="79" t="s">
        <v>7290</v>
      </c>
      <c r="BU5244" s="79" t="s">
        <v>10222</v>
      </c>
      <c r="BV5244" s="79" t="s">
        <v>3006</v>
      </c>
      <c r="BW5244" s="79" t="s">
        <v>7290</v>
      </c>
    </row>
    <row r="5245" spans="51:75" x14ac:dyDescent="0.3">
      <c r="AY5245" s="107" t="e">
        <f>VLOOKUP(C5245,#REF!, 2,FALSE)</f>
        <v>#REF!</v>
      </c>
      <c r="BM5245" s="79" t="s">
        <v>10223</v>
      </c>
      <c r="BN5245" s="79" t="s">
        <v>2985</v>
      </c>
      <c r="BO5245" s="79" t="s">
        <v>2985</v>
      </c>
      <c r="BU5245" s="79" t="s">
        <v>10223</v>
      </c>
      <c r="BV5245" s="79" t="s">
        <v>2985</v>
      </c>
      <c r="BW5245" s="79" t="s">
        <v>2985</v>
      </c>
    </row>
    <row r="5246" spans="51:75" x14ac:dyDescent="0.3">
      <c r="AY5246" s="107" t="e">
        <f>VLOOKUP(C5246,#REF!, 2,FALSE)</f>
        <v>#REF!</v>
      </c>
      <c r="BM5246" s="79" t="s">
        <v>10224</v>
      </c>
      <c r="BN5246" s="79" t="s">
        <v>2985</v>
      </c>
      <c r="BO5246" s="79" t="s">
        <v>2985</v>
      </c>
      <c r="BU5246" s="79" t="s">
        <v>10224</v>
      </c>
      <c r="BV5246" s="79" t="s">
        <v>2985</v>
      </c>
      <c r="BW5246" s="79" t="s">
        <v>2985</v>
      </c>
    </row>
    <row r="5247" spans="51:75" x14ac:dyDescent="0.3">
      <c r="AY5247" s="107" t="e">
        <f>VLOOKUP(C5247,#REF!, 2,FALSE)</f>
        <v>#REF!</v>
      </c>
      <c r="BM5247" s="79" t="s">
        <v>10225</v>
      </c>
      <c r="BN5247" s="79" t="s">
        <v>2985</v>
      </c>
      <c r="BO5247" s="79" t="s">
        <v>693</v>
      </c>
      <c r="BU5247" s="79" t="s">
        <v>10225</v>
      </c>
      <c r="BV5247" s="79" t="s">
        <v>2985</v>
      </c>
      <c r="BW5247" s="79" t="s">
        <v>693</v>
      </c>
    </row>
    <row r="5248" spans="51:75" x14ac:dyDescent="0.3">
      <c r="AY5248" s="107" t="e">
        <f>VLOOKUP(C5248,#REF!, 2,FALSE)</f>
        <v>#REF!</v>
      </c>
      <c r="BM5248" s="79" t="s">
        <v>10227</v>
      </c>
      <c r="BN5248" s="79" t="s">
        <v>2985</v>
      </c>
      <c r="BO5248" s="79" t="s">
        <v>2985</v>
      </c>
      <c r="BU5248" s="79" t="s">
        <v>10227</v>
      </c>
      <c r="BV5248" s="79" t="s">
        <v>2985</v>
      </c>
      <c r="BW5248" s="79" t="s">
        <v>2985</v>
      </c>
    </row>
    <row r="5249" spans="51:75" x14ac:dyDescent="0.3">
      <c r="AY5249" s="107" t="e">
        <f>VLOOKUP(C5249,#REF!, 2,FALSE)</f>
        <v>#REF!</v>
      </c>
      <c r="BM5249" s="79" t="s">
        <v>10228</v>
      </c>
      <c r="BN5249" s="79" t="s">
        <v>2985</v>
      </c>
      <c r="BO5249" s="79" t="s">
        <v>10229</v>
      </c>
      <c r="BU5249" s="79" t="s">
        <v>10228</v>
      </c>
      <c r="BV5249" s="79" t="s">
        <v>2985</v>
      </c>
      <c r="BW5249" s="79" t="s">
        <v>10229</v>
      </c>
    </row>
    <row r="5250" spans="51:75" x14ac:dyDescent="0.3">
      <c r="AY5250" s="107" t="e">
        <f>VLOOKUP(C5250,#REF!, 2,FALSE)</f>
        <v>#REF!</v>
      </c>
      <c r="BM5250" s="79" t="s">
        <v>10230</v>
      </c>
      <c r="BN5250" s="79" t="s">
        <v>2985</v>
      </c>
      <c r="BO5250" s="79" t="s">
        <v>2985</v>
      </c>
      <c r="BU5250" s="79" t="s">
        <v>10230</v>
      </c>
      <c r="BV5250" s="79" t="s">
        <v>2985</v>
      </c>
      <c r="BW5250" s="79" t="s">
        <v>2985</v>
      </c>
    </row>
    <row r="5251" spans="51:75" x14ac:dyDescent="0.3">
      <c r="AY5251" s="107" t="e">
        <f>VLOOKUP(C5251,#REF!, 2,FALSE)</f>
        <v>#REF!</v>
      </c>
      <c r="BM5251" s="79" t="s">
        <v>10232</v>
      </c>
      <c r="BN5251" s="79" t="s">
        <v>3256</v>
      </c>
      <c r="BO5251" s="79" t="s">
        <v>8723</v>
      </c>
      <c r="BU5251" s="79" t="s">
        <v>10232</v>
      </c>
      <c r="BV5251" s="79" t="s">
        <v>3256</v>
      </c>
      <c r="BW5251" s="79" t="s">
        <v>8723</v>
      </c>
    </row>
    <row r="5252" spans="51:75" x14ac:dyDescent="0.3">
      <c r="AY5252" s="107" t="e">
        <f>VLOOKUP(C5252,#REF!, 2,FALSE)</f>
        <v>#REF!</v>
      </c>
      <c r="BM5252" s="79" t="s">
        <v>10233</v>
      </c>
      <c r="BN5252" s="79" t="s">
        <v>2985</v>
      </c>
      <c r="BO5252" s="79" t="s">
        <v>2985</v>
      </c>
      <c r="BU5252" s="79" t="s">
        <v>10233</v>
      </c>
      <c r="BV5252" s="79" t="s">
        <v>2985</v>
      </c>
      <c r="BW5252" s="79" t="s">
        <v>2985</v>
      </c>
    </row>
    <row r="5253" spans="51:75" x14ac:dyDescent="0.3">
      <c r="AY5253" s="107" t="e">
        <f>VLOOKUP(C5253,#REF!, 2,FALSE)</f>
        <v>#REF!</v>
      </c>
      <c r="BM5253" s="79" t="s">
        <v>10234</v>
      </c>
      <c r="BN5253" s="79" t="s">
        <v>2985</v>
      </c>
      <c r="BO5253" s="79" t="s">
        <v>1691</v>
      </c>
      <c r="BU5253" s="79" t="s">
        <v>10234</v>
      </c>
      <c r="BV5253" s="79" t="s">
        <v>2985</v>
      </c>
      <c r="BW5253" s="79" t="s">
        <v>1691</v>
      </c>
    </row>
    <row r="5254" spans="51:75" x14ac:dyDescent="0.3">
      <c r="AY5254" s="107" t="e">
        <f>VLOOKUP(C5254,#REF!, 2,FALSE)</f>
        <v>#REF!</v>
      </c>
      <c r="BM5254" s="79" t="s">
        <v>10235</v>
      </c>
      <c r="BN5254" s="79" t="s">
        <v>2985</v>
      </c>
      <c r="BO5254" s="79" t="s">
        <v>2985</v>
      </c>
      <c r="BU5254" s="79" t="s">
        <v>10235</v>
      </c>
      <c r="BV5254" s="79" t="s">
        <v>2985</v>
      </c>
      <c r="BW5254" s="79" t="s">
        <v>2985</v>
      </c>
    </row>
    <row r="5255" spans="51:75" x14ac:dyDescent="0.3">
      <c r="AY5255" s="107" t="e">
        <f>VLOOKUP(C5255,#REF!, 2,FALSE)</f>
        <v>#REF!</v>
      </c>
      <c r="BM5255" s="79" t="s">
        <v>10236</v>
      </c>
      <c r="BN5255" s="79" t="s">
        <v>780</v>
      </c>
      <c r="BO5255" s="79" t="s">
        <v>10238</v>
      </c>
      <c r="BU5255" s="79" t="s">
        <v>10236</v>
      </c>
      <c r="BV5255" s="79" t="s">
        <v>780</v>
      </c>
      <c r="BW5255" s="79" t="s">
        <v>10238</v>
      </c>
    </row>
    <row r="5256" spans="51:75" x14ac:dyDescent="0.3">
      <c r="AY5256" s="107" t="e">
        <f>VLOOKUP(C5256,#REF!, 2,FALSE)</f>
        <v>#REF!</v>
      </c>
      <c r="BM5256" s="79" t="s">
        <v>10240</v>
      </c>
      <c r="BN5256" s="79" t="s">
        <v>2985</v>
      </c>
      <c r="BO5256" s="79" t="s">
        <v>2985</v>
      </c>
      <c r="BU5256" s="79" t="s">
        <v>10240</v>
      </c>
      <c r="BV5256" s="79" t="s">
        <v>2985</v>
      </c>
      <c r="BW5256" s="79" t="s">
        <v>2985</v>
      </c>
    </row>
    <row r="5257" spans="51:75" x14ac:dyDescent="0.3">
      <c r="AY5257" s="107" t="e">
        <f>VLOOKUP(C5257,#REF!, 2,FALSE)</f>
        <v>#REF!</v>
      </c>
      <c r="BM5257" s="79" t="s">
        <v>10241</v>
      </c>
      <c r="BN5257" s="79" t="s">
        <v>3006</v>
      </c>
      <c r="BO5257" s="79" t="s">
        <v>10242</v>
      </c>
      <c r="BU5257" s="79" t="s">
        <v>10241</v>
      </c>
      <c r="BV5257" s="79" t="s">
        <v>3006</v>
      </c>
      <c r="BW5257" s="79" t="s">
        <v>10242</v>
      </c>
    </row>
    <row r="5258" spans="51:75" x14ac:dyDescent="0.3">
      <c r="AY5258" s="107" t="e">
        <f>VLOOKUP(C5258,#REF!, 2,FALSE)</f>
        <v>#REF!</v>
      </c>
      <c r="BM5258" s="79" t="s">
        <v>10243</v>
      </c>
      <c r="BN5258" s="79" t="s">
        <v>2985</v>
      </c>
      <c r="BO5258" s="79" t="s">
        <v>10244</v>
      </c>
      <c r="BU5258" s="79" t="s">
        <v>10243</v>
      </c>
      <c r="BV5258" s="79" t="s">
        <v>2985</v>
      </c>
      <c r="BW5258" s="79" t="s">
        <v>10244</v>
      </c>
    </row>
    <row r="5259" spans="51:75" x14ac:dyDescent="0.3">
      <c r="AY5259" s="107" t="e">
        <f>VLOOKUP(C5259,#REF!, 2,FALSE)</f>
        <v>#REF!</v>
      </c>
      <c r="BM5259" s="79" t="s">
        <v>10245</v>
      </c>
      <c r="BN5259" s="79" t="s">
        <v>2985</v>
      </c>
      <c r="BO5259" s="79" t="s">
        <v>10246</v>
      </c>
      <c r="BU5259" s="79" t="s">
        <v>10245</v>
      </c>
      <c r="BV5259" s="79" t="s">
        <v>2985</v>
      </c>
      <c r="BW5259" s="79" t="s">
        <v>10246</v>
      </c>
    </row>
    <row r="5260" spans="51:75" x14ac:dyDescent="0.3">
      <c r="AY5260" s="107" t="e">
        <f>VLOOKUP(C5260,#REF!, 2,FALSE)</f>
        <v>#REF!</v>
      </c>
      <c r="BM5260" s="79" t="s">
        <v>10247</v>
      </c>
      <c r="BN5260" s="79" t="s">
        <v>2985</v>
      </c>
      <c r="BO5260" s="79" t="s">
        <v>10248</v>
      </c>
      <c r="BU5260" s="79" t="s">
        <v>10247</v>
      </c>
      <c r="BV5260" s="79" t="s">
        <v>2985</v>
      </c>
      <c r="BW5260" s="79" t="s">
        <v>10248</v>
      </c>
    </row>
    <row r="5261" spans="51:75" x14ac:dyDescent="0.3">
      <c r="AY5261" s="107" t="e">
        <f>VLOOKUP(C5261,#REF!, 2,FALSE)</f>
        <v>#REF!</v>
      </c>
      <c r="BM5261" s="79" t="s">
        <v>10249</v>
      </c>
      <c r="BN5261" s="79" t="s">
        <v>2985</v>
      </c>
      <c r="BO5261" s="79" t="s">
        <v>10250</v>
      </c>
      <c r="BU5261" s="79" t="s">
        <v>10249</v>
      </c>
      <c r="BV5261" s="79" t="s">
        <v>2985</v>
      </c>
      <c r="BW5261" s="79" t="s">
        <v>10250</v>
      </c>
    </row>
    <row r="5262" spans="51:75" x14ac:dyDescent="0.3">
      <c r="AY5262" s="107" t="e">
        <f>VLOOKUP(C5262,#REF!, 2,FALSE)</f>
        <v>#REF!</v>
      </c>
      <c r="BM5262" s="79" t="s">
        <v>10251</v>
      </c>
      <c r="BN5262" s="79" t="s">
        <v>2985</v>
      </c>
      <c r="BO5262" s="79" t="s">
        <v>6173</v>
      </c>
      <c r="BU5262" s="79" t="s">
        <v>10251</v>
      </c>
      <c r="BV5262" s="79" t="s">
        <v>2985</v>
      </c>
      <c r="BW5262" s="79" t="s">
        <v>6173</v>
      </c>
    </row>
    <row r="5263" spans="51:75" x14ac:dyDescent="0.3">
      <c r="AY5263" s="107" t="e">
        <f>VLOOKUP(C5263,#REF!, 2,FALSE)</f>
        <v>#REF!</v>
      </c>
      <c r="BM5263" s="79" t="s">
        <v>10253</v>
      </c>
      <c r="BN5263" s="79" t="s">
        <v>2985</v>
      </c>
      <c r="BO5263" s="79" t="s">
        <v>4724</v>
      </c>
      <c r="BU5263" s="79" t="s">
        <v>10253</v>
      </c>
      <c r="BV5263" s="79" t="s">
        <v>2985</v>
      </c>
      <c r="BW5263" s="79" t="s">
        <v>4724</v>
      </c>
    </row>
    <row r="5264" spans="51:75" x14ac:dyDescent="0.3">
      <c r="AY5264" s="107" t="e">
        <f>VLOOKUP(C5264,#REF!, 2,FALSE)</f>
        <v>#REF!</v>
      </c>
      <c r="BM5264" s="79" t="s">
        <v>10254</v>
      </c>
      <c r="BN5264" s="79" t="s">
        <v>2985</v>
      </c>
      <c r="BO5264" s="79" t="s">
        <v>2985</v>
      </c>
      <c r="BU5264" s="79" t="s">
        <v>10254</v>
      </c>
      <c r="BV5264" s="79" t="s">
        <v>2985</v>
      </c>
      <c r="BW5264" s="79" t="s">
        <v>2985</v>
      </c>
    </row>
    <row r="5265" spans="51:75" x14ac:dyDescent="0.3">
      <c r="AY5265" s="107" t="e">
        <f>VLOOKUP(C5265,#REF!, 2,FALSE)</f>
        <v>#REF!</v>
      </c>
      <c r="BM5265" s="79" t="s">
        <v>10255</v>
      </c>
      <c r="BN5265" s="79" t="s">
        <v>2985</v>
      </c>
      <c r="BO5265" s="79" t="s">
        <v>2170</v>
      </c>
      <c r="BU5265" s="79" t="s">
        <v>10255</v>
      </c>
      <c r="BV5265" s="79" t="s">
        <v>2985</v>
      </c>
      <c r="BW5265" s="79" t="s">
        <v>2170</v>
      </c>
    </row>
    <row r="5266" spans="51:75" x14ac:dyDescent="0.3">
      <c r="AY5266" s="107" t="e">
        <f>VLOOKUP(C5266,#REF!, 2,FALSE)</f>
        <v>#REF!</v>
      </c>
      <c r="BM5266" s="79" t="s">
        <v>10256</v>
      </c>
      <c r="BN5266" s="79" t="s">
        <v>2985</v>
      </c>
      <c r="BO5266" s="79" t="s">
        <v>1597</v>
      </c>
      <c r="BU5266" s="79" t="s">
        <v>10256</v>
      </c>
      <c r="BV5266" s="79" t="s">
        <v>2985</v>
      </c>
      <c r="BW5266" s="79" t="s">
        <v>1597</v>
      </c>
    </row>
    <row r="5267" spans="51:75" x14ac:dyDescent="0.3">
      <c r="AY5267" s="107" t="e">
        <f>VLOOKUP(C5267,#REF!, 2,FALSE)</f>
        <v>#REF!</v>
      </c>
      <c r="BM5267" s="79" t="s">
        <v>10257</v>
      </c>
      <c r="BN5267" s="79" t="s">
        <v>2985</v>
      </c>
      <c r="BO5267" s="79" t="s">
        <v>1695</v>
      </c>
      <c r="BU5267" s="79" t="s">
        <v>10257</v>
      </c>
      <c r="BV5267" s="79" t="s">
        <v>2985</v>
      </c>
      <c r="BW5267" s="79" t="s">
        <v>1695</v>
      </c>
    </row>
    <row r="5268" spans="51:75" x14ac:dyDescent="0.3">
      <c r="AY5268" s="107" t="e">
        <f>VLOOKUP(C5268,#REF!, 2,FALSE)</f>
        <v>#REF!</v>
      </c>
      <c r="BM5268" s="79" t="s">
        <v>1832</v>
      </c>
      <c r="BN5268" s="79" t="s">
        <v>2985</v>
      </c>
      <c r="BO5268" s="79" t="s">
        <v>8007</v>
      </c>
      <c r="BU5268" s="79" t="s">
        <v>1832</v>
      </c>
      <c r="BV5268" s="79" t="s">
        <v>2985</v>
      </c>
      <c r="BW5268" s="79" t="s">
        <v>8007</v>
      </c>
    </row>
    <row r="5269" spans="51:75" x14ac:dyDescent="0.3">
      <c r="AY5269" s="107" t="e">
        <f>VLOOKUP(C5269,#REF!, 2,FALSE)</f>
        <v>#REF!</v>
      </c>
      <c r="BM5269" s="79" t="s">
        <v>1833</v>
      </c>
      <c r="BN5269" s="79" t="s">
        <v>2985</v>
      </c>
      <c r="BO5269" s="79" t="s">
        <v>4341</v>
      </c>
      <c r="BU5269" s="79" t="s">
        <v>1833</v>
      </c>
      <c r="BV5269" s="79" t="s">
        <v>2985</v>
      </c>
      <c r="BW5269" s="79" t="s">
        <v>4341</v>
      </c>
    </row>
    <row r="5270" spans="51:75" x14ac:dyDescent="0.3">
      <c r="AY5270" s="107" t="e">
        <f>VLOOKUP(C5270,#REF!, 2,FALSE)</f>
        <v>#REF!</v>
      </c>
      <c r="BM5270" s="79" t="s">
        <v>1834</v>
      </c>
      <c r="BN5270" s="79" t="s">
        <v>2985</v>
      </c>
      <c r="BO5270" s="79" t="s">
        <v>10248</v>
      </c>
      <c r="BU5270" s="79" t="s">
        <v>1834</v>
      </c>
      <c r="BV5270" s="79" t="s">
        <v>2985</v>
      </c>
      <c r="BW5270" s="79" t="s">
        <v>10248</v>
      </c>
    </row>
    <row r="5271" spans="51:75" x14ac:dyDescent="0.3">
      <c r="AY5271" s="107" t="e">
        <f>VLOOKUP(C5271,#REF!, 2,FALSE)</f>
        <v>#REF!</v>
      </c>
      <c r="BM5271" s="79" t="s">
        <v>10258</v>
      </c>
      <c r="BN5271" s="79" t="s">
        <v>2985</v>
      </c>
      <c r="BO5271" s="79" t="s">
        <v>4004</v>
      </c>
      <c r="BU5271" s="79" t="s">
        <v>10258</v>
      </c>
      <c r="BV5271" s="79" t="s">
        <v>2985</v>
      </c>
      <c r="BW5271" s="79" t="s">
        <v>4004</v>
      </c>
    </row>
    <row r="5272" spans="51:75" x14ac:dyDescent="0.3">
      <c r="AY5272" s="107" t="e">
        <f>VLOOKUP(C5272,#REF!, 2,FALSE)</f>
        <v>#REF!</v>
      </c>
      <c r="BM5272" s="79" t="s">
        <v>10259</v>
      </c>
      <c r="BN5272" s="79" t="s">
        <v>2985</v>
      </c>
      <c r="BO5272" s="79" t="s">
        <v>2985</v>
      </c>
      <c r="BU5272" s="79" t="s">
        <v>10259</v>
      </c>
      <c r="BV5272" s="79" t="s">
        <v>2985</v>
      </c>
      <c r="BW5272" s="79" t="s">
        <v>2985</v>
      </c>
    </row>
    <row r="5273" spans="51:75" x14ac:dyDescent="0.3">
      <c r="AY5273" s="107" t="e">
        <f>VLOOKUP(C5273,#REF!, 2,FALSE)</f>
        <v>#REF!</v>
      </c>
      <c r="BM5273" s="79" t="s">
        <v>10262</v>
      </c>
      <c r="BN5273" s="79" t="s">
        <v>2985</v>
      </c>
      <c r="BO5273" s="79" t="s">
        <v>2985</v>
      </c>
      <c r="BU5273" s="79" t="s">
        <v>10262</v>
      </c>
      <c r="BV5273" s="79" t="s">
        <v>2985</v>
      </c>
      <c r="BW5273" s="79" t="s">
        <v>2985</v>
      </c>
    </row>
    <row r="5274" spans="51:75" x14ac:dyDescent="0.3">
      <c r="AY5274" s="107" t="e">
        <f>VLOOKUP(C5274,#REF!, 2,FALSE)</f>
        <v>#REF!</v>
      </c>
      <c r="BM5274" s="79" t="s">
        <v>10263</v>
      </c>
      <c r="BN5274" s="79" t="s">
        <v>3006</v>
      </c>
      <c r="BO5274" s="79" t="s">
        <v>2354</v>
      </c>
      <c r="BU5274" s="79" t="s">
        <v>10263</v>
      </c>
      <c r="BV5274" s="79" t="s">
        <v>3006</v>
      </c>
      <c r="BW5274" s="79" t="s">
        <v>2354</v>
      </c>
    </row>
    <row r="5275" spans="51:75" x14ac:dyDescent="0.3">
      <c r="AY5275" s="107" t="e">
        <f>VLOOKUP(C5275,#REF!, 2,FALSE)</f>
        <v>#REF!</v>
      </c>
      <c r="BM5275" s="79" t="s">
        <v>10265</v>
      </c>
      <c r="BN5275" s="79" t="s">
        <v>854</v>
      </c>
      <c r="BO5275" s="79" t="s">
        <v>10266</v>
      </c>
      <c r="BU5275" s="79" t="s">
        <v>10265</v>
      </c>
      <c r="BV5275" s="79" t="s">
        <v>854</v>
      </c>
      <c r="BW5275" s="79" t="s">
        <v>10266</v>
      </c>
    </row>
    <row r="5276" spans="51:75" x14ac:dyDescent="0.3">
      <c r="AY5276" s="107" t="e">
        <f>VLOOKUP(C5276,#REF!, 2,FALSE)</f>
        <v>#REF!</v>
      </c>
      <c r="BM5276" s="79" t="s">
        <v>10268</v>
      </c>
      <c r="BN5276" s="79" t="s">
        <v>854</v>
      </c>
      <c r="BO5276" s="79" t="s">
        <v>7271</v>
      </c>
      <c r="BU5276" s="79" t="s">
        <v>10268</v>
      </c>
      <c r="BV5276" s="79" t="s">
        <v>854</v>
      </c>
      <c r="BW5276" s="79" t="s">
        <v>7271</v>
      </c>
    </row>
    <row r="5277" spans="51:75" x14ac:dyDescent="0.3">
      <c r="AY5277" s="107" t="e">
        <f>VLOOKUP(C5277,#REF!, 2,FALSE)</f>
        <v>#REF!</v>
      </c>
      <c r="BM5277" s="79" t="s">
        <v>10269</v>
      </c>
      <c r="BN5277" s="79" t="s">
        <v>2985</v>
      </c>
      <c r="BO5277" s="79" t="s">
        <v>7390</v>
      </c>
      <c r="BU5277" s="79" t="s">
        <v>10269</v>
      </c>
      <c r="BV5277" s="79" t="s">
        <v>2985</v>
      </c>
      <c r="BW5277" s="79" t="s">
        <v>7390</v>
      </c>
    </row>
    <row r="5278" spans="51:75" x14ac:dyDescent="0.3">
      <c r="AY5278" s="107" t="e">
        <f>VLOOKUP(C5278,#REF!, 2,FALSE)</f>
        <v>#REF!</v>
      </c>
      <c r="BM5278" s="79" t="s">
        <v>10270</v>
      </c>
      <c r="BN5278" s="79" t="s">
        <v>2985</v>
      </c>
      <c r="BO5278" s="79" t="s">
        <v>2985</v>
      </c>
      <c r="BU5278" s="79" t="s">
        <v>10270</v>
      </c>
      <c r="BV5278" s="79" t="s">
        <v>2985</v>
      </c>
      <c r="BW5278" s="79" t="s">
        <v>2985</v>
      </c>
    </row>
    <row r="5279" spans="51:75" x14ac:dyDescent="0.3">
      <c r="AY5279" s="107" t="e">
        <f>VLOOKUP(C5279,#REF!, 2,FALSE)</f>
        <v>#REF!</v>
      </c>
      <c r="BM5279" s="79" t="s">
        <v>10271</v>
      </c>
      <c r="BN5279" s="79" t="s">
        <v>2985</v>
      </c>
      <c r="BO5279" s="79" t="s">
        <v>2985</v>
      </c>
      <c r="BU5279" s="79" t="s">
        <v>10271</v>
      </c>
      <c r="BV5279" s="79" t="s">
        <v>2985</v>
      </c>
      <c r="BW5279" s="79" t="s">
        <v>2985</v>
      </c>
    </row>
    <row r="5280" spans="51:75" x14ac:dyDescent="0.3">
      <c r="AY5280" s="107" t="e">
        <f>VLOOKUP(C5280,#REF!, 2,FALSE)</f>
        <v>#REF!</v>
      </c>
      <c r="BM5280" s="79" t="s">
        <v>10272</v>
      </c>
      <c r="BN5280" s="79" t="s">
        <v>2985</v>
      </c>
      <c r="BO5280" s="79" t="s">
        <v>2985</v>
      </c>
      <c r="BU5280" s="79" t="s">
        <v>10272</v>
      </c>
      <c r="BV5280" s="79" t="s">
        <v>2985</v>
      </c>
      <c r="BW5280" s="79" t="s">
        <v>2985</v>
      </c>
    </row>
    <row r="5281" spans="51:75" x14ac:dyDescent="0.3">
      <c r="AY5281" s="107" t="e">
        <f>VLOOKUP(C5281,#REF!, 2,FALSE)</f>
        <v>#REF!</v>
      </c>
      <c r="BM5281" s="79" t="s">
        <v>10273</v>
      </c>
      <c r="BN5281" s="79" t="s">
        <v>1015</v>
      </c>
      <c r="BO5281" s="79" t="s">
        <v>10274</v>
      </c>
      <c r="BU5281" s="79" t="s">
        <v>10273</v>
      </c>
      <c r="BV5281" s="79" t="s">
        <v>1015</v>
      </c>
      <c r="BW5281" s="79" t="s">
        <v>10274</v>
      </c>
    </row>
    <row r="5282" spans="51:75" x14ac:dyDescent="0.3">
      <c r="AY5282" s="107" t="e">
        <f>VLOOKUP(C5282,#REF!, 2,FALSE)</f>
        <v>#REF!</v>
      </c>
      <c r="BM5282" s="79" t="s">
        <v>10275</v>
      </c>
      <c r="BN5282" s="79" t="s">
        <v>2985</v>
      </c>
      <c r="BO5282" s="79" t="s">
        <v>2985</v>
      </c>
      <c r="BU5282" s="79" t="s">
        <v>10275</v>
      </c>
      <c r="BV5282" s="79" t="s">
        <v>2985</v>
      </c>
      <c r="BW5282" s="79" t="s">
        <v>2985</v>
      </c>
    </row>
    <row r="5283" spans="51:75" x14ac:dyDescent="0.3">
      <c r="AY5283" s="107" t="e">
        <f>VLOOKUP(C5283,#REF!, 2,FALSE)</f>
        <v>#REF!</v>
      </c>
      <c r="BM5283" s="79" t="s">
        <v>10276</v>
      </c>
      <c r="BN5283" s="79" t="s">
        <v>2985</v>
      </c>
      <c r="BO5283" s="79" t="s">
        <v>2985</v>
      </c>
      <c r="BU5283" s="79" t="s">
        <v>10276</v>
      </c>
      <c r="BV5283" s="79" t="s">
        <v>2985</v>
      </c>
      <c r="BW5283" s="79" t="s">
        <v>2985</v>
      </c>
    </row>
    <row r="5284" spans="51:75" x14ac:dyDescent="0.3">
      <c r="AY5284" s="107" t="e">
        <f>VLOOKUP(C5284,#REF!, 2,FALSE)</f>
        <v>#REF!</v>
      </c>
      <c r="BM5284" s="79" t="s">
        <v>10277</v>
      </c>
      <c r="BN5284" s="79" t="s">
        <v>664</v>
      </c>
      <c r="BO5284" s="79" t="s">
        <v>10278</v>
      </c>
      <c r="BU5284" s="79" t="s">
        <v>10277</v>
      </c>
      <c r="BV5284" s="79" t="s">
        <v>664</v>
      </c>
      <c r="BW5284" s="79" t="s">
        <v>10278</v>
      </c>
    </row>
    <row r="5285" spans="51:75" x14ac:dyDescent="0.3">
      <c r="AY5285" s="107" t="e">
        <f>VLOOKUP(C5285,#REF!, 2,FALSE)</f>
        <v>#REF!</v>
      </c>
      <c r="BM5285" s="79" t="s">
        <v>10279</v>
      </c>
      <c r="BN5285" s="79" t="s">
        <v>799</v>
      </c>
      <c r="BO5285" s="79" t="s">
        <v>3875</v>
      </c>
      <c r="BU5285" s="79" t="s">
        <v>10279</v>
      </c>
      <c r="BV5285" s="79" t="s">
        <v>799</v>
      </c>
      <c r="BW5285" s="79" t="s">
        <v>3875</v>
      </c>
    </row>
    <row r="5286" spans="51:75" x14ac:dyDescent="0.3">
      <c r="AY5286" s="107" t="e">
        <f>VLOOKUP(C5286,#REF!, 2,FALSE)</f>
        <v>#REF!</v>
      </c>
      <c r="BM5286" s="79" t="s">
        <v>1844</v>
      </c>
      <c r="BN5286" s="79" t="s">
        <v>664</v>
      </c>
      <c r="BO5286" s="79" t="s">
        <v>2985</v>
      </c>
      <c r="BU5286" s="79" t="s">
        <v>1844</v>
      </c>
      <c r="BV5286" s="79" t="s">
        <v>664</v>
      </c>
      <c r="BW5286" s="79" t="s">
        <v>2985</v>
      </c>
    </row>
    <row r="5287" spans="51:75" x14ac:dyDescent="0.3">
      <c r="AY5287" s="107" t="e">
        <f>VLOOKUP(C5287,#REF!, 2,FALSE)</f>
        <v>#REF!</v>
      </c>
      <c r="BM5287" s="79" t="s">
        <v>10280</v>
      </c>
      <c r="BN5287" s="79" t="s">
        <v>777</v>
      </c>
      <c r="BO5287" s="79" t="s">
        <v>10281</v>
      </c>
      <c r="BU5287" s="79" t="s">
        <v>10280</v>
      </c>
      <c r="BV5287" s="79" t="s">
        <v>777</v>
      </c>
      <c r="BW5287" s="79" t="s">
        <v>10281</v>
      </c>
    </row>
    <row r="5288" spans="51:75" x14ac:dyDescent="0.3">
      <c r="AY5288" s="107" t="e">
        <f>VLOOKUP(C5288,#REF!, 2,FALSE)</f>
        <v>#REF!</v>
      </c>
      <c r="BM5288" s="79" t="s">
        <v>10282</v>
      </c>
      <c r="BN5288" s="79" t="s">
        <v>638</v>
      </c>
      <c r="BO5288" s="79" t="s">
        <v>10283</v>
      </c>
      <c r="BU5288" s="79" t="s">
        <v>10282</v>
      </c>
      <c r="BV5288" s="79" t="s">
        <v>638</v>
      </c>
      <c r="BW5288" s="79" t="s">
        <v>10283</v>
      </c>
    </row>
    <row r="5289" spans="51:75" x14ac:dyDescent="0.3">
      <c r="AY5289" s="107" t="e">
        <f>VLOOKUP(C5289,#REF!, 2,FALSE)</f>
        <v>#REF!</v>
      </c>
      <c r="BM5289" s="79" t="s">
        <v>10284</v>
      </c>
      <c r="BN5289" s="79" t="s">
        <v>696</v>
      </c>
      <c r="BO5289" s="79" t="s">
        <v>10285</v>
      </c>
      <c r="BU5289" s="79" t="s">
        <v>10284</v>
      </c>
      <c r="BV5289" s="79" t="s">
        <v>696</v>
      </c>
      <c r="BW5289" s="79" t="s">
        <v>10285</v>
      </c>
    </row>
    <row r="5290" spans="51:75" x14ac:dyDescent="0.3">
      <c r="AY5290" s="107" t="e">
        <f>VLOOKUP(C5290,#REF!, 2,FALSE)</f>
        <v>#REF!</v>
      </c>
      <c r="BM5290" s="79" t="s">
        <v>329</v>
      </c>
      <c r="BN5290" s="79" t="s">
        <v>668</v>
      </c>
      <c r="BO5290" s="79" t="s">
        <v>10286</v>
      </c>
      <c r="BU5290" s="79" t="s">
        <v>329</v>
      </c>
      <c r="BV5290" s="79" t="s">
        <v>668</v>
      </c>
      <c r="BW5290" s="79" t="s">
        <v>10286</v>
      </c>
    </row>
    <row r="5291" spans="51:75" x14ac:dyDescent="0.3">
      <c r="AY5291" s="107" t="e">
        <f>VLOOKUP(C5291,#REF!, 2,FALSE)</f>
        <v>#REF!</v>
      </c>
      <c r="BM5291" s="79" t="s">
        <v>10287</v>
      </c>
      <c r="BN5291" s="79" t="s">
        <v>2985</v>
      </c>
      <c r="BO5291" s="79" t="s">
        <v>8780</v>
      </c>
      <c r="BU5291" s="79" t="s">
        <v>10287</v>
      </c>
      <c r="BV5291" s="79" t="s">
        <v>2985</v>
      </c>
      <c r="BW5291" s="79" t="s">
        <v>8780</v>
      </c>
    </row>
    <row r="5292" spans="51:75" x14ac:dyDescent="0.3">
      <c r="AY5292" s="107" t="e">
        <f>VLOOKUP(C5292,#REF!, 2,FALSE)</f>
        <v>#REF!</v>
      </c>
      <c r="BM5292" s="79" t="s">
        <v>10288</v>
      </c>
      <c r="BN5292" s="79" t="s">
        <v>663</v>
      </c>
      <c r="BO5292" s="79" t="s">
        <v>4545</v>
      </c>
      <c r="BU5292" s="79" t="s">
        <v>10288</v>
      </c>
      <c r="BV5292" s="79" t="s">
        <v>663</v>
      </c>
      <c r="BW5292" s="79" t="s">
        <v>4545</v>
      </c>
    </row>
    <row r="5293" spans="51:75" x14ac:dyDescent="0.3">
      <c r="AY5293" s="107" t="e">
        <f>VLOOKUP(C5293,#REF!, 2,FALSE)</f>
        <v>#REF!</v>
      </c>
      <c r="BM5293" s="79" t="s">
        <v>10289</v>
      </c>
      <c r="BN5293" s="79" t="s">
        <v>789</v>
      </c>
      <c r="BO5293" s="79" t="s">
        <v>10290</v>
      </c>
      <c r="BU5293" s="79" t="s">
        <v>10289</v>
      </c>
      <c r="BV5293" s="79" t="s">
        <v>789</v>
      </c>
      <c r="BW5293" s="79" t="s">
        <v>10290</v>
      </c>
    </row>
    <row r="5294" spans="51:75" x14ac:dyDescent="0.3">
      <c r="AY5294" s="107" t="e">
        <f>VLOOKUP(C5294,#REF!, 2,FALSE)</f>
        <v>#REF!</v>
      </c>
      <c r="BM5294" s="79" t="s">
        <v>1845</v>
      </c>
      <c r="BN5294" s="79" t="s">
        <v>925</v>
      </c>
      <c r="BO5294" s="79" t="s">
        <v>1964</v>
      </c>
      <c r="BU5294" s="79" t="s">
        <v>1845</v>
      </c>
      <c r="BV5294" s="79" t="s">
        <v>925</v>
      </c>
      <c r="BW5294" s="79" t="s">
        <v>1964</v>
      </c>
    </row>
    <row r="5295" spans="51:75" x14ac:dyDescent="0.3">
      <c r="AY5295" s="107" t="e">
        <f>VLOOKUP(C5295,#REF!, 2,FALSE)</f>
        <v>#REF!</v>
      </c>
      <c r="BM5295" s="79" t="s">
        <v>1846</v>
      </c>
      <c r="BN5295" s="79" t="s">
        <v>925</v>
      </c>
      <c r="BO5295" s="79" t="s">
        <v>1964</v>
      </c>
      <c r="BU5295" s="79" t="s">
        <v>1846</v>
      </c>
      <c r="BV5295" s="79" t="s">
        <v>925</v>
      </c>
      <c r="BW5295" s="79" t="s">
        <v>1964</v>
      </c>
    </row>
    <row r="5296" spans="51:75" x14ac:dyDescent="0.3">
      <c r="AY5296" s="107" t="e">
        <f>VLOOKUP(C5296,#REF!, 2,FALSE)</f>
        <v>#REF!</v>
      </c>
      <c r="BM5296" s="79" t="s">
        <v>1847</v>
      </c>
      <c r="BN5296" s="79" t="s">
        <v>925</v>
      </c>
      <c r="BO5296" s="79" t="s">
        <v>1964</v>
      </c>
      <c r="BU5296" s="79" t="s">
        <v>1847</v>
      </c>
      <c r="BV5296" s="79" t="s">
        <v>925</v>
      </c>
      <c r="BW5296" s="79" t="s">
        <v>1964</v>
      </c>
    </row>
    <row r="5297" spans="51:75" x14ac:dyDescent="0.3">
      <c r="AY5297" s="107" t="e">
        <f>VLOOKUP(C5297,#REF!, 2,FALSE)</f>
        <v>#REF!</v>
      </c>
      <c r="BM5297" s="79" t="s">
        <v>10291</v>
      </c>
      <c r="BN5297" s="79" t="s">
        <v>925</v>
      </c>
      <c r="BO5297" s="79" t="s">
        <v>1964</v>
      </c>
      <c r="BU5297" s="79" t="s">
        <v>10291</v>
      </c>
      <c r="BV5297" s="79" t="s">
        <v>925</v>
      </c>
      <c r="BW5297" s="79" t="s">
        <v>1964</v>
      </c>
    </row>
    <row r="5298" spans="51:75" x14ac:dyDescent="0.3">
      <c r="AY5298" s="107" t="e">
        <f>VLOOKUP(C5298,#REF!, 2,FALSE)</f>
        <v>#REF!</v>
      </c>
      <c r="BM5298" s="79" t="s">
        <v>10292</v>
      </c>
      <c r="BN5298" s="79" t="s">
        <v>2985</v>
      </c>
      <c r="BO5298" s="79" t="s">
        <v>772</v>
      </c>
      <c r="BU5298" s="79" t="s">
        <v>10292</v>
      </c>
      <c r="BV5298" s="79" t="s">
        <v>2985</v>
      </c>
      <c r="BW5298" s="79" t="s">
        <v>772</v>
      </c>
    </row>
    <row r="5299" spans="51:75" x14ac:dyDescent="0.3">
      <c r="AY5299" s="107" t="e">
        <f>VLOOKUP(C5299,#REF!, 2,FALSE)</f>
        <v>#REF!</v>
      </c>
      <c r="BM5299" s="79" t="s">
        <v>10293</v>
      </c>
      <c r="BN5299" s="79" t="s">
        <v>16992</v>
      </c>
      <c r="BO5299" s="79" t="s">
        <v>4645</v>
      </c>
      <c r="BU5299" s="79" t="s">
        <v>10293</v>
      </c>
      <c r="BV5299" s="79" t="s">
        <v>16992</v>
      </c>
      <c r="BW5299" s="79" t="s">
        <v>4645</v>
      </c>
    </row>
    <row r="5300" spans="51:75" x14ac:dyDescent="0.3">
      <c r="AY5300" s="107" t="e">
        <f>VLOOKUP(C5300,#REF!, 2,FALSE)</f>
        <v>#REF!</v>
      </c>
      <c r="BM5300" s="79" t="s">
        <v>10294</v>
      </c>
      <c r="BN5300" s="79" t="s">
        <v>16992</v>
      </c>
      <c r="BO5300" s="79" t="s">
        <v>2985</v>
      </c>
      <c r="BU5300" s="79" t="s">
        <v>10294</v>
      </c>
      <c r="BV5300" s="79" t="s">
        <v>16992</v>
      </c>
      <c r="BW5300" s="79" t="s">
        <v>2985</v>
      </c>
    </row>
    <row r="5301" spans="51:75" x14ac:dyDescent="0.3">
      <c r="AY5301" s="107" t="e">
        <f>VLOOKUP(C5301,#REF!, 2,FALSE)</f>
        <v>#REF!</v>
      </c>
      <c r="BM5301" s="79" t="s">
        <v>10295</v>
      </c>
      <c r="BN5301" s="79" t="s">
        <v>864</v>
      </c>
      <c r="BO5301" s="79" t="s">
        <v>2985</v>
      </c>
      <c r="BU5301" s="79" t="s">
        <v>10295</v>
      </c>
      <c r="BV5301" s="79" t="s">
        <v>864</v>
      </c>
      <c r="BW5301" s="79" t="s">
        <v>2985</v>
      </c>
    </row>
    <row r="5302" spans="51:75" x14ac:dyDescent="0.3">
      <c r="AY5302" s="107" t="e">
        <f>VLOOKUP(C5302,#REF!, 2,FALSE)</f>
        <v>#REF!</v>
      </c>
      <c r="BM5302" s="79" t="s">
        <v>1848</v>
      </c>
      <c r="BN5302" s="79" t="s">
        <v>2985</v>
      </c>
      <c r="BO5302" s="79" t="s">
        <v>2985</v>
      </c>
      <c r="BU5302" s="79" t="s">
        <v>1848</v>
      </c>
      <c r="BV5302" s="79" t="s">
        <v>2985</v>
      </c>
      <c r="BW5302" s="79" t="s">
        <v>2985</v>
      </c>
    </row>
    <row r="5303" spans="51:75" x14ac:dyDescent="0.3">
      <c r="AY5303" s="107" t="e">
        <f>VLOOKUP(C5303,#REF!, 2,FALSE)</f>
        <v>#REF!</v>
      </c>
      <c r="BM5303" s="79" t="s">
        <v>10296</v>
      </c>
      <c r="BN5303" s="79" t="s">
        <v>2985</v>
      </c>
      <c r="BO5303" s="79" t="s">
        <v>2985</v>
      </c>
      <c r="BU5303" s="79" t="s">
        <v>10296</v>
      </c>
      <c r="BV5303" s="79" t="s">
        <v>2985</v>
      </c>
      <c r="BW5303" s="79" t="s">
        <v>2985</v>
      </c>
    </row>
    <row r="5304" spans="51:75" x14ac:dyDescent="0.3">
      <c r="AY5304" s="107" t="e">
        <f>VLOOKUP(C5304,#REF!, 2,FALSE)</f>
        <v>#REF!</v>
      </c>
      <c r="BM5304" s="79" t="s">
        <v>10297</v>
      </c>
      <c r="BN5304" s="79" t="s">
        <v>16992</v>
      </c>
      <c r="BO5304" s="79" t="s">
        <v>10298</v>
      </c>
      <c r="BU5304" s="79" t="s">
        <v>10297</v>
      </c>
      <c r="BV5304" s="79" t="s">
        <v>16992</v>
      </c>
      <c r="BW5304" s="79" t="s">
        <v>10298</v>
      </c>
    </row>
    <row r="5305" spans="51:75" x14ac:dyDescent="0.3">
      <c r="AY5305" s="107" t="e">
        <f>VLOOKUP(C5305,#REF!, 2,FALSE)</f>
        <v>#REF!</v>
      </c>
      <c r="BM5305" s="79" t="s">
        <v>10299</v>
      </c>
      <c r="BN5305" s="79" t="s">
        <v>16992</v>
      </c>
      <c r="BO5305" s="79" t="s">
        <v>10300</v>
      </c>
      <c r="BU5305" s="79" t="s">
        <v>10299</v>
      </c>
      <c r="BV5305" s="79" t="s">
        <v>16992</v>
      </c>
      <c r="BW5305" s="79" t="s">
        <v>10300</v>
      </c>
    </row>
    <row r="5306" spans="51:75" x14ac:dyDescent="0.3">
      <c r="AY5306" s="107" t="e">
        <f>VLOOKUP(C5306,#REF!, 2,FALSE)</f>
        <v>#REF!</v>
      </c>
      <c r="BM5306" s="79" t="s">
        <v>10301</v>
      </c>
      <c r="BN5306" s="79" t="s">
        <v>2985</v>
      </c>
      <c r="BO5306" s="79" t="s">
        <v>2985</v>
      </c>
      <c r="BU5306" s="79" t="s">
        <v>10301</v>
      </c>
      <c r="BV5306" s="79" t="s">
        <v>2985</v>
      </c>
      <c r="BW5306" s="79" t="s">
        <v>2985</v>
      </c>
    </row>
    <row r="5307" spans="51:75" x14ac:dyDescent="0.3">
      <c r="AY5307" s="107" t="e">
        <f>VLOOKUP(C5307,#REF!, 2,FALSE)</f>
        <v>#REF!</v>
      </c>
      <c r="BM5307" s="79" t="s">
        <v>10302</v>
      </c>
      <c r="BN5307" s="79" t="s">
        <v>2985</v>
      </c>
      <c r="BO5307" s="79" t="s">
        <v>2985</v>
      </c>
      <c r="BU5307" s="79" t="s">
        <v>10302</v>
      </c>
      <c r="BV5307" s="79" t="s">
        <v>2985</v>
      </c>
      <c r="BW5307" s="79" t="s">
        <v>2985</v>
      </c>
    </row>
    <row r="5308" spans="51:75" x14ac:dyDescent="0.3">
      <c r="AY5308" s="107" t="e">
        <f>VLOOKUP(C5308,#REF!, 2,FALSE)</f>
        <v>#REF!</v>
      </c>
      <c r="BM5308" s="79" t="s">
        <v>10303</v>
      </c>
      <c r="BN5308" s="79" t="s">
        <v>16992</v>
      </c>
      <c r="BO5308" s="79" t="s">
        <v>2985</v>
      </c>
      <c r="BU5308" s="79" t="s">
        <v>10303</v>
      </c>
      <c r="BV5308" s="79" t="s">
        <v>16992</v>
      </c>
      <c r="BW5308" s="79" t="s">
        <v>2985</v>
      </c>
    </row>
    <row r="5309" spans="51:75" x14ac:dyDescent="0.3">
      <c r="AY5309" s="107" t="e">
        <f>VLOOKUP(C5309,#REF!, 2,FALSE)</f>
        <v>#REF!</v>
      </c>
      <c r="BM5309" s="79" t="s">
        <v>10304</v>
      </c>
      <c r="BN5309" s="79" t="s">
        <v>16992</v>
      </c>
      <c r="BO5309" s="79" t="s">
        <v>2985</v>
      </c>
      <c r="BU5309" s="79" t="s">
        <v>10304</v>
      </c>
      <c r="BV5309" s="79" t="s">
        <v>16992</v>
      </c>
      <c r="BW5309" s="79" t="s">
        <v>2985</v>
      </c>
    </row>
    <row r="5310" spans="51:75" x14ac:dyDescent="0.3">
      <c r="AY5310" s="107" t="e">
        <f>VLOOKUP(C5310,#REF!, 2,FALSE)</f>
        <v>#REF!</v>
      </c>
      <c r="BM5310" s="79" t="s">
        <v>10305</v>
      </c>
      <c r="BN5310" s="79" t="s">
        <v>2985</v>
      </c>
      <c r="BO5310" s="79" t="s">
        <v>10306</v>
      </c>
      <c r="BU5310" s="79" t="s">
        <v>10305</v>
      </c>
      <c r="BV5310" s="79" t="s">
        <v>2985</v>
      </c>
      <c r="BW5310" s="79" t="s">
        <v>10306</v>
      </c>
    </row>
    <row r="5311" spans="51:75" x14ac:dyDescent="0.3">
      <c r="AY5311" s="107" t="e">
        <f>VLOOKUP(C5311,#REF!, 2,FALSE)</f>
        <v>#REF!</v>
      </c>
      <c r="BM5311" s="79" t="s">
        <v>10307</v>
      </c>
      <c r="BN5311" s="79" t="s">
        <v>2985</v>
      </c>
      <c r="BO5311" s="79" t="s">
        <v>2985</v>
      </c>
      <c r="BU5311" s="79" t="s">
        <v>10307</v>
      </c>
      <c r="BV5311" s="79" t="s">
        <v>2985</v>
      </c>
      <c r="BW5311" s="79" t="s">
        <v>2985</v>
      </c>
    </row>
    <row r="5312" spans="51:75" x14ac:dyDescent="0.3">
      <c r="AY5312" s="107" t="e">
        <f>VLOOKUP(C5312,#REF!, 2,FALSE)</f>
        <v>#REF!</v>
      </c>
      <c r="BM5312" s="79" t="s">
        <v>10309</v>
      </c>
      <c r="BN5312" s="79" t="s">
        <v>2985</v>
      </c>
      <c r="BO5312" s="79" t="s">
        <v>10310</v>
      </c>
      <c r="BU5312" s="79" t="s">
        <v>10309</v>
      </c>
      <c r="BV5312" s="79" t="s">
        <v>2985</v>
      </c>
      <c r="BW5312" s="79" t="s">
        <v>10310</v>
      </c>
    </row>
    <row r="5313" spans="51:75" x14ac:dyDescent="0.3">
      <c r="AY5313" s="107" t="e">
        <f>VLOOKUP(C5313,#REF!, 2,FALSE)</f>
        <v>#REF!</v>
      </c>
      <c r="BM5313" s="79" t="s">
        <v>1849</v>
      </c>
      <c r="BN5313" s="79" t="s">
        <v>615</v>
      </c>
      <c r="BO5313" s="79" t="s">
        <v>7884</v>
      </c>
      <c r="BU5313" s="79" t="s">
        <v>1849</v>
      </c>
      <c r="BV5313" s="79" t="s">
        <v>615</v>
      </c>
      <c r="BW5313" s="79" t="s">
        <v>7884</v>
      </c>
    </row>
    <row r="5314" spans="51:75" x14ac:dyDescent="0.3">
      <c r="AY5314" s="107" t="e">
        <f>VLOOKUP(C5314,#REF!, 2,FALSE)</f>
        <v>#REF!</v>
      </c>
      <c r="BM5314" s="79" t="s">
        <v>1850</v>
      </c>
      <c r="BN5314" s="79" t="s">
        <v>2985</v>
      </c>
      <c r="BO5314" s="79" t="s">
        <v>8373</v>
      </c>
      <c r="BU5314" s="79" t="s">
        <v>1850</v>
      </c>
      <c r="BV5314" s="79" t="s">
        <v>2985</v>
      </c>
      <c r="BW5314" s="79" t="s">
        <v>8373</v>
      </c>
    </row>
    <row r="5315" spans="51:75" x14ac:dyDescent="0.3">
      <c r="AY5315" s="107" t="e">
        <f>VLOOKUP(C5315,#REF!, 2,FALSE)</f>
        <v>#REF!</v>
      </c>
      <c r="BM5315" s="79" t="s">
        <v>1851</v>
      </c>
      <c r="BN5315" s="79" t="s">
        <v>16992</v>
      </c>
      <c r="BO5315" s="79" t="s">
        <v>8266</v>
      </c>
      <c r="BU5315" s="79" t="s">
        <v>1851</v>
      </c>
      <c r="BV5315" s="79" t="s">
        <v>16992</v>
      </c>
      <c r="BW5315" s="79" t="s">
        <v>8266</v>
      </c>
    </row>
    <row r="5316" spans="51:75" x14ac:dyDescent="0.3">
      <c r="AY5316" s="107" t="e">
        <f>VLOOKUP(C5316,#REF!, 2,FALSE)</f>
        <v>#REF!</v>
      </c>
      <c r="BM5316" s="79" t="s">
        <v>10312</v>
      </c>
      <c r="BN5316" s="79" t="s">
        <v>3206</v>
      </c>
      <c r="BO5316" s="79" t="s">
        <v>772</v>
      </c>
      <c r="BU5316" s="79" t="s">
        <v>10312</v>
      </c>
      <c r="BV5316" s="79" t="s">
        <v>3206</v>
      </c>
      <c r="BW5316" s="79" t="s">
        <v>772</v>
      </c>
    </row>
    <row r="5317" spans="51:75" x14ac:dyDescent="0.3">
      <c r="AY5317" s="107" t="e">
        <f>VLOOKUP(C5317,#REF!, 2,FALSE)</f>
        <v>#REF!</v>
      </c>
      <c r="BM5317" s="79" t="s">
        <v>10313</v>
      </c>
      <c r="BN5317" s="79" t="s">
        <v>2985</v>
      </c>
      <c r="BO5317" s="79" t="s">
        <v>772</v>
      </c>
      <c r="BU5317" s="79" t="s">
        <v>10313</v>
      </c>
      <c r="BV5317" s="79" t="s">
        <v>2985</v>
      </c>
      <c r="BW5317" s="79" t="s">
        <v>772</v>
      </c>
    </row>
    <row r="5318" spans="51:75" x14ac:dyDescent="0.3">
      <c r="AY5318" s="107" t="e">
        <f>VLOOKUP(C5318,#REF!, 2,FALSE)</f>
        <v>#REF!</v>
      </c>
      <c r="BM5318" s="79" t="s">
        <v>10314</v>
      </c>
      <c r="BN5318" s="79" t="s">
        <v>698</v>
      </c>
      <c r="BO5318" s="79" t="s">
        <v>1840</v>
      </c>
      <c r="BU5318" s="79" t="s">
        <v>10314</v>
      </c>
      <c r="BV5318" s="79" t="s">
        <v>698</v>
      </c>
      <c r="BW5318" s="79" t="s">
        <v>1840</v>
      </c>
    </row>
    <row r="5319" spans="51:75" x14ac:dyDescent="0.3">
      <c r="AY5319" s="107" t="e">
        <f>VLOOKUP(C5319,#REF!, 2,FALSE)</f>
        <v>#REF!</v>
      </c>
      <c r="BM5319" s="79" t="s">
        <v>10316</v>
      </c>
      <c r="BN5319" s="79" t="s">
        <v>663</v>
      </c>
      <c r="BO5319" s="79" t="s">
        <v>1382</v>
      </c>
      <c r="BU5319" s="79" t="s">
        <v>10316</v>
      </c>
      <c r="BV5319" s="79" t="s">
        <v>663</v>
      </c>
      <c r="BW5319" s="79" t="s">
        <v>1382</v>
      </c>
    </row>
    <row r="5320" spans="51:75" x14ac:dyDescent="0.3">
      <c r="AY5320" s="107" t="e">
        <f>VLOOKUP(C5320,#REF!, 2,FALSE)</f>
        <v>#REF!</v>
      </c>
      <c r="BM5320" s="79" t="s">
        <v>10317</v>
      </c>
      <c r="BN5320" s="79" t="s">
        <v>665</v>
      </c>
      <c r="BO5320" s="79" t="s">
        <v>1732</v>
      </c>
      <c r="BU5320" s="79" t="s">
        <v>10317</v>
      </c>
      <c r="BV5320" s="79" t="s">
        <v>665</v>
      </c>
      <c r="BW5320" s="79" t="s">
        <v>1732</v>
      </c>
    </row>
    <row r="5321" spans="51:75" x14ac:dyDescent="0.3">
      <c r="AY5321" s="107" t="e">
        <f>VLOOKUP(C5321,#REF!, 2,FALSE)</f>
        <v>#REF!</v>
      </c>
      <c r="BM5321" s="79" t="s">
        <v>10318</v>
      </c>
      <c r="BN5321" s="79" t="s">
        <v>663</v>
      </c>
      <c r="BO5321" s="79" t="s">
        <v>10319</v>
      </c>
      <c r="BU5321" s="79" t="s">
        <v>10318</v>
      </c>
      <c r="BV5321" s="79" t="s">
        <v>663</v>
      </c>
      <c r="BW5321" s="79" t="s">
        <v>10319</v>
      </c>
    </row>
    <row r="5322" spans="51:75" x14ac:dyDescent="0.3">
      <c r="AY5322" s="107" t="e">
        <f>VLOOKUP(C5322,#REF!, 2,FALSE)</f>
        <v>#REF!</v>
      </c>
      <c r="BM5322" s="79" t="s">
        <v>10321</v>
      </c>
      <c r="BN5322" s="79" t="s">
        <v>2985</v>
      </c>
      <c r="BO5322" s="79" t="s">
        <v>2985</v>
      </c>
      <c r="BU5322" s="79" t="s">
        <v>10321</v>
      </c>
      <c r="BV5322" s="79" t="s">
        <v>2985</v>
      </c>
      <c r="BW5322" s="79" t="s">
        <v>2985</v>
      </c>
    </row>
    <row r="5323" spans="51:75" x14ac:dyDescent="0.3">
      <c r="AY5323" s="107" t="e">
        <f>VLOOKUP(C5323,#REF!, 2,FALSE)</f>
        <v>#REF!</v>
      </c>
      <c r="BM5323" s="79" t="s">
        <v>10323</v>
      </c>
      <c r="BN5323" s="79" t="s">
        <v>851</v>
      </c>
      <c r="BO5323" s="79" t="s">
        <v>2985</v>
      </c>
      <c r="BU5323" s="79" t="s">
        <v>10323</v>
      </c>
      <c r="BV5323" s="79" t="s">
        <v>851</v>
      </c>
      <c r="BW5323" s="79" t="s">
        <v>2985</v>
      </c>
    </row>
    <row r="5324" spans="51:75" x14ac:dyDescent="0.3">
      <c r="AY5324" s="107" t="e">
        <f>VLOOKUP(C5324,#REF!, 2,FALSE)</f>
        <v>#REF!</v>
      </c>
      <c r="BM5324" s="79" t="s">
        <v>10324</v>
      </c>
      <c r="BN5324" s="79" t="s">
        <v>16992</v>
      </c>
      <c r="BO5324" s="79" t="s">
        <v>772</v>
      </c>
      <c r="BU5324" s="79" t="s">
        <v>10324</v>
      </c>
      <c r="BV5324" s="79" t="s">
        <v>16992</v>
      </c>
      <c r="BW5324" s="79" t="s">
        <v>772</v>
      </c>
    </row>
    <row r="5325" spans="51:75" x14ac:dyDescent="0.3">
      <c r="AY5325" s="107" t="e">
        <f>VLOOKUP(C5325,#REF!, 2,FALSE)</f>
        <v>#REF!</v>
      </c>
      <c r="BM5325" s="79" t="s">
        <v>10325</v>
      </c>
      <c r="BN5325" s="79" t="s">
        <v>2985</v>
      </c>
      <c r="BO5325" s="79" t="s">
        <v>2985</v>
      </c>
      <c r="BU5325" s="79" t="s">
        <v>10325</v>
      </c>
      <c r="BV5325" s="79" t="s">
        <v>2985</v>
      </c>
      <c r="BW5325" s="79" t="s">
        <v>2985</v>
      </c>
    </row>
    <row r="5326" spans="51:75" x14ac:dyDescent="0.3">
      <c r="AY5326" s="107" t="e">
        <f>VLOOKUP(C5326,#REF!, 2,FALSE)</f>
        <v>#REF!</v>
      </c>
      <c r="BM5326" s="79" t="s">
        <v>10326</v>
      </c>
      <c r="BN5326" s="79" t="s">
        <v>616</v>
      </c>
      <c r="BO5326" s="79" t="s">
        <v>2985</v>
      </c>
      <c r="BU5326" s="79" t="s">
        <v>10326</v>
      </c>
      <c r="BV5326" s="79" t="s">
        <v>616</v>
      </c>
      <c r="BW5326" s="79" t="s">
        <v>2985</v>
      </c>
    </row>
    <row r="5327" spans="51:75" x14ac:dyDescent="0.3">
      <c r="AY5327" s="107" t="e">
        <f>VLOOKUP(C5327,#REF!, 2,FALSE)</f>
        <v>#REF!</v>
      </c>
      <c r="BM5327" s="79" t="s">
        <v>10327</v>
      </c>
      <c r="BN5327" s="79" t="s">
        <v>669</v>
      </c>
      <c r="BO5327" s="79" t="s">
        <v>2985</v>
      </c>
      <c r="BU5327" s="79" t="s">
        <v>10327</v>
      </c>
      <c r="BV5327" s="79" t="s">
        <v>669</v>
      </c>
      <c r="BW5327" s="79" t="s">
        <v>2985</v>
      </c>
    </row>
    <row r="5328" spans="51:75" x14ac:dyDescent="0.3">
      <c r="AY5328" s="107" t="e">
        <f>VLOOKUP(C5328,#REF!, 2,FALSE)</f>
        <v>#REF!</v>
      </c>
      <c r="BM5328" s="79" t="s">
        <v>10328</v>
      </c>
      <c r="BN5328" s="79" t="s">
        <v>639</v>
      </c>
      <c r="BO5328" s="79" t="s">
        <v>2402</v>
      </c>
      <c r="BU5328" s="79" t="s">
        <v>10328</v>
      </c>
      <c r="BV5328" s="79" t="s">
        <v>639</v>
      </c>
      <c r="BW5328" s="79" t="s">
        <v>2402</v>
      </c>
    </row>
    <row r="5329" spans="51:75" x14ac:dyDescent="0.3">
      <c r="AY5329" s="107" t="e">
        <f>VLOOKUP(C5329,#REF!, 2,FALSE)</f>
        <v>#REF!</v>
      </c>
      <c r="BM5329" s="79" t="s">
        <v>1852</v>
      </c>
      <c r="BN5329" s="79" t="s">
        <v>660</v>
      </c>
      <c r="BO5329" s="79" t="s">
        <v>2985</v>
      </c>
      <c r="BU5329" s="79" t="s">
        <v>1852</v>
      </c>
      <c r="BV5329" s="79" t="s">
        <v>660</v>
      </c>
      <c r="BW5329" s="79" t="s">
        <v>2985</v>
      </c>
    </row>
    <row r="5330" spans="51:75" x14ac:dyDescent="0.3">
      <c r="AY5330" s="107" t="e">
        <f>VLOOKUP(C5330,#REF!, 2,FALSE)</f>
        <v>#REF!</v>
      </c>
      <c r="BM5330" s="79" t="s">
        <v>10329</v>
      </c>
      <c r="BN5330" s="79" t="s">
        <v>696</v>
      </c>
      <c r="BO5330" s="79" t="s">
        <v>3391</v>
      </c>
      <c r="BU5330" s="79" t="s">
        <v>10329</v>
      </c>
      <c r="BV5330" s="79" t="s">
        <v>696</v>
      </c>
      <c r="BW5330" s="79" t="s">
        <v>3391</v>
      </c>
    </row>
    <row r="5331" spans="51:75" x14ac:dyDescent="0.3">
      <c r="AY5331" s="107" t="e">
        <f>VLOOKUP(C5331,#REF!, 2,FALSE)</f>
        <v>#REF!</v>
      </c>
      <c r="BM5331" s="79" t="s">
        <v>10331</v>
      </c>
      <c r="BN5331" s="79" t="s">
        <v>1344</v>
      </c>
      <c r="BO5331" s="79" t="s">
        <v>3756</v>
      </c>
      <c r="BU5331" s="79" t="s">
        <v>10331</v>
      </c>
      <c r="BV5331" s="79" t="s">
        <v>1344</v>
      </c>
      <c r="BW5331" s="79" t="s">
        <v>3756</v>
      </c>
    </row>
    <row r="5332" spans="51:75" x14ac:dyDescent="0.3">
      <c r="AY5332" s="107" t="e">
        <f>VLOOKUP(C5332,#REF!, 2,FALSE)</f>
        <v>#REF!</v>
      </c>
      <c r="BM5332" s="79" t="s">
        <v>10332</v>
      </c>
      <c r="BN5332" s="79" t="s">
        <v>812</v>
      </c>
      <c r="BO5332" s="79" t="s">
        <v>2140</v>
      </c>
      <c r="BU5332" s="79" t="s">
        <v>10332</v>
      </c>
      <c r="BV5332" s="79" t="s">
        <v>812</v>
      </c>
      <c r="BW5332" s="79" t="s">
        <v>2140</v>
      </c>
    </row>
    <row r="5333" spans="51:75" x14ac:dyDescent="0.3">
      <c r="AY5333" s="107" t="e">
        <f>VLOOKUP(C5333,#REF!, 2,FALSE)</f>
        <v>#REF!</v>
      </c>
      <c r="BM5333" s="79" t="s">
        <v>10333</v>
      </c>
      <c r="BN5333" s="79" t="s">
        <v>2981</v>
      </c>
      <c r="BO5333" s="79" t="s">
        <v>10334</v>
      </c>
      <c r="BU5333" s="79" t="s">
        <v>10333</v>
      </c>
      <c r="BV5333" s="79" t="s">
        <v>2981</v>
      </c>
      <c r="BW5333" s="79" t="s">
        <v>10334</v>
      </c>
    </row>
    <row r="5334" spans="51:75" x14ac:dyDescent="0.3">
      <c r="AY5334" s="107" t="e">
        <f>VLOOKUP(C5334,#REF!, 2,FALSE)</f>
        <v>#REF!</v>
      </c>
      <c r="BM5334" s="79" t="s">
        <v>10335</v>
      </c>
      <c r="BN5334" s="79" t="s">
        <v>639</v>
      </c>
      <c r="BO5334" s="79" t="s">
        <v>945</v>
      </c>
      <c r="BU5334" s="79" t="s">
        <v>10335</v>
      </c>
      <c r="BV5334" s="79" t="s">
        <v>639</v>
      </c>
      <c r="BW5334" s="79" t="s">
        <v>945</v>
      </c>
    </row>
    <row r="5335" spans="51:75" x14ac:dyDescent="0.3">
      <c r="AY5335" s="107" t="e">
        <f>VLOOKUP(C5335,#REF!, 2,FALSE)</f>
        <v>#REF!</v>
      </c>
      <c r="BM5335" s="79" t="s">
        <v>10336</v>
      </c>
      <c r="BN5335" s="79" t="s">
        <v>659</v>
      </c>
      <c r="BO5335" s="79" t="s">
        <v>927</v>
      </c>
      <c r="BU5335" s="79" t="s">
        <v>10336</v>
      </c>
      <c r="BV5335" s="79" t="s">
        <v>659</v>
      </c>
      <c r="BW5335" s="79" t="s">
        <v>927</v>
      </c>
    </row>
    <row r="5336" spans="51:75" x14ac:dyDescent="0.3">
      <c r="AY5336" s="107" t="e">
        <f>VLOOKUP(C5336,#REF!, 2,FALSE)</f>
        <v>#REF!</v>
      </c>
      <c r="BM5336" s="79" t="s">
        <v>10337</v>
      </c>
      <c r="BN5336" s="79" t="s">
        <v>785</v>
      </c>
      <c r="BO5336" s="79" t="s">
        <v>10338</v>
      </c>
      <c r="BU5336" s="79" t="s">
        <v>10337</v>
      </c>
      <c r="BV5336" s="79" t="s">
        <v>785</v>
      </c>
      <c r="BW5336" s="79" t="s">
        <v>10338</v>
      </c>
    </row>
    <row r="5337" spans="51:75" x14ac:dyDescent="0.3">
      <c r="AY5337" s="107" t="e">
        <f>VLOOKUP(C5337,#REF!, 2,FALSE)</f>
        <v>#REF!</v>
      </c>
      <c r="BM5337" s="79" t="s">
        <v>10339</v>
      </c>
      <c r="BN5337" s="79" t="s">
        <v>777</v>
      </c>
      <c r="BO5337" s="79" t="s">
        <v>6976</v>
      </c>
      <c r="BU5337" s="79" t="s">
        <v>10339</v>
      </c>
      <c r="BV5337" s="79" t="s">
        <v>777</v>
      </c>
      <c r="BW5337" s="79" t="s">
        <v>6976</v>
      </c>
    </row>
    <row r="5338" spans="51:75" x14ac:dyDescent="0.3">
      <c r="AY5338" s="107" t="e">
        <f>VLOOKUP(C5338,#REF!, 2,FALSE)</f>
        <v>#REF!</v>
      </c>
      <c r="BM5338" s="79" t="s">
        <v>10340</v>
      </c>
      <c r="BN5338" s="79" t="s">
        <v>773</v>
      </c>
      <c r="BO5338" s="79" t="s">
        <v>1285</v>
      </c>
      <c r="BU5338" s="79" t="s">
        <v>10340</v>
      </c>
      <c r="BV5338" s="79" t="s">
        <v>773</v>
      </c>
      <c r="BW5338" s="79" t="s">
        <v>1285</v>
      </c>
    </row>
    <row r="5339" spans="51:75" x14ac:dyDescent="0.3">
      <c r="AY5339" s="107" t="e">
        <f>VLOOKUP(C5339,#REF!, 2,FALSE)</f>
        <v>#REF!</v>
      </c>
      <c r="BM5339" s="79" t="s">
        <v>1853</v>
      </c>
      <c r="BN5339" s="79" t="s">
        <v>3049</v>
      </c>
      <c r="BO5339" s="79" t="s">
        <v>10341</v>
      </c>
      <c r="BU5339" s="79" t="s">
        <v>1853</v>
      </c>
      <c r="BV5339" s="79" t="s">
        <v>3049</v>
      </c>
      <c r="BW5339" s="79" t="s">
        <v>10341</v>
      </c>
    </row>
    <row r="5340" spans="51:75" x14ac:dyDescent="0.3">
      <c r="AY5340" s="107" t="e">
        <f>VLOOKUP(C5340,#REF!, 2,FALSE)</f>
        <v>#REF!</v>
      </c>
      <c r="BM5340" s="79" t="s">
        <v>10343</v>
      </c>
      <c r="BN5340" s="79" t="s">
        <v>660</v>
      </c>
      <c r="BO5340" s="79" t="s">
        <v>2943</v>
      </c>
      <c r="BU5340" s="79" t="s">
        <v>10343</v>
      </c>
      <c r="BV5340" s="79" t="s">
        <v>660</v>
      </c>
      <c r="BW5340" s="79" t="s">
        <v>2943</v>
      </c>
    </row>
    <row r="5341" spans="51:75" x14ac:dyDescent="0.3">
      <c r="AY5341" s="107" t="e">
        <f>VLOOKUP(C5341,#REF!, 2,FALSE)</f>
        <v>#REF!</v>
      </c>
      <c r="BM5341" s="79" t="s">
        <v>10344</v>
      </c>
      <c r="BN5341" s="79" t="s">
        <v>717</v>
      </c>
      <c r="BO5341" s="79" t="s">
        <v>2985</v>
      </c>
      <c r="BU5341" s="79" t="s">
        <v>10344</v>
      </c>
      <c r="BV5341" s="79" t="s">
        <v>717</v>
      </c>
      <c r="BW5341" s="79" t="s">
        <v>2985</v>
      </c>
    </row>
    <row r="5342" spans="51:75" x14ac:dyDescent="0.3">
      <c r="AY5342" s="107" t="e">
        <f>VLOOKUP(C5342,#REF!, 2,FALSE)</f>
        <v>#REF!</v>
      </c>
      <c r="BM5342" s="79" t="s">
        <v>10345</v>
      </c>
      <c r="BN5342" s="79" t="s">
        <v>619</v>
      </c>
      <c r="BO5342" s="79" t="s">
        <v>1264</v>
      </c>
      <c r="BU5342" s="79" t="s">
        <v>10345</v>
      </c>
      <c r="BV5342" s="79" t="s">
        <v>619</v>
      </c>
      <c r="BW5342" s="79" t="s">
        <v>1264</v>
      </c>
    </row>
    <row r="5343" spans="51:75" x14ac:dyDescent="0.3">
      <c r="AY5343" s="107" t="e">
        <f>VLOOKUP(C5343,#REF!, 2,FALSE)</f>
        <v>#REF!</v>
      </c>
      <c r="BM5343" s="79" t="s">
        <v>10346</v>
      </c>
      <c r="BN5343" s="79" t="s">
        <v>789</v>
      </c>
      <c r="BO5343" s="79" t="s">
        <v>913</v>
      </c>
      <c r="BU5343" s="79" t="s">
        <v>10346</v>
      </c>
      <c r="BV5343" s="79" t="s">
        <v>789</v>
      </c>
      <c r="BW5343" s="79" t="s">
        <v>913</v>
      </c>
    </row>
    <row r="5344" spans="51:75" x14ac:dyDescent="0.3">
      <c r="AY5344" s="107" t="e">
        <f>VLOOKUP(C5344,#REF!, 2,FALSE)</f>
        <v>#REF!</v>
      </c>
      <c r="BM5344" s="79" t="s">
        <v>10347</v>
      </c>
      <c r="BN5344" s="79" t="s">
        <v>705</v>
      </c>
      <c r="BO5344" s="79" t="s">
        <v>2985</v>
      </c>
      <c r="BU5344" s="79" t="s">
        <v>10347</v>
      </c>
      <c r="BV5344" s="79" t="s">
        <v>705</v>
      </c>
      <c r="BW5344" s="79" t="s">
        <v>2985</v>
      </c>
    </row>
    <row r="5345" spans="51:75" x14ac:dyDescent="0.3">
      <c r="AY5345" s="107" t="e">
        <f>VLOOKUP(C5345,#REF!, 2,FALSE)</f>
        <v>#REF!</v>
      </c>
      <c r="BM5345" s="79" t="s">
        <v>10348</v>
      </c>
      <c r="BN5345" s="79" t="s">
        <v>738</v>
      </c>
      <c r="BO5345" s="79" t="s">
        <v>4081</v>
      </c>
      <c r="BU5345" s="79" t="s">
        <v>10348</v>
      </c>
      <c r="BV5345" s="79" t="s">
        <v>738</v>
      </c>
      <c r="BW5345" s="79" t="s">
        <v>4081</v>
      </c>
    </row>
    <row r="5346" spans="51:75" x14ac:dyDescent="0.3">
      <c r="AY5346" s="107" t="e">
        <f>VLOOKUP(C5346,#REF!, 2,FALSE)</f>
        <v>#REF!</v>
      </c>
      <c r="BM5346" s="79" t="s">
        <v>10349</v>
      </c>
      <c r="BN5346" s="79" t="s">
        <v>618</v>
      </c>
      <c r="BO5346" s="79" t="s">
        <v>2999</v>
      </c>
      <c r="BU5346" s="79" t="s">
        <v>10349</v>
      </c>
      <c r="BV5346" s="79" t="s">
        <v>618</v>
      </c>
      <c r="BW5346" s="79" t="s">
        <v>2999</v>
      </c>
    </row>
    <row r="5347" spans="51:75" x14ac:dyDescent="0.3">
      <c r="AY5347" s="107" t="e">
        <f>VLOOKUP(C5347,#REF!, 2,FALSE)</f>
        <v>#REF!</v>
      </c>
      <c r="BM5347" s="79" t="s">
        <v>10350</v>
      </c>
      <c r="BN5347" s="79" t="s">
        <v>812</v>
      </c>
      <c r="BO5347" s="79" t="s">
        <v>3268</v>
      </c>
      <c r="BU5347" s="79" t="s">
        <v>10350</v>
      </c>
      <c r="BV5347" s="79" t="s">
        <v>812</v>
      </c>
      <c r="BW5347" s="79" t="s">
        <v>3268</v>
      </c>
    </row>
    <row r="5348" spans="51:75" x14ac:dyDescent="0.3">
      <c r="AY5348" s="107" t="e">
        <f>VLOOKUP(C5348,#REF!, 2,FALSE)</f>
        <v>#REF!</v>
      </c>
      <c r="BM5348" s="79" t="s">
        <v>1854</v>
      </c>
      <c r="BN5348" s="79" t="s">
        <v>638</v>
      </c>
      <c r="BO5348" s="79" t="s">
        <v>2397</v>
      </c>
      <c r="BU5348" s="79" t="s">
        <v>1854</v>
      </c>
      <c r="BV5348" s="79" t="s">
        <v>638</v>
      </c>
      <c r="BW5348" s="79" t="s">
        <v>2397</v>
      </c>
    </row>
    <row r="5349" spans="51:75" x14ac:dyDescent="0.3">
      <c r="AY5349" s="107" t="e">
        <f>VLOOKUP(C5349,#REF!, 2,FALSE)</f>
        <v>#REF!</v>
      </c>
      <c r="BM5349" s="79" t="s">
        <v>1855</v>
      </c>
      <c r="BN5349" s="79" t="s">
        <v>641</v>
      </c>
      <c r="BO5349" s="79" t="s">
        <v>1276</v>
      </c>
      <c r="BU5349" s="79" t="s">
        <v>1855</v>
      </c>
      <c r="BV5349" s="79" t="s">
        <v>641</v>
      </c>
      <c r="BW5349" s="79" t="s">
        <v>1276</v>
      </c>
    </row>
    <row r="5350" spans="51:75" x14ac:dyDescent="0.3">
      <c r="AY5350" s="107" t="e">
        <f>VLOOKUP(C5350,#REF!, 2,FALSE)</f>
        <v>#REF!</v>
      </c>
      <c r="BM5350" s="79" t="s">
        <v>10351</v>
      </c>
      <c r="BN5350" s="79" t="s">
        <v>3049</v>
      </c>
      <c r="BO5350" s="79" t="s">
        <v>10352</v>
      </c>
      <c r="BU5350" s="79" t="s">
        <v>10351</v>
      </c>
      <c r="BV5350" s="79" t="s">
        <v>3049</v>
      </c>
      <c r="BW5350" s="79" t="s">
        <v>10352</v>
      </c>
    </row>
    <row r="5351" spans="51:75" x14ac:dyDescent="0.3">
      <c r="AY5351" s="107" t="e">
        <f>VLOOKUP(C5351,#REF!, 2,FALSE)</f>
        <v>#REF!</v>
      </c>
      <c r="BM5351" s="79" t="s">
        <v>10353</v>
      </c>
      <c r="BN5351" s="79" t="s">
        <v>1344</v>
      </c>
      <c r="BO5351" s="79" t="s">
        <v>10354</v>
      </c>
      <c r="BU5351" s="79" t="s">
        <v>10353</v>
      </c>
      <c r="BV5351" s="79" t="s">
        <v>1344</v>
      </c>
      <c r="BW5351" s="79" t="s">
        <v>10354</v>
      </c>
    </row>
    <row r="5352" spans="51:75" x14ac:dyDescent="0.3">
      <c r="AY5352" s="107" t="e">
        <f>VLOOKUP(C5352,#REF!, 2,FALSE)</f>
        <v>#REF!</v>
      </c>
      <c r="BM5352" s="79" t="s">
        <v>10355</v>
      </c>
      <c r="BN5352" s="79" t="s">
        <v>789</v>
      </c>
      <c r="BO5352" s="79" t="s">
        <v>2985</v>
      </c>
      <c r="BU5352" s="79" t="s">
        <v>10355</v>
      </c>
      <c r="BV5352" s="79" t="s">
        <v>789</v>
      </c>
      <c r="BW5352" s="79" t="s">
        <v>2985</v>
      </c>
    </row>
    <row r="5353" spans="51:75" x14ac:dyDescent="0.3">
      <c r="AY5353" s="107" t="e">
        <f>VLOOKUP(C5353,#REF!, 2,FALSE)</f>
        <v>#REF!</v>
      </c>
      <c r="BM5353" s="79" t="s">
        <v>1862</v>
      </c>
      <c r="BN5353" s="79" t="s">
        <v>641</v>
      </c>
      <c r="BO5353" s="79" t="s">
        <v>3904</v>
      </c>
      <c r="BU5353" s="79" t="s">
        <v>1862</v>
      </c>
      <c r="BV5353" s="79" t="s">
        <v>641</v>
      </c>
      <c r="BW5353" s="79" t="s">
        <v>3904</v>
      </c>
    </row>
    <row r="5354" spans="51:75" x14ac:dyDescent="0.3">
      <c r="AY5354" s="107" t="e">
        <f>VLOOKUP(C5354,#REF!, 2,FALSE)</f>
        <v>#REF!</v>
      </c>
      <c r="BM5354" s="79" t="s">
        <v>10356</v>
      </c>
      <c r="BN5354" s="79" t="s">
        <v>1344</v>
      </c>
      <c r="BO5354" s="79" t="s">
        <v>1140</v>
      </c>
      <c r="BU5354" s="79" t="s">
        <v>10356</v>
      </c>
      <c r="BV5354" s="79" t="s">
        <v>1344</v>
      </c>
      <c r="BW5354" s="79" t="s">
        <v>1140</v>
      </c>
    </row>
    <row r="5355" spans="51:75" x14ac:dyDescent="0.3">
      <c r="AY5355" s="107" t="e">
        <f>VLOOKUP(C5355,#REF!, 2,FALSE)</f>
        <v>#REF!</v>
      </c>
      <c r="BM5355" s="79" t="s">
        <v>10357</v>
      </c>
      <c r="BN5355" s="79" t="s">
        <v>639</v>
      </c>
      <c r="BO5355" s="79" t="s">
        <v>699</v>
      </c>
      <c r="BU5355" s="79" t="s">
        <v>10357</v>
      </c>
      <c r="BV5355" s="79" t="s">
        <v>639</v>
      </c>
      <c r="BW5355" s="79" t="s">
        <v>699</v>
      </c>
    </row>
    <row r="5356" spans="51:75" x14ac:dyDescent="0.3">
      <c r="AY5356" s="107" t="e">
        <f>VLOOKUP(C5356,#REF!, 2,FALSE)</f>
        <v>#REF!</v>
      </c>
      <c r="BM5356" s="79" t="s">
        <v>10358</v>
      </c>
      <c r="BN5356" s="79" t="s">
        <v>805</v>
      </c>
      <c r="BO5356" s="79" t="s">
        <v>8949</v>
      </c>
      <c r="BU5356" s="79" t="s">
        <v>10358</v>
      </c>
      <c r="BV5356" s="79" t="s">
        <v>805</v>
      </c>
      <c r="BW5356" s="79" t="s">
        <v>8949</v>
      </c>
    </row>
    <row r="5357" spans="51:75" x14ac:dyDescent="0.3">
      <c r="AY5357" s="107" t="e">
        <f>VLOOKUP(C5357,#REF!, 2,FALSE)</f>
        <v>#REF!</v>
      </c>
      <c r="BM5357" s="79" t="s">
        <v>10359</v>
      </c>
      <c r="BN5357" s="79" t="s">
        <v>630</v>
      </c>
      <c r="BO5357" s="79" t="s">
        <v>10360</v>
      </c>
      <c r="BU5357" s="79" t="s">
        <v>10359</v>
      </c>
      <c r="BV5357" s="79" t="s">
        <v>630</v>
      </c>
      <c r="BW5357" s="79" t="s">
        <v>10360</v>
      </c>
    </row>
    <row r="5358" spans="51:75" x14ac:dyDescent="0.3">
      <c r="AY5358" s="107" t="e">
        <f>VLOOKUP(C5358,#REF!, 2,FALSE)</f>
        <v>#REF!</v>
      </c>
      <c r="BM5358" s="79" t="s">
        <v>10361</v>
      </c>
      <c r="BN5358" s="79" t="s">
        <v>669</v>
      </c>
      <c r="BO5358" s="79" t="s">
        <v>662</v>
      </c>
      <c r="BU5358" s="79" t="s">
        <v>10361</v>
      </c>
      <c r="BV5358" s="79" t="s">
        <v>669</v>
      </c>
      <c r="BW5358" s="79" t="s">
        <v>662</v>
      </c>
    </row>
    <row r="5359" spans="51:75" x14ac:dyDescent="0.3">
      <c r="AY5359" s="107" t="e">
        <f>VLOOKUP(C5359,#REF!, 2,FALSE)</f>
        <v>#REF!</v>
      </c>
      <c r="BM5359" s="79" t="s">
        <v>10362</v>
      </c>
      <c r="BN5359" s="79" t="s">
        <v>930</v>
      </c>
      <c r="BO5359" s="79" t="s">
        <v>794</v>
      </c>
      <c r="BU5359" s="79" t="s">
        <v>10362</v>
      </c>
      <c r="BV5359" s="79" t="s">
        <v>930</v>
      </c>
      <c r="BW5359" s="79" t="s">
        <v>794</v>
      </c>
    </row>
    <row r="5360" spans="51:75" x14ac:dyDescent="0.3">
      <c r="AY5360" s="107" t="e">
        <f>VLOOKUP(C5360,#REF!, 2,FALSE)</f>
        <v>#REF!</v>
      </c>
      <c r="BM5360" s="79" t="s">
        <v>10363</v>
      </c>
      <c r="BN5360" s="79" t="s">
        <v>1269</v>
      </c>
      <c r="BO5360" s="79" t="s">
        <v>846</v>
      </c>
      <c r="BU5360" s="79" t="s">
        <v>10363</v>
      </c>
      <c r="BV5360" s="79" t="s">
        <v>1269</v>
      </c>
      <c r="BW5360" s="79" t="s">
        <v>846</v>
      </c>
    </row>
    <row r="5361" spans="51:75" x14ac:dyDescent="0.3">
      <c r="AY5361" s="107" t="e">
        <f>VLOOKUP(C5361,#REF!, 2,FALSE)</f>
        <v>#REF!</v>
      </c>
      <c r="BM5361" s="79" t="s">
        <v>10364</v>
      </c>
      <c r="BN5361" s="79" t="s">
        <v>623</v>
      </c>
      <c r="BO5361" s="79" t="s">
        <v>1907</v>
      </c>
      <c r="BU5361" s="79" t="s">
        <v>10364</v>
      </c>
      <c r="BV5361" s="79" t="s">
        <v>623</v>
      </c>
      <c r="BW5361" s="79" t="s">
        <v>1907</v>
      </c>
    </row>
    <row r="5362" spans="51:75" x14ac:dyDescent="0.3">
      <c r="AY5362" s="107" t="e">
        <f>VLOOKUP(C5362,#REF!, 2,FALSE)</f>
        <v>#REF!</v>
      </c>
      <c r="BM5362" s="79" t="s">
        <v>10365</v>
      </c>
      <c r="BN5362" s="79" t="s">
        <v>639</v>
      </c>
      <c r="BO5362" s="79" t="s">
        <v>2985</v>
      </c>
      <c r="BU5362" s="79" t="s">
        <v>10365</v>
      </c>
      <c r="BV5362" s="79" t="s">
        <v>639</v>
      </c>
      <c r="BW5362" s="79" t="s">
        <v>2985</v>
      </c>
    </row>
    <row r="5363" spans="51:75" x14ac:dyDescent="0.3">
      <c r="AY5363" s="107" t="e">
        <f>VLOOKUP(C5363,#REF!, 2,FALSE)</f>
        <v>#REF!</v>
      </c>
      <c r="BM5363" s="79" t="s">
        <v>10366</v>
      </c>
      <c r="BN5363" s="79" t="s">
        <v>669</v>
      </c>
      <c r="BO5363" s="79" t="s">
        <v>2985</v>
      </c>
      <c r="BU5363" s="79" t="s">
        <v>10366</v>
      </c>
      <c r="BV5363" s="79" t="s">
        <v>669</v>
      </c>
      <c r="BW5363" s="79" t="s">
        <v>2985</v>
      </c>
    </row>
    <row r="5364" spans="51:75" x14ac:dyDescent="0.3">
      <c r="AY5364" s="107" t="e">
        <f>VLOOKUP(C5364,#REF!, 2,FALSE)</f>
        <v>#REF!</v>
      </c>
      <c r="BM5364" s="79" t="s">
        <v>10367</v>
      </c>
      <c r="BN5364" s="79" t="s">
        <v>639</v>
      </c>
      <c r="BO5364" s="79" t="s">
        <v>2935</v>
      </c>
      <c r="BU5364" s="79" t="s">
        <v>10367</v>
      </c>
      <c r="BV5364" s="79" t="s">
        <v>639</v>
      </c>
      <c r="BW5364" s="79" t="s">
        <v>2935</v>
      </c>
    </row>
    <row r="5365" spans="51:75" x14ac:dyDescent="0.3">
      <c r="AY5365" s="107" t="e">
        <f>VLOOKUP(C5365,#REF!, 2,FALSE)</f>
        <v>#REF!</v>
      </c>
      <c r="BM5365" s="79" t="s">
        <v>10368</v>
      </c>
      <c r="BN5365" s="79" t="s">
        <v>623</v>
      </c>
      <c r="BO5365" s="79" t="s">
        <v>3739</v>
      </c>
      <c r="BU5365" s="79" t="s">
        <v>10368</v>
      </c>
      <c r="BV5365" s="79" t="s">
        <v>623</v>
      </c>
      <c r="BW5365" s="79" t="s">
        <v>3739</v>
      </c>
    </row>
    <row r="5366" spans="51:75" x14ac:dyDescent="0.3">
      <c r="AY5366" s="107" t="e">
        <f>VLOOKUP(C5366,#REF!, 2,FALSE)</f>
        <v>#REF!</v>
      </c>
      <c r="BM5366" s="79" t="s">
        <v>1863</v>
      </c>
      <c r="BN5366" s="79" t="s">
        <v>671</v>
      </c>
      <c r="BO5366" s="79" t="s">
        <v>1430</v>
      </c>
      <c r="BU5366" s="79" t="s">
        <v>1863</v>
      </c>
      <c r="BV5366" s="79" t="s">
        <v>671</v>
      </c>
      <c r="BW5366" s="79" t="s">
        <v>1430</v>
      </c>
    </row>
    <row r="5367" spans="51:75" x14ac:dyDescent="0.3">
      <c r="AY5367" s="107" t="e">
        <f>VLOOKUP(C5367,#REF!, 2,FALSE)</f>
        <v>#REF!</v>
      </c>
      <c r="BM5367" s="79" t="s">
        <v>1864</v>
      </c>
      <c r="BN5367" s="79" t="s">
        <v>3206</v>
      </c>
      <c r="BO5367" s="79" t="s">
        <v>2192</v>
      </c>
      <c r="BU5367" s="79" t="s">
        <v>1864</v>
      </c>
      <c r="BV5367" s="79" t="s">
        <v>3206</v>
      </c>
      <c r="BW5367" s="79" t="s">
        <v>2192</v>
      </c>
    </row>
    <row r="5368" spans="51:75" x14ac:dyDescent="0.3">
      <c r="AY5368" s="107" t="e">
        <f>VLOOKUP(C5368,#REF!, 2,FALSE)</f>
        <v>#REF!</v>
      </c>
      <c r="BM5368" s="79" t="s">
        <v>1865</v>
      </c>
      <c r="BN5368" s="79" t="s">
        <v>782</v>
      </c>
      <c r="BO5368" s="79" t="s">
        <v>10369</v>
      </c>
      <c r="BU5368" s="79" t="s">
        <v>1865</v>
      </c>
      <c r="BV5368" s="79" t="s">
        <v>782</v>
      </c>
      <c r="BW5368" s="79" t="s">
        <v>10369</v>
      </c>
    </row>
    <row r="5369" spans="51:75" x14ac:dyDescent="0.3">
      <c r="AY5369" s="107" t="e">
        <f>VLOOKUP(C5369,#REF!, 2,FALSE)</f>
        <v>#REF!</v>
      </c>
      <c r="BM5369" s="79" t="s">
        <v>10370</v>
      </c>
      <c r="BN5369" s="79" t="s">
        <v>705</v>
      </c>
      <c r="BO5369" s="79" t="s">
        <v>10371</v>
      </c>
      <c r="BU5369" s="79" t="s">
        <v>10370</v>
      </c>
      <c r="BV5369" s="79" t="s">
        <v>705</v>
      </c>
      <c r="BW5369" s="79" t="s">
        <v>10371</v>
      </c>
    </row>
    <row r="5370" spans="51:75" x14ac:dyDescent="0.3">
      <c r="AY5370" s="107" t="e">
        <f>VLOOKUP(C5370,#REF!, 2,FALSE)</f>
        <v>#REF!</v>
      </c>
      <c r="BM5370" s="79" t="s">
        <v>10372</v>
      </c>
      <c r="BN5370" s="79" t="s">
        <v>738</v>
      </c>
      <c r="BO5370" s="79" t="s">
        <v>803</v>
      </c>
      <c r="BU5370" s="79" t="s">
        <v>10372</v>
      </c>
      <c r="BV5370" s="79" t="s">
        <v>738</v>
      </c>
      <c r="BW5370" s="79" t="s">
        <v>803</v>
      </c>
    </row>
    <row r="5371" spans="51:75" x14ac:dyDescent="0.3">
      <c r="AY5371" s="107" t="e">
        <f>VLOOKUP(C5371,#REF!, 2,FALSE)</f>
        <v>#REF!</v>
      </c>
      <c r="BM5371" s="79" t="s">
        <v>10373</v>
      </c>
      <c r="BN5371" s="79" t="s">
        <v>669</v>
      </c>
      <c r="BO5371" s="79" t="s">
        <v>10374</v>
      </c>
      <c r="BU5371" s="79" t="s">
        <v>10373</v>
      </c>
      <c r="BV5371" s="79" t="s">
        <v>669</v>
      </c>
      <c r="BW5371" s="79" t="s">
        <v>10374</v>
      </c>
    </row>
    <row r="5372" spans="51:75" x14ac:dyDescent="0.3">
      <c r="AY5372" s="107" t="e">
        <f>VLOOKUP(C5372,#REF!, 2,FALSE)</f>
        <v>#REF!</v>
      </c>
      <c r="BM5372" s="79" t="s">
        <v>357</v>
      </c>
      <c r="BN5372" s="79" t="s">
        <v>705</v>
      </c>
      <c r="BO5372" s="79" t="s">
        <v>2267</v>
      </c>
      <c r="BU5372" s="79" t="s">
        <v>357</v>
      </c>
      <c r="BV5372" s="79" t="s">
        <v>705</v>
      </c>
      <c r="BW5372" s="79" t="s">
        <v>2267</v>
      </c>
    </row>
    <row r="5373" spans="51:75" x14ac:dyDescent="0.3">
      <c r="AY5373" s="107" t="e">
        <f>VLOOKUP(C5373,#REF!, 2,FALSE)</f>
        <v>#REF!</v>
      </c>
      <c r="BM5373" s="79" t="s">
        <v>10375</v>
      </c>
      <c r="BN5373" s="79" t="s">
        <v>805</v>
      </c>
      <c r="BO5373" s="79" t="s">
        <v>2374</v>
      </c>
      <c r="BU5373" s="79" t="s">
        <v>10375</v>
      </c>
      <c r="BV5373" s="79" t="s">
        <v>805</v>
      </c>
      <c r="BW5373" s="79" t="s">
        <v>2374</v>
      </c>
    </row>
    <row r="5374" spans="51:75" x14ac:dyDescent="0.3">
      <c r="AY5374" s="107" t="e">
        <f>VLOOKUP(C5374,#REF!, 2,FALSE)</f>
        <v>#REF!</v>
      </c>
      <c r="BM5374" s="79" t="s">
        <v>10376</v>
      </c>
      <c r="BN5374" s="79" t="s">
        <v>925</v>
      </c>
      <c r="BO5374" s="79" t="s">
        <v>2985</v>
      </c>
      <c r="BU5374" s="79" t="s">
        <v>10376</v>
      </c>
      <c r="BV5374" s="79" t="s">
        <v>925</v>
      </c>
      <c r="BW5374" s="79" t="s">
        <v>2985</v>
      </c>
    </row>
    <row r="5375" spans="51:75" x14ac:dyDescent="0.3">
      <c r="AY5375" s="107" t="e">
        <f>VLOOKUP(C5375,#REF!, 2,FALSE)</f>
        <v>#REF!</v>
      </c>
      <c r="BM5375" s="79" t="s">
        <v>10377</v>
      </c>
      <c r="BN5375" s="79" t="s">
        <v>785</v>
      </c>
      <c r="BO5375" s="79" t="s">
        <v>2985</v>
      </c>
      <c r="BU5375" s="79" t="s">
        <v>10377</v>
      </c>
      <c r="BV5375" s="79" t="s">
        <v>785</v>
      </c>
      <c r="BW5375" s="79" t="s">
        <v>2985</v>
      </c>
    </row>
    <row r="5376" spans="51:75" x14ac:dyDescent="0.3">
      <c r="AY5376" s="107" t="e">
        <f>VLOOKUP(C5376,#REF!, 2,FALSE)</f>
        <v>#REF!</v>
      </c>
      <c r="BM5376" s="79" t="s">
        <v>10378</v>
      </c>
      <c r="BN5376" s="79" t="s">
        <v>705</v>
      </c>
      <c r="BO5376" s="79" t="s">
        <v>10379</v>
      </c>
      <c r="BU5376" s="79" t="s">
        <v>10378</v>
      </c>
      <c r="BV5376" s="79" t="s">
        <v>705</v>
      </c>
      <c r="BW5376" s="79" t="s">
        <v>10379</v>
      </c>
    </row>
    <row r="5377" spans="51:75" x14ac:dyDescent="0.3">
      <c r="AY5377" s="107" t="e">
        <f>VLOOKUP(C5377,#REF!, 2,FALSE)</f>
        <v>#REF!</v>
      </c>
      <c r="BM5377" s="79" t="s">
        <v>10380</v>
      </c>
      <c r="BN5377" s="79" t="s">
        <v>773</v>
      </c>
      <c r="BO5377" s="79" t="s">
        <v>1056</v>
      </c>
      <c r="BU5377" s="79" t="s">
        <v>10380</v>
      </c>
      <c r="BV5377" s="79" t="s">
        <v>773</v>
      </c>
      <c r="BW5377" s="79" t="s">
        <v>1056</v>
      </c>
    </row>
    <row r="5378" spans="51:75" x14ac:dyDescent="0.3">
      <c r="AY5378" s="107" t="e">
        <f>VLOOKUP(C5378,#REF!, 2,FALSE)</f>
        <v>#REF!</v>
      </c>
      <c r="BM5378" s="79" t="s">
        <v>10382</v>
      </c>
      <c r="BN5378" s="79" t="s">
        <v>705</v>
      </c>
      <c r="BO5378" s="79" t="s">
        <v>1731</v>
      </c>
      <c r="BU5378" s="79" t="s">
        <v>10382</v>
      </c>
      <c r="BV5378" s="79" t="s">
        <v>705</v>
      </c>
      <c r="BW5378" s="79" t="s">
        <v>1731</v>
      </c>
    </row>
    <row r="5379" spans="51:75" x14ac:dyDescent="0.3">
      <c r="AY5379" s="107" t="e">
        <f>VLOOKUP(C5379,#REF!, 2,FALSE)</f>
        <v>#REF!</v>
      </c>
      <c r="BM5379" s="79" t="s">
        <v>10384</v>
      </c>
      <c r="BN5379" s="79" t="s">
        <v>785</v>
      </c>
      <c r="BO5379" s="79" t="s">
        <v>5200</v>
      </c>
      <c r="BU5379" s="79" t="s">
        <v>10384</v>
      </c>
      <c r="BV5379" s="79" t="s">
        <v>785</v>
      </c>
      <c r="BW5379" s="79" t="s">
        <v>5200</v>
      </c>
    </row>
    <row r="5380" spans="51:75" x14ac:dyDescent="0.3">
      <c r="AY5380" s="107" t="e">
        <f>VLOOKUP(C5380,#REF!, 2,FALSE)</f>
        <v>#REF!</v>
      </c>
      <c r="BM5380" s="79" t="s">
        <v>1866</v>
      </c>
      <c r="BN5380" s="79" t="s">
        <v>616</v>
      </c>
      <c r="BO5380" s="79" t="s">
        <v>2070</v>
      </c>
      <c r="BU5380" s="79" t="s">
        <v>1866</v>
      </c>
      <c r="BV5380" s="79" t="s">
        <v>616</v>
      </c>
      <c r="BW5380" s="79" t="s">
        <v>2070</v>
      </c>
    </row>
    <row r="5381" spans="51:75" x14ac:dyDescent="0.3">
      <c r="AY5381" s="107" t="e">
        <f>VLOOKUP(C5381,#REF!, 2,FALSE)</f>
        <v>#REF!</v>
      </c>
      <c r="BM5381" s="79" t="s">
        <v>10385</v>
      </c>
      <c r="BN5381" s="79" t="s">
        <v>3006</v>
      </c>
      <c r="BO5381" s="79" t="s">
        <v>2997</v>
      </c>
      <c r="BU5381" s="79" t="s">
        <v>10385</v>
      </c>
      <c r="BV5381" s="79" t="s">
        <v>3006</v>
      </c>
      <c r="BW5381" s="79" t="s">
        <v>2997</v>
      </c>
    </row>
    <row r="5382" spans="51:75" x14ac:dyDescent="0.3">
      <c r="AY5382" s="107" t="e">
        <f>VLOOKUP(C5382,#REF!, 2,FALSE)</f>
        <v>#REF!</v>
      </c>
      <c r="BM5382" s="79" t="s">
        <v>10386</v>
      </c>
      <c r="BN5382" s="79" t="s">
        <v>3256</v>
      </c>
      <c r="BO5382" s="79" t="s">
        <v>772</v>
      </c>
      <c r="BU5382" s="79" t="s">
        <v>10386</v>
      </c>
      <c r="BV5382" s="79" t="s">
        <v>3256</v>
      </c>
      <c r="BW5382" s="79" t="s">
        <v>772</v>
      </c>
    </row>
    <row r="5383" spans="51:75" x14ac:dyDescent="0.3">
      <c r="AY5383" s="107" t="e">
        <f>VLOOKUP(C5383,#REF!, 2,FALSE)</f>
        <v>#REF!</v>
      </c>
      <c r="BM5383" s="79" t="s">
        <v>10387</v>
      </c>
      <c r="BN5383" s="79" t="s">
        <v>799</v>
      </c>
      <c r="BO5383" s="79" t="s">
        <v>2511</v>
      </c>
      <c r="BU5383" s="79" t="s">
        <v>10387</v>
      </c>
      <c r="BV5383" s="79" t="s">
        <v>799</v>
      </c>
      <c r="BW5383" s="79" t="s">
        <v>2511</v>
      </c>
    </row>
    <row r="5384" spans="51:75" x14ac:dyDescent="0.3">
      <c r="AY5384" s="107" t="e">
        <f>VLOOKUP(C5384,#REF!, 2,FALSE)</f>
        <v>#REF!</v>
      </c>
      <c r="BM5384" s="79" t="s">
        <v>10388</v>
      </c>
      <c r="BN5384" s="79" t="s">
        <v>3256</v>
      </c>
      <c r="BO5384" s="79" t="s">
        <v>772</v>
      </c>
      <c r="BU5384" s="79" t="s">
        <v>10388</v>
      </c>
      <c r="BV5384" s="79" t="s">
        <v>3256</v>
      </c>
      <c r="BW5384" s="79" t="s">
        <v>772</v>
      </c>
    </row>
    <row r="5385" spans="51:75" x14ac:dyDescent="0.3">
      <c r="AY5385" s="107" t="e">
        <f>VLOOKUP(C5385,#REF!, 2,FALSE)</f>
        <v>#REF!</v>
      </c>
      <c r="BM5385" s="79" t="s">
        <v>10389</v>
      </c>
      <c r="BN5385" s="79" t="s">
        <v>621</v>
      </c>
      <c r="BO5385" s="79" t="s">
        <v>719</v>
      </c>
      <c r="BU5385" s="79" t="s">
        <v>10389</v>
      </c>
      <c r="BV5385" s="79" t="s">
        <v>621</v>
      </c>
      <c r="BW5385" s="79" t="s">
        <v>719</v>
      </c>
    </row>
    <row r="5386" spans="51:75" x14ac:dyDescent="0.3">
      <c r="AY5386" s="107" t="e">
        <f>VLOOKUP(C5386,#REF!, 2,FALSE)</f>
        <v>#REF!</v>
      </c>
      <c r="BM5386" s="79" t="s">
        <v>10390</v>
      </c>
      <c r="BN5386" s="79" t="s">
        <v>1344</v>
      </c>
      <c r="BO5386" s="79" t="s">
        <v>10391</v>
      </c>
      <c r="BU5386" s="79" t="s">
        <v>10390</v>
      </c>
      <c r="BV5386" s="79" t="s">
        <v>1344</v>
      </c>
      <c r="BW5386" s="79" t="s">
        <v>10391</v>
      </c>
    </row>
    <row r="5387" spans="51:75" x14ac:dyDescent="0.3">
      <c r="AY5387" s="107" t="e">
        <f>VLOOKUP(C5387,#REF!, 2,FALSE)</f>
        <v>#REF!</v>
      </c>
      <c r="BM5387" s="79" t="s">
        <v>10392</v>
      </c>
      <c r="BN5387" s="79" t="s">
        <v>619</v>
      </c>
      <c r="BO5387" s="79" t="s">
        <v>1456</v>
      </c>
      <c r="BU5387" s="79" t="s">
        <v>10392</v>
      </c>
      <c r="BV5387" s="79" t="s">
        <v>619</v>
      </c>
      <c r="BW5387" s="79" t="s">
        <v>1456</v>
      </c>
    </row>
    <row r="5388" spans="51:75" x14ac:dyDescent="0.3">
      <c r="AY5388" s="107" t="e">
        <f>VLOOKUP(C5388,#REF!, 2,FALSE)</f>
        <v>#REF!</v>
      </c>
      <c r="BM5388" s="79" t="s">
        <v>10393</v>
      </c>
      <c r="BN5388" s="79" t="s">
        <v>3206</v>
      </c>
      <c r="BO5388" s="79" t="s">
        <v>2985</v>
      </c>
      <c r="BU5388" s="79" t="s">
        <v>10393</v>
      </c>
      <c r="BV5388" s="79" t="s">
        <v>3206</v>
      </c>
      <c r="BW5388" s="79" t="s">
        <v>2985</v>
      </c>
    </row>
    <row r="5389" spans="51:75" x14ac:dyDescent="0.3">
      <c r="AY5389" s="107" t="e">
        <f>VLOOKUP(C5389,#REF!, 2,FALSE)</f>
        <v>#REF!</v>
      </c>
      <c r="BM5389" s="79" t="s">
        <v>10394</v>
      </c>
      <c r="BN5389" s="79" t="s">
        <v>3087</v>
      </c>
      <c r="BO5389" s="79" t="s">
        <v>10396</v>
      </c>
      <c r="BU5389" s="79" t="s">
        <v>10394</v>
      </c>
      <c r="BV5389" s="79" t="s">
        <v>3087</v>
      </c>
      <c r="BW5389" s="79" t="s">
        <v>10396</v>
      </c>
    </row>
    <row r="5390" spans="51:75" x14ac:dyDescent="0.3">
      <c r="AY5390" s="107" t="e">
        <f>VLOOKUP(C5390,#REF!, 2,FALSE)</f>
        <v>#REF!</v>
      </c>
      <c r="BM5390" s="79" t="s">
        <v>356</v>
      </c>
      <c r="BN5390" s="79" t="s">
        <v>777</v>
      </c>
      <c r="BO5390" s="79" t="s">
        <v>9706</v>
      </c>
      <c r="BU5390" s="79" t="s">
        <v>356</v>
      </c>
      <c r="BV5390" s="79" t="s">
        <v>777</v>
      </c>
      <c r="BW5390" s="79" t="s">
        <v>9706</v>
      </c>
    </row>
    <row r="5391" spans="51:75" x14ac:dyDescent="0.3">
      <c r="AY5391" s="107" t="e">
        <f>VLOOKUP(C5391,#REF!, 2,FALSE)</f>
        <v>#REF!</v>
      </c>
      <c r="BM5391" s="79" t="s">
        <v>10397</v>
      </c>
      <c r="BN5391" s="79" t="s">
        <v>628</v>
      </c>
      <c r="BO5391" s="79" t="s">
        <v>1276</v>
      </c>
      <c r="BU5391" s="79" t="s">
        <v>10397</v>
      </c>
      <c r="BV5391" s="79" t="s">
        <v>628</v>
      </c>
      <c r="BW5391" s="79" t="s">
        <v>1276</v>
      </c>
    </row>
    <row r="5392" spans="51:75" x14ac:dyDescent="0.3">
      <c r="AY5392" s="107" t="e">
        <f>VLOOKUP(C5392,#REF!, 2,FALSE)</f>
        <v>#REF!</v>
      </c>
      <c r="BM5392" s="79" t="s">
        <v>1867</v>
      </c>
      <c r="BN5392" s="79" t="s">
        <v>782</v>
      </c>
      <c r="BO5392" s="79" t="s">
        <v>6302</v>
      </c>
      <c r="BU5392" s="79" t="s">
        <v>1867</v>
      </c>
      <c r="BV5392" s="79" t="s">
        <v>782</v>
      </c>
      <c r="BW5392" s="79" t="s">
        <v>6302</v>
      </c>
    </row>
    <row r="5393" spans="51:75" x14ac:dyDescent="0.3">
      <c r="AY5393" s="107" t="e">
        <f>VLOOKUP(C5393,#REF!, 2,FALSE)</f>
        <v>#REF!</v>
      </c>
      <c r="BM5393" s="79" t="s">
        <v>10398</v>
      </c>
      <c r="BN5393" s="79" t="s">
        <v>864</v>
      </c>
      <c r="BO5393" s="79" t="s">
        <v>10399</v>
      </c>
      <c r="BU5393" s="79" t="s">
        <v>10398</v>
      </c>
      <c r="BV5393" s="79" t="s">
        <v>864</v>
      </c>
      <c r="BW5393" s="79" t="s">
        <v>10399</v>
      </c>
    </row>
    <row r="5394" spans="51:75" x14ac:dyDescent="0.3">
      <c r="AY5394" s="107" t="e">
        <f>VLOOKUP(C5394,#REF!, 2,FALSE)</f>
        <v>#REF!</v>
      </c>
      <c r="BM5394" s="79" t="s">
        <v>1868</v>
      </c>
      <c r="BN5394" s="79" t="s">
        <v>616</v>
      </c>
      <c r="BO5394" s="79" t="s">
        <v>10400</v>
      </c>
      <c r="BU5394" s="79" t="s">
        <v>1868</v>
      </c>
      <c r="BV5394" s="79" t="s">
        <v>616</v>
      </c>
      <c r="BW5394" s="79" t="s">
        <v>10400</v>
      </c>
    </row>
    <row r="5395" spans="51:75" x14ac:dyDescent="0.3">
      <c r="AY5395" s="107" t="e">
        <f>VLOOKUP(C5395,#REF!, 2,FALSE)</f>
        <v>#REF!</v>
      </c>
      <c r="BM5395" s="79" t="s">
        <v>10401</v>
      </c>
      <c r="BN5395" s="79" t="s">
        <v>782</v>
      </c>
      <c r="BO5395" s="79" t="s">
        <v>10402</v>
      </c>
      <c r="BU5395" s="79" t="s">
        <v>10401</v>
      </c>
      <c r="BV5395" s="79" t="s">
        <v>782</v>
      </c>
      <c r="BW5395" s="79" t="s">
        <v>10402</v>
      </c>
    </row>
    <row r="5396" spans="51:75" x14ac:dyDescent="0.3">
      <c r="AY5396" s="107" t="e">
        <f>VLOOKUP(C5396,#REF!, 2,FALSE)</f>
        <v>#REF!</v>
      </c>
      <c r="BM5396" s="79" t="s">
        <v>10403</v>
      </c>
      <c r="BN5396" s="79" t="s">
        <v>639</v>
      </c>
      <c r="BO5396" s="79" t="s">
        <v>2056</v>
      </c>
      <c r="BU5396" s="79" t="s">
        <v>10403</v>
      </c>
      <c r="BV5396" s="79" t="s">
        <v>639</v>
      </c>
      <c r="BW5396" s="79" t="s">
        <v>2056</v>
      </c>
    </row>
    <row r="5397" spans="51:75" x14ac:dyDescent="0.3">
      <c r="AY5397" s="107" t="e">
        <f>VLOOKUP(C5397,#REF!, 2,FALSE)</f>
        <v>#REF!</v>
      </c>
      <c r="BM5397" s="79" t="s">
        <v>10405</v>
      </c>
      <c r="BN5397" s="79" t="s">
        <v>1269</v>
      </c>
      <c r="BO5397" s="79" t="s">
        <v>2985</v>
      </c>
      <c r="BU5397" s="79" t="s">
        <v>10405</v>
      </c>
      <c r="BV5397" s="79" t="s">
        <v>1269</v>
      </c>
      <c r="BW5397" s="79" t="s">
        <v>2985</v>
      </c>
    </row>
    <row r="5398" spans="51:75" x14ac:dyDescent="0.3">
      <c r="AY5398" s="107" t="e">
        <f>VLOOKUP(C5398,#REF!, 2,FALSE)</f>
        <v>#REF!</v>
      </c>
      <c r="BM5398" s="79" t="s">
        <v>10406</v>
      </c>
      <c r="BN5398" s="79" t="s">
        <v>925</v>
      </c>
      <c r="BO5398" s="79" t="s">
        <v>2196</v>
      </c>
      <c r="BU5398" s="79" t="s">
        <v>10406</v>
      </c>
      <c r="BV5398" s="79" t="s">
        <v>925</v>
      </c>
      <c r="BW5398" s="79" t="s">
        <v>2196</v>
      </c>
    </row>
    <row r="5399" spans="51:75" x14ac:dyDescent="0.3">
      <c r="AY5399" s="107" t="e">
        <f>VLOOKUP(C5399,#REF!, 2,FALSE)</f>
        <v>#REF!</v>
      </c>
      <c r="BM5399" s="79" t="s">
        <v>10407</v>
      </c>
      <c r="BN5399" s="79" t="s">
        <v>616</v>
      </c>
      <c r="BO5399" s="79" t="s">
        <v>7825</v>
      </c>
      <c r="BU5399" s="79" t="s">
        <v>10407</v>
      </c>
      <c r="BV5399" s="79" t="s">
        <v>616</v>
      </c>
      <c r="BW5399" s="79" t="s">
        <v>7825</v>
      </c>
    </row>
    <row r="5400" spans="51:75" x14ac:dyDescent="0.3">
      <c r="AY5400" s="107" t="e">
        <f>VLOOKUP(C5400,#REF!, 2,FALSE)</f>
        <v>#REF!</v>
      </c>
      <c r="BM5400" s="79" t="s">
        <v>10408</v>
      </c>
      <c r="BN5400" s="79" t="s">
        <v>805</v>
      </c>
      <c r="BO5400" s="79" t="s">
        <v>4126</v>
      </c>
      <c r="BU5400" s="79" t="s">
        <v>10408</v>
      </c>
      <c r="BV5400" s="79" t="s">
        <v>805</v>
      </c>
      <c r="BW5400" s="79" t="s">
        <v>4126</v>
      </c>
    </row>
    <row r="5401" spans="51:75" x14ac:dyDescent="0.3">
      <c r="AY5401" s="107" t="e">
        <f>VLOOKUP(C5401,#REF!, 2,FALSE)</f>
        <v>#REF!</v>
      </c>
      <c r="BM5401" s="79" t="s">
        <v>10409</v>
      </c>
      <c r="BN5401" s="79" t="s">
        <v>705</v>
      </c>
      <c r="BO5401" s="79" t="s">
        <v>1430</v>
      </c>
      <c r="BU5401" s="79" t="s">
        <v>10409</v>
      </c>
      <c r="BV5401" s="79" t="s">
        <v>705</v>
      </c>
      <c r="BW5401" s="79" t="s">
        <v>1430</v>
      </c>
    </row>
    <row r="5402" spans="51:75" x14ac:dyDescent="0.3">
      <c r="AY5402" s="107" t="e">
        <f>VLOOKUP(C5402,#REF!, 2,FALSE)</f>
        <v>#REF!</v>
      </c>
      <c r="BM5402" s="79" t="s">
        <v>10410</v>
      </c>
      <c r="BN5402" s="79" t="s">
        <v>928</v>
      </c>
      <c r="BO5402" s="79" t="s">
        <v>10411</v>
      </c>
      <c r="BU5402" s="79" t="s">
        <v>10410</v>
      </c>
      <c r="BV5402" s="79" t="s">
        <v>928</v>
      </c>
      <c r="BW5402" s="79" t="s">
        <v>10411</v>
      </c>
    </row>
    <row r="5403" spans="51:75" x14ac:dyDescent="0.3">
      <c r="AY5403" s="107" t="e">
        <f>VLOOKUP(C5403,#REF!, 2,FALSE)</f>
        <v>#REF!</v>
      </c>
      <c r="BM5403" s="79" t="s">
        <v>10412</v>
      </c>
      <c r="BN5403" s="79" t="s">
        <v>785</v>
      </c>
      <c r="BO5403" s="79" t="s">
        <v>4298</v>
      </c>
      <c r="BU5403" s="79" t="s">
        <v>10412</v>
      </c>
      <c r="BV5403" s="79" t="s">
        <v>785</v>
      </c>
      <c r="BW5403" s="79" t="s">
        <v>4298</v>
      </c>
    </row>
    <row r="5404" spans="51:75" x14ac:dyDescent="0.3">
      <c r="AY5404" s="107" t="e">
        <f>VLOOKUP(C5404,#REF!, 2,FALSE)</f>
        <v>#REF!</v>
      </c>
      <c r="BM5404" s="79" t="s">
        <v>10413</v>
      </c>
      <c r="BN5404" s="79" t="s">
        <v>1344</v>
      </c>
      <c r="BO5404" s="79" t="s">
        <v>2985</v>
      </c>
      <c r="BU5404" s="79" t="s">
        <v>10413</v>
      </c>
      <c r="BV5404" s="79" t="s">
        <v>1344</v>
      </c>
      <c r="BW5404" s="79" t="s">
        <v>2985</v>
      </c>
    </row>
    <row r="5405" spans="51:75" x14ac:dyDescent="0.3">
      <c r="AY5405" s="107" t="e">
        <f>VLOOKUP(C5405,#REF!, 2,FALSE)</f>
        <v>#REF!</v>
      </c>
      <c r="BM5405" s="79" t="s">
        <v>10414</v>
      </c>
      <c r="BN5405" s="79" t="s">
        <v>1344</v>
      </c>
      <c r="BO5405" s="79" t="s">
        <v>2985</v>
      </c>
      <c r="BU5405" s="79" t="s">
        <v>10414</v>
      </c>
      <c r="BV5405" s="79" t="s">
        <v>1344</v>
      </c>
      <c r="BW5405" s="79" t="s">
        <v>2985</v>
      </c>
    </row>
    <row r="5406" spans="51:75" x14ac:dyDescent="0.3">
      <c r="AY5406" s="107" t="e">
        <f>VLOOKUP(C5406,#REF!, 2,FALSE)</f>
        <v>#REF!</v>
      </c>
      <c r="BM5406" s="79" t="s">
        <v>10415</v>
      </c>
      <c r="BN5406" s="79" t="s">
        <v>733</v>
      </c>
      <c r="BO5406" s="79" t="s">
        <v>2101</v>
      </c>
      <c r="BU5406" s="79" t="s">
        <v>10415</v>
      </c>
      <c r="BV5406" s="79" t="s">
        <v>733</v>
      </c>
      <c r="BW5406" s="79" t="s">
        <v>2101</v>
      </c>
    </row>
    <row r="5407" spans="51:75" x14ac:dyDescent="0.3">
      <c r="AY5407" s="107" t="e">
        <f>VLOOKUP(C5407,#REF!, 2,FALSE)</f>
        <v>#REF!</v>
      </c>
      <c r="BM5407" s="79" t="s">
        <v>10416</v>
      </c>
      <c r="BN5407" s="79" t="s">
        <v>782</v>
      </c>
      <c r="BO5407" s="79" t="s">
        <v>1552</v>
      </c>
      <c r="BU5407" s="79" t="s">
        <v>10416</v>
      </c>
      <c r="BV5407" s="79" t="s">
        <v>782</v>
      </c>
      <c r="BW5407" s="79" t="s">
        <v>1552</v>
      </c>
    </row>
    <row r="5408" spans="51:75" x14ac:dyDescent="0.3">
      <c r="AY5408" s="107" t="e">
        <f>VLOOKUP(C5408,#REF!, 2,FALSE)</f>
        <v>#REF!</v>
      </c>
      <c r="BM5408" s="79" t="s">
        <v>1872</v>
      </c>
      <c r="BN5408" s="79" t="s">
        <v>812</v>
      </c>
      <c r="BO5408" s="79" t="s">
        <v>2646</v>
      </c>
      <c r="BU5408" s="79" t="s">
        <v>1872</v>
      </c>
      <c r="BV5408" s="79" t="s">
        <v>812</v>
      </c>
      <c r="BW5408" s="79" t="s">
        <v>2646</v>
      </c>
    </row>
    <row r="5409" spans="51:75" x14ac:dyDescent="0.3">
      <c r="AY5409" s="107" t="e">
        <f>VLOOKUP(C5409,#REF!, 2,FALSE)</f>
        <v>#REF!</v>
      </c>
      <c r="BM5409" s="79" t="s">
        <v>10417</v>
      </c>
      <c r="BN5409" s="79" t="s">
        <v>1141</v>
      </c>
      <c r="BO5409" s="79" t="s">
        <v>10418</v>
      </c>
      <c r="BU5409" s="79" t="s">
        <v>10417</v>
      </c>
      <c r="BV5409" s="79" t="s">
        <v>1141</v>
      </c>
      <c r="BW5409" s="79" t="s">
        <v>10418</v>
      </c>
    </row>
    <row r="5410" spans="51:75" x14ac:dyDescent="0.3">
      <c r="AY5410" s="107" t="e">
        <f>VLOOKUP(C5410,#REF!, 2,FALSE)</f>
        <v>#REF!</v>
      </c>
      <c r="BM5410" s="79" t="s">
        <v>10419</v>
      </c>
      <c r="BN5410" s="79" t="s">
        <v>2985</v>
      </c>
      <c r="BO5410" s="79" t="s">
        <v>2985</v>
      </c>
      <c r="BU5410" s="79" t="s">
        <v>10419</v>
      </c>
      <c r="BV5410" s="79" t="s">
        <v>2985</v>
      </c>
      <c r="BW5410" s="79" t="s">
        <v>2985</v>
      </c>
    </row>
    <row r="5411" spans="51:75" x14ac:dyDescent="0.3">
      <c r="AY5411" s="107" t="e">
        <f>VLOOKUP(C5411,#REF!, 2,FALSE)</f>
        <v>#REF!</v>
      </c>
      <c r="BM5411" s="79" t="s">
        <v>10420</v>
      </c>
      <c r="BN5411" s="79" t="s">
        <v>3006</v>
      </c>
      <c r="BO5411" s="79" t="s">
        <v>2754</v>
      </c>
      <c r="BU5411" s="79" t="s">
        <v>10420</v>
      </c>
      <c r="BV5411" s="79" t="s">
        <v>3006</v>
      </c>
      <c r="BW5411" s="79" t="s">
        <v>2754</v>
      </c>
    </row>
    <row r="5412" spans="51:75" x14ac:dyDescent="0.3">
      <c r="AY5412" s="107" t="e">
        <f>VLOOKUP(C5412,#REF!, 2,FALSE)</f>
        <v>#REF!</v>
      </c>
      <c r="BM5412" s="79" t="s">
        <v>10421</v>
      </c>
      <c r="BN5412" s="79" t="s">
        <v>2985</v>
      </c>
      <c r="BO5412" s="79" t="s">
        <v>2985</v>
      </c>
      <c r="BU5412" s="79" t="s">
        <v>10421</v>
      </c>
      <c r="BV5412" s="79" t="s">
        <v>2985</v>
      </c>
      <c r="BW5412" s="79" t="s">
        <v>2985</v>
      </c>
    </row>
    <row r="5413" spans="51:75" x14ac:dyDescent="0.3">
      <c r="AY5413" s="107" t="e">
        <f>VLOOKUP(C5413,#REF!, 2,FALSE)</f>
        <v>#REF!</v>
      </c>
      <c r="BM5413" s="79" t="s">
        <v>10422</v>
      </c>
      <c r="BN5413" s="79" t="s">
        <v>618</v>
      </c>
      <c r="BO5413" s="79" t="s">
        <v>719</v>
      </c>
      <c r="BU5413" s="79" t="s">
        <v>10422</v>
      </c>
      <c r="BV5413" s="79" t="s">
        <v>618</v>
      </c>
      <c r="BW5413" s="79" t="s">
        <v>719</v>
      </c>
    </row>
    <row r="5414" spans="51:75" x14ac:dyDescent="0.3">
      <c r="AY5414" s="107" t="e">
        <f>VLOOKUP(C5414,#REF!, 2,FALSE)</f>
        <v>#REF!</v>
      </c>
      <c r="BM5414" s="79" t="s">
        <v>1873</v>
      </c>
      <c r="BN5414" s="79" t="s">
        <v>618</v>
      </c>
      <c r="BO5414" s="79" t="s">
        <v>7343</v>
      </c>
      <c r="BU5414" s="79" t="s">
        <v>1873</v>
      </c>
      <c r="BV5414" s="79" t="s">
        <v>618</v>
      </c>
      <c r="BW5414" s="79" t="s">
        <v>7343</v>
      </c>
    </row>
    <row r="5415" spans="51:75" x14ac:dyDescent="0.3">
      <c r="AY5415" s="107" t="e">
        <f>VLOOKUP(C5415,#REF!, 2,FALSE)</f>
        <v>#REF!</v>
      </c>
      <c r="BM5415" s="79" t="s">
        <v>10423</v>
      </c>
      <c r="BN5415" s="79" t="s">
        <v>616</v>
      </c>
      <c r="BO5415" s="79" t="s">
        <v>3672</v>
      </c>
      <c r="BU5415" s="79" t="s">
        <v>10423</v>
      </c>
      <c r="BV5415" s="79" t="s">
        <v>616</v>
      </c>
      <c r="BW5415" s="79" t="s">
        <v>3672</v>
      </c>
    </row>
    <row r="5416" spans="51:75" x14ac:dyDescent="0.3">
      <c r="AY5416" s="107" t="e">
        <f>VLOOKUP(C5416,#REF!, 2,FALSE)</f>
        <v>#REF!</v>
      </c>
      <c r="BM5416" s="79" t="s">
        <v>10424</v>
      </c>
      <c r="BN5416" s="79" t="s">
        <v>805</v>
      </c>
      <c r="BO5416" s="79" t="s">
        <v>9718</v>
      </c>
      <c r="BU5416" s="79" t="s">
        <v>10424</v>
      </c>
      <c r="BV5416" s="79" t="s">
        <v>805</v>
      </c>
      <c r="BW5416" s="79" t="s">
        <v>9718</v>
      </c>
    </row>
    <row r="5417" spans="51:75" x14ac:dyDescent="0.3">
      <c r="AY5417" s="107" t="e">
        <f>VLOOKUP(C5417,#REF!, 2,FALSE)</f>
        <v>#REF!</v>
      </c>
      <c r="BM5417" s="79" t="s">
        <v>10425</v>
      </c>
      <c r="BN5417" s="79" t="s">
        <v>854</v>
      </c>
      <c r="BO5417" s="79" t="s">
        <v>10426</v>
      </c>
      <c r="BU5417" s="79" t="s">
        <v>10425</v>
      </c>
      <c r="BV5417" s="79" t="s">
        <v>854</v>
      </c>
      <c r="BW5417" s="79" t="s">
        <v>10426</v>
      </c>
    </row>
    <row r="5418" spans="51:75" x14ac:dyDescent="0.3">
      <c r="AY5418" s="107" t="e">
        <f>VLOOKUP(C5418,#REF!, 2,FALSE)</f>
        <v>#REF!</v>
      </c>
      <c r="BM5418" s="79" t="s">
        <v>10427</v>
      </c>
      <c r="BN5418" s="79" t="s">
        <v>738</v>
      </c>
      <c r="BO5418" s="79" t="s">
        <v>959</v>
      </c>
      <c r="BU5418" s="79" t="s">
        <v>10427</v>
      </c>
      <c r="BV5418" s="79" t="s">
        <v>738</v>
      </c>
      <c r="BW5418" s="79" t="s">
        <v>959</v>
      </c>
    </row>
    <row r="5419" spans="51:75" x14ac:dyDescent="0.3">
      <c r="AY5419" s="107" t="e">
        <f>VLOOKUP(C5419,#REF!, 2,FALSE)</f>
        <v>#REF!</v>
      </c>
      <c r="BM5419" s="79" t="s">
        <v>10428</v>
      </c>
      <c r="BN5419" s="79" t="s">
        <v>3256</v>
      </c>
      <c r="BO5419" s="79" t="s">
        <v>10426</v>
      </c>
      <c r="BU5419" s="79" t="s">
        <v>10428</v>
      </c>
      <c r="BV5419" s="79" t="s">
        <v>3256</v>
      </c>
      <c r="BW5419" s="79" t="s">
        <v>10426</v>
      </c>
    </row>
    <row r="5420" spans="51:75" x14ac:dyDescent="0.3">
      <c r="AY5420" s="107" t="e">
        <f>VLOOKUP(C5420,#REF!, 2,FALSE)</f>
        <v>#REF!</v>
      </c>
      <c r="BM5420" s="79" t="s">
        <v>10429</v>
      </c>
      <c r="BN5420" s="79" t="s">
        <v>780</v>
      </c>
      <c r="BO5420" s="79" t="s">
        <v>9169</v>
      </c>
      <c r="BU5420" s="79" t="s">
        <v>10429</v>
      </c>
      <c r="BV5420" s="79" t="s">
        <v>780</v>
      </c>
      <c r="BW5420" s="79" t="s">
        <v>9169</v>
      </c>
    </row>
    <row r="5421" spans="51:75" x14ac:dyDescent="0.3">
      <c r="AY5421" s="107" t="e">
        <f>VLOOKUP(C5421,#REF!, 2,FALSE)</f>
        <v>#REF!</v>
      </c>
      <c r="BM5421" s="79" t="s">
        <v>10430</v>
      </c>
      <c r="BN5421" s="79" t="s">
        <v>805</v>
      </c>
      <c r="BO5421" s="79" t="s">
        <v>2071</v>
      </c>
      <c r="BU5421" s="79" t="s">
        <v>10430</v>
      </c>
      <c r="BV5421" s="79" t="s">
        <v>805</v>
      </c>
      <c r="BW5421" s="79" t="s">
        <v>2071</v>
      </c>
    </row>
    <row r="5422" spans="51:75" x14ac:dyDescent="0.3">
      <c r="AY5422" s="107" t="e">
        <f>VLOOKUP(C5422,#REF!, 2,FALSE)</f>
        <v>#REF!</v>
      </c>
      <c r="BM5422" s="79" t="s">
        <v>10431</v>
      </c>
      <c r="BN5422" s="79" t="s">
        <v>3206</v>
      </c>
      <c r="BO5422" s="79" t="s">
        <v>699</v>
      </c>
      <c r="BU5422" s="79" t="s">
        <v>10431</v>
      </c>
      <c r="BV5422" s="79" t="s">
        <v>3206</v>
      </c>
      <c r="BW5422" s="79" t="s">
        <v>699</v>
      </c>
    </row>
    <row r="5423" spans="51:75" x14ac:dyDescent="0.3">
      <c r="AY5423" s="107" t="e">
        <f>VLOOKUP(C5423,#REF!, 2,FALSE)</f>
        <v>#REF!</v>
      </c>
      <c r="BM5423" s="79" t="s">
        <v>10432</v>
      </c>
      <c r="BN5423" s="79" t="s">
        <v>925</v>
      </c>
      <c r="BO5423" s="79" t="s">
        <v>813</v>
      </c>
      <c r="BU5423" s="79" t="s">
        <v>10432</v>
      </c>
      <c r="BV5423" s="79" t="s">
        <v>925</v>
      </c>
      <c r="BW5423" s="79" t="s">
        <v>813</v>
      </c>
    </row>
    <row r="5424" spans="51:75" x14ac:dyDescent="0.3">
      <c r="AY5424" s="107" t="e">
        <f>VLOOKUP(C5424,#REF!, 2,FALSE)</f>
        <v>#REF!</v>
      </c>
      <c r="BM5424" s="79" t="s">
        <v>10433</v>
      </c>
      <c r="BN5424" s="79" t="s">
        <v>615</v>
      </c>
      <c r="BO5424" s="79" t="s">
        <v>7169</v>
      </c>
      <c r="BU5424" s="79" t="s">
        <v>10433</v>
      </c>
      <c r="BV5424" s="79" t="s">
        <v>615</v>
      </c>
      <c r="BW5424" s="79" t="s">
        <v>7169</v>
      </c>
    </row>
    <row r="5425" spans="51:75" x14ac:dyDescent="0.3">
      <c r="AY5425" s="107" t="e">
        <f>VLOOKUP(C5425,#REF!, 2,FALSE)</f>
        <v>#REF!</v>
      </c>
      <c r="BM5425" s="79" t="s">
        <v>10434</v>
      </c>
      <c r="BN5425" s="79" t="s">
        <v>782</v>
      </c>
      <c r="BO5425" s="79" t="s">
        <v>2262</v>
      </c>
      <c r="BU5425" s="79" t="s">
        <v>10434</v>
      </c>
      <c r="BV5425" s="79" t="s">
        <v>782</v>
      </c>
      <c r="BW5425" s="79" t="s">
        <v>2262</v>
      </c>
    </row>
    <row r="5426" spans="51:75" x14ac:dyDescent="0.3">
      <c r="AY5426" s="107" t="e">
        <f>VLOOKUP(C5426,#REF!, 2,FALSE)</f>
        <v>#REF!</v>
      </c>
      <c r="BM5426" s="79" t="s">
        <v>10435</v>
      </c>
      <c r="BN5426" s="79" t="s">
        <v>669</v>
      </c>
      <c r="BO5426" s="79" t="s">
        <v>10436</v>
      </c>
      <c r="BU5426" s="79" t="s">
        <v>10435</v>
      </c>
      <c r="BV5426" s="79" t="s">
        <v>669</v>
      </c>
      <c r="BW5426" s="79" t="s">
        <v>10436</v>
      </c>
    </row>
    <row r="5427" spans="51:75" x14ac:dyDescent="0.3">
      <c r="AY5427" s="107" t="e">
        <f>VLOOKUP(C5427,#REF!, 2,FALSE)</f>
        <v>#REF!</v>
      </c>
      <c r="BM5427" s="79" t="s">
        <v>10437</v>
      </c>
      <c r="BN5427" s="79" t="s">
        <v>1141</v>
      </c>
      <c r="BO5427" s="79" t="s">
        <v>2985</v>
      </c>
      <c r="BU5427" s="79" t="s">
        <v>10437</v>
      </c>
      <c r="BV5427" s="79" t="s">
        <v>1141</v>
      </c>
      <c r="BW5427" s="79" t="s">
        <v>2985</v>
      </c>
    </row>
    <row r="5428" spans="51:75" x14ac:dyDescent="0.3">
      <c r="AY5428" s="107" t="e">
        <f>VLOOKUP(C5428,#REF!, 2,FALSE)</f>
        <v>#REF!</v>
      </c>
      <c r="BM5428" s="79" t="s">
        <v>1874</v>
      </c>
      <c r="BN5428" s="79" t="s">
        <v>3206</v>
      </c>
      <c r="BO5428" s="79" t="s">
        <v>5627</v>
      </c>
      <c r="BU5428" s="79" t="s">
        <v>1874</v>
      </c>
      <c r="BV5428" s="79" t="s">
        <v>3206</v>
      </c>
      <c r="BW5428" s="79" t="s">
        <v>5627</v>
      </c>
    </row>
    <row r="5429" spans="51:75" x14ac:dyDescent="0.3">
      <c r="AY5429" s="107" t="e">
        <f>VLOOKUP(C5429,#REF!, 2,FALSE)</f>
        <v>#REF!</v>
      </c>
      <c r="BM5429" s="79" t="s">
        <v>10438</v>
      </c>
      <c r="BN5429" s="79" t="s">
        <v>733</v>
      </c>
      <c r="BO5429" s="79" t="s">
        <v>10439</v>
      </c>
      <c r="BU5429" s="79" t="s">
        <v>10438</v>
      </c>
      <c r="BV5429" s="79" t="s">
        <v>733</v>
      </c>
      <c r="BW5429" s="79" t="s">
        <v>10439</v>
      </c>
    </row>
    <row r="5430" spans="51:75" x14ac:dyDescent="0.3">
      <c r="AY5430" s="107" t="e">
        <f>VLOOKUP(C5430,#REF!, 2,FALSE)</f>
        <v>#REF!</v>
      </c>
      <c r="BM5430" s="79" t="s">
        <v>10440</v>
      </c>
      <c r="BN5430" s="79" t="s">
        <v>785</v>
      </c>
      <c r="BO5430" s="79" t="s">
        <v>10441</v>
      </c>
      <c r="BU5430" s="79" t="s">
        <v>10440</v>
      </c>
      <c r="BV5430" s="79" t="s">
        <v>785</v>
      </c>
      <c r="BW5430" s="79" t="s">
        <v>10441</v>
      </c>
    </row>
    <row r="5431" spans="51:75" x14ac:dyDescent="0.3">
      <c r="AY5431" s="107" t="e">
        <f>VLOOKUP(C5431,#REF!, 2,FALSE)</f>
        <v>#REF!</v>
      </c>
      <c r="BM5431" s="79" t="s">
        <v>10442</v>
      </c>
      <c r="BN5431" s="79" t="s">
        <v>3256</v>
      </c>
      <c r="BO5431" s="79" t="s">
        <v>2985</v>
      </c>
      <c r="BU5431" s="79" t="s">
        <v>10442</v>
      </c>
      <c r="BV5431" s="79" t="s">
        <v>3256</v>
      </c>
      <c r="BW5431" s="79" t="s">
        <v>2985</v>
      </c>
    </row>
    <row r="5432" spans="51:75" x14ac:dyDescent="0.3">
      <c r="AY5432" s="107" t="e">
        <f>VLOOKUP(C5432,#REF!, 2,FALSE)</f>
        <v>#REF!</v>
      </c>
      <c r="BM5432" s="79" t="s">
        <v>10444</v>
      </c>
      <c r="BN5432" s="79" t="s">
        <v>3049</v>
      </c>
      <c r="BO5432" s="79" t="s">
        <v>10445</v>
      </c>
      <c r="BU5432" s="79" t="s">
        <v>10444</v>
      </c>
      <c r="BV5432" s="79" t="s">
        <v>3049</v>
      </c>
      <c r="BW5432" s="79" t="s">
        <v>10445</v>
      </c>
    </row>
    <row r="5433" spans="51:75" x14ac:dyDescent="0.3">
      <c r="AY5433" s="107" t="e">
        <f>VLOOKUP(C5433,#REF!, 2,FALSE)</f>
        <v>#REF!</v>
      </c>
      <c r="BM5433" s="79" t="s">
        <v>10446</v>
      </c>
      <c r="BN5433" s="79" t="s">
        <v>2981</v>
      </c>
      <c r="BO5433" s="79" t="s">
        <v>4696</v>
      </c>
      <c r="BU5433" s="79" t="s">
        <v>10446</v>
      </c>
      <c r="BV5433" s="79" t="s">
        <v>2981</v>
      </c>
      <c r="BW5433" s="79" t="s">
        <v>4696</v>
      </c>
    </row>
    <row r="5434" spans="51:75" x14ac:dyDescent="0.3">
      <c r="AY5434" s="107" t="e">
        <f>VLOOKUP(C5434,#REF!, 2,FALSE)</f>
        <v>#REF!</v>
      </c>
      <c r="BM5434" s="79" t="s">
        <v>10447</v>
      </c>
      <c r="BN5434" s="79" t="s">
        <v>616</v>
      </c>
      <c r="BO5434" s="79" t="s">
        <v>8785</v>
      </c>
      <c r="BU5434" s="79" t="s">
        <v>10447</v>
      </c>
      <c r="BV5434" s="79" t="s">
        <v>616</v>
      </c>
      <c r="BW5434" s="79" t="s">
        <v>8785</v>
      </c>
    </row>
    <row r="5435" spans="51:75" x14ac:dyDescent="0.3">
      <c r="AY5435" s="107" t="e">
        <f>VLOOKUP(C5435,#REF!, 2,FALSE)</f>
        <v>#REF!</v>
      </c>
      <c r="BM5435" s="79" t="s">
        <v>10448</v>
      </c>
      <c r="BN5435" s="79" t="s">
        <v>616</v>
      </c>
      <c r="BO5435" s="79" t="s">
        <v>2985</v>
      </c>
      <c r="BU5435" s="79" t="s">
        <v>10448</v>
      </c>
      <c r="BV5435" s="79" t="s">
        <v>616</v>
      </c>
      <c r="BW5435" s="79" t="s">
        <v>2985</v>
      </c>
    </row>
    <row r="5436" spans="51:75" x14ac:dyDescent="0.3">
      <c r="AY5436" s="107" t="e">
        <f>VLOOKUP(C5436,#REF!, 2,FALSE)</f>
        <v>#REF!</v>
      </c>
      <c r="BM5436" s="79" t="s">
        <v>10449</v>
      </c>
      <c r="BN5436" s="79" t="s">
        <v>659</v>
      </c>
      <c r="BO5436" s="79" t="s">
        <v>4329</v>
      </c>
      <c r="BU5436" s="79" t="s">
        <v>10449</v>
      </c>
      <c r="BV5436" s="79" t="s">
        <v>659</v>
      </c>
      <c r="BW5436" s="79" t="s">
        <v>4329</v>
      </c>
    </row>
    <row r="5437" spans="51:75" x14ac:dyDescent="0.3">
      <c r="AY5437" s="107" t="e">
        <f>VLOOKUP(C5437,#REF!, 2,FALSE)</f>
        <v>#REF!</v>
      </c>
      <c r="BM5437" s="79" t="s">
        <v>10450</v>
      </c>
      <c r="BN5437" s="79" t="s">
        <v>3049</v>
      </c>
      <c r="BO5437" s="79" t="s">
        <v>10451</v>
      </c>
      <c r="BU5437" s="79" t="s">
        <v>10450</v>
      </c>
      <c r="BV5437" s="79" t="s">
        <v>3049</v>
      </c>
      <c r="BW5437" s="79" t="s">
        <v>10451</v>
      </c>
    </row>
    <row r="5438" spans="51:75" x14ac:dyDescent="0.3">
      <c r="AY5438" s="107" t="e">
        <f>VLOOKUP(C5438,#REF!, 2,FALSE)</f>
        <v>#REF!</v>
      </c>
      <c r="BM5438" s="79" t="s">
        <v>10452</v>
      </c>
      <c r="BN5438" s="79" t="s">
        <v>930</v>
      </c>
      <c r="BO5438" s="79" t="s">
        <v>699</v>
      </c>
      <c r="BU5438" s="79" t="s">
        <v>10452</v>
      </c>
      <c r="BV5438" s="79" t="s">
        <v>930</v>
      </c>
      <c r="BW5438" s="79" t="s">
        <v>699</v>
      </c>
    </row>
    <row r="5439" spans="51:75" x14ac:dyDescent="0.3">
      <c r="AY5439" s="107" t="e">
        <f>VLOOKUP(C5439,#REF!, 2,FALSE)</f>
        <v>#REF!</v>
      </c>
      <c r="BM5439" s="79" t="s">
        <v>10453</v>
      </c>
      <c r="BN5439" s="79" t="s">
        <v>2981</v>
      </c>
      <c r="BO5439" s="79" t="s">
        <v>2985</v>
      </c>
      <c r="BU5439" s="79" t="s">
        <v>10453</v>
      </c>
      <c r="BV5439" s="79" t="s">
        <v>2981</v>
      </c>
      <c r="BW5439" s="79" t="s">
        <v>2985</v>
      </c>
    </row>
    <row r="5440" spans="51:75" x14ac:dyDescent="0.3">
      <c r="AY5440" s="107" t="e">
        <f>VLOOKUP(C5440,#REF!, 2,FALSE)</f>
        <v>#REF!</v>
      </c>
      <c r="BM5440" s="79" t="s">
        <v>10454</v>
      </c>
      <c r="BN5440" s="79" t="s">
        <v>2981</v>
      </c>
      <c r="BO5440" s="79" t="s">
        <v>2985</v>
      </c>
      <c r="BU5440" s="79" t="s">
        <v>10454</v>
      </c>
      <c r="BV5440" s="79" t="s">
        <v>2981</v>
      </c>
      <c r="BW5440" s="79" t="s">
        <v>2985</v>
      </c>
    </row>
    <row r="5441" spans="51:75" x14ac:dyDescent="0.3">
      <c r="AY5441" s="107" t="e">
        <f>VLOOKUP(C5441,#REF!, 2,FALSE)</f>
        <v>#REF!</v>
      </c>
      <c r="BM5441" s="79" t="s">
        <v>10455</v>
      </c>
      <c r="BN5441" s="79" t="s">
        <v>3006</v>
      </c>
      <c r="BO5441" s="79" t="s">
        <v>2793</v>
      </c>
      <c r="BU5441" s="79" t="s">
        <v>10455</v>
      </c>
      <c r="BV5441" s="79" t="s">
        <v>3006</v>
      </c>
      <c r="BW5441" s="79" t="s">
        <v>2793</v>
      </c>
    </row>
    <row r="5442" spans="51:75" x14ac:dyDescent="0.3">
      <c r="AY5442" s="107" t="e">
        <f>VLOOKUP(C5442,#REF!, 2,FALSE)</f>
        <v>#REF!</v>
      </c>
      <c r="BM5442" s="79" t="s">
        <v>1875</v>
      </c>
      <c r="BN5442" s="79" t="s">
        <v>3009</v>
      </c>
      <c r="BO5442" s="79" t="s">
        <v>8398</v>
      </c>
      <c r="BU5442" s="79" t="s">
        <v>1875</v>
      </c>
      <c r="BV5442" s="79" t="s">
        <v>3009</v>
      </c>
      <c r="BW5442" s="79" t="s">
        <v>8398</v>
      </c>
    </row>
    <row r="5443" spans="51:75" x14ac:dyDescent="0.3">
      <c r="AY5443" s="107" t="e">
        <f>VLOOKUP(C5443,#REF!, 2,FALSE)</f>
        <v>#REF!</v>
      </c>
      <c r="BM5443" s="79" t="s">
        <v>362</v>
      </c>
      <c r="BN5443" s="79" t="s">
        <v>843</v>
      </c>
      <c r="BO5443" s="79" t="s">
        <v>2985</v>
      </c>
      <c r="BU5443" s="79" t="s">
        <v>362</v>
      </c>
      <c r="BV5443" s="79" t="s">
        <v>843</v>
      </c>
      <c r="BW5443" s="79" t="s">
        <v>2985</v>
      </c>
    </row>
    <row r="5444" spans="51:75" x14ac:dyDescent="0.3">
      <c r="AY5444" s="107" t="e">
        <f>VLOOKUP(C5444,#REF!, 2,FALSE)</f>
        <v>#REF!</v>
      </c>
      <c r="BM5444" s="79" t="s">
        <v>10456</v>
      </c>
      <c r="BN5444" s="79" t="s">
        <v>805</v>
      </c>
      <c r="BO5444" s="79" t="s">
        <v>10104</v>
      </c>
      <c r="BU5444" s="79" t="s">
        <v>10456</v>
      </c>
      <c r="BV5444" s="79" t="s">
        <v>805</v>
      </c>
      <c r="BW5444" s="79" t="s">
        <v>10104</v>
      </c>
    </row>
    <row r="5445" spans="51:75" x14ac:dyDescent="0.3">
      <c r="AY5445" s="107" t="e">
        <f>VLOOKUP(C5445,#REF!, 2,FALSE)</f>
        <v>#REF!</v>
      </c>
      <c r="BM5445" s="79" t="s">
        <v>10457</v>
      </c>
      <c r="BN5445" s="79" t="s">
        <v>805</v>
      </c>
      <c r="BO5445" s="79" t="s">
        <v>9443</v>
      </c>
      <c r="BU5445" s="79" t="s">
        <v>10457</v>
      </c>
      <c r="BV5445" s="79" t="s">
        <v>805</v>
      </c>
      <c r="BW5445" s="79" t="s">
        <v>9443</v>
      </c>
    </row>
    <row r="5446" spans="51:75" x14ac:dyDescent="0.3">
      <c r="AY5446" s="107" t="e">
        <f>VLOOKUP(C5446,#REF!, 2,FALSE)</f>
        <v>#REF!</v>
      </c>
      <c r="BM5446" s="79" t="s">
        <v>10458</v>
      </c>
      <c r="BN5446" s="79" t="s">
        <v>3256</v>
      </c>
      <c r="BO5446" s="79" t="s">
        <v>2985</v>
      </c>
      <c r="BU5446" s="79" t="s">
        <v>10458</v>
      </c>
      <c r="BV5446" s="79" t="s">
        <v>3256</v>
      </c>
      <c r="BW5446" s="79" t="s">
        <v>2985</v>
      </c>
    </row>
    <row r="5447" spans="51:75" x14ac:dyDescent="0.3">
      <c r="AY5447" s="107" t="e">
        <f>VLOOKUP(C5447,#REF!, 2,FALSE)</f>
        <v>#REF!</v>
      </c>
      <c r="BM5447" s="79" t="s">
        <v>10459</v>
      </c>
      <c r="BN5447" s="79" t="s">
        <v>3256</v>
      </c>
      <c r="BO5447" s="79" t="s">
        <v>710</v>
      </c>
      <c r="BU5447" s="79" t="s">
        <v>10459</v>
      </c>
      <c r="BV5447" s="79" t="s">
        <v>3256</v>
      </c>
      <c r="BW5447" s="79" t="s">
        <v>710</v>
      </c>
    </row>
    <row r="5448" spans="51:75" x14ac:dyDescent="0.3">
      <c r="AY5448" s="107" t="e">
        <f>VLOOKUP(C5448,#REF!, 2,FALSE)</f>
        <v>#REF!</v>
      </c>
      <c r="BM5448" s="79" t="s">
        <v>10460</v>
      </c>
      <c r="BN5448" s="79" t="s">
        <v>3009</v>
      </c>
      <c r="BO5448" s="79" t="s">
        <v>10320</v>
      </c>
      <c r="BU5448" s="79" t="s">
        <v>10460</v>
      </c>
      <c r="BV5448" s="79" t="s">
        <v>3009</v>
      </c>
      <c r="BW5448" s="79" t="s">
        <v>10320</v>
      </c>
    </row>
    <row r="5449" spans="51:75" x14ac:dyDescent="0.3">
      <c r="AY5449" s="107" t="e">
        <f>VLOOKUP(C5449,#REF!, 2,FALSE)</f>
        <v>#REF!</v>
      </c>
      <c r="BM5449" s="79" t="s">
        <v>10461</v>
      </c>
      <c r="BN5449" s="79" t="s">
        <v>3006</v>
      </c>
      <c r="BO5449" s="79" t="s">
        <v>10462</v>
      </c>
      <c r="BU5449" s="79" t="s">
        <v>10461</v>
      </c>
      <c r="BV5449" s="79" t="s">
        <v>3006</v>
      </c>
      <c r="BW5449" s="79" t="s">
        <v>10462</v>
      </c>
    </row>
    <row r="5450" spans="51:75" x14ac:dyDescent="0.3">
      <c r="AY5450" s="107" t="e">
        <f>VLOOKUP(C5450,#REF!, 2,FALSE)</f>
        <v>#REF!</v>
      </c>
      <c r="BM5450" s="79" t="s">
        <v>10463</v>
      </c>
      <c r="BN5450" s="79" t="s">
        <v>3006</v>
      </c>
      <c r="BO5450" s="79" t="s">
        <v>2985</v>
      </c>
      <c r="BU5450" s="79" t="s">
        <v>10463</v>
      </c>
      <c r="BV5450" s="79" t="s">
        <v>3006</v>
      </c>
      <c r="BW5450" s="79" t="s">
        <v>2985</v>
      </c>
    </row>
    <row r="5451" spans="51:75" x14ac:dyDescent="0.3">
      <c r="AY5451" s="107" t="e">
        <f>VLOOKUP(C5451,#REF!, 2,FALSE)</f>
        <v>#REF!</v>
      </c>
      <c r="BM5451" s="79" t="s">
        <v>10464</v>
      </c>
      <c r="BN5451" s="79" t="s">
        <v>805</v>
      </c>
      <c r="BO5451" s="79" t="s">
        <v>10465</v>
      </c>
      <c r="BU5451" s="79" t="s">
        <v>10464</v>
      </c>
      <c r="BV5451" s="79" t="s">
        <v>805</v>
      </c>
      <c r="BW5451" s="79" t="s">
        <v>10465</v>
      </c>
    </row>
    <row r="5452" spans="51:75" x14ac:dyDescent="0.3">
      <c r="AY5452" s="107" t="e">
        <f>VLOOKUP(C5452,#REF!, 2,FALSE)</f>
        <v>#REF!</v>
      </c>
      <c r="BM5452" s="79" t="s">
        <v>10466</v>
      </c>
      <c r="BN5452" s="79" t="s">
        <v>2985</v>
      </c>
      <c r="BO5452" s="79" t="s">
        <v>2829</v>
      </c>
      <c r="BU5452" s="79" t="s">
        <v>10466</v>
      </c>
      <c r="BV5452" s="79" t="s">
        <v>2985</v>
      </c>
      <c r="BW5452" s="79" t="s">
        <v>2829</v>
      </c>
    </row>
    <row r="5453" spans="51:75" x14ac:dyDescent="0.3">
      <c r="AY5453" s="107" t="e">
        <f>VLOOKUP(C5453,#REF!, 2,FALSE)</f>
        <v>#REF!</v>
      </c>
      <c r="BM5453" s="79" t="s">
        <v>10467</v>
      </c>
      <c r="BN5453" s="79" t="s">
        <v>2985</v>
      </c>
      <c r="BO5453" s="79" t="s">
        <v>10468</v>
      </c>
      <c r="BU5453" s="79" t="s">
        <v>10467</v>
      </c>
      <c r="BV5453" s="79" t="s">
        <v>2985</v>
      </c>
      <c r="BW5453" s="79" t="s">
        <v>10468</v>
      </c>
    </row>
    <row r="5454" spans="51:75" x14ac:dyDescent="0.3">
      <c r="AY5454" s="107" t="e">
        <f>VLOOKUP(C5454,#REF!, 2,FALSE)</f>
        <v>#REF!</v>
      </c>
      <c r="BM5454" s="79" t="s">
        <v>10469</v>
      </c>
      <c r="BN5454" s="79" t="s">
        <v>2985</v>
      </c>
      <c r="BO5454" s="79" t="s">
        <v>10470</v>
      </c>
      <c r="BU5454" s="79" t="s">
        <v>10469</v>
      </c>
      <c r="BV5454" s="79" t="s">
        <v>2985</v>
      </c>
      <c r="BW5454" s="79" t="s">
        <v>10470</v>
      </c>
    </row>
    <row r="5455" spans="51:75" x14ac:dyDescent="0.3">
      <c r="AY5455" s="107" t="e">
        <f>VLOOKUP(C5455,#REF!, 2,FALSE)</f>
        <v>#REF!</v>
      </c>
      <c r="BM5455" s="79" t="s">
        <v>10471</v>
      </c>
      <c r="BN5455" s="79" t="s">
        <v>2985</v>
      </c>
      <c r="BO5455" s="79" t="s">
        <v>10472</v>
      </c>
      <c r="BU5455" s="79" t="s">
        <v>10471</v>
      </c>
      <c r="BV5455" s="79" t="s">
        <v>2985</v>
      </c>
      <c r="BW5455" s="79" t="s">
        <v>10472</v>
      </c>
    </row>
    <row r="5456" spans="51:75" x14ac:dyDescent="0.3">
      <c r="AY5456" s="107" t="e">
        <f>VLOOKUP(C5456,#REF!, 2,FALSE)</f>
        <v>#REF!</v>
      </c>
      <c r="BM5456" s="79" t="s">
        <v>10473</v>
      </c>
      <c r="BN5456" s="79" t="s">
        <v>2985</v>
      </c>
      <c r="BO5456" s="79" t="s">
        <v>8944</v>
      </c>
      <c r="BU5456" s="79" t="s">
        <v>10473</v>
      </c>
      <c r="BV5456" s="79" t="s">
        <v>2985</v>
      </c>
      <c r="BW5456" s="79" t="s">
        <v>8944</v>
      </c>
    </row>
    <row r="5457" spans="51:75" x14ac:dyDescent="0.3">
      <c r="AY5457" s="107" t="e">
        <f>VLOOKUP(C5457,#REF!, 2,FALSE)</f>
        <v>#REF!</v>
      </c>
      <c r="BM5457" s="79" t="s">
        <v>10474</v>
      </c>
      <c r="BN5457" s="79" t="s">
        <v>2985</v>
      </c>
      <c r="BO5457" s="79" t="s">
        <v>2829</v>
      </c>
      <c r="BU5457" s="79" t="s">
        <v>10474</v>
      </c>
      <c r="BV5457" s="79" t="s">
        <v>2985</v>
      </c>
      <c r="BW5457" s="79" t="s">
        <v>2829</v>
      </c>
    </row>
    <row r="5458" spans="51:75" x14ac:dyDescent="0.3">
      <c r="AY5458" s="107" t="e">
        <f>VLOOKUP(C5458,#REF!, 2,FALSE)</f>
        <v>#REF!</v>
      </c>
      <c r="BM5458" s="79" t="s">
        <v>10475</v>
      </c>
      <c r="BN5458" s="79" t="s">
        <v>2985</v>
      </c>
      <c r="BO5458" s="79" t="s">
        <v>7389</v>
      </c>
      <c r="BU5458" s="79" t="s">
        <v>10475</v>
      </c>
      <c r="BV5458" s="79" t="s">
        <v>2985</v>
      </c>
      <c r="BW5458" s="79" t="s">
        <v>7389</v>
      </c>
    </row>
    <row r="5459" spans="51:75" x14ac:dyDescent="0.3">
      <c r="AY5459" s="107" t="e">
        <f>VLOOKUP(C5459,#REF!, 2,FALSE)</f>
        <v>#REF!</v>
      </c>
      <c r="BM5459" s="79" t="s">
        <v>363</v>
      </c>
      <c r="BN5459" s="79" t="s">
        <v>2985</v>
      </c>
      <c r="BO5459" s="79" t="s">
        <v>1601</v>
      </c>
      <c r="BU5459" s="79" t="s">
        <v>363</v>
      </c>
      <c r="BV5459" s="79" t="s">
        <v>2985</v>
      </c>
      <c r="BW5459" s="79" t="s">
        <v>1601</v>
      </c>
    </row>
    <row r="5460" spans="51:75" x14ac:dyDescent="0.3">
      <c r="AY5460" s="107" t="e">
        <f>VLOOKUP(C5460,#REF!, 2,FALSE)</f>
        <v>#REF!</v>
      </c>
      <c r="BM5460" s="79" t="s">
        <v>10476</v>
      </c>
      <c r="BN5460" s="79" t="s">
        <v>1344</v>
      </c>
      <c r="BO5460" s="79" t="s">
        <v>10477</v>
      </c>
      <c r="BU5460" s="79" t="s">
        <v>10476</v>
      </c>
      <c r="BV5460" s="79" t="s">
        <v>1344</v>
      </c>
      <c r="BW5460" s="79" t="s">
        <v>10477</v>
      </c>
    </row>
    <row r="5461" spans="51:75" x14ac:dyDescent="0.3">
      <c r="AY5461" s="107" t="e">
        <f>VLOOKUP(C5461,#REF!, 2,FALSE)</f>
        <v>#REF!</v>
      </c>
      <c r="BM5461" s="79" t="s">
        <v>10478</v>
      </c>
      <c r="BN5461" s="79" t="s">
        <v>785</v>
      </c>
      <c r="BO5461" s="79" t="s">
        <v>4040</v>
      </c>
      <c r="BU5461" s="79" t="s">
        <v>10478</v>
      </c>
      <c r="BV5461" s="79" t="s">
        <v>785</v>
      </c>
      <c r="BW5461" s="79" t="s">
        <v>4040</v>
      </c>
    </row>
    <row r="5462" spans="51:75" x14ac:dyDescent="0.3">
      <c r="AY5462" s="107" t="e">
        <f>VLOOKUP(C5462,#REF!, 2,FALSE)</f>
        <v>#REF!</v>
      </c>
      <c r="BM5462" s="79" t="s">
        <v>10479</v>
      </c>
      <c r="BN5462" s="79" t="s">
        <v>705</v>
      </c>
      <c r="BO5462" s="79" t="s">
        <v>5981</v>
      </c>
      <c r="BU5462" s="79" t="s">
        <v>10479</v>
      </c>
      <c r="BV5462" s="79" t="s">
        <v>705</v>
      </c>
      <c r="BW5462" s="79" t="s">
        <v>5981</v>
      </c>
    </row>
    <row r="5463" spans="51:75" x14ac:dyDescent="0.3">
      <c r="AY5463" s="107" t="e">
        <f>VLOOKUP(C5463,#REF!, 2,FALSE)</f>
        <v>#REF!</v>
      </c>
      <c r="BM5463" s="79" t="s">
        <v>10480</v>
      </c>
      <c r="BN5463" s="79" t="s">
        <v>630</v>
      </c>
      <c r="BO5463" s="79" t="s">
        <v>10481</v>
      </c>
      <c r="BU5463" s="79" t="s">
        <v>10480</v>
      </c>
      <c r="BV5463" s="79" t="s">
        <v>630</v>
      </c>
      <c r="BW5463" s="79" t="s">
        <v>10481</v>
      </c>
    </row>
    <row r="5464" spans="51:75" x14ac:dyDescent="0.3">
      <c r="AY5464" s="107" t="e">
        <f>VLOOKUP(C5464,#REF!, 2,FALSE)</f>
        <v>#REF!</v>
      </c>
      <c r="BM5464" s="79" t="s">
        <v>10482</v>
      </c>
      <c r="BN5464" s="79" t="s">
        <v>1141</v>
      </c>
      <c r="BO5464" s="79" t="s">
        <v>10483</v>
      </c>
      <c r="BU5464" s="79" t="s">
        <v>10482</v>
      </c>
      <c r="BV5464" s="79" t="s">
        <v>1141</v>
      </c>
      <c r="BW5464" s="79" t="s">
        <v>10483</v>
      </c>
    </row>
    <row r="5465" spans="51:75" x14ac:dyDescent="0.3">
      <c r="AY5465" s="107" t="e">
        <f>VLOOKUP(C5465,#REF!, 2,FALSE)</f>
        <v>#REF!</v>
      </c>
      <c r="BM5465" s="79" t="s">
        <v>10484</v>
      </c>
      <c r="BN5465" s="79" t="s">
        <v>930</v>
      </c>
      <c r="BO5465" s="79" t="s">
        <v>10485</v>
      </c>
      <c r="BU5465" s="79" t="s">
        <v>10484</v>
      </c>
      <c r="BV5465" s="79" t="s">
        <v>930</v>
      </c>
      <c r="BW5465" s="79" t="s">
        <v>10485</v>
      </c>
    </row>
    <row r="5466" spans="51:75" x14ac:dyDescent="0.3">
      <c r="AY5466" s="107" t="e">
        <f>VLOOKUP(C5466,#REF!, 2,FALSE)</f>
        <v>#REF!</v>
      </c>
      <c r="BM5466" s="79" t="s">
        <v>10486</v>
      </c>
      <c r="BN5466" s="79" t="s">
        <v>1344</v>
      </c>
      <c r="BO5466" s="79" t="s">
        <v>5162</v>
      </c>
      <c r="BU5466" s="79" t="s">
        <v>10486</v>
      </c>
      <c r="BV5466" s="79" t="s">
        <v>1344</v>
      </c>
      <c r="BW5466" s="79" t="s">
        <v>5162</v>
      </c>
    </row>
    <row r="5467" spans="51:75" x14ac:dyDescent="0.3">
      <c r="AY5467" s="107" t="e">
        <f>VLOOKUP(C5467,#REF!, 2,FALSE)</f>
        <v>#REF!</v>
      </c>
      <c r="BM5467" s="79" t="s">
        <v>1876</v>
      </c>
      <c r="BN5467" s="79" t="s">
        <v>3206</v>
      </c>
      <c r="BO5467" s="79" t="s">
        <v>10487</v>
      </c>
      <c r="BU5467" s="79" t="s">
        <v>1876</v>
      </c>
      <c r="BV5467" s="79" t="s">
        <v>3206</v>
      </c>
      <c r="BW5467" s="79" t="s">
        <v>10487</v>
      </c>
    </row>
    <row r="5468" spans="51:75" x14ac:dyDescent="0.3">
      <c r="AY5468" s="107" t="e">
        <f>VLOOKUP(C5468,#REF!, 2,FALSE)</f>
        <v>#REF!</v>
      </c>
      <c r="BM5468" s="79" t="s">
        <v>10488</v>
      </c>
      <c r="BN5468" s="79" t="s">
        <v>2981</v>
      </c>
      <c r="BO5468" s="79" t="s">
        <v>4004</v>
      </c>
      <c r="BU5468" s="79" t="s">
        <v>10488</v>
      </c>
      <c r="BV5468" s="79" t="s">
        <v>2981</v>
      </c>
      <c r="BW5468" s="79" t="s">
        <v>4004</v>
      </c>
    </row>
    <row r="5469" spans="51:75" x14ac:dyDescent="0.3">
      <c r="AY5469" s="107" t="e">
        <f>VLOOKUP(C5469,#REF!, 2,FALSE)</f>
        <v>#REF!</v>
      </c>
      <c r="BM5469" s="79" t="s">
        <v>10489</v>
      </c>
      <c r="BN5469" s="79" t="s">
        <v>2981</v>
      </c>
      <c r="BO5469" s="79" t="s">
        <v>998</v>
      </c>
      <c r="BU5469" s="79" t="s">
        <v>10489</v>
      </c>
      <c r="BV5469" s="79" t="s">
        <v>2981</v>
      </c>
      <c r="BW5469" s="79" t="s">
        <v>998</v>
      </c>
    </row>
    <row r="5470" spans="51:75" x14ac:dyDescent="0.3">
      <c r="AY5470" s="107" t="e">
        <f>VLOOKUP(C5470,#REF!, 2,FALSE)</f>
        <v>#REF!</v>
      </c>
      <c r="BM5470" s="79" t="s">
        <v>1877</v>
      </c>
      <c r="BN5470" s="79" t="s">
        <v>3206</v>
      </c>
      <c r="BO5470" s="79" t="s">
        <v>4824</v>
      </c>
      <c r="BU5470" s="79" t="s">
        <v>1877</v>
      </c>
      <c r="BV5470" s="79" t="s">
        <v>3206</v>
      </c>
      <c r="BW5470" s="79" t="s">
        <v>4824</v>
      </c>
    </row>
    <row r="5471" spans="51:75" x14ac:dyDescent="0.3">
      <c r="AY5471" s="107" t="e">
        <f>VLOOKUP(C5471,#REF!, 2,FALSE)</f>
        <v>#REF!</v>
      </c>
      <c r="BM5471" s="79" t="s">
        <v>1878</v>
      </c>
      <c r="BN5471" s="79" t="s">
        <v>16992</v>
      </c>
      <c r="BO5471" s="79" t="s">
        <v>10490</v>
      </c>
      <c r="BU5471" s="79" t="s">
        <v>1878</v>
      </c>
      <c r="BV5471" s="79" t="s">
        <v>16992</v>
      </c>
      <c r="BW5471" s="79" t="s">
        <v>10490</v>
      </c>
    </row>
    <row r="5472" spans="51:75" x14ac:dyDescent="0.3">
      <c r="AY5472" s="107" t="e">
        <f>VLOOKUP(C5472,#REF!, 2,FALSE)</f>
        <v>#REF!</v>
      </c>
      <c r="BM5472" s="79" t="s">
        <v>10491</v>
      </c>
      <c r="BN5472" s="79" t="s">
        <v>3256</v>
      </c>
      <c r="BO5472" s="79" t="s">
        <v>10492</v>
      </c>
      <c r="BU5472" s="79" t="s">
        <v>10491</v>
      </c>
      <c r="BV5472" s="79" t="s">
        <v>3256</v>
      </c>
      <c r="BW5472" s="79" t="s">
        <v>10492</v>
      </c>
    </row>
    <row r="5473" spans="51:75" x14ac:dyDescent="0.3">
      <c r="AY5473" s="107" t="e">
        <f>VLOOKUP(C5473,#REF!, 2,FALSE)</f>
        <v>#REF!</v>
      </c>
      <c r="BM5473" s="79" t="s">
        <v>1879</v>
      </c>
      <c r="BN5473" s="79" t="s">
        <v>3256</v>
      </c>
      <c r="BO5473" s="79" t="s">
        <v>10493</v>
      </c>
      <c r="BU5473" s="79" t="s">
        <v>1879</v>
      </c>
      <c r="BV5473" s="79" t="s">
        <v>3256</v>
      </c>
      <c r="BW5473" s="79" t="s">
        <v>10493</v>
      </c>
    </row>
    <row r="5474" spans="51:75" x14ac:dyDescent="0.3">
      <c r="AY5474" s="107" t="e">
        <f>VLOOKUP(C5474,#REF!, 2,FALSE)</f>
        <v>#REF!</v>
      </c>
      <c r="BM5474" s="79" t="s">
        <v>10494</v>
      </c>
      <c r="BN5474" s="79" t="s">
        <v>1344</v>
      </c>
      <c r="BO5474" s="79" t="s">
        <v>6952</v>
      </c>
      <c r="BU5474" s="79" t="s">
        <v>10494</v>
      </c>
      <c r="BV5474" s="79" t="s">
        <v>1344</v>
      </c>
      <c r="BW5474" s="79" t="s">
        <v>6952</v>
      </c>
    </row>
    <row r="5475" spans="51:75" x14ac:dyDescent="0.3">
      <c r="AY5475" s="107" t="e">
        <f>VLOOKUP(C5475,#REF!, 2,FALSE)</f>
        <v>#REF!</v>
      </c>
      <c r="BM5475" s="79" t="s">
        <v>10495</v>
      </c>
      <c r="BN5475" s="79" t="s">
        <v>1141</v>
      </c>
      <c r="BO5475" s="79" t="s">
        <v>10496</v>
      </c>
      <c r="BU5475" s="79" t="s">
        <v>10495</v>
      </c>
      <c r="BV5475" s="79" t="s">
        <v>1141</v>
      </c>
      <c r="BW5475" s="79" t="s">
        <v>10496</v>
      </c>
    </row>
    <row r="5476" spans="51:75" x14ac:dyDescent="0.3">
      <c r="AY5476" s="107" t="e">
        <f>VLOOKUP(C5476,#REF!, 2,FALSE)</f>
        <v>#REF!</v>
      </c>
      <c r="BM5476" s="79" t="s">
        <v>10497</v>
      </c>
      <c r="BN5476" s="79" t="s">
        <v>805</v>
      </c>
      <c r="BO5476" s="79" t="s">
        <v>9274</v>
      </c>
      <c r="BU5476" s="79" t="s">
        <v>10497</v>
      </c>
      <c r="BV5476" s="79" t="s">
        <v>805</v>
      </c>
      <c r="BW5476" s="79" t="s">
        <v>9274</v>
      </c>
    </row>
    <row r="5477" spans="51:75" x14ac:dyDescent="0.3">
      <c r="AY5477" s="107" t="e">
        <f>VLOOKUP(C5477,#REF!, 2,FALSE)</f>
        <v>#REF!</v>
      </c>
      <c r="BM5477" s="79" t="s">
        <v>1880</v>
      </c>
      <c r="BN5477" s="79" t="s">
        <v>3206</v>
      </c>
      <c r="BO5477" s="79" t="s">
        <v>5170</v>
      </c>
      <c r="BU5477" s="79" t="s">
        <v>1880</v>
      </c>
      <c r="BV5477" s="79" t="s">
        <v>3206</v>
      </c>
      <c r="BW5477" s="79" t="s">
        <v>5170</v>
      </c>
    </row>
    <row r="5478" spans="51:75" x14ac:dyDescent="0.3">
      <c r="AY5478" s="107" t="e">
        <f>VLOOKUP(C5478,#REF!, 2,FALSE)</f>
        <v>#REF!</v>
      </c>
      <c r="BM5478" s="79" t="s">
        <v>10498</v>
      </c>
      <c r="BN5478" s="79" t="s">
        <v>3256</v>
      </c>
      <c r="BO5478" s="79" t="s">
        <v>3054</v>
      </c>
      <c r="BU5478" s="79" t="s">
        <v>10498</v>
      </c>
      <c r="BV5478" s="79" t="s">
        <v>3256</v>
      </c>
      <c r="BW5478" s="79" t="s">
        <v>3054</v>
      </c>
    </row>
    <row r="5479" spans="51:75" x14ac:dyDescent="0.3">
      <c r="AY5479" s="107" t="e">
        <f>VLOOKUP(C5479,#REF!, 2,FALSE)</f>
        <v>#REF!</v>
      </c>
      <c r="BM5479" s="79" t="s">
        <v>10499</v>
      </c>
      <c r="BN5479" s="79" t="s">
        <v>3256</v>
      </c>
      <c r="BO5479" s="79" t="s">
        <v>3618</v>
      </c>
      <c r="BU5479" s="79" t="s">
        <v>10499</v>
      </c>
      <c r="BV5479" s="79" t="s">
        <v>3256</v>
      </c>
      <c r="BW5479" s="79" t="s">
        <v>3618</v>
      </c>
    </row>
    <row r="5480" spans="51:75" x14ac:dyDescent="0.3">
      <c r="AY5480" s="107" t="e">
        <f>VLOOKUP(C5480,#REF!, 2,FALSE)</f>
        <v>#REF!</v>
      </c>
      <c r="BM5480" s="79" t="s">
        <v>10501</v>
      </c>
      <c r="BN5480" s="79" t="s">
        <v>3009</v>
      </c>
      <c r="BO5480" s="79" t="s">
        <v>5616</v>
      </c>
      <c r="BU5480" s="79" t="s">
        <v>10501</v>
      </c>
      <c r="BV5480" s="79" t="s">
        <v>3009</v>
      </c>
      <c r="BW5480" s="79" t="s">
        <v>5616</v>
      </c>
    </row>
    <row r="5481" spans="51:75" x14ac:dyDescent="0.3">
      <c r="AY5481" s="107" t="e">
        <f>VLOOKUP(C5481,#REF!, 2,FALSE)</f>
        <v>#REF!</v>
      </c>
      <c r="BM5481" s="79" t="s">
        <v>10502</v>
      </c>
      <c r="BN5481" s="79" t="s">
        <v>733</v>
      </c>
      <c r="BO5481" s="79" t="s">
        <v>10503</v>
      </c>
      <c r="BU5481" s="79" t="s">
        <v>10502</v>
      </c>
      <c r="BV5481" s="79" t="s">
        <v>733</v>
      </c>
      <c r="BW5481" s="79" t="s">
        <v>10503</v>
      </c>
    </row>
    <row r="5482" spans="51:75" x14ac:dyDescent="0.3">
      <c r="AY5482" s="107" t="e">
        <f>VLOOKUP(C5482,#REF!, 2,FALSE)</f>
        <v>#REF!</v>
      </c>
      <c r="BM5482" s="79" t="s">
        <v>10504</v>
      </c>
      <c r="BN5482" s="79" t="s">
        <v>3009</v>
      </c>
      <c r="BO5482" s="79" t="s">
        <v>4779</v>
      </c>
      <c r="BU5482" s="79" t="s">
        <v>10504</v>
      </c>
      <c r="BV5482" s="79" t="s">
        <v>3009</v>
      </c>
      <c r="BW5482" s="79" t="s">
        <v>4779</v>
      </c>
    </row>
    <row r="5483" spans="51:75" x14ac:dyDescent="0.3">
      <c r="AY5483" s="107" t="e">
        <f>VLOOKUP(C5483,#REF!, 2,FALSE)</f>
        <v>#REF!</v>
      </c>
      <c r="BM5483" s="79" t="s">
        <v>10505</v>
      </c>
      <c r="BN5483" s="79" t="s">
        <v>663</v>
      </c>
      <c r="BO5483" s="79" t="s">
        <v>6954</v>
      </c>
      <c r="BU5483" s="79" t="s">
        <v>10505</v>
      </c>
      <c r="BV5483" s="79" t="s">
        <v>663</v>
      </c>
      <c r="BW5483" s="79" t="s">
        <v>6954</v>
      </c>
    </row>
    <row r="5484" spans="51:75" x14ac:dyDescent="0.3">
      <c r="AY5484" s="107" t="e">
        <f>VLOOKUP(C5484,#REF!, 2,FALSE)</f>
        <v>#REF!</v>
      </c>
      <c r="BM5484" s="79" t="s">
        <v>10506</v>
      </c>
      <c r="BN5484" s="79" t="s">
        <v>1344</v>
      </c>
      <c r="BO5484" s="79" t="s">
        <v>10507</v>
      </c>
      <c r="BU5484" s="79" t="s">
        <v>10506</v>
      </c>
      <c r="BV5484" s="79" t="s">
        <v>1344</v>
      </c>
      <c r="BW5484" s="79" t="s">
        <v>10507</v>
      </c>
    </row>
    <row r="5485" spans="51:75" x14ac:dyDescent="0.3">
      <c r="AY5485" s="107" t="e">
        <f>VLOOKUP(C5485,#REF!, 2,FALSE)</f>
        <v>#REF!</v>
      </c>
      <c r="BM5485" s="79" t="s">
        <v>10508</v>
      </c>
      <c r="BN5485" s="79" t="s">
        <v>1141</v>
      </c>
      <c r="BO5485" s="79" t="s">
        <v>3505</v>
      </c>
      <c r="BU5485" s="79" t="s">
        <v>10508</v>
      </c>
      <c r="BV5485" s="79" t="s">
        <v>1141</v>
      </c>
      <c r="BW5485" s="79" t="s">
        <v>3505</v>
      </c>
    </row>
    <row r="5486" spans="51:75" x14ac:dyDescent="0.3">
      <c r="AY5486" s="107" t="e">
        <f>VLOOKUP(C5486,#REF!, 2,FALSE)</f>
        <v>#REF!</v>
      </c>
      <c r="BM5486" s="79" t="s">
        <v>10509</v>
      </c>
      <c r="BN5486" s="79" t="s">
        <v>2981</v>
      </c>
      <c r="BO5486" s="79" t="s">
        <v>8714</v>
      </c>
      <c r="BU5486" s="79" t="s">
        <v>10509</v>
      </c>
      <c r="BV5486" s="79" t="s">
        <v>2981</v>
      </c>
      <c r="BW5486" s="79" t="s">
        <v>8714</v>
      </c>
    </row>
    <row r="5487" spans="51:75" x14ac:dyDescent="0.3">
      <c r="AY5487" s="107" t="e">
        <f>VLOOKUP(C5487,#REF!, 2,FALSE)</f>
        <v>#REF!</v>
      </c>
      <c r="BM5487" s="79" t="s">
        <v>10510</v>
      </c>
      <c r="BN5487" s="79" t="s">
        <v>665</v>
      </c>
      <c r="BO5487" s="79" t="s">
        <v>9611</v>
      </c>
      <c r="BU5487" s="79" t="s">
        <v>10510</v>
      </c>
      <c r="BV5487" s="79" t="s">
        <v>665</v>
      </c>
      <c r="BW5487" s="79" t="s">
        <v>9611</v>
      </c>
    </row>
    <row r="5488" spans="51:75" x14ac:dyDescent="0.3">
      <c r="AY5488" s="107" t="e">
        <f>VLOOKUP(C5488,#REF!, 2,FALSE)</f>
        <v>#REF!</v>
      </c>
      <c r="BM5488" s="79" t="s">
        <v>10511</v>
      </c>
      <c r="BN5488" s="79" t="s">
        <v>777</v>
      </c>
      <c r="BO5488" s="79" t="s">
        <v>3811</v>
      </c>
      <c r="BU5488" s="79" t="s">
        <v>10511</v>
      </c>
      <c r="BV5488" s="79" t="s">
        <v>777</v>
      </c>
      <c r="BW5488" s="79" t="s">
        <v>3811</v>
      </c>
    </row>
    <row r="5489" spans="51:75" x14ac:dyDescent="0.3">
      <c r="AY5489" s="107" t="e">
        <f>VLOOKUP(C5489,#REF!, 2,FALSE)</f>
        <v>#REF!</v>
      </c>
      <c r="BM5489" s="79" t="s">
        <v>10512</v>
      </c>
      <c r="BN5489" s="79" t="s">
        <v>733</v>
      </c>
      <c r="BO5489" s="79" t="s">
        <v>3347</v>
      </c>
      <c r="BU5489" s="79" t="s">
        <v>10512</v>
      </c>
      <c r="BV5489" s="79" t="s">
        <v>733</v>
      </c>
      <c r="BW5489" s="79" t="s">
        <v>3347</v>
      </c>
    </row>
    <row r="5490" spans="51:75" x14ac:dyDescent="0.3">
      <c r="AY5490" s="107" t="e">
        <f>VLOOKUP(C5490,#REF!, 2,FALSE)</f>
        <v>#REF!</v>
      </c>
      <c r="BM5490" s="79" t="s">
        <v>10513</v>
      </c>
      <c r="BN5490" s="79" t="s">
        <v>996</v>
      </c>
      <c r="BO5490" s="79" t="s">
        <v>3437</v>
      </c>
      <c r="BU5490" s="79" t="s">
        <v>10513</v>
      </c>
      <c r="BV5490" s="79" t="s">
        <v>996</v>
      </c>
      <c r="BW5490" s="79" t="s">
        <v>3437</v>
      </c>
    </row>
    <row r="5491" spans="51:75" x14ac:dyDescent="0.3">
      <c r="AY5491" s="107" t="e">
        <f>VLOOKUP(C5491,#REF!, 2,FALSE)</f>
        <v>#REF!</v>
      </c>
      <c r="BM5491" s="79" t="s">
        <v>10514</v>
      </c>
      <c r="BN5491" s="79" t="s">
        <v>864</v>
      </c>
      <c r="BO5491" s="79" t="s">
        <v>9428</v>
      </c>
      <c r="BU5491" s="79" t="s">
        <v>10514</v>
      </c>
      <c r="BV5491" s="79" t="s">
        <v>864</v>
      </c>
      <c r="BW5491" s="79" t="s">
        <v>9428</v>
      </c>
    </row>
    <row r="5492" spans="51:75" x14ac:dyDescent="0.3">
      <c r="AY5492" s="107" t="e">
        <f>VLOOKUP(C5492,#REF!, 2,FALSE)</f>
        <v>#REF!</v>
      </c>
      <c r="BM5492" s="79" t="s">
        <v>1881</v>
      </c>
      <c r="BN5492" s="79" t="s">
        <v>1271</v>
      </c>
      <c r="BO5492" s="79" t="s">
        <v>10515</v>
      </c>
      <c r="BU5492" s="79" t="s">
        <v>1881</v>
      </c>
      <c r="BV5492" s="79" t="s">
        <v>1271</v>
      </c>
      <c r="BW5492" s="79" t="s">
        <v>10515</v>
      </c>
    </row>
    <row r="5493" spans="51:75" x14ac:dyDescent="0.3">
      <c r="AY5493" s="107" t="e">
        <f>VLOOKUP(C5493,#REF!, 2,FALSE)</f>
        <v>#REF!</v>
      </c>
      <c r="BM5493" s="79" t="s">
        <v>10516</v>
      </c>
      <c r="BN5493" s="79" t="s">
        <v>16992</v>
      </c>
      <c r="BO5493" s="79" t="s">
        <v>9021</v>
      </c>
      <c r="BU5493" s="79" t="s">
        <v>10516</v>
      </c>
      <c r="BV5493" s="79" t="s">
        <v>16992</v>
      </c>
      <c r="BW5493" s="79" t="s">
        <v>9021</v>
      </c>
    </row>
    <row r="5494" spans="51:75" x14ac:dyDescent="0.3">
      <c r="AY5494" s="107" t="e">
        <f>VLOOKUP(C5494,#REF!, 2,FALSE)</f>
        <v>#REF!</v>
      </c>
      <c r="BM5494" s="79" t="s">
        <v>1882</v>
      </c>
      <c r="BN5494" s="79" t="s">
        <v>1271</v>
      </c>
      <c r="BO5494" s="79" t="s">
        <v>10517</v>
      </c>
      <c r="BU5494" s="79" t="s">
        <v>1882</v>
      </c>
      <c r="BV5494" s="79" t="s">
        <v>1271</v>
      </c>
      <c r="BW5494" s="79" t="s">
        <v>10517</v>
      </c>
    </row>
    <row r="5495" spans="51:75" x14ac:dyDescent="0.3">
      <c r="AY5495" s="107" t="e">
        <f>VLOOKUP(C5495,#REF!, 2,FALSE)</f>
        <v>#REF!</v>
      </c>
      <c r="BM5495" s="79" t="s">
        <v>10518</v>
      </c>
      <c r="BN5495" s="79" t="s">
        <v>625</v>
      </c>
      <c r="BO5495" s="79" t="s">
        <v>10519</v>
      </c>
      <c r="BU5495" s="79" t="s">
        <v>10518</v>
      </c>
      <c r="BV5495" s="79" t="s">
        <v>625</v>
      </c>
      <c r="BW5495" s="79" t="s">
        <v>10519</v>
      </c>
    </row>
    <row r="5496" spans="51:75" x14ac:dyDescent="0.3">
      <c r="AY5496" s="107" t="e">
        <f>VLOOKUP(C5496,#REF!, 2,FALSE)</f>
        <v>#REF!</v>
      </c>
      <c r="BM5496" s="79" t="s">
        <v>10520</v>
      </c>
      <c r="BN5496" s="79" t="s">
        <v>669</v>
      </c>
      <c r="BO5496" s="79" t="s">
        <v>1408</v>
      </c>
      <c r="BU5496" s="79" t="s">
        <v>10520</v>
      </c>
      <c r="BV5496" s="79" t="s">
        <v>669</v>
      </c>
      <c r="BW5496" s="79" t="s">
        <v>1408</v>
      </c>
    </row>
    <row r="5497" spans="51:75" x14ac:dyDescent="0.3">
      <c r="AY5497" s="107" t="e">
        <f>VLOOKUP(C5497,#REF!, 2,FALSE)</f>
        <v>#REF!</v>
      </c>
      <c r="BM5497" s="79" t="s">
        <v>10521</v>
      </c>
      <c r="BN5497" s="79" t="s">
        <v>663</v>
      </c>
      <c r="BO5497" s="79" t="s">
        <v>9476</v>
      </c>
      <c r="BU5497" s="79" t="s">
        <v>10521</v>
      </c>
      <c r="BV5497" s="79" t="s">
        <v>663</v>
      </c>
      <c r="BW5497" s="79" t="s">
        <v>9476</v>
      </c>
    </row>
    <row r="5498" spans="51:75" x14ac:dyDescent="0.3">
      <c r="AY5498" s="107" t="e">
        <f>VLOOKUP(C5498,#REF!, 2,FALSE)</f>
        <v>#REF!</v>
      </c>
      <c r="BM5498" s="79" t="s">
        <v>10522</v>
      </c>
      <c r="BN5498" s="79" t="s">
        <v>618</v>
      </c>
      <c r="BO5498" s="79" t="s">
        <v>10523</v>
      </c>
      <c r="BU5498" s="79" t="s">
        <v>10522</v>
      </c>
      <c r="BV5498" s="79" t="s">
        <v>618</v>
      </c>
      <c r="BW5498" s="79" t="s">
        <v>10523</v>
      </c>
    </row>
    <row r="5499" spans="51:75" x14ac:dyDescent="0.3">
      <c r="AY5499" s="107" t="e">
        <f>VLOOKUP(C5499,#REF!, 2,FALSE)</f>
        <v>#REF!</v>
      </c>
      <c r="BM5499" s="79" t="s">
        <v>10524</v>
      </c>
      <c r="BN5499" s="79" t="s">
        <v>843</v>
      </c>
      <c r="BO5499" s="79" t="s">
        <v>7503</v>
      </c>
      <c r="BU5499" s="79" t="s">
        <v>10524</v>
      </c>
      <c r="BV5499" s="79" t="s">
        <v>843</v>
      </c>
      <c r="BW5499" s="79" t="s">
        <v>7503</v>
      </c>
    </row>
    <row r="5500" spans="51:75" x14ac:dyDescent="0.3">
      <c r="AY5500" s="107" t="e">
        <f>VLOOKUP(C5500,#REF!, 2,FALSE)</f>
        <v>#REF!</v>
      </c>
      <c r="BM5500" s="79" t="s">
        <v>1883</v>
      </c>
      <c r="BN5500" s="79" t="s">
        <v>671</v>
      </c>
      <c r="BO5500" s="79" t="s">
        <v>3260</v>
      </c>
      <c r="BU5500" s="79" t="s">
        <v>1883</v>
      </c>
      <c r="BV5500" s="79" t="s">
        <v>671</v>
      </c>
      <c r="BW5500" s="79" t="s">
        <v>3260</v>
      </c>
    </row>
    <row r="5501" spans="51:75" x14ac:dyDescent="0.3">
      <c r="AY5501" s="107" t="e">
        <f>VLOOKUP(C5501,#REF!, 2,FALSE)</f>
        <v>#REF!</v>
      </c>
      <c r="BM5501" s="79" t="s">
        <v>1884</v>
      </c>
      <c r="BN5501" s="79" t="s">
        <v>864</v>
      </c>
      <c r="BO5501" s="79" t="s">
        <v>2880</v>
      </c>
      <c r="BU5501" s="79" t="s">
        <v>1884</v>
      </c>
      <c r="BV5501" s="79" t="s">
        <v>864</v>
      </c>
      <c r="BW5501" s="79" t="s">
        <v>2880</v>
      </c>
    </row>
    <row r="5502" spans="51:75" x14ac:dyDescent="0.3">
      <c r="AY5502" s="107" t="e">
        <f>VLOOKUP(C5502,#REF!, 2,FALSE)</f>
        <v>#REF!</v>
      </c>
      <c r="BM5502" s="79" t="s">
        <v>1885</v>
      </c>
      <c r="BN5502" s="79" t="s">
        <v>630</v>
      </c>
      <c r="BO5502" s="79" t="s">
        <v>865</v>
      </c>
      <c r="BU5502" s="79" t="s">
        <v>1885</v>
      </c>
      <c r="BV5502" s="79" t="s">
        <v>630</v>
      </c>
      <c r="BW5502" s="79" t="s">
        <v>865</v>
      </c>
    </row>
    <row r="5503" spans="51:75" x14ac:dyDescent="0.3">
      <c r="AY5503" s="107" t="e">
        <f>VLOOKUP(C5503,#REF!, 2,FALSE)</f>
        <v>#REF!</v>
      </c>
      <c r="BM5503" s="79" t="s">
        <v>1886</v>
      </c>
      <c r="BN5503" s="79" t="s">
        <v>3256</v>
      </c>
      <c r="BO5503" s="79" t="s">
        <v>10525</v>
      </c>
      <c r="BU5503" s="79" t="s">
        <v>1886</v>
      </c>
      <c r="BV5503" s="79" t="s">
        <v>3256</v>
      </c>
      <c r="BW5503" s="79" t="s">
        <v>10525</v>
      </c>
    </row>
    <row r="5504" spans="51:75" x14ac:dyDescent="0.3">
      <c r="AY5504" s="107" t="e">
        <f>VLOOKUP(C5504,#REF!, 2,FALSE)</f>
        <v>#REF!</v>
      </c>
      <c r="BM5504" s="79" t="s">
        <v>10526</v>
      </c>
      <c r="BN5504" s="79" t="s">
        <v>1344</v>
      </c>
      <c r="BO5504" s="79" t="s">
        <v>1389</v>
      </c>
      <c r="BU5504" s="79" t="s">
        <v>10526</v>
      </c>
      <c r="BV5504" s="79" t="s">
        <v>1344</v>
      </c>
      <c r="BW5504" s="79" t="s">
        <v>1389</v>
      </c>
    </row>
    <row r="5505" spans="51:75" x14ac:dyDescent="0.3">
      <c r="AY5505" s="107" t="e">
        <f>VLOOKUP(C5505,#REF!, 2,FALSE)</f>
        <v>#REF!</v>
      </c>
      <c r="BM5505" s="79" t="s">
        <v>1887</v>
      </c>
      <c r="BN5505" s="79" t="s">
        <v>3206</v>
      </c>
      <c r="BO5505" s="79" t="s">
        <v>10527</v>
      </c>
      <c r="BU5505" s="79" t="s">
        <v>1887</v>
      </c>
      <c r="BV5505" s="79" t="s">
        <v>3206</v>
      </c>
      <c r="BW5505" s="79" t="s">
        <v>10527</v>
      </c>
    </row>
    <row r="5506" spans="51:75" x14ac:dyDescent="0.3">
      <c r="AY5506" s="107" t="e">
        <f>VLOOKUP(C5506,#REF!, 2,FALSE)</f>
        <v>#REF!</v>
      </c>
      <c r="BM5506" s="79" t="s">
        <v>10528</v>
      </c>
      <c r="BN5506" s="79" t="s">
        <v>864</v>
      </c>
      <c r="BO5506" s="79" t="s">
        <v>10529</v>
      </c>
      <c r="BU5506" s="79" t="s">
        <v>10528</v>
      </c>
      <c r="BV5506" s="79" t="s">
        <v>864</v>
      </c>
      <c r="BW5506" s="79" t="s">
        <v>10529</v>
      </c>
    </row>
    <row r="5507" spans="51:75" x14ac:dyDescent="0.3">
      <c r="AY5507" s="107" t="e">
        <f>VLOOKUP(C5507,#REF!, 2,FALSE)</f>
        <v>#REF!</v>
      </c>
      <c r="BM5507" s="79" t="s">
        <v>10530</v>
      </c>
      <c r="BN5507" s="79" t="s">
        <v>3049</v>
      </c>
      <c r="BO5507" s="79" t="s">
        <v>4800</v>
      </c>
      <c r="BU5507" s="79" t="s">
        <v>10530</v>
      </c>
      <c r="BV5507" s="79" t="s">
        <v>3049</v>
      </c>
      <c r="BW5507" s="79" t="s">
        <v>4800</v>
      </c>
    </row>
    <row r="5508" spans="51:75" x14ac:dyDescent="0.3">
      <c r="AY5508" s="107" t="e">
        <f>VLOOKUP(C5508,#REF!, 2,FALSE)</f>
        <v>#REF!</v>
      </c>
      <c r="BM5508" s="79" t="s">
        <v>10531</v>
      </c>
      <c r="BN5508" s="79" t="s">
        <v>3256</v>
      </c>
      <c r="BO5508" s="79" t="s">
        <v>10532</v>
      </c>
      <c r="BU5508" s="79" t="s">
        <v>10531</v>
      </c>
      <c r="BV5508" s="79" t="s">
        <v>3256</v>
      </c>
      <c r="BW5508" s="79" t="s">
        <v>10532</v>
      </c>
    </row>
    <row r="5509" spans="51:75" x14ac:dyDescent="0.3">
      <c r="AY5509" s="107" t="e">
        <f>VLOOKUP(C5509,#REF!, 2,FALSE)</f>
        <v>#REF!</v>
      </c>
      <c r="BM5509" s="79" t="s">
        <v>10533</v>
      </c>
      <c r="BN5509" s="79" t="s">
        <v>3049</v>
      </c>
      <c r="BO5509" s="79" t="s">
        <v>10534</v>
      </c>
      <c r="BU5509" s="79" t="s">
        <v>10533</v>
      </c>
      <c r="BV5509" s="79" t="s">
        <v>3049</v>
      </c>
      <c r="BW5509" s="79" t="s">
        <v>10534</v>
      </c>
    </row>
    <row r="5510" spans="51:75" x14ac:dyDescent="0.3">
      <c r="AY5510" s="107" t="e">
        <f>VLOOKUP(C5510,#REF!, 2,FALSE)</f>
        <v>#REF!</v>
      </c>
      <c r="BM5510" s="79" t="s">
        <v>10535</v>
      </c>
      <c r="BN5510" s="79" t="s">
        <v>3206</v>
      </c>
      <c r="BO5510" s="79" t="s">
        <v>10536</v>
      </c>
      <c r="BU5510" s="79" t="s">
        <v>10535</v>
      </c>
      <c r="BV5510" s="79" t="s">
        <v>3206</v>
      </c>
      <c r="BW5510" s="79" t="s">
        <v>10536</v>
      </c>
    </row>
    <row r="5511" spans="51:75" x14ac:dyDescent="0.3">
      <c r="AY5511" s="107" t="e">
        <f>VLOOKUP(C5511,#REF!, 2,FALSE)</f>
        <v>#REF!</v>
      </c>
      <c r="BM5511" s="79" t="s">
        <v>10537</v>
      </c>
      <c r="BN5511" s="79" t="s">
        <v>3009</v>
      </c>
      <c r="BO5511" s="79" t="s">
        <v>5382</v>
      </c>
      <c r="BU5511" s="79" t="s">
        <v>10537</v>
      </c>
      <c r="BV5511" s="79" t="s">
        <v>3009</v>
      </c>
      <c r="BW5511" s="79" t="s">
        <v>5382</v>
      </c>
    </row>
    <row r="5512" spans="51:75" x14ac:dyDescent="0.3">
      <c r="AY5512" s="107" t="e">
        <f>VLOOKUP(C5512,#REF!, 2,FALSE)</f>
        <v>#REF!</v>
      </c>
      <c r="BM5512" s="79" t="s">
        <v>10538</v>
      </c>
      <c r="BN5512" s="79" t="s">
        <v>3009</v>
      </c>
      <c r="BO5512" s="79" t="s">
        <v>2985</v>
      </c>
      <c r="BU5512" s="79" t="s">
        <v>10538</v>
      </c>
      <c r="BV5512" s="79" t="s">
        <v>3009</v>
      </c>
      <c r="BW5512" s="79" t="s">
        <v>2985</v>
      </c>
    </row>
    <row r="5513" spans="51:75" x14ac:dyDescent="0.3">
      <c r="AY5513" s="107" t="e">
        <f>VLOOKUP(C5513,#REF!, 2,FALSE)</f>
        <v>#REF!</v>
      </c>
      <c r="BM5513" s="79" t="s">
        <v>10539</v>
      </c>
      <c r="BN5513" s="79" t="s">
        <v>733</v>
      </c>
      <c r="BO5513" s="79" t="s">
        <v>10540</v>
      </c>
      <c r="BU5513" s="79" t="s">
        <v>10539</v>
      </c>
      <c r="BV5513" s="79" t="s">
        <v>733</v>
      </c>
      <c r="BW5513" s="79" t="s">
        <v>10540</v>
      </c>
    </row>
    <row r="5514" spans="51:75" x14ac:dyDescent="0.3">
      <c r="AY5514" s="107" t="e">
        <f>VLOOKUP(C5514,#REF!, 2,FALSE)</f>
        <v>#REF!</v>
      </c>
      <c r="BM5514" s="79" t="s">
        <v>1888</v>
      </c>
      <c r="BN5514" s="79" t="s">
        <v>733</v>
      </c>
      <c r="BO5514" s="79" t="s">
        <v>1021</v>
      </c>
      <c r="BU5514" s="79" t="s">
        <v>1888</v>
      </c>
      <c r="BV5514" s="79" t="s">
        <v>733</v>
      </c>
      <c r="BW5514" s="79" t="s">
        <v>1021</v>
      </c>
    </row>
    <row r="5515" spans="51:75" x14ac:dyDescent="0.3">
      <c r="AY5515" s="107" t="e">
        <f>VLOOKUP(C5515,#REF!, 2,FALSE)</f>
        <v>#REF!</v>
      </c>
      <c r="BM5515" s="79" t="s">
        <v>10542</v>
      </c>
      <c r="BN5515" s="79" t="s">
        <v>639</v>
      </c>
      <c r="BO5515" s="79" t="s">
        <v>2985</v>
      </c>
      <c r="BU5515" s="79" t="s">
        <v>10542</v>
      </c>
      <c r="BV5515" s="79" t="s">
        <v>639</v>
      </c>
      <c r="BW5515" s="79" t="s">
        <v>2985</v>
      </c>
    </row>
    <row r="5516" spans="51:75" x14ac:dyDescent="0.3">
      <c r="AY5516" s="107" t="e">
        <f>VLOOKUP(C5516,#REF!, 2,FALSE)</f>
        <v>#REF!</v>
      </c>
      <c r="BM5516" s="79" t="s">
        <v>10543</v>
      </c>
      <c r="BN5516" s="79" t="s">
        <v>780</v>
      </c>
      <c r="BO5516" s="79" t="s">
        <v>946</v>
      </c>
      <c r="BU5516" s="79" t="s">
        <v>10543</v>
      </c>
      <c r="BV5516" s="79" t="s">
        <v>780</v>
      </c>
      <c r="BW5516" s="79" t="s">
        <v>946</v>
      </c>
    </row>
    <row r="5517" spans="51:75" x14ac:dyDescent="0.3">
      <c r="AY5517" s="107" t="e">
        <f>VLOOKUP(C5517,#REF!, 2,FALSE)</f>
        <v>#REF!</v>
      </c>
      <c r="BM5517" s="79" t="s">
        <v>10544</v>
      </c>
      <c r="BN5517" s="79" t="s">
        <v>705</v>
      </c>
      <c r="BO5517" s="79" t="s">
        <v>10545</v>
      </c>
      <c r="BU5517" s="79" t="s">
        <v>10544</v>
      </c>
      <c r="BV5517" s="79" t="s">
        <v>705</v>
      </c>
      <c r="BW5517" s="79" t="s">
        <v>10545</v>
      </c>
    </row>
    <row r="5518" spans="51:75" x14ac:dyDescent="0.3">
      <c r="AY5518" s="107" t="e">
        <f>VLOOKUP(C5518,#REF!, 2,FALSE)</f>
        <v>#REF!</v>
      </c>
      <c r="BM5518" s="79" t="s">
        <v>10546</v>
      </c>
      <c r="BN5518" s="79" t="s">
        <v>3006</v>
      </c>
      <c r="BO5518" s="79" t="s">
        <v>10547</v>
      </c>
      <c r="BU5518" s="79" t="s">
        <v>10546</v>
      </c>
      <c r="BV5518" s="79" t="s">
        <v>3006</v>
      </c>
      <c r="BW5518" s="79" t="s">
        <v>10547</v>
      </c>
    </row>
    <row r="5519" spans="51:75" x14ac:dyDescent="0.3">
      <c r="AY5519" s="107" t="e">
        <f>VLOOKUP(C5519,#REF!, 2,FALSE)</f>
        <v>#REF!</v>
      </c>
      <c r="BM5519" s="79" t="s">
        <v>10548</v>
      </c>
      <c r="BN5519" s="79" t="s">
        <v>2981</v>
      </c>
      <c r="BO5519" s="79" t="s">
        <v>10549</v>
      </c>
      <c r="BU5519" s="79" t="s">
        <v>10548</v>
      </c>
      <c r="BV5519" s="79" t="s">
        <v>2981</v>
      </c>
      <c r="BW5519" s="79" t="s">
        <v>10549</v>
      </c>
    </row>
    <row r="5520" spans="51:75" x14ac:dyDescent="0.3">
      <c r="AY5520" s="107" t="e">
        <f>VLOOKUP(C5520,#REF!, 2,FALSE)</f>
        <v>#REF!</v>
      </c>
      <c r="BM5520" s="79" t="s">
        <v>10550</v>
      </c>
      <c r="BN5520" s="79" t="s">
        <v>3006</v>
      </c>
      <c r="BO5520" s="79" t="s">
        <v>849</v>
      </c>
      <c r="BU5520" s="79" t="s">
        <v>10550</v>
      </c>
      <c r="BV5520" s="79" t="s">
        <v>3006</v>
      </c>
      <c r="BW5520" s="79" t="s">
        <v>849</v>
      </c>
    </row>
    <row r="5521" spans="51:75" x14ac:dyDescent="0.3">
      <c r="AY5521" s="107" t="e">
        <f>VLOOKUP(C5521,#REF!, 2,FALSE)</f>
        <v>#REF!</v>
      </c>
      <c r="BM5521" s="79" t="s">
        <v>10552</v>
      </c>
      <c r="BN5521" s="79" t="s">
        <v>705</v>
      </c>
      <c r="BO5521" s="79" t="s">
        <v>2985</v>
      </c>
      <c r="BU5521" s="79" t="s">
        <v>10552</v>
      </c>
      <c r="BV5521" s="79" t="s">
        <v>705</v>
      </c>
      <c r="BW5521" s="79" t="s">
        <v>2985</v>
      </c>
    </row>
    <row r="5522" spans="51:75" x14ac:dyDescent="0.3">
      <c r="AY5522" s="107" t="e">
        <f>VLOOKUP(C5522,#REF!, 2,FALSE)</f>
        <v>#REF!</v>
      </c>
      <c r="BM5522" s="79" t="s">
        <v>10553</v>
      </c>
      <c r="BN5522" s="79" t="s">
        <v>639</v>
      </c>
      <c r="BO5522" s="79" t="s">
        <v>2985</v>
      </c>
      <c r="BU5522" s="79" t="s">
        <v>10553</v>
      </c>
      <c r="BV5522" s="79" t="s">
        <v>639</v>
      </c>
      <c r="BW5522" s="79" t="s">
        <v>2985</v>
      </c>
    </row>
    <row r="5523" spans="51:75" x14ac:dyDescent="0.3">
      <c r="AY5523" s="107" t="e">
        <f>VLOOKUP(C5523,#REF!, 2,FALSE)</f>
        <v>#REF!</v>
      </c>
      <c r="BM5523" s="79" t="s">
        <v>10554</v>
      </c>
      <c r="BN5523" s="79" t="s">
        <v>639</v>
      </c>
      <c r="BO5523" s="79" t="s">
        <v>2985</v>
      </c>
      <c r="BU5523" s="79" t="s">
        <v>10554</v>
      </c>
      <c r="BV5523" s="79" t="s">
        <v>639</v>
      </c>
      <c r="BW5523" s="79" t="s">
        <v>2985</v>
      </c>
    </row>
    <row r="5524" spans="51:75" x14ac:dyDescent="0.3">
      <c r="AY5524" s="107" t="e">
        <f>VLOOKUP(C5524,#REF!, 2,FALSE)</f>
        <v>#REF!</v>
      </c>
      <c r="BM5524" s="79" t="s">
        <v>10556</v>
      </c>
      <c r="BN5524" s="79" t="s">
        <v>3256</v>
      </c>
      <c r="BO5524" s="79" t="s">
        <v>2985</v>
      </c>
      <c r="BU5524" s="79" t="s">
        <v>10556</v>
      </c>
      <c r="BV5524" s="79" t="s">
        <v>3256</v>
      </c>
      <c r="BW5524" s="79" t="s">
        <v>2985</v>
      </c>
    </row>
    <row r="5525" spans="51:75" x14ac:dyDescent="0.3">
      <c r="AY5525" s="107" t="e">
        <f>VLOOKUP(C5525,#REF!, 2,FALSE)</f>
        <v>#REF!</v>
      </c>
      <c r="BM5525" s="79" t="s">
        <v>10558</v>
      </c>
      <c r="BN5525" s="79" t="s">
        <v>3256</v>
      </c>
      <c r="BO5525" s="79" t="s">
        <v>2985</v>
      </c>
      <c r="BU5525" s="79" t="s">
        <v>10558</v>
      </c>
      <c r="BV5525" s="79" t="s">
        <v>3256</v>
      </c>
      <c r="BW5525" s="79" t="s">
        <v>2985</v>
      </c>
    </row>
    <row r="5526" spans="51:75" x14ac:dyDescent="0.3">
      <c r="AY5526" s="107" t="e">
        <f>VLOOKUP(C5526,#REF!, 2,FALSE)</f>
        <v>#REF!</v>
      </c>
      <c r="BM5526" s="79" t="s">
        <v>10559</v>
      </c>
      <c r="BN5526" s="79" t="s">
        <v>3256</v>
      </c>
      <c r="BO5526" s="79" t="s">
        <v>2985</v>
      </c>
      <c r="BU5526" s="79" t="s">
        <v>10559</v>
      </c>
      <c r="BV5526" s="79" t="s">
        <v>3256</v>
      </c>
      <c r="BW5526" s="79" t="s">
        <v>2985</v>
      </c>
    </row>
    <row r="5527" spans="51:75" x14ac:dyDescent="0.3">
      <c r="AY5527" s="107" t="e">
        <f>VLOOKUP(C5527,#REF!, 2,FALSE)</f>
        <v>#REF!</v>
      </c>
      <c r="BM5527" s="79" t="s">
        <v>10560</v>
      </c>
      <c r="BN5527" s="79" t="s">
        <v>663</v>
      </c>
      <c r="BO5527" s="79" t="s">
        <v>3234</v>
      </c>
      <c r="BU5527" s="79" t="s">
        <v>10560</v>
      </c>
      <c r="BV5527" s="79" t="s">
        <v>663</v>
      </c>
      <c r="BW5527" s="79" t="s">
        <v>3234</v>
      </c>
    </row>
    <row r="5528" spans="51:75" x14ac:dyDescent="0.3">
      <c r="AY5528" s="107" t="e">
        <f>VLOOKUP(C5528,#REF!, 2,FALSE)</f>
        <v>#REF!</v>
      </c>
      <c r="BM5528" s="79" t="s">
        <v>10561</v>
      </c>
      <c r="BN5528" s="79" t="s">
        <v>1015</v>
      </c>
      <c r="BO5528" s="79" t="s">
        <v>2985</v>
      </c>
      <c r="BU5528" s="79" t="s">
        <v>10561</v>
      </c>
      <c r="BV5528" s="79" t="s">
        <v>1015</v>
      </c>
      <c r="BW5528" s="79" t="s">
        <v>2985</v>
      </c>
    </row>
    <row r="5529" spans="51:75" x14ac:dyDescent="0.3">
      <c r="AY5529" s="107" t="e">
        <f>VLOOKUP(C5529,#REF!, 2,FALSE)</f>
        <v>#REF!</v>
      </c>
      <c r="BM5529" s="79" t="s">
        <v>10562</v>
      </c>
      <c r="BN5529" s="79" t="s">
        <v>3049</v>
      </c>
      <c r="BO5529" s="79" t="s">
        <v>8237</v>
      </c>
      <c r="BU5529" s="79" t="s">
        <v>10562</v>
      </c>
      <c r="BV5529" s="79" t="s">
        <v>3049</v>
      </c>
      <c r="BW5529" s="79" t="s">
        <v>8237</v>
      </c>
    </row>
    <row r="5530" spans="51:75" x14ac:dyDescent="0.3">
      <c r="AY5530" s="107" t="e">
        <f>VLOOKUP(C5530,#REF!, 2,FALSE)</f>
        <v>#REF!</v>
      </c>
      <c r="BM5530" s="79" t="s">
        <v>10563</v>
      </c>
      <c r="BN5530" s="79" t="s">
        <v>668</v>
      </c>
      <c r="BO5530" s="79" t="s">
        <v>1906</v>
      </c>
      <c r="BU5530" s="79" t="s">
        <v>10563</v>
      </c>
      <c r="BV5530" s="79" t="s">
        <v>668</v>
      </c>
      <c r="BW5530" s="79" t="s">
        <v>1906</v>
      </c>
    </row>
    <row r="5531" spans="51:75" x14ac:dyDescent="0.3">
      <c r="AY5531" s="107" t="e">
        <f>VLOOKUP(C5531,#REF!, 2,FALSE)</f>
        <v>#REF!</v>
      </c>
      <c r="BM5531" s="79" t="s">
        <v>10564</v>
      </c>
      <c r="BN5531" s="79" t="s">
        <v>3006</v>
      </c>
      <c r="BO5531" s="79" t="s">
        <v>10565</v>
      </c>
      <c r="BU5531" s="79" t="s">
        <v>10564</v>
      </c>
      <c r="BV5531" s="79" t="s">
        <v>3006</v>
      </c>
      <c r="BW5531" s="79" t="s">
        <v>10565</v>
      </c>
    </row>
    <row r="5532" spans="51:75" x14ac:dyDescent="0.3">
      <c r="AY5532" s="107" t="e">
        <f>VLOOKUP(C5532,#REF!, 2,FALSE)</f>
        <v>#REF!</v>
      </c>
      <c r="BM5532" s="79" t="s">
        <v>10566</v>
      </c>
      <c r="BN5532" s="79" t="s">
        <v>3006</v>
      </c>
      <c r="BO5532" s="79" t="s">
        <v>10567</v>
      </c>
      <c r="BU5532" s="79" t="s">
        <v>10566</v>
      </c>
      <c r="BV5532" s="79" t="s">
        <v>3006</v>
      </c>
      <c r="BW5532" s="79" t="s">
        <v>10567</v>
      </c>
    </row>
    <row r="5533" spans="51:75" x14ac:dyDescent="0.3">
      <c r="AY5533" s="107" t="e">
        <f>VLOOKUP(C5533,#REF!, 2,FALSE)</f>
        <v>#REF!</v>
      </c>
      <c r="BM5533" s="79" t="s">
        <v>10568</v>
      </c>
      <c r="BN5533" s="79" t="s">
        <v>3006</v>
      </c>
      <c r="BO5533" s="79" t="s">
        <v>4113</v>
      </c>
      <c r="BU5533" s="79" t="s">
        <v>10568</v>
      </c>
      <c r="BV5533" s="79" t="s">
        <v>3006</v>
      </c>
      <c r="BW5533" s="79" t="s">
        <v>4113</v>
      </c>
    </row>
    <row r="5534" spans="51:75" x14ac:dyDescent="0.3">
      <c r="AY5534" s="107" t="e">
        <f>VLOOKUP(C5534,#REF!, 2,FALSE)</f>
        <v>#REF!</v>
      </c>
      <c r="BM5534" s="79" t="s">
        <v>10569</v>
      </c>
      <c r="BN5534" s="79" t="s">
        <v>854</v>
      </c>
      <c r="BO5534" s="79" t="s">
        <v>719</v>
      </c>
      <c r="BU5534" s="79" t="s">
        <v>10569</v>
      </c>
      <c r="BV5534" s="79" t="s">
        <v>854</v>
      </c>
      <c r="BW5534" s="79" t="s">
        <v>719</v>
      </c>
    </row>
    <row r="5535" spans="51:75" x14ac:dyDescent="0.3">
      <c r="AY5535" s="107" t="e">
        <f>VLOOKUP(C5535,#REF!, 2,FALSE)</f>
        <v>#REF!</v>
      </c>
      <c r="BM5535" s="79" t="s">
        <v>10570</v>
      </c>
      <c r="BN5535" s="79" t="s">
        <v>3006</v>
      </c>
      <c r="BO5535" s="79" t="s">
        <v>2985</v>
      </c>
      <c r="BU5535" s="79" t="s">
        <v>10570</v>
      </c>
      <c r="BV5535" s="79" t="s">
        <v>3006</v>
      </c>
      <c r="BW5535" s="79" t="s">
        <v>2985</v>
      </c>
    </row>
    <row r="5536" spans="51:75" x14ac:dyDescent="0.3">
      <c r="AY5536" s="107" t="e">
        <f>VLOOKUP(C5536,#REF!, 2,FALSE)</f>
        <v>#REF!</v>
      </c>
      <c r="BM5536" s="79" t="s">
        <v>10571</v>
      </c>
      <c r="BN5536" s="79" t="s">
        <v>782</v>
      </c>
      <c r="BO5536" s="79" t="s">
        <v>711</v>
      </c>
      <c r="BU5536" s="79" t="s">
        <v>10571</v>
      </c>
      <c r="BV5536" s="79" t="s">
        <v>782</v>
      </c>
      <c r="BW5536" s="79" t="s">
        <v>711</v>
      </c>
    </row>
    <row r="5537" spans="51:75" x14ac:dyDescent="0.3">
      <c r="AY5537" s="107" t="e">
        <f>VLOOKUP(C5537,#REF!, 2,FALSE)</f>
        <v>#REF!</v>
      </c>
      <c r="BM5537" s="79" t="s">
        <v>10572</v>
      </c>
      <c r="BN5537" s="79" t="s">
        <v>3006</v>
      </c>
      <c r="BO5537" s="79" t="s">
        <v>2985</v>
      </c>
      <c r="BU5537" s="79" t="s">
        <v>10572</v>
      </c>
      <c r="BV5537" s="79" t="s">
        <v>3006</v>
      </c>
      <c r="BW5537" s="79" t="s">
        <v>2985</v>
      </c>
    </row>
    <row r="5538" spans="51:75" x14ac:dyDescent="0.3">
      <c r="AY5538" s="107" t="e">
        <f>VLOOKUP(C5538,#REF!, 2,FALSE)</f>
        <v>#REF!</v>
      </c>
      <c r="BM5538" s="79" t="s">
        <v>10574</v>
      </c>
      <c r="BN5538" s="79" t="s">
        <v>3256</v>
      </c>
      <c r="BO5538" s="79" t="s">
        <v>2985</v>
      </c>
      <c r="BU5538" s="79" t="s">
        <v>10574</v>
      </c>
      <c r="BV5538" s="79" t="s">
        <v>3256</v>
      </c>
      <c r="BW5538" s="79" t="s">
        <v>2985</v>
      </c>
    </row>
    <row r="5539" spans="51:75" x14ac:dyDescent="0.3">
      <c r="AY5539" s="107" t="e">
        <f>VLOOKUP(C5539,#REF!, 2,FALSE)</f>
        <v>#REF!</v>
      </c>
      <c r="BM5539" s="79" t="s">
        <v>10575</v>
      </c>
      <c r="BN5539" s="79" t="s">
        <v>738</v>
      </c>
      <c r="BO5539" s="79" t="s">
        <v>2985</v>
      </c>
      <c r="BU5539" s="79" t="s">
        <v>10575</v>
      </c>
      <c r="BV5539" s="79" t="s">
        <v>738</v>
      </c>
      <c r="BW5539" s="79" t="s">
        <v>2985</v>
      </c>
    </row>
    <row r="5540" spans="51:75" x14ac:dyDescent="0.3">
      <c r="AY5540" s="107" t="e">
        <f>VLOOKUP(C5540,#REF!, 2,FALSE)</f>
        <v>#REF!</v>
      </c>
      <c r="BM5540" s="79" t="s">
        <v>10576</v>
      </c>
      <c r="BN5540" s="79" t="s">
        <v>738</v>
      </c>
      <c r="BO5540" s="79" t="s">
        <v>2985</v>
      </c>
      <c r="BU5540" s="79" t="s">
        <v>10576</v>
      </c>
      <c r="BV5540" s="79" t="s">
        <v>738</v>
      </c>
      <c r="BW5540" s="79" t="s">
        <v>2985</v>
      </c>
    </row>
    <row r="5541" spans="51:75" x14ac:dyDescent="0.3">
      <c r="AY5541" s="107" t="e">
        <f>VLOOKUP(C5541,#REF!, 2,FALSE)</f>
        <v>#REF!</v>
      </c>
      <c r="BM5541" s="79" t="s">
        <v>10577</v>
      </c>
      <c r="BN5541" s="79" t="s">
        <v>1344</v>
      </c>
      <c r="BO5541" s="79" t="s">
        <v>9331</v>
      </c>
      <c r="BU5541" s="79" t="s">
        <v>10577</v>
      </c>
      <c r="BV5541" s="79" t="s">
        <v>1344</v>
      </c>
      <c r="BW5541" s="79" t="s">
        <v>9331</v>
      </c>
    </row>
    <row r="5542" spans="51:75" x14ac:dyDescent="0.3">
      <c r="AY5542" s="107" t="e">
        <f>VLOOKUP(C5542,#REF!, 2,FALSE)</f>
        <v>#REF!</v>
      </c>
      <c r="BM5542" s="79" t="s">
        <v>1889</v>
      </c>
      <c r="BN5542" s="79" t="s">
        <v>641</v>
      </c>
      <c r="BO5542" s="79" t="s">
        <v>772</v>
      </c>
      <c r="BU5542" s="79" t="s">
        <v>1889</v>
      </c>
      <c r="BV5542" s="79" t="s">
        <v>641</v>
      </c>
      <c r="BW5542" s="79" t="s">
        <v>772</v>
      </c>
    </row>
    <row r="5543" spans="51:75" x14ac:dyDescent="0.3">
      <c r="AY5543" s="107" t="e">
        <f>VLOOKUP(C5543,#REF!, 2,FALSE)</f>
        <v>#REF!</v>
      </c>
      <c r="BM5543" s="79" t="s">
        <v>1890</v>
      </c>
      <c r="BN5543" s="79" t="s">
        <v>3091</v>
      </c>
      <c r="BO5543" s="79" t="s">
        <v>7225</v>
      </c>
      <c r="BU5543" s="79" t="s">
        <v>1890</v>
      </c>
      <c r="BV5543" s="79" t="s">
        <v>3091</v>
      </c>
      <c r="BW5543" s="79" t="s">
        <v>7225</v>
      </c>
    </row>
    <row r="5544" spans="51:75" x14ac:dyDescent="0.3">
      <c r="AY5544" s="107" t="e">
        <f>VLOOKUP(C5544,#REF!, 2,FALSE)</f>
        <v>#REF!</v>
      </c>
      <c r="BM5544" s="79" t="s">
        <v>1891</v>
      </c>
      <c r="BN5544" s="79" t="s">
        <v>3256</v>
      </c>
      <c r="BO5544" s="79" t="s">
        <v>4468</v>
      </c>
      <c r="BU5544" s="79" t="s">
        <v>1891</v>
      </c>
      <c r="BV5544" s="79" t="s">
        <v>3256</v>
      </c>
      <c r="BW5544" s="79" t="s">
        <v>4468</v>
      </c>
    </row>
    <row r="5545" spans="51:75" x14ac:dyDescent="0.3">
      <c r="AY5545" s="107" t="e">
        <f>VLOOKUP(C5545,#REF!, 2,FALSE)</f>
        <v>#REF!</v>
      </c>
      <c r="BM5545" s="79" t="s">
        <v>10578</v>
      </c>
      <c r="BN5545" s="79" t="s">
        <v>3206</v>
      </c>
      <c r="BO5545" s="79" t="s">
        <v>3474</v>
      </c>
      <c r="BU5545" s="79" t="s">
        <v>10578</v>
      </c>
      <c r="BV5545" s="79" t="s">
        <v>3206</v>
      </c>
      <c r="BW5545" s="79" t="s">
        <v>3474</v>
      </c>
    </row>
    <row r="5546" spans="51:75" x14ac:dyDescent="0.3">
      <c r="AY5546" s="107" t="e">
        <f>VLOOKUP(C5546,#REF!, 2,FALSE)</f>
        <v>#REF!</v>
      </c>
      <c r="BM5546" s="79" t="s">
        <v>10579</v>
      </c>
      <c r="BN5546" s="79" t="s">
        <v>8627</v>
      </c>
      <c r="BO5546" s="79" t="s">
        <v>8660</v>
      </c>
      <c r="BU5546" s="79" t="s">
        <v>10579</v>
      </c>
      <c r="BV5546" s="79" t="s">
        <v>8627</v>
      </c>
      <c r="BW5546" s="79" t="s">
        <v>8660</v>
      </c>
    </row>
    <row r="5547" spans="51:75" x14ac:dyDescent="0.3">
      <c r="AY5547" s="107" t="e">
        <f>VLOOKUP(C5547,#REF!, 2,FALSE)</f>
        <v>#REF!</v>
      </c>
      <c r="BM5547" s="79" t="s">
        <v>1892</v>
      </c>
      <c r="BN5547" s="79" t="s">
        <v>3256</v>
      </c>
      <c r="BO5547" s="79" t="s">
        <v>10580</v>
      </c>
      <c r="BU5547" s="79" t="s">
        <v>1892</v>
      </c>
      <c r="BV5547" s="79" t="s">
        <v>3256</v>
      </c>
      <c r="BW5547" s="79" t="s">
        <v>10580</v>
      </c>
    </row>
    <row r="5548" spans="51:75" x14ac:dyDescent="0.3">
      <c r="AY5548" s="107" t="e">
        <f>VLOOKUP(C5548,#REF!, 2,FALSE)</f>
        <v>#REF!</v>
      </c>
      <c r="BM5548" s="79" t="s">
        <v>359</v>
      </c>
      <c r="BN5548" s="79" t="s">
        <v>16992</v>
      </c>
      <c r="BO5548" s="79" t="s">
        <v>10581</v>
      </c>
      <c r="BU5548" s="79" t="s">
        <v>359</v>
      </c>
      <c r="BV5548" s="79" t="s">
        <v>16992</v>
      </c>
      <c r="BW5548" s="79" t="s">
        <v>10581</v>
      </c>
    </row>
    <row r="5549" spans="51:75" x14ac:dyDescent="0.3">
      <c r="AY5549" s="107" t="e">
        <f>VLOOKUP(C5549,#REF!, 2,FALSE)</f>
        <v>#REF!</v>
      </c>
      <c r="BM5549" s="79" t="s">
        <v>10582</v>
      </c>
      <c r="BN5549" s="79" t="s">
        <v>789</v>
      </c>
      <c r="BO5549" s="79" t="s">
        <v>7016</v>
      </c>
      <c r="BU5549" s="79" t="s">
        <v>10582</v>
      </c>
      <c r="BV5549" s="79" t="s">
        <v>789</v>
      </c>
      <c r="BW5549" s="79" t="s">
        <v>7016</v>
      </c>
    </row>
    <row r="5550" spans="51:75" x14ac:dyDescent="0.3">
      <c r="AY5550" s="107" t="e">
        <f>VLOOKUP(C5550,#REF!, 2,FALSE)</f>
        <v>#REF!</v>
      </c>
      <c r="BM5550" s="79" t="s">
        <v>1893</v>
      </c>
      <c r="BN5550" s="79" t="s">
        <v>1271</v>
      </c>
      <c r="BO5550" s="79" t="s">
        <v>2459</v>
      </c>
      <c r="BU5550" s="79" t="s">
        <v>1893</v>
      </c>
      <c r="BV5550" s="79" t="s">
        <v>1271</v>
      </c>
      <c r="BW5550" s="79" t="s">
        <v>2459</v>
      </c>
    </row>
    <row r="5551" spans="51:75" x14ac:dyDescent="0.3">
      <c r="AY5551" s="107" t="e">
        <f>VLOOKUP(C5551,#REF!, 2,FALSE)</f>
        <v>#REF!</v>
      </c>
      <c r="BM5551" s="79" t="s">
        <v>10583</v>
      </c>
      <c r="BN5551" s="79" t="s">
        <v>16992</v>
      </c>
      <c r="BO5551" s="79" t="s">
        <v>10584</v>
      </c>
      <c r="BU5551" s="79" t="s">
        <v>10583</v>
      </c>
      <c r="BV5551" s="79" t="s">
        <v>16992</v>
      </c>
      <c r="BW5551" s="79" t="s">
        <v>10584</v>
      </c>
    </row>
    <row r="5552" spans="51:75" x14ac:dyDescent="0.3">
      <c r="AY5552" s="107" t="e">
        <f>VLOOKUP(C5552,#REF!, 2,FALSE)</f>
        <v>#REF!</v>
      </c>
      <c r="BM5552" s="79" t="s">
        <v>1894</v>
      </c>
      <c r="BN5552" s="79" t="s">
        <v>1271</v>
      </c>
      <c r="BO5552" s="79" t="s">
        <v>10585</v>
      </c>
      <c r="BU5552" s="79" t="s">
        <v>1894</v>
      </c>
      <c r="BV5552" s="79" t="s">
        <v>1271</v>
      </c>
      <c r="BW5552" s="79" t="s">
        <v>10585</v>
      </c>
    </row>
    <row r="5553" spans="51:75" x14ac:dyDescent="0.3">
      <c r="AY5553" s="107" t="e">
        <f>VLOOKUP(C5553,#REF!, 2,FALSE)</f>
        <v>#REF!</v>
      </c>
      <c r="BM5553" s="79" t="s">
        <v>1895</v>
      </c>
      <c r="BN5553" s="79" t="s">
        <v>16992</v>
      </c>
      <c r="BO5553" s="79" t="s">
        <v>2934</v>
      </c>
      <c r="BU5553" s="79" t="s">
        <v>1895</v>
      </c>
      <c r="BV5553" s="79" t="s">
        <v>16992</v>
      </c>
      <c r="BW5553" s="79" t="s">
        <v>2934</v>
      </c>
    </row>
    <row r="5554" spans="51:75" x14ac:dyDescent="0.3">
      <c r="AY5554" s="107" t="e">
        <f>VLOOKUP(C5554,#REF!, 2,FALSE)</f>
        <v>#REF!</v>
      </c>
      <c r="BM5554" s="79" t="s">
        <v>10586</v>
      </c>
      <c r="BN5554" s="79" t="s">
        <v>733</v>
      </c>
      <c r="BO5554" s="79" t="s">
        <v>10587</v>
      </c>
      <c r="BU5554" s="79" t="s">
        <v>10586</v>
      </c>
      <c r="BV5554" s="79" t="s">
        <v>733</v>
      </c>
      <c r="BW5554" s="79" t="s">
        <v>10587</v>
      </c>
    </row>
    <row r="5555" spans="51:75" x14ac:dyDescent="0.3">
      <c r="AY5555" s="107" t="e">
        <f>VLOOKUP(C5555,#REF!, 2,FALSE)</f>
        <v>#REF!</v>
      </c>
      <c r="BM5555" s="79" t="s">
        <v>1896</v>
      </c>
      <c r="BN5555" s="79" t="s">
        <v>707</v>
      </c>
      <c r="BO5555" s="79" t="s">
        <v>10588</v>
      </c>
      <c r="BU5555" s="79" t="s">
        <v>1896</v>
      </c>
      <c r="BV5555" s="79" t="s">
        <v>707</v>
      </c>
      <c r="BW5555" s="79" t="s">
        <v>10588</v>
      </c>
    </row>
    <row r="5556" spans="51:75" x14ac:dyDescent="0.3">
      <c r="AY5556" s="107" t="e">
        <f>VLOOKUP(C5556,#REF!, 2,FALSE)</f>
        <v>#REF!</v>
      </c>
      <c r="BM5556" s="79" t="s">
        <v>10589</v>
      </c>
      <c r="BN5556" s="79" t="s">
        <v>3256</v>
      </c>
      <c r="BO5556" s="79" t="s">
        <v>9581</v>
      </c>
      <c r="BU5556" s="79" t="s">
        <v>10589</v>
      </c>
      <c r="BV5556" s="79" t="s">
        <v>3256</v>
      </c>
      <c r="BW5556" s="79" t="s">
        <v>9581</v>
      </c>
    </row>
    <row r="5557" spans="51:75" x14ac:dyDescent="0.3">
      <c r="AY5557" s="107" t="e">
        <f>VLOOKUP(C5557,#REF!, 2,FALSE)</f>
        <v>#REF!</v>
      </c>
      <c r="BM5557" s="79" t="s">
        <v>10590</v>
      </c>
      <c r="BN5557" s="79" t="s">
        <v>1141</v>
      </c>
      <c r="BO5557" s="79" t="s">
        <v>2985</v>
      </c>
      <c r="BU5557" s="79" t="s">
        <v>10590</v>
      </c>
      <c r="BV5557" s="79" t="s">
        <v>1141</v>
      </c>
      <c r="BW5557" s="79" t="s">
        <v>2985</v>
      </c>
    </row>
    <row r="5558" spans="51:75" x14ac:dyDescent="0.3">
      <c r="AY5558" s="107" t="e">
        <f>VLOOKUP(C5558,#REF!, 2,FALSE)</f>
        <v>#REF!</v>
      </c>
      <c r="BM5558" s="79" t="s">
        <v>10592</v>
      </c>
      <c r="BN5558" s="79" t="s">
        <v>2981</v>
      </c>
      <c r="BO5558" s="79" t="s">
        <v>2985</v>
      </c>
      <c r="BU5558" s="79" t="s">
        <v>10592</v>
      </c>
      <c r="BV5558" s="79" t="s">
        <v>2981</v>
      </c>
      <c r="BW5558" s="79" t="s">
        <v>2985</v>
      </c>
    </row>
    <row r="5559" spans="51:75" x14ac:dyDescent="0.3">
      <c r="AY5559" s="107" t="e">
        <f>VLOOKUP(C5559,#REF!, 2,FALSE)</f>
        <v>#REF!</v>
      </c>
      <c r="BM5559" s="79" t="s">
        <v>10593</v>
      </c>
      <c r="BN5559" s="79" t="s">
        <v>3256</v>
      </c>
      <c r="BO5559" s="79" t="s">
        <v>2985</v>
      </c>
      <c r="BU5559" s="79" t="s">
        <v>10593</v>
      </c>
      <c r="BV5559" s="79" t="s">
        <v>3256</v>
      </c>
      <c r="BW5559" s="79" t="s">
        <v>2985</v>
      </c>
    </row>
    <row r="5560" spans="51:75" x14ac:dyDescent="0.3">
      <c r="AY5560" s="107" t="e">
        <f>VLOOKUP(C5560,#REF!, 2,FALSE)</f>
        <v>#REF!</v>
      </c>
      <c r="BM5560" s="79" t="s">
        <v>10594</v>
      </c>
      <c r="BN5560" s="79" t="s">
        <v>3006</v>
      </c>
      <c r="BO5560" s="79" t="s">
        <v>2985</v>
      </c>
      <c r="BU5560" s="79" t="s">
        <v>10594</v>
      </c>
      <c r="BV5560" s="79" t="s">
        <v>3006</v>
      </c>
      <c r="BW5560" s="79" t="s">
        <v>2985</v>
      </c>
    </row>
    <row r="5561" spans="51:75" x14ac:dyDescent="0.3">
      <c r="AY5561" s="107" t="e">
        <f>VLOOKUP(C5561,#REF!, 2,FALSE)</f>
        <v>#REF!</v>
      </c>
      <c r="BM5561" s="79" t="s">
        <v>10595</v>
      </c>
      <c r="BN5561" s="79" t="s">
        <v>1141</v>
      </c>
      <c r="BO5561" s="79" t="s">
        <v>2985</v>
      </c>
      <c r="BU5561" s="79" t="s">
        <v>10595</v>
      </c>
      <c r="BV5561" s="79" t="s">
        <v>1141</v>
      </c>
      <c r="BW5561" s="79" t="s">
        <v>2985</v>
      </c>
    </row>
    <row r="5562" spans="51:75" x14ac:dyDescent="0.3">
      <c r="AY5562" s="107" t="e">
        <f>VLOOKUP(C5562,#REF!, 2,FALSE)</f>
        <v>#REF!</v>
      </c>
      <c r="BM5562" s="79" t="s">
        <v>10597</v>
      </c>
      <c r="BN5562" s="79" t="s">
        <v>1141</v>
      </c>
      <c r="BO5562" s="79" t="s">
        <v>2985</v>
      </c>
      <c r="BU5562" s="79" t="s">
        <v>10597</v>
      </c>
      <c r="BV5562" s="79" t="s">
        <v>1141</v>
      </c>
      <c r="BW5562" s="79" t="s">
        <v>2985</v>
      </c>
    </row>
    <row r="5563" spans="51:75" x14ac:dyDescent="0.3">
      <c r="AY5563" s="107" t="e">
        <f>VLOOKUP(C5563,#REF!, 2,FALSE)</f>
        <v>#REF!</v>
      </c>
      <c r="BM5563" s="79" t="s">
        <v>10598</v>
      </c>
      <c r="BN5563" s="79" t="s">
        <v>1141</v>
      </c>
      <c r="BO5563" s="79" t="s">
        <v>2985</v>
      </c>
      <c r="BU5563" s="79" t="s">
        <v>10598</v>
      </c>
      <c r="BV5563" s="79" t="s">
        <v>1141</v>
      </c>
      <c r="BW5563" s="79" t="s">
        <v>2985</v>
      </c>
    </row>
    <row r="5564" spans="51:75" x14ac:dyDescent="0.3">
      <c r="AY5564" s="107" t="e">
        <f>VLOOKUP(C5564,#REF!, 2,FALSE)</f>
        <v>#REF!</v>
      </c>
      <c r="BM5564" s="79" t="s">
        <v>10599</v>
      </c>
      <c r="BN5564" s="79" t="s">
        <v>1141</v>
      </c>
      <c r="BO5564" s="79" t="s">
        <v>2985</v>
      </c>
      <c r="BU5564" s="79" t="s">
        <v>10599</v>
      </c>
      <c r="BV5564" s="79" t="s">
        <v>1141</v>
      </c>
      <c r="BW5564" s="79" t="s">
        <v>2985</v>
      </c>
    </row>
    <row r="5565" spans="51:75" x14ac:dyDescent="0.3">
      <c r="AY5565" s="107" t="e">
        <f>VLOOKUP(C5565,#REF!, 2,FALSE)</f>
        <v>#REF!</v>
      </c>
      <c r="BM5565" s="79" t="s">
        <v>10600</v>
      </c>
      <c r="BN5565" s="79" t="s">
        <v>3049</v>
      </c>
      <c r="BO5565" s="79" t="s">
        <v>3470</v>
      </c>
      <c r="BU5565" s="79" t="s">
        <v>10600</v>
      </c>
      <c r="BV5565" s="79" t="s">
        <v>3049</v>
      </c>
      <c r="BW5565" s="79" t="s">
        <v>3470</v>
      </c>
    </row>
    <row r="5566" spans="51:75" x14ac:dyDescent="0.3">
      <c r="AY5566" s="107" t="e">
        <f>VLOOKUP(C5566,#REF!, 2,FALSE)</f>
        <v>#REF!</v>
      </c>
      <c r="BM5566" s="79" t="s">
        <v>1897</v>
      </c>
      <c r="BN5566" s="79" t="s">
        <v>3206</v>
      </c>
      <c r="BO5566" s="79" t="s">
        <v>10601</v>
      </c>
      <c r="BU5566" s="79" t="s">
        <v>1897</v>
      </c>
      <c r="BV5566" s="79" t="s">
        <v>3206</v>
      </c>
      <c r="BW5566" s="79" t="s">
        <v>10601</v>
      </c>
    </row>
    <row r="5567" spans="51:75" x14ac:dyDescent="0.3">
      <c r="AY5567" s="107" t="e">
        <f>VLOOKUP(C5567,#REF!, 2,FALSE)</f>
        <v>#REF!</v>
      </c>
      <c r="BM5567" s="79" t="s">
        <v>10602</v>
      </c>
      <c r="BN5567" s="79" t="s">
        <v>2981</v>
      </c>
      <c r="BO5567" s="79" t="s">
        <v>8159</v>
      </c>
      <c r="BU5567" s="79" t="s">
        <v>10602</v>
      </c>
      <c r="BV5567" s="79" t="s">
        <v>2981</v>
      </c>
      <c r="BW5567" s="79" t="s">
        <v>8159</v>
      </c>
    </row>
    <row r="5568" spans="51:75" x14ac:dyDescent="0.3">
      <c r="AY5568" s="107" t="e">
        <f>VLOOKUP(C5568,#REF!, 2,FALSE)</f>
        <v>#REF!</v>
      </c>
      <c r="BM5568" s="79" t="s">
        <v>10603</v>
      </c>
      <c r="BN5568" s="79" t="s">
        <v>671</v>
      </c>
      <c r="BO5568" s="79" t="s">
        <v>772</v>
      </c>
      <c r="BU5568" s="79" t="s">
        <v>10603</v>
      </c>
      <c r="BV5568" s="79" t="s">
        <v>671</v>
      </c>
      <c r="BW5568" s="79" t="s">
        <v>772</v>
      </c>
    </row>
    <row r="5569" spans="51:75" x14ac:dyDescent="0.3">
      <c r="AY5569" s="107" t="e">
        <f>VLOOKUP(C5569,#REF!, 2,FALSE)</f>
        <v>#REF!</v>
      </c>
      <c r="BM5569" s="79" t="s">
        <v>10604</v>
      </c>
      <c r="BN5569" s="79" t="s">
        <v>799</v>
      </c>
      <c r="BO5569" s="79" t="s">
        <v>10605</v>
      </c>
      <c r="BU5569" s="79" t="s">
        <v>10604</v>
      </c>
      <c r="BV5569" s="79" t="s">
        <v>799</v>
      </c>
      <c r="BW5569" s="79" t="s">
        <v>10605</v>
      </c>
    </row>
    <row r="5570" spans="51:75" x14ac:dyDescent="0.3">
      <c r="AY5570" s="107" t="e">
        <f>VLOOKUP(C5570,#REF!, 2,FALSE)</f>
        <v>#REF!</v>
      </c>
      <c r="BM5570" s="79" t="s">
        <v>1898</v>
      </c>
      <c r="BN5570" s="79" t="s">
        <v>621</v>
      </c>
      <c r="BO5570" s="79" t="s">
        <v>8849</v>
      </c>
      <c r="BU5570" s="79" t="s">
        <v>1898</v>
      </c>
      <c r="BV5570" s="79" t="s">
        <v>621</v>
      </c>
      <c r="BW5570" s="79" t="s">
        <v>8849</v>
      </c>
    </row>
    <row r="5571" spans="51:75" x14ac:dyDescent="0.3">
      <c r="AY5571" s="107" t="e">
        <f>VLOOKUP(C5571,#REF!, 2,FALSE)</f>
        <v>#REF!</v>
      </c>
      <c r="BM5571" s="79" t="s">
        <v>10606</v>
      </c>
      <c r="BN5571" s="79" t="s">
        <v>618</v>
      </c>
      <c r="BO5571" s="79" t="s">
        <v>10607</v>
      </c>
      <c r="BU5571" s="79" t="s">
        <v>10606</v>
      </c>
      <c r="BV5571" s="79" t="s">
        <v>618</v>
      </c>
      <c r="BW5571" s="79" t="s">
        <v>10607</v>
      </c>
    </row>
    <row r="5572" spans="51:75" x14ac:dyDescent="0.3">
      <c r="AY5572" s="107" t="e">
        <f>VLOOKUP(C5572,#REF!, 2,FALSE)</f>
        <v>#REF!</v>
      </c>
      <c r="BM5572" s="79" t="s">
        <v>10608</v>
      </c>
      <c r="BN5572" s="79" t="s">
        <v>925</v>
      </c>
      <c r="BO5572" s="79" t="s">
        <v>941</v>
      </c>
      <c r="BU5572" s="79" t="s">
        <v>10608</v>
      </c>
      <c r="BV5572" s="79" t="s">
        <v>925</v>
      </c>
      <c r="BW5572" s="79" t="s">
        <v>941</v>
      </c>
    </row>
    <row r="5573" spans="51:75" x14ac:dyDescent="0.3">
      <c r="AY5573" s="107" t="e">
        <f>VLOOKUP(C5573,#REF!, 2,FALSE)</f>
        <v>#REF!</v>
      </c>
      <c r="BM5573" s="79" t="s">
        <v>10609</v>
      </c>
      <c r="BN5573" s="79" t="s">
        <v>657</v>
      </c>
      <c r="BO5573" s="79" t="s">
        <v>10610</v>
      </c>
      <c r="BU5573" s="79" t="s">
        <v>10609</v>
      </c>
      <c r="BV5573" s="79" t="s">
        <v>657</v>
      </c>
      <c r="BW5573" s="79" t="s">
        <v>10610</v>
      </c>
    </row>
    <row r="5574" spans="51:75" x14ac:dyDescent="0.3">
      <c r="AY5574" s="107" t="e">
        <f>VLOOKUP(C5574,#REF!, 2,FALSE)</f>
        <v>#REF!</v>
      </c>
      <c r="BM5574" s="79" t="s">
        <v>10611</v>
      </c>
      <c r="BN5574" s="79" t="s">
        <v>660</v>
      </c>
      <c r="BO5574" s="79" t="s">
        <v>772</v>
      </c>
      <c r="BU5574" s="79" t="s">
        <v>10611</v>
      </c>
      <c r="BV5574" s="79" t="s">
        <v>660</v>
      </c>
      <c r="BW5574" s="79" t="s">
        <v>772</v>
      </c>
    </row>
    <row r="5575" spans="51:75" x14ac:dyDescent="0.3">
      <c r="AY5575" s="107" t="e">
        <f>VLOOKUP(C5575,#REF!, 2,FALSE)</f>
        <v>#REF!</v>
      </c>
      <c r="BM5575" s="79" t="s">
        <v>10612</v>
      </c>
      <c r="BN5575" s="79" t="s">
        <v>619</v>
      </c>
      <c r="BO5575" s="79" t="s">
        <v>10613</v>
      </c>
      <c r="BU5575" s="79" t="s">
        <v>10612</v>
      </c>
      <c r="BV5575" s="79" t="s">
        <v>619</v>
      </c>
      <c r="BW5575" s="79" t="s">
        <v>10613</v>
      </c>
    </row>
    <row r="5576" spans="51:75" x14ac:dyDescent="0.3">
      <c r="AY5576" s="107" t="e">
        <f>VLOOKUP(C5576,#REF!, 2,FALSE)</f>
        <v>#REF!</v>
      </c>
      <c r="BM5576" s="79" t="s">
        <v>10614</v>
      </c>
      <c r="BN5576" s="79" t="s">
        <v>638</v>
      </c>
      <c r="BO5576" s="79" t="s">
        <v>10615</v>
      </c>
      <c r="BU5576" s="79" t="s">
        <v>10614</v>
      </c>
      <c r="BV5576" s="79" t="s">
        <v>638</v>
      </c>
      <c r="BW5576" s="79" t="s">
        <v>10615</v>
      </c>
    </row>
    <row r="5577" spans="51:75" x14ac:dyDescent="0.3">
      <c r="AY5577" s="107" t="e">
        <f>VLOOKUP(C5577,#REF!, 2,FALSE)</f>
        <v>#REF!</v>
      </c>
      <c r="BM5577" s="79" t="s">
        <v>10616</v>
      </c>
      <c r="BN5577" s="79" t="s">
        <v>3009</v>
      </c>
      <c r="BO5577" s="79" t="s">
        <v>10617</v>
      </c>
      <c r="BU5577" s="79" t="s">
        <v>10616</v>
      </c>
      <c r="BV5577" s="79" t="s">
        <v>3009</v>
      </c>
      <c r="BW5577" s="79" t="s">
        <v>10617</v>
      </c>
    </row>
    <row r="5578" spans="51:75" x14ac:dyDescent="0.3">
      <c r="AY5578" s="107" t="e">
        <f>VLOOKUP(C5578,#REF!, 2,FALSE)</f>
        <v>#REF!</v>
      </c>
      <c r="BM5578" s="79" t="s">
        <v>1899</v>
      </c>
      <c r="BN5578" s="79" t="s">
        <v>664</v>
      </c>
      <c r="BO5578" s="79" t="s">
        <v>6684</v>
      </c>
      <c r="BU5578" s="79" t="s">
        <v>1899</v>
      </c>
      <c r="BV5578" s="79" t="s">
        <v>664</v>
      </c>
      <c r="BW5578" s="79" t="s">
        <v>6684</v>
      </c>
    </row>
    <row r="5579" spans="51:75" x14ac:dyDescent="0.3">
      <c r="AY5579" s="107" t="e">
        <f>VLOOKUP(C5579,#REF!, 2,FALSE)</f>
        <v>#REF!</v>
      </c>
      <c r="BM5579" s="79" t="s">
        <v>10618</v>
      </c>
      <c r="BN5579" s="79" t="s">
        <v>780</v>
      </c>
      <c r="BO5579" s="79" t="s">
        <v>10395</v>
      </c>
      <c r="BU5579" s="79" t="s">
        <v>10618</v>
      </c>
      <c r="BV5579" s="79" t="s">
        <v>780</v>
      </c>
      <c r="BW5579" s="79" t="s">
        <v>10395</v>
      </c>
    </row>
    <row r="5580" spans="51:75" x14ac:dyDescent="0.3">
      <c r="AY5580" s="107" t="e">
        <f>VLOOKUP(C5580,#REF!, 2,FALSE)</f>
        <v>#REF!</v>
      </c>
      <c r="BM5580" s="79" t="s">
        <v>10619</v>
      </c>
      <c r="BN5580" s="79" t="s">
        <v>782</v>
      </c>
      <c r="BO5580" s="79" t="s">
        <v>10620</v>
      </c>
      <c r="BU5580" s="79" t="s">
        <v>10619</v>
      </c>
      <c r="BV5580" s="79" t="s">
        <v>782</v>
      </c>
      <c r="BW5580" s="79" t="s">
        <v>10620</v>
      </c>
    </row>
    <row r="5581" spans="51:75" x14ac:dyDescent="0.3">
      <c r="AY5581" s="107" t="e">
        <f>VLOOKUP(C5581,#REF!, 2,FALSE)</f>
        <v>#REF!</v>
      </c>
      <c r="BM5581" s="79" t="s">
        <v>10621</v>
      </c>
      <c r="BN5581" s="79" t="s">
        <v>671</v>
      </c>
      <c r="BO5581" s="79" t="s">
        <v>10622</v>
      </c>
      <c r="BU5581" s="79" t="s">
        <v>10621</v>
      </c>
      <c r="BV5581" s="79" t="s">
        <v>671</v>
      </c>
      <c r="BW5581" s="79" t="s">
        <v>10622</v>
      </c>
    </row>
    <row r="5582" spans="51:75" x14ac:dyDescent="0.3">
      <c r="AY5582" s="107" t="e">
        <f>VLOOKUP(C5582,#REF!, 2,FALSE)</f>
        <v>#REF!</v>
      </c>
      <c r="BM5582" s="79" t="s">
        <v>10623</v>
      </c>
      <c r="BN5582" s="79" t="s">
        <v>668</v>
      </c>
      <c r="BO5582" s="79" t="s">
        <v>6549</v>
      </c>
      <c r="BU5582" s="79" t="s">
        <v>10623</v>
      </c>
      <c r="BV5582" s="79" t="s">
        <v>668</v>
      </c>
      <c r="BW5582" s="79" t="s">
        <v>6549</v>
      </c>
    </row>
    <row r="5583" spans="51:75" x14ac:dyDescent="0.3">
      <c r="AY5583" s="107" t="e">
        <f>VLOOKUP(C5583,#REF!, 2,FALSE)</f>
        <v>#REF!</v>
      </c>
      <c r="BM5583" s="79" t="s">
        <v>10624</v>
      </c>
      <c r="BN5583" s="79" t="s">
        <v>664</v>
      </c>
      <c r="BO5583" s="79" t="s">
        <v>10625</v>
      </c>
      <c r="BU5583" s="79" t="s">
        <v>10624</v>
      </c>
      <c r="BV5583" s="79" t="s">
        <v>664</v>
      </c>
      <c r="BW5583" s="79" t="s">
        <v>10625</v>
      </c>
    </row>
    <row r="5584" spans="51:75" x14ac:dyDescent="0.3">
      <c r="AY5584" s="107" t="e">
        <f>VLOOKUP(C5584,#REF!, 2,FALSE)</f>
        <v>#REF!</v>
      </c>
      <c r="BM5584" s="79" t="s">
        <v>10626</v>
      </c>
      <c r="BN5584" s="79" t="s">
        <v>707</v>
      </c>
      <c r="BO5584" s="79" t="s">
        <v>10627</v>
      </c>
      <c r="BU5584" s="79" t="s">
        <v>10626</v>
      </c>
      <c r="BV5584" s="79" t="s">
        <v>707</v>
      </c>
      <c r="BW5584" s="79" t="s">
        <v>10627</v>
      </c>
    </row>
    <row r="5585" spans="51:75" x14ac:dyDescent="0.3">
      <c r="AY5585" s="107" t="e">
        <f>VLOOKUP(C5585,#REF!, 2,FALSE)</f>
        <v>#REF!</v>
      </c>
      <c r="BM5585" s="79" t="s">
        <v>10628</v>
      </c>
      <c r="BN5585" s="79" t="s">
        <v>659</v>
      </c>
      <c r="BO5585" s="79" t="s">
        <v>2368</v>
      </c>
      <c r="BU5585" s="79" t="s">
        <v>10628</v>
      </c>
      <c r="BV5585" s="79" t="s">
        <v>659</v>
      </c>
      <c r="BW5585" s="79" t="s">
        <v>2368</v>
      </c>
    </row>
    <row r="5586" spans="51:75" x14ac:dyDescent="0.3">
      <c r="AY5586" s="107" t="e">
        <f>VLOOKUP(C5586,#REF!, 2,FALSE)</f>
        <v>#REF!</v>
      </c>
      <c r="BM5586" s="79" t="s">
        <v>10629</v>
      </c>
      <c r="BN5586" s="79" t="s">
        <v>16992</v>
      </c>
      <c r="BO5586" s="79" t="s">
        <v>6518</v>
      </c>
      <c r="BU5586" s="79" t="s">
        <v>10629</v>
      </c>
      <c r="BV5586" s="79" t="s">
        <v>16992</v>
      </c>
      <c r="BW5586" s="79" t="s">
        <v>6518</v>
      </c>
    </row>
    <row r="5587" spans="51:75" x14ac:dyDescent="0.3">
      <c r="AY5587" s="107" t="e">
        <f>VLOOKUP(C5587,#REF!, 2,FALSE)</f>
        <v>#REF!</v>
      </c>
      <c r="BM5587" s="79" t="s">
        <v>1900</v>
      </c>
      <c r="BN5587" s="79" t="s">
        <v>16992</v>
      </c>
      <c r="BO5587" s="79" t="s">
        <v>4081</v>
      </c>
      <c r="BU5587" s="79" t="s">
        <v>1900</v>
      </c>
      <c r="BV5587" s="79" t="s">
        <v>16992</v>
      </c>
      <c r="BW5587" s="79" t="s">
        <v>4081</v>
      </c>
    </row>
    <row r="5588" spans="51:75" x14ac:dyDescent="0.3">
      <c r="AY5588" s="107" t="e">
        <f>VLOOKUP(C5588,#REF!, 2,FALSE)</f>
        <v>#REF!</v>
      </c>
      <c r="BM5588" s="79" t="s">
        <v>10630</v>
      </c>
      <c r="BN5588" s="79" t="s">
        <v>1072</v>
      </c>
      <c r="BO5588" s="79" t="s">
        <v>10573</v>
      </c>
      <c r="BU5588" s="79" t="s">
        <v>10630</v>
      </c>
      <c r="BV5588" s="79" t="s">
        <v>1072</v>
      </c>
      <c r="BW5588" s="79" t="s">
        <v>10573</v>
      </c>
    </row>
    <row r="5589" spans="51:75" x14ac:dyDescent="0.3">
      <c r="AY5589" s="107" t="e">
        <f>VLOOKUP(C5589,#REF!, 2,FALSE)</f>
        <v>#REF!</v>
      </c>
      <c r="BM5589" s="79" t="s">
        <v>10631</v>
      </c>
      <c r="BN5589" s="79" t="s">
        <v>789</v>
      </c>
      <c r="BO5589" s="79" t="s">
        <v>772</v>
      </c>
      <c r="BU5589" s="79" t="s">
        <v>10631</v>
      </c>
      <c r="BV5589" s="79" t="s">
        <v>789</v>
      </c>
      <c r="BW5589" s="79" t="s">
        <v>772</v>
      </c>
    </row>
    <row r="5590" spans="51:75" x14ac:dyDescent="0.3">
      <c r="AY5590" s="107" t="e">
        <f>VLOOKUP(C5590,#REF!, 2,FALSE)</f>
        <v>#REF!</v>
      </c>
      <c r="BM5590" s="79" t="s">
        <v>10632</v>
      </c>
      <c r="BN5590" s="79" t="s">
        <v>3006</v>
      </c>
      <c r="BO5590" s="79" t="s">
        <v>4118</v>
      </c>
      <c r="BU5590" s="79" t="s">
        <v>10632</v>
      </c>
      <c r="BV5590" s="79" t="s">
        <v>3006</v>
      </c>
      <c r="BW5590" s="79" t="s">
        <v>4118</v>
      </c>
    </row>
    <row r="5591" spans="51:75" x14ac:dyDescent="0.3">
      <c r="AY5591" s="107" t="e">
        <f>VLOOKUP(C5591,#REF!, 2,FALSE)</f>
        <v>#REF!</v>
      </c>
      <c r="BM5591" s="79" t="s">
        <v>10633</v>
      </c>
      <c r="BN5591" s="79" t="s">
        <v>633</v>
      </c>
      <c r="BO5591" s="79" t="s">
        <v>4374</v>
      </c>
      <c r="BU5591" s="79" t="s">
        <v>10633</v>
      </c>
      <c r="BV5591" s="79" t="s">
        <v>633</v>
      </c>
      <c r="BW5591" s="79" t="s">
        <v>4374</v>
      </c>
    </row>
    <row r="5592" spans="51:75" x14ac:dyDescent="0.3">
      <c r="AY5592" s="107" t="e">
        <f>VLOOKUP(C5592,#REF!, 2,FALSE)</f>
        <v>#REF!</v>
      </c>
      <c r="BM5592" s="79" t="s">
        <v>10634</v>
      </c>
      <c r="BN5592" s="79" t="s">
        <v>616</v>
      </c>
      <c r="BO5592" s="79" t="s">
        <v>1199</v>
      </c>
      <c r="BU5592" s="79" t="s">
        <v>10634</v>
      </c>
      <c r="BV5592" s="79" t="s">
        <v>616</v>
      </c>
      <c r="BW5592" s="79" t="s">
        <v>1199</v>
      </c>
    </row>
    <row r="5593" spans="51:75" x14ac:dyDescent="0.3">
      <c r="AY5593" s="107" t="e">
        <f>VLOOKUP(C5593,#REF!, 2,FALSE)</f>
        <v>#REF!</v>
      </c>
      <c r="BM5593" s="79" t="s">
        <v>10635</v>
      </c>
      <c r="BN5593" s="79" t="s">
        <v>864</v>
      </c>
      <c r="BO5593" s="79" t="s">
        <v>1869</v>
      </c>
      <c r="BU5593" s="79" t="s">
        <v>10635</v>
      </c>
      <c r="BV5593" s="79" t="s">
        <v>864</v>
      </c>
      <c r="BW5593" s="79" t="s">
        <v>1869</v>
      </c>
    </row>
    <row r="5594" spans="51:75" x14ac:dyDescent="0.3">
      <c r="AY5594" s="107" t="e">
        <f>VLOOKUP(C5594,#REF!, 2,FALSE)</f>
        <v>#REF!</v>
      </c>
      <c r="BM5594" s="79" t="s">
        <v>10636</v>
      </c>
      <c r="BN5594" s="79" t="s">
        <v>16992</v>
      </c>
      <c r="BO5594" s="79" t="s">
        <v>10637</v>
      </c>
      <c r="BU5594" s="79" t="s">
        <v>10636</v>
      </c>
      <c r="BV5594" s="79" t="s">
        <v>16992</v>
      </c>
      <c r="BW5594" s="79" t="s">
        <v>10637</v>
      </c>
    </row>
    <row r="5595" spans="51:75" x14ac:dyDescent="0.3">
      <c r="AY5595" s="107" t="e">
        <f>VLOOKUP(C5595,#REF!, 2,FALSE)</f>
        <v>#REF!</v>
      </c>
      <c r="BM5595" s="79" t="s">
        <v>10638</v>
      </c>
      <c r="BN5595" s="79" t="s">
        <v>657</v>
      </c>
      <c r="BO5595" s="79" t="s">
        <v>7545</v>
      </c>
      <c r="BU5595" s="79" t="s">
        <v>10638</v>
      </c>
      <c r="BV5595" s="79" t="s">
        <v>657</v>
      </c>
      <c r="BW5595" s="79" t="s">
        <v>7545</v>
      </c>
    </row>
    <row r="5596" spans="51:75" x14ac:dyDescent="0.3">
      <c r="AY5596" s="107" t="e">
        <f>VLOOKUP(C5596,#REF!, 2,FALSE)</f>
        <v>#REF!</v>
      </c>
      <c r="BM5596" s="79" t="s">
        <v>1901</v>
      </c>
      <c r="BN5596" s="79" t="s">
        <v>738</v>
      </c>
      <c r="BO5596" s="79" t="s">
        <v>1264</v>
      </c>
      <c r="BU5596" s="79" t="s">
        <v>1901</v>
      </c>
      <c r="BV5596" s="79" t="s">
        <v>738</v>
      </c>
      <c r="BW5596" s="79" t="s">
        <v>1264</v>
      </c>
    </row>
    <row r="5597" spans="51:75" x14ac:dyDescent="0.3">
      <c r="AY5597" s="107" t="e">
        <f>VLOOKUP(C5597,#REF!, 2,FALSE)</f>
        <v>#REF!</v>
      </c>
      <c r="BM5597" s="79" t="s">
        <v>10639</v>
      </c>
      <c r="BN5597" s="79" t="s">
        <v>864</v>
      </c>
      <c r="BO5597" s="79" t="s">
        <v>10640</v>
      </c>
      <c r="BU5597" s="79" t="s">
        <v>10639</v>
      </c>
      <c r="BV5597" s="79" t="s">
        <v>864</v>
      </c>
      <c r="BW5597" s="79" t="s">
        <v>10640</v>
      </c>
    </row>
    <row r="5598" spans="51:75" x14ac:dyDescent="0.3">
      <c r="AY5598" s="107" t="e">
        <f>VLOOKUP(C5598,#REF!, 2,FALSE)</f>
        <v>#REF!</v>
      </c>
      <c r="BM5598" s="79" t="s">
        <v>10642</v>
      </c>
      <c r="BN5598" s="79" t="s">
        <v>702</v>
      </c>
      <c r="BO5598" s="79" t="s">
        <v>5369</v>
      </c>
      <c r="BU5598" s="79" t="s">
        <v>10642</v>
      </c>
      <c r="BV5598" s="79" t="s">
        <v>702</v>
      </c>
      <c r="BW5598" s="79" t="s">
        <v>5369</v>
      </c>
    </row>
    <row r="5599" spans="51:75" x14ac:dyDescent="0.3">
      <c r="AY5599" s="107" t="e">
        <f>VLOOKUP(C5599,#REF!, 2,FALSE)</f>
        <v>#REF!</v>
      </c>
      <c r="BM5599" s="79" t="s">
        <v>10643</v>
      </c>
      <c r="BN5599" s="79" t="s">
        <v>627</v>
      </c>
      <c r="BO5599" s="79" t="s">
        <v>10644</v>
      </c>
      <c r="BU5599" s="79" t="s">
        <v>10643</v>
      </c>
      <c r="BV5599" s="79" t="s">
        <v>627</v>
      </c>
      <c r="BW5599" s="79" t="s">
        <v>10644</v>
      </c>
    </row>
    <row r="5600" spans="51:75" x14ac:dyDescent="0.3">
      <c r="AY5600" s="107" t="e">
        <f>VLOOKUP(C5600,#REF!, 2,FALSE)</f>
        <v>#REF!</v>
      </c>
      <c r="BM5600" s="79" t="s">
        <v>1902</v>
      </c>
      <c r="BN5600" s="79" t="s">
        <v>721</v>
      </c>
      <c r="BO5600" s="79" t="s">
        <v>8260</v>
      </c>
      <c r="BU5600" s="79" t="s">
        <v>1902</v>
      </c>
      <c r="BV5600" s="79" t="s">
        <v>721</v>
      </c>
      <c r="BW5600" s="79" t="s">
        <v>8260</v>
      </c>
    </row>
    <row r="5601" spans="51:75" x14ac:dyDescent="0.3">
      <c r="AY5601" s="107" t="e">
        <f>VLOOKUP(C5601,#REF!, 2,FALSE)</f>
        <v>#REF!</v>
      </c>
      <c r="BM5601" s="79" t="s">
        <v>10645</v>
      </c>
      <c r="BN5601" s="79" t="s">
        <v>627</v>
      </c>
      <c r="BO5601" s="79" t="s">
        <v>1457</v>
      </c>
      <c r="BU5601" s="79" t="s">
        <v>10645</v>
      </c>
      <c r="BV5601" s="79" t="s">
        <v>627</v>
      </c>
      <c r="BW5601" s="79" t="s">
        <v>1457</v>
      </c>
    </row>
    <row r="5602" spans="51:75" x14ac:dyDescent="0.3">
      <c r="AY5602" s="107" t="e">
        <f>VLOOKUP(C5602,#REF!, 2,FALSE)</f>
        <v>#REF!</v>
      </c>
      <c r="BM5602" s="79" t="s">
        <v>10646</v>
      </c>
      <c r="BN5602" s="79" t="s">
        <v>3087</v>
      </c>
      <c r="BO5602" s="79" t="s">
        <v>10647</v>
      </c>
      <c r="BU5602" s="79" t="s">
        <v>10646</v>
      </c>
      <c r="BV5602" s="79" t="s">
        <v>3087</v>
      </c>
      <c r="BW5602" s="79" t="s">
        <v>10647</v>
      </c>
    </row>
    <row r="5603" spans="51:75" x14ac:dyDescent="0.3">
      <c r="AY5603" s="107" t="e">
        <f>VLOOKUP(C5603,#REF!, 2,FALSE)</f>
        <v>#REF!</v>
      </c>
      <c r="BM5603" s="79" t="s">
        <v>10648</v>
      </c>
      <c r="BN5603" s="79" t="s">
        <v>782</v>
      </c>
      <c r="BO5603" s="79" t="s">
        <v>10649</v>
      </c>
      <c r="BU5603" s="79" t="s">
        <v>10648</v>
      </c>
      <c r="BV5603" s="79" t="s">
        <v>782</v>
      </c>
      <c r="BW5603" s="79" t="s">
        <v>10649</v>
      </c>
    </row>
    <row r="5604" spans="51:75" x14ac:dyDescent="0.3">
      <c r="AY5604" s="107" t="e">
        <f>VLOOKUP(C5604,#REF!, 2,FALSE)</f>
        <v>#REF!</v>
      </c>
      <c r="BM5604" s="79" t="s">
        <v>1903</v>
      </c>
      <c r="BN5604" s="79" t="s">
        <v>785</v>
      </c>
      <c r="BO5604" s="79" t="s">
        <v>10650</v>
      </c>
      <c r="BU5604" s="79" t="s">
        <v>1903</v>
      </c>
      <c r="BV5604" s="79" t="s">
        <v>785</v>
      </c>
      <c r="BW5604" s="79" t="s">
        <v>10650</v>
      </c>
    </row>
    <row r="5605" spans="51:75" x14ac:dyDescent="0.3">
      <c r="AY5605" s="107" t="e">
        <f>VLOOKUP(C5605,#REF!, 2,FALSE)</f>
        <v>#REF!</v>
      </c>
      <c r="BM5605" s="79" t="s">
        <v>10651</v>
      </c>
      <c r="BN5605" s="79" t="s">
        <v>616</v>
      </c>
      <c r="BO5605" s="79" t="s">
        <v>2167</v>
      </c>
      <c r="BU5605" s="79" t="s">
        <v>10651</v>
      </c>
      <c r="BV5605" s="79" t="s">
        <v>616</v>
      </c>
      <c r="BW5605" s="79" t="s">
        <v>2167</v>
      </c>
    </row>
    <row r="5606" spans="51:75" x14ac:dyDescent="0.3">
      <c r="AY5606" s="107" t="e">
        <f>VLOOKUP(C5606,#REF!, 2,FALSE)</f>
        <v>#REF!</v>
      </c>
      <c r="BM5606" s="79" t="s">
        <v>10652</v>
      </c>
      <c r="BN5606" s="79" t="s">
        <v>928</v>
      </c>
      <c r="BO5606" s="79" t="s">
        <v>1339</v>
      </c>
      <c r="BU5606" s="79" t="s">
        <v>10652</v>
      </c>
      <c r="BV5606" s="79" t="s">
        <v>928</v>
      </c>
      <c r="BW5606" s="79" t="s">
        <v>1339</v>
      </c>
    </row>
    <row r="5607" spans="51:75" x14ac:dyDescent="0.3">
      <c r="AY5607" s="107" t="e">
        <f>VLOOKUP(C5607,#REF!, 2,FALSE)</f>
        <v>#REF!</v>
      </c>
      <c r="BM5607" s="79" t="s">
        <v>10654</v>
      </c>
      <c r="BN5607" s="79" t="s">
        <v>843</v>
      </c>
      <c r="BO5607" s="79" t="s">
        <v>7903</v>
      </c>
      <c r="BU5607" s="79" t="s">
        <v>10654</v>
      </c>
      <c r="BV5607" s="79" t="s">
        <v>843</v>
      </c>
      <c r="BW5607" s="79" t="s">
        <v>7903</v>
      </c>
    </row>
    <row r="5608" spans="51:75" x14ac:dyDescent="0.3">
      <c r="AY5608" s="107" t="e">
        <f>VLOOKUP(C5608,#REF!, 2,FALSE)</f>
        <v>#REF!</v>
      </c>
      <c r="BM5608" s="79" t="s">
        <v>10655</v>
      </c>
      <c r="BN5608" s="79" t="s">
        <v>928</v>
      </c>
      <c r="BO5608" s="79" t="s">
        <v>10656</v>
      </c>
      <c r="BU5608" s="79" t="s">
        <v>10655</v>
      </c>
      <c r="BV5608" s="79" t="s">
        <v>928</v>
      </c>
      <c r="BW5608" s="79" t="s">
        <v>10656</v>
      </c>
    </row>
    <row r="5609" spans="51:75" x14ac:dyDescent="0.3">
      <c r="AY5609" s="107" t="e">
        <f>VLOOKUP(C5609,#REF!, 2,FALSE)</f>
        <v>#REF!</v>
      </c>
      <c r="BM5609" s="79" t="s">
        <v>10657</v>
      </c>
      <c r="BN5609" s="79" t="s">
        <v>3256</v>
      </c>
      <c r="BO5609" s="79" t="s">
        <v>10658</v>
      </c>
      <c r="BU5609" s="79" t="s">
        <v>10657</v>
      </c>
      <c r="BV5609" s="79" t="s">
        <v>3256</v>
      </c>
      <c r="BW5609" s="79" t="s">
        <v>10658</v>
      </c>
    </row>
    <row r="5610" spans="51:75" x14ac:dyDescent="0.3">
      <c r="AY5610" s="107" t="e">
        <f>VLOOKUP(C5610,#REF!, 2,FALSE)</f>
        <v>#REF!</v>
      </c>
      <c r="BM5610" s="79" t="s">
        <v>10659</v>
      </c>
      <c r="BN5610" s="79" t="s">
        <v>942</v>
      </c>
      <c r="BO5610" s="79" t="s">
        <v>2719</v>
      </c>
      <c r="BU5610" s="79" t="s">
        <v>10659</v>
      </c>
      <c r="BV5610" s="79" t="s">
        <v>942</v>
      </c>
      <c r="BW5610" s="79" t="s">
        <v>2719</v>
      </c>
    </row>
    <row r="5611" spans="51:75" x14ac:dyDescent="0.3">
      <c r="AY5611" s="107" t="e">
        <f>VLOOKUP(C5611,#REF!, 2,FALSE)</f>
        <v>#REF!</v>
      </c>
      <c r="BM5611" s="79" t="s">
        <v>10660</v>
      </c>
      <c r="BN5611" s="79" t="s">
        <v>789</v>
      </c>
      <c r="BO5611" s="79" t="s">
        <v>10661</v>
      </c>
      <c r="BU5611" s="79" t="s">
        <v>10660</v>
      </c>
      <c r="BV5611" s="79" t="s">
        <v>789</v>
      </c>
      <c r="BW5611" s="79" t="s">
        <v>10661</v>
      </c>
    </row>
    <row r="5612" spans="51:75" x14ac:dyDescent="0.3">
      <c r="AY5612" s="107" t="e">
        <f>VLOOKUP(C5612,#REF!, 2,FALSE)</f>
        <v>#REF!</v>
      </c>
      <c r="BM5612" s="79" t="s">
        <v>10663</v>
      </c>
      <c r="BN5612" s="79" t="s">
        <v>3256</v>
      </c>
      <c r="BO5612" s="79" t="s">
        <v>4463</v>
      </c>
      <c r="BU5612" s="79" t="s">
        <v>10663</v>
      </c>
      <c r="BV5612" s="79" t="s">
        <v>3256</v>
      </c>
      <c r="BW5612" s="79" t="s">
        <v>4463</v>
      </c>
    </row>
    <row r="5613" spans="51:75" x14ac:dyDescent="0.3">
      <c r="AY5613" s="107" t="e">
        <f>VLOOKUP(C5613,#REF!, 2,FALSE)</f>
        <v>#REF!</v>
      </c>
      <c r="BM5613" s="79" t="s">
        <v>10664</v>
      </c>
      <c r="BN5613" s="79" t="s">
        <v>638</v>
      </c>
      <c r="BO5613" s="79" t="s">
        <v>7541</v>
      </c>
      <c r="BU5613" s="79" t="s">
        <v>10664</v>
      </c>
      <c r="BV5613" s="79" t="s">
        <v>638</v>
      </c>
      <c r="BW5613" s="79" t="s">
        <v>7541</v>
      </c>
    </row>
    <row r="5614" spans="51:75" x14ac:dyDescent="0.3">
      <c r="AY5614" s="107" t="e">
        <f>VLOOKUP(C5614,#REF!, 2,FALSE)</f>
        <v>#REF!</v>
      </c>
      <c r="BM5614" s="79" t="s">
        <v>10665</v>
      </c>
      <c r="BN5614" s="79" t="s">
        <v>657</v>
      </c>
      <c r="BO5614" s="79" t="s">
        <v>10666</v>
      </c>
      <c r="BU5614" s="79" t="s">
        <v>10665</v>
      </c>
      <c r="BV5614" s="79" t="s">
        <v>657</v>
      </c>
      <c r="BW5614" s="79" t="s">
        <v>10666</v>
      </c>
    </row>
    <row r="5615" spans="51:75" x14ac:dyDescent="0.3">
      <c r="AY5615" s="107" t="e">
        <f>VLOOKUP(C5615,#REF!, 2,FALSE)</f>
        <v>#REF!</v>
      </c>
      <c r="BM5615" s="79" t="s">
        <v>10667</v>
      </c>
      <c r="BN5615" s="79" t="s">
        <v>639</v>
      </c>
      <c r="BO5615" s="79" t="s">
        <v>772</v>
      </c>
      <c r="BU5615" s="79" t="s">
        <v>10667</v>
      </c>
      <c r="BV5615" s="79" t="s">
        <v>639</v>
      </c>
      <c r="BW5615" s="79" t="s">
        <v>772</v>
      </c>
    </row>
    <row r="5616" spans="51:75" x14ac:dyDescent="0.3">
      <c r="AY5616" s="107" t="e">
        <f>VLOOKUP(C5616,#REF!, 2,FALSE)</f>
        <v>#REF!</v>
      </c>
      <c r="BM5616" s="79" t="s">
        <v>10668</v>
      </c>
      <c r="BN5616" s="79" t="s">
        <v>3256</v>
      </c>
      <c r="BO5616" s="79" t="s">
        <v>10298</v>
      </c>
      <c r="BU5616" s="79" t="s">
        <v>10668</v>
      </c>
      <c r="BV5616" s="79" t="s">
        <v>3256</v>
      </c>
      <c r="BW5616" s="79" t="s">
        <v>10298</v>
      </c>
    </row>
    <row r="5617" spans="51:75" x14ac:dyDescent="0.3">
      <c r="AY5617" s="107" t="e">
        <f>VLOOKUP(C5617,#REF!, 2,FALSE)</f>
        <v>#REF!</v>
      </c>
      <c r="BM5617" s="79" t="s">
        <v>10670</v>
      </c>
      <c r="BN5617" s="79" t="s">
        <v>614</v>
      </c>
      <c r="BO5617" s="79" t="s">
        <v>9773</v>
      </c>
      <c r="BU5617" s="79" t="s">
        <v>10670</v>
      </c>
      <c r="BV5617" s="79" t="s">
        <v>614</v>
      </c>
      <c r="BW5617" s="79" t="s">
        <v>9773</v>
      </c>
    </row>
    <row r="5618" spans="51:75" x14ac:dyDescent="0.3">
      <c r="AY5618" s="107" t="e">
        <f>VLOOKUP(C5618,#REF!, 2,FALSE)</f>
        <v>#REF!</v>
      </c>
      <c r="BM5618" s="79" t="s">
        <v>10671</v>
      </c>
      <c r="BN5618" s="79" t="s">
        <v>614</v>
      </c>
      <c r="BO5618" s="79" t="s">
        <v>772</v>
      </c>
      <c r="BU5618" s="79" t="s">
        <v>10671</v>
      </c>
      <c r="BV5618" s="79" t="s">
        <v>614</v>
      </c>
      <c r="BW5618" s="79" t="s">
        <v>772</v>
      </c>
    </row>
    <row r="5619" spans="51:75" x14ac:dyDescent="0.3">
      <c r="AY5619" s="107" t="e">
        <f>VLOOKUP(C5619,#REF!, 2,FALSE)</f>
        <v>#REF!</v>
      </c>
      <c r="BM5619" s="79" t="s">
        <v>10673</v>
      </c>
      <c r="BN5619" s="79" t="s">
        <v>621</v>
      </c>
      <c r="BO5619" s="79" t="s">
        <v>3016</v>
      </c>
      <c r="BU5619" s="79" t="s">
        <v>10673</v>
      </c>
      <c r="BV5619" s="79" t="s">
        <v>621</v>
      </c>
      <c r="BW5619" s="79" t="s">
        <v>3016</v>
      </c>
    </row>
    <row r="5620" spans="51:75" x14ac:dyDescent="0.3">
      <c r="AY5620" s="107" t="e">
        <f>VLOOKUP(C5620,#REF!, 2,FALSE)</f>
        <v>#REF!</v>
      </c>
      <c r="BM5620" s="79" t="s">
        <v>10674</v>
      </c>
      <c r="BN5620" s="79" t="s">
        <v>665</v>
      </c>
      <c r="BO5620" s="79" t="s">
        <v>994</v>
      </c>
      <c r="BU5620" s="79" t="s">
        <v>10674</v>
      </c>
      <c r="BV5620" s="79" t="s">
        <v>665</v>
      </c>
      <c r="BW5620" s="79" t="s">
        <v>994</v>
      </c>
    </row>
    <row r="5621" spans="51:75" x14ac:dyDescent="0.3">
      <c r="AY5621" s="107" t="e">
        <f>VLOOKUP(C5621,#REF!, 2,FALSE)</f>
        <v>#REF!</v>
      </c>
      <c r="BM5621" s="79" t="s">
        <v>10675</v>
      </c>
      <c r="BN5621" s="79" t="s">
        <v>843</v>
      </c>
      <c r="BO5621" s="79" t="s">
        <v>10676</v>
      </c>
      <c r="BU5621" s="79" t="s">
        <v>10675</v>
      </c>
      <c r="BV5621" s="79" t="s">
        <v>843</v>
      </c>
      <c r="BW5621" s="79" t="s">
        <v>10676</v>
      </c>
    </row>
    <row r="5622" spans="51:75" x14ac:dyDescent="0.3">
      <c r="AY5622" s="107" t="e">
        <f>VLOOKUP(C5622,#REF!, 2,FALSE)</f>
        <v>#REF!</v>
      </c>
      <c r="BM5622" s="79" t="s">
        <v>10677</v>
      </c>
      <c r="BN5622" s="79" t="s">
        <v>668</v>
      </c>
      <c r="BO5622" s="79" t="s">
        <v>10678</v>
      </c>
      <c r="BU5622" s="79" t="s">
        <v>10677</v>
      </c>
      <c r="BV5622" s="79" t="s">
        <v>668</v>
      </c>
      <c r="BW5622" s="79" t="s">
        <v>10678</v>
      </c>
    </row>
    <row r="5623" spans="51:75" x14ac:dyDescent="0.3">
      <c r="AY5623" s="107" t="e">
        <f>VLOOKUP(C5623,#REF!, 2,FALSE)</f>
        <v>#REF!</v>
      </c>
      <c r="BM5623" s="79" t="s">
        <v>2962</v>
      </c>
      <c r="BN5623" s="79" t="s">
        <v>1072</v>
      </c>
      <c r="BO5623" s="79" t="s">
        <v>10679</v>
      </c>
      <c r="BU5623" s="79" t="s">
        <v>2962</v>
      </c>
      <c r="BV5623" s="79" t="s">
        <v>1072</v>
      </c>
      <c r="BW5623" s="79" t="s">
        <v>10679</v>
      </c>
    </row>
    <row r="5624" spans="51:75" x14ac:dyDescent="0.3">
      <c r="AY5624" s="107" t="e">
        <f>VLOOKUP(C5624,#REF!, 2,FALSE)</f>
        <v>#REF!</v>
      </c>
      <c r="BM5624" s="79" t="s">
        <v>1916</v>
      </c>
      <c r="BN5624" s="79" t="s">
        <v>1072</v>
      </c>
      <c r="BO5624" s="79" t="s">
        <v>10680</v>
      </c>
      <c r="BU5624" s="79" t="s">
        <v>1916</v>
      </c>
      <c r="BV5624" s="79" t="s">
        <v>1072</v>
      </c>
      <c r="BW5624" s="79" t="s">
        <v>10680</v>
      </c>
    </row>
    <row r="5625" spans="51:75" x14ac:dyDescent="0.3">
      <c r="AY5625" s="107" t="e">
        <f>VLOOKUP(C5625,#REF!, 2,FALSE)</f>
        <v>#REF!</v>
      </c>
      <c r="BM5625" s="79" t="s">
        <v>10681</v>
      </c>
      <c r="BN5625" s="79" t="s">
        <v>1072</v>
      </c>
      <c r="BO5625" s="79" t="s">
        <v>8612</v>
      </c>
      <c r="BU5625" s="79" t="s">
        <v>10681</v>
      </c>
      <c r="BV5625" s="79" t="s">
        <v>1072</v>
      </c>
      <c r="BW5625" s="79" t="s">
        <v>8612</v>
      </c>
    </row>
    <row r="5626" spans="51:75" x14ac:dyDescent="0.3">
      <c r="AY5626" s="107" t="e">
        <f>VLOOKUP(C5626,#REF!, 2,FALSE)</f>
        <v>#REF!</v>
      </c>
      <c r="BM5626" s="79" t="s">
        <v>10682</v>
      </c>
      <c r="BN5626" s="79" t="s">
        <v>638</v>
      </c>
      <c r="BO5626" s="79" t="s">
        <v>10683</v>
      </c>
      <c r="BU5626" s="79" t="s">
        <v>10682</v>
      </c>
      <c r="BV5626" s="79" t="s">
        <v>638</v>
      </c>
      <c r="BW5626" s="79" t="s">
        <v>10683</v>
      </c>
    </row>
    <row r="5627" spans="51:75" x14ac:dyDescent="0.3">
      <c r="AY5627" s="107" t="e">
        <f>VLOOKUP(C5627,#REF!, 2,FALSE)</f>
        <v>#REF!</v>
      </c>
      <c r="BM5627" s="79" t="s">
        <v>10684</v>
      </c>
      <c r="BN5627" s="79" t="s">
        <v>3049</v>
      </c>
      <c r="BO5627" s="79" t="s">
        <v>10685</v>
      </c>
      <c r="BU5627" s="79" t="s">
        <v>10684</v>
      </c>
      <c r="BV5627" s="79" t="s">
        <v>3049</v>
      </c>
      <c r="BW5627" s="79" t="s">
        <v>10685</v>
      </c>
    </row>
    <row r="5628" spans="51:75" x14ac:dyDescent="0.3">
      <c r="AY5628" s="107" t="e">
        <f>VLOOKUP(C5628,#REF!, 2,FALSE)</f>
        <v>#REF!</v>
      </c>
      <c r="BM5628" s="79" t="s">
        <v>10687</v>
      </c>
      <c r="BN5628" s="79" t="s">
        <v>3049</v>
      </c>
      <c r="BO5628" s="79" t="s">
        <v>10688</v>
      </c>
      <c r="BU5628" s="79" t="s">
        <v>10687</v>
      </c>
      <c r="BV5628" s="79" t="s">
        <v>3049</v>
      </c>
      <c r="BW5628" s="79" t="s">
        <v>10688</v>
      </c>
    </row>
    <row r="5629" spans="51:75" x14ac:dyDescent="0.3">
      <c r="AY5629" s="107" t="e">
        <f>VLOOKUP(C5629,#REF!, 2,FALSE)</f>
        <v>#REF!</v>
      </c>
      <c r="BM5629" s="79" t="s">
        <v>10689</v>
      </c>
      <c r="BN5629" s="79" t="s">
        <v>705</v>
      </c>
      <c r="BO5629" s="79" t="s">
        <v>10649</v>
      </c>
      <c r="BU5629" s="79" t="s">
        <v>10689</v>
      </c>
      <c r="BV5629" s="79" t="s">
        <v>705</v>
      </c>
      <c r="BW5629" s="79" t="s">
        <v>10649</v>
      </c>
    </row>
    <row r="5630" spans="51:75" x14ac:dyDescent="0.3">
      <c r="AY5630" s="107" t="e">
        <f>VLOOKUP(C5630,#REF!, 2,FALSE)</f>
        <v>#REF!</v>
      </c>
      <c r="BM5630" s="79" t="s">
        <v>10690</v>
      </c>
      <c r="BN5630" s="79" t="s">
        <v>627</v>
      </c>
      <c r="BO5630" s="79" t="s">
        <v>10691</v>
      </c>
      <c r="BU5630" s="79" t="s">
        <v>10690</v>
      </c>
      <c r="BV5630" s="79" t="s">
        <v>627</v>
      </c>
      <c r="BW5630" s="79" t="s">
        <v>10691</v>
      </c>
    </row>
    <row r="5631" spans="51:75" x14ac:dyDescent="0.3">
      <c r="AY5631" s="107" t="e">
        <f>VLOOKUP(C5631,#REF!, 2,FALSE)</f>
        <v>#REF!</v>
      </c>
      <c r="BM5631" s="79" t="s">
        <v>2952</v>
      </c>
      <c r="BN5631" s="79" t="s">
        <v>805</v>
      </c>
      <c r="BO5631" s="79" t="s">
        <v>6415</v>
      </c>
      <c r="BU5631" s="79" t="s">
        <v>2952</v>
      </c>
      <c r="BV5631" s="79" t="s">
        <v>805</v>
      </c>
      <c r="BW5631" s="79" t="s">
        <v>6415</v>
      </c>
    </row>
    <row r="5632" spans="51:75" x14ac:dyDescent="0.3">
      <c r="AY5632" s="107" t="e">
        <f>VLOOKUP(C5632,#REF!, 2,FALSE)</f>
        <v>#REF!</v>
      </c>
      <c r="BM5632" s="79" t="s">
        <v>10692</v>
      </c>
      <c r="BN5632" s="79" t="s">
        <v>773</v>
      </c>
      <c r="BO5632" s="79" t="s">
        <v>10693</v>
      </c>
      <c r="BU5632" s="79" t="s">
        <v>10692</v>
      </c>
      <c r="BV5632" s="79" t="s">
        <v>773</v>
      </c>
      <c r="BW5632" s="79" t="s">
        <v>10693</v>
      </c>
    </row>
    <row r="5633" spans="51:75" x14ac:dyDescent="0.3">
      <c r="AY5633" s="107" t="e">
        <f>VLOOKUP(C5633,#REF!, 2,FALSE)</f>
        <v>#REF!</v>
      </c>
      <c r="BM5633" s="79" t="s">
        <v>10694</v>
      </c>
      <c r="BN5633" s="79" t="s">
        <v>738</v>
      </c>
      <c r="BO5633" s="79" t="s">
        <v>772</v>
      </c>
      <c r="BU5633" s="79" t="s">
        <v>10694</v>
      </c>
      <c r="BV5633" s="79" t="s">
        <v>738</v>
      </c>
      <c r="BW5633" s="79" t="s">
        <v>772</v>
      </c>
    </row>
    <row r="5634" spans="51:75" x14ac:dyDescent="0.3">
      <c r="AY5634" s="107" t="e">
        <f>VLOOKUP(C5634,#REF!, 2,FALSE)</f>
        <v>#REF!</v>
      </c>
      <c r="BM5634" s="79" t="s">
        <v>10695</v>
      </c>
      <c r="BN5634" s="79" t="s">
        <v>1015</v>
      </c>
      <c r="BO5634" s="79" t="s">
        <v>10696</v>
      </c>
      <c r="BU5634" s="79" t="s">
        <v>10695</v>
      </c>
      <c r="BV5634" s="79" t="s">
        <v>1015</v>
      </c>
      <c r="BW5634" s="79" t="s">
        <v>10696</v>
      </c>
    </row>
    <row r="5635" spans="51:75" x14ac:dyDescent="0.3">
      <c r="AY5635" s="107" t="e">
        <f>VLOOKUP(C5635,#REF!, 2,FALSE)</f>
        <v>#REF!</v>
      </c>
      <c r="BM5635" s="79" t="s">
        <v>10697</v>
      </c>
      <c r="BN5635" s="79" t="s">
        <v>659</v>
      </c>
      <c r="BO5635" s="79" t="s">
        <v>10698</v>
      </c>
      <c r="BU5635" s="79" t="s">
        <v>10697</v>
      </c>
      <c r="BV5635" s="79" t="s">
        <v>659</v>
      </c>
      <c r="BW5635" s="79" t="s">
        <v>10698</v>
      </c>
    </row>
    <row r="5636" spans="51:75" x14ac:dyDescent="0.3">
      <c r="AY5636" s="107" t="e">
        <f>VLOOKUP(C5636,#REF!, 2,FALSE)</f>
        <v>#REF!</v>
      </c>
      <c r="BM5636" s="79" t="s">
        <v>10699</v>
      </c>
      <c r="BN5636" s="79" t="s">
        <v>930</v>
      </c>
      <c r="BO5636" s="79" t="s">
        <v>10700</v>
      </c>
      <c r="BU5636" s="79" t="s">
        <v>10699</v>
      </c>
      <c r="BV5636" s="79" t="s">
        <v>930</v>
      </c>
      <c r="BW5636" s="79" t="s">
        <v>10700</v>
      </c>
    </row>
    <row r="5637" spans="51:75" x14ac:dyDescent="0.3">
      <c r="AY5637" s="107" t="e">
        <f>VLOOKUP(C5637,#REF!, 2,FALSE)</f>
        <v>#REF!</v>
      </c>
      <c r="BM5637" s="79" t="s">
        <v>10701</v>
      </c>
      <c r="BN5637" s="79" t="s">
        <v>733</v>
      </c>
      <c r="BO5637" s="79" t="s">
        <v>6200</v>
      </c>
      <c r="BU5637" s="79" t="s">
        <v>10701</v>
      </c>
      <c r="BV5637" s="79" t="s">
        <v>733</v>
      </c>
      <c r="BW5637" s="79" t="s">
        <v>6200</v>
      </c>
    </row>
    <row r="5638" spans="51:75" x14ac:dyDescent="0.3">
      <c r="AY5638" s="107" t="e">
        <f>VLOOKUP(C5638,#REF!, 2,FALSE)</f>
        <v>#REF!</v>
      </c>
      <c r="BM5638" s="79" t="s">
        <v>10703</v>
      </c>
      <c r="BN5638" s="79" t="s">
        <v>16992</v>
      </c>
      <c r="BO5638" s="79" t="s">
        <v>8787</v>
      </c>
      <c r="BU5638" s="79" t="s">
        <v>10703</v>
      </c>
      <c r="BV5638" s="79" t="s">
        <v>16992</v>
      </c>
      <c r="BW5638" s="79" t="s">
        <v>8787</v>
      </c>
    </row>
    <row r="5639" spans="51:75" x14ac:dyDescent="0.3">
      <c r="AY5639" s="107" t="e">
        <f>VLOOKUP(C5639,#REF!, 2,FALSE)</f>
        <v>#REF!</v>
      </c>
      <c r="BM5639" s="79" t="s">
        <v>10704</v>
      </c>
      <c r="BN5639" s="79" t="s">
        <v>773</v>
      </c>
      <c r="BO5639" s="79" t="s">
        <v>2969</v>
      </c>
      <c r="BU5639" s="79" t="s">
        <v>10704</v>
      </c>
      <c r="BV5639" s="79" t="s">
        <v>773</v>
      </c>
      <c r="BW5639" s="79" t="s">
        <v>2969</v>
      </c>
    </row>
    <row r="5640" spans="51:75" x14ac:dyDescent="0.3">
      <c r="AY5640" s="107" t="e">
        <f>VLOOKUP(C5640,#REF!, 2,FALSE)</f>
        <v>#REF!</v>
      </c>
      <c r="BM5640" s="79" t="s">
        <v>10705</v>
      </c>
      <c r="BN5640" s="79" t="s">
        <v>665</v>
      </c>
      <c r="BO5640" s="79" t="s">
        <v>772</v>
      </c>
      <c r="BU5640" s="79" t="s">
        <v>10705</v>
      </c>
      <c r="BV5640" s="79" t="s">
        <v>665</v>
      </c>
      <c r="BW5640" s="79" t="s">
        <v>772</v>
      </c>
    </row>
    <row r="5641" spans="51:75" x14ac:dyDescent="0.3">
      <c r="AY5641" s="107" t="e">
        <f>VLOOKUP(C5641,#REF!, 2,FALSE)</f>
        <v>#REF!</v>
      </c>
      <c r="BM5641" s="79" t="s">
        <v>10706</v>
      </c>
      <c r="BN5641" s="79" t="s">
        <v>1072</v>
      </c>
      <c r="BO5641" s="79" t="s">
        <v>10707</v>
      </c>
      <c r="BU5641" s="79" t="s">
        <v>10706</v>
      </c>
      <c r="BV5641" s="79" t="s">
        <v>1072</v>
      </c>
      <c r="BW5641" s="79" t="s">
        <v>10707</v>
      </c>
    </row>
    <row r="5642" spans="51:75" x14ac:dyDescent="0.3">
      <c r="AY5642" s="107" t="e">
        <f>VLOOKUP(C5642,#REF!, 2,FALSE)</f>
        <v>#REF!</v>
      </c>
      <c r="BM5642" s="79" t="s">
        <v>10708</v>
      </c>
      <c r="BN5642" s="79" t="s">
        <v>780</v>
      </c>
      <c r="BO5642" s="79" t="s">
        <v>10709</v>
      </c>
      <c r="BU5642" s="79" t="s">
        <v>10708</v>
      </c>
      <c r="BV5642" s="79" t="s">
        <v>780</v>
      </c>
      <c r="BW5642" s="79" t="s">
        <v>10709</v>
      </c>
    </row>
    <row r="5643" spans="51:75" x14ac:dyDescent="0.3">
      <c r="AY5643" s="107" t="e">
        <f>VLOOKUP(C5643,#REF!, 2,FALSE)</f>
        <v>#REF!</v>
      </c>
      <c r="BM5643" s="79" t="s">
        <v>10710</v>
      </c>
      <c r="BN5643" s="79" t="s">
        <v>1072</v>
      </c>
      <c r="BO5643" s="79" t="s">
        <v>10711</v>
      </c>
      <c r="BU5643" s="79" t="s">
        <v>10710</v>
      </c>
      <c r="BV5643" s="79" t="s">
        <v>1072</v>
      </c>
      <c r="BW5643" s="79" t="s">
        <v>10711</v>
      </c>
    </row>
    <row r="5644" spans="51:75" x14ac:dyDescent="0.3">
      <c r="AY5644" s="107" t="e">
        <f>VLOOKUP(C5644,#REF!, 2,FALSE)</f>
        <v>#REF!</v>
      </c>
      <c r="BM5644" s="79" t="s">
        <v>10712</v>
      </c>
      <c r="BN5644" s="79" t="s">
        <v>2981</v>
      </c>
      <c r="BO5644" s="79" t="s">
        <v>10713</v>
      </c>
      <c r="BU5644" s="79" t="s">
        <v>10712</v>
      </c>
      <c r="BV5644" s="79" t="s">
        <v>2981</v>
      </c>
      <c r="BW5644" s="79" t="s">
        <v>10713</v>
      </c>
    </row>
    <row r="5645" spans="51:75" x14ac:dyDescent="0.3">
      <c r="AY5645" s="107" t="e">
        <f>VLOOKUP(C5645,#REF!, 2,FALSE)</f>
        <v>#REF!</v>
      </c>
      <c r="BM5645" s="79" t="s">
        <v>10714</v>
      </c>
      <c r="BN5645" s="79" t="s">
        <v>2981</v>
      </c>
      <c r="BO5645" s="79" t="s">
        <v>1378</v>
      </c>
      <c r="BU5645" s="79" t="s">
        <v>10714</v>
      </c>
      <c r="BV5645" s="79" t="s">
        <v>2981</v>
      </c>
      <c r="BW5645" s="79" t="s">
        <v>1378</v>
      </c>
    </row>
    <row r="5646" spans="51:75" x14ac:dyDescent="0.3">
      <c r="AY5646" s="107" t="e">
        <f>VLOOKUP(C5646,#REF!, 2,FALSE)</f>
        <v>#REF!</v>
      </c>
      <c r="BM5646" s="79" t="s">
        <v>10715</v>
      </c>
      <c r="BN5646" s="79" t="s">
        <v>7827</v>
      </c>
      <c r="BO5646" s="79" t="s">
        <v>5463</v>
      </c>
      <c r="BU5646" s="79" t="s">
        <v>10715</v>
      </c>
      <c r="BV5646" s="79" t="s">
        <v>7827</v>
      </c>
      <c r="BW5646" s="79" t="s">
        <v>5463</v>
      </c>
    </row>
    <row r="5647" spans="51:75" x14ac:dyDescent="0.3">
      <c r="AY5647" s="107" t="e">
        <f>VLOOKUP(C5647,#REF!, 2,FALSE)</f>
        <v>#REF!</v>
      </c>
      <c r="BM5647" s="79" t="s">
        <v>10716</v>
      </c>
      <c r="BN5647" s="79" t="s">
        <v>944</v>
      </c>
      <c r="BO5647" s="79" t="s">
        <v>995</v>
      </c>
      <c r="BU5647" s="79" t="s">
        <v>10716</v>
      </c>
      <c r="BV5647" s="79" t="s">
        <v>944</v>
      </c>
      <c r="BW5647" s="79" t="s">
        <v>995</v>
      </c>
    </row>
    <row r="5648" spans="51:75" x14ac:dyDescent="0.3">
      <c r="AY5648" s="107" t="e">
        <f>VLOOKUP(C5648,#REF!, 2,FALSE)</f>
        <v>#REF!</v>
      </c>
      <c r="BM5648" s="79" t="s">
        <v>10717</v>
      </c>
      <c r="BN5648" s="79" t="s">
        <v>851</v>
      </c>
      <c r="BO5648" s="79" t="s">
        <v>5116</v>
      </c>
      <c r="BU5648" s="79" t="s">
        <v>10717</v>
      </c>
      <c r="BV5648" s="79" t="s">
        <v>851</v>
      </c>
      <c r="BW5648" s="79" t="s">
        <v>5116</v>
      </c>
    </row>
    <row r="5649" spans="51:75" x14ac:dyDescent="0.3">
      <c r="AY5649" s="107" t="e">
        <f>VLOOKUP(C5649,#REF!, 2,FALSE)</f>
        <v>#REF!</v>
      </c>
      <c r="BM5649" s="79" t="s">
        <v>10718</v>
      </c>
      <c r="BN5649" s="79" t="s">
        <v>628</v>
      </c>
      <c r="BO5649" s="79" t="s">
        <v>2985</v>
      </c>
      <c r="BU5649" s="79" t="s">
        <v>10718</v>
      </c>
      <c r="BV5649" s="79" t="s">
        <v>628</v>
      </c>
      <c r="BW5649" s="79" t="s">
        <v>2985</v>
      </c>
    </row>
    <row r="5650" spans="51:75" x14ac:dyDescent="0.3">
      <c r="AY5650" s="107" t="e">
        <f>VLOOKUP(C5650,#REF!, 2,FALSE)</f>
        <v>#REF!</v>
      </c>
      <c r="BM5650" s="79" t="s">
        <v>10720</v>
      </c>
      <c r="BN5650" s="79" t="s">
        <v>1269</v>
      </c>
      <c r="BO5650" s="79" t="s">
        <v>10721</v>
      </c>
      <c r="BU5650" s="79" t="s">
        <v>10720</v>
      </c>
      <c r="BV5650" s="79" t="s">
        <v>1269</v>
      </c>
      <c r="BW5650" s="79" t="s">
        <v>10721</v>
      </c>
    </row>
    <row r="5651" spans="51:75" x14ac:dyDescent="0.3">
      <c r="AY5651" s="107" t="e">
        <f>VLOOKUP(C5651,#REF!, 2,FALSE)</f>
        <v>#REF!</v>
      </c>
      <c r="BM5651" s="79" t="s">
        <v>10722</v>
      </c>
      <c r="BN5651" s="79" t="s">
        <v>789</v>
      </c>
      <c r="BO5651" s="79" t="s">
        <v>1289</v>
      </c>
      <c r="BU5651" s="79" t="s">
        <v>10722</v>
      </c>
      <c r="BV5651" s="79" t="s">
        <v>789</v>
      </c>
      <c r="BW5651" s="79" t="s">
        <v>1289</v>
      </c>
    </row>
    <row r="5652" spans="51:75" x14ac:dyDescent="0.3">
      <c r="AY5652" s="107" t="e">
        <f>VLOOKUP(C5652,#REF!, 2,FALSE)</f>
        <v>#REF!</v>
      </c>
      <c r="BM5652" s="79" t="s">
        <v>2963</v>
      </c>
      <c r="BN5652" s="79" t="s">
        <v>789</v>
      </c>
      <c r="BO5652" s="79" t="s">
        <v>10723</v>
      </c>
      <c r="BU5652" s="79" t="s">
        <v>2963</v>
      </c>
      <c r="BV5652" s="79" t="s">
        <v>789</v>
      </c>
      <c r="BW5652" s="79" t="s">
        <v>10723</v>
      </c>
    </row>
    <row r="5653" spans="51:75" x14ac:dyDescent="0.3">
      <c r="AY5653" s="107" t="e">
        <f>VLOOKUP(C5653,#REF!, 2,FALSE)</f>
        <v>#REF!</v>
      </c>
      <c r="BM5653" s="79" t="s">
        <v>10724</v>
      </c>
      <c r="BN5653" s="79" t="s">
        <v>616</v>
      </c>
      <c r="BO5653" s="79" t="s">
        <v>10725</v>
      </c>
      <c r="BU5653" s="79" t="s">
        <v>10724</v>
      </c>
      <c r="BV5653" s="79" t="s">
        <v>616</v>
      </c>
      <c r="BW5653" s="79" t="s">
        <v>10725</v>
      </c>
    </row>
    <row r="5654" spans="51:75" x14ac:dyDescent="0.3">
      <c r="AY5654" s="107" t="e">
        <f>VLOOKUP(C5654,#REF!, 2,FALSE)</f>
        <v>#REF!</v>
      </c>
      <c r="BM5654" s="79" t="s">
        <v>10726</v>
      </c>
      <c r="BN5654" s="79" t="s">
        <v>671</v>
      </c>
      <c r="BO5654" s="79" t="s">
        <v>10727</v>
      </c>
      <c r="BU5654" s="79" t="s">
        <v>10726</v>
      </c>
      <c r="BV5654" s="79" t="s">
        <v>671</v>
      </c>
      <c r="BW5654" s="79" t="s">
        <v>10727</v>
      </c>
    </row>
    <row r="5655" spans="51:75" x14ac:dyDescent="0.3">
      <c r="AY5655" s="107" t="e">
        <f>VLOOKUP(C5655,#REF!, 2,FALSE)</f>
        <v>#REF!</v>
      </c>
      <c r="BM5655" s="79" t="s">
        <v>10728</v>
      </c>
      <c r="BN5655" s="79" t="s">
        <v>1344</v>
      </c>
      <c r="BO5655" s="79" t="s">
        <v>10729</v>
      </c>
      <c r="BU5655" s="79" t="s">
        <v>10728</v>
      </c>
      <c r="BV5655" s="79" t="s">
        <v>1344</v>
      </c>
      <c r="BW5655" s="79" t="s">
        <v>10729</v>
      </c>
    </row>
    <row r="5656" spans="51:75" x14ac:dyDescent="0.3">
      <c r="AY5656" s="107" t="e">
        <f>VLOOKUP(C5656,#REF!, 2,FALSE)</f>
        <v>#REF!</v>
      </c>
      <c r="BM5656" s="79" t="s">
        <v>10730</v>
      </c>
      <c r="BN5656" s="79" t="s">
        <v>657</v>
      </c>
      <c r="BO5656" s="79" t="s">
        <v>1163</v>
      </c>
      <c r="BU5656" s="79" t="s">
        <v>10730</v>
      </c>
      <c r="BV5656" s="79" t="s">
        <v>657</v>
      </c>
      <c r="BW5656" s="79" t="s">
        <v>1163</v>
      </c>
    </row>
    <row r="5657" spans="51:75" x14ac:dyDescent="0.3">
      <c r="AY5657" s="107" t="e">
        <f>VLOOKUP(C5657,#REF!, 2,FALSE)</f>
        <v>#REF!</v>
      </c>
      <c r="BM5657" s="79" t="s">
        <v>10731</v>
      </c>
      <c r="BN5657" s="79" t="s">
        <v>628</v>
      </c>
      <c r="BO5657" s="79" t="s">
        <v>2985</v>
      </c>
      <c r="BU5657" s="79" t="s">
        <v>10731</v>
      </c>
      <c r="BV5657" s="79" t="s">
        <v>628</v>
      </c>
      <c r="BW5657" s="79" t="s">
        <v>2985</v>
      </c>
    </row>
    <row r="5658" spans="51:75" x14ac:dyDescent="0.3">
      <c r="AY5658" s="107" t="e">
        <f>VLOOKUP(C5658,#REF!, 2,FALSE)</f>
        <v>#REF!</v>
      </c>
      <c r="BM5658" s="79" t="s">
        <v>10732</v>
      </c>
      <c r="BN5658" s="79" t="s">
        <v>812</v>
      </c>
      <c r="BO5658" s="79" t="s">
        <v>8854</v>
      </c>
      <c r="BU5658" s="79" t="s">
        <v>10732</v>
      </c>
      <c r="BV5658" s="79" t="s">
        <v>812</v>
      </c>
      <c r="BW5658" s="79" t="s">
        <v>8854</v>
      </c>
    </row>
    <row r="5659" spans="51:75" x14ac:dyDescent="0.3">
      <c r="AY5659" s="107" t="e">
        <f>VLOOKUP(C5659,#REF!, 2,FALSE)</f>
        <v>#REF!</v>
      </c>
      <c r="BM5659" s="79" t="s">
        <v>10733</v>
      </c>
      <c r="BN5659" s="79" t="s">
        <v>639</v>
      </c>
      <c r="BO5659" s="79" t="s">
        <v>4050</v>
      </c>
      <c r="BU5659" s="79" t="s">
        <v>10733</v>
      </c>
      <c r="BV5659" s="79" t="s">
        <v>639</v>
      </c>
      <c r="BW5659" s="79" t="s">
        <v>4050</v>
      </c>
    </row>
    <row r="5660" spans="51:75" x14ac:dyDescent="0.3">
      <c r="AY5660" s="107" t="e">
        <f>VLOOKUP(C5660,#REF!, 2,FALSE)</f>
        <v>#REF!</v>
      </c>
      <c r="BM5660" s="79" t="s">
        <v>10734</v>
      </c>
      <c r="BN5660" s="79" t="s">
        <v>733</v>
      </c>
      <c r="BO5660" s="79" t="s">
        <v>7772</v>
      </c>
      <c r="BU5660" s="79" t="s">
        <v>10734</v>
      </c>
      <c r="BV5660" s="79" t="s">
        <v>733</v>
      </c>
      <c r="BW5660" s="79" t="s">
        <v>7772</v>
      </c>
    </row>
    <row r="5661" spans="51:75" x14ac:dyDescent="0.3">
      <c r="AY5661" s="107" t="e">
        <f>VLOOKUP(C5661,#REF!, 2,FALSE)</f>
        <v>#REF!</v>
      </c>
      <c r="BM5661" s="79" t="s">
        <v>10735</v>
      </c>
      <c r="BN5661" s="79" t="s">
        <v>851</v>
      </c>
      <c r="BO5661" s="79" t="s">
        <v>4336</v>
      </c>
      <c r="BU5661" s="79" t="s">
        <v>10735</v>
      </c>
      <c r="BV5661" s="79" t="s">
        <v>851</v>
      </c>
      <c r="BW5661" s="79" t="s">
        <v>4336</v>
      </c>
    </row>
    <row r="5662" spans="51:75" x14ac:dyDescent="0.3">
      <c r="AY5662" s="107" t="e">
        <f>VLOOKUP(C5662,#REF!, 2,FALSE)</f>
        <v>#REF!</v>
      </c>
      <c r="BM5662" s="79" t="s">
        <v>10736</v>
      </c>
      <c r="BN5662" s="79" t="s">
        <v>625</v>
      </c>
      <c r="BO5662" s="79" t="s">
        <v>2985</v>
      </c>
      <c r="BU5662" s="79" t="s">
        <v>10736</v>
      </c>
      <c r="BV5662" s="79" t="s">
        <v>625</v>
      </c>
      <c r="BW5662" s="79" t="s">
        <v>2985</v>
      </c>
    </row>
    <row r="5663" spans="51:75" x14ac:dyDescent="0.3">
      <c r="AY5663" s="107" t="e">
        <f>VLOOKUP(C5663,#REF!, 2,FALSE)</f>
        <v>#REF!</v>
      </c>
      <c r="BM5663" s="79" t="s">
        <v>10737</v>
      </c>
      <c r="BN5663" s="79" t="s">
        <v>773</v>
      </c>
      <c r="BO5663" s="79" t="s">
        <v>10738</v>
      </c>
      <c r="BU5663" s="79" t="s">
        <v>10737</v>
      </c>
      <c r="BV5663" s="79" t="s">
        <v>773</v>
      </c>
      <c r="BW5663" s="79" t="s">
        <v>10738</v>
      </c>
    </row>
    <row r="5664" spans="51:75" x14ac:dyDescent="0.3">
      <c r="AY5664" s="107" t="e">
        <f>VLOOKUP(C5664,#REF!, 2,FALSE)</f>
        <v>#REF!</v>
      </c>
      <c r="BM5664" s="79" t="s">
        <v>10740</v>
      </c>
      <c r="BN5664" s="79" t="s">
        <v>925</v>
      </c>
      <c r="BO5664" s="79" t="s">
        <v>3432</v>
      </c>
      <c r="BU5664" s="79" t="s">
        <v>10740</v>
      </c>
      <c r="BV5664" s="79" t="s">
        <v>925</v>
      </c>
      <c r="BW5664" s="79" t="s">
        <v>3432</v>
      </c>
    </row>
    <row r="5665" spans="51:75" x14ac:dyDescent="0.3">
      <c r="AY5665" s="107" t="e">
        <f>VLOOKUP(C5665,#REF!, 2,FALSE)</f>
        <v>#REF!</v>
      </c>
      <c r="BM5665" s="79" t="s">
        <v>10741</v>
      </c>
      <c r="BN5665" s="79" t="s">
        <v>780</v>
      </c>
      <c r="BO5665" s="79" t="s">
        <v>7944</v>
      </c>
      <c r="BU5665" s="79" t="s">
        <v>10741</v>
      </c>
      <c r="BV5665" s="79" t="s">
        <v>780</v>
      </c>
      <c r="BW5665" s="79" t="s">
        <v>7944</v>
      </c>
    </row>
    <row r="5666" spans="51:75" x14ac:dyDescent="0.3">
      <c r="AY5666" s="107" t="e">
        <f>VLOOKUP(C5666,#REF!, 2,FALSE)</f>
        <v>#REF!</v>
      </c>
      <c r="BM5666" s="79" t="s">
        <v>10742</v>
      </c>
      <c r="BN5666" s="79" t="s">
        <v>630</v>
      </c>
      <c r="BO5666" s="79" t="s">
        <v>10743</v>
      </c>
      <c r="BU5666" s="79" t="s">
        <v>10742</v>
      </c>
      <c r="BV5666" s="79" t="s">
        <v>630</v>
      </c>
      <c r="BW5666" s="79" t="s">
        <v>10743</v>
      </c>
    </row>
    <row r="5667" spans="51:75" x14ac:dyDescent="0.3">
      <c r="AY5667" s="107" t="e">
        <f>VLOOKUP(C5667,#REF!, 2,FALSE)</f>
        <v>#REF!</v>
      </c>
      <c r="BM5667" s="79" t="s">
        <v>1917</v>
      </c>
      <c r="BN5667" s="79" t="s">
        <v>639</v>
      </c>
      <c r="BO5667" s="79" t="s">
        <v>7595</v>
      </c>
      <c r="BU5667" s="79" t="s">
        <v>1917</v>
      </c>
      <c r="BV5667" s="79" t="s">
        <v>639</v>
      </c>
      <c r="BW5667" s="79" t="s">
        <v>7595</v>
      </c>
    </row>
    <row r="5668" spans="51:75" x14ac:dyDescent="0.3">
      <c r="AY5668" s="107" t="e">
        <f>VLOOKUP(C5668,#REF!, 2,FALSE)</f>
        <v>#REF!</v>
      </c>
      <c r="BM5668" s="79" t="s">
        <v>10745</v>
      </c>
      <c r="BN5668" s="79" t="s">
        <v>782</v>
      </c>
      <c r="BO5668" s="79" t="s">
        <v>8107</v>
      </c>
      <c r="BU5668" s="79" t="s">
        <v>10745</v>
      </c>
      <c r="BV5668" s="79" t="s">
        <v>782</v>
      </c>
      <c r="BW5668" s="79" t="s">
        <v>8107</v>
      </c>
    </row>
    <row r="5669" spans="51:75" x14ac:dyDescent="0.3">
      <c r="AY5669" s="107" t="e">
        <f>VLOOKUP(C5669,#REF!, 2,FALSE)</f>
        <v>#REF!</v>
      </c>
      <c r="BM5669" s="79" t="s">
        <v>2944</v>
      </c>
      <c r="BN5669" s="79" t="s">
        <v>812</v>
      </c>
      <c r="BO5669" s="79" t="s">
        <v>10746</v>
      </c>
      <c r="BU5669" s="79" t="s">
        <v>2944</v>
      </c>
      <c r="BV5669" s="79" t="s">
        <v>812</v>
      </c>
      <c r="BW5669" s="79" t="s">
        <v>10746</v>
      </c>
    </row>
    <row r="5670" spans="51:75" x14ac:dyDescent="0.3">
      <c r="AY5670" s="107" t="e">
        <f>VLOOKUP(C5670,#REF!, 2,FALSE)</f>
        <v>#REF!</v>
      </c>
      <c r="BM5670" s="79" t="s">
        <v>10747</v>
      </c>
      <c r="BN5670" s="79" t="s">
        <v>812</v>
      </c>
      <c r="BO5670" s="79" t="s">
        <v>7830</v>
      </c>
      <c r="BU5670" s="79" t="s">
        <v>10747</v>
      </c>
      <c r="BV5670" s="79" t="s">
        <v>812</v>
      </c>
      <c r="BW5670" s="79" t="s">
        <v>7830</v>
      </c>
    </row>
    <row r="5671" spans="51:75" x14ac:dyDescent="0.3">
      <c r="AY5671" s="107" t="e">
        <f>VLOOKUP(C5671,#REF!, 2,FALSE)</f>
        <v>#REF!</v>
      </c>
      <c r="BM5671" s="79" t="s">
        <v>10748</v>
      </c>
      <c r="BN5671" s="79" t="s">
        <v>812</v>
      </c>
      <c r="BO5671" s="79" t="s">
        <v>10749</v>
      </c>
      <c r="BU5671" s="79" t="s">
        <v>10748</v>
      </c>
      <c r="BV5671" s="79" t="s">
        <v>812</v>
      </c>
      <c r="BW5671" s="79" t="s">
        <v>10749</v>
      </c>
    </row>
    <row r="5672" spans="51:75" x14ac:dyDescent="0.3">
      <c r="AY5672" s="107" t="e">
        <f>VLOOKUP(C5672,#REF!, 2,FALSE)</f>
        <v>#REF!</v>
      </c>
      <c r="BM5672" s="79" t="s">
        <v>10750</v>
      </c>
      <c r="BN5672" s="79" t="s">
        <v>928</v>
      </c>
      <c r="BO5672" s="79" t="s">
        <v>2790</v>
      </c>
      <c r="BU5672" s="79" t="s">
        <v>10750</v>
      </c>
      <c r="BV5672" s="79" t="s">
        <v>928</v>
      </c>
      <c r="BW5672" s="79" t="s">
        <v>2790</v>
      </c>
    </row>
    <row r="5673" spans="51:75" x14ac:dyDescent="0.3">
      <c r="AY5673" s="107" t="e">
        <f>VLOOKUP(C5673,#REF!, 2,FALSE)</f>
        <v>#REF!</v>
      </c>
      <c r="BM5673" s="79" t="s">
        <v>10752</v>
      </c>
      <c r="BN5673" s="79" t="s">
        <v>663</v>
      </c>
      <c r="BO5673" s="79" t="s">
        <v>10753</v>
      </c>
      <c r="BU5673" s="79" t="s">
        <v>10752</v>
      </c>
      <c r="BV5673" s="79" t="s">
        <v>663</v>
      </c>
      <c r="BW5673" s="79" t="s">
        <v>10753</v>
      </c>
    </row>
    <row r="5674" spans="51:75" x14ac:dyDescent="0.3">
      <c r="AY5674" s="107" t="e">
        <f>VLOOKUP(C5674,#REF!, 2,FALSE)</f>
        <v>#REF!</v>
      </c>
      <c r="BM5674" s="79" t="s">
        <v>10754</v>
      </c>
      <c r="BN5674" s="79" t="s">
        <v>930</v>
      </c>
      <c r="BO5674" s="79" t="s">
        <v>10755</v>
      </c>
      <c r="BU5674" s="79" t="s">
        <v>10754</v>
      </c>
      <c r="BV5674" s="79" t="s">
        <v>930</v>
      </c>
      <c r="BW5674" s="79" t="s">
        <v>10755</v>
      </c>
    </row>
    <row r="5675" spans="51:75" x14ac:dyDescent="0.3">
      <c r="AY5675" s="107" t="e">
        <f>VLOOKUP(C5675,#REF!, 2,FALSE)</f>
        <v>#REF!</v>
      </c>
      <c r="BM5675" s="79" t="s">
        <v>2960</v>
      </c>
      <c r="BN5675" s="79" t="s">
        <v>619</v>
      </c>
      <c r="BO5675" s="79" t="s">
        <v>10756</v>
      </c>
      <c r="BU5675" s="79" t="s">
        <v>2960</v>
      </c>
      <c r="BV5675" s="79" t="s">
        <v>619</v>
      </c>
      <c r="BW5675" s="79" t="s">
        <v>10756</v>
      </c>
    </row>
    <row r="5676" spans="51:75" x14ac:dyDescent="0.3">
      <c r="AY5676" s="107" t="e">
        <f>VLOOKUP(C5676,#REF!, 2,FALSE)</f>
        <v>#REF!</v>
      </c>
      <c r="BM5676" s="79" t="s">
        <v>10757</v>
      </c>
      <c r="BN5676" s="79" t="s">
        <v>618</v>
      </c>
      <c r="BO5676" s="79" t="s">
        <v>10758</v>
      </c>
      <c r="BU5676" s="79" t="s">
        <v>10757</v>
      </c>
      <c r="BV5676" s="79" t="s">
        <v>618</v>
      </c>
      <c r="BW5676" s="79" t="s">
        <v>10758</v>
      </c>
    </row>
    <row r="5677" spans="51:75" x14ac:dyDescent="0.3">
      <c r="AY5677" s="107" t="e">
        <f>VLOOKUP(C5677,#REF!, 2,FALSE)</f>
        <v>#REF!</v>
      </c>
      <c r="BM5677" s="79" t="s">
        <v>2964</v>
      </c>
      <c r="BN5677" s="79" t="s">
        <v>618</v>
      </c>
      <c r="BO5677" s="79" t="s">
        <v>10759</v>
      </c>
      <c r="BU5677" s="79" t="s">
        <v>2964</v>
      </c>
      <c r="BV5677" s="79" t="s">
        <v>618</v>
      </c>
      <c r="BW5677" s="79" t="s">
        <v>10759</v>
      </c>
    </row>
    <row r="5678" spans="51:75" x14ac:dyDescent="0.3">
      <c r="AY5678" s="107" t="e">
        <f>VLOOKUP(C5678,#REF!, 2,FALSE)</f>
        <v>#REF!</v>
      </c>
      <c r="BM5678" s="79" t="s">
        <v>10760</v>
      </c>
      <c r="BN5678" s="79" t="s">
        <v>660</v>
      </c>
      <c r="BO5678" s="79" t="s">
        <v>10761</v>
      </c>
      <c r="BU5678" s="79" t="s">
        <v>10760</v>
      </c>
      <c r="BV5678" s="79" t="s">
        <v>660</v>
      </c>
      <c r="BW5678" s="79" t="s">
        <v>10761</v>
      </c>
    </row>
    <row r="5679" spans="51:75" x14ac:dyDescent="0.3">
      <c r="AY5679" s="107" t="e">
        <f>VLOOKUP(C5679,#REF!, 2,FALSE)</f>
        <v>#REF!</v>
      </c>
      <c r="BM5679" s="79" t="s">
        <v>10762</v>
      </c>
      <c r="BN5679" s="79" t="s">
        <v>773</v>
      </c>
      <c r="BO5679" s="79" t="s">
        <v>6966</v>
      </c>
      <c r="BU5679" s="79" t="s">
        <v>10762</v>
      </c>
      <c r="BV5679" s="79" t="s">
        <v>773</v>
      </c>
      <c r="BW5679" s="79" t="s">
        <v>6966</v>
      </c>
    </row>
    <row r="5680" spans="51:75" x14ac:dyDescent="0.3">
      <c r="AY5680" s="107" t="e">
        <f>VLOOKUP(C5680,#REF!, 2,FALSE)</f>
        <v>#REF!</v>
      </c>
      <c r="BM5680" s="79" t="s">
        <v>10764</v>
      </c>
      <c r="BN5680" s="79" t="s">
        <v>705</v>
      </c>
      <c r="BO5680" s="79" t="s">
        <v>1016</v>
      </c>
      <c r="BU5680" s="79" t="s">
        <v>10764</v>
      </c>
      <c r="BV5680" s="79" t="s">
        <v>705</v>
      </c>
      <c r="BW5680" s="79" t="s">
        <v>1016</v>
      </c>
    </row>
    <row r="5681" spans="51:75" x14ac:dyDescent="0.3">
      <c r="AY5681" s="107" t="e">
        <f>VLOOKUP(C5681,#REF!, 2,FALSE)</f>
        <v>#REF!</v>
      </c>
      <c r="BM5681" s="79" t="s">
        <v>10765</v>
      </c>
      <c r="BN5681" s="79" t="s">
        <v>782</v>
      </c>
      <c r="BO5681" s="79" t="s">
        <v>10766</v>
      </c>
      <c r="BU5681" s="79" t="s">
        <v>10765</v>
      </c>
      <c r="BV5681" s="79" t="s">
        <v>782</v>
      </c>
      <c r="BW5681" s="79" t="s">
        <v>10766</v>
      </c>
    </row>
    <row r="5682" spans="51:75" x14ac:dyDescent="0.3">
      <c r="AY5682" s="107" t="e">
        <f>VLOOKUP(C5682,#REF!, 2,FALSE)</f>
        <v>#REF!</v>
      </c>
      <c r="BM5682" s="79" t="s">
        <v>10767</v>
      </c>
      <c r="BN5682" s="79" t="s">
        <v>3206</v>
      </c>
      <c r="BO5682" s="79" t="s">
        <v>5212</v>
      </c>
      <c r="BU5682" s="79" t="s">
        <v>10767</v>
      </c>
      <c r="BV5682" s="79" t="s">
        <v>3206</v>
      </c>
      <c r="BW5682" s="79" t="s">
        <v>5212</v>
      </c>
    </row>
    <row r="5683" spans="51:75" x14ac:dyDescent="0.3">
      <c r="AY5683" s="107" t="e">
        <f>VLOOKUP(C5683,#REF!, 2,FALSE)</f>
        <v>#REF!</v>
      </c>
      <c r="BM5683" s="79" t="s">
        <v>10768</v>
      </c>
      <c r="BN5683" s="79" t="s">
        <v>3206</v>
      </c>
      <c r="BO5683" s="79" t="s">
        <v>10769</v>
      </c>
      <c r="BU5683" s="79" t="s">
        <v>10768</v>
      </c>
      <c r="BV5683" s="79" t="s">
        <v>3206</v>
      </c>
      <c r="BW5683" s="79" t="s">
        <v>10769</v>
      </c>
    </row>
    <row r="5684" spans="51:75" x14ac:dyDescent="0.3">
      <c r="AY5684" s="107" t="e">
        <f>VLOOKUP(C5684,#REF!, 2,FALSE)</f>
        <v>#REF!</v>
      </c>
      <c r="BM5684" s="79" t="s">
        <v>10770</v>
      </c>
      <c r="BN5684" s="79" t="s">
        <v>3049</v>
      </c>
      <c r="BO5684" s="79" t="s">
        <v>10771</v>
      </c>
      <c r="BU5684" s="79" t="s">
        <v>10770</v>
      </c>
      <c r="BV5684" s="79" t="s">
        <v>3049</v>
      </c>
      <c r="BW5684" s="79" t="s">
        <v>10771</v>
      </c>
    </row>
    <row r="5685" spans="51:75" x14ac:dyDescent="0.3">
      <c r="AY5685" s="107" t="e">
        <f>VLOOKUP(C5685,#REF!, 2,FALSE)</f>
        <v>#REF!</v>
      </c>
      <c r="BM5685" s="79" t="s">
        <v>10772</v>
      </c>
      <c r="BN5685" s="79" t="s">
        <v>3049</v>
      </c>
      <c r="BO5685" s="79" t="s">
        <v>10773</v>
      </c>
      <c r="BU5685" s="79" t="s">
        <v>10772</v>
      </c>
      <c r="BV5685" s="79" t="s">
        <v>3049</v>
      </c>
      <c r="BW5685" s="79" t="s">
        <v>10773</v>
      </c>
    </row>
    <row r="5686" spans="51:75" x14ac:dyDescent="0.3">
      <c r="AY5686" s="107" t="e">
        <f>VLOOKUP(C5686,#REF!, 2,FALSE)</f>
        <v>#REF!</v>
      </c>
      <c r="BM5686" s="79" t="s">
        <v>10774</v>
      </c>
      <c r="BN5686" s="79" t="s">
        <v>627</v>
      </c>
      <c r="BO5686" s="79" t="s">
        <v>9327</v>
      </c>
      <c r="BU5686" s="79" t="s">
        <v>10774</v>
      </c>
      <c r="BV5686" s="79" t="s">
        <v>627</v>
      </c>
      <c r="BW5686" s="79" t="s">
        <v>9327</v>
      </c>
    </row>
    <row r="5687" spans="51:75" x14ac:dyDescent="0.3">
      <c r="AY5687" s="107" t="e">
        <f>VLOOKUP(C5687,#REF!, 2,FALSE)</f>
        <v>#REF!</v>
      </c>
      <c r="BM5687" s="79" t="s">
        <v>10775</v>
      </c>
      <c r="BN5687" s="79" t="s">
        <v>707</v>
      </c>
      <c r="BO5687" s="79" t="s">
        <v>5116</v>
      </c>
      <c r="BU5687" s="79" t="s">
        <v>10775</v>
      </c>
      <c r="BV5687" s="79" t="s">
        <v>707</v>
      </c>
      <c r="BW5687" s="79" t="s">
        <v>5116</v>
      </c>
    </row>
    <row r="5688" spans="51:75" x14ac:dyDescent="0.3">
      <c r="AY5688" s="107" t="e">
        <f>VLOOKUP(C5688,#REF!, 2,FALSE)</f>
        <v>#REF!</v>
      </c>
      <c r="BM5688" s="79" t="s">
        <v>10776</v>
      </c>
      <c r="BN5688" s="79" t="s">
        <v>671</v>
      </c>
      <c r="BO5688" s="79" t="s">
        <v>10777</v>
      </c>
      <c r="BU5688" s="79" t="s">
        <v>10776</v>
      </c>
      <c r="BV5688" s="79" t="s">
        <v>671</v>
      </c>
      <c r="BW5688" s="79" t="s">
        <v>10777</v>
      </c>
    </row>
    <row r="5689" spans="51:75" x14ac:dyDescent="0.3">
      <c r="AY5689" s="107" t="e">
        <f>VLOOKUP(C5689,#REF!, 2,FALSE)</f>
        <v>#REF!</v>
      </c>
      <c r="BM5689" s="79" t="s">
        <v>10778</v>
      </c>
      <c r="BN5689" s="79" t="s">
        <v>664</v>
      </c>
      <c r="BO5689" s="79" t="s">
        <v>10779</v>
      </c>
      <c r="BU5689" s="79" t="s">
        <v>10778</v>
      </c>
      <c r="BV5689" s="79" t="s">
        <v>664</v>
      </c>
      <c r="BW5689" s="79" t="s">
        <v>10779</v>
      </c>
    </row>
    <row r="5690" spans="51:75" x14ac:dyDescent="0.3">
      <c r="AY5690" s="107" t="e">
        <f>VLOOKUP(C5690,#REF!, 2,FALSE)</f>
        <v>#REF!</v>
      </c>
      <c r="BM5690" s="79" t="s">
        <v>10780</v>
      </c>
      <c r="BN5690" s="79" t="s">
        <v>799</v>
      </c>
      <c r="BO5690" s="79" t="s">
        <v>10781</v>
      </c>
      <c r="BU5690" s="79" t="s">
        <v>10780</v>
      </c>
      <c r="BV5690" s="79" t="s">
        <v>799</v>
      </c>
      <c r="BW5690" s="79" t="s">
        <v>10781</v>
      </c>
    </row>
    <row r="5691" spans="51:75" x14ac:dyDescent="0.3">
      <c r="AY5691" s="107" t="e">
        <f>VLOOKUP(C5691,#REF!, 2,FALSE)</f>
        <v>#REF!</v>
      </c>
      <c r="BM5691" s="79" t="s">
        <v>1918</v>
      </c>
      <c r="BN5691" s="79" t="s">
        <v>615</v>
      </c>
      <c r="BO5691" s="79" t="s">
        <v>10782</v>
      </c>
      <c r="BU5691" s="79" t="s">
        <v>1918</v>
      </c>
      <c r="BV5691" s="79" t="s">
        <v>615</v>
      </c>
      <c r="BW5691" s="79" t="s">
        <v>10782</v>
      </c>
    </row>
    <row r="5692" spans="51:75" x14ac:dyDescent="0.3">
      <c r="AY5692" s="107" t="e">
        <f>VLOOKUP(C5692,#REF!, 2,FALSE)</f>
        <v>#REF!</v>
      </c>
      <c r="BM5692" s="79" t="s">
        <v>10783</v>
      </c>
      <c r="BN5692" s="79" t="s">
        <v>633</v>
      </c>
      <c r="BO5692" s="79" t="s">
        <v>710</v>
      </c>
      <c r="BU5692" s="79" t="s">
        <v>10783</v>
      </c>
      <c r="BV5692" s="79" t="s">
        <v>633</v>
      </c>
      <c r="BW5692" s="79" t="s">
        <v>710</v>
      </c>
    </row>
    <row r="5693" spans="51:75" x14ac:dyDescent="0.3">
      <c r="AY5693" s="107" t="e">
        <f>VLOOKUP(C5693,#REF!, 2,FALSE)</f>
        <v>#REF!</v>
      </c>
      <c r="BM5693" s="79" t="s">
        <v>1919</v>
      </c>
      <c r="BN5693" s="79" t="s">
        <v>641</v>
      </c>
      <c r="BO5693" s="79" t="s">
        <v>10784</v>
      </c>
      <c r="BU5693" s="79" t="s">
        <v>1919</v>
      </c>
      <c r="BV5693" s="79" t="s">
        <v>641</v>
      </c>
      <c r="BW5693" s="79" t="s">
        <v>10784</v>
      </c>
    </row>
    <row r="5694" spans="51:75" x14ac:dyDescent="0.3">
      <c r="AY5694" s="107" t="e">
        <f>VLOOKUP(C5694,#REF!, 2,FALSE)</f>
        <v>#REF!</v>
      </c>
      <c r="BM5694" s="79" t="s">
        <v>10785</v>
      </c>
      <c r="BN5694" s="79" t="s">
        <v>621</v>
      </c>
      <c r="BO5694" s="79" t="s">
        <v>10786</v>
      </c>
      <c r="BU5694" s="79" t="s">
        <v>10785</v>
      </c>
      <c r="BV5694" s="79" t="s">
        <v>621</v>
      </c>
      <c r="BW5694" s="79" t="s">
        <v>10786</v>
      </c>
    </row>
    <row r="5695" spans="51:75" x14ac:dyDescent="0.3">
      <c r="AY5695" s="107" t="e">
        <f>VLOOKUP(C5695,#REF!, 2,FALSE)</f>
        <v>#REF!</v>
      </c>
      <c r="BM5695" s="79" t="s">
        <v>10787</v>
      </c>
      <c r="BN5695" s="79" t="s">
        <v>638</v>
      </c>
      <c r="BO5695" s="79" t="s">
        <v>10789</v>
      </c>
      <c r="BU5695" s="79" t="s">
        <v>10787</v>
      </c>
      <c r="BV5695" s="79" t="s">
        <v>638</v>
      </c>
      <c r="BW5695" s="79" t="s">
        <v>10789</v>
      </c>
    </row>
    <row r="5696" spans="51:75" x14ac:dyDescent="0.3">
      <c r="AY5696" s="107" t="e">
        <f>VLOOKUP(C5696,#REF!, 2,FALSE)</f>
        <v>#REF!</v>
      </c>
      <c r="BM5696" s="79" t="s">
        <v>10790</v>
      </c>
      <c r="BN5696" s="79" t="s">
        <v>621</v>
      </c>
      <c r="BO5696" s="79" t="s">
        <v>10791</v>
      </c>
      <c r="BU5696" s="79" t="s">
        <v>10790</v>
      </c>
      <c r="BV5696" s="79" t="s">
        <v>621</v>
      </c>
      <c r="BW5696" s="79" t="s">
        <v>10791</v>
      </c>
    </row>
    <row r="5697" spans="51:75" x14ac:dyDescent="0.3">
      <c r="AY5697" s="107" t="e">
        <f>VLOOKUP(C5697,#REF!, 2,FALSE)</f>
        <v>#REF!</v>
      </c>
      <c r="BM5697" s="79" t="s">
        <v>10792</v>
      </c>
      <c r="BN5697" s="79" t="s">
        <v>638</v>
      </c>
      <c r="BO5697" s="79" t="s">
        <v>10794</v>
      </c>
      <c r="BU5697" s="79" t="s">
        <v>10792</v>
      </c>
      <c r="BV5697" s="79" t="s">
        <v>638</v>
      </c>
      <c r="BW5697" s="79" t="s">
        <v>10794</v>
      </c>
    </row>
    <row r="5698" spans="51:75" x14ac:dyDescent="0.3">
      <c r="AY5698" s="107" t="e">
        <f>VLOOKUP(C5698,#REF!, 2,FALSE)</f>
        <v>#REF!</v>
      </c>
      <c r="BM5698" s="79" t="s">
        <v>10795</v>
      </c>
      <c r="BN5698" s="79" t="s">
        <v>3006</v>
      </c>
      <c r="BO5698" s="79" t="s">
        <v>8223</v>
      </c>
      <c r="BU5698" s="79" t="s">
        <v>10795</v>
      </c>
      <c r="BV5698" s="79" t="s">
        <v>3006</v>
      </c>
      <c r="BW5698" s="79" t="s">
        <v>8223</v>
      </c>
    </row>
    <row r="5699" spans="51:75" x14ac:dyDescent="0.3">
      <c r="AY5699" s="107" t="e">
        <f>VLOOKUP(C5699,#REF!, 2,FALSE)</f>
        <v>#REF!</v>
      </c>
      <c r="BM5699" s="79" t="s">
        <v>10797</v>
      </c>
      <c r="BN5699" s="79" t="s">
        <v>773</v>
      </c>
      <c r="BO5699" s="79" t="s">
        <v>7476</v>
      </c>
      <c r="BU5699" s="79" t="s">
        <v>10797</v>
      </c>
      <c r="BV5699" s="79" t="s">
        <v>773</v>
      </c>
      <c r="BW5699" s="79" t="s">
        <v>7476</v>
      </c>
    </row>
    <row r="5700" spans="51:75" x14ac:dyDescent="0.3">
      <c r="AY5700" s="107" t="e">
        <f>VLOOKUP(C5700,#REF!, 2,FALSE)</f>
        <v>#REF!</v>
      </c>
      <c r="BM5700" s="79" t="s">
        <v>10798</v>
      </c>
      <c r="BN5700" s="79" t="s">
        <v>812</v>
      </c>
      <c r="BO5700" s="79" t="s">
        <v>9411</v>
      </c>
      <c r="BU5700" s="79" t="s">
        <v>10798</v>
      </c>
      <c r="BV5700" s="79" t="s">
        <v>812</v>
      </c>
      <c r="BW5700" s="79" t="s">
        <v>9411</v>
      </c>
    </row>
    <row r="5701" spans="51:75" x14ac:dyDescent="0.3">
      <c r="AY5701" s="107" t="e">
        <f>VLOOKUP(C5701,#REF!, 2,FALSE)</f>
        <v>#REF!</v>
      </c>
      <c r="BM5701" s="79" t="s">
        <v>10800</v>
      </c>
      <c r="BN5701" s="79" t="s">
        <v>738</v>
      </c>
      <c r="BO5701" s="79" t="s">
        <v>10801</v>
      </c>
      <c r="BU5701" s="79" t="s">
        <v>10800</v>
      </c>
      <c r="BV5701" s="79" t="s">
        <v>738</v>
      </c>
      <c r="BW5701" s="79" t="s">
        <v>10801</v>
      </c>
    </row>
    <row r="5702" spans="51:75" x14ac:dyDescent="0.3">
      <c r="AY5702" s="107" t="e">
        <f>VLOOKUP(C5702,#REF!, 2,FALSE)</f>
        <v>#REF!</v>
      </c>
      <c r="BM5702" s="79" t="s">
        <v>10802</v>
      </c>
      <c r="BN5702" s="79" t="s">
        <v>789</v>
      </c>
      <c r="BO5702" s="79" t="s">
        <v>10080</v>
      </c>
      <c r="BU5702" s="79" t="s">
        <v>10802</v>
      </c>
      <c r="BV5702" s="79" t="s">
        <v>789</v>
      </c>
      <c r="BW5702" s="79" t="s">
        <v>10080</v>
      </c>
    </row>
    <row r="5703" spans="51:75" x14ac:dyDescent="0.3">
      <c r="AY5703" s="107" t="e">
        <f>VLOOKUP(C5703,#REF!, 2,FALSE)</f>
        <v>#REF!</v>
      </c>
      <c r="BM5703" s="79" t="s">
        <v>10803</v>
      </c>
      <c r="BN5703" s="79" t="s">
        <v>619</v>
      </c>
      <c r="BO5703" s="79" t="s">
        <v>10804</v>
      </c>
      <c r="BU5703" s="79" t="s">
        <v>10803</v>
      </c>
      <c r="BV5703" s="79" t="s">
        <v>619</v>
      </c>
      <c r="BW5703" s="79" t="s">
        <v>10804</v>
      </c>
    </row>
    <row r="5704" spans="51:75" x14ac:dyDescent="0.3">
      <c r="AY5704" s="107" t="e">
        <f>VLOOKUP(C5704,#REF!, 2,FALSE)</f>
        <v>#REF!</v>
      </c>
      <c r="BM5704" s="79" t="s">
        <v>1920</v>
      </c>
      <c r="BN5704" s="79" t="s">
        <v>618</v>
      </c>
      <c r="BO5704" s="79" t="s">
        <v>10805</v>
      </c>
      <c r="BU5704" s="79" t="s">
        <v>1920</v>
      </c>
      <c r="BV5704" s="79" t="s">
        <v>618</v>
      </c>
      <c r="BW5704" s="79" t="s">
        <v>10805</v>
      </c>
    </row>
    <row r="5705" spans="51:75" x14ac:dyDescent="0.3">
      <c r="AY5705" s="107" t="e">
        <f>VLOOKUP(C5705,#REF!, 2,FALSE)</f>
        <v>#REF!</v>
      </c>
      <c r="BM5705" s="79" t="s">
        <v>10806</v>
      </c>
      <c r="BN5705" s="79" t="s">
        <v>789</v>
      </c>
      <c r="BO5705" s="79" t="s">
        <v>8760</v>
      </c>
      <c r="BU5705" s="79" t="s">
        <v>10806</v>
      </c>
      <c r="BV5705" s="79" t="s">
        <v>789</v>
      </c>
      <c r="BW5705" s="79" t="s">
        <v>8760</v>
      </c>
    </row>
    <row r="5706" spans="51:75" x14ac:dyDescent="0.3">
      <c r="AY5706" s="107" t="e">
        <f>VLOOKUP(C5706,#REF!, 2,FALSE)</f>
        <v>#REF!</v>
      </c>
      <c r="BM5706" s="79" t="s">
        <v>10807</v>
      </c>
      <c r="BN5706" s="79" t="s">
        <v>1274</v>
      </c>
      <c r="BO5706" s="79" t="s">
        <v>5116</v>
      </c>
      <c r="BU5706" s="79" t="s">
        <v>10807</v>
      </c>
      <c r="BV5706" s="79" t="s">
        <v>1274</v>
      </c>
      <c r="BW5706" s="79" t="s">
        <v>5116</v>
      </c>
    </row>
    <row r="5707" spans="51:75" x14ac:dyDescent="0.3">
      <c r="AY5707" s="107" t="e">
        <f>VLOOKUP(C5707,#REF!, 2,FALSE)</f>
        <v>#REF!</v>
      </c>
      <c r="BM5707" s="79" t="s">
        <v>10809</v>
      </c>
      <c r="BN5707" s="79" t="s">
        <v>660</v>
      </c>
      <c r="BO5707" s="79" t="s">
        <v>10810</v>
      </c>
      <c r="BU5707" s="79" t="s">
        <v>10809</v>
      </c>
      <c r="BV5707" s="79" t="s">
        <v>660</v>
      </c>
      <c r="BW5707" s="79" t="s">
        <v>10810</v>
      </c>
    </row>
    <row r="5708" spans="51:75" x14ac:dyDescent="0.3">
      <c r="AY5708" s="107" t="e">
        <f>VLOOKUP(C5708,#REF!, 2,FALSE)</f>
        <v>#REF!</v>
      </c>
      <c r="BM5708" s="79" t="s">
        <v>1921</v>
      </c>
      <c r="BN5708" s="79" t="s">
        <v>623</v>
      </c>
      <c r="BO5708" s="79" t="s">
        <v>9815</v>
      </c>
      <c r="BU5708" s="79" t="s">
        <v>1921</v>
      </c>
      <c r="BV5708" s="79" t="s">
        <v>623</v>
      </c>
      <c r="BW5708" s="79" t="s">
        <v>9815</v>
      </c>
    </row>
    <row r="5709" spans="51:75" x14ac:dyDescent="0.3">
      <c r="AY5709" s="107" t="e">
        <f>VLOOKUP(C5709,#REF!, 2,FALSE)</f>
        <v>#REF!</v>
      </c>
      <c r="BM5709" s="79" t="s">
        <v>10811</v>
      </c>
      <c r="BN5709" s="79" t="s">
        <v>785</v>
      </c>
      <c r="BO5709" s="79" t="s">
        <v>10812</v>
      </c>
      <c r="BU5709" s="79" t="s">
        <v>10811</v>
      </c>
      <c r="BV5709" s="79" t="s">
        <v>785</v>
      </c>
      <c r="BW5709" s="79" t="s">
        <v>10812</v>
      </c>
    </row>
    <row r="5710" spans="51:75" x14ac:dyDescent="0.3">
      <c r="AY5710" s="107" t="e">
        <f>VLOOKUP(C5710,#REF!, 2,FALSE)</f>
        <v>#REF!</v>
      </c>
      <c r="BM5710" s="79" t="s">
        <v>10813</v>
      </c>
      <c r="BN5710" s="79" t="s">
        <v>738</v>
      </c>
      <c r="BO5710" s="79" t="s">
        <v>10166</v>
      </c>
      <c r="BU5710" s="79" t="s">
        <v>10813</v>
      </c>
      <c r="BV5710" s="79" t="s">
        <v>738</v>
      </c>
      <c r="BW5710" s="79" t="s">
        <v>10166</v>
      </c>
    </row>
    <row r="5711" spans="51:75" x14ac:dyDescent="0.3">
      <c r="AY5711" s="107" t="e">
        <f>VLOOKUP(C5711,#REF!, 2,FALSE)</f>
        <v>#REF!</v>
      </c>
      <c r="BM5711" s="79" t="s">
        <v>10814</v>
      </c>
      <c r="BN5711" s="79" t="s">
        <v>1015</v>
      </c>
      <c r="BO5711" s="79" t="s">
        <v>10815</v>
      </c>
      <c r="BU5711" s="79" t="s">
        <v>10814</v>
      </c>
      <c r="BV5711" s="79" t="s">
        <v>1015</v>
      </c>
      <c r="BW5711" s="79" t="s">
        <v>10815</v>
      </c>
    </row>
    <row r="5712" spans="51:75" x14ac:dyDescent="0.3">
      <c r="AY5712" s="107" t="e">
        <f>VLOOKUP(C5712,#REF!, 2,FALSE)</f>
        <v>#REF!</v>
      </c>
      <c r="BM5712" s="79" t="s">
        <v>1922</v>
      </c>
      <c r="BN5712" s="79" t="s">
        <v>785</v>
      </c>
      <c r="BO5712" s="79" t="s">
        <v>1065</v>
      </c>
      <c r="BU5712" s="79" t="s">
        <v>1922</v>
      </c>
      <c r="BV5712" s="79" t="s">
        <v>785</v>
      </c>
      <c r="BW5712" s="79" t="s">
        <v>1065</v>
      </c>
    </row>
    <row r="5713" spans="51:75" x14ac:dyDescent="0.3">
      <c r="AY5713" s="107" t="e">
        <f>VLOOKUP(C5713,#REF!, 2,FALSE)</f>
        <v>#REF!</v>
      </c>
      <c r="BM5713" s="79" t="s">
        <v>10816</v>
      </c>
      <c r="BN5713" s="79" t="s">
        <v>773</v>
      </c>
      <c r="BO5713" s="79" t="s">
        <v>7287</v>
      </c>
      <c r="BU5713" s="79" t="s">
        <v>10816</v>
      </c>
      <c r="BV5713" s="79" t="s">
        <v>773</v>
      </c>
      <c r="BW5713" s="79" t="s">
        <v>7287</v>
      </c>
    </row>
    <row r="5714" spans="51:75" x14ac:dyDescent="0.3">
      <c r="AY5714" s="107" t="e">
        <f>VLOOKUP(C5714,#REF!, 2,FALSE)</f>
        <v>#REF!</v>
      </c>
      <c r="BM5714" s="79" t="s">
        <v>10817</v>
      </c>
      <c r="BN5714" s="79" t="s">
        <v>705</v>
      </c>
      <c r="BO5714" s="79" t="s">
        <v>10818</v>
      </c>
      <c r="BU5714" s="79" t="s">
        <v>10817</v>
      </c>
      <c r="BV5714" s="79" t="s">
        <v>705</v>
      </c>
      <c r="BW5714" s="79" t="s">
        <v>10818</v>
      </c>
    </row>
    <row r="5715" spans="51:75" x14ac:dyDescent="0.3">
      <c r="AY5715" s="107" t="e">
        <f>VLOOKUP(C5715,#REF!, 2,FALSE)</f>
        <v>#REF!</v>
      </c>
      <c r="BM5715" s="79" t="s">
        <v>10819</v>
      </c>
      <c r="BN5715" s="79" t="s">
        <v>705</v>
      </c>
      <c r="BO5715" s="79" t="s">
        <v>2879</v>
      </c>
      <c r="BU5715" s="79" t="s">
        <v>10819</v>
      </c>
      <c r="BV5715" s="79" t="s">
        <v>705</v>
      </c>
      <c r="BW5715" s="79" t="s">
        <v>2879</v>
      </c>
    </row>
    <row r="5716" spans="51:75" x14ac:dyDescent="0.3">
      <c r="AY5716" s="107" t="e">
        <f>VLOOKUP(C5716,#REF!, 2,FALSE)</f>
        <v>#REF!</v>
      </c>
      <c r="BM5716" s="79" t="s">
        <v>1923</v>
      </c>
      <c r="BN5716" s="79" t="s">
        <v>623</v>
      </c>
      <c r="BO5716" s="79" t="s">
        <v>1500</v>
      </c>
      <c r="BU5716" s="79" t="s">
        <v>1923</v>
      </c>
      <c r="BV5716" s="79" t="s">
        <v>623</v>
      </c>
      <c r="BW5716" s="79" t="s">
        <v>1500</v>
      </c>
    </row>
    <row r="5717" spans="51:75" x14ac:dyDescent="0.3">
      <c r="AY5717" s="107" t="e">
        <f>VLOOKUP(C5717,#REF!, 2,FALSE)</f>
        <v>#REF!</v>
      </c>
      <c r="BM5717" s="79" t="s">
        <v>1924</v>
      </c>
      <c r="BN5717" s="79" t="s">
        <v>639</v>
      </c>
      <c r="BO5717" s="79" t="s">
        <v>9627</v>
      </c>
      <c r="BU5717" s="79" t="s">
        <v>1924</v>
      </c>
      <c r="BV5717" s="79" t="s">
        <v>639</v>
      </c>
      <c r="BW5717" s="79" t="s">
        <v>9627</v>
      </c>
    </row>
    <row r="5718" spans="51:75" x14ac:dyDescent="0.3">
      <c r="AY5718" s="107" t="e">
        <f>VLOOKUP(C5718,#REF!, 2,FALSE)</f>
        <v>#REF!</v>
      </c>
      <c r="BM5718" s="79" t="s">
        <v>1925</v>
      </c>
      <c r="BN5718" s="79" t="s">
        <v>785</v>
      </c>
      <c r="BO5718" s="79" t="s">
        <v>3472</v>
      </c>
      <c r="BU5718" s="79" t="s">
        <v>1925</v>
      </c>
      <c r="BV5718" s="79" t="s">
        <v>785</v>
      </c>
      <c r="BW5718" s="79" t="s">
        <v>3472</v>
      </c>
    </row>
    <row r="5719" spans="51:75" x14ac:dyDescent="0.3">
      <c r="AY5719" s="107" t="e">
        <f>VLOOKUP(C5719,#REF!, 2,FALSE)</f>
        <v>#REF!</v>
      </c>
      <c r="BM5719" s="79" t="s">
        <v>1926</v>
      </c>
      <c r="BN5719" s="79" t="s">
        <v>639</v>
      </c>
      <c r="BO5719" s="79" t="s">
        <v>2096</v>
      </c>
      <c r="BU5719" s="79" t="s">
        <v>1926</v>
      </c>
      <c r="BV5719" s="79" t="s">
        <v>639</v>
      </c>
      <c r="BW5719" s="79" t="s">
        <v>2096</v>
      </c>
    </row>
    <row r="5720" spans="51:75" x14ac:dyDescent="0.3">
      <c r="AY5720" s="107" t="e">
        <f>VLOOKUP(C5720,#REF!, 2,FALSE)</f>
        <v>#REF!</v>
      </c>
      <c r="BM5720" s="79" t="s">
        <v>1927</v>
      </c>
      <c r="BN5720" s="79" t="s">
        <v>619</v>
      </c>
      <c r="BO5720" s="79" t="s">
        <v>10820</v>
      </c>
      <c r="BU5720" s="79" t="s">
        <v>1927</v>
      </c>
      <c r="BV5720" s="79" t="s">
        <v>619</v>
      </c>
      <c r="BW5720" s="79" t="s">
        <v>10820</v>
      </c>
    </row>
    <row r="5721" spans="51:75" x14ac:dyDescent="0.3">
      <c r="AY5721" s="107" t="e">
        <f>VLOOKUP(C5721,#REF!, 2,FALSE)</f>
        <v>#REF!</v>
      </c>
      <c r="BM5721" s="79" t="s">
        <v>1928</v>
      </c>
      <c r="BN5721" s="79" t="s">
        <v>615</v>
      </c>
      <c r="BO5721" s="79" t="s">
        <v>10821</v>
      </c>
      <c r="BU5721" s="79" t="s">
        <v>1928</v>
      </c>
      <c r="BV5721" s="79" t="s">
        <v>615</v>
      </c>
      <c r="BW5721" s="79" t="s">
        <v>10821</v>
      </c>
    </row>
    <row r="5722" spans="51:75" x14ac:dyDescent="0.3">
      <c r="AY5722" s="107" t="e">
        <f>VLOOKUP(C5722,#REF!, 2,FALSE)</f>
        <v>#REF!</v>
      </c>
      <c r="BM5722" s="79" t="s">
        <v>10822</v>
      </c>
      <c r="BN5722" s="79" t="s">
        <v>621</v>
      </c>
      <c r="BO5722" s="79" t="s">
        <v>10823</v>
      </c>
      <c r="BU5722" s="79" t="s">
        <v>10822</v>
      </c>
      <c r="BV5722" s="79" t="s">
        <v>621</v>
      </c>
      <c r="BW5722" s="79" t="s">
        <v>10823</v>
      </c>
    </row>
    <row r="5723" spans="51:75" x14ac:dyDescent="0.3">
      <c r="AY5723" s="107" t="e">
        <f>VLOOKUP(C5723,#REF!, 2,FALSE)</f>
        <v>#REF!</v>
      </c>
      <c r="BM5723" s="79" t="s">
        <v>10824</v>
      </c>
      <c r="BN5723" s="79" t="s">
        <v>638</v>
      </c>
      <c r="BO5723" s="79" t="s">
        <v>10825</v>
      </c>
      <c r="BU5723" s="79" t="s">
        <v>10824</v>
      </c>
      <c r="BV5723" s="79" t="s">
        <v>638</v>
      </c>
      <c r="BW5723" s="79" t="s">
        <v>10825</v>
      </c>
    </row>
    <row r="5724" spans="51:75" x14ac:dyDescent="0.3">
      <c r="AY5724" s="107" t="e">
        <f>VLOOKUP(C5724,#REF!, 2,FALSE)</f>
        <v>#REF!</v>
      </c>
      <c r="BM5724" s="79" t="s">
        <v>1929</v>
      </c>
      <c r="BN5724" s="79" t="s">
        <v>641</v>
      </c>
      <c r="BO5724" s="79" t="s">
        <v>6433</v>
      </c>
      <c r="BU5724" s="79" t="s">
        <v>1929</v>
      </c>
      <c r="BV5724" s="79" t="s">
        <v>641</v>
      </c>
      <c r="BW5724" s="79" t="s">
        <v>6433</v>
      </c>
    </row>
    <row r="5725" spans="51:75" x14ac:dyDescent="0.3">
      <c r="AY5725" s="107" t="e">
        <f>VLOOKUP(C5725,#REF!, 2,FALSE)</f>
        <v>#REF!</v>
      </c>
      <c r="BM5725" s="79" t="s">
        <v>10826</v>
      </c>
      <c r="BN5725" s="79" t="s">
        <v>805</v>
      </c>
      <c r="BO5725" s="79" t="s">
        <v>1006</v>
      </c>
      <c r="BU5725" s="79" t="s">
        <v>10826</v>
      </c>
      <c r="BV5725" s="79" t="s">
        <v>805</v>
      </c>
      <c r="BW5725" s="79" t="s">
        <v>1006</v>
      </c>
    </row>
    <row r="5726" spans="51:75" x14ac:dyDescent="0.3">
      <c r="AY5726" s="107" t="e">
        <f>VLOOKUP(C5726,#REF!, 2,FALSE)</f>
        <v>#REF!</v>
      </c>
      <c r="BM5726" s="79" t="s">
        <v>1930</v>
      </c>
      <c r="BN5726" s="79" t="s">
        <v>665</v>
      </c>
      <c r="BO5726" s="79" t="s">
        <v>10827</v>
      </c>
      <c r="BU5726" s="79" t="s">
        <v>1930</v>
      </c>
      <c r="BV5726" s="79" t="s">
        <v>665</v>
      </c>
      <c r="BW5726" s="79" t="s">
        <v>10827</v>
      </c>
    </row>
    <row r="5727" spans="51:75" x14ac:dyDescent="0.3">
      <c r="AY5727" s="107" t="e">
        <f>VLOOKUP(C5727,#REF!, 2,FALSE)</f>
        <v>#REF!</v>
      </c>
      <c r="BM5727" s="79" t="s">
        <v>10828</v>
      </c>
      <c r="BN5727" s="79" t="s">
        <v>789</v>
      </c>
      <c r="BO5727" s="79" t="s">
        <v>6631</v>
      </c>
      <c r="BU5727" s="79" t="s">
        <v>10828</v>
      </c>
      <c r="BV5727" s="79" t="s">
        <v>789</v>
      </c>
      <c r="BW5727" s="79" t="s">
        <v>6631</v>
      </c>
    </row>
    <row r="5728" spans="51:75" x14ac:dyDescent="0.3">
      <c r="AY5728" s="107" t="e">
        <f>VLOOKUP(C5728,#REF!, 2,FALSE)</f>
        <v>#REF!</v>
      </c>
      <c r="BM5728" s="79" t="s">
        <v>10829</v>
      </c>
      <c r="BN5728" s="79" t="s">
        <v>665</v>
      </c>
      <c r="BO5728" s="79" t="s">
        <v>10830</v>
      </c>
      <c r="BU5728" s="79" t="s">
        <v>10829</v>
      </c>
      <c r="BV5728" s="79" t="s">
        <v>665</v>
      </c>
      <c r="BW5728" s="79" t="s">
        <v>10830</v>
      </c>
    </row>
    <row r="5729" spans="51:75" x14ac:dyDescent="0.3">
      <c r="AY5729" s="107" t="e">
        <f>VLOOKUP(C5729,#REF!, 2,FALSE)</f>
        <v>#REF!</v>
      </c>
      <c r="BM5729" s="79" t="s">
        <v>10831</v>
      </c>
      <c r="BN5729" s="79" t="s">
        <v>1141</v>
      </c>
      <c r="BO5729" s="79" t="s">
        <v>10832</v>
      </c>
      <c r="BU5729" s="79" t="s">
        <v>10831</v>
      </c>
      <c r="BV5729" s="79" t="s">
        <v>1141</v>
      </c>
      <c r="BW5729" s="79" t="s">
        <v>10832</v>
      </c>
    </row>
    <row r="5730" spans="51:75" x14ac:dyDescent="0.3">
      <c r="AY5730" s="107" t="e">
        <f>VLOOKUP(C5730,#REF!, 2,FALSE)</f>
        <v>#REF!</v>
      </c>
      <c r="BM5730" s="79" t="s">
        <v>10833</v>
      </c>
      <c r="BN5730" s="79" t="s">
        <v>619</v>
      </c>
      <c r="BO5730" s="79" t="s">
        <v>802</v>
      </c>
      <c r="BU5730" s="79" t="s">
        <v>10833</v>
      </c>
      <c r="BV5730" s="79" t="s">
        <v>619</v>
      </c>
      <c r="BW5730" s="79" t="s">
        <v>802</v>
      </c>
    </row>
    <row r="5731" spans="51:75" x14ac:dyDescent="0.3">
      <c r="AY5731" s="107" t="e">
        <f>VLOOKUP(C5731,#REF!, 2,FALSE)</f>
        <v>#REF!</v>
      </c>
      <c r="BM5731" s="79" t="s">
        <v>10835</v>
      </c>
      <c r="BN5731" s="79" t="s">
        <v>914</v>
      </c>
      <c r="BO5731" s="79" t="s">
        <v>1752</v>
      </c>
      <c r="BU5731" s="79" t="s">
        <v>10835</v>
      </c>
      <c r="BV5731" s="79" t="s">
        <v>914</v>
      </c>
      <c r="BW5731" s="79" t="s">
        <v>1752</v>
      </c>
    </row>
    <row r="5732" spans="51:75" x14ac:dyDescent="0.3">
      <c r="AY5732" s="107" t="e">
        <f>VLOOKUP(C5732,#REF!, 2,FALSE)</f>
        <v>#REF!</v>
      </c>
      <c r="BM5732" s="79" t="s">
        <v>10836</v>
      </c>
      <c r="BN5732" s="79" t="s">
        <v>843</v>
      </c>
      <c r="BO5732" s="79" t="s">
        <v>3529</v>
      </c>
      <c r="BU5732" s="79" t="s">
        <v>10836</v>
      </c>
      <c r="BV5732" s="79" t="s">
        <v>843</v>
      </c>
      <c r="BW5732" s="79" t="s">
        <v>3529</v>
      </c>
    </row>
    <row r="5733" spans="51:75" x14ac:dyDescent="0.3">
      <c r="AY5733" s="107" t="e">
        <f>VLOOKUP(C5733,#REF!, 2,FALSE)</f>
        <v>#REF!</v>
      </c>
      <c r="BM5733" s="79" t="s">
        <v>10837</v>
      </c>
      <c r="BN5733" s="79" t="s">
        <v>843</v>
      </c>
      <c r="BO5733" s="79" t="s">
        <v>10838</v>
      </c>
      <c r="BU5733" s="79" t="s">
        <v>10837</v>
      </c>
      <c r="BV5733" s="79" t="s">
        <v>843</v>
      </c>
      <c r="BW5733" s="79" t="s">
        <v>10838</v>
      </c>
    </row>
    <row r="5734" spans="51:75" x14ac:dyDescent="0.3">
      <c r="AY5734" s="107" t="e">
        <f>VLOOKUP(C5734,#REF!, 2,FALSE)</f>
        <v>#REF!</v>
      </c>
      <c r="BM5734" s="79" t="s">
        <v>10839</v>
      </c>
      <c r="BN5734" s="79" t="s">
        <v>1447</v>
      </c>
      <c r="BO5734" s="79" t="s">
        <v>10840</v>
      </c>
      <c r="BU5734" s="79" t="s">
        <v>10839</v>
      </c>
      <c r="BV5734" s="79" t="s">
        <v>1447</v>
      </c>
      <c r="BW5734" s="79" t="s">
        <v>10840</v>
      </c>
    </row>
    <row r="5735" spans="51:75" x14ac:dyDescent="0.3">
      <c r="AY5735" s="107" t="e">
        <f>VLOOKUP(C5735,#REF!, 2,FALSE)</f>
        <v>#REF!</v>
      </c>
      <c r="BM5735" s="79" t="s">
        <v>10841</v>
      </c>
      <c r="BN5735" s="79" t="s">
        <v>805</v>
      </c>
      <c r="BO5735" s="79" t="s">
        <v>10842</v>
      </c>
      <c r="BU5735" s="79" t="s">
        <v>10841</v>
      </c>
      <c r="BV5735" s="79" t="s">
        <v>805</v>
      </c>
      <c r="BW5735" s="79" t="s">
        <v>10842</v>
      </c>
    </row>
    <row r="5736" spans="51:75" x14ac:dyDescent="0.3">
      <c r="AY5736" s="107" t="e">
        <f>VLOOKUP(C5736,#REF!, 2,FALSE)</f>
        <v>#REF!</v>
      </c>
      <c r="BM5736" s="79" t="s">
        <v>10843</v>
      </c>
      <c r="BN5736" s="79" t="s">
        <v>782</v>
      </c>
      <c r="BO5736" s="79" t="s">
        <v>10799</v>
      </c>
      <c r="BU5736" s="79" t="s">
        <v>10843</v>
      </c>
      <c r="BV5736" s="79" t="s">
        <v>782</v>
      </c>
      <c r="BW5736" s="79" t="s">
        <v>10799</v>
      </c>
    </row>
    <row r="5737" spans="51:75" x14ac:dyDescent="0.3">
      <c r="AY5737" s="107" t="e">
        <f>VLOOKUP(C5737,#REF!, 2,FALSE)</f>
        <v>#REF!</v>
      </c>
      <c r="BM5737" s="79" t="s">
        <v>10844</v>
      </c>
      <c r="BN5737" s="79" t="s">
        <v>3087</v>
      </c>
      <c r="BO5737" s="79" t="s">
        <v>10845</v>
      </c>
      <c r="BU5737" s="79" t="s">
        <v>10844</v>
      </c>
      <c r="BV5737" s="79" t="s">
        <v>3087</v>
      </c>
      <c r="BW5737" s="79" t="s">
        <v>10845</v>
      </c>
    </row>
    <row r="5738" spans="51:75" x14ac:dyDescent="0.3">
      <c r="AY5738" s="107" t="e">
        <f>VLOOKUP(C5738,#REF!, 2,FALSE)</f>
        <v>#REF!</v>
      </c>
      <c r="BM5738" s="79" t="s">
        <v>10846</v>
      </c>
      <c r="BN5738" s="79" t="s">
        <v>782</v>
      </c>
      <c r="BO5738" s="79" t="s">
        <v>10847</v>
      </c>
      <c r="BU5738" s="79" t="s">
        <v>10846</v>
      </c>
      <c r="BV5738" s="79" t="s">
        <v>782</v>
      </c>
      <c r="BW5738" s="79" t="s">
        <v>10847</v>
      </c>
    </row>
    <row r="5739" spans="51:75" x14ac:dyDescent="0.3">
      <c r="AY5739" s="107" t="e">
        <f>VLOOKUP(C5739,#REF!, 2,FALSE)</f>
        <v>#REF!</v>
      </c>
      <c r="BM5739" s="79" t="s">
        <v>10848</v>
      </c>
      <c r="BN5739" s="79" t="s">
        <v>780</v>
      </c>
      <c r="BO5739" s="79" t="s">
        <v>10849</v>
      </c>
      <c r="BU5739" s="79" t="s">
        <v>10848</v>
      </c>
      <c r="BV5739" s="79" t="s">
        <v>780</v>
      </c>
      <c r="BW5739" s="79" t="s">
        <v>10849</v>
      </c>
    </row>
    <row r="5740" spans="51:75" x14ac:dyDescent="0.3">
      <c r="AY5740" s="107" t="e">
        <f>VLOOKUP(C5740,#REF!, 2,FALSE)</f>
        <v>#REF!</v>
      </c>
      <c r="BM5740" s="79" t="s">
        <v>10850</v>
      </c>
      <c r="BN5740" s="79" t="s">
        <v>782</v>
      </c>
      <c r="BO5740" s="79" t="s">
        <v>10852</v>
      </c>
      <c r="BU5740" s="79" t="s">
        <v>10850</v>
      </c>
      <c r="BV5740" s="79" t="s">
        <v>782</v>
      </c>
      <c r="BW5740" s="79" t="s">
        <v>10852</v>
      </c>
    </row>
    <row r="5741" spans="51:75" x14ac:dyDescent="0.3">
      <c r="AY5741" s="107" t="e">
        <f>VLOOKUP(C5741,#REF!, 2,FALSE)</f>
        <v>#REF!</v>
      </c>
      <c r="BM5741" s="79" t="s">
        <v>10853</v>
      </c>
      <c r="BN5741" s="79" t="s">
        <v>3091</v>
      </c>
      <c r="BO5741" s="79" t="s">
        <v>9074</v>
      </c>
      <c r="BU5741" s="79" t="s">
        <v>10853</v>
      </c>
      <c r="BV5741" s="79" t="s">
        <v>3091</v>
      </c>
      <c r="BW5741" s="79" t="s">
        <v>9074</v>
      </c>
    </row>
    <row r="5742" spans="51:75" x14ac:dyDescent="0.3">
      <c r="AY5742" s="107" t="e">
        <f>VLOOKUP(C5742,#REF!, 2,FALSE)</f>
        <v>#REF!</v>
      </c>
      <c r="BM5742" s="79" t="s">
        <v>10854</v>
      </c>
      <c r="BN5742" s="79" t="s">
        <v>780</v>
      </c>
      <c r="BO5742" s="79" t="s">
        <v>10847</v>
      </c>
      <c r="BU5742" s="79" t="s">
        <v>10854</v>
      </c>
      <c r="BV5742" s="79" t="s">
        <v>780</v>
      </c>
      <c r="BW5742" s="79" t="s">
        <v>10847</v>
      </c>
    </row>
    <row r="5743" spans="51:75" x14ac:dyDescent="0.3">
      <c r="AY5743" s="107" t="e">
        <f>VLOOKUP(C5743,#REF!, 2,FALSE)</f>
        <v>#REF!</v>
      </c>
      <c r="BM5743" s="79" t="s">
        <v>10855</v>
      </c>
      <c r="BN5743" s="79" t="s">
        <v>3009</v>
      </c>
      <c r="BO5743" s="79" t="s">
        <v>9261</v>
      </c>
      <c r="BU5743" s="79" t="s">
        <v>10855</v>
      </c>
      <c r="BV5743" s="79" t="s">
        <v>3009</v>
      </c>
      <c r="BW5743" s="79" t="s">
        <v>9261</v>
      </c>
    </row>
    <row r="5744" spans="51:75" x14ac:dyDescent="0.3">
      <c r="AY5744" s="107" t="e">
        <f>VLOOKUP(C5744,#REF!, 2,FALSE)</f>
        <v>#REF!</v>
      </c>
      <c r="BM5744" s="79" t="s">
        <v>10856</v>
      </c>
      <c r="BN5744" s="79" t="s">
        <v>1015</v>
      </c>
      <c r="BO5744" s="79" t="s">
        <v>10857</v>
      </c>
      <c r="BU5744" s="79" t="s">
        <v>10856</v>
      </c>
      <c r="BV5744" s="79" t="s">
        <v>1015</v>
      </c>
      <c r="BW5744" s="79" t="s">
        <v>10857</v>
      </c>
    </row>
    <row r="5745" spans="51:75" x14ac:dyDescent="0.3">
      <c r="AY5745" s="107" t="e">
        <f>VLOOKUP(C5745,#REF!, 2,FALSE)</f>
        <v>#REF!</v>
      </c>
      <c r="BM5745" s="79" t="s">
        <v>10858</v>
      </c>
      <c r="BN5745" s="79" t="s">
        <v>1269</v>
      </c>
      <c r="BO5745" s="79" t="s">
        <v>10859</v>
      </c>
      <c r="BU5745" s="79" t="s">
        <v>10858</v>
      </c>
      <c r="BV5745" s="79" t="s">
        <v>1269</v>
      </c>
      <c r="BW5745" s="79" t="s">
        <v>10859</v>
      </c>
    </row>
    <row r="5746" spans="51:75" x14ac:dyDescent="0.3">
      <c r="AY5746" s="107" t="e">
        <f>VLOOKUP(C5746,#REF!, 2,FALSE)</f>
        <v>#REF!</v>
      </c>
      <c r="BM5746" s="79" t="s">
        <v>10861</v>
      </c>
      <c r="BN5746" s="79" t="s">
        <v>633</v>
      </c>
      <c r="BO5746" s="79" t="s">
        <v>10862</v>
      </c>
      <c r="BU5746" s="79" t="s">
        <v>10861</v>
      </c>
      <c r="BV5746" s="79" t="s">
        <v>633</v>
      </c>
      <c r="BW5746" s="79" t="s">
        <v>10862</v>
      </c>
    </row>
    <row r="5747" spans="51:75" x14ac:dyDescent="0.3">
      <c r="AY5747" s="107" t="e">
        <f>VLOOKUP(C5747,#REF!, 2,FALSE)</f>
        <v>#REF!</v>
      </c>
      <c r="BM5747" s="79" t="s">
        <v>2950</v>
      </c>
      <c r="BN5747" s="79" t="s">
        <v>777</v>
      </c>
      <c r="BO5747" s="79" t="s">
        <v>803</v>
      </c>
      <c r="BU5747" s="79" t="s">
        <v>2950</v>
      </c>
      <c r="BV5747" s="79" t="s">
        <v>777</v>
      </c>
      <c r="BW5747" s="79" t="s">
        <v>803</v>
      </c>
    </row>
    <row r="5748" spans="51:75" x14ac:dyDescent="0.3">
      <c r="AY5748" s="107" t="e">
        <f>VLOOKUP(C5748,#REF!, 2,FALSE)</f>
        <v>#REF!</v>
      </c>
      <c r="BM5748" s="79" t="s">
        <v>1931</v>
      </c>
      <c r="BN5748" s="79" t="s">
        <v>663</v>
      </c>
      <c r="BO5748" s="79" t="s">
        <v>10863</v>
      </c>
      <c r="BU5748" s="79" t="s">
        <v>1931</v>
      </c>
      <c r="BV5748" s="79" t="s">
        <v>663</v>
      </c>
      <c r="BW5748" s="79" t="s">
        <v>10863</v>
      </c>
    </row>
    <row r="5749" spans="51:75" x14ac:dyDescent="0.3">
      <c r="AY5749" s="107" t="e">
        <f>VLOOKUP(C5749,#REF!, 2,FALSE)</f>
        <v>#REF!</v>
      </c>
      <c r="BM5749" s="79" t="s">
        <v>10864</v>
      </c>
      <c r="BN5749" s="79" t="s">
        <v>638</v>
      </c>
      <c r="BO5749" s="79" t="s">
        <v>10865</v>
      </c>
      <c r="BU5749" s="79" t="s">
        <v>10864</v>
      </c>
      <c r="BV5749" s="79" t="s">
        <v>638</v>
      </c>
      <c r="BW5749" s="79" t="s">
        <v>10865</v>
      </c>
    </row>
    <row r="5750" spans="51:75" x14ac:dyDescent="0.3">
      <c r="AY5750" s="107" t="e">
        <f>VLOOKUP(C5750,#REF!, 2,FALSE)</f>
        <v>#REF!</v>
      </c>
      <c r="BM5750" s="79" t="s">
        <v>1932</v>
      </c>
      <c r="BN5750" s="79" t="s">
        <v>664</v>
      </c>
      <c r="BO5750" s="79" t="s">
        <v>2934</v>
      </c>
      <c r="BU5750" s="79" t="s">
        <v>1932</v>
      </c>
      <c r="BV5750" s="79" t="s">
        <v>664</v>
      </c>
      <c r="BW5750" s="79" t="s">
        <v>2934</v>
      </c>
    </row>
    <row r="5751" spans="51:75" x14ac:dyDescent="0.3">
      <c r="AY5751" s="107" t="e">
        <f>VLOOKUP(C5751,#REF!, 2,FALSE)</f>
        <v>#REF!</v>
      </c>
      <c r="BM5751" s="79" t="s">
        <v>10866</v>
      </c>
      <c r="BN5751" s="79" t="s">
        <v>3256</v>
      </c>
      <c r="BO5751" s="79" t="s">
        <v>2426</v>
      </c>
      <c r="BU5751" s="79" t="s">
        <v>10866</v>
      </c>
      <c r="BV5751" s="79" t="s">
        <v>3256</v>
      </c>
      <c r="BW5751" s="79" t="s">
        <v>2426</v>
      </c>
    </row>
    <row r="5752" spans="51:75" x14ac:dyDescent="0.3">
      <c r="AY5752" s="107" t="e">
        <f>VLOOKUP(C5752,#REF!, 2,FALSE)</f>
        <v>#REF!</v>
      </c>
      <c r="BM5752" s="79" t="s">
        <v>10867</v>
      </c>
      <c r="BN5752" s="79" t="s">
        <v>2985</v>
      </c>
      <c r="BO5752" s="79" t="s">
        <v>2501</v>
      </c>
      <c r="BU5752" s="79" t="s">
        <v>10867</v>
      </c>
      <c r="BV5752" s="79" t="s">
        <v>2985</v>
      </c>
      <c r="BW5752" s="79" t="s">
        <v>2501</v>
      </c>
    </row>
    <row r="5753" spans="51:75" x14ac:dyDescent="0.3">
      <c r="AY5753" s="107" t="e">
        <f>VLOOKUP(C5753,#REF!, 2,FALSE)</f>
        <v>#REF!</v>
      </c>
      <c r="BM5753" s="79" t="s">
        <v>10868</v>
      </c>
      <c r="BN5753" s="79" t="s">
        <v>663</v>
      </c>
      <c r="BO5753" s="79" t="s">
        <v>2985</v>
      </c>
      <c r="BU5753" s="79" t="s">
        <v>10868</v>
      </c>
      <c r="BV5753" s="79" t="s">
        <v>663</v>
      </c>
      <c r="BW5753" s="79" t="s">
        <v>2985</v>
      </c>
    </row>
    <row r="5754" spans="51:75" x14ac:dyDescent="0.3">
      <c r="AY5754" s="107" t="e">
        <f>VLOOKUP(C5754,#REF!, 2,FALSE)</f>
        <v>#REF!</v>
      </c>
      <c r="BM5754" s="79" t="s">
        <v>1933</v>
      </c>
      <c r="BN5754" s="79" t="s">
        <v>1344</v>
      </c>
      <c r="BO5754" s="79" t="s">
        <v>907</v>
      </c>
      <c r="BU5754" s="79" t="s">
        <v>1933</v>
      </c>
      <c r="BV5754" s="79" t="s">
        <v>1344</v>
      </c>
      <c r="BW5754" s="79" t="s">
        <v>907</v>
      </c>
    </row>
    <row r="5755" spans="51:75" x14ac:dyDescent="0.3">
      <c r="AY5755" s="107" t="e">
        <f>VLOOKUP(C5755,#REF!, 2,FALSE)</f>
        <v>#REF!</v>
      </c>
      <c r="BM5755" s="79" t="s">
        <v>1934</v>
      </c>
      <c r="BN5755" s="79" t="s">
        <v>705</v>
      </c>
      <c r="BO5755" s="79" t="s">
        <v>9215</v>
      </c>
      <c r="BU5755" s="79" t="s">
        <v>1934</v>
      </c>
      <c r="BV5755" s="79" t="s">
        <v>705</v>
      </c>
      <c r="BW5755" s="79" t="s">
        <v>9215</v>
      </c>
    </row>
    <row r="5756" spans="51:75" x14ac:dyDescent="0.3">
      <c r="AY5756" s="107" t="e">
        <f>VLOOKUP(C5756,#REF!, 2,FALSE)</f>
        <v>#REF!</v>
      </c>
      <c r="BM5756" s="79" t="s">
        <v>10869</v>
      </c>
      <c r="BN5756" s="79" t="s">
        <v>659</v>
      </c>
      <c r="BO5756" s="79" t="s">
        <v>622</v>
      </c>
      <c r="BU5756" s="79" t="s">
        <v>10869</v>
      </c>
      <c r="BV5756" s="79" t="s">
        <v>659</v>
      </c>
      <c r="BW5756" s="79" t="s">
        <v>622</v>
      </c>
    </row>
    <row r="5757" spans="51:75" x14ac:dyDescent="0.3">
      <c r="AY5757" s="107" t="e">
        <f>VLOOKUP(C5757,#REF!, 2,FALSE)</f>
        <v>#REF!</v>
      </c>
      <c r="BM5757" s="79" t="s">
        <v>10870</v>
      </c>
      <c r="BN5757" s="79" t="s">
        <v>1344</v>
      </c>
      <c r="BO5757" s="79" t="s">
        <v>4056</v>
      </c>
      <c r="BU5757" s="79" t="s">
        <v>10870</v>
      </c>
      <c r="BV5757" s="79" t="s">
        <v>1344</v>
      </c>
      <c r="BW5757" s="79" t="s">
        <v>4056</v>
      </c>
    </row>
    <row r="5758" spans="51:75" x14ac:dyDescent="0.3">
      <c r="AY5758" s="107" t="e">
        <f>VLOOKUP(C5758,#REF!, 2,FALSE)</f>
        <v>#REF!</v>
      </c>
      <c r="BM5758" s="79" t="s">
        <v>10871</v>
      </c>
      <c r="BN5758" s="79" t="s">
        <v>777</v>
      </c>
      <c r="BO5758" s="79" t="s">
        <v>10610</v>
      </c>
      <c r="BU5758" s="79" t="s">
        <v>10871</v>
      </c>
      <c r="BV5758" s="79" t="s">
        <v>777</v>
      </c>
      <c r="BW5758" s="79" t="s">
        <v>10610</v>
      </c>
    </row>
    <row r="5759" spans="51:75" x14ac:dyDescent="0.3">
      <c r="AY5759" s="107" t="e">
        <f>VLOOKUP(C5759,#REF!, 2,FALSE)</f>
        <v>#REF!</v>
      </c>
      <c r="BM5759" s="79" t="s">
        <v>2954</v>
      </c>
      <c r="BN5759" s="79" t="s">
        <v>930</v>
      </c>
      <c r="BO5759" s="79" t="s">
        <v>10872</v>
      </c>
      <c r="BU5759" s="79" t="s">
        <v>2954</v>
      </c>
      <c r="BV5759" s="79" t="s">
        <v>930</v>
      </c>
      <c r="BW5759" s="79" t="s">
        <v>10872</v>
      </c>
    </row>
    <row r="5760" spans="51:75" x14ac:dyDescent="0.3">
      <c r="AY5760" s="107" t="e">
        <f>VLOOKUP(C5760,#REF!, 2,FALSE)</f>
        <v>#REF!</v>
      </c>
      <c r="BM5760" s="79" t="s">
        <v>10873</v>
      </c>
      <c r="BN5760" s="79" t="s">
        <v>3256</v>
      </c>
      <c r="BO5760" s="79" t="s">
        <v>10874</v>
      </c>
      <c r="BU5760" s="79" t="s">
        <v>10873</v>
      </c>
      <c r="BV5760" s="79" t="s">
        <v>3256</v>
      </c>
      <c r="BW5760" s="79" t="s">
        <v>10874</v>
      </c>
    </row>
    <row r="5761" spans="51:75" x14ac:dyDescent="0.3">
      <c r="AY5761" s="107" t="e">
        <f>VLOOKUP(C5761,#REF!, 2,FALSE)</f>
        <v>#REF!</v>
      </c>
      <c r="BM5761" s="79" t="s">
        <v>10875</v>
      </c>
      <c r="BN5761" s="79" t="s">
        <v>3256</v>
      </c>
      <c r="BO5761" s="79" t="s">
        <v>5655</v>
      </c>
      <c r="BU5761" s="79" t="s">
        <v>10875</v>
      </c>
      <c r="BV5761" s="79" t="s">
        <v>3256</v>
      </c>
      <c r="BW5761" s="79" t="s">
        <v>5655</v>
      </c>
    </row>
    <row r="5762" spans="51:75" x14ac:dyDescent="0.3">
      <c r="AY5762" s="107" t="e">
        <f>VLOOKUP(C5762,#REF!, 2,FALSE)</f>
        <v>#REF!</v>
      </c>
      <c r="BM5762" s="79" t="s">
        <v>1935</v>
      </c>
      <c r="BN5762" s="79" t="s">
        <v>639</v>
      </c>
      <c r="BO5762" s="79" t="s">
        <v>4992</v>
      </c>
      <c r="BU5762" s="79" t="s">
        <v>1935</v>
      </c>
      <c r="BV5762" s="79" t="s">
        <v>639</v>
      </c>
      <c r="BW5762" s="79" t="s">
        <v>4992</v>
      </c>
    </row>
    <row r="5763" spans="51:75" x14ac:dyDescent="0.3">
      <c r="AY5763" s="107" t="e">
        <f>VLOOKUP(C5763,#REF!, 2,FALSE)</f>
        <v>#REF!</v>
      </c>
      <c r="BM5763" s="79" t="s">
        <v>10876</v>
      </c>
      <c r="BN5763" s="79" t="s">
        <v>864</v>
      </c>
      <c r="BO5763" s="79" t="s">
        <v>960</v>
      </c>
      <c r="BU5763" s="79" t="s">
        <v>10876</v>
      </c>
      <c r="BV5763" s="79" t="s">
        <v>864</v>
      </c>
      <c r="BW5763" s="79" t="s">
        <v>960</v>
      </c>
    </row>
    <row r="5764" spans="51:75" x14ac:dyDescent="0.3">
      <c r="AY5764" s="107" t="e">
        <f>VLOOKUP(C5764,#REF!, 2,FALSE)</f>
        <v>#REF!</v>
      </c>
      <c r="BM5764" s="79" t="s">
        <v>10877</v>
      </c>
      <c r="BN5764" s="79" t="s">
        <v>773</v>
      </c>
      <c r="BO5764" s="79" t="s">
        <v>7893</v>
      </c>
      <c r="BU5764" s="79" t="s">
        <v>10877</v>
      </c>
      <c r="BV5764" s="79" t="s">
        <v>773</v>
      </c>
      <c r="BW5764" s="79" t="s">
        <v>7893</v>
      </c>
    </row>
    <row r="5765" spans="51:75" x14ac:dyDescent="0.3">
      <c r="AY5765" s="107" t="e">
        <f>VLOOKUP(C5765,#REF!, 2,FALSE)</f>
        <v>#REF!</v>
      </c>
      <c r="BM5765" s="79" t="s">
        <v>10878</v>
      </c>
      <c r="BN5765" s="79" t="s">
        <v>618</v>
      </c>
      <c r="BO5765" s="79" t="s">
        <v>772</v>
      </c>
      <c r="BU5765" s="79" t="s">
        <v>10878</v>
      </c>
      <c r="BV5765" s="79" t="s">
        <v>618</v>
      </c>
      <c r="BW5765" s="79" t="s">
        <v>772</v>
      </c>
    </row>
    <row r="5766" spans="51:75" x14ac:dyDescent="0.3">
      <c r="AY5766" s="107" t="e">
        <f>VLOOKUP(C5766,#REF!, 2,FALSE)</f>
        <v>#REF!</v>
      </c>
      <c r="BM5766" s="79" t="s">
        <v>10879</v>
      </c>
      <c r="BN5766" s="79" t="s">
        <v>804</v>
      </c>
      <c r="BO5766" s="79" t="s">
        <v>2985</v>
      </c>
      <c r="BU5766" s="79" t="s">
        <v>10879</v>
      </c>
      <c r="BV5766" s="79" t="s">
        <v>804</v>
      </c>
      <c r="BW5766" s="79" t="s">
        <v>2985</v>
      </c>
    </row>
    <row r="5767" spans="51:75" x14ac:dyDescent="0.3">
      <c r="AY5767" s="107" t="e">
        <f>VLOOKUP(C5767,#REF!, 2,FALSE)</f>
        <v>#REF!</v>
      </c>
      <c r="BM5767" s="79" t="s">
        <v>10880</v>
      </c>
      <c r="BN5767" s="79" t="s">
        <v>782</v>
      </c>
      <c r="BO5767" s="79" t="s">
        <v>10881</v>
      </c>
      <c r="BU5767" s="79" t="s">
        <v>10880</v>
      </c>
      <c r="BV5767" s="79" t="s">
        <v>782</v>
      </c>
      <c r="BW5767" s="79" t="s">
        <v>10881</v>
      </c>
    </row>
    <row r="5768" spans="51:75" x14ac:dyDescent="0.3">
      <c r="AY5768" s="107" t="e">
        <f>VLOOKUP(C5768,#REF!, 2,FALSE)</f>
        <v>#REF!</v>
      </c>
      <c r="BM5768" s="79" t="s">
        <v>1936</v>
      </c>
      <c r="BN5768" s="79" t="s">
        <v>782</v>
      </c>
      <c r="BO5768" s="79" t="s">
        <v>859</v>
      </c>
      <c r="BU5768" s="79" t="s">
        <v>1936</v>
      </c>
      <c r="BV5768" s="79" t="s">
        <v>782</v>
      </c>
      <c r="BW5768" s="79" t="s">
        <v>859</v>
      </c>
    </row>
    <row r="5769" spans="51:75" x14ac:dyDescent="0.3">
      <c r="AY5769" s="107" t="e">
        <f>VLOOKUP(C5769,#REF!, 2,FALSE)</f>
        <v>#REF!</v>
      </c>
      <c r="BM5769" s="79" t="s">
        <v>10882</v>
      </c>
      <c r="BN5769" s="79" t="s">
        <v>925</v>
      </c>
      <c r="BO5769" s="79" t="s">
        <v>711</v>
      </c>
      <c r="BU5769" s="79" t="s">
        <v>10882</v>
      </c>
      <c r="BV5769" s="79" t="s">
        <v>925</v>
      </c>
      <c r="BW5769" s="79" t="s">
        <v>711</v>
      </c>
    </row>
    <row r="5770" spans="51:75" x14ac:dyDescent="0.3">
      <c r="AY5770" s="107" t="e">
        <f>VLOOKUP(C5770,#REF!, 2,FALSE)</f>
        <v>#REF!</v>
      </c>
      <c r="BM5770" s="79" t="s">
        <v>10884</v>
      </c>
      <c r="BN5770" s="79" t="s">
        <v>663</v>
      </c>
      <c r="BO5770" s="79" t="s">
        <v>10885</v>
      </c>
      <c r="BU5770" s="79" t="s">
        <v>10884</v>
      </c>
      <c r="BV5770" s="79" t="s">
        <v>663</v>
      </c>
      <c r="BW5770" s="79" t="s">
        <v>10885</v>
      </c>
    </row>
    <row r="5771" spans="51:75" x14ac:dyDescent="0.3">
      <c r="AY5771" s="107" t="e">
        <f>VLOOKUP(C5771,#REF!, 2,FALSE)</f>
        <v>#REF!</v>
      </c>
      <c r="BM5771" s="79" t="s">
        <v>2945</v>
      </c>
      <c r="BN5771" s="79" t="s">
        <v>789</v>
      </c>
      <c r="BO5771" s="79" t="s">
        <v>1778</v>
      </c>
      <c r="BU5771" s="79" t="s">
        <v>2945</v>
      </c>
      <c r="BV5771" s="79" t="s">
        <v>789</v>
      </c>
      <c r="BW5771" s="79" t="s">
        <v>1778</v>
      </c>
    </row>
    <row r="5772" spans="51:75" x14ac:dyDescent="0.3">
      <c r="AY5772" s="107" t="e">
        <f>VLOOKUP(C5772,#REF!, 2,FALSE)</f>
        <v>#REF!</v>
      </c>
      <c r="BM5772" s="79" t="s">
        <v>10887</v>
      </c>
      <c r="BN5772" s="79" t="s">
        <v>928</v>
      </c>
      <c r="BO5772" s="79" t="s">
        <v>3494</v>
      </c>
      <c r="BU5772" s="79" t="s">
        <v>10887</v>
      </c>
      <c r="BV5772" s="79" t="s">
        <v>928</v>
      </c>
      <c r="BW5772" s="79" t="s">
        <v>3494</v>
      </c>
    </row>
    <row r="5773" spans="51:75" x14ac:dyDescent="0.3">
      <c r="AY5773" s="107" t="e">
        <f>VLOOKUP(C5773,#REF!, 2,FALSE)</f>
        <v>#REF!</v>
      </c>
      <c r="BM5773" s="79" t="s">
        <v>10888</v>
      </c>
      <c r="BN5773" s="79" t="s">
        <v>1072</v>
      </c>
      <c r="BO5773" s="79" t="s">
        <v>10889</v>
      </c>
      <c r="BU5773" s="79" t="s">
        <v>10888</v>
      </c>
      <c r="BV5773" s="79" t="s">
        <v>1072</v>
      </c>
      <c r="BW5773" s="79" t="s">
        <v>10889</v>
      </c>
    </row>
    <row r="5774" spans="51:75" x14ac:dyDescent="0.3">
      <c r="AY5774" s="107" t="e">
        <f>VLOOKUP(C5774,#REF!, 2,FALSE)</f>
        <v>#REF!</v>
      </c>
      <c r="BM5774" s="79" t="s">
        <v>2953</v>
      </c>
      <c r="BN5774" s="79" t="s">
        <v>664</v>
      </c>
      <c r="BO5774" s="79" t="s">
        <v>10890</v>
      </c>
      <c r="BU5774" s="79" t="s">
        <v>2953</v>
      </c>
      <c r="BV5774" s="79" t="s">
        <v>664</v>
      </c>
      <c r="BW5774" s="79" t="s">
        <v>10890</v>
      </c>
    </row>
    <row r="5775" spans="51:75" x14ac:dyDescent="0.3">
      <c r="AY5775" s="107" t="e">
        <f>VLOOKUP(C5775,#REF!, 2,FALSE)</f>
        <v>#REF!</v>
      </c>
      <c r="BM5775" s="79" t="s">
        <v>10891</v>
      </c>
      <c r="BN5775" s="79" t="s">
        <v>851</v>
      </c>
      <c r="BO5775" s="79" t="s">
        <v>8640</v>
      </c>
      <c r="BU5775" s="79" t="s">
        <v>10891</v>
      </c>
      <c r="BV5775" s="79" t="s">
        <v>851</v>
      </c>
      <c r="BW5775" s="79" t="s">
        <v>8640</v>
      </c>
    </row>
    <row r="5776" spans="51:75" x14ac:dyDescent="0.3">
      <c r="AY5776" s="107" t="e">
        <f>VLOOKUP(C5776,#REF!, 2,FALSE)</f>
        <v>#REF!</v>
      </c>
      <c r="BM5776" s="79" t="s">
        <v>1937</v>
      </c>
      <c r="BN5776" s="79" t="s">
        <v>925</v>
      </c>
      <c r="BO5776" s="79" t="s">
        <v>1730</v>
      </c>
      <c r="BU5776" s="79" t="s">
        <v>1937</v>
      </c>
      <c r="BV5776" s="79" t="s">
        <v>925</v>
      </c>
      <c r="BW5776" s="79" t="s">
        <v>1730</v>
      </c>
    </row>
    <row r="5777" spans="51:75" x14ac:dyDescent="0.3">
      <c r="AY5777" s="107" t="e">
        <f>VLOOKUP(C5777,#REF!, 2,FALSE)</f>
        <v>#REF!</v>
      </c>
      <c r="BM5777" s="79" t="s">
        <v>10892</v>
      </c>
      <c r="BN5777" s="79" t="s">
        <v>939</v>
      </c>
      <c r="BO5777" s="79" t="s">
        <v>2985</v>
      </c>
      <c r="BU5777" s="79" t="s">
        <v>10892</v>
      </c>
      <c r="BV5777" s="79" t="s">
        <v>939</v>
      </c>
      <c r="BW5777" s="79" t="s">
        <v>2985</v>
      </c>
    </row>
    <row r="5778" spans="51:75" x14ac:dyDescent="0.3">
      <c r="AY5778" s="107" t="e">
        <f>VLOOKUP(C5778,#REF!, 2,FALSE)</f>
        <v>#REF!</v>
      </c>
      <c r="BM5778" s="79" t="s">
        <v>1938</v>
      </c>
      <c r="BN5778" s="79" t="s">
        <v>623</v>
      </c>
      <c r="BO5778" s="79" t="s">
        <v>10893</v>
      </c>
      <c r="BU5778" s="79" t="s">
        <v>1938</v>
      </c>
      <c r="BV5778" s="79" t="s">
        <v>623</v>
      </c>
      <c r="BW5778" s="79" t="s">
        <v>10893</v>
      </c>
    </row>
    <row r="5779" spans="51:75" x14ac:dyDescent="0.3">
      <c r="AY5779" s="107" t="e">
        <f>VLOOKUP(C5779,#REF!, 2,FALSE)</f>
        <v>#REF!</v>
      </c>
      <c r="BM5779" s="79" t="s">
        <v>10894</v>
      </c>
      <c r="BN5779" s="79" t="s">
        <v>843</v>
      </c>
      <c r="BO5779" s="79" t="s">
        <v>1128</v>
      </c>
      <c r="BU5779" s="79" t="s">
        <v>10894</v>
      </c>
      <c r="BV5779" s="79" t="s">
        <v>843</v>
      </c>
      <c r="BW5779" s="79" t="s">
        <v>1128</v>
      </c>
    </row>
    <row r="5780" spans="51:75" x14ac:dyDescent="0.3">
      <c r="AY5780" s="107" t="e">
        <f>VLOOKUP(C5780,#REF!, 2,FALSE)</f>
        <v>#REF!</v>
      </c>
      <c r="BM5780" s="79" t="s">
        <v>1939</v>
      </c>
      <c r="BN5780" s="79" t="s">
        <v>925</v>
      </c>
      <c r="BO5780" s="79" t="s">
        <v>5253</v>
      </c>
      <c r="BU5780" s="79" t="s">
        <v>1939</v>
      </c>
      <c r="BV5780" s="79" t="s">
        <v>925</v>
      </c>
      <c r="BW5780" s="79" t="s">
        <v>5253</v>
      </c>
    </row>
    <row r="5781" spans="51:75" x14ac:dyDescent="0.3">
      <c r="AY5781" s="107" t="e">
        <f>VLOOKUP(C5781,#REF!, 2,FALSE)</f>
        <v>#REF!</v>
      </c>
      <c r="BM5781" s="79" t="s">
        <v>1940</v>
      </c>
      <c r="BN5781" s="79" t="s">
        <v>3009</v>
      </c>
      <c r="BO5781" s="79" t="s">
        <v>10895</v>
      </c>
      <c r="BU5781" s="79" t="s">
        <v>1940</v>
      </c>
      <c r="BV5781" s="79" t="s">
        <v>3009</v>
      </c>
      <c r="BW5781" s="79" t="s">
        <v>10895</v>
      </c>
    </row>
    <row r="5782" spans="51:75" x14ac:dyDescent="0.3">
      <c r="AY5782" s="107" t="e">
        <f>VLOOKUP(C5782,#REF!, 2,FALSE)</f>
        <v>#REF!</v>
      </c>
      <c r="BM5782" s="79" t="s">
        <v>10896</v>
      </c>
      <c r="BN5782" s="79" t="s">
        <v>614</v>
      </c>
      <c r="BO5782" s="79" t="s">
        <v>10897</v>
      </c>
      <c r="BU5782" s="79" t="s">
        <v>10896</v>
      </c>
      <c r="BV5782" s="79" t="s">
        <v>614</v>
      </c>
      <c r="BW5782" s="79" t="s">
        <v>10897</v>
      </c>
    </row>
    <row r="5783" spans="51:75" x14ac:dyDescent="0.3">
      <c r="AY5783" s="107" t="e">
        <f>VLOOKUP(C5783,#REF!, 2,FALSE)</f>
        <v>#REF!</v>
      </c>
      <c r="BM5783" s="79" t="s">
        <v>10898</v>
      </c>
      <c r="BN5783" s="79" t="s">
        <v>3006</v>
      </c>
      <c r="BO5783" s="79" t="s">
        <v>1335</v>
      </c>
      <c r="BU5783" s="79" t="s">
        <v>10898</v>
      </c>
      <c r="BV5783" s="79" t="s">
        <v>3006</v>
      </c>
      <c r="BW5783" s="79" t="s">
        <v>1335</v>
      </c>
    </row>
    <row r="5784" spans="51:75" x14ac:dyDescent="0.3">
      <c r="AY5784" s="107" t="e">
        <f>VLOOKUP(C5784,#REF!, 2,FALSE)</f>
        <v>#REF!</v>
      </c>
      <c r="BM5784" s="79" t="s">
        <v>1941</v>
      </c>
      <c r="BN5784" s="79" t="s">
        <v>663</v>
      </c>
      <c r="BO5784" s="79" t="s">
        <v>10239</v>
      </c>
      <c r="BU5784" s="79" t="s">
        <v>1941</v>
      </c>
      <c r="BV5784" s="79" t="s">
        <v>663</v>
      </c>
      <c r="BW5784" s="79" t="s">
        <v>10239</v>
      </c>
    </row>
    <row r="5785" spans="51:75" x14ac:dyDescent="0.3">
      <c r="AY5785" s="107" t="e">
        <f>VLOOKUP(C5785,#REF!, 2,FALSE)</f>
        <v>#REF!</v>
      </c>
      <c r="BM5785" s="79" t="s">
        <v>10899</v>
      </c>
      <c r="BN5785" s="79" t="s">
        <v>625</v>
      </c>
      <c r="BO5785" s="79" t="s">
        <v>10900</v>
      </c>
      <c r="BU5785" s="79" t="s">
        <v>10899</v>
      </c>
      <c r="BV5785" s="79" t="s">
        <v>625</v>
      </c>
      <c r="BW5785" s="79" t="s">
        <v>10900</v>
      </c>
    </row>
    <row r="5786" spans="51:75" x14ac:dyDescent="0.3">
      <c r="AY5786" s="107" t="e">
        <f>VLOOKUP(C5786,#REF!, 2,FALSE)</f>
        <v>#REF!</v>
      </c>
      <c r="BM5786" s="79" t="s">
        <v>10901</v>
      </c>
      <c r="BN5786" s="79" t="s">
        <v>3256</v>
      </c>
      <c r="BO5786" s="79" t="s">
        <v>1014</v>
      </c>
      <c r="BU5786" s="79" t="s">
        <v>10901</v>
      </c>
      <c r="BV5786" s="79" t="s">
        <v>3256</v>
      </c>
      <c r="BW5786" s="79" t="s">
        <v>1014</v>
      </c>
    </row>
    <row r="5787" spans="51:75" x14ac:dyDescent="0.3">
      <c r="AY5787" s="107" t="e">
        <f>VLOOKUP(C5787,#REF!, 2,FALSE)</f>
        <v>#REF!</v>
      </c>
      <c r="BM5787" s="79" t="s">
        <v>1942</v>
      </c>
      <c r="BN5787" s="79" t="s">
        <v>3256</v>
      </c>
      <c r="BO5787" s="79" t="s">
        <v>4806</v>
      </c>
      <c r="BU5787" s="79" t="s">
        <v>1942</v>
      </c>
      <c r="BV5787" s="79" t="s">
        <v>3256</v>
      </c>
      <c r="BW5787" s="79" t="s">
        <v>4806</v>
      </c>
    </row>
    <row r="5788" spans="51:75" x14ac:dyDescent="0.3">
      <c r="AY5788" s="107" t="e">
        <f>VLOOKUP(C5788,#REF!, 2,FALSE)</f>
        <v>#REF!</v>
      </c>
      <c r="BM5788" s="79" t="s">
        <v>10902</v>
      </c>
      <c r="BN5788" s="79" t="s">
        <v>3091</v>
      </c>
      <c r="BO5788" s="79" t="s">
        <v>10903</v>
      </c>
      <c r="BU5788" s="79" t="s">
        <v>10902</v>
      </c>
      <c r="BV5788" s="79" t="s">
        <v>3091</v>
      </c>
      <c r="BW5788" s="79" t="s">
        <v>10903</v>
      </c>
    </row>
    <row r="5789" spans="51:75" x14ac:dyDescent="0.3">
      <c r="AY5789" s="107" t="e">
        <f>VLOOKUP(C5789,#REF!, 2,FALSE)</f>
        <v>#REF!</v>
      </c>
      <c r="BM5789" s="79" t="s">
        <v>10904</v>
      </c>
      <c r="BN5789" s="79" t="s">
        <v>3091</v>
      </c>
      <c r="BO5789" s="79" t="s">
        <v>10905</v>
      </c>
      <c r="BU5789" s="79" t="s">
        <v>10904</v>
      </c>
      <c r="BV5789" s="79" t="s">
        <v>3091</v>
      </c>
      <c r="BW5789" s="79" t="s">
        <v>10905</v>
      </c>
    </row>
    <row r="5790" spans="51:75" x14ac:dyDescent="0.3">
      <c r="AY5790" s="107" t="e">
        <f>VLOOKUP(C5790,#REF!, 2,FALSE)</f>
        <v>#REF!</v>
      </c>
      <c r="BM5790" s="79" t="s">
        <v>10906</v>
      </c>
      <c r="BN5790" s="79" t="s">
        <v>671</v>
      </c>
      <c r="BO5790" s="79" t="s">
        <v>7804</v>
      </c>
      <c r="BU5790" s="79" t="s">
        <v>10906</v>
      </c>
      <c r="BV5790" s="79" t="s">
        <v>671</v>
      </c>
      <c r="BW5790" s="79" t="s">
        <v>7804</v>
      </c>
    </row>
    <row r="5791" spans="51:75" x14ac:dyDescent="0.3">
      <c r="AY5791" s="107" t="e">
        <f>VLOOKUP(C5791,#REF!, 2,FALSE)</f>
        <v>#REF!</v>
      </c>
      <c r="BM5791" s="79" t="s">
        <v>10907</v>
      </c>
      <c r="BN5791" s="79" t="s">
        <v>1015</v>
      </c>
      <c r="BO5791" s="79" t="s">
        <v>10908</v>
      </c>
      <c r="BU5791" s="79" t="s">
        <v>10907</v>
      </c>
      <c r="BV5791" s="79" t="s">
        <v>1015</v>
      </c>
      <c r="BW5791" s="79" t="s">
        <v>10908</v>
      </c>
    </row>
    <row r="5792" spans="51:75" x14ac:dyDescent="0.3">
      <c r="AY5792" s="107" t="e">
        <f>VLOOKUP(C5792,#REF!, 2,FALSE)</f>
        <v>#REF!</v>
      </c>
      <c r="BM5792" s="79" t="s">
        <v>2961</v>
      </c>
      <c r="BN5792" s="79" t="s">
        <v>616</v>
      </c>
      <c r="BO5792" s="79" t="s">
        <v>10909</v>
      </c>
      <c r="BU5792" s="79" t="s">
        <v>2961</v>
      </c>
      <c r="BV5792" s="79" t="s">
        <v>616</v>
      </c>
      <c r="BW5792" s="79" t="s">
        <v>10909</v>
      </c>
    </row>
    <row r="5793" spans="51:75" x14ac:dyDescent="0.3">
      <c r="AY5793" s="107" t="e">
        <f>VLOOKUP(C5793,#REF!, 2,FALSE)</f>
        <v>#REF!</v>
      </c>
      <c r="BM5793" s="79" t="s">
        <v>2959</v>
      </c>
      <c r="BN5793" s="79" t="s">
        <v>854</v>
      </c>
      <c r="BO5793" s="79" t="s">
        <v>10910</v>
      </c>
      <c r="BU5793" s="79" t="s">
        <v>2959</v>
      </c>
      <c r="BV5793" s="79" t="s">
        <v>854</v>
      </c>
      <c r="BW5793" s="79" t="s">
        <v>10910</v>
      </c>
    </row>
    <row r="5794" spans="51:75" x14ac:dyDescent="0.3">
      <c r="AY5794" s="107" t="e">
        <f>VLOOKUP(C5794,#REF!, 2,FALSE)</f>
        <v>#REF!</v>
      </c>
      <c r="BM5794" s="79" t="s">
        <v>10912</v>
      </c>
      <c r="BN5794" s="79" t="s">
        <v>3087</v>
      </c>
      <c r="BO5794" s="79" t="s">
        <v>1013</v>
      </c>
      <c r="BU5794" s="79" t="s">
        <v>10912</v>
      </c>
      <c r="BV5794" s="79" t="s">
        <v>3087</v>
      </c>
      <c r="BW5794" s="79" t="s">
        <v>1013</v>
      </c>
    </row>
    <row r="5795" spans="51:75" x14ac:dyDescent="0.3">
      <c r="AY5795" s="107" t="e">
        <f>VLOOKUP(C5795,#REF!, 2,FALSE)</f>
        <v>#REF!</v>
      </c>
      <c r="BM5795" s="79" t="s">
        <v>10913</v>
      </c>
      <c r="BN5795" s="79" t="s">
        <v>854</v>
      </c>
      <c r="BO5795" s="79" t="s">
        <v>4411</v>
      </c>
      <c r="BU5795" s="79" t="s">
        <v>10913</v>
      </c>
      <c r="BV5795" s="79" t="s">
        <v>854</v>
      </c>
      <c r="BW5795" s="79" t="s">
        <v>4411</v>
      </c>
    </row>
    <row r="5796" spans="51:75" x14ac:dyDescent="0.3">
      <c r="AY5796" s="107" t="e">
        <f>VLOOKUP(C5796,#REF!, 2,FALSE)</f>
        <v>#REF!</v>
      </c>
      <c r="BM5796" s="79" t="s">
        <v>10914</v>
      </c>
      <c r="BN5796" s="79" t="s">
        <v>777</v>
      </c>
      <c r="BO5796" s="79" t="s">
        <v>10915</v>
      </c>
      <c r="BU5796" s="79" t="s">
        <v>10914</v>
      </c>
      <c r="BV5796" s="79" t="s">
        <v>777</v>
      </c>
      <c r="BW5796" s="79" t="s">
        <v>10915</v>
      </c>
    </row>
    <row r="5797" spans="51:75" x14ac:dyDescent="0.3">
      <c r="AY5797" s="107" t="e">
        <f>VLOOKUP(C5797,#REF!, 2,FALSE)</f>
        <v>#REF!</v>
      </c>
      <c r="BM5797" s="79" t="s">
        <v>10916</v>
      </c>
      <c r="BN5797" s="79" t="s">
        <v>738</v>
      </c>
      <c r="BO5797" s="79" t="s">
        <v>10917</v>
      </c>
      <c r="BU5797" s="79" t="s">
        <v>10916</v>
      </c>
      <c r="BV5797" s="79" t="s">
        <v>738</v>
      </c>
      <c r="BW5797" s="79" t="s">
        <v>10917</v>
      </c>
    </row>
    <row r="5798" spans="51:75" x14ac:dyDescent="0.3">
      <c r="AY5798" s="107" t="e">
        <f>VLOOKUP(C5798,#REF!, 2,FALSE)</f>
        <v>#REF!</v>
      </c>
      <c r="BM5798" s="79" t="s">
        <v>10918</v>
      </c>
      <c r="BN5798" s="79" t="s">
        <v>805</v>
      </c>
      <c r="BO5798" s="79" t="s">
        <v>10919</v>
      </c>
      <c r="BU5798" s="79" t="s">
        <v>10918</v>
      </c>
      <c r="BV5798" s="79" t="s">
        <v>805</v>
      </c>
      <c r="BW5798" s="79" t="s">
        <v>10919</v>
      </c>
    </row>
    <row r="5799" spans="51:75" x14ac:dyDescent="0.3">
      <c r="AY5799" s="107" t="e">
        <f>VLOOKUP(C5799,#REF!, 2,FALSE)</f>
        <v>#REF!</v>
      </c>
      <c r="BM5799" s="79" t="s">
        <v>10920</v>
      </c>
      <c r="BN5799" s="79" t="s">
        <v>854</v>
      </c>
      <c r="BO5799" s="79" t="s">
        <v>2985</v>
      </c>
      <c r="BU5799" s="79" t="s">
        <v>10920</v>
      </c>
      <c r="BV5799" s="79" t="s">
        <v>854</v>
      </c>
      <c r="BW5799" s="79" t="s">
        <v>2985</v>
      </c>
    </row>
    <row r="5800" spans="51:75" x14ac:dyDescent="0.3">
      <c r="AY5800" s="107" t="e">
        <f>VLOOKUP(C5800,#REF!, 2,FALSE)</f>
        <v>#REF!</v>
      </c>
      <c r="BM5800" s="79" t="s">
        <v>10921</v>
      </c>
      <c r="BN5800" s="79" t="s">
        <v>3256</v>
      </c>
      <c r="BO5800" s="79" t="s">
        <v>8658</v>
      </c>
      <c r="BU5800" s="79" t="s">
        <v>10921</v>
      </c>
      <c r="BV5800" s="79" t="s">
        <v>3256</v>
      </c>
      <c r="BW5800" s="79" t="s">
        <v>8658</v>
      </c>
    </row>
    <row r="5801" spans="51:75" x14ac:dyDescent="0.3">
      <c r="AY5801" s="107" t="e">
        <f>VLOOKUP(C5801,#REF!, 2,FALSE)</f>
        <v>#REF!</v>
      </c>
      <c r="BM5801" s="79" t="s">
        <v>10922</v>
      </c>
      <c r="BN5801" s="79" t="s">
        <v>854</v>
      </c>
      <c r="BO5801" s="79" t="s">
        <v>2985</v>
      </c>
      <c r="BU5801" s="79" t="s">
        <v>10922</v>
      </c>
      <c r="BV5801" s="79" t="s">
        <v>854</v>
      </c>
      <c r="BW5801" s="79" t="s">
        <v>2985</v>
      </c>
    </row>
    <row r="5802" spans="51:75" x14ac:dyDescent="0.3">
      <c r="AY5802" s="107" t="e">
        <f>VLOOKUP(C5802,#REF!, 2,FALSE)</f>
        <v>#REF!</v>
      </c>
      <c r="BM5802" s="79" t="s">
        <v>10923</v>
      </c>
      <c r="BN5802" s="79" t="s">
        <v>3009</v>
      </c>
      <c r="BO5802" s="79" t="s">
        <v>1599</v>
      </c>
      <c r="BU5802" s="79" t="s">
        <v>10923</v>
      </c>
      <c r="BV5802" s="79" t="s">
        <v>3009</v>
      </c>
      <c r="BW5802" s="79" t="s">
        <v>1599</v>
      </c>
    </row>
    <row r="5803" spans="51:75" x14ac:dyDescent="0.3">
      <c r="AY5803" s="107" t="e">
        <f>VLOOKUP(C5803,#REF!, 2,FALSE)</f>
        <v>#REF!</v>
      </c>
      <c r="BM5803" s="79" t="s">
        <v>10924</v>
      </c>
      <c r="BN5803" s="79" t="s">
        <v>1344</v>
      </c>
      <c r="BO5803" s="79" t="s">
        <v>3323</v>
      </c>
      <c r="BU5803" s="79" t="s">
        <v>10924</v>
      </c>
      <c r="BV5803" s="79" t="s">
        <v>1344</v>
      </c>
      <c r="BW5803" s="79" t="s">
        <v>3323</v>
      </c>
    </row>
    <row r="5804" spans="51:75" x14ac:dyDescent="0.3">
      <c r="AY5804" s="107" t="e">
        <f>VLOOKUP(C5804,#REF!, 2,FALSE)</f>
        <v>#REF!</v>
      </c>
      <c r="BM5804" s="79" t="s">
        <v>10925</v>
      </c>
      <c r="BN5804" s="79" t="s">
        <v>619</v>
      </c>
      <c r="BO5804" s="79" t="s">
        <v>10926</v>
      </c>
      <c r="BU5804" s="79" t="s">
        <v>10925</v>
      </c>
      <c r="BV5804" s="79" t="s">
        <v>619</v>
      </c>
      <c r="BW5804" s="79" t="s">
        <v>10926</v>
      </c>
    </row>
    <row r="5805" spans="51:75" x14ac:dyDescent="0.3">
      <c r="AY5805" s="107" t="e">
        <f>VLOOKUP(C5805,#REF!, 2,FALSE)</f>
        <v>#REF!</v>
      </c>
      <c r="BM5805" s="79" t="s">
        <v>10927</v>
      </c>
      <c r="BN5805" s="79" t="s">
        <v>3256</v>
      </c>
      <c r="BO5805" s="79" t="s">
        <v>4118</v>
      </c>
      <c r="BU5805" s="79" t="s">
        <v>10927</v>
      </c>
      <c r="BV5805" s="79" t="s">
        <v>3256</v>
      </c>
      <c r="BW5805" s="79" t="s">
        <v>4118</v>
      </c>
    </row>
    <row r="5806" spans="51:75" x14ac:dyDescent="0.3">
      <c r="AY5806" s="107" t="e">
        <f>VLOOKUP(C5806,#REF!, 2,FALSE)</f>
        <v>#REF!</v>
      </c>
      <c r="BM5806" s="79" t="s">
        <v>10928</v>
      </c>
      <c r="BN5806" s="79" t="s">
        <v>619</v>
      </c>
      <c r="BO5806" s="79" t="s">
        <v>10929</v>
      </c>
      <c r="BU5806" s="79" t="s">
        <v>10928</v>
      </c>
      <c r="BV5806" s="79" t="s">
        <v>619</v>
      </c>
      <c r="BW5806" s="79" t="s">
        <v>10929</v>
      </c>
    </row>
    <row r="5807" spans="51:75" x14ac:dyDescent="0.3">
      <c r="AY5807" s="107" t="e">
        <f>VLOOKUP(C5807,#REF!, 2,FALSE)</f>
        <v>#REF!</v>
      </c>
      <c r="BM5807" s="79" t="s">
        <v>1943</v>
      </c>
      <c r="BN5807" s="79" t="s">
        <v>928</v>
      </c>
      <c r="BO5807" s="79" t="s">
        <v>2776</v>
      </c>
      <c r="BU5807" s="79" t="s">
        <v>1943</v>
      </c>
      <c r="BV5807" s="79" t="s">
        <v>928</v>
      </c>
      <c r="BW5807" s="79" t="s">
        <v>2776</v>
      </c>
    </row>
    <row r="5808" spans="51:75" x14ac:dyDescent="0.3">
      <c r="AY5808" s="107" t="e">
        <f>VLOOKUP(C5808,#REF!, 2,FALSE)</f>
        <v>#REF!</v>
      </c>
      <c r="BM5808" s="79" t="s">
        <v>10930</v>
      </c>
      <c r="BN5808" s="79" t="s">
        <v>627</v>
      </c>
      <c r="BO5808" s="79" t="s">
        <v>4762</v>
      </c>
      <c r="BU5808" s="79" t="s">
        <v>10930</v>
      </c>
      <c r="BV5808" s="79" t="s">
        <v>627</v>
      </c>
      <c r="BW5808" s="79" t="s">
        <v>4762</v>
      </c>
    </row>
    <row r="5809" spans="51:75" x14ac:dyDescent="0.3">
      <c r="AY5809" s="107" t="e">
        <f>VLOOKUP(C5809,#REF!, 2,FALSE)</f>
        <v>#REF!</v>
      </c>
      <c r="BM5809" s="79" t="s">
        <v>10931</v>
      </c>
      <c r="BN5809" s="79" t="s">
        <v>812</v>
      </c>
      <c r="BO5809" s="79" t="s">
        <v>10932</v>
      </c>
      <c r="BU5809" s="79" t="s">
        <v>10931</v>
      </c>
      <c r="BV5809" s="79" t="s">
        <v>812</v>
      </c>
      <c r="BW5809" s="79" t="s">
        <v>10932</v>
      </c>
    </row>
    <row r="5810" spans="51:75" x14ac:dyDescent="0.3">
      <c r="AY5810" s="107" t="e">
        <f>VLOOKUP(C5810,#REF!, 2,FALSE)</f>
        <v>#REF!</v>
      </c>
      <c r="BM5810" s="79" t="s">
        <v>1944</v>
      </c>
      <c r="BN5810" s="79" t="s">
        <v>805</v>
      </c>
      <c r="BO5810" s="79" t="s">
        <v>10933</v>
      </c>
      <c r="BU5810" s="79" t="s">
        <v>1944</v>
      </c>
      <c r="BV5810" s="79" t="s">
        <v>805</v>
      </c>
      <c r="BW5810" s="79" t="s">
        <v>10933</v>
      </c>
    </row>
    <row r="5811" spans="51:75" x14ac:dyDescent="0.3">
      <c r="AY5811" s="107" t="e">
        <f>VLOOKUP(C5811,#REF!, 2,FALSE)</f>
        <v>#REF!</v>
      </c>
      <c r="BM5811" s="79" t="s">
        <v>10934</v>
      </c>
      <c r="BN5811" s="79" t="s">
        <v>639</v>
      </c>
      <c r="BO5811" s="79" t="s">
        <v>9529</v>
      </c>
      <c r="BU5811" s="79" t="s">
        <v>10934</v>
      </c>
      <c r="BV5811" s="79" t="s">
        <v>639</v>
      </c>
      <c r="BW5811" s="79" t="s">
        <v>9529</v>
      </c>
    </row>
    <row r="5812" spans="51:75" x14ac:dyDescent="0.3">
      <c r="AY5812" s="107" t="e">
        <f>VLOOKUP(C5812,#REF!, 2,FALSE)</f>
        <v>#REF!</v>
      </c>
      <c r="BM5812" s="79" t="s">
        <v>10935</v>
      </c>
      <c r="BN5812" s="79" t="s">
        <v>3256</v>
      </c>
      <c r="BO5812" s="79" t="s">
        <v>2879</v>
      </c>
      <c r="BU5812" s="79" t="s">
        <v>10935</v>
      </c>
      <c r="BV5812" s="79" t="s">
        <v>3256</v>
      </c>
      <c r="BW5812" s="79" t="s">
        <v>2879</v>
      </c>
    </row>
    <row r="5813" spans="51:75" x14ac:dyDescent="0.3">
      <c r="AY5813" s="107" t="e">
        <f>VLOOKUP(C5813,#REF!, 2,FALSE)</f>
        <v>#REF!</v>
      </c>
      <c r="BM5813" s="79" t="s">
        <v>10936</v>
      </c>
      <c r="BN5813" s="79" t="s">
        <v>3091</v>
      </c>
      <c r="BO5813" s="79" t="s">
        <v>10937</v>
      </c>
      <c r="BU5813" s="79" t="s">
        <v>10936</v>
      </c>
      <c r="BV5813" s="79" t="s">
        <v>3091</v>
      </c>
      <c r="BW5813" s="79" t="s">
        <v>10937</v>
      </c>
    </row>
    <row r="5814" spans="51:75" x14ac:dyDescent="0.3">
      <c r="AY5814" s="107" t="e">
        <f>VLOOKUP(C5814,#REF!, 2,FALSE)</f>
        <v>#REF!</v>
      </c>
      <c r="BM5814" s="79" t="s">
        <v>1945</v>
      </c>
      <c r="BN5814" s="79" t="s">
        <v>669</v>
      </c>
      <c r="BO5814" s="79" t="s">
        <v>10938</v>
      </c>
      <c r="BU5814" s="79" t="s">
        <v>1945</v>
      </c>
      <c r="BV5814" s="79" t="s">
        <v>669</v>
      </c>
      <c r="BW5814" s="79" t="s">
        <v>10938</v>
      </c>
    </row>
    <row r="5815" spans="51:75" x14ac:dyDescent="0.3">
      <c r="AY5815" s="107" t="e">
        <f>VLOOKUP(C5815,#REF!, 2,FALSE)</f>
        <v>#REF!</v>
      </c>
      <c r="BM5815" s="79" t="s">
        <v>10939</v>
      </c>
      <c r="BN5815" s="79" t="s">
        <v>782</v>
      </c>
      <c r="BO5815" s="79" t="s">
        <v>8600</v>
      </c>
      <c r="BU5815" s="79" t="s">
        <v>10939</v>
      </c>
      <c r="BV5815" s="79" t="s">
        <v>782</v>
      </c>
      <c r="BW5815" s="79" t="s">
        <v>8600</v>
      </c>
    </row>
    <row r="5816" spans="51:75" x14ac:dyDescent="0.3">
      <c r="AY5816" s="107" t="e">
        <f>VLOOKUP(C5816,#REF!, 2,FALSE)</f>
        <v>#REF!</v>
      </c>
      <c r="BM5816" s="79" t="s">
        <v>10940</v>
      </c>
      <c r="BN5816" s="79" t="s">
        <v>1269</v>
      </c>
      <c r="BO5816" s="79" t="s">
        <v>10168</v>
      </c>
      <c r="BU5816" s="79" t="s">
        <v>10940</v>
      </c>
      <c r="BV5816" s="79" t="s">
        <v>1269</v>
      </c>
      <c r="BW5816" s="79" t="s">
        <v>10168</v>
      </c>
    </row>
    <row r="5817" spans="51:75" x14ac:dyDescent="0.3">
      <c r="AY5817" s="107" t="e">
        <f>VLOOKUP(C5817,#REF!, 2,FALSE)</f>
        <v>#REF!</v>
      </c>
      <c r="BM5817" s="79" t="s">
        <v>10941</v>
      </c>
      <c r="BN5817" s="79" t="s">
        <v>805</v>
      </c>
      <c r="BO5817" s="79" t="s">
        <v>8993</v>
      </c>
      <c r="BU5817" s="79" t="s">
        <v>10941</v>
      </c>
      <c r="BV5817" s="79" t="s">
        <v>805</v>
      </c>
      <c r="BW5817" s="79" t="s">
        <v>8993</v>
      </c>
    </row>
    <row r="5818" spans="51:75" x14ac:dyDescent="0.3">
      <c r="AY5818" s="107" t="e">
        <f>VLOOKUP(C5818,#REF!, 2,FALSE)</f>
        <v>#REF!</v>
      </c>
      <c r="BM5818" s="79" t="s">
        <v>10942</v>
      </c>
      <c r="BN5818" s="79" t="s">
        <v>16992</v>
      </c>
      <c r="BO5818" s="79" t="s">
        <v>1778</v>
      </c>
      <c r="BU5818" s="79" t="s">
        <v>10942</v>
      </c>
      <c r="BV5818" s="79" t="s">
        <v>16992</v>
      </c>
      <c r="BW5818" s="79" t="s">
        <v>1778</v>
      </c>
    </row>
    <row r="5819" spans="51:75" x14ac:dyDescent="0.3">
      <c r="AY5819" s="107" t="e">
        <f>VLOOKUP(C5819,#REF!, 2,FALSE)</f>
        <v>#REF!</v>
      </c>
      <c r="BM5819" s="79" t="s">
        <v>10943</v>
      </c>
      <c r="BN5819" s="79" t="s">
        <v>812</v>
      </c>
      <c r="BO5819" s="79" t="s">
        <v>10944</v>
      </c>
      <c r="BU5819" s="79" t="s">
        <v>10943</v>
      </c>
      <c r="BV5819" s="79" t="s">
        <v>812</v>
      </c>
      <c r="BW5819" s="79" t="s">
        <v>10944</v>
      </c>
    </row>
    <row r="5820" spans="51:75" x14ac:dyDescent="0.3">
      <c r="AY5820" s="107" t="e">
        <f>VLOOKUP(C5820,#REF!, 2,FALSE)</f>
        <v>#REF!</v>
      </c>
      <c r="BM5820" s="79" t="s">
        <v>10945</v>
      </c>
      <c r="BN5820" s="79" t="s">
        <v>641</v>
      </c>
      <c r="BO5820" s="79" t="s">
        <v>10946</v>
      </c>
      <c r="BU5820" s="79" t="s">
        <v>10945</v>
      </c>
      <c r="BV5820" s="79" t="s">
        <v>641</v>
      </c>
      <c r="BW5820" s="79" t="s">
        <v>10946</v>
      </c>
    </row>
    <row r="5821" spans="51:75" x14ac:dyDescent="0.3">
      <c r="AY5821" s="107" t="e">
        <f>VLOOKUP(C5821,#REF!, 2,FALSE)</f>
        <v>#REF!</v>
      </c>
      <c r="BM5821" s="79" t="s">
        <v>10947</v>
      </c>
      <c r="BN5821" s="79" t="s">
        <v>641</v>
      </c>
      <c r="BO5821" s="79" t="s">
        <v>10948</v>
      </c>
      <c r="BU5821" s="79" t="s">
        <v>10947</v>
      </c>
      <c r="BV5821" s="79" t="s">
        <v>641</v>
      </c>
      <c r="BW5821" s="79" t="s">
        <v>10948</v>
      </c>
    </row>
    <row r="5822" spans="51:75" x14ac:dyDescent="0.3">
      <c r="AY5822" s="107" t="e">
        <f>VLOOKUP(C5822,#REF!, 2,FALSE)</f>
        <v>#REF!</v>
      </c>
      <c r="BM5822" s="79" t="s">
        <v>10949</v>
      </c>
      <c r="BN5822" s="79" t="s">
        <v>619</v>
      </c>
      <c r="BO5822" s="79" t="s">
        <v>3234</v>
      </c>
      <c r="BU5822" s="79" t="s">
        <v>10949</v>
      </c>
      <c r="BV5822" s="79" t="s">
        <v>619</v>
      </c>
      <c r="BW5822" s="79" t="s">
        <v>3234</v>
      </c>
    </row>
    <row r="5823" spans="51:75" x14ac:dyDescent="0.3">
      <c r="AY5823" s="107" t="e">
        <f>VLOOKUP(C5823,#REF!, 2,FALSE)</f>
        <v>#REF!</v>
      </c>
      <c r="BM5823" s="79" t="s">
        <v>10950</v>
      </c>
      <c r="BN5823" s="79" t="s">
        <v>641</v>
      </c>
      <c r="BO5823" s="79" t="s">
        <v>10951</v>
      </c>
      <c r="BU5823" s="79" t="s">
        <v>10950</v>
      </c>
      <c r="BV5823" s="79" t="s">
        <v>641</v>
      </c>
      <c r="BW5823" s="79" t="s">
        <v>10951</v>
      </c>
    </row>
    <row r="5824" spans="51:75" x14ac:dyDescent="0.3">
      <c r="AY5824" s="107" t="e">
        <f>VLOOKUP(C5824,#REF!, 2,FALSE)</f>
        <v>#REF!</v>
      </c>
      <c r="BM5824" s="79" t="s">
        <v>10952</v>
      </c>
      <c r="BN5824" s="79" t="s">
        <v>738</v>
      </c>
      <c r="BO5824" s="79" t="s">
        <v>2706</v>
      </c>
      <c r="BU5824" s="79" t="s">
        <v>10952</v>
      </c>
      <c r="BV5824" s="79" t="s">
        <v>738</v>
      </c>
      <c r="BW5824" s="79" t="s">
        <v>2706</v>
      </c>
    </row>
    <row r="5825" spans="51:75" x14ac:dyDescent="0.3">
      <c r="AY5825" s="107" t="e">
        <f>VLOOKUP(C5825,#REF!, 2,FALSE)</f>
        <v>#REF!</v>
      </c>
      <c r="BM5825" s="79" t="s">
        <v>1946</v>
      </c>
      <c r="BN5825" s="79" t="s">
        <v>623</v>
      </c>
      <c r="BO5825" s="79" t="s">
        <v>10953</v>
      </c>
      <c r="BU5825" s="79" t="s">
        <v>1946</v>
      </c>
      <c r="BV5825" s="79" t="s">
        <v>623</v>
      </c>
      <c r="BW5825" s="79" t="s">
        <v>10953</v>
      </c>
    </row>
    <row r="5826" spans="51:75" x14ac:dyDescent="0.3">
      <c r="AY5826" s="107" t="e">
        <f>VLOOKUP(C5826,#REF!, 2,FALSE)</f>
        <v>#REF!</v>
      </c>
      <c r="BM5826" s="79" t="s">
        <v>10954</v>
      </c>
      <c r="BN5826" s="79" t="s">
        <v>3087</v>
      </c>
      <c r="BO5826" s="79" t="s">
        <v>10955</v>
      </c>
      <c r="BU5826" s="79" t="s">
        <v>10954</v>
      </c>
      <c r="BV5826" s="79" t="s">
        <v>3087</v>
      </c>
      <c r="BW5826" s="79" t="s">
        <v>10955</v>
      </c>
    </row>
    <row r="5827" spans="51:75" x14ac:dyDescent="0.3">
      <c r="AY5827" s="107" t="e">
        <f>VLOOKUP(C5827,#REF!, 2,FALSE)</f>
        <v>#REF!</v>
      </c>
      <c r="BM5827" s="79" t="s">
        <v>10956</v>
      </c>
      <c r="BN5827" s="79" t="s">
        <v>1015</v>
      </c>
      <c r="BO5827" s="79" t="s">
        <v>6182</v>
      </c>
      <c r="BU5827" s="79" t="s">
        <v>10956</v>
      </c>
      <c r="BV5827" s="79" t="s">
        <v>1015</v>
      </c>
      <c r="BW5827" s="79" t="s">
        <v>6182</v>
      </c>
    </row>
    <row r="5828" spans="51:75" x14ac:dyDescent="0.3">
      <c r="AY5828" s="107" t="e">
        <f>VLOOKUP(C5828,#REF!, 2,FALSE)</f>
        <v>#REF!</v>
      </c>
      <c r="BM5828" s="79" t="s">
        <v>10957</v>
      </c>
      <c r="BN5828" s="79" t="s">
        <v>801</v>
      </c>
      <c r="BO5828" s="79" t="s">
        <v>7828</v>
      </c>
      <c r="BU5828" s="79" t="s">
        <v>10957</v>
      </c>
      <c r="BV5828" s="79" t="s">
        <v>801</v>
      </c>
      <c r="BW5828" s="79" t="s">
        <v>7828</v>
      </c>
    </row>
    <row r="5829" spans="51:75" x14ac:dyDescent="0.3">
      <c r="AY5829" s="107" t="e">
        <f>VLOOKUP(C5829,#REF!, 2,FALSE)</f>
        <v>#REF!</v>
      </c>
      <c r="BM5829" s="79" t="s">
        <v>10958</v>
      </c>
      <c r="BN5829" s="79" t="s">
        <v>801</v>
      </c>
      <c r="BO5829" s="79" t="s">
        <v>10959</v>
      </c>
      <c r="BU5829" s="79" t="s">
        <v>10958</v>
      </c>
      <c r="BV5829" s="79" t="s">
        <v>801</v>
      </c>
      <c r="BW5829" s="79" t="s">
        <v>10959</v>
      </c>
    </row>
    <row r="5830" spans="51:75" x14ac:dyDescent="0.3">
      <c r="AY5830" s="107" t="e">
        <f>VLOOKUP(C5830,#REF!, 2,FALSE)</f>
        <v>#REF!</v>
      </c>
      <c r="BM5830" s="79" t="s">
        <v>10960</v>
      </c>
      <c r="BN5830" s="79" t="s">
        <v>930</v>
      </c>
      <c r="BO5830" s="79" t="s">
        <v>10961</v>
      </c>
      <c r="BU5830" s="79" t="s">
        <v>10960</v>
      </c>
      <c r="BV5830" s="79" t="s">
        <v>930</v>
      </c>
      <c r="BW5830" s="79" t="s">
        <v>10961</v>
      </c>
    </row>
    <row r="5831" spans="51:75" x14ac:dyDescent="0.3">
      <c r="AY5831" s="107" t="e">
        <f>VLOOKUP(C5831,#REF!, 2,FALSE)</f>
        <v>#REF!</v>
      </c>
      <c r="BM5831" s="79" t="s">
        <v>10962</v>
      </c>
      <c r="BN5831" s="79" t="s">
        <v>671</v>
      </c>
      <c r="BO5831" s="79" t="s">
        <v>2138</v>
      </c>
      <c r="BU5831" s="79" t="s">
        <v>10962</v>
      </c>
      <c r="BV5831" s="79" t="s">
        <v>671</v>
      </c>
      <c r="BW5831" s="79" t="s">
        <v>2138</v>
      </c>
    </row>
    <row r="5832" spans="51:75" x14ac:dyDescent="0.3">
      <c r="AY5832" s="107" t="e">
        <f>VLOOKUP(C5832,#REF!, 2,FALSE)</f>
        <v>#REF!</v>
      </c>
      <c r="BM5832" s="79" t="s">
        <v>10963</v>
      </c>
      <c r="BN5832" s="79" t="s">
        <v>668</v>
      </c>
      <c r="BO5832" s="79" t="s">
        <v>3377</v>
      </c>
      <c r="BU5832" s="79" t="s">
        <v>10963</v>
      </c>
      <c r="BV5832" s="79" t="s">
        <v>668</v>
      </c>
      <c r="BW5832" s="79" t="s">
        <v>3377</v>
      </c>
    </row>
    <row r="5833" spans="51:75" x14ac:dyDescent="0.3">
      <c r="AY5833" s="107" t="e">
        <f>VLOOKUP(C5833,#REF!, 2,FALSE)</f>
        <v>#REF!</v>
      </c>
      <c r="BM5833" s="79" t="s">
        <v>10964</v>
      </c>
      <c r="BN5833" s="79" t="s">
        <v>619</v>
      </c>
      <c r="BO5833" s="79" t="s">
        <v>8489</v>
      </c>
      <c r="BU5833" s="79" t="s">
        <v>10964</v>
      </c>
      <c r="BV5833" s="79" t="s">
        <v>619</v>
      </c>
      <c r="BW5833" s="79" t="s">
        <v>8489</v>
      </c>
    </row>
    <row r="5834" spans="51:75" x14ac:dyDescent="0.3">
      <c r="AY5834" s="107" t="e">
        <f>VLOOKUP(C5834,#REF!, 2,FALSE)</f>
        <v>#REF!</v>
      </c>
      <c r="BM5834" s="79" t="s">
        <v>10965</v>
      </c>
      <c r="BN5834" s="79" t="s">
        <v>799</v>
      </c>
      <c r="BO5834" s="79" t="s">
        <v>2985</v>
      </c>
      <c r="BU5834" s="79" t="s">
        <v>10965</v>
      </c>
      <c r="BV5834" s="79" t="s">
        <v>799</v>
      </c>
      <c r="BW5834" s="79" t="s">
        <v>2985</v>
      </c>
    </row>
    <row r="5835" spans="51:75" x14ac:dyDescent="0.3">
      <c r="AY5835" s="107" t="e">
        <f>VLOOKUP(C5835,#REF!, 2,FALSE)</f>
        <v>#REF!</v>
      </c>
      <c r="BM5835" s="79" t="s">
        <v>1947</v>
      </c>
      <c r="BN5835" s="79" t="s">
        <v>671</v>
      </c>
      <c r="BO5835" s="79" t="s">
        <v>10966</v>
      </c>
      <c r="BU5835" s="79" t="s">
        <v>1947</v>
      </c>
      <c r="BV5835" s="79" t="s">
        <v>671</v>
      </c>
      <c r="BW5835" s="79" t="s">
        <v>10966</v>
      </c>
    </row>
    <row r="5836" spans="51:75" x14ac:dyDescent="0.3">
      <c r="AY5836" s="107" t="e">
        <f>VLOOKUP(C5836,#REF!, 2,FALSE)</f>
        <v>#REF!</v>
      </c>
      <c r="BM5836" s="79" t="s">
        <v>10967</v>
      </c>
      <c r="BN5836" s="79" t="s">
        <v>665</v>
      </c>
      <c r="BO5836" s="79" t="s">
        <v>3377</v>
      </c>
      <c r="BU5836" s="79" t="s">
        <v>10967</v>
      </c>
      <c r="BV5836" s="79" t="s">
        <v>665</v>
      </c>
      <c r="BW5836" s="79" t="s">
        <v>3377</v>
      </c>
    </row>
    <row r="5837" spans="51:75" x14ac:dyDescent="0.3">
      <c r="AY5837" s="107" t="e">
        <f>VLOOKUP(C5837,#REF!, 2,FALSE)</f>
        <v>#REF!</v>
      </c>
      <c r="BM5837" s="79" t="s">
        <v>10968</v>
      </c>
      <c r="BN5837" s="79" t="s">
        <v>780</v>
      </c>
      <c r="BO5837" s="79" t="s">
        <v>10969</v>
      </c>
      <c r="BU5837" s="79" t="s">
        <v>10968</v>
      </c>
      <c r="BV5837" s="79" t="s">
        <v>780</v>
      </c>
      <c r="BW5837" s="79" t="s">
        <v>10969</v>
      </c>
    </row>
    <row r="5838" spans="51:75" x14ac:dyDescent="0.3">
      <c r="AY5838" s="107" t="e">
        <f>VLOOKUP(C5838,#REF!, 2,FALSE)</f>
        <v>#REF!</v>
      </c>
      <c r="BM5838" s="79" t="s">
        <v>10970</v>
      </c>
      <c r="BN5838" s="79" t="s">
        <v>705</v>
      </c>
      <c r="BO5838" s="79" t="s">
        <v>2357</v>
      </c>
      <c r="BU5838" s="79" t="s">
        <v>10970</v>
      </c>
      <c r="BV5838" s="79" t="s">
        <v>705</v>
      </c>
      <c r="BW5838" s="79" t="s">
        <v>2357</v>
      </c>
    </row>
    <row r="5839" spans="51:75" x14ac:dyDescent="0.3">
      <c r="AY5839" s="107" t="e">
        <f>VLOOKUP(C5839,#REF!, 2,FALSE)</f>
        <v>#REF!</v>
      </c>
      <c r="BM5839" s="79" t="s">
        <v>1948</v>
      </c>
      <c r="BN5839" s="79" t="s">
        <v>623</v>
      </c>
      <c r="BO5839" s="79" t="s">
        <v>3989</v>
      </c>
      <c r="BU5839" s="79" t="s">
        <v>1948</v>
      </c>
      <c r="BV5839" s="79" t="s">
        <v>623</v>
      </c>
      <c r="BW5839" s="79" t="s">
        <v>3989</v>
      </c>
    </row>
    <row r="5840" spans="51:75" x14ac:dyDescent="0.3">
      <c r="AY5840" s="107" t="e">
        <f>VLOOKUP(C5840,#REF!, 2,FALSE)</f>
        <v>#REF!</v>
      </c>
      <c r="BM5840" s="79" t="s">
        <v>1949</v>
      </c>
      <c r="BN5840" s="79" t="s">
        <v>785</v>
      </c>
      <c r="BO5840" s="79" t="s">
        <v>10972</v>
      </c>
      <c r="BU5840" s="79" t="s">
        <v>1949</v>
      </c>
      <c r="BV5840" s="79" t="s">
        <v>785</v>
      </c>
      <c r="BW5840" s="79" t="s">
        <v>10972</v>
      </c>
    </row>
    <row r="5841" spans="51:75" x14ac:dyDescent="0.3">
      <c r="AY5841" s="107" t="e">
        <f>VLOOKUP(C5841,#REF!, 2,FALSE)</f>
        <v>#REF!</v>
      </c>
      <c r="BM5841" s="79" t="s">
        <v>10973</v>
      </c>
      <c r="BN5841" s="79" t="s">
        <v>664</v>
      </c>
      <c r="BO5841" s="79" t="s">
        <v>6542</v>
      </c>
      <c r="BU5841" s="79" t="s">
        <v>10973</v>
      </c>
      <c r="BV5841" s="79" t="s">
        <v>664</v>
      </c>
      <c r="BW5841" s="79" t="s">
        <v>6542</v>
      </c>
    </row>
    <row r="5842" spans="51:75" x14ac:dyDescent="0.3">
      <c r="AY5842" s="107" t="e">
        <f>VLOOKUP(C5842,#REF!, 2,FALSE)</f>
        <v>#REF!</v>
      </c>
      <c r="BM5842" s="79" t="s">
        <v>10975</v>
      </c>
      <c r="BN5842" s="79" t="s">
        <v>671</v>
      </c>
      <c r="BO5842" s="79" t="s">
        <v>9737</v>
      </c>
      <c r="BU5842" s="79" t="s">
        <v>10975</v>
      </c>
      <c r="BV5842" s="79" t="s">
        <v>671</v>
      </c>
      <c r="BW5842" s="79" t="s">
        <v>9737</v>
      </c>
    </row>
    <row r="5843" spans="51:75" x14ac:dyDescent="0.3">
      <c r="AY5843" s="107" t="e">
        <f>VLOOKUP(C5843,#REF!, 2,FALSE)</f>
        <v>#REF!</v>
      </c>
      <c r="BM5843" s="79" t="s">
        <v>10976</v>
      </c>
      <c r="BN5843" s="79" t="s">
        <v>702</v>
      </c>
      <c r="BO5843" s="79" t="s">
        <v>3941</v>
      </c>
      <c r="BU5843" s="79" t="s">
        <v>10976</v>
      </c>
      <c r="BV5843" s="79" t="s">
        <v>702</v>
      </c>
      <c r="BW5843" s="79" t="s">
        <v>3941</v>
      </c>
    </row>
    <row r="5844" spans="51:75" x14ac:dyDescent="0.3">
      <c r="AY5844" s="107" t="e">
        <f>VLOOKUP(C5844,#REF!, 2,FALSE)</f>
        <v>#REF!</v>
      </c>
      <c r="BM5844" s="79" t="s">
        <v>10977</v>
      </c>
      <c r="BN5844" s="79" t="s">
        <v>616</v>
      </c>
      <c r="BO5844" s="79" t="s">
        <v>2985</v>
      </c>
      <c r="BU5844" s="79" t="s">
        <v>10977</v>
      </c>
      <c r="BV5844" s="79" t="s">
        <v>616</v>
      </c>
      <c r="BW5844" s="79" t="s">
        <v>2985</v>
      </c>
    </row>
    <row r="5845" spans="51:75" x14ac:dyDescent="0.3">
      <c r="AY5845" s="107" t="e">
        <f>VLOOKUP(C5845,#REF!, 2,FALSE)</f>
        <v>#REF!</v>
      </c>
      <c r="BM5845" s="79" t="s">
        <v>10978</v>
      </c>
      <c r="BN5845" s="79" t="s">
        <v>3087</v>
      </c>
      <c r="BO5845" s="79" t="s">
        <v>5516</v>
      </c>
      <c r="BU5845" s="79" t="s">
        <v>10978</v>
      </c>
      <c r="BV5845" s="79" t="s">
        <v>3087</v>
      </c>
      <c r="BW5845" s="79" t="s">
        <v>5516</v>
      </c>
    </row>
    <row r="5846" spans="51:75" x14ac:dyDescent="0.3">
      <c r="AY5846" s="107" t="e">
        <f>VLOOKUP(C5846,#REF!, 2,FALSE)</f>
        <v>#REF!</v>
      </c>
      <c r="BM5846" s="79" t="s">
        <v>10979</v>
      </c>
      <c r="BN5846" s="79" t="s">
        <v>777</v>
      </c>
      <c r="BO5846" s="79" t="s">
        <v>2461</v>
      </c>
      <c r="BU5846" s="79" t="s">
        <v>10979</v>
      </c>
      <c r="BV5846" s="79" t="s">
        <v>777</v>
      </c>
      <c r="BW5846" s="79" t="s">
        <v>2461</v>
      </c>
    </row>
    <row r="5847" spans="51:75" x14ac:dyDescent="0.3">
      <c r="AY5847" s="107" t="e">
        <f>VLOOKUP(C5847,#REF!, 2,FALSE)</f>
        <v>#REF!</v>
      </c>
      <c r="BM5847" s="79" t="s">
        <v>10980</v>
      </c>
      <c r="BN5847" s="79" t="s">
        <v>854</v>
      </c>
      <c r="BO5847" s="79" t="s">
        <v>2790</v>
      </c>
      <c r="BU5847" s="79" t="s">
        <v>10980</v>
      </c>
      <c r="BV5847" s="79" t="s">
        <v>854</v>
      </c>
      <c r="BW5847" s="79" t="s">
        <v>2790</v>
      </c>
    </row>
    <row r="5848" spans="51:75" x14ac:dyDescent="0.3">
      <c r="AY5848" s="107" t="e">
        <f>VLOOKUP(C5848,#REF!, 2,FALSE)</f>
        <v>#REF!</v>
      </c>
      <c r="BM5848" s="79" t="s">
        <v>2951</v>
      </c>
      <c r="BN5848" s="79" t="s">
        <v>928</v>
      </c>
      <c r="BO5848" s="79" t="s">
        <v>9581</v>
      </c>
      <c r="BU5848" s="79" t="s">
        <v>2951</v>
      </c>
      <c r="BV5848" s="79" t="s">
        <v>928</v>
      </c>
      <c r="BW5848" s="79" t="s">
        <v>9581</v>
      </c>
    </row>
    <row r="5849" spans="51:75" x14ac:dyDescent="0.3">
      <c r="AY5849" s="107" t="e">
        <f>VLOOKUP(C5849,#REF!, 2,FALSE)</f>
        <v>#REF!</v>
      </c>
      <c r="BM5849" s="79" t="s">
        <v>10981</v>
      </c>
      <c r="BN5849" s="79" t="s">
        <v>1015</v>
      </c>
      <c r="BO5849" s="79" t="s">
        <v>10982</v>
      </c>
      <c r="BU5849" s="79" t="s">
        <v>10981</v>
      </c>
      <c r="BV5849" s="79" t="s">
        <v>1015</v>
      </c>
      <c r="BW5849" s="79" t="s">
        <v>10982</v>
      </c>
    </row>
    <row r="5850" spans="51:75" x14ac:dyDescent="0.3">
      <c r="AY5850" s="107" t="e">
        <f>VLOOKUP(C5850,#REF!, 2,FALSE)</f>
        <v>#REF!</v>
      </c>
      <c r="BM5850" s="79" t="s">
        <v>1950</v>
      </c>
      <c r="BN5850" s="79" t="s">
        <v>3009</v>
      </c>
      <c r="BO5850" s="79" t="s">
        <v>10983</v>
      </c>
      <c r="BU5850" s="79" t="s">
        <v>1950</v>
      </c>
      <c r="BV5850" s="79" t="s">
        <v>3009</v>
      </c>
      <c r="BW5850" s="79" t="s">
        <v>10983</v>
      </c>
    </row>
    <row r="5851" spans="51:75" x14ac:dyDescent="0.3">
      <c r="AY5851" s="107" t="e">
        <f>VLOOKUP(C5851,#REF!, 2,FALSE)</f>
        <v>#REF!</v>
      </c>
      <c r="BM5851" s="79" t="s">
        <v>10984</v>
      </c>
      <c r="BN5851" s="79" t="s">
        <v>671</v>
      </c>
      <c r="BO5851" s="79" t="s">
        <v>10983</v>
      </c>
      <c r="BU5851" s="79" t="s">
        <v>10984</v>
      </c>
      <c r="BV5851" s="79" t="s">
        <v>671</v>
      </c>
      <c r="BW5851" s="79" t="s">
        <v>10983</v>
      </c>
    </row>
    <row r="5852" spans="51:75" x14ac:dyDescent="0.3">
      <c r="AY5852" s="107" t="e">
        <f>VLOOKUP(C5852,#REF!, 2,FALSE)</f>
        <v>#REF!</v>
      </c>
      <c r="BM5852" s="79" t="s">
        <v>10985</v>
      </c>
      <c r="BN5852" s="79" t="s">
        <v>2985</v>
      </c>
      <c r="BO5852" s="79" t="s">
        <v>2828</v>
      </c>
      <c r="BU5852" s="79" t="s">
        <v>10985</v>
      </c>
      <c r="BV5852" s="79" t="s">
        <v>2985</v>
      </c>
      <c r="BW5852" s="79" t="s">
        <v>2828</v>
      </c>
    </row>
    <row r="5853" spans="51:75" x14ac:dyDescent="0.3">
      <c r="AY5853" s="107" t="e">
        <f>VLOOKUP(C5853,#REF!, 2,FALSE)</f>
        <v>#REF!</v>
      </c>
      <c r="BM5853" s="79" t="s">
        <v>10986</v>
      </c>
      <c r="BN5853" s="79" t="s">
        <v>619</v>
      </c>
      <c r="BO5853" s="79" t="s">
        <v>10987</v>
      </c>
      <c r="BU5853" s="79" t="s">
        <v>10986</v>
      </c>
      <c r="BV5853" s="79" t="s">
        <v>619</v>
      </c>
      <c r="BW5853" s="79" t="s">
        <v>10987</v>
      </c>
    </row>
    <row r="5854" spans="51:75" x14ac:dyDescent="0.3">
      <c r="AY5854" s="107" t="e">
        <f>VLOOKUP(C5854,#REF!, 2,FALSE)</f>
        <v>#REF!</v>
      </c>
      <c r="BM5854" s="79" t="s">
        <v>10988</v>
      </c>
      <c r="BN5854" s="79" t="s">
        <v>1072</v>
      </c>
      <c r="BO5854" s="79" t="s">
        <v>10989</v>
      </c>
      <c r="BU5854" s="79" t="s">
        <v>10988</v>
      </c>
      <c r="BV5854" s="79" t="s">
        <v>1072</v>
      </c>
      <c r="BW5854" s="79" t="s">
        <v>10989</v>
      </c>
    </row>
    <row r="5855" spans="51:75" x14ac:dyDescent="0.3">
      <c r="AY5855" s="107" t="e">
        <f>VLOOKUP(C5855,#REF!, 2,FALSE)</f>
        <v>#REF!</v>
      </c>
      <c r="BM5855" s="79" t="s">
        <v>10990</v>
      </c>
      <c r="BN5855" s="79" t="s">
        <v>3006</v>
      </c>
      <c r="BO5855" s="79" t="s">
        <v>1054</v>
      </c>
      <c r="BU5855" s="79" t="s">
        <v>10990</v>
      </c>
      <c r="BV5855" s="79" t="s">
        <v>3006</v>
      </c>
      <c r="BW5855" s="79" t="s">
        <v>1054</v>
      </c>
    </row>
    <row r="5856" spans="51:75" x14ac:dyDescent="0.3">
      <c r="AY5856" s="107" t="e">
        <f>VLOOKUP(C5856,#REF!, 2,FALSE)</f>
        <v>#REF!</v>
      </c>
      <c r="BM5856" s="79" t="s">
        <v>10991</v>
      </c>
      <c r="BN5856" s="79" t="s">
        <v>3009</v>
      </c>
      <c r="BO5856" s="79" t="s">
        <v>5872</v>
      </c>
      <c r="BU5856" s="79" t="s">
        <v>10991</v>
      </c>
      <c r="BV5856" s="79" t="s">
        <v>3009</v>
      </c>
      <c r="BW5856" s="79" t="s">
        <v>5872</v>
      </c>
    </row>
    <row r="5857" spans="51:75" x14ac:dyDescent="0.3">
      <c r="AY5857" s="107" t="e">
        <f>VLOOKUP(C5857,#REF!, 2,FALSE)</f>
        <v>#REF!</v>
      </c>
      <c r="BM5857" s="79" t="s">
        <v>10992</v>
      </c>
      <c r="BN5857" s="79" t="s">
        <v>785</v>
      </c>
      <c r="BO5857" s="79" t="s">
        <v>5411</v>
      </c>
      <c r="BU5857" s="79" t="s">
        <v>10992</v>
      </c>
      <c r="BV5857" s="79" t="s">
        <v>785</v>
      </c>
      <c r="BW5857" s="79" t="s">
        <v>5411</v>
      </c>
    </row>
    <row r="5858" spans="51:75" x14ac:dyDescent="0.3">
      <c r="AY5858" s="107" t="e">
        <f>VLOOKUP(C5858,#REF!, 2,FALSE)</f>
        <v>#REF!</v>
      </c>
      <c r="BM5858" s="79" t="s">
        <v>10993</v>
      </c>
      <c r="BN5858" s="79" t="s">
        <v>3009</v>
      </c>
      <c r="BO5858" s="79" t="s">
        <v>10994</v>
      </c>
      <c r="BU5858" s="79" t="s">
        <v>10993</v>
      </c>
      <c r="BV5858" s="79" t="s">
        <v>3009</v>
      </c>
      <c r="BW5858" s="79" t="s">
        <v>10994</v>
      </c>
    </row>
    <row r="5859" spans="51:75" x14ac:dyDescent="0.3">
      <c r="AY5859" s="107" t="e">
        <f>VLOOKUP(C5859,#REF!, 2,FALSE)</f>
        <v>#REF!</v>
      </c>
      <c r="BM5859" s="79" t="s">
        <v>1951</v>
      </c>
      <c r="BN5859" s="79" t="s">
        <v>782</v>
      </c>
      <c r="BO5859" s="79" t="s">
        <v>5872</v>
      </c>
      <c r="BU5859" s="79" t="s">
        <v>1951</v>
      </c>
      <c r="BV5859" s="79" t="s">
        <v>782</v>
      </c>
      <c r="BW5859" s="79" t="s">
        <v>5872</v>
      </c>
    </row>
    <row r="5860" spans="51:75" x14ac:dyDescent="0.3">
      <c r="AY5860" s="107" t="e">
        <f>VLOOKUP(C5860,#REF!, 2,FALSE)</f>
        <v>#REF!</v>
      </c>
      <c r="BM5860" s="79" t="s">
        <v>10995</v>
      </c>
      <c r="BN5860" s="79" t="s">
        <v>3006</v>
      </c>
      <c r="BO5860" s="79" t="s">
        <v>10996</v>
      </c>
      <c r="BU5860" s="79" t="s">
        <v>10995</v>
      </c>
      <c r="BV5860" s="79" t="s">
        <v>3006</v>
      </c>
      <c r="BW5860" s="79" t="s">
        <v>10996</v>
      </c>
    </row>
    <row r="5861" spans="51:75" x14ac:dyDescent="0.3">
      <c r="AY5861" s="107" t="e">
        <f>VLOOKUP(C5861,#REF!, 2,FALSE)</f>
        <v>#REF!</v>
      </c>
      <c r="BM5861" s="79" t="s">
        <v>10997</v>
      </c>
      <c r="BN5861" s="79" t="s">
        <v>3009</v>
      </c>
      <c r="BO5861" s="79" t="s">
        <v>5039</v>
      </c>
      <c r="BU5861" s="79" t="s">
        <v>10997</v>
      </c>
      <c r="BV5861" s="79" t="s">
        <v>3009</v>
      </c>
      <c r="BW5861" s="79" t="s">
        <v>5039</v>
      </c>
    </row>
    <row r="5862" spans="51:75" x14ac:dyDescent="0.3">
      <c r="AY5862" s="107" t="e">
        <f>VLOOKUP(C5862,#REF!, 2,FALSE)</f>
        <v>#REF!</v>
      </c>
      <c r="BM5862" s="79" t="s">
        <v>10998</v>
      </c>
      <c r="BN5862" s="79" t="s">
        <v>777</v>
      </c>
      <c r="BO5862" s="79" t="s">
        <v>1436</v>
      </c>
      <c r="BU5862" s="79" t="s">
        <v>10998</v>
      </c>
      <c r="BV5862" s="79" t="s">
        <v>777</v>
      </c>
      <c r="BW5862" s="79" t="s">
        <v>1436</v>
      </c>
    </row>
    <row r="5863" spans="51:75" x14ac:dyDescent="0.3">
      <c r="AY5863" s="107" t="e">
        <f>VLOOKUP(C5863,#REF!, 2,FALSE)</f>
        <v>#REF!</v>
      </c>
      <c r="BM5863" s="79" t="s">
        <v>10999</v>
      </c>
      <c r="BN5863" s="79" t="s">
        <v>930</v>
      </c>
      <c r="BO5863" s="79" t="s">
        <v>10123</v>
      </c>
      <c r="BU5863" s="79" t="s">
        <v>10999</v>
      </c>
      <c r="BV5863" s="79" t="s">
        <v>930</v>
      </c>
      <c r="BW5863" s="79" t="s">
        <v>10123</v>
      </c>
    </row>
    <row r="5864" spans="51:75" x14ac:dyDescent="0.3">
      <c r="AY5864" s="107" t="e">
        <f>VLOOKUP(C5864,#REF!, 2,FALSE)</f>
        <v>#REF!</v>
      </c>
      <c r="BM5864" s="79" t="s">
        <v>11000</v>
      </c>
      <c r="BN5864" s="79" t="s">
        <v>1269</v>
      </c>
      <c r="BO5864" s="79" t="s">
        <v>10909</v>
      </c>
      <c r="BU5864" s="79" t="s">
        <v>11000</v>
      </c>
      <c r="BV5864" s="79" t="s">
        <v>1269</v>
      </c>
      <c r="BW5864" s="79" t="s">
        <v>10909</v>
      </c>
    </row>
    <row r="5865" spans="51:75" x14ac:dyDescent="0.3">
      <c r="AY5865" s="107" t="e">
        <f>VLOOKUP(C5865,#REF!, 2,FALSE)</f>
        <v>#REF!</v>
      </c>
      <c r="BM5865" s="79" t="s">
        <v>1952</v>
      </c>
      <c r="BN5865" s="79" t="s">
        <v>785</v>
      </c>
      <c r="BO5865" s="79" t="s">
        <v>10860</v>
      </c>
      <c r="BU5865" s="79" t="s">
        <v>1952</v>
      </c>
      <c r="BV5865" s="79" t="s">
        <v>785</v>
      </c>
      <c r="BW5865" s="79" t="s">
        <v>10860</v>
      </c>
    </row>
    <row r="5866" spans="51:75" x14ac:dyDescent="0.3">
      <c r="AY5866" s="107" t="e">
        <f>VLOOKUP(C5866,#REF!, 2,FALSE)</f>
        <v>#REF!</v>
      </c>
      <c r="BM5866" s="79" t="s">
        <v>11002</v>
      </c>
      <c r="BN5866" s="79" t="s">
        <v>3256</v>
      </c>
      <c r="BO5866" s="79" t="s">
        <v>11003</v>
      </c>
      <c r="BU5866" s="79" t="s">
        <v>11002</v>
      </c>
      <c r="BV5866" s="79" t="s">
        <v>3256</v>
      </c>
      <c r="BW5866" s="79" t="s">
        <v>11003</v>
      </c>
    </row>
    <row r="5867" spans="51:75" x14ac:dyDescent="0.3">
      <c r="AY5867" s="107" t="e">
        <f>VLOOKUP(C5867,#REF!, 2,FALSE)</f>
        <v>#REF!</v>
      </c>
      <c r="BM5867" s="79" t="s">
        <v>11004</v>
      </c>
      <c r="BN5867" s="79" t="s">
        <v>3006</v>
      </c>
      <c r="BO5867" s="79" t="s">
        <v>11005</v>
      </c>
      <c r="BU5867" s="79" t="s">
        <v>11004</v>
      </c>
      <c r="BV5867" s="79" t="s">
        <v>3006</v>
      </c>
      <c r="BW5867" s="79" t="s">
        <v>11005</v>
      </c>
    </row>
    <row r="5868" spans="51:75" x14ac:dyDescent="0.3">
      <c r="AY5868" s="107" t="e">
        <f>VLOOKUP(C5868,#REF!, 2,FALSE)</f>
        <v>#REF!</v>
      </c>
      <c r="BM5868" s="79" t="s">
        <v>11006</v>
      </c>
      <c r="BN5868" s="79" t="s">
        <v>2985</v>
      </c>
      <c r="BO5868" s="79" t="s">
        <v>2985</v>
      </c>
      <c r="BU5868" s="79" t="s">
        <v>11006</v>
      </c>
      <c r="BV5868" s="79" t="s">
        <v>2985</v>
      </c>
      <c r="BW5868" s="79" t="s">
        <v>2985</v>
      </c>
    </row>
    <row r="5869" spans="51:75" x14ac:dyDescent="0.3">
      <c r="AY5869" s="107" t="e">
        <f>VLOOKUP(C5869,#REF!, 2,FALSE)</f>
        <v>#REF!</v>
      </c>
      <c r="BM5869" s="79" t="s">
        <v>2956</v>
      </c>
      <c r="BN5869" s="79" t="s">
        <v>623</v>
      </c>
      <c r="BO5869" s="79" t="s">
        <v>5413</v>
      </c>
      <c r="BU5869" s="79" t="s">
        <v>2956</v>
      </c>
      <c r="BV5869" s="79" t="s">
        <v>623</v>
      </c>
      <c r="BW5869" s="79" t="s">
        <v>5413</v>
      </c>
    </row>
    <row r="5870" spans="51:75" x14ac:dyDescent="0.3">
      <c r="AY5870" s="107" t="e">
        <f>VLOOKUP(C5870,#REF!, 2,FALSE)</f>
        <v>#REF!</v>
      </c>
      <c r="BM5870" s="79" t="s">
        <v>11007</v>
      </c>
      <c r="BN5870" s="79" t="s">
        <v>16992</v>
      </c>
      <c r="BO5870" s="79" t="s">
        <v>11008</v>
      </c>
      <c r="BU5870" s="79" t="s">
        <v>11007</v>
      </c>
      <c r="BV5870" s="79" t="s">
        <v>16992</v>
      </c>
      <c r="BW5870" s="79" t="s">
        <v>11008</v>
      </c>
    </row>
    <row r="5871" spans="51:75" x14ac:dyDescent="0.3">
      <c r="AY5871" s="107" t="e">
        <f>VLOOKUP(C5871,#REF!, 2,FALSE)</f>
        <v>#REF!</v>
      </c>
      <c r="BM5871" s="79" t="s">
        <v>11009</v>
      </c>
      <c r="BN5871" s="79" t="s">
        <v>3256</v>
      </c>
      <c r="BO5871" s="79" t="s">
        <v>844</v>
      </c>
      <c r="BU5871" s="79" t="s">
        <v>11009</v>
      </c>
      <c r="BV5871" s="79" t="s">
        <v>3256</v>
      </c>
      <c r="BW5871" s="79" t="s">
        <v>844</v>
      </c>
    </row>
    <row r="5872" spans="51:75" x14ac:dyDescent="0.3">
      <c r="AY5872" s="107" t="e">
        <f>VLOOKUP(C5872,#REF!, 2,FALSE)</f>
        <v>#REF!</v>
      </c>
      <c r="BM5872" s="79" t="s">
        <v>11010</v>
      </c>
      <c r="BN5872" s="79" t="s">
        <v>2981</v>
      </c>
      <c r="BO5872" s="79" t="s">
        <v>10411</v>
      </c>
      <c r="BU5872" s="79" t="s">
        <v>11010</v>
      </c>
      <c r="BV5872" s="79" t="s">
        <v>2981</v>
      </c>
      <c r="BW5872" s="79" t="s">
        <v>10411</v>
      </c>
    </row>
    <row r="5873" spans="51:75" x14ac:dyDescent="0.3">
      <c r="AY5873" s="107" t="e">
        <f>VLOOKUP(C5873,#REF!, 2,FALSE)</f>
        <v>#REF!</v>
      </c>
      <c r="BM5873" s="79" t="s">
        <v>11011</v>
      </c>
      <c r="BN5873" s="79" t="s">
        <v>2981</v>
      </c>
      <c r="BO5873" s="79" t="s">
        <v>5160</v>
      </c>
      <c r="BU5873" s="79" t="s">
        <v>11011</v>
      </c>
      <c r="BV5873" s="79" t="s">
        <v>2981</v>
      </c>
      <c r="BW5873" s="79" t="s">
        <v>5160</v>
      </c>
    </row>
    <row r="5874" spans="51:75" x14ac:dyDescent="0.3">
      <c r="AY5874" s="107" t="e">
        <f>VLOOKUP(C5874,#REF!, 2,FALSE)</f>
        <v>#REF!</v>
      </c>
      <c r="BM5874" s="79" t="s">
        <v>11012</v>
      </c>
      <c r="BN5874" s="79" t="s">
        <v>2981</v>
      </c>
      <c r="BO5874" s="79" t="s">
        <v>1289</v>
      </c>
      <c r="BU5874" s="79" t="s">
        <v>11012</v>
      </c>
      <c r="BV5874" s="79" t="s">
        <v>2981</v>
      </c>
      <c r="BW5874" s="79" t="s">
        <v>1289</v>
      </c>
    </row>
    <row r="5875" spans="51:75" x14ac:dyDescent="0.3">
      <c r="AY5875" s="107" t="e">
        <f>VLOOKUP(C5875,#REF!, 2,FALSE)</f>
        <v>#REF!</v>
      </c>
      <c r="BM5875" s="79" t="s">
        <v>11013</v>
      </c>
      <c r="BN5875" s="79" t="s">
        <v>773</v>
      </c>
      <c r="BO5875" s="79" t="s">
        <v>2985</v>
      </c>
      <c r="BU5875" s="79" t="s">
        <v>11013</v>
      </c>
      <c r="BV5875" s="79" t="s">
        <v>773</v>
      </c>
      <c r="BW5875" s="79" t="s">
        <v>2985</v>
      </c>
    </row>
    <row r="5876" spans="51:75" x14ac:dyDescent="0.3">
      <c r="AY5876" s="107" t="e">
        <f>VLOOKUP(C5876,#REF!, 2,FALSE)</f>
        <v>#REF!</v>
      </c>
      <c r="BM5876" s="79" t="s">
        <v>11014</v>
      </c>
      <c r="BN5876" s="79" t="s">
        <v>2985</v>
      </c>
      <c r="BO5876" s="79" t="s">
        <v>2985</v>
      </c>
      <c r="BU5876" s="79" t="s">
        <v>11014</v>
      </c>
      <c r="BV5876" s="79" t="s">
        <v>2985</v>
      </c>
      <c r="BW5876" s="79" t="s">
        <v>2985</v>
      </c>
    </row>
    <row r="5877" spans="51:75" x14ac:dyDescent="0.3">
      <c r="AY5877" s="107" t="e">
        <f>VLOOKUP(C5877,#REF!, 2,FALSE)</f>
        <v>#REF!</v>
      </c>
      <c r="BM5877" s="79" t="s">
        <v>11015</v>
      </c>
      <c r="BN5877" s="79" t="s">
        <v>2985</v>
      </c>
      <c r="BO5877" s="79" t="s">
        <v>2985</v>
      </c>
      <c r="BU5877" s="79" t="s">
        <v>11015</v>
      </c>
      <c r="BV5877" s="79" t="s">
        <v>2985</v>
      </c>
      <c r="BW5877" s="79" t="s">
        <v>2985</v>
      </c>
    </row>
    <row r="5878" spans="51:75" x14ac:dyDescent="0.3">
      <c r="AY5878" s="107" t="e">
        <f>VLOOKUP(C5878,#REF!, 2,FALSE)</f>
        <v>#REF!</v>
      </c>
      <c r="BM5878" s="79" t="s">
        <v>11016</v>
      </c>
      <c r="BN5878" s="79" t="s">
        <v>2985</v>
      </c>
      <c r="BO5878" s="79" t="s">
        <v>2985</v>
      </c>
      <c r="BU5878" s="79" t="s">
        <v>11016</v>
      </c>
      <c r="BV5878" s="79" t="s">
        <v>2985</v>
      </c>
      <c r="BW5878" s="79" t="s">
        <v>2985</v>
      </c>
    </row>
    <row r="5879" spans="51:75" x14ac:dyDescent="0.3">
      <c r="AY5879" s="107" t="e">
        <f>VLOOKUP(C5879,#REF!, 2,FALSE)</f>
        <v>#REF!</v>
      </c>
      <c r="BM5879" s="79" t="s">
        <v>11017</v>
      </c>
      <c r="BN5879" s="79" t="s">
        <v>2985</v>
      </c>
      <c r="BO5879" s="79" t="s">
        <v>2985</v>
      </c>
      <c r="BU5879" s="79" t="s">
        <v>11017</v>
      </c>
      <c r="BV5879" s="79" t="s">
        <v>2985</v>
      </c>
      <c r="BW5879" s="79" t="s">
        <v>2985</v>
      </c>
    </row>
    <row r="5880" spans="51:75" x14ac:dyDescent="0.3">
      <c r="AY5880" s="107" t="e">
        <f>VLOOKUP(C5880,#REF!, 2,FALSE)</f>
        <v>#REF!</v>
      </c>
      <c r="BM5880" s="79" t="s">
        <v>11018</v>
      </c>
      <c r="BN5880" s="79" t="s">
        <v>2985</v>
      </c>
      <c r="BO5880" s="79" t="s">
        <v>2985</v>
      </c>
      <c r="BU5880" s="79" t="s">
        <v>11018</v>
      </c>
      <c r="BV5880" s="79" t="s">
        <v>2985</v>
      </c>
      <c r="BW5880" s="79" t="s">
        <v>2985</v>
      </c>
    </row>
    <row r="5881" spans="51:75" x14ac:dyDescent="0.3">
      <c r="AY5881" s="107" t="e">
        <f>VLOOKUP(C5881,#REF!, 2,FALSE)</f>
        <v>#REF!</v>
      </c>
      <c r="BM5881" s="79" t="s">
        <v>11019</v>
      </c>
      <c r="BN5881" s="79" t="s">
        <v>2985</v>
      </c>
      <c r="BO5881" s="79" t="s">
        <v>2985</v>
      </c>
      <c r="BU5881" s="79" t="s">
        <v>11019</v>
      </c>
      <c r="BV5881" s="79" t="s">
        <v>2985</v>
      </c>
      <c r="BW5881" s="79" t="s">
        <v>2985</v>
      </c>
    </row>
    <row r="5882" spans="51:75" x14ac:dyDescent="0.3">
      <c r="AY5882" s="107" t="e">
        <f>VLOOKUP(C5882,#REF!, 2,FALSE)</f>
        <v>#REF!</v>
      </c>
      <c r="BM5882" s="79" t="s">
        <v>11020</v>
      </c>
      <c r="BN5882" s="79" t="s">
        <v>2985</v>
      </c>
      <c r="BO5882" s="79" t="s">
        <v>2985</v>
      </c>
      <c r="BU5882" s="79" t="s">
        <v>11020</v>
      </c>
      <c r="BV5882" s="79" t="s">
        <v>2985</v>
      </c>
      <c r="BW5882" s="79" t="s">
        <v>2985</v>
      </c>
    </row>
    <row r="5883" spans="51:75" x14ac:dyDescent="0.3">
      <c r="AY5883" s="107" t="e">
        <f>VLOOKUP(C5883,#REF!, 2,FALSE)</f>
        <v>#REF!</v>
      </c>
      <c r="BM5883" s="79" t="s">
        <v>11021</v>
      </c>
      <c r="BN5883" s="79" t="s">
        <v>2985</v>
      </c>
      <c r="BO5883" s="79" t="s">
        <v>2985</v>
      </c>
      <c r="BU5883" s="79" t="s">
        <v>11021</v>
      </c>
      <c r="BV5883" s="79" t="s">
        <v>2985</v>
      </c>
      <c r="BW5883" s="79" t="s">
        <v>2985</v>
      </c>
    </row>
    <row r="5884" spans="51:75" x14ac:dyDescent="0.3">
      <c r="AY5884" s="107" t="e">
        <f>VLOOKUP(C5884,#REF!, 2,FALSE)</f>
        <v>#REF!</v>
      </c>
      <c r="BM5884" s="79" t="s">
        <v>11022</v>
      </c>
      <c r="BN5884" s="79" t="s">
        <v>2985</v>
      </c>
      <c r="BO5884" s="79" t="s">
        <v>2985</v>
      </c>
      <c r="BU5884" s="79" t="s">
        <v>11022</v>
      </c>
      <c r="BV5884" s="79" t="s">
        <v>2985</v>
      </c>
      <c r="BW5884" s="79" t="s">
        <v>2985</v>
      </c>
    </row>
    <row r="5885" spans="51:75" x14ac:dyDescent="0.3">
      <c r="AY5885" s="107" t="e">
        <f>VLOOKUP(C5885,#REF!, 2,FALSE)</f>
        <v>#REF!</v>
      </c>
      <c r="BM5885" s="79" t="s">
        <v>11023</v>
      </c>
      <c r="BN5885" s="79" t="s">
        <v>2985</v>
      </c>
      <c r="BO5885" s="79" t="s">
        <v>2985</v>
      </c>
      <c r="BU5885" s="79" t="s">
        <v>11023</v>
      </c>
      <c r="BV5885" s="79" t="s">
        <v>2985</v>
      </c>
      <c r="BW5885" s="79" t="s">
        <v>2985</v>
      </c>
    </row>
    <row r="5886" spans="51:75" x14ac:dyDescent="0.3">
      <c r="AY5886" s="107" t="e">
        <f>VLOOKUP(C5886,#REF!, 2,FALSE)</f>
        <v>#REF!</v>
      </c>
      <c r="BM5886" s="79" t="s">
        <v>11024</v>
      </c>
      <c r="BN5886" s="79" t="s">
        <v>2985</v>
      </c>
      <c r="BO5886" s="79" t="s">
        <v>2985</v>
      </c>
      <c r="BU5886" s="79" t="s">
        <v>11024</v>
      </c>
      <c r="BV5886" s="79" t="s">
        <v>2985</v>
      </c>
      <c r="BW5886" s="79" t="s">
        <v>2985</v>
      </c>
    </row>
    <row r="5887" spans="51:75" x14ac:dyDescent="0.3">
      <c r="AY5887" s="107" t="e">
        <f>VLOOKUP(C5887,#REF!, 2,FALSE)</f>
        <v>#REF!</v>
      </c>
      <c r="BM5887" s="79" t="s">
        <v>11025</v>
      </c>
      <c r="BN5887" s="79" t="s">
        <v>2985</v>
      </c>
      <c r="BO5887" s="79" t="s">
        <v>2985</v>
      </c>
      <c r="BU5887" s="79" t="s">
        <v>11025</v>
      </c>
      <c r="BV5887" s="79" t="s">
        <v>2985</v>
      </c>
      <c r="BW5887" s="79" t="s">
        <v>2985</v>
      </c>
    </row>
    <row r="5888" spans="51:75" x14ac:dyDescent="0.3">
      <c r="AY5888" s="107" t="e">
        <f>VLOOKUP(C5888,#REF!, 2,FALSE)</f>
        <v>#REF!</v>
      </c>
      <c r="BM5888" s="79" t="s">
        <v>11026</v>
      </c>
      <c r="BN5888" s="79" t="s">
        <v>2985</v>
      </c>
      <c r="BO5888" s="79" t="s">
        <v>2985</v>
      </c>
      <c r="BU5888" s="79" t="s">
        <v>11026</v>
      </c>
      <c r="BV5888" s="79" t="s">
        <v>2985</v>
      </c>
      <c r="BW5888" s="79" t="s">
        <v>2985</v>
      </c>
    </row>
    <row r="5889" spans="51:75" x14ac:dyDescent="0.3">
      <c r="AY5889" s="107" t="e">
        <f>VLOOKUP(C5889,#REF!, 2,FALSE)</f>
        <v>#REF!</v>
      </c>
      <c r="BM5889" s="79" t="s">
        <v>11027</v>
      </c>
      <c r="BN5889" s="79" t="s">
        <v>2985</v>
      </c>
      <c r="BO5889" s="79" t="s">
        <v>2985</v>
      </c>
      <c r="BU5889" s="79" t="s">
        <v>11027</v>
      </c>
      <c r="BV5889" s="79" t="s">
        <v>2985</v>
      </c>
      <c r="BW5889" s="79" t="s">
        <v>2985</v>
      </c>
    </row>
    <row r="5890" spans="51:75" x14ac:dyDescent="0.3">
      <c r="AY5890" s="107" t="e">
        <f>VLOOKUP(C5890,#REF!, 2,FALSE)</f>
        <v>#REF!</v>
      </c>
      <c r="BM5890" s="79" t="s">
        <v>11028</v>
      </c>
      <c r="BN5890" s="79" t="s">
        <v>2985</v>
      </c>
      <c r="BO5890" s="79" t="s">
        <v>2985</v>
      </c>
      <c r="BU5890" s="79" t="s">
        <v>11028</v>
      </c>
      <c r="BV5890" s="79" t="s">
        <v>2985</v>
      </c>
      <c r="BW5890" s="79" t="s">
        <v>2985</v>
      </c>
    </row>
    <row r="5891" spans="51:75" x14ac:dyDescent="0.3">
      <c r="AY5891" s="107" t="e">
        <f>VLOOKUP(C5891,#REF!, 2,FALSE)</f>
        <v>#REF!</v>
      </c>
      <c r="BM5891" s="79" t="s">
        <v>11029</v>
      </c>
      <c r="BN5891" s="79" t="s">
        <v>2985</v>
      </c>
      <c r="BO5891" s="79" t="s">
        <v>2985</v>
      </c>
      <c r="BU5891" s="79" t="s">
        <v>11029</v>
      </c>
      <c r="BV5891" s="79" t="s">
        <v>2985</v>
      </c>
      <c r="BW5891" s="79" t="s">
        <v>2985</v>
      </c>
    </row>
    <row r="5892" spans="51:75" x14ac:dyDescent="0.3">
      <c r="AY5892" s="107" t="e">
        <f>VLOOKUP(C5892,#REF!, 2,FALSE)</f>
        <v>#REF!</v>
      </c>
      <c r="BM5892" s="79" t="s">
        <v>11030</v>
      </c>
      <c r="BN5892" s="79" t="s">
        <v>2985</v>
      </c>
      <c r="BO5892" s="79" t="s">
        <v>2985</v>
      </c>
      <c r="BU5892" s="79" t="s">
        <v>11030</v>
      </c>
      <c r="BV5892" s="79" t="s">
        <v>2985</v>
      </c>
      <c r="BW5892" s="79" t="s">
        <v>2985</v>
      </c>
    </row>
    <row r="5893" spans="51:75" x14ac:dyDescent="0.3">
      <c r="AY5893" s="107" t="e">
        <f>VLOOKUP(C5893,#REF!, 2,FALSE)</f>
        <v>#REF!</v>
      </c>
      <c r="BM5893" s="79" t="s">
        <v>11031</v>
      </c>
      <c r="BN5893" s="79" t="s">
        <v>2985</v>
      </c>
      <c r="BO5893" s="79" t="s">
        <v>2985</v>
      </c>
      <c r="BU5893" s="79" t="s">
        <v>11031</v>
      </c>
      <c r="BV5893" s="79" t="s">
        <v>2985</v>
      </c>
      <c r="BW5893" s="79" t="s">
        <v>2985</v>
      </c>
    </row>
    <row r="5894" spans="51:75" x14ac:dyDescent="0.3">
      <c r="AY5894" s="107" t="e">
        <f>VLOOKUP(C5894,#REF!, 2,FALSE)</f>
        <v>#REF!</v>
      </c>
      <c r="BM5894" s="79" t="s">
        <v>11032</v>
      </c>
      <c r="BN5894" s="79" t="s">
        <v>16992</v>
      </c>
      <c r="BO5894" s="79" t="s">
        <v>1073</v>
      </c>
      <c r="BU5894" s="79" t="s">
        <v>11032</v>
      </c>
      <c r="BV5894" s="79" t="s">
        <v>16992</v>
      </c>
      <c r="BW5894" s="79" t="s">
        <v>1073</v>
      </c>
    </row>
    <row r="5895" spans="51:75" x14ac:dyDescent="0.3">
      <c r="AY5895" s="107" t="e">
        <f>VLOOKUP(C5895,#REF!, 2,FALSE)</f>
        <v>#REF!</v>
      </c>
      <c r="BM5895" s="79" t="s">
        <v>11033</v>
      </c>
      <c r="BN5895" s="79" t="s">
        <v>16992</v>
      </c>
      <c r="BO5895" s="79" t="s">
        <v>2360</v>
      </c>
      <c r="BU5895" s="79" t="s">
        <v>11033</v>
      </c>
      <c r="BV5895" s="79" t="s">
        <v>16992</v>
      </c>
      <c r="BW5895" s="79" t="s">
        <v>2360</v>
      </c>
    </row>
    <row r="5896" spans="51:75" x14ac:dyDescent="0.3">
      <c r="AY5896" s="107" t="e">
        <f>VLOOKUP(C5896,#REF!, 2,FALSE)</f>
        <v>#REF!</v>
      </c>
      <c r="BM5896" s="79" t="s">
        <v>11034</v>
      </c>
      <c r="BN5896" s="79" t="s">
        <v>16992</v>
      </c>
      <c r="BO5896" s="79" t="s">
        <v>994</v>
      </c>
      <c r="BU5896" s="79" t="s">
        <v>11034</v>
      </c>
      <c r="BV5896" s="79" t="s">
        <v>16992</v>
      </c>
      <c r="BW5896" s="79" t="s">
        <v>994</v>
      </c>
    </row>
    <row r="5897" spans="51:75" x14ac:dyDescent="0.3">
      <c r="AY5897" s="107" t="e">
        <f>VLOOKUP(C5897,#REF!, 2,FALSE)</f>
        <v>#REF!</v>
      </c>
      <c r="BM5897" s="79" t="s">
        <v>11035</v>
      </c>
      <c r="BN5897" s="79" t="s">
        <v>16992</v>
      </c>
      <c r="BO5897" s="79" t="s">
        <v>1264</v>
      </c>
      <c r="BU5897" s="79" t="s">
        <v>11035</v>
      </c>
      <c r="BV5897" s="79" t="s">
        <v>16992</v>
      </c>
      <c r="BW5897" s="79" t="s">
        <v>1264</v>
      </c>
    </row>
    <row r="5898" spans="51:75" x14ac:dyDescent="0.3">
      <c r="AY5898" s="107" t="e">
        <f>VLOOKUP(C5898,#REF!, 2,FALSE)</f>
        <v>#REF!</v>
      </c>
      <c r="BM5898" s="79" t="s">
        <v>11037</v>
      </c>
      <c r="BN5898" s="79" t="s">
        <v>16992</v>
      </c>
      <c r="BO5898" s="79" t="s">
        <v>11038</v>
      </c>
      <c r="BU5898" s="79" t="s">
        <v>11037</v>
      </c>
      <c r="BV5898" s="79" t="s">
        <v>16992</v>
      </c>
      <c r="BW5898" s="79" t="s">
        <v>11038</v>
      </c>
    </row>
    <row r="5899" spans="51:75" x14ac:dyDescent="0.3">
      <c r="AY5899" s="107" t="e">
        <f>VLOOKUP(C5899,#REF!, 2,FALSE)</f>
        <v>#REF!</v>
      </c>
      <c r="BM5899" s="79" t="s">
        <v>11039</v>
      </c>
      <c r="BN5899" s="79" t="s">
        <v>3256</v>
      </c>
      <c r="BO5899" s="79" t="s">
        <v>5356</v>
      </c>
      <c r="BU5899" s="79" t="s">
        <v>11039</v>
      </c>
      <c r="BV5899" s="79" t="s">
        <v>3256</v>
      </c>
      <c r="BW5899" s="79" t="s">
        <v>5356</v>
      </c>
    </row>
    <row r="5900" spans="51:75" x14ac:dyDescent="0.3">
      <c r="AY5900" s="107" t="e">
        <f>VLOOKUP(C5900,#REF!, 2,FALSE)</f>
        <v>#REF!</v>
      </c>
      <c r="BM5900" s="79" t="s">
        <v>11040</v>
      </c>
      <c r="BN5900" s="79" t="s">
        <v>16992</v>
      </c>
      <c r="BO5900" s="79" t="s">
        <v>1610</v>
      </c>
      <c r="BU5900" s="79" t="s">
        <v>11040</v>
      </c>
      <c r="BV5900" s="79" t="s">
        <v>16992</v>
      </c>
      <c r="BW5900" s="79" t="s">
        <v>1610</v>
      </c>
    </row>
    <row r="5901" spans="51:75" x14ac:dyDescent="0.3">
      <c r="AY5901" s="107" t="e">
        <f>VLOOKUP(C5901,#REF!, 2,FALSE)</f>
        <v>#REF!</v>
      </c>
      <c r="BM5901" s="79" t="s">
        <v>2946</v>
      </c>
      <c r="BN5901" s="79" t="s">
        <v>16992</v>
      </c>
      <c r="BO5901" s="79" t="s">
        <v>11041</v>
      </c>
      <c r="BU5901" s="79" t="s">
        <v>2946</v>
      </c>
      <c r="BV5901" s="79" t="s">
        <v>16992</v>
      </c>
      <c r="BW5901" s="79" t="s">
        <v>11041</v>
      </c>
    </row>
    <row r="5902" spans="51:75" x14ac:dyDescent="0.3">
      <c r="AY5902" s="107" t="e">
        <f>VLOOKUP(C5902,#REF!, 2,FALSE)</f>
        <v>#REF!</v>
      </c>
      <c r="BM5902" s="79" t="s">
        <v>11042</v>
      </c>
      <c r="BN5902" s="79" t="s">
        <v>16992</v>
      </c>
      <c r="BO5902" s="79" t="s">
        <v>8551</v>
      </c>
      <c r="BU5902" s="79" t="s">
        <v>11042</v>
      </c>
      <c r="BV5902" s="79" t="s">
        <v>16992</v>
      </c>
      <c r="BW5902" s="79" t="s">
        <v>8551</v>
      </c>
    </row>
    <row r="5903" spans="51:75" x14ac:dyDescent="0.3">
      <c r="AY5903" s="107" t="e">
        <f>VLOOKUP(C5903,#REF!, 2,FALSE)</f>
        <v>#REF!</v>
      </c>
      <c r="BM5903" s="79" t="s">
        <v>11043</v>
      </c>
      <c r="BN5903" s="79" t="s">
        <v>16992</v>
      </c>
      <c r="BO5903" s="79" t="s">
        <v>11044</v>
      </c>
      <c r="BU5903" s="79" t="s">
        <v>11043</v>
      </c>
      <c r="BV5903" s="79" t="s">
        <v>16992</v>
      </c>
      <c r="BW5903" s="79" t="s">
        <v>11044</v>
      </c>
    </row>
    <row r="5904" spans="51:75" x14ac:dyDescent="0.3">
      <c r="AY5904" s="107" t="e">
        <f>VLOOKUP(C5904,#REF!, 2,FALSE)</f>
        <v>#REF!</v>
      </c>
      <c r="BM5904" s="79" t="s">
        <v>11046</v>
      </c>
      <c r="BN5904" s="79" t="s">
        <v>16992</v>
      </c>
      <c r="BO5904" s="79" t="s">
        <v>11047</v>
      </c>
      <c r="BU5904" s="79" t="s">
        <v>11046</v>
      </c>
      <c r="BV5904" s="79" t="s">
        <v>16992</v>
      </c>
      <c r="BW5904" s="79" t="s">
        <v>11047</v>
      </c>
    </row>
    <row r="5905" spans="51:75" x14ac:dyDescent="0.3">
      <c r="AY5905" s="107" t="e">
        <f>VLOOKUP(C5905,#REF!, 2,FALSE)</f>
        <v>#REF!</v>
      </c>
      <c r="BM5905" s="79" t="s">
        <v>11048</v>
      </c>
      <c r="BN5905" s="79" t="s">
        <v>16992</v>
      </c>
      <c r="BO5905" s="79" t="s">
        <v>11049</v>
      </c>
      <c r="BU5905" s="79" t="s">
        <v>11048</v>
      </c>
      <c r="BV5905" s="79" t="s">
        <v>16992</v>
      </c>
      <c r="BW5905" s="79" t="s">
        <v>11049</v>
      </c>
    </row>
    <row r="5906" spans="51:75" x14ac:dyDescent="0.3">
      <c r="AY5906" s="107" t="e">
        <f>VLOOKUP(C5906,#REF!, 2,FALSE)</f>
        <v>#REF!</v>
      </c>
      <c r="BM5906" s="79" t="s">
        <v>1953</v>
      </c>
      <c r="BN5906" s="79" t="s">
        <v>16992</v>
      </c>
      <c r="BO5906" s="79" t="s">
        <v>11050</v>
      </c>
      <c r="BU5906" s="79" t="s">
        <v>1953</v>
      </c>
      <c r="BV5906" s="79" t="s">
        <v>16992</v>
      </c>
      <c r="BW5906" s="79" t="s">
        <v>11050</v>
      </c>
    </row>
    <row r="5907" spans="51:75" x14ac:dyDescent="0.3">
      <c r="AY5907" s="107" t="e">
        <f>VLOOKUP(C5907,#REF!, 2,FALSE)</f>
        <v>#REF!</v>
      </c>
      <c r="BM5907" s="79" t="s">
        <v>11051</v>
      </c>
      <c r="BN5907" s="79" t="s">
        <v>16992</v>
      </c>
      <c r="BO5907" s="79" t="s">
        <v>3759</v>
      </c>
      <c r="BU5907" s="79" t="s">
        <v>11051</v>
      </c>
      <c r="BV5907" s="79" t="s">
        <v>16992</v>
      </c>
      <c r="BW5907" s="79" t="s">
        <v>3759</v>
      </c>
    </row>
    <row r="5908" spans="51:75" x14ac:dyDescent="0.3">
      <c r="AY5908" s="107" t="e">
        <f>VLOOKUP(C5908,#REF!, 2,FALSE)</f>
        <v>#REF!</v>
      </c>
      <c r="BM5908" s="79" t="s">
        <v>1954</v>
      </c>
      <c r="BN5908" s="79" t="s">
        <v>16992</v>
      </c>
      <c r="BO5908" s="79" t="s">
        <v>1732</v>
      </c>
      <c r="BU5908" s="79" t="s">
        <v>1954</v>
      </c>
      <c r="BV5908" s="79" t="s">
        <v>16992</v>
      </c>
      <c r="BW5908" s="79" t="s">
        <v>1732</v>
      </c>
    </row>
    <row r="5909" spans="51:75" x14ac:dyDescent="0.3">
      <c r="AY5909" s="107" t="e">
        <f>VLOOKUP(C5909,#REF!, 2,FALSE)</f>
        <v>#REF!</v>
      </c>
      <c r="BM5909" s="79" t="s">
        <v>1955</v>
      </c>
      <c r="BN5909" s="79" t="s">
        <v>16992</v>
      </c>
      <c r="BO5909" s="79" t="s">
        <v>1445</v>
      </c>
      <c r="BU5909" s="79" t="s">
        <v>1955</v>
      </c>
      <c r="BV5909" s="79" t="s">
        <v>16992</v>
      </c>
      <c r="BW5909" s="79" t="s">
        <v>1445</v>
      </c>
    </row>
    <row r="5910" spans="51:75" x14ac:dyDescent="0.3">
      <c r="AY5910" s="107" t="e">
        <f>VLOOKUP(C5910,#REF!, 2,FALSE)</f>
        <v>#REF!</v>
      </c>
      <c r="BM5910" s="79" t="s">
        <v>11052</v>
      </c>
      <c r="BN5910" s="79" t="s">
        <v>16992</v>
      </c>
      <c r="BO5910" s="79" t="s">
        <v>1445</v>
      </c>
      <c r="BU5910" s="79" t="s">
        <v>11052</v>
      </c>
      <c r="BV5910" s="79" t="s">
        <v>16992</v>
      </c>
      <c r="BW5910" s="79" t="s">
        <v>1445</v>
      </c>
    </row>
    <row r="5911" spans="51:75" x14ac:dyDescent="0.3">
      <c r="AY5911" s="107" t="e">
        <f>VLOOKUP(C5911,#REF!, 2,FALSE)</f>
        <v>#REF!</v>
      </c>
      <c r="BM5911" s="79" t="s">
        <v>11054</v>
      </c>
      <c r="BN5911" s="79" t="s">
        <v>2985</v>
      </c>
      <c r="BO5911" s="79" t="s">
        <v>4443</v>
      </c>
      <c r="BU5911" s="79" t="s">
        <v>11054</v>
      </c>
      <c r="BV5911" s="79" t="s">
        <v>2985</v>
      </c>
      <c r="BW5911" s="79" t="s">
        <v>4443</v>
      </c>
    </row>
    <row r="5912" spans="51:75" x14ac:dyDescent="0.3">
      <c r="AY5912" s="107" t="e">
        <f>VLOOKUP(C5912,#REF!, 2,FALSE)</f>
        <v>#REF!</v>
      </c>
      <c r="BM5912" s="79" t="s">
        <v>11055</v>
      </c>
      <c r="BN5912" s="79" t="s">
        <v>1271</v>
      </c>
      <c r="BO5912" s="79" t="s">
        <v>3226</v>
      </c>
      <c r="BU5912" s="79" t="s">
        <v>11055</v>
      </c>
      <c r="BV5912" s="79" t="s">
        <v>1271</v>
      </c>
      <c r="BW5912" s="79" t="s">
        <v>3226</v>
      </c>
    </row>
    <row r="5913" spans="51:75" x14ac:dyDescent="0.3">
      <c r="AY5913" s="107" t="e">
        <f>VLOOKUP(C5913,#REF!, 2,FALSE)</f>
        <v>#REF!</v>
      </c>
      <c r="BM5913" s="79" t="s">
        <v>1971</v>
      </c>
      <c r="BN5913" s="79" t="s">
        <v>2985</v>
      </c>
      <c r="BO5913" s="79" t="s">
        <v>11056</v>
      </c>
      <c r="BU5913" s="79" t="s">
        <v>1971</v>
      </c>
      <c r="BV5913" s="79" t="s">
        <v>2985</v>
      </c>
      <c r="BW5913" s="79" t="s">
        <v>11056</v>
      </c>
    </row>
    <row r="5914" spans="51:75" x14ac:dyDescent="0.3">
      <c r="AY5914" s="107" t="e">
        <f>VLOOKUP(C5914,#REF!, 2,FALSE)</f>
        <v>#REF!</v>
      </c>
      <c r="BM5914" s="79" t="s">
        <v>1972</v>
      </c>
      <c r="BN5914" s="79" t="s">
        <v>2985</v>
      </c>
      <c r="BO5914" s="79" t="s">
        <v>1538</v>
      </c>
      <c r="BU5914" s="79" t="s">
        <v>1972</v>
      </c>
      <c r="BV5914" s="79" t="s">
        <v>2985</v>
      </c>
      <c r="BW5914" s="79" t="s">
        <v>1538</v>
      </c>
    </row>
    <row r="5915" spans="51:75" x14ac:dyDescent="0.3">
      <c r="AY5915" s="107" t="e">
        <f>VLOOKUP(C5915,#REF!, 2,FALSE)</f>
        <v>#REF!</v>
      </c>
      <c r="BM5915" s="79" t="s">
        <v>11057</v>
      </c>
      <c r="BN5915" s="79" t="s">
        <v>3049</v>
      </c>
      <c r="BO5915" s="79" t="s">
        <v>1404</v>
      </c>
      <c r="BU5915" s="79" t="s">
        <v>11057</v>
      </c>
      <c r="BV5915" s="79" t="s">
        <v>3049</v>
      </c>
      <c r="BW5915" s="79" t="s">
        <v>1404</v>
      </c>
    </row>
    <row r="5916" spans="51:75" x14ac:dyDescent="0.3">
      <c r="AY5916" s="107" t="e">
        <f>VLOOKUP(C5916,#REF!, 2,FALSE)</f>
        <v>#REF!</v>
      </c>
      <c r="BM5916" s="79" t="s">
        <v>11058</v>
      </c>
      <c r="BN5916" s="79" t="s">
        <v>2985</v>
      </c>
      <c r="BO5916" s="79" t="s">
        <v>1404</v>
      </c>
      <c r="BU5916" s="79" t="s">
        <v>11058</v>
      </c>
      <c r="BV5916" s="79" t="s">
        <v>2985</v>
      </c>
      <c r="BW5916" s="79" t="s">
        <v>1404</v>
      </c>
    </row>
    <row r="5917" spans="51:75" x14ac:dyDescent="0.3">
      <c r="AY5917" s="107" t="e">
        <f>VLOOKUP(C5917,#REF!, 2,FALSE)</f>
        <v>#REF!</v>
      </c>
      <c r="BM5917" s="79" t="s">
        <v>11059</v>
      </c>
      <c r="BN5917" s="79" t="s">
        <v>16992</v>
      </c>
      <c r="BO5917" s="79" t="s">
        <v>2597</v>
      </c>
      <c r="BU5917" s="79" t="s">
        <v>11059</v>
      </c>
      <c r="BV5917" s="79" t="s">
        <v>16992</v>
      </c>
      <c r="BW5917" s="79" t="s">
        <v>2597</v>
      </c>
    </row>
    <row r="5918" spans="51:75" x14ac:dyDescent="0.3">
      <c r="AY5918" s="107" t="e">
        <f>VLOOKUP(C5918,#REF!, 2,FALSE)</f>
        <v>#REF!</v>
      </c>
      <c r="BM5918" s="79" t="s">
        <v>11060</v>
      </c>
      <c r="BN5918" s="79" t="s">
        <v>16992</v>
      </c>
      <c r="BO5918" s="79" t="s">
        <v>11061</v>
      </c>
      <c r="BU5918" s="79" t="s">
        <v>11060</v>
      </c>
      <c r="BV5918" s="79" t="s">
        <v>16992</v>
      </c>
      <c r="BW5918" s="79" t="s">
        <v>11061</v>
      </c>
    </row>
    <row r="5919" spans="51:75" x14ac:dyDescent="0.3">
      <c r="AY5919" s="107" t="e">
        <f>VLOOKUP(C5919,#REF!, 2,FALSE)</f>
        <v>#REF!</v>
      </c>
      <c r="BM5919" s="79" t="s">
        <v>11062</v>
      </c>
      <c r="BN5919" s="79" t="s">
        <v>16992</v>
      </c>
      <c r="BO5919" s="79" t="s">
        <v>3373</v>
      </c>
      <c r="BU5919" s="79" t="s">
        <v>11062</v>
      </c>
      <c r="BV5919" s="79" t="s">
        <v>16992</v>
      </c>
      <c r="BW5919" s="79" t="s">
        <v>3373</v>
      </c>
    </row>
    <row r="5920" spans="51:75" x14ac:dyDescent="0.3">
      <c r="AY5920" s="107" t="e">
        <f>VLOOKUP(C5920,#REF!, 2,FALSE)</f>
        <v>#REF!</v>
      </c>
      <c r="BM5920" s="79" t="s">
        <v>11063</v>
      </c>
      <c r="BN5920" s="79" t="s">
        <v>16992</v>
      </c>
      <c r="BO5920" s="79" t="s">
        <v>8253</v>
      </c>
      <c r="BU5920" s="79" t="s">
        <v>11063</v>
      </c>
      <c r="BV5920" s="79" t="s">
        <v>16992</v>
      </c>
      <c r="BW5920" s="79" t="s">
        <v>8253</v>
      </c>
    </row>
    <row r="5921" spans="51:75" x14ac:dyDescent="0.3">
      <c r="AY5921" s="107" t="e">
        <f>VLOOKUP(C5921,#REF!, 2,FALSE)</f>
        <v>#REF!</v>
      </c>
      <c r="BM5921" s="79" t="s">
        <v>1973</v>
      </c>
      <c r="BN5921" s="79" t="s">
        <v>2985</v>
      </c>
      <c r="BO5921" s="79" t="s">
        <v>2985</v>
      </c>
      <c r="BU5921" s="79" t="s">
        <v>1973</v>
      </c>
      <c r="BV5921" s="79" t="s">
        <v>2985</v>
      </c>
      <c r="BW5921" s="79" t="s">
        <v>2985</v>
      </c>
    </row>
    <row r="5922" spans="51:75" x14ac:dyDescent="0.3">
      <c r="AY5922" s="107" t="e">
        <f>VLOOKUP(C5922,#REF!, 2,FALSE)</f>
        <v>#REF!</v>
      </c>
      <c r="BM5922" s="79" t="s">
        <v>11065</v>
      </c>
      <c r="BN5922" s="79" t="s">
        <v>2985</v>
      </c>
      <c r="BO5922" s="79" t="s">
        <v>2985</v>
      </c>
      <c r="BU5922" s="79" t="s">
        <v>11065</v>
      </c>
      <c r="BV5922" s="79" t="s">
        <v>2985</v>
      </c>
      <c r="BW5922" s="79" t="s">
        <v>2985</v>
      </c>
    </row>
    <row r="5923" spans="51:75" x14ac:dyDescent="0.3">
      <c r="AY5923" s="107" t="e">
        <f>VLOOKUP(C5923,#REF!, 2,FALSE)</f>
        <v>#REF!</v>
      </c>
      <c r="BM5923" s="79" t="s">
        <v>11066</v>
      </c>
      <c r="BN5923" s="79" t="s">
        <v>2985</v>
      </c>
      <c r="BO5923" s="79" t="s">
        <v>2985</v>
      </c>
      <c r="BU5923" s="79" t="s">
        <v>11066</v>
      </c>
      <c r="BV5923" s="79" t="s">
        <v>2985</v>
      </c>
      <c r="BW5923" s="79" t="s">
        <v>2985</v>
      </c>
    </row>
    <row r="5924" spans="51:75" x14ac:dyDescent="0.3">
      <c r="AY5924" s="107" t="e">
        <f>VLOOKUP(C5924,#REF!, 2,FALSE)</f>
        <v>#REF!</v>
      </c>
      <c r="BM5924" s="79" t="s">
        <v>11067</v>
      </c>
      <c r="BN5924" s="79" t="s">
        <v>2985</v>
      </c>
      <c r="BO5924" s="79" t="s">
        <v>2985</v>
      </c>
      <c r="BU5924" s="79" t="s">
        <v>11067</v>
      </c>
      <c r="BV5924" s="79" t="s">
        <v>2985</v>
      </c>
      <c r="BW5924" s="79" t="s">
        <v>2985</v>
      </c>
    </row>
    <row r="5925" spans="51:75" x14ac:dyDescent="0.3">
      <c r="AY5925" s="107" t="e">
        <f>VLOOKUP(C5925,#REF!, 2,FALSE)</f>
        <v>#REF!</v>
      </c>
      <c r="BM5925" s="79" t="s">
        <v>1974</v>
      </c>
      <c r="BN5925" s="79" t="s">
        <v>2985</v>
      </c>
      <c r="BO5925" s="79" t="s">
        <v>2985</v>
      </c>
      <c r="BU5925" s="79" t="s">
        <v>1974</v>
      </c>
      <c r="BV5925" s="79" t="s">
        <v>2985</v>
      </c>
      <c r="BW5925" s="79" t="s">
        <v>2985</v>
      </c>
    </row>
    <row r="5926" spans="51:75" x14ac:dyDescent="0.3">
      <c r="AY5926" s="107" t="e">
        <f>VLOOKUP(C5926,#REF!, 2,FALSE)</f>
        <v>#REF!</v>
      </c>
      <c r="BM5926" s="79" t="s">
        <v>11068</v>
      </c>
      <c r="BN5926" s="79" t="s">
        <v>2985</v>
      </c>
      <c r="BO5926" s="79" t="s">
        <v>2985</v>
      </c>
      <c r="BU5926" s="79" t="s">
        <v>11068</v>
      </c>
      <c r="BV5926" s="79" t="s">
        <v>2985</v>
      </c>
      <c r="BW5926" s="79" t="s">
        <v>2985</v>
      </c>
    </row>
    <row r="5927" spans="51:75" x14ac:dyDescent="0.3">
      <c r="AY5927" s="107" t="e">
        <f>VLOOKUP(C5927,#REF!, 2,FALSE)</f>
        <v>#REF!</v>
      </c>
      <c r="BM5927" s="79" t="s">
        <v>2965</v>
      </c>
      <c r="BN5927" s="79" t="s">
        <v>2985</v>
      </c>
      <c r="BO5927" s="79" t="s">
        <v>2985</v>
      </c>
      <c r="BU5927" s="79" t="s">
        <v>2965</v>
      </c>
      <c r="BV5927" s="79" t="s">
        <v>2985</v>
      </c>
      <c r="BW5927" s="79" t="s">
        <v>2985</v>
      </c>
    </row>
    <row r="5928" spans="51:75" x14ac:dyDescent="0.3">
      <c r="AY5928" s="107" t="e">
        <f>VLOOKUP(C5928,#REF!, 2,FALSE)</f>
        <v>#REF!</v>
      </c>
      <c r="BM5928" s="79" t="s">
        <v>11069</v>
      </c>
      <c r="BN5928" s="79" t="s">
        <v>2985</v>
      </c>
      <c r="BO5928" s="79" t="s">
        <v>2985</v>
      </c>
      <c r="BU5928" s="79" t="s">
        <v>11069</v>
      </c>
      <c r="BV5928" s="79" t="s">
        <v>2985</v>
      </c>
      <c r="BW5928" s="79" t="s">
        <v>2985</v>
      </c>
    </row>
    <row r="5929" spans="51:75" x14ac:dyDescent="0.3">
      <c r="AY5929" s="107" t="e">
        <f>VLOOKUP(C5929,#REF!, 2,FALSE)</f>
        <v>#REF!</v>
      </c>
      <c r="BM5929" s="79" t="s">
        <v>1976</v>
      </c>
      <c r="BN5929" s="79" t="s">
        <v>16992</v>
      </c>
      <c r="BO5929" s="79" t="s">
        <v>2298</v>
      </c>
      <c r="BU5929" s="79" t="s">
        <v>1976</v>
      </c>
      <c r="BV5929" s="79" t="s">
        <v>16992</v>
      </c>
      <c r="BW5929" s="79" t="s">
        <v>2298</v>
      </c>
    </row>
    <row r="5930" spans="51:75" x14ac:dyDescent="0.3">
      <c r="AY5930" s="107" t="e">
        <f>VLOOKUP(C5930,#REF!, 2,FALSE)</f>
        <v>#REF!</v>
      </c>
      <c r="BM5930" s="79" t="s">
        <v>11070</v>
      </c>
      <c r="BN5930" s="79" t="s">
        <v>2981</v>
      </c>
      <c r="BO5930" s="79" t="s">
        <v>11071</v>
      </c>
      <c r="BU5930" s="79" t="s">
        <v>11070</v>
      </c>
      <c r="BV5930" s="79" t="s">
        <v>2981</v>
      </c>
      <c r="BW5930" s="79" t="s">
        <v>11071</v>
      </c>
    </row>
    <row r="5931" spans="51:75" x14ac:dyDescent="0.3">
      <c r="AY5931" s="107" t="e">
        <f>VLOOKUP(C5931,#REF!, 2,FALSE)</f>
        <v>#REF!</v>
      </c>
      <c r="BM5931" s="79" t="s">
        <v>11072</v>
      </c>
      <c r="BN5931" s="79" t="s">
        <v>1269</v>
      </c>
      <c r="BO5931" s="79" t="s">
        <v>2646</v>
      </c>
      <c r="BU5931" s="79" t="s">
        <v>11072</v>
      </c>
      <c r="BV5931" s="79" t="s">
        <v>1269</v>
      </c>
      <c r="BW5931" s="79" t="s">
        <v>2646</v>
      </c>
    </row>
    <row r="5932" spans="51:75" x14ac:dyDescent="0.3">
      <c r="AY5932" s="107" t="e">
        <f>VLOOKUP(C5932,#REF!, 2,FALSE)</f>
        <v>#REF!</v>
      </c>
      <c r="BM5932" s="79" t="s">
        <v>11073</v>
      </c>
      <c r="BN5932" s="79" t="s">
        <v>2981</v>
      </c>
      <c r="BO5932" s="79" t="s">
        <v>11074</v>
      </c>
      <c r="BU5932" s="79" t="s">
        <v>11073</v>
      </c>
      <c r="BV5932" s="79" t="s">
        <v>2981</v>
      </c>
      <c r="BW5932" s="79" t="s">
        <v>11074</v>
      </c>
    </row>
    <row r="5933" spans="51:75" x14ac:dyDescent="0.3">
      <c r="AY5933" s="107" t="e">
        <f>VLOOKUP(C5933,#REF!, 2,FALSE)</f>
        <v>#REF!</v>
      </c>
      <c r="BM5933" s="79" t="s">
        <v>11075</v>
      </c>
      <c r="BN5933" s="79" t="s">
        <v>925</v>
      </c>
      <c r="BO5933" s="79" t="s">
        <v>2646</v>
      </c>
      <c r="BU5933" s="79" t="s">
        <v>11075</v>
      </c>
      <c r="BV5933" s="79" t="s">
        <v>925</v>
      </c>
      <c r="BW5933" s="79" t="s">
        <v>2646</v>
      </c>
    </row>
    <row r="5934" spans="51:75" x14ac:dyDescent="0.3">
      <c r="AY5934" s="107" t="e">
        <f>VLOOKUP(C5934,#REF!, 2,FALSE)</f>
        <v>#REF!</v>
      </c>
      <c r="BM5934" s="79" t="s">
        <v>11076</v>
      </c>
      <c r="BN5934" s="79" t="s">
        <v>3256</v>
      </c>
      <c r="BO5934" s="79" t="s">
        <v>4068</v>
      </c>
      <c r="BU5934" s="79" t="s">
        <v>11076</v>
      </c>
      <c r="BV5934" s="79" t="s">
        <v>3256</v>
      </c>
      <c r="BW5934" s="79" t="s">
        <v>4068</v>
      </c>
    </row>
    <row r="5935" spans="51:75" x14ac:dyDescent="0.3">
      <c r="AY5935" s="107" t="e">
        <f>VLOOKUP(C5935,#REF!, 2,FALSE)</f>
        <v>#REF!</v>
      </c>
      <c r="BM5935" s="79" t="s">
        <v>2966</v>
      </c>
      <c r="BN5935" s="79" t="s">
        <v>942</v>
      </c>
      <c r="BO5935" s="79" t="s">
        <v>4068</v>
      </c>
      <c r="BU5935" s="79" t="s">
        <v>2966</v>
      </c>
      <c r="BV5935" s="79" t="s">
        <v>942</v>
      </c>
      <c r="BW5935" s="79" t="s">
        <v>4068</v>
      </c>
    </row>
    <row r="5936" spans="51:75" x14ac:dyDescent="0.3">
      <c r="AY5936" s="107" t="e">
        <f>VLOOKUP(C5936,#REF!, 2,FALSE)</f>
        <v>#REF!</v>
      </c>
      <c r="BM5936" s="79" t="s">
        <v>11077</v>
      </c>
      <c r="BN5936" s="79" t="s">
        <v>942</v>
      </c>
      <c r="BO5936" s="79" t="s">
        <v>4068</v>
      </c>
      <c r="BU5936" s="79" t="s">
        <v>11077</v>
      </c>
      <c r="BV5936" s="79" t="s">
        <v>942</v>
      </c>
      <c r="BW5936" s="79" t="s">
        <v>4068</v>
      </c>
    </row>
    <row r="5937" spans="51:75" x14ac:dyDescent="0.3">
      <c r="AY5937" s="107" t="e">
        <f>VLOOKUP(C5937,#REF!, 2,FALSE)</f>
        <v>#REF!</v>
      </c>
      <c r="BM5937" s="79" t="s">
        <v>2947</v>
      </c>
      <c r="BN5937" s="79" t="s">
        <v>2985</v>
      </c>
      <c r="BO5937" s="79" t="s">
        <v>2985</v>
      </c>
      <c r="BU5937" s="79" t="s">
        <v>2947</v>
      </c>
      <c r="BV5937" s="79" t="s">
        <v>2985</v>
      </c>
      <c r="BW5937" s="79" t="s">
        <v>2985</v>
      </c>
    </row>
    <row r="5938" spans="51:75" x14ac:dyDescent="0.3">
      <c r="AY5938" s="107" t="e">
        <f>VLOOKUP(C5938,#REF!, 2,FALSE)</f>
        <v>#REF!</v>
      </c>
      <c r="BM5938" s="79" t="s">
        <v>2955</v>
      </c>
      <c r="BN5938" s="79" t="s">
        <v>2985</v>
      </c>
      <c r="BO5938" s="79" t="s">
        <v>2985</v>
      </c>
      <c r="BU5938" s="79" t="s">
        <v>2955</v>
      </c>
      <c r="BV5938" s="79" t="s">
        <v>2985</v>
      </c>
      <c r="BW5938" s="79" t="s">
        <v>2985</v>
      </c>
    </row>
    <row r="5939" spans="51:75" x14ac:dyDescent="0.3">
      <c r="AY5939" s="107" t="e">
        <f>VLOOKUP(C5939,#REF!, 2,FALSE)</f>
        <v>#REF!</v>
      </c>
      <c r="BM5939" s="79" t="s">
        <v>11078</v>
      </c>
      <c r="BN5939" s="79" t="s">
        <v>2985</v>
      </c>
      <c r="BO5939" s="79" t="s">
        <v>2985</v>
      </c>
      <c r="BU5939" s="79" t="s">
        <v>11078</v>
      </c>
      <c r="BV5939" s="79" t="s">
        <v>2985</v>
      </c>
      <c r="BW5939" s="79" t="s">
        <v>2985</v>
      </c>
    </row>
    <row r="5940" spans="51:75" x14ac:dyDescent="0.3">
      <c r="AY5940" s="107" t="e">
        <f>VLOOKUP(C5940,#REF!, 2,FALSE)</f>
        <v>#REF!</v>
      </c>
      <c r="BM5940" s="79" t="s">
        <v>1977</v>
      </c>
      <c r="BN5940" s="79" t="s">
        <v>2985</v>
      </c>
      <c r="BO5940" s="79" t="s">
        <v>2985</v>
      </c>
      <c r="BU5940" s="79" t="s">
        <v>1977</v>
      </c>
      <c r="BV5940" s="79" t="s">
        <v>2985</v>
      </c>
      <c r="BW5940" s="79" t="s">
        <v>2985</v>
      </c>
    </row>
    <row r="5941" spans="51:75" x14ac:dyDescent="0.3">
      <c r="AY5941" s="107" t="e">
        <f>VLOOKUP(C5941,#REF!, 2,FALSE)</f>
        <v>#REF!</v>
      </c>
      <c r="BM5941" s="79" t="s">
        <v>11079</v>
      </c>
      <c r="BN5941" s="79" t="s">
        <v>2985</v>
      </c>
      <c r="BO5941" s="79" t="s">
        <v>2932</v>
      </c>
      <c r="BU5941" s="79" t="s">
        <v>11079</v>
      </c>
      <c r="BV5941" s="79" t="s">
        <v>2985</v>
      </c>
      <c r="BW5941" s="79" t="s">
        <v>2932</v>
      </c>
    </row>
    <row r="5942" spans="51:75" x14ac:dyDescent="0.3">
      <c r="AY5942" s="107" t="e">
        <f>VLOOKUP(C5942,#REF!, 2,FALSE)</f>
        <v>#REF!</v>
      </c>
      <c r="BM5942" s="79" t="s">
        <v>11080</v>
      </c>
      <c r="BN5942" s="79" t="s">
        <v>2985</v>
      </c>
      <c r="BO5942" s="79" t="s">
        <v>2829</v>
      </c>
      <c r="BU5942" s="79" t="s">
        <v>11080</v>
      </c>
      <c r="BV5942" s="79" t="s">
        <v>2985</v>
      </c>
      <c r="BW5942" s="79" t="s">
        <v>2829</v>
      </c>
    </row>
    <row r="5943" spans="51:75" x14ac:dyDescent="0.3">
      <c r="AY5943" s="107" t="e">
        <f>VLOOKUP(C5943,#REF!, 2,FALSE)</f>
        <v>#REF!</v>
      </c>
      <c r="BM5943" s="79" t="s">
        <v>11081</v>
      </c>
      <c r="BN5943" s="79" t="s">
        <v>930</v>
      </c>
      <c r="BO5943" s="79" t="s">
        <v>2985</v>
      </c>
      <c r="BU5943" s="79" t="s">
        <v>11081</v>
      </c>
      <c r="BV5943" s="79" t="s">
        <v>930</v>
      </c>
      <c r="BW5943" s="79" t="s">
        <v>2985</v>
      </c>
    </row>
    <row r="5944" spans="51:75" x14ac:dyDescent="0.3">
      <c r="AY5944" s="107" t="e">
        <f>VLOOKUP(C5944,#REF!, 2,FALSE)</f>
        <v>#REF!</v>
      </c>
      <c r="BM5944" s="79" t="s">
        <v>11082</v>
      </c>
      <c r="BN5944" s="79" t="s">
        <v>2985</v>
      </c>
      <c r="BO5944" s="79" t="s">
        <v>11083</v>
      </c>
      <c r="BU5944" s="79" t="s">
        <v>11082</v>
      </c>
      <c r="BV5944" s="79" t="s">
        <v>2985</v>
      </c>
      <c r="BW5944" s="79" t="s">
        <v>11083</v>
      </c>
    </row>
    <row r="5945" spans="51:75" x14ac:dyDescent="0.3">
      <c r="AY5945" s="107" t="e">
        <f>VLOOKUP(C5945,#REF!, 2,FALSE)</f>
        <v>#REF!</v>
      </c>
      <c r="BM5945" s="79" t="s">
        <v>11085</v>
      </c>
      <c r="BN5945" s="79" t="s">
        <v>2985</v>
      </c>
      <c r="BO5945" s="79" t="s">
        <v>2985</v>
      </c>
      <c r="BU5945" s="79" t="s">
        <v>11085</v>
      </c>
      <c r="BV5945" s="79" t="s">
        <v>2985</v>
      </c>
      <c r="BW5945" s="79" t="s">
        <v>2985</v>
      </c>
    </row>
    <row r="5946" spans="51:75" x14ac:dyDescent="0.3">
      <c r="AY5946" s="107" t="e">
        <f>VLOOKUP(C5946,#REF!, 2,FALSE)</f>
        <v>#REF!</v>
      </c>
      <c r="BM5946" s="79" t="s">
        <v>11086</v>
      </c>
      <c r="BN5946" s="79" t="s">
        <v>785</v>
      </c>
      <c r="BO5946" s="79" t="s">
        <v>2985</v>
      </c>
      <c r="BU5946" s="79" t="s">
        <v>11086</v>
      </c>
      <c r="BV5946" s="79" t="s">
        <v>785</v>
      </c>
      <c r="BW5946" s="79" t="s">
        <v>2985</v>
      </c>
    </row>
    <row r="5947" spans="51:75" x14ac:dyDescent="0.3">
      <c r="AY5947" s="107" t="e">
        <f>VLOOKUP(C5947,#REF!, 2,FALSE)</f>
        <v>#REF!</v>
      </c>
      <c r="BM5947" s="79" t="s">
        <v>11087</v>
      </c>
      <c r="BN5947" s="79" t="s">
        <v>2985</v>
      </c>
      <c r="BO5947" s="79" t="s">
        <v>1860</v>
      </c>
      <c r="BU5947" s="79" t="s">
        <v>11087</v>
      </c>
      <c r="BV5947" s="79" t="s">
        <v>2985</v>
      </c>
      <c r="BW5947" s="79" t="s">
        <v>1860</v>
      </c>
    </row>
    <row r="5948" spans="51:75" x14ac:dyDescent="0.3">
      <c r="AY5948" s="107" t="e">
        <f>VLOOKUP(C5948,#REF!, 2,FALSE)</f>
        <v>#REF!</v>
      </c>
      <c r="BM5948" s="79" t="s">
        <v>11088</v>
      </c>
      <c r="BN5948" s="79" t="s">
        <v>2985</v>
      </c>
      <c r="BO5948" s="79" t="s">
        <v>1860</v>
      </c>
      <c r="BU5948" s="79" t="s">
        <v>11088</v>
      </c>
      <c r="BV5948" s="79" t="s">
        <v>2985</v>
      </c>
      <c r="BW5948" s="79" t="s">
        <v>1860</v>
      </c>
    </row>
    <row r="5949" spans="51:75" x14ac:dyDescent="0.3">
      <c r="AY5949" s="107" t="e">
        <f>VLOOKUP(C5949,#REF!, 2,FALSE)</f>
        <v>#REF!</v>
      </c>
      <c r="BM5949" s="79" t="s">
        <v>11089</v>
      </c>
      <c r="BN5949" s="79" t="s">
        <v>2985</v>
      </c>
      <c r="BO5949" s="79" t="s">
        <v>11090</v>
      </c>
      <c r="BU5949" s="79" t="s">
        <v>11089</v>
      </c>
      <c r="BV5949" s="79" t="s">
        <v>2985</v>
      </c>
      <c r="BW5949" s="79" t="s">
        <v>11090</v>
      </c>
    </row>
    <row r="5950" spans="51:75" x14ac:dyDescent="0.3">
      <c r="AY5950" s="107" t="e">
        <f>VLOOKUP(C5950,#REF!, 2,FALSE)</f>
        <v>#REF!</v>
      </c>
      <c r="BM5950" s="79" t="s">
        <v>11091</v>
      </c>
      <c r="BN5950" s="79" t="s">
        <v>2981</v>
      </c>
      <c r="BO5950" s="79" t="s">
        <v>4480</v>
      </c>
      <c r="BU5950" s="79" t="s">
        <v>11091</v>
      </c>
      <c r="BV5950" s="79" t="s">
        <v>2981</v>
      </c>
      <c r="BW5950" s="79" t="s">
        <v>4480</v>
      </c>
    </row>
    <row r="5951" spans="51:75" x14ac:dyDescent="0.3">
      <c r="AY5951" s="107" t="e">
        <f>VLOOKUP(C5951,#REF!, 2,FALSE)</f>
        <v>#REF!</v>
      </c>
      <c r="BM5951" s="79" t="s">
        <v>11092</v>
      </c>
      <c r="BN5951" s="79" t="s">
        <v>1344</v>
      </c>
      <c r="BO5951" s="79" t="s">
        <v>11093</v>
      </c>
      <c r="BU5951" s="79" t="s">
        <v>11092</v>
      </c>
      <c r="BV5951" s="79" t="s">
        <v>1344</v>
      </c>
      <c r="BW5951" s="79" t="s">
        <v>11093</v>
      </c>
    </row>
    <row r="5952" spans="51:75" x14ac:dyDescent="0.3">
      <c r="AY5952" s="107" t="e">
        <f>VLOOKUP(C5952,#REF!, 2,FALSE)</f>
        <v>#REF!</v>
      </c>
      <c r="BM5952" s="79" t="s">
        <v>11094</v>
      </c>
      <c r="BN5952" s="79" t="s">
        <v>2981</v>
      </c>
      <c r="BO5952" s="79" t="s">
        <v>1206</v>
      </c>
      <c r="BU5952" s="79" t="s">
        <v>11094</v>
      </c>
      <c r="BV5952" s="79" t="s">
        <v>2981</v>
      </c>
      <c r="BW5952" s="79" t="s">
        <v>1206</v>
      </c>
    </row>
    <row r="5953" spans="51:75" x14ac:dyDescent="0.3">
      <c r="AY5953" s="107" t="e">
        <f>VLOOKUP(C5953,#REF!, 2,FALSE)</f>
        <v>#REF!</v>
      </c>
      <c r="BM5953" s="79" t="s">
        <v>11095</v>
      </c>
      <c r="BN5953" s="79" t="s">
        <v>2985</v>
      </c>
      <c r="BO5953" s="79" t="s">
        <v>8419</v>
      </c>
      <c r="BU5953" s="79" t="s">
        <v>11095</v>
      </c>
      <c r="BV5953" s="79" t="s">
        <v>2985</v>
      </c>
      <c r="BW5953" s="79" t="s">
        <v>8419</v>
      </c>
    </row>
    <row r="5954" spans="51:75" x14ac:dyDescent="0.3">
      <c r="AY5954" s="107" t="e">
        <f>VLOOKUP(C5954,#REF!, 2,FALSE)</f>
        <v>#REF!</v>
      </c>
      <c r="BM5954" s="79" t="s">
        <v>1979</v>
      </c>
      <c r="BN5954" s="79" t="s">
        <v>628</v>
      </c>
      <c r="BO5954" s="79" t="s">
        <v>7947</v>
      </c>
      <c r="BU5954" s="79" t="s">
        <v>1979</v>
      </c>
      <c r="BV5954" s="79" t="s">
        <v>628</v>
      </c>
      <c r="BW5954" s="79" t="s">
        <v>7947</v>
      </c>
    </row>
    <row r="5955" spans="51:75" x14ac:dyDescent="0.3">
      <c r="AY5955" s="107" t="e">
        <f>VLOOKUP(C5955,#REF!, 2,FALSE)</f>
        <v>#REF!</v>
      </c>
      <c r="BM5955" s="79" t="s">
        <v>11096</v>
      </c>
      <c r="BN5955" s="79" t="s">
        <v>3009</v>
      </c>
      <c r="BO5955" s="79" t="s">
        <v>5373</v>
      </c>
      <c r="BU5955" s="79" t="s">
        <v>11096</v>
      </c>
      <c r="BV5955" s="79" t="s">
        <v>3009</v>
      </c>
      <c r="BW5955" s="79" t="s">
        <v>5373</v>
      </c>
    </row>
    <row r="5956" spans="51:75" x14ac:dyDescent="0.3">
      <c r="AY5956" s="107" t="e">
        <f>VLOOKUP(C5956,#REF!, 2,FALSE)</f>
        <v>#REF!</v>
      </c>
      <c r="BM5956" s="79" t="s">
        <v>1980</v>
      </c>
      <c r="BN5956" s="79" t="s">
        <v>628</v>
      </c>
      <c r="BO5956" s="79" t="s">
        <v>7947</v>
      </c>
      <c r="BU5956" s="79" t="s">
        <v>1980</v>
      </c>
      <c r="BV5956" s="79" t="s">
        <v>628</v>
      </c>
      <c r="BW5956" s="79" t="s">
        <v>7947</v>
      </c>
    </row>
    <row r="5957" spans="51:75" x14ac:dyDescent="0.3">
      <c r="AY5957" s="107" t="e">
        <f>VLOOKUP(C5957,#REF!, 2,FALSE)</f>
        <v>#REF!</v>
      </c>
      <c r="BM5957" s="79" t="s">
        <v>11097</v>
      </c>
      <c r="BN5957" s="79" t="s">
        <v>625</v>
      </c>
      <c r="BO5957" s="79" t="s">
        <v>11098</v>
      </c>
      <c r="BU5957" s="79" t="s">
        <v>11097</v>
      </c>
      <c r="BV5957" s="79" t="s">
        <v>625</v>
      </c>
      <c r="BW5957" s="79" t="s">
        <v>11098</v>
      </c>
    </row>
    <row r="5958" spans="51:75" x14ac:dyDescent="0.3">
      <c r="AY5958" s="107" t="e">
        <f>VLOOKUP(C5958,#REF!, 2,FALSE)</f>
        <v>#REF!</v>
      </c>
      <c r="BM5958" s="79" t="s">
        <v>1981</v>
      </c>
      <c r="BN5958" s="79" t="s">
        <v>851</v>
      </c>
      <c r="BO5958" s="79" t="s">
        <v>5623</v>
      </c>
      <c r="BU5958" s="79" t="s">
        <v>1981</v>
      </c>
      <c r="BV5958" s="79" t="s">
        <v>851</v>
      </c>
      <c r="BW5958" s="79" t="s">
        <v>5623</v>
      </c>
    </row>
    <row r="5959" spans="51:75" x14ac:dyDescent="0.3">
      <c r="AY5959" s="107" t="e">
        <f>VLOOKUP(C5959,#REF!, 2,FALSE)</f>
        <v>#REF!</v>
      </c>
      <c r="BM5959" s="79" t="s">
        <v>11099</v>
      </c>
      <c r="BN5959" s="79" t="s">
        <v>3256</v>
      </c>
      <c r="BO5959" s="79" t="s">
        <v>11100</v>
      </c>
      <c r="BU5959" s="79" t="s">
        <v>11099</v>
      </c>
      <c r="BV5959" s="79" t="s">
        <v>3256</v>
      </c>
      <c r="BW5959" s="79" t="s">
        <v>11100</v>
      </c>
    </row>
    <row r="5960" spans="51:75" x14ac:dyDescent="0.3">
      <c r="AY5960" s="107" t="e">
        <f>VLOOKUP(C5960,#REF!, 2,FALSE)</f>
        <v>#REF!</v>
      </c>
      <c r="BM5960" s="79" t="s">
        <v>11101</v>
      </c>
      <c r="BN5960" s="79" t="s">
        <v>1271</v>
      </c>
      <c r="BO5960" s="79" t="s">
        <v>11102</v>
      </c>
      <c r="BU5960" s="79" t="s">
        <v>11101</v>
      </c>
      <c r="BV5960" s="79" t="s">
        <v>1271</v>
      </c>
      <c r="BW5960" s="79" t="s">
        <v>11102</v>
      </c>
    </row>
    <row r="5961" spans="51:75" x14ac:dyDescent="0.3">
      <c r="AY5961" s="107" t="e">
        <f>VLOOKUP(C5961,#REF!, 2,FALSE)</f>
        <v>#REF!</v>
      </c>
      <c r="BM5961" s="79" t="s">
        <v>11103</v>
      </c>
      <c r="BN5961" s="79" t="s">
        <v>2985</v>
      </c>
      <c r="BO5961" s="79" t="s">
        <v>11104</v>
      </c>
      <c r="BU5961" s="79" t="s">
        <v>11103</v>
      </c>
      <c r="BV5961" s="79" t="s">
        <v>2985</v>
      </c>
      <c r="BW5961" s="79" t="s">
        <v>11104</v>
      </c>
    </row>
    <row r="5962" spans="51:75" x14ac:dyDescent="0.3">
      <c r="AY5962" s="107" t="e">
        <f>VLOOKUP(C5962,#REF!, 2,FALSE)</f>
        <v>#REF!</v>
      </c>
      <c r="BM5962" s="79" t="s">
        <v>11105</v>
      </c>
      <c r="BN5962" s="79" t="s">
        <v>1271</v>
      </c>
      <c r="BO5962" s="79" t="s">
        <v>5043</v>
      </c>
      <c r="BU5962" s="79" t="s">
        <v>11105</v>
      </c>
      <c r="BV5962" s="79" t="s">
        <v>1271</v>
      </c>
      <c r="BW5962" s="79" t="s">
        <v>5043</v>
      </c>
    </row>
    <row r="5963" spans="51:75" x14ac:dyDescent="0.3">
      <c r="AY5963" s="107" t="e">
        <f>VLOOKUP(C5963,#REF!, 2,FALSE)</f>
        <v>#REF!</v>
      </c>
      <c r="BM5963" s="79" t="s">
        <v>11106</v>
      </c>
      <c r="BN5963" s="79" t="s">
        <v>3206</v>
      </c>
      <c r="BO5963" s="79" t="s">
        <v>7142</v>
      </c>
      <c r="BU5963" s="79" t="s">
        <v>11106</v>
      </c>
      <c r="BV5963" s="79" t="s">
        <v>3206</v>
      </c>
      <c r="BW5963" s="79" t="s">
        <v>7142</v>
      </c>
    </row>
    <row r="5964" spans="51:75" x14ac:dyDescent="0.3">
      <c r="AY5964" s="107" t="e">
        <f>VLOOKUP(C5964,#REF!, 2,FALSE)</f>
        <v>#REF!</v>
      </c>
      <c r="BM5964" s="79" t="s">
        <v>11107</v>
      </c>
      <c r="BN5964" s="79" t="s">
        <v>3206</v>
      </c>
      <c r="BO5964" s="79" t="s">
        <v>5043</v>
      </c>
      <c r="BU5964" s="79" t="s">
        <v>11107</v>
      </c>
      <c r="BV5964" s="79" t="s">
        <v>3206</v>
      </c>
      <c r="BW5964" s="79" t="s">
        <v>5043</v>
      </c>
    </row>
    <row r="5965" spans="51:75" x14ac:dyDescent="0.3">
      <c r="AY5965" s="107" t="e">
        <f>VLOOKUP(C5965,#REF!, 2,FALSE)</f>
        <v>#REF!</v>
      </c>
      <c r="BM5965" s="79" t="s">
        <v>11108</v>
      </c>
      <c r="BN5965" s="79" t="s">
        <v>3256</v>
      </c>
      <c r="BO5965" s="79" t="s">
        <v>704</v>
      </c>
      <c r="BU5965" s="79" t="s">
        <v>11108</v>
      </c>
      <c r="BV5965" s="79" t="s">
        <v>3256</v>
      </c>
      <c r="BW5965" s="79" t="s">
        <v>704</v>
      </c>
    </row>
    <row r="5966" spans="51:75" x14ac:dyDescent="0.3">
      <c r="AY5966" s="107" t="e">
        <f>VLOOKUP(C5966,#REF!, 2,FALSE)</f>
        <v>#REF!</v>
      </c>
      <c r="BM5966" s="79" t="s">
        <v>11109</v>
      </c>
      <c r="BN5966" s="79" t="s">
        <v>3256</v>
      </c>
      <c r="BO5966" s="79" t="s">
        <v>11110</v>
      </c>
      <c r="BU5966" s="79" t="s">
        <v>11109</v>
      </c>
      <c r="BV5966" s="79" t="s">
        <v>3256</v>
      </c>
      <c r="BW5966" s="79" t="s">
        <v>11110</v>
      </c>
    </row>
    <row r="5967" spans="51:75" x14ac:dyDescent="0.3">
      <c r="AY5967" s="107" t="e">
        <f>VLOOKUP(C5967,#REF!, 2,FALSE)</f>
        <v>#REF!</v>
      </c>
      <c r="BM5967" s="79" t="s">
        <v>11111</v>
      </c>
      <c r="BN5967" s="79" t="s">
        <v>2985</v>
      </c>
      <c r="BO5967" s="79" t="s">
        <v>2299</v>
      </c>
      <c r="BU5967" s="79" t="s">
        <v>11111</v>
      </c>
      <c r="BV5967" s="79" t="s">
        <v>2985</v>
      </c>
      <c r="BW5967" s="79" t="s">
        <v>2299</v>
      </c>
    </row>
    <row r="5968" spans="51:75" x14ac:dyDescent="0.3">
      <c r="AY5968" s="107" t="e">
        <f>VLOOKUP(C5968,#REF!, 2,FALSE)</f>
        <v>#REF!</v>
      </c>
      <c r="BM5968" s="79" t="s">
        <v>11112</v>
      </c>
      <c r="BN5968" s="79" t="s">
        <v>2985</v>
      </c>
      <c r="BO5968" s="79" t="s">
        <v>2985</v>
      </c>
      <c r="BU5968" s="79" t="s">
        <v>11112</v>
      </c>
      <c r="BV5968" s="79" t="s">
        <v>2985</v>
      </c>
      <c r="BW5968" s="79" t="s">
        <v>2985</v>
      </c>
    </row>
    <row r="5969" spans="51:75" x14ac:dyDescent="0.3">
      <c r="AY5969" s="107" t="e">
        <f>VLOOKUP(C5969,#REF!, 2,FALSE)</f>
        <v>#REF!</v>
      </c>
      <c r="BM5969" s="79" t="s">
        <v>11113</v>
      </c>
      <c r="BN5969" s="79" t="s">
        <v>2985</v>
      </c>
      <c r="BO5969" s="79" t="s">
        <v>2985</v>
      </c>
      <c r="BU5969" s="79" t="s">
        <v>11113</v>
      </c>
      <c r="BV5969" s="79" t="s">
        <v>2985</v>
      </c>
      <c r="BW5969" s="79" t="s">
        <v>2985</v>
      </c>
    </row>
    <row r="5970" spans="51:75" x14ac:dyDescent="0.3">
      <c r="AY5970" s="107" t="e">
        <f>VLOOKUP(C5970,#REF!, 2,FALSE)</f>
        <v>#REF!</v>
      </c>
      <c r="BM5970" s="79" t="s">
        <v>11114</v>
      </c>
      <c r="BN5970" s="79" t="s">
        <v>1271</v>
      </c>
      <c r="BO5970" s="79" t="s">
        <v>8658</v>
      </c>
      <c r="BU5970" s="79" t="s">
        <v>11114</v>
      </c>
      <c r="BV5970" s="79" t="s">
        <v>1271</v>
      </c>
      <c r="BW5970" s="79" t="s">
        <v>8658</v>
      </c>
    </row>
    <row r="5971" spans="51:75" x14ac:dyDescent="0.3">
      <c r="AY5971" s="107" t="e">
        <f>VLOOKUP(C5971,#REF!, 2,FALSE)</f>
        <v>#REF!</v>
      </c>
      <c r="BM5971" s="79" t="s">
        <v>11115</v>
      </c>
      <c r="BN5971" s="79" t="s">
        <v>805</v>
      </c>
      <c r="BO5971" s="79" t="s">
        <v>11116</v>
      </c>
      <c r="BU5971" s="79" t="s">
        <v>11115</v>
      </c>
      <c r="BV5971" s="79" t="s">
        <v>805</v>
      </c>
      <c r="BW5971" s="79" t="s">
        <v>11116</v>
      </c>
    </row>
    <row r="5972" spans="51:75" x14ac:dyDescent="0.3">
      <c r="AY5972" s="107" t="e">
        <f>VLOOKUP(C5972,#REF!, 2,FALSE)</f>
        <v>#REF!</v>
      </c>
      <c r="BM5972" s="79" t="s">
        <v>1982</v>
      </c>
      <c r="BN5972" s="79" t="s">
        <v>925</v>
      </c>
      <c r="BO5972" s="79" t="s">
        <v>3766</v>
      </c>
      <c r="BU5972" s="79" t="s">
        <v>1982</v>
      </c>
      <c r="BV5972" s="79" t="s">
        <v>925</v>
      </c>
      <c r="BW5972" s="79" t="s">
        <v>3766</v>
      </c>
    </row>
    <row r="5973" spans="51:75" x14ac:dyDescent="0.3">
      <c r="AY5973" s="107" t="e">
        <f>VLOOKUP(C5973,#REF!, 2,FALSE)</f>
        <v>#REF!</v>
      </c>
      <c r="BM5973" s="79" t="s">
        <v>11117</v>
      </c>
      <c r="BN5973" s="79" t="s">
        <v>625</v>
      </c>
      <c r="BO5973" s="79" t="s">
        <v>11118</v>
      </c>
      <c r="BU5973" s="79" t="s">
        <v>11117</v>
      </c>
      <c r="BV5973" s="79" t="s">
        <v>625</v>
      </c>
      <c r="BW5973" s="79" t="s">
        <v>11118</v>
      </c>
    </row>
    <row r="5974" spans="51:75" x14ac:dyDescent="0.3">
      <c r="AY5974" s="107" t="e">
        <f>VLOOKUP(C5974,#REF!, 2,FALSE)</f>
        <v>#REF!</v>
      </c>
      <c r="BM5974" s="79" t="s">
        <v>11119</v>
      </c>
      <c r="BN5974" s="79" t="s">
        <v>663</v>
      </c>
      <c r="BO5974" s="79" t="s">
        <v>11120</v>
      </c>
      <c r="BU5974" s="79" t="s">
        <v>11119</v>
      </c>
      <c r="BV5974" s="79" t="s">
        <v>663</v>
      </c>
      <c r="BW5974" s="79" t="s">
        <v>11120</v>
      </c>
    </row>
    <row r="5975" spans="51:75" x14ac:dyDescent="0.3">
      <c r="AY5975" s="107" t="e">
        <f>VLOOKUP(C5975,#REF!, 2,FALSE)</f>
        <v>#REF!</v>
      </c>
      <c r="BM5975" s="79" t="s">
        <v>11121</v>
      </c>
      <c r="BN5975" s="79" t="s">
        <v>925</v>
      </c>
      <c r="BO5975" s="79" t="s">
        <v>11122</v>
      </c>
      <c r="BU5975" s="79" t="s">
        <v>11121</v>
      </c>
      <c r="BV5975" s="79" t="s">
        <v>925</v>
      </c>
      <c r="BW5975" s="79" t="s">
        <v>11122</v>
      </c>
    </row>
    <row r="5976" spans="51:75" x14ac:dyDescent="0.3">
      <c r="AY5976" s="107" t="e">
        <f>VLOOKUP(C5976,#REF!, 2,FALSE)</f>
        <v>#REF!</v>
      </c>
      <c r="BM5976" s="79" t="s">
        <v>1983</v>
      </c>
      <c r="BN5976" s="79" t="s">
        <v>702</v>
      </c>
      <c r="BO5976" s="79" t="s">
        <v>3197</v>
      </c>
      <c r="BU5976" s="79" t="s">
        <v>1983</v>
      </c>
      <c r="BV5976" s="79" t="s">
        <v>702</v>
      </c>
      <c r="BW5976" s="79" t="s">
        <v>3197</v>
      </c>
    </row>
    <row r="5977" spans="51:75" x14ac:dyDescent="0.3">
      <c r="AY5977" s="107" t="e">
        <f>VLOOKUP(C5977,#REF!, 2,FALSE)</f>
        <v>#REF!</v>
      </c>
      <c r="BM5977" s="79" t="s">
        <v>1984</v>
      </c>
      <c r="BN5977" s="79" t="s">
        <v>625</v>
      </c>
      <c r="BO5977" s="79" t="s">
        <v>11123</v>
      </c>
      <c r="BU5977" s="79" t="s">
        <v>1984</v>
      </c>
      <c r="BV5977" s="79" t="s">
        <v>625</v>
      </c>
      <c r="BW5977" s="79" t="s">
        <v>11123</v>
      </c>
    </row>
    <row r="5978" spans="51:75" x14ac:dyDescent="0.3">
      <c r="AY5978" s="107" t="e">
        <f>VLOOKUP(C5978,#REF!, 2,FALSE)</f>
        <v>#REF!</v>
      </c>
      <c r="BM5978" s="79" t="s">
        <v>11124</v>
      </c>
      <c r="BN5978" s="79" t="s">
        <v>2985</v>
      </c>
      <c r="BO5978" s="79" t="s">
        <v>5956</v>
      </c>
      <c r="BU5978" s="79" t="s">
        <v>11124</v>
      </c>
      <c r="BV5978" s="79" t="s">
        <v>2985</v>
      </c>
      <c r="BW5978" s="79" t="s">
        <v>5956</v>
      </c>
    </row>
    <row r="5979" spans="51:75" x14ac:dyDescent="0.3">
      <c r="AY5979" s="107" t="e">
        <f>VLOOKUP(C5979,#REF!, 2,FALSE)</f>
        <v>#REF!</v>
      </c>
      <c r="BM5979" s="79" t="s">
        <v>11125</v>
      </c>
      <c r="BN5979" s="79" t="s">
        <v>641</v>
      </c>
      <c r="BO5979" s="79" t="s">
        <v>8015</v>
      </c>
      <c r="BU5979" s="79" t="s">
        <v>11125</v>
      </c>
      <c r="BV5979" s="79" t="s">
        <v>641</v>
      </c>
      <c r="BW5979" s="79" t="s">
        <v>8015</v>
      </c>
    </row>
    <row r="5980" spans="51:75" x14ac:dyDescent="0.3">
      <c r="AY5980" s="107" t="e">
        <f>VLOOKUP(C5980,#REF!, 2,FALSE)</f>
        <v>#REF!</v>
      </c>
      <c r="BM5980" s="79" t="s">
        <v>11126</v>
      </c>
      <c r="BN5980" s="79" t="s">
        <v>696</v>
      </c>
      <c r="BO5980" s="79" t="s">
        <v>995</v>
      </c>
      <c r="BU5980" s="79" t="s">
        <v>11126</v>
      </c>
      <c r="BV5980" s="79" t="s">
        <v>696</v>
      </c>
      <c r="BW5980" s="79" t="s">
        <v>995</v>
      </c>
    </row>
    <row r="5981" spans="51:75" x14ac:dyDescent="0.3">
      <c r="AY5981" s="107" t="e">
        <f>VLOOKUP(C5981,#REF!, 2,FALSE)</f>
        <v>#REF!</v>
      </c>
      <c r="BM5981" s="79" t="s">
        <v>11127</v>
      </c>
      <c r="BN5981" s="79" t="s">
        <v>696</v>
      </c>
      <c r="BO5981" s="79" t="s">
        <v>11128</v>
      </c>
      <c r="BU5981" s="79" t="s">
        <v>11127</v>
      </c>
      <c r="BV5981" s="79" t="s">
        <v>696</v>
      </c>
      <c r="BW5981" s="79" t="s">
        <v>11128</v>
      </c>
    </row>
    <row r="5982" spans="51:75" x14ac:dyDescent="0.3">
      <c r="AY5982" s="107" t="e">
        <f>VLOOKUP(C5982,#REF!, 2,FALSE)</f>
        <v>#REF!</v>
      </c>
      <c r="BM5982" s="79" t="s">
        <v>11129</v>
      </c>
      <c r="BN5982" s="79" t="s">
        <v>614</v>
      </c>
      <c r="BO5982" s="79" t="s">
        <v>1665</v>
      </c>
      <c r="BU5982" s="79" t="s">
        <v>11129</v>
      </c>
      <c r="BV5982" s="79" t="s">
        <v>614</v>
      </c>
      <c r="BW5982" s="79" t="s">
        <v>1665</v>
      </c>
    </row>
    <row r="5983" spans="51:75" x14ac:dyDescent="0.3">
      <c r="AY5983" s="107" t="e">
        <f>VLOOKUP(C5983,#REF!, 2,FALSE)</f>
        <v>#REF!</v>
      </c>
      <c r="BM5983" s="79" t="s">
        <v>11130</v>
      </c>
      <c r="BN5983" s="79" t="s">
        <v>996</v>
      </c>
      <c r="BO5983" s="79" t="s">
        <v>995</v>
      </c>
      <c r="BU5983" s="79" t="s">
        <v>11130</v>
      </c>
      <c r="BV5983" s="79" t="s">
        <v>996</v>
      </c>
      <c r="BW5983" s="79" t="s">
        <v>995</v>
      </c>
    </row>
    <row r="5984" spans="51:75" x14ac:dyDescent="0.3">
      <c r="AY5984" s="107" t="e">
        <f>VLOOKUP(C5984,#REF!, 2,FALSE)</f>
        <v>#REF!</v>
      </c>
      <c r="BM5984" s="79" t="s">
        <v>11131</v>
      </c>
      <c r="BN5984" s="79" t="s">
        <v>1447</v>
      </c>
      <c r="BO5984" s="79" t="s">
        <v>6524</v>
      </c>
      <c r="BU5984" s="79" t="s">
        <v>11131</v>
      </c>
      <c r="BV5984" s="79" t="s">
        <v>1447</v>
      </c>
      <c r="BW5984" s="79" t="s">
        <v>6524</v>
      </c>
    </row>
    <row r="5985" spans="51:75" x14ac:dyDescent="0.3">
      <c r="AY5985" s="107" t="e">
        <f>VLOOKUP(C5985,#REF!, 2,FALSE)</f>
        <v>#REF!</v>
      </c>
      <c r="BM5985" s="79" t="s">
        <v>427</v>
      </c>
      <c r="BN5985" s="79" t="s">
        <v>633</v>
      </c>
      <c r="BO5985" s="79" t="s">
        <v>2985</v>
      </c>
      <c r="BU5985" s="79" t="s">
        <v>427</v>
      </c>
      <c r="BV5985" s="79" t="s">
        <v>633</v>
      </c>
      <c r="BW5985" s="79" t="s">
        <v>2985</v>
      </c>
    </row>
    <row r="5986" spans="51:75" x14ac:dyDescent="0.3">
      <c r="AY5986" s="107" t="e">
        <f>VLOOKUP(C5986,#REF!, 2,FALSE)</f>
        <v>#REF!</v>
      </c>
      <c r="BM5986" s="79" t="s">
        <v>11132</v>
      </c>
      <c r="BN5986" s="79" t="s">
        <v>633</v>
      </c>
      <c r="BO5986" s="79" t="s">
        <v>8375</v>
      </c>
      <c r="BU5986" s="79" t="s">
        <v>11132</v>
      </c>
      <c r="BV5986" s="79" t="s">
        <v>633</v>
      </c>
      <c r="BW5986" s="79" t="s">
        <v>8375</v>
      </c>
    </row>
    <row r="5987" spans="51:75" x14ac:dyDescent="0.3">
      <c r="AY5987" s="107" t="e">
        <f>VLOOKUP(C5987,#REF!, 2,FALSE)</f>
        <v>#REF!</v>
      </c>
      <c r="BM5987" s="79" t="s">
        <v>11133</v>
      </c>
      <c r="BN5987" s="79" t="s">
        <v>3256</v>
      </c>
      <c r="BO5987" s="79" t="s">
        <v>11134</v>
      </c>
      <c r="BU5987" s="79" t="s">
        <v>11133</v>
      </c>
      <c r="BV5987" s="79" t="s">
        <v>3256</v>
      </c>
      <c r="BW5987" s="79" t="s">
        <v>11134</v>
      </c>
    </row>
    <row r="5988" spans="51:75" x14ac:dyDescent="0.3">
      <c r="AY5988" s="107" t="e">
        <f>VLOOKUP(C5988,#REF!, 2,FALSE)</f>
        <v>#REF!</v>
      </c>
      <c r="BM5988" s="79" t="s">
        <v>11135</v>
      </c>
      <c r="BN5988" s="79" t="s">
        <v>615</v>
      </c>
      <c r="BO5988" s="79" t="s">
        <v>2985</v>
      </c>
      <c r="BU5988" s="79" t="s">
        <v>11135</v>
      </c>
      <c r="BV5988" s="79" t="s">
        <v>615</v>
      </c>
      <c r="BW5988" s="79" t="s">
        <v>2985</v>
      </c>
    </row>
    <row r="5989" spans="51:75" x14ac:dyDescent="0.3">
      <c r="AY5989" s="107" t="e">
        <f>VLOOKUP(C5989,#REF!, 2,FALSE)</f>
        <v>#REF!</v>
      </c>
      <c r="BM5989" s="79" t="s">
        <v>11138</v>
      </c>
      <c r="BN5989" s="79" t="s">
        <v>641</v>
      </c>
      <c r="BO5989" s="79" t="s">
        <v>2013</v>
      </c>
      <c r="BU5989" s="79" t="s">
        <v>11138</v>
      </c>
      <c r="BV5989" s="79" t="s">
        <v>641</v>
      </c>
      <c r="BW5989" s="79" t="s">
        <v>2013</v>
      </c>
    </row>
    <row r="5990" spans="51:75" x14ac:dyDescent="0.3">
      <c r="AY5990" s="107" t="e">
        <f>VLOOKUP(C5990,#REF!, 2,FALSE)</f>
        <v>#REF!</v>
      </c>
      <c r="BM5990" s="79" t="s">
        <v>11139</v>
      </c>
      <c r="BN5990" s="79" t="s">
        <v>1281</v>
      </c>
      <c r="BO5990" s="79" t="s">
        <v>775</v>
      </c>
      <c r="BU5990" s="79" t="s">
        <v>11139</v>
      </c>
      <c r="BV5990" s="79" t="s">
        <v>1281</v>
      </c>
      <c r="BW5990" s="79" t="s">
        <v>775</v>
      </c>
    </row>
    <row r="5991" spans="51:75" x14ac:dyDescent="0.3">
      <c r="AY5991" s="107" t="e">
        <f>VLOOKUP(C5991,#REF!, 2,FALSE)</f>
        <v>#REF!</v>
      </c>
      <c r="BM5991" s="79" t="s">
        <v>11140</v>
      </c>
      <c r="BN5991" s="79" t="s">
        <v>639</v>
      </c>
      <c r="BO5991" s="79" t="s">
        <v>938</v>
      </c>
      <c r="BU5991" s="79" t="s">
        <v>11140</v>
      </c>
      <c r="BV5991" s="79" t="s">
        <v>639</v>
      </c>
      <c r="BW5991" s="79" t="s">
        <v>938</v>
      </c>
    </row>
    <row r="5992" spans="51:75" x14ac:dyDescent="0.3">
      <c r="AY5992" s="107" t="e">
        <f>VLOOKUP(C5992,#REF!, 2,FALSE)</f>
        <v>#REF!</v>
      </c>
      <c r="BM5992" s="79" t="s">
        <v>11141</v>
      </c>
      <c r="BN5992" s="79" t="s">
        <v>785</v>
      </c>
      <c r="BO5992" s="79" t="s">
        <v>11142</v>
      </c>
      <c r="BU5992" s="79" t="s">
        <v>11141</v>
      </c>
      <c r="BV5992" s="79" t="s">
        <v>785</v>
      </c>
      <c r="BW5992" s="79" t="s">
        <v>11142</v>
      </c>
    </row>
    <row r="5993" spans="51:75" x14ac:dyDescent="0.3">
      <c r="AY5993" s="107" t="e">
        <f>VLOOKUP(C5993,#REF!, 2,FALSE)</f>
        <v>#REF!</v>
      </c>
      <c r="BM5993" s="79" t="s">
        <v>11143</v>
      </c>
      <c r="BN5993" s="79" t="s">
        <v>3206</v>
      </c>
      <c r="BO5993" s="79" t="s">
        <v>3664</v>
      </c>
      <c r="BU5993" s="79" t="s">
        <v>11143</v>
      </c>
      <c r="BV5993" s="79" t="s">
        <v>3206</v>
      </c>
      <c r="BW5993" s="79" t="s">
        <v>3664</v>
      </c>
    </row>
    <row r="5994" spans="51:75" x14ac:dyDescent="0.3">
      <c r="AY5994" s="107" t="e">
        <f>VLOOKUP(C5994,#REF!, 2,FALSE)</f>
        <v>#REF!</v>
      </c>
      <c r="BM5994" s="79" t="s">
        <v>11144</v>
      </c>
      <c r="BN5994" s="79" t="s">
        <v>2985</v>
      </c>
      <c r="BO5994" s="79" t="s">
        <v>2985</v>
      </c>
      <c r="BU5994" s="79" t="s">
        <v>11144</v>
      </c>
      <c r="BV5994" s="79" t="s">
        <v>2985</v>
      </c>
      <c r="BW5994" s="79" t="s">
        <v>2985</v>
      </c>
    </row>
    <row r="5995" spans="51:75" x14ac:dyDescent="0.3">
      <c r="AY5995" s="107" t="e">
        <f>VLOOKUP(C5995,#REF!, 2,FALSE)</f>
        <v>#REF!</v>
      </c>
      <c r="BM5995" s="79" t="s">
        <v>11145</v>
      </c>
      <c r="BN5995" s="79" t="s">
        <v>660</v>
      </c>
      <c r="BO5995" s="79" t="s">
        <v>11146</v>
      </c>
      <c r="BU5995" s="79" t="s">
        <v>11145</v>
      </c>
      <c r="BV5995" s="79" t="s">
        <v>660</v>
      </c>
      <c r="BW5995" s="79" t="s">
        <v>11146</v>
      </c>
    </row>
    <row r="5996" spans="51:75" x14ac:dyDescent="0.3">
      <c r="AY5996" s="107" t="e">
        <f>VLOOKUP(C5996,#REF!, 2,FALSE)</f>
        <v>#REF!</v>
      </c>
      <c r="BM5996" s="79" t="s">
        <v>1985</v>
      </c>
      <c r="BN5996" s="79" t="s">
        <v>616</v>
      </c>
      <c r="BO5996" s="79" t="s">
        <v>2426</v>
      </c>
      <c r="BU5996" s="79" t="s">
        <v>1985</v>
      </c>
      <c r="BV5996" s="79" t="s">
        <v>616</v>
      </c>
      <c r="BW5996" s="79" t="s">
        <v>2426</v>
      </c>
    </row>
    <row r="5997" spans="51:75" x14ac:dyDescent="0.3">
      <c r="AY5997" s="107" t="e">
        <f>VLOOKUP(C5997,#REF!, 2,FALSE)</f>
        <v>#REF!</v>
      </c>
      <c r="BM5997" s="79" t="s">
        <v>11147</v>
      </c>
      <c r="BN5997" s="79" t="s">
        <v>812</v>
      </c>
      <c r="BO5997" s="79" t="s">
        <v>9407</v>
      </c>
      <c r="BU5997" s="79" t="s">
        <v>11147</v>
      </c>
      <c r="BV5997" s="79" t="s">
        <v>812</v>
      </c>
      <c r="BW5997" s="79" t="s">
        <v>9407</v>
      </c>
    </row>
    <row r="5998" spans="51:75" x14ac:dyDescent="0.3">
      <c r="AY5998" s="107" t="e">
        <f>VLOOKUP(C5998,#REF!, 2,FALSE)</f>
        <v>#REF!</v>
      </c>
      <c r="BM5998" s="79" t="s">
        <v>11148</v>
      </c>
      <c r="BN5998" s="79" t="s">
        <v>665</v>
      </c>
      <c r="BO5998" s="79" t="s">
        <v>1145</v>
      </c>
      <c r="BU5998" s="79" t="s">
        <v>11148</v>
      </c>
      <c r="BV5998" s="79" t="s">
        <v>665</v>
      </c>
      <c r="BW5998" s="79" t="s">
        <v>1145</v>
      </c>
    </row>
    <row r="5999" spans="51:75" x14ac:dyDescent="0.3">
      <c r="AY5999" s="107" t="e">
        <f>VLOOKUP(C5999,#REF!, 2,FALSE)</f>
        <v>#REF!</v>
      </c>
      <c r="BM5999" s="79" t="s">
        <v>1986</v>
      </c>
      <c r="BN5999" s="79" t="s">
        <v>944</v>
      </c>
      <c r="BO5999" s="79" t="s">
        <v>11149</v>
      </c>
      <c r="BU5999" s="79" t="s">
        <v>1986</v>
      </c>
      <c r="BV5999" s="79" t="s">
        <v>944</v>
      </c>
      <c r="BW5999" s="79" t="s">
        <v>11149</v>
      </c>
    </row>
    <row r="6000" spans="51:75" x14ac:dyDescent="0.3">
      <c r="AY6000" s="107" t="e">
        <f>VLOOKUP(C6000,#REF!, 2,FALSE)</f>
        <v>#REF!</v>
      </c>
      <c r="BM6000" s="79" t="s">
        <v>11150</v>
      </c>
      <c r="BN6000" s="79" t="s">
        <v>619</v>
      </c>
      <c r="BO6000" s="79" t="s">
        <v>774</v>
      </c>
      <c r="BU6000" s="79" t="s">
        <v>11150</v>
      </c>
      <c r="BV6000" s="79" t="s">
        <v>619</v>
      </c>
      <c r="BW6000" s="79" t="s">
        <v>774</v>
      </c>
    </row>
    <row r="6001" spans="51:75" x14ac:dyDescent="0.3">
      <c r="AY6001" s="107" t="e">
        <f>VLOOKUP(C6001,#REF!, 2,FALSE)</f>
        <v>#REF!</v>
      </c>
      <c r="BM6001" s="79" t="s">
        <v>11151</v>
      </c>
      <c r="BN6001" s="79" t="s">
        <v>618</v>
      </c>
      <c r="BO6001" s="79" t="s">
        <v>1446</v>
      </c>
      <c r="BU6001" s="79" t="s">
        <v>11151</v>
      </c>
      <c r="BV6001" s="79" t="s">
        <v>618</v>
      </c>
      <c r="BW6001" s="79" t="s">
        <v>1446</v>
      </c>
    </row>
    <row r="6002" spans="51:75" x14ac:dyDescent="0.3">
      <c r="AY6002" s="107" t="e">
        <f>VLOOKUP(C6002,#REF!, 2,FALSE)</f>
        <v>#REF!</v>
      </c>
      <c r="BM6002" s="79" t="s">
        <v>11152</v>
      </c>
      <c r="BN6002" s="79" t="s">
        <v>1269</v>
      </c>
      <c r="BO6002" s="79" t="s">
        <v>11153</v>
      </c>
      <c r="BU6002" s="79" t="s">
        <v>11152</v>
      </c>
      <c r="BV6002" s="79" t="s">
        <v>1269</v>
      </c>
      <c r="BW6002" s="79" t="s">
        <v>11153</v>
      </c>
    </row>
    <row r="6003" spans="51:75" x14ac:dyDescent="0.3">
      <c r="AY6003" s="107" t="e">
        <f>VLOOKUP(C6003,#REF!, 2,FALSE)</f>
        <v>#REF!</v>
      </c>
      <c r="BM6003" s="79" t="s">
        <v>1987</v>
      </c>
      <c r="BN6003" s="79" t="s">
        <v>1015</v>
      </c>
      <c r="BO6003" s="79" t="s">
        <v>2357</v>
      </c>
      <c r="BU6003" s="79" t="s">
        <v>1987</v>
      </c>
      <c r="BV6003" s="79" t="s">
        <v>1015</v>
      </c>
      <c r="BW6003" s="79" t="s">
        <v>2357</v>
      </c>
    </row>
    <row r="6004" spans="51:75" x14ac:dyDescent="0.3">
      <c r="AY6004" s="107" t="e">
        <f>VLOOKUP(C6004,#REF!, 2,FALSE)</f>
        <v>#REF!</v>
      </c>
      <c r="BM6004" s="79" t="s">
        <v>11154</v>
      </c>
      <c r="BN6004" s="79" t="s">
        <v>738</v>
      </c>
      <c r="BO6004" s="79" t="s">
        <v>5944</v>
      </c>
      <c r="BU6004" s="79" t="s">
        <v>11154</v>
      </c>
      <c r="BV6004" s="79" t="s">
        <v>738</v>
      </c>
      <c r="BW6004" s="79" t="s">
        <v>5944</v>
      </c>
    </row>
    <row r="6005" spans="51:75" x14ac:dyDescent="0.3">
      <c r="AY6005" s="107" t="e">
        <f>VLOOKUP(C6005,#REF!, 2,FALSE)</f>
        <v>#REF!</v>
      </c>
      <c r="BM6005" s="79" t="s">
        <v>1988</v>
      </c>
      <c r="BN6005" s="79" t="s">
        <v>738</v>
      </c>
      <c r="BO6005" s="79" t="s">
        <v>11155</v>
      </c>
      <c r="BU6005" s="79" t="s">
        <v>1988</v>
      </c>
      <c r="BV6005" s="79" t="s">
        <v>738</v>
      </c>
      <c r="BW6005" s="79" t="s">
        <v>11155</v>
      </c>
    </row>
    <row r="6006" spans="51:75" x14ac:dyDescent="0.3">
      <c r="AY6006" s="107" t="e">
        <f>VLOOKUP(C6006,#REF!, 2,FALSE)</f>
        <v>#REF!</v>
      </c>
      <c r="BM6006" s="79" t="s">
        <v>1989</v>
      </c>
      <c r="BN6006" s="79" t="s">
        <v>805</v>
      </c>
      <c r="BO6006" s="79" t="s">
        <v>10662</v>
      </c>
      <c r="BU6006" s="79" t="s">
        <v>1989</v>
      </c>
      <c r="BV6006" s="79" t="s">
        <v>805</v>
      </c>
      <c r="BW6006" s="79" t="s">
        <v>10662</v>
      </c>
    </row>
    <row r="6007" spans="51:75" x14ac:dyDescent="0.3">
      <c r="AY6007" s="107" t="e">
        <f>VLOOKUP(C6007,#REF!, 2,FALSE)</f>
        <v>#REF!</v>
      </c>
      <c r="BM6007" s="79" t="s">
        <v>381</v>
      </c>
      <c r="BN6007" s="79" t="s">
        <v>782</v>
      </c>
      <c r="BO6007" s="79" t="s">
        <v>8039</v>
      </c>
      <c r="BU6007" s="79" t="s">
        <v>381</v>
      </c>
      <c r="BV6007" s="79" t="s">
        <v>782</v>
      </c>
      <c r="BW6007" s="79" t="s">
        <v>8039</v>
      </c>
    </row>
    <row r="6008" spans="51:75" x14ac:dyDescent="0.3">
      <c r="AY6008" s="107" t="e">
        <f>VLOOKUP(C6008,#REF!, 2,FALSE)</f>
        <v>#REF!</v>
      </c>
      <c r="BM6008" s="79" t="s">
        <v>11156</v>
      </c>
      <c r="BN6008" s="79" t="s">
        <v>1784</v>
      </c>
      <c r="BO6008" s="79" t="s">
        <v>3724</v>
      </c>
      <c r="BU6008" s="79" t="s">
        <v>11156</v>
      </c>
      <c r="BV6008" s="79" t="s">
        <v>1784</v>
      </c>
      <c r="BW6008" s="79" t="s">
        <v>3724</v>
      </c>
    </row>
    <row r="6009" spans="51:75" x14ac:dyDescent="0.3">
      <c r="AY6009" s="107" t="e">
        <f>VLOOKUP(C6009,#REF!, 2,FALSE)</f>
        <v>#REF!</v>
      </c>
      <c r="BM6009" s="79" t="s">
        <v>11157</v>
      </c>
      <c r="BN6009" s="79" t="s">
        <v>1735</v>
      </c>
      <c r="BO6009" s="79" t="s">
        <v>2985</v>
      </c>
      <c r="BU6009" s="79" t="s">
        <v>11157</v>
      </c>
      <c r="BV6009" s="79" t="s">
        <v>1735</v>
      </c>
      <c r="BW6009" s="79" t="s">
        <v>2985</v>
      </c>
    </row>
    <row r="6010" spans="51:75" x14ac:dyDescent="0.3">
      <c r="AY6010" s="107" t="e">
        <f>VLOOKUP(C6010,#REF!, 2,FALSE)</f>
        <v>#REF!</v>
      </c>
      <c r="BM6010" s="79" t="s">
        <v>11158</v>
      </c>
      <c r="BN6010" s="79" t="s">
        <v>804</v>
      </c>
      <c r="BO6010" s="79" t="s">
        <v>11159</v>
      </c>
      <c r="BU6010" s="79" t="s">
        <v>11158</v>
      </c>
      <c r="BV6010" s="79" t="s">
        <v>804</v>
      </c>
      <c r="BW6010" s="79" t="s">
        <v>11159</v>
      </c>
    </row>
    <row r="6011" spans="51:75" x14ac:dyDescent="0.3">
      <c r="AY6011" s="107" t="e">
        <f>VLOOKUP(C6011,#REF!, 2,FALSE)</f>
        <v>#REF!</v>
      </c>
      <c r="BM6011" s="79" t="s">
        <v>1990</v>
      </c>
      <c r="BN6011" s="79" t="s">
        <v>944</v>
      </c>
      <c r="BO6011" s="79" t="s">
        <v>2985</v>
      </c>
      <c r="BU6011" s="79" t="s">
        <v>1990</v>
      </c>
      <c r="BV6011" s="79" t="s">
        <v>944</v>
      </c>
      <c r="BW6011" s="79" t="s">
        <v>2985</v>
      </c>
    </row>
    <row r="6012" spans="51:75" x14ac:dyDescent="0.3">
      <c r="AY6012" s="107" t="e">
        <f>VLOOKUP(C6012,#REF!, 2,FALSE)</f>
        <v>#REF!</v>
      </c>
      <c r="BM6012" s="79" t="s">
        <v>11160</v>
      </c>
      <c r="BN6012" s="79" t="s">
        <v>930</v>
      </c>
      <c r="BO6012" s="79" t="s">
        <v>2985</v>
      </c>
      <c r="BU6012" s="79" t="s">
        <v>11160</v>
      </c>
      <c r="BV6012" s="79" t="s">
        <v>930</v>
      </c>
      <c r="BW6012" s="79" t="s">
        <v>2985</v>
      </c>
    </row>
    <row r="6013" spans="51:75" x14ac:dyDescent="0.3">
      <c r="AY6013" s="107" t="e">
        <f>VLOOKUP(C6013,#REF!, 2,FALSE)</f>
        <v>#REF!</v>
      </c>
      <c r="BM6013" s="79" t="s">
        <v>1991</v>
      </c>
      <c r="BN6013" s="79" t="s">
        <v>944</v>
      </c>
      <c r="BO6013" s="79" t="s">
        <v>11161</v>
      </c>
      <c r="BU6013" s="79" t="s">
        <v>1991</v>
      </c>
      <c r="BV6013" s="79" t="s">
        <v>944</v>
      </c>
      <c r="BW6013" s="79" t="s">
        <v>11161</v>
      </c>
    </row>
    <row r="6014" spans="51:75" x14ac:dyDescent="0.3">
      <c r="AY6014" s="107" t="e">
        <f>VLOOKUP(C6014,#REF!, 2,FALSE)</f>
        <v>#REF!</v>
      </c>
      <c r="BM6014" s="79" t="s">
        <v>11162</v>
      </c>
      <c r="BN6014" s="79" t="s">
        <v>659</v>
      </c>
      <c r="BO6014" s="79" t="s">
        <v>11163</v>
      </c>
      <c r="BU6014" s="79" t="s">
        <v>11162</v>
      </c>
      <c r="BV6014" s="79" t="s">
        <v>659</v>
      </c>
      <c r="BW6014" s="79" t="s">
        <v>11163</v>
      </c>
    </row>
    <row r="6015" spans="51:75" x14ac:dyDescent="0.3">
      <c r="AY6015" s="107" t="e">
        <f>VLOOKUP(C6015,#REF!, 2,FALSE)</f>
        <v>#REF!</v>
      </c>
      <c r="BM6015" s="79" t="s">
        <v>11164</v>
      </c>
      <c r="BN6015" s="79" t="s">
        <v>773</v>
      </c>
      <c r="BO6015" s="79" t="s">
        <v>11165</v>
      </c>
      <c r="BU6015" s="79" t="s">
        <v>11164</v>
      </c>
      <c r="BV6015" s="79" t="s">
        <v>773</v>
      </c>
      <c r="BW6015" s="79" t="s">
        <v>11165</v>
      </c>
    </row>
    <row r="6016" spans="51:75" x14ac:dyDescent="0.3">
      <c r="AY6016" s="107" t="e">
        <f>VLOOKUP(C6016,#REF!, 2,FALSE)</f>
        <v>#REF!</v>
      </c>
      <c r="BM6016" s="79" t="s">
        <v>11166</v>
      </c>
      <c r="BN6016" s="79" t="s">
        <v>3256</v>
      </c>
      <c r="BO6016" s="79" t="s">
        <v>4480</v>
      </c>
      <c r="BU6016" s="79" t="s">
        <v>11166</v>
      </c>
      <c r="BV6016" s="79" t="s">
        <v>3256</v>
      </c>
      <c r="BW6016" s="79" t="s">
        <v>4480</v>
      </c>
    </row>
    <row r="6017" spans="51:75" x14ac:dyDescent="0.3">
      <c r="AY6017" s="107" t="e">
        <f>VLOOKUP(C6017,#REF!, 2,FALSE)</f>
        <v>#REF!</v>
      </c>
      <c r="BM6017" s="79" t="s">
        <v>11167</v>
      </c>
      <c r="BN6017" s="79" t="s">
        <v>1843</v>
      </c>
      <c r="BO6017" s="79" t="s">
        <v>2985</v>
      </c>
      <c r="BU6017" s="79" t="s">
        <v>11167</v>
      </c>
      <c r="BV6017" s="79" t="s">
        <v>1843</v>
      </c>
      <c r="BW6017" s="79" t="s">
        <v>2985</v>
      </c>
    </row>
    <row r="6018" spans="51:75" x14ac:dyDescent="0.3">
      <c r="AY6018" s="107" t="e">
        <f>VLOOKUP(C6018,#REF!, 2,FALSE)</f>
        <v>#REF!</v>
      </c>
      <c r="BM6018" s="79" t="s">
        <v>11168</v>
      </c>
      <c r="BN6018" s="79" t="s">
        <v>944</v>
      </c>
      <c r="BO6018" s="79" t="s">
        <v>11169</v>
      </c>
      <c r="BU6018" s="79" t="s">
        <v>11168</v>
      </c>
      <c r="BV6018" s="79" t="s">
        <v>944</v>
      </c>
      <c r="BW6018" s="79" t="s">
        <v>11169</v>
      </c>
    </row>
    <row r="6019" spans="51:75" x14ac:dyDescent="0.3">
      <c r="AY6019" s="107" t="e">
        <f>VLOOKUP(C6019,#REF!, 2,FALSE)</f>
        <v>#REF!</v>
      </c>
      <c r="BM6019" s="79" t="s">
        <v>11170</v>
      </c>
      <c r="BN6019" s="79" t="s">
        <v>707</v>
      </c>
      <c r="BO6019" s="79" t="s">
        <v>2985</v>
      </c>
      <c r="BU6019" s="79" t="s">
        <v>11170</v>
      </c>
      <c r="BV6019" s="79" t="s">
        <v>707</v>
      </c>
      <c r="BW6019" s="79" t="s">
        <v>2985</v>
      </c>
    </row>
    <row r="6020" spans="51:75" x14ac:dyDescent="0.3">
      <c r="AY6020" s="107" t="e">
        <f>VLOOKUP(C6020,#REF!, 2,FALSE)</f>
        <v>#REF!</v>
      </c>
      <c r="BM6020" s="79" t="s">
        <v>1992</v>
      </c>
      <c r="BN6020" s="79" t="s">
        <v>944</v>
      </c>
      <c r="BO6020" s="79" t="s">
        <v>2985</v>
      </c>
      <c r="BU6020" s="79" t="s">
        <v>1992</v>
      </c>
      <c r="BV6020" s="79" t="s">
        <v>944</v>
      </c>
      <c r="BW6020" s="79" t="s">
        <v>2985</v>
      </c>
    </row>
    <row r="6021" spans="51:75" x14ac:dyDescent="0.3">
      <c r="AY6021" s="107" t="e">
        <f>VLOOKUP(C6021,#REF!, 2,FALSE)</f>
        <v>#REF!</v>
      </c>
      <c r="BM6021" s="79" t="s">
        <v>1993</v>
      </c>
      <c r="BN6021" s="79" t="s">
        <v>615</v>
      </c>
      <c r="BO6021" s="79" t="s">
        <v>9522</v>
      </c>
      <c r="BU6021" s="79" t="s">
        <v>1993</v>
      </c>
      <c r="BV6021" s="79" t="s">
        <v>615</v>
      </c>
      <c r="BW6021" s="79" t="s">
        <v>9522</v>
      </c>
    </row>
    <row r="6022" spans="51:75" x14ac:dyDescent="0.3">
      <c r="AY6022" s="107" t="e">
        <f>VLOOKUP(C6022,#REF!, 2,FALSE)</f>
        <v>#REF!</v>
      </c>
      <c r="BM6022" s="79" t="s">
        <v>11171</v>
      </c>
      <c r="BN6022" s="79" t="s">
        <v>944</v>
      </c>
      <c r="BO6022" s="79" t="s">
        <v>6282</v>
      </c>
      <c r="BU6022" s="79" t="s">
        <v>11171</v>
      </c>
      <c r="BV6022" s="79" t="s">
        <v>944</v>
      </c>
      <c r="BW6022" s="79" t="s">
        <v>6282</v>
      </c>
    </row>
    <row r="6023" spans="51:75" x14ac:dyDescent="0.3">
      <c r="AY6023" s="107" t="e">
        <f>VLOOKUP(C6023,#REF!, 2,FALSE)</f>
        <v>#REF!</v>
      </c>
      <c r="BM6023" s="79" t="s">
        <v>11172</v>
      </c>
      <c r="BN6023" s="79" t="s">
        <v>948</v>
      </c>
      <c r="BO6023" s="79" t="s">
        <v>11173</v>
      </c>
      <c r="BU6023" s="79" t="s">
        <v>11172</v>
      </c>
      <c r="BV6023" s="79" t="s">
        <v>948</v>
      </c>
      <c r="BW6023" s="79" t="s">
        <v>11173</v>
      </c>
    </row>
    <row r="6024" spans="51:75" x14ac:dyDescent="0.3">
      <c r="AY6024" s="107" t="e">
        <f>VLOOKUP(C6024,#REF!, 2,FALSE)</f>
        <v>#REF!</v>
      </c>
      <c r="BM6024" s="79" t="s">
        <v>11174</v>
      </c>
      <c r="BN6024" s="79" t="s">
        <v>944</v>
      </c>
      <c r="BO6024" s="79" t="s">
        <v>2985</v>
      </c>
      <c r="BU6024" s="79" t="s">
        <v>11174</v>
      </c>
      <c r="BV6024" s="79" t="s">
        <v>944</v>
      </c>
      <c r="BW6024" s="79" t="s">
        <v>2985</v>
      </c>
    </row>
    <row r="6025" spans="51:75" x14ac:dyDescent="0.3">
      <c r="AY6025" s="107" t="e">
        <f>VLOOKUP(C6025,#REF!, 2,FALSE)</f>
        <v>#REF!</v>
      </c>
      <c r="BM6025" s="79" t="s">
        <v>1994</v>
      </c>
      <c r="BN6025" s="79" t="s">
        <v>944</v>
      </c>
      <c r="BO6025" s="79" t="s">
        <v>2646</v>
      </c>
      <c r="BU6025" s="79" t="s">
        <v>1994</v>
      </c>
      <c r="BV6025" s="79" t="s">
        <v>944</v>
      </c>
      <c r="BW6025" s="79" t="s">
        <v>2646</v>
      </c>
    </row>
    <row r="6026" spans="51:75" x14ac:dyDescent="0.3">
      <c r="AY6026" s="107" t="e">
        <f>VLOOKUP(C6026,#REF!, 2,FALSE)</f>
        <v>#REF!</v>
      </c>
      <c r="BM6026" s="79" t="s">
        <v>11176</v>
      </c>
      <c r="BN6026" s="79" t="s">
        <v>944</v>
      </c>
      <c r="BO6026" s="79" t="s">
        <v>908</v>
      </c>
      <c r="BU6026" s="79" t="s">
        <v>11176</v>
      </c>
      <c r="BV6026" s="79" t="s">
        <v>944</v>
      </c>
      <c r="BW6026" s="79" t="s">
        <v>908</v>
      </c>
    </row>
    <row r="6027" spans="51:75" x14ac:dyDescent="0.3">
      <c r="AY6027" s="107" t="e">
        <f>VLOOKUP(C6027,#REF!, 2,FALSE)</f>
        <v>#REF!</v>
      </c>
      <c r="BM6027" s="79" t="s">
        <v>11177</v>
      </c>
      <c r="BN6027" s="79" t="s">
        <v>614</v>
      </c>
      <c r="BO6027" s="79" t="s">
        <v>2985</v>
      </c>
      <c r="BU6027" s="79" t="s">
        <v>11177</v>
      </c>
      <c r="BV6027" s="79" t="s">
        <v>614</v>
      </c>
      <c r="BW6027" s="79" t="s">
        <v>2985</v>
      </c>
    </row>
    <row r="6028" spans="51:75" x14ac:dyDescent="0.3">
      <c r="AY6028" s="107" t="e">
        <f>VLOOKUP(C6028,#REF!, 2,FALSE)</f>
        <v>#REF!</v>
      </c>
      <c r="BM6028" s="79" t="s">
        <v>1995</v>
      </c>
      <c r="BN6028" s="79" t="s">
        <v>944</v>
      </c>
      <c r="BO6028" s="79" t="s">
        <v>6824</v>
      </c>
      <c r="BU6028" s="79" t="s">
        <v>1995</v>
      </c>
      <c r="BV6028" s="79" t="s">
        <v>944</v>
      </c>
      <c r="BW6028" s="79" t="s">
        <v>6824</v>
      </c>
    </row>
    <row r="6029" spans="51:75" x14ac:dyDescent="0.3">
      <c r="AY6029" s="107" t="e">
        <f>VLOOKUP(C6029,#REF!, 2,FALSE)</f>
        <v>#REF!</v>
      </c>
      <c r="BM6029" s="79" t="s">
        <v>11178</v>
      </c>
      <c r="BN6029" s="79" t="s">
        <v>2224</v>
      </c>
      <c r="BO6029" s="79" t="s">
        <v>8841</v>
      </c>
      <c r="BU6029" s="79" t="s">
        <v>11178</v>
      </c>
      <c r="BV6029" s="79" t="s">
        <v>2224</v>
      </c>
      <c r="BW6029" s="79" t="s">
        <v>8841</v>
      </c>
    </row>
    <row r="6030" spans="51:75" x14ac:dyDescent="0.3">
      <c r="AY6030" s="107" t="e">
        <f>VLOOKUP(C6030,#REF!, 2,FALSE)</f>
        <v>#REF!</v>
      </c>
      <c r="BM6030" s="79" t="s">
        <v>11179</v>
      </c>
      <c r="BN6030" s="79" t="s">
        <v>717</v>
      </c>
      <c r="BO6030" s="79" t="s">
        <v>9598</v>
      </c>
      <c r="BU6030" s="79" t="s">
        <v>11179</v>
      </c>
      <c r="BV6030" s="79" t="s">
        <v>717</v>
      </c>
      <c r="BW6030" s="79" t="s">
        <v>9598</v>
      </c>
    </row>
    <row r="6031" spans="51:75" x14ac:dyDescent="0.3">
      <c r="AY6031" s="107" t="e">
        <f>VLOOKUP(C6031,#REF!, 2,FALSE)</f>
        <v>#REF!</v>
      </c>
      <c r="BM6031" s="79" t="s">
        <v>11180</v>
      </c>
      <c r="BN6031" s="79" t="s">
        <v>843</v>
      </c>
      <c r="BO6031" s="79" t="s">
        <v>9266</v>
      </c>
      <c r="BU6031" s="79" t="s">
        <v>11180</v>
      </c>
      <c r="BV6031" s="79" t="s">
        <v>843</v>
      </c>
      <c r="BW6031" s="79" t="s">
        <v>9266</v>
      </c>
    </row>
    <row r="6032" spans="51:75" x14ac:dyDescent="0.3">
      <c r="AY6032" s="107" t="e">
        <f>VLOOKUP(C6032,#REF!, 2,FALSE)</f>
        <v>#REF!</v>
      </c>
      <c r="BM6032" s="79" t="s">
        <v>11181</v>
      </c>
      <c r="BN6032" s="79" t="s">
        <v>3091</v>
      </c>
      <c r="BO6032" s="79" t="s">
        <v>9299</v>
      </c>
      <c r="BU6032" s="79" t="s">
        <v>11181</v>
      </c>
      <c r="BV6032" s="79" t="s">
        <v>3091</v>
      </c>
      <c r="BW6032" s="79" t="s">
        <v>9299</v>
      </c>
    </row>
    <row r="6033" spans="51:75" x14ac:dyDescent="0.3">
      <c r="AY6033" s="107" t="e">
        <f>VLOOKUP(C6033,#REF!, 2,FALSE)</f>
        <v>#REF!</v>
      </c>
      <c r="BM6033" s="79" t="s">
        <v>11182</v>
      </c>
      <c r="BN6033" s="79" t="s">
        <v>717</v>
      </c>
      <c r="BO6033" s="79" t="s">
        <v>6619</v>
      </c>
      <c r="BU6033" s="79" t="s">
        <v>11182</v>
      </c>
      <c r="BV6033" s="79" t="s">
        <v>717</v>
      </c>
      <c r="BW6033" s="79" t="s">
        <v>6619</v>
      </c>
    </row>
    <row r="6034" spans="51:75" x14ac:dyDescent="0.3">
      <c r="AY6034" s="107" t="e">
        <f>VLOOKUP(C6034,#REF!, 2,FALSE)</f>
        <v>#REF!</v>
      </c>
      <c r="BM6034" s="79" t="s">
        <v>11183</v>
      </c>
      <c r="BN6034" s="79" t="s">
        <v>1498</v>
      </c>
      <c r="BO6034" s="79" t="s">
        <v>2999</v>
      </c>
      <c r="BU6034" s="79" t="s">
        <v>11183</v>
      </c>
      <c r="BV6034" s="79" t="s">
        <v>1498</v>
      </c>
      <c r="BW6034" s="79" t="s">
        <v>2999</v>
      </c>
    </row>
    <row r="6035" spans="51:75" x14ac:dyDescent="0.3">
      <c r="AY6035" s="107" t="e">
        <f>VLOOKUP(C6035,#REF!, 2,FALSE)</f>
        <v>#REF!</v>
      </c>
      <c r="BM6035" s="79" t="s">
        <v>11184</v>
      </c>
      <c r="BN6035" s="79" t="s">
        <v>630</v>
      </c>
      <c r="BO6035" s="79" t="s">
        <v>3916</v>
      </c>
      <c r="BU6035" s="79" t="s">
        <v>11184</v>
      </c>
      <c r="BV6035" s="79" t="s">
        <v>630</v>
      </c>
      <c r="BW6035" s="79" t="s">
        <v>3916</v>
      </c>
    </row>
    <row r="6036" spans="51:75" x14ac:dyDescent="0.3">
      <c r="AY6036" s="107" t="e">
        <f>VLOOKUP(C6036,#REF!, 2,FALSE)</f>
        <v>#REF!</v>
      </c>
      <c r="BM6036" s="79" t="s">
        <v>382</v>
      </c>
      <c r="BN6036" s="79" t="s">
        <v>628</v>
      </c>
      <c r="BO6036" s="79" t="s">
        <v>1270</v>
      </c>
      <c r="BU6036" s="79" t="s">
        <v>382</v>
      </c>
      <c r="BV6036" s="79" t="s">
        <v>628</v>
      </c>
      <c r="BW6036" s="79" t="s">
        <v>1270</v>
      </c>
    </row>
    <row r="6037" spans="51:75" x14ac:dyDescent="0.3">
      <c r="AY6037" s="107" t="e">
        <f>VLOOKUP(C6037,#REF!, 2,FALSE)</f>
        <v>#REF!</v>
      </c>
      <c r="BM6037" s="79" t="s">
        <v>11185</v>
      </c>
      <c r="BN6037" s="79" t="s">
        <v>1271</v>
      </c>
      <c r="BO6037" s="79" t="s">
        <v>2381</v>
      </c>
      <c r="BU6037" s="79" t="s">
        <v>11185</v>
      </c>
      <c r="BV6037" s="79" t="s">
        <v>1271</v>
      </c>
      <c r="BW6037" s="79" t="s">
        <v>2381</v>
      </c>
    </row>
    <row r="6038" spans="51:75" x14ac:dyDescent="0.3">
      <c r="AY6038" s="107" t="e">
        <f>VLOOKUP(C6038,#REF!, 2,FALSE)</f>
        <v>#REF!</v>
      </c>
      <c r="BM6038" s="79" t="s">
        <v>1996</v>
      </c>
      <c r="BN6038" s="79" t="s">
        <v>773</v>
      </c>
      <c r="BO6038" s="79" t="s">
        <v>2464</v>
      </c>
      <c r="BU6038" s="79" t="s">
        <v>1996</v>
      </c>
      <c r="BV6038" s="79" t="s">
        <v>773</v>
      </c>
      <c r="BW6038" s="79" t="s">
        <v>2464</v>
      </c>
    </row>
    <row r="6039" spans="51:75" x14ac:dyDescent="0.3">
      <c r="AY6039" s="107" t="e">
        <f>VLOOKUP(C6039,#REF!, 2,FALSE)</f>
        <v>#REF!</v>
      </c>
      <c r="BM6039" s="79" t="s">
        <v>11186</v>
      </c>
      <c r="BN6039" s="79" t="s">
        <v>773</v>
      </c>
      <c r="BO6039" s="79" t="s">
        <v>3067</v>
      </c>
      <c r="BU6039" s="79" t="s">
        <v>11186</v>
      </c>
      <c r="BV6039" s="79" t="s">
        <v>773</v>
      </c>
      <c r="BW6039" s="79" t="s">
        <v>3067</v>
      </c>
    </row>
    <row r="6040" spans="51:75" x14ac:dyDescent="0.3">
      <c r="AY6040" s="107" t="e">
        <f>VLOOKUP(C6040,#REF!, 2,FALSE)</f>
        <v>#REF!</v>
      </c>
      <c r="BM6040" s="79" t="s">
        <v>1997</v>
      </c>
      <c r="BN6040" s="79" t="s">
        <v>944</v>
      </c>
      <c r="BO6040" s="79" t="s">
        <v>2643</v>
      </c>
      <c r="BU6040" s="79" t="s">
        <v>1997</v>
      </c>
      <c r="BV6040" s="79" t="s">
        <v>944</v>
      </c>
      <c r="BW6040" s="79" t="s">
        <v>2643</v>
      </c>
    </row>
    <row r="6041" spans="51:75" x14ac:dyDescent="0.3">
      <c r="AY6041" s="107" t="e">
        <f>VLOOKUP(C6041,#REF!, 2,FALSE)</f>
        <v>#REF!</v>
      </c>
      <c r="BM6041" s="79" t="s">
        <v>11187</v>
      </c>
      <c r="BN6041" s="79" t="s">
        <v>641</v>
      </c>
      <c r="BO6041" s="79" t="s">
        <v>9677</v>
      </c>
      <c r="BU6041" s="79" t="s">
        <v>11187</v>
      </c>
      <c r="BV6041" s="79" t="s">
        <v>641</v>
      </c>
      <c r="BW6041" s="79" t="s">
        <v>9677</v>
      </c>
    </row>
    <row r="6042" spans="51:75" x14ac:dyDescent="0.3">
      <c r="AY6042" s="107" t="e">
        <f>VLOOKUP(C6042,#REF!, 2,FALSE)</f>
        <v>#REF!</v>
      </c>
      <c r="BM6042" s="79" t="s">
        <v>11188</v>
      </c>
      <c r="BN6042" s="79" t="s">
        <v>633</v>
      </c>
      <c r="BO6042" s="79" t="s">
        <v>11189</v>
      </c>
      <c r="BU6042" s="79" t="s">
        <v>11188</v>
      </c>
      <c r="BV6042" s="79" t="s">
        <v>633</v>
      </c>
      <c r="BW6042" s="79" t="s">
        <v>11189</v>
      </c>
    </row>
    <row r="6043" spans="51:75" x14ac:dyDescent="0.3">
      <c r="AY6043" s="107" t="e">
        <f>VLOOKUP(C6043,#REF!, 2,FALSE)</f>
        <v>#REF!</v>
      </c>
      <c r="BM6043" s="79" t="s">
        <v>11190</v>
      </c>
      <c r="BN6043" s="79" t="s">
        <v>773</v>
      </c>
      <c r="BO6043" s="79" t="s">
        <v>11191</v>
      </c>
      <c r="BU6043" s="79" t="s">
        <v>11190</v>
      </c>
      <c r="BV6043" s="79" t="s">
        <v>773</v>
      </c>
      <c r="BW6043" s="79" t="s">
        <v>11191</v>
      </c>
    </row>
    <row r="6044" spans="51:75" x14ac:dyDescent="0.3">
      <c r="AY6044" s="107" t="e">
        <f>VLOOKUP(C6044,#REF!, 2,FALSE)</f>
        <v>#REF!</v>
      </c>
      <c r="BM6044" s="79" t="s">
        <v>11192</v>
      </c>
      <c r="BN6044" s="79" t="s">
        <v>939</v>
      </c>
      <c r="BO6044" s="79" t="s">
        <v>6929</v>
      </c>
      <c r="BU6044" s="79" t="s">
        <v>11192</v>
      </c>
      <c r="BV6044" s="79" t="s">
        <v>939</v>
      </c>
      <c r="BW6044" s="79" t="s">
        <v>6929</v>
      </c>
    </row>
    <row r="6045" spans="51:75" x14ac:dyDescent="0.3">
      <c r="AY6045" s="107" t="e">
        <f>VLOOKUP(C6045,#REF!, 2,FALSE)</f>
        <v>#REF!</v>
      </c>
      <c r="BM6045" s="79" t="s">
        <v>11193</v>
      </c>
      <c r="BN6045" s="79" t="s">
        <v>633</v>
      </c>
      <c r="BO6045" s="79" t="s">
        <v>2242</v>
      </c>
      <c r="BU6045" s="79" t="s">
        <v>11193</v>
      </c>
      <c r="BV6045" s="79" t="s">
        <v>633</v>
      </c>
      <c r="BW6045" s="79" t="s">
        <v>2242</v>
      </c>
    </row>
    <row r="6046" spans="51:75" x14ac:dyDescent="0.3">
      <c r="AY6046" s="107" t="e">
        <f>VLOOKUP(C6046,#REF!, 2,FALSE)</f>
        <v>#REF!</v>
      </c>
      <c r="BM6046" s="79" t="s">
        <v>11194</v>
      </c>
      <c r="BN6046" s="79" t="s">
        <v>621</v>
      </c>
      <c r="BO6046" s="79" t="s">
        <v>2165</v>
      </c>
      <c r="BU6046" s="79" t="s">
        <v>11194</v>
      </c>
      <c r="BV6046" s="79" t="s">
        <v>621</v>
      </c>
      <c r="BW6046" s="79" t="s">
        <v>2165</v>
      </c>
    </row>
    <row r="6047" spans="51:75" x14ac:dyDescent="0.3">
      <c r="AY6047" s="107" t="e">
        <f>VLOOKUP(C6047,#REF!, 2,FALSE)</f>
        <v>#REF!</v>
      </c>
      <c r="BM6047" s="79" t="s">
        <v>383</v>
      </c>
      <c r="BN6047" s="79" t="s">
        <v>669</v>
      </c>
      <c r="BO6047" s="79" t="s">
        <v>1806</v>
      </c>
      <c r="BU6047" s="79" t="s">
        <v>383</v>
      </c>
      <c r="BV6047" s="79" t="s">
        <v>669</v>
      </c>
      <c r="BW6047" s="79" t="s">
        <v>1806</v>
      </c>
    </row>
    <row r="6048" spans="51:75" x14ac:dyDescent="0.3">
      <c r="AY6048" s="107" t="e">
        <f>VLOOKUP(C6048,#REF!, 2,FALSE)</f>
        <v>#REF!</v>
      </c>
      <c r="BM6048" s="79" t="s">
        <v>11196</v>
      </c>
      <c r="BN6048" s="79" t="s">
        <v>799</v>
      </c>
      <c r="BO6048" s="79" t="s">
        <v>4326</v>
      </c>
      <c r="BU6048" s="79" t="s">
        <v>11196</v>
      </c>
      <c r="BV6048" s="79" t="s">
        <v>799</v>
      </c>
      <c r="BW6048" s="79" t="s">
        <v>4326</v>
      </c>
    </row>
    <row r="6049" spans="51:75" x14ac:dyDescent="0.3">
      <c r="AY6049" s="107" t="e">
        <f>VLOOKUP(C6049,#REF!, 2,FALSE)</f>
        <v>#REF!</v>
      </c>
      <c r="BM6049" s="79" t="s">
        <v>11198</v>
      </c>
      <c r="BN6049" s="79" t="s">
        <v>773</v>
      </c>
      <c r="BO6049" s="79" t="s">
        <v>2985</v>
      </c>
      <c r="BU6049" s="79" t="s">
        <v>11198</v>
      </c>
      <c r="BV6049" s="79" t="s">
        <v>773</v>
      </c>
      <c r="BW6049" s="79" t="s">
        <v>2985</v>
      </c>
    </row>
    <row r="6050" spans="51:75" x14ac:dyDescent="0.3">
      <c r="AY6050" s="107" t="e">
        <f>VLOOKUP(C6050,#REF!, 2,FALSE)</f>
        <v>#REF!</v>
      </c>
      <c r="BM6050" s="79" t="s">
        <v>11199</v>
      </c>
      <c r="BN6050" s="79" t="s">
        <v>738</v>
      </c>
      <c r="BO6050" s="79" t="s">
        <v>8933</v>
      </c>
      <c r="BU6050" s="79" t="s">
        <v>11199</v>
      </c>
      <c r="BV6050" s="79" t="s">
        <v>738</v>
      </c>
      <c r="BW6050" s="79" t="s">
        <v>8933</v>
      </c>
    </row>
    <row r="6051" spans="51:75" x14ac:dyDescent="0.3">
      <c r="AY6051" s="107" t="e">
        <f>VLOOKUP(C6051,#REF!, 2,FALSE)</f>
        <v>#REF!</v>
      </c>
      <c r="BM6051" s="79" t="s">
        <v>11200</v>
      </c>
      <c r="BN6051" s="79" t="s">
        <v>948</v>
      </c>
      <c r="BO6051" s="79" t="s">
        <v>2985</v>
      </c>
      <c r="BU6051" s="79" t="s">
        <v>11200</v>
      </c>
      <c r="BV6051" s="79" t="s">
        <v>948</v>
      </c>
      <c r="BW6051" s="79" t="s">
        <v>2985</v>
      </c>
    </row>
    <row r="6052" spans="51:75" x14ac:dyDescent="0.3">
      <c r="AY6052" s="107" t="e">
        <f>VLOOKUP(C6052,#REF!, 2,FALSE)</f>
        <v>#REF!</v>
      </c>
      <c r="BM6052" s="79" t="s">
        <v>11201</v>
      </c>
      <c r="BN6052" s="79" t="s">
        <v>773</v>
      </c>
      <c r="BO6052" s="79" t="s">
        <v>9054</v>
      </c>
      <c r="BU6052" s="79" t="s">
        <v>11201</v>
      </c>
      <c r="BV6052" s="79" t="s">
        <v>773</v>
      </c>
      <c r="BW6052" s="79" t="s">
        <v>9054</v>
      </c>
    </row>
    <row r="6053" spans="51:75" x14ac:dyDescent="0.3">
      <c r="AY6053" s="107" t="e">
        <f>VLOOKUP(C6053,#REF!, 2,FALSE)</f>
        <v>#REF!</v>
      </c>
      <c r="BM6053" s="79" t="s">
        <v>11202</v>
      </c>
      <c r="BN6053" s="79" t="s">
        <v>664</v>
      </c>
      <c r="BO6053" s="79" t="s">
        <v>772</v>
      </c>
      <c r="BU6053" s="79" t="s">
        <v>11202</v>
      </c>
      <c r="BV6053" s="79" t="s">
        <v>664</v>
      </c>
      <c r="BW6053" s="79" t="s">
        <v>772</v>
      </c>
    </row>
    <row r="6054" spans="51:75" x14ac:dyDescent="0.3">
      <c r="AY6054" s="107" t="e">
        <f>VLOOKUP(C6054,#REF!, 2,FALSE)</f>
        <v>#REF!</v>
      </c>
      <c r="BM6054" s="79" t="s">
        <v>11203</v>
      </c>
      <c r="BN6054" s="79" t="s">
        <v>942</v>
      </c>
      <c r="BO6054" s="79" t="s">
        <v>11204</v>
      </c>
      <c r="BU6054" s="79" t="s">
        <v>11203</v>
      </c>
      <c r="BV6054" s="79" t="s">
        <v>942</v>
      </c>
      <c r="BW6054" s="79" t="s">
        <v>11204</v>
      </c>
    </row>
    <row r="6055" spans="51:75" x14ac:dyDescent="0.3">
      <c r="AY6055" s="107" t="e">
        <f>VLOOKUP(C6055,#REF!, 2,FALSE)</f>
        <v>#REF!</v>
      </c>
      <c r="BM6055" s="79" t="s">
        <v>11205</v>
      </c>
      <c r="BN6055" s="79" t="s">
        <v>3256</v>
      </c>
      <c r="BO6055" s="79" t="s">
        <v>11206</v>
      </c>
      <c r="BU6055" s="79" t="s">
        <v>11205</v>
      </c>
      <c r="BV6055" s="79" t="s">
        <v>3256</v>
      </c>
      <c r="BW6055" s="79" t="s">
        <v>11206</v>
      </c>
    </row>
    <row r="6056" spans="51:75" x14ac:dyDescent="0.3">
      <c r="AY6056" s="107" t="e">
        <f>VLOOKUP(C6056,#REF!, 2,FALSE)</f>
        <v>#REF!</v>
      </c>
      <c r="BM6056" s="79" t="s">
        <v>11207</v>
      </c>
      <c r="BN6056" s="79" t="s">
        <v>3091</v>
      </c>
      <c r="BO6056" s="79" t="s">
        <v>11208</v>
      </c>
      <c r="BU6056" s="79" t="s">
        <v>11207</v>
      </c>
      <c r="BV6056" s="79" t="s">
        <v>3091</v>
      </c>
      <c r="BW6056" s="79" t="s">
        <v>11208</v>
      </c>
    </row>
    <row r="6057" spans="51:75" x14ac:dyDescent="0.3">
      <c r="AY6057" s="107" t="e">
        <f>VLOOKUP(C6057,#REF!, 2,FALSE)</f>
        <v>#REF!</v>
      </c>
      <c r="BM6057" s="79" t="s">
        <v>11209</v>
      </c>
      <c r="BN6057" s="79" t="s">
        <v>3087</v>
      </c>
      <c r="BO6057" s="79" t="s">
        <v>2985</v>
      </c>
      <c r="BU6057" s="79" t="s">
        <v>11209</v>
      </c>
      <c r="BV6057" s="79" t="s">
        <v>3087</v>
      </c>
      <c r="BW6057" s="79" t="s">
        <v>2985</v>
      </c>
    </row>
    <row r="6058" spans="51:75" x14ac:dyDescent="0.3">
      <c r="AY6058" s="107" t="e">
        <f>VLOOKUP(C6058,#REF!, 2,FALSE)</f>
        <v>#REF!</v>
      </c>
      <c r="BM6058" s="79" t="s">
        <v>1998</v>
      </c>
      <c r="BN6058" s="79" t="s">
        <v>773</v>
      </c>
      <c r="BO6058" s="79" t="s">
        <v>2985</v>
      </c>
      <c r="BU6058" s="79" t="s">
        <v>1998</v>
      </c>
      <c r="BV6058" s="79" t="s">
        <v>773</v>
      </c>
      <c r="BW6058" s="79" t="s">
        <v>2985</v>
      </c>
    </row>
    <row r="6059" spans="51:75" x14ac:dyDescent="0.3">
      <c r="AY6059" s="107" t="e">
        <f>VLOOKUP(C6059,#REF!, 2,FALSE)</f>
        <v>#REF!</v>
      </c>
      <c r="BM6059" s="79" t="s">
        <v>11210</v>
      </c>
      <c r="BN6059" s="79" t="s">
        <v>1141</v>
      </c>
      <c r="BO6059" s="79" t="s">
        <v>4418</v>
      </c>
      <c r="BU6059" s="79" t="s">
        <v>11210</v>
      </c>
      <c r="BV6059" s="79" t="s">
        <v>1141</v>
      </c>
      <c r="BW6059" s="79" t="s">
        <v>4418</v>
      </c>
    </row>
    <row r="6060" spans="51:75" x14ac:dyDescent="0.3">
      <c r="AY6060" s="107" t="e">
        <f>VLOOKUP(C6060,#REF!, 2,FALSE)</f>
        <v>#REF!</v>
      </c>
      <c r="BM6060" s="79" t="s">
        <v>11211</v>
      </c>
      <c r="BN6060" s="79" t="s">
        <v>3206</v>
      </c>
      <c r="BO6060" s="79" t="s">
        <v>11212</v>
      </c>
      <c r="BU6060" s="79" t="s">
        <v>11211</v>
      </c>
      <c r="BV6060" s="79" t="s">
        <v>3206</v>
      </c>
      <c r="BW6060" s="79" t="s">
        <v>11212</v>
      </c>
    </row>
    <row r="6061" spans="51:75" x14ac:dyDescent="0.3">
      <c r="AY6061" s="107" t="e">
        <f>VLOOKUP(C6061,#REF!, 2,FALSE)</f>
        <v>#REF!</v>
      </c>
      <c r="BM6061" s="79" t="s">
        <v>11213</v>
      </c>
      <c r="BN6061" s="79" t="s">
        <v>1011</v>
      </c>
      <c r="BO6061" s="79" t="s">
        <v>11214</v>
      </c>
      <c r="BU6061" s="79" t="s">
        <v>11213</v>
      </c>
      <c r="BV6061" s="79" t="s">
        <v>1011</v>
      </c>
      <c r="BW6061" s="79" t="s">
        <v>11214</v>
      </c>
    </row>
    <row r="6062" spans="51:75" x14ac:dyDescent="0.3">
      <c r="AY6062" s="107" t="e">
        <f>VLOOKUP(C6062,#REF!, 2,FALSE)</f>
        <v>#REF!</v>
      </c>
      <c r="BM6062" s="79" t="s">
        <v>11215</v>
      </c>
      <c r="BN6062" s="79" t="s">
        <v>996</v>
      </c>
      <c r="BO6062" s="79" t="s">
        <v>7928</v>
      </c>
      <c r="BU6062" s="79" t="s">
        <v>11215</v>
      </c>
      <c r="BV6062" s="79" t="s">
        <v>996</v>
      </c>
      <c r="BW6062" s="79" t="s">
        <v>7928</v>
      </c>
    </row>
    <row r="6063" spans="51:75" x14ac:dyDescent="0.3">
      <c r="AY6063" s="107" t="e">
        <f>VLOOKUP(C6063,#REF!, 2,FALSE)</f>
        <v>#REF!</v>
      </c>
      <c r="BM6063" s="79" t="s">
        <v>1999</v>
      </c>
      <c r="BN6063" s="79" t="s">
        <v>1271</v>
      </c>
      <c r="BO6063" s="79" t="s">
        <v>2985</v>
      </c>
      <c r="BU6063" s="79" t="s">
        <v>1999</v>
      </c>
      <c r="BV6063" s="79" t="s">
        <v>1271</v>
      </c>
      <c r="BW6063" s="79" t="s">
        <v>2985</v>
      </c>
    </row>
    <row r="6064" spans="51:75" x14ac:dyDescent="0.3">
      <c r="AY6064" s="107" t="e">
        <f>VLOOKUP(C6064,#REF!, 2,FALSE)</f>
        <v>#REF!</v>
      </c>
      <c r="BM6064" s="79" t="s">
        <v>11216</v>
      </c>
      <c r="BN6064" s="79" t="s">
        <v>1011</v>
      </c>
      <c r="BO6064" s="79" t="s">
        <v>912</v>
      </c>
      <c r="BU6064" s="79" t="s">
        <v>11216</v>
      </c>
      <c r="BV6064" s="79" t="s">
        <v>1011</v>
      </c>
      <c r="BW6064" s="79" t="s">
        <v>912</v>
      </c>
    </row>
    <row r="6065" spans="51:75" x14ac:dyDescent="0.3">
      <c r="AY6065" s="107" t="e">
        <f>VLOOKUP(C6065,#REF!, 2,FALSE)</f>
        <v>#REF!</v>
      </c>
      <c r="BM6065" s="79" t="s">
        <v>11217</v>
      </c>
      <c r="BN6065" s="79" t="s">
        <v>7078</v>
      </c>
      <c r="BO6065" s="79" t="s">
        <v>2985</v>
      </c>
      <c r="BU6065" s="79" t="s">
        <v>11217</v>
      </c>
      <c r="BV6065" s="79" t="s">
        <v>7078</v>
      </c>
      <c r="BW6065" s="79" t="s">
        <v>2985</v>
      </c>
    </row>
    <row r="6066" spans="51:75" x14ac:dyDescent="0.3">
      <c r="AY6066" s="107" t="e">
        <f>VLOOKUP(C6066,#REF!, 2,FALSE)</f>
        <v>#REF!</v>
      </c>
      <c r="BM6066" s="79" t="s">
        <v>11218</v>
      </c>
      <c r="BN6066" s="79" t="s">
        <v>3009</v>
      </c>
      <c r="BO6066" s="79" t="s">
        <v>11219</v>
      </c>
      <c r="BU6066" s="79" t="s">
        <v>11218</v>
      </c>
      <c r="BV6066" s="79" t="s">
        <v>3009</v>
      </c>
      <c r="BW6066" s="79" t="s">
        <v>11219</v>
      </c>
    </row>
    <row r="6067" spans="51:75" x14ac:dyDescent="0.3">
      <c r="AY6067" s="107" t="e">
        <f>VLOOKUP(C6067,#REF!, 2,FALSE)</f>
        <v>#REF!</v>
      </c>
      <c r="BM6067" s="79" t="s">
        <v>11220</v>
      </c>
      <c r="BN6067" s="79" t="s">
        <v>914</v>
      </c>
      <c r="BO6067" s="79" t="s">
        <v>2382</v>
      </c>
      <c r="BU6067" s="79" t="s">
        <v>11220</v>
      </c>
      <c r="BV6067" s="79" t="s">
        <v>914</v>
      </c>
      <c r="BW6067" s="79" t="s">
        <v>2382</v>
      </c>
    </row>
    <row r="6068" spans="51:75" x14ac:dyDescent="0.3">
      <c r="AY6068" s="107" t="e">
        <f>VLOOKUP(C6068,#REF!, 2,FALSE)</f>
        <v>#REF!</v>
      </c>
      <c r="BM6068" s="79" t="s">
        <v>11221</v>
      </c>
      <c r="BN6068" s="79" t="s">
        <v>3009</v>
      </c>
      <c r="BO6068" s="79" t="s">
        <v>5151</v>
      </c>
      <c r="BU6068" s="79" t="s">
        <v>11221</v>
      </c>
      <c r="BV6068" s="79" t="s">
        <v>3009</v>
      </c>
      <c r="BW6068" s="79" t="s">
        <v>5151</v>
      </c>
    </row>
    <row r="6069" spans="51:75" x14ac:dyDescent="0.3">
      <c r="AY6069" s="107" t="e">
        <f>VLOOKUP(C6069,#REF!, 2,FALSE)</f>
        <v>#REF!</v>
      </c>
      <c r="BM6069" s="79" t="s">
        <v>11222</v>
      </c>
      <c r="BN6069" s="79" t="s">
        <v>1344</v>
      </c>
      <c r="BO6069" s="79" t="s">
        <v>629</v>
      </c>
      <c r="BU6069" s="79" t="s">
        <v>11222</v>
      </c>
      <c r="BV6069" s="79" t="s">
        <v>1344</v>
      </c>
      <c r="BW6069" s="79" t="s">
        <v>629</v>
      </c>
    </row>
    <row r="6070" spans="51:75" x14ac:dyDescent="0.3">
      <c r="AY6070" s="107" t="e">
        <f>VLOOKUP(C6070,#REF!, 2,FALSE)</f>
        <v>#REF!</v>
      </c>
      <c r="BM6070" s="79" t="s">
        <v>11224</v>
      </c>
      <c r="BN6070" s="79" t="s">
        <v>659</v>
      </c>
      <c r="BO6070" s="79" t="s">
        <v>6121</v>
      </c>
      <c r="BU6070" s="79" t="s">
        <v>11224</v>
      </c>
      <c r="BV6070" s="79" t="s">
        <v>659</v>
      </c>
      <c r="BW6070" s="79" t="s">
        <v>6121</v>
      </c>
    </row>
    <row r="6071" spans="51:75" x14ac:dyDescent="0.3">
      <c r="AY6071" s="107" t="e">
        <f>VLOOKUP(C6071,#REF!, 2,FALSE)</f>
        <v>#REF!</v>
      </c>
      <c r="BM6071" s="79" t="s">
        <v>2000</v>
      </c>
      <c r="BN6071" s="79" t="s">
        <v>707</v>
      </c>
      <c r="BO6071" s="79" t="s">
        <v>4293</v>
      </c>
      <c r="BU6071" s="79" t="s">
        <v>2000</v>
      </c>
      <c r="BV6071" s="79" t="s">
        <v>707</v>
      </c>
      <c r="BW6071" s="79" t="s">
        <v>4293</v>
      </c>
    </row>
    <row r="6072" spans="51:75" x14ac:dyDescent="0.3">
      <c r="AY6072" s="107" t="e">
        <f>VLOOKUP(C6072,#REF!, 2,FALSE)</f>
        <v>#REF!</v>
      </c>
      <c r="BM6072" s="79" t="s">
        <v>11225</v>
      </c>
      <c r="BN6072" s="79" t="s">
        <v>3009</v>
      </c>
      <c r="BO6072" s="79" t="s">
        <v>10383</v>
      </c>
      <c r="BU6072" s="79" t="s">
        <v>11225</v>
      </c>
      <c r="BV6072" s="79" t="s">
        <v>3009</v>
      </c>
      <c r="BW6072" s="79" t="s">
        <v>10383</v>
      </c>
    </row>
    <row r="6073" spans="51:75" x14ac:dyDescent="0.3">
      <c r="AY6073" s="107" t="e">
        <f>VLOOKUP(C6073,#REF!, 2,FALSE)</f>
        <v>#REF!</v>
      </c>
      <c r="BM6073" s="79" t="s">
        <v>384</v>
      </c>
      <c r="BN6073" s="79" t="s">
        <v>1274</v>
      </c>
      <c r="BO6073" s="79" t="s">
        <v>11226</v>
      </c>
      <c r="BU6073" s="79" t="s">
        <v>384</v>
      </c>
      <c r="BV6073" s="79" t="s">
        <v>1274</v>
      </c>
      <c r="BW6073" s="79" t="s">
        <v>11226</v>
      </c>
    </row>
    <row r="6074" spans="51:75" x14ac:dyDescent="0.3">
      <c r="AY6074" s="107" t="e">
        <f>VLOOKUP(C6074,#REF!, 2,FALSE)</f>
        <v>#REF!</v>
      </c>
      <c r="BM6074" s="79" t="s">
        <v>11227</v>
      </c>
      <c r="BN6074" s="79" t="s">
        <v>16992</v>
      </c>
      <c r="BO6074" s="79" t="s">
        <v>11228</v>
      </c>
      <c r="BU6074" s="79" t="s">
        <v>11227</v>
      </c>
      <c r="BV6074" s="79" t="s">
        <v>16992</v>
      </c>
      <c r="BW6074" s="79" t="s">
        <v>11228</v>
      </c>
    </row>
    <row r="6075" spans="51:75" x14ac:dyDescent="0.3">
      <c r="AY6075" s="107" t="e">
        <f>VLOOKUP(C6075,#REF!, 2,FALSE)</f>
        <v>#REF!</v>
      </c>
      <c r="BM6075" s="79" t="s">
        <v>11229</v>
      </c>
      <c r="BN6075" s="79" t="s">
        <v>16992</v>
      </c>
      <c r="BO6075" s="79" t="s">
        <v>2985</v>
      </c>
      <c r="BU6075" s="79" t="s">
        <v>11229</v>
      </c>
      <c r="BV6075" s="79" t="s">
        <v>16992</v>
      </c>
      <c r="BW6075" s="79" t="s">
        <v>2985</v>
      </c>
    </row>
    <row r="6076" spans="51:75" x14ac:dyDescent="0.3">
      <c r="AY6076" s="107" t="e">
        <f>VLOOKUP(C6076,#REF!, 2,FALSE)</f>
        <v>#REF!</v>
      </c>
      <c r="BM6076" s="79" t="s">
        <v>11230</v>
      </c>
      <c r="BN6076" s="79" t="s">
        <v>16992</v>
      </c>
      <c r="BO6076" s="79" t="s">
        <v>4777</v>
      </c>
      <c r="BU6076" s="79" t="s">
        <v>11230</v>
      </c>
      <c r="BV6076" s="79" t="s">
        <v>16992</v>
      </c>
      <c r="BW6076" s="79" t="s">
        <v>4777</v>
      </c>
    </row>
    <row r="6077" spans="51:75" x14ac:dyDescent="0.3">
      <c r="AY6077" s="107" t="e">
        <f>VLOOKUP(C6077,#REF!, 2,FALSE)</f>
        <v>#REF!</v>
      </c>
      <c r="BM6077" s="79" t="s">
        <v>11231</v>
      </c>
      <c r="BN6077" s="79" t="s">
        <v>638</v>
      </c>
      <c r="BO6077" s="79" t="s">
        <v>2985</v>
      </c>
      <c r="BU6077" s="79" t="s">
        <v>11231</v>
      </c>
      <c r="BV6077" s="79" t="s">
        <v>638</v>
      </c>
      <c r="BW6077" s="79" t="s">
        <v>2985</v>
      </c>
    </row>
    <row r="6078" spans="51:75" x14ac:dyDescent="0.3">
      <c r="AY6078" s="107" t="e">
        <f>VLOOKUP(C6078,#REF!, 2,FALSE)</f>
        <v>#REF!</v>
      </c>
      <c r="BM6078" s="79" t="s">
        <v>2001</v>
      </c>
      <c r="BN6078" s="79" t="s">
        <v>638</v>
      </c>
      <c r="BO6078" s="79" t="s">
        <v>1129</v>
      </c>
      <c r="BU6078" s="79" t="s">
        <v>2001</v>
      </c>
      <c r="BV6078" s="79" t="s">
        <v>638</v>
      </c>
      <c r="BW6078" s="79" t="s">
        <v>1129</v>
      </c>
    </row>
    <row r="6079" spans="51:75" x14ac:dyDescent="0.3">
      <c r="AY6079" s="107" t="e">
        <f>VLOOKUP(C6079,#REF!, 2,FALSE)</f>
        <v>#REF!</v>
      </c>
      <c r="BM6079" s="79" t="s">
        <v>11232</v>
      </c>
      <c r="BN6079" s="79" t="s">
        <v>638</v>
      </c>
      <c r="BO6079" s="79" t="s">
        <v>846</v>
      </c>
      <c r="BU6079" s="79" t="s">
        <v>11232</v>
      </c>
      <c r="BV6079" s="79" t="s">
        <v>638</v>
      </c>
      <c r="BW6079" s="79" t="s">
        <v>846</v>
      </c>
    </row>
    <row r="6080" spans="51:75" x14ac:dyDescent="0.3">
      <c r="AY6080" s="107" t="e">
        <f>VLOOKUP(C6080,#REF!, 2,FALSE)</f>
        <v>#REF!</v>
      </c>
      <c r="BM6080" s="79" t="s">
        <v>385</v>
      </c>
      <c r="BN6080" s="79" t="s">
        <v>843</v>
      </c>
      <c r="BO6080" s="79" t="s">
        <v>2886</v>
      </c>
      <c r="BU6080" s="79" t="s">
        <v>385</v>
      </c>
      <c r="BV6080" s="79" t="s">
        <v>843</v>
      </c>
      <c r="BW6080" s="79" t="s">
        <v>2886</v>
      </c>
    </row>
    <row r="6081" spans="51:75" x14ac:dyDescent="0.3">
      <c r="AY6081" s="107" t="e">
        <f>VLOOKUP(C6081,#REF!, 2,FALSE)</f>
        <v>#REF!</v>
      </c>
      <c r="BM6081" s="79" t="s">
        <v>386</v>
      </c>
      <c r="BN6081" s="79" t="s">
        <v>664</v>
      </c>
      <c r="BO6081" s="79" t="s">
        <v>3078</v>
      </c>
      <c r="BU6081" s="79" t="s">
        <v>386</v>
      </c>
      <c r="BV6081" s="79" t="s">
        <v>664</v>
      </c>
      <c r="BW6081" s="79" t="s">
        <v>3078</v>
      </c>
    </row>
    <row r="6082" spans="51:75" x14ac:dyDescent="0.3">
      <c r="AY6082" s="107" t="e">
        <f>VLOOKUP(C6082,#REF!, 2,FALSE)</f>
        <v>#REF!</v>
      </c>
      <c r="BM6082" s="79" t="s">
        <v>11234</v>
      </c>
      <c r="BN6082" s="79" t="s">
        <v>664</v>
      </c>
      <c r="BO6082" s="79" t="s">
        <v>7971</v>
      </c>
      <c r="BU6082" s="79" t="s">
        <v>11234</v>
      </c>
      <c r="BV6082" s="79" t="s">
        <v>664</v>
      </c>
      <c r="BW6082" s="79" t="s">
        <v>7971</v>
      </c>
    </row>
    <row r="6083" spans="51:75" x14ac:dyDescent="0.3">
      <c r="AY6083" s="107" t="e">
        <f>VLOOKUP(C6083,#REF!, 2,FALSE)</f>
        <v>#REF!</v>
      </c>
      <c r="BM6083" s="79" t="s">
        <v>11236</v>
      </c>
      <c r="BN6083" s="79" t="s">
        <v>664</v>
      </c>
      <c r="BO6083" s="79" t="s">
        <v>11237</v>
      </c>
      <c r="BU6083" s="79" t="s">
        <v>11236</v>
      </c>
      <c r="BV6083" s="79" t="s">
        <v>664</v>
      </c>
      <c r="BW6083" s="79" t="s">
        <v>11237</v>
      </c>
    </row>
    <row r="6084" spans="51:75" x14ac:dyDescent="0.3">
      <c r="AY6084" s="107" t="e">
        <f>VLOOKUP(C6084,#REF!, 2,FALSE)</f>
        <v>#REF!</v>
      </c>
      <c r="BM6084" s="79" t="s">
        <v>11238</v>
      </c>
      <c r="BN6084" s="79" t="s">
        <v>615</v>
      </c>
      <c r="BO6084" s="79" t="s">
        <v>6931</v>
      </c>
      <c r="BU6084" s="79" t="s">
        <v>11238</v>
      </c>
      <c r="BV6084" s="79" t="s">
        <v>615</v>
      </c>
      <c r="BW6084" s="79" t="s">
        <v>6931</v>
      </c>
    </row>
    <row r="6085" spans="51:75" x14ac:dyDescent="0.3">
      <c r="AY6085" s="107" t="e">
        <f>VLOOKUP(C6085,#REF!, 2,FALSE)</f>
        <v>#REF!</v>
      </c>
      <c r="BM6085" s="79" t="s">
        <v>428</v>
      </c>
      <c r="BN6085" s="79" t="s">
        <v>641</v>
      </c>
      <c r="BO6085" s="79" t="s">
        <v>3539</v>
      </c>
      <c r="BU6085" s="79" t="s">
        <v>428</v>
      </c>
      <c r="BV6085" s="79" t="s">
        <v>641</v>
      </c>
      <c r="BW6085" s="79" t="s">
        <v>3539</v>
      </c>
    </row>
    <row r="6086" spans="51:75" x14ac:dyDescent="0.3">
      <c r="AY6086" s="107" t="e">
        <f>VLOOKUP(C6086,#REF!, 2,FALSE)</f>
        <v>#REF!</v>
      </c>
      <c r="BM6086" s="79" t="s">
        <v>2002</v>
      </c>
      <c r="BN6086" s="79" t="s">
        <v>628</v>
      </c>
      <c r="BO6086" s="79" t="s">
        <v>1383</v>
      </c>
      <c r="BU6086" s="79" t="s">
        <v>2002</v>
      </c>
      <c r="BV6086" s="79" t="s">
        <v>628</v>
      </c>
      <c r="BW6086" s="79" t="s">
        <v>1383</v>
      </c>
    </row>
    <row r="6087" spans="51:75" x14ac:dyDescent="0.3">
      <c r="AY6087" s="107" t="e">
        <f>VLOOKUP(C6087,#REF!, 2,FALSE)</f>
        <v>#REF!</v>
      </c>
      <c r="BM6087" s="79" t="s">
        <v>11239</v>
      </c>
      <c r="BN6087" s="79" t="s">
        <v>2985</v>
      </c>
      <c r="BO6087" s="79" t="s">
        <v>2985</v>
      </c>
      <c r="BU6087" s="79" t="s">
        <v>11239</v>
      </c>
      <c r="BV6087" s="79" t="s">
        <v>2985</v>
      </c>
      <c r="BW6087" s="79" t="s">
        <v>2985</v>
      </c>
    </row>
    <row r="6088" spans="51:75" x14ac:dyDescent="0.3">
      <c r="AY6088" s="107" t="e">
        <f>VLOOKUP(C6088,#REF!, 2,FALSE)</f>
        <v>#REF!</v>
      </c>
      <c r="BM6088" s="79" t="s">
        <v>11240</v>
      </c>
      <c r="BN6088" s="79" t="s">
        <v>851</v>
      </c>
      <c r="BO6088" s="79" t="s">
        <v>11241</v>
      </c>
      <c r="BU6088" s="79" t="s">
        <v>11240</v>
      </c>
      <c r="BV6088" s="79" t="s">
        <v>851</v>
      </c>
      <c r="BW6088" s="79" t="s">
        <v>11241</v>
      </c>
    </row>
    <row r="6089" spans="51:75" x14ac:dyDescent="0.3">
      <c r="AY6089" s="107" t="e">
        <f>VLOOKUP(C6089,#REF!, 2,FALSE)</f>
        <v>#REF!</v>
      </c>
      <c r="BM6089" s="79" t="s">
        <v>11242</v>
      </c>
      <c r="BN6089" s="79" t="s">
        <v>3009</v>
      </c>
      <c r="BO6089" s="79" t="s">
        <v>11243</v>
      </c>
      <c r="BU6089" s="79" t="s">
        <v>11242</v>
      </c>
      <c r="BV6089" s="79" t="s">
        <v>3009</v>
      </c>
      <c r="BW6089" s="79" t="s">
        <v>11243</v>
      </c>
    </row>
    <row r="6090" spans="51:75" x14ac:dyDescent="0.3">
      <c r="AY6090" s="107" t="e">
        <f>VLOOKUP(C6090,#REF!, 2,FALSE)</f>
        <v>#REF!</v>
      </c>
      <c r="BM6090" s="79" t="s">
        <v>11244</v>
      </c>
      <c r="BN6090" s="79" t="s">
        <v>851</v>
      </c>
      <c r="BO6090" s="79" t="s">
        <v>3929</v>
      </c>
      <c r="BU6090" s="79" t="s">
        <v>11244</v>
      </c>
      <c r="BV6090" s="79" t="s">
        <v>851</v>
      </c>
      <c r="BW6090" s="79" t="s">
        <v>3929</v>
      </c>
    </row>
    <row r="6091" spans="51:75" x14ac:dyDescent="0.3">
      <c r="AY6091" s="107" t="e">
        <f>VLOOKUP(C6091,#REF!, 2,FALSE)</f>
        <v>#REF!</v>
      </c>
      <c r="BM6091" s="79" t="s">
        <v>11245</v>
      </c>
      <c r="BN6091" s="79" t="s">
        <v>16992</v>
      </c>
      <c r="BO6091" s="79" t="s">
        <v>11246</v>
      </c>
      <c r="BU6091" s="79" t="s">
        <v>11245</v>
      </c>
      <c r="BV6091" s="79" t="s">
        <v>16992</v>
      </c>
      <c r="BW6091" s="79" t="s">
        <v>11246</v>
      </c>
    </row>
    <row r="6092" spans="51:75" x14ac:dyDescent="0.3">
      <c r="AY6092" s="107" t="e">
        <f>VLOOKUP(C6092,#REF!, 2,FALSE)</f>
        <v>#REF!</v>
      </c>
      <c r="BM6092" s="79" t="s">
        <v>11247</v>
      </c>
      <c r="BN6092" s="79" t="s">
        <v>2981</v>
      </c>
      <c r="BO6092" s="79" t="s">
        <v>1593</v>
      </c>
      <c r="BU6092" s="79" t="s">
        <v>11247</v>
      </c>
      <c r="BV6092" s="79" t="s">
        <v>2981</v>
      </c>
      <c r="BW6092" s="79" t="s">
        <v>1593</v>
      </c>
    </row>
    <row r="6093" spans="51:75" x14ac:dyDescent="0.3">
      <c r="AY6093" s="107" t="e">
        <f>VLOOKUP(C6093,#REF!, 2,FALSE)</f>
        <v>#REF!</v>
      </c>
      <c r="BM6093" s="79" t="s">
        <v>11248</v>
      </c>
      <c r="BN6093" s="79" t="s">
        <v>1141</v>
      </c>
      <c r="BO6093" s="79" t="s">
        <v>4873</v>
      </c>
      <c r="BU6093" s="79" t="s">
        <v>11248</v>
      </c>
      <c r="BV6093" s="79" t="s">
        <v>1141</v>
      </c>
      <c r="BW6093" s="79" t="s">
        <v>4873</v>
      </c>
    </row>
    <row r="6094" spans="51:75" x14ac:dyDescent="0.3">
      <c r="AY6094" s="107" t="e">
        <f>VLOOKUP(C6094,#REF!, 2,FALSE)</f>
        <v>#REF!</v>
      </c>
      <c r="BM6094" s="79" t="s">
        <v>11249</v>
      </c>
      <c r="BN6094" s="79" t="s">
        <v>773</v>
      </c>
      <c r="BO6094" s="79" t="s">
        <v>11250</v>
      </c>
      <c r="BU6094" s="79" t="s">
        <v>11249</v>
      </c>
      <c r="BV6094" s="79" t="s">
        <v>773</v>
      </c>
      <c r="BW6094" s="79" t="s">
        <v>11250</v>
      </c>
    </row>
    <row r="6095" spans="51:75" x14ac:dyDescent="0.3">
      <c r="AY6095" s="107" t="e">
        <f>VLOOKUP(C6095,#REF!, 2,FALSE)</f>
        <v>#REF!</v>
      </c>
      <c r="BM6095" s="79" t="s">
        <v>11251</v>
      </c>
      <c r="BN6095" s="79" t="s">
        <v>16992</v>
      </c>
      <c r="BO6095" s="79" t="s">
        <v>11252</v>
      </c>
      <c r="BU6095" s="79" t="s">
        <v>11251</v>
      </c>
      <c r="BV6095" s="79" t="s">
        <v>16992</v>
      </c>
      <c r="BW6095" s="79" t="s">
        <v>11252</v>
      </c>
    </row>
    <row r="6096" spans="51:75" x14ac:dyDescent="0.3">
      <c r="AY6096" s="107" t="e">
        <f>VLOOKUP(C6096,#REF!, 2,FALSE)</f>
        <v>#REF!</v>
      </c>
      <c r="BM6096" s="79" t="s">
        <v>11253</v>
      </c>
      <c r="BN6096" s="79" t="s">
        <v>614</v>
      </c>
      <c r="BO6096" s="79" t="s">
        <v>11254</v>
      </c>
      <c r="BU6096" s="79" t="s">
        <v>11253</v>
      </c>
      <c r="BV6096" s="79" t="s">
        <v>614</v>
      </c>
      <c r="BW6096" s="79" t="s">
        <v>11254</v>
      </c>
    </row>
    <row r="6097" spans="51:75" x14ac:dyDescent="0.3">
      <c r="AY6097" s="107" t="e">
        <f>VLOOKUP(C6097,#REF!, 2,FALSE)</f>
        <v>#REF!</v>
      </c>
      <c r="BM6097" s="79" t="s">
        <v>11255</v>
      </c>
      <c r="BN6097" s="79" t="s">
        <v>633</v>
      </c>
      <c r="BO6097" s="79" t="s">
        <v>772</v>
      </c>
      <c r="BU6097" s="79" t="s">
        <v>11255</v>
      </c>
      <c r="BV6097" s="79" t="s">
        <v>633</v>
      </c>
      <c r="BW6097" s="79" t="s">
        <v>772</v>
      </c>
    </row>
    <row r="6098" spans="51:75" x14ac:dyDescent="0.3">
      <c r="AY6098" s="107" t="e">
        <f>VLOOKUP(C6098,#REF!, 2,FALSE)</f>
        <v>#REF!</v>
      </c>
      <c r="BM6098" s="79" t="s">
        <v>11256</v>
      </c>
      <c r="BN6098" s="79" t="s">
        <v>777</v>
      </c>
      <c r="BO6098" s="79" t="s">
        <v>10426</v>
      </c>
      <c r="BU6098" s="79" t="s">
        <v>11256</v>
      </c>
      <c r="BV6098" s="79" t="s">
        <v>777</v>
      </c>
      <c r="BW6098" s="79" t="s">
        <v>10426</v>
      </c>
    </row>
    <row r="6099" spans="51:75" x14ac:dyDescent="0.3">
      <c r="AY6099" s="107" t="e">
        <f>VLOOKUP(C6099,#REF!, 2,FALSE)</f>
        <v>#REF!</v>
      </c>
      <c r="BM6099" s="79" t="s">
        <v>2003</v>
      </c>
      <c r="BN6099" s="79" t="s">
        <v>805</v>
      </c>
      <c r="BO6099" s="79" t="s">
        <v>7189</v>
      </c>
      <c r="BU6099" s="79" t="s">
        <v>2003</v>
      </c>
      <c r="BV6099" s="79" t="s">
        <v>805</v>
      </c>
      <c r="BW6099" s="79" t="s">
        <v>7189</v>
      </c>
    </row>
    <row r="6100" spans="51:75" x14ac:dyDescent="0.3">
      <c r="AY6100" s="107" t="e">
        <f>VLOOKUP(C6100,#REF!, 2,FALSE)</f>
        <v>#REF!</v>
      </c>
      <c r="BM6100" s="79" t="s">
        <v>11257</v>
      </c>
      <c r="BN6100" s="79" t="s">
        <v>623</v>
      </c>
      <c r="BO6100" s="79" t="s">
        <v>720</v>
      </c>
      <c r="BU6100" s="79" t="s">
        <v>11257</v>
      </c>
      <c r="BV6100" s="79" t="s">
        <v>623</v>
      </c>
      <c r="BW6100" s="79" t="s">
        <v>720</v>
      </c>
    </row>
    <row r="6101" spans="51:75" x14ac:dyDescent="0.3">
      <c r="AY6101" s="107" t="e">
        <f>VLOOKUP(C6101,#REF!, 2,FALSE)</f>
        <v>#REF!</v>
      </c>
      <c r="BM6101" s="79" t="s">
        <v>11258</v>
      </c>
      <c r="BN6101" s="79" t="s">
        <v>633</v>
      </c>
      <c r="BO6101" s="79" t="s">
        <v>772</v>
      </c>
      <c r="BU6101" s="79" t="s">
        <v>11258</v>
      </c>
      <c r="BV6101" s="79" t="s">
        <v>633</v>
      </c>
      <c r="BW6101" s="79" t="s">
        <v>772</v>
      </c>
    </row>
    <row r="6102" spans="51:75" x14ac:dyDescent="0.3">
      <c r="AY6102" s="107" t="e">
        <f>VLOOKUP(C6102,#REF!, 2,FALSE)</f>
        <v>#REF!</v>
      </c>
      <c r="BM6102" s="79" t="s">
        <v>11259</v>
      </c>
      <c r="BN6102" s="79" t="s">
        <v>698</v>
      </c>
      <c r="BO6102" s="79" t="s">
        <v>1203</v>
      </c>
      <c r="BU6102" s="79" t="s">
        <v>11259</v>
      </c>
      <c r="BV6102" s="79" t="s">
        <v>698</v>
      </c>
      <c r="BW6102" s="79" t="s">
        <v>1203</v>
      </c>
    </row>
    <row r="6103" spans="51:75" x14ac:dyDescent="0.3">
      <c r="AY6103" s="107" t="e">
        <f>VLOOKUP(C6103,#REF!, 2,FALSE)</f>
        <v>#REF!</v>
      </c>
      <c r="BM6103" s="79" t="s">
        <v>11260</v>
      </c>
      <c r="BN6103" s="79" t="s">
        <v>633</v>
      </c>
      <c r="BO6103" s="79" t="s">
        <v>772</v>
      </c>
      <c r="BU6103" s="79" t="s">
        <v>11260</v>
      </c>
      <c r="BV6103" s="79" t="s">
        <v>633</v>
      </c>
      <c r="BW6103" s="79" t="s">
        <v>772</v>
      </c>
    </row>
    <row r="6104" spans="51:75" x14ac:dyDescent="0.3">
      <c r="AY6104" s="107" t="e">
        <f>VLOOKUP(C6104,#REF!, 2,FALSE)</f>
        <v>#REF!</v>
      </c>
      <c r="BM6104" s="79" t="s">
        <v>11261</v>
      </c>
      <c r="BN6104" s="79" t="s">
        <v>633</v>
      </c>
      <c r="BO6104" s="79" t="s">
        <v>772</v>
      </c>
      <c r="BU6104" s="79" t="s">
        <v>11261</v>
      </c>
      <c r="BV6104" s="79" t="s">
        <v>633</v>
      </c>
      <c r="BW6104" s="79" t="s">
        <v>772</v>
      </c>
    </row>
    <row r="6105" spans="51:75" x14ac:dyDescent="0.3">
      <c r="AY6105" s="107" t="e">
        <f>VLOOKUP(C6105,#REF!, 2,FALSE)</f>
        <v>#REF!</v>
      </c>
      <c r="BM6105" s="79" t="s">
        <v>11263</v>
      </c>
      <c r="BN6105" s="79" t="s">
        <v>615</v>
      </c>
      <c r="BO6105" s="79" t="s">
        <v>1203</v>
      </c>
      <c r="BU6105" s="79" t="s">
        <v>11263</v>
      </c>
      <c r="BV6105" s="79" t="s">
        <v>615</v>
      </c>
      <c r="BW6105" s="79" t="s">
        <v>1203</v>
      </c>
    </row>
    <row r="6106" spans="51:75" x14ac:dyDescent="0.3">
      <c r="AY6106" s="107" t="e">
        <f>VLOOKUP(C6106,#REF!, 2,FALSE)</f>
        <v>#REF!</v>
      </c>
      <c r="BM6106" s="79" t="s">
        <v>11264</v>
      </c>
      <c r="BN6106" s="79" t="s">
        <v>633</v>
      </c>
      <c r="BO6106" s="79" t="s">
        <v>9370</v>
      </c>
      <c r="BU6106" s="79" t="s">
        <v>11264</v>
      </c>
      <c r="BV6106" s="79" t="s">
        <v>633</v>
      </c>
      <c r="BW6106" s="79" t="s">
        <v>9370</v>
      </c>
    </row>
    <row r="6107" spans="51:75" x14ac:dyDescent="0.3">
      <c r="AY6107" s="107" t="e">
        <f>VLOOKUP(C6107,#REF!, 2,FALSE)</f>
        <v>#REF!</v>
      </c>
      <c r="BM6107" s="79" t="s">
        <v>11265</v>
      </c>
      <c r="BN6107" s="79" t="s">
        <v>773</v>
      </c>
      <c r="BO6107" s="79" t="s">
        <v>11266</v>
      </c>
      <c r="BU6107" s="79" t="s">
        <v>11265</v>
      </c>
      <c r="BV6107" s="79" t="s">
        <v>773</v>
      </c>
      <c r="BW6107" s="79" t="s">
        <v>11266</v>
      </c>
    </row>
    <row r="6108" spans="51:75" x14ac:dyDescent="0.3">
      <c r="AY6108" s="107" t="e">
        <f>VLOOKUP(C6108,#REF!, 2,FALSE)</f>
        <v>#REF!</v>
      </c>
      <c r="BM6108" s="79" t="s">
        <v>11267</v>
      </c>
      <c r="BN6108" s="79" t="s">
        <v>641</v>
      </c>
      <c r="BO6108" s="79" t="s">
        <v>7757</v>
      </c>
      <c r="BU6108" s="79" t="s">
        <v>11267</v>
      </c>
      <c r="BV6108" s="79" t="s">
        <v>641</v>
      </c>
      <c r="BW6108" s="79" t="s">
        <v>7757</v>
      </c>
    </row>
    <row r="6109" spans="51:75" x14ac:dyDescent="0.3">
      <c r="AY6109" s="107" t="e">
        <f>VLOOKUP(C6109,#REF!, 2,FALSE)</f>
        <v>#REF!</v>
      </c>
      <c r="BM6109" s="79" t="s">
        <v>2004</v>
      </c>
      <c r="BN6109" s="79" t="s">
        <v>733</v>
      </c>
      <c r="BO6109" s="79" t="s">
        <v>1494</v>
      </c>
      <c r="BU6109" s="79" t="s">
        <v>2004</v>
      </c>
      <c r="BV6109" s="79" t="s">
        <v>733</v>
      </c>
      <c r="BW6109" s="79" t="s">
        <v>1494</v>
      </c>
    </row>
    <row r="6110" spans="51:75" x14ac:dyDescent="0.3">
      <c r="AY6110" s="107" t="e">
        <f>VLOOKUP(C6110,#REF!, 2,FALSE)</f>
        <v>#REF!</v>
      </c>
      <c r="BM6110" s="79" t="s">
        <v>11268</v>
      </c>
      <c r="BN6110" s="79" t="s">
        <v>1141</v>
      </c>
      <c r="BO6110" s="79" t="s">
        <v>2985</v>
      </c>
      <c r="BU6110" s="79" t="s">
        <v>11268</v>
      </c>
      <c r="BV6110" s="79" t="s">
        <v>1141</v>
      </c>
      <c r="BW6110" s="79" t="s">
        <v>2985</v>
      </c>
    </row>
    <row r="6111" spans="51:75" x14ac:dyDescent="0.3">
      <c r="AY6111" s="107" t="e">
        <f>VLOOKUP(C6111,#REF!, 2,FALSE)</f>
        <v>#REF!</v>
      </c>
      <c r="BM6111" s="79" t="s">
        <v>11269</v>
      </c>
      <c r="BN6111" s="79" t="s">
        <v>16992</v>
      </c>
      <c r="BO6111" s="79" t="s">
        <v>7709</v>
      </c>
      <c r="BU6111" s="79" t="s">
        <v>11269</v>
      </c>
      <c r="BV6111" s="79" t="s">
        <v>16992</v>
      </c>
      <c r="BW6111" s="79" t="s">
        <v>7709</v>
      </c>
    </row>
    <row r="6112" spans="51:75" x14ac:dyDescent="0.3">
      <c r="AY6112" s="107" t="e">
        <f>VLOOKUP(C6112,#REF!, 2,FALSE)</f>
        <v>#REF!</v>
      </c>
      <c r="BM6112" s="79" t="s">
        <v>11270</v>
      </c>
      <c r="BN6112" s="79" t="s">
        <v>660</v>
      </c>
      <c r="BO6112" s="79" t="s">
        <v>6311</v>
      </c>
      <c r="BU6112" s="79" t="s">
        <v>11270</v>
      </c>
      <c r="BV6112" s="79" t="s">
        <v>660</v>
      </c>
      <c r="BW6112" s="79" t="s">
        <v>6311</v>
      </c>
    </row>
    <row r="6113" spans="51:75" x14ac:dyDescent="0.3">
      <c r="AY6113" s="107" t="e">
        <f>VLOOKUP(C6113,#REF!, 2,FALSE)</f>
        <v>#REF!</v>
      </c>
      <c r="BM6113" s="79" t="s">
        <v>11271</v>
      </c>
      <c r="BN6113" s="79" t="s">
        <v>3009</v>
      </c>
      <c r="BO6113" s="79" t="s">
        <v>6715</v>
      </c>
      <c r="BU6113" s="79" t="s">
        <v>11271</v>
      </c>
      <c r="BV6113" s="79" t="s">
        <v>3009</v>
      </c>
      <c r="BW6113" s="79" t="s">
        <v>6715</v>
      </c>
    </row>
    <row r="6114" spans="51:75" x14ac:dyDescent="0.3">
      <c r="AY6114" s="107" t="e">
        <f>VLOOKUP(C6114,#REF!, 2,FALSE)</f>
        <v>#REF!</v>
      </c>
      <c r="BM6114" s="79" t="s">
        <v>2005</v>
      </c>
      <c r="BN6114" s="79" t="s">
        <v>16992</v>
      </c>
      <c r="BO6114" s="79" t="s">
        <v>1750</v>
      </c>
      <c r="BU6114" s="79" t="s">
        <v>2005</v>
      </c>
      <c r="BV6114" s="79" t="s">
        <v>16992</v>
      </c>
      <c r="BW6114" s="79" t="s">
        <v>1750</v>
      </c>
    </row>
    <row r="6115" spans="51:75" x14ac:dyDescent="0.3">
      <c r="AY6115" s="107" t="e">
        <f>VLOOKUP(C6115,#REF!, 2,FALSE)</f>
        <v>#REF!</v>
      </c>
      <c r="BM6115" s="79" t="s">
        <v>11272</v>
      </c>
      <c r="BN6115" s="79" t="s">
        <v>633</v>
      </c>
      <c r="BO6115" s="79" t="s">
        <v>772</v>
      </c>
      <c r="BU6115" s="79" t="s">
        <v>11272</v>
      </c>
      <c r="BV6115" s="79" t="s">
        <v>633</v>
      </c>
      <c r="BW6115" s="79" t="s">
        <v>772</v>
      </c>
    </row>
    <row r="6116" spans="51:75" x14ac:dyDescent="0.3">
      <c r="AY6116" s="107" t="e">
        <f>VLOOKUP(C6116,#REF!, 2,FALSE)</f>
        <v>#REF!</v>
      </c>
      <c r="BM6116" s="79" t="s">
        <v>11273</v>
      </c>
      <c r="BN6116" s="79" t="s">
        <v>1274</v>
      </c>
      <c r="BO6116" s="79" t="s">
        <v>4543</v>
      </c>
      <c r="BU6116" s="79" t="s">
        <v>11273</v>
      </c>
      <c r="BV6116" s="79" t="s">
        <v>1274</v>
      </c>
      <c r="BW6116" s="79" t="s">
        <v>4543</v>
      </c>
    </row>
    <row r="6117" spans="51:75" x14ac:dyDescent="0.3">
      <c r="AY6117" s="107" t="e">
        <f>VLOOKUP(C6117,#REF!, 2,FALSE)</f>
        <v>#REF!</v>
      </c>
      <c r="BM6117" s="79" t="s">
        <v>11274</v>
      </c>
      <c r="BN6117" s="79" t="s">
        <v>780</v>
      </c>
      <c r="BO6117" s="79" t="s">
        <v>2985</v>
      </c>
      <c r="BU6117" s="79" t="s">
        <v>11274</v>
      </c>
      <c r="BV6117" s="79" t="s">
        <v>780</v>
      </c>
      <c r="BW6117" s="79" t="s">
        <v>2985</v>
      </c>
    </row>
    <row r="6118" spans="51:75" x14ac:dyDescent="0.3">
      <c r="AY6118" s="107" t="e">
        <f>VLOOKUP(C6118,#REF!, 2,FALSE)</f>
        <v>#REF!</v>
      </c>
      <c r="BM6118" s="79" t="s">
        <v>429</v>
      </c>
      <c r="BN6118" s="79" t="s">
        <v>2425</v>
      </c>
      <c r="BO6118" s="79" t="s">
        <v>1399</v>
      </c>
      <c r="BU6118" s="79" t="s">
        <v>429</v>
      </c>
      <c r="BV6118" s="79" t="s">
        <v>2425</v>
      </c>
      <c r="BW6118" s="79" t="s">
        <v>1399</v>
      </c>
    </row>
    <row r="6119" spans="51:75" x14ac:dyDescent="0.3">
      <c r="AY6119" s="107" t="e">
        <f>VLOOKUP(C6119,#REF!, 2,FALSE)</f>
        <v>#REF!</v>
      </c>
      <c r="BM6119" s="79" t="s">
        <v>11276</v>
      </c>
      <c r="BN6119" s="79" t="s">
        <v>638</v>
      </c>
      <c r="BO6119" s="79" t="s">
        <v>772</v>
      </c>
      <c r="BU6119" s="79" t="s">
        <v>11276</v>
      </c>
      <c r="BV6119" s="79" t="s">
        <v>638</v>
      </c>
      <c r="BW6119" s="79" t="s">
        <v>772</v>
      </c>
    </row>
    <row r="6120" spans="51:75" x14ac:dyDescent="0.3">
      <c r="AY6120" s="107" t="e">
        <f>VLOOKUP(C6120,#REF!, 2,FALSE)</f>
        <v>#REF!</v>
      </c>
      <c r="BM6120" s="79" t="s">
        <v>11277</v>
      </c>
      <c r="BN6120" s="79" t="s">
        <v>812</v>
      </c>
      <c r="BO6120" s="79" t="s">
        <v>3785</v>
      </c>
      <c r="BU6120" s="79" t="s">
        <v>11277</v>
      </c>
      <c r="BV6120" s="79" t="s">
        <v>812</v>
      </c>
      <c r="BW6120" s="79" t="s">
        <v>3785</v>
      </c>
    </row>
    <row r="6121" spans="51:75" x14ac:dyDescent="0.3">
      <c r="AY6121" s="107" t="e">
        <f>VLOOKUP(C6121,#REF!, 2,FALSE)</f>
        <v>#REF!</v>
      </c>
      <c r="BM6121" s="79" t="s">
        <v>11278</v>
      </c>
      <c r="BN6121" s="79" t="s">
        <v>633</v>
      </c>
      <c r="BO6121" s="79" t="s">
        <v>772</v>
      </c>
      <c r="BU6121" s="79" t="s">
        <v>11278</v>
      </c>
      <c r="BV6121" s="79" t="s">
        <v>633</v>
      </c>
      <c r="BW6121" s="79" t="s">
        <v>772</v>
      </c>
    </row>
    <row r="6122" spans="51:75" x14ac:dyDescent="0.3">
      <c r="AY6122" s="107" t="e">
        <f>VLOOKUP(C6122,#REF!, 2,FALSE)</f>
        <v>#REF!</v>
      </c>
      <c r="BM6122" s="79" t="s">
        <v>11279</v>
      </c>
      <c r="BN6122" s="79" t="s">
        <v>796</v>
      </c>
      <c r="BO6122" s="79" t="s">
        <v>2362</v>
      </c>
      <c r="BU6122" s="79" t="s">
        <v>11279</v>
      </c>
      <c r="BV6122" s="79" t="s">
        <v>796</v>
      </c>
      <c r="BW6122" s="79" t="s">
        <v>2362</v>
      </c>
    </row>
    <row r="6123" spans="51:75" x14ac:dyDescent="0.3">
      <c r="AY6123" s="107" t="e">
        <f>VLOOKUP(C6123,#REF!, 2,FALSE)</f>
        <v>#REF!</v>
      </c>
      <c r="BM6123" s="79" t="s">
        <v>387</v>
      </c>
      <c r="BN6123" s="79" t="s">
        <v>942</v>
      </c>
      <c r="BO6123" s="79" t="s">
        <v>1906</v>
      </c>
      <c r="BU6123" s="79" t="s">
        <v>387</v>
      </c>
      <c r="BV6123" s="79" t="s">
        <v>942</v>
      </c>
      <c r="BW6123" s="79" t="s">
        <v>1906</v>
      </c>
    </row>
    <row r="6124" spans="51:75" x14ac:dyDescent="0.3">
      <c r="AY6124" s="107" t="e">
        <f>VLOOKUP(C6124,#REF!, 2,FALSE)</f>
        <v>#REF!</v>
      </c>
      <c r="BM6124" s="79" t="s">
        <v>11281</v>
      </c>
      <c r="BN6124" s="79" t="s">
        <v>633</v>
      </c>
      <c r="BO6124" s="79" t="s">
        <v>772</v>
      </c>
      <c r="BU6124" s="79" t="s">
        <v>11281</v>
      </c>
      <c r="BV6124" s="79" t="s">
        <v>633</v>
      </c>
      <c r="BW6124" s="79" t="s">
        <v>772</v>
      </c>
    </row>
    <row r="6125" spans="51:75" x14ac:dyDescent="0.3">
      <c r="AY6125" s="107" t="e">
        <f>VLOOKUP(C6125,#REF!, 2,FALSE)</f>
        <v>#REF!</v>
      </c>
      <c r="BM6125" s="79" t="s">
        <v>11283</v>
      </c>
      <c r="BN6125" s="79" t="s">
        <v>1141</v>
      </c>
      <c r="BO6125" s="79" t="s">
        <v>11284</v>
      </c>
      <c r="BU6125" s="79" t="s">
        <v>11283</v>
      </c>
      <c r="BV6125" s="79" t="s">
        <v>1141</v>
      </c>
      <c r="BW6125" s="79" t="s">
        <v>11284</v>
      </c>
    </row>
    <row r="6126" spans="51:75" x14ac:dyDescent="0.3">
      <c r="AY6126" s="107" t="e">
        <f>VLOOKUP(C6126,#REF!, 2,FALSE)</f>
        <v>#REF!</v>
      </c>
      <c r="BM6126" s="79" t="s">
        <v>11285</v>
      </c>
      <c r="BN6126" s="79" t="s">
        <v>805</v>
      </c>
      <c r="BO6126" s="79" t="s">
        <v>2985</v>
      </c>
      <c r="BU6126" s="79" t="s">
        <v>11285</v>
      </c>
      <c r="BV6126" s="79" t="s">
        <v>805</v>
      </c>
      <c r="BW6126" s="79" t="s">
        <v>2985</v>
      </c>
    </row>
    <row r="6127" spans="51:75" x14ac:dyDescent="0.3">
      <c r="AY6127" s="107" t="e">
        <f>VLOOKUP(C6127,#REF!, 2,FALSE)</f>
        <v>#REF!</v>
      </c>
      <c r="BM6127" s="79" t="s">
        <v>11286</v>
      </c>
      <c r="BN6127" s="79" t="s">
        <v>785</v>
      </c>
      <c r="BO6127" s="79" t="s">
        <v>11287</v>
      </c>
      <c r="BU6127" s="79" t="s">
        <v>11286</v>
      </c>
      <c r="BV6127" s="79" t="s">
        <v>785</v>
      </c>
      <c r="BW6127" s="79" t="s">
        <v>11287</v>
      </c>
    </row>
    <row r="6128" spans="51:75" x14ac:dyDescent="0.3">
      <c r="AY6128" s="107" t="e">
        <f>VLOOKUP(C6128,#REF!, 2,FALSE)</f>
        <v>#REF!</v>
      </c>
      <c r="BM6128" s="79" t="s">
        <v>11288</v>
      </c>
      <c r="BN6128" s="79" t="s">
        <v>698</v>
      </c>
      <c r="BO6128" s="79" t="s">
        <v>662</v>
      </c>
      <c r="BU6128" s="79" t="s">
        <v>11288</v>
      </c>
      <c r="BV6128" s="79" t="s">
        <v>698</v>
      </c>
      <c r="BW6128" s="79" t="s">
        <v>662</v>
      </c>
    </row>
    <row r="6129" spans="51:75" x14ac:dyDescent="0.3">
      <c r="AY6129" s="107" t="e">
        <f>VLOOKUP(C6129,#REF!, 2,FALSE)</f>
        <v>#REF!</v>
      </c>
      <c r="BM6129" s="79" t="s">
        <v>11289</v>
      </c>
      <c r="BN6129" s="79" t="s">
        <v>633</v>
      </c>
      <c r="BO6129" s="79" t="s">
        <v>2985</v>
      </c>
      <c r="BU6129" s="79" t="s">
        <v>11289</v>
      </c>
      <c r="BV6129" s="79" t="s">
        <v>633</v>
      </c>
      <c r="BW6129" s="79" t="s">
        <v>2985</v>
      </c>
    </row>
    <row r="6130" spans="51:75" x14ac:dyDescent="0.3">
      <c r="AY6130" s="107" t="e">
        <f>VLOOKUP(C6130,#REF!, 2,FALSE)</f>
        <v>#REF!</v>
      </c>
      <c r="BM6130" s="79" t="s">
        <v>2006</v>
      </c>
      <c r="BN6130" s="79" t="s">
        <v>812</v>
      </c>
      <c r="BO6130" s="79" t="s">
        <v>11290</v>
      </c>
      <c r="BU6130" s="79" t="s">
        <v>2006</v>
      </c>
      <c r="BV6130" s="79" t="s">
        <v>812</v>
      </c>
      <c r="BW6130" s="79" t="s">
        <v>11290</v>
      </c>
    </row>
    <row r="6131" spans="51:75" x14ac:dyDescent="0.3">
      <c r="AY6131" s="107" t="e">
        <f>VLOOKUP(C6131,#REF!, 2,FALSE)</f>
        <v>#REF!</v>
      </c>
      <c r="BM6131" s="79" t="s">
        <v>11291</v>
      </c>
      <c r="BN6131" s="79" t="s">
        <v>789</v>
      </c>
      <c r="BO6131" s="79" t="s">
        <v>11292</v>
      </c>
      <c r="BU6131" s="79" t="s">
        <v>11291</v>
      </c>
      <c r="BV6131" s="79" t="s">
        <v>789</v>
      </c>
      <c r="BW6131" s="79" t="s">
        <v>11292</v>
      </c>
    </row>
    <row r="6132" spans="51:75" x14ac:dyDescent="0.3">
      <c r="AY6132" s="107" t="e">
        <f>VLOOKUP(C6132,#REF!, 2,FALSE)</f>
        <v>#REF!</v>
      </c>
      <c r="BM6132" s="79" t="s">
        <v>11293</v>
      </c>
      <c r="BN6132" s="79" t="s">
        <v>782</v>
      </c>
      <c r="BO6132" s="79" t="s">
        <v>2985</v>
      </c>
      <c r="BU6132" s="79" t="s">
        <v>11293</v>
      </c>
      <c r="BV6132" s="79" t="s">
        <v>782</v>
      </c>
      <c r="BW6132" s="79" t="s">
        <v>2985</v>
      </c>
    </row>
    <row r="6133" spans="51:75" x14ac:dyDescent="0.3">
      <c r="AY6133" s="107" t="e">
        <f>VLOOKUP(C6133,#REF!, 2,FALSE)</f>
        <v>#REF!</v>
      </c>
      <c r="BM6133" s="79" t="s">
        <v>11295</v>
      </c>
      <c r="BN6133" s="79" t="s">
        <v>3206</v>
      </c>
      <c r="BO6133" s="79" t="s">
        <v>11296</v>
      </c>
      <c r="BU6133" s="79" t="s">
        <v>11295</v>
      </c>
      <c r="BV6133" s="79" t="s">
        <v>3206</v>
      </c>
      <c r="BW6133" s="79" t="s">
        <v>11296</v>
      </c>
    </row>
    <row r="6134" spans="51:75" x14ac:dyDescent="0.3">
      <c r="AY6134" s="107" t="e">
        <f>VLOOKUP(C6134,#REF!, 2,FALSE)</f>
        <v>#REF!</v>
      </c>
      <c r="BM6134" s="79" t="s">
        <v>11297</v>
      </c>
      <c r="BN6134" s="79" t="s">
        <v>3206</v>
      </c>
      <c r="BO6134" s="79" t="s">
        <v>10051</v>
      </c>
      <c r="BU6134" s="79" t="s">
        <v>11297</v>
      </c>
      <c r="BV6134" s="79" t="s">
        <v>3206</v>
      </c>
      <c r="BW6134" s="79" t="s">
        <v>10051</v>
      </c>
    </row>
    <row r="6135" spans="51:75" x14ac:dyDescent="0.3">
      <c r="AY6135" s="107" t="e">
        <f>VLOOKUP(C6135,#REF!, 2,FALSE)</f>
        <v>#REF!</v>
      </c>
      <c r="BM6135" s="79" t="s">
        <v>11298</v>
      </c>
      <c r="BN6135" s="79" t="s">
        <v>789</v>
      </c>
      <c r="BO6135" s="79" t="s">
        <v>2985</v>
      </c>
      <c r="BU6135" s="79" t="s">
        <v>11298</v>
      </c>
      <c r="BV6135" s="79" t="s">
        <v>789</v>
      </c>
      <c r="BW6135" s="79" t="s">
        <v>2985</v>
      </c>
    </row>
    <row r="6136" spans="51:75" x14ac:dyDescent="0.3">
      <c r="AY6136" s="107" t="e">
        <f>VLOOKUP(C6136,#REF!, 2,FALSE)</f>
        <v>#REF!</v>
      </c>
      <c r="BM6136" s="79" t="s">
        <v>11299</v>
      </c>
      <c r="BN6136" s="79" t="s">
        <v>782</v>
      </c>
      <c r="BO6136" s="79" t="s">
        <v>11300</v>
      </c>
      <c r="BU6136" s="79" t="s">
        <v>11299</v>
      </c>
      <c r="BV6136" s="79" t="s">
        <v>782</v>
      </c>
      <c r="BW6136" s="79" t="s">
        <v>11300</v>
      </c>
    </row>
    <row r="6137" spans="51:75" x14ac:dyDescent="0.3">
      <c r="AY6137" s="107" t="e">
        <f>VLOOKUP(C6137,#REF!, 2,FALSE)</f>
        <v>#REF!</v>
      </c>
      <c r="BM6137" s="79" t="s">
        <v>11301</v>
      </c>
      <c r="BN6137" s="79" t="s">
        <v>16992</v>
      </c>
      <c r="BO6137" s="79" t="s">
        <v>10739</v>
      </c>
      <c r="BU6137" s="79" t="s">
        <v>11301</v>
      </c>
      <c r="BV6137" s="79" t="s">
        <v>16992</v>
      </c>
      <c r="BW6137" s="79" t="s">
        <v>10739</v>
      </c>
    </row>
    <row r="6138" spans="51:75" x14ac:dyDescent="0.3">
      <c r="AY6138" s="107" t="e">
        <f>VLOOKUP(C6138,#REF!, 2,FALSE)</f>
        <v>#REF!</v>
      </c>
      <c r="BM6138" s="79" t="s">
        <v>11302</v>
      </c>
      <c r="BN6138" s="79" t="s">
        <v>854</v>
      </c>
      <c r="BO6138" s="79" t="s">
        <v>9564</v>
      </c>
      <c r="BU6138" s="79" t="s">
        <v>11302</v>
      </c>
      <c r="BV6138" s="79" t="s">
        <v>854</v>
      </c>
      <c r="BW6138" s="79" t="s">
        <v>9564</v>
      </c>
    </row>
    <row r="6139" spans="51:75" x14ac:dyDescent="0.3">
      <c r="AY6139" s="107" t="e">
        <f>VLOOKUP(C6139,#REF!, 2,FALSE)</f>
        <v>#REF!</v>
      </c>
      <c r="BM6139" s="79" t="s">
        <v>11303</v>
      </c>
      <c r="BN6139" s="79" t="s">
        <v>1141</v>
      </c>
      <c r="BO6139" s="79" t="s">
        <v>11304</v>
      </c>
      <c r="BU6139" s="79" t="s">
        <v>11303</v>
      </c>
      <c r="BV6139" s="79" t="s">
        <v>1141</v>
      </c>
      <c r="BW6139" s="79" t="s">
        <v>11304</v>
      </c>
    </row>
    <row r="6140" spans="51:75" x14ac:dyDescent="0.3">
      <c r="AY6140" s="107" t="e">
        <f>VLOOKUP(C6140,#REF!, 2,FALSE)</f>
        <v>#REF!</v>
      </c>
      <c r="BM6140" s="79" t="s">
        <v>11305</v>
      </c>
      <c r="BN6140" s="79" t="s">
        <v>805</v>
      </c>
      <c r="BO6140" s="79" t="s">
        <v>2985</v>
      </c>
      <c r="BU6140" s="79" t="s">
        <v>11305</v>
      </c>
      <c r="BV6140" s="79" t="s">
        <v>805</v>
      </c>
      <c r="BW6140" s="79" t="s">
        <v>2985</v>
      </c>
    </row>
    <row r="6141" spans="51:75" x14ac:dyDescent="0.3">
      <c r="AY6141" s="107" t="e">
        <f>VLOOKUP(C6141,#REF!, 2,FALSE)</f>
        <v>#REF!</v>
      </c>
      <c r="BM6141" s="79" t="s">
        <v>2007</v>
      </c>
      <c r="BN6141" s="79" t="s">
        <v>782</v>
      </c>
      <c r="BO6141" s="79" t="s">
        <v>2985</v>
      </c>
      <c r="BU6141" s="79" t="s">
        <v>2007</v>
      </c>
      <c r="BV6141" s="79" t="s">
        <v>782</v>
      </c>
      <c r="BW6141" s="79" t="s">
        <v>2985</v>
      </c>
    </row>
    <row r="6142" spans="51:75" x14ac:dyDescent="0.3">
      <c r="AY6142" s="107" t="e">
        <f>VLOOKUP(C6142,#REF!, 2,FALSE)</f>
        <v>#REF!</v>
      </c>
      <c r="BM6142" s="79" t="s">
        <v>11306</v>
      </c>
      <c r="BN6142" s="79" t="s">
        <v>627</v>
      </c>
      <c r="BO6142" s="79" t="s">
        <v>11307</v>
      </c>
      <c r="BU6142" s="79" t="s">
        <v>11306</v>
      </c>
      <c r="BV6142" s="79" t="s">
        <v>627</v>
      </c>
      <c r="BW6142" s="79" t="s">
        <v>11307</v>
      </c>
    </row>
    <row r="6143" spans="51:75" x14ac:dyDescent="0.3">
      <c r="AY6143" s="107" t="e">
        <f>VLOOKUP(C6143,#REF!, 2,FALSE)</f>
        <v>#REF!</v>
      </c>
      <c r="BM6143" s="79" t="s">
        <v>11308</v>
      </c>
      <c r="BN6143" s="79" t="s">
        <v>805</v>
      </c>
      <c r="BO6143" s="79" t="s">
        <v>2985</v>
      </c>
      <c r="BU6143" s="79" t="s">
        <v>11308</v>
      </c>
      <c r="BV6143" s="79" t="s">
        <v>805</v>
      </c>
      <c r="BW6143" s="79" t="s">
        <v>2985</v>
      </c>
    </row>
    <row r="6144" spans="51:75" x14ac:dyDescent="0.3">
      <c r="AY6144" s="107" t="e">
        <f>VLOOKUP(C6144,#REF!, 2,FALSE)</f>
        <v>#REF!</v>
      </c>
      <c r="BM6144" s="79" t="s">
        <v>388</v>
      </c>
      <c r="BN6144" s="79" t="s">
        <v>633</v>
      </c>
      <c r="BO6144" s="79" t="s">
        <v>4557</v>
      </c>
      <c r="BU6144" s="79" t="s">
        <v>388</v>
      </c>
      <c r="BV6144" s="79" t="s">
        <v>633</v>
      </c>
      <c r="BW6144" s="79" t="s">
        <v>4557</v>
      </c>
    </row>
    <row r="6145" spans="51:75" x14ac:dyDescent="0.3">
      <c r="AY6145" s="107" t="e">
        <f>VLOOKUP(C6145,#REF!, 2,FALSE)</f>
        <v>#REF!</v>
      </c>
      <c r="BM6145" s="79" t="s">
        <v>11309</v>
      </c>
      <c r="BN6145" s="79" t="s">
        <v>16992</v>
      </c>
      <c r="BO6145" s="79" t="s">
        <v>4983</v>
      </c>
      <c r="BU6145" s="79" t="s">
        <v>11309</v>
      </c>
      <c r="BV6145" s="79" t="s">
        <v>16992</v>
      </c>
      <c r="BW6145" s="79" t="s">
        <v>4983</v>
      </c>
    </row>
    <row r="6146" spans="51:75" x14ac:dyDescent="0.3">
      <c r="AY6146" s="107" t="e">
        <f>VLOOKUP(C6146,#REF!, 2,FALSE)</f>
        <v>#REF!</v>
      </c>
      <c r="BM6146" s="79" t="s">
        <v>11310</v>
      </c>
      <c r="BN6146" s="79" t="s">
        <v>16992</v>
      </c>
      <c r="BO6146" s="79" t="s">
        <v>2930</v>
      </c>
      <c r="BU6146" s="79" t="s">
        <v>11310</v>
      </c>
      <c r="BV6146" s="79" t="s">
        <v>16992</v>
      </c>
      <c r="BW6146" s="79" t="s">
        <v>2930</v>
      </c>
    </row>
    <row r="6147" spans="51:75" x14ac:dyDescent="0.3">
      <c r="AY6147" s="107" t="e">
        <f>VLOOKUP(C6147,#REF!, 2,FALSE)</f>
        <v>#REF!</v>
      </c>
      <c r="BM6147" s="79" t="s">
        <v>11312</v>
      </c>
      <c r="BN6147" s="79" t="s">
        <v>789</v>
      </c>
      <c r="BO6147" s="79" t="s">
        <v>2985</v>
      </c>
      <c r="BU6147" s="79" t="s">
        <v>11312</v>
      </c>
      <c r="BV6147" s="79" t="s">
        <v>789</v>
      </c>
      <c r="BW6147" s="79" t="s">
        <v>2985</v>
      </c>
    </row>
    <row r="6148" spans="51:75" x14ac:dyDescent="0.3">
      <c r="AY6148" s="107" t="e">
        <f>VLOOKUP(C6148,#REF!, 2,FALSE)</f>
        <v>#REF!</v>
      </c>
      <c r="BM6148" s="79" t="s">
        <v>11313</v>
      </c>
      <c r="BN6148" s="79" t="s">
        <v>3256</v>
      </c>
      <c r="BO6148" s="79" t="s">
        <v>11315</v>
      </c>
      <c r="BU6148" s="79" t="s">
        <v>11313</v>
      </c>
      <c r="BV6148" s="79" t="s">
        <v>3256</v>
      </c>
      <c r="BW6148" s="79" t="s">
        <v>11315</v>
      </c>
    </row>
    <row r="6149" spans="51:75" x14ac:dyDescent="0.3">
      <c r="AY6149" s="107" t="e">
        <f>VLOOKUP(C6149,#REF!, 2,FALSE)</f>
        <v>#REF!</v>
      </c>
      <c r="BM6149" s="79" t="s">
        <v>11316</v>
      </c>
      <c r="BN6149" s="79" t="s">
        <v>2981</v>
      </c>
      <c r="BO6149" s="79" t="s">
        <v>4401</v>
      </c>
      <c r="BU6149" s="79" t="s">
        <v>11316</v>
      </c>
      <c r="BV6149" s="79" t="s">
        <v>2981</v>
      </c>
      <c r="BW6149" s="79" t="s">
        <v>4401</v>
      </c>
    </row>
    <row r="6150" spans="51:75" x14ac:dyDescent="0.3">
      <c r="AY6150" s="107" t="e">
        <f>VLOOKUP(C6150,#REF!, 2,FALSE)</f>
        <v>#REF!</v>
      </c>
      <c r="BM6150" s="79" t="s">
        <v>11317</v>
      </c>
      <c r="BN6150" s="79" t="s">
        <v>16992</v>
      </c>
      <c r="BO6150" s="79" t="s">
        <v>7978</v>
      </c>
      <c r="BU6150" s="79" t="s">
        <v>11317</v>
      </c>
      <c r="BV6150" s="79" t="s">
        <v>16992</v>
      </c>
      <c r="BW6150" s="79" t="s">
        <v>7978</v>
      </c>
    </row>
    <row r="6151" spans="51:75" x14ac:dyDescent="0.3">
      <c r="AY6151" s="107" t="e">
        <f>VLOOKUP(C6151,#REF!, 2,FALSE)</f>
        <v>#REF!</v>
      </c>
      <c r="BM6151" s="79" t="s">
        <v>2008</v>
      </c>
      <c r="BN6151" s="79" t="s">
        <v>669</v>
      </c>
      <c r="BO6151" s="79" t="s">
        <v>7440</v>
      </c>
      <c r="BU6151" s="79" t="s">
        <v>2008</v>
      </c>
      <c r="BV6151" s="79" t="s">
        <v>669</v>
      </c>
      <c r="BW6151" s="79" t="s">
        <v>7440</v>
      </c>
    </row>
    <row r="6152" spans="51:75" x14ac:dyDescent="0.3">
      <c r="AY6152" s="107" t="e">
        <f>VLOOKUP(C6152,#REF!, 2,FALSE)</f>
        <v>#REF!</v>
      </c>
      <c r="BM6152" s="79" t="s">
        <v>11318</v>
      </c>
      <c r="BN6152" s="79" t="s">
        <v>705</v>
      </c>
      <c r="BO6152" s="79" t="s">
        <v>11319</v>
      </c>
      <c r="BU6152" s="79" t="s">
        <v>11318</v>
      </c>
      <c r="BV6152" s="79" t="s">
        <v>705</v>
      </c>
      <c r="BW6152" s="79" t="s">
        <v>11319</v>
      </c>
    </row>
    <row r="6153" spans="51:75" x14ac:dyDescent="0.3">
      <c r="AY6153" s="107" t="e">
        <f>VLOOKUP(C6153,#REF!, 2,FALSE)</f>
        <v>#REF!</v>
      </c>
      <c r="BM6153" s="79" t="s">
        <v>11320</v>
      </c>
      <c r="BN6153" s="79" t="s">
        <v>698</v>
      </c>
      <c r="BO6153" s="79" t="s">
        <v>9800</v>
      </c>
      <c r="BU6153" s="79" t="s">
        <v>11320</v>
      </c>
      <c r="BV6153" s="79" t="s">
        <v>698</v>
      </c>
      <c r="BW6153" s="79" t="s">
        <v>9800</v>
      </c>
    </row>
    <row r="6154" spans="51:75" x14ac:dyDescent="0.3">
      <c r="AY6154" s="107" t="e">
        <f>VLOOKUP(C6154,#REF!, 2,FALSE)</f>
        <v>#REF!</v>
      </c>
      <c r="BM6154" s="79" t="s">
        <v>2009</v>
      </c>
      <c r="BN6154" s="79" t="s">
        <v>717</v>
      </c>
      <c r="BO6154" s="79" t="s">
        <v>2985</v>
      </c>
      <c r="BU6154" s="79" t="s">
        <v>2009</v>
      </c>
      <c r="BV6154" s="79" t="s">
        <v>717</v>
      </c>
      <c r="BW6154" s="79" t="s">
        <v>2985</v>
      </c>
    </row>
    <row r="6155" spans="51:75" x14ac:dyDescent="0.3">
      <c r="AY6155" s="107" t="e">
        <f>VLOOKUP(C6155,#REF!, 2,FALSE)</f>
        <v>#REF!</v>
      </c>
      <c r="BM6155" s="79" t="s">
        <v>389</v>
      </c>
      <c r="BN6155" s="79" t="s">
        <v>669</v>
      </c>
      <c r="BO6155" s="79" t="s">
        <v>6509</v>
      </c>
      <c r="BU6155" s="79" t="s">
        <v>389</v>
      </c>
      <c r="BV6155" s="79" t="s">
        <v>669</v>
      </c>
      <c r="BW6155" s="79" t="s">
        <v>6509</v>
      </c>
    </row>
    <row r="6156" spans="51:75" x14ac:dyDescent="0.3">
      <c r="AY6156" s="107" t="e">
        <f>VLOOKUP(C6156,#REF!, 2,FALSE)</f>
        <v>#REF!</v>
      </c>
      <c r="BM6156" s="79" t="s">
        <v>11321</v>
      </c>
      <c r="BN6156" s="79" t="s">
        <v>773</v>
      </c>
      <c r="BO6156" s="79" t="s">
        <v>6674</v>
      </c>
      <c r="BU6156" s="79" t="s">
        <v>11321</v>
      </c>
      <c r="BV6156" s="79" t="s">
        <v>773</v>
      </c>
      <c r="BW6156" s="79" t="s">
        <v>6674</v>
      </c>
    </row>
    <row r="6157" spans="51:75" x14ac:dyDescent="0.3">
      <c r="AY6157" s="107" t="e">
        <f>VLOOKUP(C6157,#REF!, 2,FALSE)</f>
        <v>#REF!</v>
      </c>
      <c r="BM6157" s="79" t="s">
        <v>2015</v>
      </c>
      <c r="BN6157" s="79" t="s">
        <v>641</v>
      </c>
      <c r="BO6157" s="79" t="s">
        <v>11322</v>
      </c>
      <c r="BU6157" s="79" t="s">
        <v>2015</v>
      </c>
      <c r="BV6157" s="79" t="s">
        <v>641</v>
      </c>
      <c r="BW6157" s="79" t="s">
        <v>11322</v>
      </c>
    </row>
    <row r="6158" spans="51:75" x14ac:dyDescent="0.3">
      <c r="AY6158" s="107" t="e">
        <f>VLOOKUP(C6158,#REF!, 2,FALSE)</f>
        <v>#REF!</v>
      </c>
      <c r="BM6158" s="79" t="s">
        <v>11323</v>
      </c>
      <c r="BN6158" s="79" t="s">
        <v>633</v>
      </c>
      <c r="BO6158" s="79" t="s">
        <v>11324</v>
      </c>
      <c r="BU6158" s="79" t="s">
        <v>11323</v>
      </c>
      <c r="BV6158" s="79" t="s">
        <v>633</v>
      </c>
      <c r="BW6158" s="79" t="s">
        <v>11324</v>
      </c>
    </row>
    <row r="6159" spans="51:75" x14ac:dyDescent="0.3">
      <c r="AY6159" s="107" t="e">
        <f>VLOOKUP(C6159,#REF!, 2,FALSE)</f>
        <v>#REF!</v>
      </c>
      <c r="BM6159" s="79" t="s">
        <v>2016</v>
      </c>
      <c r="BN6159" s="79" t="s">
        <v>928</v>
      </c>
      <c r="BO6159" s="79" t="s">
        <v>11325</v>
      </c>
      <c r="BU6159" s="79" t="s">
        <v>2016</v>
      </c>
      <c r="BV6159" s="79" t="s">
        <v>928</v>
      </c>
      <c r="BW6159" s="79" t="s">
        <v>11325</v>
      </c>
    </row>
    <row r="6160" spans="51:75" x14ac:dyDescent="0.3">
      <c r="AY6160" s="107" t="e">
        <f>VLOOKUP(C6160,#REF!, 2,FALSE)</f>
        <v>#REF!</v>
      </c>
      <c r="BM6160" s="79" t="s">
        <v>11326</v>
      </c>
      <c r="BN6160" s="79" t="s">
        <v>780</v>
      </c>
      <c r="BO6160" s="79" t="s">
        <v>11327</v>
      </c>
      <c r="BU6160" s="79" t="s">
        <v>11326</v>
      </c>
      <c r="BV6160" s="79" t="s">
        <v>780</v>
      </c>
      <c r="BW6160" s="79" t="s">
        <v>11327</v>
      </c>
    </row>
    <row r="6161" spans="51:75" x14ac:dyDescent="0.3">
      <c r="AY6161" s="107" t="e">
        <f>VLOOKUP(C6161,#REF!, 2,FALSE)</f>
        <v>#REF!</v>
      </c>
      <c r="BM6161" s="79" t="s">
        <v>11328</v>
      </c>
      <c r="BN6161" s="79" t="s">
        <v>805</v>
      </c>
      <c r="BO6161" s="79" t="s">
        <v>11330</v>
      </c>
      <c r="BU6161" s="79" t="s">
        <v>11328</v>
      </c>
      <c r="BV6161" s="79" t="s">
        <v>805</v>
      </c>
      <c r="BW6161" s="79" t="s">
        <v>11330</v>
      </c>
    </row>
    <row r="6162" spans="51:75" x14ac:dyDescent="0.3">
      <c r="AY6162" s="107" t="e">
        <f>VLOOKUP(C6162,#REF!, 2,FALSE)</f>
        <v>#REF!</v>
      </c>
      <c r="BM6162" s="79" t="s">
        <v>11331</v>
      </c>
      <c r="BN6162" s="79" t="s">
        <v>721</v>
      </c>
      <c r="BO6162" s="79" t="s">
        <v>1331</v>
      </c>
      <c r="BU6162" s="79" t="s">
        <v>11331</v>
      </c>
      <c r="BV6162" s="79" t="s">
        <v>721</v>
      </c>
      <c r="BW6162" s="79" t="s">
        <v>1331</v>
      </c>
    </row>
    <row r="6163" spans="51:75" x14ac:dyDescent="0.3">
      <c r="AY6163" s="107" t="e">
        <f>VLOOKUP(C6163,#REF!, 2,FALSE)</f>
        <v>#REF!</v>
      </c>
      <c r="BM6163" s="79" t="s">
        <v>11332</v>
      </c>
      <c r="BN6163" s="79" t="s">
        <v>671</v>
      </c>
      <c r="BO6163" s="79" t="s">
        <v>11333</v>
      </c>
      <c r="BU6163" s="79" t="s">
        <v>11332</v>
      </c>
      <c r="BV6163" s="79" t="s">
        <v>671</v>
      </c>
      <c r="BW6163" s="79" t="s">
        <v>11333</v>
      </c>
    </row>
    <row r="6164" spans="51:75" x14ac:dyDescent="0.3">
      <c r="AY6164" s="107" t="e">
        <f>VLOOKUP(C6164,#REF!, 2,FALSE)</f>
        <v>#REF!</v>
      </c>
      <c r="BM6164" s="79" t="s">
        <v>11334</v>
      </c>
      <c r="BN6164" s="79" t="s">
        <v>671</v>
      </c>
      <c r="BO6164" s="79" t="s">
        <v>11335</v>
      </c>
      <c r="BU6164" s="79" t="s">
        <v>11334</v>
      </c>
      <c r="BV6164" s="79" t="s">
        <v>671</v>
      </c>
      <c r="BW6164" s="79" t="s">
        <v>11335</v>
      </c>
    </row>
    <row r="6165" spans="51:75" x14ac:dyDescent="0.3">
      <c r="AY6165" s="107" t="e">
        <f>VLOOKUP(C6165,#REF!, 2,FALSE)</f>
        <v>#REF!</v>
      </c>
      <c r="BM6165" s="79" t="s">
        <v>11336</v>
      </c>
      <c r="BN6165" s="79" t="s">
        <v>663</v>
      </c>
      <c r="BO6165" s="79" t="s">
        <v>11337</v>
      </c>
      <c r="BU6165" s="79" t="s">
        <v>11336</v>
      </c>
      <c r="BV6165" s="79" t="s">
        <v>663</v>
      </c>
      <c r="BW6165" s="79" t="s">
        <v>11337</v>
      </c>
    </row>
    <row r="6166" spans="51:75" x14ac:dyDescent="0.3">
      <c r="AY6166" s="107" t="e">
        <f>VLOOKUP(C6166,#REF!, 2,FALSE)</f>
        <v>#REF!</v>
      </c>
      <c r="BM6166" s="79" t="s">
        <v>11338</v>
      </c>
      <c r="BN6166" s="79" t="s">
        <v>812</v>
      </c>
      <c r="BO6166" s="79" t="s">
        <v>11339</v>
      </c>
      <c r="BU6166" s="79" t="s">
        <v>11338</v>
      </c>
      <c r="BV6166" s="79" t="s">
        <v>812</v>
      </c>
      <c r="BW6166" s="79" t="s">
        <v>11339</v>
      </c>
    </row>
    <row r="6167" spans="51:75" x14ac:dyDescent="0.3">
      <c r="AY6167" s="107" t="e">
        <f>VLOOKUP(C6167,#REF!, 2,FALSE)</f>
        <v>#REF!</v>
      </c>
      <c r="BM6167" s="79" t="s">
        <v>11340</v>
      </c>
      <c r="BN6167" s="79" t="s">
        <v>668</v>
      </c>
      <c r="BO6167" s="79" t="s">
        <v>1375</v>
      </c>
      <c r="BU6167" s="79" t="s">
        <v>11340</v>
      </c>
      <c r="BV6167" s="79" t="s">
        <v>668</v>
      </c>
      <c r="BW6167" s="79" t="s">
        <v>1375</v>
      </c>
    </row>
    <row r="6168" spans="51:75" x14ac:dyDescent="0.3">
      <c r="AY6168" s="107" t="e">
        <f>VLOOKUP(C6168,#REF!, 2,FALSE)</f>
        <v>#REF!</v>
      </c>
      <c r="BM6168" s="79" t="s">
        <v>11341</v>
      </c>
      <c r="BN6168" s="79" t="s">
        <v>668</v>
      </c>
      <c r="BO6168" s="79" t="s">
        <v>11342</v>
      </c>
      <c r="BU6168" s="79" t="s">
        <v>11341</v>
      </c>
      <c r="BV6168" s="79" t="s">
        <v>668</v>
      </c>
      <c r="BW6168" s="79" t="s">
        <v>11342</v>
      </c>
    </row>
    <row r="6169" spans="51:75" x14ac:dyDescent="0.3">
      <c r="AY6169" s="107" t="e">
        <f>VLOOKUP(C6169,#REF!, 2,FALSE)</f>
        <v>#REF!</v>
      </c>
      <c r="BM6169" s="79" t="s">
        <v>11343</v>
      </c>
      <c r="BN6169" s="79" t="s">
        <v>801</v>
      </c>
      <c r="BO6169" s="79" t="s">
        <v>10033</v>
      </c>
      <c r="BU6169" s="79" t="s">
        <v>11343</v>
      </c>
      <c r="BV6169" s="79" t="s">
        <v>801</v>
      </c>
      <c r="BW6169" s="79" t="s">
        <v>10033</v>
      </c>
    </row>
    <row r="6170" spans="51:75" x14ac:dyDescent="0.3">
      <c r="AY6170" s="107" t="e">
        <f>VLOOKUP(C6170,#REF!, 2,FALSE)</f>
        <v>#REF!</v>
      </c>
      <c r="BM6170" s="79" t="s">
        <v>11345</v>
      </c>
      <c r="BN6170" s="79" t="s">
        <v>801</v>
      </c>
      <c r="BO6170" s="79" t="s">
        <v>11346</v>
      </c>
      <c r="BU6170" s="79" t="s">
        <v>11345</v>
      </c>
      <c r="BV6170" s="79" t="s">
        <v>801</v>
      </c>
      <c r="BW6170" s="79" t="s">
        <v>11346</v>
      </c>
    </row>
    <row r="6171" spans="51:75" x14ac:dyDescent="0.3">
      <c r="AY6171" s="107" t="e">
        <f>VLOOKUP(C6171,#REF!, 2,FALSE)</f>
        <v>#REF!</v>
      </c>
      <c r="BM6171" s="79" t="s">
        <v>11347</v>
      </c>
      <c r="BN6171" s="79" t="s">
        <v>801</v>
      </c>
      <c r="BO6171" s="79" t="s">
        <v>11348</v>
      </c>
      <c r="BU6171" s="79" t="s">
        <v>11347</v>
      </c>
      <c r="BV6171" s="79" t="s">
        <v>801</v>
      </c>
      <c r="BW6171" s="79" t="s">
        <v>11348</v>
      </c>
    </row>
    <row r="6172" spans="51:75" x14ac:dyDescent="0.3">
      <c r="AY6172" s="107" t="e">
        <f>VLOOKUP(C6172,#REF!, 2,FALSE)</f>
        <v>#REF!</v>
      </c>
      <c r="BM6172" s="79" t="s">
        <v>2017</v>
      </c>
      <c r="BN6172" s="79" t="s">
        <v>630</v>
      </c>
      <c r="BO6172" s="79" t="s">
        <v>11349</v>
      </c>
      <c r="BU6172" s="79" t="s">
        <v>2017</v>
      </c>
      <c r="BV6172" s="79" t="s">
        <v>630</v>
      </c>
      <c r="BW6172" s="79" t="s">
        <v>11349</v>
      </c>
    </row>
    <row r="6173" spans="51:75" x14ac:dyDescent="0.3">
      <c r="AY6173" s="107" t="e">
        <f>VLOOKUP(C6173,#REF!, 2,FALSE)</f>
        <v>#REF!</v>
      </c>
      <c r="BM6173" s="79" t="s">
        <v>11350</v>
      </c>
      <c r="BN6173" s="79" t="s">
        <v>3091</v>
      </c>
      <c r="BO6173" s="79" t="s">
        <v>1328</v>
      </c>
      <c r="BU6173" s="79" t="s">
        <v>11350</v>
      </c>
      <c r="BV6173" s="79" t="s">
        <v>3091</v>
      </c>
      <c r="BW6173" s="79" t="s">
        <v>1328</v>
      </c>
    </row>
    <row r="6174" spans="51:75" x14ac:dyDescent="0.3">
      <c r="AY6174" s="107" t="e">
        <f>VLOOKUP(C6174,#REF!, 2,FALSE)</f>
        <v>#REF!</v>
      </c>
      <c r="BM6174" s="79" t="s">
        <v>11351</v>
      </c>
      <c r="BN6174" s="79" t="s">
        <v>801</v>
      </c>
      <c r="BO6174" s="79" t="s">
        <v>5021</v>
      </c>
      <c r="BU6174" s="79" t="s">
        <v>11351</v>
      </c>
      <c r="BV6174" s="79" t="s">
        <v>801</v>
      </c>
      <c r="BW6174" s="79" t="s">
        <v>5021</v>
      </c>
    </row>
    <row r="6175" spans="51:75" x14ac:dyDescent="0.3">
      <c r="AY6175" s="107" t="e">
        <f>VLOOKUP(C6175,#REF!, 2,FALSE)</f>
        <v>#REF!</v>
      </c>
      <c r="BM6175" s="79" t="s">
        <v>11352</v>
      </c>
      <c r="BN6175" s="79" t="s">
        <v>799</v>
      </c>
      <c r="BO6175" s="79" t="s">
        <v>2985</v>
      </c>
      <c r="BU6175" s="79" t="s">
        <v>11352</v>
      </c>
      <c r="BV6175" s="79" t="s">
        <v>799</v>
      </c>
      <c r="BW6175" s="79" t="s">
        <v>2985</v>
      </c>
    </row>
    <row r="6176" spans="51:75" x14ac:dyDescent="0.3">
      <c r="AY6176" s="107" t="e">
        <f>VLOOKUP(C6176,#REF!, 2,FALSE)</f>
        <v>#REF!</v>
      </c>
      <c r="BM6176" s="79" t="s">
        <v>11353</v>
      </c>
      <c r="BN6176" s="79" t="s">
        <v>799</v>
      </c>
      <c r="BO6176" s="79" t="s">
        <v>2985</v>
      </c>
      <c r="BU6176" s="79" t="s">
        <v>11353</v>
      </c>
      <c r="BV6176" s="79" t="s">
        <v>799</v>
      </c>
      <c r="BW6176" s="79" t="s">
        <v>2985</v>
      </c>
    </row>
    <row r="6177" spans="51:75" x14ac:dyDescent="0.3">
      <c r="AY6177" s="107" t="e">
        <f>VLOOKUP(C6177,#REF!, 2,FALSE)</f>
        <v>#REF!</v>
      </c>
      <c r="BM6177" s="79" t="s">
        <v>11354</v>
      </c>
      <c r="BN6177" s="79" t="s">
        <v>664</v>
      </c>
      <c r="BO6177" s="79" t="s">
        <v>10033</v>
      </c>
      <c r="BU6177" s="79" t="s">
        <v>11354</v>
      </c>
      <c r="BV6177" s="79" t="s">
        <v>664</v>
      </c>
      <c r="BW6177" s="79" t="s">
        <v>10033</v>
      </c>
    </row>
    <row r="6178" spans="51:75" x14ac:dyDescent="0.3">
      <c r="AY6178" s="107" t="e">
        <f>VLOOKUP(C6178,#REF!, 2,FALSE)</f>
        <v>#REF!</v>
      </c>
      <c r="BM6178" s="79" t="s">
        <v>11356</v>
      </c>
      <c r="BN6178" s="79" t="s">
        <v>799</v>
      </c>
      <c r="BO6178" s="79" t="s">
        <v>10033</v>
      </c>
      <c r="BU6178" s="79" t="s">
        <v>11356</v>
      </c>
      <c r="BV6178" s="79" t="s">
        <v>799</v>
      </c>
      <c r="BW6178" s="79" t="s">
        <v>10033</v>
      </c>
    </row>
    <row r="6179" spans="51:75" x14ac:dyDescent="0.3">
      <c r="AY6179" s="107" t="e">
        <f>VLOOKUP(C6179,#REF!, 2,FALSE)</f>
        <v>#REF!</v>
      </c>
      <c r="BM6179" s="79" t="s">
        <v>11357</v>
      </c>
      <c r="BN6179" s="79" t="s">
        <v>664</v>
      </c>
      <c r="BO6179" s="79" t="s">
        <v>8129</v>
      </c>
      <c r="BU6179" s="79" t="s">
        <v>11357</v>
      </c>
      <c r="BV6179" s="79" t="s">
        <v>664</v>
      </c>
      <c r="BW6179" s="79" t="s">
        <v>8129</v>
      </c>
    </row>
    <row r="6180" spans="51:75" x14ac:dyDescent="0.3">
      <c r="AY6180" s="107" t="e">
        <f>VLOOKUP(C6180,#REF!, 2,FALSE)</f>
        <v>#REF!</v>
      </c>
      <c r="BM6180" s="79" t="s">
        <v>11358</v>
      </c>
      <c r="BN6180" s="79" t="s">
        <v>664</v>
      </c>
      <c r="BO6180" s="79" t="s">
        <v>2985</v>
      </c>
      <c r="BU6180" s="79" t="s">
        <v>11358</v>
      </c>
      <c r="BV6180" s="79" t="s">
        <v>664</v>
      </c>
      <c r="BW6180" s="79" t="s">
        <v>2985</v>
      </c>
    </row>
    <row r="6181" spans="51:75" x14ac:dyDescent="0.3">
      <c r="AY6181" s="107" t="e">
        <f>VLOOKUP(C6181,#REF!, 2,FALSE)</f>
        <v>#REF!</v>
      </c>
      <c r="BM6181" s="79" t="s">
        <v>11359</v>
      </c>
      <c r="BN6181" s="79" t="s">
        <v>664</v>
      </c>
      <c r="BO6181" s="79" t="s">
        <v>8051</v>
      </c>
      <c r="BU6181" s="79" t="s">
        <v>11359</v>
      </c>
      <c r="BV6181" s="79" t="s">
        <v>664</v>
      </c>
      <c r="BW6181" s="79" t="s">
        <v>8051</v>
      </c>
    </row>
    <row r="6182" spans="51:75" x14ac:dyDescent="0.3">
      <c r="AY6182" s="107" t="e">
        <f>VLOOKUP(C6182,#REF!, 2,FALSE)</f>
        <v>#REF!</v>
      </c>
      <c r="BM6182" s="79" t="s">
        <v>11360</v>
      </c>
      <c r="BN6182" s="79" t="s">
        <v>615</v>
      </c>
      <c r="BO6182" s="79" t="s">
        <v>4091</v>
      </c>
      <c r="BU6182" s="79" t="s">
        <v>11360</v>
      </c>
      <c r="BV6182" s="79" t="s">
        <v>615</v>
      </c>
      <c r="BW6182" s="79" t="s">
        <v>4091</v>
      </c>
    </row>
    <row r="6183" spans="51:75" x14ac:dyDescent="0.3">
      <c r="AY6183" s="107" t="e">
        <f>VLOOKUP(C6183,#REF!, 2,FALSE)</f>
        <v>#REF!</v>
      </c>
      <c r="BM6183" s="79" t="s">
        <v>11361</v>
      </c>
      <c r="BN6183" s="79" t="s">
        <v>639</v>
      </c>
      <c r="BO6183" s="79" t="s">
        <v>2985</v>
      </c>
      <c r="BU6183" s="79" t="s">
        <v>11361</v>
      </c>
      <c r="BV6183" s="79" t="s">
        <v>639</v>
      </c>
      <c r="BW6183" s="79" t="s">
        <v>2985</v>
      </c>
    </row>
    <row r="6184" spans="51:75" x14ac:dyDescent="0.3">
      <c r="AY6184" s="107" t="e">
        <f>VLOOKUP(C6184,#REF!, 2,FALSE)</f>
        <v>#REF!</v>
      </c>
      <c r="BM6184" s="79" t="s">
        <v>11362</v>
      </c>
      <c r="BN6184" s="79" t="s">
        <v>785</v>
      </c>
      <c r="BO6184" s="79" t="s">
        <v>2985</v>
      </c>
      <c r="BU6184" s="79" t="s">
        <v>11362</v>
      </c>
      <c r="BV6184" s="79" t="s">
        <v>785</v>
      </c>
      <c r="BW6184" s="79" t="s">
        <v>2985</v>
      </c>
    </row>
    <row r="6185" spans="51:75" x14ac:dyDescent="0.3">
      <c r="AY6185" s="107" t="e">
        <f>VLOOKUP(C6185,#REF!, 2,FALSE)</f>
        <v>#REF!</v>
      </c>
      <c r="BM6185" s="79" t="s">
        <v>11363</v>
      </c>
      <c r="BN6185" s="79" t="s">
        <v>623</v>
      </c>
      <c r="BO6185" s="79" t="s">
        <v>2985</v>
      </c>
      <c r="BU6185" s="79" t="s">
        <v>11363</v>
      </c>
      <c r="BV6185" s="79" t="s">
        <v>623</v>
      </c>
      <c r="BW6185" s="79" t="s">
        <v>2985</v>
      </c>
    </row>
    <row r="6186" spans="51:75" x14ac:dyDescent="0.3">
      <c r="AY6186" s="107" t="e">
        <f>VLOOKUP(C6186,#REF!, 2,FALSE)</f>
        <v>#REF!</v>
      </c>
      <c r="BM6186" s="79" t="s">
        <v>2018</v>
      </c>
      <c r="BN6186" s="79" t="s">
        <v>925</v>
      </c>
      <c r="BO6186" s="79" t="s">
        <v>11364</v>
      </c>
      <c r="BU6186" s="79" t="s">
        <v>2018</v>
      </c>
      <c r="BV6186" s="79" t="s">
        <v>925</v>
      </c>
      <c r="BW6186" s="79" t="s">
        <v>11364</v>
      </c>
    </row>
    <row r="6187" spans="51:75" x14ac:dyDescent="0.3">
      <c r="AY6187" s="107" t="e">
        <f>VLOOKUP(C6187,#REF!, 2,FALSE)</f>
        <v>#REF!</v>
      </c>
      <c r="BM6187" s="79" t="s">
        <v>2019</v>
      </c>
      <c r="BN6187" s="79" t="s">
        <v>615</v>
      </c>
      <c r="BO6187" s="79" t="s">
        <v>2985</v>
      </c>
      <c r="BU6187" s="79" t="s">
        <v>2019</v>
      </c>
      <c r="BV6187" s="79" t="s">
        <v>615</v>
      </c>
      <c r="BW6187" s="79" t="s">
        <v>2985</v>
      </c>
    </row>
    <row r="6188" spans="51:75" x14ac:dyDescent="0.3">
      <c r="AY6188" s="107" t="e">
        <f>VLOOKUP(C6188,#REF!, 2,FALSE)</f>
        <v>#REF!</v>
      </c>
      <c r="BM6188" s="79" t="s">
        <v>11365</v>
      </c>
      <c r="BN6188" s="79" t="s">
        <v>615</v>
      </c>
      <c r="BO6188" s="79" t="s">
        <v>3398</v>
      </c>
      <c r="BU6188" s="79" t="s">
        <v>11365</v>
      </c>
      <c r="BV6188" s="79" t="s">
        <v>615</v>
      </c>
      <c r="BW6188" s="79" t="s">
        <v>3398</v>
      </c>
    </row>
    <row r="6189" spans="51:75" x14ac:dyDescent="0.3">
      <c r="AY6189" s="107" t="e">
        <f>VLOOKUP(C6189,#REF!, 2,FALSE)</f>
        <v>#REF!</v>
      </c>
      <c r="BM6189" s="79" t="s">
        <v>2020</v>
      </c>
      <c r="BN6189" s="79" t="s">
        <v>641</v>
      </c>
      <c r="BO6189" s="79" t="s">
        <v>2873</v>
      </c>
      <c r="BU6189" s="79" t="s">
        <v>2020</v>
      </c>
      <c r="BV6189" s="79" t="s">
        <v>641</v>
      </c>
      <c r="BW6189" s="79" t="s">
        <v>2873</v>
      </c>
    </row>
    <row r="6190" spans="51:75" x14ac:dyDescent="0.3">
      <c r="AY6190" s="107" t="e">
        <f>VLOOKUP(C6190,#REF!, 2,FALSE)</f>
        <v>#REF!</v>
      </c>
      <c r="BM6190" s="79" t="s">
        <v>11368</v>
      </c>
      <c r="BN6190" s="79" t="s">
        <v>925</v>
      </c>
      <c r="BO6190" s="79" t="s">
        <v>2985</v>
      </c>
      <c r="BU6190" s="79" t="s">
        <v>11368</v>
      </c>
      <c r="BV6190" s="79" t="s">
        <v>925</v>
      </c>
      <c r="BW6190" s="79" t="s">
        <v>2985</v>
      </c>
    </row>
    <row r="6191" spans="51:75" x14ac:dyDescent="0.3">
      <c r="AY6191" s="107" t="e">
        <f>VLOOKUP(C6191,#REF!, 2,FALSE)</f>
        <v>#REF!</v>
      </c>
      <c r="BM6191" s="79" t="s">
        <v>11369</v>
      </c>
      <c r="BN6191" s="79" t="s">
        <v>641</v>
      </c>
      <c r="BO6191" s="79" t="s">
        <v>8015</v>
      </c>
      <c r="BU6191" s="79" t="s">
        <v>11369</v>
      </c>
      <c r="BV6191" s="79" t="s">
        <v>641</v>
      </c>
      <c r="BW6191" s="79" t="s">
        <v>8015</v>
      </c>
    </row>
    <row r="6192" spans="51:75" x14ac:dyDescent="0.3">
      <c r="AY6192" s="107" t="e">
        <f>VLOOKUP(C6192,#REF!, 2,FALSE)</f>
        <v>#REF!</v>
      </c>
      <c r="BM6192" s="79" t="s">
        <v>11370</v>
      </c>
      <c r="BN6192" s="79" t="s">
        <v>641</v>
      </c>
      <c r="BO6192" s="79" t="s">
        <v>2547</v>
      </c>
      <c r="BU6192" s="79" t="s">
        <v>11370</v>
      </c>
      <c r="BV6192" s="79" t="s">
        <v>641</v>
      </c>
      <c r="BW6192" s="79" t="s">
        <v>2547</v>
      </c>
    </row>
    <row r="6193" spans="51:75" x14ac:dyDescent="0.3">
      <c r="AY6193" s="107" t="e">
        <f>VLOOKUP(C6193,#REF!, 2,FALSE)</f>
        <v>#REF!</v>
      </c>
      <c r="BM6193" s="79" t="s">
        <v>390</v>
      </c>
      <c r="BN6193" s="79" t="s">
        <v>777</v>
      </c>
      <c r="BO6193" s="79" t="s">
        <v>3428</v>
      </c>
      <c r="BU6193" s="79" t="s">
        <v>390</v>
      </c>
      <c r="BV6193" s="79" t="s">
        <v>777</v>
      </c>
      <c r="BW6193" s="79" t="s">
        <v>3428</v>
      </c>
    </row>
    <row r="6194" spans="51:75" x14ac:dyDescent="0.3">
      <c r="AY6194" s="107" t="e">
        <f>VLOOKUP(C6194,#REF!, 2,FALSE)</f>
        <v>#REF!</v>
      </c>
      <c r="BM6194" s="79" t="s">
        <v>11371</v>
      </c>
      <c r="BN6194" s="79" t="s">
        <v>1269</v>
      </c>
      <c r="BO6194" s="79" t="s">
        <v>5279</v>
      </c>
      <c r="BU6194" s="79" t="s">
        <v>11371</v>
      </c>
      <c r="BV6194" s="79" t="s">
        <v>1269</v>
      </c>
      <c r="BW6194" s="79" t="s">
        <v>5279</v>
      </c>
    </row>
    <row r="6195" spans="51:75" x14ac:dyDescent="0.3">
      <c r="AY6195" s="107" t="e">
        <f>VLOOKUP(C6195,#REF!, 2,FALSE)</f>
        <v>#REF!</v>
      </c>
      <c r="BM6195" s="79" t="s">
        <v>11372</v>
      </c>
      <c r="BN6195" s="79" t="s">
        <v>733</v>
      </c>
      <c r="BO6195" s="79" t="s">
        <v>11373</v>
      </c>
      <c r="BU6195" s="79" t="s">
        <v>11372</v>
      </c>
      <c r="BV6195" s="79" t="s">
        <v>733</v>
      </c>
      <c r="BW6195" s="79" t="s">
        <v>11373</v>
      </c>
    </row>
    <row r="6196" spans="51:75" x14ac:dyDescent="0.3">
      <c r="AY6196" s="107" t="e">
        <f>VLOOKUP(C6196,#REF!, 2,FALSE)</f>
        <v>#REF!</v>
      </c>
      <c r="BM6196" s="79" t="s">
        <v>11374</v>
      </c>
      <c r="BN6196" s="79" t="s">
        <v>16992</v>
      </c>
      <c r="BO6196" s="79" t="s">
        <v>11375</v>
      </c>
      <c r="BU6196" s="79" t="s">
        <v>11374</v>
      </c>
      <c r="BV6196" s="79" t="s">
        <v>16992</v>
      </c>
      <c r="BW6196" s="79" t="s">
        <v>11375</v>
      </c>
    </row>
    <row r="6197" spans="51:75" x14ac:dyDescent="0.3">
      <c r="AY6197" s="107" t="e">
        <f>VLOOKUP(C6197,#REF!, 2,FALSE)</f>
        <v>#REF!</v>
      </c>
      <c r="BM6197" s="79" t="s">
        <v>11376</v>
      </c>
      <c r="BN6197" s="79" t="s">
        <v>782</v>
      </c>
      <c r="BO6197" s="79" t="s">
        <v>4303</v>
      </c>
      <c r="BU6197" s="79" t="s">
        <v>11376</v>
      </c>
      <c r="BV6197" s="79" t="s">
        <v>782</v>
      </c>
      <c r="BW6197" s="79" t="s">
        <v>4303</v>
      </c>
    </row>
    <row r="6198" spans="51:75" x14ac:dyDescent="0.3">
      <c r="AY6198" s="107" t="e">
        <f>VLOOKUP(C6198,#REF!, 2,FALSE)</f>
        <v>#REF!</v>
      </c>
      <c r="BM6198" s="79" t="s">
        <v>11377</v>
      </c>
      <c r="BN6198" s="79" t="s">
        <v>789</v>
      </c>
      <c r="BO6198" s="79" t="s">
        <v>11379</v>
      </c>
      <c r="BU6198" s="79" t="s">
        <v>11377</v>
      </c>
      <c r="BV6198" s="79" t="s">
        <v>789</v>
      </c>
      <c r="BW6198" s="79" t="s">
        <v>11379</v>
      </c>
    </row>
    <row r="6199" spans="51:75" x14ac:dyDescent="0.3">
      <c r="AY6199" s="107" t="e">
        <f>VLOOKUP(C6199,#REF!, 2,FALSE)</f>
        <v>#REF!</v>
      </c>
      <c r="BM6199" s="79" t="s">
        <v>11380</v>
      </c>
      <c r="BN6199" s="79" t="s">
        <v>773</v>
      </c>
      <c r="BO6199" s="79" t="s">
        <v>11381</v>
      </c>
      <c r="BU6199" s="79" t="s">
        <v>11380</v>
      </c>
      <c r="BV6199" s="79" t="s">
        <v>773</v>
      </c>
      <c r="BW6199" s="79" t="s">
        <v>11381</v>
      </c>
    </row>
    <row r="6200" spans="51:75" x14ac:dyDescent="0.3">
      <c r="AY6200" s="107" t="e">
        <f>VLOOKUP(C6200,#REF!, 2,FALSE)</f>
        <v>#REF!</v>
      </c>
      <c r="BM6200" s="79" t="s">
        <v>2021</v>
      </c>
      <c r="BN6200" s="79" t="s">
        <v>780</v>
      </c>
      <c r="BO6200" s="79" t="s">
        <v>11382</v>
      </c>
      <c r="BU6200" s="79" t="s">
        <v>2021</v>
      </c>
      <c r="BV6200" s="79" t="s">
        <v>780</v>
      </c>
      <c r="BW6200" s="79" t="s">
        <v>11382</v>
      </c>
    </row>
    <row r="6201" spans="51:75" x14ac:dyDescent="0.3">
      <c r="AY6201" s="107" t="e">
        <f>VLOOKUP(C6201,#REF!, 2,FALSE)</f>
        <v>#REF!</v>
      </c>
      <c r="BM6201" s="79" t="s">
        <v>11383</v>
      </c>
      <c r="BN6201" s="79" t="s">
        <v>805</v>
      </c>
      <c r="BO6201" s="79" t="s">
        <v>2985</v>
      </c>
      <c r="BU6201" s="79" t="s">
        <v>11383</v>
      </c>
      <c r="BV6201" s="79" t="s">
        <v>805</v>
      </c>
      <c r="BW6201" s="79" t="s">
        <v>2985</v>
      </c>
    </row>
    <row r="6202" spans="51:75" x14ac:dyDescent="0.3">
      <c r="AY6202" s="107" t="e">
        <f>VLOOKUP(C6202,#REF!, 2,FALSE)</f>
        <v>#REF!</v>
      </c>
      <c r="BM6202" s="79" t="s">
        <v>2022</v>
      </c>
      <c r="BN6202" s="79" t="s">
        <v>780</v>
      </c>
      <c r="BO6202" s="79" t="s">
        <v>8695</v>
      </c>
      <c r="BU6202" s="79" t="s">
        <v>2022</v>
      </c>
      <c r="BV6202" s="79" t="s">
        <v>780</v>
      </c>
      <c r="BW6202" s="79" t="s">
        <v>8695</v>
      </c>
    </row>
    <row r="6203" spans="51:75" x14ac:dyDescent="0.3">
      <c r="AY6203" s="107" t="e">
        <f>VLOOKUP(C6203,#REF!, 2,FALSE)</f>
        <v>#REF!</v>
      </c>
      <c r="BM6203" s="79" t="s">
        <v>391</v>
      </c>
      <c r="BN6203" s="79" t="s">
        <v>1693</v>
      </c>
      <c r="BO6203" s="79" t="s">
        <v>1795</v>
      </c>
      <c r="BU6203" s="79" t="s">
        <v>391</v>
      </c>
      <c r="BV6203" s="79" t="s">
        <v>1693</v>
      </c>
      <c r="BW6203" s="79" t="s">
        <v>1795</v>
      </c>
    </row>
    <row r="6204" spans="51:75" x14ac:dyDescent="0.3">
      <c r="AY6204" s="107" t="e">
        <f>VLOOKUP(C6204,#REF!, 2,FALSE)</f>
        <v>#REF!</v>
      </c>
      <c r="BM6204" s="79" t="s">
        <v>2023</v>
      </c>
      <c r="BN6204" s="79" t="s">
        <v>928</v>
      </c>
      <c r="BO6204" s="79" t="s">
        <v>4814</v>
      </c>
      <c r="BU6204" s="79" t="s">
        <v>2023</v>
      </c>
      <c r="BV6204" s="79" t="s">
        <v>928</v>
      </c>
      <c r="BW6204" s="79" t="s">
        <v>4814</v>
      </c>
    </row>
    <row r="6205" spans="51:75" x14ac:dyDescent="0.3">
      <c r="AY6205" s="107" t="e">
        <f>VLOOKUP(C6205,#REF!, 2,FALSE)</f>
        <v>#REF!</v>
      </c>
      <c r="BM6205" s="79" t="s">
        <v>11384</v>
      </c>
      <c r="BN6205" s="79" t="s">
        <v>1693</v>
      </c>
      <c r="BO6205" s="79" t="s">
        <v>8677</v>
      </c>
      <c r="BU6205" s="79" t="s">
        <v>11384</v>
      </c>
      <c r="BV6205" s="79" t="s">
        <v>1693</v>
      </c>
      <c r="BW6205" s="79" t="s">
        <v>8677</v>
      </c>
    </row>
    <row r="6206" spans="51:75" x14ac:dyDescent="0.3">
      <c r="AY6206" s="107" t="e">
        <f>VLOOKUP(C6206,#REF!, 2,FALSE)</f>
        <v>#REF!</v>
      </c>
      <c r="BM6206" s="79" t="s">
        <v>11385</v>
      </c>
      <c r="BN6206" s="79" t="s">
        <v>627</v>
      </c>
      <c r="BO6206" s="79" t="s">
        <v>11386</v>
      </c>
      <c r="BU6206" s="79" t="s">
        <v>11385</v>
      </c>
      <c r="BV6206" s="79" t="s">
        <v>627</v>
      </c>
      <c r="BW6206" s="79" t="s">
        <v>11386</v>
      </c>
    </row>
    <row r="6207" spans="51:75" x14ac:dyDescent="0.3">
      <c r="AY6207" s="107" t="e">
        <f>VLOOKUP(C6207,#REF!, 2,FALSE)</f>
        <v>#REF!</v>
      </c>
      <c r="BM6207" s="79" t="s">
        <v>11388</v>
      </c>
      <c r="BN6207" s="79" t="s">
        <v>1141</v>
      </c>
      <c r="BO6207" s="79" t="s">
        <v>5372</v>
      </c>
      <c r="BU6207" s="79" t="s">
        <v>11388</v>
      </c>
      <c r="BV6207" s="79" t="s">
        <v>1141</v>
      </c>
      <c r="BW6207" s="79" t="s">
        <v>5372</v>
      </c>
    </row>
    <row r="6208" spans="51:75" x14ac:dyDescent="0.3">
      <c r="AY6208" s="107" t="e">
        <f>VLOOKUP(C6208,#REF!, 2,FALSE)</f>
        <v>#REF!</v>
      </c>
      <c r="BM6208" s="79" t="s">
        <v>11389</v>
      </c>
      <c r="BN6208" s="79" t="s">
        <v>618</v>
      </c>
      <c r="BO6208" s="79" t="s">
        <v>2985</v>
      </c>
      <c r="BU6208" s="79" t="s">
        <v>11389</v>
      </c>
      <c r="BV6208" s="79" t="s">
        <v>618</v>
      </c>
      <c r="BW6208" s="79" t="s">
        <v>2985</v>
      </c>
    </row>
    <row r="6209" spans="51:75" x14ac:dyDescent="0.3">
      <c r="AY6209" s="107" t="e">
        <f>VLOOKUP(C6209,#REF!, 2,FALSE)</f>
        <v>#REF!</v>
      </c>
      <c r="BM6209" s="79" t="s">
        <v>11390</v>
      </c>
      <c r="BN6209" s="79" t="s">
        <v>3206</v>
      </c>
      <c r="BO6209" s="79" t="s">
        <v>1337</v>
      </c>
      <c r="BU6209" s="79" t="s">
        <v>11390</v>
      </c>
      <c r="BV6209" s="79" t="s">
        <v>3206</v>
      </c>
      <c r="BW6209" s="79" t="s">
        <v>1337</v>
      </c>
    </row>
    <row r="6210" spans="51:75" x14ac:dyDescent="0.3">
      <c r="AY6210" s="107" t="e">
        <f>VLOOKUP(C6210,#REF!, 2,FALSE)</f>
        <v>#REF!</v>
      </c>
      <c r="BM6210" s="79" t="s">
        <v>11391</v>
      </c>
      <c r="BN6210" s="79" t="s">
        <v>1344</v>
      </c>
      <c r="BO6210" s="79" t="s">
        <v>9110</v>
      </c>
      <c r="BU6210" s="79" t="s">
        <v>11391</v>
      </c>
      <c r="BV6210" s="79" t="s">
        <v>1344</v>
      </c>
      <c r="BW6210" s="79" t="s">
        <v>9110</v>
      </c>
    </row>
    <row r="6211" spans="51:75" x14ac:dyDescent="0.3">
      <c r="AY6211" s="107" t="e">
        <f>VLOOKUP(C6211,#REF!, 2,FALSE)</f>
        <v>#REF!</v>
      </c>
      <c r="BM6211" s="79" t="s">
        <v>11392</v>
      </c>
      <c r="BN6211" s="79" t="s">
        <v>3256</v>
      </c>
      <c r="BO6211" s="79" t="s">
        <v>11393</v>
      </c>
      <c r="BU6211" s="79" t="s">
        <v>11392</v>
      </c>
      <c r="BV6211" s="79" t="s">
        <v>3256</v>
      </c>
      <c r="BW6211" s="79" t="s">
        <v>11393</v>
      </c>
    </row>
    <row r="6212" spans="51:75" x14ac:dyDescent="0.3">
      <c r="AY6212" s="107" t="e">
        <f>VLOOKUP(C6212,#REF!, 2,FALSE)</f>
        <v>#REF!</v>
      </c>
      <c r="BM6212" s="79" t="s">
        <v>11394</v>
      </c>
      <c r="BN6212" s="79" t="s">
        <v>627</v>
      </c>
      <c r="BO6212" s="79" t="s">
        <v>11136</v>
      </c>
      <c r="BU6212" s="79" t="s">
        <v>11394</v>
      </c>
      <c r="BV6212" s="79" t="s">
        <v>627</v>
      </c>
      <c r="BW6212" s="79" t="s">
        <v>11136</v>
      </c>
    </row>
    <row r="6213" spans="51:75" x14ac:dyDescent="0.3">
      <c r="AY6213" s="107" t="e">
        <f>VLOOKUP(C6213,#REF!, 2,FALSE)</f>
        <v>#REF!</v>
      </c>
      <c r="BM6213" s="79" t="s">
        <v>11395</v>
      </c>
      <c r="BN6213" s="79" t="s">
        <v>3009</v>
      </c>
      <c r="BO6213" s="79" t="s">
        <v>11136</v>
      </c>
      <c r="BU6213" s="79" t="s">
        <v>11395</v>
      </c>
      <c r="BV6213" s="79" t="s">
        <v>3009</v>
      </c>
      <c r="BW6213" s="79" t="s">
        <v>11136</v>
      </c>
    </row>
    <row r="6214" spans="51:75" x14ac:dyDescent="0.3">
      <c r="AY6214" s="107" t="e">
        <f>VLOOKUP(C6214,#REF!, 2,FALSE)</f>
        <v>#REF!</v>
      </c>
      <c r="BM6214" s="79" t="s">
        <v>11396</v>
      </c>
      <c r="BN6214" s="79" t="s">
        <v>3009</v>
      </c>
      <c r="BO6214" s="79" t="s">
        <v>6130</v>
      </c>
      <c r="BU6214" s="79" t="s">
        <v>11396</v>
      </c>
      <c r="BV6214" s="79" t="s">
        <v>3009</v>
      </c>
      <c r="BW6214" s="79" t="s">
        <v>6130</v>
      </c>
    </row>
    <row r="6215" spans="51:75" x14ac:dyDescent="0.3">
      <c r="AY6215" s="107" t="e">
        <f>VLOOKUP(C6215,#REF!, 2,FALSE)</f>
        <v>#REF!</v>
      </c>
      <c r="BM6215" s="79" t="s">
        <v>11397</v>
      </c>
      <c r="BN6215" s="79" t="s">
        <v>1271</v>
      </c>
      <c r="BO6215" s="79" t="s">
        <v>10178</v>
      </c>
      <c r="BU6215" s="79" t="s">
        <v>11397</v>
      </c>
      <c r="BV6215" s="79" t="s">
        <v>1271</v>
      </c>
      <c r="BW6215" s="79" t="s">
        <v>10178</v>
      </c>
    </row>
    <row r="6216" spans="51:75" x14ac:dyDescent="0.3">
      <c r="AY6216" s="107" t="e">
        <f>VLOOKUP(C6216,#REF!, 2,FALSE)</f>
        <v>#REF!</v>
      </c>
      <c r="BM6216" s="79" t="s">
        <v>11398</v>
      </c>
      <c r="BN6216" s="79" t="s">
        <v>1015</v>
      </c>
      <c r="BO6216" s="79" t="s">
        <v>2985</v>
      </c>
      <c r="BU6216" s="79" t="s">
        <v>11398</v>
      </c>
      <c r="BV6216" s="79" t="s">
        <v>1015</v>
      </c>
      <c r="BW6216" s="79" t="s">
        <v>2985</v>
      </c>
    </row>
    <row r="6217" spans="51:75" x14ac:dyDescent="0.3">
      <c r="AY6217" s="107" t="e">
        <f>VLOOKUP(C6217,#REF!, 2,FALSE)</f>
        <v>#REF!</v>
      </c>
      <c r="BM6217" s="79" t="s">
        <v>11399</v>
      </c>
      <c r="BN6217" s="79" t="s">
        <v>665</v>
      </c>
      <c r="BO6217" s="79" t="s">
        <v>2985</v>
      </c>
      <c r="BU6217" s="79" t="s">
        <v>11399</v>
      </c>
      <c r="BV6217" s="79" t="s">
        <v>665</v>
      </c>
      <c r="BW6217" s="79" t="s">
        <v>2985</v>
      </c>
    </row>
    <row r="6218" spans="51:75" x14ac:dyDescent="0.3">
      <c r="AY6218" s="107" t="e">
        <f>VLOOKUP(C6218,#REF!, 2,FALSE)</f>
        <v>#REF!</v>
      </c>
      <c r="BM6218" s="79" t="s">
        <v>11401</v>
      </c>
      <c r="BN6218" s="79" t="s">
        <v>621</v>
      </c>
      <c r="BO6218" s="79" t="s">
        <v>1008</v>
      </c>
      <c r="BU6218" s="79" t="s">
        <v>11401</v>
      </c>
      <c r="BV6218" s="79" t="s">
        <v>621</v>
      </c>
      <c r="BW6218" s="79" t="s">
        <v>1008</v>
      </c>
    </row>
    <row r="6219" spans="51:75" x14ac:dyDescent="0.3">
      <c r="AY6219" s="107" t="e">
        <f>VLOOKUP(C6219,#REF!, 2,FALSE)</f>
        <v>#REF!</v>
      </c>
      <c r="BM6219" s="79" t="s">
        <v>11402</v>
      </c>
      <c r="BN6219" s="79" t="s">
        <v>615</v>
      </c>
      <c r="BO6219" s="79" t="s">
        <v>2985</v>
      </c>
      <c r="BU6219" s="79" t="s">
        <v>11402</v>
      </c>
      <c r="BV6219" s="79" t="s">
        <v>615</v>
      </c>
      <c r="BW6219" s="79" t="s">
        <v>2985</v>
      </c>
    </row>
    <row r="6220" spans="51:75" x14ac:dyDescent="0.3">
      <c r="AY6220" s="107" t="e">
        <f>VLOOKUP(C6220,#REF!, 2,FALSE)</f>
        <v>#REF!</v>
      </c>
      <c r="BM6220" s="79" t="s">
        <v>11403</v>
      </c>
      <c r="BN6220" s="79" t="s">
        <v>925</v>
      </c>
      <c r="BO6220" s="79" t="s">
        <v>11404</v>
      </c>
      <c r="BU6220" s="79" t="s">
        <v>11403</v>
      </c>
      <c r="BV6220" s="79" t="s">
        <v>925</v>
      </c>
      <c r="BW6220" s="79" t="s">
        <v>11404</v>
      </c>
    </row>
    <row r="6221" spans="51:75" x14ac:dyDescent="0.3">
      <c r="AY6221" s="107" t="e">
        <f>VLOOKUP(C6221,#REF!, 2,FALSE)</f>
        <v>#REF!</v>
      </c>
      <c r="BM6221" s="79" t="s">
        <v>11405</v>
      </c>
      <c r="BN6221" s="79" t="s">
        <v>16992</v>
      </c>
      <c r="BO6221" s="79" t="s">
        <v>11324</v>
      </c>
      <c r="BU6221" s="79" t="s">
        <v>11405</v>
      </c>
      <c r="BV6221" s="79" t="s">
        <v>16992</v>
      </c>
      <c r="BW6221" s="79" t="s">
        <v>11324</v>
      </c>
    </row>
    <row r="6222" spans="51:75" x14ac:dyDescent="0.3">
      <c r="AY6222" s="107" t="e">
        <f>VLOOKUP(C6222,#REF!, 2,FALSE)</f>
        <v>#REF!</v>
      </c>
      <c r="BM6222" s="79" t="s">
        <v>11406</v>
      </c>
      <c r="BN6222" s="79" t="s">
        <v>638</v>
      </c>
      <c r="BO6222" s="79" t="s">
        <v>2119</v>
      </c>
      <c r="BU6222" s="79" t="s">
        <v>11406</v>
      </c>
      <c r="BV6222" s="79" t="s">
        <v>638</v>
      </c>
      <c r="BW6222" s="79" t="s">
        <v>2119</v>
      </c>
    </row>
    <row r="6223" spans="51:75" x14ac:dyDescent="0.3">
      <c r="AY6223" s="107" t="e">
        <f>VLOOKUP(C6223,#REF!, 2,FALSE)</f>
        <v>#REF!</v>
      </c>
      <c r="BM6223" s="79" t="s">
        <v>11407</v>
      </c>
      <c r="BN6223" s="79" t="s">
        <v>843</v>
      </c>
      <c r="BO6223" s="79" t="s">
        <v>11324</v>
      </c>
      <c r="BU6223" s="79" t="s">
        <v>11407</v>
      </c>
      <c r="BV6223" s="79" t="s">
        <v>843</v>
      </c>
      <c r="BW6223" s="79" t="s">
        <v>11324</v>
      </c>
    </row>
    <row r="6224" spans="51:75" x14ac:dyDescent="0.3">
      <c r="AY6224" s="107" t="e">
        <f>VLOOKUP(C6224,#REF!, 2,FALSE)</f>
        <v>#REF!</v>
      </c>
      <c r="BM6224" s="79" t="s">
        <v>11408</v>
      </c>
      <c r="BN6224" s="79" t="s">
        <v>3091</v>
      </c>
      <c r="BO6224" s="79" t="s">
        <v>7143</v>
      </c>
      <c r="BU6224" s="79" t="s">
        <v>11408</v>
      </c>
      <c r="BV6224" s="79" t="s">
        <v>3091</v>
      </c>
      <c r="BW6224" s="79" t="s">
        <v>7143</v>
      </c>
    </row>
    <row r="6225" spans="51:75" x14ac:dyDescent="0.3">
      <c r="AY6225" s="107" t="e">
        <f>VLOOKUP(C6225,#REF!, 2,FALSE)</f>
        <v>#REF!</v>
      </c>
      <c r="BM6225" s="79" t="s">
        <v>11409</v>
      </c>
      <c r="BN6225" s="79" t="s">
        <v>660</v>
      </c>
      <c r="BO6225" s="79" t="s">
        <v>5961</v>
      </c>
      <c r="BU6225" s="79" t="s">
        <v>11409</v>
      </c>
      <c r="BV6225" s="79" t="s">
        <v>660</v>
      </c>
      <c r="BW6225" s="79" t="s">
        <v>5961</v>
      </c>
    </row>
    <row r="6226" spans="51:75" x14ac:dyDescent="0.3">
      <c r="AY6226" s="107" t="e">
        <f>VLOOKUP(C6226,#REF!, 2,FALSE)</f>
        <v>#REF!</v>
      </c>
      <c r="BM6226" s="79" t="s">
        <v>2024</v>
      </c>
      <c r="BN6226" s="79" t="s">
        <v>660</v>
      </c>
      <c r="BO6226" s="79" t="s">
        <v>11410</v>
      </c>
      <c r="BU6226" s="79" t="s">
        <v>2024</v>
      </c>
      <c r="BV6226" s="79" t="s">
        <v>660</v>
      </c>
      <c r="BW6226" s="79" t="s">
        <v>11410</v>
      </c>
    </row>
    <row r="6227" spans="51:75" x14ac:dyDescent="0.3">
      <c r="AY6227" s="107" t="e">
        <f>VLOOKUP(C6227,#REF!, 2,FALSE)</f>
        <v>#REF!</v>
      </c>
      <c r="BM6227" s="79" t="s">
        <v>2025</v>
      </c>
      <c r="BN6227" s="79" t="s">
        <v>659</v>
      </c>
      <c r="BO6227" s="79" t="s">
        <v>11411</v>
      </c>
      <c r="BU6227" s="79" t="s">
        <v>2025</v>
      </c>
      <c r="BV6227" s="79" t="s">
        <v>659</v>
      </c>
      <c r="BW6227" s="79" t="s">
        <v>11411</v>
      </c>
    </row>
    <row r="6228" spans="51:75" x14ac:dyDescent="0.3">
      <c r="AY6228" s="107" t="e">
        <f>VLOOKUP(C6228,#REF!, 2,FALSE)</f>
        <v>#REF!</v>
      </c>
      <c r="BM6228" s="79" t="s">
        <v>11412</v>
      </c>
      <c r="BN6228" s="79" t="s">
        <v>3006</v>
      </c>
      <c r="BO6228" s="79" t="s">
        <v>11413</v>
      </c>
      <c r="BU6228" s="79" t="s">
        <v>11412</v>
      </c>
      <c r="BV6228" s="79" t="s">
        <v>3006</v>
      </c>
      <c r="BW6228" s="79" t="s">
        <v>11413</v>
      </c>
    </row>
    <row r="6229" spans="51:75" x14ac:dyDescent="0.3">
      <c r="AY6229" s="107" t="e">
        <f>VLOOKUP(C6229,#REF!, 2,FALSE)</f>
        <v>#REF!</v>
      </c>
      <c r="BM6229" s="79" t="s">
        <v>11414</v>
      </c>
      <c r="BN6229" s="79" t="s">
        <v>3006</v>
      </c>
      <c r="BO6229" s="79" t="s">
        <v>11413</v>
      </c>
      <c r="BU6229" s="79" t="s">
        <v>11414</v>
      </c>
      <c r="BV6229" s="79" t="s">
        <v>3006</v>
      </c>
      <c r="BW6229" s="79" t="s">
        <v>11413</v>
      </c>
    </row>
    <row r="6230" spans="51:75" x14ac:dyDescent="0.3">
      <c r="AY6230" s="107" t="e">
        <f>VLOOKUP(C6230,#REF!, 2,FALSE)</f>
        <v>#REF!</v>
      </c>
      <c r="BM6230" s="79" t="s">
        <v>11415</v>
      </c>
      <c r="BN6230" s="79" t="s">
        <v>3006</v>
      </c>
      <c r="BO6230" s="79" t="s">
        <v>11416</v>
      </c>
      <c r="BU6230" s="79" t="s">
        <v>11415</v>
      </c>
      <c r="BV6230" s="79" t="s">
        <v>3006</v>
      </c>
      <c r="BW6230" s="79" t="s">
        <v>11416</v>
      </c>
    </row>
    <row r="6231" spans="51:75" x14ac:dyDescent="0.3">
      <c r="AY6231" s="107" t="e">
        <f>VLOOKUP(C6231,#REF!, 2,FALSE)</f>
        <v>#REF!</v>
      </c>
      <c r="BM6231" s="79" t="s">
        <v>11417</v>
      </c>
      <c r="BN6231" s="79" t="s">
        <v>663</v>
      </c>
      <c r="BO6231" s="79" t="s">
        <v>7452</v>
      </c>
      <c r="BU6231" s="79" t="s">
        <v>11417</v>
      </c>
      <c r="BV6231" s="79" t="s">
        <v>663</v>
      </c>
      <c r="BW6231" s="79" t="s">
        <v>7452</v>
      </c>
    </row>
    <row r="6232" spans="51:75" x14ac:dyDescent="0.3">
      <c r="AY6232" s="107" t="e">
        <f>VLOOKUP(C6232,#REF!, 2,FALSE)</f>
        <v>#REF!</v>
      </c>
      <c r="BM6232" s="79" t="s">
        <v>11418</v>
      </c>
      <c r="BN6232" s="79" t="s">
        <v>928</v>
      </c>
      <c r="BO6232" s="79" t="s">
        <v>858</v>
      </c>
      <c r="BU6232" s="79" t="s">
        <v>11418</v>
      </c>
      <c r="BV6232" s="79" t="s">
        <v>928</v>
      </c>
      <c r="BW6232" s="79" t="s">
        <v>858</v>
      </c>
    </row>
    <row r="6233" spans="51:75" x14ac:dyDescent="0.3">
      <c r="AY6233" s="107" t="e">
        <f>VLOOKUP(C6233,#REF!, 2,FALSE)</f>
        <v>#REF!</v>
      </c>
      <c r="BM6233" s="79" t="s">
        <v>11419</v>
      </c>
      <c r="BN6233" s="79" t="s">
        <v>1141</v>
      </c>
      <c r="BO6233" s="79" t="s">
        <v>2985</v>
      </c>
      <c r="BU6233" s="79" t="s">
        <v>11419</v>
      </c>
      <c r="BV6233" s="79" t="s">
        <v>1141</v>
      </c>
      <c r="BW6233" s="79" t="s">
        <v>2985</v>
      </c>
    </row>
    <row r="6234" spans="51:75" x14ac:dyDescent="0.3">
      <c r="AY6234" s="107" t="e">
        <f>VLOOKUP(C6234,#REF!, 2,FALSE)</f>
        <v>#REF!</v>
      </c>
      <c r="BM6234" s="79" t="s">
        <v>11420</v>
      </c>
      <c r="BN6234" s="79" t="s">
        <v>616</v>
      </c>
      <c r="BO6234" s="79" t="s">
        <v>11421</v>
      </c>
      <c r="BU6234" s="79" t="s">
        <v>11420</v>
      </c>
      <c r="BV6234" s="79" t="s">
        <v>616</v>
      </c>
      <c r="BW6234" s="79" t="s">
        <v>11421</v>
      </c>
    </row>
    <row r="6235" spans="51:75" x14ac:dyDescent="0.3">
      <c r="AY6235" s="107" t="e">
        <f>VLOOKUP(C6235,#REF!, 2,FALSE)</f>
        <v>#REF!</v>
      </c>
      <c r="BM6235" s="79" t="s">
        <v>2026</v>
      </c>
      <c r="BN6235" s="79" t="s">
        <v>705</v>
      </c>
      <c r="BO6235" s="79" t="s">
        <v>11422</v>
      </c>
      <c r="BU6235" s="79" t="s">
        <v>2026</v>
      </c>
      <c r="BV6235" s="79" t="s">
        <v>705</v>
      </c>
      <c r="BW6235" s="79" t="s">
        <v>11422</v>
      </c>
    </row>
    <row r="6236" spans="51:75" x14ac:dyDescent="0.3">
      <c r="AY6236" s="107" t="e">
        <f>VLOOKUP(C6236,#REF!, 2,FALSE)</f>
        <v>#REF!</v>
      </c>
      <c r="BM6236" s="79" t="s">
        <v>2027</v>
      </c>
      <c r="BN6236" s="79" t="s">
        <v>930</v>
      </c>
      <c r="BO6236" s="79" t="s">
        <v>4398</v>
      </c>
      <c r="BU6236" s="79" t="s">
        <v>2027</v>
      </c>
      <c r="BV6236" s="79" t="s">
        <v>930</v>
      </c>
      <c r="BW6236" s="79" t="s">
        <v>4398</v>
      </c>
    </row>
    <row r="6237" spans="51:75" x14ac:dyDescent="0.3">
      <c r="AY6237" s="107" t="e">
        <f>VLOOKUP(C6237,#REF!, 2,FALSE)</f>
        <v>#REF!</v>
      </c>
      <c r="BM6237" s="79" t="s">
        <v>2028</v>
      </c>
      <c r="BN6237" s="79" t="s">
        <v>928</v>
      </c>
      <c r="BO6237" s="79" t="s">
        <v>771</v>
      </c>
      <c r="BU6237" s="79" t="s">
        <v>2028</v>
      </c>
      <c r="BV6237" s="79" t="s">
        <v>928</v>
      </c>
      <c r="BW6237" s="79" t="s">
        <v>771</v>
      </c>
    </row>
    <row r="6238" spans="51:75" x14ac:dyDescent="0.3">
      <c r="AY6238" s="107" t="e">
        <f>VLOOKUP(C6238,#REF!, 2,FALSE)</f>
        <v>#REF!</v>
      </c>
      <c r="BM6238" s="79" t="s">
        <v>2029</v>
      </c>
      <c r="BN6238" s="79" t="s">
        <v>928</v>
      </c>
      <c r="BO6238" s="79" t="s">
        <v>8234</v>
      </c>
      <c r="BU6238" s="79" t="s">
        <v>2029</v>
      </c>
      <c r="BV6238" s="79" t="s">
        <v>928</v>
      </c>
      <c r="BW6238" s="79" t="s">
        <v>8234</v>
      </c>
    </row>
    <row r="6239" spans="51:75" x14ac:dyDescent="0.3">
      <c r="AY6239" s="107" t="e">
        <f>VLOOKUP(C6239,#REF!, 2,FALSE)</f>
        <v>#REF!</v>
      </c>
      <c r="BM6239" s="79" t="s">
        <v>430</v>
      </c>
      <c r="BN6239" s="79" t="s">
        <v>925</v>
      </c>
      <c r="BO6239" s="79" t="s">
        <v>5374</v>
      </c>
      <c r="BU6239" s="79" t="s">
        <v>430</v>
      </c>
      <c r="BV6239" s="79" t="s">
        <v>925</v>
      </c>
      <c r="BW6239" s="79" t="s">
        <v>5374</v>
      </c>
    </row>
    <row r="6240" spans="51:75" x14ac:dyDescent="0.3">
      <c r="AY6240" s="107" t="e">
        <f>VLOOKUP(C6240,#REF!, 2,FALSE)</f>
        <v>#REF!</v>
      </c>
      <c r="BM6240" s="79" t="s">
        <v>448</v>
      </c>
      <c r="BN6240" s="79" t="s">
        <v>925</v>
      </c>
      <c r="BO6240" s="79" t="s">
        <v>4941</v>
      </c>
      <c r="BU6240" s="79" t="s">
        <v>448</v>
      </c>
      <c r="BV6240" s="79" t="s">
        <v>925</v>
      </c>
      <c r="BW6240" s="79" t="s">
        <v>4941</v>
      </c>
    </row>
    <row r="6241" spans="51:75" x14ac:dyDescent="0.3">
      <c r="AY6241" s="107" t="e">
        <f>VLOOKUP(C6241,#REF!, 2,FALSE)</f>
        <v>#REF!</v>
      </c>
      <c r="BM6241" s="79" t="s">
        <v>2030</v>
      </c>
      <c r="BN6241" s="79" t="s">
        <v>785</v>
      </c>
      <c r="BO6241" s="79" t="s">
        <v>11423</v>
      </c>
      <c r="BU6241" s="79" t="s">
        <v>2030</v>
      </c>
      <c r="BV6241" s="79" t="s">
        <v>785</v>
      </c>
      <c r="BW6241" s="79" t="s">
        <v>11423</v>
      </c>
    </row>
    <row r="6242" spans="51:75" x14ac:dyDescent="0.3">
      <c r="AY6242" s="107" t="e">
        <f>VLOOKUP(C6242,#REF!, 2,FALSE)</f>
        <v>#REF!</v>
      </c>
      <c r="BM6242" s="79" t="s">
        <v>2031</v>
      </c>
      <c r="BN6242" s="79" t="s">
        <v>623</v>
      </c>
      <c r="BO6242" s="79" t="s">
        <v>2060</v>
      </c>
      <c r="BU6242" s="79" t="s">
        <v>2031</v>
      </c>
      <c r="BV6242" s="79" t="s">
        <v>623</v>
      </c>
      <c r="BW6242" s="79" t="s">
        <v>2060</v>
      </c>
    </row>
    <row r="6243" spans="51:75" x14ac:dyDescent="0.3">
      <c r="AY6243" s="107" t="e">
        <f>VLOOKUP(C6243,#REF!, 2,FALSE)</f>
        <v>#REF!</v>
      </c>
      <c r="BM6243" s="79" t="s">
        <v>11424</v>
      </c>
      <c r="BN6243" s="79" t="s">
        <v>669</v>
      </c>
      <c r="BO6243" s="79" t="s">
        <v>8009</v>
      </c>
      <c r="BU6243" s="79" t="s">
        <v>11424</v>
      </c>
      <c r="BV6243" s="79" t="s">
        <v>669</v>
      </c>
      <c r="BW6243" s="79" t="s">
        <v>8009</v>
      </c>
    </row>
    <row r="6244" spans="51:75" x14ac:dyDescent="0.3">
      <c r="AY6244" s="107" t="e">
        <f>VLOOKUP(C6244,#REF!, 2,FALSE)</f>
        <v>#REF!</v>
      </c>
      <c r="BM6244" s="79" t="s">
        <v>11425</v>
      </c>
      <c r="BN6244" s="79" t="s">
        <v>705</v>
      </c>
      <c r="BO6244" s="79" t="s">
        <v>2061</v>
      </c>
      <c r="BU6244" s="79" t="s">
        <v>11425</v>
      </c>
      <c r="BV6244" s="79" t="s">
        <v>705</v>
      </c>
      <c r="BW6244" s="79" t="s">
        <v>2061</v>
      </c>
    </row>
    <row r="6245" spans="51:75" x14ac:dyDescent="0.3">
      <c r="AY6245" s="107" t="e">
        <f>VLOOKUP(C6245,#REF!, 2,FALSE)</f>
        <v>#REF!</v>
      </c>
      <c r="BM6245" s="79" t="s">
        <v>11426</v>
      </c>
      <c r="BN6245" s="79" t="s">
        <v>3009</v>
      </c>
      <c r="BO6245" s="79" t="s">
        <v>2985</v>
      </c>
      <c r="BU6245" s="79" t="s">
        <v>11426</v>
      </c>
      <c r="BV6245" s="79" t="s">
        <v>3009</v>
      </c>
      <c r="BW6245" s="79" t="s">
        <v>2985</v>
      </c>
    </row>
    <row r="6246" spans="51:75" x14ac:dyDescent="0.3">
      <c r="AY6246" s="107" t="e">
        <f>VLOOKUP(C6246,#REF!, 2,FALSE)</f>
        <v>#REF!</v>
      </c>
      <c r="BM6246" s="79" t="s">
        <v>11427</v>
      </c>
      <c r="BN6246" s="79" t="s">
        <v>3006</v>
      </c>
      <c r="BO6246" s="79" t="s">
        <v>1912</v>
      </c>
      <c r="BU6246" s="79" t="s">
        <v>11427</v>
      </c>
      <c r="BV6246" s="79" t="s">
        <v>3006</v>
      </c>
      <c r="BW6246" s="79" t="s">
        <v>1912</v>
      </c>
    </row>
    <row r="6247" spans="51:75" x14ac:dyDescent="0.3">
      <c r="AY6247" s="107" t="e">
        <f>VLOOKUP(C6247,#REF!, 2,FALSE)</f>
        <v>#REF!</v>
      </c>
      <c r="BM6247" s="79" t="s">
        <v>11428</v>
      </c>
      <c r="BN6247" s="79" t="s">
        <v>659</v>
      </c>
      <c r="BO6247" s="79" t="s">
        <v>11429</v>
      </c>
      <c r="BU6247" s="79" t="s">
        <v>11428</v>
      </c>
      <c r="BV6247" s="79" t="s">
        <v>659</v>
      </c>
      <c r="BW6247" s="79" t="s">
        <v>11429</v>
      </c>
    </row>
    <row r="6248" spans="51:75" x14ac:dyDescent="0.3">
      <c r="AY6248" s="107" t="e">
        <f>VLOOKUP(C6248,#REF!, 2,FALSE)</f>
        <v>#REF!</v>
      </c>
      <c r="BM6248" s="79" t="s">
        <v>2032</v>
      </c>
      <c r="BN6248" s="79" t="s">
        <v>669</v>
      </c>
      <c r="BO6248" s="79" t="s">
        <v>1375</v>
      </c>
      <c r="BU6248" s="79" t="s">
        <v>2032</v>
      </c>
      <c r="BV6248" s="79" t="s">
        <v>669</v>
      </c>
      <c r="BW6248" s="79" t="s">
        <v>1375</v>
      </c>
    </row>
    <row r="6249" spans="51:75" x14ac:dyDescent="0.3">
      <c r="AY6249" s="107" t="e">
        <f>VLOOKUP(C6249,#REF!, 2,FALSE)</f>
        <v>#REF!</v>
      </c>
      <c r="BM6249" s="79" t="s">
        <v>11430</v>
      </c>
      <c r="BN6249" s="79" t="s">
        <v>3091</v>
      </c>
      <c r="BO6249" s="79" t="s">
        <v>2985</v>
      </c>
      <c r="BU6249" s="79" t="s">
        <v>11430</v>
      </c>
      <c r="BV6249" s="79" t="s">
        <v>3091</v>
      </c>
      <c r="BW6249" s="79" t="s">
        <v>2985</v>
      </c>
    </row>
    <row r="6250" spans="51:75" x14ac:dyDescent="0.3">
      <c r="AY6250" s="107" t="e">
        <f>VLOOKUP(C6250,#REF!, 2,FALSE)</f>
        <v>#REF!</v>
      </c>
      <c r="BM6250" s="79" t="s">
        <v>11431</v>
      </c>
      <c r="BN6250" s="79" t="s">
        <v>3087</v>
      </c>
      <c r="BO6250" s="79" t="s">
        <v>2985</v>
      </c>
      <c r="BU6250" s="79" t="s">
        <v>11431</v>
      </c>
      <c r="BV6250" s="79" t="s">
        <v>3087</v>
      </c>
      <c r="BW6250" s="79" t="s">
        <v>2985</v>
      </c>
    </row>
    <row r="6251" spans="51:75" x14ac:dyDescent="0.3">
      <c r="AY6251" s="107" t="e">
        <f>VLOOKUP(C6251,#REF!, 2,FALSE)</f>
        <v>#REF!</v>
      </c>
      <c r="BM6251" s="79" t="s">
        <v>11432</v>
      </c>
      <c r="BN6251" s="79" t="s">
        <v>625</v>
      </c>
      <c r="BO6251" s="79" t="s">
        <v>11433</v>
      </c>
      <c r="BU6251" s="79" t="s">
        <v>11432</v>
      </c>
      <c r="BV6251" s="79" t="s">
        <v>625</v>
      </c>
      <c r="BW6251" s="79" t="s">
        <v>11433</v>
      </c>
    </row>
    <row r="6252" spans="51:75" x14ac:dyDescent="0.3">
      <c r="AY6252" s="107" t="e">
        <f>VLOOKUP(C6252,#REF!, 2,FALSE)</f>
        <v>#REF!</v>
      </c>
      <c r="BM6252" s="79" t="s">
        <v>11434</v>
      </c>
      <c r="BN6252" s="79" t="s">
        <v>659</v>
      </c>
      <c r="BO6252" s="79" t="s">
        <v>918</v>
      </c>
      <c r="BU6252" s="79" t="s">
        <v>11434</v>
      </c>
      <c r="BV6252" s="79" t="s">
        <v>659</v>
      </c>
      <c r="BW6252" s="79" t="s">
        <v>918</v>
      </c>
    </row>
    <row r="6253" spans="51:75" x14ac:dyDescent="0.3">
      <c r="AY6253" s="107" t="e">
        <f>VLOOKUP(C6253,#REF!, 2,FALSE)</f>
        <v>#REF!</v>
      </c>
      <c r="BM6253" s="79" t="s">
        <v>11435</v>
      </c>
      <c r="BN6253" s="79" t="s">
        <v>671</v>
      </c>
      <c r="BO6253" s="79" t="s">
        <v>2696</v>
      </c>
      <c r="BU6253" s="79" t="s">
        <v>11435</v>
      </c>
      <c r="BV6253" s="79" t="s">
        <v>671</v>
      </c>
      <c r="BW6253" s="79" t="s">
        <v>2696</v>
      </c>
    </row>
    <row r="6254" spans="51:75" x14ac:dyDescent="0.3">
      <c r="AY6254" s="107" t="e">
        <f>VLOOKUP(C6254,#REF!, 2,FALSE)</f>
        <v>#REF!</v>
      </c>
      <c r="BM6254" s="79" t="s">
        <v>392</v>
      </c>
      <c r="BN6254" s="79" t="s">
        <v>3009</v>
      </c>
      <c r="BO6254" s="79" t="s">
        <v>11436</v>
      </c>
      <c r="BU6254" s="79" t="s">
        <v>392</v>
      </c>
      <c r="BV6254" s="79" t="s">
        <v>3009</v>
      </c>
      <c r="BW6254" s="79" t="s">
        <v>11436</v>
      </c>
    </row>
    <row r="6255" spans="51:75" x14ac:dyDescent="0.3">
      <c r="AY6255" s="107" t="e">
        <f>VLOOKUP(C6255,#REF!, 2,FALSE)</f>
        <v>#REF!</v>
      </c>
      <c r="BM6255" s="79" t="s">
        <v>11437</v>
      </c>
      <c r="BN6255" s="79" t="s">
        <v>3256</v>
      </c>
      <c r="BO6255" s="79" t="s">
        <v>2985</v>
      </c>
      <c r="BU6255" s="79" t="s">
        <v>11437</v>
      </c>
      <c r="BV6255" s="79" t="s">
        <v>3256</v>
      </c>
      <c r="BW6255" s="79" t="s">
        <v>2985</v>
      </c>
    </row>
    <row r="6256" spans="51:75" x14ac:dyDescent="0.3">
      <c r="AY6256" s="107" t="e">
        <f>VLOOKUP(C6256,#REF!, 2,FALSE)</f>
        <v>#REF!</v>
      </c>
      <c r="BM6256" s="79" t="s">
        <v>11438</v>
      </c>
      <c r="BN6256" s="79" t="s">
        <v>618</v>
      </c>
      <c r="BO6256" s="79" t="s">
        <v>7165</v>
      </c>
      <c r="BU6256" s="79" t="s">
        <v>11438</v>
      </c>
      <c r="BV6256" s="79" t="s">
        <v>618</v>
      </c>
      <c r="BW6256" s="79" t="s">
        <v>7165</v>
      </c>
    </row>
    <row r="6257" spans="51:75" x14ac:dyDescent="0.3">
      <c r="AY6257" s="107" t="e">
        <f>VLOOKUP(C6257,#REF!, 2,FALSE)</f>
        <v>#REF!</v>
      </c>
      <c r="BM6257" s="79" t="s">
        <v>11439</v>
      </c>
      <c r="BN6257" s="79" t="s">
        <v>843</v>
      </c>
      <c r="BO6257" s="79" t="s">
        <v>11292</v>
      </c>
      <c r="BU6257" s="79" t="s">
        <v>11439</v>
      </c>
      <c r="BV6257" s="79" t="s">
        <v>843</v>
      </c>
      <c r="BW6257" s="79" t="s">
        <v>11292</v>
      </c>
    </row>
    <row r="6258" spans="51:75" x14ac:dyDescent="0.3">
      <c r="AY6258" s="107" t="e">
        <f>VLOOKUP(C6258,#REF!, 2,FALSE)</f>
        <v>#REF!</v>
      </c>
      <c r="BM6258" s="79" t="s">
        <v>11440</v>
      </c>
      <c r="BN6258" s="79" t="s">
        <v>843</v>
      </c>
      <c r="BO6258" s="79" t="s">
        <v>2985</v>
      </c>
      <c r="BU6258" s="79" t="s">
        <v>11440</v>
      </c>
      <c r="BV6258" s="79" t="s">
        <v>843</v>
      </c>
      <c r="BW6258" s="79" t="s">
        <v>2985</v>
      </c>
    </row>
    <row r="6259" spans="51:75" x14ac:dyDescent="0.3">
      <c r="AY6259" s="107" t="e">
        <f>VLOOKUP(C6259,#REF!, 2,FALSE)</f>
        <v>#REF!</v>
      </c>
      <c r="BM6259" s="79" t="s">
        <v>11441</v>
      </c>
      <c r="BN6259" s="79" t="s">
        <v>628</v>
      </c>
      <c r="BO6259" s="79" t="s">
        <v>2985</v>
      </c>
      <c r="BU6259" s="79" t="s">
        <v>11441</v>
      </c>
      <c r="BV6259" s="79" t="s">
        <v>628</v>
      </c>
      <c r="BW6259" s="79" t="s">
        <v>2985</v>
      </c>
    </row>
    <row r="6260" spans="51:75" x14ac:dyDescent="0.3">
      <c r="AY6260" s="107" t="e">
        <f>VLOOKUP(C6260,#REF!, 2,FALSE)</f>
        <v>#REF!</v>
      </c>
      <c r="BM6260" s="79" t="s">
        <v>11442</v>
      </c>
      <c r="BN6260" s="79" t="s">
        <v>3049</v>
      </c>
      <c r="BO6260" s="79" t="s">
        <v>6463</v>
      </c>
      <c r="BU6260" s="79" t="s">
        <v>11442</v>
      </c>
      <c r="BV6260" s="79" t="s">
        <v>3049</v>
      </c>
      <c r="BW6260" s="79" t="s">
        <v>6463</v>
      </c>
    </row>
    <row r="6261" spans="51:75" x14ac:dyDescent="0.3">
      <c r="AY6261" s="107" t="e">
        <f>VLOOKUP(C6261,#REF!, 2,FALSE)</f>
        <v>#REF!</v>
      </c>
      <c r="BM6261" s="79" t="s">
        <v>11443</v>
      </c>
      <c r="BN6261" s="79" t="s">
        <v>623</v>
      </c>
      <c r="BO6261" s="79" t="s">
        <v>2985</v>
      </c>
      <c r="BU6261" s="79" t="s">
        <v>11443</v>
      </c>
      <c r="BV6261" s="79" t="s">
        <v>623</v>
      </c>
      <c r="BW6261" s="79" t="s">
        <v>2985</v>
      </c>
    </row>
    <row r="6262" spans="51:75" x14ac:dyDescent="0.3">
      <c r="AY6262" s="107" t="e">
        <f>VLOOKUP(C6262,#REF!, 2,FALSE)</f>
        <v>#REF!</v>
      </c>
      <c r="BM6262" s="79" t="s">
        <v>11444</v>
      </c>
      <c r="BN6262" s="79" t="s">
        <v>2981</v>
      </c>
      <c r="BO6262" s="79" t="s">
        <v>11445</v>
      </c>
      <c r="BU6262" s="79" t="s">
        <v>11444</v>
      </c>
      <c r="BV6262" s="79" t="s">
        <v>2981</v>
      </c>
      <c r="BW6262" s="79" t="s">
        <v>11445</v>
      </c>
    </row>
    <row r="6263" spans="51:75" x14ac:dyDescent="0.3">
      <c r="AY6263" s="107" t="e">
        <f>VLOOKUP(C6263,#REF!, 2,FALSE)</f>
        <v>#REF!</v>
      </c>
      <c r="BM6263" s="79" t="s">
        <v>11446</v>
      </c>
      <c r="BN6263" s="79" t="s">
        <v>773</v>
      </c>
      <c r="BO6263" s="79" t="s">
        <v>11447</v>
      </c>
      <c r="BU6263" s="79" t="s">
        <v>11446</v>
      </c>
      <c r="BV6263" s="79" t="s">
        <v>773</v>
      </c>
      <c r="BW6263" s="79" t="s">
        <v>11447</v>
      </c>
    </row>
    <row r="6264" spans="51:75" x14ac:dyDescent="0.3">
      <c r="AY6264" s="107" t="e">
        <f>VLOOKUP(C6264,#REF!, 2,FALSE)</f>
        <v>#REF!</v>
      </c>
      <c r="BM6264" s="79" t="s">
        <v>11448</v>
      </c>
      <c r="BN6264" s="79" t="s">
        <v>777</v>
      </c>
      <c r="BO6264" s="79" t="s">
        <v>11449</v>
      </c>
      <c r="BU6264" s="79" t="s">
        <v>11448</v>
      </c>
      <c r="BV6264" s="79" t="s">
        <v>777</v>
      </c>
      <c r="BW6264" s="79" t="s">
        <v>11449</v>
      </c>
    </row>
    <row r="6265" spans="51:75" x14ac:dyDescent="0.3">
      <c r="AY6265" s="107" t="e">
        <f>VLOOKUP(C6265,#REF!, 2,FALSE)</f>
        <v>#REF!</v>
      </c>
      <c r="BM6265" s="79" t="s">
        <v>11450</v>
      </c>
      <c r="BN6265" s="79" t="s">
        <v>854</v>
      </c>
      <c r="BO6265" s="79" t="s">
        <v>1267</v>
      </c>
      <c r="BU6265" s="79" t="s">
        <v>11450</v>
      </c>
      <c r="BV6265" s="79" t="s">
        <v>854</v>
      </c>
      <c r="BW6265" s="79" t="s">
        <v>1267</v>
      </c>
    </row>
    <row r="6266" spans="51:75" x14ac:dyDescent="0.3">
      <c r="AY6266" s="107" t="e">
        <f>VLOOKUP(C6266,#REF!, 2,FALSE)</f>
        <v>#REF!</v>
      </c>
      <c r="BM6266" s="79" t="s">
        <v>2033</v>
      </c>
      <c r="BN6266" s="79" t="s">
        <v>1141</v>
      </c>
      <c r="BO6266" s="79" t="s">
        <v>9783</v>
      </c>
      <c r="BU6266" s="79" t="s">
        <v>2033</v>
      </c>
      <c r="BV6266" s="79" t="s">
        <v>1141</v>
      </c>
      <c r="BW6266" s="79" t="s">
        <v>9783</v>
      </c>
    </row>
    <row r="6267" spans="51:75" x14ac:dyDescent="0.3">
      <c r="AY6267" s="107" t="e">
        <f>VLOOKUP(C6267,#REF!, 2,FALSE)</f>
        <v>#REF!</v>
      </c>
      <c r="BM6267" s="79" t="s">
        <v>449</v>
      </c>
      <c r="BN6267" s="79" t="s">
        <v>782</v>
      </c>
      <c r="BO6267" s="79" t="s">
        <v>11451</v>
      </c>
      <c r="BU6267" s="79" t="s">
        <v>449</v>
      </c>
      <c r="BV6267" s="79" t="s">
        <v>782</v>
      </c>
      <c r="BW6267" s="79" t="s">
        <v>11451</v>
      </c>
    </row>
    <row r="6268" spans="51:75" x14ac:dyDescent="0.3">
      <c r="AY6268" s="107" t="e">
        <f>VLOOKUP(C6268,#REF!, 2,FALSE)</f>
        <v>#REF!</v>
      </c>
      <c r="BM6268" s="79" t="s">
        <v>11452</v>
      </c>
      <c r="BN6268" s="79" t="s">
        <v>705</v>
      </c>
      <c r="BO6268" s="79" t="s">
        <v>5634</v>
      </c>
      <c r="BU6268" s="79" t="s">
        <v>11452</v>
      </c>
      <c r="BV6268" s="79" t="s">
        <v>705</v>
      </c>
      <c r="BW6268" s="79" t="s">
        <v>5634</v>
      </c>
    </row>
    <row r="6269" spans="51:75" x14ac:dyDescent="0.3">
      <c r="AY6269" s="107" t="e">
        <f>VLOOKUP(C6269,#REF!, 2,FALSE)</f>
        <v>#REF!</v>
      </c>
      <c r="BM6269" s="79" t="s">
        <v>11453</v>
      </c>
      <c r="BN6269" s="79" t="s">
        <v>1015</v>
      </c>
      <c r="BO6269" s="79" t="s">
        <v>1729</v>
      </c>
      <c r="BU6269" s="79" t="s">
        <v>11453</v>
      </c>
      <c r="BV6269" s="79" t="s">
        <v>1015</v>
      </c>
      <c r="BW6269" s="79" t="s">
        <v>1729</v>
      </c>
    </row>
    <row r="6270" spans="51:75" x14ac:dyDescent="0.3">
      <c r="AY6270" s="107" t="e">
        <f>VLOOKUP(C6270,#REF!, 2,FALSE)</f>
        <v>#REF!</v>
      </c>
      <c r="BM6270" s="79" t="s">
        <v>11454</v>
      </c>
      <c r="BN6270" s="79" t="s">
        <v>780</v>
      </c>
      <c r="BO6270" s="79" t="s">
        <v>2985</v>
      </c>
      <c r="BU6270" s="79" t="s">
        <v>11454</v>
      </c>
      <c r="BV6270" s="79" t="s">
        <v>780</v>
      </c>
      <c r="BW6270" s="79" t="s">
        <v>2985</v>
      </c>
    </row>
    <row r="6271" spans="51:75" x14ac:dyDescent="0.3">
      <c r="AY6271" s="107" t="e">
        <f>VLOOKUP(C6271,#REF!, 2,FALSE)</f>
        <v>#REF!</v>
      </c>
      <c r="BM6271" s="79" t="s">
        <v>11455</v>
      </c>
      <c r="BN6271" s="79" t="s">
        <v>780</v>
      </c>
      <c r="BO6271" s="79" t="s">
        <v>2985</v>
      </c>
      <c r="BU6271" s="79" t="s">
        <v>11455</v>
      </c>
      <c r="BV6271" s="79" t="s">
        <v>780</v>
      </c>
      <c r="BW6271" s="79" t="s">
        <v>2985</v>
      </c>
    </row>
    <row r="6272" spans="51:75" x14ac:dyDescent="0.3">
      <c r="AY6272" s="107" t="e">
        <f>VLOOKUP(C6272,#REF!, 2,FALSE)</f>
        <v>#REF!</v>
      </c>
      <c r="BM6272" s="79" t="s">
        <v>11456</v>
      </c>
      <c r="BN6272" s="79" t="s">
        <v>616</v>
      </c>
      <c r="BO6272" s="79" t="s">
        <v>2985</v>
      </c>
      <c r="BU6272" s="79" t="s">
        <v>11456</v>
      </c>
      <c r="BV6272" s="79" t="s">
        <v>616</v>
      </c>
      <c r="BW6272" s="79" t="s">
        <v>2985</v>
      </c>
    </row>
    <row r="6273" spans="51:75" x14ac:dyDescent="0.3">
      <c r="AY6273" s="107" t="e">
        <f>VLOOKUP(C6273,#REF!, 2,FALSE)</f>
        <v>#REF!</v>
      </c>
      <c r="BM6273" s="79" t="s">
        <v>11457</v>
      </c>
      <c r="BN6273" s="79" t="s">
        <v>928</v>
      </c>
      <c r="BO6273" s="79" t="s">
        <v>1492</v>
      </c>
      <c r="BU6273" s="79" t="s">
        <v>11457</v>
      </c>
      <c r="BV6273" s="79" t="s">
        <v>928</v>
      </c>
      <c r="BW6273" s="79" t="s">
        <v>1492</v>
      </c>
    </row>
    <row r="6274" spans="51:75" x14ac:dyDescent="0.3">
      <c r="AY6274" s="107" t="e">
        <f>VLOOKUP(C6274,#REF!, 2,FALSE)</f>
        <v>#REF!</v>
      </c>
      <c r="BM6274" s="79" t="s">
        <v>11458</v>
      </c>
      <c r="BN6274" s="79" t="s">
        <v>705</v>
      </c>
      <c r="BO6274" s="79" t="s">
        <v>11459</v>
      </c>
      <c r="BU6274" s="79" t="s">
        <v>11458</v>
      </c>
      <c r="BV6274" s="79" t="s">
        <v>705</v>
      </c>
      <c r="BW6274" s="79" t="s">
        <v>11459</v>
      </c>
    </row>
    <row r="6275" spans="51:75" x14ac:dyDescent="0.3">
      <c r="AY6275" s="107" t="e">
        <f>VLOOKUP(C6275,#REF!, 2,FALSE)</f>
        <v>#REF!</v>
      </c>
      <c r="BM6275" s="79" t="s">
        <v>11460</v>
      </c>
      <c r="BN6275" s="79" t="s">
        <v>1269</v>
      </c>
      <c r="BO6275" s="79" t="s">
        <v>4115</v>
      </c>
      <c r="BU6275" s="79" t="s">
        <v>11460</v>
      </c>
      <c r="BV6275" s="79" t="s">
        <v>1269</v>
      </c>
      <c r="BW6275" s="79" t="s">
        <v>4115</v>
      </c>
    </row>
    <row r="6276" spans="51:75" x14ac:dyDescent="0.3">
      <c r="AY6276" s="107" t="e">
        <f>VLOOKUP(C6276,#REF!, 2,FALSE)</f>
        <v>#REF!</v>
      </c>
      <c r="BM6276" s="79" t="s">
        <v>11461</v>
      </c>
      <c r="BN6276" s="79" t="s">
        <v>664</v>
      </c>
      <c r="BO6276" s="79" t="s">
        <v>11462</v>
      </c>
      <c r="BU6276" s="79" t="s">
        <v>11461</v>
      </c>
      <c r="BV6276" s="79" t="s">
        <v>664</v>
      </c>
      <c r="BW6276" s="79" t="s">
        <v>11462</v>
      </c>
    </row>
    <row r="6277" spans="51:75" x14ac:dyDescent="0.3">
      <c r="AY6277" s="107" t="e">
        <f>VLOOKUP(C6277,#REF!, 2,FALSE)</f>
        <v>#REF!</v>
      </c>
      <c r="BM6277" s="79" t="s">
        <v>11463</v>
      </c>
      <c r="BN6277" s="79" t="s">
        <v>615</v>
      </c>
      <c r="BO6277" s="79" t="s">
        <v>7500</v>
      </c>
      <c r="BU6277" s="79" t="s">
        <v>11463</v>
      </c>
      <c r="BV6277" s="79" t="s">
        <v>615</v>
      </c>
      <c r="BW6277" s="79" t="s">
        <v>7500</v>
      </c>
    </row>
    <row r="6278" spans="51:75" x14ac:dyDescent="0.3">
      <c r="AY6278" s="107" t="e">
        <f>VLOOKUP(C6278,#REF!, 2,FALSE)</f>
        <v>#REF!</v>
      </c>
      <c r="BM6278" s="79" t="s">
        <v>11464</v>
      </c>
      <c r="BN6278" s="79" t="s">
        <v>615</v>
      </c>
      <c r="BO6278" s="79" t="s">
        <v>8131</v>
      </c>
      <c r="BU6278" s="79" t="s">
        <v>11464</v>
      </c>
      <c r="BV6278" s="79" t="s">
        <v>615</v>
      </c>
      <c r="BW6278" s="79" t="s">
        <v>8131</v>
      </c>
    </row>
    <row r="6279" spans="51:75" x14ac:dyDescent="0.3">
      <c r="AY6279" s="107" t="e">
        <f>VLOOKUP(C6279,#REF!, 2,FALSE)</f>
        <v>#REF!</v>
      </c>
      <c r="BM6279" s="79" t="s">
        <v>11465</v>
      </c>
      <c r="BN6279" s="79" t="s">
        <v>664</v>
      </c>
      <c r="BO6279" s="79" t="s">
        <v>8129</v>
      </c>
      <c r="BU6279" s="79" t="s">
        <v>11465</v>
      </c>
      <c r="BV6279" s="79" t="s">
        <v>664</v>
      </c>
      <c r="BW6279" s="79" t="s">
        <v>8129</v>
      </c>
    </row>
    <row r="6280" spans="51:75" x14ac:dyDescent="0.3">
      <c r="AY6280" s="107" t="e">
        <f>VLOOKUP(C6280,#REF!, 2,FALSE)</f>
        <v>#REF!</v>
      </c>
      <c r="BM6280" s="79" t="s">
        <v>11466</v>
      </c>
      <c r="BN6280" s="79" t="s">
        <v>664</v>
      </c>
      <c r="BO6280" s="79" t="s">
        <v>2985</v>
      </c>
      <c r="BU6280" s="79" t="s">
        <v>11466</v>
      </c>
      <c r="BV6280" s="79" t="s">
        <v>664</v>
      </c>
      <c r="BW6280" s="79" t="s">
        <v>2985</v>
      </c>
    </row>
    <row r="6281" spans="51:75" x14ac:dyDescent="0.3">
      <c r="AY6281" s="107" t="e">
        <f>VLOOKUP(C6281,#REF!, 2,FALSE)</f>
        <v>#REF!</v>
      </c>
      <c r="BM6281" s="79" t="s">
        <v>11467</v>
      </c>
      <c r="BN6281" s="79" t="s">
        <v>623</v>
      </c>
      <c r="BO6281" s="79" t="s">
        <v>11468</v>
      </c>
      <c r="BU6281" s="79" t="s">
        <v>11467</v>
      </c>
      <c r="BV6281" s="79" t="s">
        <v>623</v>
      </c>
      <c r="BW6281" s="79" t="s">
        <v>11468</v>
      </c>
    </row>
    <row r="6282" spans="51:75" x14ac:dyDescent="0.3">
      <c r="AY6282" s="107" t="e">
        <f>VLOOKUP(C6282,#REF!, 2,FALSE)</f>
        <v>#REF!</v>
      </c>
      <c r="BM6282" s="79" t="s">
        <v>393</v>
      </c>
      <c r="BN6282" s="79" t="s">
        <v>663</v>
      </c>
      <c r="BO6282" s="79" t="s">
        <v>11469</v>
      </c>
      <c r="BU6282" s="79" t="s">
        <v>393</v>
      </c>
      <c r="BV6282" s="79" t="s">
        <v>663</v>
      </c>
      <c r="BW6282" s="79" t="s">
        <v>11469</v>
      </c>
    </row>
    <row r="6283" spans="51:75" x14ac:dyDescent="0.3">
      <c r="AY6283" s="107" t="e">
        <f>VLOOKUP(C6283,#REF!, 2,FALSE)</f>
        <v>#REF!</v>
      </c>
      <c r="BM6283" s="79" t="s">
        <v>11470</v>
      </c>
      <c r="BN6283" s="79" t="s">
        <v>627</v>
      </c>
      <c r="BO6283" s="79" t="s">
        <v>1738</v>
      </c>
      <c r="BU6283" s="79" t="s">
        <v>11470</v>
      </c>
      <c r="BV6283" s="79" t="s">
        <v>627</v>
      </c>
      <c r="BW6283" s="79" t="s">
        <v>1738</v>
      </c>
    </row>
    <row r="6284" spans="51:75" x14ac:dyDescent="0.3">
      <c r="AY6284" s="107" t="e">
        <f>VLOOKUP(C6284,#REF!, 2,FALSE)</f>
        <v>#REF!</v>
      </c>
      <c r="BM6284" s="79" t="s">
        <v>11471</v>
      </c>
      <c r="BN6284" s="79" t="s">
        <v>925</v>
      </c>
      <c r="BO6284" s="79" t="s">
        <v>11468</v>
      </c>
      <c r="BU6284" s="79" t="s">
        <v>11471</v>
      </c>
      <c r="BV6284" s="79" t="s">
        <v>925</v>
      </c>
      <c r="BW6284" s="79" t="s">
        <v>11468</v>
      </c>
    </row>
    <row r="6285" spans="51:75" x14ac:dyDescent="0.3">
      <c r="AY6285" s="107" t="e">
        <f>VLOOKUP(C6285,#REF!, 2,FALSE)</f>
        <v>#REF!</v>
      </c>
      <c r="BM6285" s="79" t="s">
        <v>11472</v>
      </c>
      <c r="BN6285" s="79" t="s">
        <v>812</v>
      </c>
      <c r="BO6285" s="79" t="s">
        <v>11473</v>
      </c>
      <c r="BU6285" s="79" t="s">
        <v>11472</v>
      </c>
      <c r="BV6285" s="79" t="s">
        <v>812</v>
      </c>
      <c r="BW6285" s="79" t="s">
        <v>11473</v>
      </c>
    </row>
    <row r="6286" spans="51:75" x14ac:dyDescent="0.3">
      <c r="AY6286" s="107" t="e">
        <f>VLOOKUP(C6286,#REF!, 2,FALSE)</f>
        <v>#REF!</v>
      </c>
      <c r="BM6286" s="79" t="s">
        <v>394</v>
      </c>
      <c r="BN6286" s="79" t="s">
        <v>623</v>
      </c>
      <c r="BO6286" s="79" t="s">
        <v>11474</v>
      </c>
      <c r="BU6286" s="79" t="s">
        <v>394</v>
      </c>
      <c r="BV6286" s="79" t="s">
        <v>623</v>
      </c>
      <c r="BW6286" s="79" t="s">
        <v>11474</v>
      </c>
    </row>
    <row r="6287" spans="51:75" x14ac:dyDescent="0.3">
      <c r="AY6287" s="107" t="e">
        <f>VLOOKUP(C6287,#REF!, 2,FALSE)</f>
        <v>#REF!</v>
      </c>
      <c r="BM6287" s="79" t="s">
        <v>395</v>
      </c>
      <c r="BN6287" s="79" t="s">
        <v>669</v>
      </c>
      <c r="BO6287" s="79" t="s">
        <v>8369</v>
      </c>
      <c r="BU6287" s="79" t="s">
        <v>395</v>
      </c>
      <c r="BV6287" s="79" t="s">
        <v>669</v>
      </c>
      <c r="BW6287" s="79" t="s">
        <v>8369</v>
      </c>
    </row>
    <row r="6288" spans="51:75" x14ac:dyDescent="0.3">
      <c r="AY6288" s="107" t="e">
        <f>VLOOKUP(C6288,#REF!, 2,FALSE)</f>
        <v>#REF!</v>
      </c>
      <c r="BM6288" s="79" t="s">
        <v>11475</v>
      </c>
      <c r="BN6288" s="79" t="s">
        <v>785</v>
      </c>
      <c r="BO6288" s="79" t="s">
        <v>8219</v>
      </c>
      <c r="BU6288" s="79" t="s">
        <v>11475</v>
      </c>
      <c r="BV6288" s="79" t="s">
        <v>785</v>
      </c>
      <c r="BW6288" s="79" t="s">
        <v>8219</v>
      </c>
    </row>
    <row r="6289" spans="51:75" x14ac:dyDescent="0.3">
      <c r="AY6289" s="107" t="e">
        <f>VLOOKUP(C6289,#REF!, 2,FALSE)</f>
        <v>#REF!</v>
      </c>
      <c r="BM6289" s="79" t="s">
        <v>396</v>
      </c>
      <c r="BN6289" s="79" t="s">
        <v>664</v>
      </c>
      <c r="BO6289" s="79" t="s">
        <v>2985</v>
      </c>
      <c r="BU6289" s="79" t="s">
        <v>396</v>
      </c>
      <c r="BV6289" s="79" t="s">
        <v>664</v>
      </c>
      <c r="BW6289" s="79" t="s">
        <v>2985</v>
      </c>
    </row>
    <row r="6290" spans="51:75" x14ac:dyDescent="0.3">
      <c r="AY6290" s="107" t="e">
        <f>VLOOKUP(C6290,#REF!, 2,FALSE)</f>
        <v>#REF!</v>
      </c>
      <c r="BM6290" s="79" t="s">
        <v>11476</v>
      </c>
      <c r="BN6290" s="79" t="s">
        <v>799</v>
      </c>
      <c r="BO6290" s="79" t="s">
        <v>11477</v>
      </c>
      <c r="BU6290" s="79" t="s">
        <v>11476</v>
      </c>
      <c r="BV6290" s="79" t="s">
        <v>799</v>
      </c>
      <c r="BW6290" s="79" t="s">
        <v>11477</v>
      </c>
    </row>
    <row r="6291" spans="51:75" x14ac:dyDescent="0.3">
      <c r="AY6291" s="107" t="e">
        <f>VLOOKUP(C6291,#REF!, 2,FALSE)</f>
        <v>#REF!</v>
      </c>
      <c r="BM6291" s="79" t="s">
        <v>11478</v>
      </c>
      <c r="BN6291" s="79" t="s">
        <v>664</v>
      </c>
      <c r="BO6291" s="79" t="s">
        <v>2985</v>
      </c>
      <c r="BU6291" s="79" t="s">
        <v>11478</v>
      </c>
      <c r="BV6291" s="79" t="s">
        <v>664</v>
      </c>
      <c r="BW6291" s="79" t="s">
        <v>2985</v>
      </c>
    </row>
    <row r="6292" spans="51:75" x14ac:dyDescent="0.3">
      <c r="AY6292" s="107" t="e">
        <f>VLOOKUP(C6292,#REF!, 2,FALSE)</f>
        <v>#REF!</v>
      </c>
      <c r="BM6292" s="79" t="s">
        <v>397</v>
      </c>
      <c r="BN6292" s="79" t="s">
        <v>664</v>
      </c>
      <c r="BO6292" s="79" t="s">
        <v>11479</v>
      </c>
      <c r="BU6292" s="79" t="s">
        <v>397</v>
      </c>
      <c r="BV6292" s="79" t="s">
        <v>664</v>
      </c>
      <c r="BW6292" s="79" t="s">
        <v>11479</v>
      </c>
    </row>
    <row r="6293" spans="51:75" x14ac:dyDescent="0.3">
      <c r="AY6293" s="107" t="e">
        <f>VLOOKUP(C6293,#REF!, 2,FALSE)</f>
        <v>#REF!</v>
      </c>
      <c r="BM6293" s="79" t="s">
        <v>11481</v>
      </c>
      <c r="BN6293" s="79" t="s">
        <v>628</v>
      </c>
      <c r="BO6293" s="79" t="s">
        <v>5425</v>
      </c>
      <c r="BU6293" s="79" t="s">
        <v>11481</v>
      </c>
      <c r="BV6293" s="79" t="s">
        <v>628</v>
      </c>
      <c r="BW6293" s="79" t="s">
        <v>5425</v>
      </c>
    </row>
    <row r="6294" spans="51:75" x14ac:dyDescent="0.3">
      <c r="AY6294" s="107" t="e">
        <f>VLOOKUP(C6294,#REF!, 2,FALSE)</f>
        <v>#REF!</v>
      </c>
      <c r="BM6294" s="79" t="s">
        <v>11482</v>
      </c>
      <c r="BN6294" s="79" t="s">
        <v>782</v>
      </c>
      <c r="BO6294" s="79" t="s">
        <v>3805</v>
      </c>
      <c r="BU6294" s="79" t="s">
        <v>11482</v>
      </c>
      <c r="BV6294" s="79" t="s">
        <v>782</v>
      </c>
      <c r="BW6294" s="79" t="s">
        <v>3805</v>
      </c>
    </row>
    <row r="6295" spans="51:75" x14ac:dyDescent="0.3">
      <c r="AY6295" s="107" t="e">
        <f>VLOOKUP(C6295,#REF!, 2,FALSE)</f>
        <v>#REF!</v>
      </c>
      <c r="BM6295" s="79" t="s">
        <v>11483</v>
      </c>
      <c r="BN6295" s="79" t="s">
        <v>668</v>
      </c>
      <c r="BO6295" s="79" t="s">
        <v>11484</v>
      </c>
      <c r="BU6295" s="79" t="s">
        <v>11483</v>
      </c>
      <c r="BV6295" s="79" t="s">
        <v>668</v>
      </c>
      <c r="BW6295" s="79" t="s">
        <v>11484</v>
      </c>
    </row>
    <row r="6296" spans="51:75" x14ac:dyDescent="0.3">
      <c r="AY6296" s="107" t="e">
        <f>VLOOKUP(C6296,#REF!, 2,FALSE)</f>
        <v>#REF!</v>
      </c>
      <c r="BM6296" s="79" t="s">
        <v>11485</v>
      </c>
      <c r="BN6296" s="79" t="s">
        <v>789</v>
      </c>
      <c r="BO6296" s="79" t="s">
        <v>7036</v>
      </c>
      <c r="BU6296" s="79" t="s">
        <v>11485</v>
      </c>
      <c r="BV6296" s="79" t="s">
        <v>789</v>
      </c>
      <c r="BW6296" s="79" t="s">
        <v>7036</v>
      </c>
    </row>
    <row r="6297" spans="51:75" x14ac:dyDescent="0.3">
      <c r="AY6297" s="107" t="e">
        <f>VLOOKUP(C6297,#REF!, 2,FALSE)</f>
        <v>#REF!</v>
      </c>
      <c r="BM6297" s="79" t="s">
        <v>2034</v>
      </c>
      <c r="BN6297" s="79" t="s">
        <v>930</v>
      </c>
      <c r="BO6297" s="79" t="s">
        <v>11486</v>
      </c>
      <c r="BU6297" s="79" t="s">
        <v>2034</v>
      </c>
      <c r="BV6297" s="79" t="s">
        <v>930</v>
      </c>
      <c r="BW6297" s="79" t="s">
        <v>11486</v>
      </c>
    </row>
    <row r="6298" spans="51:75" x14ac:dyDescent="0.3">
      <c r="AY6298" s="107" t="e">
        <f>VLOOKUP(C6298,#REF!, 2,FALSE)</f>
        <v>#REF!</v>
      </c>
      <c r="BM6298" s="79" t="s">
        <v>11487</v>
      </c>
      <c r="BN6298" s="79" t="s">
        <v>930</v>
      </c>
      <c r="BO6298" s="79" t="s">
        <v>9131</v>
      </c>
      <c r="BU6298" s="79" t="s">
        <v>11487</v>
      </c>
      <c r="BV6298" s="79" t="s">
        <v>930</v>
      </c>
      <c r="BW6298" s="79" t="s">
        <v>9131</v>
      </c>
    </row>
    <row r="6299" spans="51:75" x14ac:dyDescent="0.3">
      <c r="AY6299" s="107" t="e">
        <f>VLOOKUP(C6299,#REF!, 2,FALSE)</f>
        <v>#REF!</v>
      </c>
      <c r="BM6299" s="79" t="s">
        <v>11488</v>
      </c>
      <c r="BN6299" s="79" t="s">
        <v>928</v>
      </c>
      <c r="BO6299" s="79" t="s">
        <v>8287</v>
      </c>
      <c r="BU6299" s="79" t="s">
        <v>11488</v>
      </c>
      <c r="BV6299" s="79" t="s">
        <v>928</v>
      </c>
      <c r="BW6299" s="79" t="s">
        <v>8287</v>
      </c>
    </row>
    <row r="6300" spans="51:75" x14ac:dyDescent="0.3">
      <c r="AY6300" s="107" t="e">
        <f>VLOOKUP(C6300,#REF!, 2,FALSE)</f>
        <v>#REF!</v>
      </c>
      <c r="BM6300" s="79" t="s">
        <v>11489</v>
      </c>
      <c r="BN6300" s="79" t="s">
        <v>930</v>
      </c>
      <c r="BO6300" s="79" t="s">
        <v>11411</v>
      </c>
      <c r="BU6300" s="79" t="s">
        <v>11489</v>
      </c>
      <c r="BV6300" s="79" t="s">
        <v>930</v>
      </c>
      <c r="BW6300" s="79" t="s">
        <v>11411</v>
      </c>
    </row>
    <row r="6301" spans="51:75" x14ac:dyDescent="0.3">
      <c r="AY6301" s="107" t="e">
        <f>VLOOKUP(C6301,#REF!, 2,FALSE)</f>
        <v>#REF!</v>
      </c>
      <c r="BM6301" s="79" t="s">
        <v>11490</v>
      </c>
      <c r="BN6301" s="79" t="s">
        <v>3256</v>
      </c>
      <c r="BO6301" s="79" t="s">
        <v>11491</v>
      </c>
      <c r="BU6301" s="79" t="s">
        <v>11490</v>
      </c>
      <c r="BV6301" s="79" t="s">
        <v>3256</v>
      </c>
      <c r="BW6301" s="79" t="s">
        <v>11491</v>
      </c>
    </row>
    <row r="6302" spans="51:75" x14ac:dyDescent="0.3">
      <c r="AY6302" s="107" t="e">
        <f>VLOOKUP(C6302,#REF!, 2,FALSE)</f>
        <v>#REF!</v>
      </c>
      <c r="BM6302" s="79" t="s">
        <v>11492</v>
      </c>
      <c r="BN6302" s="79" t="s">
        <v>1005</v>
      </c>
      <c r="BO6302" s="79" t="s">
        <v>11493</v>
      </c>
      <c r="BU6302" s="79" t="s">
        <v>11492</v>
      </c>
      <c r="BV6302" s="79" t="s">
        <v>1005</v>
      </c>
      <c r="BW6302" s="79" t="s">
        <v>11493</v>
      </c>
    </row>
    <row r="6303" spans="51:75" x14ac:dyDescent="0.3">
      <c r="AY6303" s="107" t="e">
        <f>VLOOKUP(C6303,#REF!, 2,FALSE)</f>
        <v>#REF!</v>
      </c>
      <c r="BM6303" s="79" t="s">
        <v>11494</v>
      </c>
      <c r="BN6303" s="79" t="s">
        <v>1005</v>
      </c>
      <c r="BO6303" s="79" t="s">
        <v>11496</v>
      </c>
      <c r="BU6303" s="79" t="s">
        <v>11494</v>
      </c>
      <c r="BV6303" s="79" t="s">
        <v>1005</v>
      </c>
      <c r="BW6303" s="79" t="s">
        <v>11496</v>
      </c>
    </row>
    <row r="6304" spans="51:75" x14ac:dyDescent="0.3">
      <c r="AY6304" s="107" t="e">
        <f>VLOOKUP(C6304,#REF!, 2,FALSE)</f>
        <v>#REF!</v>
      </c>
      <c r="BM6304" s="79" t="s">
        <v>11497</v>
      </c>
      <c r="BN6304" s="79" t="s">
        <v>1005</v>
      </c>
      <c r="BO6304" s="79" t="s">
        <v>2985</v>
      </c>
      <c r="BU6304" s="79" t="s">
        <v>11497</v>
      </c>
      <c r="BV6304" s="79" t="s">
        <v>1005</v>
      </c>
      <c r="BW6304" s="79" t="s">
        <v>2985</v>
      </c>
    </row>
    <row r="6305" spans="51:75" x14ac:dyDescent="0.3">
      <c r="AY6305" s="107" t="e">
        <f>VLOOKUP(C6305,#REF!, 2,FALSE)</f>
        <v>#REF!</v>
      </c>
      <c r="BM6305" s="79" t="s">
        <v>11498</v>
      </c>
      <c r="BN6305" s="79" t="s">
        <v>1521</v>
      </c>
      <c r="BO6305" s="79" t="s">
        <v>2985</v>
      </c>
      <c r="BU6305" s="79" t="s">
        <v>11498</v>
      </c>
      <c r="BV6305" s="79" t="s">
        <v>1521</v>
      </c>
      <c r="BW6305" s="79" t="s">
        <v>2985</v>
      </c>
    </row>
    <row r="6306" spans="51:75" x14ac:dyDescent="0.3">
      <c r="AY6306" s="107" t="e">
        <f>VLOOKUP(C6306,#REF!, 2,FALSE)</f>
        <v>#REF!</v>
      </c>
      <c r="BM6306" s="79" t="s">
        <v>11499</v>
      </c>
      <c r="BN6306" s="79" t="s">
        <v>1271</v>
      </c>
      <c r="BO6306" s="79" t="s">
        <v>9136</v>
      </c>
      <c r="BU6306" s="79" t="s">
        <v>11499</v>
      </c>
      <c r="BV6306" s="79" t="s">
        <v>1271</v>
      </c>
      <c r="BW6306" s="79" t="s">
        <v>9136</v>
      </c>
    </row>
    <row r="6307" spans="51:75" x14ac:dyDescent="0.3">
      <c r="AY6307" s="107" t="e">
        <f>VLOOKUP(C6307,#REF!, 2,FALSE)</f>
        <v>#REF!</v>
      </c>
      <c r="BM6307" s="79" t="s">
        <v>11500</v>
      </c>
      <c r="BN6307" s="79" t="s">
        <v>1521</v>
      </c>
      <c r="BO6307" s="79" t="s">
        <v>8684</v>
      </c>
      <c r="BU6307" s="79" t="s">
        <v>11500</v>
      </c>
      <c r="BV6307" s="79" t="s">
        <v>1521</v>
      </c>
      <c r="BW6307" s="79" t="s">
        <v>8684</v>
      </c>
    </row>
    <row r="6308" spans="51:75" x14ac:dyDescent="0.3">
      <c r="AY6308" s="107" t="e">
        <f>VLOOKUP(C6308,#REF!, 2,FALSE)</f>
        <v>#REF!</v>
      </c>
      <c r="BM6308" s="79" t="s">
        <v>11502</v>
      </c>
      <c r="BN6308" s="79" t="s">
        <v>864</v>
      </c>
      <c r="BO6308" s="79" t="s">
        <v>6827</v>
      </c>
      <c r="BU6308" s="79" t="s">
        <v>11502</v>
      </c>
      <c r="BV6308" s="79" t="s">
        <v>864</v>
      </c>
      <c r="BW6308" s="79" t="s">
        <v>6827</v>
      </c>
    </row>
    <row r="6309" spans="51:75" x14ac:dyDescent="0.3">
      <c r="AY6309" s="107" t="e">
        <f>VLOOKUP(C6309,#REF!, 2,FALSE)</f>
        <v>#REF!</v>
      </c>
      <c r="BM6309" s="79" t="s">
        <v>11503</v>
      </c>
      <c r="BN6309" s="79" t="s">
        <v>864</v>
      </c>
      <c r="BO6309" s="79" t="s">
        <v>1606</v>
      </c>
      <c r="BU6309" s="79" t="s">
        <v>11503</v>
      </c>
      <c r="BV6309" s="79" t="s">
        <v>864</v>
      </c>
      <c r="BW6309" s="79" t="s">
        <v>1606</v>
      </c>
    </row>
    <row r="6310" spans="51:75" x14ac:dyDescent="0.3">
      <c r="AY6310" s="107" t="e">
        <f>VLOOKUP(C6310,#REF!, 2,FALSE)</f>
        <v>#REF!</v>
      </c>
      <c r="BM6310" s="79" t="s">
        <v>11504</v>
      </c>
      <c r="BN6310" s="79" t="s">
        <v>717</v>
      </c>
      <c r="BO6310" s="79" t="s">
        <v>7804</v>
      </c>
      <c r="BU6310" s="79" t="s">
        <v>11504</v>
      </c>
      <c r="BV6310" s="79" t="s">
        <v>717</v>
      </c>
      <c r="BW6310" s="79" t="s">
        <v>7804</v>
      </c>
    </row>
    <row r="6311" spans="51:75" x14ac:dyDescent="0.3">
      <c r="AY6311" s="107" t="e">
        <f>VLOOKUP(C6311,#REF!, 2,FALSE)</f>
        <v>#REF!</v>
      </c>
      <c r="BM6311" s="79" t="s">
        <v>11505</v>
      </c>
      <c r="BN6311" s="79" t="s">
        <v>864</v>
      </c>
      <c r="BO6311" s="79" t="s">
        <v>3580</v>
      </c>
      <c r="BU6311" s="79" t="s">
        <v>11505</v>
      </c>
      <c r="BV6311" s="79" t="s">
        <v>864</v>
      </c>
      <c r="BW6311" s="79" t="s">
        <v>3580</v>
      </c>
    </row>
    <row r="6312" spans="51:75" x14ac:dyDescent="0.3">
      <c r="AY6312" s="107" t="e">
        <f>VLOOKUP(C6312,#REF!, 2,FALSE)</f>
        <v>#REF!</v>
      </c>
      <c r="BM6312" s="79" t="s">
        <v>11506</v>
      </c>
      <c r="BN6312" s="79" t="s">
        <v>1005</v>
      </c>
      <c r="BO6312" s="79" t="s">
        <v>2985</v>
      </c>
      <c r="BU6312" s="79" t="s">
        <v>11506</v>
      </c>
      <c r="BV6312" s="79" t="s">
        <v>1005</v>
      </c>
      <c r="BW6312" s="79" t="s">
        <v>2985</v>
      </c>
    </row>
    <row r="6313" spans="51:75" x14ac:dyDescent="0.3">
      <c r="AY6313" s="107" t="e">
        <f>VLOOKUP(C6313,#REF!, 2,FALSE)</f>
        <v>#REF!</v>
      </c>
      <c r="BM6313" s="79" t="s">
        <v>11507</v>
      </c>
      <c r="BN6313" s="79" t="s">
        <v>1005</v>
      </c>
      <c r="BO6313" s="79" t="s">
        <v>2985</v>
      </c>
      <c r="BU6313" s="79" t="s">
        <v>11507</v>
      </c>
      <c r="BV6313" s="79" t="s">
        <v>1005</v>
      </c>
      <c r="BW6313" s="79" t="s">
        <v>2985</v>
      </c>
    </row>
    <row r="6314" spans="51:75" x14ac:dyDescent="0.3">
      <c r="AY6314" s="107" t="e">
        <f>VLOOKUP(C6314,#REF!, 2,FALSE)</f>
        <v>#REF!</v>
      </c>
      <c r="BM6314" s="79" t="s">
        <v>11508</v>
      </c>
      <c r="BN6314" s="79" t="s">
        <v>621</v>
      </c>
      <c r="BO6314" s="79" t="s">
        <v>2985</v>
      </c>
      <c r="BU6314" s="79" t="s">
        <v>11508</v>
      </c>
      <c r="BV6314" s="79" t="s">
        <v>621</v>
      </c>
      <c r="BW6314" s="79" t="s">
        <v>2985</v>
      </c>
    </row>
    <row r="6315" spans="51:75" x14ac:dyDescent="0.3">
      <c r="AY6315" s="107" t="e">
        <f>VLOOKUP(C6315,#REF!, 2,FALSE)</f>
        <v>#REF!</v>
      </c>
      <c r="BM6315" s="79" t="s">
        <v>11509</v>
      </c>
      <c r="BN6315" s="79" t="s">
        <v>663</v>
      </c>
      <c r="BO6315" s="79" t="s">
        <v>1501</v>
      </c>
      <c r="BU6315" s="79" t="s">
        <v>11509</v>
      </c>
      <c r="BV6315" s="79" t="s">
        <v>663</v>
      </c>
      <c r="BW6315" s="79" t="s">
        <v>1501</v>
      </c>
    </row>
    <row r="6316" spans="51:75" x14ac:dyDescent="0.3">
      <c r="AY6316" s="107" t="e">
        <f>VLOOKUP(C6316,#REF!, 2,FALSE)</f>
        <v>#REF!</v>
      </c>
      <c r="BM6316" s="79" t="s">
        <v>11511</v>
      </c>
      <c r="BN6316" s="79" t="s">
        <v>615</v>
      </c>
      <c r="BO6316" s="79" t="s">
        <v>5303</v>
      </c>
      <c r="BU6316" s="79" t="s">
        <v>11511</v>
      </c>
      <c r="BV6316" s="79" t="s">
        <v>615</v>
      </c>
      <c r="BW6316" s="79" t="s">
        <v>5303</v>
      </c>
    </row>
    <row r="6317" spans="51:75" x14ac:dyDescent="0.3">
      <c r="AY6317" s="107" t="e">
        <f>VLOOKUP(C6317,#REF!, 2,FALSE)</f>
        <v>#REF!</v>
      </c>
      <c r="BM6317" s="79" t="s">
        <v>2035</v>
      </c>
      <c r="BN6317" s="79" t="s">
        <v>663</v>
      </c>
      <c r="BO6317" s="79" t="s">
        <v>2985</v>
      </c>
      <c r="BU6317" s="79" t="s">
        <v>2035</v>
      </c>
      <c r="BV6317" s="79" t="s">
        <v>663</v>
      </c>
      <c r="BW6317" s="79" t="s">
        <v>2985</v>
      </c>
    </row>
    <row r="6318" spans="51:75" x14ac:dyDescent="0.3">
      <c r="AY6318" s="107" t="e">
        <f>VLOOKUP(C6318,#REF!, 2,FALSE)</f>
        <v>#REF!</v>
      </c>
      <c r="BM6318" s="79" t="s">
        <v>2036</v>
      </c>
      <c r="BN6318" s="79" t="s">
        <v>641</v>
      </c>
      <c r="BO6318" s="79" t="s">
        <v>2985</v>
      </c>
      <c r="BU6318" s="79" t="s">
        <v>2036</v>
      </c>
      <c r="BV6318" s="79" t="s">
        <v>641</v>
      </c>
      <c r="BW6318" s="79" t="s">
        <v>2985</v>
      </c>
    </row>
    <row r="6319" spans="51:75" x14ac:dyDescent="0.3">
      <c r="AY6319" s="107" t="e">
        <f>VLOOKUP(C6319,#REF!, 2,FALSE)</f>
        <v>#REF!</v>
      </c>
      <c r="BM6319" s="79" t="s">
        <v>11512</v>
      </c>
      <c r="BN6319" s="79" t="s">
        <v>638</v>
      </c>
      <c r="BO6319" s="79" t="s">
        <v>11513</v>
      </c>
      <c r="BU6319" s="79" t="s">
        <v>11512</v>
      </c>
      <c r="BV6319" s="79" t="s">
        <v>638</v>
      </c>
      <c r="BW6319" s="79" t="s">
        <v>11513</v>
      </c>
    </row>
    <row r="6320" spans="51:75" x14ac:dyDescent="0.3">
      <c r="AY6320" s="107" t="e">
        <f>VLOOKUP(C6320,#REF!, 2,FALSE)</f>
        <v>#REF!</v>
      </c>
      <c r="BM6320" s="79" t="s">
        <v>11514</v>
      </c>
      <c r="BN6320" s="79" t="s">
        <v>638</v>
      </c>
      <c r="BO6320" s="79" t="s">
        <v>2985</v>
      </c>
      <c r="BU6320" s="79" t="s">
        <v>11514</v>
      </c>
      <c r="BV6320" s="79" t="s">
        <v>638</v>
      </c>
      <c r="BW6320" s="79" t="s">
        <v>2985</v>
      </c>
    </row>
    <row r="6321" spans="51:75" x14ac:dyDescent="0.3">
      <c r="AY6321" s="107" t="e">
        <f>VLOOKUP(C6321,#REF!, 2,FALSE)</f>
        <v>#REF!</v>
      </c>
      <c r="BM6321" s="79" t="s">
        <v>431</v>
      </c>
      <c r="BN6321" s="79" t="s">
        <v>627</v>
      </c>
      <c r="BO6321" s="79" t="s">
        <v>11515</v>
      </c>
      <c r="BU6321" s="79" t="s">
        <v>431</v>
      </c>
      <c r="BV6321" s="79" t="s">
        <v>627</v>
      </c>
      <c r="BW6321" s="79" t="s">
        <v>11515</v>
      </c>
    </row>
    <row r="6322" spans="51:75" x14ac:dyDescent="0.3">
      <c r="AY6322" s="107" t="e">
        <f>VLOOKUP(C6322,#REF!, 2,FALSE)</f>
        <v>#REF!</v>
      </c>
      <c r="BM6322" s="79" t="s">
        <v>11516</v>
      </c>
      <c r="BN6322" s="79" t="s">
        <v>633</v>
      </c>
      <c r="BO6322" s="79" t="s">
        <v>2827</v>
      </c>
      <c r="BU6322" s="79" t="s">
        <v>11516</v>
      </c>
      <c r="BV6322" s="79" t="s">
        <v>633</v>
      </c>
      <c r="BW6322" s="79" t="s">
        <v>2827</v>
      </c>
    </row>
    <row r="6323" spans="51:75" x14ac:dyDescent="0.3">
      <c r="AY6323" s="107" t="e">
        <f>VLOOKUP(C6323,#REF!, 2,FALSE)</f>
        <v>#REF!</v>
      </c>
      <c r="BM6323" s="79" t="s">
        <v>11517</v>
      </c>
      <c r="BN6323" s="79" t="s">
        <v>627</v>
      </c>
      <c r="BO6323" s="79" t="s">
        <v>2099</v>
      </c>
      <c r="BU6323" s="79" t="s">
        <v>11517</v>
      </c>
      <c r="BV6323" s="79" t="s">
        <v>627</v>
      </c>
      <c r="BW6323" s="79" t="s">
        <v>2099</v>
      </c>
    </row>
    <row r="6324" spans="51:75" x14ac:dyDescent="0.3">
      <c r="AY6324" s="107" t="e">
        <f>VLOOKUP(C6324,#REF!, 2,FALSE)</f>
        <v>#REF!</v>
      </c>
      <c r="BM6324" s="79" t="s">
        <v>11518</v>
      </c>
      <c r="BN6324" s="79" t="s">
        <v>1271</v>
      </c>
      <c r="BO6324" s="79" t="s">
        <v>921</v>
      </c>
      <c r="BU6324" s="79" t="s">
        <v>11518</v>
      </c>
      <c r="BV6324" s="79" t="s">
        <v>1271</v>
      </c>
      <c r="BW6324" s="79" t="s">
        <v>921</v>
      </c>
    </row>
    <row r="6325" spans="51:75" x14ac:dyDescent="0.3">
      <c r="AY6325" s="107" t="e">
        <f>VLOOKUP(C6325,#REF!, 2,FALSE)</f>
        <v>#REF!</v>
      </c>
      <c r="BM6325" s="79" t="s">
        <v>11519</v>
      </c>
      <c r="BN6325" s="79" t="s">
        <v>663</v>
      </c>
      <c r="BO6325" s="79" t="s">
        <v>4072</v>
      </c>
      <c r="BU6325" s="79" t="s">
        <v>11519</v>
      </c>
      <c r="BV6325" s="79" t="s">
        <v>663</v>
      </c>
      <c r="BW6325" s="79" t="s">
        <v>4072</v>
      </c>
    </row>
    <row r="6326" spans="51:75" x14ac:dyDescent="0.3">
      <c r="AY6326" s="107" t="e">
        <f>VLOOKUP(C6326,#REF!, 2,FALSE)</f>
        <v>#REF!</v>
      </c>
      <c r="BM6326" s="79" t="s">
        <v>11520</v>
      </c>
      <c r="BN6326" s="79" t="s">
        <v>785</v>
      </c>
      <c r="BO6326" s="79" t="s">
        <v>727</v>
      </c>
      <c r="BU6326" s="79" t="s">
        <v>11520</v>
      </c>
      <c r="BV6326" s="79" t="s">
        <v>785</v>
      </c>
      <c r="BW6326" s="79" t="s">
        <v>727</v>
      </c>
    </row>
    <row r="6327" spans="51:75" x14ac:dyDescent="0.3">
      <c r="AY6327" s="107" t="e">
        <f>VLOOKUP(C6327,#REF!, 2,FALSE)</f>
        <v>#REF!</v>
      </c>
      <c r="BM6327" s="79" t="s">
        <v>11521</v>
      </c>
      <c r="BN6327" s="79" t="s">
        <v>1005</v>
      </c>
      <c r="BO6327" s="79" t="s">
        <v>2985</v>
      </c>
      <c r="BU6327" s="79" t="s">
        <v>11521</v>
      </c>
      <c r="BV6327" s="79" t="s">
        <v>1005</v>
      </c>
      <c r="BW6327" s="79" t="s">
        <v>2985</v>
      </c>
    </row>
    <row r="6328" spans="51:75" x14ac:dyDescent="0.3">
      <c r="AY6328" s="107" t="e">
        <f>VLOOKUP(C6328,#REF!, 2,FALSE)</f>
        <v>#REF!</v>
      </c>
      <c r="BM6328" s="79" t="s">
        <v>11522</v>
      </c>
      <c r="BN6328" s="79" t="s">
        <v>1005</v>
      </c>
      <c r="BO6328" s="79" t="s">
        <v>2985</v>
      </c>
      <c r="BU6328" s="79" t="s">
        <v>11522</v>
      </c>
      <c r="BV6328" s="79" t="s">
        <v>1005</v>
      </c>
      <c r="BW6328" s="79" t="s">
        <v>2985</v>
      </c>
    </row>
    <row r="6329" spans="51:75" x14ac:dyDescent="0.3">
      <c r="AY6329" s="107" t="e">
        <f>VLOOKUP(C6329,#REF!, 2,FALSE)</f>
        <v>#REF!</v>
      </c>
      <c r="BM6329" s="79" t="s">
        <v>11523</v>
      </c>
      <c r="BN6329" s="79" t="s">
        <v>717</v>
      </c>
      <c r="BO6329" s="79" t="s">
        <v>1405</v>
      </c>
      <c r="BU6329" s="79" t="s">
        <v>11523</v>
      </c>
      <c r="BV6329" s="79" t="s">
        <v>717</v>
      </c>
      <c r="BW6329" s="79" t="s">
        <v>1405</v>
      </c>
    </row>
    <row r="6330" spans="51:75" x14ac:dyDescent="0.3">
      <c r="AY6330" s="107" t="e">
        <f>VLOOKUP(C6330,#REF!, 2,FALSE)</f>
        <v>#REF!</v>
      </c>
      <c r="BM6330" s="79" t="s">
        <v>11524</v>
      </c>
      <c r="BN6330" s="79" t="s">
        <v>1005</v>
      </c>
      <c r="BO6330" s="79" t="s">
        <v>2985</v>
      </c>
      <c r="BU6330" s="79" t="s">
        <v>11524</v>
      </c>
      <c r="BV6330" s="79" t="s">
        <v>1005</v>
      </c>
      <c r="BW6330" s="79" t="s">
        <v>2985</v>
      </c>
    </row>
    <row r="6331" spans="51:75" x14ac:dyDescent="0.3">
      <c r="AY6331" s="107" t="e">
        <f>VLOOKUP(C6331,#REF!, 2,FALSE)</f>
        <v>#REF!</v>
      </c>
      <c r="BM6331" s="79" t="s">
        <v>11525</v>
      </c>
      <c r="BN6331" s="79" t="s">
        <v>16992</v>
      </c>
      <c r="BO6331" s="79" t="s">
        <v>3070</v>
      </c>
      <c r="BU6331" s="79" t="s">
        <v>11525</v>
      </c>
      <c r="BV6331" s="79" t="s">
        <v>16992</v>
      </c>
      <c r="BW6331" s="79" t="s">
        <v>3070</v>
      </c>
    </row>
    <row r="6332" spans="51:75" x14ac:dyDescent="0.3">
      <c r="AY6332" s="107" t="e">
        <f>VLOOKUP(C6332,#REF!, 2,FALSE)</f>
        <v>#REF!</v>
      </c>
      <c r="BM6332" s="79" t="s">
        <v>11526</v>
      </c>
      <c r="BN6332" s="79" t="s">
        <v>627</v>
      </c>
      <c r="BO6332" s="79" t="s">
        <v>11527</v>
      </c>
      <c r="BU6332" s="79" t="s">
        <v>11526</v>
      </c>
      <c r="BV6332" s="79" t="s">
        <v>627</v>
      </c>
      <c r="BW6332" s="79" t="s">
        <v>11527</v>
      </c>
    </row>
    <row r="6333" spans="51:75" x14ac:dyDescent="0.3">
      <c r="AY6333" s="107" t="e">
        <f>VLOOKUP(C6333,#REF!, 2,FALSE)</f>
        <v>#REF!</v>
      </c>
      <c r="BM6333" s="79" t="s">
        <v>11528</v>
      </c>
      <c r="BN6333" s="79" t="s">
        <v>3006</v>
      </c>
      <c r="BO6333" s="79" t="s">
        <v>11529</v>
      </c>
      <c r="BU6333" s="79" t="s">
        <v>11528</v>
      </c>
      <c r="BV6333" s="79" t="s">
        <v>3006</v>
      </c>
      <c r="BW6333" s="79" t="s">
        <v>11529</v>
      </c>
    </row>
    <row r="6334" spans="51:75" x14ac:dyDescent="0.3">
      <c r="AY6334" s="107" t="e">
        <f>VLOOKUP(C6334,#REF!, 2,FALSE)</f>
        <v>#REF!</v>
      </c>
      <c r="BM6334" s="79" t="s">
        <v>2037</v>
      </c>
      <c r="BN6334" s="79" t="s">
        <v>780</v>
      </c>
      <c r="BO6334" s="79" t="s">
        <v>11530</v>
      </c>
      <c r="BU6334" s="79" t="s">
        <v>2037</v>
      </c>
      <c r="BV6334" s="79" t="s">
        <v>780</v>
      </c>
      <c r="BW6334" s="79" t="s">
        <v>11530</v>
      </c>
    </row>
    <row r="6335" spans="51:75" x14ac:dyDescent="0.3">
      <c r="AY6335" s="107" t="e">
        <f>VLOOKUP(C6335,#REF!, 2,FALSE)</f>
        <v>#REF!</v>
      </c>
      <c r="BM6335" s="79" t="s">
        <v>11531</v>
      </c>
      <c r="BN6335" s="79" t="s">
        <v>702</v>
      </c>
      <c r="BO6335" s="79" t="s">
        <v>5528</v>
      </c>
      <c r="BU6335" s="79" t="s">
        <v>11531</v>
      </c>
      <c r="BV6335" s="79" t="s">
        <v>702</v>
      </c>
      <c r="BW6335" s="79" t="s">
        <v>5528</v>
      </c>
    </row>
    <row r="6336" spans="51:75" x14ac:dyDescent="0.3">
      <c r="AY6336" s="107" t="e">
        <f>VLOOKUP(C6336,#REF!, 2,FALSE)</f>
        <v>#REF!</v>
      </c>
      <c r="BM6336" s="79" t="s">
        <v>2038</v>
      </c>
      <c r="BN6336" s="79" t="s">
        <v>1015</v>
      </c>
      <c r="BO6336" s="79" t="s">
        <v>11532</v>
      </c>
      <c r="BU6336" s="79" t="s">
        <v>2038</v>
      </c>
      <c r="BV6336" s="79" t="s">
        <v>1015</v>
      </c>
      <c r="BW6336" s="79" t="s">
        <v>11532</v>
      </c>
    </row>
    <row r="6337" spans="51:75" x14ac:dyDescent="0.3">
      <c r="AY6337" s="107" t="e">
        <f>VLOOKUP(C6337,#REF!, 2,FALSE)</f>
        <v>#REF!</v>
      </c>
      <c r="BM6337" s="79" t="s">
        <v>11533</v>
      </c>
      <c r="BN6337" s="79" t="s">
        <v>928</v>
      </c>
      <c r="BO6337" s="79" t="s">
        <v>11534</v>
      </c>
      <c r="BU6337" s="79" t="s">
        <v>11533</v>
      </c>
      <c r="BV6337" s="79" t="s">
        <v>928</v>
      </c>
      <c r="BW6337" s="79" t="s">
        <v>11534</v>
      </c>
    </row>
    <row r="6338" spans="51:75" x14ac:dyDescent="0.3">
      <c r="AY6338" s="107" t="e">
        <f>VLOOKUP(C6338,#REF!, 2,FALSE)</f>
        <v>#REF!</v>
      </c>
      <c r="BM6338" s="79" t="s">
        <v>11535</v>
      </c>
      <c r="BN6338" s="79" t="s">
        <v>1269</v>
      </c>
      <c r="BO6338" s="79" t="s">
        <v>1231</v>
      </c>
      <c r="BU6338" s="79" t="s">
        <v>11535</v>
      </c>
      <c r="BV6338" s="79" t="s">
        <v>1269</v>
      </c>
      <c r="BW6338" s="79" t="s">
        <v>1231</v>
      </c>
    </row>
    <row r="6339" spans="51:75" x14ac:dyDescent="0.3">
      <c r="AY6339" s="107" t="e">
        <f>VLOOKUP(C6339,#REF!, 2,FALSE)</f>
        <v>#REF!</v>
      </c>
      <c r="BM6339" s="79" t="s">
        <v>11536</v>
      </c>
      <c r="BN6339" s="79" t="s">
        <v>785</v>
      </c>
      <c r="BO6339" s="79" t="s">
        <v>11537</v>
      </c>
      <c r="BU6339" s="79" t="s">
        <v>11536</v>
      </c>
      <c r="BV6339" s="79" t="s">
        <v>785</v>
      </c>
      <c r="BW6339" s="79" t="s">
        <v>11537</v>
      </c>
    </row>
    <row r="6340" spans="51:75" x14ac:dyDescent="0.3">
      <c r="AY6340" s="107" t="e">
        <f>VLOOKUP(C6340,#REF!, 2,FALSE)</f>
        <v>#REF!</v>
      </c>
      <c r="BM6340" s="79" t="s">
        <v>11538</v>
      </c>
      <c r="BN6340" s="79" t="s">
        <v>639</v>
      </c>
      <c r="BO6340" s="79" t="s">
        <v>11539</v>
      </c>
      <c r="BU6340" s="79" t="s">
        <v>11538</v>
      </c>
      <c r="BV6340" s="79" t="s">
        <v>639</v>
      </c>
      <c r="BW6340" s="79" t="s">
        <v>11539</v>
      </c>
    </row>
    <row r="6341" spans="51:75" x14ac:dyDescent="0.3">
      <c r="AY6341" s="107" t="e">
        <f>VLOOKUP(C6341,#REF!, 2,FALSE)</f>
        <v>#REF!</v>
      </c>
      <c r="BM6341" s="79" t="s">
        <v>11540</v>
      </c>
      <c r="BN6341" s="79" t="s">
        <v>663</v>
      </c>
      <c r="BO6341" s="79" t="s">
        <v>1742</v>
      </c>
      <c r="BU6341" s="79" t="s">
        <v>11540</v>
      </c>
      <c r="BV6341" s="79" t="s">
        <v>663</v>
      </c>
      <c r="BW6341" s="79" t="s">
        <v>1742</v>
      </c>
    </row>
    <row r="6342" spans="51:75" x14ac:dyDescent="0.3">
      <c r="AY6342" s="107" t="e">
        <f>VLOOKUP(C6342,#REF!, 2,FALSE)</f>
        <v>#REF!</v>
      </c>
      <c r="BM6342" s="79" t="s">
        <v>11541</v>
      </c>
      <c r="BN6342" s="79" t="s">
        <v>615</v>
      </c>
      <c r="BO6342" s="79" t="s">
        <v>6125</v>
      </c>
      <c r="BU6342" s="79" t="s">
        <v>11541</v>
      </c>
      <c r="BV6342" s="79" t="s">
        <v>615</v>
      </c>
      <c r="BW6342" s="79" t="s">
        <v>6125</v>
      </c>
    </row>
    <row r="6343" spans="51:75" x14ac:dyDescent="0.3">
      <c r="AY6343" s="107" t="e">
        <f>VLOOKUP(C6343,#REF!, 2,FALSE)</f>
        <v>#REF!</v>
      </c>
      <c r="BM6343" s="79" t="s">
        <v>398</v>
      </c>
      <c r="BN6343" s="79" t="s">
        <v>641</v>
      </c>
      <c r="BO6343" s="79" t="s">
        <v>11542</v>
      </c>
      <c r="BU6343" s="79" t="s">
        <v>398</v>
      </c>
      <c r="BV6343" s="79" t="s">
        <v>641</v>
      </c>
      <c r="BW6343" s="79" t="s">
        <v>11542</v>
      </c>
    </row>
    <row r="6344" spans="51:75" x14ac:dyDescent="0.3">
      <c r="AY6344" s="107" t="e">
        <f>VLOOKUP(C6344,#REF!, 2,FALSE)</f>
        <v>#REF!</v>
      </c>
      <c r="BM6344" s="79" t="s">
        <v>11543</v>
      </c>
      <c r="BN6344" s="79" t="s">
        <v>660</v>
      </c>
      <c r="BO6344" s="79" t="s">
        <v>8735</v>
      </c>
      <c r="BU6344" s="79" t="s">
        <v>11543</v>
      </c>
      <c r="BV6344" s="79" t="s">
        <v>660</v>
      </c>
      <c r="BW6344" s="79" t="s">
        <v>8735</v>
      </c>
    </row>
    <row r="6345" spans="51:75" x14ac:dyDescent="0.3">
      <c r="AY6345" s="107" t="e">
        <f>VLOOKUP(C6345,#REF!, 2,FALSE)</f>
        <v>#REF!</v>
      </c>
      <c r="BM6345" s="79" t="s">
        <v>11544</v>
      </c>
      <c r="BN6345" s="79" t="s">
        <v>789</v>
      </c>
      <c r="BO6345" s="79" t="s">
        <v>3327</v>
      </c>
      <c r="BU6345" s="79" t="s">
        <v>11544</v>
      </c>
      <c r="BV6345" s="79" t="s">
        <v>789</v>
      </c>
      <c r="BW6345" s="79" t="s">
        <v>3327</v>
      </c>
    </row>
    <row r="6346" spans="51:75" x14ac:dyDescent="0.3">
      <c r="AY6346" s="107" t="e">
        <f>VLOOKUP(C6346,#REF!, 2,FALSE)</f>
        <v>#REF!</v>
      </c>
      <c r="BM6346" s="79" t="s">
        <v>11545</v>
      </c>
      <c r="BN6346" s="79" t="s">
        <v>638</v>
      </c>
      <c r="BO6346" s="79" t="s">
        <v>3327</v>
      </c>
      <c r="BU6346" s="79" t="s">
        <v>11545</v>
      </c>
      <c r="BV6346" s="79" t="s">
        <v>638</v>
      </c>
      <c r="BW6346" s="79" t="s">
        <v>3327</v>
      </c>
    </row>
    <row r="6347" spans="51:75" x14ac:dyDescent="0.3">
      <c r="AY6347" s="107" t="e">
        <f>VLOOKUP(C6347,#REF!, 2,FALSE)</f>
        <v>#REF!</v>
      </c>
      <c r="BM6347" s="79" t="s">
        <v>11546</v>
      </c>
      <c r="BN6347" s="79" t="s">
        <v>804</v>
      </c>
      <c r="BO6347" s="79" t="s">
        <v>7962</v>
      </c>
      <c r="BU6347" s="79" t="s">
        <v>11546</v>
      </c>
      <c r="BV6347" s="79" t="s">
        <v>804</v>
      </c>
      <c r="BW6347" s="79" t="s">
        <v>7962</v>
      </c>
    </row>
    <row r="6348" spans="51:75" x14ac:dyDescent="0.3">
      <c r="AY6348" s="107" t="e">
        <f>VLOOKUP(C6348,#REF!, 2,FALSE)</f>
        <v>#REF!</v>
      </c>
      <c r="BM6348" s="79" t="s">
        <v>399</v>
      </c>
      <c r="BN6348" s="79" t="s">
        <v>619</v>
      </c>
      <c r="BO6348" s="79" t="s">
        <v>6483</v>
      </c>
      <c r="BU6348" s="79" t="s">
        <v>399</v>
      </c>
      <c r="BV6348" s="79" t="s">
        <v>619</v>
      </c>
      <c r="BW6348" s="79" t="s">
        <v>6483</v>
      </c>
    </row>
    <row r="6349" spans="51:75" x14ac:dyDescent="0.3">
      <c r="AY6349" s="107" t="e">
        <f>VLOOKUP(C6349,#REF!, 2,FALSE)</f>
        <v>#REF!</v>
      </c>
      <c r="BM6349" s="79" t="s">
        <v>11547</v>
      </c>
      <c r="BN6349" s="79" t="s">
        <v>16992</v>
      </c>
      <c r="BO6349" s="79" t="s">
        <v>11548</v>
      </c>
      <c r="BU6349" s="79" t="s">
        <v>11547</v>
      </c>
      <c r="BV6349" s="79" t="s">
        <v>16992</v>
      </c>
      <c r="BW6349" s="79" t="s">
        <v>11548</v>
      </c>
    </row>
    <row r="6350" spans="51:75" x14ac:dyDescent="0.3">
      <c r="AY6350" s="107" t="e">
        <f>VLOOKUP(C6350,#REF!, 2,FALSE)</f>
        <v>#REF!</v>
      </c>
      <c r="BM6350" s="79" t="s">
        <v>11549</v>
      </c>
      <c r="BN6350" s="79" t="s">
        <v>789</v>
      </c>
      <c r="BO6350" s="79" t="s">
        <v>6377</v>
      </c>
      <c r="BU6350" s="79" t="s">
        <v>11549</v>
      </c>
      <c r="BV6350" s="79" t="s">
        <v>789</v>
      </c>
      <c r="BW6350" s="79" t="s">
        <v>6377</v>
      </c>
    </row>
    <row r="6351" spans="51:75" x14ac:dyDescent="0.3">
      <c r="AY6351" s="107" t="e">
        <f>VLOOKUP(C6351,#REF!, 2,FALSE)</f>
        <v>#REF!</v>
      </c>
      <c r="BM6351" s="79" t="s">
        <v>11550</v>
      </c>
      <c r="BN6351" s="79" t="s">
        <v>812</v>
      </c>
      <c r="BO6351" s="79" t="s">
        <v>1342</v>
      </c>
      <c r="BU6351" s="79" t="s">
        <v>11550</v>
      </c>
      <c r="BV6351" s="79" t="s">
        <v>812</v>
      </c>
      <c r="BW6351" s="79" t="s">
        <v>1342</v>
      </c>
    </row>
    <row r="6352" spans="51:75" x14ac:dyDescent="0.3">
      <c r="AY6352" s="107" t="e">
        <f>VLOOKUP(C6352,#REF!, 2,FALSE)</f>
        <v>#REF!</v>
      </c>
      <c r="BM6352" s="79" t="s">
        <v>11551</v>
      </c>
      <c r="BN6352" s="79" t="s">
        <v>782</v>
      </c>
      <c r="BO6352" s="79" t="s">
        <v>1342</v>
      </c>
      <c r="BU6352" s="79" t="s">
        <v>11551</v>
      </c>
      <c r="BV6352" s="79" t="s">
        <v>782</v>
      </c>
      <c r="BW6352" s="79" t="s">
        <v>1342</v>
      </c>
    </row>
    <row r="6353" spans="51:75" x14ac:dyDescent="0.3">
      <c r="AY6353" s="107" t="e">
        <f>VLOOKUP(C6353,#REF!, 2,FALSE)</f>
        <v>#REF!</v>
      </c>
      <c r="BM6353" s="79" t="s">
        <v>11552</v>
      </c>
      <c r="BN6353" s="79" t="s">
        <v>16992</v>
      </c>
      <c r="BO6353" s="79" t="s">
        <v>8217</v>
      </c>
      <c r="BU6353" s="79" t="s">
        <v>11552</v>
      </c>
      <c r="BV6353" s="79" t="s">
        <v>16992</v>
      </c>
      <c r="BW6353" s="79" t="s">
        <v>8217</v>
      </c>
    </row>
    <row r="6354" spans="51:75" x14ac:dyDescent="0.3">
      <c r="AY6354" s="107" t="e">
        <f>VLOOKUP(C6354,#REF!, 2,FALSE)</f>
        <v>#REF!</v>
      </c>
      <c r="BM6354" s="79" t="s">
        <v>11553</v>
      </c>
      <c r="BN6354" s="79" t="s">
        <v>16992</v>
      </c>
      <c r="BO6354" s="79" t="s">
        <v>6238</v>
      </c>
      <c r="BU6354" s="79" t="s">
        <v>11553</v>
      </c>
      <c r="BV6354" s="79" t="s">
        <v>16992</v>
      </c>
      <c r="BW6354" s="79" t="s">
        <v>6238</v>
      </c>
    </row>
    <row r="6355" spans="51:75" x14ac:dyDescent="0.3">
      <c r="AY6355" s="107" t="e">
        <f>VLOOKUP(C6355,#REF!, 2,FALSE)</f>
        <v>#REF!</v>
      </c>
      <c r="BM6355" s="79" t="s">
        <v>11554</v>
      </c>
      <c r="BN6355" s="79" t="s">
        <v>738</v>
      </c>
      <c r="BO6355" s="79" t="s">
        <v>1905</v>
      </c>
      <c r="BU6355" s="79" t="s">
        <v>11554</v>
      </c>
      <c r="BV6355" s="79" t="s">
        <v>738</v>
      </c>
      <c r="BW6355" s="79" t="s">
        <v>1905</v>
      </c>
    </row>
    <row r="6356" spans="51:75" x14ac:dyDescent="0.3">
      <c r="AY6356" s="107" t="e">
        <f>VLOOKUP(C6356,#REF!, 2,FALSE)</f>
        <v>#REF!</v>
      </c>
      <c r="BM6356" s="79" t="s">
        <v>11555</v>
      </c>
      <c r="BN6356" s="79" t="s">
        <v>773</v>
      </c>
      <c r="BO6356" s="79" t="s">
        <v>2985</v>
      </c>
      <c r="BU6356" s="79" t="s">
        <v>11555</v>
      </c>
      <c r="BV6356" s="79" t="s">
        <v>773</v>
      </c>
      <c r="BW6356" s="79" t="s">
        <v>2985</v>
      </c>
    </row>
    <row r="6357" spans="51:75" x14ac:dyDescent="0.3">
      <c r="AY6357" s="107" t="e">
        <f>VLOOKUP(C6357,#REF!, 2,FALSE)</f>
        <v>#REF!</v>
      </c>
      <c r="BM6357" s="79" t="s">
        <v>11556</v>
      </c>
      <c r="BN6357" s="79" t="s">
        <v>773</v>
      </c>
      <c r="BO6357" s="79" t="s">
        <v>11557</v>
      </c>
      <c r="BU6357" s="79" t="s">
        <v>11556</v>
      </c>
      <c r="BV6357" s="79" t="s">
        <v>773</v>
      </c>
      <c r="BW6357" s="79" t="s">
        <v>11557</v>
      </c>
    </row>
    <row r="6358" spans="51:75" x14ac:dyDescent="0.3">
      <c r="AY6358" s="107" t="e">
        <f>VLOOKUP(C6358,#REF!, 2,FALSE)</f>
        <v>#REF!</v>
      </c>
      <c r="BM6358" s="79" t="s">
        <v>2039</v>
      </c>
      <c r="BN6358" s="79" t="s">
        <v>789</v>
      </c>
      <c r="BO6358" s="79" t="s">
        <v>7962</v>
      </c>
      <c r="BU6358" s="79" t="s">
        <v>2039</v>
      </c>
      <c r="BV6358" s="79" t="s">
        <v>789</v>
      </c>
      <c r="BW6358" s="79" t="s">
        <v>7962</v>
      </c>
    </row>
    <row r="6359" spans="51:75" x14ac:dyDescent="0.3">
      <c r="AY6359" s="107" t="e">
        <f>VLOOKUP(C6359,#REF!, 2,FALSE)</f>
        <v>#REF!</v>
      </c>
      <c r="BM6359" s="79" t="s">
        <v>11558</v>
      </c>
      <c r="BN6359" s="79" t="s">
        <v>16992</v>
      </c>
      <c r="BO6359" s="79" t="s">
        <v>5303</v>
      </c>
      <c r="BU6359" s="79" t="s">
        <v>11558</v>
      </c>
      <c r="BV6359" s="79" t="s">
        <v>16992</v>
      </c>
      <c r="BW6359" s="79" t="s">
        <v>5303</v>
      </c>
    </row>
    <row r="6360" spans="51:75" x14ac:dyDescent="0.3">
      <c r="AY6360" s="107" t="e">
        <f>VLOOKUP(C6360,#REF!, 2,FALSE)</f>
        <v>#REF!</v>
      </c>
      <c r="BM6360" s="79" t="s">
        <v>11560</v>
      </c>
      <c r="BN6360" s="79" t="s">
        <v>799</v>
      </c>
      <c r="BO6360" s="79" t="s">
        <v>2985</v>
      </c>
      <c r="BU6360" s="79" t="s">
        <v>11560</v>
      </c>
      <c r="BV6360" s="79" t="s">
        <v>799</v>
      </c>
      <c r="BW6360" s="79" t="s">
        <v>2985</v>
      </c>
    </row>
    <row r="6361" spans="51:75" x14ac:dyDescent="0.3">
      <c r="AY6361" s="107" t="e">
        <f>VLOOKUP(C6361,#REF!, 2,FALSE)</f>
        <v>#REF!</v>
      </c>
      <c r="BM6361" s="79" t="s">
        <v>11562</v>
      </c>
      <c r="BN6361" s="79" t="s">
        <v>799</v>
      </c>
      <c r="BO6361" s="79" t="s">
        <v>10591</v>
      </c>
      <c r="BU6361" s="79" t="s">
        <v>11562</v>
      </c>
      <c r="BV6361" s="79" t="s">
        <v>799</v>
      </c>
      <c r="BW6361" s="79" t="s">
        <v>10591</v>
      </c>
    </row>
    <row r="6362" spans="51:75" x14ac:dyDescent="0.3">
      <c r="AY6362" s="107" t="e">
        <f>VLOOKUP(C6362,#REF!, 2,FALSE)</f>
        <v>#REF!</v>
      </c>
      <c r="BM6362" s="79" t="s">
        <v>11563</v>
      </c>
      <c r="BN6362" s="79" t="s">
        <v>799</v>
      </c>
      <c r="BO6362" s="79" t="s">
        <v>10591</v>
      </c>
      <c r="BU6362" s="79" t="s">
        <v>11563</v>
      </c>
      <c r="BV6362" s="79" t="s">
        <v>799</v>
      </c>
      <c r="BW6362" s="79" t="s">
        <v>10591</v>
      </c>
    </row>
    <row r="6363" spans="51:75" x14ac:dyDescent="0.3">
      <c r="AY6363" s="107" t="e">
        <f>VLOOKUP(C6363,#REF!, 2,FALSE)</f>
        <v>#REF!</v>
      </c>
      <c r="BM6363" s="79" t="s">
        <v>11564</v>
      </c>
      <c r="BN6363" s="79" t="s">
        <v>799</v>
      </c>
      <c r="BO6363" s="79" t="s">
        <v>10591</v>
      </c>
      <c r="BU6363" s="79" t="s">
        <v>11564</v>
      </c>
      <c r="BV6363" s="79" t="s">
        <v>799</v>
      </c>
      <c r="BW6363" s="79" t="s">
        <v>10591</v>
      </c>
    </row>
    <row r="6364" spans="51:75" x14ac:dyDescent="0.3">
      <c r="AY6364" s="107" t="e">
        <f>VLOOKUP(C6364,#REF!, 2,FALSE)</f>
        <v>#REF!</v>
      </c>
      <c r="BM6364" s="79" t="s">
        <v>11565</v>
      </c>
      <c r="BN6364" s="79" t="s">
        <v>664</v>
      </c>
      <c r="BO6364" s="79" t="s">
        <v>10591</v>
      </c>
      <c r="BU6364" s="79" t="s">
        <v>11565</v>
      </c>
      <c r="BV6364" s="79" t="s">
        <v>664</v>
      </c>
      <c r="BW6364" s="79" t="s">
        <v>10591</v>
      </c>
    </row>
    <row r="6365" spans="51:75" x14ac:dyDescent="0.3">
      <c r="AY6365" s="107" t="e">
        <f>VLOOKUP(C6365,#REF!, 2,FALSE)</f>
        <v>#REF!</v>
      </c>
      <c r="BM6365" s="79" t="s">
        <v>11567</v>
      </c>
      <c r="BN6365" s="79" t="s">
        <v>864</v>
      </c>
      <c r="BO6365" s="79" t="s">
        <v>2985</v>
      </c>
      <c r="BU6365" s="79" t="s">
        <v>11567</v>
      </c>
      <c r="BV6365" s="79" t="s">
        <v>864</v>
      </c>
      <c r="BW6365" s="79" t="s">
        <v>2985</v>
      </c>
    </row>
    <row r="6366" spans="51:75" x14ac:dyDescent="0.3">
      <c r="AY6366" s="107" t="e">
        <f>VLOOKUP(C6366,#REF!, 2,FALSE)</f>
        <v>#REF!</v>
      </c>
      <c r="BM6366" s="79" t="s">
        <v>11568</v>
      </c>
      <c r="BN6366" s="79" t="s">
        <v>804</v>
      </c>
      <c r="BO6366" s="79" t="s">
        <v>1329</v>
      </c>
      <c r="BU6366" s="79" t="s">
        <v>11568</v>
      </c>
      <c r="BV6366" s="79" t="s">
        <v>804</v>
      </c>
      <c r="BW6366" s="79" t="s">
        <v>1329</v>
      </c>
    </row>
    <row r="6367" spans="51:75" x14ac:dyDescent="0.3">
      <c r="AY6367" s="107" t="e">
        <f>VLOOKUP(C6367,#REF!, 2,FALSE)</f>
        <v>#REF!</v>
      </c>
      <c r="BM6367" s="79" t="s">
        <v>11569</v>
      </c>
      <c r="BN6367" s="79" t="s">
        <v>639</v>
      </c>
      <c r="BO6367" s="79" t="s">
        <v>2985</v>
      </c>
      <c r="BU6367" s="79" t="s">
        <v>11569</v>
      </c>
      <c r="BV6367" s="79" t="s">
        <v>639</v>
      </c>
      <c r="BW6367" s="79" t="s">
        <v>2985</v>
      </c>
    </row>
    <row r="6368" spans="51:75" x14ac:dyDescent="0.3">
      <c r="AY6368" s="107" t="e">
        <f>VLOOKUP(C6368,#REF!, 2,FALSE)</f>
        <v>#REF!</v>
      </c>
      <c r="BM6368" s="79" t="s">
        <v>11570</v>
      </c>
      <c r="BN6368" s="79" t="s">
        <v>698</v>
      </c>
      <c r="BO6368" s="79" t="s">
        <v>779</v>
      </c>
      <c r="BU6368" s="79" t="s">
        <v>11570</v>
      </c>
      <c r="BV6368" s="79" t="s">
        <v>698</v>
      </c>
      <c r="BW6368" s="79" t="s">
        <v>779</v>
      </c>
    </row>
    <row r="6369" spans="51:75" x14ac:dyDescent="0.3">
      <c r="AY6369" s="107" t="e">
        <f>VLOOKUP(C6369,#REF!, 2,FALSE)</f>
        <v>#REF!</v>
      </c>
      <c r="BM6369" s="79" t="s">
        <v>11571</v>
      </c>
      <c r="BN6369" s="79" t="s">
        <v>16992</v>
      </c>
      <c r="BO6369" s="79" t="s">
        <v>7810</v>
      </c>
      <c r="BU6369" s="79" t="s">
        <v>11571</v>
      </c>
      <c r="BV6369" s="79" t="s">
        <v>16992</v>
      </c>
      <c r="BW6369" s="79" t="s">
        <v>7810</v>
      </c>
    </row>
    <row r="6370" spans="51:75" x14ac:dyDescent="0.3">
      <c r="AY6370" s="107" t="e">
        <f>VLOOKUP(C6370,#REF!, 2,FALSE)</f>
        <v>#REF!</v>
      </c>
      <c r="BM6370" s="79" t="s">
        <v>11572</v>
      </c>
      <c r="BN6370" s="79" t="s">
        <v>664</v>
      </c>
      <c r="BO6370" s="79" t="s">
        <v>11038</v>
      </c>
      <c r="BU6370" s="79" t="s">
        <v>11572</v>
      </c>
      <c r="BV6370" s="79" t="s">
        <v>664</v>
      </c>
      <c r="BW6370" s="79" t="s">
        <v>11038</v>
      </c>
    </row>
    <row r="6371" spans="51:75" x14ac:dyDescent="0.3">
      <c r="AY6371" s="107" t="e">
        <f>VLOOKUP(C6371,#REF!, 2,FALSE)</f>
        <v>#REF!</v>
      </c>
      <c r="BM6371" s="79" t="s">
        <v>11573</v>
      </c>
      <c r="BN6371" s="79" t="s">
        <v>615</v>
      </c>
      <c r="BO6371" s="79" t="s">
        <v>6677</v>
      </c>
      <c r="BU6371" s="79" t="s">
        <v>11573</v>
      </c>
      <c r="BV6371" s="79" t="s">
        <v>615</v>
      </c>
      <c r="BW6371" s="79" t="s">
        <v>6677</v>
      </c>
    </row>
    <row r="6372" spans="51:75" x14ac:dyDescent="0.3">
      <c r="AY6372" s="107" t="e">
        <f>VLOOKUP(C6372,#REF!, 2,FALSE)</f>
        <v>#REF!</v>
      </c>
      <c r="BM6372" s="79" t="s">
        <v>11574</v>
      </c>
      <c r="BN6372" s="79" t="s">
        <v>2985</v>
      </c>
      <c r="BO6372" s="79" t="s">
        <v>7902</v>
      </c>
      <c r="BU6372" s="79" t="s">
        <v>11574</v>
      </c>
      <c r="BV6372" s="79" t="s">
        <v>2985</v>
      </c>
      <c r="BW6372" s="79" t="s">
        <v>7902</v>
      </c>
    </row>
    <row r="6373" spans="51:75" x14ac:dyDescent="0.3">
      <c r="AY6373" s="107" t="e">
        <f>VLOOKUP(C6373,#REF!, 2,FALSE)</f>
        <v>#REF!</v>
      </c>
      <c r="BM6373" s="79" t="s">
        <v>2040</v>
      </c>
      <c r="BN6373" s="79" t="s">
        <v>16992</v>
      </c>
      <c r="BO6373" s="79" t="s">
        <v>3377</v>
      </c>
      <c r="BU6373" s="79" t="s">
        <v>2040</v>
      </c>
      <c r="BV6373" s="79" t="s">
        <v>16992</v>
      </c>
      <c r="BW6373" s="79" t="s">
        <v>3377</v>
      </c>
    </row>
    <row r="6374" spans="51:75" x14ac:dyDescent="0.3">
      <c r="AY6374" s="107" t="e">
        <f>VLOOKUP(C6374,#REF!, 2,FALSE)</f>
        <v>#REF!</v>
      </c>
      <c r="BM6374" s="79" t="s">
        <v>2041</v>
      </c>
      <c r="BN6374" s="79" t="s">
        <v>1141</v>
      </c>
      <c r="BO6374" s="79" t="s">
        <v>1909</v>
      </c>
      <c r="BU6374" s="79" t="s">
        <v>2041</v>
      </c>
      <c r="BV6374" s="79" t="s">
        <v>1141</v>
      </c>
      <c r="BW6374" s="79" t="s">
        <v>1909</v>
      </c>
    </row>
    <row r="6375" spans="51:75" x14ac:dyDescent="0.3">
      <c r="AY6375" s="107" t="e">
        <f>VLOOKUP(C6375,#REF!, 2,FALSE)</f>
        <v>#REF!</v>
      </c>
      <c r="BM6375" s="79" t="s">
        <v>11576</v>
      </c>
      <c r="BN6375" s="79" t="s">
        <v>668</v>
      </c>
      <c r="BO6375" s="79" t="s">
        <v>5241</v>
      </c>
      <c r="BU6375" s="79" t="s">
        <v>11576</v>
      </c>
      <c r="BV6375" s="79" t="s">
        <v>668</v>
      </c>
      <c r="BW6375" s="79" t="s">
        <v>5241</v>
      </c>
    </row>
    <row r="6376" spans="51:75" x14ac:dyDescent="0.3">
      <c r="AY6376" s="107" t="e">
        <f>VLOOKUP(C6376,#REF!, 2,FALSE)</f>
        <v>#REF!</v>
      </c>
      <c r="BM6376" s="79" t="s">
        <v>2042</v>
      </c>
      <c r="BN6376" s="79" t="s">
        <v>785</v>
      </c>
      <c r="BO6376" s="79" t="s">
        <v>2985</v>
      </c>
      <c r="BU6376" s="79" t="s">
        <v>2042</v>
      </c>
      <c r="BV6376" s="79" t="s">
        <v>785</v>
      </c>
      <c r="BW6376" s="79" t="s">
        <v>2985</v>
      </c>
    </row>
    <row r="6377" spans="51:75" x14ac:dyDescent="0.3">
      <c r="AY6377" s="107" t="e">
        <f>VLOOKUP(C6377,#REF!, 2,FALSE)</f>
        <v>#REF!</v>
      </c>
      <c r="BM6377" s="79" t="s">
        <v>11577</v>
      </c>
      <c r="BN6377" s="79" t="s">
        <v>1141</v>
      </c>
      <c r="BO6377" s="79" t="s">
        <v>11578</v>
      </c>
      <c r="BU6377" s="79" t="s">
        <v>11577</v>
      </c>
      <c r="BV6377" s="79" t="s">
        <v>1141</v>
      </c>
      <c r="BW6377" s="79" t="s">
        <v>11578</v>
      </c>
    </row>
    <row r="6378" spans="51:75" x14ac:dyDescent="0.3">
      <c r="AY6378" s="107" t="e">
        <f>VLOOKUP(C6378,#REF!, 2,FALSE)</f>
        <v>#REF!</v>
      </c>
      <c r="BM6378" s="79" t="s">
        <v>11579</v>
      </c>
      <c r="BN6378" s="79" t="s">
        <v>785</v>
      </c>
      <c r="BO6378" s="79" t="s">
        <v>11580</v>
      </c>
      <c r="BU6378" s="79" t="s">
        <v>11579</v>
      </c>
      <c r="BV6378" s="79" t="s">
        <v>785</v>
      </c>
      <c r="BW6378" s="79" t="s">
        <v>11580</v>
      </c>
    </row>
    <row r="6379" spans="51:75" x14ac:dyDescent="0.3">
      <c r="AY6379" s="107" t="e">
        <f>VLOOKUP(C6379,#REF!, 2,FALSE)</f>
        <v>#REF!</v>
      </c>
      <c r="BM6379" s="79" t="s">
        <v>11581</v>
      </c>
      <c r="BN6379" s="79" t="s">
        <v>671</v>
      </c>
      <c r="BO6379" s="79" t="s">
        <v>2985</v>
      </c>
      <c r="BU6379" s="79" t="s">
        <v>11581</v>
      </c>
      <c r="BV6379" s="79" t="s">
        <v>671</v>
      </c>
      <c r="BW6379" s="79" t="s">
        <v>2985</v>
      </c>
    </row>
    <row r="6380" spans="51:75" x14ac:dyDescent="0.3">
      <c r="AY6380" s="107" t="e">
        <f>VLOOKUP(C6380,#REF!, 2,FALSE)</f>
        <v>#REF!</v>
      </c>
      <c r="BM6380" s="79" t="s">
        <v>11582</v>
      </c>
      <c r="BN6380" s="79" t="s">
        <v>780</v>
      </c>
      <c r="BO6380" s="79" t="s">
        <v>11583</v>
      </c>
      <c r="BU6380" s="79" t="s">
        <v>11582</v>
      </c>
      <c r="BV6380" s="79" t="s">
        <v>780</v>
      </c>
      <c r="BW6380" s="79" t="s">
        <v>11583</v>
      </c>
    </row>
    <row r="6381" spans="51:75" x14ac:dyDescent="0.3">
      <c r="AY6381" s="107" t="e">
        <f>VLOOKUP(C6381,#REF!, 2,FALSE)</f>
        <v>#REF!</v>
      </c>
      <c r="BM6381" s="79" t="s">
        <v>11584</v>
      </c>
      <c r="BN6381" s="79" t="s">
        <v>1784</v>
      </c>
      <c r="BO6381" s="79" t="s">
        <v>11585</v>
      </c>
      <c r="BU6381" s="79" t="s">
        <v>11584</v>
      </c>
      <c r="BV6381" s="79" t="s">
        <v>1784</v>
      </c>
      <c r="BW6381" s="79" t="s">
        <v>11585</v>
      </c>
    </row>
    <row r="6382" spans="51:75" x14ac:dyDescent="0.3">
      <c r="AY6382" s="107" t="e">
        <f>VLOOKUP(C6382,#REF!, 2,FALSE)</f>
        <v>#REF!</v>
      </c>
      <c r="BM6382" s="79" t="s">
        <v>11586</v>
      </c>
      <c r="BN6382" s="79" t="s">
        <v>1784</v>
      </c>
      <c r="BO6382" s="79" t="s">
        <v>11587</v>
      </c>
      <c r="BU6382" s="79" t="s">
        <v>11586</v>
      </c>
      <c r="BV6382" s="79" t="s">
        <v>1784</v>
      </c>
      <c r="BW6382" s="79" t="s">
        <v>11587</v>
      </c>
    </row>
    <row r="6383" spans="51:75" x14ac:dyDescent="0.3">
      <c r="AY6383" s="107" t="e">
        <f>VLOOKUP(C6383,#REF!, 2,FALSE)</f>
        <v>#REF!</v>
      </c>
      <c r="BM6383" s="79" t="s">
        <v>11588</v>
      </c>
      <c r="BN6383" s="79" t="s">
        <v>1784</v>
      </c>
      <c r="BO6383" s="79" t="s">
        <v>11589</v>
      </c>
      <c r="BU6383" s="79" t="s">
        <v>11588</v>
      </c>
      <c r="BV6383" s="79" t="s">
        <v>1784</v>
      </c>
      <c r="BW6383" s="79" t="s">
        <v>11589</v>
      </c>
    </row>
    <row r="6384" spans="51:75" x14ac:dyDescent="0.3">
      <c r="AY6384" s="107" t="e">
        <f>VLOOKUP(C6384,#REF!, 2,FALSE)</f>
        <v>#REF!</v>
      </c>
      <c r="BM6384" s="79" t="s">
        <v>11591</v>
      </c>
      <c r="BN6384" s="79" t="s">
        <v>799</v>
      </c>
      <c r="BO6384" s="79" t="s">
        <v>2194</v>
      </c>
      <c r="BU6384" s="79" t="s">
        <v>11591</v>
      </c>
      <c r="BV6384" s="79" t="s">
        <v>799</v>
      </c>
      <c r="BW6384" s="79" t="s">
        <v>2194</v>
      </c>
    </row>
    <row r="6385" spans="51:75" x14ac:dyDescent="0.3">
      <c r="AY6385" s="107" t="e">
        <f>VLOOKUP(C6385,#REF!, 2,FALSE)</f>
        <v>#REF!</v>
      </c>
      <c r="BM6385" s="79" t="s">
        <v>11592</v>
      </c>
      <c r="BN6385" s="79" t="s">
        <v>659</v>
      </c>
      <c r="BO6385" s="79" t="s">
        <v>2985</v>
      </c>
      <c r="BU6385" s="79" t="s">
        <v>11592</v>
      </c>
      <c r="BV6385" s="79" t="s">
        <v>659</v>
      </c>
      <c r="BW6385" s="79" t="s">
        <v>2985</v>
      </c>
    </row>
    <row r="6386" spans="51:75" x14ac:dyDescent="0.3">
      <c r="AY6386" s="107" t="e">
        <f>VLOOKUP(C6386,#REF!, 2,FALSE)</f>
        <v>#REF!</v>
      </c>
      <c r="BM6386" s="79" t="s">
        <v>11593</v>
      </c>
      <c r="BN6386" s="79" t="s">
        <v>1072</v>
      </c>
      <c r="BO6386" s="79" t="s">
        <v>1750</v>
      </c>
      <c r="BU6386" s="79" t="s">
        <v>11593</v>
      </c>
      <c r="BV6386" s="79" t="s">
        <v>1072</v>
      </c>
      <c r="BW6386" s="79" t="s">
        <v>1750</v>
      </c>
    </row>
    <row r="6387" spans="51:75" x14ac:dyDescent="0.3">
      <c r="AY6387" s="107" t="e">
        <f>VLOOKUP(C6387,#REF!, 2,FALSE)</f>
        <v>#REF!</v>
      </c>
      <c r="BM6387" s="79" t="s">
        <v>400</v>
      </c>
      <c r="BN6387" s="79" t="s">
        <v>659</v>
      </c>
      <c r="BO6387" s="79" t="s">
        <v>11594</v>
      </c>
      <c r="BU6387" s="79" t="s">
        <v>400</v>
      </c>
      <c r="BV6387" s="79" t="s">
        <v>659</v>
      </c>
      <c r="BW6387" s="79" t="s">
        <v>11594</v>
      </c>
    </row>
    <row r="6388" spans="51:75" x14ac:dyDescent="0.3">
      <c r="AY6388" s="107" t="e">
        <f>VLOOKUP(C6388,#REF!, 2,FALSE)</f>
        <v>#REF!</v>
      </c>
      <c r="BM6388" s="79" t="s">
        <v>11595</v>
      </c>
      <c r="BN6388" s="79" t="s">
        <v>3091</v>
      </c>
      <c r="BO6388" s="79" t="s">
        <v>2985</v>
      </c>
      <c r="BU6388" s="79" t="s">
        <v>11595</v>
      </c>
      <c r="BV6388" s="79" t="s">
        <v>3091</v>
      </c>
      <c r="BW6388" s="79" t="s">
        <v>2985</v>
      </c>
    </row>
    <row r="6389" spans="51:75" x14ac:dyDescent="0.3">
      <c r="AY6389" s="107" t="e">
        <f>VLOOKUP(C6389,#REF!, 2,FALSE)</f>
        <v>#REF!</v>
      </c>
      <c r="BM6389" s="79" t="s">
        <v>2043</v>
      </c>
      <c r="BN6389" s="79" t="s">
        <v>854</v>
      </c>
      <c r="BO6389" s="79" t="s">
        <v>2985</v>
      </c>
      <c r="BU6389" s="79" t="s">
        <v>2043</v>
      </c>
      <c r="BV6389" s="79" t="s">
        <v>854</v>
      </c>
      <c r="BW6389" s="79" t="s">
        <v>2985</v>
      </c>
    </row>
    <row r="6390" spans="51:75" x14ac:dyDescent="0.3">
      <c r="AY6390" s="107" t="e">
        <f>VLOOKUP(C6390,#REF!, 2,FALSE)</f>
        <v>#REF!</v>
      </c>
      <c r="BM6390" s="79" t="s">
        <v>11596</v>
      </c>
      <c r="BN6390" s="79" t="s">
        <v>3256</v>
      </c>
      <c r="BO6390" s="79" t="s">
        <v>2985</v>
      </c>
      <c r="BU6390" s="79" t="s">
        <v>11596</v>
      </c>
      <c r="BV6390" s="79" t="s">
        <v>3256</v>
      </c>
      <c r="BW6390" s="79" t="s">
        <v>2985</v>
      </c>
    </row>
    <row r="6391" spans="51:75" x14ac:dyDescent="0.3">
      <c r="AY6391" s="107" t="e">
        <f>VLOOKUP(C6391,#REF!, 2,FALSE)</f>
        <v>#REF!</v>
      </c>
      <c r="BM6391" s="79" t="s">
        <v>11597</v>
      </c>
      <c r="BN6391" s="79" t="s">
        <v>3206</v>
      </c>
      <c r="BO6391" s="79" t="s">
        <v>11598</v>
      </c>
      <c r="BU6391" s="79" t="s">
        <v>11597</v>
      </c>
      <c r="BV6391" s="79" t="s">
        <v>3206</v>
      </c>
      <c r="BW6391" s="79" t="s">
        <v>11598</v>
      </c>
    </row>
    <row r="6392" spans="51:75" x14ac:dyDescent="0.3">
      <c r="AY6392" s="107" t="e">
        <f>VLOOKUP(C6392,#REF!, 2,FALSE)</f>
        <v>#REF!</v>
      </c>
      <c r="BM6392" s="79" t="s">
        <v>11599</v>
      </c>
      <c r="BN6392" s="79" t="s">
        <v>843</v>
      </c>
      <c r="BO6392" s="79" t="s">
        <v>2985</v>
      </c>
      <c r="BU6392" s="79" t="s">
        <v>11599</v>
      </c>
      <c r="BV6392" s="79" t="s">
        <v>843</v>
      </c>
      <c r="BW6392" s="79" t="s">
        <v>2985</v>
      </c>
    </row>
    <row r="6393" spans="51:75" x14ac:dyDescent="0.3">
      <c r="AY6393" s="107" t="e">
        <f>VLOOKUP(C6393,#REF!, 2,FALSE)</f>
        <v>#REF!</v>
      </c>
      <c r="BM6393" s="79" t="s">
        <v>11600</v>
      </c>
      <c r="BN6393" s="79" t="s">
        <v>789</v>
      </c>
      <c r="BO6393" s="79" t="s">
        <v>9503</v>
      </c>
      <c r="BU6393" s="79" t="s">
        <v>11600</v>
      </c>
      <c r="BV6393" s="79" t="s">
        <v>789</v>
      </c>
      <c r="BW6393" s="79" t="s">
        <v>9503</v>
      </c>
    </row>
    <row r="6394" spans="51:75" x14ac:dyDescent="0.3">
      <c r="AY6394" s="107" t="e">
        <f>VLOOKUP(C6394,#REF!, 2,FALSE)</f>
        <v>#REF!</v>
      </c>
      <c r="BM6394" s="79" t="s">
        <v>11601</v>
      </c>
      <c r="BN6394" s="79" t="s">
        <v>864</v>
      </c>
      <c r="BO6394" s="79" t="s">
        <v>4974</v>
      </c>
      <c r="BU6394" s="79" t="s">
        <v>11601</v>
      </c>
      <c r="BV6394" s="79" t="s">
        <v>864</v>
      </c>
      <c r="BW6394" s="79" t="s">
        <v>4974</v>
      </c>
    </row>
    <row r="6395" spans="51:75" x14ac:dyDescent="0.3">
      <c r="AY6395" s="107" t="e">
        <f>VLOOKUP(C6395,#REF!, 2,FALSE)</f>
        <v>#REF!</v>
      </c>
      <c r="BM6395" s="79" t="s">
        <v>11602</v>
      </c>
      <c r="BN6395" s="79" t="s">
        <v>619</v>
      </c>
      <c r="BO6395" s="79" t="s">
        <v>2985</v>
      </c>
      <c r="BU6395" s="79" t="s">
        <v>11602</v>
      </c>
      <c r="BV6395" s="79" t="s">
        <v>619</v>
      </c>
      <c r="BW6395" s="79" t="s">
        <v>2985</v>
      </c>
    </row>
    <row r="6396" spans="51:75" x14ac:dyDescent="0.3">
      <c r="AY6396" s="107" t="e">
        <f>VLOOKUP(C6396,#REF!, 2,FALSE)</f>
        <v>#REF!</v>
      </c>
      <c r="BM6396" s="79" t="s">
        <v>11603</v>
      </c>
      <c r="BN6396" s="79" t="s">
        <v>619</v>
      </c>
      <c r="BO6396" s="79" t="s">
        <v>2985</v>
      </c>
      <c r="BU6396" s="79" t="s">
        <v>11603</v>
      </c>
      <c r="BV6396" s="79" t="s">
        <v>619</v>
      </c>
      <c r="BW6396" s="79" t="s">
        <v>2985</v>
      </c>
    </row>
    <row r="6397" spans="51:75" x14ac:dyDescent="0.3">
      <c r="AY6397" s="107" t="e">
        <f>VLOOKUP(C6397,#REF!, 2,FALSE)</f>
        <v>#REF!</v>
      </c>
      <c r="BM6397" s="79" t="s">
        <v>11604</v>
      </c>
      <c r="BN6397" s="79" t="s">
        <v>1344</v>
      </c>
      <c r="BO6397" s="79" t="s">
        <v>3647</v>
      </c>
      <c r="BU6397" s="79" t="s">
        <v>11604</v>
      </c>
      <c r="BV6397" s="79" t="s">
        <v>1344</v>
      </c>
      <c r="BW6397" s="79" t="s">
        <v>3647</v>
      </c>
    </row>
    <row r="6398" spans="51:75" x14ac:dyDescent="0.3">
      <c r="AY6398" s="107" t="e">
        <f>VLOOKUP(C6398,#REF!, 2,FALSE)</f>
        <v>#REF!</v>
      </c>
      <c r="BM6398" s="79" t="s">
        <v>11605</v>
      </c>
      <c r="BN6398" s="79" t="s">
        <v>665</v>
      </c>
      <c r="BO6398" s="79" t="s">
        <v>2985</v>
      </c>
      <c r="BU6398" s="79" t="s">
        <v>11605</v>
      </c>
      <c r="BV6398" s="79" t="s">
        <v>665</v>
      </c>
      <c r="BW6398" s="79" t="s">
        <v>2985</v>
      </c>
    </row>
    <row r="6399" spans="51:75" x14ac:dyDescent="0.3">
      <c r="AY6399" s="107" t="e">
        <f>VLOOKUP(C6399,#REF!, 2,FALSE)</f>
        <v>#REF!</v>
      </c>
      <c r="BM6399" s="79" t="s">
        <v>11606</v>
      </c>
      <c r="BN6399" s="79" t="s">
        <v>665</v>
      </c>
      <c r="BO6399" s="79" t="s">
        <v>2985</v>
      </c>
      <c r="BU6399" s="79" t="s">
        <v>11606</v>
      </c>
      <c r="BV6399" s="79" t="s">
        <v>665</v>
      </c>
      <c r="BW6399" s="79" t="s">
        <v>2985</v>
      </c>
    </row>
    <row r="6400" spans="51:75" x14ac:dyDescent="0.3">
      <c r="AY6400" s="107" t="e">
        <f>VLOOKUP(C6400,#REF!, 2,FALSE)</f>
        <v>#REF!</v>
      </c>
      <c r="BM6400" s="79" t="s">
        <v>11607</v>
      </c>
      <c r="BN6400" s="79" t="s">
        <v>665</v>
      </c>
      <c r="BO6400" s="79" t="s">
        <v>11608</v>
      </c>
      <c r="BU6400" s="79" t="s">
        <v>11607</v>
      </c>
      <c r="BV6400" s="79" t="s">
        <v>665</v>
      </c>
      <c r="BW6400" s="79" t="s">
        <v>11608</v>
      </c>
    </row>
    <row r="6401" spans="51:75" x14ac:dyDescent="0.3">
      <c r="AY6401" s="107" t="e">
        <f>VLOOKUP(C6401,#REF!, 2,FALSE)</f>
        <v>#REF!</v>
      </c>
      <c r="BM6401" s="79" t="s">
        <v>11609</v>
      </c>
      <c r="BN6401" s="79" t="s">
        <v>864</v>
      </c>
      <c r="BO6401" s="79" t="s">
        <v>11610</v>
      </c>
      <c r="BU6401" s="79" t="s">
        <v>11609</v>
      </c>
      <c r="BV6401" s="79" t="s">
        <v>864</v>
      </c>
      <c r="BW6401" s="79" t="s">
        <v>11610</v>
      </c>
    </row>
    <row r="6402" spans="51:75" x14ac:dyDescent="0.3">
      <c r="AY6402" s="107" t="e">
        <f>VLOOKUP(C6402,#REF!, 2,FALSE)</f>
        <v>#REF!</v>
      </c>
      <c r="BM6402" s="79" t="s">
        <v>2044</v>
      </c>
      <c r="BN6402" s="79" t="s">
        <v>625</v>
      </c>
      <c r="BO6402" s="79" t="s">
        <v>11611</v>
      </c>
      <c r="BU6402" s="79" t="s">
        <v>2044</v>
      </c>
      <c r="BV6402" s="79" t="s">
        <v>625</v>
      </c>
      <c r="BW6402" s="79" t="s">
        <v>11611</v>
      </c>
    </row>
    <row r="6403" spans="51:75" x14ac:dyDescent="0.3">
      <c r="AY6403" s="107" t="e">
        <f>VLOOKUP(C6403,#REF!, 2,FALSE)</f>
        <v>#REF!</v>
      </c>
      <c r="BM6403" s="79" t="s">
        <v>11612</v>
      </c>
      <c r="BN6403" s="79" t="s">
        <v>3091</v>
      </c>
      <c r="BO6403" s="79" t="s">
        <v>2985</v>
      </c>
      <c r="BU6403" s="79" t="s">
        <v>11612</v>
      </c>
      <c r="BV6403" s="79" t="s">
        <v>3091</v>
      </c>
      <c r="BW6403" s="79" t="s">
        <v>2985</v>
      </c>
    </row>
    <row r="6404" spans="51:75" x14ac:dyDescent="0.3">
      <c r="AY6404" s="107" t="e">
        <f>VLOOKUP(C6404,#REF!, 2,FALSE)</f>
        <v>#REF!</v>
      </c>
      <c r="BM6404" s="79" t="s">
        <v>11613</v>
      </c>
      <c r="BN6404" s="79" t="s">
        <v>660</v>
      </c>
      <c r="BO6404" s="79" t="s">
        <v>1336</v>
      </c>
      <c r="BU6404" s="79" t="s">
        <v>11613</v>
      </c>
      <c r="BV6404" s="79" t="s">
        <v>660</v>
      </c>
      <c r="BW6404" s="79" t="s">
        <v>1336</v>
      </c>
    </row>
    <row r="6405" spans="51:75" x14ac:dyDescent="0.3">
      <c r="AY6405" s="107" t="e">
        <f>VLOOKUP(C6405,#REF!, 2,FALSE)</f>
        <v>#REF!</v>
      </c>
      <c r="BM6405" s="79" t="s">
        <v>11614</v>
      </c>
      <c r="BN6405" s="79" t="s">
        <v>660</v>
      </c>
      <c r="BO6405" s="79" t="s">
        <v>6498</v>
      </c>
      <c r="BU6405" s="79" t="s">
        <v>11614</v>
      </c>
      <c r="BV6405" s="79" t="s">
        <v>660</v>
      </c>
      <c r="BW6405" s="79" t="s">
        <v>6498</v>
      </c>
    </row>
    <row r="6406" spans="51:75" x14ac:dyDescent="0.3">
      <c r="AY6406" s="107" t="e">
        <f>VLOOKUP(C6406,#REF!, 2,FALSE)</f>
        <v>#REF!</v>
      </c>
      <c r="BM6406" s="79" t="s">
        <v>11615</v>
      </c>
      <c r="BN6406" s="79" t="s">
        <v>733</v>
      </c>
      <c r="BO6406" s="79" t="s">
        <v>2644</v>
      </c>
      <c r="BU6406" s="79" t="s">
        <v>11615</v>
      </c>
      <c r="BV6406" s="79" t="s">
        <v>733</v>
      </c>
      <c r="BW6406" s="79" t="s">
        <v>2644</v>
      </c>
    </row>
    <row r="6407" spans="51:75" x14ac:dyDescent="0.3">
      <c r="AY6407" s="107" t="e">
        <f>VLOOKUP(C6407,#REF!, 2,FALSE)</f>
        <v>#REF!</v>
      </c>
      <c r="BM6407" s="79" t="s">
        <v>11616</v>
      </c>
      <c r="BN6407" s="79" t="s">
        <v>633</v>
      </c>
      <c r="BO6407" s="79" t="s">
        <v>11324</v>
      </c>
      <c r="BU6407" s="79" t="s">
        <v>11616</v>
      </c>
      <c r="BV6407" s="79" t="s">
        <v>633</v>
      </c>
      <c r="BW6407" s="79" t="s">
        <v>11324</v>
      </c>
    </row>
    <row r="6408" spans="51:75" x14ac:dyDescent="0.3">
      <c r="AY6408" s="107" t="e">
        <f>VLOOKUP(C6408,#REF!, 2,FALSE)</f>
        <v>#REF!</v>
      </c>
      <c r="BM6408" s="79" t="s">
        <v>11617</v>
      </c>
      <c r="BN6408" s="79" t="s">
        <v>782</v>
      </c>
      <c r="BO6408" s="79" t="s">
        <v>11618</v>
      </c>
      <c r="BU6408" s="79" t="s">
        <v>11617</v>
      </c>
      <c r="BV6408" s="79" t="s">
        <v>782</v>
      </c>
      <c r="BW6408" s="79" t="s">
        <v>11618</v>
      </c>
    </row>
    <row r="6409" spans="51:75" x14ac:dyDescent="0.3">
      <c r="AY6409" s="107" t="e">
        <f>VLOOKUP(C6409,#REF!, 2,FALSE)</f>
        <v>#REF!</v>
      </c>
      <c r="BM6409" s="79" t="s">
        <v>2045</v>
      </c>
      <c r="BN6409" s="79" t="s">
        <v>854</v>
      </c>
      <c r="BO6409" s="79" t="s">
        <v>9943</v>
      </c>
      <c r="BU6409" s="79" t="s">
        <v>2045</v>
      </c>
      <c r="BV6409" s="79" t="s">
        <v>854</v>
      </c>
      <c r="BW6409" s="79" t="s">
        <v>9943</v>
      </c>
    </row>
    <row r="6410" spans="51:75" x14ac:dyDescent="0.3">
      <c r="AY6410" s="107" t="e">
        <f>VLOOKUP(C6410,#REF!, 2,FALSE)</f>
        <v>#REF!</v>
      </c>
      <c r="BM6410" s="79" t="s">
        <v>11619</v>
      </c>
      <c r="BN6410" s="79" t="s">
        <v>780</v>
      </c>
      <c r="BO6410" s="79" t="s">
        <v>10851</v>
      </c>
      <c r="BU6410" s="79" t="s">
        <v>11619</v>
      </c>
      <c r="BV6410" s="79" t="s">
        <v>780</v>
      </c>
      <c r="BW6410" s="79" t="s">
        <v>10851</v>
      </c>
    </row>
    <row r="6411" spans="51:75" x14ac:dyDescent="0.3">
      <c r="AY6411" s="107" t="e">
        <f>VLOOKUP(C6411,#REF!, 2,FALSE)</f>
        <v>#REF!</v>
      </c>
      <c r="BM6411" s="79" t="s">
        <v>11620</v>
      </c>
      <c r="BN6411" s="79" t="s">
        <v>930</v>
      </c>
      <c r="BO6411" s="79" t="s">
        <v>5328</v>
      </c>
      <c r="BU6411" s="79" t="s">
        <v>11620</v>
      </c>
      <c r="BV6411" s="79" t="s">
        <v>930</v>
      </c>
      <c r="BW6411" s="79" t="s">
        <v>5328</v>
      </c>
    </row>
    <row r="6412" spans="51:75" x14ac:dyDescent="0.3">
      <c r="AY6412" s="107" t="e">
        <f>VLOOKUP(C6412,#REF!, 2,FALSE)</f>
        <v>#REF!</v>
      </c>
      <c r="BM6412" s="79" t="s">
        <v>11621</v>
      </c>
      <c r="BN6412" s="79" t="s">
        <v>780</v>
      </c>
      <c r="BO6412" s="79" t="s">
        <v>11622</v>
      </c>
      <c r="BU6412" s="79" t="s">
        <v>11621</v>
      </c>
      <c r="BV6412" s="79" t="s">
        <v>780</v>
      </c>
      <c r="BW6412" s="79" t="s">
        <v>11622</v>
      </c>
    </row>
    <row r="6413" spans="51:75" x14ac:dyDescent="0.3">
      <c r="AY6413" s="107" t="e">
        <f>VLOOKUP(C6413,#REF!, 2,FALSE)</f>
        <v>#REF!</v>
      </c>
      <c r="BM6413" s="79" t="s">
        <v>11623</v>
      </c>
      <c r="BN6413" s="79" t="s">
        <v>738</v>
      </c>
      <c r="BO6413" s="79" t="s">
        <v>11624</v>
      </c>
      <c r="BU6413" s="79" t="s">
        <v>11623</v>
      </c>
      <c r="BV6413" s="79" t="s">
        <v>738</v>
      </c>
      <c r="BW6413" s="79" t="s">
        <v>11624</v>
      </c>
    </row>
    <row r="6414" spans="51:75" x14ac:dyDescent="0.3">
      <c r="AY6414" s="107" t="e">
        <f>VLOOKUP(C6414,#REF!, 2,FALSE)</f>
        <v>#REF!</v>
      </c>
      <c r="BM6414" s="79" t="s">
        <v>11625</v>
      </c>
      <c r="BN6414" s="79" t="s">
        <v>738</v>
      </c>
      <c r="BO6414" s="79" t="s">
        <v>2985</v>
      </c>
      <c r="BU6414" s="79" t="s">
        <v>11625</v>
      </c>
      <c r="BV6414" s="79" t="s">
        <v>738</v>
      </c>
      <c r="BW6414" s="79" t="s">
        <v>2985</v>
      </c>
    </row>
    <row r="6415" spans="51:75" x14ac:dyDescent="0.3">
      <c r="AY6415" s="107" t="e">
        <f>VLOOKUP(C6415,#REF!, 2,FALSE)</f>
        <v>#REF!</v>
      </c>
      <c r="BM6415" s="79" t="s">
        <v>11626</v>
      </c>
      <c r="BN6415" s="79" t="s">
        <v>2981</v>
      </c>
      <c r="BO6415" s="79" t="s">
        <v>2012</v>
      </c>
      <c r="BU6415" s="79" t="s">
        <v>11626</v>
      </c>
      <c r="BV6415" s="79" t="s">
        <v>2981</v>
      </c>
      <c r="BW6415" s="79" t="s">
        <v>2012</v>
      </c>
    </row>
    <row r="6416" spans="51:75" x14ac:dyDescent="0.3">
      <c r="AY6416" s="107" t="e">
        <f>VLOOKUP(C6416,#REF!, 2,FALSE)</f>
        <v>#REF!</v>
      </c>
      <c r="BM6416" s="79" t="s">
        <v>11627</v>
      </c>
      <c r="BN6416" s="79" t="s">
        <v>1141</v>
      </c>
      <c r="BO6416" s="79" t="s">
        <v>11628</v>
      </c>
      <c r="BU6416" s="79" t="s">
        <v>11627</v>
      </c>
      <c r="BV6416" s="79" t="s">
        <v>1141</v>
      </c>
      <c r="BW6416" s="79" t="s">
        <v>11628</v>
      </c>
    </row>
    <row r="6417" spans="51:75" x14ac:dyDescent="0.3">
      <c r="AY6417" s="107" t="e">
        <f>VLOOKUP(C6417,#REF!, 2,FALSE)</f>
        <v>#REF!</v>
      </c>
      <c r="BM6417" s="79" t="s">
        <v>11629</v>
      </c>
      <c r="BN6417" s="79" t="s">
        <v>780</v>
      </c>
      <c r="BO6417" s="79" t="s">
        <v>11630</v>
      </c>
      <c r="BU6417" s="79" t="s">
        <v>11629</v>
      </c>
      <c r="BV6417" s="79" t="s">
        <v>780</v>
      </c>
      <c r="BW6417" s="79" t="s">
        <v>11630</v>
      </c>
    </row>
    <row r="6418" spans="51:75" x14ac:dyDescent="0.3">
      <c r="AY6418" s="107" t="e">
        <f>VLOOKUP(C6418,#REF!, 2,FALSE)</f>
        <v>#REF!</v>
      </c>
      <c r="BM6418" s="79" t="s">
        <v>11631</v>
      </c>
      <c r="BN6418" s="79" t="s">
        <v>789</v>
      </c>
      <c r="BO6418" s="79" t="s">
        <v>11632</v>
      </c>
      <c r="BU6418" s="79" t="s">
        <v>11631</v>
      </c>
      <c r="BV6418" s="79" t="s">
        <v>789</v>
      </c>
      <c r="BW6418" s="79" t="s">
        <v>11632</v>
      </c>
    </row>
    <row r="6419" spans="51:75" x14ac:dyDescent="0.3">
      <c r="AY6419" s="107" t="e">
        <f>VLOOKUP(C6419,#REF!, 2,FALSE)</f>
        <v>#REF!</v>
      </c>
      <c r="BM6419" s="79" t="s">
        <v>11633</v>
      </c>
      <c r="BN6419" s="79" t="s">
        <v>777</v>
      </c>
      <c r="BO6419" s="79" t="s">
        <v>5722</v>
      </c>
      <c r="BU6419" s="79" t="s">
        <v>11633</v>
      </c>
      <c r="BV6419" s="79" t="s">
        <v>777</v>
      </c>
      <c r="BW6419" s="79" t="s">
        <v>5722</v>
      </c>
    </row>
    <row r="6420" spans="51:75" x14ac:dyDescent="0.3">
      <c r="AY6420" s="107" t="e">
        <f>VLOOKUP(C6420,#REF!, 2,FALSE)</f>
        <v>#REF!</v>
      </c>
      <c r="BM6420" s="79" t="s">
        <v>11634</v>
      </c>
      <c r="BN6420" s="79" t="s">
        <v>805</v>
      </c>
      <c r="BO6420" s="79" t="s">
        <v>1088</v>
      </c>
      <c r="BU6420" s="79" t="s">
        <v>11634</v>
      </c>
      <c r="BV6420" s="79" t="s">
        <v>805</v>
      </c>
      <c r="BW6420" s="79" t="s">
        <v>1088</v>
      </c>
    </row>
    <row r="6421" spans="51:75" x14ac:dyDescent="0.3">
      <c r="AY6421" s="107" t="e">
        <f>VLOOKUP(C6421,#REF!, 2,FALSE)</f>
        <v>#REF!</v>
      </c>
      <c r="BM6421" s="79" t="s">
        <v>11635</v>
      </c>
      <c r="BN6421" s="79" t="s">
        <v>854</v>
      </c>
      <c r="BO6421" s="79" t="s">
        <v>3626</v>
      </c>
      <c r="BU6421" s="79" t="s">
        <v>11635</v>
      </c>
      <c r="BV6421" s="79" t="s">
        <v>854</v>
      </c>
      <c r="BW6421" s="79" t="s">
        <v>3626</v>
      </c>
    </row>
    <row r="6422" spans="51:75" x14ac:dyDescent="0.3">
      <c r="AY6422" s="107" t="e">
        <f>VLOOKUP(C6422,#REF!, 2,FALSE)</f>
        <v>#REF!</v>
      </c>
      <c r="BM6422" s="79" t="s">
        <v>11636</v>
      </c>
      <c r="BN6422" s="79" t="s">
        <v>777</v>
      </c>
      <c r="BO6422" s="79" t="s">
        <v>6118</v>
      </c>
      <c r="BU6422" s="79" t="s">
        <v>11636</v>
      </c>
      <c r="BV6422" s="79" t="s">
        <v>777</v>
      </c>
      <c r="BW6422" s="79" t="s">
        <v>6118</v>
      </c>
    </row>
    <row r="6423" spans="51:75" x14ac:dyDescent="0.3">
      <c r="AY6423" s="107" t="e">
        <f>VLOOKUP(C6423,#REF!, 2,FALSE)</f>
        <v>#REF!</v>
      </c>
      <c r="BM6423" s="79" t="s">
        <v>11637</v>
      </c>
      <c r="BN6423" s="79" t="s">
        <v>633</v>
      </c>
      <c r="BO6423" s="79" t="s">
        <v>11324</v>
      </c>
      <c r="BU6423" s="79" t="s">
        <v>11637</v>
      </c>
      <c r="BV6423" s="79" t="s">
        <v>633</v>
      </c>
      <c r="BW6423" s="79" t="s">
        <v>11324</v>
      </c>
    </row>
    <row r="6424" spans="51:75" x14ac:dyDescent="0.3">
      <c r="AY6424" s="107" t="e">
        <f>VLOOKUP(C6424,#REF!, 2,FALSE)</f>
        <v>#REF!</v>
      </c>
      <c r="BM6424" s="79" t="s">
        <v>11638</v>
      </c>
      <c r="BN6424" s="79" t="s">
        <v>618</v>
      </c>
      <c r="BO6424" s="79" t="s">
        <v>11324</v>
      </c>
      <c r="BU6424" s="79" t="s">
        <v>11638</v>
      </c>
      <c r="BV6424" s="79" t="s">
        <v>618</v>
      </c>
      <c r="BW6424" s="79" t="s">
        <v>11324</v>
      </c>
    </row>
    <row r="6425" spans="51:75" x14ac:dyDescent="0.3">
      <c r="AY6425" s="107" t="e">
        <f>VLOOKUP(C6425,#REF!, 2,FALSE)</f>
        <v>#REF!</v>
      </c>
      <c r="BM6425" s="79" t="s">
        <v>11639</v>
      </c>
      <c r="BN6425" s="79" t="s">
        <v>1735</v>
      </c>
      <c r="BO6425" s="79" t="s">
        <v>11640</v>
      </c>
      <c r="BU6425" s="79" t="s">
        <v>11639</v>
      </c>
      <c r="BV6425" s="79" t="s">
        <v>1735</v>
      </c>
      <c r="BW6425" s="79" t="s">
        <v>11640</v>
      </c>
    </row>
    <row r="6426" spans="51:75" x14ac:dyDescent="0.3">
      <c r="AY6426" s="107" t="e">
        <f>VLOOKUP(C6426,#REF!, 2,FALSE)</f>
        <v>#REF!</v>
      </c>
      <c r="BM6426" s="79" t="s">
        <v>11641</v>
      </c>
      <c r="BN6426" s="79" t="s">
        <v>1735</v>
      </c>
      <c r="BO6426" s="79" t="s">
        <v>2985</v>
      </c>
      <c r="BU6426" s="79" t="s">
        <v>11641</v>
      </c>
      <c r="BV6426" s="79" t="s">
        <v>1735</v>
      </c>
      <c r="BW6426" s="79" t="s">
        <v>2985</v>
      </c>
    </row>
    <row r="6427" spans="51:75" x14ac:dyDescent="0.3">
      <c r="AY6427" s="107" t="e">
        <f>VLOOKUP(C6427,#REF!, 2,FALSE)</f>
        <v>#REF!</v>
      </c>
      <c r="BM6427" s="79" t="s">
        <v>11642</v>
      </c>
      <c r="BN6427" s="79" t="s">
        <v>630</v>
      </c>
      <c r="BO6427" s="79" t="s">
        <v>7709</v>
      </c>
      <c r="BU6427" s="79" t="s">
        <v>11642</v>
      </c>
      <c r="BV6427" s="79" t="s">
        <v>630</v>
      </c>
      <c r="BW6427" s="79" t="s">
        <v>7709</v>
      </c>
    </row>
    <row r="6428" spans="51:75" x14ac:dyDescent="0.3">
      <c r="AY6428" s="107" t="e">
        <f>VLOOKUP(C6428,#REF!, 2,FALSE)</f>
        <v>#REF!</v>
      </c>
      <c r="BM6428" s="79" t="s">
        <v>11643</v>
      </c>
      <c r="BN6428" s="79" t="s">
        <v>1735</v>
      </c>
      <c r="BO6428" s="79" t="s">
        <v>11644</v>
      </c>
      <c r="BU6428" s="79" t="s">
        <v>11643</v>
      </c>
      <c r="BV6428" s="79" t="s">
        <v>1735</v>
      </c>
      <c r="BW6428" s="79" t="s">
        <v>11644</v>
      </c>
    </row>
    <row r="6429" spans="51:75" x14ac:dyDescent="0.3">
      <c r="AY6429" s="107" t="e">
        <f>VLOOKUP(C6429,#REF!, 2,FALSE)</f>
        <v>#REF!</v>
      </c>
      <c r="BM6429" s="79" t="s">
        <v>11645</v>
      </c>
      <c r="BN6429" s="79" t="s">
        <v>1735</v>
      </c>
      <c r="BO6429" s="79" t="s">
        <v>11646</v>
      </c>
      <c r="BU6429" s="79" t="s">
        <v>11645</v>
      </c>
      <c r="BV6429" s="79" t="s">
        <v>1735</v>
      </c>
      <c r="BW6429" s="79" t="s">
        <v>11646</v>
      </c>
    </row>
    <row r="6430" spans="51:75" x14ac:dyDescent="0.3">
      <c r="AY6430" s="107" t="e">
        <f>VLOOKUP(C6430,#REF!, 2,FALSE)</f>
        <v>#REF!</v>
      </c>
      <c r="BM6430" s="79" t="s">
        <v>432</v>
      </c>
      <c r="BN6430" s="79" t="s">
        <v>1735</v>
      </c>
      <c r="BO6430" s="79" t="s">
        <v>2985</v>
      </c>
      <c r="BU6430" s="79" t="s">
        <v>432</v>
      </c>
      <c r="BV6430" s="79" t="s">
        <v>1735</v>
      </c>
      <c r="BW6430" s="79" t="s">
        <v>2985</v>
      </c>
    </row>
    <row r="6431" spans="51:75" x14ac:dyDescent="0.3">
      <c r="AY6431" s="107" t="e">
        <f>VLOOKUP(C6431,#REF!, 2,FALSE)</f>
        <v>#REF!</v>
      </c>
      <c r="BM6431" s="79" t="s">
        <v>11647</v>
      </c>
      <c r="BN6431" s="79" t="s">
        <v>664</v>
      </c>
      <c r="BO6431" s="79" t="s">
        <v>1212</v>
      </c>
      <c r="BU6431" s="79" t="s">
        <v>11647</v>
      </c>
      <c r="BV6431" s="79" t="s">
        <v>664</v>
      </c>
      <c r="BW6431" s="79" t="s">
        <v>1212</v>
      </c>
    </row>
    <row r="6432" spans="51:75" x14ac:dyDescent="0.3">
      <c r="AY6432" s="107" t="e">
        <f>VLOOKUP(C6432,#REF!, 2,FALSE)</f>
        <v>#REF!</v>
      </c>
      <c r="BM6432" s="79" t="s">
        <v>2046</v>
      </c>
      <c r="BN6432" s="79" t="s">
        <v>928</v>
      </c>
      <c r="BO6432" s="79" t="s">
        <v>11648</v>
      </c>
      <c r="BU6432" s="79" t="s">
        <v>2046</v>
      </c>
      <c r="BV6432" s="79" t="s">
        <v>928</v>
      </c>
      <c r="BW6432" s="79" t="s">
        <v>11648</v>
      </c>
    </row>
    <row r="6433" spans="51:75" x14ac:dyDescent="0.3">
      <c r="AY6433" s="107" t="e">
        <f>VLOOKUP(C6433,#REF!, 2,FALSE)</f>
        <v>#REF!</v>
      </c>
      <c r="BM6433" s="79" t="s">
        <v>11649</v>
      </c>
      <c r="BN6433" s="79" t="s">
        <v>799</v>
      </c>
      <c r="BO6433" s="79" t="s">
        <v>2985</v>
      </c>
      <c r="BU6433" s="79" t="s">
        <v>11649</v>
      </c>
      <c r="BV6433" s="79" t="s">
        <v>799</v>
      </c>
      <c r="BW6433" s="79" t="s">
        <v>2985</v>
      </c>
    </row>
    <row r="6434" spans="51:75" x14ac:dyDescent="0.3">
      <c r="AY6434" s="107" t="e">
        <f>VLOOKUP(C6434,#REF!, 2,FALSE)</f>
        <v>#REF!</v>
      </c>
      <c r="BM6434" s="79" t="s">
        <v>11650</v>
      </c>
      <c r="BN6434" s="79" t="s">
        <v>801</v>
      </c>
      <c r="BO6434" s="79" t="s">
        <v>11477</v>
      </c>
      <c r="BU6434" s="79" t="s">
        <v>11650</v>
      </c>
      <c r="BV6434" s="79" t="s">
        <v>801</v>
      </c>
      <c r="BW6434" s="79" t="s">
        <v>11477</v>
      </c>
    </row>
    <row r="6435" spans="51:75" x14ac:dyDescent="0.3">
      <c r="AY6435" s="107" t="e">
        <f>VLOOKUP(C6435,#REF!, 2,FALSE)</f>
        <v>#REF!</v>
      </c>
      <c r="BM6435" s="79" t="s">
        <v>11651</v>
      </c>
      <c r="BN6435" s="79" t="s">
        <v>801</v>
      </c>
      <c r="BO6435" s="79" t="s">
        <v>3354</v>
      </c>
      <c r="BU6435" s="79" t="s">
        <v>11651</v>
      </c>
      <c r="BV6435" s="79" t="s">
        <v>801</v>
      </c>
      <c r="BW6435" s="79" t="s">
        <v>3354</v>
      </c>
    </row>
    <row r="6436" spans="51:75" x14ac:dyDescent="0.3">
      <c r="AY6436" s="107" t="e">
        <f>VLOOKUP(C6436,#REF!, 2,FALSE)</f>
        <v>#REF!</v>
      </c>
      <c r="BM6436" s="79" t="s">
        <v>11652</v>
      </c>
      <c r="BN6436" s="79" t="s">
        <v>663</v>
      </c>
      <c r="BO6436" s="79" t="s">
        <v>1539</v>
      </c>
      <c r="BU6436" s="79" t="s">
        <v>11652</v>
      </c>
      <c r="BV6436" s="79" t="s">
        <v>663</v>
      </c>
      <c r="BW6436" s="79" t="s">
        <v>1539</v>
      </c>
    </row>
    <row r="6437" spans="51:75" x14ac:dyDescent="0.3">
      <c r="AY6437" s="107" t="e">
        <f>VLOOKUP(C6437,#REF!, 2,FALSE)</f>
        <v>#REF!</v>
      </c>
      <c r="BM6437" s="79" t="s">
        <v>11653</v>
      </c>
      <c r="BN6437" s="79" t="s">
        <v>801</v>
      </c>
      <c r="BO6437" s="79" t="s">
        <v>6151</v>
      </c>
      <c r="BU6437" s="79" t="s">
        <v>11653</v>
      </c>
      <c r="BV6437" s="79" t="s">
        <v>801</v>
      </c>
      <c r="BW6437" s="79" t="s">
        <v>6151</v>
      </c>
    </row>
    <row r="6438" spans="51:75" x14ac:dyDescent="0.3">
      <c r="AY6438" s="107" t="e">
        <f>VLOOKUP(C6438,#REF!, 2,FALSE)</f>
        <v>#REF!</v>
      </c>
      <c r="BM6438" s="79" t="s">
        <v>11654</v>
      </c>
      <c r="BN6438" s="79" t="s">
        <v>3006</v>
      </c>
      <c r="BO6438" s="79" t="s">
        <v>11655</v>
      </c>
      <c r="BU6438" s="79" t="s">
        <v>11654</v>
      </c>
      <c r="BV6438" s="79" t="s">
        <v>3006</v>
      </c>
      <c r="BW6438" s="79" t="s">
        <v>11655</v>
      </c>
    </row>
    <row r="6439" spans="51:75" x14ac:dyDescent="0.3">
      <c r="AY6439" s="107" t="e">
        <f>VLOOKUP(C6439,#REF!, 2,FALSE)</f>
        <v>#REF!</v>
      </c>
      <c r="BM6439" s="79" t="s">
        <v>11656</v>
      </c>
      <c r="BN6439" s="79" t="s">
        <v>1141</v>
      </c>
      <c r="BO6439" s="79" t="s">
        <v>11657</v>
      </c>
      <c r="BU6439" s="79" t="s">
        <v>11656</v>
      </c>
      <c r="BV6439" s="79" t="s">
        <v>1141</v>
      </c>
      <c r="BW6439" s="79" t="s">
        <v>11657</v>
      </c>
    </row>
    <row r="6440" spans="51:75" x14ac:dyDescent="0.3">
      <c r="AY6440" s="107" t="e">
        <f>VLOOKUP(C6440,#REF!, 2,FALSE)</f>
        <v>#REF!</v>
      </c>
      <c r="BM6440" s="79" t="s">
        <v>11658</v>
      </c>
      <c r="BN6440" s="79" t="s">
        <v>930</v>
      </c>
      <c r="BO6440" s="79" t="s">
        <v>2985</v>
      </c>
      <c r="BU6440" s="79" t="s">
        <v>11658</v>
      </c>
      <c r="BV6440" s="79" t="s">
        <v>930</v>
      </c>
      <c r="BW6440" s="79" t="s">
        <v>2985</v>
      </c>
    </row>
    <row r="6441" spans="51:75" x14ac:dyDescent="0.3">
      <c r="AY6441" s="107" t="e">
        <f>VLOOKUP(C6441,#REF!, 2,FALSE)</f>
        <v>#REF!</v>
      </c>
      <c r="BM6441" s="79" t="s">
        <v>11659</v>
      </c>
      <c r="BN6441" s="79" t="s">
        <v>1269</v>
      </c>
      <c r="BO6441" s="79" t="s">
        <v>2985</v>
      </c>
      <c r="BU6441" s="79" t="s">
        <v>11659</v>
      </c>
      <c r="BV6441" s="79" t="s">
        <v>1269</v>
      </c>
      <c r="BW6441" s="79" t="s">
        <v>2985</v>
      </c>
    </row>
    <row r="6442" spans="51:75" x14ac:dyDescent="0.3">
      <c r="AY6442" s="107" t="e">
        <f>VLOOKUP(C6442,#REF!, 2,FALSE)</f>
        <v>#REF!</v>
      </c>
      <c r="BM6442" s="79" t="s">
        <v>11660</v>
      </c>
      <c r="BN6442" s="79" t="s">
        <v>3009</v>
      </c>
      <c r="BO6442" s="79" t="s">
        <v>5875</v>
      </c>
      <c r="BU6442" s="79" t="s">
        <v>11660</v>
      </c>
      <c r="BV6442" s="79" t="s">
        <v>3009</v>
      </c>
      <c r="BW6442" s="79" t="s">
        <v>5875</v>
      </c>
    </row>
    <row r="6443" spans="51:75" x14ac:dyDescent="0.3">
      <c r="AY6443" s="107" t="e">
        <f>VLOOKUP(C6443,#REF!, 2,FALSE)</f>
        <v>#REF!</v>
      </c>
      <c r="BM6443" s="79" t="s">
        <v>11661</v>
      </c>
      <c r="BN6443" s="79" t="s">
        <v>16992</v>
      </c>
      <c r="BO6443" s="79" t="s">
        <v>7006</v>
      </c>
      <c r="BU6443" s="79" t="s">
        <v>11661</v>
      </c>
      <c r="BV6443" s="79" t="s">
        <v>16992</v>
      </c>
      <c r="BW6443" s="79" t="s">
        <v>7006</v>
      </c>
    </row>
    <row r="6444" spans="51:75" x14ac:dyDescent="0.3">
      <c r="AY6444" s="107" t="e">
        <f>VLOOKUP(C6444,#REF!, 2,FALSE)</f>
        <v>#REF!</v>
      </c>
      <c r="BM6444" s="79" t="s">
        <v>11662</v>
      </c>
      <c r="BN6444" s="79" t="s">
        <v>1269</v>
      </c>
      <c r="BO6444" s="79" t="s">
        <v>11663</v>
      </c>
      <c r="BU6444" s="79" t="s">
        <v>11662</v>
      </c>
      <c r="BV6444" s="79" t="s">
        <v>1269</v>
      </c>
      <c r="BW6444" s="79" t="s">
        <v>11663</v>
      </c>
    </row>
    <row r="6445" spans="51:75" x14ac:dyDescent="0.3">
      <c r="AY6445" s="107" t="e">
        <f>VLOOKUP(C6445,#REF!, 2,FALSE)</f>
        <v>#REF!</v>
      </c>
      <c r="BM6445" s="79" t="s">
        <v>11664</v>
      </c>
      <c r="BN6445" s="79" t="s">
        <v>1141</v>
      </c>
      <c r="BO6445" s="79" t="s">
        <v>617</v>
      </c>
      <c r="BU6445" s="79" t="s">
        <v>11664</v>
      </c>
      <c r="BV6445" s="79" t="s">
        <v>1141</v>
      </c>
      <c r="BW6445" s="79" t="s">
        <v>617</v>
      </c>
    </row>
    <row r="6446" spans="51:75" x14ac:dyDescent="0.3">
      <c r="AY6446" s="107" t="e">
        <f>VLOOKUP(C6446,#REF!, 2,FALSE)</f>
        <v>#REF!</v>
      </c>
      <c r="BM6446" s="79" t="s">
        <v>11665</v>
      </c>
      <c r="BN6446" s="79" t="s">
        <v>1269</v>
      </c>
      <c r="BO6446" s="79" t="s">
        <v>2985</v>
      </c>
      <c r="BU6446" s="79" t="s">
        <v>11665</v>
      </c>
      <c r="BV6446" s="79" t="s">
        <v>1269</v>
      </c>
      <c r="BW6446" s="79" t="s">
        <v>2985</v>
      </c>
    </row>
    <row r="6447" spans="51:75" x14ac:dyDescent="0.3">
      <c r="AY6447" s="107" t="e">
        <f>VLOOKUP(C6447,#REF!, 2,FALSE)</f>
        <v>#REF!</v>
      </c>
      <c r="BM6447" s="79" t="s">
        <v>11666</v>
      </c>
      <c r="BN6447" s="79" t="s">
        <v>3009</v>
      </c>
      <c r="BO6447" s="79" t="s">
        <v>617</v>
      </c>
      <c r="BU6447" s="79" t="s">
        <v>11666</v>
      </c>
      <c r="BV6447" s="79" t="s">
        <v>3009</v>
      </c>
      <c r="BW6447" s="79" t="s">
        <v>617</v>
      </c>
    </row>
    <row r="6448" spans="51:75" x14ac:dyDescent="0.3">
      <c r="AY6448" s="107" t="e">
        <f>VLOOKUP(C6448,#REF!, 2,FALSE)</f>
        <v>#REF!</v>
      </c>
      <c r="BM6448" s="79" t="s">
        <v>11667</v>
      </c>
      <c r="BN6448" s="79" t="s">
        <v>717</v>
      </c>
      <c r="BO6448" s="79" t="s">
        <v>3811</v>
      </c>
      <c r="BU6448" s="79" t="s">
        <v>11667</v>
      </c>
      <c r="BV6448" s="79" t="s">
        <v>717</v>
      </c>
      <c r="BW6448" s="79" t="s">
        <v>3811</v>
      </c>
    </row>
    <row r="6449" spans="51:75" x14ac:dyDescent="0.3">
      <c r="AY6449" s="107" t="e">
        <f>VLOOKUP(C6449,#REF!, 2,FALSE)</f>
        <v>#REF!</v>
      </c>
      <c r="BM6449" s="79" t="s">
        <v>11668</v>
      </c>
      <c r="BN6449" s="79" t="s">
        <v>616</v>
      </c>
      <c r="BO6449" s="79" t="s">
        <v>11669</v>
      </c>
      <c r="BU6449" s="79" t="s">
        <v>11668</v>
      </c>
      <c r="BV6449" s="79" t="s">
        <v>616</v>
      </c>
      <c r="BW6449" s="79" t="s">
        <v>11669</v>
      </c>
    </row>
    <row r="6450" spans="51:75" x14ac:dyDescent="0.3">
      <c r="AY6450" s="107" t="e">
        <f>VLOOKUP(C6450,#REF!, 2,FALSE)</f>
        <v>#REF!</v>
      </c>
      <c r="BM6450" s="79" t="s">
        <v>11670</v>
      </c>
      <c r="BN6450" s="79" t="s">
        <v>16992</v>
      </c>
      <c r="BO6450" s="79" t="s">
        <v>11671</v>
      </c>
      <c r="BU6450" s="79" t="s">
        <v>11670</v>
      </c>
      <c r="BV6450" s="79" t="s">
        <v>16992</v>
      </c>
      <c r="BW6450" s="79" t="s">
        <v>11671</v>
      </c>
    </row>
    <row r="6451" spans="51:75" x14ac:dyDescent="0.3">
      <c r="AY6451" s="107" t="e">
        <f>VLOOKUP(C6451,#REF!, 2,FALSE)</f>
        <v>#REF!</v>
      </c>
      <c r="BM6451" s="79" t="s">
        <v>11672</v>
      </c>
      <c r="BN6451" s="79" t="s">
        <v>638</v>
      </c>
      <c r="BO6451" s="79" t="s">
        <v>949</v>
      </c>
      <c r="BU6451" s="79" t="s">
        <v>11672</v>
      </c>
      <c r="BV6451" s="79" t="s">
        <v>638</v>
      </c>
      <c r="BW6451" s="79" t="s">
        <v>949</v>
      </c>
    </row>
    <row r="6452" spans="51:75" x14ac:dyDescent="0.3">
      <c r="AY6452" s="107" t="e">
        <f>VLOOKUP(C6452,#REF!, 2,FALSE)</f>
        <v>#REF!</v>
      </c>
      <c r="BM6452" s="79" t="s">
        <v>11673</v>
      </c>
      <c r="BN6452" s="79" t="s">
        <v>16992</v>
      </c>
      <c r="BO6452" s="79" t="s">
        <v>3902</v>
      </c>
      <c r="BU6452" s="79" t="s">
        <v>11673</v>
      </c>
      <c r="BV6452" s="79" t="s">
        <v>16992</v>
      </c>
      <c r="BW6452" s="79" t="s">
        <v>3902</v>
      </c>
    </row>
    <row r="6453" spans="51:75" x14ac:dyDescent="0.3">
      <c r="AY6453" s="107" t="e">
        <f>VLOOKUP(C6453,#REF!, 2,FALSE)</f>
        <v>#REF!</v>
      </c>
      <c r="BM6453" s="79" t="s">
        <v>11674</v>
      </c>
      <c r="BN6453" s="79" t="s">
        <v>799</v>
      </c>
      <c r="BO6453" s="79" t="s">
        <v>3587</v>
      </c>
      <c r="BU6453" s="79" t="s">
        <v>11674</v>
      </c>
      <c r="BV6453" s="79" t="s">
        <v>799</v>
      </c>
      <c r="BW6453" s="79" t="s">
        <v>3587</v>
      </c>
    </row>
    <row r="6454" spans="51:75" x14ac:dyDescent="0.3">
      <c r="AY6454" s="107" t="e">
        <f>VLOOKUP(C6454,#REF!, 2,FALSE)</f>
        <v>#REF!</v>
      </c>
      <c r="BM6454" s="79" t="s">
        <v>11675</v>
      </c>
      <c r="BN6454" s="79" t="s">
        <v>638</v>
      </c>
      <c r="BO6454" s="79" t="s">
        <v>11676</v>
      </c>
      <c r="BU6454" s="79" t="s">
        <v>11675</v>
      </c>
      <c r="BV6454" s="79" t="s">
        <v>638</v>
      </c>
      <c r="BW6454" s="79" t="s">
        <v>11676</v>
      </c>
    </row>
    <row r="6455" spans="51:75" x14ac:dyDescent="0.3">
      <c r="AY6455" s="107" t="e">
        <f>VLOOKUP(C6455,#REF!, 2,FALSE)</f>
        <v>#REF!</v>
      </c>
      <c r="BM6455" s="79" t="s">
        <v>11677</v>
      </c>
      <c r="BN6455" s="79" t="s">
        <v>638</v>
      </c>
      <c r="BO6455" s="79" t="s">
        <v>5324</v>
      </c>
      <c r="BU6455" s="79" t="s">
        <v>11677</v>
      </c>
      <c r="BV6455" s="79" t="s">
        <v>638</v>
      </c>
      <c r="BW6455" s="79" t="s">
        <v>5324</v>
      </c>
    </row>
    <row r="6456" spans="51:75" x14ac:dyDescent="0.3">
      <c r="AY6456" s="107" t="e">
        <f>VLOOKUP(C6456,#REF!, 2,FALSE)</f>
        <v>#REF!</v>
      </c>
      <c r="BM6456" s="79" t="s">
        <v>11678</v>
      </c>
      <c r="BN6456" s="79" t="s">
        <v>3006</v>
      </c>
      <c r="BO6456" s="79" t="s">
        <v>1778</v>
      </c>
      <c r="BU6456" s="79" t="s">
        <v>11678</v>
      </c>
      <c r="BV6456" s="79" t="s">
        <v>3006</v>
      </c>
      <c r="BW6456" s="79" t="s">
        <v>1778</v>
      </c>
    </row>
    <row r="6457" spans="51:75" x14ac:dyDescent="0.3">
      <c r="AY6457" s="107" t="e">
        <f>VLOOKUP(C6457,#REF!, 2,FALSE)</f>
        <v>#REF!</v>
      </c>
      <c r="BM6457" s="79" t="s">
        <v>433</v>
      </c>
      <c r="BN6457" s="79" t="s">
        <v>638</v>
      </c>
      <c r="BO6457" s="79" t="s">
        <v>2985</v>
      </c>
      <c r="BU6457" s="79" t="s">
        <v>433</v>
      </c>
      <c r="BV6457" s="79" t="s">
        <v>638</v>
      </c>
      <c r="BW6457" s="79" t="s">
        <v>2985</v>
      </c>
    </row>
    <row r="6458" spans="51:75" x14ac:dyDescent="0.3">
      <c r="AY6458" s="107" t="e">
        <f>VLOOKUP(C6458,#REF!, 2,FALSE)</f>
        <v>#REF!</v>
      </c>
      <c r="BM6458" s="79" t="s">
        <v>11679</v>
      </c>
      <c r="BN6458" s="79" t="s">
        <v>638</v>
      </c>
      <c r="BO6458" s="79" t="s">
        <v>910</v>
      </c>
      <c r="BU6458" s="79" t="s">
        <v>11679</v>
      </c>
      <c r="BV6458" s="79" t="s">
        <v>638</v>
      </c>
      <c r="BW6458" s="79" t="s">
        <v>910</v>
      </c>
    </row>
    <row r="6459" spans="51:75" x14ac:dyDescent="0.3">
      <c r="AY6459" s="107" t="e">
        <f>VLOOKUP(C6459,#REF!, 2,FALSE)</f>
        <v>#REF!</v>
      </c>
      <c r="BM6459" s="79" t="s">
        <v>11680</v>
      </c>
      <c r="BN6459" s="79" t="s">
        <v>1447</v>
      </c>
      <c r="BO6459" s="79" t="s">
        <v>637</v>
      </c>
      <c r="BU6459" s="79" t="s">
        <v>11680</v>
      </c>
      <c r="BV6459" s="79" t="s">
        <v>1447</v>
      </c>
      <c r="BW6459" s="79" t="s">
        <v>637</v>
      </c>
    </row>
    <row r="6460" spans="51:75" x14ac:dyDescent="0.3">
      <c r="AY6460" s="107" t="e">
        <f>VLOOKUP(C6460,#REF!, 2,FALSE)</f>
        <v>#REF!</v>
      </c>
      <c r="BM6460" s="79" t="s">
        <v>408</v>
      </c>
      <c r="BN6460" s="79" t="s">
        <v>1693</v>
      </c>
      <c r="BO6460" s="79" t="s">
        <v>5139</v>
      </c>
      <c r="BU6460" s="79" t="s">
        <v>408</v>
      </c>
      <c r="BV6460" s="79" t="s">
        <v>1693</v>
      </c>
      <c r="BW6460" s="79" t="s">
        <v>5139</v>
      </c>
    </row>
    <row r="6461" spans="51:75" x14ac:dyDescent="0.3">
      <c r="AY6461" s="107" t="e">
        <f>VLOOKUP(C6461,#REF!, 2,FALSE)</f>
        <v>#REF!</v>
      </c>
      <c r="BM6461" s="79" t="s">
        <v>11681</v>
      </c>
      <c r="BN6461" s="79" t="s">
        <v>942</v>
      </c>
      <c r="BO6461" s="79" t="s">
        <v>6329</v>
      </c>
      <c r="BU6461" s="79" t="s">
        <v>11681</v>
      </c>
      <c r="BV6461" s="79" t="s">
        <v>942</v>
      </c>
      <c r="BW6461" s="79" t="s">
        <v>6329</v>
      </c>
    </row>
    <row r="6462" spans="51:75" x14ac:dyDescent="0.3">
      <c r="AY6462" s="107" t="e">
        <f>VLOOKUP(C6462,#REF!, 2,FALSE)</f>
        <v>#REF!</v>
      </c>
      <c r="BM6462" s="79" t="s">
        <v>11682</v>
      </c>
      <c r="BN6462" s="79" t="s">
        <v>3009</v>
      </c>
      <c r="BO6462" s="79" t="s">
        <v>4220</v>
      </c>
      <c r="BU6462" s="79" t="s">
        <v>11682</v>
      </c>
      <c r="BV6462" s="79" t="s">
        <v>3009</v>
      </c>
      <c r="BW6462" s="79" t="s">
        <v>4220</v>
      </c>
    </row>
    <row r="6463" spans="51:75" x14ac:dyDescent="0.3">
      <c r="AY6463" s="107" t="e">
        <f>VLOOKUP(C6463,#REF!, 2,FALSE)</f>
        <v>#REF!</v>
      </c>
      <c r="BM6463" s="79" t="s">
        <v>11683</v>
      </c>
      <c r="BN6463" s="79" t="s">
        <v>1693</v>
      </c>
      <c r="BO6463" s="79" t="s">
        <v>11684</v>
      </c>
      <c r="BU6463" s="79" t="s">
        <v>11683</v>
      </c>
      <c r="BV6463" s="79" t="s">
        <v>1693</v>
      </c>
      <c r="BW6463" s="79" t="s">
        <v>11684</v>
      </c>
    </row>
    <row r="6464" spans="51:75" x14ac:dyDescent="0.3">
      <c r="AY6464" s="107" t="e">
        <f>VLOOKUP(C6464,#REF!, 2,FALSE)</f>
        <v>#REF!</v>
      </c>
      <c r="BM6464" s="79" t="s">
        <v>2047</v>
      </c>
      <c r="BN6464" s="79" t="s">
        <v>633</v>
      </c>
      <c r="BO6464" s="79" t="s">
        <v>2139</v>
      </c>
      <c r="BU6464" s="79" t="s">
        <v>2047</v>
      </c>
      <c r="BV6464" s="79" t="s">
        <v>633</v>
      </c>
      <c r="BW6464" s="79" t="s">
        <v>2139</v>
      </c>
    </row>
    <row r="6465" spans="51:75" x14ac:dyDescent="0.3">
      <c r="AY6465" s="107" t="e">
        <f>VLOOKUP(C6465,#REF!, 2,FALSE)</f>
        <v>#REF!</v>
      </c>
      <c r="BM6465" s="79" t="s">
        <v>11685</v>
      </c>
      <c r="BN6465" s="79" t="s">
        <v>930</v>
      </c>
      <c r="BO6465" s="79" t="s">
        <v>2985</v>
      </c>
      <c r="BU6465" s="79" t="s">
        <v>11685</v>
      </c>
      <c r="BV6465" s="79" t="s">
        <v>930</v>
      </c>
      <c r="BW6465" s="79" t="s">
        <v>2985</v>
      </c>
    </row>
    <row r="6466" spans="51:75" x14ac:dyDescent="0.3">
      <c r="AY6466" s="107" t="e">
        <f>VLOOKUP(C6466,#REF!, 2,FALSE)</f>
        <v>#REF!</v>
      </c>
      <c r="BM6466" s="79" t="s">
        <v>2048</v>
      </c>
      <c r="BN6466" s="79" t="s">
        <v>702</v>
      </c>
      <c r="BO6466" s="79" t="s">
        <v>2985</v>
      </c>
      <c r="BU6466" s="79" t="s">
        <v>2048</v>
      </c>
      <c r="BV6466" s="79" t="s">
        <v>702</v>
      </c>
      <c r="BW6466" s="79" t="s">
        <v>2985</v>
      </c>
    </row>
    <row r="6467" spans="51:75" x14ac:dyDescent="0.3">
      <c r="AY6467" s="107" t="e">
        <f>VLOOKUP(C6467,#REF!, 2,FALSE)</f>
        <v>#REF!</v>
      </c>
      <c r="BM6467" s="79" t="s">
        <v>11686</v>
      </c>
      <c r="BN6467" s="79" t="s">
        <v>16992</v>
      </c>
      <c r="BO6467" s="79" t="s">
        <v>5265</v>
      </c>
      <c r="BU6467" s="79" t="s">
        <v>11686</v>
      </c>
      <c r="BV6467" s="79" t="s">
        <v>16992</v>
      </c>
      <c r="BW6467" s="79" t="s">
        <v>5265</v>
      </c>
    </row>
    <row r="6468" spans="51:75" x14ac:dyDescent="0.3">
      <c r="AY6468" s="107" t="e">
        <f>VLOOKUP(C6468,#REF!, 2,FALSE)</f>
        <v>#REF!</v>
      </c>
      <c r="BM6468" s="79" t="s">
        <v>11687</v>
      </c>
      <c r="BN6468" s="79" t="s">
        <v>633</v>
      </c>
      <c r="BO6468" s="79" t="s">
        <v>932</v>
      </c>
      <c r="BU6468" s="79" t="s">
        <v>11687</v>
      </c>
      <c r="BV6468" s="79" t="s">
        <v>633</v>
      </c>
      <c r="BW6468" s="79" t="s">
        <v>932</v>
      </c>
    </row>
    <row r="6469" spans="51:75" x14ac:dyDescent="0.3">
      <c r="AY6469" s="107" t="e">
        <f>VLOOKUP(C6469,#REF!, 2,FALSE)</f>
        <v>#REF!</v>
      </c>
      <c r="BM6469" s="79" t="s">
        <v>11688</v>
      </c>
      <c r="BN6469" s="79" t="s">
        <v>696</v>
      </c>
      <c r="BO6469" s="79" t="s">
        <v>2985</v>
      </c>
      <c r="BU6469" s="79" t="s">
        <v>11688</v>
      </c>
      <c r="BV6469" s="79" t="s">
        <v>696</v>
      </c>
      <c r="BW6469" s="79" t="s">
        <v>2985</v>
      </c>
    </row>
    <row r="6470" spans="51:75" x14ac:dyDescent="0.3">
      <c r="AY6470" s="107" t="e">
        <f>VLOOKUP(C6470,#REF!, 2,FALSE)</f>
        <v>#REF!</v>
      </c>
      <c r="BM6470" s="79" t="s">
        <v>2049</v>
      </c>
      <c r="BN6470" s="79" t="s">
        <v>638</v>
      </c>
      <c r="BO6470" s="79" t="s">
        <v>6273</v>
      </c>
      <c r="BU6470" s="79" t="s">
        <v>2049</v>
      </c>
      <c r="BV6470" s="79" t="s">
        <v>638</v>
      </c>
      <c r="BW6470" s="79" t="s">
        <v>6273</v>
      </c>
    </row>
    <row r="6471" spans="51:75" x14ac:dyDescent="0.3">
      <c r="AY6471" s="107" t="e">
        <f>VLOOKUP(C6471,#REF!, 2,FALSE)</f>
        <v>#REF!</v>
      </c>
      <c r="BM6471" s="79" t="s">
        <v>11689</v>
      </c>
      <c r="BN6471" s="79" t="s">
        <v>3006</v>
      </c>
      <c r="BO6471" s="79" t="s">
        <v>11690</v>
      </c>
      <c r="BU6471" s="79" t="s">
        <v>11689</v>
      </c>
      <c r="BV6471" s="79" t="s">
        <v>3006</v>
      </c>
      <c r="BW6471" s="79" t="s">
        <v>11690</v>
      </c>
    </row>
    <row r="6472" spans="51:75" x14ac:dyDescent="0.3">
      <c r="AY6472" s="107" t="e">
        <f>VLOOKUP(C6472,#REF!, 2,FALSE)</f>
        <v>#REF!</v>
      </c>
      <c r="BM6472" s="79" t="s">
        <v>11691</v>
      </c>
      <c r="BN6472" s="79" t="s">
        <v>3009</v>
      </c>
      <c r="BO6472" s="79" t="s">
        <v>5012</v>
      </c>
      <c r="BU6472" s="79" t="s">
        <v>11691</v>
      </c>
      <c r="BV6472" s="79" t="s">
        <v>3009</v>
      </c>
      <c r="BW6472" s="79" t="s">
        <v>5012</v>
      </c>
    </row>
    <row r="6473" spans="51:75" x14ac:dyDescent="0.3">
      <c r="AY6473" s="107" t="e">
        <f>VLOOKUP(C6473,#REF!, 2,FALSE)</f>
        <v>#REF!</v>
      </c>
      <c r="BM6473" s="79" t="s">
        <v>11692</v>
      </c>
      <c r="BN6473" s="79" t="s">
        <v>3256</v>
      </c>
      <c r="BO6473" s="79" t="s">
        <v>8271</v>
      </c>
      <c r="BU6473" s="79" t="s">
        <v>11692</v>
      </c>
      <c r="BV6473" s="79" t="s">
        <v>3256</v>
      </c>
      <c r="BW6473" s="79" t="s">
        <v>8271</v>
      </c>
    </row>
    <row r="6474" spans="51:75" x14ac:dyDescent="0.3">
      <c r="AY6474" s="107" t="e">
        <f>VLOOKUP(C6474,#REF!, 2,FALSE)</f>
        <v>#REF!</v>
      </c>
      <c r="BM6474" s="79" t="s">
        <v>11693</v>
      </c>
      <c r="BN6474" s="79" t="s">
        <v>615</v>
      </c>
      <c r="BO6474" s="79" t="s">
        <v>1859</v>
      </c>
      <c r="BU6474" s="79" t="s">
        <v>11693</v>
      </c>
      <c r="BV6474" s="79" t="s">
        <v>615</v>
      </c>
      <c r="BW6474" s="79" t="s">
        <v>1859</v>
      </c>
    </row>
    <row r="6475" spans="51:75" x14ac:dyDescent="0.3">
      <c r="AY6475" s="107" t="e">
        <f>VLOOKUP(C6475,#REF!, 2,FALSE)</f>
        <v>#REF!</v>
      </c>
      <c r="BM6475" s="79" t="s">
        <v>11694</v>
      </c>
      <c r="BN6475" s="79" t="s">
        <v>3256</v>
      </c>
      <c r="BO6475" s="79" t="s">
        <v>3920</v>
      </c>
      <c r="BU6475" s="79" t="s">
        <v>11694</v>
      </c>
      <c r="BV6475" s="79" t="s">
        <v>3256</v>
      </c>
      <c r="BW6475" s="79" t="s">
        <v>3920</v>
      </c>
    </row>
    <row r="6476" spans="51:75" x14ac:dyDescent="0.3">
      <c r="AY6476" s="107" t="e">
        <f>VLOOKUP(C6476,#REF!, 2,FALSE)</f>
        <v>#REF!</v>
      </c>
      <c r="BM6476" s="79" t="s">
        <v>11695</v>
      </c>
      <c r="BN6476" s="79" t="s">
        <v>3256</v>
      </c>
      <c r="BO6476" s="79" t="s">
        <v>6171</v>
      </c>
      <c r="BU6476" s="79" t="s">
        <v>11695</v>
      </c>
      <c r="BV6476" s="79" t="s">
        <v>3256</v>
      </c>
      <c r="BW6476" s="79" t="s">
        <v>6171</v>
      </c>
    </row>
    <row r="6477" spans="51:75" x14ac:dyDescent="0.3">
      <c r="AY6477" s="107" t="e">
        <f>VLOOKUP(C6477,#REF!, 2,FALSE)</f>
        <v>#REF!</v>
      </c>
      <c r="BM6477" s="79" t="s">
        <v>11696</v>
      </c>
      <c r="BN6477" s="79" t="s">
        <v>707</v>
      </c>
      <c r="BO6477" s="79" t="s">
        <v>11697</v>
      </c>
      <c r="BU6477" s="79" t="s">
        <v>11696</v>
      </c>
      <c r="BV6477" s="79" t="s">
        <v>707</v>
      </c>
      <c r="BW6477" s="79" t="s">
        <v>11697</v>
      </c>
    </row>
    <row r="6478" spans="51:75" x14ac:dyDescent="0.3">
      <c r="AY6478" s="107" t="e">
        <f>VLOOKUP(C6478,#REF!, 2,FALSE)</f>
        <v>#REF!</v>
      </c>
      <c r="BM6478" s="79" t="s">
        <v>11698</v>
      </c>
      <c r="BN6478" s="79" t="s">
        <v>669</v>
      </c>
      <c r="BO6478" s="79" t="s">
        <v>2985</v>
      </c>
      <c r="BU6478" s="79" t="s">
        <v>11698</v>
      </c>
      <c r="BV6478" s="79" t="s">
        <v>669</v>
      </c>
      <c r="BW6478" s="79" t="s">
        <v>2985</v>
      </c>
    </row>
    <row r="6479" spans="51:75" x14ac:dyDescent="0.3">
      <c r="AY6479" s="107" t="e">
        <f>VLOOKUP(C6479,#REF!, 2,FALSE)</f>
        <v>#REF!</v>
      </c>
      <c r="BM6479" s="79" t="s">
        <v>11699</v>
      </c>
      <c r="BN6479" s="79" t="s">
        <v>16992</v>
      </c>
      <c r="BO6479" s="79" t="s">
        <v>11700</v>
      </c>
      <c r="BU6479" s="79" t="s">
        <v>11699</v>
      </c>
      <c r="BV6479" s="79" t="s">
        <v>16992</v>
      </c>
      <c r="BW6479" s="79" t="s">
        <v>11700</v>
      </c>
    </row>
    <row r="6480" spans="51:75" x14ac:dyDescent="0.3">
      <c r="AY6480" s="107" t="e">
        <f>VLOOKUP(C6480,#REF!, 2,FALSE)</f>
        <v>#REF!</v>
      </c>
      <c r="BM6480" s="79" t="s">
        <v>11701</v>
      </c>
      <c r="BN6480" s="79" t="s">
        <v>942</v>
      </c>
      <c r="BO6480" s="79" t="s">
        <v>11702</v>
      </c>
      <c r="BU6480" s="79" t="s">
        <v>11701</v>
      </c>
      <c r="BV6480" s="79" t="s">
        <v>942</v>
      </c>
      <c r="BW6480" s="79" t="s">
        <v>11702</v>
      </c>
    </row>
    <row r="6481" spans="51:75" x14ac:dyDescent="0.3">
      <c r="AY6481" s="107" t="e">
        <f>VLOOKUP(C6481,#REF!, 2,FALSE)</f>
        <v>#REF!</v>
      </c>
      <c r="BM6481" s="79" t="s">
        <v>11703</v>
      </c>
      <c r="BN6481" s="79" t="s">
        <v>16992</v>
      </c>
      <c r="BO6481" s="79" t="s">
        <v>11704</v>
      </c>
      <c r="BU6481" s="79" t="s">
        <v>11703</v>
      </c>
      <c r="BV6481" s="79" t="s">
        <v>16992</v>
      </c>
      <c r="BW6481" s="79" t="s">
        <v>11704</v>
      </c>
    </row>
    <row r="6482" spans="51:75" x14ac:dyDescent="0.3">
      <c r="AY6482" s="107" t="e">
        <f>VLOOKUP(C6482,#REF!, 2,FALSE)</f>
        <v>#REF!</v>
      </c>
      <c r="BM6482" s="79" t="s">
        <v>11705</v>
      </c>
      <c r="BN6482" s="79" t="s">
        <v>3009</v>
      </c>
      <c r="BO6482" s="79" t="s">
        <v>2985</v>
      </c>
      <c r="BU6482" s="79" t="s">
        <v>11705</v>
      </c>
      <c r="BV6482" s="79" t="s">
        <v>3009</v>
      </c>
      <c r="BW6482" s="79" t="s">
        <v>2985</v>
      </c>
    </row>
    <row r="6483" spans="51:75" x14ac:dyDescent="0.3">
      <c r="AY6483" s="107" t="e">
        <f>VLOOKUP(C6483,#REF!, 2,FALSE)</f>
        <v>#REF!</v>
      </c>
      <c r="BM6483" s="79" t="s">
        <v>11706</v>
      </c>
      <c r="BN6483" s="79" t="s">
        <v>942</v>
      </c>
      <c r="BO6483" s="79" t="s">
        <v>8083</v>
      </c>
      <c r="BU6483" s="79" t="s">
        <v>11706</v>
      </c>
      <c r="BV6483" s="79" t="s">
        <v>942</v>
      </c>
      <c r="BW6483" s="79" t="s">
        <v>8083</v>
      </c>
    </row>
    <row r="6484" spans="51:75" x14ac:dyDescent="0.3">
      <c r="AY6484" s="107" t="e">
        <f>VLOOKUP(C6484,#REF!, 2,FALSE)</f>
        <v>#REF!</v>
      </c>
      <c r="BM6484" s="79" t="s">
        <v>11707</v>
      </c>
      <c r="BN6484" s="79" t="s">
        <v>3256</v>
      </c>
      <c r="BO6484" s="79" t="s">
        <v>1975</v>
      </c>
      <c r="BU6484" s="79" t="s">
        <v>11707</v>
      </c>
      <c r="BV6484" s="79" t="s">
        <v>3256</v>
      </c>
      <c r="BW6484" s="79" t="s">
        <v>1975</v>
      </c>
    </row>
    <row r="6485" spans="51:75" x14ac:dyDescent="0.3">
      <c r="AY6485" s="107" t="e">
        <f>VLOOKUP(C6485,#REF!, 2,FALSE)</f>
        <v>#REF!</v>
      </c>
      <c r="BM6485" s="79" t="s">
        <v>11708</v>
      </c>
      <c r="BN6485" s="79" t="s">
        <v>3256</v>
      </c>
      <c r="BO6485" s="79" t="s">
        <v>4812</v>
      </c>
      <c r="BU6485" s="79" t="s">
        <v>11708</v>
      </c>
      <c r="BV6485" s="79" t="s">
        <v>3256</v>
      </c>
      <c r="BW6485" s="79" t="s">
        <v>4812</v>
      </c>
    </row>
    <row r="6486" spans="51:75" x14ac:dyDescent="0.3">
      <c r="AY6486" s="107" t="e">
        <f>VLOOKUP(C6486,#REF!, 2,FALSE)</f>
        <v>#REF!</v>
      </c>
      <c r="BM6486" s="79" t="s">
        <v>11709</v>
      </c>
      <c r="BN6486" s="79" t="s">
        <v>3009</v>
      </c>
      <c r="BO6486" s="79" t="s">
        <v>1674</v>
      </c>
      <c r="BU6486" s="79" t="s">
        <v>11709</v>
      </c>
      <c r="BV6486" s="79" t="s">
        <v>3009</v>
      </c>
      <c r="BW6486" s="79" t="s">
        <v>1674</v>
      </c>
    </row>
    <row r="6487" spans="51:75" x14ac:dyDescent="0.3">
      <c r="AY6487" s="107" t="e">
        <f>VLOOKUP(C6487,#REF!, 2,FALSE)</f>
        <v>#REF!</v>
      </c>
      <c r="BM6487" s="79" t="s">
        <v>2050</v>
      </c>
      <c r="BN6487" s="79" t="s">
        <v>696</v>
      </c>
      <c r="BO6487" s="79" t="s">
        <v>11710</v>
      </c>
      <c r="BU6487" s="79" t="s">
        <v>2050</v>
      </c>
      <c r="BV6487" s="79" t="s">
        <v>696</v>
      </c>
      <c r="BW6487" s="79" t="s">
        <v>11710</v>
      </c>
    </row>
    <row r="6488" spans="51:75" x14ac:dyDescent="0.3">
      <c r="AY6488" s="107" t="e">
        <f>VLOOKUP(C6488,#REF!, 2,FALSE)</f>
        <v>#REF!</v>
      </c>
      <c r="BM6488" s="79" t="s">
        <v>11711</v>
      </c>
      <c r="BN6488" s="79" t="s">
        <v>3009</v>
      </c>
      <c r="BO6488" s="79" t="s">
        <v>2985</v>
      </c>
      <c r="BU6488" s="79" t="s">
        <v>11711</v>
      </c>
      <c r="BV6488" s="79" t="s">
        <v>3009</v>
      </c>
      <c r="BW6488" s="79" t="s">
        <v>2985</v>
      </c>
    </row>
    <row r="6489" spans="51:75" x14ac:dyDescent="0.3">
      <c r="AY6489" s="107" t="e">
        <f>VLOOKUP(C6489,#REF!, 2,FALSE)</f>
        <v>#REF!</v>
      </c>
      <c r="BM6489" s="79" t="s">
        <v>11712</v>
      </c>
      <c r="BN6489" s="79" t="s">
        <v>3256</v>
      </c>
      <c r="BO6489" s="79" t="s">
        <v>1421</v>
      </c>
      <c r="BU6489" s="79" t="s">
        <v>11712</v>
      </c>
      <c r="BV6489" s="79" t="s">
        <v>3256</v>
      </c>
      <c r="BW6489" s="79" t="s">
        <v>1421</v>
      </c>
    </row>
    <row r="6490" spans="51:75" x14ac:dyDescent="0.3">
      <c r="AY6490" s="107" t="e">
        <f>VLOOKUP(C6490,#REF!, 2,FALSE)</f>
        <v>#REF!</v>
      </c>
      <c r="BM6490" s="79" t="s">
        <v>11713</v>
      </c>
      <c r="BN6490" s="79" t="s">
        <v>1141</v>
      </c>
      <c r="BO6490" s="79" t="s">
        <v>6961</v>
      </c>
      <c r="BU6490" s="79" t="s">
        <v>11713</v>
      </c>
      <c r="BV6490" s="79" t="s">
        <v>1141</v>
      </c>
      <c r="BW6490" s="79" t="s">
        <v>6961</v>
      </c>
    </row>
    <row r="6491" spans="51:75" x14ac:dyDescent="0.3">
      <c r="AY6491" s="107" t="e">
        <f>VLOOKUP(C6491,#REF!, 2,FALSE)</f>
        <v>#REF!</v>
      </c>
      <c r="BM6491" s="79" t="s">
        <v>11714</v>
      </c>
      <c r="BN6491" s="79" t="s">
        <v>665</v>
      </c>
      <c r="BO6491" s="79" t="s">
        <v>11715</v>
      </c>
      <c r="BU6491" s="79" t="s">
        <v>11714</v>
      </c>
      <c r="BV6491" s="79" t="s">
        <v>665</v>
      </c>
      <c r="BW6491" s="79" t="s">
        <v>11715</v>
      </c>
    </row>
    <row r="6492" spans="51:75" x14ac:dyDescent="0.3">
      <c r="AY6492" s="107" t="e">
        <f>VLOOKUP(C6492,#REF!, 2,FALSE)</f>
        <v>#REF!</v>
      </c>
      <c r="BM6492" s="79" t="s">
        <v>11716</v>
      </c>
      <c r="BN6492" s="79" t="s">
        <v>3206</v>
      </c>
      <c r="BO6492" s="79" t="s">
        <v>11294</v>
      </c>
      <c r="BU6492" s="79" t="s">
        <v>11716</v>
      </c>
      <c r="BV6492" s="79" t="s">
        <v>3206</v>
      </c>
      <c r="BW6492" s="79" t="s">
        <v>11294</v>
      </c>
    </row>
    <row r="6493" spans="51:75" x14ac:dyDescent="0.3">
      <c r="AY6493" s="107" t="e">
        <f>VLOOKUP(C6493,#REF!, 2,FALSE)</f>
        <v>#REF!</v>
      </c>
      <c r="BM6493" s="79" t="s">
        <v>11717</v>
      </c>
      <c r="BN6493" s="79" t="s">
        <v>1072</v>
      </c>
      <c r="BO6493" s="79" t="s">
        <v>11718</v>
      </c>
      <c r="BU6493" s="79" t="s">
        <v>11717</v>
      </c>
      <c r="BV6493" s="79" t="s">
        <v>1072</v>
      </c>
      <c r="BW6493" s="79" t="s">
        <v>11718</v>
      </c>
    </row>
    <row r="6494" spans="51:75" x14ac:dyDescent="0.3">
      <c r="AY6494" s="107" t="e">
        <f>VLOOKUP(C6494,#REF!, 2,FALSE)</f>
        <v>#REF!</v>
      </c>
      <c r="BM6494" s="79" t="s">
        <v>11719</v>
      </c>
      <c r="BN6494" s="79" t="s">
        <v>659</v>
      </c>
      <c r="BO6494" s="79" t="s">
        <v>2985</v>
      </c>
      <c r="BU6494" s="79" t="s">
        <v>11719</v>
      </c>
      <c r="BV6494" s="79" t="s">
        <v>659</v>
      </c>
      <c r="BW6494" s="79" t="s">
        <v>2985</v>
      </c>
    </row>
    <row r="6495" spans="51:75" x14ac:dyDescent="0.3">
      <c r="AY6495" s="107" t="e">
        <f>VLOOKUP(C6495,#REF!, 2,FALSE)</f>
        <v>#REF!</v>
      </c>
      <c r="BM6495" s="79" t="s">
        <v>11720</v>
      </c>
      <c r="BN6495" s="79" t="s">
        <v>1498</v>
      </c>
      <c r="BO6495" s="79" t="s">
        <v>3918</v>
      </c>
      <c r="BU6495" s="79" t="s">
        <v>11720</v>
      </c>
      <c r="BV6495" s="79" t="s">
        <v>1498</v>
      </c>
      <c r="BW6495" s="79" t="s">
        <v>3918</v>
      </c>
    </row>
    <row r="6496" spans="51:75" x14ac:dyDescent="0.3">
      <c r="AY6496" s="107" t="e">
        <f>VLOOKUP(C6496,#REF!, 2,FALSE)</f>
        <v>#REF!</v>
      </c>
      <c r="BM6496" s="79" t="s">
        <v>2051</v>
      </c>
      <c r="BN6496" s="79" t="s">
        <v>627</v>
      </c>
      <c r="BO6496" s="79" t="s">
        <v>2985</v>
      </c>
      <c r="BU6496" s="79" t="s">
        <v>2051</v>
      </c>
      <c r="BV6496" s="79" t="s">
        <v>627</v>
      </c>
      <c r="BW6496" s="79" t="s">
        <v>2985</v>
      </c>
    </row>
    <row r="6497" spans="51:75" x14ac:dyDescent="0.3">
      <c r="AY6497" s="107" t="e">
        <f>VLOOKUP(C6497,#REF!, 2,FALSE)</f>
        <v>#REF!</v>
      </c>
      <c r="BM6497" s="79" t="s">
        <v>11722</v>
      </c>
      <c r="BN6497" s="79" t="s">
        <v>641</v>
      </c>
      <c r="BO6497" s="79" t="s">
        <v>9522</v>
      </c>
      <c r="BU6497" s="79" t="s">
        <v>11722</v>
      </c>
      <c r="BV6497" s="79" t="s">
        <v>641</v>
      </c>
      <c r="BW6497" s="79" t="s">
        <v>9522</v>
      </c>
    </row>
    <row r="6498" spans="51:75" x14ac:dyDescent="0.3">
      <c r="AY6498" s="107" t="e">
        <f>VLOOKUP(C6498,#REF!, 2,FALSE)</f>
        <v>#REF!</v>
      </c>
      <c r="BM6498" s="79" t="s">
        <v>11723</v>
      </c>
      <c r="BN6498" s="79" t="s">
        <v>3009</v>
      </c>
      <c r="BO6498" s="79" t="s">
        <v>7757</v>
      </c>
      <c r="BU6498" s="79" t="s">
        <v>11723</v>
      </c>
      <c r="BV6498" s="79" t="s">
        <v>3009</v>
      </c>
      <c r="BW6498" s="79" t="s">
        <v>7757</v>
      </c>
    </row>
    <row r="6499" spans="51:75" x14ac:dyDescent="0.3">
      <c r="AY6499" s="107" t="e">
        <f>VLOOKUP(C6499,#REF!, 2,FALSE)</f>
        <v>#REF!</v>
      </c>
      <c r="BM6499" s="79" t="s">
        <v>11724</v>
      </c>
      <c r="BN6499" s="79" t="s">
        <v>615</v>
      </c>
      <c r="BO6499" s="79" t="s">
        <v>6888</v>
      </c>
      <c r="BU6499" s="79" t="s">
        <v>11724</v>
      </c>
      <c r="BV6499" s="79" t="s">
        <v>615</v>
      </c>
      <c r="BW6499" s="79" t="s">
        <v>6888</v>
      </c>
    </row>
    <row r="6500" spans="51:75" x14ac:dyDescent="0.3">
      <c r="AY6500" s="107" t="e">
        <f>VLOOKUP(C6500,#REF!, 2,FALSE)</f>
        <v>#REF!</v>
      </c>
      <c r="BM6500" s="79" t="s">
        <v>2052</v>
      </c>
      <c r="BN6500" s="79" t="s">
        <v>641</v>
      </c>
      <c r="BO6500" s="79" t="s">
        <v>1659</v>
      </c>
      <c r="BU6500" s="79" t="s">
        <v>2052</v>
      </c>
      <c r="BV6500" s="79" t="s">
        <v>641</v>
      </c>
      <c r="BW6500" s="79" t="s">
        <v>1659</v>
      </c>
    </row>
    <row r="6501" spans="51:75" x14ac:dyDescent="0.3">
      <c r="AY6501" s="107" t="e">
        <f>VLOOKUP(C6501,#REF!, 2,FALSE)</f>
        <v>#REF!</v>
      </c>
      <c r="BM6501" s="79" t="s">
        <v>11725</v>
      </c>
      <c r="BN6501" s="79" t="s">
        <v>16992</v>
      </c>
      <c r="BO6501" s="79" t="s">
        <v>11726</v>
      </c>
      <c r="BU6501" s="79" t="s">
        <v>11725</v>
      </c>
      <c r="BV6501" s="79" t="s">
        <v>16992</v>
      </c>
      <c r="BW6501" s="79" t="s">
        <v>11726</v>
      </c>
    </row>
    <row r="6502" spans="51:75" x14ac:dyDescent="0.3">
      <c r="AY6502" s="107" t="e">
        <f>VLOOKUP(C6502,#REF!, 2,FALSE)</f>
        <v>#REF!</v>
      </c>
      <c r="BM6502" s="79" t="s">
        <v>11727</v>
      </c>
      <c r="BN6502" s="79" t="s">
        <v>664</v>
      </c>
      <c r="BO6502" s="79" t="s">
        <v>2985</v>
      </c>
      <c r="BU6502" s="79" t="s">
        <v>11727</v>
      </c>
      <c r="BV6502" s="79" t="s">
        <v>664</v>
      </c>
      <c r="BW6502" s="79" t="s">
        <v>2985</v>
      </c>
    </row>
    <row r="6503" spans="51:75" x14ac:dyDescent="0.3">
      <c r="AY6503" s="107" t="e">
        <f>VLOOKUP(C6503,#REF!, 2,FALSE)</f>
        <v>#REF!</v>
      </c>
      <c r="BM6503" s="79" t="s">
        <v>11728</v>
      </c>
      <c r="BN6503" s="79" t="s">
        <v>698</v>
      </c>
      <c r="BO6503" s="79" t="s">
        <v>866</v>
      </c>
      <c r="BU6503" s="79" t="s">
        <v>11728</v>
      </c>
      <c r="BV6503" s="79" t="s">
        <v>698</v>
      </c>
      <c r="BW6503" s="79" t="s">
        <v>866</v>
      </c>
    </row>
    <row r="6504" spans="51:75" x14ac:dyDescent="0.3">
      <c r="AY6504" s="107" t="e">
        <f>VLOOKUP(C6504,#REF!, 2,FALSE)</f>
        <v>#REF!</v>
      </c>
      <c r="BM6504" s="79" t="s">
        <v>434</v>
      </c>
      <c r="BN6504" s="79" t="s">
        <v>942</v>
      </c>
      <c r="BO6504" s="79" t="s">
        <v>2985</v>
      </c>
      <c r="BU6504" s="79" t="s">
        <v>434</v>
      </c>
      <c r="BV6504" s="79" t="s">
        <v>942</v>
      </c>
      <c r="BW6504" s="79" t="s">
        <v>2985</v>
      </c>
    </row>
    <row r="6505" spans="51:75" x14ac:dyDescent="0.3">
      <c r="AY6505" s="107" t="e">
        <f>VLOOKUP(C6505,#REF!, 2,FALSE)</f>
        <v>#REF!</v>
      </c>
      <c r="BM6505" s="79" t="s">
        <v>11729</v>
      </c>
      <c r="BN6505" s="79" t="s">
        <v>1141</v>
      </c>
      <c r="BO6505" s="79" t="s">
        <v>3106</v>
      </c>
      <c r="BU6505" s="79" t="s">
        <v>11729</v>
      </c>
      <c r="BV6505" s="79" t="s">
        <v>1141</v>
      </c>
      <c r="BW6505" s="79" t="s">
        <v>3106</v>
      </c>
    </row>
    <row r="6506" spans="51:75" x14ac:dyDescent="0.3">
      <c r="AY6506" s="107" t="e">
        <f>VLOOKUP(C6506,#REF!, 2,FALSE)</f>
        <v>#REF!</v>
      </c>
      <c r="BM6506" s="79" t="s">
        <v>11730</v>
      </c>
      <c r="BN6506" s="79" t="s">
        <v>2224</v>
      </c>
      <c r="BO6506" s="79" t="s">
        <v>2985</v>
      </c>
      <c r="BU6506" s="79" t="s">
        <v>11730</v>
      </c>
      <c r="BV6506" s="79" t="s">
        <v>2224</v>
      </c>
      <c r="BW6506" s="79" t="s">
        <v>2985</v>
      </c>
    </row>
    <row r="6507" spans="51:75" x14ac:dyDescent="0.3">
      <c r="AY6507" s="107" t="e">
        <f>VLOOKUP(C6507,#REF!, 2,FALSE)</f>
        <v>#REF!</v>
      </c>
      <c r="BM6507" s="79" t="s">
        <v>11731</v>
      </c>
      <c r="BN6507" s="79" t="s">
        <v>1784</v>
      </c>
      <c r="BO6507" s="79" t="s">
        <v>11732</v>
      </c>
      <c r="BU6507" s="79" t="s">
        <v>11731</v>
      </c>
      <c r="BV6507" s="79" t="s">
        <v>1784</v>
      </c>
      <c r="BW6507" s="79" t="s">
        <v>11732</v>
      </c>
    </row>
    <row r="6508" spans="51:75" x14ac:dyDescent="0.3">
      <c r="AY6508" s="107" t="e">
        <f>VLOOKUP(C6508,#REF!, 2,FALSE)</f>
        <v>#REF!</v>
      </c>
      <c r="BM6508" s="79" t="s">
        <v>11733</v>
      </c>
      <c r="BN6508" s="79" t="s">
        <v>1735</v>
      </c>
      <c r="BO6508" s="79" t="s">
        <v>2892</v>
      </c>
      <c r="BU6508" s="79" t="s">
        <v>11733</v>
      </c>
      <c r="BV6508" s="79" t="s">
        <v>1735</v>
      </c>
      <c r="BW6508" s="79" t="s">
        <v>2892</v>
      </c>
    </row>
    <row r="6509" spans="51:75" x14ac:dyDescent="0.3">
      <c r="AY6509" s="107" t="e">
        <f>VLOOKUP(C6509,#REF!, 2,FALSE)</f>
        <v>#REF!</v>
      </c>
      <c r="BM6509" s="79" t="s">
        <v>11734</v>
      </c>
      <c r="BN6509" s="79" t="s">
        <v>1735</v>
      </c>
      <c r="BO6509" s="79" t="s">
        <v>11324</v>
      </c>
      <c r="BU6509" s="79" t="s">
        <v>11734</v>
      </c>
      <c r="BV6509" s="79" t="s">
        <v>1735</v>
      </c>
      <c r="BW6509" s="79" t="s">
        <v>11324</v>
      </c>
    </row>
    <row r="6510" spans="51:75" x14ac:dyDescent="0.3">
      <c r="AY6510" s="107" t="e">
        <f>VLOOKUP(C6510,#REF!, 2,FALSE)</f>
        <v>#REF!</v>
      </c>
      <c r="BM6510" s="79" t="s">
        <v>11735</v>
      </c>
      <c r="BN6510" s="79" t="s">
        <v>799</v>
      </c>
      <c r="BO6510" s="79" t="s">
        <v>11324</v>
      </c>
      <c r="BU6510" s="79" t="s">
        <v>11735</v>
      </c>
      <c r="BV6510" s="79" t="s">
        <v>799</v>
      </c>
      <c r="BW6510" s="79" t="s">
        <v>11324</v>
      </c>
    </row>
    <row r="6511" spans="51:75" x14ac:dyDescent="0.3">
      <c r="AY6511" s="107" t="e">
        <f>VLOOKUP(C6511,#REF!, 2,FALSE)</f>
        <v>#REF!</v>
      </c>
      <c r="BM6511" s="79" t="s">
        <v>11736</v>
      </c>
      <c r="BN6511" s="79" t="s">
        <v>799</v>
      </c>
      <c r="BO6511" s="79" t="s">
        <v>4737</v>
      </c>
      <c r="BU6511" s="79" t="s">
        <v>11736</v>
      </c>
      <c r="BV6511" s="79" t="s">
        <v>799</v>
      </c>
      <c r="BW6511" s="79" t="s">
        <v>4737</v>
      </c>
    </row>
    <row r="6512" spans="51:75" x14ac:dyDescent="0.3">
      <c r="AY6512" s="107" t="e">
        <f>VLOOKUP(C6512,#REF!, 2,FALSE)</f>
        <v>#REF!</v>
      </c>
      <c r="BM6512" s="79" t="s">
        <v>11737</v>
      </c>
      <c r="BN6512" s="79" t="s">
        <v>665</v>
      </c>
      <c r="BO6512" s="79" t="s">
        <v>11738</v>
      </c>
      <c r="BU6512" s="79" t="s">
        <v>11737</v>
      </c>
      <c r="BV6512" s="79" t="s">
        <v>665</v>
      </c>
      <c r="BW6512" s="79" t="s">
        <v>11738</v>
      </c>
    </row>
    <row r="6513" spans="51:75" x14ac:dyDescent="0.3">
      <c r="AY6513" s="107" t="e">
        <f>VLOOKUP(C6513,#REF!, 2,FALSE)</f>
        <v>#REF!</v>
      </c>
      <c r="BM6513" s="79" t="s">
        <v>11739</v>
      </c>
      <c r="BN6513" s="79" t="s">
        <v>799</v>
      </c>
      <c r="BO6513" s="79" t="s">
        <v>4563</v>
      </c>
      <c r="BU6513" s="79" t="s">
        <v>11739</v>
      </c>
      <c r="BV6513" s="79" t="s">
        <v>799</v>
      </c>
      <c r="BW6513" s="79" t="s">
        <v>4563</v>
      </c>
    </row>
    <row r="6514" spans="51:75" x14ac:dyDescent="0.3">
      <c r="AY6514" s="107" t="e">
        <f>VLOOKUP(C6514,#REF!, 2,FALSE)</f>
        <v>#REF!</v>
      </c>
      <c r="BM6514" s="79" t="s">
        <v>11740</v>
      </c>
      <c r="BN6514" s="79" t="s">
        <v>799</v>
      </c>
      <c r="BO6514" s="79" t="s">
        <v>775</v>
      </c>
      <c r="BU6514" s="79" t="s">
        <v>11740</v>
      </c>
      <c r="BV6514" s="79" t="s">
        <v>799</v>
      </c>
      <c r="BW6514" s="79" t="s">
        <v>775</v>
      </c>
    </row>
    <row r="6515" spans="51:75" x14ac:dyDescent="0.3">
      <c r="AY6515" s="107" t="e">
        <f>VLOOKUP(C6515,#REF!, 2,FALSE)</f>
        <v>#REF!</v>
      </c>
      <c r="BM6515" s="79" t="s">
        <v>11741</v>
      </c>
      <c r="BN6515" s="79" t="s">
        <v>799</v>
      </c>
      <c r="BO6515" s="79" t="s">
        <v>2055</v>
      </c>
      <c r="BU6515" s="79" t="s">
        <v>11741</v>
      </c>
      <c r="BV6515" s="79" t="s">
        <v>799</v>
      </c>
      <c r="BW6515" s="79" t="s">
        <v>2055</v>
      </c>
    </row>
    <row r="6516" spans="51:75" x14ac:dyDescent="0.3">
      <c r="AY6516" s="107" t="e">
        <f>VLOOKUP(C6516,#REF!, 2,FALSE)</f>
        <v>#REF!</v>
      </c>
      <c r="BM6516" s="79" t="s">
        <v>11742</v>
      </c>
      <c r="BN6516" s="79" t="s">
        <v>2981</v>
      </c>
      <c r="BO6516" s="79" t="s">
        <v>11743</v>
      </c>
      <c r="BU6516" s="79" t="s">
        <v>11742</v>
      </c>
      <c r="BV6516" s="79" t="s">
        <v>2981</v>
      </c>
      <c r="BW6516" s="79" t="s">
        <v>11743</v>
      </c>
    </row>
    <row r="6517" spans="51:75" x14ac:dyDescent="0.3">
      <c r="AY6517" s="107" t="e">
        <f>VLOOKUP(C6517,#REF!, 2,FALSE)</f>
        <v>#REF!</v>
      </c>
      <c r="BM6517" s="79" t="s">
        <v>450</v>
      </c>
      <c r="BN6517" s="79" t="s">
        <v>2981</v>
      </c>
      <c r="BO6517" s="79" t="s">
        <v>1285</v>
      </c>
      <c r="BU6517" s="79" t="s">
        <v>450</v>
      </c>
      <c r="BV6517" s="79" t="s">
        <v>2981</v>
      </c>
      <c r="BW6517" s="79" t="s">
        <v>1285</v>
      </c>
    </row>
    <row r="6518" spans="51:75" x14ac:dyDescent="0.3">
      <c r="AY6518" s="107" t="e">
        <f>VLOOKUP(C6518,#REF!, 2,FALSE)</f>
        <v>#REF!</v>
      </c>
      <c r="BM6518" s="79" t="s">
        <v>11744</v>
      </c>
      <c r="BN6518" s="79" t="s">
        <v>799</v>
      </c>
      <c r="BO6518" s="79" t="s">
        <v>2985</v>
      </c>
      <c r="BU6518" s="79" t="s">
        <v>11744</v>
      </c>
      <c r="BV6518" s="79" t="s">
        <v>799</v>
      </c>
      <c r="BW6518" s="79" t="s">
        <v>2985</v>
      </c>
    </row>
    <row r="6519" spans="51:75" x14ac:dyDescent="0.3">
      <c r="AY6519" s="107" t="e">
        <f>VLOOKUP(C6519,#REF!, 2,FALSE)</f>
        <v>#REF!</v>
      </c>
      <c r="BM6519" s="79" t="s">
        <v>11745</v>
      </c>
      <c r="BN6519" s="79" t="s">
        <v>799</v>
      </c>
      <c r="BO6519" s="79" t="s">
        <v>11496</v>
      </c>
      <c r="BU6519" s="79" t="s">
        <v>11745</v>
      </c>
      <c r="BV6519" s="79" t="s">
        <v>799</v>
      </c>
      <c r="BW6519" s="79" t="s">
        <v>11496</v>
      </c>
    </row>
    <row r="6520" spans="51:75" x14ac:dyDescent="0.3">
      <c r="AY6520" s="107" t="e">
        <f>VLOOKUP(C6520,#REF!, 2,FALSE)</f>
        <v>#REF!</v>
      </c>
      <c r="BM6520" s="79" t="s">
        <v>11746</v>
      </c>
      <c r="BN6520" s="79" t="s">
        <v>801</v>
      </c>
      <c r="BO6520" s="79" t="s">
        <v>11640</v>
      </c>
      <c r="BU6520" s="79" t="s">
        <v>11746</v>
      </c>
      <c r="BV6520" s="79" t="s">
        <v>801</v>
      </c>
      <c r="BW6520" s="79" t="s">
        <v>11640</v>
      </c>
    </row>
    <row r="6521" spans="51:75" x14ac:dyDescent="0.3">
      <c r="AY6521" s="107" t="e">
        <f>VLOOKUP(C6521,#REF!, 2,FALSE)</f>
        <v>#REF!</v>
      </c>
      <c r="BM6521" s="79" t="s">
        <v>11747</v>
      </c>
      <c r="BN6521" s="79" t="s">
        <v>799</v>
      </c>
      <c r="BO6521" s="79" t="s">
        <v>2985</v>
      </c>
      <c r="BU6521" s="79" t="s">
        <v>11747</v>
      </c>
      <c r="BV6521" s="79" t="s">
        <v>799</v>
      </c>
      <c r="BW6521" s="79" t="s">
        <v>2985</v>
      </c>
    </row>
    <row r="6522" spans="51:75" x14ac:dyDescent="0.3">
      <c r="AY6522" s="107" t="e">
        <f>VLOOKUP(C6522,#REF!, 2,FALSE)</f>
        <v>#REF!</v>
      </c>
      <c r="BM6522" s="79" t="s">
        <v>11748</v>
      </c>
      <c r="BN6522" s="79" t="s">
        <v>799</v>
      </c>
      <c r="BO6522" s="79" t="s">
        <v>2447</v>
      </c>
      <c r="BU6522" s="79" t="s">
        <v>11748</v>
      </c>
      <c r="BV6522" s="79" t="s">
        <v>799</v>
      </c>
      <c r="BW6522" s="79" t="s">
        <v>2447</v>
      </c>
    </row>
    <row r="6523" spans="51:75" x14ac:dyDescent="0.3">
      <c r="AY6523" s="107" t="e">
        <f>VLOOKUP(C6523,#REF!, 2,FALSE)</f>
        <v>#REF!</v>
      </c>
      <c r="BM6523" s="79" t="s">
        <v>11749</v>
      </c>
      <c r="BN6523" s="79" t="s">
        <v>664</v>
      </c>
      <c r="BO6523" s="79" t="s">
        <v>11750</v>
      </c>
      <c r="BU6523" s="79" t="s">
        <v>11749</v>
      </c>
      <c r="BV6523" s="79" t="s">
        <v>664</v>
      </c>
      <c r="BW6523" s="79" t="s">
        <v>11750</v>
      </c>
    </row>
    <row r="6524" spans="51:75" x14ac:dyDescent="0.3">
      <c r="AY6524" s="107" t="e">
        <f>VLOOKUP(C6524,#REF!, 2,FALSE)</f>
        <v>#REF!</v>
      </c>
      <c r="BM6524" s="79" t="s">
        <v>11751</v>
      </c>
      <c r="BN6524" s="79" t="s">
        <v>664</v>
      </c>
      <c r="BO6524" s="79" t="s">
        <v>11750</v>
      </c>
      <c r="BU6524" s="79" t="s">
        <v>11751</v>
      </c>
      <c r="BV6524" s="79" t="s">
        <v>664</v>
      </c>
      <c r="BW6524" s="79" t="s">
        <v>11750</v>
      </c>
    </row>
    <row r="6525" spans="51:75" x14ac:dyDescent="0.3">
      <c r="AY6525" s="107" t="e">
        <f>VLOOKUP(C6525,#REF!, 2,FALSE)</f>
        <v>#REF!</v>
      </c>
      <c r="BM6525" s="79" t="s">
        <v>11752</v>
      </c>
      <c r="BN6525" s="79" t="s">
        <v>664</v>
      </c>
      <c r="BO6525" s="79" t="s">
        <v>7503</v>
      </c>
      <c r="BU6525" s="79" t="s">
        <v>11752</v>
      </c>
      <c r="BV6525" s="79" t="s">
        <v>664</v>
      </c>
      <c r="BW6525" s="79" t="s">
        <v>7503</v>
      </c>
    </row>
    <row r="6526" spans="51:75" x14ac:dyDescent="0.3">
      <c r="AY6526" s="107" t="e">
        <f>VLOOKUP(C6526,#REF!, 2,FALSE)</f>
        <v>#REF!</v>
      </c>
      <c r="BM6526" s="79" t="s">
        <v>11753</v>
      </c>
      <c r="BN6526" s="79" t="s">
        <v>664</v>
      </c>
      <c r="BO6526" s="79" t="s">
        <v>11566</v>
      </c>
      <c r="BU6526" s="79" t="s">
        <v>11753</v>
      </c>
      <c r="BV6526" s="79" t="s">
        <v>664</v>
      </c>
      <c r="BW6526" s="79" t="s">
        <v>11566</v>
      </c>
    </row>
    <row r="6527" spans="51:75" x14ac:dyDescent="0.3">
      <c r="AY6527" s="107" t="e">
        <f>VLOOKUP(C6527,#REF!, 2,FALSE)</f>
        <v>#REF!</v>
      </c>
      <c r="BM6527" s="79" t="s">
        <v>401</v>
      </c>
      <c r="BN6527" s="79" t="s">
        <v>738</v>
      </c>
      <c r="BO6527" s="79" t="s">
        <v>11754</v>
      </c>
      <c r="BU6527" s="79" t="s">
        <v>401</v>
      </c>
      <c r="BV6527" s="79" t="s">
        <v>738</v>
      </c>
      <c r="BW6527" s="79" t="s">
        <v>11754</v>
      </c>
    </row>
    <row r="6528" spans="51:75" x14ac:dyDescent="0.3">
      <c r="AY6528" s="107" t="e">
        <f>VLOOKUP(C6528,#REF!, 2,FALSE)</f>
        <v>#REF!</v>
      </c>
      <c r="BM6528" s="79" t="s">
        <v>11755</v>
      </c>
      <c r="BN6528" s="79" t="s">
        <v>930</v>
      </c>
      <c r="BO6528" s="79" t="s">
        <v>11756</v>
      </c>
      <c r="BU6528" s="79" t="s">
        <v>11755</v>
      </c>
      <c r="BV6528" s="79" t="s">
        <v>930</v>
      </c>
      <c r="BW6528" s="79" t="s">
        <v>11756</v>
      </c>
    </row>
    <row r="6529" spans="51:75" x14ac:dyDescent="0.3">
      <c r="AY6529" s="107" t="e">
        <f>VLOOKUP(C6529,#REF!, 2,FALSE)</f>
        <v>#REF!</v>
      </c>
      <c r="BM6529" s="79" t="s">
        <v>2053</v>
      </c>
      <c r="BN6529" s="79" t="s">
        <v>641</v>
      </c>
      <c r="BO6529" s="79" t="s">
        <v>1400</v>
      </c>
      <c r="BU6529" s="79" t="s">
        <v>2053</v>
      </c>
      <c r="BV6529" s="79" t="s">
        <v>641</v>
      </c>
      <c r="BW6529" s="79" t="s">
        <v>1400</v>
      </c>
    </row>
    <row r="6530" spans="51:75" x14ac:dyDescent="0.3">
      <c r="AY6530" s="107" t="e">
        <f>VLOOKUP(C6530,#REF!, 2,FALSE)</f>
        <v>#REF!</v>
      </c>
      <c r="BM6530" s="79" t="s">
        <v>11757</v>
      </c>
      <c r="BN6530" s="79" t="s">
        <v>641</v>
      </c>
      <c r="BO6530" s="79" t="s">
        <v>4227</v>
      </c>
      <c r="BU6530" s="79" t="s">
        <v>11757</v>
      </c>
      <c r="BV6530" s="79" t="s">
        <v>641</v>
      </c>
      <c r="BW6530" s="79" t="s">
        <v>4227</v>
      </c>
    </row>
    <row r="6531" spans="51:75" x14ac:dyDescent="0.3">
      <c r="AY6531" s="107" t="e">
        <f>VLOOKUP(C6531,#REF!, 2,FALSE)</f>
        <v>#REF!</v>
      </c>
      <c r="BM6531" s="79" t="s">
        <v>11758</v>
      </c>
      <c r="BN6531" s="79" t="s">
        <v>615</v>
      </c>
      <c r="BO6531" s="79" t="s">
        <v>3432</v>
      </c>
      <c r="BU6531" s="79" t="s">
        <v>11758</v>
      </c>
      <c r="BV6531" s="79" t="s">
        <v>615</v>
      </c>
      <c r="BW6531" s="79" t="s">
        <v>3432</v>
      </c>
    </row>
    <row r="6532" spans="51:75" x14ac:dyDescent="0.3">
      <c r="AY6532" s="107" t="e">
        <f>VLOOKUP(C6532,#REF!, 2,FALSE)</f>
        <v>#REF!</v>
      </c>
      <c r="BM6532" s="79" t="s">
        <v>11759</v>
      </c>
      <c r="BN6532" s="79" t="s">
        <v>641</v>
      </c>
      <c r="BO6532" s="79" t="s">
        <v>2656</v>
      </c>
      <c r="BU6532" s="79" t="s">
        <v>11759</v>
      </c>
      <c r="BV6532" s="79" t="s">
        <v>641</v>
      </c>
      <c r="BW6532" s="79" t="s">
        <v>2656</v>
      </c>
    </row>
    <row r="6533" spans="51:75" x14ac:dyDescent="0.3">
      <c r="AY6533" s="107" t="e">
        <f>VLOOKUP(C6533,#REF!, 2,FALSE)</f>
        <v>#REF!</v>
      </c>
      <c r="BM6533" s="79" t="s">
        <v>11760</v>
      </c>
      <c r="BN6533" s="79" t="s">
        <v>641</v>
      </c>
      <c r="BO6533" s="79" t="s">
        <v>1021</v>
      </c>
      <c r="BU6533" s="79" t="s">
        <v>11760</v>
      </c>
      <c r="BV6533" s="79" t="s">
        <v>641</v>
      </c>
      <c r="BW6533" s="79" t="s">
        <v>1021</v>
      </c>
    </row>
    <row r="6534" spans="51:75" x14ac:dyDescent="0.3">
      <c r="AY6534" s="107" t="e">
        <f>VLOOKUP(C6534,#REF!, 2,FALSE)</f>
        <v>#REF!</v>
      </c>
      <c r="BM6534" s="79" t="s">
        <v>2054</v>
      </c>
      <c r="BN6534" s="79" t="s">
        <v>621</v>
      </c>
      <c r="BO6534" s="79" t="s">
        <v>2547</v>
      </c>
      <c r="BU6534" s="79" t="s">
        <v>2054</v>
      </c>
      <c r="BV6534" s="79" t="s">
        <v>621</v>
      </c>
      <c r="BW6534" s="79" t="s">
        <v>2547</v>
      </c>
    </row>
    <row r="6535" spans="51:75" x14ac:dyDescent="0.3">
      <c r="AY6535" s="107" t="e">
        <f>VLOOKUP(C6535,#REF!, 2,FALSE)</f>
        <v>#REF!</v>
      </c>
      <c r="BM6535" s="79" t="s">
        <v>11761</v>
      </c>
      <c r="BN6535" s="79" t="s">
        <v>638</v>
      </c>
      <c r="BO6535" s="79" t="s">
        <v>844</v>
      </c>
      <c r="BU6535" s="79" t="s">
        <v>11761</v>
      </c>
      <c r="BV6535" s="79" t="s">
        <v>638</v>
      </c>
      <c r="BW6535" s="79" t="s">
        <v>844</v>
      </c>
    </row>
    <row r="6536" spans="51:75" x14ac:dyDescent="0.3">
      <c r="AY6536" s="107" t="e">
        <f>VLOOKUP(C6536,#REF!, 2,FALSE)</f>
        <v>#REF!</v>
      </c>
      <c r="BM6536" s="79" t="s">
        <v>11762</v>
      </c>
      <c r="BN6536" s="79" t="s">
        <v>3256</v>
      </c>
      <c r="BO6536" s="79" t="s">
        <v>2569</v>
      </c>
      <c r="BU6536" s="79" t="s">
        <v>11762</v>
      </c>
      <c r="BV6536" s="79" t="s">
        <v>3256</v>
      </c>
      <c r="BW6536" s="79" t="s">
        <v>2569</v>
      </c>
    </row>
    <row r="6537" spans="51:75" x14ac:dyDescent="0.3">
      <c r="AY6537" s="107" t="e">
        <f>VLOOKUP(C6537,#REF!, 2,FALSE)</f>
        <v>#REF!</v>
      </c>
      <c r="BM6537" s="79" t="s">
        <v>11763</v>
      </c>
      <c r="BN6537" s="79" t="s">
        <v>1274</v>
      </c>
      <c r="BO6537" s="79" t="s">
        <v>2640</v>
      </c>
      <c r="BU6537" s="79" t="s">
        <v>11763</v>
      </c>
      <c r="BV6537" s="79" t="s">
        <v>1274</v>
      </c>
      <c r="BW6537" s="79" t="s">
        <v>2640</v>
      </c>
    </row>
    <row r="6538" spans="51:75" x14ac:dyDescent="0.3">
      <c r="AY6538" s="107" t="e">
        <f>VLOOKUP(C6538,#REF!, 2,FALSE)</f>
        <v>#REF!</v>
      </c>
      <c r="BM6538" s="79" t="s">
        <v>11764</v>
      </c>
      <c r="BN6538" s="79" t="s">
        <v>804</v>
      </c>
      <c r="BO6538" s="79" t="s">
        <v>10702</v>
      </c>
      <c r="BU6538" s="79" t="s">
        <v>11764</v>
      </c>
      <c r="BV6538" s="79" t="s">
        <v>804</v>
      </c>
      <c r="BW6538" s="79" t="s">
        <v>10702</v>
      </c>
    </row>
    <row r="6539" spans="51:75" x14ac:dyDescent="0.3">
      <c r="AY6539" s="107" t="e">
        <f>VLOOKUP(C6539,#REF!, 2,FALSE)</f>
        <v>#REF!</v>
      </c>
      <c r="BM6539" s="79" t="s">
        <v>2073</v>
      </c>
      <c r="BN6539" s="79" t="s">
        <v>1784</v>
      </c>
      <c r="BO6539" s="79" t="s">
        <v>2985</v>
      </c>
      <c r="BU6539" s="79" t="s">
        <v>2073</v>
      </c>
      <c r="BV6539" s="79" t="s">
        <v>1784</v>
      </c>
      <c r="BW6539" s="79" t="s">
        <v>2985</v>
      </c>
    </row>
    <row r="6540" spans="51:75" x14ac:dyDescent="0.3">
      <c r="AY6540" s="107" t="e">
        <f>VLOOKUP(C6540,#REF!, 2,FALSE)</f>
        <v>#REF!</v>
      </c>
      <c r="BM6540" s="79" t="s">
        <v>11765</v>
      </c>
      <c r="BN6540" s="79" t="s">
        <v>659</v>
      </c>
      <c r="BO6540" s="79" t="s">
        <v>2758</v>
      </c>
      <c r="BU6540" s="79" t="s">
        <v>11765</v>
      </c>
      <c r="BV6540" s="79" t="s">
        <v>659</v>
      </c>
      <c r="BW6540" s="79" t="s">
        <v>2758</v>
      </c>
    </row>
    <row r="6541" spans="51:75" x14ac:dyDescent="0.3">
      <c r="AY6541" s="107" t="e">
        <f>VLOOKUP(C6541,#REF!, 2,FALSE)</f>
        <v>#REF!</v>
      </c>
      <c r="BM6541" s="79" t="s">
        <v>2074</v>
      </c>
      <c r="BN6541" s="79" t="s">
        <v>663</v>
      </c>
      <c r="BO6541" s="79" t="s">
        <v>1343</v>
      </c>
      <c r="BU6541" s="79" t="s">
        <v>2074</v>
      </c>
      <c r="BV6541" s="79" t="s">
        <v>663</v>
      </c>
      <c r="BW6541" s="79" t="s">
        <v>1343</v>
      </c>
    </row>
    <row r="6542" spans="51:75" x14ac:dyDescent="0.3">
      <c r="AY6542" s="107" t="e">
        <f>VLOOKUP(C6542,#REF!, 2,FALSE)</f>
        <v>#REF!</v>
      </c>
      <c r="BM6542" s="79" t="s">
        <v>11766</v>
      </c>
      <c r="BN6542" s="79" t="s">
        <v>623</v>
      </c>
      <c r="BO6542" s="79" t="s">
        <v>2985</v>
      </c>
      <c r="BU6542" s="79" t="s">
        <v>11766</v>
      </c>
      <c r="BV6542" s="79" t="s">
        <v>623</v>
      </c>
      <c r="BW6542" s="79" t="s">
        <v>2985</v>
      </c>
    </row>
    <row r="6543" spans="51:75" x14ac:dyDescent="0.3">
      <c r="AY6543" s="107" t="e">
        <f>VLOOKUP(C6543,#REF!, 2,FALSE)</f>
        <v>#REF!</v>
      </c>
      <c r="BM6543" s="79" t="s">
        <v>2075</v>
      </c>
      <c r="BN6543" s="79" t="s">
        <v>669</v>
      </c>
      <c r="BO6543" s="79" t="s">
        <v>6347</v>
      </c>
      <c r="BU6543" s="79" t="s">
        <v>2075</v>
      </c>
      <c r="BV6543" s="79" t="s">
        <v>669</v>
      </c>
      <c r="BW6543" s="79" t="s">
        <v>6347</v>
      </c>
    </row>
    <row r="6544" spans="51:75" x14ac:dyDescent="0.3">
      <c r="AY6544" s="107" t="e">
        <f>VLOOKUP(C6544,#REF!, 2,FALSE)</f>
        <v>#REF!</v>
      </c>
      <c r="BM6544" s="79" t="s">
        <v>11767</v>
      </c>
      <c r="BN6544" s="79" t="s">
        <v>3091</v>
      </c>
      <c r="BO6544" s="79" t="s">
        <v>9654</v>
      </c>
      <c r="BU6544" s="79" t="s">
        <v>11767</v>
      </c>
      <c r="BV6544" s="79" t="s">
        <v>3091</v>
      </c>
      <c r="BW6544" s="79" t="s">
        <v>9654</v>
      </c>
    </row>
    <row r="6545" spans="51:75" x14ac:dyDescent="0.3">
      <c r="AY6545" s="107" t="e">
        <f>VLOOKUP(C6545,#REF!, 2,FALSE)</f>
        <v>#REF!</v>
      </c>
      <c r="BM6545" s="79" t="s">
        <v>11768</v>
      </c>
      <c r="BN6545" s="79" t="s">
        <v>799</v>
      </c>
      <c r="BO6545" s="79" t="s">
        <v>2985</v>
      </c>
      <c r="BU6545" s="79" t="s">
        <v>11768</v>
      </c>
      <c r="BV6545" s="79" t="s">
        <v>799</v>
      </c>
      <c r="BW6545" s="79" t="s">
        <v>2985</v>
      </c>
    </row>
    <row r="6546" spans="51:75" x14ac:dyDescent="0.3">
      <c r="AY6546" s="107" t="e">
        <f>VLOOKUP(C6546,#REF!, 2,FALSE)</f>
        <v>#REF!</v>
      </c>
      <c r="BM6546" s="79" t="s">
        <v>11769</v>
      </c>
      <c r="BN6546" s="79" t="s">
        <v>799</v>
      </c>
      <c r="BO6546" s="79" t="s">
        <v>11770</v>
      </c>
      <c r="BU6546" s="79" t="s">
        <v>11769</v>
      </c>
      <c r="BV6546" s="79" t="s">
        <v>799</v>
      </c>
      <c r="BW6546" s="79" t="s">
        <v>11770</v>
      </c>
    </row>
    <row r="6547" spans="51:75" x14ac:dyDescent="0.3">
      <c r="AY6547" s="107" t="e">
        <f>VLOOKUP(C6547,#REF!, 2,FALSE)</f>
        <v>#REF!</v>
      </c>
      <c r="BM6547" s="79" t="s">
        <v>11771</v>
      </c>
      <c r="BN6547" s="79" t="s">
        <v>664</v>
      </c>
      <c r="BO6547" s="79" t="s">
        <v>11773</v>
      </c>
      <c r="BU6547" s="79" t="s">
        <v>11771</v>
      </c>
      <c r="BV6547" s="79" t="s">
        <v>664</v>
      </c>
      <c r="BW6547" s="79" t="s">
        <v>11773</v>
      </c>
    </row>
    <row r="6548" spans="51:75" x14ac:dyDescent="0.3">
      <c r="AY6548" s="107" t="e">
        <f>VLOOKUP(C6548,#REF!, 2,FALSE)</f>
        <v>#REF!</v>
      </c>
      <c r="BM6548" s="79" t="s">
        <v>11774</v>
      </c>
      <c r="BN6548" s="79" t="s">
        <v>664</v>
      </c>
      <c r="BO6548" s="79" t="s">
        <v>2985</v>
      </c>
      <c r="BU6548" s="79" t="s">
        <v>11774</v>
      </c>
      <c r="BV6548" s="79" t="s">
        <v>664</v>
      </c>
      <c r="BW6548" s="79" t="s">
        <v>2985</v>
      </c>
    </row>
    <row r="6549" spans="51:75" x14ac:dyDescent="0.3">
      <c r="AY6549" s="107" t="e">
        <f>VLOOKUP(C6549,#REF!, 2,FALSE)</f>
        <v>#REF!</v>
      </c>
      <c r="BM6549" s="79" t="s">
        <v>409</v>
      </c>
      <c r="BN6549" s="79" t="s">
        <v>664</v>
      </c>
      <c r="BO6549" s="79" t="s">
        <v>11324</v>
      </c>
      <c r="BU6549" s="79" t="s">
        <v>409</v>
      </c>
      <c r="BV6549" s="79" t="s">
        <v>664</v>
      </c>
      <c r="BW6549" s="79" t="s">
        <v>11324</v>
      </c>
    </row>
    <row r="6550" spans="51:75" x14ac:dyDescent="0.3">
      <c r="AY6550" s="107" t="e">
        <f>VLOOKUP(C6550,#REF!, 2,FALSE)</f>
        <v>#REF!</v>
      </c>
      <c r="BM6550" s="79" t="s">
        <v>11775</v>
      </c>
      <c r="BN6550" s="79" t="s">
        <v>668</v>
      </c>
      <c r="BO6550" s="79" t="s">
        <v>11657</v>
      </c>
      <c r="BU6550" s="79" t="s">
        <v>11775</v>
      </c>
      <c r="BV6550" s="79" t="s">
        <v>668</v>
      </c>
      <c r="BW6550" s="79" t="s">
        <v>11657</v>
      </c>
    </row>
    <row r="6551" spans="51:75" x14ac:dyDescent="0.3">
      <c r="AY6551" s="107" t="e">
        <f>VLOOKUP(C6551,#REF!, 2,FALSE)</f>
        <v>#REF!</v>
      </c>
      <c r="BM6551" s="79" t="s">
        <v>11776</v>
      </c>
      <c r="BN6551" s="79" t="s">
        <v>789</v>
      </c>
      <c r="BO6551" s="79" t="s">
        <v>11657</v>
      </c>
      <c r="BU6551" s="79" t="s">
        <v>11776</v>
      </c>
      <c r="BV6551" s="79" t="s">
        <v>789</v>
      </c>
      <c r="BW6551" s="79" t="s">
        <v>11657</v>
      </c>
    </row>
    <row r="6552" spans="51:75" x14ac:dyDescent="0.3">
      <c r="AY6552" s="107" t="e">
        <f>VLOOKUP(C6552,#REF!, 2,FALSE)</f>
        <v>#REF!</v>
      </c>
      <c r="BM6552" s="79" t="s">
        <v>11777</v>
      </c>
      <c r="BN6552" s="79" t="s">
        <v>812</v>
      </c>
      <c r="BO6552" s="79" t="s">
        <v>932</v>
      </c>
      <c r="BU6552" s="79" t="s">
        <v>11777</v>
      </c>
      <c r="BV6552" s="79" t="s">
        <v>812</v>
      </c>
      <c r="BW6552" s="79" t="s">
        <v>932</v>
      </c>
    </row>
    <row r="6553" spans="51:75" x14ac:dyDescent="0.3">
      <c r="AY6553" s="107" t="e">
        <f>VLOOKUP(C6553,#REF!, 2,FALSE)</f>
        <v>#REF!</v>
      </c>
      <c r="BM6553" s="79" t="s">
        <v>11778</v>
      </c>
      <c r="BN6553" s="79" t="s">
        <v>812</v>
      </c>
      <c r="BO6553" s="79" t="s">
        <v>5133</v>
      </c>
      <c r="BU6553" s="79" t="s">
        <v>11778</v>
      </c>
      <c r="BV6553" s="79" t="s">
        <v>812</v>
      </c>
      <c r="BW6553" s="79" t="s">
        <v>5133</v>
      </c>
    </row>
    <row r="6554" spans="51:75" x14ac:dyDescent="0.3">
      <c r="AY6554" s="107" t="e">
        <f>VLOOKUP(C6554,#REF!, 2,FALSE)</f>
        <v>#REF!</v>
      </c>
      <c r="BM6554" s="79" t="s">
        <v>11779</v>
      </c>
      <c r="BN6554" s="79" t="s">
        <v>3009</v>
      </c>
      <c r="BO6554" s="79" t="s">
        <v>11780</v>
      </c>
      <c r="BU6554" s="79" t="s">
        <v>11779</v>
      </c>
      <c r="BV6554" s="79" t="s">
        <v>3009</v>
      </c>
      <c r="BW6554" s="79" t="s">
        <v>11780</v>
      </c>
    </row>
    <row r="6555" spans="51:75" x14ac:dyDescent="0.3">
      <c r="AY6555" s="107" t="e">
        <f>VLOOKUP(C6555,#REF!, 2,FALSE)</f>
        <v>#REF!</v>
      </c>
      <c r="BM6555" s="79" t="s">
        <v>11781</v>
      </c>
      <c r="BN6555" s="79" t="s">
        <v>16992</v>
      </c>
      <c r="BO6555" s="79" t="s">
        <v>2985</v>
      </c>
      <c r="BU6555" s="79" t="s">
        <v>11781</v>
      </c>
      <c r="BV6555" s="79" t="s">
        <v>16992</v>
      </c>
      <c r="BW6555" s="79" t="s">
        <v>2985</v>
      </c>
    </row>
    <row r="6556" spans="51:75" x14ac:dyDescent="0.3">
      <c r="AY6556" s="107" t="e">
        <f>VLOOKUP(C6556,#REF!, 2,FALSE)</f>
        <v>#REF!</v>
      </c>
      <c r="BM6556" s="79" t="s">
        <v>11782</v>
      </c>
      <c r="BN6556" s="79" t="s">
        <v>16992</v>
      </c>
      <c r="BO6556" s="79" t="s">
        <v>2985</v>
      </c>
      <c r="BU6556" s="79" t="s">
        <v>11782</v>
      </c>
      <c r="BV6556" s="79" t="s">
        <v>16992</v>
      </c>
      <c r="BW6556" s="79" t="s">
        <v>2985</v>
      </c>
    </row>
    <row r="6557" spans="51:75" x14ac:dyDescent="0.3">
      <c r="AY6557" s="107" t="e">
        <f>VLOOKUP(C6557,#REF!, 2,FALSE)</f>
        <v>#REF!</v>
      </c>
      <c r="BM6557" s="79" t="s">
        <v>11783</v>
      </c>
      <c r="BN6557" s="79" t="s">
        <v>1015</v>
      </c>
      <c r="BO6557" s="79" t="s">
        <v>2985</v>
      </c>
      <c r="BU6557" s="79" t="s">
        <v>11783</v>
      </c>
      <c r="BV6557" s="79" t="s">
        <v>1015</v>
      </c>
      <c r="BW6557" s="79" t="s">
        <v>2985</v>
      </c>
    </row>
    <row r="6558" spans="51:75" x14ac:dyDescent="0.3">
      <c r="AY6558" s="107" t="e">
        <f>VLOOKUP(C6558,#REF!, 2,FALSE)</f>
        <v>#REF!</v>
      </c>
      <c r="BM6558" s="79" t="s">
        <v>11784</v>
      </c>
      <c r="BN6558" s="79" t="s">
        <v>3256</v>
      </c>
      <c r="BO6558" s="79" t="s">
        <v>2985</v>
      </c>
      <c r="BU6558" s="79" t="s">
        <v>11784</v>
      </c>
      <c r="BV6558" s="79" t="s">
        <v>3256</v>
      </c>
      <c r="BW6558" s="79" t="s">
        <v>2985</v>
      </c>
    </row>
    <row r="6559" spans="51:75" x14ac:dyDescent="0.3">
      <c r="AY6559" s="107" t="e">
        <f>VLOOKUP(C6559,#REF!, 2,FALSE)</f>
        <v>#REF!</v>
      </c>
      <c r="BM6559" s="79" t="s">
        <v>2076</v>
      </c>
      <c r="BN6559" s="79" t="s">
        <v>618</v>
      </c>
      <c r="BO6559" s="79" t="s">
        <v>11785</v>
      </c>
      <c r="BU6559" s="79" t="s">
        <v>2076</v>
      </c>
      <c r="BV6559" s="79" t="s">
        <v>618</v>
      </c>
      <c r="BW6559" s="79" t="s">
        <v>11785</v>
      </c>
    </row>
    <row r="6560" spans="51:75" x14ac:dyDescent="0.3">
      <c r="AY6560" s="107" t="e">
        <f>VLOOKUP(C6560,#REF!, 2,FALSE)</f>
        <v>#REF!</v>
      </c>
      <c r="BM6560" s="79" t="s">
        <v>11786</v>
      </c>
      <c r="BN6560" s="79" t="s">
        <v>3009</v>
      </c>
      <c r="BO6560" s="79" t="s">
        <v>6133</v>
      </c>
      <c r="BU6560" s="79" t="s">
        <v>11786</v>
      </c>
      <c r="BV6560" s="79" t="s">
        <v>3009</v>
      </c>
      <c r="BW6560" s="79" t="s">
        <v>6133</v>
      </c>
    </row>
    <row r="6561" spans="51:75" x14ac:dyDescent="0.3">
      <c r="AY6561" s="107" t="e">
        <f>VLOOKUP(C6561,#REF!, 2,FALSE)</f>
        <v>#REF!</v>
      </c>
      <c r="BM6561" s="79" t="s">
        <v>451</v>
      </c>
      <c r="BN6561" s="79" t="s">
        <v>665</v>
      </c>
      <c r="BO6561" s="79" t="s">
        <v>11787</v>
      </c>
      <c r="BU6561" s="79" t="s">
        <v>451</v>
      </c>
      <c r="BV6561" s="79" t="s">
        <v>665</v>
      </c>
      <c r="BW6561" s="79" t="s">
        <v>11787</v>
      </c>
    </row>
    <row r="6562" spans="51:75" x14ac:dyDescent="0.3">
      <c r="AY6562" s="107" t="e">
        <f>VLOOKUP(C6562,#REF!, 2,FALSE)</f>
        <v>#REF!</v>
      </c>
      <c r="BM6562" s="79" t="s">
        <v>452</v>
      </c>
      <c r="BN6562" s="79" t="s">
        <v>665</v>
      </c>
      <c r="BO6562" s="79" t="s">
        <v>2985</v>
      </c>
      <c r="BU6562" s="79" t="s">
        <v>452</v>
      </c>
      <c r="BV6562" s="79" t="s">
        <v>665</v>
      </c>
      <c r="BW6562" s="79" t="s">
        <v>2985</v>
      </c>
    </row>
    <row r="6563" spans="51:75" x14ac:dyDescent="0.3">
      <c r="AY6563" s="107" t="e">
        <f>VLOOKUP(C6563,#REF!, 2,FALSE)</f>
        <v>#REF!</v>
      </c>
      <c r="BM6563" s="79" t="s">
        <v>435</v>
      </c>
      <c r="BN6563" s="79" t="s">
        <v>7078</v>
      </c>
      <c r="BO6563" s="79" t="s">
        <v>2985</v>
      </c>
      <c r="BU6563" s="79" t="s">
        <v>435</v>
      </c>
      <c r="BV6563" s="79" t="s">
        <v>7078</v>
      </c>
      <c r="BW6563" s="79" t="s">
        <v>2985</v>
      </c>
    </row>
    <row r="6564" spans="51:75" x14ac:dyDescent="0.3">
      <c r="AY6564" s="107" t="e">
        <f>VLOOKUP(C6564,#REF!, 2,FALSE)</f>
        <v>#REF!</v>
      </c>
      <c r="BM6564" s="79" t="s">
        <v>11788</v>
      </c>
      <c r="BN6564" s="79" t="s">
        <v>796</v>
      </c>
      <c r="BO6564" s="79" t="s">
        <v>8120</v>
      </c>
      <c r="BU6564" s="79" t="s">
        <v>11788</v>
      </c>
      <c r="BV6564" s="79" t="s">
        <v>796</v>
      </c>
      <c r="BW6564" s="79" t="s">
        <v>8120</v>
      </c>
    </row>
    <row r="6565" spans="51:75" x14ac:dyDescent="0.3">
      <c r="AY6565" s="107" t="e">
        <f>VLOOKUP(C6565,#REF!, 2,FALSE)</f>
        <v>#REF!</v>
      </c>
      <c r="BM6565" s="79" t="s">
        <v>436</v>
      </c>
      <c r="BN6565" s="79" t="s">
        <v>738</v>
      </c>
      <c r="BO6565" s="79" t="s">
        <v>11789</v>
      </c>
      <c r="BU6565" s="79" t="s">
        <v>436</v>
      </c>
      <c r="BV6565" s="79" t="s">
        <v>738</v>
      </c>
      <c r="BW6565" s="79" t="s">
        <v>11789</v>
      </c>
    </row>
    <row r="6566" spans="51:75" x14ac:dyDescent="0.3">
      <c r="AY6566" s="107" t="e">
        <f>VLOOKUP(C6566,#REF!, 2,FALSE)</f>
        <v>#REF!</v>
      </c>
      <c r="BM6566" s="79" t="s">
        <v>11791</v>
      </c>
      <c r="BN6566" s="79" t="s">
        <v>3009</v>
      </c>
      <c r="BO6566" s="79" t="s">
        <v>11792</v>
      </c>
      <c r="BU6566" s="79" t="s">
        <v>11791</v>
      </c>
      <c r="BV6566" s="79" t="s">
        <v>3009</v>
      </c>
      <c r="BW6566" s="79" t="s">
        <v>11792</v>
      </c>
    </row>
    <row r="6567" spans="51:75" x14ac:dyDescent="0.3">
      <c r="AY6567" s="107" t="e">
        <f>VLOOKUP(C6567,#REF!, 2,FALSE)</f>
        <v>#REF!</v>
      </c>
      <c r="BM6567" s="79" t="s">
        <v>11793</v>
      </c>
      <c r="BN6567" s="79" t="s">
        <v>3009</v>
      </c>
      <c r="BO6567" s="79" t="s">
        <v>11792</v>
      </c>
      <c r="BU6567" s="79" t="s">
        <v>11793</v>
      </c>
      <c r="BV6567" s="79" t="s">
        <v>3009</v>
      </c>
      <c r="BW6567" s="79" t="s">
        <v>11792</v>
      </c>
    </row>
    <row r="6568" spans="51:75" x14ac:dyDescent="0.3">
      <c r="AY6568" s="107" t="e">
        <f>VLOOKUP(C6568,#REF!, 2,FALSE)</f>
        <v>#REF!</v>
      </c>
      <c r="BM6568" s="79" t="s">
        <v>11794</v>
      </c>
      <c r="BN6568" s="79" t="s">
        <v>712</v>
      </c>
      <c r="BO6568" s="79" t="s">
        <v>2985</v>
      </c>
      <c r="BU6568" s="79" t="s">
        <v>11794</v>
      </c>
      <c r="BV6568" s="79" t="s">
        <v>712</v>
      </c>
      <c r="BW6568" s="79" t="s">
        <v>2985</v>
      </c>
    </row>
    <row r="6569" spans="51:75" x14ac:dyDescent="0.3">
      <c r="AY6569" s="107" t="e">
        <f>VLOOKUP(C6569,#REF!, 2,FALSE)</f>
        <v>#REF!</v>
      </c>
      <c r="BM6569" s="79" t="s">
        <v>11795</v>
      </c>
      <c r="BN6569" s="79" t="s">
        <v>804</v>
      </c>
      <c r="BO6569" s="79" t="s">
        <v>11173</v>
      </c>
      <c r="BU6569" s="79" t="s">
        <v>11795</v>
      </c>
      <c r="BV6569" s="79" t="s">
        <v>804</v>
      </c>
      <c r="BW6569" s="79" t="s">
        <v>11173</v>
      </c>
    </row>
    <row r="6570" spans="51:75" x14ac:dyDescent="0.3">
      <c r="AY6570" s="107" t="e">
        <f>VLOOKUP(C6570,#REF!, 2,FALSE)</f>
        <v>#REF!</v>
      </c>
      <c r="BM6570" s="79" t="s">
        <v>11796</v>
      </c>
      <c r="BN6570" s="79" t="s">
        <v>804</v>
      </c>
      <c r="BO6570" s="79" t="s">
        <v>11173</v>
      </c>
      <c r="BU6570" s="79" t="s">
        <v>11796</v>
      </c>
      <c r="BV6570" s="79" t="s">
        <v>804</v>
      </c>
      <c r="BW6570" s="79" t="s">
        <v>11173</v>
      </c>
    </row>
    <row r="6571" spans="51:75" x14ac:dyDescent="0.3">
      <c r="AY6571" s="107" t="e">
        <f>VLOOKUP(C6571,#REF!, 2,FALSE)</f>
        <v>#REF!</v>
      </c>
      <c r="BM6571" s="79" t="s">
        <v>11797</v>
      </c>
      <c r="BN6571" s="79" t="s">
        <v>3009</v>
      </c>
      <c r="BO6571" s="79" t="s">
        <v>859</v>
      </c>
      <c r="BU6571" s="79" t="s">
        <v>11797</v>
      </c>
      <c r="BV6571" s="79" t="s">
        <v>3009</v>
      </c>
      <c r="BW6571" s="79" t="s">
        <v>859</v>
      </c>
    </row>
    <row r="6572" spans="51:75" x14ac:dyDescent="0.3">
      <c r="AY6572" s="107" t="e">
        <f>VLOOKUP(C6572,#REF!, 2,FALSE)</f>
        <v>#REF!</v>
      </c>
      <c r="BM6572" s="79" t="s">
        <v>11798</v>
      </c>
      <c r="BN6572" s="79" t="s">
        <v>3256</v>
      </c>
      <c r="BO6572" s="79" t="s">
        <v>859</v>
      </c>
      <c r="BU6572" s="79" t="s">
        <v>11798</v>
      </c>
      <c r="BV6572" s="79" t="s">
        <v>3256</v>
      </c>
      <c r="BW6572" s="79" t="s">
        <v>859</v>
      </c>
    </row>
    <row r="6573" spans="51:75" x14ac:dyDescent="0.3">
      <c r="AY6573" s="107" t="e">
        <f>VLOOKUP(C6573,#REF!, 2,FALSE)</f>
        <v>#REF!</v>
      </c>
      <c r="BM6573" s="79" t="s">
        <v>11799</v>
      </c>
      <c r="BN6573" s="79" t="s">
        <v>16992</v>
      </c>
      <c r="BO6573" s="79" t="s">
        <v>2368</v>
      </c>
      <c r="BU6573" s="79" t="s">
        <v>11799</v>
      </c>
      <c r="BV6573" s="79" t="s">
        <v>16992</v>
      </c>
      <c r="BW6573" s="79" t="s">
        <v>2368</v>
      </c>
    </row>
    <row r="6574" spans="51:75" x14ac:dyDescent="0.3">
      <c r="AY6574" s="107" t="e">
        <f>VLOOKUP(C6574,#REF!, 2,FALSE)</f>
        <v>#REF!</v>
      </c>
      <c r="BM6574" s="79" t="s">
        <v>11800</v>
      </c>
      <c r="BN6574" s="79" t="s">
        <v>16992</v>
      </c>
      <c r="BO6574" s="79" t="s">
        <v>2368</v>
      </c>
      <c r="BU6574" s="79" t="s">
        <v>11800</v>
      </c>
      <c r="BV6574" s="79" t="s">
        <v>16992</v>
      </c>
      <c r="BW6574" s="79" t="s">
        <v>2368</v>
      </c>
    </row>
    <row r="6575" spans="51:75" x14ac:dyDescent="0.3">
      <c r="AY6575" s="107" t="e">
        <f>VLOOKUP(C6575,#REF!, 2,FALSE)</f>
        <v>#REF!</v>
      </c>
      <c r="BM6575" s="79" t="s">
        <v>11801</v>
      </c>
      <c r="BN6575" s="79" t="s">
        <v>16992</v>
      </c>
      <c r="BO6575" s="79" t="s">
        <v>2368</v>
      </c>
      <c r="BU6575" s="79" t="s">
        <v>11801</v>
      </c>
      <c r="BV6575" s="79" t="s">
        <v>16992</v>
      </c>
      <c r="BW6575" s="79" t="s">
        <v>2368</v>
      </c>
    </row>
    <row r="6576" spans="51:75" x14ac:dyDescent="0.3">
      <c r="AY6576" s="107" t="e">
        <f>VLOOKUP(C6576,#REF!, 2,FALSE)</f>
        <v>#REF!</v>
      </c>
      <c r="BM6576" s="79" t="s">
        <v>11802</v>
      </c>
      <c r="BN6576" s="79" t="s">
        <v>16992</v>
      </c>
      <c r="BO6576" s="79" t="s">
        <v>2368</v>
      </c>
      <c r="BU6576" s="79" t="s">
        <v>11802</v>
      </c>
      <c r="BV6576" s="79" t="s">
        <v>16992</v>
      </c>
      <c r="BW6576" s="79" t="s">
        <v>2368</v>
      </c>
    </row>
    <row r="6577" spans="51:75" x14ac:dyDescent="0.3">
      <c r="AY6577" s="107" t="e">
        <f>VLOOKUP(C6577,#REF!, 2,FALSE)</f>
        <v>#REF!</v>
      </c>
      <c r="BM6577" s="79" t="s">
        <v>11803</v>
      </c>
      <c r="BN6577" s="79" t="s">
        <v>16992</v>
      </c>
      <c r="BO6577" s="79" t="s">
        <v>2368</v>
      </c>
      <c r="BU6577" s="79" t="s">
        <v>11803</v>
      </c>
      <c r="BV6577" s="79" t="s">
        <v>16992</v>
      </c>
      <c r="BW6577" s="79" t="s">
        <v>2368</v>
      </c>
    </row>
    <row r="6578" spans="51:75" x14ac:dyDescent="0.3">
      <c r="AY6578" s="107" t="e">
        <f>VLOOKUP(C6578,#REF!, 2,FALSE)</f>
        <v>#REF!</v>
      </c>
      <c r="BM6578" s="79" t="s">
        <v>11804</v>
      </c>
      <c r="BN6578" s="79" t="s">
        <v>16992</v>
      </c>
      <c r="BO6578" s="79" t="s">
        <v>2368</v>
      </c>
      <c r="BU6578" s="79" t="s">
        <v>11804</v>
      </c>
      <c r="BV6578" s="79" t="s">
        <v>16992</v>
      </c>
      <c r="BW6578" s="79" t="s">
        <v>2368</v>
      </c>
    </row>
    <row r="6579" spans="51:75" x14ac:dyDescent="0.3">
      <c r="AY6579" s="107" t="e">
        <f>VLOOKUP(C6579,#REF!, 2,FALSE)</f>
        <v>#REF!</v>
      </c>
      <c r="BM6579" s="79" t="s">
        <v>11805</v>
      </c>
      <c r="BN6579" s="79" t="s">
        <v>16992</v>
      </c>
      <c r="BO6579" s="79" t="s">
        <v>2368</v>
      </c>
      <c r="BU6579" s="79" t="s">
        <v>11805</v>
      </c>
      <c r="BV6579" s="79" t="s">
        <v>16992</v>
      </c>
      <c r="BW6579" s="79" t="s">
        <v>2368</v>
      </c>
    </row>
    <row r="6580" spans="51:75" x14ac:dyDescent="0.3">
      <c r="AY6580" s="107" t="e">
        <f>VLOOKUP(C6580,#REF!, 2,FALSE)</f>
        <v>#REF!</v>
      </c>
      <c r="BM6580" s="79" t="s">
        <v>11806</v>
      </c>
      <c r="BN6580" s="79" t="s">
        <v>638</v>
      </c>
      <c r="BO6580" s="79" t="s">
        <v>2368</v>
      </c>
      <c r="BU6580" s="79" t="s">
        <v>11806</v>
      </c>
      <c r="BV6580" s="79" t="s">
        <v>638</v>
      </c>
      <c r="BW6580" s="79" t="s">
        <v>2368</v>
      </c>
    </row>
    <row r="6581" spans="51:75" x14ac:dyDescent="0.3">
      <c r="AY6581" s="107" t="e">
        <f>VLOOKUP(C6581,#REF!, 2,FALSE)</f>
        <v>#REF!</v>
      </c>
      <c r="BM6581" s="79" t="s">
        <v>11807</v>
      </c>
      <c r="BN6581" s="79" t="s">
        <v>785</v>
      </c>
      <c r="BO6581" s="79" t="s">
        <v>2985</v>
      </c>
      <c r="BU6581" s="79" t="s">
        <v>11807</v>
      </c>
      <c r="BV6581" s="79" t="s">
        <v>785</v>
      </c>
      <c r="BW6581" s="79" t="s">
        <v>2985</v>
      </c>
    </row>
    <row r="6582" spans="51:75" x14ac:dyDescent="0.3">
      <c r="AY6582" s="107" t="e">
        <f>VLOOKUP(C6582,#REF!, 2,FALSE)</f>
        <v>#REF!</v>
      </c>
      <c r="BM6582" s="79" t="s">
        <v>11808</v>
      </c>
      <c r="BN6582" s="79" t="s">
        <v>733</v>
      </c>
      <c r="BO6582" s="79" t="s">
        <v>2985</v>
      </c>
      <c r="BU6582" s="79" t="s">
        <v>11808</v>
      </c>
      <c r="BV6582" s="79" t="s">
        <v>733</v>
      </c>
      <c r="BW6582" s="79" t="s">
        <v>2985</v>
      </c>
    </row>
    <row r="6583" spans="51:75" x14ac:dyDescent="0.3">
      <c r="AY6583" s="107" t="e">
        <f>VLOOKUP(C6583,#REF!, 2,FALSE)</f>
        <v>#REF!</v>
      </c>
      <c r="BM6583" s="79" t="s">
        <v>11809</v>
      </c>
      <c r="BN6583" s="79" t="s">
        <v>660</v>
      </c>
      <c r="BO6583" s="79" t="s">
        <v>2985</v>
      </c>
      <c r="BU6583" s="79" t="s">
        <v>11809</v>
      </c>
      <c r="BV6583" s="79" t="s">
        <v>660</v>
      </c>
      <c r="BW6583" s="79" t="s">
        <v>2985</v>
      </c>
    </row>
    <row r="6584" spans="51:75" x14ac:dyDescent="0.3">
      <c r="AY6584" s="107" t="e">
        <f>VLOOKUP(C6584,#REF!, 2,FALSE)</f>
        <v>#REF!</v>
      </c>
      <c r="BM6584" s="79" t="s">
        <v>453</v>
      </c>
      <c r="BN6584" s="79" t="s">
        <v>843</v>
      </c>
      <c r="BO6584" s="79" t="s">
        <v>2985</v>
      </c>
      <c r="BU6584" s="79" t="s">
        <v>453</v>
      </c>
      <c r="BV6584" s="79" t="s">
        <v>843</v>
      </c>
      <c r="BW6584" s="79" t="s">
        <v>2985</v>
      </c>
    </row>
    <row r="6585" spans="51:75" x14ac:dyDescent="0.3">
      <c r="AY6585" s="107" t="e">
        <f>VLOOKUP(C6585,#REF!, 2,FALSE)</f>
        <v>#REF!</v>
      </c>
      <c r="BM6585" s="79" t="s">
        <v>11810</v>
      </c>
      <c r="BN6585" s="79" t="s">
        <v>2985</v>
      </c>
      <c r="BO6585" s="79" t="s">
        <v>2985</v>
      </c>
      <c r="BU6585" s="79" t="s">
        <v>11810</v>
      </c>
      <c r="BV6585" s="79" t="s">
        <v>2985</v>
      </c>
      <c r="BW6585" s="79" t="s">
        <v>2985</v>
      </c>
    </row>
    <row r="6586" spans="51:75" x14ac:dyDescent="0.3">
      <c r="AY6586" s="107" t="e">
        <f>VLOOKUP(C6586,#REF!, 2,FALSE)</f>
        <v>#REF!</v>
      </c>
      <c r="BM6586" s="79" t="s">
        <v>11811</v>
      </c>
      <c r="BN6586" s="79" t="s">
        <v>3087</v>
      </c>
      <c r="BO6586" s="79" t="s">
        <v>2985</v>
      </c>
      <c r="BU6586" s="79" t="s">
        <v>11811</v>
      </c>
      <c r="BV6586" s="79" t="s">
        <v>3087</v>
      </c>
      <c r="BW6586" s="79" t="s">
        <v>2985</v>
      </c>
    </row>
    <row r="6587" spans="51:75" x14ac:dyDescent="0.3">
      <c r="AY6587" s="107" t="e">
        <f>VLOOKUP(C6587,#REF!, 2,FALSE)</f>
        <v>#REF!</v>
      </c>
      <c r="BM6587" s="79" t="s">
        <v>11812</v>
      </c>
      <c r="BN6587" s="79" t="s">
        <v>2985</v>
      </c>
      <c r="BO6587" s="79" t="s">
        <v>2985</v>
      </c>
      <c r="BU6587" s="79" t="s">
        <v>11812</v>
      </c>
      <c r="BV6587" s="79" t="s">
        <v>2985</v>
      </c>
      <c r="BW6587" s="79" t="s">
        <v>2985</v>
      </c>
    </row>
    <row r="6588" spans="51:75" x14ac:dyDescent="0.3">
      <c r="AY6588" s="107" t="e">
        <f>VLOOKUP(C6588,#REF!, 2,FALSE)</f>
        <v>#REF!</v>
      </c>
      <c r="BM6588" s="79" t="s">
        <v>11813</v>
      </c>
      <c r="BN6588" s="79" t="s">
        <v>3091</v>
      </c>
      <c r="BO6588" s="79" t="s">
        <v>11814</v>
      </c>
      <c r="BU6588" s="79" t="s">
        <v>11813</v>
      </c>
      <c r="BV6588" s="79" t="s">
        <v>3091</v>
      </c>
      <c r="BW6588" s="79" t="s">
        <v>11814</v>
      </c>
    </row>
    <row r="6589" spans="51:75" x14ac:dyDescent="0.3">
      <c r="AY6589" s="107" t="e">
        <f>VLOOKUP(C6589,#REF!, 2,FALSE)</f>
        <v>#REF!</v>
      </c>
      <c r="BM6589" s="79" t="s">
        <v>11815</v>
      </c>
      <c r="BN6589" s="79" t="s">
        <v>669</v>
      </c>
      <c r="BO6589" s="79" t="s">
        <v>845</v>
      </c>
      <c r="BU6589" s="79" t="s">
        <v>11815</v>
      </c>
      <c r="BV6589" s="79" t="s">
        <v>669</v>
      </c>
      <c r="BW6589" s="79" t="s">
        <v>845</v>
      </c>
    </row>
    <row r="6590" spans="51:75" x14ac:dyDescent="0.3">
      <c r="AY6590" s="107" t="e">
        <f>VLOOKUP(C6590,#REF!, 2,FALSE)</f>
        <v>#REF!</v>
      </c>
      <c r="BM6590" s="79" t="s">
        <v>11816</v>
      </c>
      <c r="BN6590" s="79" t="s">
        <v>633</v>
      </c>
      <c r="BO6590" s="79" t="s">
        <v>772</v>
      </c>
      <c r="BU6590" s="79" t="s">
        <v>11816</v>
      </c>
      <c r="BV6590" s="79" t="s">
        <v>633</v>
      </c>
      <c r="BW6590" s="79" t="s">
        <v>772</v>
      </c>
    </row>
    <row r="6591" spans="51:75" x14ac:dyDescent="0.3">
      <c r="AY6591" s="107" t="e">
        <f>VLOOKUP(C6591,#REF!, 2,FALSE)</f>
        <v>#REF!</v>
      </c>
      <c r="BM6591" s="79" t="s">
        <v>11817</v>
      </c>
      <c r="BN6591" s="79" t="s">
        <v>930</v>
      </c>
      <c r="BO6591" s="79" t="s">
        <v>861</v>
      </c>
      <c r="BU6591" s="79" t="s">
        <v>11817</v>
      </c>
      <c r="BV6591" s="79" t="s">
        <v>930</v>
      </c>
      <c r="BW6591" s="79" t="s">
        <v>861</v>
      </c>
    </row>
    <row r="6592" spans="51:75" x14ac:dyDescent="0.3">
      <c r="AY6592" s="107" t="e">
        <f>VLOOKUP(C6592,#REF!, 2,FALSE)</f>
        <v>#REF!</v>
      </c>
      <c r="BM6592" s="79" t="s">
        <v>11818</v>
      </c>
      <c r="BN6592" s="79" t="s">
        <v>1015</v>
      </c>
      <c r="BO6592" s="79" t="s">
        <v>694</v>
      </c>
      <c r="BU6592" s="79" t="s">
        <v>11818</v>
      </c>
      <c r="BV6592" s="79" t="s">
        <v>1015</v>
      </c>
      <c r="BW6592" s="79" t="s">
        <v>694</v>
      </c>
    </row>
    <row r="6593" spans="51:75" x14ac:dyDescent="0.3">
      <c r="AY6593" s="107" t="e">
        <f>VLOOKUP(C6593,#REF!, 2,FALSE)</f>
        <v>#REF!</v>
      </c>
      <c r="BM6593" s="79" t="s">
        <v>11819</v>
      </c>
      <c r="BN6593" s="79" t="s">
        <v>16992</v>
      </c>
      <c r="BO6593" s="79" t="s">
        <v>6803</v>
      </c>
      <c r="BU6593" s="79" t="s">
        <v>11819</v>
      </c>
      <c r="BV6593" s="79" t="s">
        <v>16992</v>
      </c>
      <c r="BW6593" s="79" t="s">
        <v>6803</v>
      </c>
    </row>
    <row r="6594" spans="51:75" x14ac:dyDescent="0.3">
      <c r="AY6594" s="107" t="e">
        <f>VLOOKUP(C6594,#REF!, 2,FALSE)</f>
        <v>#REF!</v>
      </c>
      <c r="BM6594" s="79" t="s">
        <v>402</v>
      </c>
      <c r="BN6594" s="79" t="s">
        <v>1269</v>
      </c>
      <c r="BO6594" s="79" t="s">
        <v>2985</v>
      </c>
      <c r="BU6594" s="79" t="s">
        <v>402</v>
      </c>
      <c r="BV6594" s="79" t="s">
        <v>1269</v>
      </c>
      <c r="BW6594" s="79" t="s">
        <v>2985</v>
      </c>
    </row>
    <row r="6595" spans="51:75" x14ac:dyDescent="0.3">
      <c r="AY6595" s="107" t="e">
        <f>VLOOKUP(C6595,#REF!, 2,FALSE)</f>
        <v>#REF!</v>
      </c>
      <c r="BM6595" s="79" t="s">
        <v>2077</v>
      </c>
      <c r="BN6595" s="79" t="s">
        <v>785</v>
      </c>
      <c r="BO6595" s="79" t="s">
        <v>11820</v>
      </c>
      <c r="BU6595" s="79" t="s">
        <v>2077</v>
      </c>
      <c r="BV6595" s="79" t="s">
        <v>785</v>
      </c>
      <c r="BW6595" s="79" t="s">
        <v>11820</v>
      </c>
    </row>
    <row r="6596" spans="51:75" x14ac:dyDescent="0.3">
      <c r="AY6596" s="107" t="e">
        <f>VLOOKUP(C6596,#REF!, 2,FALSE)</f>
        <v>#REF!</v>
      </c>
      <c r="BM6596" s="79" t="s">
        <v>11821</v>
      </c>
      <c r="BN6596" s="79" t="s">
        <v>930</v>
      </c>
      <c r="BO6596" s="79" t="s">
        <v>5167</v>
      </c>
      <c r="BU6596" s="79" t="s">
        <v>11821</v>
      </c>
      <c r="BV6596" s="79" t="s">
        <v>930</v>
      </c>
      <c r="BW6596" s="79" t="s">
        <v>5167</v>
      </c>
    </row>
    <row r="6597" spans="51:75" x14ac:dyDescent="0.3">
      <c r="AY6597" s="107" t="e">
        <f>VLOOKUP(C6597,#REF!, 2,FALSE)</f>
        <v>#REF!</v>
      </c>
      <c r="BM6597" s="79" t="s">
        <v>11822</v>
      </c>
      <c r="BN6597" s="79" t="s">
        <v>928</v>
      </c>
      <c r="BO6597" s="79" t="s">
        <v>5372</v>
      </c>
      <c r="BU6597" s="79" t="s">
        <v>11822</v>
      </c>
      <c r="BV6597" s="79" t="s">
        <v>928</v>
      </c>
      <c r="BW6597" s="79" t="s">
        <v>5372</v>
      </c>
    </row>
    <row r="6598" spans="51:75" x14ac:dyDescent="0.3">
      <c r="AY6598" s="107" t="e">
        <f>VLOOKUP(C6598,#REF!, 2,FALSE)</f>
        <v>#REF!</v>
      </c>
      <c r="BM6598" s="79" t="s">
        <v>11823</v>
      </c>
      <c r="BN6598" s="79" t="s">
        <v>3009</v>
      </c>
      <c r="BO6598" s="79" t="s">
        <v>2985</v>
      </c>
      <c r="BU6598" s="79" t="s">
        <v>11823</v>
      </c>
      <c r="BV6598" s="79" t="s">
        <v>3009</v>
      </c>
      <c r="BW6598" s="79" t="s">
        <v>2985</v>
      </c>
    </row>
    <row r="6599" spans="51:75" x14ac:dyDescent="0.3">
      <c r="AY6599" s="107" t="e">
        <f>VLOOKUP(C6599,#REF!, 2,FALSE)</f>
        <v>#REF!</v>
      </c>
      <c r="BM6599" s="79" t="s">
        <v>11824</v>
      </c>
      <c r="BN6599" s="79" t="s">
        <v>1015</v>
      </c>
      <c r="BO6599" s="79" t="s">
        <v>11825</v>
      </c>
      <c r="BU6599" s="79" t="s">
        <v>11824</v>
      </c>
      <c r="BV6599" s="79" t="s">
        <v>1015</v>
      </c>
      <c r="BW6599" s="79" t="s">
        <v>11825</v>
      </c>
    </row>
    <row r="6600" spans="51:75" x14ac:dyDescent="0.3">
      <c r="AY6600" s="107" t="e">
        <f>VLOOKUP(C6600,#REF!, 2,FALSE)</f>
        <v>#REF!</v>
      </c>
      <c r="BM6600" s="79" t="s">
        <v>11826</v>
      </c>
      <c r="BN6600" s="79" t="s">
        <v>773</v>
      </c>
      <c r="BO6600" s="79" t="s">
        <v>11827</v>
      </c>
      <c r="BU6600" s="79" t="s">
        <v>11826</v>
      </c>
      <c r="BV6600" s="79" t="s">
        <v>773</v>
      </c>
      <c r="BW6600" s="79" t="s">
        <v>11827</v>
      </c>
    </row>
    <row r="6601" spans="51:75" x14ac:dyDescent="0.3">
      <c r="AY6601" s="107" t="e">
        <f>VLOOKUP(C6601,#REF!, 2,FALSE)</f>
        <v>#REF!</v>
      </c>
      <c r="BM6601" s="79" t="s">
        <v>11828</v>
      </c>
      <c r="BN6601" s="79" t="s">
        <v>3049</v>
      </c>
      <c r="BO6601" s="79" t="s">
        <v>7555</v>
      </c>
      <c r="BU6601" s="79" t="s">
        <v>11828</v>
      </c>
      <c r="BV6601" s="79" t="s">
        <v>3049</v>
      </c>
      <c r="BW6601" s="79" t="s">
        <v>7555</v>
      </c>
    </row>
    <row r="6602" spans="51:75" x14ac:dyDescent="0.3">
      <c r="AY6602" s="107" t="e">
        <f>VLOOKUP(C6602,#REF!, 2,FALSE)</f>
        <v>#REF!</v>
      </c>
      <c r="BM6602" s="79" t="s">
        <v>2078</v>
      </c>
      <c r="BN6602" s="79" t="s">
        <v>1344</v>
      </c>
      <c r="BO6602" s="79" t="s">
        <v>11829</v>
      </c>
      <c r="BU6602" s="79" t="s">
        <v>2078</v>
      </c>
      <c r="BV6602" s="79" t="s">
        <v>1344</v>
      </c>
      <c r="BW6602" s="79" t="s">
        <v>11829</v>
      </c>
    </row>
    <row r="6603" spans="51:75" x14ac:dyDescent="0.3">
      <c r="AY6603" s="107" t="e">
        <f>VLOOKUP(C6603,#REF!, 2,FALSE)</f>
        <v>#REF!</v>
      </c>
      <c r="BM6603" s="79" t="s">
        <v>2079</v>
      </c>
      <c r="BN6603" s="79" t="s">
        <v>3206</v>
      </c>
      <c r="BO6603" s="79" t="s">
        <v>711</v>
      </c>
      <c r="BU6603" s="79" t="s">
        <v>2079</v>
      </c>
      <c r="BV6603" s="79" t="s">
        <v>3206</v>
      </c>
      <c r="BW6603" s="79" t="s">
        <v>711</v>
      </c>
    </row>
    <row r="6604" spans="51:75" x14ac:dyDescent="0.3">
      <c r="AY6604" s="107" t="e">
        <f>VLOOKUP(C6604,#REF!, 2,FALSE)</f>
        <v>#REF!</v>
      </c>
      <c r="BM6604" s="79" t="s">
        <v>2080</v>
      </c>
      <c r="BN6604" s="79" t="s">
        <v>641</v>
      </c>
      <c r="BO6604" s="79" t="s">
        <v>11830</v>
      </c>
      <c r="BU6604" s="79" t="s">
        <v>2080</v>
      </c>
      <c r="BV6604" s="79" t="s">
        <v>641</v>
      </c>
      <c r="BW6604" s="79" t="s">
        <v>11830</v>
      </c>
    </row>
    <row r="6605" spans="51:75" x14ac:dyDescent="0.3">
      <c r="AY6605" s="107" t="e">
        <f>VLOOKUP(C6605,#REF!, 2,FALSE)</f>
        <v>#REF!</v>
      </c>
      <c r="BM6605" s="79" t="s">
        <v>2081</v>
      </c>
      <c r="BN6605" s="79" t="s">
        <v>1271</v>
      </c>
      <c r="BO6605" s="79" t="s">
        <v>11831</v>
      </c>
      <c r="BU6605" s="79" t="s">
        <v>2081</v>
      </c>
      <c r="BV6605" s="79" t="s">
        <v>1271</v>
      </c>
      <c r="BW6605" s="79" t="s">
        <v>11831</v>
      </c>
    </row>
    <row r="6606" spans="51:75" x14ac:dyDescent="0.3">
      <c r="AY6606" s="107" t="e">
        <f>VLOOKUP(C6606,#REF!, 2,FALSE)</f>
        <v>#REF!</v>
      </c>
      <c r="BM6606" s="79" t="s">
        <v>2082</v>
      </c>
      <c r="BN6606" s="79" t="s">
        <v>671</v>
      </c>
      <c r="BO6606" s="79" t="s">
        <v>5623</v>
      </c>
      <c r="BU6606" s="79" t="s">
        <v>2082</v>
      </c>
      <c r="BV6606" s="79" t="s">
        <v>671</v>
      </c>
      <c r="BW6606" s="79" t="s">
        <v>5623</v>
      </c>
    </row>
    <row r="6607" spans="51:75" x14ac:dyDescent="0.3">
      <c r="AY6607" s="107" t="e">
        <f>VLOOKUP(C6607,#REF!, 2,FALSE)</f>
        <v>#REF!</v>
      </c>
      <c r="BM6607" s="79" t="s">
        <v>2083</v>
      </c>
      <c r="BN6607" s="79" t="s">
        <v>627</v>
      </c>
      <c r="BO6607" s="79" t="s">
        <v>7841</v>
      </c>
      <c r="BU6607" s="79" t="s">
        <v>2083</v>
      </c>
      <c r="BV6607" s="79" t="s">
        <v>627</v>
      </c>
      <c r="BW6607" s="79" t="s">
        <v>7841</v>
      </c>
    </row>
    <row r="6608" spans="51:75" x14ac:dyDescent="0.3">
      <c r="AY6608" s="107" t="e">
        <f>VLOOKUP(C6608,#REF!, 2,FALSE)</f>
        <v>#REF!</v>
      </c>
      <c r="BM6608" s="79" t="s">
        <v>11832</v>
      </c>
      <c r="BN6608" s="79" t="s">
        <v>2981</v>
      </c>
      <c r="BO6608" s="79" t="s">
        <v>11833</v>
      </c>
      <c r="BU6608" s="79" t="s">
        <v>11832</v>
      </c>
      <c r="BV6608" s="79" t="s">
        <v>2981</v>
      </c>
      <c r="BW6608" s="79" t="s">
        <v>11833</v>
      </c>
    </row>
    <row r="6609" spans="51:75" x14ac:dyDescent="0.3">
      <c r="AY6609" s="107" t="e">
        <f>VLOOKUP(C6609,#REF!, 2,FALSE)</f>
        <v>#REF!</v>
      </c>
      <c r="BM6609" s="79" t="s">
        <v>11834</v>
      </c>
      <c r="BN6609" s="79" t="s">
        <v>669</v>
      </c>
      <c r="BO6609" s="79" t="s">
        <v>2985</v>
      </c>
      <c r="BU6609" s="79" t="s">
        <v>11834</v>
      </c>
      <c r="BV6609" s="79" t="s">
        <v>669</v>
      </c>
      <c r="BW6609" s="79" t="s">
        <v>2985</v>
      </c>
    </row>
    <row r="6610" spans="51:75" x14ac:dyDescent="0.3">
      <c r="AY6610" s="107" t="e">
        <f>VLOOKUP(C6610,#REF!, 2,FALSE)</f>
        <v>#REF!</v>
      </c>
      <c r="BM6610" s="79" t="s">
        <v>11835</v>
      </c>
      <c r="BN6610" s="79" t="s">
        <v>639</v>
      </c>
      <c r="BO6610" s="79" t="s">
        <v>2985</v>
      </c>
      <c r="BU6610" s="79" t="s">
        <v>11835</v>
      </c>
      <c r="BV6610" s="79" t="s">
        <v>639</v>
      </c>
      <c r="BW6610" s="79" t="s">
        <v>2985</v>
      </c>
    </row>
    <row r="6611" spans="51:75" x14ac:dyDescent="0.3">
      <c r="AY6611" s="107" t="e">
        <f>VLOOKUP(C6611,#REF!, 2,FALSE)</f>
        <v>#REF!</v>
      </c>
      <c r="BM6611" s="79" t="s">
        <v>11836</v>
      </c>
      <c r="BN6611" s="79" t="s">
        <v>671</v>
      </c>
      <c r="BO6611" s="79" t="s">
        <v>1058</v>
      </c>
      <c r="BU6611" s="79" t="s">
        <v>11836</v>
      </c>
      <c r="BV6611" s="79" t="s">
        <v>671</v>
      </c>
      <c r="BW6611" s="79" t="s">
        <v>1058</v>
      </c>
    </row>
    <row r="6612" spans="51:75" x14ac:dyDescent="0.3">
      <c r="AY6612" s="107" t="e">
        <f>VLOOKUP(C6612,#REF!, 2,FALSE)</f>
        <v>#REF!</v>
      </c>
      <c r="BM6612" s="79" t="s">
        <v>11837</v>
      </c>
      <c r="BN6612" s="79" t="s">
        <v>671</v>
      </c>
      <c r="BO6612" s="79" t="s">
        <v>2985</v>
      </c>
      <c r="BU6612" s="79" t="s">
        <v>11837</v>
      </c>
      <c r="BV6612" s="79" t="s">
        <v>671</v>
      </c>
      <c r="BW6612" s="79" t="s">
        <v>2985</v>
      </c>
    </row>
    <row r="6613" spans="51:75" x14ac:dyDescent="0.3">
      <c r="AY6613" s="107" t="e">
        <f>VLOOKUP(C6613,#REF!, 2,FALSE)</f>
        <v>#REF!</v>
      </c>
      <c r="BM6613" s="79" t="s">
        <v>11838</v>
      </c>
      <c r="BN6613" s="79" t="s">
        <v>864</v>
      </c>
      <c r="BO6613" s="79" t="s">
        <v>11367</v>
      </c>
      <c r="BU6613" s="79" t="s">
        <v>11838</v>
      </c>
      <c r="BV6613" s="79" t="s">
        <v>864</v>
      </c>
      <c r="BW6613" s="79" t="s">
        <v>11367</v>
      </c>
    </row>
    <row r="6614" spans="51:75" x14ac:dyDescent="0.3">
      <c r="AY6614" s="107" t="e">
        <f>VLOOKUP(C6614,#REF!, 2,FALSE)</f>
        <v>#REF!</v>
      </c>
      <c r="BM6614" s="79" t="s">
        <v>11839</v>
      </c>
      <c r="BN6614" s="79" t="s">
        <v>1141</v>
      </c>
      <c r="BO6614" s="79" t="s">
        <v>11840</v>
      </c>
      <c r="BU6614" s="79" t="s">
        <v>11839</v>
      </c>
      <c r="BV6614" s="79" t="s">
        <v>1141</v>
      </c>
      <c r="BW6614" s="79" t="s">
        <v>11840</v>
      </c>
    </row>
    <row r="6615" spans="51:75" x14ac:dyDescent="0.3">
      <c r="AY6615" s="107" t="e">
        <f>VLOOKUP(C6615,#REF!, 2,FALSE)</f>
        <v>#REF!</v>
      </c>
      <c r="BM6615" s="79" t="s">
        <v>11841</v>
      </c>
      <c r="BN6615" s="79" t="s">
        <v>2981</v>
      </c>
      <c r="BO6615" s="79" t="s">
        <v>11842</v>
      </c>
      <c r="BU6615" s="79" t="s">
        <v>11841</v>
      </c>
      <c r="BV6615" s="79" t="s">
        <v>2981</v>
      </c>
      <c r="BW6615" s="79" t="s">
        <v>11842</v>
      </c>
    </row>
    <row r="6616" spans="51:75" x14ac:dyDescent="0.3">
      <c r="AY6616" s="107" t="e">
        <f>VLOOKUP(C6616,#REF!, 2,FALSE)</f>
        <v>#REF!</v>
      </c>
      <c r="BM6616" s="79" t="s">
        <v>2084</v>
      </c>
      <c r="BN6616" s="79" t="s">
        <v>3206</v>
      </c>
      <c r="BO6616" s="79" t="s">
        <v>6112</v>
      </c>
      <c r="BU6616" s="79" t="s">
        <v>2084</v>
      </c>
      <c r="BV6616" s="79" t="s">
        <v>3206</v>
      </c>
      <c r="BW6616" s="79" t="s">
        <v>6112</v>
      </c>
    </row>
    <row r="6617" spans="51:75" x14ac:dyDescent="0.3">
      <c r="AY6617" s="107" t="e">
        <f>VLOOKUP(C6617,#REF!, 2,FALSE)</f>
        <v>#REF!</v>
      </c>
      <c r="BM6617" s="79" t="s">
        <v>437</v>
      </c>
      <c r="BN6617" s="79" t="s">
        <v>1693</v>
      </c>
      <c r="BO6617" s="79" t="s">
        <v>2374</v>
      </c>
      <c r="BU6617" s="79" t="s">
        <v>437</v>
      </c>
      <c r="BV6617" s="79" t="s">
        <v>1693</v>
      </c>
      <c r="BW6617" s="79" t="s">
        <v>2374</v>
      </c>
    </row>
    <row r="6618" spans="51:75" x14ac:dyDescent="0.3">
      <c r="AY6618" s="107" t="e">
        <f>VLOOKUP(C6618,#REF!, 2,FALSE)</f>
        <v>#REF!</v>
      </c>
      <c r="BM6618" s="79" t="s">
        <v>11843</v>
      </c>
      <c r="BN6618" s="79" t="s">
        <v>1693</v>
      </c>
      <c r="BO6618" s="79" t="s">
        <v>5356</v>
      </c>
      <c r="BU6618" s="79" t="s">
        <v>11843</v>
      </c>
      <c r="BV6618" s="79" t="s">
        <v>1693</v>
      </c>
      <c r="BW6618" s="79" t="s">
        <v>5356</v>
      </c>
    </row>
    <row r="6619" spans="51:75" x14ac:dyDescent="0.3">
      <c r="AY6619" s="107" t="e">
        <f>VLOOKUP(C6619,#REF!, 2,FALSE)</f>
        <v>#REF!</v>
      </c>
      <c r="BM6619" s="79" t="s">
        <v>11844</v>
      </c>
      <c r="BN6619" s="79" t="s">
        <v>1693</v>
      </c>
      <c r="BO6619" s="79" t="s">
        <v>7905</v>
      </c>
      <c r="BU6619" s="79" t="s">
        <v>11844</v>
      </c>
      <c r="BV6619" s="79" t="s">
        <v>1693</v>
      </c>
      <c r="BW6619" s="79" t="s">
        <v>7905</v>
      </c>
    </row>
    <row r="6620" spans="51:75" x14ac:dyDescent="0.3">
      <c r="AY6620" s="107" t="e">
        <f>VLOOKUP(C6620,#REF!, 2,FALSE)</f>
        <v>#REF!</v>
      </c>
      <c r="BM6620" s="79" t="s">
        <v>11845</v>
      </c>
      <c r="BN6620" s="79" t="s">
        <v>1693</v>
      </c>
      <c r="BO6620" s="79" t="s">
        <v>7905</v>
      </c>
      <c r="BU6620" s="79" t="s">
        <v>11845</v>
      </c>
      <c r="BV6620" s="79" t="s">
        <v>1693</v>
      </c>
      <c r="BW6620" s="79" t="s">
        <v>7905</v>
      </c>
    </row>
    <row r="6621" spans="51:75" x14ac:dyDescent="0.3">
      <c r="AY6621" s="107" t="e">
        <f>VLOOKUP(C6621,#REF!, 2,FALSE)</f>
        <v>#REF!</v>
      </c>
      <c r="BM6621" s="79" t="s">
        <v>11847</v>
      </c>
      <c r="BN6621" s="79" t="s">
        <v>1693</v>
      </c>
      <c r="BO6621" s="79" t="s">
        <v>2985</v>
      </c>
      <c r="BU6621" s="79" t="s">
        <v>11847</v>
      </c>
      <c r="BV6621" s="79" t="s">
        <v>1693</v>
      </c>
      <c r="BW6621" s="79" t="s">
        <v>2985</v>
      </c>
    </row>
    <row r="6622" spans="51:75" x14ac:dyDescent="0.3">
      <c r="AY6622" s="107" t="e">
        <f>VLOOKUP(C6622,#REF!, 2,FALSE)</f>
        <v>#REF!</v>
      </c>
      <c r="BM6622" s="79" t="s">
        <v>11848</v>
      </c>
      <c r="BN6622" s="79" t="s">
        <v>785</v>
      </c>
      <c r="BO6622" s="79" t="s">
        <v>6425</v>
      </c>
      <c r="BU6622" s="79" t="s">
        <v>11848</v>
      </c>
      <c r="BV6622" s="79" t="s">
        <v>785</v>
      </c>
      <c r="BW6622" s="79" t="s">
        <v>6425</v>
      </c>
    </row>
    <row r="6623" spans="51:75" x14ac:dyDescent="0.3">
      <c r="AY6623" s="107" t="e">
        <f>VLOOKUP(C6623,#REF!, 2,FALSE)</f>
        <v>#REF!</v>
      </c>
      <c r="BM6623" s="79" t="s">
        <v>410</v>
      </c>
      <c r="BN6623" s="79" t="s">
        <v>3009</v>
      </c>
      <c r="BO6623" s="79" t="s">
        <v>2068</v>
      </c>
      <c r="BU6623" s="79" t="s">
        <v>410</v>
      </c>
      <c r="BV6623" s="79" t="s">
        <v>3009</v>
      </c>
      <c r="BW6623" s="79" t="s">
        <v>2068</v>
      </c>
    </row>
    <row r="6624" spans="51:75" x14ac:dyDescent="0.3">
      <c r="AY6624" s="107" t="e">
        <f>VLOOKUP(C6624,#REF!, 2,FALSE)</f>
        <v>#REF!</v>
      </c>
      <c r="BM6624" s="79" t="s">
        <v>11849</v>
      </c>
      <c r="BN6624" s="79" t="s">
        <v>659</v>
      </c>
      <c r="BO6624" s="79" t="s">
        <v>11850</v>
      </c>
      <c r="BU6624" s="79" t="s">
        <v>11849</v>
      </c>
      <c r="BV6624" s="79" t="s">
        <v>659</v>
      </c>
      <c r="BW6624" s="79" t="s">
        <v>11850</v>
      </c>
    </row>
    <row r="6625" spans="51:75" x14ac:dyDescent="0.3">
      <c r="AY6625" s="107" t="e">
        <f>VLOOKUP(C6625,#REF!, 2,FALSE)</f>
        <v>#REF!</v>
      </c>
      <c r="BM6625" s="79" t="s">
        <v>11851</v>
      </c>
      <c r="BN6625" s="79" t="s">
        <v>799</v>
      </c>
      <c r="BO6625" s="79" t="s">
        <v>640</v>
      </c>
      <c r="BU6625" s="79" t="s">
        <v>11851</v>
      </c>
      <c r="BV6625" s="79" t="s">
        <v>799</v>
      </c>
      <c r="BW6625" s="79" t="s">
        <v>640</v>
      </c>
    </row>
    <row r="6626" spans="51:75" x14ac:dyDescent="0.3">
      <c r="AY6626" s="107" t="e">
        <f>VLOOKUP(C6626,#REF!, 2,FALSE)</f>
        <v>#REF!</v>
      </c>
      <c r="BM6626" s="79" t="s">
        <v>11852</v>
      </c>
      <c r="BN6626" s="79" t="s">
        <v>633</v>
      </c>
      <c r="BO6626" s="79" t="s">
        <v>11853</v>
      </c>
      <c r="BU6626" s="79" t="s">
        <v>11852</v>
      </c>
      <c r="BV6626" s="79" t="s">
        <v>633</v>
      </c>
      <c r="BW6626" s="79" t="s">
        <v>11853</v>
      </c>
    </row>
    <row r="6627" spans="51:75" x14ac:dyDescent="0.3">
      <c r="AY6627" s="107" t="e">
        <f>VLOOKUP(C6627,#REF!, 2,FALSE)</f>
        <v>#REF!</v>
      </c>
      <c r="BM6627" s="79" t="s">
        <v>11854</v>
      </c>
      <c r="BN6627" s="79" t="s">
        <v>696</v>
      </c>
      <c r="BO6627" s="79" t="s">
        <v>699</v>
      </c>
      <c r="BU6627" s="79" t="s">
        <v>11854</v>
      </c>
      <c r="BV6627" s="79" t="s">
        <v>696</v>
      </c>
      <c r="BW6627" s="79" t="s">
        <v>699</v>
      </c>
    </row>
    <row r="6628" spans="51:75" x14ac:dyDescent="0.3">
      <c r="AY6628" s="107" t="e">
        <f>VLOOKUP(C6628,#REF!, 2,FALSE)</f>
        <v>#REF!</v>
      </c>
      <c r="BM6628" s="79" t="s">
        <v>11855</v>
      </c>
      <c r="BN6628" s="79" t="s">
        <v>633</v>
      </c>
      <c r="BO6628" s="79" t="s">
        <v>11856</v>
      </c>
      <c r="BU6628" s="79" t="s">
        <v>11855</v>
      </c>
      <c r="BV6628" s="79" t="s">
        <v>633</v>
      </c>
      <c r="BW6628" s="79" t="s">
        <v>11856</v>
      </c>
    </row>
    <row r="6629" spans="51:75" x14ac:dyDescent="0.3">
      <c r="AY6629" s="107" t="e">
        <f>VLOOKUP(C6629,#REF!, 2,FALSE)</f>
        <v>#REF!</v>
      </c>
      <c r="BM6629" s="79" t="s">
        <v>11857</v>
      </c>
      <c r="BN6629" s="79" t="s">
        <v>615</v>
      </c>
      <c r="BO6629" s="79" t="s">
        <v>5346</v>
      </c>
      <c r="BU6629" s="79" t="s">
        <v>11857</v>
      </c>
      <c r="BV6629" s="79" t="s">
        <v>615</v>
      </c>
      <c r="BW6629" s="79" t="s">
        <v>5346</v>
      </c>
    </row>
    <row r="6630" spans="51:75" x14ac:dyDescent="0.3">
      <c r="AY6630" s="107" t="e">
        <f>VLOOKUP(C6630,#REF!, 2,FALSE)</f>
        <v>#REF!</v>
      </c>
      <c r="BM6630" s="79" t="s">
        <v>403</v>
      </c>
      <c r="BN6630" s="79" t="s">
        <v>664</v>
      </c>
      <c r="BO6630" s="79" t="s">
        <v>699</v>
      </c>
      <c r="BU6630" s="79" t="s">
        <v>403</v>
      </c>
      <c r="BV6630" s="79" t="s">
        <v>664</v>
      </c>
      <c r="BW6630" s="79" t="s">
        <v>699</v>
      </c>
    </row>
    <row r="6631" spans="51:75" x14ac:dyDescent="0.3">
      <c r="AY6631" s="107" t="e">
        <f>VLOOKUP(C6631,#REF!, 2,FALSE)</f>
        <v>#REF!</v>
      </c>
      <c r="BM6631" s="79" t="s">
        <v>404</v>
      </c>
      <c r="BN6631" s="79" t="s">
        <v>641</v>
      </c>
      <c r="BO6631" s="79" t="s">
        <v>995</v>
      </c>
      <c r="BU6631" s="79" t="s">
        <v>404</v>
      </c>
      <c r="BV6631" s="79" t="s">
        <v>641</v>
      </c>
      <c r="BW6631" s="79" t="s">
        <v>995</v>
      </c>
    </row>
    <row r="6632" spans="51:75" x14ac:dyDescent="0.3">
      <c r="AY6632" s="107" t="e">
        <f>VLOOKUP(C6632,#REF!, 2,FALSE)</f>
        <v>#REF!</v>
      </c>
      <c r="BM6632" s="79" t="s">
        <v>11858</v>
      </c>
      <c r="BN6632" s="79" t="s">
        <v>641</v>
      </c>
      <c r="BO6632" s="79" t="s">
        <v>11648</v>
      </c>
      <c r="BU6632" s="79" t="s">
        <v>11858</v>
      </c>
      <c r="BV6632" s="79" t="s">
        <v>641</v>
      </c>
      <c r="BW6632" s="79" t="s">
        <v>11648</v>
      </c>
    </row>
    <row r="6633" spans="51:75" x14ac:dyDescent="0.3">
      <c r="AY6633" s="107" t="e">
        <f>VLOOKUP(C6633,#REF!, 2,FALSE)</f>
        <v>#REF!</v>
      </c>
      <c r="BM6633" s="79" t="s">
        <v>11859</v>
      </c>
      <c r="BN6633" s="79" t="s">
        <v>618</v>
      </c>
      <c r="BO6633" s="79" t="s">
        <v>2985</v>
      </c>
      <c r="BU6633" s="79" t="s">
        <v>11859</v>
      </c>
      <c r="BV6633" s="79" t="s">
        <v>618</v>
      </c>
      <c r="BW6633" s="79" t="s">
        <v>2985</v>
      </c>
    </row>
    <row r="6634" spans="51:75" x14ac:dyDescent="0.3">
      <c r="AY6634" s="107" t="e">
        <f>VLOOKUP(C6634,#REF!, 2,FALSE)</f>
        <v>#REF!</v>
      </c>
      <c r="BM6634" s="79" t="s">
        <v>11860</v>
      </c>
      <c r="BN6634" s="79" t="s">
        <v>618</v>
      </c>
      <c r="BO6634" s="79" t="s">
        <v>2985</v>
      </c>
      <c r="BU6634" s="79" t="s">
        <v>11860</v>
      </c>
      <c r="BV6634" s="79" t="s">
        <v>618</v>
      </c>
      <c r="BW6634" s="79" t="s">
        <v>2985</v>
      </c>
    </row>
    <row r="6635" spans="51:75" x14ac:dyDescent="0.3">
      <c r="AY6635" s="107" t="e">
        <f>VLOOKUP(C6635,#REF!, 2,FALSE)</f>
        <v>#REF!</v>
      </c>
      <c r="BM6635" s="79" t="s">
        <v>11861</v>
      </c>
      <c r="BN6635" s="79" t="s">
        <v>799</v>
      </c>
      <c r="BO6635" s="79" t="s">
        <v>2362</v>
      </c>
      <c r="BU6635" s="79" t="s">
        <v>11861</v>
      </c>
      <c r="BV6635" s="79" t="s">
        <v>799</v>
      </c>
      <c r="BW6635" s="79" t="s">
        <v>2362</v>
      </c>
    </row>
    <row r="6636" spans="51:75" x14ac:dyDescent="0.3">
      <c r="AY6636" s="107" t="e">
        <f>VLOOKUP(C6636,#REF!, 2,FALSE)</f>
        <v>#REF!</v>
      </c>
      <c r="BM6636" s="79" t="s">
        <v>11862</v>
      </c>
      <c r="BN6636" s="79" t="s">
        <v>799</v>
      </c>
      <c r="BO6636" s="79" t="s">
        <v>1286</v>
      </c>
      <c r="BU6636" s="79" t="s">
        <v>11862</v>
      </c>
      <c r="BV6636" s="79" t="s">
        <v>799</v>
      </c>
      <c r="BW6636" s="79" t="s">
        <v>1286</v>
      </c>
    </row>
    <row r="6637" spans="51:75" x14ac:dyDescent="0.3">
      <c r="AY6637" s="107" t="e">
        <f>VLOOKUP(C6637,#REF!, 2,FALSE)</f>
        <v>#REF!</v>
      </c>
      <c r="BM6637" s="79" t="s">
        <v>438</v>
      </c>
      <c r="BN6637" s="79" t="s">
        <v>799</v>
      </c>
      <c r="BO6637" s="79" t="s">
        <v>8015</v>
      </c>
      <c r="BU6637" s="79" t="s">
        <v>438</v>
      </c>
      <c r="BV6637" s="79" t="s">
        <v>799</v>
      </c>
      <c r="BW6637" s="79" t="s">
        <v>8015</v>
      </c>
    </row>
    <row r="6638" spans="51:75" x14ac:dyDescent="0.3">
      <c r="AY6638" s="107" t="e">
        <f>VLOOKUP(C6638,#REF!, 2,FALSE)</f>
        <v>#REF!</v>
      </c>
      <c r="BM6638" s="79" t="s">
        <v>11864</v>
      </c>
      <c r="BN6638" s="79" t="s">
        <v>799</v>
      </c>
      <c r="BO6638" s="79" t="s">
        <v>1286</v>
      </c>
      <c r="BU6638" s="79" t="s">
        <v>11864</v>
      </c>
      <c r="BV6638" s="79" t="s">
        <v>799</v>
      </c>
      <c r="BW6638" s="79" t="s">
        <v>1286</v>
      </c>
    </row>
    <row r="6639" spans="51:75" x14ac:dyDescent="0.3">
      <c r="AY6639" s="107" t="e">
        <f>VLOOKUP(C6639,#REF!, 2,FALSE)</f>
        <v>#REF!</v>
      </c>
      <c r="BM6639" s="79" t="s">
        <v>11865</v>
      </c>
      <c r="BN6639" s="79" t="s">
        <v>799</v>
      </c>
      <c r="BO6639" s="79" t="s">
        <v>1128</v>
      </c>
      <c r="BU6639" s="79" t="s">
        <v>11865</v>
      </c>
      <c r="BV6639" s="79" t="s">
        <v>799</v>
      </c>
      <c r="BW6639" s="79" t="s">
        <v>1128</v>
      </c>
    </row>
    <row r="6640" spans="51:75" x14ac:dyDescent="0.3">
      <c r="AY6640" s="107" t="e">
        <f>VLOOKUP(C6640,#REF!, 2,FALSE)</f>
        <v>#REF!</v>
      </c>
      <c r="BM6640" s="79" t="s">
        <v>11866</v>
      </c>
      <c r="BN6640" s="79" t="s">
        <v>2981</v>
      </c>
      <c r="BO6640" s="79" t="s">
        <v>11867</v>
      </c>
      <c r="BU6640" s="79" t="s">
        <v>11866</v>
      </c>
      <c r="BV6640" s="79" t="s">
        <v>2981</v>
      </c>
      <c r="BW6640" s="79" t="s">
        <v>11867</v>
      </c>
    </row>
    <row r="6641" spans="51:75" x14ac:dyDescent="0.3">
      <c r="AY6641" s="107" t="e">
        <f>VLOOKUP(C6641,#REF!, 2,FALSE)</f>
        <v>#REF!</v>
      </c>
      <c r="BM6641" s="79" t="s">
        <v>11868</v>
      </c>
      <c r="BN6641" s="79" t="s">
        <v>1344</v>
      </c>
      <c r="BO6641" s="79" t="s">
        <v>11869</v>
      </c>
      <c r="BU6641" s="79" t="s">
        <v>11868</v>
      </c>
      <c r="BV6641" s="79" t="s">
        <v>1344</v>
      </c>
      <c r="BW6641" s="79" t="s">
        <v>11869</v>
      </c>
    </row>
    <row r="6642" spans="51:75" x14ac:dyDescent="0.3">
      <c r="AY6642" s="107" t="e">
        <f>VLOOKUP(C6642,#REF!, 2,FALSE)</f>
        <v>#REF!</v>
      </c>
      <c r="BM6642" s="79" t="s">
        <v>11870</v>
      </c>
      <c r="BN6642" s="79" t="s">
        <v>1271</v>
      </c>
      <c r="BO6642" s="79" t="s">
        <v>11871</v>
      </c>
      <c r="BU6642" s="79" t="s">
        <v>11870</v>
      </c>
      <c r="BV6642" s="79" t="s">
        <v>1271</v>
      </c>
      <c r="BW6642" s="79" t="s">
        <v>11871</v>
      </c>
    </row>
    <row r="6643" spans="51:75" x14ac:dyDescent="0.3">
      <c r="AY6643" s="107" t="e">
        <f>VLOOKUP(C6643,#REF!, 2,FALSE)</f>
        <v>#REF!</v>
      </c>
      <c r="BM6643" s="79" t="s">
        <v>11872</v>
      </c>
      <c r="BN6643" s="79" t="s">
        <v>1269</v>
      </c>
      <c r="BO6643" s="79" t="s">
        <v>9530</v>
      </c>
      <c r="BU6643" s="79" t="s">
        <v>11872</v>
      </c>
      <c r="BV6643" s="79" t="s">
        <v>1269</v>
      </c>
      <c r="BW6643" s="79" t="s">
        <v>9530</v>
      </c>
    </row>
    <row r="6644" spans="51:75" x14ac:dyDescent="0.3">
      <c r="AY6644" s="107" t="e">
        <f>VLOOKUP(C6644,#REF!, 2,FALSE)</f>
        <v>#REF!</v>
      </c>
      <c r="BM6644" s="79" t="s">
        <v>11873</v>
      </c>
      <c r="BN6644" s="79" t="s">
        <v>1344</v>
      </c>
      <c r="BO6644" s="79" t="s">
        <v>11874</v>
      </c>
      <c r="BU6644" s="79" t="s">
        <v>11873</v>
      </c>
      <c r="BV6644" s="79" t="s">
        <v>1344</v>
      </c>
      <c r="BW6644" s="79" t="s">
        <v>11874</v>
      </c>
    </row>
    <row r="6645" spans="51:75" x14ac:dyDescent="0.3">
      <c r="AY6645" s="107" t="e">
        <f>VLOOKUP(C6645,#REF!, 2,FALSE)</f>
        <v>#REF!</v>
      </c>
      <c r="BM6645" s="79" t="s">
        <v>11875</v>
      </c>
      <c r="BN6645" s="79" t="s">
        <v>639</v>
      </c>
      <c r="BO6645" s="79" t="s">
        <v>11876</v>
      </c>
      <c r="BU6645" s="79" t="s">
        <v>11875</v>
      </c>
      <c r="BV6645" s="79" t="s">
        <v>639</v>
      </c>
      <c r="BW6645" s="79" t="s">
        <v>11876</v>
      </c>
    </row>
    <row r="6646" spans="51:75" x14ac:dyDescent="0.3">
      <c r="AY6646" s="107" t="e">
        <f>VLOOKUP(C6646,#REF!, 2,FALSE)</f>
        <v>#REF!</v>
      </c>
      <c r="BM6646" s="79" t="s">
        <v>11877</v>
      </c>
      <c r="BN6646" s="79" t="s">
        <v>623</v>
      </c>
      <c r="BO6646" s="79" t="s">
        <v>11878</v>
      </c>
      <c r="BU6646" s="79" t="s">
        <v>11877</v>
      </c>
      <c r="BV6646" s="79" t="s">
        <v>623</v>
      </c>
      <c r="BW6646" s="79" t="s">
        <v>11878</v>
      </c>
    </row>
    <row r="6647" spans="51:75" x14ac:dyDescent="0.3">
      <c r="AY6647" s="107" t="e">
        <f>VLOOKUP(C6647,#REF!, 2,FALSE)</f>
        <v>#REF!</v>
      </c>
      <c r="BM6647" s="79" t="s">
        <v>11879</v>
      </c>
      <c r="BN6647" s="79" t="s">
        <v>782</v>
      </c>
      <c r="BO6647" s="79" t="s">
        <v>11880</v>
      </c>
      <c r="BU6647" s="79" t="s">
        <v>11879</v>
      </c>
      <c r="BV6647" s="79" t="s">
        <v>782</v>
      </c>
      <c r="BW6647" s="79" t="s">
        <v>11880</v>
      </c>
    </row>
    <row r="6648" spans="51:75" x14ac:dyDescent="0.3">
      <c r="AY6648" s="107" t="e">
        <f>VLOOKUP(C6648,#REF!, 2,FALSE)</f>
        <v>#REF!</v>
      </c>
      <c r="BM6648" s="79" t="s">
        <v>11881</v>
      </c>
      <c r="BN6648" s="79" t="s">
        <v>789</v>
      </c>
      <c r="BO6648" s="79" t="s">
        <v>6173</v>
      </c>
      <c r="BU6648" s="79" t="s">
        <v>11881</v>
      </c>
      <c r="BV6648" s="79" t="s">
        <v>789</v>
      </c>
      <c r="BW6648" s="79" t="s">
        <v>6173</v>
      </c>
    </row>
    <row r="6649" spans="51:75" x14ac:dyDescent="0.3">
      <c r="AY6649" s="107" t="e">
        <f>VLOOKUP(C6649,#REF!, 2,FALSE)</f>
        <v>#REF!</v>
      </c>
      <c r="BM6649" s="79" t="s">
        <v>11882</v>
      </c>
      <c r="BN6649" s="79" t="s">
        <v>782</v>
      </c>
      <c r="BO6649" s="79" t="s">
        <v>2985</v>
      </c>
      <c r="BU6649" s="79" t="s">
        <v>11882</v>
      </c>
      <c r="BV6649" s="79" t="s">
        <v>782</v>
      </c>
      <c r="BW6649" s="79" t="s">
        <v>2985</v>
      </c>
    </row>
    <row r="6650" spans="51:75" x14ac:dyDescent="0.3">
      <c r="AY6650" s="107" t="e">
        <f>VLOOKUP(C6650,#REF!, 2,FALSE)</f>
        <v>#REF!</v>
      </c>
      <c r="BM6650" s="79" t="s">
        <v>11883</v>
      </c>
      <c r="BN6650" s="79" t="s">
        <v>996</v>
      </c>
      <c r="BO6650" s="79" t="s">
        <v>2985</v>
      </c>
      <c r="BU6650" s="79" t="s">
        <v>11883</v>
      </c>
      <c r="BV6650" s="79" t="s">
        <v>996</v>
      </c>
      <c r="BW6650" s="79" t="s">
        <v>2985</v>
      </c>
    </row>
    <row r="6651" spans="51:75" x14ac:dyDescent="0.3">
      <c r="AY6651" s="107" t="e">
        <f>VLOOKUP(C6651,#REF!, 2,FALSE)</f>
        <v>#REF!</v>
      </c>
      <c r="BM6651" s="79" t="s">
        <v>11884</v>
      </c>
      <c r="BN6651" s="79" t="s">
        <v>812</v>
      </c>
      <c r="BO6651" s="79" t="s">
        <v>2985</v>
      </c>
      <c r="BU6651" s="79" t="s">
        <v>11884</v>
      </c>
      <c r="BV6651" s="79" t="s">
        <v>812</v>
      </c>
      <c r="BW6651" s="79" t="s">
        <v>2985</v>
      </c>
    </row>
    <row r="6652" spans="51:75" x14ac:dyDescent="0.3">
      <c r="AY6652" s="107" t="e">
        <f>VLOOKUP(C6652,#REF!, 2,FALSE)</f>
        <v>#REF!</v>
      </c>
      <c r="BM6652" s="79" t="s">
        <v>11885</v>
      </c>
      <c r="BN6652" s="79" t="s">
        <v>615</v>
      </c>
      <c r="BO6652" s="79" t="s">
        <v>5444</v>
      </c>
      <c r="BU6652" s="79" t="s">
        <v>11885</v>
      </c>
      <c r="BV6652" s="79" t="s">
        <v>615</v>
      </c>
      <c r="BW6652" s="79" t="s">
        <v>5444</v>
      </c>
    </row>
    <row r="6653" spans="51:75" x14ac:dyDescent="0.3">
      <c r="AY6653" s="107" t="e">
        <f>VLOOKUP(C6653,#REF!, 2,FALSE)</f>
        <v>#REF!</v>
      </c>
      <c r="BM6653" s="79" t="s">
        <v>11886</v>
      </c>
      <c r="BN6653" s="79" t="s">
        <v>638</v>
      </c>
      <c r="BO6653" s="79" t="s">
        <v>9866</v>
      </c>
      <c r="BU6653" s="79" t="s">
        <v>11886</v>
      </c>
      <c r="BV6653" s="79" t="s">
        <v>638</v>
      </c>
      <c r="BW6653" s="79" t="s">
        <v>9866</v>
      </c>
    </row>
    <row r="6654" spans="51:75" x14ac:dyDescent="0.3">
      <c r="AY6654" s="107" t="e">
        <f>VLOOKUP(C6654,#REF!, 2,FALSE)</f>
        <v>#REF!</v>
      </c>
      <c r="BM6654" s="79" t="s">
        <v>11887</v>
      </c>
      <c r="BN6654" s="79" t="s">
        <v>633</v>
      </c>
      <c r="BO6654" s="79" t="s">
        <v>11324</v>
      </c>
      <c r="BU6654" s="79" t="s">
        <v>11887</v>
      </c>
      <c r="BV6654" s="79" t="s">
        <v>633</v>
      </c>
      <c r="BW6654" s="79" t="s">
        <v>11324</v>
      </c>
    </row>
    <row r="6655" spans="51:75" x14ac:dyDescent="0.3">
      <c r="AY6655" s="107" t="e">
        <f>VLOOKUP(C6655,#REF!, 2,FALSE)</f>
        <v>#REF!</v>
      </c>
      <c r="BM6655" s="79" t="s">
        <v>11888</v>
      </c>
      <c r="BN6655" s="79" t="s">
        <v>633</v>
      </c>
      <c r="BO6655" s="79" t="s">
        <v>11324</v>
      </c>
      <c r="BU6655" s="79" t="s">
        <v>11888</v>
      </c>
      <c r="BV6655" s="79" t="s">
        <v>633</v>
      </c>
      <c r="BW6655" s="79" t="s">
        <v>11324</v>
      </c>
    </row>
    <row r="6656" spans="51:75" x14ac:dyDescent="0.3">
      <c r="AY6656" s="107" t="e">
        <f>VLOOKUP(C6656,#REF!, 2,FALSE)</f>
        <v>#REF!</v>
      </c>
      <c r="BM6656" s="79" t="s">
        <v>11889</v>
      </c>
      <c r="BN6656" s="79" t="s">
        <v>641</v>
      </c>
      <c r="BO6656" s="79" t="s">
        <v>11324</v>
      </c>
      <c r="BU6656" s="79" t="s">
        <v>11889</v>
      </c>
      <c r="BV6656" s="79" t="s">
        <v>641</v>
      </c>
      <c r="BW6656" s="79" t="s">
        <v>11324</v>
      </c>
    </row>
    <row r="6657" spans="51:75" x14ac:dyDescent="0.3">
      <c r="AY6657" s="107" t="e">
        <f>VLOOKUP(C6657,#REF!, 2,FALSE)</f>
        <v>#REF!</v>
      </c>
      <c r="BM6657" s="79" t="s">
        <v>11890</v>
      </c>
      <c r="BN6657" s="79" t="s">
        <v>633</v>
      </c>
      <c r="BO6657" s="79" t="s">
        <v>11324</v>
      </c>
      <c r="BU6657" s="79" t="s">
        <v>11890</v>
      </c>
      <c r="BV6657" s="79" t="s">
        <v>633</v>
      </c>
      <c r="BW6657" s="79" t="s">
        <v>11324</v>
      </c>
    </row>
    <row r="6658" spans="51:75" x14ac:dyDescent="0.3">
      <c r="AY6658" s="107" t="e">
        <f>VLOOKUP(C6658,#REF!, 2,FALSE)</f>
        <v>#REF!</v>
      </c>
      <c r="BM6658" s="79" t="s">
        <v>11891</v>
      </c>
      <c r="BN6658" s="79" t="s">
        <v>805</v>
      </c>
      <c r="BO6658" s="79" t="s">
        <v>11892</v>
      </c>
      <c r="BU6658" s="79" t="s">
        <v>11891</v>
      </c>
      <c r="BV6658" s="79" t="s">
        <v>805</v>
      </c>
      <c r="BW6658" s="79" t="s">
        <v>11892</v>
      </c>
    </row>
    <row r="6659" spans="51:75" x14ac:dyDescent="0.3">
      <c r="AY6659" s="107" t="e">
        <f>VLOOKUP(C6659,#REF!, 2,FALSE)</f>
        <v>#REF!</v>
      </c>
      <c r="BM6659" s="79" t="s">
        <v>11893</v>
      </c>
      <c r="BN6659" s="79" t="s">
        <v>777</v>
      </c>
      <c r="BO6659" s="79" t="s">
        <v>3268</v>
      </c>
      <c r="BU6659" s="79" t="s">
        <v>11893</v>
      </c>
      <c r="BV6659" s="79" t="s">
        <v>777</v>
      </c>
      <c r="BW6659" s="79" t="s">
        <v>3268</v>
      </c>
    </row>
    <row r="6660" spans="51:75" x14ac:dyDescent="0.3">
      <c r="AY6660" s="107" t="e">
        <f>VLOOKUP(C6660,#REF!, 2,FALSE)</f>
        <v>#REF!</v>
      </c>
      <c r="BM6660" s="79" t="s">
        <v>11894</v>
      </c>
      <c r="BN6660" s="79" t="s">
        <v>805</v>
      </c>
      <c r="BO6660" s="79" t="s">
        <v>11895</v>
      </c>
      <c r="BU6660" s="79" t="s">
        <v>11894</v>
      </c>
      <c r="BV6660" s="79" t="s">
        <v>805</v>
      </c>
      <c r="BW6660" s="79" t="s">
        <v>11895</v>
      </c>
    </row>
    <row r="6661" spans="51:75" x14ac:dyDescent="0.3">
      <c r="AY6661" s="107" t="e">
        <f>VLOOKUP(C6661,#REF!, 2,FALSE)</f>
        <v>#REF!</v>
      </c>
      <c r="BM6661" s="79" t="s">
        <v>11896</v>
      </c>
      <c r="BN6661" s="79" t="s">
        <v>854</v>
      </c>
      <c r="BO6661" s="79" t="s">
        <v>5300</v>
      </c>
      <c r="BU6661" s="79" t="s">
        <v>11896</v>
      </c>
      <c r="BV6661" s="79" t="s">
        <v>854</v>
      </c>
      <c r="BW6661" s="79" t="s">
        <v>5300</v>
      </c>
    </row>
    <row r="6662" spans="51:75" x14ac:dyDescent="0.3">
      <c r="AY6662" s="107" t="e">
        <f>VLOOKUP(C6662,#REF!, 2,FALSE)</f>
        <v>#REF!</v>
      </c>
      <c r="BM6662" s="79" t="s">
        <v>11897</v>
      </c>
      <c r="BN6662" s="79" t="s">
        <v>616</v>
      </c>
      <c r="BO6662" s="79" t="s">
        <v>11898</v>
      </c>
      <c r="BU6662" s="79" t="s">
        <v>11897</v>
      </c>
      <c r="BV6662" s="79" t="s">
        <v>616</v>
      </c>
      <c r="BW6662" s="79" t="s">
        <v>11898</v>
      </c>
    </row>
    <row r="6663" spans="51:75" x14ac:dyDescent="0.3">
      <c r="AY6663" s="107" t="e">
        <f>VLOOKUP(C6663,#REF!, 2,FALSE)</f>
        <v>#REF!</v>
      </c>
      <c r="BM6663" s="79" t="s">
        <v>11899</v>
      </c>
      <c r="BN6663" s="79" t="s">
        <v>16992</v>
      </c>
      <c r="BO6663" s="79" t="s">
        <v>11900</v>
      </c>
      <c r="BU6663" s="79" t="s">
        <v>11899</v>
      </c>
      <c r="BV6663" s="79" t="s">
        <v>16992</v>
      </c>
      <c r="BW6663" s="79" t="s">
        <v>11900</v>
      </c>
    </row>
    <row r="6664" spans="51:75" x14ac:dyDescent="0.3">
      <c r="AY6664" s="107" t="e">
        <f>VLOOKUP(C6664,#REF!, 2,FALSE)</f>
        <v>#REF!</v>
      </c>
      <c r="BM6664" s="79" t="s">
        <v>11901</v>
      </c>
      <c r="BN6664" s="79" t="s">
        <v>805</v>
      </c>
      <c r="BO6664" s="79" t="s">
        <v>11902</v>
      </c>
      <c r="BU6664" s="79" t="s">
        <v>11901</v>
      </c>
      <c r="BV6664" s="79" t="s">
        <v>805</v>
      </c>
      <c r="BW6664" s="79" t="s">
        <v>11902</v>
      </c>
    </row>
    <row r="6665" spans="51:75" x14ac:dyDescent="0.3">
      <c r="AY6665" s="107" t="e">
        <f>VLOOKUP(C6665,#REF!, 2,FALSE)</f>
        <v>#REF!</v>
      </c>
      <c r="BM6665" s="79" t="s">
        <v>405</v>
      </c>
      <c r="BN6665" s="79" t="s">
        <v>638</v>
      </c>
      <c r="BO6665" s="79" t="s">
        <v>2065</v>
      </c>
      <c r="BU6665" s="79" t="s">
        <v>405</v>
      </c>
      <c r="BV6665" s="79" t="s">
        <v>638</v>
      </c>
      <c r="BW6665" s="79" t="s">
        <v>2065</v>
      </c>
    </row>
    <row r="6666" spans="51:75" x14ac:dyDescent="0.3">
      <c r="AY6666" s="107" t="e">
        <f>VLOOKUP(C6666,#REF!, 2,FALSE)</f>
        <v>#REF!</v>
      </c>
      <c r="BM6666" s="79" t="s">
        <v>11903</v>
      </c>
      <c r="BN6666" s="79" t="s">
        <v>638</v>
      </c>
      <c r="BO6666" s="79" t="s">
        <v>11324</v>
      </c>
      <c r="BU6666" s="79" t="s">
        <v>11903</v>
      </c>
      <c r="BV6666" s="79" t="s">
        <v>638</v>
      </c>
      <c r="BW6666" s="79" t="s">
        <v>11324</v>
      </c>
    </row>
    <row r="6667" spans="51:75" x14ac:dyDescent="0.3">
      <c r="AY6667" s="107" t="e">
        <f>VLOOKUP(C6667,#REF!, 2,FALSE)</f>
        <v>#REF!</v>
      </c>
      <c r="BM6667" s="79" t="s">
        <v>11904</v>
      </c>
      <c r="BN6667" s="79" t="s">
        <v>638</v>
      </c>
      <c r="BO6667" s="79" t="s">
        <v>11324</v>
      </c>
      <c r="BU6667" s="79" t="s">
        <v>11904</v>
      </c>
      <c r="BV6667" s="79" t="s">
        <v>638</v>
      </c>
      <c r="BW6667" s="79" t="s">
        <v>11324</v>
      </c>
    </row>
    <row r="6668" spans="51:75" x14ac:dyDescent="0.3">
      <c r="AY6668" s="107" t="e">
        <f>VLOOKUP(C6668,#REF!, 2,FALSE)</f>
        <v>#REF!</v>
      </c>
      <c r="BM6668" s="79" t="s">
        <v>11905</v>
      </c>
      <c r="BN6668" s="79" t="s">
        <v>633</v>
      </c>
      <c r="BO6668" s="79" t="s">
        <v>11324</v>
      </c>
      <c r="BU6668" s="79" t="s">
        <v>11905</v>
      </c>
      <c r="BV6668" s="79" t="s">
        <v>633</v>
      </c>
      <c r="BW6668" s="79" t="s">
        <v>11324</v>
      </c>
    </row>
    <row r="6669" spans="51:75" x14ac:dyDescent="0.3">
      <c r="AY6669" s="107" t="e">
        <f>VLOOKUP(C6669,#REF!, 2,FALSE)</f>
        <v>#REF!</v>
      </c>
      <c r="BM6669" s="79" t="s">
        <v>11906</v>
      </c>
      <c r="BN6669" s="79" t="s">
        <v>641</v>
      </c>
      <c r="BO6669" s="79" t="s">
        <v>11907</v>
      </c>
      <c r="BU6669" s="79" t="s">
        <v>11906</v>
      </c>
      <c r="BV6669" s="79" t="s">
        <v>641</v>
      </c>
      <c r="BW6669" s="79" t="s">
        <v>11907</v>
      </c>
    </row>
    <row r="6670" spans="51:75" x14ac:dyDescent="0.3">
      <c r="AY6670" s="107" t="e">
        <f>VLOOKUP(C6670,#REF!, 2,FALSE)</f>
        <v>#REF!</v>
      </c>
      <c r="BM6670" s="79" t="s">
        <v>2085</v>
      </c>
      <c r="BN6670" s="79" t="s">
        <v>638</v>
      </c>
      <c r="BO6670" s="79" t="s">
        <v>4319</v>
      </c>
      <c r="BU6670" s="79" t="s">
        <v>2085</v>
      </c>
      <c r="BV6670" s="79" t="s">
        <v>638</v>
      </c>
      <c r="BW6670" s="79" t="s">
        <v>4319</v>
      </c>
    </row>
    <row r="6671" spans="51:75" x14ac:dyDescent="0.3">
      <c r="AY6671" s="107" t="e">
        <f>VLOOKUP(C6671,#REF!, 2,FALSE)</f>
        <v>#REF!</v>
      </c>
      <c r="BM6671" s="79" t="s">
        <v>11908</v>
      </c>
      <c r="BN6671" s="79" t="s">
        <v>615</v>
      </c>
      <c r="BO6671" s="79" t="s">
        <v>8411</v>
      </c>
      <c r="BU6671" s="79" t="s">
        <v>11908</v>
      </c>
      <c r="BV6671" s="79" t="s">
        <v>615</v>
      </c>
      <c r="BW6671" s="79" t="s">
        <v>8411</v>
      </c>
    </row>
    <row r="6672" spans="51:75" x14ac:dyDescent="0.3">
      <c r="AY6672" s="107" t="e">
        <f>VLOOKUP(C6672,#REF!, 2,FALSE)</f>
        <v>#REF!</v>
      </c>
      <c r="BM6672" s="79" t="s">
        <v>2086</v>
      </c>
      <c r="BN6672" s="79" t="s">
        <v>638</v>
      </c>
      <c r="BO6672" s="79" t="s">
        <v>2985</v>
      </c>
      <c r="BU6672" s="79" t="s">
        <v>2086</v>
      </c>
      <c r="BV6672" s="79" t="s">
        <v>638</v>
      </c>
      <c r="BW6672" s="79" t="s">
        <v>2985</v>
      </c>
    </row>
    <row r="6673" spans="51:75" x14ac:dyDescent="0.3">
      <c r="AY6673" s="107" t="e">
        <f>VLOOKUP(C6673,#REF!, 2,FALSE)</f>
        <v>#REF!</v>
      </c>
      <c r="BM6673" s="79" t="s">
        <v>2087</v>
      </c>
      <c r="BN6673" s="79" t="s">
        <v>641</v>
      </c>
      <c r="BO6673" s="79" t="s">
        <v>1456</v>
      </c>
      <c r="BU6673" s="79" t="s">
        <v>2087</v>
      </c>
      <c r="BV6673" s="79" t="s">
        <v>641</v>
      </c>
      <c r="BW6673" s="79" t="s">
        <v>1456</v>
      </c>
    </row>
    <row r="6674" spans="51:75" x14ac:dyDescent="0.3">
      <c r="AY6674" s="107" t="e">
        <f>VLOOKUP(C6674,#REF!, 2,FALSE)</f>
        <v>#REF!</v>
      </c>
      <c r="BM6674" s="79" t="s">
        <v>11909</v>
      </c>
      <c r="BN6674" s="79" t="s">
        <v>638</v>
      </c>
      <c r="BO6674" s="79" t="s">
        <v>3973</v>
      </c>
      <c r="BU6674" s="79" t="s">
        <v>11909</v>
      </c>
      <c r="BV6674" s="79" t="s">
        <v>638</v>
      </c>
      <c r="BW6674" s="79" t="s">
        <v>3973</v>
      </c>
    </row>
    <row r="6675" spans="51:75" x14ac:dyDescent="0.3">
      <c r="AY6675" s="107" t="e">
        <f>VLOOKUP(C6675,#REF!, 2,FALSE)</f>
        <v>#REF!</v>
      </c>
      <c r="BM6675" s="79" t="s">
        <v>11910</v>
      </c>
      <c r="BN6675" s="79" t="s">
        <v>633</v>
      </c>
      <c r="BO6675" s="79" t="s">
        <v>11911</v>
      </c>
      <c r="BU6675" s="79" t="s">
        <v>11910</v>
      </c>
      <c r="BV6675" s="79" t="s">
        <v>633</v>
      </c>
      <c r="BW6675" s="79" t="s">
        <v>11911</v>
      </c>
    </row>
    <row r="6676" spans="51:75" x14ac:dyDescent="0.3">
      <c r="AY6676" s="107" t="e">
        <f>VLOOKUP(C6676,#REF!, 2,FALSE)</f>
        <v>#REF!</v>
      </c>
      <c r="BM6676" s="79" t="s">
        <v>11912</v>
      </c>
      <c r="BN6676" s="79" t="s">
        <v>1521</v>
      </c>
      <c r="BO6676" s="79" t="s">
        <v>2985</v>
      </c>
      <c r="BU6676" s="79" t="s">
        <v>11912</v>
      </c>
      <c r="BV6676" s="79" t="s">
        <v>1521</v>
      </c>
      <c r="BW6676" s="79" t="s">
        <v>2985</v>
      </c>
    </row>
    <row r="6677" spans="51:75" x14ac:dyDescent="0.3">
      <c r="AY6677" s="107" t="e">
        <f>VLOOKUP(C6677,#REF!, 2,FALSE)</f>
        <v>#REF!</v>
      </c>
      <c r="BM6677" s="79" t="s">
        <v>2088</v>
      </c>
      <c r="BN6677" s="79" t="s">
        <v>3009</v>
      </c>
      <c r="BO6677" s="79" t="s">
        <v>774</v>
      </c>
      <c r="BU6677" s="79" t="s">
        <v>2088</v>
      </c>
      <c r="BV6677" s="79" t="s">
        <v>3009</v>
      </c>
      <c r="BW6677" s="79" t="s">
        <v>774</v>
      </c>
    </row>
    <row r="6678" spans="51:75" x14ac:dyDescent="0.3">
      <c r="AY6678" s="107" t="e">
        <f>VLOOKUP(C6678,#REF!, 2,FALSE)</f>
        <v>#REF!</v>
      </c>
      <c r="BM6678" s="79" t="s">
        <v>11913</v>
      </c>
      <c r="BN6678" s="79" t="s">
        <v>3256</v>
      </c>
      <c r="BO6678" s="79" t="s">
        <v>11790</v>
      </c>
      <c r="BU6678" s="79" t="s">
        <v>11913</v>
      </c>
      <c r="BV6678" s="79" t="s">
        <v>3256</v>
      </c>
      <c r="BW6678" s="79" t="s">
        <v>11790</v>
      </c>
    </row>
    <row r="6679" spans="51:75" x14ac:dyDescent="0.3">
      <c r="AY6679" s="107" t="e">
        <f>VLOOKUP(C6679,#REF!, 2,FALSE)</f>
        <v>#REF!</v>
      </c>
      <c r="BM6679" s="79" t="s">
        <v>11914</v>
      </c>
      <c r="BN6679" s="79" t="s">
        <v>663</v>
      </c>
      <c r="BO6679" s="79" t="s">
        <v>1495</v>
      </c>
      <c r="BU6679" s="79" t="s">
        <v>11914</v>
      </c>
      <c r="BV6679" s="79" t="s">
        <v>663</v>
      </c>
      <c r="BW6679" s="79" t="s">
        <v>1495</v>
      </c>
    </row>
    <row r="6680" spans="51:75" x14ac:dyDescent="0.3">
      <c r="AY6680" s="107" t="e">
        <f>VLOOKUP(C6680,#REF!, 2,FALSE)</f>
        <v>#REF!</v>
      </c>
      <c r="BM6680" s="79" t="s">
        <v>11915</v>
      </c>
      <c r="BN6680" s="79" t="s">
        <v>633</v>
      </c>
      <c r="BO6680" s="79" t="s">
        <v>2985</v>
      </c>
      <c r="BU6680" s="79" t="s">
        <v>11915</v>
      </c>
      <c r="BV6680" s="79" t="s">
        <v>633</v>
      </c>
      <c r="BW6680" s="79" t="s">
        <v>2985</v>
      </c>
    </row>
    <row r="6681" spans="51:75" x14ac:dyDescent="0.3">
      <c r="AY6681" s="107" t="e">
        <f>VLOOKUP(C6681,#REF!, 2,FALSE)</f>
        <v>#REF!</v>
      </c>
      <c r="BM6681" s="79" t="s">
        <v>11916</v>
      </c>
      <c r="BN6681" s="79" t="s">
        <v>3256</v>
      </c>
      <c r="BO6681" s="79" t="s">
        <v>9954</v>
      </c>
      <c r="BU6681" s="79" t="s">
        <v>11916</v>
      </c>
      <c r="BV6681" s="79" t="s">
        <v>3256</v>
      </c>
      <c r="BW6681" s="79" t="s">
        <v>9954</v>
      </c>
    </row>
    <row r="6682" spans="51:75" x14ac:dyDescent="0.3">
      <c r="AY6682" s="107" t="e">
        <f>VLOOKUP(C6682,#REF!, 2,FALSE)</f>
        <v>#REF!</v>
      </c>
      <c r="BM6682" s="79" t="s">
        <v>11917</v>
      </c>
      <c r="BN6682" s="79" t="s">
        <v>773</v>
      </c>
      <c r="BO6682" s="79" t="s">
        <v>2985</v>
      </c>
      <c r="BU6682" s="79" t="s">
        <v>11917</v>
      </c>
      <c r="BV6682" s="79" t="s">
        <v>773</v>
      </c>
      <c r="BW6682" s="79" t="s">
        <v>2985</v>
      </c>
    </row>
    <row r="6683" spans="51:75" x14ac:dyDescent="0.3">
      <c r="AY6683" s="107" t="e">
        <f>VLOOKUP(C6683,#REF!, 2,FALSE)</f>
        <v>#REF!</v>
      </c>
      <c r="BM6683" s="79" t="s">
        <v>11918</v>
      </c>
      <c r="BN6683" s="79" t="s">
        <v>3009</v>
      </c>
      <c r="BO6683" s="79" t="s">
        <v>2142</v>
      </c>
      <c r="BU6683" s="79" t="s">
        <v>11918</v>
      </c>
      <c r="BV6683" s="79" t="s">
        <v>3009</v>
      </c>
      <c r="BW6683" s="79" t="s">
        <v>2142</v>
      </c>
    </row>
    <row r="6684" spans="51:75" x14ac:dyDescent="0.3">
      <c r="AY6684" s="107" t="e">
        <f>VLOOKUP(C6684,#REF!, 2,FALSE)</f>
        <v>#REF!</v>
      </c>
      <c r="BM6684" s="79" t="s">
        <v>11919</v>
      </c>
      <c r="BN6684" s="79" t="s">
        <v>805</v>
      </c>
      <c r="BO6684" s="79" t="s">
        <v>2985</v>
      </c>
      <c r="BU6684" s="79" t="s">
        <v>11919</v>
      </c>
      <c r="BV6684" s="79" t="s">
        <v>805</v>
      </c>
      <c r="BW6684" s="79" t="s">
        <v>2985</v>
      </c>
    </row>
    <row r="6685" spans="51:75" x14ac:dyDescent="0.3">
      <c r="AY6685" s="107" t="e">
        <f>VLOOKUP(C6685,#REF!, 2,FALSE)</f>
        <v>#REF!</v>
      </c>
      <c r="BM6685" s="79" t="s">
        <v>11920</v>
      </c>
      <c r="BN6685" s="79" t="s">
        <v>1141</v>
      </c>
      <c r="BO6685" s="79" t="s">
        <v>1424</v>
      </c>
      <c r="BU6685" s="79" t="s">
        <v>11920</v>
      </c>
      <c r="BV6685" s="79" t="s">
        <v>1141</v>
      </c>
      <c r="BW6685" s="79" t="s">
        <v>1424</v>
      </c>
    </row>
    <row r="6686" spans="51:75" x14ac:dyDescent="0.3">
      <c r="AY6686" s="107" t="e">
        <f>VLOOKUP(C6686,#REF!, 2,FALSE)</f>
        <v>#REF!</v>
      </c>
      <c r="BM6686" s="79" t="s">
        <v>11921</v>
      </c>
      <c r="BN6686" s="79" t="s">
        <v>1141</v>
      </c>
      <c r="BO6686" s="79" t="s">
        <v>937</v>
      </c>
      <c r="BU6686" s="79" t="s">
        <v>11921</v>
      </c>
      <c r="BV6686" s="79" t="s">
        <v>1141</v>
      </c>
      <c r="BW6686" s="79" t="s">
        <v>937</v>
      </c>
    </row>
    <row r="6687" spans="51:75" x14ac:dyDescent="0.3">
      <c r="AY6687" s="107" t="e">
        <f>VLOOKUP(C6687,#REF!, 2,FALSE)</f>
        <v>#REF!</v>
      </c>
      <c r="BM6687" s="79" t="s">
        <v>11922</v>
      </c>
      <c r="BN6687" s="79" t="s">
        <v>780</v>
      </c>
      <c r="BO6687" s="79" t="s">
        <v>2696</v>
      </c>
      <c r="BU6687" s="79" t="s">
        <v>11922</v>
      </c>
      <c r="BV6687" s="79" t="s">
        <v>780</v>
      </c>
      <c r="BW6687" s="79" t="s">
        <v>2696</v>
      </c>
    </row>
    <row r="6688" spans="51:75" x14ac:dyDescent="0.3">
      <c r="AY6688" s="107" t="e">
        <f>VLOOKUP(C6688,#REF!, 2,FALSE)</f>
        <v>#REF!</v>
      </c>
      <c r="BM6688" s="79" t="s">
        <v>11923</v>
      </c>
      <c r="BN6688" s="79" t="s">
        <v>782</v>
      </c>
      <c r="BO6688" s="79" t="s">
        <v>9516</v>
      </c>
      <c r="BU6688" s="79" t="s">
        <v>11923</v>
      </c>
      <c r="BV6688" s="79" t="s">
        <v>782</v>
      </c>
      <c r="BW6688" s="79" t="s">
        <v>9516</v>
      </c>
    </row>
    <row r="6689" spans="51:75" x14ac:dyDescent="0.3">
      <c r="AY6689" s="107" t="e">
        <f>VLOOKUP(C6689,#REF!, 2,FALSE)</f>
        <v>#REF!</v>
      </c>
      <c r="BM6689" s="79" t="s">
        <v>11924</v>
      </c>
      <c r="BN6689" s="79" t="s">
        <v>3006</v>
      </c>
      <c r="BO6689" s="79" t="s">
        <v>11925</v>
      </c>
      <c r="BU6689" s="79" t="s">
        <v>11924</v>
      </c>
      <c r="BV6689" s="79" t="s">
        <v>3006</v>
      </c>
      <c r="BW6689" s="79" t="s">
        <v>11925</v>
      </c>
    </row>
    <row r="6690" spans="51:75" x14ac:dyDescent="0.3">
      <c r="AY6690" s="107" t="e">
        <f>VLOOKUP(C6690,#REF!, 2,FALSE)</f>
        <v>#REF!</v>
      </c>
      <c r="BM6690" s="79" t="s">
        <v>11926</v>
      </c>
      <c r="BN6690" s="79" t="s">
        <v>782</v>
      </c>
      <c r="BO6690" s="79" t="s">
        <v>9550</v>
      </c>
      <c r="BU6690" s="79" t="s">
        <v>11926</v>
      </c>
      <c r="BV6690" s="79" t="s">
        <v>782</v>
      </c>
      <c r="BW6690" s="79" t="s">
        <v>9550</v>
      </c>
    </row>
    <row r="6691" spans="51:75" x14ac:dyDescent="0.3">
      <c r="AY6691" s="107" t="e">
        <f>VLOOKUP(C6691,#REF!, 2,FALSE)</f>
        <v>#REF!</v>
      </c>
      <c r="BM6691" s="79" t="s">
        <v>11927</v>
      </c>
      <c r="BN6691" s="79" t="s">
        <v>3006</v>
      </c>
      <c r="BO6691" s="79" t="s">
        <v>11928</v>
      </c>
      <c r="BU6691" s="79" t="s">
        <v>11927</v>
      </c>
      <c r="BV6691" s="79" t="s">
        <v>3006</v>
      </c>
      <c r="BW6691" s="79" t="s">
        <v>11928</v>
      </c>
    </row>
    <row r="6692" spans="51:75" x14ac:dyDescent="0.3">
      <c r="AY6692" s="107" t="e">
        <f>VLOOKUP(C6692,#REF!, 2,FALSE)</f>
        <v>#REF!</v>
      </c>
      <c r="BM6692" s="79" t="s">
        <v>11929</v>
      </c>
      <c r="BN6692" s="79" t="s">
        <v>773</v>
      </c>
      <c r="BO6692" s="79" t="s">
        <v>2985</v>
      </c>
      <c r="BU6692" s="79" t="s">
        <v>11929</v>
      </c>
      <c r="BV6692" s="79" t="s">
        <v>773</v>
      </c>
      <c r="BW6692" s="79" t="s">
        <v>2985</v>
      </c>
    </row>
    <row r="6693" spans="51:75" x14ac:dyDescent="0.3">
      <c r="AY6693" s="107" t="e">
        <f>VLOOKUP(C6693,#REF!, 2,FALSE)</f>
        <v>#REF!</v>
      </c>
      <c r="BM6693" s="79" t="s">
        <v>11930</v>
      </c>
      <c r="BN6693" s="79" t="s">
        <v>928</v>
      </c>
      <c r="BO6693" s="79" t="s">
        <v>2985</v>
      </c>
      <c r="BU6693" s="79" t="s">
        <v>11930</v>
      </c>
      <c r="BV6693" s="79" t="s">
        <v>928</v>
      </c>
      <c r="BW6693" s="79" t="s">
        <v>2985</v>
      </c>
    </row>
    <row r="6694" spans="51:75" x14ac:dyDescent="0.3">
      <c r="AY6694" s="107" t="e">
        <f>VLOOKUP(C6694,#REF!, 2,FALSE)</f>
        <v>#REF!</v>
      </c>
      <c r="BM6694" s="79" t="s">
        <v>11931</v>
      </c>
      <c r="BN6694" s="79" t="s">
        <v>627</v>
      </c>
      <c r="BO6694" s="79" t="s">
        <v>11932</v>
      </c>
      <c r="BU6694" s="79" t="s">
        <v>11931</v>
      </c>
      <c r="BV6694" s="79" t="s">
        <v>627</v>
      </c>
      <c r="BW6694" s="79" t="s">
        <v>11932</v>
      </c>
    </row>
    <row r="6695" spans="51:75" x14ac:dyDescent="0.3">
      <c r="AY6695" s="107" t="e">
        <f>VLOOKUP(C6695,#REF!, 2,FALSE)</f>
        <v>#REF!</v>
      </c>
      <c r="BM6695" s="79" t="s">
        <v>11933</v>
      </c>
      <c r="BN6695" s="79" t="s">
        <v>618</v>
      </c>
      <c r="BO6695" s="79" t="s">
        <v>2985</v>
      </c>
      <c r="BU6695" s="79" t="s">
        <v>11933</v>
      </c>
      <c r="BV6695" s="79" t="s">
        <v>618</v>
      </c>
      <c r="BW6695" s="79" t="s">
        <v>2985</v>
      </c>
    </row>
    <row r="6696" spans="51:75" x14ac:dyDescent="0.3">
      <c r="AY6696" s="107" t="e">
        <f>VLOOKUP(C6696,#REF!, 2,FALSE)</f>
        <v>#REF!</v>
      </c>
      <c r="BM6696" s="79" t="s">
        <v>2089</v>
      </c>
      <c r="BN6696" s="79" t="s">
        <v>638</v>
      </c>
      <c r="BO6696" s="79" t="s">
        <v>2985</v>
      </c>
      <c r="BU6696" s="79" t="s">
        <v>2089</v>
      </c>
      <c r="BV6696" s="79" t="s">
        <v>638</v>
      </c>
      <c r="BW6696" s="79" t="s">
        <v>2985</v>
      </c>
    </row>
    <row r="6697" spans="51:75" x14ac:dyDescent="0.3">
      <c r="AY6697" s="107" t="e">
        <f>VLOOKUP(C6697,#REF!, 2,FALSE)</f>
        <v>#REF!</v>
      </c>
      <c r="BM6697" s="79" t="s">
        <v>11935</v>
      </c>
      <c r="BN6697" s="79" t="s">
        <v>1521</v>
      </c>
      <c r="BO6697" s="79" t="s">
        <v>2985</v>
      </c>
      <c r="BU6697" s="79" t="s">
        <v>11935</v>
      </c>
      <c r="BV6697" s="79" t="s">
        <v>1521</v>
      </c>
      <c r="BW6697" s="79" t="s">
        <v>2985</v>
      </c>
    </row>
    <row r="6698" spans="51:75" x14ac:dyDescent="0.3">
      <c r="AY6698" s="107" t="e">
        <f>VLOOKUP(C6698,#REF!, 2,FALSE)</f>
        <v>#REF!</v>
      </c>
      <c r="BM6698" s="79" t="s">
        <v>11936</v>
      </c>
      <c r="BN6698" s="79" t="s">
        <v>1005</v>
      </c>
      <c r="BO6698" s="79" t="s">
        <v>2985</v>
      </c>
      <c r="BU6698" s="79" t="s">
        <v>11936</v>
      </c>
      <c r="BV6698" s="79" t="s">
        <v>1005</v>
      </c>
      <c r="BW6698" s="79" t="s">
        <v>2985</v>
      </c>
    </row>
    <row r="6699" spans="51:75" x14ac:dyDescent="0.3">
      <c r="AY6699" s="107" t="e">
        <f>VLOOKUP(C6699,#REF!, 2,FALSE)</f>
        <v>#REF!</v>
      </c>
      <c r="BM6699" s="79" t="s">
        <v>11938</v>
      </c>
      <c r="BN6699" s="79" t="s">
        <v>1521</v>
      </c>
      <c r="BO6699" s="79" t="s">
        <v>11939</v>
      </c>
      <c r="BU6699" s="79" t="s">
        <v>11938</v>
      </c>
      <c r="BV6699" s="79" t="s">
        <v>1521</v>
      </c>
      <c r="BW6699" s="79" t="s">
        <v>11939</v>
      </c>
    </row>
    <row r="6700" spans="51:75" x14ac:dyDescent="0.3">
      <c r="AY6700" s="107" t="e">
        <f>VLOOKUP(C6700,#REF!, 2,FALSE)</f>
        <v>#REF!</v>
      </c>
      <c r="BM6700" s="79" t="s">
        <v>11940</v>
      </c>
      <c r="BN6700" s="79" t="s">
        <v>1005</v>
      </c>
      <c r="BO6700" s="79" t="s">
        <v>11939</v>
      </c>
      <c r="BU6700" s="79" t="s">
        <v>11940</v>
      </c>
      <c r="BV6700" s="79" t="s">
        <v>1005</v>
      </c>
      <c r="BW6700" s="79" t="s">
        <v>11939</v>
      </c>
    </row>
    <row r="6701" spans="51:75" x14ac:dyDescent="0.3">
      <c r="AY6701" s="107" t="e">
        <f>VLOOKUP(C6701,#REF!, 2,FALSE)</f>
        <v>#REF!</v>
      </c>
      <c r="BM6701" s="79" t="s">
        <v>11941</v>
      </c>
      <c r="BN6701" s="79" t="s">
        <v>1521</v>
      </c>
      <c r="BO6701" s="79" t="s">
        <v>10650</v>
      </c>
      <c r="BU6701" s="79" t="s">
        <v>11941</v>
      </c>
      <c r="BV6701" s="79" t="s">
        <v>1521</v>
      </c>
      <c r="BW6701" s="79" t="s">
        <v>10650</v>
      </c>
    </row>
    <row r="6702" spans="51:75" x14ac:dyDescent="0.3">
      <c r="AY6702" s="107" t="e">
        <f>VLOOKUP(C6702,#REF!, 2,FALSE)</f>
        <v>#REF!</v>
      </c>
      <c r="BM6702" s="79" t="s">
        <v>411</v>
      </c>
      <c r="BN6702" s="79" t="s">
        <v>1005</v>
      </c>
      <c r="BO6702" s="79" t="s">
        <v>2985</v>
      </c>
      <c r="BU6702" s="79" t="s">
        <v>411</v>
      </c>
      <c r="BV6702" s="79" t="s">
        <v>1005</v>
      </c>
      <c r="BW6702" s="79" t="s">
        <v>2985</v>
      </c>
    </row>
    <row r="6703" spans="51:75" x14ac:dyDescent="0.3">
      <c r="AY6703" s="107" t="e">
        <f>VLOOKUP(C6703,#REF!, 2,FALSE)</f>
        <v>#REF!</v>
      </c>
      <c r="BM6703" s="79" t="s">
        <v>11942</v>
      </c>
      <c r="BN6703" s="79" t="s">
        <v>1521</v>
      </c>
      <c r="BO6703" s="79" t="s">
        <v>11324</v>
      </c>
      <c r="BU6703" s="79" t="s">
        <v>11942</v>
      </c>
      <c r="BV6703" s="79" t="s">
        <v>1521</v>
      </c>
      <c r="BW6703" s="79" t="s">
        <v>11324</v>
      </c>
    </row>
    <row r="6704" spans="51:75" x14ac:dyDescent="0.3">
      <c r="AY6704" s="107" t="e">
        <f>VLOOKUP(C6704,#REF!, 2,FALSE)</f>
        <v>#REF!</v>
      </c>
      <c r="BM6704" s="79" t="s">
        <v>2090</v>
      </c>
      <c r="BN6704" s="79" t="s">
        <v>733</v>
      </c>
      <c r="BO6704" s="79" t="s">
        <v>2985</v>
      </c>
      <c r="BU6704" s="79" t="s">
        <v>2090</v>
      </c>
      <c r="BV6704" s="79" t="s">
        <v>733</v>
      </c>
      <c r="BW6704" s="79" t="s">
        <v>2985</v>
      </c>
    </row>
    <row r="6705" spans="51:75" x14ac:dyDescent="0.3">
      <c r="AY6705" s="107" t="e">
        <f>VLOOKUP(C6705,#REF!, 2,FALSE)</f>
        <v>#REF!</v>
      </c>
      <c r="BM6705" s="79" t="s">
        <v>11943</v>
      </c>
      <c r="BN6705" s="79" t="s">
        <v>11944</v>
      </c>
      <c r="BO6705" s="79" t="s">
        <v>7672</v>
      </c>
      <c r="BU6705" s="79" t="s">
        <v>11943</v>
      </c>
      <c r="BV6705" s="79" t="s">
        <v>11944</v>
      </c>
      <c r="BW6705" s="79" t="s">
        <v>7672</v>
      </c>
    </row>
    <row r="6706" spans="51:75" x14ac:dyDescent="0.3">
      <c r="AY6706" s="107" t="e">
        <f>VLOOKUP(C6706,#REF!, 2,FALSE)</f>
        <v>#REF!</v>
      </c>
      <c r="BM6706" s="79" t="s">
        <v>11945</v>
      </c>
      <c r="BN6706" s="79" t="s">
        <v>843</v>
      </c>
      <c r="BO6706" s="79" t="s">
        <v>2985</v>
      </c>
      <c r="BU6706" s="79" t="s">
        <v>11945</v>
      </c>
      <c r="BV6706" s="79" t="s">
        <v>843</v>
      </c>
      <c r="BW6706" s="79" t="s">
        <v>2985</v>
      </c>
    </row>
    <row r="6707" spans="51:75" x14ac:dyDescent="0.3">
      <c r="AY6707" s="107" t="e">
        <f>VLOOKUP(C6707,#REF!, 2,FALSE)</f>
        <v>#REF!</v>
      </c>
      <c r="BM6707" s="79" t="s">
        <v>439</v>
      </c>
      <c r="BN6707" s="79" t="s">
        <v>944</v>
      </c>
      <c r="BO6707" s="79" t="s">
        <v>2985</v>
      </c>
      <c r="BU6707" s="79" t="s">
        <v>439</v>
      </c>
      <c r="BV6707" s="79" t="s">
        <v>944</v>
      </c>
      <c r="BW6707" s="79" t="s">
        <v>2985</v>
      </c>
    </row>
    <row r="6708" spans="51:75" x14ac:dyDescent="0.3">
      <c r="AY6708" s="107" t="e">
        <f>VLOOKUP(C6708,#REF!, 2,FALSE)</f>
        <v>#REF!</v>
      </c>
      <c r="BM6708" s="79" t="s">
        <v>11946</v>
      </c>
      <c r="BN6708" s="79" t="s">
        <v>773</v>
      </c>
      <c r="BO6708" s="79" t="s">
        <v>11292</v>
      </c>
      <c r="BU6708" s="79" t="s">
        <v>11946</v>
      </c>
      <c r="BV6708" s="79" t="s">
        <v>773</v>
      </c>
      <c r="BW6708" s="79" t="s">
        <v>11292</v>
      </c>
    </row>
    <row r="6709" spans="51:75" x14ac:dyDescent="0.3">
      <c r="AY6709" s="107" t="e">
        <f>VLOOKUP(C6709,#REF!, 2,FALSE)</f>
        <v>#REF!</v>
      </c>
      <c r="BM6709" s="79" t="s">
        <v>2091</v>
      </c>
      <c r="BN6709" s="79" t="s">
        <v>660</v>
      </c>
      <c r="BO6709" s="79" t="s">
        <v>4924</v>
      </c>
      <c r="BU6709" s="79" t="s">
        <v>2091</v>
      </c>
      <c r="BV6709" s="79" t="s">
        <v>660</v>
      </c>
      <c r="BW6709" s="79" t="s">
        <v>4924</v>
      </c>
    </row>
    <row r="6710" spans="51:75" x14ac:dyDescent="0.3">
      <c r="AY6710" s="107" t="e">
        <f>VLOOKUP(C6710,#REF!, 2,FALSE)</f>
        <v>#REF!</v>
      </c>
      <c r="BM6710" s="79" t="s">
        <v>11947</v>
      </c>
      <c r="BN6710" s="79" t="s">
        <v>1423</v>
      </c>
      <c r="BO6710" s="79" t="s">
        <v>10493</v>
      </c>
      <c r="BU6710" s="79" t="s">
        <v>11947</v>
      </c>
      <c r="BV6710" s="79" t="s">
        <v>1423</v>
      </c>
      <c r="BW6710" s="79" t="s">
        <v>10493</v>
      </c>
    </row>
    <row r="6711" spans="51:75" x14ac:dyDescent="0.3">
      <c r="AY6711" s="107" t="e">
        <f>VLOOKUP(C6711,#REF!, 2,FALSE)</f>
        <v>#REF!</v>
      </c>
      <c r="BM6711" s="79" t="s">
        <v>11948</v>
      </c>
      <c r="BN6711" s="79" t="s">
        <v>1423</v>
      </c>
      <c r="BO6711" s="79" t="s">
        <v>8356</v>
      </c>
      <c r="BU6711" s="79" t="s">
        <v>11948</v>
      </c>
      <c r="BV6711" s="79" t="s">
        <v>1423</v>
      </c>
      <c r="BW6711" s="79" t="s">
        <v>8356</v>
      </c>
    </row>
    <row r="6712" spans="51:75" x14ac:dyDescent="0.3">
      <c r="AY6712" s="107" t="e">
        <f>VLOOKUP(C6712,#REF!, 2,FALSE)</f>
        <v>#REF!</v>
      </c>
      <c r="BM6712" s="79" t="s">
        <v>11949</v>
      </c>
      <c r="BN6712" s="79" t="s">
        <v>1423</v>
      </c>
      <c r="BO6712" s="79" t="s">
        <v>11950</v>
      </c>
      <c r="BU6712" s="79" t="s">
        <v>11949</v>
      </c>
      <c r="BV6712" s="79" t="s">
        <v>1423</v>
      </c>
      <c r="BW6712" s="79" t="s">
        <v>11950</v>
      </c>
    </row>
    <row r="6713" spans="51:75" x14ac:dyDescent="0.3">
      <c r="AY6713" s="107" t="e">
        <f>VLOOKUP(C6713,#REF!, 2,FALSE)</f>
        <v>#REF!</v>
      </c>
      <c r="BM6713" s="79" t="s">
        <v>11951</v>
      </c>
      <c r="BN6713" s="79" t="s">
        <v>1447</v>
      </c>
      <c r="BO6713" s="79" t="s">
        <v>2985</v>
      </c>
      <c r="BU6713" s="79" t="s">
        <v>11951</v>
      </c>
      <c r="BV6713" s="79" t="s">
        <v>1447</v>
      </c>
      <c r="BW6713" s="79" t="s">
        <v>2985</v>
      </c>
    </row>
    <row r="6714" spans="51:75" x14ac:dyDescent="0.3">
      <c r="AY6714" s="107" t="e">
        <f>VLOOKUP(C6714,#REF!, 2,FALSE)</f>
        <v>#REF!</v>
      </c>
      <c r="BM6714" s="79" t="s">
        <v>11952</v>
      </c>
      <c r="BN6714" s="79" t="s">
        <v>1693</v>
      </c>
      <c r="BO6714" s="79" t="s">
        <v>2873</v>
      </c>
      <c r="BU6714" s="79" t="s">
        <v>11952</v>
      </c>
      <c r="BV6714" s="79" t="s">
        <v>1693</v>
      </c>
      <c r="BW6714" s="79" t="s">
        <v>2873</v>
      </c>
    </row>
    <row r="6715" spans="51:75" x14ac:dyDescent="0.3">
      <c r="AY6715" s="107" t="e">
        <f>VLOOKUP(C6715,#REF!, 2,FALSE)</f>
        <v>#REF!</v>
      </c>
      <c r="BM6715" s="79" t="s">
        <v>11953</v>
      </c>
      <c r="BN6715" s="79" t="s">
        <v>1423</v>
      </c>
      <c r="BO6715" s="79" t="s">
        <v>2985</v>
      </c>
      <c r="BU6715" s="79" t="s">
        <v>11953</v>
      </c>
      <c r="BV6715" s="79" t="s">
        <v>1423</v>
      </c>
      <c r="BW6715" s="79" t="s">
        <v>2985</v>
      </c>
    </row>
    <row r="6716" spans="51:75" x14ac:dyDescent="0.3">
      <c r="AY6716" s="107" t="e">
        <f>VLOOKUP(C6716,#REF!, 2,FALSE)</f>
        <v>#REF!</v>
      </c>
      <c r="BM6716" s="79" t="s">
        <v>11954</v>
      </c>
      <c r="BN6716" s="79" t="s">
        <v>2141</v>
      </c>
      <c r="BO6716" s="79" t="s">
        <v>2985</v>
      </c>
      <c r="BU6716" s="79" t="s">
        <v>11954</v>
      </c>
      <c r="BV6716" s="79" t="s">
        <v>2141</v>
      </c>
      <c r="BW6716" s="79" t="s">
        <v>2985</v>
      </c>
    </row>
    <row r="6717" spans="51:75" x14ac:dyDescent="0.3">
      <c r="AY6717" s="107" t="e">
        <f>VLOOKUP(C6717,#REF!, 2,FALSE)</f>
        <v>#REF!</v>
      </c>
      <c r="BM6717" s="79" t="s">
        <v>11957</v>
      </c>
      <c r="BN6717" s="79" t="s">
        <v>2141</v>
      </c>
      <c r="BO6717" s="79" t="s">
        <v>2985</v>
      </c>
      <c r="BU6717" s="79" t="s">
        <v>11957</v>
      </c>
      <c r="BV6717" s="79" t="s">
        <v>2141</v>
      </c>
      <c r="BW6717" s="79" t="s">
        <v>2985</v>
      </c>
    </row>
    <row r="6718" spans="51:75" x14ac:dyDescent="0.3">
      <c r="AY6718" s="107" t="e">
        <f>VLOOKUP(C6718,#REF!, 2,FALSE)</f>
        <v>#REF!</v>
      </c>
      <c r="BM6718" s="79" t="s">
        <v>11958</v>
      </c>
      <c r="BN6718" s="79" t="s">
        <v>1447</v>
      </c>
      <c r="BO6718" s="79" t="s">
        <v>11959</v>
      </c>
      <c r="BU6718" s="79" t="s">
        <v>11958</v>
      </c>
      <c r="BV6718" s="79" t="s">
        <v>1447</v>
      </c>
      <c r="BW6718" s="79" t="s">
        <v>11959</v>
      </c>
    </row>
    <row r="6719" spans="51:75" x14ac:dyDescent="0.3">
      <c r="AY6719" s="107" t="e">
        <f>VLOOKUP(C6719,#REF!, 2,FALSE)</f>
        <v>#REF!</v>
      </c>
      <c r="BM6719" s="79" t="s">
        <v>11960</v>
      </c>
      <c r="BN6719" s="79" t="s">
        <v>1447</v>
      </c>
      <c r="BO6719" s="79" t="s">
        <v>11959</v>
      </c>
      <c r="BU6719" s="79" t="s">
        <v>11960</v>
      </c>
      <c r="BV6719" s="79" t="s">
        <v>1447</v>
      </c>
      <c r="BW6719" s="79" t="s">
        <v>11959</v>
      </c>
    </row>
    <row r="6720" spans="51:75" x14ac:dyDescent="0.3">
      <c r="AY6720" s="107" t="e">
        <f>VLOOKUP(C6720,#REF!, 2,FALSE)</f>
        <v>#REF!</v>
      </c>
      <c r="BM6720" s="79" t="s">
        <v>11961</v>
      </c>
      <c r="BN6720" s="79" t="s">
        <v>944</v>
      </c>
      <c r="BO6720" s="79" t="s">
        <v>1835</v>
      </c>
      <c r="BU6720" s="79" t="s">
        <v>11961</v>
      </c>
      <c r="BV6720" s="79" t="s">
        <v>944</v>
      </c>
      <c r="BW6720" s="79" t="s">
        <v>1835</v>
      </c>
    </row>
    <row r="6721" spans="51:75" x14ac:dyDescent="0.3">
      <c r="AY6721" s="107" t="e">
        <f>VLOOKUP(C6721,#REF!, 2,FALSE)</f>
        <v>#REF!</v>
      </c>
      <c r="BM6721" s="79" t="s">
        <v>11962</v>
      </c>
      <c r="BN6721" s="79" t="s">
        <v>665</v>
      </c>
      <c r="BO6721" s="79" t="s">
        <v>2985</v>
      </c>
      <c r="BU6721" s="79" t="s">
        <v>11962</v>
      </c>
      <c r="BV6721" s="79" t="s">
        <v>665</v>
      </c>
      <c r="BW6721" s="79" t="s">
        <v>2985</v>
      </c>
    </row>
    <row r="6722" spans="51:75" x14ac:dyDescent="0.3">
      <c r="AY6722" s="107" t="e">
        <f>VLOOKUP(C6722,#REF!, 2,FALSE)</f>
        <v>#REF!</v>
      </c>
      <c r="BM6722" s="79" t="s">
        <v>11963</v>
      </c>
      <c r="BN6722" s="79" t="s">
        <v>3009</v>
      </c>
      <c r="BO6722" s="79" t="s">
        <v>2985</v>
      </c>
      <c r="BU6722" s="79" t="s">
        <v>11963</v>
      </c>
      <c r="BV6722" s="79" t="s">
        <v>3009</v>
      </c>
      <c r="BW6722" s="79" t="s">
        <v>2985</v>
      </c>
    </row>
    <row r="6723" spans="51:75" x14ac:dyDescent="0.3">
      <c r="AY6723" s="107" t="e">
        <f>VLOOKUP(C6723,#REF!, 2,FALSE)</f>
        <v>#REF!</v>
      </c>
      <c r="BM6723" s="79" t="s">
        <v>11964</v>
      </c>
      <c r="BN6723" s="79" t="s">
        <v>3009</v>
      </c>
      <c r="BO6723" s="79" t="s">
        <v>2985</v>
      </c>
      <c r="BU6723" s="79" t="s">
        <v>11964</v>
      </c>
      <c r="BV6723" s="79" t="s">
        <v>3009</v>
      </c>
      <c r="BW6723" s="79" t="s">
        <v>2985</v>
      </c>
    </row>
    <row r="6724" spans="51:75" x14ac:dyDescent="0.3">
      <c r="AY6724" s="107" t="e">
        <f>VLOOKUP(C6724,#REF!, 2,FALSE)</f>
        <v>#REF!</v>
      </c>
      <c r="BM6724" s="79" t="s">
        <v>11965</v>
      </c>
      <c r="BN6724" s="79" t="s">
        <v>3006</v>
      </c>
      <c r="BO6724" s="79" t="s">
        <v>5216</v>
      </c>
      <c r="BU6724" s="79" t="s">
        <v>11965</v>
      </c>
      <c r="BV6724" s="79" t="s">
        <v>3006</v>
      </c>
      <c r="BW6724" s="79" t="s">
        <v>5216</v>
      </c>
    </row>
    <row r="6725" spans="51:75" x14ac:dyDescent="0.3">
      <c r="AY6725" s="107" t="e">
        <f>VLOOKUP(C6725,#REF!, 2,FALSE)</f>
        <v>#REF!</v>
      </c>
      <c r="BM6725" s="79" t="s">
        <v>11966</v>
      </c>
      <c r="BN6725" s="79" t="s">
        <v>3009</v>
      </c>
      <c r="BO6725" s="79" t="s">
        <v>2985</v>
      </c>
      <c r="BU6725" s="79" t="s">
        <v>11966</v>
      </c>
      <c r="BV6725" s="79" t="s">
        <v>3009</v>
      </c>
      <c r="BW6725" s="79" t="s">
        <v>2985</v>
      </c>
    </row>
    <row r="6726" spans="51:75" x14ac:dyDescent="0.3">
      <c r="AY6726" s="107" t="e">
        <f>VLOOKUP(C6726,#REF!, 2,FALSE)</f>
        <v>#REF!</v>
      </c>
      <c r="BM6726" s="79" t="s">
        <v>2103</v>
      </c>
      <c r="BN6726" s="79" t="s">
        <v>851</v>
      </c>
      <c r="BO6726" s="79" t="s">
        <v>2985</v>
      </c>
      <c r="BU6726" s="79" t="s">
        <v>2103</v>
      </c>
      <c r="BV6726" s="79" t="s">
        <v>851</v>
      </c>
      <c r="BW6726" s="79" t="s">
        <v>2985</v>
      </c>
    </row>
    <row r="6727" spans="51:75" x14ac:dyDescent="0.3">
      <c r="AY6727" s="107" t="e">
        <f>VLOOKUP(C6727,#REF!, 2,FALSE)</f>
        <v>#REF!</v>
      </c>
      <c r="BM6727" s="79" t="s">
        <v>11967</v>
      </c>
      <c r="BN6727" s="79" t="s">
        <v>16992</v>
      </c>
      <c r="BO6727" s="79" t="s">
        <v>11968</v>
      </c>
      <c r="BU6727" s="79" t="s">
        <v>11967</v>
      </c>
      <c r="BV6727" s="79" t="s">
        <v>16992</v>
      </c>
      <c r="BW6727" s="79" t="s">
        <v>11968</v>
      </c>
    </row>
    <row r="6728" spans="51:75" x14ac:dyDescent="0.3">
      <c r="AY6728" s="107" t="e">
        <f>VLOOKUP(C6728,#REF!, 2,FALSE)</f>
        <v>#REF!</v>
      </c>
      <c r="BM6728" s="79" t="s">
        <v>440</v>
      </c>
      <c r="BN6728" s="79" t="s">
        <v>664</v>
      </c>
      <c r="BO6728" s="79" t="s">
        <v>4758</v>
      </c>
      <c r="BU6728" s="79" t="s">
        <v>440</v>
      </c>
      <c r="BV6728" s="79" t="s">
        <v>664</v>
      </c>
      <c r="BW6728" s="79" t="s">
        <v>4758</v>
      </c>
    </row>
    <row r="6729" spans="51:75" x14ac:dyDescent="0.3">
      <c r="AY6729" s="107" t="e">
        <f>VLOOKUP(C6729,#REF!, 2,FALSE)</f>
        <v>#REF!</v>
      </c>
      <c r="BM6729" s="79" t="s">
        <v>11970</v>
      </c>
      <c r="BN6729" s="79" t="s">
        <v>615</v>
      </c>
      <c r="BO6729" s="79" t="s">
        <v>6318</v>
      </c>
      <c r="BU6729" s="79" t="s">
        <v>11970</v>
      </c>
      <c r="BV6729" s="79" t="s">
        <v>615</v>
      </c>
      <c r="BW6729" s="79" t="s">
        <v>6318</v>
      </c>
    </row>
    <row r="6730" spans="51:75" x14ac:dyDescent="0.3">
      <c r="AY6730" s="107" t="e">
        <f>VLOOKUP(C6730,#REF!, 2,FALSE)</f>
        <v>#REF!</v>
      </c>
      <c r="BM6730" s="79" t="s">
        <v>11972</v>
      </c>
      <c r="BN6730" s="79" t="s">
        <v>664</v>
      </c>
      <c r="BO6730" s="79" t="s">
        <v>2304</v>
      </c>
      <c r="BU6730" s="79" t="s">
        <v>11972</v>
      </c>
      <c r="BV6730" s="79" t="s">
        <v>664</v>
      </c>
      <c r="BW6730" s="79" t="s">
        <v>2304</v>
      </c>
    </row>
    <row r="6731" spans="51:75" x14ac:dyDescent="0.3">
      <c r="AY6731" s="107" t="e">
        <f>VLOOKUP(C6731,#REF!, 2,FALSE)</f>
        <v>#REF!</v>
      </c>
      <c r="BM6731" s="79" t="s">
        <v>2104</v>
      </c>
      <c r="BN6731" s="79" t="s">
        <v>641</v>
      </c>
      <c r="BO6731" s="79" t="s">
        <v>2827</v>
      </c>
      <c r="BU6731" s="79" t="s">
        <v>2104</v>
      </c>
      <c r="BV6731" s="79" t="s">
        <v>641</v>
      </c>
      <c r="BW6731" s="79" t="s">
        <v>2827</v>
      </c>
    </row>
    <row r="6732" spans="51:75" x14ac:dyDescent="0.3">
      <c r="AY6732" s="107" t="e">
        <f>VLOOKUP(C6732,#REF!, 2,FALSE)</f>
        <v>#REF!</v>
      </c>
      <c r="BM6732" s="79" t="s">
        <v>11973</v>
      </c>
      <c r="BN6732" s="79" t="s">
        <v>664</v>
      </c>
      <c r="BO6732" s="79" t="s">
        <v>1286</v>
      </c>
      <c r="BU6732" s="79" t="s">
        <v>11973</v>
      </c>
      <c r="BV6732" s="79" t="s">
        <v>664</v>
      </c>
      <c r="BW6732" s="79" t="s">
        <v>1286</v>
      </c>
    </row>
    <row r="6733" spans="51:75" x14ac:dyDescent="0.3">
      <c r="AY6733" s="107" t="e">
        <f>VLOOKUP(C6733,#REF!, 2,FALSE)</f>
        <v>#REF!</v>
      </c>
      <c r="BM6733" s="79" t="s">
        <v>11974</v>
      </c>
      <c r="BN6733" s="79" t="s">
        <v>633</v>
      </c>
      <c r="BO6733" s="79" t="s">
        <v>2056</v>
      </c>
      <c r="BU6733" s="79" t="s">
        <v>11974</v>
      </c>
      <c r="BV6733" s="79" t="s">
        <v>633</v>
      </c>
      <c r="BW6733" s="79" t="s">
        <v>2056</v>
      </c>
    </row>
    <row r="6734" spans="51:75" x14ac:dyDescent="0.3">
      <c r="AY6734" s="107" t="e">
        <f>VLOOKUP(C6734,#REF!, 2,FALSE)</f>
        <v>#REF!</v>
      </c>
      <c r="BM6734" s="79" t="s">
        <v>11975</v>
      </c>
      <c r="BN6734" s="79" t="s">
        <v>633</v>
      </c>
      <c r="BO6734" s="79" t="s">
        <v>2298</v>
      </c>
      <c r="BU6734" s="79" t="s">
        <v>11975</v>
      </c>
      <c r="BV6734" s="79" t="s">
        <v>633</v>
      </c>
      <c r="BW6734" s="79" t="s">
        <v>2298</v>
      </c>
    </row>
    <row r="6735" spans="51:75" x14ac:dyDescent="0.3">
      <c r="AY6735" s="107" t="e">
        <f>VLOOKUP(C6735,#REF!, 2,FALSE)</f>
        <v>#REF!</v>
      </c>
      <c r="BM6735" s="79" t="s">
        <v>11976</v>
      </c>
      <c r="BN6735" s="79" t="s">
        <v>799</v>
      </c>
      <c r="BO6735" s="79" t="s">
        <v>2304</v>
      </c>
      <c r="BU6735" s="79" t="s">
        <v>11976</v>
      </c>
      <c r="BV6735" s="79" t="s">
        <v>799</v>
      </c>
      <c r="BW6735" s="79" t="s">
        <v>2304</v>
      </c>
    </row>
    <row r="6736" spans="51:75" x14ac:dyDescent="0.3">
      <c r="AY6736" s="107" t="e">
        <f>VLOOKUP(C6736,#REF!, 2,FALSE)</f>
        <v>#REF!</v>
      </c>
      <c r="BM6736" s="79" t="s">
        <v>11977</v>
      </c>
      <c r="BN6736" s="79" t="s">
        <v>633</v>
      </c>
      <c r="BO6736" s="79" t="s">
        <v>11324</v>
      </c>
      <c r="BU6736" s="79" t="s">
        <v>11977</v>
      </c>
      <c r="BV6736" s="79" t="s">
        <v>633</v>
      </c>
      <c r="BW6736" s="79" t="s">
        <v>11324</v>
      </c>
    </row>
    <row r="6737" spans="51:75" x14ac:dyDescent="0.3">
      <c r="AY6737" s="107" t="e">
        <f>VLOOKUP(C6737,#REF!, 2,FALSE)</f>
        <v>#REF!</v>
      </c>
      <c r="BM6737" s="79" t="s">
        <v>11978</v>
      </c>
      <c r="BN6737" s="79" t="s">
        <v>615</v>
      </c>
      <c r="BO6737" s="79" t="s">
        <v>8219</v>
      </c>
      <c r="BU6737" s="79" t="s">
        <v>11978</v>
      </c>
      <c r="BV6737" s="79" t="s">
        <v>615</v>
      </c>
      <c r="BW6737" s="79" t="s">
        <v>8219</v>
      </c>
    </row>
    <row r="6738" spans="51:75" x14ac:dyDescent="0.3">
      <c r="AY6738" s="107" t="e">
        <f>VLOOKUP(C6738,#REF!, 2,FALSE)</f>
        <v>#REF!</v>
      </c>
      <c r="BM6738" s="79" t="s">
        <v>412</v>
      </c>
      <c r="BN6738" s="79" t="s">
        <v>615</v>
      </c>
      <c r="BO6738" s="79" t="s">
        <v>2985</v>
      </c>
      <c r="BU6738" s="79" t="s">
        <v>412</v>
      </c>
      <c r="BV6738" s="79" t="s">
        <v>615</v>
      </c>
      <c r="BW6738" s="79" t="s">
        <v>2985</v>
      </c>
    </row>
    <row r="6739" spans="51:75" x14ac:dyDescent="0.3">
      <c r="AY6739" s="107" t="e">
        <f>VLOOKUP(C6739,#REF!, 2,FALSE)</f>
        <v>#REF!</v>
      </c>
      <c r="BM6739" s="79" t="s">
        <v>11979</v>
      </c>
      <c r="BN6739" s="79" t="s">
        <v>615</v>
      </c>
      <c r="BO6739" s="79" t="s">
        <v>4494</v>
      </c>
      <c r="BU6739" s="79" t="s">
        <v>11979</v>
      </c>
      <c r="BV6739" s="79" t="s">
        <v>615</v>
      </c>
      <c r="BW6739" s="79" t="s">
        <v>4494</v>
      </c>
    </row>
    <row r="6740" spans="51:75" x14ac:dyDescent="0.3">
      <c r="AY6740" s="107" t="e">
        <f>VLOOKUP(C6740,#REF!, 2,FALSE)</f>
        <v>#REF!</v>
      </c>
      <c r="BM6740" s="79" t="s">
        <v>11980</v>
      </c>
      <c r="BN6740" s="79" t="s">
        <v>615</v>
      </c>
      <c r="BO6740" s="79" t="s">
        <v>1286</v>
      </c>
      <c r="BU6740" s="79" t="s">
        <v>11980</v>
      </c>
      <c r="BV6740" s="79" t="s">
        <v>615</v>
      </c>
      <c r="BW6740" s="79" t="s">
        <v>1286</v>
      </c>
    </row>
    <row r="6741" spans="51:75" x14ac:dyDescent="0.3">
      <c r="AY6741" s="107" t="e">
        <f>VLOOKUP(C6741,#REF!, 2,FALSE)</f>
        <v>#REF!</v>
      </c>
      <c r="BM6741" s="79" t="s">
        <v>11981</v>
      </c>
      <c r="BN6741" s="79" t="s">
        <v>641</v>
      </c>
      <c r="BO6741" s="79" t="s">
        <v>11982</v>
      </c>
      <c r="BU6741" s="79" t="s">
        <v>11981</v>
      </c>
      <c r="BV6741" s="79" t="s">
        <v>641</v>
      </c>
      <c r="BW6741" s="79" t="s">
        <v>11982</v>
      </c>
    </row>
    <row r="6742" spans="51:75" x14ac:dyDescent="0.3">
      <c r="AY6742" s="107" t="e">
        <f>VLOOKUP(C6742,#REF!, 2,FALSE)</f>
        <v>#REF!</v>
      </c>
      <c r="BM6742" s="79" t="s">
        <v>11983</v>
      </c>
      <c r="BN6742" s="79" t="s">
        <v>615</v>
      </c>
      <c r="BO6742" s="79" t="s">
        <v>2985</v>
      </c>
      <c r="BU6742" s="79" t="s">
        <v>11983</v>
      </c>
      <c r="BV6742" s="79" t="s">
        <v>615</v>
      </c>
      <c r="BW6742" s="79" t="s">
        <v>2985</v>
      </c>
    </row>
    <row r="6743" spans="51:75" x14ac:dyDescent="0.3">
      <c r="AY6743" s="107" t="e">
        <f>VLOOKUP(C6743,#REF!, 2,FALSE)</f>
        <v>#REF!</v>
      </c>
      <c r="BM6743" s="79" t="s">
        <v>11984</v>
      </c>
      <c r="BN6743" s="79" t="s">
        <v>615</v>
      </c>
      <c r="BO6743" s="79" t="s">
        <v>11314</v>
      </c>
      <c r="BU6743" s="79" t="s">
        <v>11984</v>
      </c>
      <c r="BV6743" s="79" t="s">
        <v>615</v>
      </c>
      <c r="BW6743" s="79" t="s">
        <v>11314</v>
      </c>
    </row>
    <row r="6744" spans="51:75" x14ac:dyDescent="0.3">
      <c r="AY6744" s="107" t="e">
        <f>VLOOKUP(C6744,#REF!, 2,FALSE)</f>
        <v>#REF!</v>
      </c>
      <c r="BM6744" s="79" t="s">
        <v>11985</v>
      </c>
      <c r="BN6744" s="79" t="s">
        <v>3091</v>
      </c>
      <c r="BO6744" s="79" t="s">
        <v>11814</v>
      </c>
      <c r="BU6744" s="79" t="s">
        <v>11985</v>
      </c>
      <c r="BV6744" s="79" t="s">
        <v>3091</v>
      </c>
      <c r="BW6744" s="79" t="s">
        <v>11814</v>
      </c>
    </row>
    <row r="6745" spans="51:75" x14ac:dyDescent="0.3">
      <c r="AY6745" s="107" t="e">
        <f>VLOOKUP(C6745,#REF!, 2,FALSE)</f>
        <v>#REF!</v>
      </c>
      <c r="BM6745" s="79" t="s">
        <v>11986</v>
      </c>
      <c r="BN6745" s="79" t="s">
        <v>782</v>
      </c>
      <c r="BO6745" s="79" t="s">
        <v>2985</v>
      </c>
      <c r="BU6745" s="79" t="s">
        <v>11986</v>
      </c>
      <c r="BV6745" s="79" t="s">
        <v>782</v>
      </c>
      <c r="BW6745" s="79" t="s">
        <v>2985</v>
      </c>
    </row>
    <row r="6746" spans="51:75" x14ac:dyDescent="0.3">
      <c r="AY6746" s="107" t="e">
        <f>VLOOKUP(C6746,#REF!, 2,FALSE)</f>
        <v>#REF!</v>
      </c>
      <c r="BM6746" s="79" t="s">
        <v>11987</v>
      </c>
      <c r="BN6746" s="79" t="s">
        <v>665</v>
      </c>
      <c r="BO6746" s="79" t="s">
        <v>5931</v>
      </c>
      <c r="BU6746" s="79" t="s">
        <v>11987</v>
      </c>
      <c r="BV6746" s="79" t="s">
        <v>665</v>
      </c>
      <c r="BW6746" s="79" t="s">
        <v>5931</v>
      </c>
    </row>
    <row r="6747" spans="51:75" x14ac:dyDescent="0.3">
      <c r="AY6747" s="107" t="e">
        <f>VLOOKUP(C6747,#REF!, 2,FALSE)</f>
        <v>#REF!</v>
      </c>
      <c r="BM6747" s="79" t="s">
        <v>2105</v>
      </c>
      <c r="BN6747" s="79" t="s">
        <v>3009</v>
      </c>
      <c r="BO6747" s="79" t="s">
        <v>11989</v>
      </c>
      <c r="BU6747" s="79" t="s">
        <v>2105</v>
      </c>
      <c r="BV6747" s="79" t="s">
        <v>3009</v>
      </c>
      <c r="BW6747" s="79" t="s">
        <v>11989</v>
      </c>
    </row>
    <row r="6748" spans="51:75" x14ac:dyDescent="0.3">
      <c r="AY6748" s="107" t="e">
        <f>VLOOKUP(C6748,#REF!, 2,FALSE)</f>
        <v>#REF!</v>
      </c>
      <c r="BM6748" s="79" t="s">
        <v>11990</v>
      </c>
      <c r="BN6748" s="79" t="s">
        <v>721</v>
      </c>
      <c r="BO6748" s="79" t="s">
        <v>2985</v>
      </c>
      <c r="BU6748" s="79" t="s">
        <v>11990</v>
      </c>
      <c r="BV6748" s="79" t="s">
        <v>721</v>
      </c>
      <c r="BW6748" s="79" t="s">
        <v>2985</v>
      </c>
    </row>
    <row r="6749" spans="51:75" x14ac:dyDescent="0.3">
      <c r="AY6749" s="107" t="e">
        <f>VLOOKUP(C6749,#REF!, 2,FALSE)</f>
        <v>#REF!</v>
      </c>
      <c r="BM6749" s="79" t="s">
        <v>2106</v>
      </c>
      <c r="BN6749" s="79" t="s">
        <v>2981</v>
      </c>
      <c r="BO6749" s="79" t="s">
        <v>8781</v>
      </c>
      <c r="BU6749" s="79" t="s">
        <v>2106</v>
      </c>
      <c r="BV6749" s="79" t="s">
        <v>2981</v>
      </c>
      <c r="BW6749" s="79" t="s">
        <v>8781</v>
      </c>
    </row>
    <row r="6750" spans="51:75" x14ac:dyDescent="0.3">
      <c r="AY6750" s="107" t="e">
        <f>VLOOKUP(C6750,#REF!, 2,FALSE)</f>
        <v>#REF!</v>
      </c>
      <c r="BM6750" s="79" t="s">
        <v>11991</v>
      </c>
      <c r="BN6750" s="79" t="s">
        <v>3009</v>
      </c>
      <c r="BO6750" s="79" t="s">
        <v>11992</v>
      </c>
      <c r="BU6750" s="79" t="s">
        <v>11991</v>
      </c>
      <c r="BV6750" s="79" t="s">
        <v>3009</v>
      </c>
      <c r="BW6750" s="79" t="s">
        <v>11992</v>
      </c>
    </row>
    <row r="6751" spans="51:75" x14ac:dyDescent="0.3">
      <c r="AY6751" s="107" t="e">
        <f>VLOOKUP(C6751,#REF!, 2,FALSE)</f>
        <v>#REF!</v>
      </c>
      <c r="BM6751" s="79" t="s">
        <v>11993</v>
      </c>
      <c r="BN6751" s="79" t="s">
        <v>1141</v>
      </c>
      <c r="BO6751" s="79" t="s">
        <v>2647</v>
      </c>
      <c r="BU6751" s="79" t="s">
        <v>11993</v>
      </c>
      <c r="BV6751" s="79" t="s">
        <v>1141</v>
      </c>
      <c r="BW6751" s="79" t="s">
        <v>2647</v>
      </c>
    </row>
    <row r="6752" spans="51:75" x14ac:dyDescent="0.3">
      <c r="AY6752" s="107" t="e">
        <f>VLOOKUP(C6752,#REF!, 2,FALSE)</f>
        <v>#REF!</v>
      </c>
      <c r="BM6752" s="79" t="s">
        <v>11994</v>
      </c>
      <c r="BN6752" s="79" t="s">
        <v>1141</v>
      </c>
      <c r="BO6752" s="79" t="s">
        <v>923</v>
      </c>
      <c r="BU6752" s="79" t="s">
        <v>11994</v>
      </c>
      <c r="BV6752" s="79" t="s">
        <v>1141</v>
      </c>
      <c r="BW6752" s="79" t="s">
        <v>923</v>
      </c>
    </row>
    <row r="6753" spans="51:75" x14ac:dyDescent="0.3">
      <c r="AY6753" s="107" t="e">
        <f>VLOOKUP(C6753,#REF!, 2,FALSE)</f>
        <v>#REF!</v>
      </c>
      <c r="BM6753" s="79" t="s">
        <v>2107</v>
      </c>
      <c r="BN6753" s="79" t="s">
        <v>1141</v>
      </c>
      <c r="BO6753" s="79" t="s">
        <v>4488</v>
      </c>
      <c r="BU6753" s="79" t="s">
        <v>2107</v>
      </c>
      <c r="BV6753" s="79" t="s">
        <v>1141</v>
      </c>
      <c r="BW6753" s="79" t="s">
        <v>4488</v>
      </c>
    </row>
    <row r="6754" spans="51:75" x14ac:dyDescent="0.3">
      <c r="AY6754" s="107" t="e">
        <f>VLOOKUP(C6754,#REF!, 2,FALSE)</f>
        <v>#REF!</v>
      </c>
      <c r="BM6754" s="79" t="s">
        <v>11995</v>
      </c>
      <c r="BN6754" s="79" t="s">
        <v>1271</v>
      </c>
      <c r="BO6754" s="79" t="s">
        <v>3040</v>
      </c>
      <c r="BU6754" s="79" t="s">
        <v>11995</v>
      </c>
      <c r="BV6754" s="79" t="s">
        <v>1271</v>
      </c>
      <c r="BW6754" s="79" t="s">
        <v>3040</v>
      </c>
    </row>
    <row r="6755" spans="51:75" x14ac:dyDescent="0.3">
      <c r="AY6755" s="107" t="e">
        <f>VLOOKUP(C6755,#REF!, 2,FALSE)</f>
        <v>#REF!</v>
      </c>
      <c r="BM6755" s="79" t="s">
        <v>11996</v>
      </c>
      <c r="BN6755" s="79" t="s">
        <v>665</v>
      </c>
      <c r="BO6755" s="79" t="s">
        <v>2985</v>
      </c>
      <c r="BU6755" s="79" t="s">
        <v>11996</v>
      </c>
      <c r="BV6755" s="79" t="s">
        <v>665</v>
      </c>
      <c r="BW6755" s="79" t="s">
        <v>2985</v>
      </c>
    </row>
    <row r="6756" spans="51:75" x14ac:dyDescent="0.3">
      <c r="AY6756" s="107" t="e">
        <f>VLOOKUP(C6756,#REF!, 2,FALSE)</f>
        <v>#REF!</v>
      </c>
      <c r="BM6756" s="79" t="s">
        <v>11997</v>
      </c>
      <c r="BN6756" s="79" t="s">
        <v>663</v>
      </c>
      <c r="BO6756" s="79" t="s">
        <v>8785</v>
      </c>
      <c r="BU6756" s="79" t="s">
        <v>11997</v>
      </c>
      <c r="BV6756" s="79" t="s">
        <v>663</v>
      </c>
      <c r="BW6756" s="79" t="s">
        <v>8785</v>
      </c>
    </row>
    <row r="6757" spans="51:75" x14ac:dyDescent="0.3">
      <c r="AY6757" s="107" t="e">
        <f>VLOOKUP(C6757,#REF!, 2,FALSE)</f>
        <v>#REF!</v>
      </c>
      <c r="BM6757" s="79" t="s">
        <v>11999</v>
      </c>
      <c r="BN6757" s="79" t="s">
        <v>705</v>
      </c>
      <c r="BO6757" s="79" t="s">
        <v>12000</v>
      </c>
      <c r="BU6757" s="79" t="s">
        <v>11999</v>
      </c>
      <c r="BV6757" s="79" t="s">
        <v>705</v>
      </c>
      <c r="BW6757" s="79" t="s">
        <v>12000</v>
      </c>
    </row>
    <row r="6758" spans="51:75" x14ac:dyDescent="0.3">
      <c r="AY6758" s="107" t="e">
        <f>VLOOKUP(C6758,#REF!, 2,FALSE)</f>
        <v>#REF!</v>
      </c>
      <c r="BM6758" s="79" t="s">
        <v>12001</v>
      </c>
      <c r="BN6758" s="79" t="s">
        <v>16992</v>
      </c>
      <c r="BO6758" s="79" t="s">
        <v>9087</v>
      </c>
      <c r="BU6758" s="79" t="s">
        <v>12001</v>
      </c>
      <c r="BV6758" s="79" t="s">
        <v>16992</v>
      </c>
      <c r="BW6758" s="79" t="s">
        <v>9087</v>
      </c>
    </row>
    <row r="6759" spans="51:75" x14ac:dyDescent="0.3">
      <c r="AY6759" s="107" t="e">
        <f>VLOOKUP(C6759,#REF!, 2,FALSE)</f>
        <v>#REF!</v>
      </c>
      <c r="BM6759" s="79" t="s">
        <v>2108</v>
      </c>
      <c r="BN6759" s="79" t="s">
        <v>944</v>
      </c>
      <c r="BO6759" s="79" t="s">
        <v>2359</v>
      </c>
      <c r="BU6759" s="79" t="s">
        <v>2108</v>
      </c>
      <c r="BV6759" s="79" t="s">
        <v>944</v>
      </c>
      <c r="BW6759" s="79" t="s">
        <v>2359</v>
      </c>
    </row>
    <row r="6760" spans="51:75" x14ac:dyDescent="0.3">
      <c r="AY6760" s="107" t="e">
        <f>VLOOKUP(C6760,#REF!, 2,FALSE)</f>
        <v>#REF!</v>
      </c>
      <c r="BM6760" s="79" t="s">
        <v>12002</v>
      </c>
      <c r="BN6760" s="79" t="s">
        <v>1735</v>
      </c>
      <c r="BO6760" s="79" t="s">
        <v>9289</v>
      </c>
      <c r="BU6760" s="79" t="s">
        <v>12002</v>
      </c>
      <c r="BV6760" s="79" t="s">
        <v>1735</v>
      </c>
      <c r="BW6760" s="79" t="s">
        <v>9289</v>
      </c>
    </row>
    <row r="6761" spans="51:75" x14ac:dyDescent="0.3">
      <c r="AY6761" s="107" t="e">
        <f>VLOOKUP(C6761,#REF!, 2,FALSE)</f>
        <v>#REF!</v>
      </c>
      <c r="BM6761" s="79" t="s">
        <v>413</v>
      </c>
      <c r="BN6761" s="79" t="s">
        <v>733</v>
      </c>
      <c r="BO6761" s="79" t="s">
        <v>9977</v>
      </c>
      <c r="BU6761" s="79" t="s">
        <v>413</v>
      </c>
      <c r="BV6761" s="79" t="s">
        <v>733</v>
      </c>
      <c r="BW6761" s="79" t="s">
        <v>9977</v>
      </c>
    </row>
    <row r="6762" spans="51:75" x14ac:dyDescent="0.3">
      <c r="AY6762" s="107" t="e">
        <f>VLOOKUP(C6762,#REF!, 2,FALSE)</f>
        <v>#REF!</v>
      </c>
      <c r="BM6762" s="79" t="s">
        <v>12003</v>
      </c>
      <c r="BN6762" s="79" t="s">
        <v>812</v>
      </c>
      <c r="BO6762" s="79" t="s">
        <v>4516</v>
      </c>
      <c r="BU6762" s="79" t="s">
        <v>12003</v>
      </c>
      <c r="BV6762" s="79" t="s">
        <v>812</v>
      </c>
      <c r="BW6762" s="79" t="s">
        <v>4516</v>
      </c>
    </row>
    <row r="6763" spans="51:75" x14ac:dyDescent="0.3">
      <c r="AY6763" s="107" t="e">
        <f>VLOOKUP(C6763,#REF!, 2,FALSE)</f>
        <v>#REF!</v>
      </c>
      <c r="BM6763" s="79" t="s">
        <v>12004</v>
      </c>
      <c r="BN6763" s="79" t="s">
        <v>16992</v>
      </c>
      <c r="BO6763" s="79" t="s">
        <v>1966</v>
      </c>
      <c r="BU6763" s="79" t="s">
        <v>12004</v>
      </c>
      <c r="BV6763" s="79" t="s">
        <v>16992</v>
      </c>
      <c r="BW6763" s="79" t="s">
        <v>1966</v>
      </c>
    </row>
    <row r="6764" spans="51:75" x14ac:dyDescent="0.3">
      <c r="AY6764" s="107" t="e">
        <f>VLOOKUP(C6764,#REF!, 2,FALSE)</f>
        <v>#REF!</v>
      </c>
      <c r="BM6764" s="79" t="s">
        <v>12005</v>
      </c>
      <c r="BN6764" s="79" t="s">
        <v>864</v>
      </c>
      <c r="BO6764" s="79" t="s">
        <v>3290</v>
      </c>
      <c r="BU6764" s="79" t="s">
        <v>12005</v>
      </c>
      <c r="BV6764" s="79" t="s">
        <v>864</v>
      </c>
      <c r="BW6764" s="79" t="s">
        <v>3290</v>
      </c>
    </row>
    <row r="6765" spans="51:75" x14ac:dyDescent="0.3">
      <c r="AY6765" s="107" t="e">
        <f>VLOOKUP(C6765,#REF!, 2,FALSE)</f>
        <v>#REF!</v>
      </c>
      <c r="BM6765" s="79" t="s">
        <v>12006</v>
      </c>
      <c r="BN6765" s="79" t="s">
        <v>773</v>
      </c>
      <c r="BO6765" s="79" t="s">
        <v>12007</v>
      </c>
      <c r="BU6765" s="79" t="s">
        <v>12006</v>
      </c>
      <c r="BV6765" s="79" t="s">
        <v>773</v>
      </c>
      <c r="BW6765" s="79" t="s">
        <v>12007</v>
      </c>
    </row>
    <row r="6766" spans="51:75" x14ac:dyDescent="0.3">
      <c r="AY6766" s="107" t="e">
        <f>VLOOKUP(C6766,#REF!, 2,FALSE)</f>
        <v>#REF!</v>
      </c>
      <c r="BM6766" s="79" t="s">
        <v>12008</v>
      </c>
      <c r="BN6766" s="79" t="s">
        <v>801</v>
      </c>
      <c r="BO6766" s="79" t="s">
        <v>2190</v>
      </c>
      <c r="BU6766" s="79" t="s">
        <v>12008</v>
      </c>
      <c r="BV6766" s="79" t="s">
        <v>801</v>
      </c>
      <c r="BW6766" s="79" t="s">
        <v>2190</v>
      </c>
    </row>
    <row r="6767" spans="51:75" x14ac:dyDescent="0.3">
      <c r="AY6767" s="107" t="e">
        <f>VLOOKUP(C6767,#REF!, 2,FALSE)</f>
        <v>#REF!</v>
      </c>
      <c r="BM6767" s="79" t="s">
        <v>12009</v>
      </c>
      <c r="BN6767" s="79" t="s">
        <v>1271</v>
      </c>
      <c r="BO6767" s="79" t="s">
        <v>12010</v>
      </c>
      <c r="BU6767" s="79" t="s">
        <v>12009</v>
      </c>
      <c r="BV6767" s="79" t="s">
        <v>1271</v>
      </c>
      <c r="BW6767" s="79" t="s">
        <v>12010</v>
      </c>
    </row>
    <row r="6768" spans="51:75" x14ac:dyDescent="0.3">
      <c r="AY6768" s="107" t="e">
        <f>VLOOKUP(C6768,#REF!, 2,FALSE)</f>
        <v>#REF!</v>
      </c>
      <c r="BM6768" s="79" t="s">
        <v>12011</v>
      </c>
      <c r="BN6768" s="79" t="s">
        <v>2981</v>
      </c>
      <c r="BO6768" s="79" t="s">
        <v>5244</v>
      </c>
      <c r="BU6768" s="79" t="s">
        <v>12011</v>
      </c>
      <c r="BV6768" s="79" t="s">
        <v>2981</v>
      </c>
      <c r="BW6768" s="79" t="s">
        <v>5244</v>
      </c>
    </row>
    <row r="6769" spans="51:75" x14ac:dyDescent="0.3">
      <c r="AY6769" s="107" t="e">
        <f>VLOOKUP(C6769,#REF!, 2,FALSE)</f>
        <v>#REF!</v>
      </c>
      <c r="BM6769" s="79" t="s">
        <v>12012</v>
      </c>
      <c r="BN6769" s="79" t="s">
        <v>2981</v>
      </c>
      <c r="BO6769" s="79" t="s">
        <v>5153</v>
      </c>
      <c r="BU6769" s="79" t="s">
        <v>12012</v>
      </c>
      <c r="BV6769" s="79" t="s">
        <v>2981</v>
      </c>
      <c r="BW6769" s="79" t="s">
        <v>5153</v>
      </c>
    </row>
    <row r="6770" spans="51:75" x14ac:dyDescent="0.3">
      <c r="AY6770" s="107" t="e">
        <f>VLOOKUP(C6770,#REF!, 2,FALSE)</f>
        <v>#REF!</v>
      </c>
      <c r="BM6770" s="79" t="s">
        <v>12013</v>
      </c>
      <c r="BN6770" s="79" t="s">
        <v>717</v>
      </c>
      <c r="BO6770" s="79" t="s">
        <v>12014</v>
      </c>
      <c r="BU6770" s="79" t="s">
        <v>12013</v>
      </c>
      <c r="BV6770" s="79" t="s">
        <v>717</v>
      </c>
      <c r="BW6770" s="79" t="s">
        <v>12014</v>
      </c>
    </row>
    <row r="6771" spans="51:75" x14ac:dyDescent="0.3">
      <c r="AY6771" s="107" t="e">
        <f>VLOOKUP(C6771,#REF!, 2,FALSE)</f>
        <v>#REF!</v>
      </c>
      <c r="BM6771" s="79" t="s">
        <v>12015</v>
      </c>
      <c r="BN6771" s="79" t="s">
        <v>738</v>
      </c>
      <c r="BO6771" s="79" t="s">
        <v>2985</v>
      </c>
      <c r="BU6771" s="79" t="s">
        <v>12015</v>
      </c>
      <c r="BV6771" s="79" t="s">
        <v>738</v>
      </c>
      <c r="BW6771" s="79" t="s">
        <v>2985</v>
      </c>
    </row>
    <row r="6772" spans="51:75" x14ac:dyDescent="0.3">
      <c r="AY6772" s="107" t="e">
        <f>VLOOKUP(C6772,#REF!, 2,FALSE)</f>
        <v>#REF!</v>
      </c>
      <c r="BM6772" s="79" t="s">
        <v>406</v>
      </c>
      <c r="BN6772" s="79" t="s">
        <v>2981</v>
      </c>
      <c r="BO6772" s="79" t="s">
        <v>1399</v>
      </c>
      <c r="BU6772" s="79" t="s">
        <v>406</v>
      </c>
      <c r="BV6772" s="79" t="s">
        <v>2981</v>
      </c>
      <c r="BW6772" s="79" t="s">
        <v>1399</v>
      </c>
    </row>
    <row r="6773" spans="51:75" x14ac:dyDescent="0.3">
      <c r="AY6773" s="107" t="e">
        <f>VLOOKUP(C6773,#REF!, 2,FALSE)</f>
        <v>#REF!</v>
      </c>
      <c r="BM6773" s="79" t="s">
        <v>12016</v>
      </c>
      <c r="BN6773" s="79" t="s">
        <v>914</v>
      </c>
      <c r="BO6773" s="79" t="s">
        <v>2985</v>
      </c>
      <c r="BU6773" s="79" t="s">
        <v>12016</v>
      </c>
      <c r="BV6773" s="79" t="s">
        <v>914</v>
      </c>
      <c r="BW6773" s="79" t="s">
        <v>2985</v>
      </c>
    </row>
    <row r="6774" spans="51:75" x14ac:dyDescent="0.3">
      <c r="AY6774" s="107" t="e">
        <f>VLOOKUP(C6774,#REF!, 2,FALSE)</f>
        <v>#REF!</v>
      </c>
      <c r="BM6774" s="79" t="s">
        <v>12017</v>
      </c>
      <c r="BN6774" s="79" t="s">
        <v>2981</v>
      </c>
      <c r="BO6774" s="79" t="s">
        <v>12018</v>
      </c>
      <c r="BU6774" s="79" t="s">
        <v>12017</v>
      </c>
      <c r="BV6774" s="79" t="s">
        <v>2981</v>
      </c>
      <c r="BW6774" s="79" t="s">
        <v>12018</v>
      </c>
    </row>
    <row r="6775" spans="51:75" x14ac:dyDescent="0.3">
      <c r="AY6775" s="107" t="e">
        <f>VLOOKUP(C6775,#REF!, 2,FALSE)</f>
        <v>#REF!</v>
      </c>
      <c r="BM6775" s="79" t="s">
        <v>12019</v>
      </c>
      <c r="BN6775" s="79" t="s">
        <v>663</v>
      </c>
      <c r="BO6775" s="79" t="s">
        <v>12020</v>
      </c>
      <c r="BU6775" s="79" t="s">
        <v>12019</v>
      </c>
      <c r="BV6775" s="79" t="s">
        <v>663</v>
      </c>
      <c r="BW6775" s="79" t="s">
        <v>12020</v>
      </c>
    </row>
    <row r="6776" spans="51:75" x14ac:dyDescent="0.3">
      <c r="AY6776" s="107" t="e">
        <f>VLOOKUP(C6776,#REF!, 2,FALSE)</f>
        <v>#REF!</v>
      </c>
      <c r="BM6776" s="79" t="s">
        <v>454</v>
      </c>
      <c r="BN6776" s="79" t="s">
        <v>3006</v>
      </c>
      <c r="BO6776" s="79" t="s">
        <v>3509</v>
      </c>
      <c r="BU6776" s="79" t="s">
        <v>454</v>
      </c>
      <c r="BV6776" s="79" t="s">
        <v>3006</v>
      </c>
      <c r="BW6776" s="79" t="s">
        <v>3509</v>
      </c>
    </row>
    <row r="6777" spans="51:75" x14ac:dyDescent="0.3">
      <c r="AY6777" s="107" t="e">
        <f>VLOOKUP(C6777,#REF!, 2,FALSE)</f>
        <v>#REF!</v>
      </c>
      <c r="BM6777" s="79" t="s">
        <v>12021</v>
      </c>
      <c r="BN6777" s="79" t="s">
        <v>996</v>
      </c>
      <c r="BO6777" s="79" t="s">
        <v>2985</v>
      </c>
      <c r="BU6777" s="79" t="s">
        <v>12021</v>
      </c>
      <c r="BV6777" s="79" t="s">
        <v>996</v>
      </c>
      <c r="BW6777" s="79" t="s">
        <v>2985</v>
      </c>
    </row>
    <row r="6778" spans="51:75" x14ac:dyDescent="0.3">
      <c r="AY6778" s="107" t="e">
        <f>VLOOKUP(C6778,#REF!, 2,FALSE)</f>
        <v>#REF!</v>
      </c>
      <c r="BM6778" s="79" t="s">
        <v>441</v>
      </c>
      <c r="BN6778" s="79" t="s">
        <v>663</v>
      </c>
      <c r="BO6778" s="79" t="s">
        <v>3737</v>
      </c>
      <c r="BU6778" s="79" t="s">
        <v>441</v>
      </c>
      <c r="BV6778" s="79" t="s">
        <v>663</v>
      </c>
      <c r="BW6778" s="79" t="s">
        <v>3737</v>
      </c>
    </row>
    <row r="6779" spans="51:75" x14ac:dyDescent="0.3">
      <c r="AY6779" s="107" t="e">
        <f>VLOOKUP(C6779,#REF!, 2,FALSE)</f>
        <v>#REF!</v>
      </c>
      <c r="BM6779" s="79" t="s">
        <v>12022</v>
      </c>
      <c r="BN6779" s="79" t="s">
        <v>789</v>
      </c>
      <c r="BO6779" s="79" t="s">
        <v>2985</v>
      </c>
      <c r="BU6779" s="79" t="s">
        <v>12022</v>
      </c>
      <c r="BV6779" s="79" t="s">
        <v>789</v>
      </c>
      <c r="BW6779" s="79" t="s">
        <v>2985</v>
      </c>
    </row>
    <row r="6780" spans="51:75" x14ac:dyDescent="0.3">
      <c r="AY6780" s="107" t="e">
        <f>VLOOKUP(C6780,#REF!, 2,FALSE)</f>
        <v>#REF!</v>
      </c>
      <c r="BM6780" s="79" t="s">
        <v>12023</v>
      </c>
      <c r="BN6780" s="79" t="s">
        <v>3206</v>
      </c>
      <c r="BO6780" s="79" t="s">
        <v>12024</v>
      </c>
      <c r="BU6780" s="79" t="s">
        <v>12023</v>
      </c>
      <c r="BV6780" s="79" t="s">
        <v>3206</v>
      </c>
      <c r="BW6780" s="79" t="s">
        <v>12024</v>
      </c>
    </row>
    <row r="6781" spans="51:75" x14ac:dyDescent="0.3">
      <c r="AY6781" s="107" t="e">
        <f>VLOOKUP(C6781,#REF!, 2,FALSE)</f>
        <v>#REF!</v>
      </c>
      <c r="BM6781" s="79" t="s">
        <v>12025</v>
      </c>
      <c r="BN6781" s="79" t="s">
        <v>2981</v>
      </c>
      <c r="BO6781" s="79" t="s">
        <v>8509</v>
      </c>
      <c r="BU6781" s="79" t="s">
        <v>12025</v>
      </c>
      <c r="BV6781" s="79" t="s">
        <v>2981</v>
      </c>
      <c r="BW6781" s="79" t="s">
        <v>8509</v>
      </c>
    </row>
    <row r="6782" spans="51:75" x14ac:dyDescent="0.3">
      <c r="AY6782" s="107" t="e">
        <f>VLOOKUP(C6782,#REF!, 2,FALSE)</f>
        <v>#REF!</v>
      </c>
      <c r="BM6782" s="79" t="s">
        <v>12026</v>
      </c>
      <c r="BN6782" s="79" t="s">
        <v>1271</v>
      </c>
      <c r="BO6782" s="79" t="s">
        <v>3933</v>
      </c>
      <c r="BU6782" s="79" t="s">
        <v>12026</v>
      </c>
      <c r="BV6782" s="79" t="s">
        <v>1271</v>
      </c>
      <c r="BW6782" s="79" t="s">
        <v>3933</v>
      </c>
    </row>
    <row r="6783" spans="51:75" x14ac:dyDescent="0.3">
      <c r="AY6783" s="107" t="e">
        <f>VLOOKUP(C6783,#REF!, 2,FALSE)</f>
        <v>#REF!</v>
      </c>
      <c r="BM6783" s="79" t="s">
        <v>12027</v>
      </c>
      <c r="BN6783" s="79" t="s">
        <v>1005</v>
      </c>
      <c r="BO6783" s="79" t="s">
        <v>2985</v>
      </c>
      <c r="BU6783" s="79" t="s">
        <v>12027</v>
      </c>
      <c r="BV6783" s="79" t="s">
        <v>1005</v>
      </c>
      <c r="BW6783" s="79" t="s">
        <v>2985</v>
      </c>
    </row>
    <row r="6784" spans="51:75" x14ac:dyDescent="0.3">
      <c r="AY6784" s="107" t="e">
        <f>VLOOKUP(C6784,#REF!, 2,FALSE)</f>
        <v>#REF!</v>
      </c>
      <c r="BM6784" s="79" t="s">
        <v>12028</v>
      </c>
      <c r="BN6784" s="79" t="s">
        <v>773</v>
      </c>
      <c r="BO6784" s="79" t="s">
        <v>8487</v>
      </c>
      <c r="BU6784" s="79" t="s">
        <v>12028</v>
      </c>
      <c r="BV6784" s="79" t="s">
        <v>773</v>
      </c>
      <c r="BW6784" s="79" t="s">
        <v>8487</v>
      </c>
    </row>
    <row r="6785" spans="51:75" x14ac:dyDescent="0.3">
      <c r="AY6785" s="107" t="e">
        <f>VLOOKUP(C6785,#REF!, 2,FALSE)</f>
        <v>#REF!</v>
      </c>
      <c r="BM6785" s="79" t="s">
        <v>12029</v>
      </c>
      <c r="BN6785" s="79" t="s">
        <v>1141</v>
      </c>
      <c r="BO6785" s="79" t="s">
        <v>3918</v>
      </c>
      <c r="BU6785" s="79" t="s">
        <v>12029</v>
      </c>
      <c r="BV6785" s="79" t="s">
        <v>1141</v>
      </c>
      <c r="BW6785" s="79" t="s">
        <v>3918</v>
      </c>
    </row>
    <row r="6786" spans="51:75" x14ac:dyDescent="0.3">
      <c r="AY6786" s="107" t="e">
        <f>VLOOKUP(C6786,#REF!, 2,FALSE)</f>
        <v>#REF!</v>
      </c>
      <c r="BM6786" s="79" t="s">
        <v>12030</v>
      </c>
      <c r="BN6786" s="79" t="s">
        <v>1005</v>
      </c>
      <c r="BO6786" s="79" t="s">
        <v>2985</v>
      </c>
      <c r="BU6786" s="79" t="s">
        <v>12030</v>
      </c>
      <c r="BV6786" s="79" t="s">
        <v>1005</v>
      </c>
      <c r="BW6786" s="79" t="s">
        <v>2985</v>
      </c>
    </row>
    <row r="6787" spans="51:75" x14ac:dyDescent="0.3">
      <c r="AY6787" s="107" t="e">
        <f>VLOOKUP(C6787,#REF!, 2,FALSE)</f>
        <v>#REF!</v>
      </c>
      <c r="BM6787" s="79" t="s">
        <v>12031</v>
      </c>
      <c r="BN6787" s="79" t="s">
        <v>3256</v>
      </c>
      <c r="BO6787" s="79" t="s">
        <v>3870</v>
      </c>
      <c r="BU6787" s="79" t="s">
        <v>12031</v>
      </c>
      <c r="BV6787" s="79" t="s">
        <v>3256</v>
      </c>
      <c r="BW6787" s="79" t="s">
        <v>3870</v>
      </c>
    </row>
    <row r="6788" spans="51:75" x14ac:dyDescent="0.3">
      <c r="AY6788" s="107" t="e">
        <f>VLOOKUP(C6788,#REF!, 2,FALSE)</f>
        <v>#REF!</v>
      </c>
      <c r="BM6788" s="79" t="s">
        <v>12032</v>
      </c>
      <c r="BN6788" s="79" t="s">
        <v>3256</v>
      </c>
      <c r="BO6788" s="79" t="s">
        <v>2653</v>
      </c>
      <c r="BU6788" s="79" t="s">
        <v>12032</v>
      </c>
      <c r="BV6788" s="79" t="s">
        <v>3256</v>
      </c>
      <c r="BW6788" s="79" t="s">
        <v>2653</v>
      </c>
    </row>
    <row r="6789" spans="51:75" x14ac:dyDescent="0.3">
      <c r="AY6789" s="107" t="e">
        <f>VLOOKUP(C6789,#REF!, 2,FALSE)</f>
        <v>#REF!</v>
      </c>
      <c r="BM6789" s="79" t="s">
        <v>12034</v>
      </c>
      <c r="BN6789" s="79" t="s">
        <v>1344</v>
      </c>
      <c r="BO6789" s="79" t="s">
        <v>9679</v>
      </c>
      <c r="BU6789" s="79" t="s">
        <v>12034</v>
      </c>
      <c r="BV6789" s="79" t="s">
        <v>1344</v>
      </c>
      <c r="BW6789" s="79" t="s">
        <v>9679</v>
      </c>
    </row>
    <row r="6790" spans="51:75" x14ac:dyDescent="0.3">
      <c r="AY6790" s="107" t="e">
        <f>VLOOKUP(C6790,#REF!, 2,FALSE)</f>
        <v>#REF!</v>
      </c>
      <c r="BM6790" s="79" t="s">
        <v>12035</v>
      </c>
      <c r="BN6790" s="79" t="s">
        <v>3049</v>
      </c>
      <c r="BO6790" s="79" t="s">
        <v>711</v>
      </c>
      <c r="BU6790" s="79" t="s">
        <v>12035</v>
      </c>
      <c r="BV6790" s="79" t="s">
        <v>3049</v>
      </c>
      <c r="BW6790" s="79" t="s">
        <v>711</v>
      </c>
    </row>
    <row r="6791" spans="51:75" x14ac:dyDescent="0.3">
      <c r="AY6791" s="107" t="e">
        <f>VLOOKUP(C6791,#REF!, 2,FALSE)</f>
        <v>#REF!</v>
      </c>
      <c r="BM6791" s="79" t="s">
        <v>12036</v>
      </c>
      <c r="BN6791" s="79" t="s">
        <v>621</v>
      </c>
      <c r="BO6791" s="79" t="s">
        <v>2985</v>
      </c>
      <c r="BU6791" s="79" t="s">
        <v>12036</v>
      </c>
      <c r="BV6791" s="79" t="s">
        <v>621</v>
      </c>
      <c r="BW6791" s="79" t="s">
        <v>2985</v>
      </c>
    </row>
    <row r="6792" spans="51:75" x14ac:dyDescent="0.3">
      <c r="AY6792" s="107" t="e">
        <f>VLOOKUP(C6792,#REF!, 2,FALSE)</f>
        <v>#REF!</v>
      </c>
      <c r="BM6792" s="79" t="s">
        <v>12038</v>
      </c>
      <c r="BN6792" s="79" t="s">
        <v>1271</v>
      </c>
      <c r="BO6792" s="79" t="s">
        <v>7034</v>
      </c>
      <c r="BU6792" s="79" t="s">
        <v>12038</v>
      </c>
      <c r="BV6792" s="79" t="s">
        <v>1271</v>
      </c>
      <c r="BW6792" s="79" t="s">
        <v>7034</v>
      </c>
    </row>
    <row r="6793" spans="51:75" x14ac:dyDescent="0.3">
      <c r="AY6793" s="107" t="e">
        <f>VLOOKUP(C6793,#REF!, 2,FALSE)</f>
        <v>#REF!</v>
      </c>
      <c r="BM6793" s="79" t="s">
        <v>12039</v>
      </c>
      <c r="BN6793" s="79" t="s">
        <v>1344</v>
      </c>
      <c r="BO6793" s="79" t="s">
        <v>7142</v>
      </c>
      <c r="BU6793" s="79" t="s">
        <v>12039</v>
      </c>
      <c r="BV6793" s="79" t="s">
        <v>1344</v>
      </c>
      <c r="BW6793" s="79" t="s">
        <v>7142</v>
      </c>
    </row>
    <row r="6794" spans="51:75" x14ac:dyDescent="0.3">
      <c r="AY6794" s="107" t="e">
        <f>VLOOKUP(C6794,#REF!, 2,FALSE)</f>
        <v>#REF!</v>
      </c>
      <c r="BM6794" s="79" t="s">
        <v>12040</v>
      </c>
      <c r="BN6794" s="79" t="s">
        <v>1141</v>
      </c>
      <c r="BO6794" s="79" t="s">
        <v>1022</v>
      </c>
      <c r="BU6794" s="79" t="s">
        <v>12040</v>
      </c>
      <c r="BV6794" s="79" t="s">
        <v>1141</v>
      </c>
      <c r="BW6794" s="79" t="s">
        <v>1022</v>
      </c>
    </row>
    <row r="6795" spans="51:75" x14ac:dyDescent="0.3">
      <c r="AY6795" s="107" t="e">
        <f>VLOOKUP(C6795,#REF!, 2,FALSE)</f>
        <v>#REF!</v>
      </c>
      <c r="BM6795" s="79" t="s">
        <v>2112</v>
      </c>
      <c r="BN6795" s="79" t="s">
        <v>1271</v>
      </c>
      <c r="BO6795" s="79" t="s">
        <v>936</v>
      </c>
      <c r="BU6795" s="79" t="s">
        <v>2112</v>
      </c>
      <c r="BV6795" s="79" t="s">
        <v>1271</v>
      </c>
      <c r="BW6795" s="79" t="s">
        <v>936</v>
      </c>
    </row>
    <row r="6796" spans="51:75" x14ac:dyDescent="0.3">
      <c r="AY6796" s="107" t="e">
        <f>VLOOKUP(C6796,#REF!, 2,FALSE)</f>
        <v>#REF!</v>
      </c>
      <c r="BM6796" s="79" t="s">
        <v>12041</v>
      </c>
      <c r="BN6796" s="79" t="s">
        <v>721</v>
      </c>
      <c r="BO6796" s="79" t="s">
        <v>2101</v>
      </c>
      <c r="BU6796" s="79" t="s">
        <v>12041</v>
      </c>
      <c r="BV6796" s="79" t="s">
        <v>721</v>
      </c>
      <c r="BW6796" s="79" t="s">
        <v>2101</v>
      </c>
    </row>
    <row r="6797" spans="51:75" x14ac:dyDescent="0.3">
      <c r="AY6797" s="107" t="e">
        <f>VLOOKUP(C6797,#REF!, 2,FALSE)</f>
        <v>#REF!</v>
      </c>
      <c r="BM6797" s="79" t="s">
        <v>12042</v>
      </c>
      <c r="BN6797" s="79" t="s">
        <v>627</v>
      </c>
      <c r="BO6797" s="79" t="s">
        <v>1062</v>
      </c>
      <c r="BU6797" s="79" t="s">
        <v>12042</v>
      </c>
      <c r="BV6797" s="79" t="s">
        <v>627</v>
      </c>
      <c r="BW6797" s="79" t="s">
        <v>1062</v>
      </c>
    </row>
    <row r="6798" spans="51:75" x14ac:dyDescent="0.3">
      <c r="AY6798" s="107" t="e">
        <f>VLOOKUP(C6798,#REF!, 2,FALSE)</f>
        <v>#REF!</v>
      </c>
      <c r="BM6798" s="79" t="s">
        <v>12043</v>
      </c>
      <c r="BN6798" s="79" t="s">
        <v>663</v>
      </c>
      <c r="BO6798" s="79" t="s">
        <v>12044</v>
      </c>
      <c r="BU6798" s="79" t="s">
        <v>12043</v>
      </c>
      <c r="BV6798" s="79" t="s">
        <v>663</v>
      </c>
      <c r="BW6798" s="79" t="s">
        <v>12044</v>
      </c>
    </row>
    <row r="6799" spans="51:75" x14ac:dyDescent="0.3">
      <c r="AY6799" s="107" t="e">
        <f>VLOOKUP(C6799,#REF!, 2,FALSE)</f>
        <v>#REF!</v>
      </c>
      <c r="BM6799" s="79" t="s">
        <v>12045</v>
      </c>
      <c r="BN6799" s="79" t="s">
        <v>1344</v>
      </c>
      <c r="BO6799" s="79" t="s">
        <v>12046</v>
      </c>
      <c r="BU6799" s="79" t="s">
        <v>12045</v>
      </c>
      <c r="BV6799" s="79" t="s">
        <v>1344</v>
      </c>
      <c r="BW6799" s="79" t="s">
        <v>12046</v>
      </c>
    </row>
    <row r="6800" spans="51:75" x14ac:dyDescent="0.3">
      <c r="AY6800" s="107" t="e">
        <f>VLOOKUP(C6800,#REF!, 2,FALSE)</f>
        <v>#REF!</v>
      </c>
      <c r="BM6800" s="79" t="s">
        <v>12047</v>
      </c>
      <c r="BN6800" s="79" t="s">
        <v>663</v>
      </c>
      <c r="BO6800" s="79" t="s">
        <v>10051</v>
      </c>
      <c r="BU6800" s="79" t="s">
        <v>12047</v>
      </c>
      <c r="BV6800" s="79" t="s">
        <v>663</v>
      </c>
      <c r="BW6800" s="79" t="s">
        <v>10051</v>
      </c>
    </row>
    <row r="6801" spans="51:75" x14ac:dyDescent="0.3">
      <c r="AY6801" s="107" t="e">
        <f>VLOOKUP(C6801,#REF!, 2,FALSE)</f>
        <v>#REF!</v>
      </c>
      <c r="BM6801" s="79" t="s">
        <v>2113</v>
      </c>
      <c r="BN6801" s="79" t="s">
        <v>2011</v>
      </c>
      <c r="BO6801" s="79" t="s">
        <v>2985</v>
      </c>
      <c r="BU6801" s="79" t="s">
        <v>2113</v>
      </c>
      <c r="BV6801" s="79" t="s">
        <v>2011</v>
      </c>
      <c r="BW6801" s="79" t="s">
        <v>2985</v>
      </c>
    </row>
    <row r="6802" spans="51:75" x14ac:dyDescent="0.3">
      <c r="AY6802" s="107" t="e">
        <f>VLOOKUP(C6802,#REF!, 2,FALSE)</f>
        <v>#REF!</v>
      </c>
      <c r="BM6802" s="79" t="s">
        <v>12048</v>
      </c>
      <c r="BN6802" s="79" t="s">
        <v>733</v>
      </c>
      <c r="BO6802" s="79" t="s">
        <v>2985</v>
      </c>
      <c r="BU6802" s="79" t="s">
        <v>12048</v>
      </c>
      <c r="BV6802" s="79" t="s">
        <v>733</v>
      </c>
      <c r="BW6802" s="79" t="s">
        <v>2985</v>
      </c>
    </row>
    <row r="6803" spans="51:75" x14ac:dyDescent="0.3">
      <c r="AY6803" s="107" t="e">
        <f>VLOOKUP(C6803,#REF!, 2,FALSE)</f>
        <v>#REF!</v>
      </c>
      <c r="BM6803" s="79" t="s">
        <v>12049</v>
      </c>
      <c r="BN6803" s="79" t="s">
        <v>616</v>
      </c>
      <c r="BO6803" s="79" t="s">
        <v>9083</v>
      </c>
      <c r="BU6803" s="79" t="s">
        <v>12049</v>
      </c>
      <c r="BV6803" s="79" t="s">
        <v>616</v>
      </c>
      <c r="BW6803" s="79" t="s">
        <v>9083</v>
      </c>
    </row>
    <row r="6804" spans="51:75" x14ac:dyDescent="0.3">
      <c r="AY6804" s="107" t="e">
        <f>VLOOKUP(C6804,#REF!, 2,FALSE)</f>
        <v>#REF!</v>
      </c>
      <c r="BM6804" s="79" t="s">
        <v>12050</v>
      </c>
      <c r="BN6804" s="79" t="s">
        <v>16992</v>
      </c>
      <c r="BO6804" s="79" t="s">
        <v>3904</v>
      </c>
      <c r="BU6804" s="79" t="s">
        <v>12050</v>
      </c>
      <c r="BV6804" s="79" t="s">
        <v>16992</v>
      </c>
      <c r="BW6804" s="79" t="s">
        <v>3904</v>
      </c>
    </row>
    <row r="6805" spans="51:75" x14ac:dyDescent="0.3">
      <c r="AY6805" s="107" t="e">
        <f>VLOOKUP(C6805,#REF!, 2,FALSE)</f>
        <v>#REF!</v>
      </c>
      <c r="BM6805" s="79" t="s">
        <v>12052</v>
      </c>
      <c r="BN6805" s="79" t="s">
        <v>799</v>
      </c>
      <c r="BO6805" s="79" t="s">
        <v>2368</v>
      </c>
      <c r="BU6805" s="79" t="s">
        <v>12052</v>
      </c>
      <c r="BV6805" s="79" t="s">
        <v>799</v>
      </c>
      <c r="BW6805" s="79" t="s">
        <v>2368</v>
      </c>
    </row>
    <row r="6806" spans="51:75" x14ac:dyDescent="0.3">
      <c r="AY6806" s="107" t="e">
        <f>VLOOKUP(C6806,#REF!, 2,FALSE)</f>
        <v>#REF!</v>
      </c>
      <c r="BM6806" s="79" t="s">
        <v>2114</v>
      </c>
      <c r="BN6806" s="79" t="s">
        <v>1072</v>
      </c>
      <c r="BO6806" s="79" t="s">
        <v>1670</v>
      </c>
      <c r="BU6806" s="79" t="s">
        <v>2114</v>
      </c>
      <c r="BV6806" s="79" t="s">
        <v>1072</v>
      </c>
      <c r="BW6806" s="79" t="s">
        <v>1670</v>
      </c>
    </row>
    <row r="6807" spans="51:75" x14ac:dyDescent="0.3">
      <c r="AY6807" s="107" t="e">
        <f>VLOOKUP(C6807,#REF!, 2,FALSE)</f>
        <v>#REF!</v>
      </c>
      <c r="BM6807" s="79" t="s">
        <v>12053</v>
      </c>
      <c r="BN6807" s="79" t="s">
        <v>659</v>
      </c>
      <c r="BO6807" s="79" t="s">
        <v>5009</v>
      </c>
      <c r="BU6807" s="79" t="s">
        <v>12053</v>
      </c>
      <c r="BV6807" s="79" t="s">
        <v>659</v>
      </c>
      <c r="BW6807" s="79" t="s">
        <v>5009</v>
      </c>
    </row>
    <row r="6808" spans="51:75" x14ac:dyDescent="0.3">
      <c r="AY6808" s="107" t="e">
        <f>VLOOKUP(C6808,#REF!, 2,FALSE)</f>
        <v>#REF!</v>
      </c>
      <c r="BM6808" s="79" t="s">
        <v>407</v>
      </c>
      <c r="BN6808" s="79" t="s">
        <v>663</v>
      </c>
      <c r="BO6808" s="79" t="s">
        <v>918</v>
      </c>
      <c r="BU6808" s="79" t="s">
        <v>407</v>
      </c>
      <c r="BV6808" s="79" t="s">
        <v>663</v>
      </c>
      <c r="BW6808" s="79" t="s">
        <v>918</v>
      </c>
    </row>
    <row r="6809" spans="51:75" x14ac:dyDescent="0.3">
      <c r="AY6809" s="107" t="e">
        <f>VLOOKUP(C6809,#REF!, 2,FALSE)</f>
        <v>#REF!</v>
      </c>
      <c r="BM6809" s="79" t="s">
        <v>12054</v>
      </c>
      <c r="BN6809" s="79" t="s">
        <v>621</v>
      </c>
      <c r="BO6809" s="79" t="s">
        <v>7287</v>
      </c>
      <c r="BU6809" s="79" t="s">
        <v>12054</v>
      </c>
      <c r="BV6809" s="79" t="s">
        <v>621</v>
      </c>
      <c r="BW6809" s="79" t="s">
        <v>7287</v>
      </c>
    </row>
    <row r="6810" spans="51:75" x14ac:dyDescent="0.3">
      <c r="AY6810" s="107" t="e">
        <f>VLOOKUP(C6810,#REF!, 2,FALSE)</f>
        <v>#REF!</v>
      </c>
      <c r="BM6810" s="79" t="s">
        <v>12055</v>
      </c>
      <c r="BN6810" s="79" t="s">
        <v>621</v>
      </c>
      <c r="BO6810" s="79" t="s">
        <v>2985</v>
      </c>
      <c r="BU6810" s="79" t="s">
        <v>12055</v>
      </c>
      <c r="BV6810" s="79" t="s">
        <v>621</v>
      </c>
      <c r="BW6810" s="79" t="s">
        <v>2985</v>
      </c>
    </row>
    <row r="6811" spans="51:75" x14ac:dyDescent="0.3">
      <c r="AY6811" s="107" t="e">
        <f>VLOOKUP(C6811,#REF!, 2,FALSE)</f>
        <v>#REF!</v>
      </c>
      <c r="BM6811" s="79" t="s">
        <v>12056</v>
      </c>
      <c r="BN6811" s="79" t="s">
        <v>641</v>
      </c>
      <c r="BO6811" s="79" t="s">
        <v>2985</v>
      </c>
      <c r="BU6811" s="79" t="s">
        <v>12056</v>
      </c>
      <c r="BV6811" s="79" t="s">
        <v>641</v>
      </c>
      <c r="BW6811" s="79" t="s">
        <v>2985</v>
      </c>
    </row>
    <row r="6812" spans="51:75" x14ac:dyDescent="0.3">
      <c r="AY6812" s="107" t="e">
        <f>VLOOKUP(C6812,#REF!, 2,FALSE)</f>
        <v>#REF!</v>
      </c>
      <c r="BM6812" s="79" t="s">
        <v>2115</v>
      </c>
      <c r="BN6812" s="79" t="s">
        <v>638</v>
      </c>
      <c r="BO6812" s="79" t="s">
        <v>3765</v>
      </c>
      <c r="BU6812" s="79" t="s">
        <v>2115</v>
      </c>
      <c r="BV6812" s="79" t="s">
        <v>638</v>
      </c>
      <c r="BW6812" s="79" t="s">
        <v>3765</v>
      </c>
    </row>
    <row r="6813" spans="51:75" x14ac:dyDescent="0.3">
      <c r="AY6813" s="107" t="e">
        <f>VLOOKUP(C6813,#REF!, 2,FALSE)</f>
        <v>#REF!</v>
      </c>
      <c r="BM6813" s="79" t="s">
        <v>12057</v>
      </c>
      <c r="BN6813" s="79" t="s">
        <v>641</v>
      </c>
      <c r="BO6813" s="79" t="s">
        <v>2985</v>
      </c>
      <c r="BU6813" s="79" t="s">
        <v>12057</v>
      </c>
      <c r="BV6813" s="79" t="s">
        <v>641</v>
      </c>
      <c r="BW6813" s="79" t="s">
        <v>2985</v>
      </c>
    </row>
    <row r="6814" spans="51:75" x14ac:dyDescent="0.3">
      <c r="AY6814" s="107" t="e">
        <f>VLOOKUP(C6814,#REF!, 2,FALSE)</f>
        <v>#REF!</v>
      </c>
      <c r="BM6814" s="79" t="s">
        <v>12058</v>
      </c>
      <c r="BN6814" s="79" t="s">
        <v>633</v>
      </c>
      <c r="BO6814" s="79" t="s">
        <v>2985</v>
      </c>
      <c r="BU6814" s="79" t="s">
        <v>12058</v>
      </c>
      <c r="BV6814" s="79" t="s">
        <v>633</v>
      </c>
      <c r="BW6814" s="79" t="s">
        <v>2985</v>
      </c>
    </row>
    <row r="6815" spans="51:75" x14ac:dyDescent="0.3">
      <c r="AY6815" s="107" t="e">
        <f>VLOOKUP(C6815,#REF!, 2,FALSE)</f>
        <v>#REF!</v>
      </c>
      <c r="BM6815" s="79" t="s">
        <v>12059</v>
      </c>
      <c r="BN6815" s="79" t="s">
        <v>633</v>
      </c>
      <c r="BO6815" s="79" t="s">
        <v>2985</v>
      </c>
      <c r="BU6815" s="79" t="s">
        <v>12059</v>
      </c>
      <c r="BV6815" s="79" t="s">
        <v>633</v>
      </c>
      <c r="BW6815" s="79" t="s">
        <v>2985</v>
      </c>
    </row>
    <row r="6816" spans="51:75" x14ac:dyDescent="0.3">
      <c r="AY6816" s="107" t="e">
        <f>VLOOKUP(C6816,#REF!, 2,FALSE)</f>
        <v>#REF!</v>
      </c>
      <c r="BM6816" s="79" t="s">
        <v>12060</v>
      </c>
      <c r="BN6816" s="79" t="s">
        <v>633</v>
      </c>
      <c r="BO6816" s="79" t="s">
        <v>2985</v>
      </c>
      <c r="BU6816" s="79" t="s">
        <v>12060</v>
      </c>
      <c r="BV6816" s="79" t="s">
        <v>633</v>
      </c>
      <c r="BW6816" s="79" t="s">
        <v>2985</v>
      </c>
    </row>
    <row r="6817" spans="51:75" x14ac:dyDescent="0.3">
      <c r="AY6817" s="107" t="e">
        <f>VLOOKUP(C6817,#REF!, 2,FALSE)</f>
        <v>#REF!</v>
      </c>
      <c r="BM6817" s="79" t="s">
        <v>12061</v>
      </c>
      <c r="BN6817" s="79" t="s">
        <v>633</v>
      </c>
      <c r="BO6817" s="79" t="s">
        <v>2985</v>
      </c>
      <c r="BU6817" s="79" t="s">
        <v>12061</v>
      </c>
      <c r="BV6817" s="79" t="s">
        <v>633</v>
      </c>
      <c r="BW6817" s="79" t="s">
        <v>2985</v>
      </c>
    </row>
    <row r="6818" spans="51:75" x14ac:dyDescent="0.3">
      <c r="AY6818" s="107" t="e">
        <f>VLOOKUP(C6818,#REF!, 2,FALSE)</f>
        <v>#REF!</v>
      </c>
      <c r="BM6818" s="79" t="s">
        <v>12062</v>
      </c>
      <c r="BN6818" s="79" t="s">
        <v>3009</v>
      </c>
      <c r="BO6818" s="79" t="s">
        <v>12063</v>
      </c>
      <c r="BU6818" s="79" t="s">
        <v>12062</v>
      </c>
      <c r="BV6818" s="79" t="s">
        <v>3009</v>
      </c>
      <c r="BW6818" s="79" t="s">
        <v>12063</v>
      </c>
    </row>
    <row r="6819" spans="51:75" x14ac:dyDescent="0.3">
      <c r="AY6819" s="107" t="e">
        <f>VLOOKUP(C6819,#REF!, 2,FALSE)</f>
        <v>#REF!</v>
      </c>
      <c r="BM6819" s="79" t="s">
        <v>12064</v>
      </c>
      <c r="BN6819" s="79" t="s">
        <v>3009</v>
      </c>
      <c r="BO6819" s="79" t="s">
        <v>7601</v>
      </c>
      <c r="BU6819" s="79" t="s">
        <v>12064</v>
      </c>
      <c r="BV6819" s="79" t="s">
        <v>3009</v>
      </c>
      <c r="BW6819" s="79" t="s">
        <v>7601</v>
      </c>
    </row>
    <row r="6820" spans="51:75" x14ac:dyDescent="0.3">
      <c r="AY6820" s="107" t="e">
        <f>VLOOKUP(C6820,#REF!, 2,FALSE)</f>
        <v>#REF!</v>
      </c>
      <c r="BM6820" s="79" t="s">
        <v>12065</v>
      </c>
      <c r="BN6820" s="79" t="s">
        <v>799</v>
      </c>
      <c r="BO6820" s="79" t="s">
        <v>859</v>
      </c>
      <c r="BU6820" s="79" t="s">
        <v>12065</v>
      </c>
      <c r="BV6820" s="79" t="s">
        <v>799</v>
      </c>
      <c r="BW6820" s="79" t="s">
        <v>859</v>
      </c>
    </row>
    <row r="6821" spans="51:75" x14ac:dyDescent="0.3">
      <c r="AY6821" s="107" t="e">
        <f>VLOOKUP(C6821,#REF!, 2,FALSE)</f>
        <v>#REF!</v>
      </c>
      <c r="BM6821" s="79" t="s">
        <v>414</v>
      </c>
      <c r="BN6821" s="79" t="s">
        <v>664</v>
      </c>
      <c r="BO6821" s="79" t="s">
        <v>2549</v>
      </c>
      <c r="BU6821" s="79" t="s">
        <v>414</v>
      </c>
      <c r="BV6821" s="79" t="s">
        <v>664</v>
      </c>
      <c r="BW6821" s="79" t="s">
        <v>2549</v>
      </c>
    </row>
    <row r="6822" spans="51:75" x14ac:dyDescent="0.3">
      <c r="AY6822" s="107" t="e">
        <f>VLOOKUP(C6822,#REF!, 2,FALSE)</f>
        <v>#REF!</v>
      </c>
      <c r="BM6822" s="79" t="s">
        <v>12066</v>
      </c>
      <c r="BN6822" s="79" t="s">
        <v>1281</v>
      </c>
      <c r="BO6822" s="79" t="s">
        <v>2985</v>
      </c>
      <c r="BU6822" s="79" t="s">
        <v>12066</v>
      </c>
      <c r="BV6822" s="79" t="s">
        <v>1281</v>
      </c>
      <c r="BW6822" s="79" t="s">
        <v>2985</v>
      </c>
    </row>
    <row r="6823" spans="51:75" x14ac:dyDescent="0.3">
      <c r="AY6823" s="107" t="e">
        <f>VLOOKUP(C6823,#REF!, 2,FALSE)</f>
        <v>#REF!</v>
      </c>
      <c r="BM6823" s="79" t="s">
        <v>12067</v>
      </c>
      <c r="BN6823" s="79" t="s">
        <v>1281</v>
      </c>
      <c r="BO6823" s="79" t="s">
        <v>12068</v>
      </c>
      <c r="BU6823" s="79" t="s">
        <v>12067</v>
      </c>
      <c r="BV6823" s="79" t="s">
        <v>1281</v>
      </c>
      <c r="BW6823" s="79" t="s">
        <v>12068</v>
      </c>
    </row>
    <row r="6824" spans="51:75" x14ac:dyDescent="0.3">
      <c r="AY6824" s="107" t="e">
        <f>VLOOKUP(C6824,#REF!, 2,FALSE)</f>
        <v>#REF!</v>
      </c>
      <c r="BM6824" s="79" t="s">
        <v>12069</v>
      </c>
      <c r="BN6824" s="79" t="s">
        <v>615</v>
      </c>
      <c r="BO6824" s="79" t="s">
        <v>3765</v>
      </c>
      <c r="BU6824" s="79" t="s">
        <v>12069</v>
      </c>
      <c r="BV6824" s="79" t="s">
        <v>615</v>
      </c>
      <c r="BW6824" s="79" t="s">
        <v>3765</v>
      </c>
    </row>
    <row r="6825" spans="51:75" x14ac:dyDescent="0.3">
      <c r="AY6825" s="107" t="e">
        <f>VLOOKUP(C6825,#REF!, 2,FALSE)</f>
        <v>#REF!</v>
      </c>
      <c r="BM6825" s="79" t="s">
        <v>12070</v>
      </c>
      <c r="BN6825" s="79" t="s">
        <v>3256</v>
      </c>
      <c r="BO6825" s="79" t="s">
        <v>8245</v>
      </c>
      <c r="BU6825" s="79" t="s">
        <v>12070</v>
      </c>
      <c r="BV6825" s="79" t="s">
        <v>3256</v>
      </c>
      <c r="BW6825" s="79" t="s">
        <v>8245</v>
      </c>
    </row>
    <row r="6826" spans="51:75" x14ac:dyDescent="0.3">
      <c r="AY6826" s="107" t="e">
        <f>VLOOKUP(C6826,#REF!, 2,FALSE)</f>
        <v>#REF!</v>
      </c>
      <c r="BM6826" s="79" t="s">
        <v>2116</v>
      </c>
      <c r="BN6826" s="79" t="s">
        <v>615</v>
      </c>
      <c r="BO6826" s="79" t="s">
        <v>3765</v>
      </c>
      <c r="BU6826" s="79" t="s">
        <v>2116</v>
      </c>
      <c r="BV6826" s="79" t="s">
        <v>615</v>
      </c>
      <c r="BW6826" s="79" t="s">
        <v>3765</v>
      </c>
    </row>
    <row r="6827" spans="51:75" x14ac:dyDescent="0.3">
      <c r="AY6827" s="107" t="e">
        <f>VLOOKUP(C6827,#REF!, 2,FALSE)</f>
        <v>#REF!</v>
      </c>
      <c r="BM6827" s="79" t="s">
        <v>12071</v>
      </c>
      <c r="BN6827" s="79" t="s">
        <v>1015</v>
      </c>
      <c r="BO6827" s="79" t="s">
        <v>12072</v>
      </c>
      <c r="BU6827" s="79" t="s">
        <v>12071</v>
      </c>
      <c r="BV6827" s="79" t="s">
        <v>1015</v>
      </c>
      <c r="BW6827" s="79" t="s">
        <v>12072</v>
      </c>
    </row>
    <row r="6828" spans="51:75" x14ac:dyDescent="0.3">
      <c r="AY6828" s="107" t="e">
        <f>VLOOKUP(C6828,#REF!, 2,FALSE)</f>
        <v>#REF!</v>
      </c>
      <c r="BM6828" s="79" t="s">
        <v>12073</v>
      </c>
      <c r="BN6828" s="79" t="s">
        <v>619</v>
      </c>
      <c r="BO6828" s="79" t="s">
        <v>12074</v>
      </c>
      <c r="BU6828" s="79" t="s">
        <v>12073</v>
      </c>
      <c r="BV6828" s="79" t="s">
        <v>619</v>
      </c>
      <c r="BW6828" s="79" t="s">
        <v>12074</v>
      </c>
    </row>
    <row r="6829" spans="51:75" x14ac:dyDescent="0.3">
      <c r="AY6829" s="107" t="e">
        <f>VLOOKUP(C6829,#REF!, 2,FALSE)</f>
        <v>#REF!</v>
      </c>
      <c r="BM6829" s="79" t="s">
        <v>12075</v>
      </c>
      <c r="BN6829" s="79" t="s">
        <v>928</v>
      </c>
      <c r="BO6829" s="79" t="s">
        <v>2985</v>
      </c>
      <c r="BU6829" s="79" t="s">
        <v>12075</v>
      </c>
      <c r="BV6829" s="79" t="s">
        <v>928</v>
      </c>
      <c r="BW6829" s="79" t="s">
        <v>2985</v>
      </c>
    </row>
    <row r="6830" spans="51:75" x14ac:dyDescent="0.3">
      <c r="AY6830" s="107" t="e">
        <f>VLOOKUP(C6830,#REF!, 2,FALSE)</f>
        <v>#REF!</v>
      </c>
      <c r="BM6830" s="79" t="s">
        <v>12076</v>
      </c>
      <c r="BN6830" s="79" t="s">
        <v>638</v>
      </c>
      <c r="BO6830" s="79" t="s">
        <v>2985</v>
      </c>
      <c r="BU6830" s="79" t="s">
        <v>12076</v>
      </c>
      <c r="BV6830" s="79" t="s">
        <v>638</v>
      </c>
      <c r="BW6830" s="79" t="s">
        <v>2985</v>
      </c>
    </row>
    <row r="6831" spans="51:75" x14ac:dyDescent="0.3">
      <c r="AY6831" s="107" t="e">
        <f>VLOOKUP(C6831,#REF!, 2,FALSE)</f>
        <v>#REF!</v>
      </c>
      <c r="BM6831" s="79" t="s">
        <v>12077</v>
      </c>
      <c r="BN6831" s="79" t="s">
        <v>705</v>
      </c>
      <c r="BO6831" s="79" t="s">
        <v>6220</v>
      </c>
      <c r="BU6831" s="79" t="s">
        <v>12077</v>
      </c>
      <c r="BV6831" s="79" t="s">
        <v>705</v>
      </c>
      <c r="BW6831" s="79" t="s">
        <v>6220</v>
      </c>
    </row>
    <row r="6832" spans="51:75" x14ac:dyDescent="0.3">
      <c r="AY6832" s="107" t="e">
        <f>VLOOKUP(C6832,#REF!, 2,FALSE)</f>
        <v>#REF!</v>
      </c>
      <c r="BM6832" s="79" t="s">
        <v>12078</v>
      </c>
      <c r="BN6832" s="79" t="s">
        <v>928</v>
      </c>
      <c r="BO6832" s="79" t="s">
        <v>2985</v>
      </c>
      <c r="BU6832" s="79" t="s">
        <v>12078</v>
      </c>
      <c r="BV6832" s="79" t="s">
        <v>928</v>
      </c>
      <c r="BW6832" s="79" t="s">
        <v>2985</v>
      </c>
    </row>
    <row r="6833" spans="51:75" x14ac:dyDescent="0.3">
      <c r="AY6833" s="107" t="e">
        <f>VLOOKUP(C6833,#REF!, 2,FALSE)</f>
        <v>#REF!</v>
      </c>
      <c r="BM6833" s="79" t="s">
        <v>12079</v>
      </c>
      <c r="BN6833" s="79" t="s">
        <v>1141</v>
      </c>
      <c r="BO6833" s="79" t="s">
        <v>12080</v>
      </c>
      <c r="BU6833" s="79" t="s">
        <v>12079</v>
      </c>
      <c r="BV6833" s="79" t="s">
        <v>1141</v>
      </c>
      <c r="BW6833" s="79" t="s">
        <v>12080</v>
      </c>
    </row>
    <row r="6834" spans="51:75" x14ac:dyDescent="0.3">
      <c r="AY6834" s="107" t="e">
        <f>VLOOKUP(C6834,#REF!, 2,FALSE)</f>
        <v>#REF!</v>
      </c>
      <c r="BM6834" s="79" t="s">
        <v>12081</v>
      </c>
      <c r="BN6834" s="79" t="s">
        <v>1141</v>
      </c>
      <c r="BO6834" s="79" t="s">
        <v>2461</v>
      </c>
      <c r="BU6834" s="79" t="s">
        <v>12081</v>
      </c>
      <c r="BV6834" s="79" t="s">
        <v>1141</v>
      </c>
      <c r="BW6834" s="79" t="s">
        <v>2461</v>
      </c>
    </row>
    <row r="6835" spans="51:75" x14ac:dyDescent="0.3">
      <c r="AY6835" s="107" t="e">
        <f>VLOOKUP(C6835,#REF!, 2,FALSE)</f>
        <v>#REF!</v>
      </c>
      <c r="BM6835" s="79" t="s">
        <v>2117</v>
      </c>
      <c r="BN6835" s="79" t="s">
        <v>1141</v>
      </c>
      <c r="BO6835" s="79" t="s">
        <v>8927</v>
      </c>
      <c r="BU6835" s="79" t="s">
        <v>2117</v>
      </c>
      <c r="BV6835" s="79" t="s">
        <v>1141</v>
      </c>
      <c r="BW6835" s="79" t="s">
        <v>8927</v>
      </c>
    </row>
    <row r="6836" spans="51:75" x14ac:dyDescent="0.3">
      <c r="AY6836" s="107" t="e">
        <f>VLOOKUP(C6836,#REF!, 2,FALSE)</f>
        <v>#REF!</v>
      </c>
      <c r="BM6836" s="79" t="s">
        <v>12082</v>
      </c>
      <c r="BN6836" s="79" t="s">
        <v>3256</v>
      </c>
      <c r="BO6836" s="79" t="s">
        <v>1201</v>
      </c>
      <c r="BU6836" s="79" t="s">
        <v>12082</v>
      </c>
      <c r="BV6836" s="79" t="s">
        <v>3256</v>
      </c>
      <c r="BW6836" s="79" t="s">
        <v>1201</v>
      </c>
    </row>
    <row r="6837" spans="51:75" x14ac:dyDescent="0.3">
      <c r="AY6837" s="107" t="e">
        <f>VLOOKUP(C6837,#REF!, 2,FALSE)</f>
        <v>#REF!</v>
      </c>
      <c r="BM6837" s="79" t="s">
        <v>12083</v>
      </c>
      <c r="BN6837" s="79" t="s">
        <v>939</v>
      </c>
      <c r="BO6837" s="79" t="s">
        <v>1339</v>
      </c>
      <c r="BU6837" s="79" t="s">
        <v>12083</v>
      </c>
      <c r="BV6837" s="79" t="s">
        <v>939</v>
      </c>
      <c r="BW6837" s="79" t="s">
        <v>1339</v>
      </c>
    </row>
    <row r="6838" spans="51:75" x14ac:dyDescent="0.3">
      <c r="AY6838" s="107" t="e">
        <f>VLOOKUP(C6838,#REF!, 2,FALSE)</f>
        <v>#REF!</v>
      </c>
      <c r="BM6838" s="79" t="s">
        <v>12084</v>
      </c>
      <c r="BN6838" s="79" t="s">
        <v>948</v>
      </c>
      <c r="BO6838" s="79" t="s">
        <v>995</v>
      </c>
      <c r="BU6838" s="79" t="s">
        <v>12084</v>
      </c>
      <c r="BV6838" s="79" t="s">
        <v>948</v>
      </c>
      <c r="BW6838" s="79" t="s">
        <v>995</v>
      </c>
    </row>
    <row r="6839" spans="51:75" x14ac:dyDescent="0.3">
      <c r="AY6839" s="107" t="e">
        <f>VLOOKUP(C6839,#REF!, 2,FALSE)</f>
        <v>#REF!</v>
      </c>
      <c r="BM6839" s="79" t="s">
        <v>12085</v>
      </c>
      <c r="BN6839" s="79" t="s">
        <v>812</v>
      </c>
      <c r="BO6839" s="79" t="s">
        <v>1073</v>
      </c>
      <c r="BU6839" s="79" t="s">
        <v>12085</v>
      </c>
      <c r="BV6839" s="79" t="s">
        <v>812</v>
      </c>
      <c r="BW6839" s="79" t="s">
        <v>1073</v>
      </c>
    </row>
    <row r="6840" spans="51:75" x14ac:dyDescent="0.3">
      <c r="AY6840" s="107" t="e">
        <f>VLOOKUP(C6840,#REF!, 2,FALSE)</f>
        <v>#REF!</v>
      </c>
      <c r="BM6840" s="79" t="s">
        <v>12086</v>
      </c>
      <c r="BN6840" s="79" t="s">
        <v>948</v>
      </c>
      <c r="BO6840" s="79" t="s">
        <v>995</v>
      </c>
      <c r="BU6840" s="79" t="s">
        <v>12086</v>
      </c>
      <c r="BV6840" s="79" t="s">
        <v>948</v>
      </c>
      <c r="BW6840" s="79" t="s">
        <v>995</v>
      </c>
    </row>
    <row r="6841" spans="51:75" x14ac:dyDescent="0.3">
      <c r="AY6841" s="107" t="e">
        <f>VLOOKUP(C6841,#REF!, 2,FALSE)</f>
        <v>#REF!</v>
      </c>
      <c r="BM6841" s="79" t="s">
        <v>12087</v>
      </c>
      <c r="BN6841" s="79" t="s">
        <v>1498</v>
      </c>
      <c r="BO6841" s="79" t="s">
        <v>1339</v>
      </c>
      <c r="BU6841" s="79" t="s">
        <v>12087</v>
      </c>
      <c r="BV6841" s="79" t="s">
        <v>1498</v>
      </c>
      <c r="BW6841" s="79" t="s">
        <v>1339</v>
      </c>
    </row>
    <row r="6842" spans="51:75" x14ac:dyDescent="0.3">
      <c r="AY6842" s="107" t="e">
        <f>VLOOKUP(C6842,#REF!, 2,FALSE)</f>
        <v>#REF!</v>
      </c>
      <c r="BM6842" s="79" t="s">
        <v>12088</v>
      </c>
      <c r="BN6842" s="79" t="s">
        <v>928</v>
      </c>
      <c r="BO6842" s="79" t="s">
        <v>2985</v>
      </c>
      <c r="BU6842" s="79" t="s">
        <v>12088</v>
      </c>
      <c r="BV6842" s="79" t="s">
        <v>928</v>
      </c>
      <c r="BW6842" s="79" t="s">
        <v>2985</v>
      </c>
    </row>
    <row r="6843" spans="51:75" x14ac:dyDescent="0.3">
      <c r="AY6843" s="107" t="e">
        <f>VLOOKUP(C6843,#REF!, 2,FALSE)</f>
        <v>#REF!</v>
      </c>
      <c r="BM6843" s="79" t="s">
        <v>12089</v>
      </c>
      <c r="BN6843" s="79" t="s">
        <v>3256</v>
      </c>
      <c r="BO6843" s="79" t="s">
        <v>2985</v>
      </c>
      <c r="BU6843" s="79" t="s">
        <v>12089</v>
      </c>
      <c r="BV6843" s="79" t="s">
        <v>3256</v>
      </c>
      <c r="BW6843" s="79" t="s">
        <v>2985</v>
      </c>
    </row>
    <row r="6844" spans="51:75" x14ac:dyDescent="0.3">
      <c r="AY6844" s="107" t="e">
        <f>VLOOKUP(C6844,#REF!, 2,FALSE)</f>
        <v>#REF!</v>
      </c>
      <c r="BM6844" s="79" t="s">
        <v>12090</v>
      </c>
      <c r="BN6844" s="79" t="s">
        <v>639</v>
      </c>
      <c r="BO6844" s="79" t="s">
        <v>5234</v>
      </c>
      <c r="BU6844" s="79" t="s">
        <v>12090</v>
      </c>
      <c r="BV6844" s="79" t="s">
        <v>639</v>
      </c>
      <c r="BW6844" s="79" t="s">
        <v>5234</v>
      </c>
    </row>
    <row r="6845" spans="51:75" x14ac:dyDescent="0.3">
      <c r="AY6845" s="107" t="e">
        <f>VLOOKUP(C6845,#REF!, 2,FALSE)</f>
        <v>#REF!</v>
      </c>
      <c r="BM6845" s="79" t="s">
        <v>12091</v>
      </c>
      <c r="BN6845" s="79" t="s">
        <v>615</v>
      </c>
      <c r="BO6845" s="79" t="s">
        <v>8041</v>
      </c>
      <c r="BU6845" s="79" t="s">
        <v>12091</v>
      </c>
      <c r="BV6845" s="79" t="s">
        <v>615</v>
      </c>
      <c r="BW6845" s="79" t="s">
        <v>8041</v>
      </c>
    </row>
    <row r="6846" spans="51:75" x14ac:dyDescent="0.3">
      <c r="AY6846" s="107" t="e">
        <f>VLOOKUP(C6846,#REF!, 2,FALSE)</f>
        <v>#REF!</v>
      </c>
      <c r="BM6846" s="79" t="s">
        <v>12092</v>
      </c>
      <c r="BN6846" s="79" t="s">
        <v>638</v>
      </c>
      <c r="BO6846" s="79" t="s">
        <v>12094</v>
      </c>
      <c r="BU6846" s="79" t="s">
        <v>12092</v>
      </c>
      <c r="BV6846" s="79" t="s">
        <v>638</v>
      </c>
      <c r="BW6846" s="79" t="s">
        <v>12094</v>
      </c>
    </row>
    <row r="6847" spans="51:75" x14ac:dyDescent="0.3">
      <c r="AY6847" s="107" t="e">
        <f>VLOOKUP(C6847,#REF!, 2,FALSE)</f>
        <v>#REF!</v>
      </c>
      <c r="BM6847" s="79" t="s">
        <v>2118</v>
      </c>
      <c r="BN6847" s="79" t="s">
        <v>668</v>
      </c>
      <c r="BO6847" s="79" t="s">
        <v>2509</v>
      </c>
      <c r="BU6847" s="79" t="s">
        <v>2118</v>
      </c>
      <c r="BV6847" s="79" t="s">
        <v>668</v>
      </c>
      <c r="BW6847" s="79" t="s">
        <v>2509</v>
      </c>
    </row>
    <row r="6848" spans="51:75" x14ac:dyDescent="0.3">
      <c r="AY6848" s="107" t="e">
        <f>VLOOKUP(C6848,#REF!, 2,FALSE)</f>
        <v>#REF!</v>
      </c>
      <c r="BM6848" s="79" t="s">
        <v>12096</v>
      </c>
      <c r="BN6848" s="79" t="s">
        <v>948</v>
      </c>
      <c r="BO6848" s="79" t="s">
        <v>10315</v>
      </c>
      <c r="BU6848" s="79" t="s">
        <v>12096</v>
      </c>
      <c r="BV6848" s="79" t="s">
        <v>948</v>
      </c>
      <c r="BW6848" s="79" t="s">
        <v>10315</v>
      </c>
    </row>
    <row r="6849" spans="51:75" x14ac:dyDescent="0.3">
      <c r="AY6849" s="107" t="e">
        <f>VLOOKUP(C6849,#REF!, 2,FALSE)</f>
        <v>#REF!</v>
      </c>
      <c r="BM6849" s="79" t="s">
        <v>445</v>
      </c>
      <c r="BN6849" s="79" t="s">
        <v>698</v>
      </c>
      <c r="BO6849" s="79" t="s">
        <v>4070</v>
      </c>
      <c r="BU6849" s="79" t="s">
        <v>445</v>
      </c>
      <c r="BV6849" s="79" t="s">
        <v>698</v>
      </c>
      <c r="BW6849" s="79" t="s">
        <v>4070</v>
      </c>
    </row>
    <row r="6850" spans="51:75" x14ac:dyDescent="0.3">
      <c r="AY6850" s="107" t="e">
        <f>VLOOKUP(C6850,#REF!, 2,FALSE)</f>
        <v>#REF!</v>
      </c>
      <c r="BM6850" s="79" t="s">
        <v>12097</v>
      </c>
      <c r="BN6850" s="79" t="s">
        <v>660</v>
      </c>
      <c r="BO6850" s="79" t="s">
        <v>2985</v>
      </c>
      <c r="BU6850" s="79" t="s">
        <v>12097</v>
      </c>
      <c r="BV6850" s="79" t="s">
        <v>660</v>
      </c>
      <c r="BW6850" s="79" t="s">
        <v>2985</v>
      </c>
    </row>
    <row r="6851" spans="51:75" x14ac:dyDescent="0.3">
      <c r="AY6851" s="107" t="e">
        <f>VLOOKUP(C6851,#REF!, 2,FALSE)</f>
        <v>#REF!</v>
      </c>
      <c r="BM6851" s="79" t="s">
        <v>12098</v>
      </c>
      <c r="BN6851" s="79" t="s">
        <v>780</v>
      </c>
      <c r="BO6851" s="79" t="s">
        <v>2449</v>
      </c>
      <c r="BU6851" s="79" t="s">
        <v>12098</v>
      </c>
      <c r="BV6851" s="79" t="s">
        <v>780</v>
      </c>
      <c r="BW6851" s="79" t="s">
        <v>2449</v>
      </c>
    </row>
    <row r="6852" spans="51:75" x14ac:dyDescent="0.3">
      <c r="AY6852" s="107" t="e">
        <f>VLOOKUP(C6852,#REF!, 2,FALSE)</f>
        <v>#REF!</v>
      </c>
      <c r="BM6852" s="79" t="s">
        <v>415</v>
      </c>
      <c r="BN6852" s="79" t="s">
        <v>773</v>
      </c>
      <c r="BO6852" s="79" t="s">
        <v>5426</v>
      </c>
      <c r="BU6852" s="79" t="s">
        <v>415</v>
      </c>
      <c r="BV6852" s="79" t="s">
        <v>773</v>
      </c>
      <c r="BW6852" s="79" t="s">
        <v>5426</v>
      </c>
    </row>
    <row r="6853" spans="51:75" x14ac:dyDescent="0.3">
      <c r="AY6853" s="107" t="e">
        <f>VLOOKUP(C6853,#REF!, 2,FALSE)</f>
        <v>#REF!</v>
      </c>
      <c r="BM6853" s="79" t="s">
        <v>12099</v>
      </c>
      <c r="BN6853" s="79" t="s">
        <v>618</v>
      </c>
      <c r="BO6853" s="79" t="s">
        <v>8791</v>
      </c>
      <c r="BU6853" s="79" t="s">
        <v>12099</v>
      </c>
      <c r="BV6853" s="79" t="s">
        <v>618</v>
      </c>
      <c r="BW6853" s="79" t="s">
        <v>8791</v>
      </c>
    </row>
    <row r="6854" spans="51:75" x14ac:dyDescent="0.3">
      <c r="AY6854" s="107" t="e">
        <f>VLOOKUP(C6854,#REF!, 2,FALSE)</f>
        <v>#REF!</v>
      </c>
      <c r="BM6854" s="79" t="s">
        <v>12100</v>
      </c>
      <c r="BN6854" s="79" t="s">
        <v>618</v>
      </c>
      <c r="BO6854" s="79" t="s">
        <v>12101</v>
      </c>
      <c r="BU6854" s="79" t="s">
        <v>12100</v>
      </c>
      <c r="BV6854" s="79" t="s">
        <v>618</v>
      </c>
      <c r="BW6854" s="79" t="s">
        <v>12101</v>
      </c>
    </row>
    <row r="6855" spans="51:75" x14ac:dyDescent="0.3">
      <c r="AY6855" s="107" t="e">
        <f>VLOOKUP(C6855,#REF!, 2,FALSE)</f>
        <v>#REF!</v>
      </c>
      <c r="BM6855" s="79" t="s">
        <v>12102</v>
      </c>
      <c r="BN6855" s="79" t="s">
        <v>944</v>
      </c>
      <c r="BO6855" s="79" t="s">
        <v>2985</v>
      </c>
      <c r="BU6855" s="79" t="s">
        <v>12102</v>
      </c>
      <c r="BV6855" s="79" t="s">
        <v>944</v>
      </c>
      <c r="BW6855" s="79" t="s">
        <v>2985</v>
      </c>
    </row>
    <row r="6856" spans="51:75" x14ac:dyDescent="0.3">
      <c r="AY6856" s="107" t="e">
        <f>VLOOKUP(C6856,#REF!, 2,FALSE)</f>
        <v>#REF!</v>
      </c>
      <c r="BM6856" s="79" t="s">
        <v>12103</v>
      </c>
      <c r="BN6856" s="79" t="s">
        <v>664</v>
      </c>
      <c r="BO6856" s="79" t="s">
        <v>5750</v>
      </c>
      <c r="BU6856" s="79" t="s">
        <v>12103</v>
      </c>
      <c r="BV6856" s="79" t="s">
        <v>664</v>
      </c>
      <c r="BW6856" s="79" t="s">
        <v>5750</v>
      </c>
    </row>
    <row r="6857" spans="51:75" x14ac:dyDescent="0.3">
      <c r="AY6857" s="107" t="e">
        <f>VLOOKUP(C6857,#REF!, 2,FALSE)</f>
        <v>#REF!</v>
      </c>
      <c r="BM6857" s="79" t="s">
        <v>12104</v>
      </c>
      <c r="BN6857" s="79" t="s">
        <v>799</v>
      </c>
      <c r="BO6857" s="79" t="s">
        <v>4272</v>
      </c>
      <c r="BU6857" s="79" t="s">
        <v>12104</v>
      </c>
      <c r="BV6857" s="79" t="s">
        <v>799</v>
      </c>
      <c r="BW6857" s="79" t="s">
        <v>4272</v>
      </c>
    </row>
    <row r="6858" spans="51:75" x14ac:dyDescent="0.3">
      <c r="AY6858" s="107" t="e">
        <f>VLOOKUP(C6858,#REF!, 2,FALSE)</f>
        <v>#REF!</v>
      </c>
      <c r="BM6858" s="79" t="s">
        <v>12105</v>
      </c>
      <c r="BN6858" s="79" t="s">
        <v>664</v>
      </c>
      <c r="BO6858" s="79" t="s">
        <v>1408</v>
      </c>
      <c r="BU6858" s="79" t="s">
        <v>12105</v>
      </c>
      <c r="BV6858" s="79" t="s">
        <v>664</v>
      </c>
      <c r="BW6858" s="79" t="s">
        <v>1408</v>
      </c>
    </row>
    <row r="6859" spans="51:75" x14ac:dyDescent="0.3">
      <c r="AY6859" s="107" t="e">
        <f>VLOOKUP(C6859,#REF!, 2,FALSE)</f>
        <v>#REF!</v>
      </c>
      <c r="BM6859" s="79" t="s">
        <v>12106</v>
      </c>
      <c r="BN6859" s="79" t="s">
        <v>615</v>
      </c>
      <c r="BO6859" s="79" t="s">
        <v>7975</v>
      </c>
      <c r="BU6859" s="79" t="s">
        <v>12106</v>
      </c>
      <c r="BV6859" s="79" t="s">
        <v>615</v>
      </c>
      <c r="BW6859" s="79" t="s">
        <v>7975</v>
      </c>
    </row>
    <row r="6860" spans="51:75" x14ac:dyDescent="0.3">
      <c r="AY6860" s="107" t="e">
        <f>VLOOKUP(C6860,#REF!, 2,FALSE)</f>
        <v>#REF!</v>
      </c>
      <c r="BM6860" s="79" t="s">
        <v>12107</v>
      </c>
      <c r="BN6860" s="79" t="s">
        <v>780</v>
      </c>
      <c r="BO6860" s="79" t="s">
        <v>2985</v>
      </c>
      <c r="BU6860" s="79" t="s">
        <v>12107</v>
      </c>
      <c r="BV6860" s="79" t="s">
        <v>780</v>
      </c>
      <c r="BW6860" s="79" t="s">
        <v>2985</v>
      </c>
    </row>
    <row r="6861" spans="51:75" x14ac:dyDescent="0.3">
      <c r="AY6861" s="107" t="e">
        <f>VLOOKUP(C6861,#REF!, 2,FALSE)</f>
        <v>#REF!</v>
      </c>
      <c r="BM6861" s="79" t="s">
        <v>12108</v>
      </c>
      <c r="BN6861" s="79" t="s">
        <v>16992</v>
      </c>
      <c r="BO6861" s="79" t="s">
        <v>1908</v>
      </c>
      <c r="BU6861" s="79" t="s">
        <v>12108</v>
      </c>
      <c r="BV6861" s="79" t="s">
        <v>16992</v>
      </c>
      <c r="BW6861" s="79" t="s">
        <v>1908</v>
      </c>
    </row>
    <row r="6862" spans="51:75" x14ac:dyDescent="0.3">
      <c r="AY6862" s="107" t="e">
        <f>VLOOKUP(C6862,#REF!, 2,FALSE)</f>
        <v>#REF!</v>
      </c>
      <c r="BM6862" s="79" t="s">
        <v>446</v>
      </c>
      <c r="BN6862" s="79" t="s">
        <v>812</v>
      </c>
      <c r="BO6862" s="79" t="s">
        <v>12109</v>
      </c>
      <c r="BU6862" s="79" t="s">
        <v>446</v>
      </c>
      <c r="BV6862" s="79" t="s">
        <v>812</v>
      </c>
      <c r="BW6862" s="79" t="s">
        <v>12109</v>
      </c>
    </row>
    <row r="6863" spans="51:75" x14ac:dyDescent="0.3">
      <c r="AY6863" s="107" t="e">
        <f>VLOOKUP(C6863,#REF!, 2,FALSE)</f>
        <v>#REF!</v>
      </c>
      <c r="BM6863" s="79" t="s">
        <v>12110</v>
      </c>
      <c r="BN6863" s="79" t="s">
        <v>16992</v>
      </c>
      <c r="BO6863" s="79" t="s">
        <v>662</v>
      </c>
      <c r="BU6863" s="79" t="s">
        <v>12110</v>
      </c>
      <c r="BV6863" s="79" t="s">
        <v>16992</v>
      </c>
      <c r="BW6863" s="79" t="s">
        <v>662</v>
      </c>
    </row>
    <row r="6864" spans="51:75" x14ac:dyDescent="0.3">
      <c r="AY6864" s="107" t="e">
        <f>VLOOKUP(C6864,#REF!, 2,FALSE)</f>
        <v>#REF!</v>
      </c>
      <c r="BM6864" s="79" t="s">
        <v>12111</v>
      </c>
      <c r="BN6864" s="79" t="s">
        <v>785</v>
      </c>
      <c r="BO6864" s="79" t="s">
        <v>2985</v>
      </c>
      <c r="BU6864" s="79" t="s">
        <v>12111</v>
      </c>
      <c r="BV6864" s="79" t="s">
        <v>785</v>
      </c>
      <c r="BW6864" s="79" t="s">
        <v>2985</v>
      </c>
    </row>
    <row r="6865" spans="51:75" x14ac:dyDescent="0.3">
      <c r="AY6865" s="107" t="e">
        <f>VLOOKUP(C6865,#REF!, 2,FALSE)</f>
        <v>#REF!</v>
      </c>
      <c r="BM6865" s="79" t="s">
        <v>12112</v>
      </c>
      <c r="BN6865" s="79" t="s">
        <v>928</v>
      </c>
      <c r="BO6865" s="79" t="s">
        <v>2985</v>
      </c>
      <c r="BU6865" s="79" t="s">
        <v>12112</v>
      </c>
      <c r="BV6865" s="79" t="s">
        <v>928</v>
      </c>
      <c r="BW6865" s="79" t="s">
        <v>2985</v>
      </c>
    </row>
    <row r="6866" spans="51:75" x14ac:dyDescent="0.3">
      <c r="AY6866" s="107" t="e">
        <f>VLOOKUP(C6866,#REF!, 2,FALSE)</f>
        <v>#REF!</v>
      </c>
      <c r="BM6866" s="79" t="s">
        <v>12113</v>
      </c>
      <c r="BN6866" s="79" t="s">
        <v>3087</v>
      </c>
      <c r="BO6866" s="79" t="s">
        <v>2985</v>
      </c>
      <c r="BU6866" s="79" t="s">
        <v>12113</v>
      </c>
      <c r="BV6866" s="79" t="s">
        <v>3087</v>
      </c>
      <c r="BW6866" s="79" t="s">
        <v>2985</v>
      </c>
    </row>
    <row r="6867" spans="51:75" x14ac:dyDescent="0.3">
      <c r="AY6867" s="107" t="e">
        <f>VLOOKUP(C6867,#REF!, 2,FALSE)</f>
        <v>#REF!</v>
      </c>
      <c r="BM6867" s="79" t="s">
        <v>416</v>
      </c>
      <c r="BN6867" s="79" t="s">
        <v>2981</v>
      </c>
      <c r="BO6867" s="79" t="s">
        <v>11934</v>
      </c>
      <c r="BU6867" s="79" t="s">
        <v>416</v>
      </c>
      <c r="BV6867" s="79" t="s">
        <v>2981</v>
      </c>
      <c r="BW6867" s="79" t="s">
        <v>11934</v>
      </c>
    </row>
    <row r="6868" spans="51:75" x14ac:dyDescent="0.3">
      <c r="AY6868" s="107" t="e">
        <f>VLOOKUP(C6868,#REF!, 2,FALSE)</f>
        <v>#REF!</v>
      </c>
      <c r="BM6868" s="79" t="s">
        <v>12115</v>
      </c>
      <c r="BN6868" s="79" t="s">
        <v>659</v>
      </c>
      <c r="BO6868" s="79" t="s">
        <v>1208</v>
      </c>
      <c r="BU6868" s="79" t="s">
        <v>12115</v>
      </c>
      <c r="BV6868" s="79" t="s">
        <v>659</v>
      </c>
      <c r="BW6868" s="79" t="s">
        <v>1208</v>
      </c>
    </row>
    <row r="6869" spans="51:75" x14ac:dyDescent="0.3">
      <c r="AY6869" s="107" t="e">
        <f>VLOOKUP(C6869,#REF!, 2,FALSE)</f>
        <v>#REF!</v>
      </c>
      <c r="BM6869" s="79" t="s">
        <v>12116</v>
      </c>
      <c r="BN6869" s="79" t="s">
        <v>1274</v>
      </c>
      <c r="BO6869" s="79" t="s">
        <v>2985</v>
      </c>
      <c r="BU6869" s="79" t="s">
        <v>12116</v>
      </c>
      <c r="BV6869" s="79" t="s">
        <v>1274</v>
      </c>
      <c r="BW6869" s="79" t="s">
        <v>2985</v>
      </c>
    </row>
    <row r="6870" spans="51:75" x14ac:dyDescent="0.3">
      <c r="AY6870" s="107" t="e">
        <f>VLOOKUP(C6870,#REF!, 2,FALSE)</f>
        <v>#REF!</v>
      </c>
      <c r="BM6870" s="79" t="s">
        <v>12117</v>
      </c>
      <c r="BN6870" s="79" t="s">
        <v>914</v>
      </c>
      <c r="BO6870" s="79" t="s">
        <v>1598</v>
      </c>
      <c r="BU6870" s="79" t="s">
        <v>12117</v>
      </c>
      <c r="BV6870" s="79" t="s">
        <v>914</v>
      </c>
      <c r="BW6870" s="79" t="s">
        <v>1598</v>
      </c>
    </row>
    <row r="6871" spans="51:75" x14ac:dyDescent="0.3">
      <c r="AY6871" s="107" t="e">
        <f>VLOOKUP(C6871,#REF!, 2,FALSE)</f>
        <v>#REF!</v>
      </c>
      <c r="BM6871" s="79" t="s">
        <v>417</v>
      </c>
      <c r="BN6871" s="79" t="s">
        <v>944</v>
      </c>
      <c r="BO6871" s="79" t="s">
        <v>2985</v>
      </c>
      <c r="BU6871" s="79" t="s">
        <v>417</v>
      </c>
      <c r="BV6871" s="79" t="s">
        <v>944</v>
      </c>
      <c r="BW6871" s="79" t="s">
        <v>2985</v>
      </c>
    </row>
    <row r="6872" spans="51:75" x14ac:dyDescent="0.3">
      <c r="AY6872" s="107" t="e">
        <f>VLOOKUP(C6872,#REF!, 2,FALSE)</f>
        <v>#REF!</v>
      </c>
      <c r="BM6872" s="79" t="s">
        <v>12118</v>
      </c>
      <c r="BN6872" s="79" t="s">
        <v>733</v>
      </c>
      <c r="BO6872" s="79" t="s">
        <v>719</v>
      </c>
      <c r="BU6872" s="79" t="s">
        <v>12118</v>
      </c>
      <c r="BV6872" s="79" t="s">
        <v>733</v>
      </c>
      <c r="BW6872" s="79" t="s">
        <v>719</v>
      </c>
    </row>
    <row r="6873" spans="51:75" x14ac:dyDescent="0.3">
      <c r="AY6873" s="107" t="e">
        <f>VLOOKUP(C6873,#REF!, 2,FALSE)</f>
        <v>#REF!</v>
      </c>
      <c r="BM6873" s="79" t="s">
        <v>12119</v>
      </c>
      <c r="BN6873" s="79" t="s">
        <v>698</v>
      </c>
      <c r="BO6873" s="79" t="s">
        <v>2985</v>
      </c>
      <c r="BU6873" s="79" t="s">
        <v>12119</v>
      </c>
      <c r="BV6873" s="79" t="s">
        <v>698</v>
      </c>
      <c r="BW6873" s="79" t="s">
        <v>2985</v>
      </c>
    </row>
    <row r="6874" spans="51:75" x14ac:dyDescent="0.3">
      <c r="AY6874" s="107" t="e">
        <f>VLOOKUP(C6874,#REF!, 2,FALSE)</f>
        <v>#REF!</v>
      </c>
      <c r="BM6874" s="79" t="s">
        <v>12120</v>
      </c>
      <c r="BN6874" s="79" t="s">
        <v>663</v>
      </c>
      <c r="BO6874" s="79" t="s">
        <v>6207</v>
      </c>
      <c r="BU6874" s="79" t="s">
        <v>12120</v>
      </c>
      <c r="BV6874" s="79" t="s">
        <v>663</v>
      </c>
      <c r="BW6874" s="79" t="s">
        <v>6207</v>
      </c>
    </row>
    <row r="6875" spans="51:75" x14ac:dyDescent="0.3">
      <c r="AY6875" s="107" t="e">
        <f>VLOOKUP(C6875,#REF!, 2,FALSE)</f>
        <v>#REF!</v>
      </c>
      <c r="BM6875" s="79" t="s">
        <v>12121</v>
      </c>
      <c r="BN6875" s="79" t="s">
        <v>663</v>
      </c>
      <c r="BO6875" s="79" t="s">
        <v>12122</v>
      </c>
      <c r="BU6875" s="79" t="s">
        <v>12121</v>
      </c>
      <c r="BV6875" s="79" t="s">
        <v>663</v>
      </c>
      <c r="BW6875" s="79" t="s">
        <v>12122</v>
      </c>
    </row>
    <row r="6876" spans="51:75" x14ac:dyDescent="0.3">
      <c r="AY6876" s="107" t="e">
        <f>VLOOKUP(C6876,#REF!, 2,FALSE)</f>
        <v>#REF!</v>
      </c>
      <c r="BM6876" s="79" t="s">
        <v>12123</v>
      </c>
      <c r="BN6876" s="79" t="s">
        <v>618</v>
      </c>
      <c r="BO6876" s="79" t="s">
        <v>2985</v>
      </c>
      <c r="BU6876" s="79" t="s">
        <v>12123</v>
      </c>
      <c r="BV6876" s="79" t="s">
        <v>618</v>
      </c>
      <c r="BW6876" s="79" t="s">
        <v>2985</v>
      </c>
    </row>
    <row r="6877" spans="51:75" x14ac:dyDescent="0.3">
      <c r="AY6877" s="107" t="e">
        <f>VLOOKUP(C6877,#REF!, 2,FALSE)</f>
        <v>#REF!</v>
      </c>
      <c r="BM6877" s="79" t="s">
        <v>12124</v>
      </c>
      <c r="BN6877" s="79" t="s">
        <v>3049</v>
      </c>
      <c r="BO6877" s="79" t="s">
        <v>12125</v>
      </c>
      <c r="BU6877" s="79" t="s">
        <v>12124</v>
      </c>
      <c r="BV6877" s="79" t="s">
        <v>3049</v>
      </c>
      <c r="BW6877" s="79" t="s">
        <v>12125</v>
      </c>
    </row>
    <row r="6878" spans="51:75" x14ac:dyDescent="0.3">
      <c r="AY6878" s="107" t="e">
        <f>VLOOKUP(C6878,#REF!, 2,FALSE)</f>
        <v>#REF!</v>
      </c>
      <c r="BM6878" s="79" t="s">
        <v>12126</v>
      </c>
      <c r="BN6878" s="79" t="s">
        <v>619</v>
      </c>
      <c r="BO6878" s="79" t="s">
        <v>2985</v>
      </c>
      <c r="BU6878" s="79" t="s">
        <v>12126</v>
      </c>
      <c r="BV6878" s="79" t="s">
        <v>619</v>
      </c>
      <c r="BW6878" s="79" t="s">
        <v>2985</v>
      </c>
    </row>
    <row r="6879" spans="51:75" x14ac:dyDescent="0.3">
      <c r="AY6879" s="107" t="e">
        <f>VLOOKUP(C6879,#REF!, 2,FALSE)</f>
        <v>#REF!</v>
      </c>
      <c r="BM6879" s="79" t="s">
        <v>12127</v>
      </c>
      <c r="BN6879" s="79" t="s">
        <v>3009</v>
      </c>
      <c r="BO6879" s="79" t="s">
        <v>8120</v>
      </c>
      <c r="BU6879" s="79" t="s">
        <v>12127</v>
      </c>
      <c r="BV6879" s="79" t="s">
        <v>3009</v>
      </c>
      <c r="BW6879" s="79" t="s">
        <v>8120</v>
      </c>
    </row>
    <row r="6880" spans="51:75" x14ac:dyDescent="0.3">
      <c r="AY6880" s="107" t="e">
        <f>VLOOKUP(C6880,#REF!, 2,FALSE)</f>
        <v>#REF!</v>
      </c>
      <c r="BM6880" s="79" t="s">
        <v>12128</v>
      </c>
      <c r="BN6880" s="79" t="s">
        <v>3006</v>
      </c>
      <c r="BO6880" s="79" t="s">
        <v>11282</v>
      </c>
      <c r="BU6880" s="79" t="s">
        <v>12128</v>
      </c>
      <c r="BV6880" s="79" t="s">
        <v>3006</v>
      </c>
      <c r="BW6880" s="79" t="s">
        <v>11282</v>
      </c>
    </row>
    <row r="6881" spans="51:75" x14ac:dyDescent="0.3">
      <c r="AY6881" s="107" t="e">
        <f>VLOOKUP(C6881,#REF!, 2,FALSE)</f>
        <v>#REF!</v>
      </c>
      <c r="BM6881" s="79" t="s">
        <v>12129</v>
      </c>
      <c r="BN6881" s="79" t="s">
        <v>3256</v>
      </c>
      <c r="BO6881" s="79" t="s">
        <v>12130</v>
      </c>
      <c r="BU6881" s="79" t="s">
        <v>12129</v>
      </c>
      <c r="BV6881" s="79" t="s">
        <v>3256</v>
      </c>
      <c r="BW6881" s="79" t="s">
        <v>12130</v>
      </c>
    </row>
    <row r="6882" spans="51:75" x14ac:dyDescent="0.3">
      <c r="AY6882" s="107" t="e">
        <f>VLOOKUP(C6882,#REF!, 2,FALSE)</f>
        <v>#REF!</v>
      </c>
      <c r="BM6882" s="79" t="s">
        <v>12131</v>
      </c>
      <c r="BN6882" s="79" t="s">
        <v>864</v>
      </c>
      <c r="BO6882" s="79" t="s">
        <v>11590</v>
      </c>
      <c r="BU6882" s="79" t="s">
        <v>12131</v>
      </c>
      <c r="BV6882" s="79" t="s">
        <v>864</v>
      </c>
      <c r="BW6882" s="79" t="s">
        <v>11590</v>
      </c>
    </row>
    <row r="6883" spans="51:75" x14ac:dyDescent="0.3">
      <c r="AY6883" s="107" t="e">
        <f>VLOOKUP(C6883,#REF!, 2,FALSE)</f>
        <v>#REF!</v>
      </c>
      <c r="BM6883" s="79" t="s">
        <v>12132</v>
      </c>
      <c r="BN6883" s="79" t="s">
        <v>925</v>
      </c>
      <c r="BO6883" s="79" t="s">
        <v>2985</v>
      </c>
      <c r="BU6883" s="79" t="s">
        <v>12132</v>
      </c>
      <c r="BV6883" s="79" t="s">
        <v>925</v>
      </c>
      <c r="BW6883" s="79" t="s">
        <v>2985</v>
      </c>
    </row>
    <row r="6884" spans="51:75" x14ac:dyDescent="0.3">
      <c r="AY6884" s="107" t="e">
        <f>VLOOKUP(C6884,#REF!, 2,FALSE)</f>
        <v>#REF!</v>
      </c>
      <c r="BM6884" s="79" t="s">
        <v>418</v>
      </c>
      <c r="BN6884" s="79" t="s">
        <v>2981</v>
      </c>
      <c r="BO6884" s="79" t="s">
        <v>12133</v>
      </c>
      <c r="BU6884" s="79" t="s">
        <v>418</v>
      </c>
      <c r="BV6884" s="79" t="s">
        <v>2981</v>
      </c>
      <c r="BW6884" s="79" t="s">
        <v>12133</v>
      </c>
    </row>
    <row r="6885" spans="51:75" x14ac:dyDescent="0.3">
      <c r="AY6885" s="107" t="e">
        <f>VLOOKUP(C6885,#REF!, 2,FALSE)</f>
        <v>#REF!</v>
      </c>
      <c r="BM6885" s="79" t="s">
        <v>12134</v>
      </c>
      <c r="BN6885" s="79" t="s">
        <v>3009</v>
      </c>
      <c r="BO6885" s="79" t="s">
        <v>2930</v>
      </c>
      <c r="BU6885" s="79" t="s">
        <v>12134</v>
      </c>
      <c r="BV6885" s="79" t="s">
        <v>3009</v>
      </c>
      <c r="BW6885" s="79" t="s">
        <v>2930</v>
      </c>
    </row>
    <row r="6886" spans="51:75" x14ac:dyDescent="0.3">
      <c r="AY6886" s="107" t="e">
        <f>VLOOKUP(C6886,#REF!, 2,FALSE)</f>
        <v>#REF!</v>
      </c>
      <c r="BM6886" s="79" t="s">
        <v>12135</v>
      </c>
      <c r="BN6886" s="79" t="s">
        <v>2981</v>
      </c>
      <c r="BO6886" s="79" t="s">
        <v>12020</v>
      </c>
      <c r="BU6886" s="79" t="s">
        <v>12135</v>
      </c>
      <c r="BV6886" s="79" t="s">
        <v>2981</v>
      </c>
      <c r="BW6886" s="79" t="s">
        <v>12020</v>
      </c>
    </row>
    <row r="6887" spans="51:75" x14ac:dyDescent="0.3">
      <c r="AY6887" s="107" t="e">
        <f>VLOOKUP(C6887,#REF!, 2,FALSE)</f>
        <v>#REF!</v>
      </c>
      <c r="BM6887" s="79" t="s">
        <v>12136</v>
      </c>
      <c r="BN6887" s="79" t="s">
        <v>1344</v>
      </c>
      <c r="BO6887" s="79" t="s">
        <v>5781</v>
      </c>
      <c r="BU6887" s="79" t="s">
        <v>12136</v>
      </c>
      <c r="BV6887" s="79" t="s">
        <v>1344</v>
      </c>
      <c r="BW6887" s="79" t="s">
        <v>5781</v>
      </c>
    </row>
    <row r="6888" spans="51:75" x14ac:dyDescent="0.3">
      <c r="AY6888" s="107" t="e">
        <f>VLOOKUP(C6888,#REF!, 2,FALSE)</f>
        <v>#REF!</v>
      </c>
      <c r="BM6888" s="79" t="s">
        <v>12137</v>
      </c>
      <c r="BN6888" s="79" t="s">
        <v>1141</v>
      </c>
      <c r="BO6888" s="79" t="s">
        <v>6118</v>
      </c>
      <c r="BU6888" s="79" t="s">
        <v>12137</v>
      </c>
      <c r="BV6888" s="79" t="s">
        <v>1141</v>
      </c>
      <c r="BW6888" s="79" t="s">
        <v>6118</v>
      </c>
    </row>
    <row r="6889" spans="51:75" x14ac:dyDescent="0.3">
      <c r="AY6889" s="107" t="e">
        <f>VLOOKUP(C6889,#REF!, 2,FALSE)</f>
        <v>#REF!</v>
      </c>
      <c r="BM6889" s="79" t="s">
        <v>12138</v>
      </c>
      <c r="BN6889" s="79" t="s">
        <v>2981</v>
      </c>
      <c r="BO6889" s="79" t="s">
        <v>3016</v>
      </c>
      <c r="BU6889" s="79" t="s">
        <v>12138</v>
      </c>
      <c r="BV6889" s="79" t="s">
        <v>2981</v>
      </c>
      <c r="BW6889" s="79" t="s">
        <v>3016</v>
      </c>
    </row>
    <row r="6890" spans="51:75" x14ac:dyDescent="0.3">
      <c r="AY6890" s="107" t="e">
        <f>VLOOKUP(C6890,#REF!, 2,FALSE)</f>
        <v>#REF!</v>
      </c>
      <c r="BM6890" s="79" t="s">
        <v>12139</v>
      </c>
      <c r="BN6890" s="79" t="s">
        <v>864</v>
      </c>
      <c r="BO6890" s="79" t="s">
        <v>12140</v>
      </c>
      <c r="BU6890" s="79" t="s">
        <v>12139</v>
      </c>
      <c r="BV6890" s="79" t="s">
        <v>864</v>
      </c>
      <c r="BW6890" s="79" t="s">
        <v>12140</v>
      </c>
    </row>
    <row r="6891" spans="51:75" x14ac:dyDescent="0.3">
      <c r="AY6891" s="107" t="e">
        <f>VLOOKUP(C6891,#REF!, 2,FALSE)</f>
        <v>#REF!</v>
      </c>
      <c r="BM6891" s="79" t="s">
        <v>12141</v>
      </c>
      <c r="BN6891" s="79" t="s">
        <v>996</v>
      </c>
      <c r="BO6891" s="79" t="s">
        <v>2985</v>
      </c>
      <c r="BU6891" s="79" t="s">
        <v>12141</v>
      </c>
      <c r="BV6891" s="79" t="s">
        <v>996</v>
      </c>
      <c r="BW6891" s="79" t="s">
        <v>2985</v>
      </c>
    </row>
    <row r="6892" spans="51:75" x14ac:dyDescent="0.3">
      <c r="AY6892" s="107" t="e">
        <f>VLOOKUP(C6892,#REF!, 2,FALSE)</f>
        <v>#REF!</v>
      </c>
      <c r="BM6892" s="79" t="s">
        <v>12142</v>
      </c>
      <c r="BN6892" s="79" t="s">
        <v>707</v>
      </c>
      <c r="BO6892" s="79" t="s">
        <v>3645</v>
      </c>
      <c r="BU6892" s="79" t="s">
        <v>12142</v>
      </c>
      <c r="BV6892" s="79" t="s">
        <v>707</v>
      </c>
      <c r="BW6892" s="79" t="s">
        <v>3645</v>
      </c>
    </row>
    <row r="6893" spans="51:75" x14ac:dyDescent="0.3">
      <c r="AY6893" s="107" t="e">
        <f>VLOOKUP(C6893,#REF!, 2,FALSE)</f>
        <v>#REF!</v>
      </c>
      <c r="BM6893" s="79" t="s">
        <v>12143</v>
      </c>
      <c r="BN6893" s="79" t="s">
        <v>3091</v>
      </c>
      <c r="BO6893" s="79" t="s">
        <v>7999</v>
      </c>
      <c r="BU6893" s="79" t="s">
        <v>12143</v>
      </c>
      <c r="BV6893" s="79" t="s">
        <v>3091</v>
      </c>
      <c r="BW6893" s="79" t="s">
        <v>7999</v>
      </c>
    </row>
    <row r="6894" spans="51:75" x14ac:dyDescent="0.3">
      <c r="AY6894" s="107" t="e">
        <f>VLOOKUP(C6894,#REF!, 2,FALSE)</f>
        <v>#REF!</v>
      </c>
      <c r="BM6894" s="79" t="s">
        <v>12144</v>
      </c>
      <c r="BN6894" s="79" t="s">
        <v>996</v>
      </c>
      <c r="BO6894" s="79" t="s">
        <v>5912</v>
      </c>
      <c r="BU6894" s="79" t="s">
        <v>12144</v>
      </c>
      <c r="BV6894" s="79" t="s">
        <v>996</v>
      </c>
      <c r="BW6894" s="79" t="s">
        <v>5912</v>
      </c>
    </row>
    <row r="6895" spans="51:75" x14ac:dyDescent="0.3">
      <c r="AY6895" s="107" t="e">
        <f>VLOOKUP(C6895,#REF!, 2,FALSE)</f>
        <v>#REF!</v>
      </c>
      <c r="BM6895" s="79" t="s">
        <v>12145</v>
      </c>
      <c r="BN6895" s="79" t="s">
        <v>942</v>
      </c>
      <c r="BO6895" s="79" t="s">
        <v>2985</v>
      </c>
      <c r="BU6895" s="79" t="s">
        <v>12145</v>
      </c>
      <c r="BV6895" s="79" t="s">
        <v>942</v>
      </c>
      <c r="BW6895" s="79" t="s">
        <v>2985</v>
      </c>
    </row>
    <row r="6896" spans="51:75" x14ac:dyDescent="0.3">
      <c r="AY6896" s="107" t="e">
        <f>VLOOKUP(C6896,#REF!, 2,FALSE)</f>
        <v>#REF!</v>
      </c>
      <c r="BM6896" s="79" t="s">
        <v>12146</v>
      </c>
      <c r="BN6896" s="79" t="s">
        <v>942</v>
      </c>
      <c r="BO6896" s="79" t="s">
        <v>2985</v>
      </c>
      <c r="BU6896" s="79" t="s">
        <v>12146</v>
      </c>
      <c r="BV6896" s="79" t="s">
        <v>942</v>
      </c>
      <c r="BW6896" s="79" t="s">
        <v>2985</v>
      </c>
    </row>
    <row r="6897" spans="51:75" x14ac:dyDescent="0.3">
      <c r="AY6897" s="107" t="e">
        <f>VLOOKUP(C6897,#REF!, 2,FALSE)</f>
        <v>#REF!</v>
      </c>
      <c r="BM6897" s="79" t="s">
        <v>12147</v>
      </c>
      <c r="BN6897" s="79" t="s">
        <v>3256</v>
      </c>
      <c r="BO6897" s="79" t="s">
        <v>12148</v>
      </c>
      <c r="BU6897" s="79" t="s">
        <v>12147</v>
      </c>
      <c r="BV6897" s="79" t="s">
        <v>3256</v>
      </c>
      <c r="BW6897" s="79" t="s">
        <v>12148</v>
      </c>
    </row>
    <row r="6898" spans="51:75" x14ac:dyDescent="0.3">
      <c r="AY6898" s="107" t="e">
        <f>VLOOKUP(C6898,#REF!, 2,FALSE)</f>
        <v>#REF!</v>
      </c>
      <c r="BM6898" s="79" t="s">
        <v>12149</v>
      </c>
      <c r="BN6898" s="79" t="s">
        <v>705</v>
      </c>
      <c r="BO6898" s="79" t="s">
        <v>2985</v>
      </c>
      <c r="BU6898" s="79" t="s">
        <v>12149</v>
      </c>
      <c r="BV6898" s="79" t="s">
        <v>705</v>
      </c>
      <c r="BW6898" s="79" t="s">
        <v>2985</v>
      </c>
    </row>
    <row r="6899" spans="51:75" x14ac:dyDescent="0.3">
      <c r="AY6899" s="107" t="e">
        <f>VLOOKUP(C6899,#REF!, 2,FALSE)</f>
        <v>#REF!</v>
      </c>
      <c r="BM6899" s="79" t="s">
        <v>2122</v>
      </c>
      <c r="BN6899" s="79" t="s">
        <v>3006</v>
      </c>
      <c r="BO6899" s="79" t="s">
        <v>3067</v>
      </c>
      <c r="BU6899" s="79" t="s">
        <v>2122</v>
      </c>
      <c r="BV6899" s="79" t="s">
        <v>3006</v>
      </c>
      <c r="BW6899" s="79" t="s">
        <v>3067</v>
      </c>
    </row>
    <row r="6900" spans="51:75" x14ac:dyDescent="0.3">
      <c r="AY6900" s="107" t="e">
        <f>VLOOKUP(C6900,#REF!, 2,FALSE)</f>
        <v>#REF!</v>
      </c>
      <c r="BM6900" s="79" t="s">
        <v>12150</v>
      </c>
      <c r="BN6900" s="79" t="s">
        <v>785</v>
      </c>
      <c r="BO6900" s="79" t="s">
        <v>2985</v>
      </c>
      <c r="BU6900" s="79" t="s">
        <v>12150</v>
      </c>
      <c r="BV6900" s="79" t="s">
        <v>785</v>
      </c>
      <c r="BW6900" s="79" t="s">
        <v>2985</v>
      </c>
    </row>
    <row r="6901" spans="51:75" x14ac:dyDescent="0.3">
      <c r="AY6901" s="107" t="e">
        <f>VLOOKUP(C6901,#REF!, 2,FALSE)</f>
        <v>#REF!</v>
      </c>
      <c r="BM6901" s="79" t="s">
        <v>2123</v>
      </c>
      <c r="BN6901" s="79" t="s">
        <v>3009</v>
      </c>
      <c r="BO6901" s="79" t="s">
        <v>1744</v>
      </c>
      <c r="BU6901" s="79" t="s">
        <v>2123</v>
      </c>
      <c r="BV6901" s="79" t="s">
        <v>3009</v>
      </c>
      <c r="BW6901" s="79" t="s">
        <v>1744</v>
      </c>
    </row>
    <row r="6902" spans="51:75" x14ac:dyDescent="0.3">
      <c r="AY6902" s="107" t="e">
        <f>VLOOKUP(C6902,#REF!, 2,FALSE)</f>
        <v>#REF!</v>
      </c>
      <c r="BM6902" s="79" t="s">
        <v>12151</v>
      </c>
      <c r="BN6902" s="79" t="s">
        <v>3256</v>
      </c>
      <c r="BO6902" s="79" t="s">
        <v>3982</v>
      </c>
      <c r="BU6902" s="79" t="s">
        <v>12151</v>
      </c>
      <c r="BV6902" s="79" t="s">
        <v>3256</v>
      </c>
      <c r="BW6902" s="79" t="s">
        <v>3982</v>
      </c>
    </row>
    <row r="6903" spans="51:75" x14ac:dyDescent="0.3">
      <c r="AY6903" s="107" t="e">
        <f>VLOOKUP(C6903,#REF!, 2,FALSE)</f>
        <v>#REF!</v>
      </c>
      <c r="BM6903" s="79" t="s">
        <v>12152</v>
      </c>
      <c r="BN6903" s="79" t="s">
        <v>1693</v>
      </c>
      <c r="BO6903" s="79" t="s">
        <v>2985</v>
      </c>
      <c r="BU6903" s="79" t="s">
        <v>12152</v>
      </c>
      <c r="BV6903" s="79" t="s">
        <v>1693</v>
      </c>
      <c r="BW6903" s="79" t="s">
        <v>2985</v>
      </c>
    </row>
    <row r="6904" spans="51:75" x14ac:dyDescent="0.3">
      <c r="AY6904" s="107" t="e">
        <f>VLOOKUP(C6904,#REF!, 2,FALSE)</f>
        <v>#REF!</v>
      </c>
      <c r="BM6904" s="79" t="s">
        <v>12153</v>
      </c>
      <c r="BN6904" s="79" t="s">
        <v>780</v>
      </c>
      <c r="BO6904" s="79" t="s">
        <v>5156</v>
      </c>
      <c r="BU6904" s="79" t="s">
        <v>12153</v>
      </c>
      <c r="BV6904" s="79" t="s">
        <v>780</v>
      </c>
      <c r="BW6904" s="79" t="s">
        <v>5156</v>
      </c>
    </row>
    <row r="6905" spans="51:75" x14ac:dyDescent="0.3">
      <c r="AY6905" s="107" t="e">
        <f>VLOOKUP(C6905,#REF!, 2,FALSE)</f>
        <v>#REF!</v>
      </c>
      <c r="BM6905" s="79" t="s">
        <v>12154</v>
      </c>
      <c r="BN6905" s="79" t="s">
        <v>3256</v>
      </c>
      <c r="BO6905" s="79" t="s">
        <v>2772</v>
      </c>
      <c r="BU6905" s="79" t="s">
        <v>12154</v>
      </c>
      <c r="BV6905" s="79" t="s">
        <v>3256</v>
      </c>
      <c r="BW6905" s="79" t="s">
        <v>2772</v>
      </c>
    </row>
    <row r="6906" spans="51:75" x14ac:dyDescent="0.3">
      <c r="AY6906" s="107" t="e">
        <f>VLOOKUP(C6906,#REF!, 2,FALSE)</f>
        <v>#REF!</v>
      </c>
      <c r="BM6906" s="79" t="s">
        <v>12155</v>
      </c>
      <c r="BN6906" s="79" t="s">
        <v>3009</v>
      </c>
      <c r="BO6906" s="79" t="s">
        <v>2772</v>
      </c>
      <c r="BU6906" s="79" t="s">
        <v>12155</v>
      </c>
      <c r="BV6906" s="79" t="s">
        <v>3009</v>
      </c>
      <c r="BW6906" s="79" t="s">
        <v>2772</v>
      </c>
    </row>
    <row r="6907" spans="51:75" x14ac:dyDescent="0.3">
      <c r="AY6907" s="107" t="e">
        <f>VLOOKUP(C6907,#REF!, 2,FALSE)</f>
        <v>#REF!</v>
      </c>
      <c r="BM6907" s="79" t="s">
        <v>12156</v>
      </c>
      <c r="BN6907" s="79" t="s">
        <v>942</v>
      </c>
      <c r="BO6907" s="79" t="s">
        <v>10267</v>
      </c>
      <c r="BU6907" s="79" t="s">
        <v>12156</v>
      </c>
      <c r="BV6907" s="79" t="s">
        <v>942</v>
      </c>
      <c r="BW6907" s="79" t="s">
        <v>10267</v>
      </c>
    </row>
    <row r="6908" spans="51:75" x14ac:dyDescent="0.3">
      <c r="AY6908" s="107" t="e">
        <f>VLOOKUP(C6908,#REF!, 2,FALSE)</f>
        <v>#REF!</v>
      </c>
      <c r="BM6908" s="79" t="s">
        <v>12157</v>
      </c>
      <c r="BN6908" s="79" t="s">
        <v>16992</v>
      </c>
      <c r="BO6908" s="79" t="s">
        <v>8819</v>
      </c>
      <c r="BU6908" s="79" t="s">
        <v>12157</v>
      </c>
      <c r="BV6908" s="79" t="s">
        <v>16992</v>
      </c>
      <c r="BW6908" s="79" t="s">
        <v>8819</v>
      </c>
    </row>
    <row r="6909" spans="51:75" x14ac:dyDescent="0.3">
      <c r="AY6909" s="107" t="e">
        <f>VLOOKUP(C6909,#REF!, 2,FALSE)</f>
        <v>#REF!</v>
      </c>
      <c r="BM6909" s="79" t="s">
        <v>12158</v>
      </c>
      <c r="BN6909" s="79" t="s">
        <v>1141</v>
      </c>
      <c r="BO6909" s="79" t="s">
        <v>9107</v>
      </c>
      <c r="BU6909" s="79" t="s">
        <v>12158</v>
      </c>
      <c r="BV6909" s="79" t="s">
        <v>1141</v>
      </c>
      <c r="BW6909" s="79" t="s">
        <v>9107</v>
      </c>
    </row>
    <row r="6910" spans="51:75" x14ac:dyDescent="0.3">
      <c r="AY6910" s="107" t="e">
        <f>VLOOKUP(C6910,#REF!, 2,FALSE)</f>
        <v>#REF!</v>
      </c>
      <c r="BM6910" s="79" t="s">
        <v>2124</v>
      </c>
      <c r="BN6910" s="79" t="s">
        <v>733</v>
      </c>
      <c r="BO6910" s="79" t="s">
        <v>2985</v>
      </c>
      <c r="BU6910" s="79" t="s">
        <v>2124</v>
      </c>
      <c r="BV6910" s="79" t="s">
        <v>733</v>
      </c>
      <c r="BW6910" s="79" t="s">
        <v>2985</v>
      </c>
    </row>
    <row r="6911" spans="51:75" x14ac:dyDescent="0.3">
      <c r="AY6911" s="107" t="e">
        <f>VLOOKUP(C6911,#REF!, 2,FALSE)</f>
        <v>#REF!</v>
      </c>
      <c r="BM6911" s="79" t="s">
        <v>12159</v>
      </c>
      <c r="BN6911" s="79" t="s">
        <v>3206</v>
      </c>
      <c r="BO6911" s="79" t="s">
        <v>3234</v>
      </c>
      <c r="BU6911" s="79" t="s">
        <v>12159</v>
      </c>
      <c r="BV6911" s="79" t="s">
        <v>3206</v>
      </c>
      <c r="BW6911" s="79" t="s">
        <v>3234</v>
      </c>
    </row>
    <row r="6912" spans="51:75" x14ac:dyDescent="0.3">
      <c r="AY6912" s="107" t="e">
        <f>VLOOKUP(C6912,#REF!, 2,FALSE)</f>
        <v>#REF!</v>
      </c>
      <c r="BM6912" s="79" t="s">
        <v>12160</v>
      </c>
      <c r="BN6912" s="79" t="s">
        <v>3091</v>
      </c>
      <c r="BO6912" s="79" t="s">
        <v>2985</v>
      </c>
      <c r="BU6912" s="79" t="s">
        <v>12160</v>
      </c>
      <c r="BV6912" s="79" t="s">
        <v>3091</v>
      </c>
      <c r="BW6912" s="79" t="s">
        <v>2985</v>
      </c>
    </row>
    <row r="6913" spans="51:75" x14ac:dyDescent="0.3">
      <c r="AY6913" s="107" t="e">
        <f>VLOOKUP(C6913,#REF!, 2,FALSE)</f>
        <v>#REF!</v>
      </c>
      <c r="BM6913" s="79" t="s">
        <v>12161</v>
      </c>
      <c r="BN6913" s="79" t="s">
        <v>1141</v>
      </c>
      <c r="BO6913" s="79" t="s">
        <v>12162</v>
      </c>
      <c r="BU6913" s="79" t="s">
        <v>12161</v>
      </c>
      <c r="BV6913" s="79" t="s">
        <v>1141</v>
      </c>
      <c r="BW6913" s="79" t="s">
        <v>12162</v>
      </c>
    </row>
    <row r="6914" spans="51:75" x14ac:dyDescent="0.3">
      <c r="AY6914" s="107" t="e">
        <f>VLOOKUP(C6914,#REF!, 2,FALSE)</f>
        <v>#REF!</v>
      </c>
      <c r="BM6914" s="79" t="s">
        <v>12163</v>
      </c>
      <c r="BN6914" s="79" t="s">
        <v>3091</v>
      </c>
      <c r="BO6914" s="79" t="s">
        <v>2985</v>
      </c>
      <c r="BU6914" s="79" t="s">
        <v>12163</v>
      </c>
      <c r="BV6914" s="79" t="s">
        <v>3091</v>
      </c>
      <c r="BW6914" s="79" t="s">
        <v>2985</v>
      </c>
    </row>
    <row r="6915" spans="51:75" x14ac:dyDescent="0.3">
      <c r="AY6915" s="107" t="e">
        <f>VLOOKUP(C6915,#REF!, 2,FALSE)</f>
        <v>#REF!</v>
      </c>
      <c r="BM6915" s="79" t="s">
        <v>12164</v>
      </c>
      <c r="BN6915" s="79" t="s">
        <v>627</v>
      </c>
      <c r="BO6915" s="79" t="s">
        <v>2644</v>
      </c>
      <c r="BU6915" s="79" t="s">
        <v>12164</v>
      </c>
      <c r="BV6915" s="79" t="s">
        <v>627</v>
      </c>
      <c r="BW6915" s="79" t="s">
        <v>2644</v>
      </c>
    </row>
    <row r="6916" spans="51:75" x14ac:dyDescent="0.3">
      <c r="AY6916" s="107" t="e">
        <f>VLOOKUP(C6916,#REF!, 2,FALSE)</f>
        <v>#REF!</v>
      </c>
      <c r="BM6916" s="79" t="s">
        <v>12165</v>
      </c>
      <c r="BN6916" s="79" t="s">
        <v>854</v>
      </c>
      <c r="BO6916" s="79" t="s">
        <v>2985</v>
      </c>
      <c r="BU6916" s="79" t="s">
        <v>12165</v>
      </c>
      <c r="BV6916" s="79" t="s">
        <v>854</v>
      </c>
      <c r="BW6916" s="79" t="s">
        <v>2985</v>
      </c>
    </row>
    <row r="6917" spans="51:75" x14ac:dyDescent="0.3">
      <c r="AY6917" s="107" t="e">
        <f>VLOOKUP(C6917,#REF!, 2,FALSE)</f>
        <v>#REF!</v>
      </c>
      <c r="BM6917" s="79" t="s">
        <v>12166</v>
      </c>
      <c r="BN6917" s="79" t="s">
        <v>3049</v>
      </c>
      <c r="BO6917" s="79" t="s">
        <v>2985</v>
      </c>
      <c r="BU6917" s="79" t="s">
        <v>12166</v>
      </c>
      <c r="BV6917" s="79" t="s">
        <v>3049</v>
      </c>
      <c r="BW6917" s="79" t="s">
        <v>2985</v>
      </c>
    </row>
    <row r="6918" spans="51:75" x14ac:dyDescent="0.3">
      <c r="AY6918" s="107" t="e">
        <f>VLOOKUP(C6918,#REF!, 2,FALSE)</f>
        <v>#REF!</v>
      </c>
      <c r="BM6918" s="79" t="s">
        <v>12167</v>
      </c>
      <c r="BN6918" s="79" t="s">
        <v>1141</v>
      </c>
      <c r="BO6918" s="79" t="s">
        <v>2985</v>
      </c>
      <c r="BU6918" s="79" t="s">
        <v>12167</v>
      </c>
      <c r="BV6918" s="79" t="s">
        <v>1141</v>
      </c>
      <c r="BW6918" s="79" t="s">
        <v>2985</v>
      </c>
    </row>
    <row r="6919" spans="51:75" x14ac:dyDescent="0.3">
      <c r="AY6919" s="107" t="e">
        <f>VLOOKUP(C6919,#REF!, 2,FALSE)</f>
        <v>#REF!</v>
      </c>
      <c r="BM6919" s="79" t="s">
        <v>12168</v>
      </c>
      <c r="BN6919" s="79" t="s">
        <v>627</v>
      </c>
      <c r="BO6919" s="79" t="s">
        <v>12169</v>
      </c>
      <c r="BU6919" s="79" t="s">
        <v>12168</v>
      </c>
      <c r="BV6919" s="79" t="s">
        <v>627</v>
      </c>
      <c r="BW6919" s="79" t="s">
        <v>12169</v>
      </c>
    </row>
    <row r="6920" spans="51:75" x14ac:dyDescent="0.3">
      <c r="AY6920" s="107" t="e">
        <f>VLOOKUP(C6920,#REF!, 2,FALSE)</f>
        <v>#REF!</v>
      </c>
      <c r="BM6920" s="79" t="s">
        <v>12170</v>
      </c>
      <c r="BN6920" s="79" t="s">
        <v>616</v>
      </c>
      <c r="BO6920" s="79" t="s">
        <v>2985</v>
      </c>
      <c r="BU6920" s="79" t="s">
        <v>12170</v>
      </c>
      <c r="BV6920" s="79" t="s">
        <v>616</v>
      </c>
      <c r="BW6920" s="79" t="s">
        <v>2985</v>
      </c>
    </row>
    <row r="6921" spans="51:75" x14ac:dyDescent="0.3">
      <c r="AY6921" s="107" t="e">
        <f>VLOOKUP(C6921,#REF!, 2,FALSE)</f>
        <v>#REF!</v>
      </c>
      <c r="BM6921" s="79" t="s">
        <v>12171</v>
      </c>
      <c r="BN6921" s="79" t="s">
        <v>1015</v>
      </c>
      <c r="BO6921" s="79" t="s">
        <v>2985</v>
      </c>
      <c r="BU6921" s="79" t="s">
        <v>12171</v>
      </c>
      <c r="BV6921" s="79" t="s">
        <v>1015</v>
      </c>
      <c r="BW6921" s="79" t="s">
        <v>2985</v>
      </c>
    </row>
    <row r="6922" spans="51:75" x14ac:dyDescent="0.3">
      <c r="AY6922" s="107" t="e">
        <f>VLOOKUP(C6922,#REF!, 2,FALSE)</f>
        <v>#REF!</v>
      </c>
      <c r="BM6922" s="79" t="s">
        <v>12172</v>
      </c>
      <c r="BN6922" s="79" t="s">
        <v>1141</v>
      </c>
      <c r="BO6922" s="79" t="s">
        <v>12173</v>
      </c>
      <c r="BU6922" s="79" t="s">
        <v>12172</v>
      </c>
      <c r="BV6922" s="79" t="s">
        <v>1141</v>
      </c>
      <c r="BW6922" s="79" t="s">
        <v>12173</v>
      </c>
    </row>
    <row r="6923" spans="51:75" x14ac:dyDescent="0.3">
      <c r="AY6923" s="107" t="e">
        <f>VLOOKUP(C6923,#REF!, 2,FALSE)</f>
        <v>#REF!</v>
      </c>
      <c r="BM6923" s="79" t="s">
        <v>12174</v>
      </c>
      <c r="BN6923" s="79" t="s">
        <v>671</v>
      </c>
      <c r="BO6923" s="79" t="s">
        <v>5566</v>
      </c>
      <c r="BU6923" s="79" t="s">
        <v>12174</v>
      </c>
      <c r="BV6923" s="79" t="s">
        <v>671</v>
      </c>
      <c r="BW6923" s="79" t="s">
        <v>5566</v>
      </c>
    </row>
    <row r="6924" spans="51:75" x14ac:dyDescent="0.3">
      <c r="AY6924" s="107" t="e">
        <f>VLOOKUP(C6924,#REF!, 2,FALSE)</f>
        <v>#REF!</v>
      </c>
      <c r="BM6924" s="79" t="s">
        <v>12175</v>
      </c>
      <c r="BN6924" s="79" t="s">
        <v>660</v>
      </c>
      <c r="BO6924" s="79" t="s">
        <v>12176</v>
      </c>
      <c r="BU6924" s="79" t="s">
        <v>12175</v>
      </c>
      <c r="BV6924" s="79" t="s">
        <v>660</v>
      </c>
      <c r="BW6924" s="79" t="s">
        <v>12176</v>
      </c>
    </row>
    <row r="6925" spans="51:75" x14ac:dyDescent="0.3">
      <c r="AY6925" s="107" t="e">
        <f>VLOOKUP(C6925,#REF!, 2,FALSE)</f>
        <v>#REF!</v>
      </c>
      <c r="BM6925" s="79" t="s">
        <v>12177</v>
      </c>
      <c r="BN6925" s="79" t="s">
        <v>660</v>
      </c>
      <c r="BO6925" s="79" t="s">
        <v>12178</v>
      </c>
      <c r="BU6925" s="79" t="s">
        <v>12177</v>
      </c>
      <c r="BV6925" s="79" t="s">
        <v>660</v>
      </c>
      <c r="BW6925" s="79" t="s">
        <v>12178</v>
      </c>
    </row>
    <row r="6926" spans="51:75" x14ac:dyDescent="0.3">
      <c r="AY6926" s="107" t="e">
        <f>VLOOKUP(C6926,#REF!, 2,FALSE)</f>
        <v>#REF!</v>
      </c>
      <c r="BM6926" s="79" t="s">
        <v>12179</v>
      </c>
      <c r="BN6926" s="79" t="s">
        <v>657</v>
      </c>
      <c r="BO6926" s="79" t="s">
        <v>2649</v>
      </c>
      <c r="BU6926" s="79" t="s">
        <v>12179</v>
      </c>
      <c r="BV6926" s="79" t="s">
        <v>657</v>
      </c>
      <c r="BW6926" s="79" t="s">
        <v>2649</v>
      </c>
    </row>
    <row r="6927" spans="51:75" x14ac:dyDescent="0.3">
      <c r="AY6927" s="107" t="e">
        <f>VLOOKUP(C6927,#REF!, 2,FALSE)</f>
        <v>#REF!</v>
      </c>
      <c r="BM6927" s="79" t="s">
        <v>419</v>
      </c>
      <c r="BN6927" s="79" t="s">
        <v>671</v>
      </c>
      <c r="BO6927" s="79" t="s">
        <v>12114</v>
      </c>
      <c r="BU6927" s="79" t="s">
        <v>419</v>
      </c>
      <c r="BV6927" s="79" t="s">
        <v>671</v>
      </c>
      <c r="BW6927" s="79" t="s">
        <v>12114</v>
      </c>
    </row>
    <row r="6928" spans="51:75" x14ac:dyDescent="0.3">
      <c r="AY6928" s="107" t="e">
        <f>VLOOKUP(C6928,#REF!, 2,FALSE)</f>
        <v>#REF!</v>
      </c>
      <c r="BM6928" s="79" t="s">
        <v>12180</v>
      </c>
      <c r="BN6928" s="79" t="s">
        <v>3009</v>
      </c>
      <c r="BO6928" s="79" t="s">
        <v>12181</v>
      </c>
      <c r="BU6928" s="79" t="s">
        <v>12180</v>
      </c>
      <c r="BV6928" s="79" t="s">
        <v>3009</v>
      </c>
      <c r="BW6928" s="79" t="s">
        <v>12181</v>
      </c>
    </row>
    <row r="6929" spans="51:75" x14ac:dyDescent="0.3">
      <c r="AY6929" s="107" t="e">
        <f>VLOOKUP(C6929,#REF!, 2,FALSE)</f>
        <v>#REF!</v>
      </c>
      <c r="BM6929" s="79" t="s">
        <v>2127</v>
      </c>
      <c r="BN6929" s="79" t="s">
        <v>657</v>
      </c>
      <c r="BO6929" s="79" t="s">
        <v>3074</v>
      </c>
      <c r="BU6929" s="79" t="s">
        <v>2127</v>
      </c>
      <c r="BV6929" s="79" t="s">
        <v>657</v>
      </c>
      <c r="BW6929" s="79" t="s">
        <v>3074</v>
      </c>
    </row>
    <row r="6930" spans="51:75" x14ac:dyDescent="0.3">
      <c r="AY6930" s="107" t="e">
        <f>VLOOKUP(C6930,#REF!, 2,FALSE)</f>
        <v>#REF!</v>
      </c>
      <c r="BM6930" s="79" t="s">
        <v>12182</v>
      </c>
      <c r="BN6930" s="79" t="s">
        <v>3009</v>
      </c>
      <c r="BO6930" s="79" t="s">
        <v>12183</v>
      </c>
      <c r="BU6930" s="79" t="s">
        <v>12182</v>
      </c>
      <c r="BV6930" s="79" t="s">
        <v>3009</v>
      </c>
      <c r="BW6930" s="79" t="s">
        <v>12183</v>
      </c>
    </row>
    <row r="6931" spans="51:75" x14ac:dyDescent="0.3">
      <c r="AY6931" s="107" t="e">
        <f>VLOOKUP(C6931,#REF!, 2,FALSE)</f>
        <v>#REF!</v>
      </c>
      <c r="BM6931" s="79" t="s">
        <v>12184</v>
      </c>
      <c r="BN6931" s="79" t="s">
        <v>3256</v>
      </c>
      <c r="BO6931" s="79" t="s">
        <v>12185</v>
      </c>
      <c r="BU6931" s="79" t="s">
        <v>12184</v>
      </c>
      <c r="BV6931" s="79" t="s">
        <v>3256</v>
      </c>
      <c r="BW6931" s="79" t="s">
        <v>12185</v>
      </c>
    </row>
    <row r="6932" spans="51:75" x14ac:dyDescent="0.3">
      <c r="AY6932" s="107" t="e">
        <f>VLOOKUP(C6932,#REF!, 2,FALSE)</f>
        <v>#REF!</v>
      </c>
      <c r="BM6932" s="79" t="s">
        <v>12186</v>
      </c>
      <c r="BN6932" s="79" t="s">
        <v>3256</v>
      </c>
      <c r="BO6932" s="79" t="s">
        <v>12187</v>
      </c>
      <c r="BU6932" s="79" t="s">
        <v>12186</v>
      </c>
      <c r="BV6932" s="79" t="s">
        <v>3256</v>
      </c>
      <c r="BW6932" s="79" t="s">
        <v>12187</v>
      </c>
    </row>
    <row r="6933" spans="51:75" x14ac:dyDescent="0.3">
      <c r="AY6933" s="107" t="e">
        <f>VLOOKUP(C6933,#REF!, 2,FALSE)</f>
        <v>#REF!</v>
      </c>
      <c r="BM6933" s="79" t="s">
        <v>12188</v>
      </c>
      <c r="BN6933" s="79" t="s">
        <v>3256</v>
      </c>
      <c r="BO6933" s="79" t="s">
        <v>2985</v>
      </c>
      <c r="BU6933" s="79" t="s">
        <v>12188</v>
      </c>
      <c r="BV6933" s="79" t="s">
        <v>3256</v>
      </c>
      <c r="BW6933" s="79" t="s">
        <v>2985</v>
      </c>
    </row>
    <row r="6934" spans="51:75" x14ac:dyDescent="0.3">
      <c r="AY6934" s="107" t="e">
        <f>VLOOKUP(C6934,#REF!, 2,FALSE)</f>
        <v>#REF!</v>
      </c>
      <c r="BM6934" s="79" t="s">
        <v>12189</v>
      </c>
      <c r="BN6934" s="79" t="s">
        <v>3049</v>
      </c>
      <c r="BO6934" s="79" t="s">
        <v>2985</v>
      </c>
      <c r="BU6934" s="79" t="s">
        <v>12189</v>
      </c>
      <c r="BV6934" s="79" t="s">
        <v>3049</v>
      </c>
      <c r="BW6934" s="79" t="s">
        <v>2985</v>
      </c>
    </row>
    <row r="6935" spans="51:75" x14ac:dyDescent="0.3">
      <c r="AY6935" s="107" t="e">
        <f>VLOOKUP(C6935,#REF!, 2,FALSE)</f>
        <v>#REF!</v>
      </c>
      <c r="BM6935" s="79" t="s">
        <v>12190</v>
      </c>
      <c r="BN6935" s="79" t="s">
        <v>1141</v>
      </c>
      <c r="BO6935" s="79" t="s">
        <v>7142</v>
      </c>
      <c r="BU6935" s="79" t="s">
        <v>12190</v>
      </c>
      <c r="BV6935" s="79" t="s">
        <v>1141</v>
      </c>
      <c r="BW6935" s="79" t="s">
        <v>7142</v>
      </c>
    </row>
    <row r="6936" spans="51:75" x14ac:dyDescent="0.3">
      <c r="AY6936" s="107" t="e">
        <f>VLOOKUP(C6936,#REF!, 2,FALSE)</f>
        <v>#REF!</v>
      </c>
      <c r="BM6936" s="79" t="s">
        <v>12191</v>
      </c>
      <c r="BN6936" s="79" t="s">
        <v>671</v>
      </c>
      <c r="BO6936" s="79" t="s">
        <v>1336</v>
      </c>
      <c r="BU6936" s="79" t="s">
        <v>12191</v>
      </c>
      <c r="BV6936" s="79" t="s">
        <v>671</v>
      </c>
      <c r="BW6936" s="79" t="s">
        <v>1336</v>
      </c>
    </row>
    <row r="6937" spans="51:75" x14ac:dyDescent="0.3">
      <c r="AY6937" s="107" t="e">
        <f>VLOOKUP(C6937,#REF!, 2,FALSE)</f>
        <v>#REF!</v>
      </c>
      <c r="BM6937" s="79" t="s">
        <v>12192</v>
      </c>
      <c r="BN6937" s="79" t="s">
        <v>864</v>
      </c>
      <c r="BO6937" s="79" t="s">
        <v>2985</v>
      </c>
      <c r="BU6937" s="79" t="s">
        <v>12192</v>
      </c>
      <c r="BV6937" s="79" t="s">
        <v>864</v>
      </c>
      <c r="BW6937" s="79" t="s">
        <v>2985</v>
      </c>
    </row>
    <row r="6938" spans="51:75" x14ac:dyDescent="0.3">
      <c r="AY6938" s="107" t="e">
        <f>VLOOKUP(C6938,#REF!, 2,FALSE)</f>
        <v>#REF!</v>
      </c>
      <c r="BM6938" s="79" t="s">
        <v>12193</v>
      </c>
      <c r="BN6938" s="79" t="s">
        <v>3206</v>
      </c>
      <c r="BO6938" s="79" t="s">
        <v>12194</v>
      </c>
      <c r="BU6938" s="79" t="s">
        <v>12193</v>
      </c>
      <c r="BV6938" s="79" t="s">
        <v>3206</v>
      </c>
      <c r="BW6938" s="79" t="s">
        <v>12194</v>
      </c>
    </row>
    <row r="6939" spans="51:75" x14ac:dyDescent="0.3">
      <c r="AY6939" s="107" t="e">
        <f>VLOOKUP(C6939,#REF!, 2,FALSE)</f>
        <v>#REF!</v>
      </c>
      <c r="BM6939" s="79" t="s">
        <v>12195</v>
      </c>
      <c r="BN6939" s="79" t="s">
        <v>627</v>
      </c>
      <c r="BO6939" s="79" t="s">
        <v>2985</v>
      </c>
      <c r="BU6939" s="79" t="s">
        <v>12195</v>
      </c>
      <c r="BV6939" s="79" t="s">
        <v>627</v>
      </c>
      <c r="BW6939" s="79" t="s">
        <v>2985</v>
      </c>
    </row>
    <row r="6940" spans="51:75" x14ac:dyDescent="0.3">
      <c r="AY6940" s="107" t="e">
        <f>VLOOKUP(C6940,#REF!, 2,FALSE)</f>
        <v>#REF!</v>
      </c>
      <c r="BM6940" s="79" t="s">
        <v>12196</v>
      </c>
      <c r="BN6940" s="79" t="s">
        <v>663</v>
      </c>
      <c r="BO6940" s="79" t="s">
        <v>4459</v>
      </c>
      <c r="BU6940" s="79" t="s">
        <v>12196</v>
      </c>
      <c r="BV6940" s="79" t="s">
        <v>663</v>
      </c>
      <c r="BW6940" s="79" t="s">
        <v>4459</v>
      </c>
    </row>
    <row r="6941" spans="51:75" x14ac:dyDescent="0.3">
      <c r="AY6941" s="107" t="e">
        <f>VLOOKUP(C6941,#REF!, 2,FALSE)</f>
        <v>#REF!</v>
      </c>
      <c r="BM6941" s="79" t="s">
        <v>12197</v>
      </c>
      <c r="BN6941" s="79" t="s">
        <v>625</v>
      </c>
      <c r="BO6941" s="79" t="s">
        <v>2644</v>
      </c>
      <c r="BU6941" s="79" t="s">
        <v>12197</v>
      </c>
      <c r="BV6941" s="79" t="s">
        <v>625</v>
      </c>
      <c r="BW6941" s="79" t="s">
        <v>2644</v>
      </c>
    </row>
    <row r="6942" spans="51:75" x14ac:dyDescent="0.3">
      <c r="AY6942" s="107" t="e">
        <f>VLOOKUP(C6942,#REF!, 2,FALSE)</f>
        <v>#REF!</v>
      </c>
      <c r="BM6942" s="79" t="s">
        <v>12198</v>
      </c>
      <c r="BN6942" s="79" t="s">
        <v>707</v>
      </c>
      <c r="BO6942" s="79" t="s">
        <v>1750</v>
      </c>
      <c r="BU6942" s="79" t="s">
        <v>12198</v>
      </c>
      <c r="BV6942" s="79" t="s">
        <v>707</v>
      </c>
      <c r="BW6942" s="79" t="s">
        <v>1750</v>
      </c>
    </row>
    <row r="6943" spans="51:75" x14ac:dyDescent="0.3">
      <c r="AY6943" s="107" t="e">
        <f>VLOOKUP(C6943,#REF!, 2,FALSE)</f>
        <v>#REF!</v>
      </c>
      <c r="BM6943" s="79" t="s">
        <v>12199</v>
      </c>
      <c r="BN6943" s="79" t="s">
        <v>707</v>
      </c>
      <c r="BO6943" s="79" t="s">
        <v>2649</v>
      </c>
      <c r="BU6943" s="79" t="s">
        <v>12199</v>
      </c>
      <c r="BV6943" s="79" t="s">
        <v>707</v>
      </c>
      <c r="BW6943" s="79" t="s">
        <v>2649</v>
      </c>
    </row>
    <row r="6944" spans="51:75" x14ac:dyDescent="0.3">
      <c r="AY6944" s="107" t="e">
        <f>VLOOKUP(C6944,#REF!, 2,FALSE)</f>
        <v>#REF!</v>
      </c>
      <c r="BM6944" s="79" t="s">
        <v>12200</v>
      </c>
      <c r="BN6944" s="79" t="s">
        <v>659</v>
      </c>
      <c r="BO6944" s="79" t="s">
        <v>631</v>
      </c>
      <c r="BU6944" s="79" t="s">
        <v>12200</v>
      </c>
      <c r="BV6944" s="79" t="s">
        <v>659</v>
      </c>
      <c r="BW6944" s="79" t="s">
        <v>631</v>
      </c>
    </row>
    <row r="6945" spans="51:75" x14ac:dyDescent="0.3">
      <c r="AY6945" s="107" t="e">
        <f>VLOOKUP(C6945,#REF!, 2,FALSE)</f>
        <v>#REF!</v>
      </c>
      <c r="BM6945" s="79" t="s">
        <v>12201</v>
      </c>
      <c r="BN6945" s="79" t="s">
        <v>2985</v>
      </c>
      <c r="BO6945" s="79" t="s">
        <v>2985</v>
      </c>
      <c r="BU6945" s="79" t="s">
        <v>12201</v>
      </c>
      <c r="BV6945" s="79" t="s">
        <v>2985</v>
      </c>
      <c r="BW6945" s="79" t="s">
        <v>2985</v>
      </c>
    </row>
    <row r="6946" spans="51:75" x14ac:dyDescent="0.3">
      <c r="AY6946" s="107" t="e">
        <f>VLOOKUP(C6946,#REF!, 2,FALSE)</f>
        <v>#REF!</v>
      </c>
      <c r="BM6946" s="79" t="s">
        <v>12202</v>
      </c>
      <c r="BN6946" s="79" t="s">
        <v>663</v>
      </c>
      <c r="BO6946" s="79" t="s">
        <v>2985</v>
      </c>
      <c r="BU6946" s="79" t="s">
        <v>12202</v>
      </c>
      <c r="BV6946" s="79" t="s">
        <v>663</v>
      </c>
      <c r="BW6946" s="79" t="s">
        <v>2985</v>
      </c>
    </row>
    <row r="6947" spans="51:75" x14ac:dyDescent="0.3">
      <c r="AY6947" s="107" t="e">
        <f>VLOOKUP(C6947,#REF!, 2,FALSE)</f>
        <v>#REF!</v>
      </c>
      <c r="BM6947" s="79" t="s">
        <v>12203</v>
      </c>
      <c r="BN6947" s="79" t="s">
        <v>738</v>
      </c>
      <c r="BO6947" s="79" t="s">
        <v>2985</v>
      </c>
      <c r="BU6947" s="79" t="s">
        <v>12203</v>
      </c>
      <c r="BV6947" s="79" t="s">
        <v>738</v>
      </c>
      <c r="BW6947" s="79" t="s">
        <v>2985</v>
      </c>
    </row>
    <row r="6948" spans="51:75" x14ac:dyDescent="0.3">
      <c r="AY6948" s="107" t="e">
        <f>VLOOKUP(C6948,#REF!, 2,FALSE)</f>
        <v>#REF!</v>
      </c>
      <c r="BM6948" s="79" t="s">
        <v>12204</v>
      </c>
      <c r="BN6948" s="79" t="s">
        <v>717</v>
      </c>
      <c r="BO6948" s="79" t="s">
        <v>12205</v>
      </c>
      <c r="BU6948" s="79" t="s">
        <v>12204</v>
      </c>
      <c r="BV6948" s="79" t="s">
        <v>717</v>
      </c>
      <c r="BW6948" s="79" t="s">
        <v>12205</v>
      </c>
    </row>
    <row r="6949" spans="51:75" x14ac:dyDescent="0.3">
      <c r="AY6949" s="107" t="e">
        <f>VLOOKUP(C6949,#REF!, 2,FALSE)</f>
        <v>#REF!</v>
      </c>
      <c r="BM6949" s="79" t="s">
        <v>12206</v>
      </c>
      <c r="BN6949" s="79" t="s">
        <v>944</v>
      </c>
      <c r="BO6949" s="79" t="s">
        <v>2985</v>
      </c>
      <c r="BU6949" s="79" t="s">
        <v>12206</v>
      </c>
      <c r="BV6949" s="79" t="s">
        <v>944</v>
      </c>
      <c r="BW6949" s="79" t="s">
        <v>2985</v>
      </c>
    </row>
    <row r="6950" spans="51:75" x14ac:dyDescent="0.3">
      <c r="AY6950" s="107" t="e">
        <f>VLOOKUP(C6950,#REF!, 2,FALSE)</f>
        <v>#REF!</v>
      </c>
      <c r="BM6950" s="79" t="s">
        <v>12207</v>
      </c>
      <c r="BN6950" s="79" t="s">
        <v>16992</v>
      </c>
      <c r="BO6950" s="79" t="s">
        <v>6422</v>
      </c>
      <c r="BU6950" s="79" t="s">
        <v>12207</v>
      </c>
      <c r="BV6950" s="79" t="s">
        <v>16992</v>
      </c>
      <c r="BW6950" s="79" t="s">
        <v>6422</v>
      </c>
    </row>
    <row r="6951" spans="51:75" x14ac:dyDescent="0.3">
      <c r="AY6951" s="107" t="e">
        <f>VLOOKUP(C6951,#REF!, 2,FALSE)</f>
        <v>#REF!</v>
      </c>
      <c r="BM6951" s="79" t="s">
        <v>12208</v>
      </c>
      <c r="BN6951" s="79" t="s">
        <v>16992</v>
      </c>
      <c r="BO6951" s="79" t="s">
        <v>12209</v>
      </c>
      <c r="BU6951" s="79" t="s">
        <v>12208</v>
      </c>
      <c r="BV6951" s="79" t="s">
        <v>16992</v>
      </c>
      <c r="BW6951" s="79" t="s">
        <v>12209</v>
      </c>
    </row>
    <row r="6952" spans="51:75" x14ac:dyDescent="0.3">
      <c r="AY6952" s="107" t="e">
        <f>VLOOKUP(C6952,#REF!, 2,FALSE)</f>
        <v>#REF!</v>
      </c>
      <c r="BM6952" s="79" t="s">
        <v>12210</v>
      </c>
      <c r="BN6952" s="79" t="s">
        <v>16992</v>
      </c>
      <c r="BO6952" s="79" t="s">
        <v>3760</v>
      </c>
      <c r="BU6952" s="79" t="s">
        <v>12210</v>
      </c>
      <c r="BV6952" s="79" t="s">
        <v>16992</v>
      </c>
      <c r="BW6952" s="79" t="s">
        <v>3760</v>
      </c>
    </row>
    <row r="6953" spans="51:75" x14ac:dyDescent="0.3">
      <c r="AY6953" s="107" t="e">
        <f>VLOOKUP(C6953,#REF!, 2,FALSE)</f>
        <v>#REF!</v>
      </c>
      <c r="BM6953" s="79" t="s">
        <v>12211</v>
      </c>
      <c r="BN6953" s="79" t="s">
        <v>3006</v>
      </c>
      <c r="BO6953" s="79" t="s">
        <v>772</v>
      </c>
      <c r="BU6953" s="79" t="s">
        <v>12211</v>
      </c>
      <c r="BV6953" s="79" t="s">
        <v>3006</v>
      </c>
      <c r="BW6953" s="79" t="s">
        <v>772</v>
      </c>
    </row>
    <row r="6954" spans="51:75" x14ac:dyDescent="0.3">
      <c r="AY6954" s="107" t="e">
        <f>VLOOKUP(C6954,#REF!, 2,FALSE)</f>
        <v>#REF!</v>
      </c>
      <c r="BM6954" s="79" t="s">
        <v>12212</v>
      </c>
      <c r="BN6954" s="79" t="s">
        <v>3256</v>
      </c>
      <c r="BO6954" s="79" t="s">
        <v>2985</v>
      </c>
      <c r="BU6954" s="79" t="s">
        <v>12212</v>
      </c>
      <c r="BV6954" s="79" t="s">
        <v>3256</v>
      </c>
      <c r="BW6954" s="79" t="s">
        <v>2985</v>
      </c>
    </row>
    <row r="6955" spans="51:75" x14ac:dyDescent="0.3">
      <c r="AY6955" s="107" t="e">
        <f>VLOOKUP(C6955,#REF!, 2,FALSE)</f>
        <v>#REF!</v>
      </c>
      <c r="BM6955" s="79" t="s">
        <v>2128</v>
      </c>
      <c r="BN6955" s="79" t="s">
        <v>660</v>
      </c>
      <c r="BO6955" s="79" t="s">
        <v>12213</v>
      </c>
      <c r="BU6955" s="79" t="s">
        <v>2128</v>
      </c>
      <c r="BV6955" s="79" t="s">
        <v>660</v>
      </c>
      <c r="BW6955" s="79" t="s">
        <v>12213</v>
      </c>
    </row>
    <row r="6956" spans="51:75" x14ac:dyDescent="0.3">
      <c r="AY6956" s="107" t="e">
        <f>VLOOKUP(C6956,#REF!, 2,FALSE)</f>
        <v>#REF!</v>
      </c>
      <c r="BM6956" s="79" t="s">
        <v>12214</v>
      </c>
      <c r="BN6956" s="79" t="s">
        <v>1784</v>
      </c>
      <c r="BO6956" s="79" t="s">
        <v>12215</v>
      </c>
      <c r="BU6956" s="79" t="s">
        <v>12214</v>
      </c>
      <c r="BV6956" s="79" t="s">
        <v>1784</v>
      </c>
      <c r="BW6956" s="79" t="s">
        <v>12215</v>
      </c>
    </row>
    <row r="6957" spans="51:75" x14ac:dyDescent="0.3">
      <c r="AY6957" s="107" t="e">
        <f>VLOOKUP(C6957,#REF!, 2,FALSE)</f>
        <v>#REF!</v>
      </c>
      <c r="BM6957" s="79" t="s">
        <v>12216</v>
      </c>
      <c r="BN6957" s="79" t="s">
        <v>1784</v>
      </c>
      <c r="BO6957" s="79" t="s">
        <v>2985</v>
      </c>
      <c r="BU6957" s="79" t="s">
        <v>12216</v>
      </c>
      <c r="BV6957" s="79" t="s">
        <v>1784</v>
      </c>
      <c r="BW6957" s="79" t="s">
        <v>2985</v>
      </c>
    </row>
    <row r="6958" spans="51:75" x14ac:dyDescent="0.3">
      <c r="AY6958" s="107" t="e">
        <f>VLOOKUP(C6958,#REF!, 2,FALSE)</f>
        <v>#REF!</v>
      </c>
      <c r="BM6958" s="79" t="s">
        <v>12217</v>
      </c>
      <c r="BN6958" s="79" t="s">
        <v>1735</v>
      </c>
      <c r="BO6958" s="79" t="s">
        <v>12218</v>
      </c>
      <c r="BU6958" s="79" t="s">
        <v>12217</v>
      </c>
      <c r="BV6958" s="79" t="s">
        <v>1735</v>
      </c>
      <c r="BW6958" s="79" t="s">
        <v>12218</v>
      </c>
    </row>
    <row r="6959" spans="51:75" x14ac:dyDescent="0.3">
      <c r="AY6959" s="107" t="e">
        <f>VLOOKUP(C6959,#REF!, 2,FALSE)</f>
        <v>#REF!</v>
      </c>
      <c r="BM6959" s="79" t="s">
        <v>12219</v>
      </c>
      <c r="BN6959" s="79" t="s">
        <v>1784</v>
      </c>
      <c r="BO6959" s="79" t="s">
        <v>12220</v>
      </c>
      <c r="BU6959" s="79" t="s">
        <v>12219</v>
      </c>
      <c r="BV6959" s="79" t="s">
        <v>1784</v>
      </c>
      <c r="BW6959" s="79" t="s">
        <v>12220</v>
      </c>
    </row>
    <row r="6960" spans="51:75" x14ac:dyDescent="0.3">
      <c r="AY6960" s="107" t="e">
        <f>VLOOKUP(C6960,#REF!, 2,FALSE)</f>
        <v>#REF!</v>
      </c>
      <c r="BM6960" s="79" t="s">
        <v>12221</v>
      </c>
      <c r="BN6960" s="79" t="s">
        <v>1735</v>
      </c>
      <c r="BO6960" s="79" t="s">
        <v>2985</v>
      </c>
      <c r="BU6960" s="79" t="s">
        <v>12221</v>
      </c>
      <c r="BV6960" s="79" t="s">
        <v>1735</v>
      </c>
      <c r="BW6960" s="79" t="s">
        <v>2985</v>
      </c>
    </row>
    <row r="6961" spans="51:75" x14ac:dyDescent="0.3">
      <c r="AY6961" s="107" t="e">
        <f>VLOOKUP(C6961,#REF!, 2,FALSE)</f>
        <v>#REF!</v>
      </c>
      <c r="BM6961" s="79" t="s">
        <v>12222</v>
      </c>
      <c r="BN6961" s="79" t="s">
        <v>1784</v>
      </c>
      <c r="BO6961" s="79" t="s">
        <v>12223</v>
      </c>
      <c r="BU6961" s="79" t="s">
        <v>12222</v>
      </c>
      <c r="BV6961" s="79" t="s">
        <v>1784</v>
      </c>
      <c r="BW6961" s="79" t="s">
        <v>12223</v>
      </c>
    </row>
    <row r="6962" spans="51:75" x14ac:dyDescent="0.3">
      <c r="AY6962" s="107" t="e">
        <f>VLOOKUP(C6962,#REF!, 2,FALSE)</f>
        <v>#REF!</v>
      </c>
      <c r="BM6962" s="79" t="s">
        <v>447</v>
      </c>
      <c r="BN6962" s="79" t="s">
        <v>930</v>
      </c>
      <c r="BO6962" s="79" t="s">
        <v>10315</v>
      </c>
      <c r="BU6962" s="79" t="s">
        <v>447</v>
      </c>
      <c r="BV6962" s="79" t="s">
        <v>930</v>
      </c>
      <c r="BW6962" s="79" t="s">
        <v>10315</v>
      </c>
    </row>
    <row r="6963" spans="51:75" x14ac:dyDescent="0.3">
      <c r="AY6963" s="107" t="e">
        <f>VLOOKUP(C6963,#REF!, 2,FALSE)</f>
        <v>#REF!</v>
      </c>
      <c r="BM6963" s="79" t="s">
        <v>12224</v>
      </c>
      <c r="BN6963" s="79" t="s">
        <v>3009</v>
      </c>
      <c r="BO6963" s="79" t="s">
        <v>729</v>
      </c>
      <c r="BU6963" s="79" t="s">
        <v>12224</v>
      </c>
      <c r="BV6963" s="79" t="s">
        <v>3009</v>
      </c>
      <c r="BW6963" s="79" t="s">
        <v>729</v>
      </c>
    </row>
    <row r="6964" spans="51:75" x14ac:dyDescent="0.3">
      <c r="AY6964" s="107" t="e">
        <f>VLOOKUP(C6964,#REF!, 2,FALSE)</f>
        <v>#REF!</v>
      </c>
      <c r="BM6964" s="79" t="s">
        <v>420</v>
      </c>
      <c r="BN6964" s="79" t="s">
        <v>1735</v>
      </c>
      <c r="BO6964" s="79" t="s">
        <v>2985</v>
      </c>
      <c r="BU6964" s="79" t="s">
        <v>420</v>
      </c>
      <c r="BV6964" s="79" t="s">
        <v>1735</v>
      </c>
      <c r="BW6964" s="79" t="s">
        <v>2985</v>
      </c>
    </row>
    <row r="6965" spans="51:75" x14ac:dyDescent="0.3">
      <c r="AY6965" s="107" t="e">
        <f>VLOOKUP(C6965,#REF!, 2,FALSE)</f>
        <v>#REF!</v>
      </c>
      <c r="BM6965" s="79" t="s">
        <v>12225</v>
      </c>
      <c r="BN6965" s="79" t="s">
        <v>669</v>
      </c>
      <c r="BO6965" s="79" t="s">
        <v>2985</v>
      </c>
      <c r="BU6965" s="79" t="s">
        <v>12225</v>
      </c>
      <c r="BV6965" s="79" t="s">
        <v>669</v>
      </c>
      <c r="BW6965" s="79" t="s">
        <v>2985</v>
      </c>
    </row>
    <row r="6966" spans="51:75" x14ac:dyDescent="0.3">
      <c r="AY6966" s="107" t="e">
        <f>VLOOKUP(C6966,#REF!, 2,FALSE)</f>
        <v>#REF!</v>
      </c>
      <c r="BM6966" s="79" t="s">
        <v>12226</v>
      </c>
      <c r="BN6966" s="79" t="s">
        <v>1735</v>
      </c>
      <c r="BO6966" s="79" t="s">
        <v>9732</v>
      </c>
      <c r="BU6966" s="79" t="s">
        <v>12226</v>
      </c>
      <c r="BV6966" s="79" t="s">
        <v>1735</v>
      </c>
      <c r="BW6966" s="79" t="s">
        <v>9732</v>
      </c>
    </row>
    <row r="6967" spans="51:75" x14ac:dyDescent="0.3">
      <c r="AY6967" s="107" t="e">
        <f>VLOOKUP(C6967,#REF!, 2,FALSE)</f>
        <v>#REF!</v>
      </c>
      <c r="BM6967" s="79" t="s">
        <v>12227</v>
      </c>
      <c r="BN6967" s="79" t="s">
        <v>16992</v>
      </c>
      <c r="BO6967" s="79" t="s">
        <v>10500</v>
      </c>
      <c r="BU6967" s="79" t="s">
        <v>12227</v>
      </c>
      <c r="BV6967" s="79" t="s">
        <v>16992</v>
      </c>
      <c r="BW6967" s="79" t="s">
        <v>10500</v>
      </c>
    </row>
    <row r="6968" spans="51:75" x14ac:dyDescent="0.3">
      <c r="AY6968" s="107" t="e">
        <f>VLOOKUP(C6968,#REF!, 2,FALSE)</f>
        <v>#REF!</v>
      </c>
      <c r="BM6968" s="79" t="s">
        <v>12228</v>
      </c>
      <c r="BN6968" s="79" t="s">
        <v>619</v>
      </c>
      <c r="BO6968" s="79" t="s">
        <v>2805</v>
      </c>
      <c r="BU6968" s="79" t="s">
        <v>12228</v>
      </c>
      <c r="BV6968" s="79" t="s">
        <v>619</v>
      </c>
      <c r="BW6968" s="79" t="s">
        <v>2805</v>
      </c>
    </row>
    <row r="6969" spans="51:75" x14ac:dyDescent="0.3">
      <c r="AY6969" s="107" t="e">
        <f>VLOOKUP(C6969,#REF!, 2,FALSE)</f>
        <v>#REF!</v>
      </c>
      <c r="BM6969" s="79" t="s">
        <v>12229</v>
      </c>
      <c r="BN6969" s="79" t="s">
        <v>3009</v>
      </c>
      <c r="BO6969" s="79" t="s">
        <v>12230</v>
      </c>
      <c r="BU6969" s="79" t="s">
        <v>12229</v>
      </c>
      <c r="BV6969" s="79" t="s">
        <v>3009</v>
      </c>
      <c r="BW6969" s="79" t="s">
        <v>12230</v>
      </c>
    </row>
    <row r="6970" spans="51:75" x14ac:dyDescent="0.3">
      <c r="AY6970" s="107" t="e">
        <f>VLOOKUP(C6970,#REF!, 2,FALSE)</f>
        <v>#REF!</v>
      </c>
      <c r="BM6970" s="79" t="s">
        <v>12231</v>
      </c>
      <c r="BN6970" s="79" t="s">
        <v>801</v>
      </c>
      <c r="BO6970" s="79" t="s">
        <v>1445</v>
      </c>
      <c r="BU6970" s="79" t="s">
        <v>12231</v>
      </c>
      <c r="BV6970" s="79" t="s">
        <v>801</v>
      </c>
      <c r="BW6970" s="79" t="s">
        <v>1445</v>
      </c>
    </row>
    <row r="6971" spans="51:75" x14ac:dyDescent="0.3">
      <c r="AY6971" s="107" t="e">
        <f>VLOOKUP(C6971,#REF!, 2,FALSE)</f>
        <v>#REF!</v>
      </c>
      <c r="BM6971" s="79" t="s">
        <v>12232</v>
      </c>
      <c r="BN6971" s="79" t="s">
        <v>789</v>
      </c>
      <c r="BO6971" s="79" t="s">
        <v>3059</v>
      </c>
      <c r="BU6971" s="79" t="s">
        <v>12232</v>
      </c>
      <c r="BV6971" s="79" t="s">
        <v>789</v>
      </c>
      <c r="BW6971" s="79" t="s">
        <v>3059</v>
      </c>
    </row>
    <row r="6972" spans="51:75" x14ac:dyDescent="0.3">
      <c r="AY6972" s="107" t="e">
        <f>VLOOKUP(C6972,#REF!, 2,FALSE)</f>
        <v>#REF!</v>
      </c>
      <c r="BM6972" s="79" t="s">
        <v>12233</v>
      </c>
      <c r="BN6972" s="79" t="s">
        <v>641</v>
      </c>
      <c r="BO6972" s="79" t="s">
        <v>1906</v>
      </c>
      <c r="BU6972" s="79" t="s">
        <v>12233</v>
      </c>
      <c r="BV6972" s="79" t="s">
        <v>641</v>
      </c>
      <c r="BW6972" s="79" t="s">
        <v>1906</v>
      </c>
    </row>
    <row r="6973" spans="51:75" x14ac:dyDescent="0.3">
      <c r="AY6973" s="107" t="e">
        <f>VLOOKUP(C6973,#REF!, 2,FALSE)</f>
        <v>#REF!</v>
      </c>
      <c r="BM6973" s="79" t="s">
        <v>12234</v>
      </c>
      <c r="BN6973" s="79" t="s">
        <v>738</v>
      </c>
      <c r="BO6973" s="79" t="s">
        <v>12235</v>
      </c>
      <c r="BU6973" s="79" t="s">
        <v>12234</v>
      </c>
      <c r="BV6973" s="79" t="s">
        <v>738</v>
      </c>
      <c r="BW6973" s="79" t="s">
        <v>12235</v>
      </c>
    </row>
    <row r="6974" spans="51:75" x14ac:dyDescent="0.3">
      <c r="AY6974" s="107" t="e">
        <f>VLOOKUP(C6974,#REF!, 2,FALSE)</f>
        <v>#REF!</v>
      </c>
      <c r="BM6974" s="79" t="s">
        <v>12236</v>
      </c>
      <c r="BN6974" s="79" t="s">
        <v>799</v>
      </c>
      <c r="BO6974" s="79" t="s">
        <v>1128</v>
      </c>
      <c r="BU6974" s="79" t="s">
        <v>12236</v>
      </c>
      <c r="BV6974" s="79" t="s">
        <v>799</v>
      </c>
      <c r="BW6974" s="79" t="s">
        <v>1128</v>
      </c>
    </row>
    <row r="6975" spans="51:75" x14ac:dyDescent="0.3">
      <c r="AY6975" s="107" t="e">
        <f>VLOOKUP(C6975,#REF!, 2,FALSE)</f>
        <v>#REF!</v>
      </c>
      <c r="BM6975" s="79" t="s">
        <v>2129</v>
      </c>
      <c r="BN6975" s="79" t="s">
        <v>616</v>
      </c>
      <c r="BO6975" s="79" t="s">
        <v>12237</v>
      </c>
      <c r="BU6975" s="79" t="s">
        <v>2129</v>
      </c>
      <c r="BV6975" s="79" t="s">
        <v>616</v>
      </c>
      <c r="BW6975" s="79" t="s">
        <v>12237</v>
      </c>
    </row>
    <row r="6976" spans="51:75" x14ac:dyDescent="0.3">
      <c r="AY6976" s="107" t="e">
        <f>VLOOKUP(C6976,#REF!, 2,FALSE)</f>
        <v>#REF!</v>
      </c>
      <c r="BM6976" s="79" t="s">
        <v>12238</v>
      </c>
      <c r="BN6976" s="79" t="s">
        <v>799</v>
      </c>
      <c r="BO6976" s="79" t="s">
        <v>1128</v>
      </c>
      <c r="BU6976" s="79" t="s">
        <v>12238</v>
      </c>
      <c r="BV6976" s="79" t="s">
        <v>799</v>
      </c>
      <c r="BW6976" s="79" t="s">
        <v>1128</v>
      </c>
    </row>
    <row r="6977" spans="51:75" x14ac:dyDescent="0.3">
      <c r="AY6977" s="107" t="e">
        <f>VLOOKUP(C6977,#REF!, 2,FALSE)</f>
        <v>#REF!</v>
      </c>
      <c r="BM6977" s="79" t="s">
        <v>442</v>
      </c>
      <c r="BN6977" s="79" t="s">
        <v>799</v>
      </c>
      <c r="BO6977" s="79" t="s">
        <v>1128</v>
      </c>
      <c r="BU6977" s="79" t="s">
        <v>442</v>
      </c>
      <c r="BV6977" s="79" t="s">
        <v>799</v>
      </c>
      <c r="BW6977" s="79" t="s">
        <v>1128</v>
      </c>
    </row>
    <row r="6978" spans="51:75" x14ac:dyDescent="0.3">
      <c r="AY6978" s="107" t="e">
        <f>VLOOKUP(C6978,#REF!, 2,FALSE)</f>
        <v>#REF!</v>
      </c>
      <c r="BM6978" s="79" t="s">
        <v>12239</v>
      </c>
      <c r="BN6978" s="79" t="s">
        <v>799</v>
      </c>
      <c r="BO6978" s="79" t="s">
        <v>1128</v>
      </c>
      <c r="BU6978" s="79" t="s">
        <v>12239</v>
      </c>
      <c r="BV6978" s="79" t="s">
        <v>799</v>
      </c>
      <c r="BW6978" s="79" t="s">
        <v>1128</v>
      </c>
    </row>
    <row r="6979" spans="51:75" x14ac:dyDescent="0.3">
      <c r="AY6979" s="107" t="e">
        <f>VLOOKUP(C6979,#REF!, 2,FALSE)</f>
        <v>#REF!</v>
      </c>
      <c r="BM6979" s="79" t="s">
        <v>12240</v>
      </c>
      <c r="BN6979" s="79" t="s">
        <v>799</v>
      </c>
      <c r="BO6979" s="79" t="s">
        <v>1128</v>
      </c>
      <c r="BU6979" s="79" t="s">
        <v>12240</v>
      </c>
      <c r="BV6979" s="79" t="s">
        <v>799</v>
      </c>
      <c r="BW6979" s="79" t="s">
        <v>1128</v>
      </c>
    </row>
    <row r="6980" spans="51:75" x14ac:dyDescent="0.3">
      <c r="AY6980" s="107" t="e">
        <f>VLOOKUP(C6980,#REF!, 2,FALSE)</f>
        <v>#REF!</v>
      </c>
      <c r="BM6980" s="79" t="s">
        <v>12241</v>
      </c>
      <c r="BN6980" s="79" t="s">
        <v>623</v>
      </c>
      <c r="BO6980" s="79" t="s">
        <v>3548</v>
      </c>
      <c r="BU6980" s="79" t="s">
        <v>12241</v>
      </c>
      <c r="BV6980" s="79" t="s">
        <v>623</v>
      </c>
      <c r="BW6980" s="79" t="s">
        <v>3548</v>
      </c>
    </row>
    <row r="6981" spans="51:75" x14ac:dyDescent="0.3">
      <c r="AY6981" s="107" t="e">
        <f>VLOOKUP(C6981,#REF!, 2,FALSE)</f>
        <v>#REF!</v>
      </c>
      <c r="BM6981" s="79" t="s">
        <v>12242</v>
      </c>
      <c r="BN6981" s="79" t="s">
        <v>638</v>
      </c>
      <c r="BO6981" s="79" t="s">
        <v>5359</v>
      </c>
      <c r="BU6981" s="79" t="s">
        <v>12242</v>
      </c>
      <c r="BV6981" s="79" t="s">
        <v>638</v>
      </c>
      <c r="BW6981" s="79" t="s">
        <v>5359</v>
      </c>
    </row>
    <row r="6982" spans="51:75" x14ac:dyDescent="0.3">
      <c r="AY6982" s="107" t="e">
        <f>VLOOKUP(C6982,#REF!, 2,FALSE)</f>
        <v>#REF!</v>
      </c>
      <c r="BM6982" s="79" t="s">
        <v>2130</v>
      </c>
      <c r="BN6982" s="79" t="s">
        <v>782</v>
      </c>
      <c r="BO6982" s="79" t="s">
        <v>935</v>
      </c>
      <c r="BU6982" s="79" t="s">
        <v>2130</v>
      </c>
      <c r="BV6982" s="79" t="s">
        <v>782</v>
      </c>
      <c r="BW6982" s="79" t="s">
        <v>935</v>
      </c>
    </row>
    <row r="6983" spans="51:75" x14ac:dyDescent="0.3">
      <c r="AY6983" s="107" t="e">
        <f>VLOOKUP(C6983,#REF!, 2,FALSE)</f>
        <v>#REF!</v>
      </c>
      <c r="BM6983" s="79" t="s">
        <v>12243</v>
      </c>
      <c r="BN6983" s="79" t="s">
        <v>3091</v>
      </c>
      <c r="BO6983" s="79" t="s">
        <v>2985</v>
      </c>
      <c r="BU6983" s="79" t="s">
        <v>12243</v>
      </c>
      <c r="BV6983" s="79" t="s">
        <v>3091</v>
      </c>
      <c r="BW6983" s="79" t="s">
        <v>2985</v>
      </c>
    </row>
    <row r="6984" spans="51:75" x14ac:dyDescent="0.3">
      <c r="AY6984" s="107" t="e">
        <f>VLOOKUP(C6984,#REF!, 2,FALSE)</f>
        <v>#REF!</v>
      </c>
      <c r="BM6984" s="79" t="s">
        <v>12244</v>
      </c>
      <c r="BN6984" s="79" t="s">
        <v>799</v>
      </c>
      <c r="BO6984" s="79" t="s">
        <v>1906</v>
      </c>
      <c r="BU6984" s="79" t="s">
        <v>12244</v>
      </c>
      <c r="BV6984" s="79" t="s">
        <v>799</v>
      </c>
      <c r="BW6984" s="79" t="s">
        <v>1906</v>
      </c>
    </row>
    <row r="6985" spans="51:75" x14ac:dyDescent="0.3">
      <c r="AY6985" s="107" t="e">
        <f>VLOOKUP(C6985,#REF!, 2,FALSE)</f>
        <v>#REF!</v>
      </c>
      <c r="BM6985" s="79" t="s">
        <v>12245</v>
      </c>
      <c r="BN6985" s="79" t="s">
        <v>799</v>
      </c>
      <c r="BO6985" s="79" t="s">
        <v>1906</v>
      </c>
      <c r="BU6985" s="79" t="s">
        <v>12245</v>
      </c>
      <c r="BV6985" s="79" t="s">
        <v>799</v>
      </c>
      <c r="BW6985" s="79" t="s">
        <v>1906</v>
      </c>
    </row>
    <row r="6986" spans="51:75" x14ac:dyDescent="0.3">
      <c r="AY6986" s="107" t="e">
        <f>VLOOKUP(C6986,#REF!, 2,FALSE)</f>
        <v>#REF!</v>
      </c>
      <c r="BM6986" s="79" t="s">
        <v>2131</v>
      </c>
      <c r="BN6986" s="79" t="s">
        <v>619</v>
      </c>
      <c r="BO6986" s="79" t="s">
        <v>2190</v>
      </c>
      <c r="BU6986" s="79" t="s">
        <v>2131</v>
      </c>
      <c r="BV6986" s="79" t="s">
        <v>619</v>
      </c>
      <c r="BW6986" s="79" t="s">
        <v>2190</v>
      </c>
    </row>
    <row r="6987" spans="51:75" x14ac:dyDescent="0.3">
      <c r="AY6987" s="107" t="e">
        <f>VLOOKUP(C6987,#REF!, 2,FALSE)</f>
        <v>#REF!</v>
      </c>
      <c r="BM6987" s="79" t="s">
        <v>12246</v>
      </c>
      <c r="BN6987" s="79" t="s">
        <v>799</v>
      </c>
      <c r="BO6987" s="79" t="s">
        <v>1286</v>
      </c>
      <c r="BU6987" s="79" t="s">
        <v>12246</v>
      </c>
      <c r="BV6987" s="79" t="s">
        <v>799</v>
      </c>
      <c r="BW6987" s="79" t="s">
        <v>1286</v>
      </c>
    </row>
    <row r="6988" spans="51:75" x14ac:dyDescent="0.3">
      <c r="AY6988" s="107" t="e">
        <f>VLOOKUP(C6988,#REF!, 2,FALSE)</f>
        <v>#REF!</v>
      </c>
      <c r="BM6988" s="79" t="s">
        <v>12247</v>
      </c>
      <c r="BN6988" s="79" t="s">
        <v>621</v>
      </c>
      <c r="BO6988" s="79" t="s">
        <v>1740</v>
      </c>
      <c r="BU6988" s="79" t="s">
        <v>12247</v>
      </c>
      <c r="BV6988" s="79" t="s">
        <v>621</v>
      </c>
      <c r="BW6988" s="79" t="s">
        <v>1740</v>
      </c>
    </row>
    <row r="6989" spans="51:75" x14ac:dyDescent="0.3">
      <c r="AY6989" s="107" t="e">
        <f>VLOOKUP(C6989,#REF!, 2,FALSE)</f>
        <v>#REF!</v>
      </c>
      <c r="BM6989" s="79" t="s">
        <v>2132</v>
      </c>
      <c r="BN6989" s="79" t="s">
        <v>843</v>
      </c>
      <c r="BO6989" s="79" t="s">
        <v>933</v>
      </c>
      <c r="BU6989" s="79" t="s">
        <v>2132</v>
      </c>
      <c r="BV6989" s="79" t="s">
        <v>843</v>
      </c>
      <c r="BW6989" s="79" t="s">
        <v>933</v>
      </c>
    </row>
    <row r="6990" spans="51:75" x14ac:dyDescent="0.3">
      <c r="AY6990" s="107" t="e">
        <f>VLOOKUP(C6990,#REF!, 2,FALSE)</f>
        <v>#REF!</v>
      </c>
      <c r="BM6990" s="79" t="s">
        <v>12248</v>
      </c>
      <c r="BN6990" s="79" t="s">
        <v>785</v>
      </c>
      <c r="BO6990" s="79" t="s">
        <v>2368</v>
      </c>
      <c r="BU6990" s="79" t="s">
        <v>12248</v>
      </c>
      <c r="BV6990" s="79" t="s">
        <v>785</v>
      </c>
      <c r="BW6990" s="79" t="s">
        <v>2368</v>
      </c>
    </row>
    <row r="6991" spans="51:75" x14ac:dyDescent="0.3">
      <c r="AY6991" s="107" t="e">
        <f>VLOOKUP(C6991,#REF!, 2,FALSE)</f>
        <v>#REF!</v>
      </c>
      <c r="BM6991" s="79" t="s">
        <v>12249</v>
      </c>
      <c r="BN6991" s="79" t="s">
        <v>16992</v>
      </c>
      <c r="BO6991" s="79" t="s">
        <v>12250</v>
      </c>
      <c r="BU6991" s="79" t="s">
        <v>12249</v>
      </c>
      <c r="BV6991" s="79" t="s">
        <v>16992</v>
      </c>
      <c r="BW6991" s="79" t="s">
        <v>12250</v>
      </c>
    </row>
    <row r="6992" spans="51:75" x14ac:dyDescent="0.3">
      <c r="AY6992" s="107" t="e">
        <f>VLOOKUP(C6992,#REF!, 2,FALSE)</f>
        <v>#REF!</v>
      </c>
      <c r="BM6992" s="79" t="s">
        <v>12251</v>
      </c>
      <c r="BN6992" s="79" t="s">
        <v>812</v>
      </c>
      <c r="BO6992" s="79" t="s">
        <v>4182</v>
      </c>
      <c r="BU6992" s="79" t="s">
        <v>12251</v>
      </c>
      <c r="BV6992" s="79" t="s">
        <v>812</v>
      </c>
      <c r="BW6992" s="79" t="s">
        <v>4182</v>
      </c>
    </row>
    <row r="6993" spans="51:75" x14ac:dyDescent="0.3">
      <c r="AY6993" s="107" t="e">
        <f>VLOOKUP(C6993,#REF!, 2,FALSE)</f>
        <v>#REF!</v>
      </c>
      <c r="BM6993" s="79" t="s">
        <v>443</v>
      </c>
      <c r="BN6993" s="79" t="s">
        <v>641</v>
      </c>
      <c r="BO6993" s="79" t="s">
        <v>2985</v>
      </c>
      <c r="BU6993" s="79" t="s">
        <v>443</v>
      </c>
      <c r="BV6993" s="79" t="s">
        <v>641</v>
      </c>
      <c r="BW6993" s="79" t="s">
        <v>2985</v>
      </c>
    </row>
    <row r="6994" spans="51:75" x14ac:dyDescent="0.3">
      <c r="AY6994" s="107" t="e">
        <f>VLOOKUP(C6994,#REF!, 2,FALSE)</f>
        <v>#REF!</v>
      </c>
      <c r="BM6994" s="79" t="s">
        <v>12252</v>
      </c>
      <c r="BN6994" s="79" t="s">
        <v>633</v>
      </c>
      <c r="BO6994" s="79" t="s">
        <v>2985</v>
      </c>
      <c r="BU6994" s="79" t="s">
        <v>12252</v>
      </c>
      <c r="BV6994" s="79" t="s">
        <v>633</v>
      </c>
      <c r="BW6994" s="79" t="s">
        <v>2985</v>
      </c>
    </row>
    <row r="6995" spans="51:75" x14ac:dyDescent="0.3">
      <c r="AY6995" s="107" t="e">
        <f>VLOOKUP(C6995,#REF!, 2,FALSE)</f>
        <v>#REF!</v>
      </c>
      <c r="BM6995" s="79" t="s">
        <v>12253</v>
      </c>
      <c r="BN6995" s="79" t="s">
        <v>3256</v>
      </c>
      <c r="BO6995" s="79" t="s">
        <v>2794</v>
      </c>
      <c r="BU6995" s="79" t="s">
        <v>12253</v>
      </c>
      <c r="BV6995" s="79" t="s">
        <v>3256</v>
      </c>
      <c r="BW6995" s="79" t="s">
        <v>2794</v>
      </c>
    </row>
    <row r="6996" spans="51:75" x14ac:dyDescent="0.3">
      <c r="AY6996" s="107" t="e">
        <f>VLOOKUP(C6996,#REF!, 2,FALSE)</f>
        <v>#REF!</v>
      </c>
      <c r="BM6996" s="79" t="s">
        <v>12254</v>
      </c>
      <c r="BN6996" s="79" t="s">
        <v>942</v>
      </c>
      <c r="BO6996" s="79" t="s">
        <v>2985</v>
      </c>
      <c r="BU6996" s="79" t="s">
        <v>12254</v>
      </c>
      <c r="BV6996" s="79" t="s">
        <v>942</v>
      </c>
      <c r="BW6996" s="79" t="s">
        <v>2985</v>
      </c>
    </row>
    <row r="6997" spans="51:75" x14ac:dyDescent="0.3">
      <c r="AY6997" s="107" t="e">
        <f>VLOOKUP(C6997,#REF!, 2,FALSE)</f>
        <v>#REF!</v>
      </c>
      <c r="BM6997" s="79" t="s">
        <v>12256</v>
      </c>
      <c r="BN6997" s="79" t="s">
        <v>627</v>
      </c>
      <c r="BO6997" s="79" t="s">
        <v>12257</v>
      </c>
      <c r="BU6997" s="79" t="s">
        <v>12256</v>
      </c>
      <c r="BV6997" s="79" t="s">
        <v>627</v>
      </c>
      <c r="BW6997" s="79" t="s">
        <v>12257</v>
      </c>
    </row>
    <row r="6998" spans="51:75" x14ac:dyDescent="0.3">
      <c r="AY6998" s="107" t="e">
        <f>VLOOKUP(C6998,#REF!, 2,FALSE)</f>
        <v>#REF!</v>
      </c>
      <c r="BM6998" s="79" t="s">
        <v>421</v>
      </c>
      <c r="BN6998" s="79" t="s">
        <v>16992</v>
      </c>
      <c r="BO6998" s="79" t="s">
        <v>7881</v>
      </c>
      <c r="BU6998" s="79" t="s">
        <v>421</v>
      </c>
      <c r="BV6998" s="79" t="s">
        <v>16992</v>
      </c>
      <c r="BW6998" s="79" t="s">
        <v>7881</v>
      </c>
    </row>
    <row r="6999" spans="51:75" x14ac:dyDescent="0.3">
      <c r="AY6999" s="107" t="e">
        <f>VLOOKUP(C6999,#REF!, 2,FALSE)</f>
        <v>#REF!</v>
      </c>
      <c r="BM6999" s="79" t="s">
        <v>12258</v>
      </c>
      <c r="BN6999" s="79" t="s">
        <v>641</v>
      </c>
      <c r="BO6999" s="79" t="s">
        <v>12260</v>
      </c>
      <c r="BU6999" s="79" t="s">
        <v>12258</v>
      </c>
      <c r="BV6999" s="79" t="s">
        <v>641</v>
      </c>
      <c r="BW6999" s="79" t="s">
        <v>12260</v>
      </c>
    </row>
    <row r="7000" spans="51:75" x14ac:dyDescent="0.3">
      <c r="AY7000" s="107" t="e">
        <f>VLOOKUP(C7000,#REF!, 2,FALSE)</f>
        <v>#REF!</v>
      </c>
      <c r="BM7000" s="79" t="s">
        <v>12261</v>
      </c>
      <c r="BN7000" s="79" t="s">
        <v>16992</v>
      </c>
      <c r="BO7000" s="79" t="s">
        <v>12262</v>
      </c>
      <c r="BU7000" s="79" t="s">
        <v>12261</v>
      </c>
      <c r="BV7000" s="79" t="s">
        <v>16992</v>
      </c>
      <c r="BW7000" s="79" t="s">
        <v>12262</v>
      </c>
    </row>
    <row r="7001" spans="51:75" x14ac:dyDescent="0.3">
      <c r="AY7001" s="107" t="e">
        <f>VLOOKUP(C7001,#REF!, 2,FALSE)</f>
        <v>#REF!</v>
      </c>
      <c r="BM7001" s="79" t="s">
        <v>12263</v>
      </c>
      <c r="BN7001" s="79" t="s">
        <v>1344</v>
      </c>
      <c r="BO7001" s="79" t="s">
        <v>12264</v>
      </c>
      <c r="BU7001" s="79" t="s">
        <v>12263</v>
      </c>
      <c r="BV7001" s="79" t="s">
        <v>1344</v>
      </c>
      <c r="BW7001" s="79" t="s">
        <v>12264</v>
      </c>
    </row>
    <row r="7002" spans="51:75" x14ac:dyDescent="0.3">
      <c r="AY7002" s="107" t="e">
        <f>VLOOKUP(C7002,#REF!, 2,FALSE)</f>
        <v>#REF!</v>
      </c>
      <c r="BM7002" s="79" t="s">
        <v>12265</v>
      </c>
      <c r="BN7002" s="79" t="s">
        <v>3006</v>
      </c>
      <c r="BO7002" s="79" t="s">
        <v>12266</v>
      </c>
      <c r="BU7002" s="79" t="s">
        <v>12265</v>
      </c>
      <c r="BV7002" s="79" t="s">
        <v>3006</v>
      </c>
      <c r="BW7002" s="79" t="s">
        <v>12266</v>
      </c>
    </row>
    <row r="7003" spans="51:75" x14ac:dyDescent="0.3">
      <c r="AY7003" s="107" t="e">
        <f>VLOOKUP(C7003,#REF!, 2,FALSE)</f>
        <v>#REF!</v>
      </c>
      <c r="BM7003" s="79" t="s">
        <v>423</v>
      </c>
      <c r="BN7003" s="79" t="s">
        <v>669</v>
      </c>
      <c r="BO7003" s="79" t="s">
        <v>2985</v>
      </c>
      <c r="BU7003" s="79" t="s">
        <v>423</v>
      </c>
      <c r="BV7003" s="79" t="s">
        <v>669</v>
      </c>
      <c r="BW7003" s="79" t="s">
        <v>2985</v>
      </c>
    </row>
    <row r="7004" spans="51:75" x14ac:dyDescent="0.3">
      <c r="AY7004" s="107" t="e">
        <f>VLOOKUP(C7004,#REF!, 2,FALSE)</f>
        <v>#REF!</v>
      </c>
      <c r="BM7004" s="79" t="s">
        <v>12267</v>
      </c>
      <c r="BN7004" s="79" t="s">
        <v>3006</v>
      </c>
      <c r="BO7004" s="79" t="s">
        <v>2985</v>
      </c>
      <c r="BU7004" s="79" t="s">
        <v>12267</v>
      </c>
      <c r="BV7004" s="79" t="s">
        <v>3006</v>
      </c>
      <c r="BW7004" s="79" t="s">
        <v>2985</v>
      </c>
    </row>
    <row r="7005" spans="51:75" x14ac:dyDescent="0.3">
      <c r="AY7005" s="107" t="e">
        <f>VLOOKUP(C7005,#REF!, 2,FALSE)</f>
        <v>#REF!</v>
      </c>
      <c r="BM7005" s="79" t="s">
        <v>12268</v>
      </c>
      <c r="BN7005" s="79" t="s">
        <v>1015</v>
      </c>
      <c r="BO7005" s="79" t="s">
        <v>4724</v>
      </c>
      <c r="BU7005" s="79" t="s">
        <v>12268</v>
      </c>
      <c r="BV7005" s="79" t="s">
        <v>1015</v>
      </c>
      <c r="BW7005" s="79" t="s">
        <v>4724</v>
      </c>
    </row>
    <row r="7006" spans="51:75" x14ac:dyDescent="0.3">
      <c r="AY7006" s="107" t="e">
        <f>VLOOKUP(C7006,#REF!, 2,FALSE)</f>
        <v>#REF!</v>
      </c>
      <c r="BM7006" s="79" t="s">
        <v>12269</v>
      </c>
      <c r="BN7006" s="79" t="s">
        <v>16992</v>
      </c>
      <c r="BO7006" s="79" t="s">
        <v>10669</v>
      </c>
      <c r="BU7006" s="79" t="s">
        <v>12269</v>
      </c>
      <c r="BV7006" s="79" t="s">
        <v>16992</v>
      </c>
      <c r="BW7006" s="79" t="s">
        <v>10669</v>
      </c>
    </row>
    <row r="7007" spans="51:75" x14ac:dyDescent="0.3">
      <c r="AY7007" s="107" t="e">
        <f>VLOOKUP(C7007,#REF!, 2,FALSE)</f>
        <v>#REF!</v>
      </c>
      <c r="BM7007" s="79" t="s">
        <v>2133</v>
      </c>
      <c r="BN7007" s="79" t="s">
        <v>805</v>
      </c>
      <c r="BO7007" s="79" t="s">
        <v>12270</v>
      </c>
      <c r="BU7007" s="79" t="s">
        <v>2133</v>
      </c>
      <c r="BV7007" s="79" t="s">
        <v>805</v>
      </c>
      <c r="BW7007" s="79" t="s">
        <v>12270</v>
      </c>
    </row>
    <row r="7008" spans="51:75" x14ac:dyDescent="0.3">
      <c r="AY7008" s="107" t="e">
        <f>VLOOKUP(C7008,#REF!, 2,FALSE)</f>
        <v>#REF!</v>
      </c>
      <c r="BM7008" s="79" t="s">
        <v>12271</v>
      </c>
      <c r="BN7008" s="79" t="s">
        <v>1269</v>
      </c>
      <c r="BO7008" s="79" t="s">
        <v>1617</v>
      </c>
      <c r="BU7008" s="79" t="s">
        <v>12271</v>
      </c>
      <c r="BV7008" s="79" t="s">
        <v>1269</v>
      </c>
      <c r="BW7008" s="79" t="s">
        <v>1617</v>
      </c>
    </row>
    <row r="7009" spans="51:75" x14ac:dyDescent="0.3">
      <c r="AY7009" s="107" t="e">
        <f>VLOOKUP(C7009,#REF!, 2,FALSE)</f>
        <v>#REF!</v>
      </c>
      <c r="BM7009" s="79" t="s">
        <v>12272</v>
      </c>
      <c r="BN7009" s="79" t="s">
        <v>930</v>
      </c>
      <c r="BO7009" s="79" t="s">
        <v>12273</v>
      </c>
      <c r="BU7009" s="79" t="s">
        <v>12272</v>
      </c>
      <c r="BV7009" s="79" t="s">
        <v>930</v>
      </c>
      <c r="BW7009" s="79" t="s">
        <v>12273</v>
      </c>
    </row>
    <row r="7010" spans="51:75" x14ac:dyDescent="0.3">
      <c r="AY7010" s="107" t="e">
        <f>VLOOKUP(C7010,#REF!, 2,FALSE)</f>
        <v>#REF!</v>
      </c>
      <c r="BM7010" s="79" t="s">
        <v>422</v>
      </c>
      <c r="BN7010" s="79" t="s">
        <v>705</v>
      </c>
      <c r="BO7010" s="79" t="s">
        <v>12274</v>
      </c>
      <c r="BU7010" s="79" t="s">
        <v>422</v>
      </c>
      <c r="BV7010" s="79" t="s">
        <v>705</v>
      </c>
      <c r="BW7010" s="79" t="s">
        <v>12274</v>
      </c>
    </row>
    <row r="7011" spans="51:75" x14ac:dyDescent="0.3">
      <c r="AY7011" s="107" t="e">
        <f>VLOOKUP(C7011,#REF!, 2,FALSE)</f>
        <v>#REF!</v>
      </c>
      <c r="BM7011" s="79" t="s">
        <v>12275</v>
      </c>
      <c r="BN7011" s="79" t="s">
        <v>623</v>
      </c>
      <c r="BO7011" s="79" t="s">
        <v>2985</v>
      </c>
      <c r="BU7011" s="79" t="s">
        <v>12275</v>
      </c>
      <c r="BV7011" s="79" t="s">
        <v>623</v>
      </c>
      <c r="BW7011" s="79" t="s">
        <v>2985</v>
      </c>
    </row>
    <row r="7012" spans="51:75" x14ac:dyDescent="0.3">
      <c r="AY7012" s="107" t="e">
        <f>VLOOKUP(C7012,#REF!, 2,FALSE)</f>
        <v>#REF!</v>
      </c>
      <c r="BM7012" s="79" t="s">
        <v>12276</v>
      </c>
      <c r="BN7012" s="79" t="s">
        <v>854</v>
      </c>
      <c r="BO7012" s="79" t="s">
        <v>1906</v>
      </c>
      <c r="BU7012" s="79" t="s">
        <v>12276</v>
      </c>
      <c r="BV7012" s="79" t="s">
        <v>854</v>
      </c>
      <c r="BW7012" s="79" t="s">
        <v>1906</v>
      </c>
    </row>
    <row r="7013" spans="51:75" x14ac:dyDescent="0.3">
      <c r="AY7013" s="107" t="e">
        <f>VLOOKUP(C7013,#REF!, 2,FALSE)</f>
        <v>#REF!</v>
      </c>
      <c r="BM7013" s="79" t="s">
        <v>12277</v>
      </c>
      <c r="BN7013" s="79" t="s">
        <v>738</v>
      </c>
      <c r="BO7013" s="79" t="s">
        <v>1738</v>
      </c>
      <c r="BU7013" s="79" t="s">
        <v>12277</v>
      </c>
      <c r="BV7013" s="79" t="s">
        <v>738</v>
      </c>
      <c r="BW7013" s="79" t="s">
        <v>1738</v>
      </c>
    </row>
    <row r="7014" spans="51:75" x14ac:dyDescent="0.3">
      <c r="AY7014" s="107" t="e">
        <f>VLOOKUP(C7014,#REF!, 2,FALSE)</f>
        <v>#REF!</v>
      </c>
      <c r="BM7014" s="79" t="s">
        <v>12278</v>
      </c>
      <c r="BN7014" s="79" t="s">
        <v>1011</v>
      </c>
      <c r="BO7014" s="79" t="s">
        <v>1445</v>
      </c>
      <c r="BU7014" s="79" t="s">
        <v>12278</v>
      </c>
      <c r="BV7014" s="79" t="s">
        <v>1011</v>
      </c>
      <c r="BW7014" s="79" t="s">
        <v>1445</v>
      </c>
    </row>
    <row r="7015" spans="51:75" x14ac:dyDescent="0.3">
      <c r="AY7015" s="107" t="e">
        <f>VLOOKUP(C7015,#REF!, 2,FALSE)</f>
        <v>#REF!</v>
      </c>
      <c r="BM7015" s="79" t="s">
        <v>12279</v>
      </c>
      <c r="BN7015" s="79" t="s">
        <v>799</v>
      </c>
      <c r="BO7015" s="79" t="s">
        <v>3024</v>
      </c>
      <c r="BU7015" s="79" t="s">
        <v>12279</v>
      </c>
      <c r="BV7015" s="79" t="s">
        <v>799</v>
      </c>
      <c r="BW7015" s="79" t="s">
        <v>3024</v>
      </c>
    </row>
    <row r="7016" spans="51:75" x14ac:dyDescent="0.3">
      <c r="AY7016" s="107" t="e">
        <f>VLOOKUP(C7016,#REF!, 2,FALSE)</f>
        <v>#REF!</v>
      </c>
      <c r="BM7016" s="79" t="s">
        <v>12280</v>
      </c>
      <c r="BN7016" s="79" t="s">
        <v>799</v>
      </c>
      <c r="BO7016" s="79" t="s">
        <v>11648</v>
      </c>
      <c r="BU7016" s="79" t="s">
        <v>12280</v>
      </c>
      <c r="BV7016" s="79" t="s">
        <v>799</v>
      </c>
      <c r="BW7016" s="79" t="s">
        <v>11648</v>
      </c>
    </row>
    <row r="7017" spans="51:75" x14ac:dyDescent="0.3">
      <c r="AY7017" s="107" t="e">
        <f>VLOOKUP(C7017,#REF!, 2,FALSE)</f>
        <v>#REF!</v>
      </c>
      <c r="BM7017" s="79" t="s">
        <v>12281</v>
      </c>
      <c r="BN7017" s="79" t="s">
        <v>799</v>
      </c>
      <c r="BO7017" s="79" t="s">
        <v>11648</v>
      </c>
      <c r="BU7017" s="79" t="s">
        <v>12281</v>
      </c>
      <c r="BV7017" s="79" t="s">
        <v>799</v>
      </c>
      <c r="BW7017" s="79" t="s">
        <v>11648</v>
      </c>
    </row>
    <row r="7018" spans="51:75" x14ac:dyDescent="0.3">
      <c r="AY7018" s="107" t="e">
        <f>VLOOKUP(C7018,#REF!, 2,FALSE)</f>
        <v>#REF!</v>
      </c>
      <c r="BM7018" s="79" t="s">
        <v>12282</v>
      </c>
      <c r="BN7018" s="79" t="s">
        <v>799</v>
      </c>
      <c r="BO7018" s="79" t="s">
        <v>11648</v>
      </c>
      <c r="BU7018" s="79" t="s">
        <v>12282</v>
      </c>
      <c r="BV7018" s="79" t="s">
        <v>799</v>
      </c>
      <c r="BW7018" s="79" t="s">
        <v>11648</v>
      </c>
    </row>
    <row r="7019" spans="51:75" x14ac:dyDescent="0.3">
      <c r="AY7019" s="107" t="e">
        <f>VLOOKUP(C7019,#REF!, 2,FALSE)</f>
        <v>#REF!</v>
      </c>
      <c r="BM7019" s="79" t="s">
        <v>12284</v>
      </c>
      <c r="BN7019" s="79" t="s">
        <v>854</v>
      </c>
      <c r="BO7019" s="79" t="s">
        <v>4547</v>
      </c>
      <c r="BU7019" s="79" t="s">
        <v>12284</v>
      </c>
      <c r="BV7019" s="79" t="s">
        <v>854</v>
      </c>
      <c r="BW7019" s="79" t="s">
        <v>4547</v>
      </c>
    </row>
    <row r="7020" spans="51:75" x14ac:dyDescent="0.3">
      <c r="AY7020" s="107" t="e">
        <f>VLOOKUP(C7020,#REF!, 2,FALSE)</f>
        <v>#REF!</v>
      </c>
      <c r="BM7020" s="79" t="s">
        <v>12285</v>
      </c>
      <c r="BN7020" s="79" t="s">
        <v>789</v>
      </c>
      <c r="BO7020" s="79" t="s">
        <v>12286</v>
      </c>
      <c r="BU7020" s="79" t="s">
        <v>12285</v>
      </c>
      <c r="BV7020" s="79" t="s">
        <v>789</v>
      </c>
      <c r="BW7020" s="79" t="s">
        <v>12286</v>
      </c>
    </row>
    <row r="7021" spans="51:75" x14ac:dyDescent="0.3">
      <c r="AY7021" s="107" t="e">
        <f>VLOOKUP(C7021,#REF!, 2,FALSE)</f>
        <v>#REF!</v>
      </c>
      <c r="BM7021" s="79" t="s">
        <v>12287</v>
      </c>
      <c r="BN7021" s="79" t="s">
        <v>665</v>
      </c>
      <c r="BO7021" s="79" t="s">
        <v>12288</v>
      </c>
      <c r="BU7021" s="79" t="s">
        <v>12287</v>
      </c>
      <c r="BV7021" s="79" t="s">
        <v>665</v>
      </c>
      <c r="BW7021" s="79" t="s">
        <v>12288</v>
      </c>
    </row>
    <row r="7022" spans="51:75" x14ac:dyDescent="0.3">
      <c r="AY7022" s="107" t="e">
        <f>VLOOKUP(C7022,#REF!, 2,FALSE)</f>
        <v>#REF!</v>
      </c>
      <c r="BM7022" s="79" t="s">
        <v>12289</v>
      </c>
      <c r="BN7022" s="79" t="s">
        <v>1011</v>
      </c>
      <c r="BO7022" s="79" t="s">
        <v>1445</v>
      </c>
      <c r="BU7022" s="79" t="s">
        <v>12289</v>
      </c>
      <c r="BV7022" s="79" t="s">
        <v>1011</v>
      </c>
      <c r="BW7022" s="79" t="s">
        <v>1445</v>
      </c>
    </row>
    <row r="7023" spans="51:75" x14ac:dyDescent="0.3">
      <c r="AY7023" s="107" t="e">
        <f>VLOOKUP(C7023,#REF!, 2,FALSE)</f>
        <v>#REF!</v>
      </c>
      <c r="BM7023" s="79" t="s">
        <v>12290</v>
      </c>
      <c r="BN7023" s="79" t="s">
        <v>789</v>
      </c>
      <c r="BO7023" s="79" t="s">
        <v>1279</v>
      </c>
      <c r="BU7023" s="79" t="s">
        <v>12290</v>
      </c>
      <c r="BV7023" s="79" t="s">
        <v>789</v>
      </c>
      <c r="BW7023" s="79" t="s">
        <v>1279</v>
      </c>
    </row>
    <row r="7024" spans="51:75" x14ac:dyDescent="0.3">
      <c r="AY7024" s="107" t="e">
        <f>VLOOKUP(C7024,#REF!, 2,FALSE)</f>
        <v>#REF!</v>
      </c>
      <c r="BM7024" s="79" t="s">
        <v>424</v>
      </c>
      <c r="BN7024" s="79" t="s">
        <v>1011</v>
      </c>
      <c r="BO7024" s="79" t="s">
        <v>7839</v>
      </c>
      <c r="BU7024" s="79" t="s">
        <v>424</v>
      </c>
      <c r="BV7024" s="79" t="s">
        <v>1011</v>
      </c>
      <c r="BW7024" s="79" t="s">
        <v>7839</v>
      </c>
    </row>
    <row r="7025" spans="51:75" x14ac:dyDescent="0.3">
      <c r="AY7025" s="107" t="e">
        <f>VLOOKUP(C7025,#REF!, 2,FALSE)</f>
        <v>#REF!</v>
      </c>
      <c r="BM7025" s="79" t="s">
        <v>12291</v>
      </c>
      <c r="BN7025" s="79" t="s">
        <v>789</v>
      </c>
      <c r="BO7025" s="79" t="s">
        <v>2985</v>
      </c>
      <c r="BU7025" s="79" t="s">
        <v>12291</v>
      </c>
      <c r="BV7025" s="79" t="s">
        <v>789</v>
      </c>
      <c r="BW7025" s="79" t="s">
        <v>2985</v>
      </c>
    </row>
    <row r="7026" spans="51:75" x14ac:dyDescent="0.3">
      <c r="AY7026" s="107" t="e">
        <f>VLOOKUP(C7026,#REF!, 2,FALSE)</f>
        <v>#REF!</v>
      </c>
      <c r="BM7026" s="79" t="s">
        <v>12292</v>
      </c>
      <c r="BN7026" s="79" t="s">
        <v>805</v>
      </c>
      <c r="BO7026" s="79" t="s">
        <v>1200</v>
      </c>
      <c r="BU7026" s="79" t="s">
        <v>12292</v>
      </c>
      <c r="BV7026" s="79" t="s">
        <v>805</v>
      </c>
      <c r="BW7026" s="79" t="s">
        <v>1200</v>
      </c>
    </row>
    <row r="7027" spans="51:75" x14ac:dyDescent="0.3">
      <c r="AY7027" s="107" t="e">
        <f>VLOOKUP(C7027,#REF!, 2,FALSE)</f>
        <v>#REF!</v>
      </c>
      <c r="BM7027" s="79" t="s">
        <v>12293</v>
      </c>
      <c r="BN7027" s="79" t="s">
        <v>780</v>
      </c>
      <c r="BO7027" s="79" t="s">
        <v>6404</v>
      </c>
      <c r="BU7027" s="79" t="s">
        <v>12293</v>
      </c>
      <c r="BV7027" s="79" t="s">
        <v>780</v>
      </c>
      <c r="BW7027" s="79" t="s">
        <v>6404</v>
      </c>
    </row>
    <row r="7028" spans="51:75" x14ac:dyDescent="0.3">
      <c r="AY7028" s="107" t="e">
        <f>VLOOKUP(C7028,#REF!, 2,FALSE)</f>
        <v>#REF!</v>
      </c>
      <c r="BM7028" s="79" t="s">
        <v>12294</v>
      </c>
      <c r="BN7028" s="79" t="s">
        <v>780</v>
      </c>
      <c r="BO7028" s="79" t="s">
        <v>2985</v>
      </c>
      <c r="BU7028" s="79" t="s">
        <v>12294</v>
      </c>
      <c r="BV7028" s="79" t="s">
        <v>780</v>
      </c>
      <c r="BW7028" s="79" t="s">
        <v>2985</v>
      </c>
    </row>
    <row r="7029" spans="51:75" x14ac:dyDescent="0.3">
      <c r="AY7029" s="107" t="e">
        <f>VLOOKUP(C7029,#REF!, 2,FALSE)</f>
        <v>#REF!</v>
      </c>
      <c r="BM7029" s="79" t="s">
        <v>12295</v>
      </c>
      <c r="BN7029" s="79" t="s">
        <v>777</v>
      </c>
      <c r="BO7029" s="79" t="s">
        <v>2985</v>
      </c>
      <c r="BU7029" s="79" t="s">
        <v>12295</v>
      </c>
      <c r="BV7029" s="79" t="s">
        <v>777</v>
      </c>
      <c r="BW7029" s="79" t="s">
        <v>2985</v>
      </c>
    </row>
    <row r="7030" spans="51:75" x14ac:dyDescent="0.3">
      <c r="AY7030" s="107" t="e">
        <f>VLOOKUP(C7030,#REF!, 2,FALSE)</f>
        <v>#REF!</v>
      </c>
      <c r="BM7030" s="79" t="s">
        <v>12296</v>
      </c>
      <c r="BN7030" s="79" t="s">
        <v>3256</v>
      </c>
      <c r="BO7030" s="79" t="s">
        <v>11575</v>
      </c>
      <c r="BU7030" s="79" t="s">
        <v>12296</v>
      </c>
      <c r="BV7030" s="79" t="s">
        <v>3256</v>
      </c>
      <c r="BW7030" s="79" t="s">
        <v>11575</v>
      </c>
    </row>
    <row r="7031" spans="51:75" x14ac:dyDescent="0.3">
      <c r="AY7031" s="107" t="e">
        <f>VLOOKUP(C7031,#REF!, 2,FALSE)</f>
        <v>#REF!</v>
      </c>
      <c r="BM7031" s="79" t="s">
        <v>12297</v>
      </c>
      <c r="BN7031" s="79" t="s">
        <v>843</v>
      </c>
      <c r="BO7031" s="79" t="s">
        <v>1004</v>
      </c>
      <c r="BU7031" s="79" t="s">
        <v>12297</v>
      </c>
      <c r="BV7031" s="79" t="s">
        <v>843</v>
      </c>
      <c r="BW7031" s="79" t="s">
        <v>1004</v>
      </c>
    </row>
    <row r="7032" spans="51:75" x14ac:dyDescent="0.3">
      <c r="AY7032" s="107" t="e">
        <f>VLOOKUP(C7032,#REF!, 2,FALSE)</f>
        <v>#REF!</v>
      </c>
      <c r="BM7032" s="79" t="s">
        <v>12298</v>
      </c>
      <c r="BN7032" s="79" t="s">
        <v>616</v>
      </c>
      <c r="BO7032" s="79" t="s">
        <v>4093</v>
      </c>
      <c r="BU7032" s="79" t="s">
        <v>12298</v>
      </c>
      <c r="BV7032" s="79" t="s">
        <v>616</v>
      </c>
      <c r="BW7032" s="79" t="s">
        <v>4093</v>
      </c>
    </row>
    <row r="7033" spans="51:75" x14ac:dyDescent="0.3">
      <c r="AY7033" s="107" t="e">
        <f>VLOOKUP(C7033,#REF!, 2,FALSE)</f>
        <v>#REF!</v>
      </c>
      <c r="BM7033" s="79" t="s">
        <v>12299</v>
      </c>
      <c r="BN7033" s="79" t="s">
        <v>621</v>
      </c>
      <c r="BO7033" s="79" t="s">
        <v>2985</v>
      </c>
      <c r="BU7033" s="79" t="s">
        <v>12299</v>
      </c>
      <c r="BV7033" s="79" t="s">
        <v>621</v>
      </c>
      <c r="BW7033" s="79" t="s">
        <v>2985</v>
      </c>
    </row>
    <row r="7034" spans="51:75" x14ac:dyDescent="0.3">
      <c r="AY7034" s="107" t="e">
        <f>VLOOKUP(C7034,#REF!, 2,FALSE)</f>
        <v>#REF!</v>
      </c>
      <c r="BM7034" s="79" t="s">
        <v>12300</v>
      </c>
      <c r="BN7034" s="79" t="s">
        <v>619</v>
      </c>
      <c r="BO7034" s="79" t="s">
        <v>2985</v>
      </c>
      <c r="BU7034" s="79" t="s">
        <v>12300</v>
      </c>
      <c r="BV7034" s="79" t="s">
        <v>619</v>
      </c>
      <c r="BW7034" s="79" t="s">
        <v>2985</v>
      </c>
    </row>
    <row r="7035" spans="51:75" x14ac:dyDescent="0.3">
      <c r="AY7035" s="107" t="e">
        <f>VLOOKUP(C7035,#REF!, 2,FALSE)</f>
        <v>#REF!</v>
      </c>
      <c r="BM7035" s="79" t="s">
        <v>12301</v>
      </c>
      <c r="BN7035" s="79" t="s">
        <v>616</v>
      </c>
      <c r="BO7035" s="79" t="s">
        <v>12302</v>
      </c>
      <c r="BU7035" s="79" t="s">
        <v>12301</v>
      </c>
      <c r="BV7035" s="79" t="s">
        <v>616</v>
      </c>
      <c r="BW7035" s="79" t="s">
        <v>12302</v>
      </c>
    </row>
    <row r="7036" spans="51:75" x14ac:dyDescent="0.3">
      <c r="AY7036" s="107" t="e">
        <f>VLOOKUP(C7036,#REF!, 2,FALSE)</f>
        <v>#REF!</v>
      </c>
      <c r="BM7036" s="79" t="s">
        <v>12303</v>
      </c>
      <c r="BN7036" s="79" t="s">
        <v>864</v>
      </c>
      <c r="BO7036" s="79" t="s">
        <v>2985</v>
      </c>
      <c r="BU7036" s="79" t="s">
        <v>12303</v>
      </c>
      <c r="BV7036" s="79" t="s">
        <v>864</v>
      </c>
      <c r="BW7036" s="79" t="s">
        <v>2985</v>
      </c>
    </row>
    <row r="7037" spans="51:75" x14ac:dyDescent="0.3">
      <c r="AY7037" s="107" t="e">
        <f>VLOOKUP(C7037,#REF!, 2,FALSE)</f>
        <v>#REF!</v>
      </c>
      <c r="BM7037" s="79" t="s">
        <v>12304</v>
      </c>
      <c r="BN7037" s="79" t="s">
        <v>805</v>
      </c>
      <c r="BO7037" s="79" t="s">
        <v>4416</v>
      </c>
      <c r="BU7037" s="79" t="s">
        <v>12304</v>
      </c>
      <c r="BV7037" s="79" t="s">
        <v>805</v>
      </c>
      <c r="BW7037" s="79" t="s">
        <v>4416</v>
      </c>
    </row>
    <row r="7038" spans="51:75" x14ac:dyDescent="0.3">
      <c r="AY7038" s="107" t="e">
        <f>VLOOKUP(C7038,#REF!, 2,FALSE)</f>
        <v>#REF!</v>
      </c>
      <c r="BM7038" s="79" t="s">
        <v>425</v>
      </c>
      <c r="BN7038" s="79" t="s">
        <v>669</v>
      </c>
      <c r="BO7038" s="79" t="s">
        <v>12305</v>
      </c>
      <c r="BU7038" s="79" t="s">
        <v>425</v>
      </c>
      <c r="BV7038" s="79" t="s">
        <v>669</v>
      </c>
      <c r="BW7038" s="79" t="s">
        <v>12305</v>
      </c>
    </row>
    <row r="7039" spans="51:75" x14ac:dyDescent="0.3">
      <c r="AY7039" s="107" t="e">
        <f>VLOOKUP(C7039,#REF!, 2,FALSE)</f>
        <v>#REF!</v>
      </c>
      <c r="BM7039" s="79" t="s">
        <v>12306</v>
      </c>
      <c r="BN7039" s="79" t="s">
        <v>16992</v>
      </c>
      <c r="BO7039" s="79" t="s">
        <v>12308</v>
      </c>
      <c r="BU7039" s="79" t="s">
        <v>12306</v>
      </c>
      <c r="BV7039" s="79" t="s">
        <v>16992</v>
      </c>
      <c r="BW7039" s="79" t="s">
        <v>12308</v>
      </c>
    </row>
    <row r="7040" spans="51:75" x14ac:dyDescent="0.3">
      <c r="AY7040" s="107" t="e">
        <f>VLOOKUP(C7040,#REF!, 2,FALSE)</f>
        <v>#REF!</v>
      </c>
      <c r="BM7040" s="79" t="s">
        <v>12309</v>
      </c>
      <c r="BN7040" s="79" t="s">
        <v>3009</v>
      </c>
      <c r="BO7040" s="79" t="s">
        <v>2985</v>
      </c>
      <c r="BU7040" s="79" t="s">
        <v>12309</v>
      </c>
      <c r="BV7040" s="79" t="s">
        <v>3009</v>
      </c>
      <c r="BW7040" s="79" t="s">
        <v>2985</v>
      </c>
    </row>
    <row r="7041" spans="51:75" x14ac:dyDescent="0.3">
      <c r="AY7041" s="107" t="e">
        <f>VLOOKUP(C7041,#REF!, 2,FALSE)</f>
        <v>#REF!</v>
      </c>
      <c r="BM7041" s="79" t="s">
        <v>12310</v>
      </c>
      <c r="BN7041" s="79" t="s">
        <v>12311</v>
      </c>
      <c r="BO7041" s="79" t="s">
        <v>1502</v>
      </c>
      <c r="BU7041" s="79" t="s">
        <v>12310</v>
      </c>
      <c r="BV7041" s="79" t="s">
        <v>12311</v>
      </c>
      <c r="BW7041" s="79" t="s">
        <v>1502</v>
      </c>
    </row>
    <row r="7042" spans="51:75" x14ac:dyDescent="0.3">
      <c r="AY7042" s="107" t="e">
        <f>VLOOKUP(C7042,#REF!, 2,FALSE)</f>
        <v>#REF!</v>
      </c>
      <c r="BM7042" s="79" t="s">
        <v>12312</v>
      </c>
      <c r="BN7042" s="79" t="s">
        <v>664</v>
      </c>
      <c r="BO7042" s="79" t="s">
        <v>2985</v>
      </c>
      <c r="BU7042" s="79" t="s">
        <v>12312</v>
      </c>
      <c r="BV7042" s="79" t="s">
        <v>664</v>
      </c>
      <c r="BW7042" s="79" t="s">
        <v>2985</v>
      </c>
    </row>
    <row r="7043" spans="51:75" x14ac:dyDescent="0.3">
      <c r="AY7043" s="107" t="e">
        <f>VLOOKUP(C7043,#REF!, 2,FALSE)</f>
        <v>#REF!</v>
      </c>
      <c r="BM7043" s="79" t="s">
        <v>12313</v>
      </c>
      <c r="BN7043" s="79" t="s">
        <v>633</v>
      </c>
      <c r="BO7043" s="79" t="s">
        <v>8677</v>
      </c>
      <c r="BU7043" s="79" t="s">
        <v>12313</v>
      </c>
      <c r="BV7043" s="79" t="s">
        <v>633</v>
      </c>
      <c r="BW7043" s="79" t="s">
        <v>8677</v>
      </c>
    </row>
    <row r="7044" spans="51:75" x14ac:dyDescent="0.3">
      <c r="AY7044" s="107" t="e">
        <f>VLOOKUP(C7044,#REF!, 2,FALSE)</f>
        <v>#REF!</v>
      </c>
      <c r="BM7044" s="79" t="s">
        <v>12314</v>
      </c>
      <c r="BN7044" s="79" t="s">
        <v>944</v>
      </c>
      <c r="BO7044" s="79" t="s">
        <v>2985</v>
      </c>
      <c r="BU7044" s="79" t="s">
        <v>12314</v>
      </c>
      <c r="BV7044" s="79" t="s">
        <v>944</v>
      </c>
      <c r="BW7044" s="79" t="s">
        <v>2985</v>
      </c>
    </row>
    <row r="7045" spans="51:75" x14ac:dyDescent="0.3">
      <c r="AY7045" s="107" t="e">
        <f>VLOOKUP(C7045,#REF!, 2,FALSE)</f>
        <v>#REF!</v>
      </c>
      <c r="BM7045" s="79" t="s">
        <v>12315</v>
      </c>
      <c r="BN7045" s="79" t="s">
        <v>618</v>
      </c>
      <c r="BO7045" s="79" t="s">
        <v>2985</v>
      </c>
      <c r="BU7045" s="79" t="s">
        <v>12315</v>
      </c>
      <c r="BV7045" s="79" t="s">
        <v>618</v>
      </c>
      <c r="BW7045" s="79" t="s">
        <v>2985</v>
      </c>
    </row>
    <row r="7046" spans="51:75" x14ac:dyDescent="0.3">
      <c r="AY7046" s="107" t="e">
        <f>VLOOKUP(C7046,#REF!, 2,FALSE)</f>
        <v>#REF!</v>
      </c>
      <c r="BM7046" s="79" t="s">
        <v>12316</v>
      </c>
      <c r="BN7046" s="79" t="s">
        <v>930</v>
      </c>
      <c r="BO7046" s="79" t="s">
        <v>11501</v>
      </c>
      <c r="BU7046" s="79" t="s">
        <v>12316</v>
      </c>
      <c r="BV7046" s="79" t="s">
        <v>930</v>
      </c>
      <c r="BW7046" s="79" t="s">
        <v>11501</v>
      </c>
    </row>
    <row r="7047" spans="51:75" x14ac:dyDescent="0.3">
      <c r="AY7047" s="107" t="e">
        <f>VLOOKUP(C7047,#REF!, 2,FALSE)</f>
        <v>#REF!</v>
      </c>
      <c r="BM7047" s="79" t="s">
        <v>2134</v>
      </c>
      <c r="BN7047" s="79" t="s">
        <v>3091</v>
      </c>
      <c r="BO7047" s="79" t="s">
        <v>5136</v>
      </c>
      <c r="BU7047" s="79" t="s">
        <v>2134</v>
      </c>
      <c r="BV7047" s="79" t="s">
        <v>3091</v>
      </c>
      <c r="BW7047" s="79" t="s">
        <v>5136</v>
      </c>
    </row>
    <row r="7048" spans="51:75" x14ac:dyDescent="0.3">
      <c r="AY7048" s="107" t="e">
        <f>VLOOKUP(C7048,#REF!, 2,FALSE)</f>
        <v>#REF!</v>
      </c>
      <c r="BM7048" s="79" t="s">
        <v>12317</v>
      </c>
      <c r="BN7048" s="79" t="s">
        <v>1269</v>
      </c>
      <c r="BO7048" s="79" t="s">
        <v>2985</v>
      </c>
      <c r="BU7048" s="79" t="s">
        <v>12317</v>
      </c>
      <c r="BV7048" s="79" t="s">
        <v>1269</v>
      </c>
      <c r="BW7048" s="79" t="s">
        <v>2985</v>
      </c>
    </row>
    <row r="7049" spans="51:75" x14ac:dyDescent="0.3">
      <c r="AY7049" s="107" t="e">
        <f>VLOOKUP(C7049,#REF!, 2,FALSE)</f>
        <v>#REF!</v>
      </c>
      <c r="BM7049" s="79" t="s">
        <v>2135</v>
      </c>
      <c r="BN7049" s="79" t="s">
        <v>630</v>
      </c>
      <c r="BO7049" s="79" t="s">
        <v>2985</v>
      </c>
      <c r="BU7049" s="79" t="s">
        <v>2135</v>
      </c>
      <c r="BV7049" s="79" t="s">
        <v>630</v>
      </c>
      <c r="BW7049" s="79" t="s">
        <v>2985</v>
      </c>
    </row>
    <row r="7050" spans="51:75" x14ac:dyDescent="0.3">
      <c r="AY7050" s="107" t="e">
        <f>VLOOKUP(C7050,#REF!, 2,FALSE)</f>
        <v>#REF!</v>
      </c>
      <c r="BM7050" s="79" t="s">
        <v>2136</v>
      </c>
      <c r="BN7050" s="79" t="s">
        <v>614</v>
      </c>
      <c r="BO7050" s="79" t="s">
        <v>2985</v>
      </c>
      <c r="BU7050" s="79" t="s">
        <v>2136</v>
      </c>
      <c r="BV7050" s="79" t="s">
        <v>614</v>
      </c>
      <c r="BW7050" s="79" t="s">
        <v>2985</v>
      </c>
    </row>
    <row r="7051" spans="51:75" x14ac:dyDescent="0.3">
      <c r="AY7051" s="107" t="e">
        <f>VLOOKUP(C7051,#REF!, 2,FALSE)</f>
        <v>#REF!</v>
      </c>
      <c r="BM7051" s="79" t="s">
        <v>12318</v>
      </c>
      <c r="BN7051" s="79" t="s">
        <v>1015</v>
      </c>
      <c r="BO7051" s="79" t="s">
        <v>12319</v>
      </c>
      <c r="BU7051" s="79" t="s">
        <v>12318</v>
      </c>
      <c r="BV7051" s="79" t="s">
        <v>1015</v>
      </c>
      <c r="BW7051" s="79" t="s">
        <v>12319</v>
      </c>
    </row>
    <row r="7052" spans="51:75" x14ac:dyDescent="0.3">
      <c r="AY7052" s="107" t="e">
        <f>VLOOKUP(C7052,#REF!, 2,FALSE)</f>
        <v>#REF!</v>
      </c>
      <c r="BM7052" s="79" t="s">
        <v>12320</v>
      </c>
      <c r="BN7052" s="79" t="s">
        <v>3009</v>
      </c>
      <c r="BO7052" s="79" t="s">
        <v>5344</v>
      </c>
      <c r="BU7052" s="79" t="s">
        <v>12320</v>
      </c>
      <c r="BV7052" s="79" t="s">
        <v>3009</v>
      </c>
      <c r="BW7052" s="79" t="s">
        <v>5344</v>
      </c>
    </row>
    <row r="7053" spans="51:75" x14ac:dyDescent="0.3">
      <c r="AY7053" s="107" t="e">
        <f>VLOOKUP(C7053,#REF!, 2,FALSE)</f>
        <v>#REF!</v>
      </c>
      <c r="BM7053" s="79" t="s">
        <v>12321</v>
      </c>
      <c r="BN7053" s="79" t="s">
        <v>3091</v>
      </c>
      <c r="BO7053" s="79" t="s">
        <v>1346</v>
      </c>
      <c r="BU7053" s="79" t="s">
        <v>12321</v>
      </c>
      <c r="BV7053" s="79" t="s">
        <v>3091</v>
      </c>
      <c r="BW7053" s="79" t="s">
        <v>1346</v>
      </c>
    </row>
    <row r="7054" spans="51:75" x14ac:dyDescent="0.3">
      <c r="AY7054" s="107" t="e">
        <f>VLOOKUP(C7054,#REF!, 2,FALSE)</f>
        <v>#REF!</v>
      </c>
      <c r="BM7054" s="79" t="s">
        <v>12322</v>
      </c>
      <c r="BN7054" s="79" t="s">
        <v>738</v>
      </c>
      <c r="BO7054" s="79" t="s">
        <v>2985</v>
      </c>
      <c r="BU7054" s="79" t="s">
        <v>12322</v>
      </c>
      <c r="BV7054" s="79" t="s">
        <v>738</v>
      </c>
      <c r="BW7054" s="79" t="s">
        <v>2985</v>
      </c>
    </row>
    <row r="7055" spans="51:75" x14ac:dyDescent="0.3">
      <c r="AY7055" s="107" t="e">
        <f>VLOOKUP(C7055,#REF!, 2,FALSE)</f>
        <v>#REF!</v>
      </c>
      <c r="BM7055" s="79" t="s">
        <v>12323</v>
      </c>
      <c r="BN7055" s="79" t="s">
        <v>3091</v>
      </c>
      <c r="BO7055" s="79" t="s">
        <v>12324</v>
      </c>
      <c r="BU7055" s="79" t="s">
        <v>12323</v>
      </c>
      <c r="BV7055" s="79" t="s">
        <v>3091</v>
      </c>
      <c r="BW7055" s="79" t="s">
        <v>12324</v>
      </c>
    </row>
    <row r="7056" spans="51:75" x14ac:dyDescent="0.3">
      <c r="AY7056" s="107" t="e">
        <f>VLOOKUP(C7056,#REF!, 2,FALSE)</f>
        <v>#REF!</v>
      </c>
      <c r="BM7056" s="79" t="s">
        <v>12325</v>
      </c>
      <c r="BN7056" s="79" t="s">
        <v>1784</v>
      </c>
      <c r="BO7056" s="79" t="s">
        <v>2985</v>
      </c>
      <c r="BU7056" s="79" t="s">
        <v>12325</v>
      </c>
      <c r="BV7056" s="79" t="s">
        <v>1784</v>
      </c>
      <c r="BW7056" s="79" t="s">
        <v>2985</v>
      </c>
    </row>
    <row r="7057" spans="51:75" x14ac:dyDescent="0.3">
      <c r="AY7057" s="107" t="e">
        <f>VLOOKUP(C7057,#REF!, 2,FALSE)</f>
        <v>#REF!</v>
      </c>
      <c r="BM7057" s="79" t="s">
        <v>12326</v>
      </c>
      <c r="BN7057" s="79" t="s">
        <v>1784</v>
      </c>
      <c r="BO7057" s="79" t="s">
        <v>2985</v>
      </c>
      <c r="BU7057" s="79" t="s">
        <v>12326</v>
      </c>
      <c r="BV7057" s="79" t="s">
        <v>1784</v>
      </c>
      <c r="BW7057" s="79" t="s">
        <v>2985</v>
      </c>
    </row>
    <row r="7058" spans="51:75" x14ac:dyDescent="0.3">
      <c r="AY7058" s="107" t="e">
        <f>VLOOKUP(C7058,#REF!, 2,FALSE)</f>
        <v>#REF!</v>
      </c>
      <c r="BM7058" s="79" t="s">
        <v>12327</v>
      </c>
      <c r="BN7058" s="79" t="s">
        <v>3009</v>
      </c>
      <c r="BO7058" s="79" t="s">
        <v>3650</v>
      </c>
      <c r="BU7058" s="79" t="s">
        <v>12327</v>
      </c>
      <c r="BV7058" s="79" t="s">
        <v>3009</v>
      </c>
      <c r="BW7058" s="79" t="s">
        <v>3650</v>
      </c>
    </row>
    <row r="7059" spans="51:75" x14ac:dyDescent="0.3">
      <c r="AY7059" s="107" t="e">
        <f>VLOOKUP(C7059,#REF!, 2,FALSE)</f>
        <v>#REF!</v>
      </c>
      <c r="BM7059" s="79" t="s">
        <v>12328</v>
      </c>
      <c r="BN7059" s="79" t="s">
        <v>615</v>
      </c>
      <c r="BO7059" s="79" t="s">
        <v>714</v>
      </c>
      <c r="BU7059" s="79" t="s">
        <v>12328</v>
      </c>
      <c r="BV7059" s="79" t="s">
        <v>615</v>
      </c>
      <c r="BW7059" s="79" t="s">
        <v>714</v>
      </c>
    </row>
    <row r="7060" spans="51:75" x14ac:dyDescent="0.3">
      <c r="AY7060" s="107" t="e">
        <f>VLOOKUP(C7060,#REF!, 2,FALSE)</f>
        <v>#REF!</v>
      </c>
      <c r="BM7060" s="79" t="s">
        <v>12329</v>
      </c>
      <c r="BN7060" s="79" t="s">
        <v>633</v>
      </c>
      <c r="BO7060" s="79" t="s">
        <v>1743</v>
      </c>
      <c r="BU7060" s="79" t="s">
        <v>12329</v>
      </c>
      <c r="BV7060" s="79" t="s">
        <v>633</v>
      </c>
      <c r="BW7060" s="79" t="s">
        <v>1743</v>
      </c>
    </row>
    <row r="7061" spans="51:75" x14ac:dyDescent="0.3">
      <c r="AY7061" s="107" t="e">
        <f>VLOOKUP(C7061,#REF!, 2,FALSE)</f>
        <v>#REF!</v>
      </c>
      <c r="BM7061" s="79" t="s">
        <v>12330</v>
      </c>
      <c r="BN7061" s="79" t="s">
        <v>660</v>
      </c>
      <c r="BO7061" s="79" t="s">
        <v>2985</v>
      </c>
      <c r="BU7061" s="79" t="s">
        <v>12330</v>
      </c>
      <c r="BV7061" s="79" t="s">
        <v>660</v>
      </c>
      <c r="BW7061" s="79" t="s">
        <v>2985</v>
      </c>
    </row>
    <row r="7062" spans="51:75" x14ac:dyDescent="0.3">
      <c r="AY7062" s="107" t="e">
        <f>VLOOKUP(C7062,#REF!, 2,FALSE)</f>
        <v>#REF!</v>
      </c>
      <c r="BM7062" s="79" t="s">
        <v>12331</v>
      </c>
      <c r="BN7062" s="79" t="s">
        <v>785</v>
      </c>
      <c r="BO7062" s="79" t="s">
        <v>12332</v>
      </c>
      <c r="BU7062" s="79" t="s">
        <v>12331</v>
      </c>
      <c r="BV7062" s="79" t="s">
        <v>785</v>
      </c>
      <c r="BW7062" s="79" t="s">
        <v>12332</v>
      </c>
    </row>
    <row r="7063" spans="51:75" x14ac:dyDescent="0.3">
      <c r="AY7063" s="107" t="e">
        <f>VLOOKUP(C7063,#REF!, 2,FALSE)</f>
        <v>#REF!</v>
      </c>
      <c r="BM7063" s="79" t="s">
        <v>12333</v>
      </c>
      <c r="BN7063" s="79" t="s">
        <v>16992</v>
      </c>
      <c r="BO7063" s="79" t="s">
        <v>11381</v>
      </c>
      <c r="BU7063" s="79" t="s">
        <v>12333</v>
      </c>
      <c r="BV7063" s="79" t="s">
        <v>16992</v>
      </c>
      <c r="BW7063" s="79" t="s">
        <v>11381</v>
      </c>
    </row>
    <row r="7064" spans="51:75" x14ac:dyDescent="0.3">
      <c r="AY7064" s="107" t="e">
        <f>VLOOKUP(C7064,#REF!, 2,FALSE)</f>
        <v>#REF!</v>
      </c>
      <c r="BM7064" s="79" t="s">
        <v>12334</v>
      </c>
      <c r="BN7064" s="79" t="s">
        <v>638</v>
      </c>
      <c r="BO7064" s="79" t="s">
        <v>3120</v>
      </c>
      <c r="BU7064" s="79" t="s">
        <v>12334</v>
      </c>
      <c r="BV7064" s="79" t="s">
        <v>638</v>
      </c>
      <c r="BW7064" s="79" t="s">
        <v>3120</v>
      </c>
    </row>
    <row r="7065" spans="51:75" x14ac:dyDescent="0.3">
      <c r="AY7065" s="107" t="e">
        <f>VLOOKUP(C7065,#REF!, 2,FALSE)</f>
        <v>#REF!</v>
      </c>
      <c r="BM7065" s="79" t="s">
        <v>444</v>
      </c>
      <c r="BN7065" s="79" t="s">
        <v>638</v>
      </c>
      <c r="BO7065" s="79" t="s">
        <v>2985</v>
      </c>
      <c r="BU7065" s="79" t="s">
        <v>444</v>
      </c>
      <c r="BV7065" s="79" t="s">
        <v>638</v>
      </c>
      <c r="BW7065" s="79" t="s">
        <v>2985</v>
      </c>
    </row>
    <row r="7066" spans="51:75" x14ac:dyDescent="0.3">
      <c r="AY7066" s="107" t="e">
        <f>VLOOKUP(C7066,#REF!, 2,FALSE)</f>
        <v>#REF!</v>
      </c>
      <c r="BM7066" s="79" t="s">
        <v>12335</v>
      </c>
      <c r="BN7066" s="79" t="s">
        <v>785</v>
      </c>
      <c r="BO7066" s="79" t="s">
        <v>2985</v>
      </c>
      <c r="BU7066" s="79" t="s">
        <v>12335</v>
      </c>
      <c r="BV7066" s="79" t="s">
        <v>785</v>
      </c>
      <c r="BW7066" s="79" t="s">
        <v>2985</v>
      </c>
    </row>
    <row r="7067" spans="51:75" x14ac:dyDescent="0.3">
      <c r="AY7067" s="107" t="e">
        <f>VLOOKUP(C7067,#REF!, 2,FALSE)</f>
        <v>#REF!</v>
      </c>
      <c r="BM7067" s="79" t="s">
        <v>426</v>
      </c>
      <c r="BN7067" s="79" t="s">
        <v>773</v>
      </c>
      <c r="BO7067" s="79" t="s">
        <v>3800</v>
      </c>
      <c r="BU7067" s="79" t="s">
        <v>426</v>
      </c>
      <c r="BV7067" s="79" t="s">
        <v>773</v>
      </c>
      <c r="BW7067" s="79" t="s">
        <v>3800</v>
      </c>
    </row>
    <row r="7068" spans="51:75" x14ac:dyDescent="0.3">
      <c r="AY7068" s="107" t="e">
        <f>VLOOKUP(C7068,#REF!, 2,FALSE)</f>
        <v>#REF!</v>
      </c>
      <c r="BM7068" s="79" t="s">
        <v>2137</v>
      </c>
      <c r="BN7068" s="79" t="s">
        <v>660</v>
      </c>
      <c r="BO7068" s="79" t="s">
        <v>5116</v>
      </c>
      <c r="BU7068" s="79" t="s">
        <v>2137</v>
      </c>
      <c r="BV7068" s="79" t="s">
        <v>660</v>
      </c>
      <c r="BW7068" s="79" t="s">
        <v>5116</v>
      </c>
    </row>
    <row r="7069" spans="51:75" x14ac:dyDescent="0.3">
      <c r="AY7069" s="107" t="e">
        <f>VLOOKUP(C7069,#REF!, 2,FALSE)</f>
        <v>#REF!</v>
      </c>
      <c r="BM7069" s="79" t="s">
        <v>12336</v>
      </c>
      <c r="BN7069" s="79" t="s">
        <v>1344</v>
      </c>
      <c r="BO7069" s="79" t="s">
        <v>662</v>
      </c>
      <c r="BU7069" s="79" t="s">
        <v>12336</v>
      </c>
      <c r="BV7069" s="79" t="s">
        <v>1344</v>
      </c>
      <c r="BW7069" s="79" t="s">
        <v>662</v>
      </c>
    </row>
    <row r="7070" spans="51:75" x14ac:dyDescent="0.3">
      <c r="AY7070" s="107" t="e">
        <f>VLOOKUP(C7070,#REF!, 2,FALSE)</f>
        <v>#REF!</v>
      </c>
      <c r="BM7070" s="79" t="s">
        <v>12337</v>
      </c>
      <c r="BN7070" s="79" t="s">
        <v>944</v>
      </c>
      <c r="BO7070" s="79" t="s">
        <v>2985</v>
      </c>
      <c r="BU7070" s="79" t="s">
        <v>12337</v>
      </c>
      <c r="BV7070" s="79" t="s">
        <v>944</v>
      </c>
      <c r="BW7070" s="79" t="s">
        <v>2985</v>
      </c>
    </row>
    <row r="7071" spans="51:75" x14ac:dyDescent="0.3">
      <c r="AY7071" s="107" t="e">
        <f>VLOOKUP(C7071,#REF!, 2,FALSE)</f>
        <v>#REF!</v>
      </c>
      <c r="BM7071" s="79" t="s">
        <v>12338</v>
      </c>
      <c r="BN7071" s="79" t="s">
        <v>2985</v>
      </c>
      <c r="BO7071" s="79" t="s">
        <v>12339</v>
      </c>
      <c r="BU7071" s="79" t="s">
        <v>12338</v>
      </c>
      <c r="BV7071" s="79" t="s">
        <v>2985</v>
      </c>
      <c r="BW7071" s="79" t="s">
        <v>12339</v>
      </c>
    </row>
    <row r="7072" spans="51:75" x14ac:dyDescent="0.3">
      <c r="AY7072" s="107" t="e">
        <f>VLOOKUP(C7072,#REF!, 2,FALSE)</f>
        <v>#REF!</v>
      </c>
      <c r="BM7072" s="79" t="s">
        <v>12340</v>
      </c>
      <c r="BN7072" s="79" t="s">
        <v>638</v>
      </c>
      <c r="BO7072" s="79" t="s">
        <v>12341</v>
      </c>
      <c r="BU7072" s="79" t="s">
        <v>12340</v>
      </c>
      <c r="BV7072" s="79" t="s">
        <v>638</v>
      </c>
      <c r="BW7072" s="79" t="s">
        <v>12341</v>
      </c>
    </row>
    <row r="7073" spans="51:75" x14ac:dyDescent="0.3">
      <c r="AY7073" s="107" t="e">
        <f>VLOOKUP(C7073,#REF!, 2,FALSE)</f>
        <v>#REF!</v>
      </c>
      <c r="BM7073" s="79" t="s">
        <v>12342</v>
      </c>
      <c r="BN7073" s="79" t="s">
        <v>16992</v>
      </c>
      <c r="BO7073" s="79" t="s">
        <v>2365</v>
      </c>
      <c r="BU7073" s="79" t="s">
        <v>12342</v>
      </c>
      <c r="BV7073" s="79" t="s">
        <v>16992</v>
      </c>
      <c r="BW7073" s="79" t="s">
        <v>2365</v>
      </c>
    </row>
    <row r="7074" spans="51:75" x14ac:dyDescent="0.3">
      <c r="AY7074" s="107" t="e">
        <f>VLOOKUP(C7074,#REF!, 2,FALSE)</f>
        <v>#REF!</v>
      </c>
      <c r="BM7074" s="79" t="s">
        <v>12343</v>
      </c>
      <c r="BN7074" s="79" t="s">
        <v>2985</v>
      </c>
      <c r="BO7074" s="79" t="s">
        <v>7175</v>
      </c>
      <c r="BU7074" s="79" t="s">
        <v>12343</v>
      </c>
      <c r="BV7074" s="79" t="s">
        <v>2985</v>
      </c>
      <c r="BW7074" s="79" t="s">
        <v>7175</v>
      </c>
    </row>
    <row r="7075" spans="51:75" x14ac:dyDescent="0.3">
      <c r="AY7075" s="107" t="e">
        <f>VLOOKUP(C7075,#REF!, 2,FALSE)</f>
        <v>#REF!</v>
      </c>
      <c r="BM7075" s="79" t="s">
        <v>12344</v>
      </c>
      <c r="BN7075" s="79" t="s">
        <v>789</v>
      </c>
      <c r="BO7075" s="79" t="s">
        <v>10090</v>
      </c>
      <c r="BU7075" s="79" t="s">
        <v>12344</v>
      </c>
      <c r="BV7075" s="79" t="s">
        <v>789</v>
      </c>
      <c r="BW7075" s="79" t="s">
        <v>10090</v>
      </c>
    </row>
    <row r="7076" spans="51:75" x14ac:dyDescent="0.3">
      <c r="AY7076" s="107" t="e">
        <f>VLOOKUP(C7076,#REF!, 2,FALSE)</f>
        <v>#REF!</v>
      </c>
      <c r="BM7076" s="79" t="s">
        <v>12345</v>
      </c>
      <c r="BN7076" s="79" t="s">
        <v>16992</v>
      </c>
      <c r="BO7076" s="79" t="s">
        <v>8740</v>
      </c>
      <c r="BU7076" s="79" t="s">
        <v>12345</v>
      </c>
      <c r="BV7076" s="79" t="s">
        <v>16992</v>
      </c>
      <c r="BW7076" s="79" t="s">
        <v>8740</v>
      </c>
    </row>
    <row r="7077" spans="51:75" x14ac:dyDescent="0.3">
      <c r="AY7077" s="107" t="e">
        <f>VLOOKUP(C7077,#REF!, 2,FALSE)</f>
        <v>#REF!</v>
      </c>
      <c r="BM7077" s="79" t="s">
        <v>12346</v>
      </c>
      <c r="BN7077" s="79" t="s">
        <v>16992</v>
      </c>
      <c r="BO7077" s="79" t="s">
        <v>12339</v>
      </c>
      <c r="BU7077" s="79" t="s">
        <v>12346</v>
      </c>
      <c r="BV7077" s="79" t="s">
        <v>16992</v>
      </c>
      <c r="BW7077" s="79" t="s">
        <v>12339</v>
      </c>
    </row>
    <row r="7078" spans="51:75" x14ac:dyDescent="0.3">
      <c r="AY7078" s="107" t="e">
        <f>VLOOKUP(C7078,#REF!, 2,FALSE)</f>
        <v>#REF!</v>
      </c>
      <c r="BM7078" s="79" t="s">
        <v>12347</v>
      </c>
      <c r="BN7078" s="79" t="s">
        <v>16992</v>
      </c>
      <c r="BO7078" s="79" t="s">
        <v>6928</v>
      </c>
      <c r="BU7078" s="79" t="s">
        <v>12347</v>
      </c>
      <c r="BV7078" s="79" t="s">
        <v>16992</v>
      </c>
      <c r="BW7078" s="79" t="s">
        <v>6928</v>
      </c>
    </row>
    <row r="7079" spans="51:75" x14ac:dyDescent="0.3">
      <c r="AY7079" s="107" t="e">
        <f>VLOOKUP(C7079,#REF!, 2,FALSE)</f>
        <v>#REF!</v>
      </c>
      <c r="BM7079" s="79" t="s">
        <v>12348</v>
      </c>
      <c r="BN7079" s="79" t="s">
        <v>16992</v>
      </c>
      <c r="BO7079" s="79" t="s">
        <v>2380</v>
      </c>
      <c r="BU7079" s="79" t="s">
        <v>12348</v>
      </c>
      <c r="BV7079" s="79" t="s">
        <v>16992</v>
      </c>
      <c r="BW7079" s="79" t="s">
        <v>2380</v>
      </c>
    </row>
    <row r="7080" spans="51:75" x14ac:dyDescent="0.3">
      <c r="AY7080" s="107" t="e">
        <f>VLOOKUP(C7080,#REF!, 2,FALSE)</f>
        <v>#REF!</v>
      </c>
      <c r="BM7080" s="79" t="s">
        <v>12349</v>
      </c>
      <c r="BN7080" s="79" t="s">
        <v>16992</v>
      </c>
      <c r="BO7080" s="79" t="s">
        <v>4840</v>
      </c>
      <c r="BU7080" s="79" t="s">
        <v>12349</v>
      </c>
      <c r="BV7080" s="79" t="s">
        <v>16992</v>
      </c>
      <c r="BW7080" s="79" t="s">
        <v>4840</v>
      </c>
    </row>
    <row r="7081" spans="51:75" x14ac:dyDescent="0.3">
      <c r="AY7081" s="107" t="e">
        <f>VLOOKUP(C7081,#REF!, 2,FALSE)</f>
        <v>#REF!</v>
      </c>
      <c r="BM7081" s="79" t="s">
        <v>12350</v>
      </c>
      <c r="BN7081" s="79" t="s">
        <v>2985</v>
      </c>
      <c r="BO7081" s="79" t="s">
        <v>1600</v>
      </c>
      <c r="BU7081" s="79" t="s">
        <v>12350</v>
      </c>
      <c r="BV7081" s="79" t="s">
        <v>2985</v>
      </c>
      <c r="BW7081" s="79" t="s">
        <v>1600</v>
      </c>
    </row>
    <row r="7082" spans="51:75" x14ac:dyDescent="0.3">
      <c r="AY7082" s="107" t="e">
        <f>VLOOKUP(C7082,#REF!, 2,FALSE)</f>
        <v>#REF!</v>
      </c>
      <c r="BM7082" s="79" t="s">
        <v>12351</v>
      </c>
      <c r="BN7082" s="79" t="s">
        <v>2985</v>
      </c>
      <c r="BO7082" s="79" t="s">
        <v>2356</v>
      </c>
      <c r="BU7082" s="79" t="s">
        <v>12351</v>
      </c>
      <c r="BV7082" s="79" t="s">
        <v>2985</v>
      </c>
      <c r="BW7082" s="79" t="s">
        <v>2356</v>
      </c>
    </row>
    <row r="7083" spans="51:75" x14ac:dyDescent="0.3">
      <c r="AY7083" s="107" t="e">
        <f>VLOOKUP(C7083,#REF!, 2,FALSE)</f>
        <v>#REF!</v>
      </c>
      <c r="BM7083" s="79" t="s">
        <v>43</v>
      </c>
      <c r="BN7083" s="79" t="s">
        <v>805</v>
      </c>
      <c r="BO7083" s="79" t="s">
        <v>3721</v>
      </c>
      <c r="BU7083" s="79" t="s">
        <v>43</v>
      </c>
      <c r="BV7083" s="79" t="s">
        <v>805</v>
      </c>
      <c r="BW7083" s="79" t="s">
        <v>3721</v>
      </c>
    </row>
    <row r="7084" spans="51:75" x14ac:dyDescent="0.3">
      <c r="AY7084" s="107" t="e">
        <f>VLOOKUP(C7084,#REF!, 2,FALSE)</f>
        <v>#REF!</v>
      </c>
      <c r="BM7084" s="79" t="s">
        <v>12352</v>
      </c>
      <c r="BN7084" s="79" t="s">
        <v>2985</v>
      </c>
      <c r="BO7084" s="79" t="s">
        <v>12353</v>
      </c>
      <c r="BU7084" s="79" t="s">
        <v>12352</v>
      </c>
      <c r="BV7084" s="79" t="s">
        <v>2985</v>
      </c>
      <c r="BW7084" s="79" t="s">
        <v>12353</v>
      </c>
    </row>
    <row r="7085" spans="51:75" x14ac:dyDescent="0.3">
      <c r="AY7085" s="107" t="e">
        <f>VLOOKUP(C7085,#REF!, 2,FALSE)</f>
        <v>#REF!</v>
      </c>
      <c r="BM7085" s="79" t="s">
        <v>12354</v>
      </c>
      <c r="BN7085" s="79" t="s">
        <v>2985</v>
      </c>
      <c r="BO7085" s="79" t="s">
        <v>12355</v>
      </c>
      <c r="BU7085" s="79" t="s">
        <v>12354</v>
      </c>
      <c r="BV7085" s="79" t="s">
        <v>2985</v>
      </c>
      <c r="BW7085" s="79" t="s">
        <v>12355</v>
      </c>
    </row>
    <row r="7086" spans="51:75" x14ac:dyDescent="0.3">
      <c r="AY7086" s="107" t="e">
        <f>VLOOKUP(C7086,#REF!, 2,FALSE)</f>
        <v>#REF!</v>
      </c>
      <c r="BM7086" s="79" t="s">
        <v>42</v>
      </c>
      <c r="BN7086" s="79" t="s">
        <v>2985</v>
      </c>
      <c r="BO7086" s="79" t="s">
        <v>12356</v>
      </c>
      <c r="BU7086" s="79" t="s">
        <v>42</v>
      </c>
      <c r="BV7086" s="79" t="s">
        <v>2985</v>
      </c>
      <c r="BW7086" s="79" t="s">
        <v>12356</v>
      </c>
    </row>
    <row r="7087" spans="51:75" x14ac:dyDescent="0.3">
      <c r="AY7087" s="107" t="e">
        <f>VLOOKUP(C7087,#REF!, 2,FALSE)</f>
        <v>#REF!</v>
      </c>
      <c r="BM7087" s="79" t="s">
        <v>12358</v>
      </c>
      <c r="BN7087" s="79" t="s">
        <v>2985</v>
      </c>
      <c r="BO7087" s="79" t="s">
        <v>1914</v>
      </c>
      <c r="BU7087" s="79" t="s">
        <v>12358</v>
      </c>
      <c r="BV7087" s="79" t="s">
        <v>2985</v>
      </c>
      <c r="BW7087" s="79" t="s">
        <v>1914</v>
      </c>
    </row>
    <row r="7088" spans="51:75" x14ac:dyDescent="0.3">
      <c r="AY7088" s="107" t="e">
        <f>VLOOKUP(C7088,#REF!, 2,FALSE)</f>
        <v>#REF!</v>
      </c>
      <c r="BM7088" s="79" t="s">
        <v>12359</v>
      </c>
      <c r="BN7088" s="79" t="s">
        <v>2985</v>
      </c>
      <c r="BO7088" s="79" t="s">
        <v>7823</v>
      </c>
      <c r="BU7088" s="79" t="s">
        <v>12359</v>
      </c>
      <c r="BV7088" s="79" t="s">
        <v>2985</v>
      </c>
      <c r="BW7088" s="79" t="s">
        <v>7823</v>
      </c>
    </row>
    <row r="7089" spans="51:75" x14ac:dyDescent="0.3">
      <c r="AY7089" s="107" t="e">
        <f>VLOOKUP(C7089,#REF!, 2,FALSE)</f>
        <v>#REF!</v>
      </c>
      <c r="BM7089" s="79" t="s">
        <v>12360</v>
      </c>
      <c r="BN7089" s="79" t="s">
        <v>2985</v>
      </c>
      <c r="BO7089" s="79" t="s">
        <v>2985</v>
      </c>
      <c r="BU7089" s="79" t="s">
        <v>12360</v>
      </c>
      <c r="BV7089" s="79" t="s">
        <v>2985</v>
      </c>
      <c r="BW7089" s="79" t="s">
        <v>2985</v>
      </c>
    </row>
    <row r="7090" spans="51:75" x14ac:dyDescent="0.3">
      <c r="AY7090" s="107" t="e">
        <f>VLOOKUP(C7090,#REF!, 2,FALSE)</f>
        <v>#REF!</v>
      </c>
      <c r="BM7090" s="79" t="s">
        <v>12361</v>
      </c>
      <c r="BN7090" s="79" t="s">
        <v>2985</v>
      </c>
      <c r="BO7090" s="79" t="s">
        <v>2985</v>
      </c>
      <c r="BU7090" s="79" t="s">
        <v>12361</v>
      </c>
      <c r="BV7090" s="79" t="s">
        <v>2985</v>
      </c>
      <c r="BW7090" s="79" t="s">
        <v>2985</v>
      </c>
    </row>
    <row r="7091" spans="51:75" x14ac:dyDescent="0.3">
      <c r="AY7091" s="107" t="e">
        <f>VLOOKUP(C7091,#REF!, 2,FALSE)</f>
        <v>#REF!</v>
      </c>
      <c r="BM7091" s="79" t="s">
        <v>12362</v>
      </c>
      <c r="BN7091" s="79" t="s">
        <v>2985</v>
      </c>
      <c r="BO7091" s="79" t="s">
        <v>2985</v>
      </c>
      <c r="BU7091" s="79" t="s">
        <v>12362</v>
      </c>
      <c r="BV7091" s="79" t="s">
        <v>2985</v>
      </c>
      <c r="BW7091" s="79" t="s">
        <v>2985</v>
      </c>
    </row>
    <row r="7092" spans="51:75" x14ac:dyDescent="0.3">
      <c r="AY7092" s="107" t="e">
        <f>VLOOKUP(C7092,#REF!, 2,FALSE)</f>
        <v>#REF!</v>
      </c>
      <c r="BM7092" s="79" t="s">
        <v>12363</v>
      </c>
      <c r="BN7092" s="79" t="s">
        <v>2985</v>
      </c>
      <c r="BO7092" s="79" t="s">
        <v>9948</v>
      </c>
      <c r="BU7092" s="79" t="s">
        <v>12363</v>
      </c>
      <c r="BV7092" s="79" t="s">
        <v>2985</v>
      </c>
      <c r="BW7092" s="79" t="s">
        <v>9948</v>
      </c>
    </row>
    <row r="7093" spans="51:75" x14ac:dyDescent="0.3">
      <c r="AY7093" s="107" t="e">
        <f>VLOOKUP(C7093,#REF!, 2,FALSE)</f>
        <v>#REF!</v>
      </c>
      <c r="BM7093" s="79" t="s">
        <v>12364</v>
      </c>
      <c r="BN7093" s="79" t="s">
        <v>2985</v>
      </c>
      <c r="BO7093" s="79" t="s">
        <v>2985</v>
      </c>
      <c r="BU7093" s="79" t="s">
        <v>12364</v>
      </c>
      <c r="BV7093" s="79" t="s">
        <v>2985</v>
      </c>
      <c r="BW7093" s="79" t="s">
        <v>2985</v>
      </c>
    </row>
    <row r="7094" spans="51:75" x14ac:dyDescent="0.3">
      <c r="AY7094" s="107" t="e">
        <f>VLOOKUP(C7094,#REF!, 2,FALSE)</f>
        <v>#REF!</v>
      </c>
      <c r="BM7094" s="79" t="s">
        <v>37</v>
      </c>
      <c r="BN7094" s="79" t="s">
        <v>2985</v>
      </c>
      <c r="BO7094" s="79" t="s">
        <v>2393</v>
      </c>
      <c r="BU7094" s="79" t="s">
        <v>37</v>
      </c>
      <c r="BV7094" s="79" t="s">
        <v>2985</v>
      </c>
      <c r="BW7094" s="79" t="s">
        <v>2393</v>
      </c>
    </row>
    <row r="7095" spans="51:75" x14ac:dyDescent="0.3">
      <c r="AY7095" s="107" t="e">
        <f>VLOOKUP(C7095,#REF!, 2,FALSE)</f>
        <v>#REF!</v>
      </c>
      <c r="BM7095" s="79" t="s">
        <v>2144</v>
      </c>
      <c r="BN7095" s="79" t="s">
        <v>2985</v>
      </c>
      <c r="BO7095" s="79" t="s">
        <v>6313</v>
      </c>
      <c r="BU7095" s="79" t="s">
        <v>2144</v>
      </c>
      <c r="BV7095" s="79" t="s">
        <v>2985</v>
      </c>
      <c r="BW7095" s="79" t="s">
        <v>6313</v>
      </c>
    </row>
    <row r="7096" spans="51:75" x14ac:dyDescent="0.3">
      <c r="AY7096" s="107" t="e">
        <f>VLOOKUP(C7096,#REF!, 2,FALSE)</f>
        <v>#REF!</v>
      </c>
      <c r="BM7096" s="79" t="s">
        <v>12365</v>
      </c>
      <c r="BN7096" s="79" t="s">
        <v>2985</v>
      </c>
      <c r="BO7096" s="79" t="s">
        <v>10971</v>
      </c>
      <c r="BU7096" s="79" t="s">
        <v>12365</v>
      </c>
      <c r="BV7096" s="79" t="s">
        <v>2985</v>
      </c>
      <c r="BW7096" s="79" t="s">
        <v>10971</v>
      </c>
    </row>
    <row r="7097" spans="51:75" x14ac:dyDescent="0.3">
      <c r="AY7097" s="107" t="e">
        <f>VLOOKUP(C7097,#REF!, 2,FALSE)</f>
        <v>#REF!</v>
      </c>
      <c r="BM7097" s="79" t="s">
        <v>12366</v>
      </c>
      <c r="BN7097" s="79" t="s">
        <v>2985</v>
      </c>
      <c r="BO7097" s="79" t="s">
        <v>2577</v>
      </c>
      <c r="BU7097" s="79" t="s">
        <v>12366</v>
      </c>
      <c r="BV7097" s="79" t="s">
        <v>2985</v>
      </c>
      <c r="BW7097" s="79" t="s">
        <v>2577</v>
      </c>
    </row>
    <row r="7098" spans="51:75" x14ac:dyDescent="0.3">
      <c r="AY7098" s="107" t="e">
        <f>VLOOKUP(C7098,#REF!, 2,FALSE)</f>
        <v>#REF!</v>
      </c>
      <c r="BM7098" s="79" t="s">
        <v>12367</v>
      </c>
      <c r="BN7098" s="79" t="s">
        <v>2981</v>
      </c>
      <c r="BO7098" s="79" t="s">
        <v>1228</v>
      </c>
      <c r="BU7098" s="79" t="s">
        <v>12367</v>
      </c>
      <c r="BV7098" s="79" t="s">
        <v>2981</v>
      </c>
      <c r="BW7098" s="79" t="s">
        <v>1228</v>
      </c>
    </row>
    <row r="7099" spans="51:75" x14ac:dyDescent="0.3">
      <c r="AY7099" s="107" t="e">
        <f>VLOOKUP(C7099,#REF!, 2,FALSE)</f>
        <v>#REF!</v>
      </c>
      <c r="BM7099" s="79" t="s">
        <v>12368</v>
      </c>
      <c r="BN7099" s="79" t="s">
        <v>2985</v>
      </c>
      <c r="BO7099" s="79" t="s">
        <v>12369</v>
      </c>
      <c r="BU7099" s="79" t="s">
        <v>12368</v>
      </c>
      <c r="BV7099" s="79" t="s">
        <v>2985</v>
      </c>
      <c r="BW7099" s="79" t="s">
        <v>12369</v>
      </c>
    </row>
    <row r="7100" spans="51:75" x14ac:dyDescent="0.3">
      <c r="AY7100" s="107" t="e">
        <f>VLOOKUP(C7100,#REF!, 2,FALSE)</f>
        <v>#REF!</v>
      </c>
      <c r="BM7100" s="79" t="s">
        <v>12370</v>
      </c>
      <c r="BN7100" s="79" t="s">
        <v>2985</v>
      </c>
      <c r="BO7100" s="79" t="s">
        <v>2937</v>
      </c>
      <c r="BU7100" s="79" t="s">
        <v>12370</v>
      </c>
      <c r="BV7100" s="79" t="s">
        <v>2985</v>
      </c>
      <c r="BW7100" s="79" t="s">
        <v>2937</v>
      </c>
    </row>
    <row r="7101" spans="51:75" x14ac:dyDescent="0.3">
      <c r="AY7101" s="107" t="e">
        <f>VLOOKUP(C7101,#REF!, 2,FALSE)</f>
        <v>#REF!</v>
      </c>
      <c r="BM7101" s="79" t="s">
        <v>49</v>
      </c>
      <c r="BN7101" s="79" t="s">
        <v>2981</v>
      </c>
      <c r="BO7101" s="79" t="s">
        <v>1613</v>
      </c>
      <c r="BU7101" s="79" t="s">
        <v>49</v>
      </c>
      <c r="BV7101" s="79" t="s">
        <v>2981</v>
      </c>
      <c r="BW7101" s="79" t="s">
        <v>1613</v>
      </c>
    </row>
    <row r="7102" spans="51:75" x14ac:dyDescent="0.3">
      <c r="AY7102" s="107" t="e">
        <f>VLOOKUP(C7102,#REF!, 2,FALSE)</f>
        <v>#REF!</v>
      </c>
      <c r="BM7102" s="79" t="s">
        <v>2145</v>
      </c>
      <c r="BN7102" s="79" t="s">
        <v>1141</v>
      </c>
      <c r="BO7102" s="79" t="s">
        <v>2449</v>
      </c>
      <c r="BU7102" s="79" t="s">
        <v>2145</v>
      </c>
      <c r="BV7102" s="79" t="s">
        <v>1141</v>
      </c>
      <c r="BW7102" s="79" t="s">
        <v>2449</v>
      </c>
    </row>
    <row r="7103" spans="51:75" x14ac:dyDescent="0.3">
      <c r="AY7103" s="107" t="e">
        <f>VLOOKUP(C7103,#REF!, 2,FALSE)</f>
        <v>#REF!</v>
      </c>
      <c r="BM7103" s="79" t="s">
        <v>12371</v>
      </c>
      <c r="BN7103" s="79" t="s">
        <v>696</v>
      </c>
      <c r="BO7103" s="79" t="s">
        <v>8253</v>
      </c>
      <c r="BU7103" s="79" t="s">
        <v>12371</v>
      </c>
      <c r="BV7103" s="79" t="s">
        <v>696</v>
      </c>
      <c r="BW7103" s="79" t="s">
        <v>8253</v>
      </c>
    </row>
    <row r="7104" spans="51:75" x14ac:dyDescent="0.3">
      <c r="AY7104" s="107" t="e">
        <f>VLOOKUP(C7104,#REF!, 2,FALSE)</f>
        <v>#REF!</v>
      </c>
      <c r="BM7104" s="79" t="s">
        <v>12372</v>
      </c>
      <c r="BN7104" s="79" t="s">
        <v>930</v>
      </c>
      <c r="BO7104" s="79" t="s">
        <v>4574</v>
      </c>
      <c r="BU7104" s="79" t="s">
        <v>12372</v>
      </c>
      <c r="BV7104" s="79" t="s">
        <v>930</v>
      </c>
      <c r="BW7104" s="79" t="s">
        <v>4574</v>
      </c>
    </row>
    <row r="7105" spans="51:75" x14ac:dyDescent="0.3">
      <c r="AY7105" s="107" t="e">
        <f>VLOOKUP(C7105,#REF!, 2,FALSE)</f>
        <v>#REF!</v>
      </c>
      <c r="BM7105" s="79" t="s">
        <v>35</v>
      </c>
      <c r="BN7105" s="79" t="s">
        <v>1141</v>
      </c>
      <c r="BO7105" s="79" t="s">
        <v>12373</v>
      </c>
      <c r="BU7105" s="79" t="s">
        <v>35</v>
      </c>
      <c r="BV7105" s="79" t="s">
        <v>1141</v>
      </c>
      <c r="BW7105" s="79" t="s">
        <v>12373</v>
      </c>
    </row>
    <row r="7106" spans="51:75" x14ac:dyDescent="0.3">
      <c r="AY7106" s="107" t="e">
        <f>VLOOKUP(C7106,#REF!, 2,FALSE)</f>
        <v>#REF!</v>
      </c>
      <c r="BM7106" s="79" t="s">
        <v>50</v>
      </c>
      <c r="BN7106" s="79" t="s">
        <v>616</v>
      </c>
      <c r="BO7106" s="79" t="s">
        <v>1613</v>
      </c>
      <c r="BU7106" s="79" t="s">
        <v>50</v>
      </c>
      <c r="BV7106" s="79" t="s">
        <v>616</v>
      </c>
      <c r="BW7106" s="79" t="s">
        <v>1613</v>
      </c>
    </row>
    <row r="7107" spans="51:75" x14ac:dyDescent="0.3">
      <c r="AY7107" s="107" t="e">
        <f>VLOOKUP(C7107,#REF!, 2,FALSE)</f>
        <v>#REF!</v>
      </c>
      <c r="BM7107" s="79" t="s">
        <v>12374</v>
      </c>
      <c r="BN7107" s="79" t="s">
        <v>2985</v>
      </c>
      <c r="BO7107" s="79" t="s">
        <v>1835</v>
      </c>
      <c r="BU7107" s="79" t="s">
        <v>12374</v>
      </c>
      <c r="BV7107" s="79" t="s">
        <v>2985</v>
      </c>
      <c r="BW7107" s="79" t="s">
        <v>1835</v>
      </c>
    </row>
    <row r="7108" spans="51:75" x14ac:dyDescent="0.3">
      <c r="AY7108" s="107" t="e">
        <f>VLOOKUP(C7108,#REF!, 2,FALSE)</f>
        <v>#REF!</v>
      </c>
      <c r="BM7108" s="79" t="s">
        <v>12375</v>
      </c>
      <c r="BN7108" s="79" t="s">
        <v>2985</v>
      </c>
      <c r="BO7108" s="79" t="s">
        <v>8354</v>
      </c>
      <c r="BU7108" s="79" t="s">
        <v>12375</v>
      </c>
      <c r="BV7108" s="79" t="s">
        <v>2985</v>
      </c>
      <c r="BW7108" s="79" t="s">
        <v>8354</v>
      </c>
    </row>
    <row r="7109" spans="51:75" x14ac:dyDescent="0.3">
      <c r="AY7109" s="107" t="e">
        <f>VLOOKUP(C7109,#REF!, 2,FALSE)</f>
        <v>#REF!</v>
      </c>
      <c r="BM7109" s="79" t="s">
        <v>12376</v>
      </c>
      <c r="BN7109" s="79" t="s">
        <v>2985</v>
      </c>
      <c r="BO7109" s="79" t="s">
        <v>6919</v>
      </c>
      <c r="BU7109" s="79" t="s">
        <v>12376</v>
      </c>
      <c r="BV7109" s="79" t="s">
        <v>2985</v>
      </c>
      <c r="BW7109" s="79" t="s">
        <v>6919</v>
      </c>
    </row>
    <row r="7110" spans="51:75" x14ac:dyDescent="0.3">
      <c r="AY7110" s="107" t="e">
        <f>VLOOKUP(C7110,#REF!, 2,FALSE)</f>
        <v>#REF!</v>
      </c>
      <c r="BM7110" s="79" t="s">
        <v>12377</v>
      </c>
      <c r="BN7110" s="79" t="s">
        <v>782</v>
      </c>
      <c r="BO7110" s="79" t="s">
        <v>11939</v>
      </c>
      <c r="BU7110" s="79" t="s">
        <v>12377</v>
      </c>
      <c r="BV7110" s="79" t="s">
        <v>782</v>
      </c>
      <c r="BW7110" s="79" t="s">
        <v>11939</v>
      </c>
    </row>
    <row r="7111" spans="51:75" x14ac:dyDescent="0.3">
      <c r="AY7111" s="107" t="e">
        <f>VLOOKUP(C7111,#REF!, 2,FALSE)</f>
        <v>#REF!</v>
      </c>
      <c r="BM7111" s="79" t="s">
        <v>12378</v>
      </c>
      <c r="BN7111" s="79" t="s">
        <v>2985</v>
      </c>
      <c r="BO7111" s="79" t="s">
        <v>2985</v>
      </c>
      <c r="BU7111" s="79" t="s">
        <v>12378</v>
      </c>
      <c r="BV7111" s="79" t="s">
        <v>2985</v>
      </c>
      <c r="BW7111" s="79" t="s">
        <v>2985</v>
      </c>
    </row>
    <row r="7112" spans="51:75" x14ac:dyDescent="0.3">
      <c r="AY7112" s="107" t="e">
        <f>VLOOKUP(C7112,#REF!, 2,FALSE)</f>
        <v>#REF!</v>
      </c>
      <c r="BM7112" s="79" t="s">
        <v>2146</v>
      </c>
      <c r="BN7112" s="79" t="s">
        <v>668</v>
      </c>
      <c r="BO7112" s="79" t="s">
        <v>2985</v>
      </c>
      <c r="BU7112" s="79" t="s">
        <v>2146</v>
      </c>
      <c r="BV7112" s="79" t="s">
        <v>668</v>
      </c>
      <c r="BW7112" s="79" t="s">
        <v>2985</v>
      </c>
    </row>
    <row r="7113" spans="51:75" x14ac:dyDescent="0.3">
      <c r="AY7113" s="107" t="e">
        <f>VLOOKUP(C7113,#REF!, 2,FALSE)</f>
        <v>#REF!</v>
      </c>
      <c r="BM7113" s="79" t="s">
        <v>12379</v>
      </c>
      <c r="BN7113" s="79" t="s">
        <v>780</v>
      </c>
      <c r="BO7113" s="79" t="s">
        <v>2985</v>
      </c>
      <c r="BU7113" s="79" t="s">
        <v>12379</v>
      </c>
      <c r="BV7113" s="79" t="s">
        <v>780</v>
      </c>
      <c r="BW7113" s="79" t="s">
        <v>2985</v>
      </c>
    </row>
    <row r="7114" spans="51:75" x14ac:dyDescent="0.3">
      <c r="AY7114" s="107" t="e">
        <f>VLOOKUP(C7114,#REF!, 2,FALSE)</f>
        <v>#REF!</v>
      </c>
      <c r="BM7114" s="79" t="s">
        <v>12380</v>
      </c>
      <c r="BN7114" s="79" t="s">
        <v>616</v>
      </c>
      <c r="BO7114" s="79" t="s">
        <v>2985</v>
      </c>
      <c r="BU7114" s="79" t="s">
        <v>12380</v>
      </c>
      <c r="BV7114" s="79" t="s">
        <v>616</v>
      </c>
      <c r="BW7114" s="79" t="s">
        <v>2985</v>
      </c>
    </row>
    <row r="7115" spans="51:75" x14ac:dyDescent="0.3">
      <c r="AY7115" s="107" t="e">
        <f>VLOOKUP(C7115,#REF!, 2,FALSE)</f>
        <v>#REF!</v>
      </c>
      <c r="BM7115" s="79" t="s">
        <v>12381</v>
      </c>
      <c r="BN7115" s="79" t="s">
        <v>1015</v>
      </c>
      <c r="BO7115" s="79" t="s">
        <v>2985</v>
      </c>
      <c r="BU7115" s="79" t="s">
        <v>12381</v>
      </c>
      <c r="BV7115" s="79" t="s">
        <v>1015</v>
      </c>
      <c r="BW7115" s="79" t="s">
        <v>2985</v>
      </c>
    </row>
    <row r="7116" spans="51:75" x14ac:dyDescent="0.3">
      <c r="AY7116" s="107" t="e">
        <f>VLOOKUP(C7116,#REF!, 2,FALSE)</f>
        <v>#REF!</v>
      </c>
      <c r="BM7116" s="79" t="s">
        <v>12382</v>
      </c>
      <c r="BN7116" s="79" t="s">
        <v>669</v>
      </c>
      <c r="BO7116" s="79" t="s">
        <v>2985</v>
      </c>
      <c r="BU7116" s="79" t="s">
        <v>12382</v>
      </c>
      <c r="BV7116" s="79" t="s">
        <v>669</v>
      </c>
      <c r="BW7116" s="79" t="s">
        <v>2985</v>
      </c>
    </row>
    <row r="7117" spans="51:75" x14ac:dyDescent="0.3">
      <c r="AY7117" s="107" t="e">
        <f>VLOOKUP(C7117,#REF!, 2,FALSE)</f>
        <v>#REF!</v>
      </c>
      <c r="BM7117" s="79" t="s">
        <v>12383</v>
      </c>
      <c r="BN7117" s="79" t="s">
        <v>2985</v>
      </c>
      <c r="BO7117" s="79" t="s">
        <v>2985</v>
      </c>
      <c r="BU7117" s="79" t="s">
        <v>12383</v>
      </c>
      <c r="BV7117" s="79" t="s">
        <v>2985</v>
      </c>
      <c r="BW7117" s="79" t="s">
        <v>2985</v>
      </c>
    </row>
    <row r="7118" spans="51:75" x14ac:dyDescent="0.3">
      <c r="AY7118" s="107" t="e">
        <f>VLOOKUP(C7118,#REF!, 2,FALSE)</f>
        <v>#REF!</v>
      </c>
      <c r="BM7118" s="79" t="s">
        <v>12384</v>
      </c>
      <c r="BN7118" s="79" t="s">
        <v>2985</v>
      </c>
      <c r="BO7118" s="79" t="s">
        <v>2985</v>
      </c>
      <c r="BU7118" s="79" t="s">
        <v>12384</v>
      </c>
      <c r="BV7118" s="79" t="s">
        <v>2985</v>
      </c>
      <c r="BW7118" s="79" t="s">
        <v>2985</v>
      </c>
    </row>
    <row r="7119" spans="51:75" x14ac:dyDescent="0.3">
      <c r="AY7119" s="107" t="e">
        <f>VLOOKUP(C7119,#REF!, 2,FALSE)</f>
        <v>#REF!</v>
      </c>
      <c r="BM7119" s="79" t="s">
        <v>12385</v>
      </c>
      <c r="BN7119" s="79" t="s">
        <v>1072</v>
      </c>
      <c r="BO7119" s="79" t="s">
        <v>2985</v>
      </c>
      <c r="BU7119" s="79" t="s">
        <v>12385</v>
      </c>
      <c r="BV7119" s="79" t="s">
        <v>1072</v>
      </c>
      <c r="BW7119" s="79" t="s">
        <v>2985</v>
      </c>
    </row>
    <row r="7120" spans="51:75" x14ac:dyDescent="0.3">
      <c r="AY7120" s="107" t="e">
        <f>VLOOKUP(C7120,#REF!, 2,FALSE)</f>
        <v>#REF!</v>
      </c>
      <c r="BM7120" s="79" t="s">
        <v>12386</v>
      </c>
      <c r="BN7120" s="79" t="s">
        <v>2985</v>
      </c>
      <c r="BO7120" s="79" t="s">
        <v>2985</v>
      </c>
      <c r="BU7120" s="79" t="s">
        <v>12386</v>
      </c>
      <c r="BV7120" s="79" t="s">
        <v>2985</v>
      </c>
      <c r="BW7120" s="79" t="s">
        <v>2985</v>
      </c>
    </row>
    <row r="7121" spans="51:75" x14ac:dyDescent="0.3">
      <c r="AY7121" s="107" t="e">
        <f>VLOOKUP(C7121,#REF!, 2,FALSE)</f>
        <v>#REF!</v>
      </c>
      <c r="BM7121" s="79" t="s">
        <v>12387</v>
      </c>
      <c r="BN7121" s="79" t="s">
        <v>3049</v>
      </c>
      <c r="BO7121" s="79" t="s">
        <v>2355</v>
      </c>
      <c r="BU7121" s="79" t="s">
        <v>12387</v>
      </c>
      <c r="BV7121" s="79" t="s">
        <v>3049</v>
      </c>
      <c r="BW7121" s="79" t="s">
        <v>2355</v>
      </c>
    </row>
    <row r="7122" spans="51:75" x14ac:dyDescent="0.3">
      <c r="AY7122" s="107" t="e">
        <f>VLOOKUP(C7122,#REF!, 2,FALSE)</f>
        <v>#REF!</v>
      </c>
      <c r="BM7122" s="79" t="s">
        <v>12388</v>
      </c>
      <c r="BN7122" s="79" t="s">
        <v>2985</v>
      </c>
      <c r="BO7122" s="79" t="s">
        <v>12389</v>
      </c>
      <c r="BU7122" s="79" t="s">
        <v>12388</v>
      </c>
      <c r="BV7122" s="79" t="s">
        <v>2985</v>
      </c>
      <c r="BW7122" s="79" t="s">
        <v>12389</v>
      </c>
    </row>
    <row r="7123" spans="51:75" x14ac:dyDescent="0.3">
      <c r="AY7123" s="107" t="e">
        <f>VLOOKUP(C7123,#REF!, 2,FALSE)</f>
        <v>#REF!</v>
      </c>
      <c r="BM7123" s="79" t="s">
        <v>12390</v>
      </c>
      <c r="BN7123" s="79" t="s">
        <v>2985</v>
      </c>
      <c r="BO7123" s="79" t="s">
        <v>2544</v>
      </c>
      <c r="BU7123" s="79" t="s">
        <v>12390</v>
      </c>
      <c r="BV7123" s="79" t="s">
        <v>2985</v>
      </c>
      <c r="BW7123" s="79" t="s">
        <v>2544</v>
      </c>
    </row>
    <row r="7124" spans="51:75" x14ac:dyDescent="0.3">
      <c r="AY7124" s="107" t="e">
        <f>VLOOKUP(C7124,#REF!, 2,FALSE)</f>
        <v>#REF!</v>
      </c>
      <c r="BM7124" s="79" t="s">
        <v>12391</v>
      </c>
      <c r="BN7124" s="79" t="s">
        <v>2985</v>
      </c>
      <c r="BO7124" s="79" t="s">
        <v>10261</v>
      </c>
      <c r="BU7124" s="79" t="s">
        <v>12391</v>
      </c>
      <c r="BV7124" s="79" t="s">
        <v>2985</v>
      </c>
      <c r="BW7124" s="79" t="s">
        <v>10261</v>
      </c>
    </row>
    <row r="7125" spans="51:75" x14ac:dyDescent="0.3">
      <c r="AY7125" s="107" t="e">
        <f>VLOOKUP(C7125,#REF!, 2,FALSE)</f>
        <v>#REF!</v>
      </c>
      <c r="BM7125" s="79" t="s">
        <v>12392</v>
      </c>
      <c r="BN7125" s="79" t="s">
        <v>2985</v>
      </c>
      <c r="BO7125" s="79" t="s">
        <v>4424</v>
      </c>
      <c r="BU7125" s="79" t="s">
        <v>12392</v>
      </c>
      <c r="BV7125" s="79" t="s">
        <v>2985</v>
      </c>
      <c r="BW7125" s="79" t="s">
        <v>4424</v>
      </c>
    </row>
    <row r="7126" spans="51:75" x14ac:dyDescent="0.3">
      <c r="AY7126" s="107" t="e">
        <f>VLOOKUP(C7126,#REF!, 2,FALSE)</f>
        <v>#REF!</v>
      </c>
      <c r="BM7126" s="79" t="s">
        <v>12394</v>
      </c>
      <c r="BN7126" s="79" t="s">
        <v>2985</v>
      </c>
      <c r="BO7126" s="79" t="s">
        <v>6820</v>
      </c>
      <c r="BU7126" s="79" t="s">
        <v>12394</v>
      </c>
      <c r="BV7126" s="79" t="s">
        <v>2985</v>
      </c>
      <c r="BW7126" s="79" t="s">
        <v>6820</v>
      </c>
    </row>
    <row r="7127" spans="51:75" x14ac:dyDescent="0.3">
      <c r="AY7127" s="107" t="e">
        <f>VLOOKUP(C7127,#REF!, 2,FALSE)</f>
        <v>#REF!</v>
      </c>
      <c r="BM7127" s="79" t="s">
        <v>2147</v>
      </c>
      <c r="BN7127" s="79" t="s">
        <v>698</v>
      </c>
      <c r="BO7127" s="79" t="s">
        <v>12395</v>
      </c>
      <c r="BU7127" s="79" t="s">
        <v>2147</v>
      </c>
      <c r="BV7127" s="79" t="s">
        <v>698</v>
      </c>
      <c r="BW7127" s="79" t="s">
        <v>12395</v>
      </c>
    </row>
    <row r="7128" spans="51:75" x14ac:dyDescent="0.3">
      <c r="AY7128" s="107" t="e">
        <f>VLOOKUP(C7128,#REF!, 2,FALSE)</f>
        <v>#REF!</v>
      </c>
      <c r="BM7128" s="79" t="s">
        <v>12396</v>
      </c>
      <c r="BN7128" s="79" t="s">
        <v>2985</v>
      </c>
      <c r="BO7128" s="79" t="s">
        <v>2305</v>
      </c>
      <c r="BU7128" s="79" t="s">
        <v>12396</v>
      </c>
      <c r="BV7128" s="79" t="s">
        <v>2985</v>
      </c>
      <c r="BW7128" s="79" t="s">
        <v>2305</v>
      </c>
    </row>
    <row r="7129" spans="51:75" x14ac:dyDescent="0.3">
      <c r="AY7129" s="107" t="e">
        <f>VLOOKUP(C7129,#REF!, 2,FALSE)</f>
        <v>#REF!</v>
      </c>
      <c r="BM7129" s="79" t="s">
        <v>2148</v>
      </c>
      <c r="BN7129" s="79" t="s">
        <v>2985</v>
      </c>
      <c r="BO7129" s="79" t="s">
        <v>9177</v>
      </c>
      <c r="BU7129" s="79" t="s">
        <v>2148</v>
      </c>
      <c r="BV7129" s="79" t="s">
        <v>2985</v>
      </c>
      <c r="BW7129" s="79" t="s">
        <v>9177</v>
      </c>
    </row>
    <row r="7130" spans="51:75" x14ac:dyDescent="0.3">
      <c r="AY7130" s="107" t="e">
        <f>VLOOKUP(C7130,#REF!, 2,FALSE)</f>
        <v>#REF!</v>
      </c>
      <c r="BM7130" s="79" t="s">
        <v>12397</v>
      </c>
      <c r="BN7130" s="79" t="s">
        <v>2985</v>
      </c>
      <c r="BO7130" s="79" t="s">
        <v>3337</v>
      </c>
      <c r="BU7130" s="79" t="s">
        <v>12397</v>
      </c>
      <c r="BV7130" s="79" t="s">
        <v>2985</v>
      </c>
      <c r="BW7130" s="79" t="s">
        <v>3337</v>
      </c>
    </row>
    <row r="7131" spans="51:75" x14ac:dyDescent="0.3">
      <c r="AY7131" s="107" t="e">
        <f>VLOOKUP(C7131,#REF!, 2,FALSE)</f>
        <v>#REF!</v>
      </c>
      <c r="BM7131" s="79" t="s">
        <v>12398</v>
      </c>
      <c r="BN7131" s="79" t="s">
        <v>2985</v>
      </c>
      <c r="BO7131" s="79" t="s">
        <v>12399</v>
      </c>
      <c r="BU7131" s="79" t="s">
        <v>12398</v>
      </c>
      <c r="BV7131" s="79" t="s">
        <v>2985</v>
      </c>
      <c r="BW7131" s="79" t="s">
        <v>12399</v>
      </c>
    </row>
    <row r="7132" spans="51:75" x14ac:dyDescent="0.3">
      <c r="AY7132" s="107" t="e">
        <f>VLOOKUP(C7132,#REF!, 2,FALSE)</f>
        <v>#REF!</v>
      </c>
      <c r="BM7132" s="79" t="s">
        <v>12400</v>
      </c>
      <c r="BN7132" s="79" t="s">
        <v>2985</v>
      </c>
      <c r="BO7132" s="79" t="s">
        <v>12401</v>
      </c>
      <c r="BU7132" s="79" t="s">
        <v>12400</v>
      </c>
      <c r="BV7132" s="79" t="s">
        <v>2985</v>
      </c>
      <c r="BW7132" s="79" t="s">
        <v>12401</v>
      </c>
    </row>
    <row r="7133" spans="51:75" x14ac:dyDescent="0.3">
      <c r="AY7133" s="107" t="e">
        <f>VLOOKUP(C7133,#REF!, 2,FALSE)</f>
        <v>#REF!</v>
      </c>
      <c r="BM7133" s="79" t="s">
        <v>12402</v>
      </c>
      <c r="BN7133" s="79" t="s">
        <v>2985</v>
      </c>
      <c r="BO7133" s="79" t="s">
        <v>8676</v>
      </c>
      <c r="BU7133" s="79" t="s">
        <v>12402</v>
      </c>
      <c r="BV7133" s="79" t="s">
        <v>2985</v>
      </c>
      <c r="BW7133" s="79" t="s">
        <v>8676</v>
      </c>
    </row>
    <row r="7134" spans="51:75" x14ac:dyDescent="0.3">
      <c r="AY7134" s="107" t="e">
        <f>VLOOKUP(C7134,#REF!, 2,FALSE)</f>
        <v>#REF!</v>
      </c>
      <c r="BM7134" s="79" t="s">
        <v>12403</v>
      </c>
      <c r="BN7134" s="79" t="s">
        <v>2985</v>
      </c>
      <c r="BO7134" s="79" t="s">
        <v>5162</v>
      </c>
      <c r="BU7134" s="79" t="s">
        <v>12403</v>
      </c>
      <c r="BV7134" s="79" t="s">
        <v>2985</v>
      </c>
      <c r="BW7134" s="79" t="s">
        <v>5162</v>
      </c>
    </row>
    <row r="7135" spans="51:75" x14ac:dyDescent="0.3">
      <c r="AY7135" s="107" t="e">
        <f>VLOOKUP(C7135,#REF!, 2,FALSE)</f>
        <v>#REF!</v>
      </c>
      <c r="BM7135" s="79" t="s">
        <v>12404</v>
      </c>
      <c r="BN7135" s="79" t="s">
        <v>2985</v>
      </c>
      <c r="BO7135" s="79" t="s">
        <v>12405</v>
      </c>
      <c r="BU7135" s="79" t="s">
        <v>12404</v>
      </c>
      <c r="BV7135" s="79" t="s">
        <v>2985</v>
      </c>
      <c r="BW7135" s="79" t="s">
        <v>12405</v>
      </c>
    </row>
    <row r="7136" spans="51:75" x14ac:dyDescent="0.3">
      <c r="AY7136" s="107" t="e">
        <f>VLOOKUP(C7136,#REF!, 2,FALSE)</f>
        <v>#REF!</v>
      </c>
      <c r="BM7136" s="79" t="s">
        <v>2149</v>
      </c>
      <c r="BN7136" s="79" t="s">
        <v>2985</v>
      </c>
      <c r="BO7136" s="79" t="s">
        <v>2985</v>
      </c>
      <c r="BU7136" s="79" t="s">
        <v>2149</v>
      </c>
      <c r="BV7136" s="79" t="s">
        <v>2985</v>
      </c>
      <c r="BW7136" s="79" t="s">
        <v>2985</v>
      </c>
    </row>
    <row r="7137" spans="51:75" x14ac:dyDescent="0.3">
      <c r="AY7137" s="107" t="e">
        <f>VLOOKUP(C7137,#REF!, 2,FALSE)</f>
        <v>#REF!</v>
      </c>
      <c r="BM7137" s="79" t="s">
        <v>12406</v>
      </c>
      <c r="BN7137" s="79" t="s">
        <v>777</v>
      </c>
      <c r="BO7137" s="79" t="s">
        <v>3317</v>
      </c>
      <c r="BU7137" s="79" t="s">
        <v>12406</v>
      </c>
      <c r="BV7137" s="79" t="s">
        <v>777</v>
      </c>
      <c r="BW7137" s="79" t="s">
        <v>3317</v>
      </c>
    </row>
    <row r="7138" spans="51:75" x14ac:dyDescent="0.3">
      <c r="AY7138" s="107" t="e">
        <f>VLOOKUP(C7138,#REF!, 2,FALSE)</f>
        <v>#REF!</v>
      </c>
      <c r="BM7138" s="79" t="s">
        <v>12407</v>
      </c>
      <c r="BN7138" s="79" t="s">
        <v>2985</v>
      </c>
      <c r="BO7138" s="79" t="s">
        <v>2985</v>
      </c>
      <c r="BU7138" s="79" t="s">
        <v>12407</v>
      </c>
      <c r="BV7138" s="79" t="s">
        <v>2985</v>
      </c>
      <c r="BW7138" s="79" t="s">
        <v>2985</v>
      </c>
    </row>
    <row r="7139" spans="51:75" x14ac:dyDescent="0.3">
      <c r="AY7139" s="107" t="e">
        <f>VLOOKUP(C7139,#REF!, 2,FALSE)</f>
        <v>#REF!</v>
      </c>
      <c r="BM7139" s="79" t="s">
        <v>12408</v>
      </c>
      <c r="BN7139" s="79" t="s">
        <v>2985</v>
      </c>
      <c r="BO7139" s="79" t="s">
        <v>2985</v>
      </c>
      <c r="BU7139" s="79" t="s">
        <v>12408</v>
      </c>
      <c r="BV7139" s="79" t="s">
        <v>2985</v>
      </c>
      <c r="BW7139" s="79" t="s">
        <v>2985</v>
      </c>
    </row>
    <row r="7140" spans="51:75" x14ac:dyDescent="0.3">
      <c r="AY7140" s="107" t="e">
        <f>VLOOKUP(C7140,#REF!, 2,FALSE)</f>
        <v>#REF!</v>
      </c>
      <c r="BM7140" s="79" t="s">
        <v>12409</v>
      </c>
      <c r="BN7140" s="79" t="s">
        <v>3006</v>
      </c>
      <c r="BO7140" s="79" t="s">
        <v>12410</v>
      </c>
      <c r="BU7140" s="79" t="s">
        <v>12409</v>
      </c>
      <c r="BV7140" s="79" t="s">
        <v>3006</v>
      </c>
      <c r="BW7140" s="79" t="s">
        <v>12410</v>
      </c>
    </row>
    <row r="7141" spans="51:75" x14ac:dyDescent="0.3">
      <c r="AY7141" s="107" t="e">
        <f>VLOOKUP(C7141,#REF!, 2,FALSE)</f>
        <v>#REF!</v>
      </c>
      <c r="BM7141" s="79" t="s">
        <v>12411</v>
      </c>
      <c r="BN7141" s="79" t="s">
        <v>2985</v>
      </c>
      <c r="BO7141" s="79" t="s">
        <v>2985</v>
      </c>
      <c r="BU7141" s="79" t="s">
        <v>12411</v>
      </c>
      <c r="BV7141" s="79" t="s">
        <v>2985</v>
      </c>
      <c r="BW7141" s="79" t="s">
        <v>2985</v>
      </c>
    </row>
    <row r="7142" spans="51:75" x14ac:dyDescent="0.3">
      <c r="AY7142" s="107" t="e">
        <f>VLOOKUP(C7142,#REF!, 2,FALSE)</f>
        <v>#REF!</v>
      </c>
      <c r="BM7142" s="79" t="s">
        <v>12412</v>
      </c>
      <c r="BN7142" s="79" t="s">
        <v>614</v>
      </c>
      <c r="BO7142" s="79" t="s">
        <v>8027</v>
      </c>
      <c r="BU7142" s="79" t="s">
        <v>12412</v>
      </c>
      <c r="BV7142" s="79" t="s">
        <v>614</v>
      </c>
      <c r="BW7142" s="79" t="s">
        <v>8027</v>
      </c>
    </row>
    <row r="7143" spans="51:75" x14ac:dyDescent="0.3">
      <c r="AY7143" s="107" t="e">
        <f>VLOOKUP(C7143,#REF!, 2,FALSE)</f>
        <v>#REF!</v>
      </c>
      <c r="BM7143" s="79" t="s">
        <v>2150</v>
      </c>
      <c r="BN7143" s="79" t="s">
        <v>2985</v>
      </c>
      <c r="BO7143" s="79" t="s">
        <v>1404</v>
      </c>
      <c r="BU7143" s="79" t="s">
        <v>2150</v>
      </c>
      <c r="BV7143" s="79" t="s">
        <v>2985</v>
      </c>
      <c r="BW7143" s="79" t="s">
        <v>1404</v>
      </c>
    </row>
    <row r="7144" spans="51:75" x14ac:dyDescent="0.3">
      <c r="AY7144" s="107" t="e">
        <f>VLOOKUP(C7144,#REF!, 2,FALSE)</f>
        <v>#REF!</v>
      </c>
      <c r="BM7144" s="79" t="s">
        <v>41</v>
      </c>
      <c r="BN7144" s="79" t="s">
        <v>621</v>
      </c>
      <c r="BO7144" s="79" t="s">
        <v>857</v>
      </c>
      <c r="BU7144" s="79" t="s">
        <v>41</v>
      </c>
      <c r="BV7144" s="79" t="s">
        <v>621</v>
      </c>
      <c r="BW7144" s="79" t="s">
        <v>857</v>
      </c>
    </row>
    <row r="7145" spans="51:75" x14ac:dyDescent="0.3">
      <c r="AY7145" s="107" t="e">
        <f>VLOOKUP(C7145,#REF!, 2,FALSE)</f>
        <v>#REF!</v>
      </c>
      <c r="BM7145" s="79" t="s">
        <v>12415</v>
      </c>
      <c r="BN7145" s="79" t="s">
        <v>16992</v>
      </c>
      <c r="BO7145" s="79" t="s">
        <v>4070</v>
      </c>
      <c r="BU7145" s="79" t="s">
        <v>12415</v>
      </c>
      <c r="BV7145" s="79" t="s">
        <v>16992</v>
      </c>
      <c r="BW7145" s="79" t="s">
        <v>4070</v>
      </c>
    </row>
    <row r="7146" spans="51:75" x14ac:dyDescent="0.3">
      <c r="AY7146" s="107" t="e">
        <f>VLOOKUP(C7146,#REF!, 2,FALSE)</f>
        <v>#REF!</v>
      </c>
      <c r="BM7146" s="79" t="s">
        <v>12416</v>
      </c>
      <c r="BN7146" s="79" t="s">
        <v>16992</v>
      </c>
      <c r="BO7146" s="79" t="s">
        <v>786</v>
      </c>
      <c r="BU7146" s="79" t="s">
        <v>12416</v>
      </c>
      <c r="BV7146" s="79" t="s">
        <v>16992</v>
      </c>
      <c r="BW7146" s="79" t="s">
        <v>786</v>
      </c>
    </row>
    <row r="7147" spans="51:75" x14ac:dyDescent="0.3">
      <c r="AY7147" s="107" t="e">
        <f>VLOOKUP(C7147,#REF!, 2,FALSE)</f>
        <v>#REF!</v>
      </c>
      <c r="BM7147" s="79" t="s">
        <v>44</v>
      </c>
      <c r="BN7147" s="79" t="s">
        <v>16992</v>
      </c>
      <c r="BO7147" s="79" t="s">
        <v>5912</v>
      </c>
      <c r="BU7147" s="79" t="s">
        <v>44</v>
      </c>
      <c r="BV7147" s="79" t="s">
        <v>16992</v>
      </c>
      <c r="BW7147" s="79" t="s">
        <v>5912</v>
      </c>
    </row>
    <row r="7148" spans="51:75" x14ac:dyDescent="0.3">
      <c r="AY7148" s="107" t="e">
        <f>VLOOKUP(C7148,#REF!, 2,FALSE)</f>
        <v>#REF!</v>
      </c>
      <c r="BM7148" s="79" t="s">
        <v>12417</v>
      </c>
      <c r="BN7148" s="79" t="s">
        <v>812</v>
      </c>
      <c r="BO7148" s="79" t="s">
        <v>662</v>
      </c>
      <c r="BU7148" s="79" t="s">
        <v>12417</v>
      </c>
      <c r="BV7148" s="79" t="s">
        <v>812</v>
      </c>
      <c r="BW7148" s="79" t="s">
        <v>662</v>
      </c>
    </row>
    <row r="7149" spans="51:75" x14ac:dyDescent="0.3">
      <c r="AY7149" s="107" t="e">
        <f>VLOOKUP(C7149,#REF!, 2,FALSE)</f>
        <v>#REF!</v>
      </c>
      <c r="BM7149" s="79" t="s">
        <v>12418</v>
      </c>
      <c r="BN7149" s="79" t="s">
        <v>669</v>
      </c>
      <c r="BO7149" s="79" t="s">
        <v>12419</v>
      </c>
      <c r="BU7149" s="79" t="s">
        <v>12418</v>
      </c>
      <c r="BV7149" s="79" t="s">
        <v>669</v>
      </c>
      <c r="BW7149" s="79" t="s">
        <v>12419</v>
      </c>
    </row>
    <row r="7150" spans="51:75" x14ac:dyDescent="0.3">
      <c r="AY7150" s="107" t="e">
        <f>VLOOKUP(C7150,#REF!, 2,FALSE)</f>
        <v>#REF!</v>
      </c>
      <c r="BM7150" s="79" t="s">
        <v>12420</v>
      </c>
      <c r="BN7150" s="79" t="s">
        <v>698</v>
      </c>
      <c r="BO7150" s="79" t="s">
        <v>4370</v>
      </c>
      <c r="BU7150" s="79" t="s">
        <v>12420</v>
      </c>
      <c r="BV7150" s="79" t="s">
        <v>698</v>
      </c>
      <c r="BW7150" s="79" t="s">
        <v>4370</v>
      </c>
    </row>
    <row r="7151" spans="51:75" x14ac:dyDescent="0.3">
      <c r="AY7151" s="107" t="e">
        <f>VLOOKUP(C7151,#REF!, 2,FALSE)</f>
        <v>#REF!</v>
      </c>
      <c r="BM7151" s="79" t="s">
        <v>12421</v>
      </c>
      <c r="BN7151" s="79" t="s">
        <v>614</v>
      </c>
      <c r="BO7151" s="79" t="s">
        <v>786</v>
      </c>
      <c r="BU7151" s="79" t="s">
        <v>12421</v>
      </c>
      <c r="BV7151" s="79" t="s">
        <v>614</v>
      </c>
      <c r="BW7151" s="79" t="s">
        <v>786</v>
      </c>
    </row>
    <row r="7152" spans="51:75" x14ac:dyDescent="0.3">
      <c r="AY7152" s="107" t="e">
        <f>VLOOKUP(C7152,#REF!, 2,FALSE)</f>
        <v>#REF!</v>
      </c>
      <c r="BM7152" s="79" t="s">
        <v>2151</v>
      </c>
      <c r="BN7152" s="79" t="s">
        <v>843</v>
      </c>
      <c r="BO7152" s="79" t="s">
        <v>2985</v>
      </c>
      <c r="BU7152" s="79" t="s">
        <v>2151</v>
      </c>
      <c r="BV7152" s="79" t="s">
        <v>843</v>
      </c>
      <c r="BW7152" s="79" t="s">
        <v>2985</v>
      </c>
    </row>
    <row r="7153" spans="51:75" x14ac:dyDescent="0.3">
      <c r="AY7153" s="107" t="e">
        <f>VLOOKUP(C7153,#REF!, 2,FALSE)</f>
        <v>#REF!</v>
      </c>
      <c r="BM7153" s="79" t="s">
        <v>12422</v>
      </c>
      <c r="BN7153" s="79" t="s">
        <v>614</v>
      </c>
      <c r="BO7153" s="79" t="s">
        <v>7923</v>
      </c>
      <c r="BU7153" s="79" t="s">
        <v>12422</v>
      </c>
      <c r="BV7153" s="79" t="s">
        <v>614</v>
      </c>
      <c r="BW7153" s="79" t="s">
        <v>7923</v>
      </c>
    </row>
    <row r="7154" spans="51:75" x14ac:dyDescent="0.3">
      <c r="AY7154" s="107" t="e">
        <f>VLOOKUP(C7154,#REF!, 2,FALSE)</f>
        <v>#REF!</v>
      </c>
      <c r="BM7154" s="79" t="s">
        <v>12423</v>
      </c>
      <c r="BN7154" s="79" t="s">
        <v>16992</v>
      </c>
      <c r="BO7154" s="79" t="s">
        <v>7923</v>
      </c>
      <c r="BU7154" s="79" t="s">
        <v>12423</v>
      </c>
      <c r="BV7154" s="79" t="s">
        <v>16992</v>
      </c>
      <c r="BW7154" s="79" t="s">
        <v>7923</v>
      </c>
    </row>
    <row r="7155" spans="51:75" x14ac:dyDescent="0.3">
      <c r="AY7155" s="107" t="e">
        <f>VLOOKUP(C7155,#REF!, 2,FALSE)</f>
        <v>#REF!</v>
      </c>
      <c r="BM7155" s="79" t="s">
        <v>12424</v>
      </c>
      <c r="BN7155" s="79" t="s">
        <v>16992</v>
      </c>
      <c r="BO7155" s="79" t="s">
        <v>4370</v>
      </c>
      <c r="BU7155" s="79" t="s">
        <v>12424</v>
      </c>
      <c r="BV7155" s="79" t="s">
        <v>16992</v>
      </c>
      <c r="BW7155" s="79" t="s">
        <v>4370</v>
      </c>
    </row>
    <row r="7156" spans="51:75" x14ac:dyDescent="0.3">
      <c r="AY7156" s="107" t="e">
        <f>VLOOKUP(C7156,#REF!, 2,FALSE)</f>
        <v>#REF!</v>
      </c>
      <c r="BM7156" s="79" t="s">
        <v>12425</v>
      </c>
      <c r="BN7156" s="79" t="s">
        <v>3009</v>
      </c>
      <c r="BO7156" s="79" t="s">
        <v>1285</v>
      </c>
      <c r="BU7156" s="79" t="s">
        <v>12425</v>
      </c>
      <c r="BV7156" s="79" t="s">
        <v>3009</v>
      </c>
      <c r="BW7156" s="79" t="s">
        <v>1285</v>
      </c>
    </row>
    <row r="7157" spans="51:75" x14ac:dyDescent="0.3">
      <c r="AY7157" s="107" t="e">
        <f>VLOOKUP(C7157,#REF!, 2,FALSE)</f>
        <v>#REF!</v>
      </c>
      <c r="BM7157" s="79" t="s">
        <v>12426</v>
      </c>
      <c r="BN7157" s="79" t="s">
        <v>3009</v>
      </c>
      <c r="BO7157" s="79" t="s">
        <v>6340</v>
      </c>
      <c r="BU7157" s="79" t="s">
        <v>12426</v>
      </c>
      <c r="BV7157" s="79" t="s">
        <v>3009</v>
      </c>
      <c r="BW7157" s="79" t="s">
        <v>6340</v>
      </c>
    </row>
    <row r="7158" spans="51:75" x14ac:dyDescent="0.3">
      <c r="AY7158" s="107" t="e">
        <f>VLOOKUP(C7158,#REF!, 2,FALSE)</f>
        <v>#REF!</v>
      </c>
      <c r="BM7158" s="79" t="s">
        <v>12427</v>
      </c>
      <c r="BN7158" s="79" t="s">
        <v>3256</v>
      </c>
      <c r="BO7158" s="79" t="s">
        <v>12428</v>
      </c>
      <c r="BU7158" s="79" t="s">
        <v>12427</v>
      </c>
      <c r="BV7158" s="79" t="s">
        <v>3256</v>
      </c>
      <c r="BW7158" s="79" t="s">
        <v>12428</v>
      </c>
    </row>
    <row r="7159" spans="51:75" x14ac:dyDescent="0.3">
      <c r="AY7159" s="107" t="e">
        <f>VLOOKUP(C7159,#REF!, 2,FALSE)</f>
        <v>#REF!</v>
      </c>
      <c r="BM7159" s="79" t="s">
        <v>12429</v>
      </c>
      <c r="BN7159" s="79" t="s">
        <v>3256</v>
      </c>
      <c r="BO7159" s="79" t="s">
        <v>12430</v>
      </c>
      <c r="BU7159" s="79" t="s">
        <v>12429</v>
      </c>
      <c r="BV7159" s="79" t="s">
        <v>3256</v>
      </c>
      <c r="BW7159" s="79" t="s">
        <v>12430</v>
      </c>
    </row>
    <row r="7160" spans="51:75" x14ac:dyDescent="0.3">
      <c r="AY7160" s="107" t="e">
        <f>VLOOKUP(C7160,#REF!, 2,FALSE)</f>
        <v>#REF!</v>
      </c>
      <c r="BM7160" s="79" t="s">
        <v>12431</v>
      </c>
      <c r="BN7160" s="79" t="s">
        <v>2985</v>
      </c>
      <c r="BO7160" s="79" t="s">
        <v>5466</v>
      </c>
      <c r="BU7160" s="79" t="s">
        <v>12431</v>
      </c>
      <c r="BV7160" s="79" t="s">
        <v>2985</v>
      </c>
      <c r="BW7160" s="79" t="s">
        <v>5466</v>
      </c>
    </row>
    <row r="7161" spans="51:75" x14ac:dyDescent="0.3">
      <c r="AY7161" s="107" t="e">
        <f>VLOOKUP(C7161,#REF!, 2,FALSE)</f>
        <v>#REF!</v>
      </c>
      <c r="BM7161" s="79" t="s">
        <v>12432</v>
      </c>
      <c r="BN7161" s="79" t="s">
        <v>2985</v>
      </c>
      <c r="BO7161" s="79" t="s">
        <v>12433</v>
      </c>
      <c r="BU7161" s="79" t="s">
        <v>12432</v>
      </c>
      <c r="BV7161" s="79" t="s">
        <v>2985</v>
      </c>
      <c r="BW7161" s="79" t="s">
        <v>12433</v>
      </c>
    </row>
    <row r="7162" spans="51:75" x14ac:dyDescent="0.3">
      <c r="AY7162" s="107" t="e">
        <f>VLOOKUP(C7162,#REF!, 2,FALSE)</f>
        <v>#REF!</v>
      </c>
      <c r="BM7162" s="79" t="s">
        <v>12434</v>
      </c>
      <c r="BN7162" s="79" t="s">
        <v>2985</v>
      </c>
      <c r="BO7162" s="79" t="s">
        <v>5618</v>
      </c>
      <c r="BU7162" s="79" t="s">
        <v>12434</v>
      </c>
      <c r="BV7162" s="79" t="s">
        <v>2985</v>
      </c>
      <c r="BW7162" s="79" t="s">
        <v>5618</v>
      </c>
    </row>
    <row r="7163" spans="51:75" x14ac:dyDescent="0.3">
      <c r="AY7163" s="107" t="e">
        <f>VLOOKUP(C7163,#REF!, 2,FALSE)</f>
        <v>#REF!</v>
      </c>
      <c r="BM7163" s="79" t="s">
        <v>12435</v>
      </c>
      <c r="BN7163" s="79" t="s">
        <v>2985</v>
      </c>
      <c r="BO7163" s="79" t="s">
        <v>4109</v>
      </c>
      <c r="BU7163" s="79" t="s">
        <v>12435</v>
      </c>
      <c r="BV7163" s="79" t="s">
        <v>2985</v>
      </c>
      <c r="BW7163" s="79" t="s">
        <v>4109</v>
      </c>
    </row>
    <row r="7164" spans="51:75" x14ac:dyDescent="0.3">
      <c r="AY7164" s="107" t="e">
        <f>VLOOKUP(C7164,#REF!, 2,FALSE)</f>
        <v>#REF!</v>
      </c>
      <c r="BM7164" s="79" t="s">
        <v>12436</v>
      </c>
      <c r="BN7164" s="79" t="s">
        <v>2985</v>
      </c>
      <c r="BO7164" s="79" t="s">
        <v>9492</v>
      </c>
      <c r="BU7164" s="79" t="s">
        <v>12436</v>
      </c>
      <c r="BV7164" s="79" t="s">
        <v>2985</v>
      </c>
      <c r="BW7164" s="79" t="s">
        <v>9492</v>
      </c>
    </row>
    <row r="7165" spans="51:75" x14ac:dyDescent="0.3">
      <c r="AY7165" s="107" t="e">
        <f>VLOOKUP(C7165,#REF!, 2,FALSE)</f>
        <v>#REF!</v>
      </c>
      <c r="BM7165" s="79" t="s">
        <v>12437</v>
      </c>
      <c r="BN7165" s="79" t="s">
        <v>2985</v>
      </c>
      <c r="BO7165" s="79" t="s">
        <v>7348</v>
      </c>
      <c r="BU7165" s="79" t="s">
        <v>12437</v>
      </c>
      <c r="BV7165" s="79" t="s">
        <v>2985</v>
      </c>
      <c r="BW7165" s="79" t="s">
        <v>7348</v>
      </c>
    </row>
    <row r="7166" spans="51:75" x14ac:dyDescent="0.3">
      <c r="AY7166" s="107" t="e">
        <f>VLOOKUP(C7166,#REF!, 2,FALSE)</f>
        <v>#REF!</v>
      </c>
      <c r="BM7166" s="79" t="s">
        <v>12438</v>
      </c>
      <c r="BN7166" s="79" t="s">
        <v>2985</v>
      </c>
      <c r="BO7166" s="79" t="s">
        <v>2071</v>
      </c>
      <c r="BU7166" s="79" t="s">
        <v>12438</v>
      </c>
      <c r="BV7166" s="79" t="s">
        <v>2985</v>
      </c>
      <c r="BW7166" s="79" t="s">
        <v>2071</v>
      </c>
    </row>
    <row r="7167" spans="51:75" x14ac:dyDescent="0.3">
      <c r="AY7167" s="107" t="e">
        <f>VLOOKUP(C7167,#REF!, 2,FALSE)</f>
        <v>#REF!</v>
      </c>
      <c r="BM7167" s="79" t="s">
        <v>12439</v>
      </c>
      <c r="BN7167" s="79" t="s">
        <v>2985</v>
      </c>
      <c r="BO7167" s="79" t="s">
        <v>11969</v>
      </c>
      <c r="BU7167" s="79" t="s">
        <v>12439</v>
      </c>
      <c r="BV7167" s="79" t="s">
        <v>2985</v>
      </c>
      <c r="BW7167" s="79" t="s">
        <v>11969</v>
      </c>
    </row>
    <row r="7168" spans="51:75" x14ac:dyDescent="0.3">
      <c r="AY7168" s="107" t="e">
        <f>VLOOKUP(C7168,#REF!, 2,FALSE)</f>
        <v>#REF!</v>
      </c>
      <c r="BM7168" s="79" t="s">
        <v>12440</v>
      </c>
      <c r="BN7168" s="79" t="s">
        <v>2985</v>
      </c>
      <c r="BO7168" s="79" t="s">
        <v>2753</v>
      </c>
      <c r="BU7168" s="79" t="s">
        <v>12440</v>
      </c>
      <c r="BV7168" s="79" t="s">
        <v>2985</v>
      </c>
      <c r="BW7168" s="79" t="s">
        <v>2753</v>
      </c>
    </row>
    <row r="7169" spans="51:75" x14ac:dyDescent="0.3">
      <c r="AY7169" s="107" t="e">
        <f>VLOOKUP(C7169,#REF!, 2,FALSE)</f>
        <v>#REF!</v>
      </c>
      <c r="BM7169" s="79" t="s">
        <v>12441</v>
      </c>
      <c r="BN7169" s="79" t="s">
        <v>2985</v>
      </c>
      <c r="BO7169" s="79" t="s">
        <v>700</v>
      </c>
      <c r="BU7169" s="79" t="s">
        <v>12441</v>
      </c>
      <c r="BV7169" s="79" t="s">
        <v>2985</v>
      </c>
      <c r="BW7169" s="79" t="s">
        <v>700</v>
      </c>
    </row>
    <row r="7170" spans="51:75" x14ac:dyDescent="0.3">
      <c r="AY7170" s="107" t="e">
        <f>VLOOKUP(C7170,#REF!, 2,FALSE)</f>
        <v>#REF!</v>
      </c>
      <c r="BM7170" s="79" t="s">
        <v>12442</v>
      </c>
      <c r="BN7170" s="79" t="s">
        <v>2985</v>
      </c>
      <c r="BO7170" s="79" t="s">
        <v>12443</v>
      </c>
      <c r="BU7170" s="79" t="s">
        <v>12442</v>
      </c>
      <c r="BV7170" s="79" t="s">
        <v>2985</v>
      </c>
      <c r="BW7170" s="79" t="s">
        <v>12443</v>
      </c>
    </row>
    <row r="7171" spans="51:75" x14ac:dyDescent="0.3">
      <c r="AY7171" s="107" t="e">
        <f>VLOOKUP(C7171,#REF!, 2,FALSE)</f>
        <v>#REF!</v>
      </c>
      <c r="BM7171" s="79" t="s">
        <v>12444</v>
      </c>
      <c r="BN7171" s="79" t="s">
        <v>2985</v>
      </c>
      <c r="BO7171" s="79" t="s">
        <v>12445</v>
      </c>
      <c r="BU7171" s="79" t="s">
        <v>12444</v>
      </c>
      <c r="BV7171" s="79" t="s">
        <v>2985</v>
      </c>
      <c r="BW7171" s="79" t="s">
        <v>12445</v>
      </c>
    </row>
    <row r="7172" spans="51:75" x14ac:dyDescent="0.3">
      <c r="AY7172" s="107" t="e">
        <f>VLOOKUP(C7172,#REF!, 2,FALSE)</f>
        <v>#REF!</v>
      </c>
      <c r="BM7172" s="79" t="s">
        <v>12447</v>
      </c>
      <c r="BN7172" s="79" t="s">
        <v>2985</v>
      </c>
      <c r="BO7172" s="79" t="s">
        <v>4399</v>
      </c>
      <c r="BU7172" s="79" t="s">
        <v>12447</v>
      </c>
      <c r="BV7172" s="79" t="s">
        <v>2985</v>
      </c>
      <c r="BW7172" s="79" t="s">
        <v>4399</v>
      </c>
    </row>
    <row r="7173" spans="51:75" x14ac:dyDescent="0.3">
      <c r="AY7173" s="107" t="e">
        <f>VLOOKUP(C7173,#REF!, 2,FALSE)</f>
        <v>#REF!</v>
      </c>
      <c r="BM7173" s="79" t="s">
        <v>12449</v>
      </c>
      <c r="BN7173" s="79" t="s">
        <v>2985</v>
      </c>
      <c r="BO7173" s="79" t="s">
        <v>2070</v>
      </c>
      <c r="BU7173" s="79" t="s">
        <v>12449</v>
      </c>
      <c r="BV7173" s="79" t="s">
        <v>2985</v>
      </c>
      <c r="BW7173" s="79" t="s">
        <v>2070</v>
      </c>
    </row>
    <row r="7174" spans="51:75" x14ac:dyDescent="0.3">
      <c r="AY7174" s="107" t="e">
        <f>VLOOKUP(C7174,#REF!, 2,FALSE)</f>
        <v>#REF!</v>
      </c>
      <c r="BM7174" s="79" t="s">
        <v>12450</v>
      </c>
      <c r="BN7174" s="79" t="s">
        <v>2985</v>
      </c>
      <c r="BO7174" s="79" t="s">
        <v>12451</v>
      </c>
      <c r="BU7174" s="79" t="s">
        <v>12450</v>
      </c>
      <c r="BV7174" s="79" t="s">
        <v>2985</v>
      </c>
      <c r="BW7174" s="79" t="s">
        <v>12451</v>
      </c>
    </row>
    <row r="7175" spans="51:75" x14ac:dyDescent="0.3">
      <c r="AY7175" s="107" t="e">
        <f>VLOOKUP(C7175,#REF!, 2,FALSE)</f>
        <v>#REF!</v>
      </c>
      <c r="BM7175" s="79" t="s">
        <v>12452</v>
      </c>
      <c r="BN7175" s="79" t="s">
        <v>2985</v>
      </c>
      <c r="BO7175" s="79" t="s">
        <v>8475</v>
      </c>
      <c r="BU7175" s="79" t="s">
        <v>12452</v>
      </c>
      <c r="BV7175" s="79" t="s">
        <v>2985</v>
      </c>
      <c r="BW7175" s="79" t="s">
        <v>8475</v>
      </c>
    </row>
    <row r="7176" spans="51:75" x14ac:dyDescent="0.3">
      <c r="AY7176" s="107" t="e">
        <f>VLOOKUP(C7176,#REF!, 2,FALSE)</f>
        <v>#REF!</v>
      </c>
      <c r="BM7176" s="79" t="s">
        <v>2152</v>
      </c>
      <c r="BN7176" s="79" t="s">
        <v>2985</v>
      </c>
      <c r="BO7176" s="79" t="s">
        <v>10171</v>
      </c>
      <c r="BU7176" s="79" t="s">
        <v>2152</v>
      </c>
      <c r="BV7176" s="79" t="s">
        <v>2985</v>
      </c>
      <c r="BW7176" s="79" t="s">
        <v>10171</v>
      </c>
    </row>
    <row r="7177" spans="51:75" x14ac:dyDescent="0.3">
      <c r="AY7177" s="107" t="e">
        <f>VLOOKUP(C7177,#REF!, 2,FALSE)</f>
        <v>#REF!</v>
      </c>
      <c r="BM7177" s="79" t="s">
        <v>12453</v>
      </c>
      <c r="BN7177" s="79" t="s">
        <v>2985</v>
      </c>
      <c r="BO7177" s="79" t="s">
        <v>7963</v>
      </c>
      <c r="BU7177" s="79" t="s">
        <v>12453</v>
      </c>
      <c r="BV7177" s="79" t="s">
        <v>2985</v>
      </c>
      <c r="BW7177" s="79" t="s">
        <v>7963</v>
      </c>
    </row>
    <row r="7178" spans="51:75" x14ac:dyDescent="0.3">
      <c r="AY7178" s="107" t="e">
        <f>VLOOKUP(C7178,#REF!, 2,FALSE)</f>
        <v>#REF!</v>
      </c>
      <c r="BM7178" s="79" t="s">
        <v>12454</v>
      </c>
      <c r="BN7178" s="79" t="s">
        <v>2985</v>
      </c>
      <c r="BO7178" s="79" t="s">
        <v>8408</v>
      </c>
      <c r="BU7178" s="79" t="s">
        <v>12454</v>
      </c>
      <c r="BV7178" s="79" t="s">
        <v>2985</v>
      </c>
      <c r="BW7178" s="79" t="s">
        <v>8408</v>
      </c>
    </row>
    <row r="7179" spans="51:75" x14ac:dyDescent="0.3">
      <c r="AY7179" s="107" t="e">
        <f>VLOOKUP(C7179,#REF!, 2,FALSE)</f>
        <v>#REF!</v>
      </c>
      <c r="BM7179" s="79" t="s">
        <v>12455</v>
      </c>
      <c r="BN7179" s="79" t="s">
        <v>2985</v>
      </c>
      <c r="BO7179" s="79" t="s">
        <v>12456</v>
      </c>
      <c r="BU7179" s="79" t="s">
        <v>12455</v>
      </c>
      <c r="BV7179" s="79" t="s">
        <v>2985</v>
      </c>
      <c r="BW7179" s="79" t="s">
        <v>12456</v>
      </c>
    </row>
    <row r="7180" spans="51:75" x14ac:dyDescent="0.3">
      <c r="AY7180" s="107" t="e">
        <f>VLOOKUP(C7180,#REF!, 2,FALSE)</f>
        <v>#REF!</v>
      </c>
      <c r="BM7180" s="79" t="s">
        <v>2153</v>
      </c>
      <c r="BN7180" s="79" t="s">
        <v>2985</v>
      </c>
      <c r="BO7180" s="79" t="s">
        <v>12457</v>
      </c>
      <c r="BU7180" s="79" t="s">
        <v>2153</v>
      </c>
      <c r="BV7180" s="79" t="s">
        <v>2985</v>
      </c>
      <c r="BW7180" s="79" t="s">
        <v>12457</v>
      </c>
    </row>
    <row r="7181" spans="51:75" x14ac:dyDescent="0.3">
      <c r="AY7181" s="107" t="e">
        <f>VLOOKUP(C7181,#REF!, 2,FALSE)</f>
        <v>#REF!</v>
      </c>
      <c r="BM7181" s="79" t="s">
        <v>12458</v>
      </c>
      <c r="BN7181" s="79" t="s">
        <v>2985</v>
      </c>
      <c r="BO7181" s="79" t="s">
        <v>3693</v>
      </c>
      <c r="BU7181" s="79" t="s">
        <v>12458</v>
      </c>
      <c r="BV7181" s="79" t="s">
        <v>2985</v>
      </c>
      <c r="BW7181" s="79" t="s">
        <v>3693</v>
      </c>
    </row>
    <row r="7182" spans="51:75" x14ac:dyDescent="0.3">
      <c r="AY7182" s="107" t="e">
        <f>VLOOKUP(C7182,#REF!, 2,FALSE)</f>
        <v>#REF!</v>
      </c>
      <c r="BM7182" s="79" t="s">
        <v>12459</v>
      </c>
      <c r="BN7182" s="79" t="s">
        <v>2985</v>
      </c>
      <c r="BO7182" s="79" t="s">
        <v>12460</v>
      </c>
      <c r="BU7182" s="79" t="s">
        <v>12459</v>
      </c>
      <c r="BV7182" s="79" t="s">
        <v>2985</v>
      </c>
      <c r="BW7182" s="79" t="s">
        <v>12460</v>
      </c>
    </row>
    <row r="7183" spans="51:75" x14ac:dyDescent="0.3">
      <c r="AY7183" s="107" t="e">
        <f>VLOOKUP(C7183,#REF!, 2,FALSE)</f>
        <v>#REF!</v>
      </c>
      <c r="BM7183" s="79" t="s">
        <v>12461</v>
      </c>
      <c r="BN7183" s="79" t="s">
        <v>2985</v>
      </c>
      <c r="BO7183" s="79" t="s">
        <v>12462</v>
      </c>
      <c r="BU7183" s="79" t="s">
        <v>12461</v>
      </c>
      <c r="BV7183" s="79" t="s">
        <v>2985</v>
      </c>
      <c r="BW7183" s="79" t="s">
        <v>12462</v>
      </c>
    </row>
    <row r="7184" spans="51:75" x14ac:dyDescent="0.3">
      <c r="AY7184" s="107" t="e">
        <f>VLOOKUP(C7184,#REF!, 2,FALSE)</f>
        <v>#REF!</v>
      </c>
      <c r="BM7184" s="79" t="s">
        <v>12463</v>
      </c>
      <c r="BN7184" s="79" t="s">
        <v>2985</v>
      </c>
      <c r="BO7184" s="79" t="s">
        <v>922</v>
      </c>
      <c r="BU7184" s="79" t="s">
        <v>12463</v>
      </c>
      <c r="BV7184" s="79" t="s">
        <v>2985</v>
      </c>
      <c r="BW7184" s="79" t="s">
        <v>922</v>
      </c>
    </row>
    <row r="7185" spans="51:75" x14ac:dyDescent="0.3">
      <c r="AY7185" s="107" t="e">
        <f>VLOOKUP(C7185,#REF!, 2,FALSE)</f>
        <v>#REF!</v>
      </c>
      <c r="BM7185" s="79" t="s">
        <v>12464</v>
      </c>
      <c r="BN7185" s="79" t="s">
        <v>2985</v>
      </c>
      <c r="BO7185" s="79" t="s">
        <v>2985</v>
      </c>
      <c r="BU7185" s="79" t="s">
        <v>12464</v>
      </c>
      <c r="BV7185" s="79" t="s">
        <v>2985</v>
      </c>
      <c r="BW7185" s="79" t="s">
        <v>2985</v>
      </c>
    </row>
    <row r="7186" spans="51:75" x14ac:dyDescent="0.3">
      <c r="AY7186" s="107" t="e">
        <f>VLOOKUP(C7186,#REF!, 2,FALSE)</f>
        <v>#REF!</v>
      </c>
      <c r="BM7186" s="79" t="s">
        <v>12465</v>
      </c>
      <c r="BN7186" s="79" t="s">
        <v>2985</v>
      </c>
      <c r="BO7186" s="79" t="s">
        <v>7907</v>
      </c>
      <c r="BU7186" s="79" t="s">
        <v>12465</v>
      </c>
      <c r="BV7186" s="79" t="s">
        <v>2985</v>
      </c>
      <c r="BW7186" s="79" t="s">
        <v>7907</v>
      </c>
    </row>
    <row r="7187" spans="51:75" x14ac:dyDescent="0.3">
      <c r="AY7187" s="107" t="e">
        <f>VLOOKUP(C7187,#REF!, 2,FALSE)</f>
        <v>#REF!</v>
      </c>
      <c r="BM7187" s="79" t="s">
        <v>12466</v>
      </c>
      <c r="BN7187" s="79" t="s">
        <v>2985</v>
      </c>
      <c r="BO7187" s="79" t="s">
        <v>12467</v>
      </c>
      <c r="BU7187" s="79" t="s">
        <v>12466</v>
      </c>
      <c r="BV7187" s="79" t="s">
        <v>2985</v>
      </c>
      <c r="BW7187" s="79" t="s">
        <v>12467</v>
      </c>
    </row>
    <row r="7188" spans="51:75" x14ac:dyDescent="0.3">
      <c r="AY7188" s="107" t="e">
        <f>VLOOKUP(C7188,#REF!, 2,FALSE)</f>
        <v>#REF!</v>
      </c>
      <c r="BM7188" s="79" t="s">
        <v>12468</v>
      </c>
      <c r="BN7188" s="79" t="s">
        <v>2985</v>
      </c>
      <c r="BO7188" s="79" t="s">
        <v>8894</v>
      </c>
      <c r="BU7188" s="79" t="s">
        <v>12468</v>
      </c>
      <c r="BV7188" s="79" t="s">
        <v>2985</v>
      </c>
      <c r="BW7188" s="79" t="s">
        <v>8894</v>
      </c>
    </row>
    <row r="7189" spans="51:75" x14ac:dyDescent="0.3">
      <c r="AY7189" s="107" t="e">
        <f>VLOOKUP(C7189,#REF!, 2,FALSE)</f>
        <v>#REF!</v>
      </c>
      <c r="BM7189" s="79" t="s">
        <v>2154</v>
      </c>
      <c r="BN7189" s="79" t="s">
        <v>2985</v>
      </c>
      <c r="BO7189" s="79" t="s">
        <v>5928</v>
      </c>
      <c r="BU7189" s="79" t="s">
        <v>2154</v>
      </c>
      <c r="BV7189" s="79" t="s">
        <v>2985</v>
      </c>
      <c r="BW7189" s="79" t="s">
        <v>5928</v>
      </c>
    </row>
    <row r="7190" spans="51:75" x14ac:dyDescent="0.3">
      <c r="AY7190" s="107" t="e">
        <f>VLOOKUP(C7190,#REF!, 2,FALSE)</f>
        <v>#REF!</v>
      </c>
      <c r="BM7190" s="79" t="s">
        <v>12469</v>
      </c>
      <c r="BN7190" s="79" t="s">
        <v>2985</v>
      </c>
      <c r="BO7190" s="79" t="s">
        <v>7627</v>
      </c>
      <c r="BU7190" s="79" t="s">
        <v>12469</v>
      </c>
      <c r="BV7190" s="79" t="s">
        <v>2985</v>
      </c>
      <c r="BW7190" s="79" t="s">
        <v>7627</v>
      </c>
    </row>
    <row r="7191" spans="51:75" x14ac:dyDescent="0.3">
      <c r="AY7191" s="107" t="e">
        <f>VLOOKUP(C7191,#REF!, 2,FALSE)</f>
        <v>#REF!</v>
      </c>
      <c r="BM7191" s="79" t="s">
        <v>12470</v>
      </c>
      <c r="BN7191" s="79" t="s">
        <v>2985</v>
      </c>
      <c r="BO7191" s="79" t="s">
        <v>12471</v>
      </c>
      <c r="BU7191" s="79" t="s">
        <v>12470</v>
      </c>
      <c r="BV7191" s="79" t="s">
        <v>2985</v>
      </c>
      <c r="BW7191" s="79" t="s">
        <v>12471</v>
      </c>
    </row>
    <row r="7192" spans="51:75" x14ac:dyDescent="0.3">
      <c r="AY7192" s="107" t="e">
        <f>VLOOKUP(C7192,#REF!, 2,FALSE)</f>
        <v>#REF!</v>
      </c>
      <c r="BM7192" s="79" t="s">
        <v>12472</v>
      </c>
      <c r="BN7192" s="79" t="s">
        <v>2985</v>
      </c>
      <c r="BO7192" s="79" t="s">
        <v>10719</v>
      </c>
      <c r="BU7192" s="79" t="s">
        <v>12472</v>
      </c>
      <c r="BV7192" s="79" t="s">
        <v>2985</v>
      </c>
      <c r="BW7192" s="79" t="s">
        <v>10719</v>
      </c>
    </row>
    <row r="7193" spans="51:75" x14ac:dyDescent="0.3">
      <c r="AY7193" s="107" t="e">
        <f>VLOOKUP(C7193,#REF!, 2,FALSE)</f>
        <v>#REF!</v>
      </c>
      <c r="BM7193" s="79" t="s">
        <v>12473</v>
      </c>
      <c r="BN7193" s="79" t="s">
        <v>804</v>
      </c>
      <c r="BO7193" s="79" t="s">
        <v>8681</v>
      </c>
      <c r="BU7193" s="79" t="s">
        <v>12473</v>
      </c>
      <c r="BV7193" s="79" t="s">
        <v>804</v>
      </c>
      <c r="BW7193" s="79" t="s">
        <v>8681</v>
      </c>
    </row>
    <row r="7194" spans="51:75" x14ac:dyDescent="0.3">
      <c r="AY7194" s="107" t="e">
        <f>VLOOKUP(C7194,#REF!, 2,FALSE)</f>
        <v>#REF!</v>
      </c>
      <c r="BM7194" s="79" t="s">
        <v>12474</v>
      </c>
      <c r="BN7194" s="79" t="s">
        <v>801</v>
      </c>
      <c r="BO7194" s="79" t="s">
        <v>9581</v>
      </c>
      <c r="BU7194" s="79" t="s">
        <v>12474</v>
      </c>
      <c r="BV7194" s="79" t="s">
        <v>801</v>
      </c>
      <c r="BW7194" s="79" t="s">
        <v>9581</v>
      </c>
    </row>
    <row r="7195" spans="51:75" x14ac:dyDescent="0.3">
      <c r="AY7195" s="107" t="e">
        <f>VLOOKUP(C7195,#REF!, 2,FALSE)</f>
        <v>#REF!</v>
      </c>
      <c r="BM7195" s="79" t="s">
        <v>12475</v>
      </c>
      <c r="BN7195" s="79" t="s">
        <v>2985</v>
      </c>
      <c r="BO7195" s="79" t="s">
        <v>1836</v>
      </c>
      <c r="BU7195" s="79" t="s">
        <v>12475</v>
      </c>
      <c r="BV7195" s="79" t="s">
        <v>2985</v>
      </c>
      <c r="BW7195" s="79" t="s">
        <v>1836</v>
      </c>
    </row>
    <row r="7196" spans="51:75" x14ac:dyDescent="0.3">
      <c r="AY7196" s="107" t="e">
        <f>VLOOKUP(C7196,#REF!, 2,FALSE)</f>
        <v>#REF!</v>
      </c>
      <c r="BM7196" s="79" t="s">
        <v>12476</v>
      </c>
      <c r="BN7196" s="79" t="s">
        <v>2985</v>
      </c>
      <c r="BO7196" s="79" t="s">
        <v>12477</v>
      </c>
      <c r="BU7196" s="79" t="s">
        <v>12476</v>
      </c>
      <c r="BV7196" s="79" t="s">
        <v>2985</v>
      </c>
      <c r="BW7196" s="79" t="s">
        <v>12477</v>
      </c>
    </row>
    <row r="7197" spans="51:75" x14ac:dyDescent="0.3">
      <c r="AY7197" s="107" t="e">
        <f>VLOOKUP(C7197,#REF!, 2,FALSE)</f>
        <v>#REF!</v>
      </c>
      <c r="BM7197" s="79" t="s">
        <v>12478</v>
      </c>
      <c r="BN7197" s="79" t="s">
        <v>2985</v>
      </c>
      <c r="BO7197" s="79" t="s">
        <v>1444</v>
      </c>
      <c r="BU7197" s="79" t="s">
        <v>12478</v>
      </c>
      <c r="BV7197" s="79" t="s">
        <v>2985</v>
      </c>
      <c r="BW7197" s="79" t="s">
        <v>1444</v>
      </c>
    </row>
    <row r="7198" spans="51:75" x14ac:dyDescent="0.3">
      <c r="AY7198" s="107" t="e">
        <f>VLOOKUP(C7198,#REF!, 2,FALSE)</f>
        <v>#REF!</v>
      </c>
      <c r="BM7198" s="79" t="s">
        <v>12479</v>
      </c>
      <c r="BN7198" s="79" t="s">
        <v>2985</v>
      </c>
      <c r="BO7198" s="79" t="s">
        <v>12480</v>
      </c>
      <c r="BU7198" s="79" t="s">
        <v>12479</v>
      </c>
      <c r="BV7198" s="79" t="s">
        <v>2985</v>
      </c>
      <c r="BW7198" s="79" t="s">
        <v>12480</v>
      </c>
    </row>
    <row r="7199" spans="51:75" x14ac:dyDescent="0.3">
      <c r="AY7199" s="107" t="e">
        <f>VLOOKUP(C7199,#REF!, 2,FALSE)</f>
        <v>#REF!</v>
      </c>
      <c r="BM7199" s="79" t="s">
        <v>12481</v>
      </c>
      <c r="BN7199" s="79" t="s">
        <v>2985</v>
      </c>
      <c r="BO7199" s="79" t="s">
        <v>12482</v>
      </c>
      <c r="BU7199" s="79" t="s">
        <v>12481</v>
      </c>
      <c r="BV7199" s="79" t="s">
        <v>2985</v>
      </c>
      <c r="BW7199" s="79" t="s">
        <v>12482</v>
      </c>
    </row>
    <row r="7200" spans="51:75" x14ac:dyDescent="0.3">
      <c r="AY7200" s="107" t="e">
        <f>VLOOKUP(C7200,#REF!, 2,FALSE)</f>
        <v>#REF!</v>
      </c>
      <c r="BM7200" s="79" t="s">
        <v>12483</v>
      </c>
      <c r="BN7200" s="79" t="s">
        <v>2985</v>
      </c>
      <c r="BO7200" s="79" t="s">
        <v>940</v>
      </c>
      <c r="BU7200" s="79" t="s">
        <v>12483</v>
      </c>
      <c r="BV7200" s="79" t="s">
        <v>2985</v>
      </c>
      <c r="BW7200" s="79" t="s">
        <v>940</v>
      </c>
    </row>
    <row r="7201" spans="51:75" x14ac:dyDescent="0.3">
      <c r="AY7201" s="107" t="e">
        <f>VLOOKUP(C7201,#REF!, 2,FALSE)</f>
        <v>#REF!</v>
      </c>
      <c r="BM7201" s="79" t="s">
        <v>12484</v>
      </c>
      <c r="BN7201" s="79" t="s">
        <v>2985</v>
      </c>
      <c r="BO7201" s="79" t="s">
        <v>1202</v>
      </c>
      <c r="BU7201" s="79" t="s">
        <v>12484</v>
      </c>
      <c r="BV7201" s="79" t="s">
        <v>2985</v>
      </c>
      <c r="BW7201" s="79" t="s">
        <v>1202</v>
      </c>
    </row>
    <row r="7202" spans="51:75" x14ac:dyDescent="0.3">
      <c r="AY7202" s="107" t="e">
        <f>VLOOKUP(C7202,#REF!, 2,FALSE)</f>
        <v>#REF!</v>
      </c>
      <c r="BM7202" s="79" t="s">
        <v>12485</v>
      </c>
      <c r="BN7202" s="79" t="s">
        <v>2985</v>
      </c>
      <c r="BO7202" s="79" t="s">
        <v>2069</v>
      </c>
      <c r="BU7202" s="79" t="s">
        <v>12485</v>
      </c>
      <c r="BV7202" s="79" t="s">
        <v>2985</v>
      </c>
      <c r="BW7202" s="79" t="s">
        <v>2069</v>
      </c>
    </row>
    <row r="7203" spans="51:75" x14ac:dyDescent="0.3">
      <c r="AY7203" s="107" t="e">
        <f>VLOOKUP(C7203,#REF!, 2,FALSE)</f>
        <v>#REF!</v>
      </c>
      <c r="BM7203" s="79" t="s">
        <v>2155</v>
      </c>
      <c r="BN7203" s="79" t="s">
        <v>2985</v>
      </c>
      <c r="BO7203" s="79" t="s">
        <v>12486</v>
      </c>
      <c r="BU7203" s="79" t="s">
        <v>2155</v>
      </c>
      <c r="BV7203" s="79" t="s">
        <v>2985</v>
      </c>
      <c r="BW7203" s="79" t="s">
        <v>12486</v>
      </c>
    </row>
    <row r="7204" spans="51:75" x14ac:dyDescent="0.3">
      <c r="AY7204" s="107" t="e">
        <f>VLOOKUP(C7204,#REF!, 2,FALSE)</f>
        <v>#REF!</v>
      </c>
      <c r="BM7204" s="79" t="s">
        <v>12487</v>
      </c>
      <c r="BN7204" s="79" t="s">
        <v>3009</v>
      </c>
      <c r="BO7204" s="79" t="s">
        <v>2139</v>
      </c>
      <c r="BU7204" s="79" t="s">
        <v>12487</v>
      </c>
      <c r="BV7204" s="79" t="s">
        <v>3009</v>
      </c>
      <c r="BW7204" s="79" t="s">
        <v>2139</v>
      </c>
    </row>
    <row r="7205" spans="51:75" x14ac:dyDescent="0.3">
      <c r="AY7205" s="107" t="e">
        <f>VLOOKUP(C7205,#REF!, 2,FALSE)</f>
        <v>#REF!</v>
      </c>
      <c r="BM7205" s="79" t="s">
        <v>12488</v>
      </c>
      <c r="BN7205" s="79" t="s">
        <v>2985</v>
      </c>
      <c r="BO7205" s="79" t="s">
        <v>5084</v>
      </c>
      <c r="BU7205" s="79" t="s">
        <v>12488</v>
      </c>
      <c r="BV7205" s="79" t="s">
        <v>2985</v>
      </c>
      <c r="BW7205" s="79" t="s">
        <v>5084</v>
      </c>
    </row>
    <row r="7206" spans="51:75" x14ac:dyDescent="0.3">
      <c r="AY7206" s="107" t="e">
        <f>VLOOKUP(C7206,#REF!, 2,FALSE)</f>
        <v>#REF!</v>
      </c>
      <c r="BM7206" s="79" t="s">
        <v>12489</v>
      </c>
      <c r="BN7206" s="79" t="s">
        <v>2985</v>
      </c>
      <c r="BO7206" s="79" t="s">
        <v>7322</v>
      </c>
      <c r="BU7206" s="79" t="s">
        <v>12489</v>
      </c>
      <c r="BV7206" s="79" t="s">
        <v>2985</v>
      </c>
      <c r="BW7206" s="79" t="s">
        <v>7322</v>
      </c>
    </row>
    <row r="7207" spans="51:75" x14ac:dyDescent="0.3">
      <c r="AY7207" s="107" t="e">
        <f>VLOOKUP(C7207,#REF!, 2,FALSE)</f>
        <v>#REF!</v>
      </c>
      <c r="BM7207" s="79" t="s">
        <v>12490</v>
      </c>
      <c r="BN7207" s="79" t="s">
        <v>2985</v>
      </c>
      <c r="BO7207" s="79" t="s">
        <v>2985</v>
      </c>
      <c r="BU7207" s="79" t="s">
        <v>12490</v>
      </c>
      <c r="BV7207" s="79" t="s">
        <v>2985</v>
      </c>
      <c r="BW7207" s="79" t="s">
        <v>2985</v>
      </c>
    </row>
    <row r="7208" spans="51:75" x14ac:dyDescent="0.3">
      <c r="AY7208" s="107" t="e">
        <f>VLOOKUP(C7208,#REF!, 2,FALSE)</f>
        <v>#REF!</v>
      </c>
      <c r="BM7208" s="79" t="s">
        <v>2156</v>
      </c>
      <c r="BN7208" s="79" t="s">
        <v>2985</v>
      </c>
      <c r="BO7208" s="79" t="s">
        <v>3529</v>
      </c>
      <c r="BU7208" s="79" t="s">
        <v>2156</v>
      </c>
      <c r="BV7208" s="79" t="s">
        <v>2985</v>
      </c>
      <c r="BW7208" s="79" t="s">
        <v>3529</v>
      </c>
    </row>
    <row r="7209" spans="51:75" x14ac:dyDescent="0.3">
      <c r="AY7209" s="107" t="e">
        <f>VLOOKUP(C7209,#REF!, 2,FALSE)</f>
        <v>#REF!</v>
      </c>
      <c r="BM7209" s="79" t="s">
        <v>2157</v>
      </c>
      <c r="BN7209" s="79" t="s">
        <v>738</v>
      </c>
      <c r="BO7209" s="79" t="s">
        <v>12491</v>
      </c>
      <c r="BU7209" s="79" t="s">
        <v>2157</v>
      </c>
      <c r="BV7209" s="79" t="s">
        <v>738</v>
      </c>
      <c r="BW7209" s="79" t="s">
        <v>12491</v>
      </c>
    </row>
    <row r="7210" spans="51:75" x14ac:dyDescent="0.3">
      <c r="AY7210" s="107" t="e">
        <f>VLOOKUP(C7210,#REF!, 2,FALSE)</f>
        <v>#REF!</v>
      </c>
      <c r="BM7210" s="79" t="s">
        <v>12492</v>
      </c>
      <c r="BN7210" s="79" t="s">
        <v>2985</v>
      </c>
      <c r="BO7210" s="79" t="s">
        <v>12493</v>
      </c>
      <c r="BU7210" s="79" t="s">
        <v>12492</v>
      </c>
      <c r="BV7210" s="79" t="s">
        <v>2985</v>
      </c>
      <c r="BW7210" s="79" t="s">
        <v>12493</v>
      </c>
    </row>
    <row r="7211" spans="51:75" x14ac:dyDescent="0.3">
      <c r="AY7211" s="107" t="e">
        <f>VLOOKUP(C7211,#REF!, 2,FALSE)</f>
        <v>#REF!</v>
      </c>
      <c r="BM7211" s="79" t="s">
        <v>12494</v>
      </c>
      <c r="BN7211" s="79" t="s">
        <v>638</v>
      </c>
      <c r="BO7211" s="79" t="s">
        <v>11863</v>
      </c>
      <c r="BU7211" s="79" t="s">
        <v>12494</v>
      </c>
      <c r="BV7211" s="79" t="s">
        <v>638</v>
      </c>
      <c r="BW7211" s="79" t="s">
        <v>11863</v>
      </c>
    </row>
    <row r="7212" spans="51:75" x14ac:dyDescent="0.3">
      <c r="AY7212" s="107" t="e">
        <f>VLOOKUP(C7212,#REF!, 2,FALSE)</f>
        <v>#REF!</v>
      </c>
      <c r="BM7212" s="79" t="s">
        <v>47</v>
      </c>
      <c r="BN7212" s="79" t="s">
        <v>2985</v>
      </c>
      <c r="BO7212" s="79" t="s">
        <v>11462</v>
      </c>
      <c r="BU7212" s="79" t="s">
        <v>47</v>
      </c>
      <c r="BV7212" s="79" t="s">
        <v>2985</v>
      </c>
      <c r="BW7212" s="79" t="s">
        <v>11462</v>
      </c>
    </row>
    <row r="7213" spans="51:75" x14ac:dyDescent="0.3">
      <c r="AY7213" s="107" t="e">
        <f>VLOOKUP(C7213,#REF!, 2,FALSE)</f>
        <v>#REF!</v>
      </c>
      <c r="BM7213" s="79" t="s">
        <v>12495</v>
      </c>
      <c r="BN7213" s="79" t="s">
        <v>2985</v>
      </c>
      <c r="BO7213" s="79" t="s">
        <v>2190</v>
      </c>
      <c r="BU7213" s="79" t="s">
        <v>12495</v>
      </c>
      <c r="BV7213" s="79" t="s">
        <v>2985</v>
      </c>
      <c r="BW7213" s="79" t="s">
        <v>2190</v>
      </c>
    </row>
    <row r="7214" spans="51:75" x14ac:dyDescent="0.3">
      <c r="AY7214" s="107" t="e">
        <f>VLOOKUP(C7214,#REF!, 2,FALSE)</f>
        <v>#REF!</v>
      </c>
      <c r="BM7214" s="79" t="s">
        <v>12496</v>
      </c>
      <c r="BN7214" s="79" t="s">
        <v>2985</v>
      </c>
      <c r="BO7214" s="79" t="s">
        <v>8318</v>
      </c>
      <c r="BU7214" s="79" t="s">
        <v>12496</v>
      </c>
      <c r="BV7214" s="79" t="s">
        <v>2985</v>
      </c>
      <c r="BW7214" s="79" t="s">
        <v>8318</v>
      </c>
    </row>
    <row r="7215" spans="51:75" x14ac:dyDescent="0.3">
      <c r="AY7215" s="107" t="e">
        <f>VLOOKUP(C7215,#REF!, 2,FALSE)</f>
        <v>#REF!</v>
      </c>
      <c r="BM7215" s="79" t="s">
        <v>12497</v>
      </c>
      <c r="BN7215" s="79" t="s">
        <v>2985</v>
      </c>
      <c r="BO7215" s="79" t="s">
        <v>5166</v>
      </c>
      <c r="BU7215" s="79" t="s">
        <v>12497</v>
      </c>
      <c r="BV7215" s="79" t="s">
        <v>2985</v>
      </c>
      <c r="BW7215" s="79" t="s">
        <v>5166</v>
      </c>
    </row>
    <row r="7216" spans="51:75" x14ac:dyDescent="0.3">
      <c r="AY7216" s="107" t="e">
        <f>VLOOKUP(C7216,#REF!, 2,FALSE)</f>
        <v>#REF!</v>
      </c>
      <c r="BM7216" s="79" t="s">
        <v>2158</v>
      </c>
      <c r="BN7216" s="79" t="s">
        <v>2985</v>
      </c>
      <c r="BO7216" s="79" t="s">
        <v>5643</v>
      </c>
      <c r="BU7216" s="79" t="s">
        <v>2158</v>
      </c>
      <c r="BV7216" s="79" t="s">
        <v>2985</v>
      </c>
      <c r="BW7216" s="79" t="s">
        <v>5643</v>
      </c>
    </row>
    <row r="7217" spans="51:75" x14ac:dyDescent="0.3">
      <c r="AY7217" s="107" t="e">
        <f>VLOOKUP(C7217,#REF!, 2,FALSE)</f>
        <v>#REF!</v>
      </c>
      <c r="BM7217" s="79" t="s">
        <v>12498</v>
      </c>
      <c r="BN7217" s="79" t="s">
        <v>2985</v>
      </c>
      <c r="BO7217" s="79" t="s">
        <v>8806</v>
      </c>
      <c r="BU7217" s="79" t="s">
        <v>12498</v>
      </c>
      <c r="BV7217" s="79" t="s">
        <v>2985</v>
      </c>
      <c r="BW7217" s="79" t="s">
        <v>8806</v>
      </c>
    </row>
    <row r="7218" spans="51:75" x14ac:dyDescent="0.3">
      <c r="AY7218" s="107" t="e">
        <f>VLOOKUP(C7218,#REF!, 2,FALSE)</f>
        <v>#REF!</v>
      </c>
      <c r="BM7218" s="79" t="s">
        <v>12499</v>
      </c>
      <c r="BN7218" s="79" t="s">
        <v>2985</v>
      </c>
      <c r="BO7218" s="79" t="s">
        <v>10260</v>
      </c>
      <c r="BU7218" s="79" t="s">
        <v>12499</v>
      </c>
      <c r="BV7218" s="79" t="s">
        <v>2985</v>
      </c>
      <c r="BW7218" s="79" t="s">
        <v>10260</v>
      </c>
    </row>
    <row r="7219" spans="51:75" x14ac:dyDescent="0.3">
      <c r="AY7219" s="107" t="e">
        <f>VLOOKUP(C7219,#REF!, 2,FALSE)</f>
        <v>#REF!</v>
      </c>
      <c r="BM7219" s="79" t="s">
        <v>12500</v>
      </c>
      <c r="BN7219" s="79" t="s">
        <v>2985</v>
      </c>
      <c r="BO7219" s="79" t="s">
        <v>12095</v>
      </c>
      <c r="BU7219" s="79" t="s">
        <v>12500</v>
      </c>
      <c r="BV7219" s="79" t="s">
        <v>2985</v>
      </c>
      <c r="BW7219" s="79" t="s">
        <v>12095</v>
      </c>
    </row>
    <row r="7220" spans="51:75" x14ac:dyDescent="0.3">
      <c r="AY7220" s="107" t="e">
        <f>VLOOKUP(C7220,#REF!, 2,FALSE)</f>
        <v>#REF!</v>
      </c>
      <c r="BM7220" s="79" t="s">
        <v>12501</v>
      </c>
      <c r="BN7220" s="79" t="s">
        <v>2985</v>
      </c>
      <c r="BO7220" s="79" t="s">
        <v>7380</v>
      </c>
      <c r="BU7220" s="79" t="s">
        <v>12501</v>
      </c>
      <c r="BV7220" s="79" t="s">
        <v>2985</v>
      </c>
      <c r="BW7220" s="79" t="s">
        <v>7380</v>
      </c>
    </row>
    <row r="7221" spans="51:75" x14ac:dyDescent="0.3">
      <c r="AY7221" s="107" t="e">
        <f>VLOOKUP(C7221,#REF!, 2,FALSE)</f>
        <v>#REF!</v>
      </c>
      <c r="BM7221" s="79" t="s">
        <v>12502</v>
      </c>
      <c r="BN7221" s="79" t="s">
        <v>2985</v>
      </c>
      <c r="BO7221" s="79" t="s">
        <v>12503</v>
      </c>
      <c r="BU7221" s="79" t="s">
        <v>12502</v>
      </c>
      <c r="BV7221" s="79" t="s">
        <v>2985</v>
      </c>
      <c r="BW7221" s="79" t="s">
        <v>12503</v>
      </c>
    </row>
    <row r="7222" spans="51:75" x14ac:dyDescent="0.3">
      <c r="AY7222" s="107" t="e">
        <f>VLOOKUP(C7222,#REF!, 2,FALSE)</f>
        <v>#REF!</v>
      </c>
      <c r="BM7222" s="79" t="s">
        <v>12504</v>
      </c>
      <c r="BN7222" s="79" t="s">
        <v>2985</v>
      </c>
      <c r="BO7222" s="79" t="s">
        <v>12505</v>
      </c>
      <c r="BU7222" s="79" t="s">
        <v>12504</v>
      </c>
      <c r="BV7222" s="79" t="s">
        <v>2985</v>
      </c>
      <c r="BW7222" s="79" t="s">
        <v>12505</v>
      </c>
    </row>
    <row r="7223" spans="51:75" x14ac:dyDescent="0.3">
      <c r="AY7223" s="107" t="e">
        <f>VLOOKUP(C7223,#REF!, 2,FALSE)</f>
        <v>#REF!</v>
      </c>
      <c r="BM7223" s="79" t="s">
        <v>12506</v>
      </c>
      <c r="BN7223" s="79" t="s">
        <v>2985</v>
      </c>
      <c r="BO7223" s="79" t="s">
        <v>9483</v>
      </c>
      <c r="BU7223" s="79" t="s">
        <v>12506</v>
      </c>
      <c r="BV7223" s="79" t="s">
        <v>2985</v>
      </c>
      <c r="BW7223" s="79" t="s">
        <v>9483</v>
      </c>
    </row>
    <row r="7224" spans="51:75" x14ac:dyDescent="0.3">
      <c r="AY7224" s="107" t="e">
        <f>VLOOKUP(C7224,#REF!, 2,FALSE)</f>
        <v>#REF!</v>
      </c>
      <c r="BM7224" s="79" t="s">
        <v>39</v>
      </c>
      <c r="BN7224" s="79" t="s">
        <v>2985</v>
      </c>
      <c r="BO7224" s="79" t="s">
        <v>4357</v>
      </c>
      <c r="BU7224" s="79" t="s">
        <v>39</v>
      </c>
      <c r="BV7224" s="79" t="s">
        <v>2985</v>
      </c>
      <c r="BW7224" s="79" t="s">
        <v>4357</v>
      </c>
    </row>
    <row r="7225" spans="51:75" x14ac:dyDescent="0.3">
      <c r="AY7225" s="107" t="e">
        <f>VLOOKUP(C7225,#REF!, 2,FALSE)</f>
        <v>#REF!</v>
      </c>
      <c r="BM7225" s="79" t="s">
        <v>12507</v>
      </c>
      <c r="BN7225" s="79" t="s">
        <v>2985</v>
      </c>
      <c r="BO7225" s="79" t="s">
        <v>2805</v>
      </c>
      <c r="BU7225" s="79" t="s">
        <v>12507</v>
      </c>
      <c r="BV7225" s="79" t="s">
        <v>2985</v>
      </c>
      <c r="BW7225" s="79" t="s">
        <v>2805</v>
      </c>
    </row>
    <row r="7226" spans="51:75" x14ac:dyDescent="0.3">
      <c r="AY7226" s="107" t="e">
        <f>VLOOKUP(C7226,#REF!, 2,FALSE)</f>
        <v>#REF!</v>
      </c>
      <c r="BM7226" s="79" t="s">
        <v>2159</v>
      </c>
      <c r="BN7226" s="79" t="s">
        <v>2985</v>
      </c>
      <c r="BO7226" s="79" t="s">
        <v>8463</v>
      </c>
      <c r="BU7226" s="79" t="s">
        <v>2159</v>
      </c>
      <c r="BV7226" s="79" t="s">
        <v>2985</v>
      </c>
      <c r="BW7226" s="79" t="s">
        <v>8463</v>
      </c>
    </row>
    <row r="7227" spans="51:75" x14ac:dyDescent="0.3">
      <c r="AY7227" s="107" t="e">
        <f>VLOOKUP(C7227,#REF!, 2,FALSE)</f>
        <v>#REF!</v>
      </c>
      <c r="BM7227" s="79" t="s">
        <v>12508</v>
      </c>
      <c r="BN7227" s="79" t="s">
        <v>2985</v>
      </c>
      <c r="BO7227" s="79" t="s">
        <v>8892</v>
      </c>
      <c r="BU7227" s="79" t="s">
        <v>12508</v>
      </c>
      <c r="BV7227" s="79" t="s">
        <v>2985</v>
      </c>
      <c r="BW7227" s="79" t="s">
        <v>8892</v>
      </c>
    </row>
    <row r="7228" spans="51:75" x14ac:dyDescent="0.3">
      <c r="AY7228" s="107" t="e">
        <f>VLOOKUP(C7228,#REF!, 2,FALSE)</f>
        <v>#REF!</v>
      </c>
      <c r="BM7228" s="79" t="s">
        <v>12509</v>
      </c>
      <c r="BN7228" s="79" t="s">
        <v>2985</v>
      </c>
      <c r="BO7228" s="79" t="s">
        <v>7912</v>
      </c>
      <c r="BU7228" s="79" t="s">
        <v>12509</v>
      </c>
      <c r="BV7228" s="79" t="s">
        <v>2985</v>
      </c>
      <c r="BW7228" s="79" t="s">
        <v>7912</v>
      </c>
    </row>
    <row r="7229" spans="51:75" x14ac:dyDescent="0.3">
      <c r="AY7229" s="107" t="e">
        <f>VLOOKUP(C7229,#REF!, 2,FALSE)</f>
        <v>#REF!</v>
      </c>
      <c r="BM7229" s="79" t="s">
        <v>12510</v>
      </c>
      <c r="BN7229" s="79" t="s">
        <v>2985</v>
      </c>
      <c r="BO7229" s="79" t="s">
        <v>11955</v>
      </c>
      <c r="BU7229" s="79" t="s">
        <v>12510</v>
      </c>
      <c r="BV7229" s="79" t="s">
        <v>2985</v>
      </c>
      <c r="BW7229" s="79" t="s">
        <v>11955</v>
      </c>
    </row>
    <row r="7230" spans="51:75" x14ac:dyDescent="0.3">
      <c r="AY7230" s="107" t="e">
        <f>VLOOKUP(C7230,#REF!, 2,FALSE)</f>
        <v>#REF!</v>
      </c>
      <c r="BM7230" s="79" t="s">
        <v>12511</v>
      </c>
      <c r="BN7230" s="79" t="s">
        <v>2985</v>
      </c>
      <c r="BO7230" s="79" t="s">
        <v>12512</v>
      </c>
      <c r="BU7230" s="79" t="s">
        <v>12511</v>
      </c>
      <c r="BV7230" s="79" t="s">
        <v>2985</v>
      </c>
      <c r="BW7230" s="79" t="s">
        <v>12512</v>
      </c>
    </row>
    <row r="7231" spans="51:75" x14ac:dyDescent="0.3">
      <c r="AY7231" s="107" t="e">
        <f>VLOOKUP(C7231,#REF!, 2,FALSE)</f>
        <v>#REF!</v>
      </c>
      <c r="BM7231" s="79" t="s">
        <v>12513</v>
      </c>
      <c r="BN7231" s="79" t="s">
        <v>2985</v>
      </c>
      <c r="BO7231" s="79" t="s">
        <v>6143</v>
      </c>
      <c r="BU7231" s="79" t="s">
        <v>12513</v>
      </c>
      <c r="BV7231" s="79" t="s">
        <v>2985</v>
      </c>
      <c r="BW7231" s="79" t="s">
        <v>6143</v>
      </c>
    </row>
    <row r="7232" spans="51:75" x14ac:dyDescent="0.3">
      <c r="AY7232" s="107" t="e">
        <f>VLOOKUP(C7232,#REF!, 2,FALSE)</f>
        <v>#REF!</v>
      </c>
      <c r="BM7232" s="79" t="s">
        <v>12514</v>
      </c>
      <c r="BN7232" s="79" t="s">
        <v>2985</v>
      </c>
      <c r="BO7232" s="79" t="s">
        <v>5265</v>
      </c>
      <c r="BU7232" s="79" t="s">
        <v>12514</v>
      </c>
      <c r="BV7232" s="79" t="s">
        <v>2985</v>
      </c>
      <c r="BW7232" s="79" t="s">
        <v>5265</v>
      </c>
    </row>
    <row r="7233" spans="51:75" x14ac:dyDescent="0.3">
      <c r="AY7233" s="107" t="e">
        <f>VLOOKUP(C7233,#REF!, 2,FALSE)</f>
        <v>#REF!</v>
      </c>
      <c r="BM7233" s="79" t="s">
        <v>12515</v>
      </c>
      <c r="BN7233" s="79" t="s">
        <v>2985</v>
      </c>
      <c r="BO7233" s="79" t="s">
        <v>8744</v>
      </c>
      <c r="BU7233" s="79" t="s">
        <v>12515</v>
      </c>
      <c r="BV7233" s="79" t="s">
        <v>2985</v>
      </c>
      <c r="BW7233" s="79" t="s">
        <v>8744</v>
      </c>
    </row>
    <row r="7234" spans="51:75" x14ac:dyDescent="0.3">
      <c r="AY7234" s="107" t="e">
        <f>VLOOKUP(C7234,#REF!, 2,FALSE)</f>
        <v>#REF!</v>
      </c>
      <c r="BM7234" s="79" t="s">
        <v>12516</v>
      </c>
      <c r="BN7234" s="79" t="s">
        <v>2985</v>
      </c>
      <c r="BO7234" s="79" t="s">
        <v>1444</v>
      </c>
      <c r="BU7234" s="79" t="s">
        <v>12516</v>
      </c>
      <c r="BV7234" s="79" t="s">
        <v>2985</v>
      </c>
      <c r="BW7234" s="79" t="s">
        <v>1444</v>
      </c>
    </row>
    <row r="7235" spans="51:75" x14ac:dyDescent="0.3">
      <c r="AY7235" s="107" t="e">
        <f>VLOOKUP(C7235,#REF!, 2,FALSE)</f>
        <v>#REF!</v>
      </c>
      <c r="BM7235" s="79" t="s">
        <v>46</v>
      </c>
      <c r="BN7235" s="79" t="s">
        <v>2985</v>
      </c>
      <c r="BO7235" s="79" t="s">
        <v>1491</v>
      </c>
      <c r="BU7235" s="79" t="s">
        <v>46</v>
      </c>
      <c r="BV7235" s="79" t="s">
        <v>2985</v>
      </c>
      <c r="BW7235" s="79" t="s">
        <v>1491</v>
      </c>
    </row>
    <row r="7236" spans="51:75" x14ac:dyDescent="0.3">
      <c r="AY7236" s="107" t="e">
        <f>VLOOKUP(C7236,#REF!, 2,FALSE)</f>
        <v>#REF!</v>
      </c>
      <c r="BM7236" s="79" t="s">
        <v>12517</v>
      </c>
      <c r="BN7236" s="79" t="s">
        <v>2985</v>
      </c>
      <c r="BO7236" s="79" t="s">
        <v>8156</v>
      </c>
      <c r="BU7236" s="79" t="s">
        <v>12517</v>
      </c>
      <c r="BV7236" s="79" t="s">
        <v>2985</v>
      </c>
      <c r="BW7236" s="79" t="s">
        <v>8156</v>
      </c>
    </row>
    <row r="7237" spans="51:75" x14ac:dyDescent="0.3">
      <c r="AY7237" s="107" t="e">
        <f>VLOOKUP(C7237,#REF!, 2,FALSE)</f>
        <v>#REF!</v>
      </c>
      <c r="BM7237" s="79" t="s">
        <v>12518</v>
      </c>
      <c r="BN7237" s="79" t="s">
        <v>2985</v>
      </c>
      <c r="BO7237" s="79" t="s">
        <v>2985</v>
      </c>
      <c r="BU7237" s="79" t="s">
        <v>12518</v>
      </c>
      <c r="BV7237" s="79" t="s">
        <v>2985</v>
      </c>
      <c r="BW7237" s="79" t="s">
        <v>2985</v>
      </c>
    </row>
    <row r="7238" spans="51:75" x14ac:dyDescent="0.3">
      <c r="AY7238" s="107" t="e">
        <f>VLOOKUP(C7238,#REF!, 2,FALSE)</f>
        <v>#REF!</v>
      </c>
      <c r="BM7238" s="79" t="s">
        <v>12519</v>
      </c>
      <c r="BN7238" s="79" t="s">
        <v>2985</v>
      </c>
      <c r="BO7238" s="79" t="s">
        <v>662</v>
      </c>
      <c r="BU7238" s="79" t="s">
        <v>12519</v>
      </c>
      <c r="BV7238" s="79" t="s">
        <v>2985</v>
      </c>
      <c r="BW7238" s="79" t="s">
        <v>662</v>
      </c>
    </row>
    <row r="7239" spans="51:75" x14ac:dyDescent="0.3">
      <c r="AY7239" s="107" t="e">
        <f>VLOOKUP(C7239,#REF!, 2,FALSE)</f>
        <v>#REF!</v>
      </c>
      <c r="BM7239" s="79" t="s">
        <v>12520</v>
      </c>
      <c r="BN7239" s="79" t="s">
        <v>2985</v>
      </c>
      <c r="BO7239" s="79" t="s">
        <v>1692</v>
      </c>
      <c r="BU7239" s="79" t="s">
        <v>12520</v>
      </c>
      <c r="BV7239" s="79" t="s">
        <v>2985</v>
      </c>
      <c r="BW7239" s="79" t="s">
        <v>1692</v>
      </c>
    </row>
    <row r="7240" spans="51:75" x14ac:dyDescent="0.3">
      <c r="AY7240" s="107" t="e">
        <f>VLOOKUP(C7240,#REF!, 2,FALSE)</f>
        <v>#REF!</v>
      </c>
      <c r="BM7240" s="79" t="s">
        <v>12521</v>
      </c>
      <c r="BN7240" s="79" t="s">
        <v>2985</v>
      </c>
      <c r="BO7240" s="79" t="s">
        <v>12522</v>
      </c>
      <c r="BU7240" s="79" t="s">
        <v>12521</v>
      </c>
      <c r="BV7240" s="79" t="s">
        <v>2985</v>
      </c>
      <c r="BW7240" s="79" t="s">
        <v>12522</v>
      </c>
    </row>
    <row r="7241" spans="51:75" x14ac:dyDescent="0.3">
      <c r="AY7241" s="107" t="e">
        <f>VLOOKUP(C7241,#REF!, 2,FALSE)</f>
        <v>#REF!</v>
      </c>
      <c r="BM7241" s="79" t="s">
        <v>12523</v>
      </c>
      <c r="BN7241" s="79" t="s">
        <v>2985</v>
      </c>
      <c r="BO7241" s="79" t="s">
        <v>12524</v>
      </c>
      <c r="BU7241" s="79" t="s">
        <v>12523</v>
      </c>
      <c r="BV7241" s="79" t="s">
        <v>2985</v>
      </c>
      <c r="BW7241" s="79" t="s">
        <v>12524</v>
      </c>
    </row>
    <row r="7242" spans="51:75" x14ac:dyDescent="0.3">
      <c r="AY7242" s="107" t="e">
        <f>VLOOKUP(C7242,#REF!, 2,FALSE)</f>
        <v>#REF!</v>
      </c>
      <c r="BM7242" s="79" t="s">
        <v>12525</v>
      </c>
      <c r="BN7242" s="79" t="s">
        <v>2985</v>
      </c>
      <c r="BO7242" s="79" t="s">
        <v>2985</v>
      </c>
      <c r="BU7242" s="79" t="s">
        <v>12525</v>
      </c>
      <c r="BV7242" s="79" t="s">
        <v>2985</v>
      </c>
      <c r="BW7242" s="79" t="s">
        <v>2985</v>
      </c>
    </row>
    <row r="7243" spans="51:75" x14ac:dyDescent="0.3">
      <c r="AY7243" s="107" t="e">
        <f>VLOOKUP(C7243,#REF!, 2,FALSE)</f>
        <v>#REF!</v>
      </c>
      <c r="BM7243" s="79" t="s">
        <v>12526</v>
      </c>
      <c r="BN7243" s="79" t="s">
        <v>2985</v>
      </c>
      <c r="BO7243" s="79" t="s">
        <v>4366</v>
      </c>
      <c r="BU7243" s="79" t="s">
        <v>12526</v>
      </c>
      <c r="BV7243" s="79" t="s">
        <v>2985</v>
      </c>
      <c r="BW7243" s="79" t="s">
        <v>4366</v>
      </c>
    </row>
    <row r="7244" spans="51:75" x14ac:dyDescent="0.3">
      <c r="AY7244" s="107" t="e">
        <f>VLOOKUP(C7244,#REF!, 2,FALSE)</f>
        <v>#REF!</v>
      </c>
      <c r="BM7244" s="79" t="s">
        <v>12527</v>
      </c>
      <c r="BN7244" s="79" t="s">
        <v>2985</v>
      </c>
      <c r="BO7244" s="79" t="s">
        <v>794</v>
      </c>
      <c r="BU7244" s="79" t="s">
        <v>12527</v>
      </c>
      <c r="BV7244" s="79" t="s">
        <v>2985</v>
      </c>
      <c r="BW7244" s="79" t="s">
        <v>794</v>
      </c>
    </row>
    <row r="7245" spans="51:75" x14ac:dyDescent="0.3">
      <c r="AY7245" s="107" t="e">
        <f>VLOOKUP(C7245,#REF!, 2,FALSE)</f>
        <v>#REF!</v>
      </c>
      <c r="BM7245" s="79" t="s">
        <v>12528</v>
      </c>
      <c r="BN7245" s="79" t="s">
        <v>2985</v>
      </c>
      <c r="BO7245" s="79" t="s">
        <v>3714</v>
      </c>
      <c r="BU7245" s="79" t="s">
        <v>12528</v>
      </c>
      <c r="BV7245" s="79" t="s">
        <v>2985</v>
      </c>
      <c r="BW7245" s="79" t="s">
        <v>3714</v>
      </c>
    </row>
    <row r="7246" spans="51:75" x14ac:dyDescent="0.3">
      <c r="AY7246" s="107" t="e">
        <f>VLOOKUP(C7246,#REF!, 2,FALSE)</f>
        <v>#REF!</v>
      </c>
      <c r="BM7246" s="79" t="s">
        <v>12529</v>
      </c>
      <c r="BN7246" s="79" t="s">
        <v>2985</v>
      </c>
      <c r="BO7246" s="79" t="s">
        <v>12530</v>
      </c>
      <c r="BU7246" s="79" t="s">
        <v>12529</v>
      </c>
      <c r="BV7246" s="79" t="s">
        <v>2985</v>
      </c>
      <c r="BW7246" s="79" t="s">
        <v>12530</v>
      </c>
    </row>
    <row r="7247" spans="51:75" x14ac:dyDescent="0.3">
      <c r="AY7247" s="107" t="e">
        <f>VLOOKUP(C7247,#REF!, 2,FALSE)</f>
        <v>#REF!</v>
      </c>
      <c r="BM7247" s="79" t="s">
        <v>12531</v>
      </c>
      <c r="BN7247" s="79" t="s">
        <v>2985</v>
      </c>
      <c r="BO7247" s="79" t="s">
        <v>10555</v>
      </c>
      <c r="BU7247" s="79" t="s">
        <v>12531</v>
      </c>
      <c r="BV7247" s="79" t="s">
        <v>2985</v>
      </c>
      <c r="BW7247" s="79" t="s">
        <v>10555</v>
      </c>
    </row>
    <row r="7248" spans="51:75" x14ac:dyDescent="0.3">
      <c r="AY7248" s="107" t="e">
        <f>VLOOKUP(C7248,#REF!, 2,FALSE)</f>
        <v>#REF!</v>
      </c>
      <c r="BM7248" s="79" t="s">
        <v>2160</v>
      </c>
      <c r="BN7248" s="79" t="s">
        <v>2985</v>
      </c>
      <c r="BO7248" s="79" t="s">
        <v>9577</v>
      </c>
      <c r="BU7248" s="79" t="s">
        <v>2160</v>
      </c>
      <c r="BV7248" s="79" t="s">
        <v>2985</v>
      </c>
      <c r="BW7248" s="79" t="s">
        <v>9577</v>
      </c>
    </row>
    <row r="7249" spans="51:75" x14ac:dyDescent="0.3">
      <c r="AY7249" s="107" t="e">
        <f>VLOOKUP(C7249,#REF!, 2,FALSE)</f>
        <v>#REF!</v>
      </c>
      <c r="BM7249" s="79" t="s">
        <v>12532</v>
      </c>
      <c r="BN7249" s="79" t="s">
        <v>2985</v>
      </c>
      <c r="BO7249" s="79" t="s">
        <v>2071</v>
      </c>
      <c r="BU7249" s="79" t="s">
        <v>12532</v>
      </c>
      <c r="BV7249" s="79" t="s">
        <v>2985</v>
      </c>
      <c r="BW7249" s="79" t="s">
        <v>2071</v>
      </c>
    </row>
    <row r="7250" spans="51:75" x14ac:dyDescent="0.3">
      <c r="AY7250" s="107" t="e">
        <f>VLOOKUP(C7250,#REF!, 2,FALSE)</f>
        <v>#REF!</v>
      </c>
      <c r="BM7250" s="79" t="s">
        <v>12533</v>
      </c>
      <c r="BN7250" s="79" t="s">
        <v>2985</v>
      </c>
      <c r="BO7250" s="79" t="s">
        <v>12534</v>
      </c>
      <c r="BU7250" s="79" t="s">
        <v>12533</v>
      </c>
      <c r="BV7250" s="79" t="s">
        <v>2985</v>
      </c>
      <c r="BW7250" s="79" t="s">
        <v>12534</v>
      </c>
    </row>
    <row r="7251" spans="51:75" x14ac:dyDescent="0.3">
      <c r="AY7251" s="107" t="e">
        <f>VLOOKUP(C7251,#REF!, 2,FALSE)</f>
        <v>#REF!</v>
      </c>
      <c r="BM7251" s="79" t="s">
        <v>12535</v>
      </c>
      <c r="BN7251" s="79" t="s">
        <v>2985</v>
      </c>
      <c r="BO7251" s="79" t="s">
        <v>11233</v>
      </c>
      <c r="BU7251" s="79" t="s">
        <v>12535</v>
      </c>
      <c r="BV7251" s="79" t="s">
        <v>2985</v>
      </c>
      <c r="BW7251" s="79" t="s">
        <v>11233</v>
      </c>
    </row>
    <row r="7252" spans="51:75" x14ac:dyDescent="0.3">
      <c r="AY7252" s="107" t="e">
        <f>VLOOKUP(C7252,#REF!, 2,FALSE)</f>
        <v>#REF!</v>
      </c>
      <c r="BM7252" s="79" t="s">
        <v>12536</v>
      </c>
      <c r="BN7252" s="79" t="s">
        <v>2985</v>
      </c>
      <c r="BO7252" s="79" t="s">
        <v>6927</v>
      </c>
      <c r="BU7252" s="79" t="s">
        <v>12536</v>
      </c>
      <c r="BV7252" s="79" t="s">
        <v>2985</v>
      </c>
      <c r="BW7252" s="79" t="s">
        <v>6927</v>
      </c>
    </row>
    <row r="7253" spans="51:75" x14ac:dyDescent="0.3">
      <c r="AY7253" s="107" t="e">
        <f>VLOOKUP(C7253,#REF!, 2,FALSE)</f>
        <v>#REF!</v>
      </c>
      <c r="BM7253" s="79" t="s">
        <v>12537</v>
      </c>
      <c r="BN7253" s="79" t="s">
        <v>2985</v>
      </c>
      <c r="BO7253" s="79" t="s">
        <v>5433</v>
      </c>
      <c r="BU7253" s="79" t="s">
        <v>12537</v>
      </c>
      <c r="BV7253" s="79" t="s">
        <v>2985</v>
      </c>
      <c r="BW7253" s="79" t="s">
        <v>5433</v>
      </c>
    </row>
    <row r="7254" spans="51:75" x14ac:dyDescent="0.3">
      <c r="AY7254" s="107" t="e">
        <f>VLOOKUP(C7254,#REF!, 2,FALSE)</f>
        <v>#REF!</v>
      </c>
      <c r="BM7254" s="79" t="s">
        <v>12538</v>
      </c>
      <c r="BN7254" s="79" t="s">
        <v>2985</v>
      </c>
      <c r="BO7254" s="79" t="s">
        <v>2376</v>
      </c>
      <c r="BU7254" s="79" t="s">
        <v>12538</v>
      </c>
      <c r="BV7254" s="79" t="s">
        <v>2985</v>
      </c>
      <c r="BW7254" s="79" t="s">
        <v>2376</v>
      </c>
    </row>
    <row r="7255" spans="51:75" x14ac:dyDescent="0.3">
      <c r="AY7255" s="107" t="e">
        <f>VLOOKUP(C7255,#REF!, 2,FALSE)</f>
        <v>#REF!</v>
      </c>
      <c r="BM7255" s="79" t="s">
        <v>12539</v>
      </c>
      <c r="BN7255" s="79" t="s">
        <v>2985</v>
      </c>
      <c r="BO7255" s="79" t="s">
        <v>3018</v>
      </c>
      <c r="BU7255" s="79" t="s">
        <v>12539</v>
      </c>
      <c r="BV7255" s="79" t="s">
        <v>2985</v>
      </c>
      <c r="BW7255" s="79" t="s">
        <v>3018</v>
      </c>
    </row>
    <row r="7256" spans="51:75" x14ac:dyDescent="0.3">
      <c r="AY7256" s="107" t="e">
        <f>VLOOKUP(C7256,#REF!, 2,FALSE)</f>
        <v>#REF!</v>
      </c>
      <c r="BM7256" s="79" t="s">
        <v>12540</v>
      </c>
      <c r="BN7256" s="79" t="s">
        <v>2985</v>
      </c>
      <c r="BO7256" s="79" t="s">
        <v>8911</v>
      </c>
      <c r="BU7256" s="79" t="s">
        <v>12540</v>
      </c>
      <c r="BV7256" s="79" t="s">
        <v>2985</v>
      </c>
      <c r="BW7256" s="79" t="s">
        <v>8911</v>
      </c>
    </row>
    <row r="7257" spans="51:75" x14ac:dyDescent="0.3">
      <c r="AY7257" s="107" t="e">
        <f>VLOOKUP(C7257,#REF!, 2,FALSE)</f>
        <v>#REF!</v>
      </c>
      <c r="BM7257" s="79" t="s">
        <v>2161</v>
      </c>
      <c r="BN7257" s="79" t="s">
        <v>2985</v>
      </c>
      <c r="BO7257" s="79" t="s">
        <v>11282</v>
      </c>
      <c r="BU7257" s="79" t="s">
        <v>2161</v>
      </c>
      <c r="BV7257" s="79" t="s">
        <v>2985</v>
      </c>
      <c r="BW7257" s="79" t="s">
        <v>11282</v>
      </c>
    </row>
    <row r="7258" spans="51:75" x14ac:dyDescent="0.3">
      <c r="AY7258" s="107" t="e">
        <f>VLOOKUP(C7258,#REF!, 2,FALSE)</f>
        <v>#REF!</v>
      </c>
      <c r="BM7258" s="79" t="s">
        <v>12542</v>
      </c>
      <c r="BN7258" s="79" t="s">
        <v>2985</v>
      </c>
      <c r="BO7258" s="79" t="s">
        <v>11792</v>
      </c>
      <c r="BU7258" s="79" t="s">
        <v>12542</v>
      </c>
      <c r="BV7258" s="79" t="s">
        <v>2985</v>
      </c>
      <c r="BW7258" s="79" t="s">
        <v>11792</v>
      </c>
    </row>
    <row r="7259" spans="51:75" x14ac:dyDescent="0.3">
      <c r="AY7259" s="107" t="e">
        <f>VLOOKUP(C7259,#REF!, 2,FALSE)</f>
        <v>#REF!</v>
      </c>
      <c r="BM7259" s="79" t="s">
        <v>12543</v>
      </c>
      <c r="BN7259" s="79" t="s">
        <v>2985</v>
      </c>
      <c r="BO7259" s="79" t="s">
        <v>2985</v>
      </c>
      <c r="BU7259" s="79" t="s">
        <v>12543</v>
      </c>
      <c r="BV7259" s="79" t="s">
        <v>2985</v>
      </c>
      <c r="BW7259" s="79" t="s">
        <v>2985</v>
      </c>
    </row>
    <row r="7260" spans="51:75" x14ac:dyDescent="0.3">
      <c r="AY7260" s="107" t="e">
        <f>VLOOKUP(C7260,#REF!, 2,FALSE)</f>
        <v>#REF!</v>
      </c>
      <c r="BM7260" s="79" t="s">
        <v>12544</v>
      </c>
      <c r="BN7260" s="79" t="s">
        <v>2985</v>
      </c>
      <c r="BO7260" s="79" t="s">
        <v>3491</v>
      </c>
      <c r="BU7260" s="79" t="s">
        <v>12544</v>
      </c>
      <c r="BV7260" s="79" t="s">
        <v>2985</v>
      </c>
      <c r="BW7260" s="79" t="s">
        <v>3491</v>
      </c>
    </row>
    <row r="7261" spans="51:75" x14ac:dyDescent="0.3">
      <c r="AY7261" s="107" t="e">
        <f>VLOOKUP(C7261,#REF!, 2,FALSE)</f>
        <v>#REF!</v>
      </c>
      <c r="BM7261" s="79" t="s">
        <v>12545</v>
      </c>
      <c r="BN7261" s="79" t="s">
        <v>2985</v>
      </c>
      <c r="BO7261" s="79" t="s">
        <v>12546</v>
      </c>
      <c r="BU7261" s="79" t="s">
        <v>12545</v>
      </c>
      <c r="BV7261" s="79" t="s">
        <v>2985</v>
      </c>
      <c r="BW7261" s="79" t="s">
        <v>12546</v>
      </c>
    </row>
    <row r="7262" spans="51:75" x14ac:dyDescent="0.3">
      <c r="AY7262" s="107" t="e">
        <f>VLOOKUP(C7262,#REF!, 2,FALSE)</f>
        <v>#REF!</v>
      </c>
      <c r="BM7262" s="79" t="s">
        <v>12547</v>
      </c>
      <c r="BN7262" s="79" t="s">
        <v>2985</v>
      </c>
      <c r="BO7262" s="79" t="s">
        <v>1068</v>
      </c>
      <c r="BU7262" s="79" t="s">
        <v>12547</v>
      </c>
      <c r="BV7262" s="79" t="s">
        <v>2985</v>
      </c>
      <c r="BW7262" s="79" t="s">
        <v>1068</v>
      </c>
    </row>
    <row r="7263" spans="51:75" x14ac:dyDescent="0.3">
      <c r="AY7263" s="107" t="e">
        <f>VLOOKUP(C7263,#REF!, 2,FALSE)</f>
        <v>#REF!</v>
      </c>
      <c r="BM7263" s="79" t="s">
        <v>12548</v>
      </c>
      <c r="BN7263" s="79" t="s">
        <v>2985</v>
      </c>
      <c r="BO7263" s="79" t="s">
        <v>2985</v>
      </c>
      <c r="BU7263" s="79" t="s">
        <v>12548</v>
      </c>
      <c r="BV7263" s="79" t="s">
        <v>2985</v>
      </c>
      <c r="BW7263" s="79" t="s">
        <v>2985</v>
      </c>
    </row>
    <row r="7264" spans="51:75" x14ac:dyDescent="0.3">
      <c r="AY7264" s="107" t="e">
        <f>VLOOKUP(C7264,#REF!, 2,FALSE)</f>
        <v>#REF!</v>
      </c>
      <c r="BM7264" s="79" t="s">
        <v>12549</v>
      </c>
      <c r="BN7264" s="79" t="s">
        <v>2985</v>
      </c>
      <c r="BO7264" s="79" t="s">
        <v>2655</v>
      </c>
      <c r="BU7264" s="79" t="s">
        <v>12549</v>
      </c>
      <c r="BV7264" s="79" t="s">
        <v>2985</v>
      </c>
      <c r="BW7264" s="79" t="s">
        <v>2655</v>
      </c>
    </row>
    <row r="7265" spans="51:75" x14ac:dyDescent="0.3">
      <c r="AY7265" s="107" t="e">
        <f>VLOOKUP(C7265,#REF!, 2,FALSE)</f>
        <v>#REF!</v>
      </c>
      <c r="BM7265" s="79" t="s">
        <v>12550</v>
      </c>
      <c r="BN7265" s="79" t="s">
        <v>738</v>
      </c>
      <c r="BO7265" s="79" t="s">
        <v>7396</v>
      </c>
      <c r="BU7265" s="79" t="s">
        <v>12550</v>
      </c>
      <c r="BV7265" s="79" t="s">
        <v>738</v>
      </c>
      <c r="BW7265" s="79" t="s">
        <v>7396</v>
      </c>
    </row>
    <row r="7266" spans="51:75" x14ac:dyDescent="0.3">
      <c r="AY7266" s="107" t="e">
        <f>VLOOKUP(C7266,#REF!, 2,FALSE)</f>
        <v>#REF!</v>
      </c>
      <c r="BM7266" s="79" t="s">
        <v>12551</v>
      </c>
      <c r="BN7266" s="79" t="s">
        <v>1269</v>
      </c>
      <c r="BO7266" s="79" t="s">
        <v>3497</v>
      </c>
      <c r="BU7266" s="79" t="s">
        <v>12551</v>
      </c>
      <c r="BV7266" s="79" t="s">
        <v>1269</v>
      </c>
      <c r="BW7266" s="79" t="s">
        <v>3497</v>
      </c>
    </row>
    <row r="7267" spans="51:75" x14ac:dyDescent="0.3">
      <c r="AY7267" s="107" t="e">
        <f>VLOOKUP(C7267,#REF!, 2,FALSE)</f>
        <v>#REF!</v>
      </c>
      <c r="BM7267" s="79" t="s">
        <v>12552</v>
      </c>
      <c r="BN7267" s="79" t="s">
        <v>773</v>
      </c>
      <c r="BO7267" s="79" t="s">
        <v>9678</v>
      </c>
      <c r="BU7267" s="79" t="s">
        <v>12552</v>
      </c>
      <c r="BV7267" s="79" t="s">
        <v>773</v>
      </c>
      <c r="BW7267" s="79" t="s">
        <v>9678</v>
      </c>
    </row>
    <row r="7268" spans="51:75" x14ac:dyDescent="0.3">
      <c r="AY7268" s="107" t="e">
        <f>VLOOKUP(C7268,#REF!, 2,FALSE)</f>
        <v>#REF!</v>
      </c>
      <c r="BM7268" s="79" t="s">
        <v>12553</v>
      </c>
      <c r="BN7268" s="79" t="s">
        <v>669</v>
      </c>
      <c r="BO7268" s="79" t="s">
        <v>11956</v>
      </c>
      <c r="BU7268" s="79" t="s">
        <v>12553</v>
      </c>
      <c r="BV7268" s="79" t="s">
        <v>669</v>
      </c>
      <c r="BW7268" s="79" t="s">
        <v>11956</v>
      </c>
    </row>
    <row r="7269" spans="51:75" x14ac:dyDescent="0.3">
      <c r="AY7269" s="107" t="e">
        <f>VLOOKUP(C7269,#REF!, 2,FALSE)</f>
        <v>#REF!</v>
      </c>
      <c r="BM7269" s="79" t="s">
        <v>12554</v>
      </c>
      <c r="BN7269" s="79" t="s">
        <v>619</v>
      </c>
      <c r="BO7269" s="79" t="s">
        <v>5912</v>
      </c>
      <c r="BU7269" s="79" t="s">
        <v>12554</v>
      </c>
      <c r="BV7269" s="79" t="s">
        <v>619</v>
      </c>
      <c r="BW7269" s="79" t="s">
        <v>5912</v>
      </c>
    </row>
    <row r="7270" spans="51:75" x14ac:dyDescent="0.3">
      <c r="AY7270" s="107" t="e">
        <f>VLOOKUP(C7270,#REF!, 2,FALSE)</f>
        <v>#REF!</v>
      </c>
      <c r="BM7270" s="79" t="s">
        <v>12555</v>
      </c>
      <c r="BN7270" s="79" t="s">
        <v>2985</v>
      </c>
      <c r="BO7270" s="79" t="s">
        <v>10231</v>
      </c>
      <c r="BU7270" s="79" t="s">
        <v>12555</v>
      </c>
      <c r="BV7270" s="79" t="s">
        <v>2985</v>
      </c>
      <c r="BW7270" s="79" t="s">
        <v>10231</v>
      </c>
    </row>
    <row r="7271" spans="51:75" x14ac:dyDescent="0.3">
      <c r="AY7271" s="107" t="e">
        <f>VLOOKUP(C7271,#REF!, 2,FALSE)</f>
        <v>#REF!</v>
      </c>
      <c r="BM7271" s="79" t="s">
        <v>12556</v>
      </c>
      <c r="BN7271" s="79" t="s">
        <v>619</v>
      </c>
      <c r="BO7271" s="79" t="s">
        <v>2985</v>
      </c>
      <c r="BU7271" s="79" t="s">
        <v>12556</v>
      </c>
      <c r="BV7271" s="79" t="s">
        <v>619</v>
      </c>
      <c r="BW7271" s="79" t="s">
        <v>2985</v>
      </c>
    </row>
    <row r="7272" spans="51:75" x14ac:dyDescent="0.3">
      <c r="AY7272" s="107" t="e">
        <f>VLOOKUP(C7272,#REF!, 2,FALSE)</f>
        <v>#REF!</v>
      </c>
      <c r="BM7272" s="79" t="s">
        <v>2162</v>
      </c>
      <c r="BN7272" s="79" t="s">
        <v>2985</v>
      </c>
      <c r="BO7272" s="79" t="s">
        <v>2790</v>
      </c>
      <c r="BU7272" s="79" t="s">
        <v>2162</v>
      </c>
      <c r="BV7272" s="79" t="s">
        <v>2985</v>
      </c>
      <c r="BW7272" s="79" t="s">
        <v>2790</v>
      </c>
    </row>
    <row r="7273" spans="51:75" x14ac:dyDescent="0.3">
      <c r="AY7273" s="107" t="e">
        <f>VLOOKUP(C7273,#REF!, 2,FALSE)</f>
        <v>#REF!</v>
      </c>
      <c r="BM7273" s="79" t="s">
        <v>2163</v>
      </c>
      <c r="BN7273" s="79" t="s">
        <v>812</v>
      </c>
      <c r="BO7273" s="79" t="s">
        <v>4005</v>
      </c>
      <c r="BU7273" s="79" t="s">
        <v>2163</v>
      </c>
      <c r="BV7273" s="79" t="s">
        <v>812</v>
      </c>
      <c r="BW7273" s="79" t="s">
        <v>4005</v>
      </c>
    </row>
    <row r="7274" spans="51:75" x14ac:dyDescent="0.3">
      <c r="AY7274" s="107" t="e">
        <f>VLOOKUP(C7274,#REF!, 2,FALSE)</f>
        <v>#REF!</v>
      </c>
      <c r="BM7274" s="79" t="s">
        <v>12557</v>
      </c>
      <c r="BN7274" s="79" t="s">
        <v>914</v>
      </c>
      <c r="BO7274" s="79" t="s">
        <v>12558</v>
      </c>
      <c r="BU7274" s="79" t="s">
        <v>12557</v>
      </c>
      <c r="BV7274" s="79" t="s">
        <v>914</v>
      </c>
      <c r="BW7274" s="79" t="s">
        <v>12558</v>
      </c>
    </row>
    <row r="7275" spans="51:75" x14ac:dyDescent="0.3">
      <c r="AY7275" s="107" t="e">
        <f>VLOOKUP(C7275,#REF!, 2,FALSE)</f>
        <v>#REF!</v>
      </c>
      <c r="BM7275" s="79" t="s">
        <v>12559</v>
      </c>
      <c r="BN7275" s="79" t="s">
        <v>914</v>
      </c>
      <c r="BO7275" s="79" t="s">
        <v>12560</v>
      </c>
      <c r="BU7275" s="79" t="s">
        <v>12559</v>
      </c>
      <c r="BV7275" s="79" t="s">
        <v>914</v>
      </c>
      <c r="BW7275" s="79" t="s">
        <v>12560</v>
      </c>
    </row>
    <row r="7276" spans="51:75" x14ac:dyDescent="0.3">
      <c r="AY7276" s="107" t="e">
        <f>VLOOKUP(C7276,#REF!, 2,FALSE)</f>
        <v>#REF!</v>
      </c>
      <c r="BM7276" s="79" t="s">
        <v>12561</v>
      </c>
      <c r="BN7276" s="79" t="s">
        <v>854</v>
      </c>
      <c r="BO7276" s="79" t="s">
        <v>7164</v>
      </c>
      <c r="BU7276" s="79" t="s">
        <v>12561</v>
      </c>
      <c r="BV7276" s="79" t="s">
        <v>854</v>
      </c>
      <c r="BW7276" s="79" t="s">
        <v>7164</v>
      </c>
    </row>
    <row r="7277" spans="51:75" x14ac:dyDescent="0.3">
      <c r="AY7277" s="107" t="e">
        <f>VLOOKUP(C7277,#REF!, 2,FALSE)</f>
        <v>#REF!</v>
      </c>
      <c r="BM7277" s="79" t="s">
        <v>12562</v>
      </c>
      <c r="BN7277" s="79" t="s">
        <v>664</v>
      </c>
      <c r="BO7277" s="79" t="s">
        <v>1857</v>
      </c>
      <c r="BU7277" s="79" t="s">
        <v>12562</v>
      </c>
      <c r="BV7277" s="79" t="s">
        <v>664</v>
      </c>
      <c r="BW7277" s="79" t="s">
        <v>1857</v>
      </c>
    </row>
    <row r="7278" spans="51:75" x14ac:dyDescent="0.3">
      <c r="AY7278" s="107" t="e">
        <f>VLOOKUP(C7278,#REF!, 2,FALSE)</f>
        <v>#REF!</v>
      </c>
      <c r="BM7278" s="79" t="s">
        <v>12563</v>
      </c>
      <c r="BN7278" s="79" t="s">
        <v>2985</v>
      </c>
      <c r="BO7278" s="79" t="s">
        <v>2985</v>
      </c>
      <c r="BU7278" s="79" t="s">
        <v>12563</v>
      </c>
      <c r="BV7278" s="79" t="s">
        <v>2985</v>
      </c>
      <c r="BW7278" s="79" t="s">
        <v>2985</v>
      </c>
    </row>
    <row r="7279" spans="51:75" x14ac:dyDescent="0.3">
      <c r="AY7279" s="107" t="e">
        <f>VLOOKUP(C7279,#REF!, 2,FALSE)</f>
        <v>#REF!</v>
      </c>
      <c r="BM7279" s="79" t="s">
        <v>12564</v>
      </c>
      <c r="BN7279" s="79" t="s">
        <v>2985</v>
      </c>
      <c r="BO7279" s="79" t="s">
        <v>2985</v>
      </c>
      <c r="BU7279" s="79" t="s">
        <v>12564</v>
      </c>
      <c r="BV7279" s="79" t="s">
        <v>2985</v>
      </c>
      <c r="BW7279" s="79" t="s">
        <v>2985</v>
      </c>
    </row>
    <row r="7280" spans="51:75" x14ac:dyDescent="0.3">
      <c r="AY7280" s="107" t="e">
        <f>VLOOKUP(C7280,#REF!, 2,FALSE)</f>
        <v>#REF!</v>
      </c>
      <c r="BM7280" s="79" t="s">
        <v>12565</v>
      </c>
      <c r="BN7280" s="79" t="s">
        <v>2985</v>
      </c>
      <c r="BO7280" s="79" t="s">
        <v>2435</v>
      </c>
      <c r="BU7280" s="79" t="s">
        <v>12565</v>
      </c>
      <c r="BV7280" s="79" t="s">
        <v>2985</v>
      </c>
      <c r="BW7280" s="79" t="s">
        <v>2435</v>
      </c>
    </row>
    <row r="7281" spans="51:75" x14ac:dyDescent="0.3">
      <c r="AY7281" s="107" t="e">
        <f>VLOOKUP(C7281,#REF!, 2,FALSE)</f>
        <v>#REF!</v>
      </c>
      <c r="BM7281" s="79" t="s">
        <v>2164</v>
      </c>
      <c r="BN7281" s="79" t="s">
        <v>2985</v>
      </c>
      <c r="BO7281" s="79" t="s">
        <v>1598</v>
      </c>
      <c r="BU7281" s="79" t="s">
        <v>2164</v>
      </c>
      <c r="BV7281" s="79" t="s">
        <v>2985</v>
      </c>
      <c r="BW7281" s="79" t="s">
        <v>1598</v>
      </c>
    </row>
    <row r="7282" spans="51:75" x14ac:dyDescent="0.3">
      <c r="AY7282" s="107" t="e">
        <f>VLOOKUP(C7282,#REF!, 2,FALSE)</f>
        <v>#REF!</v>
      </c>
      <c r="BM7282" s="79" t="s">
        <v>2178</v>
      </c>
      <c r="BN7282" s="79" t="s">
        <v>2985</v>
      </c>
      <c r="BO7282" s="79" t="s">
        <v>2357</v>
      </c>
      <c r="BU7282" s="79" t="s">
        <v>2178</v>
      </c>
      <c r="BV7282" s="79" t="s">
        <v>2985</v>
      </c>
      <c r="BW7282" s="79" t="s">
        <v>2357</v>
      </c>
    </row>
    <row r="7283" spans="51:75" x14ac:dyDescent="0.3">
      <c r="AY7283" s="107" t="e">
        <f>VLOOKUP(C7283,#REF!, 2,FALSE)</f>
        <v>#REF!</v>
      </c>
      <c r="BM7283" s="79" t="s">
        <v>2179</v>
      </c>
      <c r="BN7283" s="79" t="s">
        <v>2985</v>
      </c>
      <c r="BO7283" s="79" t="s">
        <v>10381</v>
      </c>
      <c r="BU7283" s="79" t="s">
        <v>2179</v>
      </c>
      <c r="BV7283" s="79" t="s">
        <v>2985</v>
      </c>
      <c r="BW7283" s="79" t="s">
        <v>10381</v>
      </c>
    </row>
    <row r="7284" spans="51:75" x14ac:dyDescent="0.3">
      <c r="AY7284" s="107" t="e">
        <f>VLOOKUP(C7284,#REF!, 2,FALSE)</f>
        <v>#REF!</v>
      </c>
      <c r="BM7284" s="79" t="s">
        <v>2180</v>
      </c>
      <c r="BN7284" s="79" t="s">
        <v>2985</v>
      </c>
      <c r="BO7284" s="79" t="s">
        <v>2985</v>
      </c>
      <c r="BU7284" s="79" t="s">
        <v>2180</v>
      </c>
      <c r="BV7284" s="79" t="s">
        <v>2985</v>
      </c>
      <c r="BW7284" s="79" t="s">
        <v>2985</v>
      </c>
    </row>
    <row r="7285" spans="51:75" x14ac:dyDescent="0.3">
      <c r="AY7285" s="107" t="e">
        <f>VLOOKUP(C7285,#REF!, 2,FALSE)</f>
        <v>#REF!</v>
      </c>
      <c r="BM7285" s="79" t="s">
        <v>12566</v>
      </c>
      <c r="BN7285" s="79" t="s">
        <v>2985</v>
      </c>
      <c r="BO7285" s="79" t="s">
        <v>1504</v>
      </c>
      <c r="BU7285" s="79" t="s">
        <v>12566</v>
      </c>
      <c r="BV7285" s="79" t="s">
        <v>2985</v>
      </c>
      <c r="BW7285" s="79" t="s">
        <v>1504</v>
      </c>
    </row>
    <row r="7286" spans="51:75" x14ac:dyDescent="0.3">
      <c r="AY7286" s="107" t="e">
        <f>VLOOKUP(C7286,#REF!, 2,FALSE)</f>
        <v>#REF!</v>
      </c>
      <c r="BM7286" s="79" t="s">
        <v>12567</v>
      </c>
      <c r="BN7286" s="79" t="s">
        <v>2985</v>
      </c>
      <c r="BO7286" s="79" t="s">
        <v>1229</v>
      </c>
      <c r="BU7286" s="79" t="s">
        <v>12567</v>
      </c>
      <c r="BV7286" s="79" t="s">
        <v>2985</v>
      </c>
      <c r="BW7286" s="79" t="s">
        <v>1229</v>
      </c>
    </row>
    <row r="7287" spans="51:75" x14ac:dyDescent="0.3">
      <c r="AY7287" s="107" t="e">
        <f>VLOOKUP(C7287,#REF!, 2,FALSE)</f>
        <v>#REF!</v>
      </c>
      <c r="BM7287" s="79" t="s">
        <v>12568</v>
      </c>
      <c r="BN7287" s="79" t="s">
        <v>2985</v>
      </c>
      <c r="BO7287" s="79" t="s">
        <v>12569</v>
      </c>
      <c r="BU7287" s="79" t="s">
        <v>12568</v>
      </c>
      <c r="BV7287" s="79" t="s">
        <v>2985</v>
      </c>
      <c r="BW7287" s="79" t="s">
        <v>12569</v>
      </c>
    </row>
    <row r="7288" spans="51:75" x14ac:dyDescent="0.3">
      <c r="AY7288" s="107" t="e">
        <f>VLOOKUP(C7288,#REF!, 2,FALSE)</f>
        <v>#REF!</v>
      </c>
      <c r="BM7288" s="79" t="s">
        <v>12570</v>
      </c>
      <c r="BN7288" s="79" t="s">
        <v>2985</v>
      </c>
      <c r="BO7288" s="79" t="s">
        <v>11084</v>
      </c>
      <c r="BU7288" s="79" t="s">
        <v>12570</v>
      </c>
      <c r="BV7288" s="79" t="s">
        <v>2985</v>
      </c>
      <c r="BW7288" s="79" t="s">
        <v>11084</v>
      </c>
    </row>
    <row r="7289" spans="51:75" x14ac:dyDescent="0.3">
      <c r="AY7289" s="107" t="e">
        <f>VLOOKUP(C7289,#REF!, 2,FALSE)</f>
        <v>#REF!</v>
      </c>
      <c r="BM7289" s="79" t="s">
        <v>12571</v>
      </c>
      <c r="BN7289" s="79" t="s">
        <v>2985</v>
      </c>
      <c r="BO7289" s="79" t="s">
        <v>12572</v>
      </c>
      <c r="BU7289" s="79" t="s">
        <v>12571</v>
      </c>
      <c r="BV7289" s="79" t="s">
        <v>2985</v>
      </c>
      <c r="BW7289" s="79" t="s">
        <v>12572</v>
      </c>
    </row>
    <row r="7290" spans="51:75" x14ac:dyDescent="0.3">
      <c r="AY7290" s="107" t="e">
        <f>VLOOKUP(C7290,#REF!, 2,FALSE)</f>
        <v>#REF!</v>
      </c>
      <c r="BM7290" s="79" t="s">
        <v>12573</v>
      </c>
      <c r="BN7290" s="79" t="s">
        <v>2985</v>
      </c>
      <c r="BO7290" s="79" t="s">
        <v>2985</v>
      </c>
      <c r="BU7290" s="79" t="s">
        <v>12573</v>
      </c>
      <c r="BV7290" s="79" t="s">
        <v>2985</v>
      </c>
      <c r="BW7290" s="79" t="s">
        <v>2985</v>
      </c>
    </row>
    <row r="7291" spans="51:75" x14ac:dyDescent="0.3">
      <c r="AY7291" s="107" t="e">
        <f>VLOOKUP(C7291,#REF!, 2,FALSE)</f>
        <v>#REF!</v>
      </c>
      <c r="BM7291" s="79" t="s">
        <v>12574</v>
      </c>
      <c r="BN7291" s="79" t="s">
        <v>2985</v>
      </c>
      <c r="BO7291" s="79" t="s">
        <v>2435</v>
      </c>
      <c r="BU7291" s="79" t="s">
        <v>12574</v>
      </c>
      <c r="BV7291" s="79" t="s">
        <v>2985</v>
      </c>
      <c r="BW7291" s="79" t="s">
        <v>2435</v>
      </c>
    </row>
    <row r="7292" spans="51:75" x14ac:dyDescent="0.3">
      <c r="AY7292" s="107" t="e">
        <f>VLOOKUP(C7292,#REF!, 2,FALSE)</f>
        <v>#REF!</v>
      </c>
      <c r="BM7292" s="79" t="s">
        <v>12575</v>
      </c>
      <c r="BN7292" s="79" t="s">
        <v>2985</v>
      </c>
      <c r="BO7292" s="79" t="s">
        <v>1859</v>
      </c>
      <c r="BU7292" s="79" t="s">
        <v>12575</v>
      </c>
      <c r="BV7292" s="79" t="s">
        <v>2985</v>
      </c>
      <c r="BW7292" s="79" t="s">
        <v>1859</v>
      </c>
    </row>
    <row r="7293" spans="51:75" x14ac:dyDescent="0.3">
      <c r="AY7293" s="107" t="e">
        <f>VLOOKUP(C7293,#REF!, 2,FALSE)</f>
        <v>#REF!</v>
      </c>
      <c r="BM7293" s="79" t="s">
        <v>12576</v>
      </c>
      <c r="BN7293" s="79" t="s">
        <v>2985</v>
      </c>
      <c r="BO7293" s="79" t="s">
        <v>2193</v>
      </c>
      <c r="BU7293" s="79" t="s">
        <v>12576</v>
      </c>
      <c r="BV7293" s="79" t="s">
        <v>2985</v>
      </c>
      <c r="BW7293" s="79" t="s">
        <v>2193</v>
      </c>
    </row>
    <row r="7294" spans="51:75" x14ac:dyDescent="0.3">
      <c r="AY7294" s="107" t="e">
        <f>VLOOKUP(C7294,#REF!, 2,FALSE)</f>
        <v>#REF!</v>
      </c>
      <c r="BM7294" s="79" t="s">
        <v>2181</v>
      </c>
      <c r="BN7294" s="79" t="s">
        <v>2985</v>
      </c>
      <c r="BO7294" s="79" t="s">
        <v>1289</v>
      </c>
      <c r="BU7294" s="79" t="s">
        <v>2181</v>
      </c>
      <c r="BV7294" s="79" t="s">
        <v>2985</v>
      </c>
      <c r="BW7294" s="79" t="s">
        <v>1289</v>
      </c>
    </row>
    <row r="7295" spans="51:75" x14ac:dyDescent="0.3">
      <c r="AY7295" s="107" t="e">
        <f>VLOOKUP(C7295,#REF!, 2,FALSE)</f>
        <v>#REF!</v>
      </c>
      <c r="BM7295" s="79" t="s">
        <v>12577</v>
      </c>
      <c r="BN7295" s="79" t="s">
        <v>2985</v>
      </c>
      <c r="BO7295" s="79" t="s">
        <v>1658</v>
      </c>
      <c r="BU7295" s="79" t="s">
        <v>12577</v>
      </c>
      <c r="BV7295" s="79" t="s">
        <v>2985</v>
      </c>
      <c r="BW7295" s="79" t="s">
        <v>1658</v>
      </c>
    </row>
    <row r="7296" spans="51:75" x14ac:dyDescent="0.3">
      <c r="AY7296" s="107" t="e">
        <f>VLOOKUP(C7296,#REF!, 2,FALSE)</f>
        <v>#REF!</v>
      </c>
      <c r="BM7296" s="79" t="s">
        <v>12578</v>
      </c>
      <c r="BN7296" s="79" t="s">
        <v>2985</v>
      </c>
      <c r="BO7296" s="79" t="s">
        <v>6890</v>
      </c>
      <c r="BU7296" s="79" t="s">
        <v>12578</v>
      </c>
      <c r="BV7296" s="79" t="s">
        <v>2985</v>
      </c>
      <c r="BW7296" s="79" t="s">
        <v>6890</v>
      </c>
    </row>
    <row r="7297" spans="51:75" x14ac:dyDescent="0.3">
      <c r="AY7297" s="107" t="e">
        <f>VLOOKUP(C7297,#REF!, 2,FALSE)</f>
        <v>#REF!</v>
      </c>
      <c r="BM7297" s="79" t="s">
        <v>51</v>
      </c>
      <c r="BN7297" s="79" t="s">
        <v>2985</v>
      </c>
      <c r="BO7297" s="79" t="s">
        <v>4109</v>
      </c>
      <c r="BU7297" s="79" t="s">
        <v>51</v>
      </c>
      <c r="BV7297" s="79" t="s">
        <v>2985</v>
      </c>
      <c r="BW7297" s="79" t="s">
        <v>4109</v>
      </c>
    </row>
    <row r="7298" spans="51:75" x14ac:dyDescent="0.3">
      <c r="AY7298" s="107" t="e">
        <f>VLOOKUP(C7298,#REF!, 2,FALSE)</f>
        <v>#REF!</v>
      </c>
      <c r="BM7298" s="79" t="s">
        <v>12579</v>
      </c>
      <c r="BN7298" s="79" t="s">
        <v>2985</v>
      </c>
      <c r="BO7298" s="79" t="s">
        <v>12580</v>
      </c>
      <c r="BU7298" s="79" t="s">
        <v>12579</v>
      </c>
      <c r="BV7298" s="79" t="s">
        <v>2985</v>
      </c>
      <c r="BW7298" s="79" t="s">
        <v>12580</v>
      </c>
    </row>
    <row r="7299" spans="51:75" x14ac:dyDescent="0.3">
      <c r="AY7299" s="107" t="e">
        <f>VLOOKUP(C7299,#REF!, 2,FALSE)</f>
        <v>#REF!</v>
      </c>
      <c r="BM7299" s="79" t="s">
        <v>2182</v>
      </c>
      <c r="BN7299" s="79" t="s">
        <v>2985</v>
      </c>
      <c r="BO7299" s="79" t="s">
        <v>12581</v>
      </c>
      <c r="BU7299" s="79" t="s">
        <v>2182</v>
      </c>
      <c r="BV7299" s="79" t="s">
        <v>2985</v>
      </c>
      <c r="BW7299" s="79" t="s">
        <v>12581</v>
      </c>
    </row>
    <row r="7300" spans="51:75" x14ac:dyDescent="0.3">
      <c r="AY7300" s="107" t="e">
        <f>VLOOKUP(C7300,#REF!, 2,FALSE)</f>
        <v>#REF!</v>
      </c>
      <c r="BM7300" s="79" t="s">
        <v>2183</v>
      </c>
      <c r="BN7300" s="79" t="s">
        <v>2985</v>
      </c>
      <c r="BO7300" s="79" t="s">
        <v>7916</v>
      </c>
      <c r="BU7300" s="79" t="s">
        <v>2183</v>
      </c>
      <c r="BV7300" s="79" t="s">
        <v>2985</v>
      </c>
      <c r="BW7300" s="79" t="s">
        <v>7916</v>
      </c>
    </row>
    <row r="7301" spans="51:75" x14ac:dyDescent="0.3">
      <c r="AY7301" s="107" t="e">
        <f>VLOOKUP(C7301,#REF!, 2,FALSE)</f>
        <v>#REF!</v>
      </c>
      <c r="BM7301" s="79" t="s">
        <v>2184</v>
      </c>
      <c r="BN7301" s="79" t="s">
        <v>2985</v>
      </c>
      <c r="BO7301" s="79" t="s">
        <v>12583</v>
      </c>
      <c r="BU7301" s="79" t="s">
        <v>2184</v>
      </c>
      <c r="BV7301" s="79" t="s">
        <v>2985</v>
      </c>
      <c r="BW7301" s="79" t="s">
        <v>12583</v>
      </c>
    </row>
    <row r="7302" spans="51:75" x14ac:dyDescent="0.3">
      <c r="AY7302" s="107" t="e">
        <f>VLOOKUP(C7302,#REF!, 2,FALSE)</f>
        <v>#REF!</v>
      </c>
      <c r="BM7302" s="79" t="s">
        <v>48</v>
      </c>
      <c r="BN7302" s="79" t="s">
        <v>2985</v>
      </c>
      <c r="BO7302" s="79" t="s">
        <v>2985</v>
      </c>
      <c r="BU7302" s="79" t="s">
        <v>48</v>
      </c>
      <c r="BV7302" s="79" t="s">
        <v>2985</v>
      </c>
      <c r="BW7302" s="79" t="s">
        <v>2985</v>
      </c>
    </row>
    <row r="7303" spans="51:75" x14ac:dyDescent="0.3">
      <c r="AY7303" s="107" t="e">
        <f>VLOOKUP(C7303,#REF!, 2,FALSE)</f>
        <v>#REF!</v>
      </c>
      <c r="BM7303" s="79" t="s">
        <v>12584</v>
      </c>
      <c r="BN7303" s="79" t="s">
        <v>2985</v>
      </c>
      <c r="BO7303" s="79" t="s">
        <v>2985</v>
      </c>
      <c r="BU7303" s="79" t="s">
        <v>12584</v>
      </c>
      <c r="BV7303" s="79" t="s">
        <v>2985</v>
      </c>
      <c r="BW7303" s="79" t="s">
        <v>2985</v>
      </c>
    </row>
    <row r="7304" spans="51:75" x14ac:dyDescent="0.3">
      <c r="AY7304" s="107" t="e">
        <f>VLOOKUP(C7304,#REF!, 2,FALSE)</f>
        <v>#REF!</v>
      </c>
      <c r="BM7304" s="79" t="s">
        <v>12585</v>
      </c>
      <c r="BN7304" s="79" t="s">
        <v>2985</v>
      </c>
      <c r="BO7304" s="79" t="s">
        <v>2985</v>
      </c>
      <c r="BU7304" s="79" t="s">
        <v>12585</v>
      </c>
      <c r="BV7304" s="79" t="s">
        <v>2985</v>
      </c>
      <c r="BW7304" s="79" t="s">
        <v>2985</v>
      </c>
    </row>
    <row r="7305" spans="51:75" x14ac:dyDescent="0.3">
      <c r="AY7305" s="107" t="e">
        <f>VLOOKUP(C7305,#REF!, 2,FALSE)</f>
        <v>#REF!</v>
      </c>
      <c r="BM7305" s="79" t="s">
        <v>12586</v>
      </c>
      <c r="BN7305" s="79" t="s">
        <v>2985</v>
      </c>
      <c r="BO7305" s="79" t="s">
        <v>12587</v>
      </c>
      <c r="BU7305" s="79" t="s">
        <v>12586</v>
      </c>
      <c r="BV7305" s="79" t="s">
        <v>2985</v>
      </c>
      <c r="BW7305" s="79" t="s">
        <v>12587</v>
      </c>
    </row>
    <row r="7306" spans="51:75" x14ac:dyDescent="0.3">
      <c r="AY7306" s="107" t="e">
        <f>VLOOKUP(C7306,#REF!, 2,FALSE)</f>
        <v>#REF!</v>
      </c>
      <c r="BM7306" s="79" t="s">
        <v>2185</v>
      </c>
      <c r="BN7306" s="79" t="s">
        <v>2985</v>
      </c>
      <c r="BO7306" s="79" t="s">
        <v>2985</v>
      </c>
      <c r="BU7306" s="79" t="s">
        <v>2185</v>
      </c>
      <c r="BV7306" s="79" t="s">
        <v>2985</v>
      </c>
      <c r="BW7306" s="79" t="s">
        <v>2985</v>
      </c>
    </row>
    <row r="7307" spans="51:75" x14ac:dyDescent="0.3">
      <c r="AY7307" s="107" t="e">
        <f>VLOOKUP(C7307,#REF!, 2,FALSE)</f>
        <v>#REF!</v>
      </c>
      <c r="BM7307" s="79" t="s">
        <v>2186</v>
      </c>
      <c r="BN7307" s="79" t="s">
        <v>2985</v>
      </c>
      <c r="BO7307" s="79" t="s">
        <v>10137</v>
      </c>
      <c r="BU7307" s="79" t="s">
        <v>2186</v>
      </c>
      <c r="BV7307" s="79" t="s">
        <v>2985</v>
      </c>
      <c r="BW7307" s="79" t="s">
        <v>10137</v>
      </c>
    </row>
    <row r="7308" spans="51:75" x14ac:dyDescent="0.3">
      <c r="AY7308" s="107" t="e">
        <f>VLOOKUP(C7308,#REF!, 2,FALSE)</f>
        <v>#REF!</v>
      </c>
      <c r="BM7308" s="79" t="s">
        <v>12588</v>
      </c>
      <c r="BN7308" s="79" t="s">
        <v>2985</v>
      </c>
      <c r="BO7308" s="79" t="s">
        <v>12589</v>
      </c>
      <c r="BU7308" s="79" t="s">
        <v>12588</v>
      </c>
      <c r="BV7308" s="79" t="s">
        <v>2985</v>
      </c>
      <c r="BW7308" s="79" t="s">
        <v>12589</v>
      </c>
    </row>
    <row r="7309" spans="51:75" x14ac:dyDescent="0.3">
      <c r="AY7309" s="107" t="e">
        <f>VLOOKUP(C7309,#REF!, 2,FALSE)</f>
        <v>#REF!</v>
      </c>
      <c r="BM7309" s="79" t="s">
        <v>12590</v>
      </c>
      <c r="BN7309" s="79" t="s">
        <v>2985</v>
      </c>
      <c r="BO7309" s="79" t="s">
        <v>926</v>
      </c>
      <c r="BU7309" s="79" t="s">
        <v>12590</v>
      </c>
      <c r="BV7309" s="79" t="s">
        <v>2985</v>
      </c>
      <c r="BW7309" s="79" t="s">
        <v>926</v>
      </c>
    </row>
    <row r="7310" spans="51:75" x14ac:dyDescent="0.3">
      <c r="AY7310" s="107" t="e">
        <f>VLOOKUP(C7310,#REF!, 2,FALSE)</f>
        <v>#REF!</v>
      </c>
      <c r="BM7310" s="79" t="s">
        <v>12591</v>
      </c>
      <c r="BN7310" s="79" t="s">
        <v>2985</v>
      </c>
      <c r="BO7310" s="79" t="s">
        <v>2985</v>
      </c>
      <c r="BU7310" s="79" t="s">
        <v>12591</v>
      </c>
      <c r="BV7310" s="79" t="s">
        <v>2985</v>
      </c>
      <c r="BW7310" s="79" t="s">
        <v>2985</v>
      </c>
    </row>
    <row r="7311" spans="51:75" x14ac:dyDescent="0.3">
      <c r="AY7311" s="107" t="e">
        <f>VLOOKUP(C7311,#REF!, 2,FALSE)</f>
        <v>#REF!</v>
      </c>
      <c r="BM7311" s="79" t="s">
        <v>12592</v>
      </c>
      <c r="BN7311" s="79" t="s">
        <v>773</v>
      </c>
      <c r="BO7311" s="79" t="s">
        <v>12593</v>
      </c>
      <c r="BU7311" s="79" t="s">
        <v>12592</v>
      </c>
      <c r="BV7311" s="79" t="s">
        <v>773</v>
      </c>
      <c r="BW7311" s="79" t="s">
        <v>12593</v>
      </c>
    </row>
    <row r="7312" spans="51:75" x14ac:dyDescent="0.3">
      <c r="AY7312" s="107" t="e">
        <f>VLOOKUP(C7312,#REF!, 2,FALSE)</f>
        <v>#REF!</v>
      </c>
      <c r="BM7312" s="79" t="s">
        <v>12594</v>
      </c>
      <c r="BN7312" s="79" t="s">
        <v>705</v>
      </c>
      <c r="BO7312" s="79" t="s">
        <v>2071</v>
      </c>
      <c r="BU7312" s="79" t="s">
        <v>12594</v>
      </c>
      <c r="BV7312" s="79" t="s">
        <v>705</v>
      </c>
      <c r="BW7312" s="79" t="s">
        <v>2071</v>
      </c>
    </row>
    <row r="7313" spans="51:75" x14ac:dyDescent="0.3">
      <c r="AY7313" s="107" t="e">
        <f>VLOOKUP(C7313,#REF!, 2,FALSE)</f>
        <v>#REF!</v>
      </c>
      <c r="BM7313" s="79" t="s">
        <v>2187</v>
      </c>
      <c r="BN7313" s="79" t="s">
        <v>705</v>
      </c>
      <c r="BO7313" s="79" t="s">
        <v>3721</v>
      </c>
      <c r="BU7313" s="79" t="s">
        <v>2187</v>
      </c>
      <c r="BV7313" s="79" t="s">
        <v>705</v>
      </c>
      <c r="BW7313" s="79" t="s">
        <v>3721</v>
      </c>
    </row>
    <row r="7314" spans="51:75" x14ac:dyDescent="0.3">
      <c r="AY7314" s="107" t="e">
        <f>VLOOKUP(C7314,#REF!, 2,FALSE)</f>
        <v>#REF!</v>
      </c>
      <c r="BM7314" s="79" t="s">
        <v>12595</v>
      </c>
      <c r="BN7314" s="79" t="s">
        <v>1269</v>
      </c>
      <c r="BO7314" s="79" t="s">
        <v>10883</v>
      </c>
      <c r="BU7314" s="79" t="s">
        <v>12595</v>
      </c>
      <c r="BV7314" s="79" t="s">
        <v>1269</v>
      </c>
      <c r="BW7314" s="79" t="s">
        <v>10883</v>
      </c>
    </row>
    <row r="7315" spans="51:75" x14ac:dyDescent="0.3">
      <c r="AY7315" s="107" t="e">
        <f>VLOOKUP(C7315,#REF!, 2,FALSE)</f>
        <v>#REF!</v>
      </c>
      <c r="BM7315" s="79" t="s">
        <v>12596</v>
      </c>
      <c r="BN7315" s="79" t="s">
        <v>2985</v>
      </c>
      <c r="BO7315" s="79" t="s">
        <v>10153</v>
      </c>
      <c r="BU7315" s="79" t="s">
        <v>12596</v>
      </c>
      <c r="BV7315" s="79" t="s">
        <v>2985</v>
      </c>
      <c r="BW7315" s="79" t="s">
        <v>10153</v>
      </c>
    </row>
    <row r="7316" spans="51:75" x14ac:dyDescent="0.3">
      <c r="AY7316" s="107" t="e">
        <f>VLOOKUP(C7316,#REF!, 2,FALSE)</f>
        <v>#REF!</v>
      </c>
      <c r="BM7316" s="79" t="s">
        <v>12597</v>
      </c>
      <c r="BN7316" s="79" t="s">
        <v>2985</v>
      </c>
      <c r="BO7316" s="79" t="s">
        <v>2985</v>
      </c>
      <c r="BU7316" s="79" t="s">
        <v>12597</v>
      </c>
      <c r="BV7316" s="79" t="s">
        <v>2985</v>
      </c>
      <c r="BW7316" s="79" t="s">
        <v>2985</v>
      </c>
    </row>
    <row r="7317" spans="51:75" x14ac:dyDescent="0.3">
      <c r="AY7317" s="107" t="e">
        <f>VLOOKUP(C7317,#REF!, 2,FALSE)</f>
        <v>#REF!</v>
      </c>
      <c r="BM7317" s="79" t="s">
        <v>12598</v>
      </c>
      <c r="BN7317" s="79" t="s">
        <v>2985</v>
      </c>
      <c r="BO7317" s="79" t="s">
        <v>3989</v>
      </c>
      <c r="BU7317" s="79" t="s">
        <v>12598</v>
      </c>
      <c r="BV7317" s="79" t="s">
        <v>2985</v>
      </c>
      <c r="BW7317" s="79" t="s">
        <v>3989</v>
      </c>
    </row>
    <row r="7318" spans="51:75" x14ac:dyDescent="0.3">
      <c r="AY7318" s="107" t="e">
        <f>VLOOKUP(C7318,#REF!, 2,FALSE)</f>
        <v>#REF!</v>
      </c>
      <c r="BM7318" s="79" t="s">
        <v>12599</v>
      </c>
      <c r="BN7318" s="79" t="s">
        <v>1269</v>
      </c>
      <c r="BO7318" s="79" t="s">
        <v>12393</v>
      </c>
      <c r="BU7318" s="79" t="s">
        <v>12599</v>
      </c>
      <c r="BV7318" s="79" t="s">
        <v>1269</v>
      </c>
      <c r="BW7318" s="79" t="s">
        <v>12393</v>
      </c>
    </row>
    <row r="7319" spans="51:75" x14ac:dyDescent="0.3">
      <c r="AY7319" s="107" t="e">
        <f>VLOOKUP(C7319,#REF!, 2,FALSE)</f>
        <v>#REF!</v>
      </c>
      <c r="BM7319" s="79" t="s">
        <v>12600</v>
      </c>
      <c r="BN7319" s="79" t="s">
        <v>2985</v>
      </c>
      <c r="BO7319" s="79" t="s">
        <v>2985</v>
      </c>
      <c r="BU7319" s="79" t="s">
        <v>12600</v>
      </c>
      <c r="BV7319" s="79" t="s">
        <v>2985</v>
      </c>
      <c r="BW7319" s="79" t="s">
        <v>2985</v>
      </c>
    </row>
    <row r="7320" spans="51:75" x14ac:dyDescent="0.3">
      <c r="AY7320" s="107" t="e">
        <f>VLOOKUP(C7320,#REF!, 2,FALSE)</f>
        <v>#REF!</v>
      </c>
      <c r="BM7320" s="79" t="s">
        <v>12601</v>
      </c>
      <c r="BN7320" s="79" t="s">
        <v>2985</v>
      </c>
      <c r="BO7320" s="79" t="s">
        <v>803</v>
      </c>
      <c r="BU7320" s="79" t="s">
        <v>12601</v>
      </c>
      <c r="BV7320" s="79" t="s">
        <v>2985</v>
      </c>
      <c r="BW7320" s="79" t="s">
        <v>803</v>
      </c>
    </row>
    <row r="7321" spans="51:75" x14ac:dyDescent="0.3">
      <c r="AY7321" s="107" t="e">
        <f>VLOOKUP(C7321,#REF!, 2,FALSE)</f>
        <v>#REF!</v>
      </c>
      <c r="BM7321" s="79" t="s">
        <v>12602</v>
      </c>
      <c r="BN7321" s="79" t="s">
        <v>2985</v>
      </c>
      <c r="BO7321" s="79" t="s">
        <v>4812</v>
      </c>
      <c r="BU7321" s="79" t="s">
        <v>12602</v>
      </c>
      <c r="BV7321" s="79" t="s">
        <v>2985</v>
      </c>
      <c r="BW7321" s="79" t="s">
        <v>4812</v>
      </c>
    </row>
    <row r="7322" spans="51:75" x14ac:dyDescent="0.3">
      <c r="AY7322" s="107" t="e">
        <f>VLOOKUP(C7322,#REF!, 2,FALSE)</f>
        <v>#REF!</v>
      </c>
      <c r="BM7322" s="79" t="s">
        <v>12603</v>
      </c>
      <c r="BN7322" s="79" t="s">
        <v>2985</v>
      </c>
      <c r="BO7322" s="79" t="s">
        <v>2985</v>
      </c>
      <c r="BU7322" s="79" t="s">
        <v>12603</v>
      </c>
      <c r="BV7322" s="79" t="s">
        <v>2985</v>
      </c>
      <c r="BW7322" s="79" t="s">
        <v>2985</v>
      </c>
    </row>
    <row r="7323" spans="51:75" x14ac:dyDescent="0.3">
      <c r="AY7323" s="107" t="e">
        <f>VLOOKUP(C7323,#REF!, 2,FALSE)</f>
        <v>#REF!</v>
      </c>
      <c r="BM7323" s="79" t="s">
        <v>12604</v>
      </c>
      <c r="BN7323" s="79" t="s">
        <v>2985</v>
      </c>
      <c r="BO7323" s="79" t="s">
        <v>2985</v>
      </c>
      <c r="BU7323" s="79" t="s">
        <v>12604</v>
      </c>
      <c r="BV7323" s="79" t="s">
        <v>2985</v>
      </c>
      <c r="BW7323" s="79" t="s">
        <v>2985</v>
      </c>
    </row>
    <row r="7324" spans="51:75" x14ac:dyDescent="0.3">
      <c r="AY7324" s="107" t="e">
        <f>VLOOKUP(C7324,#REF!, 2,FALSE)</f>
        <v>#REF!</v>
      </c>
      <c r="BM7324" s="79" t="s">
        <v>12605</v>
      </c>
      <c r="BN7324" s="79" t="s">
        <v>2985</v>
      </c>
      <c r="BO7324" s="79" t="s">
        <v>2985</v>
      </c>
      <c r="BU7324" s="79" t="s">
        <v>12605</v>
      </c>
      <c r="BV7324" s="79" t="s">
        <v>2985</v>
      </c>
      <c r="BW7324" s="79" t="s">
        <v>2985</v>
      </c>
    </row>
    <row r="7325" spans="51:75" x14ac:dyDescent="0.3">
      <c r="AY7325" s="107" t="e">
        <f>VLOOKUP(C7325,#REF!, 2,FALSE)</f>
        <v>#REF!</v>
      </c>
      <c r="BM7325" s="79" t="s">
        <v>12606</v>
      </c>
      <c r="BN7325" s="79" t="s">
        <v>3006</v>
      </c>
      <c r="BO7325" s="79" t="s">
        <v>2985</v>
      </c>
      <c r="BU7325" s="79" t="s">
        <v>12606</v>
      </c>
      <c r="BV7325" s="79" t="s">
        <v>3006</v>
      </c>
      <c r="BW7325" s="79" t="s">
        <v>2985</v>
      </c>
    </row>
    <row r="7326" spans="51:75" x14ac:dyDescent="0.3">
      <c r="AY7326" s="107" t="e">
        <f>VLOOKUP(C7326,#REF!, 2,FALSE)</f>
        <v>#REF!</v>
      </c>
      <c r="BM7326" s="79" t="s">
        <v>12607</v>
      </c>
      <c r="BN7326" s="79" t="s">
        <v>3009</v>
      </c>
      <c r="BO7326" s="79" t="s">
        <v>2985</v>
      </c>
      <c r="BU7326" s="79" t="s">
        <v>12607</v>
      </c>
      <c r="BV7326" s="79" t="s">
        <v>3009</v>
      </c>
      <c r="BW7326" s="79" t="s">
        <v>2985</v>
      </c>
    </row>
    <row r="7327" spans="51:75" x14ac:dyDescent="0.3">
      <c r="AY7327" s="107" t="e">
        <f>VLOOKUP(C7327,#REF!, 2,FALSE)</f>
        <v>#REF!</v>
      </c>
      <c r="BM7327" s="79" t="s">
        <v>12608</v>
      </c>
      <c r="BN7327" s="79" t="s">
        <v>2981</v>
      </c>
      <c r="BO7327" s="79" t="s">
        <v>12609</v>
      </c>
      <c r="BU7327" s="79" t="s">
        <v>12608</v>
      </c>
      <c r="BV7327" s="79" t="s">
        <v>2981</v>
      </c>
      <c r="BW7327" s="79" t="s">
        <v>12609</v>
      </c>
    </row>
    <row r="7328" spans="51:75" x14ac:dyDescent="0.3">
      <c r="AY7328" s="107" t="e">
        <f>VLOOKUP(C7328,#REF!, 2,FALSE)</f>
        <v>#REF!</v>
      </c>
      <c r="BM7328" s="79" t="s">
        <v>2188</v>
      </c>
      <c r="BN7328" s="79" t="s">
        <v>3101</v>
      </c>
      <c r="BO7328" s="79" t="s">
        <v>3895</v>
      </c>
      <c r="BU7328" s="79" t="s">
        <v>2188</v>
      </c>
      <c r="BV7328" s="79" t="s">
        <v>3101</v>
      </c>
      <c r="BW7328" s="79" t="s">
        <v>3895</v>
      </c>
    </row>
    <row r="7329" spans="51:75" x14ac:dyDescent="0.3">
      <c r="AY7329" s="107" t="e">
        <f>VLOOKUP(C7329,#REF!, 2,FALSE)</f>
        <v>#REF!</v>
      </c>
      <c r="BM7329" s="79" t="s">
        <v>12610</v>
      </c>
      <c r="BN7329" s="79" t="s">
        <v>3006</v>
      </c>
      <c r="BO7329" s="79" t="s">
        <v>2985</v>
      </c>
      <c r="BU7329" s="79" t="s">
        <v>12610</v>
      </c>
      <c r="BV7329" s="79" t="s">
        <v>3006</v>
      </c>
      <c r="BW7329" s="79" t="s">
        <v>2985</v>
      </c>
    </row>
    <row r="7330" spans="51:75" x14ac:dyDescent="0.3">
      <c r="AY7330" s="107" t="e">
        <f>VLOOKUP(C7330,#REF!, 2,FALSE)</f>
        <v>#REF!</v>
      </c>
      <c r="BM7330" s="79" t="s">
        <v>12611</v>
      </c>
      <c r="BN7330" s="79" t="s">
        <v>3006</v>
      </c>
      <c r="BO7330" s="79" t="s">
        <v>2985</v>
      </c>
      <c r="BU7330" s="79" t="s">
        <v>12611</v>
      </c>
      <c r="BV7330" s="79" t="s">
        <v>3006</v>
      </c>
      <c r="BW7330" s="79" t="s">
        <v>2985</v>
      </c>
    </row>
    <row r="7331" spans="51:75" x14ac:dyDescent="0.3">
      <c r="AY7331" s="107" t="e">
        <f>VLOOKUP(C7331,#REF!, 2,FALSE)</f>
        <v>#REF!</v>
      </c>
      <c r="BM7331" s="79" t="s">
        <v>12612</v>
      </c>
      <c r="BN7331" s="79" t="s">
        <v>3009</v>
      </c>
      <c r="BO7331" s="79" t="s">
        <v>12613</v>
      </c>
      <c r="BU7331" s="79" t="s">
        <v>12612</v>
      </c>
      <c r="BV7331" s="79" t="s">
        <v>3009</v>
      </c>
      <c r="BW7331" s="79" t="s">
        <v>12613</v>
      </c>
    </row>
    <row r="7332" spans="51:75" x14ac:dyDescent="0.3">
      <c r="AY7332" s="107" t="e">
        <f>VLOOKUP(C7332,#REF!, 2,FALSE)</f>
        <v>#REF!</v>
      </c>
      <c r="BM7332" s="79" t="s">
        <v>12614</v>
      </c>
      <c r="BN7332" s="79" t="s">
        <v>3009</v>
      </c>
      <c r="BO7332" s="79" t="s">
        <v>12615</v>
      </c>
      <c r="BU7332" s="79" t="s">
        <v>12614</v>
      </c>
      <c r="BV7332" s="79" t="s">
        <v>3009</v>
      </c>
      <c r="BW7332" s="79" t="s">
        <v>12615</v>
      </c>
    </row>
    <row r="7333" spans="51:75" x14ac:dyDescent="0.3">
      <c r="AY7333" s="107" t="e">
        <f>VLOOKUP(C7333,#REF!, 2,FALSE)</f>
        <v>#REF!</v>
      </c>
      <c r="BM7333" s="79" t="s">
        <v>12616</v>
      </c>
      <c r="BN7333" s="79" t="s">
        <v>2981</v>
      </c>
      <c r="BO7333" s="79" t="s">
        <v>12617</v>
      </c>
      <c r="BU7333" s="79" t="s">
        <v>12616</v>
      </c>
      <c r="BV7333" s="79" t="s">
        <v>2981</v>
      </c>
      <c r="BW7333" s="79" t="s">
        <v>12617</v>
      </c>
    </row>
    <row r="7334" spans="51:75" x14ac:dyDescent="0.3">
      <c r="AY7334" s="107" t="e">
        <f>VLOOKUP(C7334,#REF!, 2,FALSE)</f>
        <v>#REF!</v>
      </c>
      <c r="BM7334" s="79" t="s">
        <v>12618</v>
      </c>
      <c r="BN7334" s="79" t="s">
        <v>2981</v>
      </c>
      <c r="BO7334" s="79" t="s">
        <v>2985</v>
      </c>
      <c r="BU7334" s="79" t="s">
        <v>12618</v>
      </c>
      <c r="BV7334" s="79" t="s">
        <v>2981</v>
      </c>
      <c r="BW7334" s="79" t="s">
        <v>2985</v>
      </c>
    </row>
    <row r="7335" spans="51:75" x14ac:dyDescent="0.3">
      <c r="AY7335" s="107" t="e">
        <f>VLOOKUP(C7335,#REF!, 2,FALSE)</f>
        <v>#REF!</v>
      </c>
      <c r="BM7335" s="79" t="s">
        <v>12619</v>
      </c>
      <c r="BN7335" s="79" t="s">
        <v>2981</v>
      </c>
      <c r="BO7335" s="79" t="s">
        <v>12620</v>
      </c>
      <c r="BU7335" s="79" t="s">
        <v>12619</v>
      </c>
      <c r="BV7335" s="79" t="s">
        <v>2981</v>
      </c>
      <c r="BW7335" s="79" t="s">
        <v>12620</v>
      </c>
    </row>
    <row r="7336" spans="51:75" x14ac:dyDescent="0.3">
      <c r="AY7336" s="107" t="e">
        <f>VLOOKUP(C7336,#REF!, 2,FALSE)</f>
        <v>#REF!</v>
      </c>
      <c r="BM7336" s="79" t="s">
        <v>12621</v>
      </c>
      <c r="BN7336" s="79" t="s">
        <v>3256</v>
      </c>
      <c r="BO7336" s="79" t="s">
        <v>10381</v>
      </c>
      <c r="BU7336" s="79" t="s">
        <v>12621</v>
      </c>
      <c r="BV7336" s="79" t="s">
        <v>3256</v>
      </c>
      <c r="BW7336" s="79" t="s">
        <v>10381</v>
      </c>
    </row>
    <row r="7337" spans="51:75" x14ac:dyDescent="0.3">
      <c r="AY7337" s="107" t="e">
        <f>VLOOKUP(C7337,#REF!, 2,FALSE)</f>
        <v>#REF!</v>
      </c>
      <c r="BM7337" s="79" t="s">
        <v>12622</v>
      </c>
      <c r="BN7337" s="79" t="s">
        <v>615</v>
      </c>
      <c r="BO7337" s="79" t="s">
        <v>2985</v>
      </c>
      <c r="BU7337" s="79" t="s">
        <v>12622</v>
      </c>
      <c r="BV7337" s="79" t="s">
        <v>615</v>
      </c>
      <c r="BW7337" s="79" t="s">
        <v>2985</v>
      </c>
    </row>
    <row r="7338" spans="51:75" x14ac:dyDescent="0.3">
      <c r="AY7338" s="107" t="e">
        <f>VLOOKUP(C7338,#REF!, 2,FALSE)</f>
        <v>#REF!</v>
      </c>
      <c r="BM7338" s="79" t="s">
        <v>12623</v>
      </c>
      <c r="BN7338" s="79" t="s">
        <v>3091</v>
      </c>
      <c r="BO7338" s="79" t="s">
        <v>2648</v>
      </c>
      <c r="BU7338" s="79" t="s">
        <v>12623</v>
      </c>
      <c r="BV7338" s="79" t="s">
        <v>3091</v>
      </c>
      <c r="BW7338" s="79" t="s">
        <v>2648</v>
      </c>
    </row>
    <row r="7339" spans="51:75" x14ac:dyDescent="0.3">
      <c r="AY7339" s="107" t="e">
        <f>VLOOKUP(C7339,#REF!, 2,FALSE)</f>
        <v>#REF!</v>
      </c>
      <c r="BM7339" s="79" t="s">
        <v>12624</v>
      </c>
      <c r="BN7339" s="79" t="s">
        <v>1498</v>
      </c>
      <c r="BO7339" s="79" t="s">
        <v>2985</v>
      </c>
      <c r="BU7339" s="79" t="s">
        <v>12624</v>
      </c>
      <c r="BV7339" s="79" t="s">
        <v>1498</v>
      </c>
      <c r="BW7339" s="79" t="s">
        <v>2985</v>
      </c>
    </row>
    <row r="7340" spans="51:75" x14ac:dyDescent="0.3">
      <c r="AY7340" s="107" t="e">
        <f>VLOOKUP(C7340,#REF!, 2,FALSE)</f>
        <v>#REF!</v>
      </c>
      <c r="BM7340" s="79" t="s">
        <v>12625</v>
      </c>
      <c r="BN7340" s="79" t="s">
        <v>1735</v>
      </c>
      <c r="BO7340" s="79" t="s">
        <v>2985</v>
      </c>
      <c r="BU7340" s="79" t="s">
        <v>12625</v>
      </c>
      <c r="BV7340" s="79" t="s">
        <v>1735</v>
      </c>
      <c r="BW7340" s="79" t="s">
        <v>2985</v>
      </c>
    </row>
    <row r="7341" spans="51:75" x14ac:dyDescent="0.3">
      <c r="AY7341" s="107" t="e">
        <f>VLOOKUP(C7341,#REF!, 2,FALSE)</f>
        <v>#REF!</v>
      </c>
      <c r="BM7341" s="79" t="s">
        <v>12626</v>
      </c>
      <c r="BN7341" s="79" t="s">
        <v>1784</v>
      </c>
      <c r="BO7341" s="79" t="s">
        <v>2985</v>
      </c>
      <c r="BU7341" s="79" t="s">
        <v>12626</v>
      </c>
      <c r="BV7341" s="79" t="s">
        <v>1784</v>
      </c>
      <c r="BW7341" s="79" t="s">
        <v>2985</v>
      </c>
    </row>
    <row r="7342" spans="51:75" x14ac:dyDescent="0.3">
      <c r="AY7342" s="107" t="e">
        <f>VLOOKUP(C7342,#REF!, 2,FALSE)</f>
        <v>#REF!</v>
      </c>
      <c r="BM7342" s="79" t="s">
        <v>12627</v>
      </c>
      <c r="BN7342" s="79" t="s">
        <v>618</v>
      </c>
      <c r="BO7342" s="79" t="s">
        <v>813</v>
      </c>
      <c r="BU7342" s="79" t="s">
        <v>12627</v>
      </c>
      <c r="BV7342" s="79" t="s">
        <v>618</v>
      </c>
      <c r="BW7342" s="79" t="s">
        <v>813</v>
      </c>
    </row>
    <row r="7343" spans="51:75" x14ac:dyDescent="0.3">
      <c r="AY7343" s="107" t="e">
        <f>VLOOKUP(C7343,#REF!, 2,FALSE)</f>
        <v>#REF!</v>
      </c>
      <c r="BM7343" s="79" t="s">
        <v>2189</v>
      </c>
      <c r="BN7343" s="79" t="s">
        <v>928</v>
      </c>
      <c r="BO7343" s="79" t="s">
        <v>2985</v>
      </c>
      <c r="BU7343" s="79" t="s">
        <v>2189</v>
      </c>
      <c r="BV7343" s="79" t="s">
        <v>928</v>
      </c>
      <c r="BW7343" s="79" t="s">
        <v>2985</v>
      </c>
    </row>
    <row r="7344" spans="51:75" x14ac:dyDescent="0.3">
      <c r="AY7344" s="107" t="e">
        <f>VLOOKUP(C7344,#REF!, 2,FALSE)</f>
        <v>#REF!</v>
      </c>
      <c r="BM7344" s="79" t="s">
        <v>12629</v>
      </c>
      <c r="BN7344" s="79" t="s">
        <v>789</v>
      </c>
      <c r="BO7344" s="79" t="s">
        <v>12630</v>
      </c>
      <c r="BU7344" s="79" t="s">
        <v>12629</v>
      </c>
      <c r="BV7344" s="79" t="s">
        <v>789</v>
      </c>
      <c r="BW7344" s="79" t="s">
        <v>12630</v>
      </c>
    </row>
    <row r="7345" spans="51:75" x14ac:dyDescent="0.3">
      <c r="AY7345" s="107" t="e">
        <f>VLOOKUP(C7345,#REF!, 2,FALSE)</f>
        <v>#REF!</v>
      </c>
      <c r="BM7345" s="79" t="s">
        <v>12631</v>
      </c>
      <c r="BN7345" s="79" t="s">
        <v>1423</v>
      </c>
      <c r="BO7345" s="79" t="s">
        <v>2985</v>
      </c>
      <c r="BU7345" s="79" t="s">
        <v>12631</v>
      </c>
      <c r="BV7345" s="79" t="s">
        <v>1423</v>
      </c>
      <c r="BW7345" s="79" t="s">
        <v>2985</v>
      </c>
    </row>
    <row r="7346" spans="51:75" x14ac:dyDescent="0.3">
      <c r="AY7346" s="107" t="e">
        <f>VLOOKUP(C7346,#REF!, 2,FALSE)</f>
        <v>#REF!</v>
      </c>
      <c r="BM7346" s="79" t="s">
        <v>12632</v>
      </c>
      <c r="BN7346" s="79" t="s">
        <v>1423</v>
      </c>
      <c r="BO7346" s="79" t="s">
        <v>2985</v>
      </c>
      <c r="BU7346" s="79" t="s">
        <v>12632</v>
      </c>
      <c r="BV7346" s="79" t="s">
        <v>1423</v>
      </c>
      <c r="BW7346" s="79" t="s">
        <v>2985</v>
      </c>
    </row>
    <row r="7347" spans="51:75" x14ac:dyDescent="0.3">
      <c r="AY7347" s="107" t="e">
        <f>VLOOKUP(C7347,#REF!, 2,FALSE)</f>
        <v>#REF!</v>
      </c>
      <c r="BM7347" s="79" t="s">
        <v>354</v>
      </c>
      <c r="BN7347" s="79" t="s">
        <v>914</v>
      </c>
      <c r="BO7347" s="79" t="s">
        <v>2985</v>
      </c>
      <c r="BU7347" s="79" t="s">
        <v>354</v>
      </c>
      <c r="BV7347" s="79" t="s">
        <v>914</v>
      </c>
      <c r="BW7347" s="79" t="s">
        <v>2985</v>
      </c>
    </row>
    <row r="7348" spans="51:75" x14ac:dyDescent="0.3">
      <c r="AY7348" s="107" t="e">
        <f>VLOOKUP(C7348,#REF!, 2,FALSE)</f>
        <v>#REF!</v>
      </c>
      <c r="BM7348" s="79" t="s">
        <v>12634</v>
      </c>
      <c r="BN7348" s="79" t="s">
        <v>1693</v>
      </c>
      <c r="BO7348" s="79" t="s">
        <v>2985</v>
      </c>
      <c r="BU7348" s="79" t="s">
        <v>12634</v>
      </c>
      <c r="BV7348" s="79" t="s">
        <v>1693</v>
      </c>
      <c r="BW7348" s="79" t="s">
        <v>2985</v>
      </c>
    </row>
    <row r="7349" spans="51:75" x14ac:dyDescent="0.3">
      <c r="AY7349" s="107" t="e">
        <f>VLOOKUP(C7349,#REF!, 2,FALSE)</f>
        <v>#REF!</v>
      </c>
      <c r="BM7349" s="79" t="s">
        <v>12635</v>
      </c>
      <c r="BN7349" s="79" t="s">
        <v>618</v>
      </c>
      <c r="BO7349" s="79" t="s">
        <v>2985</v>
      </c>
      <c r="BU7349" s="79" t="s">
        <v>12635</v>
      </c>
      <c r="BV7349" s="79" t="s">
        <v>618</v>
      </c>
      <c r="BW7349" s="79" t="s">
        <v>2985</v>
      </c>
    </row>
    <row r="7350" spans="51:75" x14ac:dyDescent="0.3">
      <c r="AY7350" s="107" t="e">
        <f>VLOOKUP(C7350,#REF!, 2,FALSE)</f>
        <v>#REF!</v>
      </c>
      <c r="BM7350" s="79" t="s">
        <v>12636</v>
      </c>
      <c r="BN7350" s="79" t="s">
        <v>3256</v>
      </c>
      <c r="BO7350" s="79" t="s">
        <v>4647</v>
      </c>
      <c r="BU7350" s="79" t="s">
        <v>12636</v>
      </c>
      <c r="BV7350" s="79" t="s">
        <v>3256</v>
      </c>
      <c r="BW7350" s="79" t="s">
        <v>4647</v>
      </c>
    </row>
    <row r="7351" spans="51:75" x14ac:dyDescent="0.3">
      <c r="AY7351" s="107" t="e">
        <f>VLOOKUP(C7351,#REF!, 2,FALSE)</f>
        <v>#REF!</v>
      </c>
      <c r="BM7351" s="79" t="s">
        <v>12637</v>
      </c>
      <c r="BN7351" s="79" t="s">
        <v>914</v>
      </c>
      <c r="BO7351" s="79" t="s">
        <v>12638</v>
      </c>
      <c r="BU7351" s="79" t="s">
        <v>12637</v>
      </c>
      <c r="BV7351" s="79" t="s">
        <v>914</v>
      </c>
      <c r="BW7351" s="79" t="s">
        <v>12638</v>
      </c>
    </row>
    <row r="7352" spans="51:75" x14ac:dyDescent="0.3">
      <c r="AY7352" s="107" t="e">
        <f>VLOOKUP(C7352,#REF!, 2,FALSE)</f>
        <v>#REF!</v>
      </c>
      <c r="BM7352" s="79" t="s">
        <v>341</v>
      </c>
      <c r="BN7352" s="79" t="s">
        <v>1423</v>
      </c>
      <c r="BO7352" s="79" t="s">
        <v>2985</v>
      </c>
      <c r="BU7352" s="79" t="s">
        <v>341</v>
      </c>
      <c r="BV7352" s="79" t="s">
        <v>1423</v>
      </c>
      <c r="BW7352" s="79" t="s">
        <v>2985</v>
      </c>
    </row>
    <row r="7353" spans="51:75" x14ac:dyDescent="0.3">
      <c r="AY7353" s="107" t="e">
        <f>VLOOKUP(C7353,#REF!, 2,FALSE)</f>
        <v>#REF!</v>
      </c>
      <c r="BM7353" s="79" t="s">
        <v>340</v>
      </c>
      <c r="BN7353" s="79" t="s">
        <v>1447</v>
      </c>
      <c r="BO7353" s="79" t="s">
        <v>2985</v>
      </c>
      <c r="BU7353" s="79" t="s">
        <v>340</v>
      </c>
      <c r="BV7353" s="79" t="s">
        <v>1447</v>
      </c>
      <c r="BW7353" s="79" t="s">
        <v>2985</v>
      </c>
    </row>
    <row r="7354" spans="51:75" x14ac:dyDescent="0.3">
      <c r="AY7354" s="107" t="e">
        <f>VLOOKUP(C7354,#REF!, 2,FALSE)</f>
        <v>#REF!</v>
      </c>
      <c r="BM7354" s="79" t="s">
        <v>12639</v>
      </c>
      <c r="BN7354" s="79" t="s">
        <v>633</v>
      </c>
      <c r="BO7354" s="79" t="s">
        <v>2985</v>
      </c>
      <c r="BU7354" s="79" t="s">
        <v>12639</v>
      </c>
      <c r="BV7354" s="79" t="s">
        <v>633</v>
      </c>
      <c r="BW7354" s="79" t="s">
        <v>2985</v>
      </c>
    </row>
    <row r="7355" spans="51:75" x14ac:dyDescent="0.3">
      <c r="AY7355" s="107" t="e">
        <f>VLOOKUP(C7355,#REF!, 2,FALSE)</f>
        <v>#REF!</v>
      </c>
      <c r="BM7355" s="79" t="s">
        <v>12640</v>
      </c>
      <c r="BN7355" s="79" t="s">
        <v>633</v>
      </c>
      <c r="BO7355" s="79" t="s">
        <v>2985</v>
      </c>
      <c r="BU7355" s="79" t="s">
        <v>12640</v>
      </c>
      <c r="BV7355" s="79" t="s">
        <v>633</v>
      </c>
      <c r="BW7355" s="79" t="s">
        <v>2985</v>
      </c>
    </row>
    <row r="7356" spans="51:75" x14ac:dyDescent="0.3">
      <c r="AY7356" s="107" t="e">
        <f>VLOOKUP(C7356,#REF!, 2,FALSE)</f>
        <v>#REF!</v>
      </c>
      <c r="BM7356" s="79" t="s">
        <v>12642</v>
      </c>
      <c r="BN7356" s="79" t="s">
        <v>638</v>
      </c>
      <c r="BO7356" s="79" t="s">
        <v>2985</v>
      </c>
      <c r="BU7356" s="79" t="s">
        <v>12642</v>
      </c>
      <c r="BV7356" s="79" t="s">
        <v>638</v>
      </c>
      <c r="BW7356" s="79" t="s">
        <v>2985</v>
      </c>
    </row>
    <row r="7357" spans="51:75" x14ac:dyDescent="0.3">
      <c r="AY7357" s="107" t="e">
        <f>VLOOKUP(C7357,#REF!, 2,FALSE)</f>
        <v>#REF!</v>
      </c>
      <c r="BM7357" s="79" t="s">
        <v>12643</v>
      </c>
      <c r="BN7357" s="79" t="s">
        <v>3087</v>
      </c>
      <c r="BO7357" s="79" t="s">
        <v>1261</v>
      </c>
      <c r="BU7357" s="79" t="s">
        <v>12643</v>
      </c>
      <c r="BV7357" s="79" t="s">
        <v>3087</v>
      </c>
      <c r="BW7357" s="79" t="s">
        <v>1261</v>
      </c>
    </row>
    <row r="7358" spans="51:75" x14ac:dyDescent="0.3">
      <c r="AY7358" s="107" t="e">
        <f>VLOOKUP(C7358,#REF!, 2,FALSE)</f>
        <v>#REF!</v>
      </c>
      <c r="BM7358" s="79" t="s">
        <v>12644</v>
      </c>
      <c r="BN7358" s="79" t="s">
        <v>1015</v>
      </c>
      <c r="BO7358" s="79" t="s">
        <v>12645</v>
      </c>
      <c r="BU7358" s="79" t="s">
        <v>12644</v>
      </c>
      <c r="BV7358" s="79" t="s">
        <v>1015</v>
      </c>
      <c r="BW7358" s="79" t="s">
        <v>12645</v>
      </c>
    </row>
    <row r="7359" spans="51:75" x14ac:dyDescent="0.3">
      <c r="AY7359" s="107" t="e">
        <f>VLOOKUP(C7359,#REF!, 2,FALSE)</f>
        <v>#REF!</v>
      </c>
      <c r="BM7359" s="79" t="s">
        <v>12646</v>
      </c>
      <c r="BN7359" s="79" t="s">
        <v>3091</v>
      </c>
      <c r="BO7359" s="79" t="s">
        <v>2767</v>
      </c>
      <c r="BU7359" s="79" t="s">
        <v>12646</v>
      </c>
      <c r="BV7359" s="79" t="s">
        <v>3091</v>
      </c>
      <c r="BW7359" s="79" t="s">
        <v>2767</v>
      </c>
    </row>
    <row r="7360" spans="51:75" x14ac:dyDescent="0.3">
      <c r="AY7360" s="107" t="e">
        <f>VLOOKUP(C7360,#REF!, 2,FALSE)</f>
        <v>#REF!</v>
      </c>
      <c r="BM7360" s="79" t="s">
        <v>12647</v>
      </c>
      <c r="BN7360" s="79" t="s">
        <v>843</v>
      </c>
      <c r="BO7360" s="79" t="s">
        <v>2985</v>
      </c>
      <c r="BU7360" s="79" t="s">
        <v>12647</v>
      </c>
      <c r="BV7360" s="79" t="s">
        <v>843</v>
      </c>
      <c r="BW7360" s="79" t="s">
        <v>2985</v>
      </c>
    </row>
    <row r="7361" spans="51:75" x14ac:dyDescent="0.3">
      <c r="AY7361" s="107" t="e">
        <f>VLOOKUP(C7361,#REF!, 2,FALSE)</f>
        <v>#REF!</v>
      </c>
      <c r="BM7361" s="79" t="s">
        <v>12648</v>
      </c>
      <c r="BN7361" s="79" t="s">
        <v>780</v>
      </c>
      <c r="BO7361" s="79" t="s">
        <v>858</v>
      </c>
      <c r="BU7361" s="79" t="s">
        <v>12648</v>
      </c>
      <c r="BV7361" s="79" t="s">
        <v>780</v>
      </c>
      <c r="BW7361" s="79" t="s">
        <v>858</v>
      </c>
    </row>
    <row r="7362" spans="51:75" x14ac:dyDescent="0.3">
      <c r="AY7362" s="107" t="e">
        <f>VLOOKUP(C7362,#REF!, 2,FALSE)</f>
        <v>#REF!</v>
      </c>
      <c r="BM7362" s="79" t="s">
        <v>12649</v>
      </c>
      <c r="BN7362" s="79" t="s">
        <v>1344</v>
      </c>
      <c r="BO7362" s="79" t="s">
        <v>12650</v>
      </c>
      <c r="BU7362" s="79" t="s">
        <v>12649</v>
      </c>
      <c r="BV7362" s="79" t="s">
        <v>1344</v>
      </c>
      <c r="BW7362" s="79" t="s">
        <v>12650</v>
      </c>
    </row>
    <row r="7363" spans="51:75" x14ac:dyDescent="0.3">
      <c r="AY7363" s="107" t="e">
        <f>VLOOKUP(C7363,#REF!, 2,FALSE)</f>
        <v>#REF!</v>
      </c>
      <c r="BM7363" s="79" t="s">
        <v>12651</v>
      </c>
      <c r="BN7363" s="79" t="s">
        <v>782</v>
      </c>
      <c r="BO7363" s="79" t="s">
        <v>2985</v>
      </c>
      <c r="BU7363" s="79" t="s">
        <v>12651</v>
      </c>
      <c r="BV7363" s="79" t="s">
        <v>782</v>
      </c>
      <c r="BW7363" s="79" t="s">
        <v>2985</v>
      </c>
    </row>
    <row r="7364" spans="51:75" x14ac:dyDescent="0.3">
      <c r="AY7364" s="107" t="e">
        <f>VLOOKUP(C7364,#REF!, 2,FALSE)</f>
        <v>#REF!</v>
      </c>
      <c r="BM7364" s="79" t="s">
        <v>12652</v>
      </c>
      <c r="BN7364" s="79" t="s">
        <v>2981</v>
      </c>
      <c r="BO7364" s="79" t="s">
        <v>2985</v>
      </c>
      <c r="BU7364" s="79" t="s">
        <v>12652</v>
      </c>
      <c r="BV7364" s="79" t="s">
        <v>2981</v>
      </c>
      <c r="BW7364" s="79" t="s">
        <v>2985</v>
      </c>
    </row>
    <row r="7365" spans="51:75" x14ac:dyDescent="0.3">
      <c r="AY7365" s="107" t="e">
        <f>VLOOKUP(C7365,#REF!, 2,FALSE)</f>
        <v>#REF!</v>
      </c>
      <c r="BM7365" s="79" t="s">
        <v>12653</v>
      </c>
      <c r="BN7365" s="79" t="s">
        <v>3006</v>
      </c>
      <c r="BO7365" s="79" t="s">
        <v>2985</v>
      </c>
      <c r="BU7365" s="79" t="s">
        <v>12653</v>
      </c>
      <c r="BV7365" s="79" t="s">
        <v>3006</v>
      </c>
      <c r="BW7365" s="79" t="s">
        <v>2985</v>
      </c>
    </row>
    <row r="7366" spans="51:75" x14ac:dyDescent="0.3">
      <c r="AY7366" s="107" t="e">
        <f>VLOOKUP(C7366,#REF!, 2,FALSE)</f>
        <v>#REF!</v>
      </c>
      <c r="BM7366" s="79" t="s">
        <v>12654</v>
      </c>
      <c r="BN7366" s="79" t="s">
        <v>633</v>
      </c>
      <c r="BO7366" s="79" t="s">
        <v>2094</v>
      </c>
      <c r="BU7366" s="79" t="s">
        <v>12654</v>
      </c>
      <c r="BV7366" s="79" t="s">
        <v>633</v>
      </c>
      <c r="BW7366" s="79" t="s">
        <v>2094</v>
      </c>
    </row>
    <row r="7367" spans="51:75" x14ac:dyDescent="0.3">
      <c r="AY7367" s="107" t="e">
        <f>VLOOKUP(C7367,#REF!, 2,FALSE)</f>
        <v>#REF!</v>
      </c>
      <c r="BM7367" s="79" t="s">
        <v>2199</v>
      </c>
      <c r="BN7367" s="79" t="s">
        <v>2985</v>
      </c>
      <c r="BO7367" s="79" t="s">
        <v>5799</v>
      </c>
      <c r="BU7367" s="79" t="s">
        <v>2199</v>
      </c>
      <c r="BV7367" s="79" t="s">
        <v>2985</v>
      </c>
      <c r="BW7367" s="79" t="s">
        <v>5799</v>
      </c>
    </row>
    <row r="7368" spans="51:75" x14ac:dyDescent="0.3">
      <c r="AY7368" s="107" t="e">
        <f>VLOOKUP(C7368,#REF!, 2,FALSE)</f>
        <v>#REF!</v>
      </c>
      <c r="BM7368" s="79" t="s">
        <v>12655</v>
      </c>
      <c r="BN7368" s="79" t="s">
        <v>782</v>
      </c>
      <c r="BO7368" s="79" t="s">
        <v>2377</v>
      </c>
      <c r="BU7368" s="79" t="s">
        <v>12655</v>
      </c>
      <c r="BV7368" s="79" t="s">
        <v>782</v>
      </c>
      <c r="BW7368" s="79" t="s">
        <v>2377</v>
      </c>
    </row>
    <row r="7369" spans="51:75" x14ac:dyDescent="0.3">
      <c r="AY7369" s="107" t="e">
        <f>VLOOKUP(C7369,#REF!, 2,FALSE)</f>
        <v>#REF!</v>
      </c>
      <c r="BM7369" s="79" t="s">
        <v>12656</v>
      </c>
      <c r="BN7369" s="79" t="s">
        <v>812</v>
      </c>
      <c r="BO7369" s="79" t="s">
        <v>2985</v>
      </c>
      <c r="BU7369" s="79" t="s">
        <v>12656</v>
      </c>
      <c r="BV7369" s="79" t="s">
        <v>812</v>
      </c>
      <c r="BW7369" s="79" t="s">
        <v>2985</v>
      </c>
    </row>
    <row r="7370" spans="51:75" x14ac:dyDescent="0.3">
      <c r="AY7370" s="107" t="e">
        <f>VLOOKUP(C7370,#REF!, 2,FALSE)</f>
        <v>#REF!</v>
      </c>
      <c r="BM7370" s="79" t="s">
        <v>12657</v>
      </c>
      <c r="BN7370" s="79" t="s">
        <v>3009</v>
      </c>
      <c r="BO7370" s="79" t="s">
        <v>2985</v>
      </c>
      <c r="BU7370" s="79" t="s">
        <v>12657</v>
      </c>
      <c r="BV7370" s="79" t="s">
        <v>3009</v>
      </c>
      <c r="BW7370" s="79" t="s">
        <v>2985</v>
      </c>
    </row>
    <row r="7371" spans="51:75" x14ac:dyDescent="0.3">
      <c r="AY7371" s="107" t="e">
        <f>VLOOKUP(C7371,#REF!, 2,FALSE)</f>
        <v>#REF!</v>
      </c>
      <c r="BM7371" s="79" t="s">
        <v>12658</v>
      </c>
      <c r="BN7371" s="79" t="s">
        <v>3009</v>
      </c>
      <c r="BO7371" s="79" t="s">
        <v>5284</v>
      </c>
      <c r="BU7371" s="79" t="s">
        <v>12658</v>
      </c>
      <c r="BV7371" s="79" t="s">
        <v>3009</v>
      </c>
      <c r="BW7371" s="79" t="s">
        <v>5284</v>
      </c>
    </row>
    <row r="7372" spans="51:75" x14ac:dyDescent="0.3">
      <c r="AY7372" s="107" t="e">
        <f>VLOOKUP(C7372,#REF!, 2,FALSE)</f>
        <v>#REF!</v>
      </c>
      <c r="BM7372" s="79" t="s">
        <v>2200</v>
      </c>
      <c r="BN7372" s="79" t="s">
        <v>3206</v>
      </c>
      <c r="BO7372" s="79" t="s">
        <v>2985</v>
      </c>
      <c r="BU7372" s="79" t="s">
        <v>2200</v>
      </c>
      <c r="BV7372" s="79" t="s">
        <v>3206</v>
      </c>
      <c r="BW7372" s="79" t="s">
        <v>2985</v>
      </c>
    </row>
    <row r="7373" spans="51:75" x14ac:dyDescent="0.3">
      <c r="AY7373" s="107" t="e">
        <f>VLOOKUP(C7373,#REF!, 2,FALSE)</f>
        <v>#REF!</v>
      </c>
      <c r="BM7373" s="79" t="s">
        <v>12659</v>
      </c>
      <c r="BN7373" s="79" t="s">
        <v>773</v>
      </c>
      <c r="BO7373" s="79" t="s">
        <v>2985</v>
      </c>
      <c r="BU7373" s="79" t="s">
        <v>12659</v>
      </c>
      <c r="BV7373" s="79" t="s">
        <v>773</v>
      </c>
      <c r="BW7373" s="79" t="s">
        <v>2985</v>
      </c>
    </row>
    <row r="7374" spans="51:75" x14ac:dyDescent="0.3">
      <c r="AY7374" s="107" t="e">
        <f>VLOOKUP(C7374,#REF!, 2,FALSE)</f>
        <v>#REF!</v>
      </c>
      <c r="BM7374" s="79" t="s">
        <v>2201</v>
      </c>
      <c r="BN7374" s="79" t="s">
        <v>3009</v>
      </c>
      <c r="BO7374" s="79" t="s">
        <v>2985</v>
      </c>
      <c r="BU7374" s="79" t="s">
        <v>2201</v>
      </c>
      <c r="BV7374" s="79" t="s">
        <v>3009</v>
      </c>
      <c r="BW7374" s="79" t="s">
        <v>2985</v>
      </c>
    </row>
    <row r="7375" spans="51:75" x14ac:dyDescent="0.3">
      <c r="AY7375" s="107" t="e">
        <f>VLOOKUP(C7375,#REF!, 2,FALSE)</f>
        <v>#REF!</v>
      </c>
      <c r="BM7375" s="79" t="s">
        <v>12660</v>
      </c>
      <c r="BN7375" s="79" t="s">
        <v>3009</v>
      </c>
      <c r="BO7375" s="79" t="s">
        <v>2985</v>
      </c>
      <c r="BU7375" s="79" t="s">
        <v>12660</v>
      </c>
      <c r="BV7375" s="79" t="s">
        <v>3009</v>
      </c>
      <c r="BW7375" s="79" t="s">
        <v>2985</v>
      </c>
    </row>
    <row r="7376" spans="51:75" x14ac:dyDescent="0.3">
      <c r="AY7376" s="107" t="e">
        <f>VLOOKUP(C7376,#REF!, 2,FALSE)</f>
        <v>#REF!</v>
      </c>
      <c r="BM7376" s="79" t="s">
        <v>12661</v>
      </c>
      <c r="BN7376" s="79" t="s">
        <v>3009</v>
      </c>
      <c r="BO7376" s="79" t="s">
        <v>2985</v>
      </c>
      <c r="BU7376" s="79" t="s">
        <v>12661</v>
      </c>
      <c r="BV7376" s="79" t="s">
        <v>3009</v>
      </c>
      <c r="BW7376" s="79" t="s">
        <v>2985</v>
      </c>
    </row>
    <row r="7377" spans="51:75" x14ac:dyDescent="0.3">
      <c r="AY7377" s="107" t="e">
        <f>VLOOKUP(C7377,#REF!, 2,FALSE)</f>
        <v>#REF!</v>
      </c>
      <c r="BM7377" s="79" t="s">
        <v>12662</v>
      </c>
      <c r="BN7377" s="79" t="s">
        <v>1271</v>
      </c>
      <c r="BO7377" s="79" t="s">
        <v>2985</v>
      </c>
      <c r="BU7377" s="79" t="s">
        <v>12662</v>
      </c>
      <c r="BV7377" s="79" t="s">
        <v>1271</v>
      </c>
      <c r="BW7377" s="79" t="s">
        <v>2985</v>
      </c>
    </row>
    <row r="7378" spans="51:75" x14ac:dyDescent="0.3">
      <c r="AY7378" s="107" t="e">
        <f>VLOOKUP(C7378,#REF!, 2,FALSE)</f>
        <v>#REF!</v>
      </c>
      <c r="BM7378" s="79" t="s">
        <v>12663</v>
      </c>
      <c r="BN7378" s="79" t="s">
        <v>2224</v>
      </c>
      <c r="BO7378" s="79" t="s">
        <v>2985</v>
      </c>
      <c r="BU7378" s="79" t="s">
        <v>12663</v>
      </c>
      <c r="BV7378" s="79" t="s">
        <v>2224</v>
      </c>
      <c r="BW7378" s="79" t="s">
        <v>2985</v>
      </c>
    </row>
    <row r="7379" spans="51:75" x14ac:dyDescent="0.3">
      <c r="AY7379" s="107" t="e">
        <f>VLOOKUP(C7379,#REF!, 2,FALSE)</f>
        <v>#REF!</v>
      </c>
      <c r="BM7379" s="79" t="s">
        <v>12664</v>
      </c>
      <c r="BN7379" s="79" t="s">
        <v>638</v>
      </c>
      <c r="BO7379" s="79" t="s">
        <v>2985</v>
      </c>
      <c r="BU7379" s="79" t="s">
        <v>12664</v>
      </c>
      <c r="BV7379" s="79" t="s">
        <v>638</v>
      </c>
      <c r="BW7379" s="79" t="s">
        <v>2985</v>
      </c>
    </row>
    <row r="7380" spans="51:75" x14ac:dyDescent="0.3">
      <c r="AY7380" s="107" t="e">
        <f>VLOOKUP(C7380,#REF!, 2,FALSE)</f>
        <v>#REF!</v>
      </c>
      <c r="BM7380" s="79" t="s">
        <v>12665</v>
      </c>
      <c r="BN7380" s="79" t="s">
        <v>615</v>
      </c>
      <c r="BO7380" s="79" t="s">
        <v>3234</v>
      </c>
      <c r="BU7380" s="79" t="s">
        <v>12665</v>
      </c>
      <c r="BV7380" s="79" t="s">
        <v>615</v>
      </c>
      <c r="BW7380" s="79" t="s">
        <v>3234</v>
      </c>
    </row>
    <row r="7381" spans="51:75" x14ac:dyDescent="0.3">
      <c r="AY7381" s="107" t="e">
        <f>VLOOKUP(C7381,#REF!, 2,FALSE)</f>
        <v>#REF!</v>
      </c>
      <c r="BM7381" s="79" t="s">
        <v>2202</v>
      </c>
      <c r="BN7381" s="79" t="s">
        <v>1402</v>
      </c>
      <c r="BO7381" s="79" t="s">
        <v>2985</v>
      </c>
      <c r="BU7381" s="79" t="s">
        <v>2202</v>
      </c>
      <c r="BV7381" s="79" t="s">
        <v>1402</v>
      </c>
      <c r="BW7381" s="79" t="s">
        <v>2985</v>
      </c>
    </row>
    <row r="7382" spans="51:75" x14ac:dyDescent="0.3">
      <c r="AY7382" s="107" t="e">
        <f>VLOOKUP(C7382,#REF!, 2,FALSE)</f>
        <v>#REF!</v>
      </c>
      <c r="BM7382" s="79" t="s">
        <v>12666</v>
      </c>
      <c r="BN7382" s="79" t="s">
        <v>925</v>
      </c>
      <c r="BO7382" s="79" t="s">
        <v>1751</v>
      </c>
      <c r="BU7382" s="79" t="s">
        <v>12666</v>
      </c>
      <c r="BV7382" s="79" t="s">
        <v>925</v>
      </c>
      <c r="BW7382" s="79" t="s">
        <v>1751</v>
      </c>
    </row>
    <row r="7383" spans="51:75" x14ac:dyDescent="0.3">
      <c r="AY7383" s="107" t="e">
        <f>VLOOKUP(C7383,#REF!, 2,FALSE)</f>
        <v>#REF!</v>
      </c>
      <c r="BM7383" s="79" t="s">
        <v>12667</v>
      </c>
      <c r="BN7383" s="79" t="s">
        <v>663</v>
      </c>
      <c r="BO7383" s="79" t="s">
        <v>1751</v>
      </c>
      <c r="BU7383" s="79" t="s">
        <v>12667</v>
      </c>
      <c r="BV7383" s="79" t="s">
        <v>663</v>
      </c>
      <c r="BW7383" s="79" t="s">
        <v>1751</v>
      </c>
    </row>
    <row r="7384" spans="51:75" x14ac:dyDescent="0.3">
      <c r="AY7384" s="107" t="e">
        <f>VLOOKUP(C7384,#REF!, 2,FALSE)</f>
        <v>#REF!</v>
      </c>
      <c r="BM7384" s="79" t="s">
        <v>12668</v>
      </c>
      <c r="BN7384" s="79" t="s">
        <v>925</v>
      </c>
      <c r="BO7384" s="79" t="s">
        <v>2985</v>
      </c>
      <c r="BU7384" s="79" t="s">
        <v>12668</v>
      </c>
      <c r="BV7384" s="79" t="s">
        <v>925</v>
      </c>
      <c r="BW7384" s="79" t="s">
        <v>2985</v>
      </c>
    </row>
    <row r="7385" spans="51:75" x14ac:dyDescent="0.3">
      <c r="AY7385" s="107" t="e">
        <f>VLOOKUP(C7385,#REF!, 2,FALSE)</f>
        <v>#REF!</v>
      </c>
      <c r="BM7385" s="79" t="s">
        <v>12669</v>
      </c>
      <c r="BN7385" s="79" t="s">
        <v>639</v>
      </c>
      <c r="BO7385" s="79" t="s">
        <v>2985</v>
      </c>
      <c r="BU7385" s="79" t="s">
        <v>12669</v>
      </c>
      <c r="BV7385" s="79" t="s">
        <v>639</v>
      </c>
      <c r="BW7385" s="79" t="s">
        <v>2985</v>
      </c>
    </row>
    <row r="7386" spans="51:75" x14ac:dyDescent="0.3">
      <c r="AY7386" s="107" t="e">
        <f>VLOOKUP(C7386,#REF!, 2,FALSE)</f>
        <v>#REF!</v>
      </c>
      <c r="BM7386" s="79" t="s">
        <v>12670</v>
      </c>
      <c r="BN7386" s="79" t="s">
        <v>733</v>
      </c>
      <c r="BO7386" s="79" t="s">
        <v>2985</v>
      </c>
      <c r="BU7386" s="79" t="s">
        <v>12670</v>
      </c>
      <c r="BV7386" s="79" t="s">
        <v>733</v>
      </c>
      <c r="BW7386" s="79" t="s">
        <v>2985</v>
      </c>
    </row>
    <row r="7387" spans="51:75" x14ac:dyDescent="0.3">
      <c r="AY7387" s="107" t="e">
        <f>VLOOKUP(C7387,#REF!, 2,FALSE)</f>
        <v>#REF!</v>
      </c>
      <c r="BM7387" s="79" t="s">
        <v>12671</v>
      </c>
      <c r="BN7387" s="79" t="s">
        <v>851</v>
      </c>
      <c r="BO7387" s="79" t="s">
        <v>2985</v>
      </c>
      <c r="BU7387" s="79" t="s">
        <v>12671</v>
      </c>
      <c r="BV7387" s="79" t="s">
        <v>851</v>
      </c>
      <c r="BW7387" s="79" t="s">
        <v>2985</v>
      </c>
    </row>
    <row r="7388" spans="51:75" x14ac:dyDescent="0.3">
      <c r="AY7388" s="107" t="e">
        <f>VLOOKUP(C7388,#REF!, 2,FALSE)</f>
        <v>#REF!</v>
      </c>
      <c r="BM7388" s="79" t="s">
        <v>12672</v>
      </c>
      <c r="BN7388" s="79" t="s">
        <v>3087</v>
      </c>
      <c r="BO7388" s="79" t="s">
        <v>2985</v>
      </c>
      <c r="BU7388" s="79" t="s">
        <v>12672</v>
      </c>
      <c r="BV7388" s="79" t="s">
        <v>3087</v>
      </c>
      <c r="BW7388" s="79" t="s">
        <v>2985</v>
      </c>
    </row>
    <row r="7389" spans="51:75" x14ac:dyDescent="0.3">
      <c r="AY7389" s="107" t="e">
        <f>VLOOKUP(C7389,#REF!, 2,FALSE)</f>
        <v>#REF!</v>
      </c>
      <c r="BM7389" s="79" t="s">
        <v>2203</v>
      </c>
      <c r="BN7389" s="79" t="s">
        <v>3087</v>
      </c>
      <c r="BO7389" s="79" t="s">
        <v>12673</v>
      </c>
      <c r="BU7389" s="79" t="s">
        <v>2203</v>
      </c>
      <c r="BV7389" s="79" t="s">
        <v>3087</v>
      </c>
      <c r="BW7389" s="79" t="s">
        <v>12673</v>
      </c>
    </row>
    <row r="7390" spans="51:75" x14ac:dyDescent="0.3">
      <c r="AY7390" s="107" t="e">
        <f>VLOOKUP(C7390,#REF!, 2,FALSE)</f>
        <v>#REF!</v>
      </c>
      <c r="BM7390" s="79" t="s">
        <v>12674</v>
      </c>
      <c r="BN7390" s="79" t="s">
        <v>2985</v>
      </c>
      <c r="BO7390" s="79" t="s">
        <v>4494</v>
      </c>
      <c r="BU7390" s="79" t="s">
        <v>12674</v>
      </c>
      <c r="BV7390" s="79" t="s">
        <v>2985</v>
      </c>
      <c r="BW7390" s="79" t="s">
        <v>4494</v>
      </c>
    </row>
    <row r="7391" spans="51:75" x14ac:dyDescent="0.3">
      <c r="AY7391" s="107" t="e">
        <f>VLOOKUP(C7391,#REF!, 2,FALSE)</f>
        <v>#REF!</v>
      </c>
      <c r="BM7391" s="79" t="s">
        <v>12675</v>
      </c>
      <c r="BN7391" s="79" t="s">
        <v>663</v>
      </c>
      <c r="BO7391" s="79" t="s">
        <v>2985</v>
      </c>
      <c r="BU7391" s="79" t="s">
        <v>12675</v>
      </c>
      <c r="BV7391" s="79" t="s">
        <v>663</v>
      </c>
      <c r="BW7391" s="79" t="s">
        <v>2985</v>
      </c>
    </row>
    <row r="7392" spans="51:75" x14ac:dyDescent="0.3">
      <c r="AY7392" s="107" t="e">
        <f>VLOOKUP(C7392,#REF!, 2,FALSE)</f>
        <v>#REF!</v>
      </c>
      <c r="BM7392" s="79" t="s">
        <v>12676</v>
      </c>
      <c r="BN7392" s="79" t="s">
        <v>1447</v>
      </c>
      <c r="BO7392" s="79" t="s">
        <v>2985</v>
      </c>
      <c r="BU7392" s="79" t="s">
        <v>12676</v>
      </c>
      <c r="BV7392" s="79" t="s">
        <v>1447</v>
      </c>
      <c r="BW7392" s="79" t="s">
        <v>2985</v>
      </c>
    </row>
    <row r="7393" spans="51:75" x14ac:dyDescent="0.3">
      <c r="AY7393" s="107" t="e">
        <f>VLOOKUP(C7393,#REF!, 2,FALSE)</f>
        <v>#REF!</v>
      </c>
      <c r="BM7393" s="79" t="s">
        <v>12677</v>
      </c>
      <c r="BN7393" s="79" t="s">
        <v>625</v>
      </c>
      <c r="BO7393" s="79" t="s">
        <v>2985</v>
      </c>
      <c r="BU7393" s="79" t="s">
        <v>12677</v>
      </c>
      <c r="BV7393" s="79" t="s">
        <v>625</v>
      </c>
      <c r="BW7393" s="79" t="s">
        <v>2985</v>
      </c>
    </row>
    <row r="7394" spans="51:75" x14ac:dyDescent="0.3">
      <c r="AY7394" s="107" t="e">
        <f>VLOOKUP(C7394,#REF!, 2,FALSE)</f>
        <v>#REF!</v>
      </c>
      <c r="BM7394" s="79" t="s">
        <v>12678</v>
      </c>
      <c r="BN7394" s="79" t="s">
        <v>633</v>
      </c>
      <c r="BO7394" s="79" t="s">
        <v>2985</v>
      </c>
      <c r="BU7394" s="79" t="s">
        <v>12678</v>
      </c>
      <c r="BV7394" s="79" t="s">
        <v>633</v>
      </c>
      <c r="BW7394" s="79" t="s">
        <v>2985</v>
      </c>
    </row>
    <row r="7395" spans="51:75" x14ac:dyDescent="0.3">
      <c r="AY7395" s="107" t="e">
        <f>VLOOKUP(C7395,#REF!, 2,FALSE)</f>
        <v>#REF!</v>
      </c>
      <c r="BM7395" s="79" t="s">
        <v>12679</v>
      </c>
      <c r="BN7395" s="79" t="s">
        <v>2981</v>
      </c>
      <c r="BO7395" s="79" t="s">
        <v>2985</v>
      </c>
      <c r="BU7395" s="79" t="s">
        <v>12679</v>
      </c>
      <c r="BV7395" s="79" t="s">
        <v>2981</v>
      </c>
      <c r="BW7395" s="79" t="s">
        <v>2985</v>
      </c>
    </row>
    <row r="7396" spans="51:75" x14ac:dyDescent="0.3">
      <c r="AY7396" s="107" t="e">
        <f>VLOOKUP(C7396,#REF!, 2,FALSE)</f>
        <v>#REF!</v>
      </c>
      <c r="BM7396" s="79" t="s">
        <v>12680</v>
      </c>
      <c r="BN7396" s="79" t="s">
        <v>621</v>
      </c>
      <c r="BO7396" s="79" t="s">
        <v>12341</v>
      </c>
      <c r="BU7396" s="79" t="s">
        <v>12680</v>
      </c>
      <c r="BV7396" s="79" t="s">
        <v>621</v>
      </c>
      <c r="BW7396" s="79" t="s">
        <v>12341</v>
      </c>
    </row>
    <row r="7397" spans="51:75" x14ac:dyDescent="0.3">
      <c r="AY7397" s="107" t="e">
        <f>VLOOKUP(C7397,#REF!, 2,FALSE)</f>
        <v>#REF!</v>
      </c>
      <c r="BM7397" s="79" t="s">
        <v>12681</v>
      </c>
      <c r="BN7397" s="79" t="s">
        <v>621</v>
      </c>
      <c r="BO7397" s="79" t="s">
        <v>2985</v>
      </c>
      <c r="BU7397" s="79" t="s">
        <v>12681</v>
      </c>
      <c r="BV7397" s="79" t="s">
        <v>621</v>
      </c>
      <c r="BW7397" s="79" t="s">
        <v>2985</v>
      </c>
    </row>
    <row r="7398" spans="51:75" x14ac:dyDescent="0.3">
      <c r="AY7398" s="107" t="e">
        <f>VLOOKUP(C7398,#REF!, 2,FALSE)</f>
        <v>#REF!</v>
      </c>
      <c r="BM7398" s="79" t="s">
        <v>12682</v>
      </c>
      <c r="BN7398" s="79" t="s">
        <v>812</v>
      </c>
      <c r="BO7398" s="79" t="s">
        <v>2985</v>
      </c>
      <c r="BU7398" s="79" t="s">
        <v>12682</v>
      </c>
      <c r="BV7398" s="79" t="s">
        <v>812</v>
      </c>
      <c r="BW7398" s="79" t="s">
        <v>2985</v>
      </c>
    </row>
    <row r="7399" spans="51:75" x14ac:dyDescent="0.3">
      <c r="AY7399" s="107" t="e">
        <f>VLOOKUP(C7399,#REF!, 2,FALSE)</f>
        <v>#REF!</v>
      </c>
      <c r="BM7399" s="79" t="s">
        <v>12683</v>
      </c>
      <c r="BN7399" s="79" t="s">
        <v>668</v>
      </c>
      <c r="BO7399" s="79" t="s">
        <v>2985</v>
      </c>
      <c r="BU7399" s="79" t="s">
        <v>12683</v>
      </c>
      <c r="BV7399" s="79" t="s">
        <v>668</v>
      </c>
      <c r="BW7399" s="79" t="s">
        <v>2985</v>
      </c>
    </row>
    <row r="7400" spans="51:75" x14ac:dyDescent="0.3">
      <c r="AY7400" s="107" t="e">
        <f>VLOOKUP(C7400,#REF!, 2,FALSE)</f>
        <v>#REF!</v>
      </c>
      <c r="BM7400" s="79" t="s">
        <v>12684</v>
      </c>
      <c r="BN7400" s="79" t="s">
        <v>3009</v>
      </c>
      <c r="BO7400" s="79" t="s">
        <v>2985</v>
      </c>
      <c r="BU7400" s="79" t="s">
        <v>12684</v>
      </c>
      <c r="BV7400" s="79" t="s">
        <v>3009</v>
      </c>
      <c r="BW7400" s="79" t="s">
        <v>2985</v>
      </c>
    </row>
    <row r="7401" spans="51:75" x14ac:dyDescent="0.3">
      <c r="AY7401" s="107" t="e">
        <f>VLOOKUP(C7401,#REF!, 2,FALSE)</f>
        <v>#REF!</v>
      </c>
      <c r="BM7401" s="79" t="s">
        <v>12685</v>
      </c>
      <c r="BN7401" s="79" t="s">
        <v>3006</v>
      </c>
      <c r="BO7401" s="79" t="s">
        <v>2985</v>
      </c>
      <c r="BU7401" s="79" t="s">
        <v>12685</v>
      </c>
      <c r="BV7401" s="79" t="s">
        <v>3006</v>
      </c>
      <c r="BW7401" s="79" t="s">
        <v>2985</v>
      </c>
    </row>
    <row r="7402" spans="51:75" x14ac:dyDescent="0.3">
      <c r="AY7402" s="107" t="e">
        <f>VLOOKUP(C7402,#REF!, 2,FALSE)</f>
        <v>#REF!</v>
      </c>
      <c r="BM7402" s="79" t="s">
        <v>2204</v>
      </c>
      <c r="BN7402" s="79" t="s">
        <v>639</v>
      </c>
      <c r="BO7402" s="79" t="s">
        <v>2985</v>
      </c>
      <c r="BU7402" s="79" t="s">
        <v>2204</v>
      </c>
      <c r="BV7402" s="79" t="s">
        <v>639</v>
      </c>
      <c r="BW7402" s="79" t="s">
        <v>2985</v>
      </c>
    </row>
    <row r="7403" spans="51:75" x14ac:dyDescent="0.3">
      <c r="AY7403" s="107" t="e">
        <f>VLOOKUP(C7403,#REF!, 2,FALSE)</f>
        <v>#REF!</v>
      </c>
      <c r="BM7403" s="79" t="s">
        <v>12686</v>
      </c>
      <c r="BN7403" s="79" t="s">
        <v>3009</v>
      </c>
      <c r="BO7403" s="79" t="s">
        <v>2985</v>
      </c>
      <c r="BU7403" s="79" t="s">
        <v>12686</v>
      </c>
      <c r="BV7403" s="79" t="s">
        <v>3009</v>
      </c>
      <c r="BW7403" s="79" t="s">
        <v>2985</v>
      </c>
    </row>
    <row r="7404" spans="51:75" x14ac:dyDescent="0.3">
      <c r="AY7404" s="107" t="e">
        <f>VLOOKUP(C7404,#REF!, 2,FALSE)</f>
        <v>#REF!</v>
      </c>
      <c r="BM7404" s="79" t="s">
        <v>12687</v>
      </c>
      <c r="BN7404" s="79" t="s">
        <v>3009</v>
      </c>
      <c r="BO7404" s="79" t="s">
        <v>2985</v>
      </c>
      <c r="BU7404" s="79" t="s">
        <v>12687</v>
      </c>
      <c r="BV7404" s="79" t="s">
        <v>3009</v>
      </c>
      <c r="BW7404" s="79" t="s">
        <v>2985</v>
      </c>
    </row>
    <row r="7405" spans="51:75" x14ac:dyDescent="0.3">
      <c r="AY7405" s="107" t="e">
        <f>VLOOKUP(C7405,#REF!, 2,FALSE)</f>
        <v>#REF!</v>
      </c>
      <c r="BM7405" s="79" t="s">
        <v>12688</v>
      </c>
      <c r="BN7405" s="79" t="s">
        <v>707</v>
      </c>
      <c r="BO7405" s="79" t="s">
        <v>2985</v>
      </c>
      <c r="BU7405" s="79" t="s">
        <v>12688</v>
      </c>
      <c r="BV7405" s="79" t="s">
        <v>707</v>
      </c>
      <c r="BW7405" s="79" t="s">
        <v>2985</v>
      </c>
    </row>
    <row r="7406" spans="51:75" x14ac:dyDescent="0.3">
      <c r="AY7406" s="107" t="e">
        <f>VLOOKUP(C7406,#REF!, 2,FALSE)</f>
        <v>#REF!</v>
      </c>
      <c r="BM7406" s="79" t="s">
        <v>347</v>
      </c>
      <c r="BN7406" s="79" t="s">
        <v>738</v>
      </c>
      <c r="BO7406" s="79" t="s">
        <v>2985</v>
      </c>
      <c r="BU7406" s="79" t="s">
        <v>347</v>
      </c>
      <c r="BV7406" s="79" t="s">
        <v>738</v>
      </c>
      <c r="BW7406" s="79" t="s">
        <v>2985</v>
      </c>
    </row>
    <row r="7407" spans="51:75" x14ac:dyDescent="0.3">
      <c r="AY7407" s="107" t="e">
        <f>VLOOKUP(C7407,#REF!, 2,FALSE)</f>
        <v>#REF!</v>
      </c>
      <c r="BM7407" s="79" t="s">
        <v>12689</v>
      </c>
      <c r="BN7407" s="79" t="s">
        <v>3256</v>
      </c>
      <c r="BO7407" s="79" t="s">
        <v>4480</v>
      </c>
      <c r="BU7407" s="79" t="s">
        <v>12689</v>
      </c>
      <c r="BV7407" s="79" t="s">
        <v>3256</v>
      </c>
      <c r="BW7407" s="79" t="s">
        <v>4480</v>
      </c>
    </row>
    <row r="7408" spans="51:75" x14ac:dyDescent="0.3">
      <c r="AY7408" s="107" t="e">
        <f>VLOOKUP(C7408,#REF!, 2,FALSE)</f>
        <v>#REF!</v>
      </c>
      <c r="BM7408" s="79" t="s">
        <v>12690</v>
      </c>
      <c r="BN7408" s="79" t="s">
        <v>773</v>
      </c>
      <c r="BO7408" s="79" t="s">
        <v>2985</v>
      </c>
      <c r="BU7408" s="79" t="s">
        <v>12690</v>
      </c>
      <c r="BV7408" s="79" t="s">
        <v>773</v>
      </c>
      <c r="BW7408" s="79" t="s">
        <v>2985</v>
      </c>
    </row>
    <row r="7409" spans="51:75" x14ac:dyDescent="0.3">
      <c r="AY7409" s="107" t="e">
        <f>VLOOKUP(C7409,#REF!, 2,FALSE)</f>
        <v>#REF!</v>
      </c>
      <c r="BM7409" s="79" t="s">
        <v>12691</v>
      </c>
      <c r="BN7409" s="79" t="s">
        <v>854</v>
      </c>
      <c r="BO7409" s="79" t="s">
        <v>2985</v>
      </c>
      <c r="BU7409" s="79" t="s">
        <v>12691</v>
      </c>
      <c r="BV7409" s="79" t="s">
        <v>854</v>
      </c>
      <c r="BW7409" s="79" t="s">
        <v>2985</v>
      </c>
    </row>
    <row r="7410" spans="51:75" x14ac:dyDescent="0.3">
      <c r="AY7410" s="107" t="e">
        <f>VLOOKUP(C7410,#REF!, 2,FALSE)</f>
        <v>#REF!</v>
      </c>
      <c r="BM7410" s="79" t="s">
        <v>12692</v>
      </c>
      <c r="BN7410" s="79" t="s">
        <v>930</v>
      </c>
      <c r="BO7410" s="79" t="s">
        <v>2985</v>
      </c>
      <c r="BU7410" s="79" t="s">
        <v>12692</v>
      </c>
      <c r="BV7410" s="79" t="s">
        <v>930</v>
      </c>
      <c r="BW7410" s="79" t="s">
        <v>2985</v>
      </c>
    </row>
    <row r="7411" spans="51:75" x14ac:dyDescent="0.3">
      <c r="AY7411" s="107" t="e">
        <f>VLOOKUP(C7411,#REF!, 2,FALSE)</f>
        <v>#REF!</v>
      </c>
      <c r="BM7411" s="79" t="s">
        <v>12693</v>
      </c>
      <c r="BN7411" s="79" t="s">
        <v>785</v>
      </c>
      <c r="BO7411" s="79" t="s">
        <v>2985</v>
      </c>
      <c r="BU7411" s="79" t="s">
        <v>12693</v>
      </c>
      <c r="BV7411" s="79" t="s">
        <v>785</v>
      </c>
      <c r="BW7411" s="79" t="s">
        <v>2985</v>
      </c>
    </row>
    <row r="7412" spans="51:75" x14ac:dyDescent="0.3">
      <c r="AY7412" s="107" t="e">
        <f>VLOOKUP(C7412,#REF!, 2,FALSE)</f>
        <v>#REF!</v>
      </c>
      <c r="BM7412" s="79" t="s">
        <v>12694</v>
      </c>
      <c r="BN7412" s="79" t="s">
        <v>1344</v>
      </c>
      <c r="BO7412" s="79" t="s">
        <v>2985</v>
      </c>
      <c r="BU7412" s="79" t="s">
        <v>12694</v>
      </c>
      <c r="BV7412" s="79" t="s">
        <v>1344</v>
      </c>
      <c r="BW7412" s="79" t="s">
        <v>2985</v>
      </c>
    </row>
    <row r="7413" spans="51:75" x14ac:dyDescent="0.3">
      <c r="AY7413" s="107" t="e">
        <f>VLOOKUP(C7413,#REF!, 2,FALSE)</f>
        <v>#REF!</v>
      </c>
      <c r="BM7413" s="79" t="s">
        <v>12696</v>
      </c>
      <c r="BN7413" s="79" t="s">
        <v>616</v>
      </c>
      <c r="BO7413" s="79" t="s">
        <v>2985</v>
      </c>
      <c r="BU7413" s="79" t="s">
        <v>12696</v>
      </c>
      <c r="BV7413" s="79" t="s">
        <v>616</v>
      </c>
      <c r="BW7413" s="79" t="s">
        <v>2985</v>
      </c>
    </row>
    <row r="7414" spans="51:75" x14ac:dyDescent="0.3">
      <c r="AY7414" s="107" t="e">
        <f>VLOOKUP(C7414,#REF!, 2,FALSE)</f>
        <v>#REF!</v>
      </c>
      <c r="BM7414" s="79" t="s">
        <v>12697</v>
      </c>
      <c r="BN7414" s="79" t="s">
        <v>660</v>
      </c>
      <c r="BO7414" s="79" t="s">
        <v>2985</v>
      </c>
      <c r="BU7414" s="79" t="s">
        <v>12697</v>
      </c>
      <c r="BV7414" s="79" t="s">
        <v>660</v>
      </c>
      <c r="BW7414" s="79" t="s">
        <v>2985</v>
      </c>
    </row>
    <row r="7415" spans="51:75" x14ac:dyDescent="0.3">
      <c r="AY7415" s="107" t="e">
        <f>VLOOKUP(C7415,#REF!, 2,FALSE)</f>
        <v>#REF!</v>
      </c>
      <c r="BM7415" s="79" t="s">
        <v>2205</v>
      </c>
      <c r="BN7415" s="79" t="s">
        <v>1269</v>
      </c>
      <c r="BO7415" s="79" t="s">
        <v>2985</v>
      </c>
      <c r="BU7415" s="79" t="s">
        <v>2205</v>
      </c>
      <c r="BV7415" s="79" t="s">
        <v>1269</v>
      </c>
      <c r="BW7415" s="79" t="s">
        <v>2985</v>
      </c>
    </row>
    <row r="7416" spans="51:75" x14ac:dyDescent="0.3">
      <c r="AY7416" s="107" t="e">
        <f>VLOOKUP(C7416,#REF!, 2,FALSE)</f>
        <v>#REF!</v>
      </c>
      <c r="BM7416" s="79" t="s">
        <v>12698</v>
      </c>
      <c r="BN7416" s="79" t="s">
        <v>805</v>
      </c>
      <c r="BO7416" s="79" t="s">
        <v>2985</v>
      </c>
      <c r="BU7416" s="79" t="s">
        <v>12698</v>
      </c>
      <c r="BV7416" s="79" t="s">
        <v>805</v>
      </c>
      <c r="BW7416" s="79" t="s">
        <v>2985</v>
      </c>
    </row>
    <row r="7417" spans="51:75" x14ac:dyDescent="0.3">
      <c r="AY7417" s="107" t="e">
        <f>VLOOKUP(C7417,#REF!, 2,FALSE)</f>
        <v>#REF!</v>
      </c>
      <c r="BM7417" s="79" t="s">
        <v>12699</v>
      </c>
      <c r="BN7417" s="79" t="s">
        <v>854</v>
      </c>
      <c r="BO7417" s="79" t="s">
        <v>2985</v>
      </c>
      <c r="BU7417" s="79" t="s">
        <v>12699</v>
      </c>
      <c r="BV7417" s="79" t="s">
        <v>854</v>
      </c>
      <c r="BW7417" s="79" t="s">
        <v>2985</v>
      </c>
    </row>
    <row r="7418" spans="51:75" x14ac:dyDescent="0.3">
      <c r="AY7418" s="107" t="e">
        <f>VLOOKUP(C7418,#REF!, 2,FALSE)</f>
        <v>#REF!</v>
      </c>
      <c r="BM7418" s="79" t="s">
        <v>2206</v>
      </c>
      <c r="BN7418" s="79" t="s">
        <v>3091</v>
      </c>
      <c r="BO7418" s="79" t="s">
        <v>2985</v>
      </c>
      <c r="BU7418" s="79" t="s">
        <v>2206</v>
      </c>
      <c r="BV7418" s="79" t="s">
        <v>3091</v>
      </c>
      <c r="BW7418" s="79" t="s">
        <v>2985</v>
      </c>
    </row>
    <row r="7419" spans="51:75" x14ac:dyDescent="0.3">
      <c r="AY7419" s="107" t="e">
        <f>VLOOKUP(C7419,#REF!, 2,FALSE)</f>
        <v>#REF!</v>
      </c>
      <c r="BM7419" s="79" t="s">
        <v>12700</v>
      </c>
      <c r="BN7419" s="79" t="s">
        <v>3006</v>
      </c>
      <c r="BO7419" s="79" t="s">
        <v>2985</v>
      </c>
      <c r="BU7419" s="79" t="s">
        <v>12700</v>
      </c>
      <c r="BV7419" s="79" t="s">
        <v>3006</v>
      </c>
      <c r="BW7419" s="79" t="s">
        <v>2985</v>
      </c>
    </row>
    <row r="7420" spans="51:75" x14ac:dyDescent="0.3">
      <c r="AY7420" s="107" t="e">
        <f>VLOOKUP(C7420,#REF!, 2,FALSE)</f>
        <v>#REF!</v>
      </c>
      <c r="BM7420" s="79" t="s">
        <v>12701</v>
      </c>
      <c r="BN7420" s="79" t="s">
        <v>733</v>
      </c>
      <c r="BO7420" s="79" t="s">
        <v>2985</v>
      </c>
      <c r="BU7420" s="79" t="s">
        <v>12701</v>
      </c>
      <c r="BV7420" s="79" t="s">
        <v>733</v>
      </c>
      <c r="BW7420" s="79" t="s">
        <v>2985</v>
      </c>
    </row>
    <row r="7421" spans="51:75" x14ac:dyDescent="0.3">
      <c r="AY7421" s="107" t="e">
        <f>VLOOKUP(C7421,#REF!, 2,FALSE)</f>
        <v>#REF!</v>
      </c>
      <c r="BM7421" s="79" t="s">
        <v>351</v>
      </c>
      <c r="BN7421" s="79" t="s">
        <v>782</v>
      </c>
      <c r="BO7421" s="79" t="s">
        <v>2985</v>
      </c>
      <c r="BU7421" s="79" t="s">
        <v>351</v>
      </c>
      <c r="BV7421" s="79" t="s">
        <v>782</v>
      </c>
      <c r="BW7421" s="79" t="s">
        <v>2985</v>
      </c>
    </row>
    <row r="7422" spans="51:75" x14ac:dyDescent="0.3">
      <c r="AY7422" s="107" t="e">
        <f>VLOOKUP(C7422,#REF!, 2,FALSE)</f>
        <v>#REF!</v>
      </c>
      <c r="BM7422" s="79" t="s">
        <v>12702</v>
      </c>
      <c r="BN7422" s="79" t="s">
        <v>777</v>
      </c>
      <c r="BO7422" s="79" t="s">
        <v>2985</v>
      </c>
      <c r="BU7422" s="79" t="s">
        <v>12702</v>
      </c>
      <c r="BV7422" s="79" t="s">
        <v>777</v>
      </c>
      <c r="BW7422" s="79" t="s">
        <v>2985</v>
      </c>
    </row>
    <row r="7423" spans="51:75" x14ac:dyDescent="0.3">
      <c r="AY7423" s="107" t="e">
        <f>VLOOKUP(C7423,#REF!, 2,FALSE)</f>
        <v>#REF!</v>
      </c>
      <c r="BM7423" s="79" t="s">
        <v>12703</v>
      </c>
      <c r="BN7423" s="79" t="s">
        <v>3091</v>
      </c>
      <c r="BO7423" s="79" t="s">
        <v>2985</v>
      </c>
      <c r="BU7423" s="79" t="s">
        <v>12703</v>
      </c>
      <c r="BV7423" s="79" t="s">
        <v>3091</v>
      </c>
      <c r="BW7423" s="79" t="s">
        <v>2985</v>
      </c>
    </row>
    <row r="7424" spans="51:75" x14ac:dyDescent="0.3">
      <c r="AY7424" s="107" t="e">
        <f>VLOOKUP(C7424,#REF!, 2,FALSE)</f>
        <v>#REF!</v>
      </c>
      <c r="BM7424" s="79" t="s">
        <v>12704</v>
      </c>
      <c r="BN7424" s="79" t="s">
        <v>780</v>
      </c>
      <c r="BO7424" s="79" t="s">
        <v>2985</v>
      </c>
      <c r="BU7424" s="79" t="s">
        <v>12704</v>
      </c>
      <c r="BV7424" s="79" t="s">
        <v>780</v>
      </c>
      <c r="BW7424" s="79" t="s">
        <v>2985</v>
      </c>
    </row>
    <row r="7425" spans="51:75" x14ac:dyDescent="0.3">
      <c r="AY7425" s="107" t="e">
        <f>VLOOKUP(C7425,#REF!, 2,FALSE)</f>
        <v>#REF!</v>
      </c>
      <c r="BM7425" s="79" t="s">
        <v>2207</v>
      </c>
      <c r="BN7425" s="79" t="s">
        <v>3009</v>
      </c>
      <c r="BO7425" s="79" t="s">
        <v>2985</v>
      </c>
      <c r="BU7425" s="79" t="s">
        <v>2207</v>
      </c>
      <c r="BV7425" s="79" t="s">
        <v>3009</v>
      </c>
      <c r="BW7425" s="79" t="s">
        <v>2985</v>
      </c>
    </row>
    <row r="7426" spans="51:75" x14ac:dyDescent="0.3">
      <c r="AY7426" s="107" t="e">
        <f>VLOOKUP(C7426,#REF!, 2,FALSE)</f>
        <v>#REF!</v>
      </c>
      <c r="BM7426" s="79" t="s">
        <v>12705</v>
      </c>
      <c r="BN7426" s="79" t="s">
        <v>3087</v>
      </c>
      <c r="BO7426" s="79" t="s">
        <v>12706</v>
      </c>
      <c r="BU7426" s="79" t="s">
        <v>12705</v>
      </c>
      <c r="BV7426" s="79" t="s">
        <v>3087</v>
      </c>
      <c r="BW7426" s="79" t="s">
        <v>12706</v>
      </c>
    </row>
    <row r="7427" spans="51:75" x14ac:dyDescent="0.3">
      <c r="AY7427" s="107" t="e">
        <f>VLOOKUP(C7427,#REF!, 2,FALSE)</f>
        <v>#REF!</v>
      </c>
      <c r="BM7427" s="79" t="s">
        <v>12707</v>
      </c>
      <c r="BN7427" s="79" t="s">
        <v>2985</v>
      </c>
      <c r="BO7427" s="79" t="s">
        <v>12708</v>
      </c>
      <c r="BU7427" s="79" t="s">
        <v>12707</v>
      </c>
      <c r="BV7427" s="79" t="s">
        <v>2985</v>
      </c>
      <c r="BW7427" s="79" t="s">
        <v>12708</v>
      </c>
    </row>
    <row r="7428" spans="51:75" x14ac:dyDescent="0.3">
      <c r="AY7428" s="107" t="e">
        <f>VLOOKUP(C7428,#REF!, 2,FALSE)</f>
        <v>#REF!</v>
      </c>
      <c r="BM7428" s="79" t="s">
        <v>12709</v>
      </c>
      <c r="BN7428" s="79" t="s">
        <v>733</v>
      </c>
      <c r="BO7428" s="79" t="s">
        <v>923</v>
      </c>
      <c r="BU7428" s="79" t="s">
        <v>12709</v>
      </c>
      <c r="BV7428" s="79" t="s">
        <v>733</v>
      </c>
      <c r="BW7428" s="79" t="s">
        <v>923</v>
      </c>
    </row>
    <row r="7429" spans="51:75" x14ac:dyDescent="0.3">
      <c r="AY7429" s="107" t="e">
        <f>VLOOKUP(C7429,#REF!, 2,FALSE)</f>
        <v>#REF!</v>
      </c>
      <c r="BM7429" s="79" t="s">
        <v>12710</v>
      </c>
      <c r="BN7429" s="79" t="s">
        <v>671</v>
      </c>
      <c r="BO7429" s="79" t="s">
        <v>5279</v>
      </c>
      <c r="BU7429" s="79" t="s">
        <v>12710</v>
      </c>
      <c r="BV7429" s="79" t="s">
        <v>671</v>
      </c>
      <c r="BW7429" s="79" t="s">
        <v>5279</v>
      </c>
    </row>
    <row r="7430" spans="51:75" x14ac:dyDescent="0.3">
      <c r="AY7430" s="107" t="e">
        <f>VLOOKUP(C7430,#REF!, 2,FALSE)</f>
        <v>#REF!</v>
      </c>
      <c r="BM7430" s="79" t="s">
        <v>2208</v>
      </c>
      <c r="BN7430" s="79" t="s">
        <v>3009</v>
      </c>
      <c r="BO7430" s="79" t="s">
        <v>12711</v>
      </c>
      <c r="BU7430" s="79" t="s">
        <v>2208</v>
      </c>
      <c r="BV7430" s="79" t="s">
        <v>3009</v>
      </c>
      <c r="BW7430" s="79" t="s">
        <v>12711</v>
      </c>
    </row>
    <row r="7431" spans="51:75" x14ac:dyDescent="0.3">
      <c r="AY7431" s="107" t="e">
        <f>VLOOKUP(C7431,#REF!, 2,FALSE)</f>
        <v>#REF!</v>
      </c>
      <c r="BM7431" s="79" t="s">
        <v>2209</v>
      </c>
      <c r="BN7431" s="79" t="s">
        <v>3009</v>
      </c>
      <c r="BO7431" s="79" t="s">
        <v>847</v>
      </c>
      <c r="BU7431" s="79" t="s">
        <v>2209</v>
      </c>
      <c r="BV7431" s="79" t="s">
        <v>3009</v>
      </c>
      <c r="BW7431" s="79" t="s">
        <v>847</v>
      </c>
    </row>
    <row r="7432" spans="51:75" x14ac:dyDescent="0.3">
      <c r="AY7432" s="107" t="e">
        <f>VLOOKUP(C7432,#REF!, 2,FALSE)</f>
        <v>#REF!</v>
      </c>
      <c r="BM7432" s="79" t="s">
        <v>12712</v>
      </c>
      <c r="BN7432" s="79" t="s">
        <v>3091</v>
      </c>
      <c r="BO7432" s="79" t="s">
        <v>12713</v>
      </c>
      <c r="BU7432" s="79" t="s">
        <v>12712</v>
      </c>
      <c r="BV7432" s="79" t="s">
        <v>3091</v>
      </c>
      <c r="BW7432" s="79" t="s">
        <v>12713</v>
      </c>
    </row>
    <row r="7433" spans="51:75" x14ac:dyDescent="0.3">
      <c r="AY7433" s="107" t="e">
        <f>VLOOKUP(C7433,#REF!, 2,FALSE)</f>
        <v>#REF!</v>
      </c>
      <c r="BM7433" s="79" t="s">
        <v>12714</v>
      </c>
      <c r="BN7433" s="79" t="s">
        <v>3009</v>
      </c>
      <c r="BO7433" s="79" t="s">
        <v>12715</v>
      </c>
      <c r="BU7433" s="79" t="s">
        <v>12714</v>
      </c>
      <c r="BV7433" s="79" t="s">
        <v>3009</v>
      </c>
      <c r="BW7433" s="79" t="s">
        <v>12715</v>
      </c>
    </row>
    <row r="7434" spans="51:75" x14ac:dyDescent="0.3">
      <c r="AY7434" s="107" t="e">
        <f>VLOOKUP(C7434,#REF!, 2,FALSE)</f>
        <v>#REF!</v>
      </c>
      <c r="BM7434" s="79" t="s">
        <v>2210</v>
      </c>
      <c r="BN7434" s="79" t="s">
        <v>3087</v>
      </c>
      <c r="BO7434" s="79" t="s">
        <v>12716</v>
      </c>
      <c r="BU7434" s="79" t="s">
        <v>2210</v>
      </c>
      <c r="BV7434" s="79" t="s">
        <v>3087</v>
      </c>
      <c r="BW7434" s="79" t="s">
        <v>12716</v>
      </c>
    </row>
    <row r="7435" spans="51:75" x14ac:dyDescent="0.3">
      <c r="AY7435" s="107" t="e">
        <f>VLOOKUP(C7435,#REF!, 2,FALSE)</f>
        <v>#REF!</v>
      </c>
      <c r="BM7435" s="79" t="s">
        <v>12717</v>
      </c>
      <c r="BN7435" s="79" t="s">
        <v>16992</v>
      </c>
      <c r="BO7435" s="79" t="s">
        <v>12718</v>
      </c>
      <c r="BU7435" s="79" t="s">
        <v>12717</v>
      </c>
      <c r="BV7435" s="79" t="s">
        <v>16992</v>
      </c>
      <c r="BW7435" s="79" t="s">
        <v>12718</v>
      </c>
    </row>
    <row r="7436" spans="51:75" x14ac:dyDescent="0.3">
      <c r="AY7436" s="107" t="e">
        <f>VLOOKUP(C7436,#REF!, 2,FALSE)</f>
        <v>#REF!</v>
      </c>
      <c r="BM7436" s="79" t="s">
        <v>12719</v>
      </c>
      <c r="BN7436" s="79" t="s">
        <v>3091</v>
      </c>
      <c r="BO7436" s="79" t="s">
        <v>12720</v>
      </c>
      <c r="BU7436" s="79" t="s">
        <v>12719</v>
      </c>
      <c r="BV7436" s="79" t="s">
        <v>3091</v>
      </c>
      <c r="BW7436" s="79" t="s">
        <v>12720</v>
      </c>
    </row>
    <row r="7437" spans="51:75" x14ac:dyDescent="0.3">
      <c r="AY7437" s="107" t="e">
        <f>VLOOKUP(C7437,#REF!, 2,FALSE)</f>
        <v>#REF!</v>
      </c>
      <c r="BM7437" s="79" t="s">
        <v>2211</v>
      </c>
      <c r="BN7437" s="79" t="s">
        <v>3091</v>
      </c>
      <c r="BO7437" s="79" t="s">
        <v>12721</v>
      </c>
      <c r="BU7437" s="79" t="s">
        <v>2211</v>
      </c>
      <c r="BV7437" s="79" t="s">
        <v>3091</v>
      </c>
      <c r="BW7437" s="79" t="s">
        <v>12721</v>
      </c>
    </row>
    <row r="7438" spans="51:75" x14ac:dyDescent="0.3">
      <c r="AY7438" s="107" t="e">
        <f>VLOOKUP(C7438,#REF!, 2,FALSE)</f>
        <v>#REF!</v>
      </c>
      <c r="BM7438" s="79" t="s">
        <v>12722</v>
      </c>
      <c r="BN7438" s="79" t="s">
        <v>3087</v>
      </c>
      <c r="BO7438" s="79" t="s">
        <v>1388</v>
      </c>
      <c r="BU7438" s="79" t="s">
        <v>12722</v>
      </c>
      <c r="BV7438" s="79" t="s">
        <v>3087</v>
      </c>
      <c r="BW7438" s="79" t="s">
        <v>1388</v>
      </c>
    </row>
    <row r="7439" spans="51:75" x14ac:dyDescent="0.3">
      <c r="AY7439" s="107" t="e">
        <f>VLOOKUP(C7439,#REF!, 2,FALSE)</f>
        <v>#REF!</v>
      </c>
      <c r="BM7439" s="79" t="s">
        <v>12723</v>
      </c>
      <c r="BN7439" s="79" t="s">
        <v>3091</v>
      </c>
      <c r="BO7439" s="79" t="s">
        <v>10040</v>
      </c>
      <c r="BU7439" s="79" t="s">
        <v>12723</v>
      </c>
      <c r="BV7439" s="79" t="s">
        <v>3091</v>
      </c>
      <c r="BW7439" s="79" t="s">
        <v>10040</v>
      </c>
    </row>
    <row r="7440" spans="51:75" x14ac:dyDescent="0.3">
      <c r="AY7440" s="107" t="e">
        <f>VLOOKUP(C7440,#REF!, 2,FALSE)</f>
        <v>#REF!</v>
      </c>
      <c r="BM7440" s="79" t="s">
        <v>12724</v>
      </c>
      <c r="BN7440" s="79" t="s">
        <v>785</v>
      </c>
      <c r="BO7440" s="79" t="s">
        <v>2985</v>
      </c>
      <c r="BU7440" s="79" t="s">
        <v>12724</v>
      </c>
      <c r="BV7440" s="79" t="s">
        <v>785</v>
      </c>
      <c r="BW7440" s="79" t="s">
        <v>2985</v>
      </c>
    </row>
    <row r="7441" spans="51:75" x14ac:dyDescent="0.3">
      <c r="AY7441" s="107" t="e">
        <f>VLOOKUP(C7441,#REF!, 2,FALSE)</f>
        <v>#REF!</v>
      </c>
      <c r="BM7441" s="79" t="s">
        <v>12725</v>
      </c>
      <c r="BN7441" s="79" t="s">
        <v>801</v>
      </c>
      <c r="BO7441" s="79" t="s">
        <v>2985</v>
      </c>
      <c r="BU7441" s="79" t="s">
        <v>12725</v>
      </c>
      <c r="BV7441" s="79" t="s">
        <v>801</v>
      </c>
      <c r="BW7441" s="79" t="s">
        <v>2985</v>
      </c>
    </row>
    <row r="7442" spans="51:75" x14ac:dyDescent="0.3">
      <c r="AY7442" s="107" t="e">
        <f>VLOOKUP(C7442,#REF!, 2,FALSE)</f>
        <v>#REF!</v>
      </c>
      <c r="BM7442" s="79" t="s">
        <v>12726</v>
      </c>
      <c r="BN7442" s="79" t="s">
        <v>3087</v>
      </c>
      <c r="BO7442" s="79" t="s">
        <v>2372</v>
      </c>
      <c r="BU7442" s="79" t="s">
        <v>12726</v>
      </c>
      <c r="BV7442" s="79" t="s">
        <v>3087</v>
      </c>
      <c r="BW7442" s="79" t="s">
        <v>2372</v>
      </c>
    </row>
    <row r="7443" spans="51:75" x14ac:dyDescent="0.3">
      <c r="AY7443" s="107" t="e">
        <f>VLOOKUP(C7443,#REF!, 2,FALSE)</f>
        <v>#REF!</v>
      </c>
      <c r="BM7443" s="79" t="s">
        <v>12727</v>
      </c>
      <c r="BN7443" s="79" t="s">
        <v>628</v>
      </c>
      <c r="BO7443" s="79" t="s">
        <v>2985</v>
      </c>
      <c r="BU7443" s="79" t="s">
        <v>12727</v>
      </c>
      <c r="BV7443" s="79" t="s">
        <v>628</v>
      </c>
      <c r="BW7443" s="79" t="s">
        <v>2985</v>
      </c>
    </row>
    <row r="7444" spans="51:75" x14ac:dyDescent="0.3">
      <c r="AY7444" s="107" t="e">
        <f>VLOOKUP(C7444,#REF!, 2,FALSE)</f>
        <v>#REF!</v>
      </c>
      <c r="BM7444" s="79" t="s">
        <v>12729</v>
      </c>
      <c r="BN7444" s="79" t="s">
        <v>801</v>
      </c>
      <c r="BO7444" s="79" t="s">
        <v>9489</v>
      </c>
      <c r="BU7444" s="79" t="s">
        <v>12729</v>
      </c>
      <c r="BV7444" s="79" t="s">
        <v>801</v>
      </c>
      <c r="BW7444" s="79" t="s">
        <v>9489</v>
      </c>
    </row>
    <row r="7445" spans="51:75" x14ac:dyDescent="0.3">
      <c r="AY7445" s="107" t="e">
        <f>VLOOKUP(C7445,#REF!, 2,FALSE)</f>
        <v>#REF!</v>
      </c>
      <c r="BM7445" s="79" t="s">
        <v>12730</v>
      </c>
      <c r="BN7445" s="79" t="s">
        <v>3009</v>
      </c>
      <c r="BO7445" s="79" t="s">
        <v>7795</v>
      </c>
      <c r="BU7445" s="79" t="s">
        <v>12730</v>
      </c>
      <c r="BV7445" s="79" t="s">
        <v>3009</v>
      </c>
      <c r="BW7445" s="79" t="s">
        <v>7795</v>
      </c>
    </row>
    <row r="7446" spans="51:75" x14ac:dyDescent="0.3">
      <c r="AY7446" s="107" t="e">
        <f>VLOOKUP(C7446,#REF!, 2,FALSE)</f>
        <v>#REF!</v>
      </c>
      <c r="BM7446" s="79" t="s">
        <v>12731</v>
      </c>
      <c r="BN7446" s="79" t="s">
        <v>2981</v>
      </c>
      <c r="BO7446" s="79" t="s">
        <v>2985</v>
      </c>
      <c r="BU7446" s="79" t="s">
        <v>12731</v>
      </c>
      <c r="BV7446" s="79" t="s">
        <v>2981</v>
      </c>
      <c r="BW7446" s="79" t="s">
        <v>2985</v>
      </c>
    </row>
    <row r="7447" spans="51:75" x14ac:dyDescent="0.3">
      <c r="AY7447" s="107" t="e">
        <f>VLOOKUP(C7447,#REF!, 2,FALSE)</f>
        <v>#REF!</v>
      </c>
      <c r="BM7447" s="79" t="s">
        <v>12732</v>
      </c>
      <c r="BN7447" s="79" t="s">
        <v>1141</v>
      </c>
      <c r="BO7447" s="79" t="s">
        <v>4797</v>
      </c>
      <c r="BU7447" s="79" t="s">
        <v>12732</v>
      </c>
      <c r="BV7447" s="79" t="s">
        <v>1141</v>
      </c>
      <c r="BW7447" s="79" t="s">
        <v>4797</v>
      </c>
    </row>
    <row r="7448" spans="51:75" x14ac:dyDescent="0.3">
      <c r="AY7448" s="107" t="e">
        <f>VLOOKUP(C7448,#REF!, 2,FALSE)</f>
        <v>#REF!</v>
      </c>
      <c r="BM7448" s="79" t="s">
        <v>12733</v>
      </c>
      <c r="BN7448" s="79" t="s">
        <v>3091</v>
      </c>
      <c r="BO7448" s="79" t="s">
        <v>12734</v>
      </c>
      <c r="BU7448" s="79" t="s">
        <v>12733</v>
      </c>
      <c r="BV7448" s="79" t="s">
        <v>3091</v>
      </c>
      <c r="BW7448" s="79" t="s">
        <v>12734</v>
      </c>
    </row>
    <row r="7449" spans="51:75" x14ac:dyDescent="0.3">
      <c r="AY7449" s="107" t="e">
        <f>VLOOKUP(C7449,#REF!, 2,FALSE)</f>
        <v>#REF!</v>
      </c>
      <c r="BM7449" s="79" t="s">
        <v>12735</v>
      </c>
      <c r="BN7449" s="79" t="s">
        <v>3009</v>
      </c>
      <c r="BO7449" s="79" t="s">
        <v>10601</v>
      </c>
      <c r="BU7449" s="79" t="s">
        <v>12735</v>
      </c>
      <c r="BV7449" s="79" t="s">
        <v>3009</v>
      </c>
      <c r="BW7449" s="79" t="s">
        <v>10601</v>
      </c>
    </row>
    <row r="7450" spans="51:75" x14ac:dyDescent="0.3">
      <c r="AY7450" s="107" t="e">
        <f>VLOOKUP(C7450,#REF!, 2,FALSE)</f>
        <v>#REF!</v>
      </c>
      <c r="BM7450" s="79" t="s">
        <v>12736</v>
      </c>
      <c r="BN7450" s="79" t="s">
        <v>3009</v>
      </c>
      <c r="BO7450" s="79" t="s">
        <v>10601</v>
      </c>
      <c r="BU7450" s="79" t="s">
        <v>12736</v>
      </c>
      <c r="BV7450" s="79" t="s">
        <v>3009</v>
      </c>
      <c r="BW7450" s="79" t="s">
        <v>10601</v>
      </c>
    </row>
    <row r="7451" spans="51:75" x14ac:dyDescent="0.3">
      <c r="AY7451" s="107" t="e">
        <f>VLOOKUP(C7451,#REF!, 2,FALSE)</f>
        <v>#REF!</v>
      </c>
      <c r="BM7451" s="79" t="s">
        <v>12737</v>
      </c>
      <c r="BN7451" s="79" t="s">
        <v>3049</v>
      </c>
      <c r="BO7451" s="79" t="s">
        <v>12738</v>
      </c>
      <c r="BU7451" s="79" t="s">
        <v>12737</v>
      </c>
      <c r="BV7451" s="79" t="s">
        <v>3049</v>
      </c>
      <c r="BW7451" s="79" t="s">
        <v>12738</v>
      </c>
    </row>
    <row r="7452" spans="51:75" x14ac:dyDescent="0.3">
      <c r="AY7452" s="107" t="e">
        <f>VLOOKUP(C7452,#REF!, 2,FALSE)</f>
        <v>#REF!</v>
      </c>
      <c r="BM7452" s="79" t="s">
        <v>12739</v>
      </c>
      <c r="BN7452" s="79" t="s">
        <v>3087</v>
      </c>
      <c r="BO7452" s="79" t="s">
        <v>6386</v>
      </c>
      <c r="BU7452" s="79" t="s">
        <v>12739</v>
      </c>
      <c r="BV7452" s="79" t="s">
        <v>3087</v>
      </c>
      <c r="BW7452" s="79" t="s">
        <v>6386</v>
      </c>
    </row>
    <row r="7453" spans="51:75" x14ac:dyDescent="0.3">
      <c r="AY7453" s="107" t="e">
        <f>VLOOKUP(C7453,#REF!, 2,FALSE)</f>
        <v>#REF!</v>
      </c>
      <c r="BM7453" s="79" t="s">
        <v>12740</v>
      </c>
      <c r="BN7453" s="79" t="s">
        <v>3087</v>
      </c>
      <c r="BO7453" s="79" t="s">
        <v>1964</v>
      </c>
      <c r="BU7453" s="79" t="s">
        <v>12740</v>
      </c>
      <c r="BV7453" s="79" t="s">
        <v>3087</v>
      </c>
      <c r="BW7453" s="79" t="s">
        <v>1964</v>
      </c>
    </row>
    <row r="7454" spans="51:75" x14ac:dyDescent="0.3">
      <c r="AY7454" s="107" t="e">
        <f>VLOOKUP(C7454,#REF!, 2,FALSE)</f>
        <v>#REF!</v>
      </c>
      <c r="BM7454" s="79" t="s">
        <v>12741</v>
      </c>
      <c r="BN7454" s="79" t="s">
        <v>785</v>
      </c>
      <c r="BO7454" s="79" t="s">
        <v>2985</v>
      </c>
      <c r="BU7454" s="79" t="s">
        <v>12741</v>
      </c>
      <c r="BV7454" s="79" t="s">
        <v>785</v>
      </c>
      <c r="BW7454" s="79" t="s">
        <v>2985</v>
      </c>
    </row>
    <row r="7455" spans="51:75" x14ac:dyDescent="0.3">
      <c r="AY7455" s="107" t="e">
        <f>VLOOKUP(C7455,#REF!, 2,FALSE)</f>
        <v>#REF!</v>
      </c>
      <c r="BM7455" s="79" t="s">
        <v>12742</v>
      </c>
      <c r="BN7455" s="79" t="s">
        <v>3009</v>
      </c>
      <c r="BO7455" s="79" t="s">
        <v>2176</v>
      </c>
      <c r="BU7455" s="79" t="s">
        <v>12742</v>
      </c>
      <c r="BV7455" s="79" t="s">
        <v>3009</v>
      </c>
      <c r="BW7455" s="79" t="s">
        <v>2176</v>
      </c>
    </row>
    <row r="7456" spans="51:75" x14ac:dyDescent="0.3">
      <c r="AY7456" s="107" t="e">
        <f>VLOOKUP(C7456,#REF!, 2,FALSE)</f>
        <v>#REF!</v>
      </c>
      <c r="BM7456" s="79" t="s">
        <v>12743</v>
      </c>
      <c r="BN7456" s="79" t="s">
        <v>3091</v>
      </c>
      <c r="BO7456" s="79" t="s">
        <v>12744</v>
      </c>
      <c r="BU7456" s="79" t="s">
        <v>12743</v>
      </c>
      <c r="BV7456" s="79" t="s">
        <v>3091</v>
      </c>
      <c r="BW7456" s="79" t="s">
        <v>12744</v>
      </c>
    </row>
    <row r="7457" spans="51:75" x14ac:dyDescent="0.3">
      <c r="AY7457" s="107" t="e">
        <f>VLOOKUP(C7457,#REF!, 2,FALSE)</f>
        <v>#REF!</v>
      </c>
      <c r="BM7457" s="79" t="s">
        <v>12745</v>
      </c>
      <c r="BN7457" s="79" t="s">
        <v>3009</v>
      </c>
      <c r="BO7457" s="79" t="s">
        <v>12744</v>
      </c>
      <c r="BU7457" s="79" t="s">
        <v>12745</v>
      </c>
      <c r="BV7457" s="79" t="s">
        <v>3009</v>
      </c>
      <c r="BW7457" s="79" t="s">
        <v>12744</v>
      </c>
    </row>
    <row r="7458" spans="51:75" x14ac:dyDescent="0.3">
      <c r="AY7458" s="107" t="e">
        <f>VLOOKUP(C7458,#REF!, 2,FALSE)</f>
        <v>#REF!</v>
      </c>
      <c r="BM7458" s="79" t="s">
        <v>12746</v>
      </c>
      <c r="BN7458" s="79" t="s">
        <v>3009</v>
      </c>
      <c r="BO7458" s="79" t="s">
        <v>1386</v>
      </c>
      <c r="BU7458" s="79" t="s">
        <v>12746</v>
      </c>
      <c r="BV7458" s="79" t="s">
        <v>3009</v>
      </c>
      <c r="BW7458" s="79" t="s">
        <v>1386</v>
      </c>
    </row>
    <row r="7459" spans="51:75" x14ac:dyDescent="0.3">
      <c r="AY7459" s="107" t="e">
        <f>VLOOKUP(C7459,#REF!, 2,FALSE)</f>
        <v>#REF!</v>
      </c>
      <c r="BM7459" s="79" t="s">
        <v>12747</v>
      </c>
      <c r="BN7459" s="79" t="s">
        <v>3091</v>
      </c>
      <c r="BO7459" s="79" t="s">
        <v>9550</v>
      </c>
      <c r="BU7459" s="79" t="s">
        <v>12747</v>
      </c>
      <c r="BV7459" s="79" t="s">
        <v>3091</v>
      </c>
      <c r="BW7459" s="79" t="s">
        <v>9550</v>
      </c>
    </row>
    <row r="7460" spans="51:75" x14ac:dyDescent="0.3">
      <c r="AY7460" s="107" t="e">
        <f>VLOOKUP(C7460,#REF!, 2,FALSE)</f>
        <v>#REF!</v>
      </c>
      <c r="BM7460" s="79" t="s">
        <v>12748</v>
      </c>
      <c r="BN7460" s="79" t="s">
        <v>3006</v>
      </c>
      <c r="BO7460" s="79" t="s">
        <v>2985</v>
      </c>
      <c r="BU7460" s="79" t="s">
        <v>12748</v>
      </c>
      <c r="BV7460" s="79" t="s">
        <v>3006</v>
      </c>
      <c r="BW7460" s="79" t="s">
        <v>2985</v>
      </c>
    </row>
    <row r="7461" spans="51:75" x14ac:dyDescent="0.3">
      <c r="AY7461" s="107" t="e">
        <f>VLOOKUP(C7461,#REF!, 2,FALSE)</f>
        <v>#REF!</v>
      </c>
      <c r="BM7461" s="79" t="s">
        <v>12749</v>
      </c>
      <c r="BN7461" s="79" t="s">
        <v>3256</v>
      </c>
      <c r="BO7461" s="79" t="s">
        <v>1381</v>
      </c>
      <c r="BU7461" s="79" t="s">
        <v>12749</v>
      </c>
      <c r="BV7461" s="79" t="s">
        <v>3256</v>
      </c>
      <c r="BW7461" s="79" t="s">
        <v>1381</v>
      </c>
    </row>
    <row r="7462" spans="51:75" x14ac:dyDescent="0.3">
      <c r="AY7462" s="107" t="e">
        <f>VLOOKUP(C7462,#REF!, 2,FALSE)</f>
        <v>#REF!</v>
      </c>
      <c r="BM7462" s="79" t="s">
        <v>12750</v>
      </c>
      <c r="BN7462" s="79" t="s">
        <v>3009</v>
      </c>
      <c r="BO7462" s="79" t="s">
        <v>2985</v>
      </c>
      <c r="BU7462" s="79" t="s">
        <v>12750</v>
      </c>
      <c r="BV7462" s="79" t="s">
        <v>3009</v>
      </c>
      <c r="BW7462" s="79" t="s">
        <v>2985</v>
      </c>
    </row>
    <row r="7463" spans="51:75" x14ac:dyDescent="0.3">
      <c r="AY7463" s="107" t="e">
        <f>VLOOKUP(C7463,#REF!, 2,FALSE)</f>
        <v>#REF!</v>
      </c>
      <c r="BM7463" s="79" t="s">
        <v>12751</v>
      </c>
      <c r="BN7463" s="79" t="s">
        <v>619</v>
      </c>
      <c r="BO7463" s="79" t="s">
        <v>2985</v>
      </c>
      <c r="BU7463" s="79" t="s">
        <v>12751</v>
      </c>
      <c r="BV7463" s="79" t="s">
        <v>619</v>
      </c>
      <c r="BW7463" s="79" t="s">
        <v>2985</v>
      </c>
    </row>
    <row r="7464" spans="51:75" x14ac:dyDescent="0.3">
      <c r="AY7464" s="107" t="e">
        <f>VLOOKUP(C7464,#REF!, 2,FALSE)</f>
        <v>#REF!</v>
      </c>
      <c r="BM7464" s="79" t="s">
        <v>12752</v>
      </c>
      <c r="BN7464" s="79" t="s">
        <v>3009</v>
      </c>
      <c r="BO7464" s="79" t="s">
        <v>1611</v>
      </c>
      <c r="BU7464" s="79" t="s">
        <v>12752</v>
      </c>
      <c r="BV7464" s="79" t="s">
        <v>3009</v>
      </c>
      <c r="BW7464" s="79" t="s">
        <v>1611</v>
      </c>
    </row>
    <row r="7465" spans="51:75" x14ac:dyDescent="0.3">
      <c r="AY7465" s="107" t="e">
        <f>VLOOKUP(C7465,#REF!, 2,FALSE)</f>
        <v>#REF!</v>
      </c>
      <c r="BM7465" s="79" t="s">
        <v>12753</v>
      </c>
      <c r="BN7465" s="79" t="s">
        <v>3087</v>
      </c>
      <c r="BO7465" s="79" t="s">
        <v>2878</v>
      </c>
      <c r="BU7465" s="79" t="s">
        <v>12753</v>
      </c>
      <c r="BV7465" s="79" t="s">
        <v>3087</v>
      </c>
      <c r="BW7465" s="79" t="s">
        <v>2878</v>
      </c>
    </row>
    <row r="7466" spans="51:75" x14ac:dyDescent="0.3">
      <c r="AY7466" s="107" t="e">
        <f>VLOOKUP(C7466,#REF!, 2,FALSE)</f>
        <v>#REF!</v>
      </c>
      <c r="BM7466" s="79" t="s">
        <v>12754</v>
      </c>
      <c r="BN7466" s="79" t="s">
        <v>3091</v>
      </c>
      <c r="BO7466" s="79" t="s">
        <v>7244</v>
      </c>
      <c r="BU7466" s="79" t="s">
        <v>12754</v>
      </c>
      <c r="BV7466" s="79" t="s">
        <v>3091</v>
      </c>
      <c r="BW7466" s="79" t="s">
        <v>7244</v>
      </c>
    </row>
    <row r="7467" spans="51:75" x14ac:dyDescent="0.3">
      <c r="AY7467" s="107" t="e">
        <f>VLOOKUP(C7467,#REF!, 2,FALSE)</f>
        <v>#REF!</v>
      </c>
      <c r="BM7467" s="79" t="s">
        <v>12755</v>
      </c>
      <c r="BN7467" s="79" t="s">
        <v>3006</v>
      </c>
      <c r="BO7467" s="79" t="s">
        <v>12756</v>
      </c>
      <c r="BU7467" s="79" t="s">
        <v>12755</v>
      </c>
      <c r="BV7467" s="79" t="s">
        <v>3006</v>
      </c>
      <c r="BW7467" s="79" t="s">
        <v>12756</v>
      </c>
    </row>
    <row r="7468" spans="51:75" x14ac:dyDescent="0.3">
      <c r="AY7468" s="107" t="e">
        <f>VLOOKUP(C7468,#REF!, 2,FALSE)</f>
        <v>#REF!</v>
      </c>
      <c r="BM7468" s="79" t="s">
        <v>12757</v>
      </c>
      <c r="BN7468" s="79" t="s">
        <v>3087</v>
      </c>
      <c r="BO7468" s="79" t="s">
        <v>6710</v>
      </c>
      <c r="BU7468" s="79" t="s">
        <v>12757</v>
      </c>
      <c r="BV7468" s="79" t="s">
        <v>3087</v>
      </c>
      <c r="BW7468" s="79" t="s">
        <v>6710</v>
      </c>
    </row>
    <row r="7469" spans="51:75" x14ac:dyDescent="0.3">
      <c r="AY7469" s="107" t="e">
        <f>VLOOKUP(C7469,#REF!, 2,FALSE)</f>
        <v>#REF!</v>
      </c>
      <c r="BM7469" s="79" t="s">
        <v>12758</v>
      </c>
      <c r="BN7469" s="79" t="s">
        <v>805</v>
      </c>
      <c r="BO7469" s="79" t="s">
        <v>2985</v>
      </c>
      <c r="BU7469" s="79" t="s">
        <v>12758</v>
      </c>
      <c r="BV7469" s="79" t="s">
        <v>805</v>
      </c>
      <c r="BW7469" s="79" t="s">
        <v>2985</v>
      </c>
    </row>
    <row r="7470" spans="51:75" x14ac:dyDescent="0.3">
      <c r="AY7470" s="107" t="e">
        <f>VLOOKUP(C7470,#REF!, 2,FALSE)</f>
        <v>#REF!</v>
      </c>
      <c r="BM7470" s="79" t="s">
        <v>12759</v>
      </c>
      <c r="BN7470" s="79" t="s">
        <v>3006</v>
      </c>
      <c r="BO7470" s="79" t="s">
        <v>12760</v>
      </c>
      <c r="BU7470" s="79" t="s">
        <v>12759</v>
      </c>
      <c r="BV7470" s="79" t="s">
        <v>3006</v>
      </c>
      <c r="BW7470" s="79" t="s">
        <v>12760</v>
      </c>
    </row>
    <row r="7471" spans="51:75" x14ac:dyDescent="0.3">
      <c r="AY7471" s="107" t="e">
        <f>VLOOKUP(C7471,#REF!, 2,FALSE)</f>
        <v>#REF!</v>
      </c>
      <c r="BM7471" s="79" t="s">
        <v>12761</v>
      </c>
      <c r="BN7471" s="79" t="s">
        <v>3009</v>
      </c>
      <c r="BO7471" s="79" t="s">
        <v>2985</v>
      </c>
      <c r="BU7471" s="79" t="s">
        <v>12761</v>
      </c>
      <c r="BV7471" s="79" t="s">
        <v>3009</v>
      </c>
      <c r="BW7471" s="79" t="s">
        <v>2985</v>
      </c>
    </row>
    <row r="7472" spans="51:75" x14ac:dyDescent="0.3">
      <c r="AY7472" s="107" t="e">
        <f>VLOOKUP(C7472,#REF!, 2,FALSE)</f>
        <v>#REF!</v>
      </c>
      <c r="BM7472" s="79" t="s">
        <v>12762</v>
      </c>
      <c r="BN7472" s="79" t="s">
        <v>641</v>
      </c>
      <c r="BO7472" s="79" t="s">
        <v>2985</v>
      </c>
      <c r="BU7472" s="79" t="s">
        <v>12762</v>
      </c>
      <c r="BV7472" s="79" t="s">
        <v>641</v>
      </c>
      <c r="BW7472" s="79" t="s">
        <v>2985</v>
      </c>
    </row>
    <row r="7473" spans="51:75" x14ac:dyDescent="0.3">
      <c r="AY7473" s="107" t="e">
        <f>VLOOKUP(C7473,#REF!, 2,FALSE)</f>
        <v>#REF!</v>
      </c>
      <c r="BM7473" s="79" t="s">
        <v>12763</v>
      </c>
      <c r="BN7473" s="79" t="s">
        <v>3087</v>
      </c>
      <c r="BO7473" s="79" t="s">
        <v>2985</v>
      </c>
      <c r="BU7473" s="79" t="s">
        <v>12763</v>
      </c>
      <c r="BV7473" s="79" t="s">
        <v>3087</v>
      </c>
      <c r="BW7473" s="79" t="s">
        <v>2985</v>
      </c>
    </row>
    <row r="7474" spans="51:75" x14ac:dyDescent="0.3">
      <c r="AY7474" s="107" t="e">
        <f>VLOOKUP(C7474,#REF!, 2,FALSE)</f>
        <v>#REF!</v>
      </c>
      <c r="BM7474" s="79" t="s">
        <v>12764</v>
      </c>
      <c r="BN7474" s="79" t="s">
        <v>3049</v>
      </c>
      <c r="BO7474" s="79" t="s">
        <v>2985</v>
      </c>
      <c r="BU7474" s="79" t="s">
        <v>12764</v>
      </c>
      <c r="BV7474" s="79" t="s">
        <v>3049</v>
      </c>
      <c r="BW7474" s="79" t="s">
        <v>2985</v>
      </c>
    </row>
    <row r="7475" spans="51:75" x14ac:dyDescent="0.3">
      <c r="AY7475" s="107" t="e">
        <f>VLOOKUP(C7475,#REF!, 2,FALSE)</f>
        <v>#REF!</v>
      </c>
      <c r="BM7475" s="79" t="s">
        <v>12765</v>
      </c>
      <c r="BN7475" s="79" t="s">
        <v>3087</v>
      </c>
      <c r="BO7475" s="79" t="s">
        <v>6173</v>
      </c>
      <c r="BU7475" s="79" t="s">
        <v>12765</v>
      </c>
      <c r="BV7475" s="79" t="s">
        <v>3087</v>
      </c>
      <c r="BW7475" s="79" t="s">
        <v>6173</v>
      </c>
    </row>
    <row r="7476" spans="51:75" x14ac:dyDescent="0.3">
      <c r="AY7476" s="107" t="e">
        <f>VLOOKUP(C7476,#REF!, 2,FALSE)</f>
        <v>#REF!</v>
      </c>
      <c r="BM7476" s="79" t="s">
        <v>12766</v>
      </c>
      <c r="BN7476" s="79" t="s">
        <v>3006</v>
      </c>
      <c r="BO7476" s="79" t="s">
        <v>2985</v>
      </c>
      <c r="BU7476" s="79" t="s">
        <v>12766</v>
      </c>
      <c r="BV7476" s="79" t="s">
        <v>3006</v>
      </c>
      <c r="BW7476" s="79" t="s">
        <v>2985</v>
      </c>
    </row>
    <row r="7477" spans="51:75" x14ac:dyDescent="0.3">
      <c r="AY7477" s="107" t="e">
        <f>VLOOKUP(C7477,#REF!, 2,FALSE)</f>
        <v>#REF!</v>
      </c>
      <c r="BM7477" s="79" t="s">
        <v>12767</v>
      </c>
      <c r="BN7477" s="79" t="s">
        <v>3087</v>
      </c>
      <c r="BO7477" s="79" t="s">
        <v>2014</v>
      </c>
      <c r="BU7477" s="79" t="s">
        <v>12767</v>
      </c>
      <c r="BV7477" s="79" t="s">
        <v>3087</v>
      </c>
      <c r="BW7477" s="79" t="s">
        <v>2014</v>
      </c>
    </row>
    <row r="7478" spans="51:75" x14ac:dyDescent="0.3">
      <c r="AY7478" s="107" t="e">
        <f>VLOOKUP(C7478,#REF!, 2,FALSE)</f>
        <v>#REF!</v>
      </c>
      <c r="BM7478" s="79" t="s">
        <v>12768</v>
      </c>
      <c r="BN7478" s="79" t="s">
        <v>1344</v>
      </c>
      <c r="BO7478" s="79" t="s">
        <v>7246</v>
      </c>
      <c r="BU7478" s="79" t="s">
        <v>12768</v>
      </c>
      <c r="BV7478" s="79" t="s">
        <v>1344</v>
      </c>
      <c r="BW7478" s="79" t="s">
        <v>7246</v>
      </c>
    </row>
    <row r="7479" spans="51:75" x14ac:dyDescent="0.3">
      <c r="AY7479" s="107" t="e">
        <f>VLOOKUP(C7479,#REF!, 2,FALSE)</f>
        <v>#REF!</v>
      </c>
      <c r="BM7479" s="79" t="s">
        <v>12769</v>
      </c>
      <c r="BN7479" s="79" t="s">
        <v>630</v>
      </c>
      <c r="BO7479" s="79" t="s">
        <v>2985</v>
      </c>
      <c r="BU7479" s="79" t="s">
        <v>12769</v>
      </c>
      <c r="BV7479" s="79" t="s">
        <v>630</v>
      </c>
      <c r="BW7479" s="79" t="s">
        <v>2985</v>
      </c>
    </row>
    <row r="7480" spans="51:75" x14ac:dyDescent="0.3">
      <c r="AY7480" s="107" t="e">
        <f>VLOOKUP(C7480,#REF!, 2,FALSE)</f>
        <v>#REF!</v>
      </c>
      <c r="BM7480" s="79" t="s">
        <v>12770</v>
      </c>
      <c r="BN7480" s="79" t="s">
        <v>1141</v>
      </c>
      <c r="BO7480" s="79" t="s">
        <v>12613</v>
      </c>
      <c r="BU7480" s="79" t="s">
        <v>12770</v>
      </c>
      <c r="BV7480" s="79" t="s">
        <v>1141</v>
      </c>
      <c r="BW7480" s="79" t="s">
        <v>12613</v>
      </c>
    </row>
    <row r="7481" spans="51:75" x14ac:dyDescent="0.3">
      <c r="AY7481" s="107" t="e">
        <f>VLOOKUP(C7481,#REF!, 2,FALSE)</f>
        <v>#REF!</v>
      </c>
      <c r="BM7481" s="79" t="s">
        <v>12772</v>
      </c>
      <c r="BN7481" s="79" t="s">
        <v>705</v>
      </c>
      <c r="BO7481" s="79" t="s">
        <v>12773</v>
      </c>
      <c r="BU7481" s="79" t="s">
        <v>12772</v>
      </c>
      <c r="BV7481" s="79" t="s">
        <v>705</v>
      </c>
      <c r="BW7481" s="79" t="s">
        <v>12773</v>
      </c>
    </row>
    <row r="7482" spans="51:75" x14ac:dyDescent="0.3">
      <c r="AY7482" s="107" t="e">
        <f>VLOOKUP(C7482,#REF!, 2,FALSE)</f>
        <v>#REF!</v>
      </c>
      <c r="BM7482" s="79" t="s">
        <v>12774</v>
      </c>
      <c r="BN7482" s="79" t="s">
        <v>3009</v>
      </c>
      <c r="BO7482" s="79" t="s">
        <v>11559</v>
      </c>
      <c r="BU7482" s="79" t="s">
        <v>12774</v>
      </c>
      <c r="BV7482" s="79" t="s">
        <v>3009</v>
      </c>
      <c r="BW7482" s="79" t="s">
        <v>11559</v>
      </c>
    </row>
    <row r="7483" spans="51:75" x14ac:dyDescent="0.3">
      <c r="AY7483" s="107" t="e">
        <f>VLOOKUP(C7483,#REF!, 2,FALSE)</f>
        <v>#REF!</v>
      </c>
      <c r="BM7483" s="79" t="s">
        <v>12775</v>
      </c>
      <c r="BN7483" s="79" t="s">
        <v>3101</v>
      </c>
      <c r="BO7483" s="79" t="s">
        <v>1062</v>
      </c>
      <c r="BU7483" s="79" t="s">
        <v>12775</v>
      </c>
      <c r="BV7483" s="79" t="s">
        <v>3101</v>
      </c>
      <c r="BW7483" s="79" t="s">
        <v>1062</v>
      </c>
    </row>
    <row r="7484" spans="51:75" x14ac:dyDescent="0.3">
      <c r="AY7484" s="107" t="e">
        <f>VLOOKUP(C7484,#REF!, 2,FALSE)</f>
        <v>#REF!</v>
      </c>
      <c r="BM7484" s="79" t="s">
        <v>12776</v>
      </c>
      <c r="BN7484" s="79" t="s">
        <v>773</v>
      </c>
      <c r="BO7484" s="79" t="s">
        <v>10395</v>
      </c>
      <c r="BU7484" s="79" t="s">
        <v>12776</v>
      </c>
      <c r="BV7484" s="79" t="s">
        <v>773</v>
      </c>
      <c r="BW7484" s="79" t="s">
        <v>10395</v>
      </c>
    </row>
    <row r="7485" spans="51:75" x14ac:dyDescent="0.3">
      <c r="AY7485" s="107" t="e">
        <f>VLOOKUP(C7485,#REF!, 2,FALSE)</f>
        <v>#REF!</v>
      </c>
      <c r="BM7485" s="79" t="s">
        <v>12777</v>
      </c>
      <c r="BN7485" s="79" t="s">
        <v>3006</v>
      </c>
      <c r="BO7485" s="79" t="s">
        <v>2985</v>
      </c>
      <c r="BU7485" s="79" t="s">
        <v>12777</v>
      </c>
      <c r="BV7485" s="79" t="s">
        <v>3006</v>
      </c>
      <c r="BW7485" s="79" t="s">
        <v>2985</v>
      </c>
    </row>
    <row r="7486" spans="51:75" x14ac:dyDescent="0.3">
      <c r="AY7486" s="107" t="e">
        <f>VLOOKUP(C7486,#REF!, 2,FALSE)</f>
        <v>#REF!</v>
      </c>
      <c r="BM7486" s="79" t="s">
        <v>12778</v>
      </c>
      <c r="BN7486" s="79" t="s">
        <v>3006</v>
      </c>
      <c r="BO7486" s="79" t="s">
        <v>12779</v>
      </c>
      <c r="BU7486" s="79" t="s">
        <v>12778</v>
      </c>
      <c r="BV7486" s="79" t="s">
        <v>3006</v>
      </c>
      <c r="BW7486" s="79" t="s">
        <v>12779</v>
      </c>
    </row>
    <row r="7487" spans="51:75" x14ac:dyDescent="0.3">
      <c r="AY7487" s="107" t="e">
        <f>VLOOKUP(C7487,#REF!, 2,FALSE)</f>
        <v>#REF!</v>
      </c>
      <c r="BM7487" s="79" t="s">
        <v>12780</v>
      </c>
      <c r="BN7487" s="79" t="s">
        <v>665</v>
      </c>
      <c r="BO7487" s="79" t="s">
        <v>2985</v>
      </c>
      <c r="BU7487" s="79" t="s">
        <v>12780</v>
      </c>
      <c r="BV7487" s="79" t="s">
        <v>665</v>
      </c>
      <c r="BW7487" s="79" t="s">
        <v>2985</v>
      </c>
    </row>
    <row r="7488" spans="51:75" x14ac:dyDescent="0.3">
      <c r="AY7488" s="107" t="e">
        <f>VLOOKUP(C7488,#REF!, 2,FALSE)</f>
        <v>#REF!</v>
      </c>
      <c r="BM7488" s="79" t="s">
        <v>12781</v>
      </c>
      <c r="BN7488" s="79" t="s">
        <v>3006</v>
      </c>
      <c r="BO7488" s="79" t="s">
        <v>1013</v>
      </c>
      <c r="BU7488" s="79" t="s">
        <v>12781</v>
      </c>
      <c r="BV7488" s="79" t="s">
        <v>3006</v>
      </c>
      <c r="BW7488" s="79" t="s">
        <v>1013</v>
      </c>
    </row>
    <row r="7489" spans="51:75" x14ac:dyDescent="0.3">
      <c r="AY7489" s="107" t="e">
        <f>VLOOKUP(C7489,#REF!, 2,FALSE)</f>
        <v>#REF!</v>
      </c>
      <c r="BM7489" s="79" t="s">
        <v>2212</v>
      </c>
      <c r="BN7489" s="79" t="s">
        <v>1269</v>
      </c>
      <c r="BO7489" s="79" t="s">
        <v>2985</v>
      </c>
      <c r="BU7489" s="79" t="s">
        <v>2212</v>
      </c>
      <c r="BV7489" s="79" t="s">
        <v>1269</v>
      </c>
      <c r="BW7489" s="79" t="s">
        <v>2985</v>
      </c>
    </row>
    <row r="7490" spans="51:75" x14ac:dyDescent="0.3">
      <c r="AY7490" s="107" t="e">
        <f>VLOOKUP(C7490,#REF!, 2,FALSE)</f>
        <v>#REF!</v>
      </c>
      <c r="BM7490" s="79" t="s">
        <v>12782</v>
      </c>
      <c r="BN7490" s="79" t="s">
        <v>2985</v>
      </c>
      <c r="BO7490" s="79" t="s">
        <v>8934</v>
      </c>
      <c r="BU7490" s="79" t="s">
        <v>12782</v>
      </c>
      <c r="BV7490" s="79" t="s">
        <v>2985</v>
      </c>
      <c r="BW7490" s="79" t="s">
        <v>8934</v>
      </c>
    </row>
    <row r="7491" spans="51:75" x14ac:dyDescent="0.3">
      <c r="AY7491" s="107" t="e">
        <f>VLOOKUP(C7491,#REF!, 2,FALSE)</f>
        <v>#REF!</v>
      </c>
      <c r="BM7491" s="79" t="s">
        <v>12783</v>
      </c>
      <c r="BN7491" s="79" t="s">
        <v>657</v>
      </c>
      <c r="BO7491" s="79" t="s">
        <v>858</v>
      </c>
      <c r="BU7491" s="79" t="s">
        <v>12783</v>
      </c>
      <c r="BV7491" s="79" t="s">
        <v>657</v>
      </c>
      <c r="BW7491" s="79" t="s">
        <v>858</v>
      </c>
    </row>
    <row r="7492" spans="51:75" x14ac:dyDescent="0.3">
      <c r="AY7492" s="107" t="e">
        <f>VLOOKUP(C7492,#REF!, 2,FALSE)</f>
        <v>#REF!</v>
      </c>
      <c r="BM7492" s="79" t="s">
        <v>12784</v>
      </c>
      <c r="BN7492" s="79" t="s">
        <v>3091</v>
      </c>
      <c r="BO7492" s="79" t="s">
        <v>12785</v>
      </c>
      <c r="BU7492" s="79" t="s">
        <v>12784</v>
      </c>
      <c r="BV7492" s="79" t="s">
        <v>3091</v>
      </c>
      <c r="BW7492" s="79" t="s">
        <v>12785</v>
      </c>
    </row>
    <row r="7493" spans="51:75" x14ac:dyDescent="0.3">
      <c r="AY7493" s="107" t="e">
        <f>VLOOKUP(C7493,#REF!, 2,FALSE)</f>
        <v>#REF!</v>
      </c>
      <c r="BM7493" s="79" t="s">
        <v>12786</v>
      </c>
      <c r="BN7493" s="79" t="s">
        <v>3091</v>
      </c>
      <c r="BO7493" s="79" t="s">
        <v>12785</v>
      </c>
      <c r="BU7493" s="79" t="s">
        <v>12786</v>
      </c>
      <c r="BV7493" s="79" t="s">
        <v>3091</v>
      </c>
      <c r="BW7493" s="79" t="s">
        <v>12785</v>
      </c>
    </row>
    <row r="7494" spans="51:75" x14ac:dyDescent="0.3">
      <c r="AY7494" s="107" t="e">
        <f>VLOOKUP(C7494,#REF!, 2,FALSE)</f>
        <v>#REF!</v>
      </c>
      <c r="BM7494" s="79" t="s">
        <v>12787</v>
      </c>
      <c r="BN7494" s="79" t="s">
        <v>3087</v>
      </c>
      <c r="BO7494" s="79" t="s">
        <v>11495</v>
      </c>
      <c r="BU7494" s="79" t="s">
        <v>12787</v>
      </c>
      <c r="BV7494" s="79" t="s">
        <v>3087</v>
      </c>
      <c r="BW7494" s="79" t="s">
        <v>11495</v>
      </c>
    </row>
    <row r="7495" spans="51:75" x14ac:dyDescent="0.3">
      <c r="AY7495" s="107" t="e">
        <f>VLOOKUP(C7495,#REF!, 2,FALSE)</f>
        <v>#REF!</v>
      </c>
      <c r="BM7495" s="79" t="s">
        <v>12788</v>
      </c>
      <c r="BN7495" s="79" t="s">
        <v>3091</v>
      </c>
      <c r="BO7495" s="79" t="s">
        <v>1790</v>
      </c>
      <c r="BU7495" s="79" t="s">
        <v>12788</v>
      </c>
      <c r="BV7495" s="79" t="s">
        <v>3091</v>
      </c>
      <c r="BW7495" s="79" t="s">
        <v>1790</v>
      </c>
    </row>
    <row r="7496" spans="51:75" x14ac:dyDescent="0.3">
      <c r="AY7496" s="107" t="e">
        <f>VLOOKUP(C7496,#REF!, 2,FALSE)</f>
        <v>#REF!</v>
      </c>
      <c r="BM7496" s="79" t="s">
        <v>12789</v>
      </c>
      <c r="BN7496" s="79" t="s">
        <v>3087</v>
      </c>
      <c r="BO7496" s="79" t="s">
        <v>12790</v>
      </c>
      <c r="BU7496" s="79" t="s">
        <v>12789</v>
      </c>
      <c r="BV7496" s="79" t="s">
        <v>3087</v>
      </c>
      <c r="BW7496" s="79" t="s">
        <v>12790</v>
      </c>
    </row>
    <row r="7497" spans="51:75" x14ac:dyDescent="0.3">
      <c r="AY7497" s="107" t="e">
        <f>VLOOKUP(C7497,#REF!, 2,FALSE)</f>
        <v>#REF!</v>
      </c>
      <c r="BM7497" s="79" t="s">
        <v>12791</v>
      </c>
      <c r="BN7497" s="79" t="s">
        <v>2985</v>
      </c>
      <c r="BO7497" s="79" t="s">
        <v>2772</v>
      </c>
      <c r="BU7497" s="79" t="s">
        <v>12791</v>
      </c>
      <c r="BV7497" s="79" t="s">
        <v>2985</v>
      </c>
      <c r="BW7497" s="79" t="s">
        <v>2772</v>
      </c>
    </row>
    <row r="7498" spans="51:75" x14ac:dyDescent="0.3">
      <c r="AY7498" s="107" t="e">
        <f>VLOOKUP(C7498,#REF!, 2,FALSE)</f>
        <v>#REF!</v>
      </c>
      <c r="BM7498" s="79" t="s">
        <v>12792</v>
      </c>
      <c r="BN7498" s="79" t="s">
        <v>3087</v>
      </c>
      <c r="BO7498" s="79" t="s">
        <v>12793</v>
      </c>
      <c r="BU7498" s="79" t="s">
        <v>12792</v>
      </c>
      <c r="BV7498" s="79" t="s">
        <v>3087</v>
      </c>
      <c r="BW7498" s="79" t="s">
        <v>12793</v>
      </c>
    </row>
    <row r="7499" spans="51:75" x14ac:dyDescent="0.3">
      <c r="AY7499" s="107" t="e">
        <f>VLOOKUP(C7499,#REF!, 2,FALSE)</f>
        <v>#REF!</v>
      </c>
      <c r="BM7499" s="79" t="s">
        <v>12794</v>
      </c>
      <c r="BN7499" s="79" t="s">
        <v>664</v>
      </c>
      <c r="BO7499" s="79" t="s">
        <v>2985</v>
      </c>
      <c r="BU7499" s="79" t="s">
        <v>12794</v>
      </c>
      <c r="BV7499" s="79" t="s">
        <v>664</v>
      </c>
      <c r="BW7499" s="79" t="s">
        <v>2985</v>
      </c>
    </row>
    <row r="7500" spans="51:75" x14ac:dyDescent="0.3">
      <c r="AY7500" s="107" t="e">
        <f>VLOOKUP(C7500,#REF!, 2,FALSE)</f>
        <v>#REF!</v>
      </c>
      <c r="BM7500" s="79" t="s">
        <v>2213</v>
      </c>
      <c r="BN7500" s="79" t="s">
        <v>698</v>
      </c>
      <c r="BO7500" s="79" t="s">
        <v>2985</v>
      </c>
      <c r="BU7500" s="79" t="s">
        <v>2213</v>
      </c>
      <c r="BV7500" s="79" t="s">
        <v>698</v>
      </c>
      <c r="BW7500" s="79" t="s">
        <v>2985</v>
      </c>
    </row>
    <row r="7501" spans="51:75" x14ac:dyDescent="0.3">
      <c r="AY7501" s="107" t="e">
        <f>VLOOKUP(C7501,#REF!, 2,FALSE)</f>
        <v>#REF!</v>
      </c>
      <c r="BM7501" s="79" t="s">
        <v>2214</v>
      </c>
      <c r="BN7501" s="79" t="s">
        <v>698</v>
      </c>
      <c r="BO7501" s="79" t="s">
        <v>2985</v>
      </c>
      <c r="BU7501" s="79" t="s">
        <v>2214</v>
      </c>
      <c r="BV7501" s="79" t="s">
        <v>698</v>
      </c>
      <c r="BW7501" s="79" t="s">
        <v>2985</v>
      </c>
    </row>
    <row r="7502" spans="51:75" x14ac:dyDescent="0.3">
      <c r="AY7502" s="107" t="e">
        <f>VLOOKUP(C7502,#REF!, 2,FALSE)</f>
        <v>#REF!</v>
      </c>
      <c r="BM7502" s="79" t="s">
        <v>12795</v>
      </c>
      <c r="BN7502" s="79" t="s">
        <v>996</v>
      </c>
      <c r="BO7502" s="79" t="s">
        <v>2985</v>
      </c>
      <c r="BU7502" s="79" t="s">
        <v>12795</v>
      </c>
      <c r="BV7502" s="79" t="s">
        <v>996</v>
      </c>
      <c r="BW7502" s="79" t="s">
        <v>2985</v>
      </c>
    </row>
    <row r="7503" spans="51:75" x14ac:dyDescent="0.3">
      <c r="AY7503" s="107" t="e">
        <f>VLOOKUP(C7503,#REF!, 2,FALSE)</f>
        <v>#REF!</v>
      </c>
      <c r="BM7503" s="79" t="s">
        <v>2215</v>
      </c>
      <c r="BN7503" s="79" t="s">
        <v>696</v>
      </c>
      <c r="BO7503" s="79" t="s">
        <v>2985</v>
      </c>
      <c r="BU7503" s="79" t="s">
        <v>2215</v>
      </c>
      <c r="BV7503" s="79" t="s">
        <v>696</v>
      </c>
      <c r="BW7503" s="79" t="s">
        <v>2985</v>
      </c>
    </row>
    <row r="7504" spans="51:75" x14ac:dyDescent="0.3">
      <c r="AY7504" s="107" t="e">
        <f>VLOOKUP(C7504,#REF!, 2,FALSE)</f>
        <v>#REF!</v>
      </c>
      <c r="BM7504" s="79" t="s">
        <v>12796</v>
      </c>
      <c r="BN7504" s="79" t="s">
        <v>996</v>
      </c>
      <c r="BO7504" s="79" t="s">
        <v>2985</v>
      </c>
      <c r="BU7504" s="79" t="s">
        <v>12796</v>
      </c>
      <c r="BV7504" s="79" t="s">
        <v>996</v>
      </c>
      <c r="BW7504" s="79" t="s">
        <v>2985</v>
      </c>
    </row>
    <row r="7505" spans="51:75" x14ac:dyDescent="0.3">
      <c r="AY7505" s="107" t="e">
        <f>VLOOKUP(C7505,#REF!, 2,FALSE)</f>
        <v>#REF!</v>
      </c>
      <c r="BM7505" s="79" t="s">
        <v>2216</v>
      </c>
      <c r="BN7505" s="79" t="s">
        <v>696</v>
      </c>
      <c r="BO7505" s="79" t="s">
        <v>2985</v>
      </c>
      <c r="BU7505" s="79" t="s">
        <v>2216</v>
      </c>
      <c r="BV7505" s="79" t="s">
        <v>696</v>
      </c>
      <c r="BW7505" s="79" t="s">
        <v>2985</v>
      </c>
    </row>
    <row r="7506" spans="51:75" x14ac:dyDescent="0.3">
      <c r="AY7506" s="107" t="e">
        <f>VLOOKUP(C7506,#REF!, 2,FALSE)</f>
        <v>#REF!</v>
      </c>
      <c r="BM7506" s="79" t="s">
        <v>12797</v>
      </c>
      <c r="BN7506" s="79" t="s">
        <v>996</v>
      </c>
      <c r="BO7506" s="79" t="s">
        <v>2985</v>
      </c>
      <c r="BU7506" s="79" t="s">
        <v>12797</v>
      </c>
      <c r="BV7506" s="79" t="s">
        <v>996</v>
      </c>
      <c r="BW7506" s="79" t="s">
        <v>2985</v>
      </c>
    </row>
    <row r="7507" spans="51:75" x14ac:dyDescent="0.3">
      <c r="AY7507" s="107" t="e">
        <f>VLOOKUP(C7507,#REF!, 2,FALSE)</f>
        <v>#REF!</v>
      </c>
      <c r="BM7507" s="79" t="s">
        <v>12798</v>
      </c>
      <c r="BN7507" s="79" t="s">
        <v>996</v>
      </c>
      <c r="BO7507" s="79" t="s">
        <v>2985</v>
      </c>
      <c r="BU7507" s="79" t="s">
        <v>12798</v>
      </c>
      <c r="BV7507" s="79" t="s">
        <v>996</v>
      </c>
      <c r="BW7507" s="79" t="s">
        <v>2985</v>
      </c>
    </row>
    <row r="7508" spans="51:75" x14ac:dyDescent="0.3">
      <c r="AY7508" s="107" t="e">
        <f>VLOOKUP(C7508,#REF!, 2,FALSE)</f>
        <v>#REF!</v>
      </c>
      <c r="BM7508" s="79" t="s">
        <v>12799</v>
      </c>
      <c r="BN7508" s="79" t="s">
        <v>2981</v>
      </c>
      <c r="BO7508" s="79" t="s">
        <v>2985</v>
      </c>
      <c r="BU7508" s="79" t="s">
        <v>12799</v>
      </c>
      <c r="BV7508" s="79" t="s">
        <v>2981</v>
      </c>
      <c r="BW7508" s="79" t="s">
        <v>2985</v>
      </c>
    </row>
    <row r="7509" spans="51:75" x14ac:dyDescent="0.3">
      <c r="AY7509" s="107" t="e">
        <f>VLOOKUP(C7509,#REF!, 2,FALSE)</f>
        <v>#REF!</v>
      </c>
      <c r="BM7509" s="79" t="s">
        <v>350</v>
      </c>
      <c r="BN7509" s="79" t="s">
        <v>942</v>
      </c>
      <c r="BO7509" s="79" t="s">
        <v>2985</v>
      </c>
      <c r="BU7509" s="79" t="s">
        <v>350</v>
      </c>
      <c r="BV7509" s="79" t="s">
        <v>942</v>
      </c>
      <c r="BW7509" s="79" t="s">
        <v>2985</v>
      </c>
    </row>
    <row r="7510" spans="51:75" x14ac:dyDescent="0.3">
      <c r="AY7510" s="107" t="e">
        <f>VLOOKUP(C7510,#REF!, 2,FALSE)</f>
        <v>#REF!</v>
      </c>
      <c r="BM7510" s="79" t="s">
        <v>12800</v>
      </c>
      <c r="BN7510" s="79" t="s">
        <v>942</v>
      </c>
      <c r="BO7510" s="79" t="s">
        <v>2985</v>
      </c>
      <c r="BU7510" s="79" t="s">
        <v>12800</v>
      </c>
      <c r="BV7510" s="79" t="s">
        <v>942</v>
      </c>
      <c r="BW7510" s="79" t="s">
        <v>2985</v>
      </c>
    </row>
    <row r="7511" spans="51:75" x14ac:dyDescent="0.3">
      <c r="AY7511" s="107" t="e">
        <f>VLOOKUP(C7511,#REF!, 2,FALSE)</f>
        <v>#REF!</v>
      </c>
      <c r="BM7511" s="79" t="s">
        <v>12801</v>
      </c>
      <c r="BN7511" s="79" t="s">
        <v>777</v>
      </c>
      <c r="BO7511" s="79" t="s">
        <v>2985</v>
      </c>
      <c r="BU7511" s="79" t="s">
        <v>12801</v>
      </c>
      <c r="BV7511" s="79" t="s">
        <v>777</v>
      </c>
      <c r="BW7511" s="79" t="s">
        <v>2985</v>
      </c>
    </row>
    <row r="7512" spans="51:75" x14ac:dyDescent="0.3">
      <c r="AY7512" s="107" t="e">
        <f>VLOOKUP(C7512,#REF!, 2,FALSE)</f>
        <v>#REF!</v>
      </c>
      <c r="BM7512" s="79" t="s">
        <v>12802</v>
      </c>
      <c r="BN7512" s="79" t="s">
        <v>3087</v>
      </c>
      <c r="BO7512" s="79" t="s">
        <v>945</v>
      </c>
      <c r="BU7512" s="79" t="s">
        <v>12802</v>
      </c>
      <c r="BV7512" s="79" t="s">
        <v>3087</v>
      </c>
      <c r="BW7512" s="79" t="s">
        <v>945</v>
      </c>
    </row>
    <row r="7513" spans="51:75" x14ac:dyDescent="0.3">
      <c r="AY7513" s="107" t="e">
        <f>VLOOKUP(C7513,#REF!, 2,FALSE)</f>
        <v>#REF!</v>
      </c>
      <c r="BM7513" s="79" t="s">
        <v>12803</v>
      </c>
      <c r="BN7513" s="79" t="s">
        <v>3009</v>
      </c>
      <c r="BO7513" s="79" t="s">
        <v>3059</v>
      </c>
      <c r="BU7513" s="79" t="s">
        <v>12803</v>
      </c>
      <c r="BV7513" s="79" t="s">
        <v>3009</v>
      </c>
      <c r="BW7513" s="79" t="s">
        <v>3059</v>
      </c>
    </row>
    <row r="7514" spans="51:75" x14ac:dyDescent="0.3">
      <c r="AY7514" s="107" t="e">
        <f>VLOOKUP(C7514,#REF!, 2,FALSE)</f>
        <v>#REF!</v>
      </c>
      <c r="BM7514" s="79" t="s">
        <v>12804</v>
      </c>
      <c r="BN7514" s="79" t="s">
        <v>3009</v>
      </c>
      <c r="BO7514" s="79" t="s">
        <v>2985</v>
      </c>
      <c r="BU7514" s="79" t="s">
        <v>12804</v>
      </c>
      <c r="BV7514" s="79" t="s">
        <v>3009</v>
      </c>
      <c r="BW7514" s="79" t="s">
        <v>2985</v>
      </c>
    </row>
    <row r="7515" spans="51:75" x14ac:dyDescent="0.3">
      <c r="AY7515" s="107" t="e">
        <f>VLOOKUP(C7515,#REF!, 2,FALSE)</f>
        <v>#REF!</v>
      </c>
      <c r="BM7515" s="79" t="s">
        <v>2217</v>
      </c>
      <c r="BN7515" s="79" t="s">
        <v>930</v>
      </c>
      <c r="BO7515" s="79" t="s">
        <v>3034</v>
      </c>
      <c r="BU7515" s="79" t="s">
        <v>2217</v>
      </c>
      <c r="BV7515" s="79" t="s">
        <v>930</v>
      </c>
      <c r="BW7515" s="79" t="s">
        <v>3034</v>
      </c>
    </row>
    <row r="7516" spans="51:75" x14ac:dyDescent="0.3">
      <c r="AY7516" s="107" t="e">
        <f>VLOOKUP(C7516,#REF!, 2,FALSE)</f>
        <v>#REF!</v>
      </c>
      <c r="BM7516" s="79" t="s">
        <v>12805</v>
      </c>
      <c r="BN7516" s="79" t="s">
        <v>3087</v>
      </c>
      <c r="BO7516" s="79" t="s">
        <v>617</v>
      </c>
      <c r="BU7516" s="79" t="s">
        <v>12805</v>
      </c>
      <c r="BV7516" s="79" t="s">
        <v>3087</v>
      </c>
      <c r="BW7516" s="79" t="s">
        <v>617</v>
      </c>
    </row>
    <row r="7517" spans="51:75" x14ac:dyDescent="0.3">
      <c r="AY7517" s="107" t="e">
        <f>VLOOKUP(C7517,#REF!, 2,FALSE)</f>
        <v>#REF!</v>
      </c>
      <c r="BM7517" s="79" t="s">
        <v>12806</v>
      </c>
      <c r="BN7517" s="79" t="s">
        <v>3256</v>
      </c>
      <c r="BO7517" s="79" t="s">
        <v>1869</v>
      </c>
      <c r="BU7517" s="79" t="s">
        <v>12806</v>
      </c>
      <c r="BV7517" s="79" t="s">
        <v>3256</v>
      </c>
      <c r="BW7517" s="79" t="s">
        <v>1869</v>
      </c>
    </row>
    <row r="7518" spans="51:75" x14ac:dyDescent="0.3">
      <c r="AY7518" s="107" t="e">
        <f>VLOOKUP(C7518,#REF!, 2,FALSE)</f>
        <v>#REF!</v>
      </c>
      <c r="BM7518" s="79" t="s">
        <v>12807</v>
      </c>
      <c r="BN7518" s="79" t="s">
        <v>615</v>
      </c>
      <c r="BO7518" s="79" t="s">
        <v>2985</v>
      </c>
      <c r="BU7518" s="79" t="s">
        <v>12807</v>
      </c>
      <c r="BV7518" s="79" t="s">
        <v>615</v>
      </c>
      <c r="BW7518" s="79" t="s">
        <v>2985</v>
      </c>
    </row>
    <row r="7519" spans="51:75" x14ac:dyDescent="0.3">
      <c r="AY7519" s="107" t="e">
        <f>VLOOKUP(C7519,#REF!, 2,FALSE)</f>
        <v>#REF!</v>
      </c>
      <c r="BM7519" s="79" t="s">
        <v>12808</v>
      </c>
      <c r="BN7519" s="79" t="s">
        <v>799</v>
      </c>
      <c r="BO7519" s="79" t="s">
        <v>2985</v>
      </c>
      <c r="BU7519" s="79" t="s">
        <v>12808</v>
      </c>
      <c r="BV7519" s="79" t="s">
        <v>799</v>
      </c>
      <c r="BW7519" s="79" t="s">
        <v>2985</v>
      </c>
    </row>
    <row r="7520" spans="51:75" x14ac:dyDescent="0.3">
      <c r="AY7520" s="107" t="e">
        <f>VLOOKUP(C7520,#REF!, 2,FALSE)</f>
        <v>#REF!</v>
      </c>
      <c r="BM7520" s="79" t="s">
        <v>12809</v>
      </c>
      <c r="BN7520" s="79" t="s">
        <v>702</v>
      </c>
      <c r="BO7520" s="79" t="s">
        <v>6779</v>
      </c>
      <c r="BU7520" s="79" t="s">
        <v>12809</v>
      </c>
      <c r="BV7520" s="79" t="s">
        <v>702</v>
      </c>
      <c r="BW7520" s="79" t="s">
        <v>6779</v>
      </c>
    </row>
    <row r="7521" spans="51:75" x14ac:dyDescent="0.3">
      <c r="AY7521" s="107" t="e">
        <f>VLOOKUP(C7521,#REF!, 2,FALSE)</f>
        <v>#REF!</v>
      </c>
      <c r="BM7521" s="79" t="s">
        <v>12810</v>
      </c>
      <c r="BN7521" s="79" t="s">
        <v>702</v>
      </c>
      <c r="BO7521" s="79" t="s">
        <v>2985</v>
      </c>
      <c r="BU7521" s="79" t="s">
        <v>12810</v>
      </c>
      <c r="BV7521" s="79" t="s">
        <v>702</v>
      </c>
      <c r="BW7521" s="79" t="s">
        <v>2985</v>
      </c>
    </row>
    <row r="7522" spans="51:75" x14ac:dyDescent="0.3">
      <c r="AY7522" s="107" t="e">
        <f>VLOOKUP(C7522,#REF!, 2,FALSE)</f>
        <v>#REF!</v>
      </c>
      <c r="BM7522" s="79" t="s">
        <v>12811</v>
      </c>
      <c r="BN7522" s="79" t="s">
        <v>628</v>
      </c>
      <c r="BO7522" s="79" t="s">
        <v>2985</v>
      </c>
      <c r="BU7522" s="79" t="s">
        <v>12811</v>
      </c>
      <c r="BV7522" s="79" t="s">
        <v>628</v>
      </c>
      <c r="BW7522" s="79" t="s">
        <v>2985</v>
      </c>
    </row>
    <row r="7523" spans="51:75" x14ac:dyDescent="0.3">
      <c r="AY7523" s="107" t="e">
        <f>VLOOKUP(C7523,#REF!, 2,FALSE)</f>
        <v>#REF!</v>
      </c>
      <c r="BM7523" s="79" t="s">
        <v>12812</v>
      </c>
      <c r="BN7523" s="79" t="s">
        <v>1274</v>
      </c>
      <c r="BO7523" s="79" t="s">
        <v>656</v>
      </c>
      <c r="BU7523" s="79" t="s">
        <v>12812</v>
      </c>
      <c r="BV7523" s="79" t="s">
        <v>1274</v>
      </c>
      <c r="BW7523" s="79" t="s">
        <v>656</v>
      </c>
    </row>
    <row r="7524" spans="51:75" x14ac:dyDescent="0.3">
      <c r="AY7524" s="107" t="e">
        <f>VLOOKUP(C7524,#REF!, 2,FALSE)</f>
        <v>#REF!</v>
      </c>
      <c r="BM7524" s="79" t="s">
        <v>12813</v>
      </c>
      <c r="BN7524" s="79" t="s">
        <v>628</v>
      </c>
      <c r="BO7524" s="79" t="s">
        <v>2985</v>
      </c>
      <c r="BU7524" s="79" t="s">
        <v>12813</v>
      </c>
      <c r="BV7524" s="79" t="s">
        <v>628</v>
      </c>
      <c r="BW7524" s="79" t="s">
        <v>2985</v>
      </c>
    </row>
    <row r="7525" spans="51:75" x14ac:dyDescent="0.3">
      <c r="AY7525" s="107" t="e">
        <f>VLOOKUP(C7525,#REF!, 2,FALSE)</f>
        <v>#REF!</v>
      </c>
      <c r="BM7525" s="79" t="s">
        <v>12814</v>
      </c>
      <c r="BN7525" s="79" t="s">
        <v>702</v>
      </c>
      <c r="BO7525" s="79" t="s">
        <v>656</v>
      </c>
      <c r="BU7525" s="79" t="s">
        <v>12814</v>
      </c>
      <c r="BV7525" s="79" t="s">
        <v>702</v>
      </c>
      <c r="BW7525" s="79" t="s">
        <v>656</v>
      </c>
    </row>
    <row r="7526" spans="51:75" x14ac:dyDescent="0.3">
      <c r="AY7526" s="107" t="e">
        <f>VLOOKUP(C7526,#REF!, 2,FALSE)</f>
        <v>#REF!</v>
      </c>
      <c r="BM7526" s="79" t="s">
        <v>2218</v>
      </c>
      <c r="BN7526" s="79" t="s">
        <v>702</v>
      </c>
      <c r="BO7526" s="79" t="s">
        <v>2985</v>
      </c>
      <c r="BU7526" s="79" t="s">
        <v>2218</v>
      </c>
      <c r="BV7526" s="79" t="s">
        <v>702</v>
      </c>
      <c r="BW7526" s="79" t="s">
        <v>2985</v>
      </c>
    </row>
    <row r="7527" spans="51:75" x14ac:dyDescent="0.3">
      <c r="AY7527" s="107" t="e">
        <f>VLOOKUP(C7527,#REF!, 2,FALSE)</f>
        <v>#REF!</v>
      </c>
      <c r="BM7527" s="79" t="s">
        <v>12815</v>
      </c>
      <c r="BN7527" s="79" t="s">
        <v>3087</v>
      </c>
      <c r="BO7527" s="79" t="s">
        <v>2722</v>
      </c>
      <c r="BU7527" s="79" t="s">
        <v>12815</v>
      </c>
      <c r="BV7527" s="79" t="s">
        <v>3087</v>
      </c>
      <c r="BW7527" s="79" t="s">
        <v>2722</v>
      </c>
    </row>
    <row r="7528" spans="51:75" x14ac:dyDescent="0.3">
      <c r="AY7528" s="107" t="e">
        <f>VLOOKUP(C7528,#REF!, 2,FALSE)</f>
        <v>#REF!</v>
      </c>
      <c r="BM7528" s="79" t="s">
        <v>12816</v>
      </c>
      <c r="BN7528" s="79" t="s">
        <v>625</v>
      </c>
      <c r="BO7528" s="79" t="s">
        <v>2985</v>
      </c>
      <c r="BU7528" s="79" t="s">
        <v>12816</v>
      </c>
      <c r="BV7528" s="79" t="s">
        <v>625</v>
      </c>
      <c r="BW7528" s="79" t="s">
        <v>2985</v>
      </c>
    </row>
    <row r="7529" spans="51:75" x14ac:dyDescent="0.3">
      <c r="AY7529" s="107" t="e">
        <f>VLOOKUP(C7529,#REF!, 2,FALSE)</f>
        <v>#REF!</v>
      </c>
      <c r="BM7529" s="79" t="s">
        <v>12817</v>
      </c>
      <c r="BN7529" s="79" t="s">
        <v>3087</v>
      </c>
      <c r="BO7529" s="79" t="s">
        <v>12818</v>
      </c>
      <c r="BU7529" s="79" t="s">
        <v>12817</v>
      </c>
      <c r="BV7529" s="79" t="s">
        <v>3087</v>
      </c>
      <c r="BW7529" s="79" t="s">
        <v>12818</v>
      </c>
    </row>
    <row r="7530" spans="51:75" x14ac:dyDescent="0.3">
      <c r="AY7530" s="107" t="e">
        <f>VLOOKUP(C7530,#REF!, 2,FALSE)</f>
        <v>#REF!</v>
      </c>
      <c r="BM7530" s="79" t="s">
        <v>12819</v>
      </c>
      <c r="BN7530" s="79" t="s">
        <v>2985</v>
      </c>
      <c r="BO7530" s="79" t="s">
        <v>9322</v>
      </c>
      <c r="BU7530" s="79" t="s">
        <v>12819</v>
      </c>
      <c r="BV7530" s="79" t="s">
        <v>2985</v>
      </c>
      <c r="BW7530" s="79" t="s">
        <v>9322</v>
      </c>
    </row>
    <row r="7531" spans="51:75" x14ac:dyDescent="0.3">
      <c r="AY7531" s="107" t="e">
        <f>VLOOKUP(C7531,#REF!, 2,FALSE)</f>
        <v>#REF!</v>
      </c>
      <c r="BM7531" s="79" t="s">
        <v>12820</v>
      </c>
      <c r="BN7531" s="79" t="s">
        <v>3006</v>
      </c>
      <c r="BO7531" s="79" t="s">
        <v>2874</v>
      </c>
      <c r="BU7531" s="79" t="s">
        <v>12820</v>
      </c>
      <c r="BV7531" s="79" t="s">
        <v>3006</v>
      </c>
      <c r="BW7531" s="79" t="s">
        <v>2874</v>
      </c>
    </row>
    <row r="7532" spans="51:75" x14ac:dyDescent="0.3">
      <c r="AY7532" s="107" t="e">
        <f>VLOOKUP(C7532,#REF!, 2,FALSE)</f>
        <v>#REF!</v>
      </c>
      <c r="BM7532" s="79" t="s">
        <v>12821</v>
      </c>
      <c r="BN7532" s="79" t="s">
        <v>3087</v>
      </c>
      <c r="BO7532" s="79" t="s">
        <v>3908</v>
      </c>
      <c r="BU7532" s="79" t="s">
        <v>12821</v>
      </c>
      <c r="BV7532" s="79" t="s">
        <v>3087</v>
      </c>
      <c r="BW7532" s="79" t="s">
        <v>3908</v>
      </c>
    </row>
    <row r="7533" spans="51:75" x14ac:dyDescent="0.3">
      <c r="AY7533" s="107" t="e">
        <f>VLOOKUP(C7533,#REF!, 2,FALSE)</f>
        <v>#REF!</v>
      </c>
      <c r="BM7533" s="79" t="s">
        <v>12822</v>
      </c>
      <c r="BN7533" s="79" t="s">
        <v>3009</v>
      </c>
      <c r="BO7533" s="79" t="s">
        <v>2985</v>
      </c>
      <c r="BU7533" s="79" t="s">
        <v>12822</v>
      </c>
      <c r="BV7533" s="79" t="s">
        <v>3009</v>
      </c>
      <c r="BW7533" s="79" t="s">
        <v>2985</v>
      </c>
    </row>
    <row r="7534" spans="51:75" x14ac:dyDescent="0.3">
      <c r="AY7534" s="107" t="e">
        <f>VLOOKUP(C7534,#REF!, 2,FALSE)</f>
        <v>#REF!</v>
      </c>
      <c r="BM7534" s="79" t="s">
        <v>12823</v>
      </c>
      <c r="BN7534" s="79" t="s">
        <v>3009</v>
      </c>
      <c r="BO7534" s="79" t="s">
        <v>2985</v>
      </c>
      <c r="BU7534" s="79" t="s">
        <v>12823</v>
      </c>
      <c r="BV7534" s="79" t="s">
        <v>3009</v>
      </c>
      <c r="BW7534" s="79" t="s">
        <v>2985</v>
      </c>
    </row>
    <row r="7535" spans="51:75" x14ac:dyDescent="0.3">
      <c r="AY7535" s="107" t="e">
        <f>VLOOKUP(C7535,#REF!, 2,FALSE)</f>
        <v>#REF!</v>
      </c>
      <c r="BM7535" s="79" t="s">
        <v>12824</v>
      </c>
      <c r="BN7535" s="79" t="s">
        <v>639</v>
      </c>
      <c r="BO7535" s="79" t="s">
        <v>2985</v>
      </c>
      <c r="BU7535" s="79" t="s">
        <v>12824</v>
      </c>
      <c r="BV7535" s="79" t="s">
        <v>639</v>
      </c>
      <c r="BW7535" s="79" t="s">
        <v>2985</v>
      </c>
    </row>
    <row r="7536" spans="51:75" x14ac:dyDescent="0.3">
      <c r="AY7536" s="107" t="e">
        <f>VLOOKUP(C7536,#REF!, 2,FALSE)</f>
        <v>#REF!</v>
      </c>
      <c r="BM7536" s="79" t="s">
        <v>12825</v>
      </c>
      <c r="BN7536" s="79" t="s">
        <v>3009</v>
      </c>
      <c r="BO7536" s="79" t="s">
        <v>2985</v>
      </c>
      <c r="BU7536" s="79" t="s">
        <v>12825</v>
      </c>
      <c r="BV7536" s="79" t="s">
        <v>3009</v>
      </c>
      <c r="BW7536" s="79" t="s">
        <v>2985</v>
      </c>
    </row>
    <row r="7537" spans="51:75" x14ac:dyDescent="0.3">
      <c r="AY7537" s="107" t="e">
        <f>VLOOKUP(C7537,#REF!, 2,FALSE)</f>
        <v>#REF!</v>
      </c>
      <c r="BM7537" s="79" t="s">
        <v>12826</v>
      </c>
      <c r="BN7537" s="79" t="s">
        <v>3009</v>
      </c>
      <c r="BO7537" s="79" t="s">
        <v>4523</v>
      </c>
      <c r="BU7537" s="79" t="s">
        <v>12826</v>
      </c>
      <c r="BV7537" s="79" t="s">
        <v>3009</v>
      </c>
      <c r="BW7537" s="79" t="s">
        <v>4523</v>
      </c>
    </row>
    <row r="7538" spans="51:75" x14ac:dyDescent="0.3">
      <c r="AY7538" s="107" t="e">
        <f>VLOOKUP(C7538,#REF!, 2,FALSE)</f>
        <v>#REF!</v>
      </c>
      <c r="BM7538" s="79" t="s">
        <v>12827</v>
      </c>
      <c r="BN7538" s="79" t="s">
        <v>999</v>
      </c>
      <c r="BO7538" s="79" t="s">
        <v>1789</v>
      </c>
      <c r="BU7538" s="79" t="s">
        <v>12827</v>
      </c>
      <c r="BV7538" s="79" t="s">
        <v>999</v>
      </c>
      <c r="BW7538" s="79" t="s">
        <v>1789</v>
      </c>
    </row>
    <row r="7539" spans="51:75" x14ac:dyDescent="0.3">
      <c r="AY7539" s="107" t="e">
        <f>VLOOKUP(C7539,#REF!, 2,FALSE)</f>
        <v>#REF!</v>
      </c>
      <c r="BM7539" s="79" t="s">
        <v>12828</v>
      </c>
      <c r="BN7539" s="79" t="s">
        <v>3091</v>
      </c>
      <c r="BO7539" s="79" t="s">
        <v>694</v>
      </c>
      <c r="BU7539" s="79" t="s">
        <v>12828</v>
      </c>
      <c r="BV7539" s="79" t="s">
        <v>3091</v>
      </c>
      <c r="BW7539" s="79" t="s">
        <v>694</v>
      </c>
    </row>
    <row r="7540" spans="51:75" x14ac:dyDescent="0.3">
      <c r="AY7540" s="107" t="e">
        <f>VLOOKUP(C7540,#REF!, 2,FALSE)</f>
        <v>#REF!</v>
      </c>
      <c r="BM7540" s="79" t="s">
        <v>2219</v>
      </c>
      <c r="BN7540" s="79" t="s">
        <v>2985</v>
      </c>
      <c r="BO7540" s="79" t="s">
        <v>2936</v>
      </c>
      <c r="BU7540" s="79" t="s">
        <v>2219</v>
      </c>
      <c r="BV7540" s="79" t="s">
        <v>2985</v>
      </c>
      <c r="BW7540" s="79" t="s">
        <v>2936</v>
      </c>
    </row>
    <row r="7541" spans="51:75" x14ac:dyDescent="0.3">
      <c r="AY7541" s="107" t="e">
        <f>VLOOKUP(C7541,#REF!, 2,FALSE)</f>
        <v>#REF!</v>
      </c>
      <c r="BM7541" s="79" t="s">
        <v>12829</v>
      </c>
      <c r="BN7541" s="79" t="s">
        <v>1498</v>
      </c>
      <c r="BO7541" s="79" t="s">
        <v>12830</v>
      </c>
      <c r="BU7541" s="79" t="s">
        <v>12829</v>
      </c>
      <c r="BV7541" s="79" t="s">
        <v>1498</v>
      </c>
      <c r="BW7541" s="79" t="s">
        <v>12830</v>
      </c>
    </row>
    <row r="7542" spans="51:75" x14ac:dyDescent="0.3">
      <c r="AY7542" s="107" t="e">
        <f>VLOOKUP(C7542,#REF!, 2,FALSE)</f>
        <v>#REF!</v>
      </c>
      <c r="BM7542" s="79" t="s">
        <v>12831</v>
      </c>
      <c r="BN7542" s="79" t="s">
        <v>16992</v>
      </c>
      <c r="BO7542" s="79" t="s">
        <v>662</v>
      </c>
      <c r="BU7542" s="79" t="s">
        <v>12831</v>
      </c>
      <c r="BV7542" s="79" t="s">
        <v>16992</v>
      </c>
      <c r="BW7542" s="79" t="s">
        <v>662</v>
      </c>
    </row>
    <row r="7543" spans="51:75" x14ac:dyDescent="0.3">
      <c r="AY7543" s="107" t="e">
        <f>VLOOKUP(C7543,#REF!, 2,FALSE)</f>
        <v>#REF!</v>
      </c>
      <c r="BM7543" s="79" t="s">
        <v>12832</v>
      </c>
      <c r="BN7543" s="79" t="s">
        <v>1735</v>
      </c>
      <c r="BO7543" s="79" t="s">
        <v>4072</v>
      </c>
      <c r="BU7543" s="79" t="s">
        <v>12832</v>
      </c>
      <c r="BV7543" s="79" t="s">
        <v>1735</v>
      </c>
      <c r="BW7543" s="79" t="s">
        <v>4072</v>
      </c>
    </row>
    <row r="7544" spans="51:75" x14ac:dyDescent="0.3">
      <c r="AY7544" s="107" t="e">
        <f>VLOOKUP(C7544,#REF!, 2,FALSE)</f>
        <v>#REF!</v>
      </c>
      <c r="BM7544" s="79" t="s">
        <v>12833</v>
      </c>
      <c r="BN7544" s="79" t="s">
        <v>12834</v>
      </c>
      <c r="BO7544" s="79" t="s">
        <v>624</v>
      </c>
      <c r="BU7544" s="79" t="s">
        <v>12833</v>
      </c>
      <c r="BV7544" s="79" t="s">
        <v>12834</v>
      </c>
      <c r="BW7544" s="79" t="s">
        <v>624</v>
      </c>
    </row>
    <row r="7545" spans="51:75" x14ac:dyDescent="0.3">
      <c r="AY7545" s="107" t="e">
        <f>VLOOKUP(C7545,#REF!, 2,FALSE)</f>
        <v>#REF!</v>
      </c>
      <c r="BM7545" s="79" t="s">
        <v>12835</v>
      </c>
      <c r="BN7545" s="79" t="s">
        <v>3091</v>
      </c>
      <c r="BO7545" s="79" t="s">
        <v>3735</v>
      </c>
      <c r="BU7545" s="79" t="s">
        <v>12835</v>
      </c>
      <c r="BV7545" s="79" t="s">
        <v>3091</v>
      </c>
      <c r="BW7545" s="79" t="s">
        <v>3735</v>
      </c>
    </row>
    <row r="7546" spans="51:75" x14ac:dyDescent="0.3">
      <c r="AY7546" s="107" t="e">
        <f>VLOOKUP(C7546,#REF!, 2,FALSE)</f>
        <v>#REF!</v>
      </c>
      <c r="BM7546" s="79" t="s">
        <v>12836</v>
      </c>
      <c r="BN7546" s="79" t="s">
        <v>796</v>
      </c>
      <c r="BO7546" s="79" t="s">
        <v>1334</v>
      </c>
      <c r="BU7546" s="79" t="s">
        <v>12836</v>
      </c>
      <c r="BV7546" s="79" t="s">
        <v>796</v>
      </c>
      <c r="BW7546" s="79" t="s">
        <v>1334</v>
      </c>
    </row>
    <row r="7547" spans="51:75" x14ac:dyDescent="0.3">
      <c r="AY7547" s="107" t="e">
        <f>VLOOKUP(C7547,#REF!, 2,FALSE)</f>
        <v>#REF!</v>
      </c>
      <c r="BM7547" s="79" t="s">
        <v>12837</v>
      </c>
      <c r="BN7547" s="79" t="s">
        <v>3087</v>
      </c>
      <c r="BO7547" s="79" t="s">
        <v>2935</v>
      </c>
      <c r="BU7547" s="79" t="s">
        <v>12837</v>
      </c>
      <c r="BV7547" s="79" t="s">
        <v>3087</v>
      </c>
      <c r="BW7547" s="79" t="s">
        <v>2935</v>
      </c>
    </row>
    <row r="7548" spans="51:75" x14ac:dyDescent="0.3">
      <c r="AY7548" s="107" t="e">
        <f>VLOOKUP(C7548,#REF!, 2,FALSE)</f>
        <v>#REF!</v>
      </c>
      <c r="BM7548" s="79" t="s">
        <v>12838</v>
      </c>
      <c r="BN7548" s="79" t="s">
        <v>3091</v>
      </c>
      <c r="BO7548" s="79" t="s">
        <v>1334</v>
      </c>
      <c r="BU7548" s="79" t="s">
        <v>12838</v>
      </c>
      <c r="BV7548" s="79" t="s">
        <v>3091</v>
      </c>
      <c r="BW7548" s="79" t="s">
        <v>1334</v>
      </c>
    </row>
    <row r="7549" spans="51:75" x14ac:dyDescent="0.3">
      <c r="AY7549" s="107" t="e">
        <f>VLOOKUP(C7549,#REF!, 2,FALSE)</f>
        <v>#REF!</v>
      </c>
      <c r="BM7549" s="79" t="s">
        <v>12839</v>
      </c>
      <c r="BN7549" s="79" t="s">
        <v>3091</v>
      </c>
      <c r="BO7549" s="79" t="s">
        <v>2170</v>
      </c>
      <c r="BU7549" s="79" t="s">
        <v>12839</v>
      </c>
      <c r="BV7549" s="79" t="s">
        <v>3091</v>
      </c>
      <c r="BW7549" s="79" t="s">
        <v>2170</v>
      </c>
    </row>
    <row r="7550" spans="51:75" x14ac:dyDescent="0.3">
      <c r="AY7550" s="107" t="e">
        <f>VLOOKUP(C7550,#REF!, 2,FALSE)</f>
        <v>#REF!</v>
      </c>
      <c r="BM7550" s="79" t="s">
        <v>12840</v>
      </c>
      <c r="BN7550" s="79" t="s">
        <v>641</v>
      </c>
      <c r="BO7550" s="79" t="s">
        <v>12841</v>
      </c>
      <c r="BU7550" s="79" t="s">
        <v>12840</v>
      </c>
      <c r="BV7550" s="79" t="s">
        <v>641</v>
      </c>
      <c r="BW7550" s="79" t="s">
        <v>12841</v>
      </c>
    </row>
    <row r="7551" spans="51:75" x14ac:dyDescent="0.3">
      <c r="AY7551" s="107" t="e">
        <f>VLOOKUP(C7551,#REF!, 2,FALSE)</f>
        <v>#REF!</v>
      </c>
      <c r="BM7551" s="79" t="s">
        <v>12842</v>
      </c>
      <c r="BN7551" s="79" t="s">
        <v>3087</v>
      </c>
      <c r="BO7551" s="79" t="s">
        <v>6068</v>
      </c>
      <c r="BU7551" s="79" t="s">
        <v>12842</v>
      </c>
      <c r="BV7551" s="79" t="s">
        <v>3087</v>
      </c>
      <c r="BW7551" s="79" t="s">
        <v>6068</v>
      </c>
    </row>
    <row r="7552" spans="51:75" x14ac:dyDescent="0.3">
      <c r="AY7552" s="107" t="e">
        <f>VLOOKUP(C7552,#REF!, 2,FALSE)</f>
        <v>#REF!</v>
      </c>
      <c r="BM7552" s="79" t="s">
        <v>12843</v>
      </c>
      <c r="BN7552" s="79" t="s">
        <v>641</v>
      </c>
      <c r="BO7552" s="79" t="s">
        <v>2170</v>
      </c>
      <c r="BU7552" s="79" t="s">
        <v>12843</v>
      </c>
      <c r="BV7552" s="79" t="s">
        <v>641</v>
      </c>
      <c r="BW7552" s="79" t="s">
        <v>2170</v>
      </c>
    </row>
    <row r="7553" spans="51:75" x14ac:dyDescent="0.3">
      <c r="AY7553" s="107" t="e">
        <f>VLOOKUP(C7553,#REF!, 2,FALSE)</f>
        <v>#REF!</v>
      </c>
      <c r="BM7553" s="79" t="s">
        <v>12844</v>
      </c>
      <c r="BN7553" s="79" t="s">
        <v>799</v>
      </c>
      <c r="BO7553" s="79" t="s">
        <v>6068</v>
      </c>
      <c r="BU7553" s="79" t="s">
        <v>12844</v>
      </c>
      <c r="BV7553" s="79" t="s">
        <v>799</v>
      </c>
      <c r="BW7553" s="79" t="s">
        <v>6068</v>
      </c>
    </row>
    <row r="7554" spans="51:75" x14ac:dyDescent="0.3">
      <c r="AY7554" s="107" t="e">
        <f>VLOOKUP(C7554,#REF!, 2,FALSE)</f>
        <v>#REF!</v>
      </c>
      <c r="BM7554" s="79" t="s">
        <v>12845</v>
      </c>
      <c r="BN7554" s="79" t="s">
        <v>625</v>
      </c>
      <c r="BO7554" s="79" t="s">
        <v>2985</v>
      </c>
      <c r="BU7554" s="79" t="s">
        <v>12845</v>
      </c>
      <c r="BV7554" s="79" t="s">
        <v>625</v>
      </c>
      <c r="BW7554" s="79" t="s">
        <v>2985</v>
      </c>
    </row>
    <row r="7555" spans="51:75" x14ac:dyDescent="0.3">
      <c r="AY7555" s="107" t="e">
        <f>VLOOKUP(C7555,#REF!, 2,FALSE)</f>
        <v>#REF!</v>
      </c>
      <c r="BM7555" s="79" t="s">
        <v>12846</v>
      </c>
      <c r="BN7555" s="79" t="s">
        <v>628</v>
      </c>
      <c r="BO7555" s="79" t="s">
        <v>2985</v>
      </c>
      <c r="BU7555" s="79" t="s">
        <v>12846</v>
      </c>
      <c r="BV7555" s="79" t="s">
        <v>628</v>
      </c>
      <c r="BW7555" s="79" t="s">
        <v>2985</v>
      </c>
    </row>
    <row r="7556" spans="51:75" x14ac:dyDescent="0.3">
      <c r="AY7556" s="107" t="e">
        <f>VLOOKUP(C7556,#REF!, 2,FALSE)</f>
        <v>#REF!</v>
      </c>
      <c r="BM7556" s="79" t="s">
        <v>2220</v>
      </c>
      <c r="BN7556" s="79" t="s">
        <v>930</v>
      </c>
      <c r="BO7556" s="79" t="s">
        <v>2985</v>
      </c>
      <c r="BU7556" s="79" t="s">
        <v>2220</v>
      </c>
      <c r="BV7556" s="79" t="s">
        <v>930</v>
      </c>
      <c r="BW7556" s="79" t="s">
        <v>2985</v>
      </c>
    </row>
    <row r="7557" spans="51:75" x14ac:dyDescent="0.3">
      <c r="AY7557" s="107" t="e">
        <f>VLOOKUP(C7557,#REF!, 2,FALSE)</f>
        <v>#REF!</v>
      </c>
      <c r="BM7557" s="79" t="s">
        <v>2221</v>
      </c>
      <c r="BN7557" s="79" t="s">
        <v>928</v>
      </c>
      <c r="BO7557" s="79" t="s">
        <v>2985</v>
      </c>
      <c r="BU7557" s="79" t="s">
        <v>2221</v>
      </c>
      <c r="BV7557" s="79" t="s">
        <v>928</v>
      </c>
      <c r="BW7557" s="79" t="s">
        <v>2985</v>
      </c>
    </row>
    <row r="7558" spans="51:75" x14ac:dyDescent="0.3">
      <c r="AY7558" s="107" t="e">
        <f>VLOOKUP(C7558,#REF!, 2,FALSE)</f>
        <v>#REF!</v>
      </c>
      <c r="BM7558" s="79" t="s">
        <v>12847</v>
      </c>
      <c r="BN7558" s="79" t="s">
        <v>785</v>
      </c>
      <c r="BO7558" s="79" t="s">
        <v>2985</v>
      </c>
      <c r="BU7558" s="79" t="s">
        <v>12847</v>
      </c>
      <c r="BV7558" s="79" t="s">
        <v>785</v>
      </c>
      <c r="BW7558" s="79" t="s">
        <v>2985</v>
      </c>
    </row>
    <row r="7559" spans="51:75" x14ac:dyDescent="0.3">
      <c r="AY7559" s="107" t="e">
        <f>VLOOKUP(C7559,#REF!, 2,FALSE)</f>
        <v>#REF!</v>
      </c>
      <c r="BM7559" s="79" t="s">
        <v>12848</v>
      </c>
      <c r="BN7559" s="79" t="s">
        <v>3006</v>
      </c>
      <c r="BO7559" s="79" t="s">
        <v>2985</v>
      </c>
      <c r="BU7559" s="79" t="s">
        <v>12848</v>
      </c>
      <c r="BV7559" s="79" t="s">
        <v>3006</v>
      </c>
      <c r="BW7559" s="79" t="s">
        <v>2985</v>
      </c>
    </row>
    <row r="7560" spans="51:75" x14ac:dyDescent="0.3">
      <c r="AY7560" s="107" t="e">
        <f>VLOOKUP(C7560,#REF!, 2,FALSE)</f>
        <v>#REF!</v>
      </c>
      <c r="BM7560" s="79" t="s">
        <v>2222</v>
      </c>
      <c r="BN7560" s="79" t="s">
        <v>3009</v>
      </c>
      <c r="BO7560" s="79" t="s">
        <v>2985</v>
      </c>
      <c r="BU7560" s="79" t="s">
        <v>2222</v>
      </c>
      <c r="BV7560" s="79" t="s">
        <v>3009</v>
      </c>
      <c r="BW7560" s="79" t="s">
        <v>2985</v>
      </c>
    </row>
    <row r="7561" spans="51:75" x14ac:dyDescent="0.3">
      <c r="AY7561" s="107" t="e">
        <f>VLOOKUP(C7561,#REF!, 2,FALSE)</f>
        <v>#REF!</v>
      </c>
      <c r="BM7561" s="79" t="s">
        <v>12849</v>
      </c>
      <c r="BN7561" s="79" t="s">
        <v>2985</v>
      </c>
      <c r="BO7561" s="79" t="s">
        <v>5596</v>
      </c>
      <c r="BU7561" s="79" t="s">
        <v>12849</v>
      </c>
      <c r="BV7561" s="79" t="s">
        <v>2985</v>
      </c>
      <c r="BW7561" s="79" t="s">
        <v>5596</v>
      </c>
    </row>
    <row r="7562" spans="51:75" x14ac:dyDescent="0.3">
      <c r="AY7562" s="107" t="e">
        <f>VLOOKUP(C7562,#REF!, 2,FALSE)</f>
        <v>#REF!</v>
      </c>
      <c r="BM7562" s="79" t="s">
        <v>12850</v>
      </c>
      <c r="BN7562" s="79" t="s">
        <v>3087</v>
      </c>
      <c r="BO7562" s="79" t="s">
        <v>12851</v>
      </c>
      <c r="BU7562" s="79" t="s">
        <v>12850</v>
      </c>
      <c r="BV7562" s="79" t="s">
        <v>3087</v>
      </c>
      <c r="BW7562" s="79" t="s">
        <v>12851</v>
      </c>
    </row>
    <row r="7563" spans="51:75" x14ac:dyDescent="0.3">
      <c r="AY7563" s="107" t="e">
        <f>VLOOKUP(C7563,#REF!, 2,FALSE)</f>
        <v>#REF!</v>
      </c>
      <c r="BM7563" s="79" t="s">
        <v>12852</v>
      </c>
      <c r="BN7563" s="79" t="s">
        <v>1271</v>
      </c>
      <c r="BO7563" s="79" t="s">
        <v>2985</v>
      </c>
      <c r="BU7563" s="79" t="s">
        <v>12852</v>
      </c>
      <c r="BV7563" s="79" t="s">
        <v>1271</v>
      </c>
      <c r="BW7563" s="79" t="s">
        <v>2985</v>
      </c>
    </row>
    <row r="7564" spans="51:75" x14ac:dyDescent="0.3">
      <c r="AY7564" s="107" t="e">
        <f>VLOOKUP(C7564,#REF!, 2,FALSE)</f>
        <v>#REF!</v>
      </c>
      <c r="BM7564" s="79" t="s">
        <v>12853</v>
      </c>
      <c r="BN7564" s="79" t="s">
        <v>3006</v>
      </c>
      <c r="BO7564" s="79" t="s">
        <v>2985</v>
      </c>
      <c r="BU7564" s="79" t="s">
        <v>12853</v>
      </c>
      <c r="BV7564" s="79" t="s">
        <v>3006</v>
      </c>
      <c r="BW7564" s="79" t="s">
        <v>2985</v>
      </c>
    </row>
    <row r="7565" spans="51:75" x14ac:dyDescent="0.3">
      <c r="AY7565" s="107" t="e">
        <f>VLOOKUP(C7565,#REF!, 2,FALSE)</f>
        <v>#REF!</v>
      </c>
      <c r="BM7565" s="79" t="s">
        <v>12854</v>
      </c>
      <c r="BN7565" s="79" t="s">
        <v>3006</v>
      </c>
      <c r="BO7565" s="79" t="s">
        <v>12855</v>
      </c>
      <c r="BU7565" s="79" t="s">
        <v>12854</v>
      </c>
      <c r="BV7565" s="79" t="s">
        <v>3006</v>
      </c>
      <c r="BW7565" s="79" t="s">
        <v>12855</v>
      </c>
    </row>
    <row r="7566" spans="51:75" x14ac:dyDescent="0.3">
      <c r="AY7566" s="107" t="e">
        <f>VLOOKUP(C7566,#REF!, 2,FALSE)</f>
        <v>#REF!</v>
      </c>
      <c r="BM7566" s="79" t="s">
        <v>12856</v>
      </c>
      <c r="BN7566" s="79" t="s">
        <v>1344</v>
      </c>
      <c r="BO7566" s="79" t="s">
        <v>2985</v>
      </c>
      <c r="BU7566" s="79" t="s">
        <v>12856</v>
      </c>
      <c r="BV7566" s="79" t="s">
        <v>1344</v>
      </c>
      <c r="BW7566" s="79" t="s">
        <v>2985</v>
      </c>
    </row>
    <row r="7567" spans="51:75" x14ac:dyDescent="0.3">
      <c r="AY7567" s="107" t="e">
        <f>VLOOKUP(C7567,#REF!, 2,FALSE)</f>
        <v>#REF!</v>
      </c>
      <c r="BM7567" s="79" t="s">
        <v>12857</v>
      </c>
      <c r="BN7567" s="79" t="s">
        <v>3006</v>
      </c>
      <c r="BO7567" s="79" t="s">
        <v>12858</v>
      </c>
      <c r="BU7567" s="79" t="s">
        <v>12857</v>
      </c>
      <c r="BV7567" s="79" t="s">
        <v>3006</v>
      </c>
      <c r="BW7567" s="79" t="s">
        <v>12858</v>
      </c>
    </row>
    <row r="7568" spans="51:75" x14ac:dyDescent="0.3">
      <c r="AY7568" s="107" t="e">
        <f>VLOOKUP(C7568,#REF!, 2,FALSE)</f>
        <v>#REF!</v>
      </c>
      <c r="BM7568" s="79" t="s">
        <v>12859</v>
      </c>
      <c r="BN7568" s="79" t="s">
        <v>2985</v>
      </c>
      <c r="BO7568" s="79" t="s">
        <v>2985</v>
      </c>
      <c r="BU7568" s="79" t="s">
        <v>12859</v>
      </c>
      <c r="BV7568" s="79" t="s">
        <v>2985</v>
      </c>
      <c r="BW7568" s="79" t="s">
        <v>2985</v>
      </c>
    </row>
    <row r="7569" spans="51:75" x14ac:dyDescent="0.3">
      <c r="AY7569" s="107" t="e">
        <f>VLOOKUP(C7569,#REF!, 2,FALSE)</f>
        <v>#REF!</v>
      </c>
      <c r="BM7569" s="79" t="s">
        <v>12860</v>
      </c>
      <c r="BN7569" s="79" t="s">
        <v>812</v>
      </c>
      <c r="BO7569" s="79" t="s">
        <v>2985</v>
      </c>
      <c r="BU7569" s="79" t="s">
        <v>12860</v>
      </c>
      <c r="BV7569" s="79" t="s">
        <v>812</v>
      </c>
      <c r="BW7569" s="79" t="s">
        <v>2985</v>
      </c>
    </row>
    <row r="7570" spans="51:75" x14ac:dyDescent="0.3">
      <c r="AY7570" s="107" t="e">
        <f>VLOOKUP(C7570,#REF!, 2,FALSE)</f>
        <v>#REF!</v>
      </c>
      <c r="BM7570" s="79" t="s">
        <v>12861</v>
      </c>
      <c r="BN7570" s="79" t="s">
        <v>660</v>
      </c>
      <c r="BO7570" s="79" t="s">
        <v>2985</v>
      </c>
      <c r="BU7570" s="79" t="s">
        <v>12861</v>
      </c>
      <c r="BV7570" s="79" t="s">
        <v>660</v>
      </c>
      <c r="BW7570" s="79" t="s">
        <v>2985</v>
      </c>
    </row>
    <row r="7571" spans="51:75" x14ac:dyDescent="0.3">
      <c r="AY7571" s="107" t="e">
        <f>VLOOKUP(C7571,#REF!, 2,FALSE)</f>
        <v>#REF!</v>
      </c>
      <c r="BM7571" s="79" t="s">
        <v>12862</v>
      </c>
      <c r="BN7571" s="79" t="s">
        <v>3256</v>
      </c>
      <c r="BO7571" s="79" t="s">
        <v>1197</v>
      </c>
      <c r="BU7571" s="79" t="s">
        <v>12862</v>
      </c>
      <c r="BV7571" s="79" t="s">
        <v>3256</v>
      </c>
      <c r="BW7571" s="79" t="s">
        <v>1197</v>
      </c>
    </row>
    <row r="7572" spans="51:75" x14ac:dyDescent="0.3">
      <c r="AY7572" s="107" t="e">
        <f>VLOOKUP(C7572,#REF!, 2,FALSE)</f>
        <v>#REF!</v>
      </c>
      <c r="BM7572" s="79" t="s">
        <v>12863</v>
      </c>
      <c r="BN7572" s="79" t="s">
        <v>799</v>
      </c>
      <c r="BO7572" s="79" t="s">
        <v>2985</v>
      </c>
      <c r="BU7572" s="79" t="s">
        <v>12863</v>
      </c>
      <c r="BV7572" s="79" t="s">
        <v>799</v>
      </c>
      <c r="BW7572" s="79" t="s">
        <v>2985</v>
      </c>
    </row>
    <row r="7573" spans="51:75" x14ac:dyDescent="0.3">
      <c r="AY7573" s="107" t="e">
        <f>VLOOKUP(C7573,#REF!, 2,FALSE)</f>
        <v>#REF!</v>
      </c>
      <c r="BM7573" s="79" t="s">
        <v>12865</v>
      </c>
      <c r="BN7573" s="79" t="s">
        <v>664</v>
      </c>
      <c r="BO7573" s="79" t="s">
        <v>2985</v>
      </c>
      <c r="BU7573" s="79" t="s">
        <v>12865</v>
      </c>
      <c r="BV7573" s="79" t="s">
        <v>664</v>
      </c>
      <c r="BW7573" s="79" t="s">
        <v>2985</v>
      </c>
    </row>
    <row r="7574" spans="51:75" x14ac:dyDescent="0.3">
      <c r="AY7574" s="107" t="e">
        <f>VLOOKUP(C7574,#REF!, 2,FALSE)</f>
        <v>#REF!</v>
      </c>
      <c r="BM7574" s="79" t="s">
        <v>2225</v>
      </c>
      <c r="BN7574" s="79" t="s">
        <v>930</v>
      </c>
      <c r="BO7574" s="79" t="s">
        <v>2985</v>
      </c>
      <c r="BU7574" s="79" t="s">
        <v>2225</v>
      </c>
      <c r="BV7574" s="79" t="s">
        <v>930</v>
      </c>
      <c r="BW7574" s="79" t="s">
        <v>2985</v>
      </c>
    </row>
    <row r="7575" spans="51:75" x14ac:dyDescent="0.3">
      <c r="AY7575" s="107" t="e">
        <f>VLOOKUP(C7575,#REF!, 2,FALSE)</f>
        <v>#REF!</v>
      </c>
      <c r="BM7575" s="79" t="s">
        <v>2226</v>
      </c>
      <c r="BN7575" s="79" t="s">
        <v>3009</v>
      </c>
      <c r="BO7575" s="79" t="s">
        <v>2985</v>
      </c>
      <c r="BU7575" s="79" t="s">
        <v>2226</v>
      </c>
      <c r="BV7575" s="79" t="s">
        <v>3009</v>
      </c>
      <c r="BW7575" s="79" t="s">
        <v>2985</v>
      </c>
    </row>
    <row r="7576" spans="51:75" x14ac:dyDescent="0.3">
      <c r="AY7576" s="107" t="e">
        <f>VLOOKUP(C7576,#REF!, 2,FALSE)</f>
        <v>#REF!</v>
      </c>
      <c r="BM7576" s="79" t="s">
        <v>12866</v>
      </c>
      <c r="BN7576" s="79" t="s">
        <v>3009</v>
      </c>
      <c r="BO7576" s="79" t="s">
        <v>2985</v>
      </c>
      <c r="BU7576" s="79" t="s">
        <v>12866</v>
      </c>
      <c r="BV7576" s="79" t="s">
        <v>3009</v>
      </c>
      <c r="BW7576" s="79" t="s">
        <v>2985</v>
      </c>
    </row>
    <row r="7577" spans="51:75" x14ac:dyDescent="0.3">
      <c r="AY7577" s="107" t="e">
        <f>VLOOKUP(C7577,#REF!, 2,FALSE)</f>
        <v>#REF!</v>
      </c>
      <c r="BM7577" s="79" t="s">
        <v>12867</v>
      </c>
      <c r="BN7577" s="79" t="s">
        <v>3087</v>
      </c>
      <c r="BO7577" s="79" t="s">
        <v>938</v>
      </c>
      <c r="BU7577" s="79" t="s">
        <v>12867</v>
      </c>
      <c r="BV7577" s="79" t="s">
        <v>3087</v>
      </c>
      <c r="BW7577" s="79" t="s">
        <v>938</v>
      </c>
    </row>
    <row r="7578" spans="51:75" x14ac:dyDescent="0.3">
      <c r="AY7578" s="107" t="e">
        <f>VLOOKUP(C7578,#REF!, 2,FALSE)</f>
        <v>#REF!</v>
      </c>
      <c r="BM7578" s="79" t="s">
        <v>12868</v>
      </c>
      <c r="BN7578" s="79" t="s">
        <v>3087</v>
      </c>
      <c r="BO7578" s="79" t="s">
        <v>8845</v>
      </c>
      <c r="BU7578" s="79" t="s">
        <v>12868</v>
      </c>
      <c r="BV7578" s="79" t="s">
        <v>3087</v>
      </c>
      <c r="BW7578" s="79" t="s">
        <v>8845</v>
      </c>
    </row>
    <row r="7579" spans="51:75" x14ac:dyDescent="0.3">
      <c r="AY7579" s="107" t="e">
        <f>VLOOKUP(C7579,#REF!, 2,FALSE)</f>
        <v>#REF!</v>
      </c>
      <c r="BM7579" s="79" t="s">
        <v>12869</v>
      </c>
      <c r="BN7579" s="79" t="s">
        <v>3091</v>
      </c>
      <c r="BO7579" s="79" t="s">
        <v>6710</v>
      </c>
      <c r="BU7579" s="79" t="s">
        <v>12869</v>
      </c>
      <c r="BV7579" s="79" t="s">
        <v>3091</v>
      </c>
      <c r="BW7579" s="79" t="s">
        <v>6710</v>
      </c>
    </row>
    <row r="7580" spans="51:75" x14ac:dyDescent="0.3">
      <c r="AY7580" s="107" t="e">
        <f>VLOOKUP(C7580,#REF!, 2,FALSE)</f>
        <v>#REF!</v>
      </c>
      <c r="BM7580" s="79" t="s">
        <v>12870</v>
      </c>
      <c r="BN7580" s="79" t="s">
        <v>3087</v>
      </c>
      <c r="BO7580" s="79" t="s">
        <v>6305</v>
      </c>
      <c r="BU7580" s="79" t="s">
        <v>12870</v>
      </c>
      <c r="BV7580" s="79" t="s">
        <v>3087</v>
      </c>
      <c r="BW7580" s="79" t="s">
        <v>6305</v>
      </c>
    </row>
    <row r="7581" spans="51:75" x14ac:dyDescent="0.3">
      <c r="AY7581" s="107" t="e">
        <f>VLOOKUP(C7581,#REF!, 2,FALSE)</f>
        <v>#REF!</v>
      </c>
      <c r="BM7581" s="79" t="s">
        <v>12871</v>
      </c>
      <c r="BN7581" s="79" t="s">
        <v>2985</v>
      </c>
      <c r="BO7581" s="79" t="s">
        <v>12872</v>
      </c>
      <c r="BU7581" s="79" t="s">
        <v>12871</v>
      </c>
      <c r="BV7581" s="79" t="s">
        <v>2985</v>
      </c>
      <c r="BW7581" s="79" t="s">
        <v>12872</v>
      </c>
    </row>
    <row r="7582" spans="51:75" x14ac:dyDescent="0.3">
      <c r="AY7582" s="107" t="e">
        <f>VLOOKUP(C7582,#REF!, 2,FALSE)</f>
        <v>#REF!</v>
      </c>
      <c r="BM7582" s="79" t="s">
        <v>12873</v>
      </c>
      <c r="BN7582" s="79" t="s">
        <v>2985</v>
      </c>
      <c r="BO7582" s="79" t="s">
        <v>12874</v>
      </c>
      <c r="BU7582" s="79" t="s">
        <v>12873</v>
      </c>
      <c r="BV7582" s="79" t="s">
        <v>2985</v>
      </c>
      <c r="BW7582" s="79" t="s">
        <v>12874</v>
      </c>
    </row>
    <row r="7583" spans="51:75" x14ac:dyDescent="0.3">
      <c r="AY7583" s="107" t="e">
        <f>VLOOKUP(C7583,#REF!, 2,FALSE)</f>
        <v>#REF!</v>
      </c>
      <c r="BM7583" s="79" t="s">
        <v>12875</v>
      </c>
      <c r="BN7583" s="79" t="s">
        <v>671</v>
      </c>
      <c r="BO7583" s="79" t="s">
        <v>3555</v>
      </c>
      <c r="BU7583" s="79" t="s">
        <v>12875</v>
      </c>
      <c r="BV7583" s="79" t="s">
        <v>671</v>
      </c>
      <c r="BW7583" s="79" t="s">
        <v>3555</v>
      </c>
    </row>
    <row r="7584" spans="51:75" x14ac:dyDescent="0.3">
      <c r="AY7584" s="107" t="e">
        <f>VLOOKUP(C7584,#REF!, 2,FALSE)</f>
        <v>#REF!</v>
      </c>
      <c r="BM7584" s="79" t="s">
        <v>12876</v>
      </c>
      <c r="BN7584" s="79" t="s">
        <v>3009</v>
      </c>
      <c r="BO7584" s="79" t="s">
        <v>12877</v>
      </c>
      <c r="BU7584" s="79" t="s">
        <v>12876</v>
      </c>
      <c r="BV7584" s="79" t="s">
        <v>3009</v>
      </c>
      <c r="BW7584" s="79" t="s">
        <v>12877</v>
      </c>
    </row>
    <row r="7585" spans="51:75" x14ac:dyDescent="0.3">
      <c r="AY7585" s="107" t="e">
        <f>VLOOKUP(C7585,#REF!, 2,FALSE)</f>
        <v>#REF!</v>
      </c>
      <c r="BM7585" s="79" t="s">
        <v>12878</v>
      </c>
      <c r="BN7585" s="79" t="s">
        <v>3006</v>
      </c>
      <c r="BO7585" s="79" t="s">
        <v>1491</v>
      </c>
      <c r="BU7585" s="79" t="s">
        <v>12878</v>
      </c>
      <c r="BV7585" s="79" t="s">
        <v>3006</v>
      </c>
      <c r="BW7585" s="79" t="s">
        <v>1491</v>
      </c>
    </row>
    <row r="7586" spans="51:75" x14ac:dyDescent="0.3">
      <c r="AY7586" s="107" t="e">
        <f>VLOOKUP(C7586,#REF!, 2,FALSE)</f>
        <v>#REF!</v>
      </c>
      <c r="BM7586" s="79" t="s">
        <v>12879</v>
      </c>
      <c r="BN7586" s="79" t="s">
        <v>996</v>
      </c>
      <c r="BO7586" s="79" t="s">
        <v>2985</v>
      </c>
      <c r="BU7586" s="79" t="s">
        <v>12879</v>
      </c>
      <c r="BV7586" s="79" t="s">
        <v>996</v>
      </c>
      <c r="BW7586" s="79" t="s">
        <v>2985</v>
      </c>
    </row>
    <row r="7587" spans="51:75" x14ac:dyDescent="0.3">
      <c r="AY7587" s="107" t="e">
        <f>VLOOKUP(C7587,#REF!, 2,FALSE)</f>
        <v>#REF!</v>
      </c>
      <c r="BM7587" s="79" t="s">
        <v>12880</v>
      </c>
      <c r="BN7587" s="79" t="s">
        <v>996</v>
      </c>
      <c r="BO7587" s="79" t="s">
        <v>2985</v>
      </c>
      <c r="BU7587" s="79" t="s">
        <v>12880</v>
      </c>
      <c r="BV7587" s="79" t="s">
        <v>996</v>
      </c>
      <c r="BW7587" s="79" t="s">
        <v>2985</v>
      </c>
    </row>
    <row r="7588" spans="51:75" x14ac:dyDescent="0.3">
      <c r="AY7588" s="107" t="e">
        <f>VLOOKUP(C7588,#REF!, 2,FALSE)</f>
        <v>#REF!</v>
      </c>
      <c r="BM7588" s="79" t="s">
        <v>12881</v>
      </c>
      <c r="BN7588" s="79" t="s">
        <v>785</v>
      </c>
      <c r="BO7588" s="79" t="s">
        <v>9532</v>
      </c>
      <c r="BU7588" s="79" t="s">
        <v>12881</v>
      </c>
      <c r="BV7588" s="79" t="s">
        <v>785</v>
      </c>
      <c r="BW7588" s="79" t="s">
        <v>9532</v>
      </c>
    </row>
    <row r="7589" spans="51:75" x14ac:dyDescent="0.3">
      <c r="AY7589" s="107" t="e">
        <f>VLOOKUP(C7589,#REF!, 2,FALSE)</f>
        <v>#REF!</v>
      </c>
      <c r="BM7589" s="79" t="s">
        <v>2227</v>
      </c>
      <c r="BN7589" s="79" t="s">
        <v>996</v>
      </c>
      <c r="BO7589" s="79" t="s">
        <v>9647</v>
      </c>
      <c r="BU7589" s="79" t="s">
        <v>2227</v>
      </c>
      <c r="BV7589" s="79" t="s">
        <v>996</v>
      </c>
      <c r="BW7589" s="79" t="s">
        <v>9647</v>
      </c>
    </row>
    <row r="7590" spans="51:75" x14ac:dyDescent="0.3">
      <c r="AY7590" s="107" t="e">
        <f>VLOOKUP(C7590,#REF!, 2,FALSE)</f>
        <v>#REF!</v>
      </c>
      <c r="BM7590" s="79" t="s">
        <v>12882</v>
      </c>
      <c r="BN7590" s="79" t="s">
        <v>638</v>
      </c>
      <c r="BO7590" s="79" t="s">
        <v>2985</v>
      </c>
      <c r="BU7590" s="79" t="s">
        <v>12882</v>
      </c>
      <c r="BV7590" s="79" t="s">
        <v>638</v>
      </c>
      <c r="BW7590" s="79" t="s">
        <v>2985</v>
      </c>
    </row>
    <row r="7591" spans="51:75" x14ac:dyDescent="0.3">
      <c r="AY7591" s="107" t="e">
        <f>VLOOKUP(C7591,#REF!, 2,FALSE)</f>
        <v>#REF!</v>
      </c>
      <c r="BM7591" s="79" t="s">
        <v>12883</v>
      </c>
      <c r="BN7591" s="79" t="s">
        <v>641</v>
      </c>
      <c r="BO7591" s="79" t="s">
        <v>2985</v>
      </c>
      <c r="BU7591" s="79" t="s">
        <v>12883</v>
      </c>
      <c r="BV7591" s="79" t="s">
        <v>641</v>
      </c>
      <c r="BW7591" s="79" t="s">
        <v>2985</v>
      </c>
    </row>
    <row r="7592" spans="51:75" x14ac:dyDescent="0.3">
      <c r="AY7592" s="107" t="e">
        <f>VLOOKUP(C7592,#REF!, 2,FALSE)</f>
        <v>#REF!</v>
      </c>
      <c r="BM7592" s="79" t="s">
        <v>12884</v>
      </c>
      <c r="BN7592" s="79" t="s">
        <v>3049</v>
      </c>
      <c r="BO7592" s="79" t="s">
        <v>12885</v>
      </c>
      <c r="BU7592" s="79" t="s">
        <v>12884</v>
      </c>
      <c r="BV7592" s="79" t="s">
        <v>3049</v>
      </c>
      <c r="BW7592" s="79" t="s">
        <v>12885</v>
      </c>
    </row>
    <row r="7593" spans="51:75" x14ac:dyDescent="0.3">
      <c r="AY7593" s="107" t="e">
        <f>VLOOKUP(C7593,#REF!, 2,FALSE)</f>
        <v>#REF!</v>
      </c>
      <c r="BM7593" s="79" t="s">
        <v>12886</v>
      </c>
      <c r="BN7593" s="79" t="s">
        <v>3009</v>
      </c>
      <c r="BO7593" s="79" t="s">
        <v>2985</v>
      </c>
      <c r="BU7593" s="79" t="s">
        <v>12886</v>
      </c>
      <c r="BV7593" s="79" t="s">
        <v>3009</v>
      </c>
      <c r="BW7593" s="79" t="s">
        <v>2985</v>
      </c>
    </row>
    <row r="7594" spans="51:75" x14ac:dyDescent="0.3">
      <c r="AY7594" s="107" t="e">
        <f>VLOOKUP(C7594,#REF!, 2,FALSE)</f>
        <v>#REF!</v>
      </c>
      <c r="BM7594" s="79" t="s">
        <v>12887</v>
      </c>
      <c r="BN7594" s="79" t="s">
        <v>2985</v>
      </c>
      <c r="BO7594" s="79" t="s">
        <v>2256</v>
      </c>
      <c r="BU7594" s="79" t="s">
        <v>12887</v>
      </c>
      <c r="BV7594" s="79" t="s">
        <v>2985</v>
      </c>
      <c r="BW7594" s="79" t="s">
        <v>2256</v>
      </c>
    </row>
    <row r="7595" spans="51:75" x14ac:dyDescent="0.3">
      <c r="AY7595" s="107" t="e">
        <f>VLOOKUP(C7595,#REF!, 2,FALSE)</f>
        <v>#REF!</v>
      </c>
      <c r="BM7595" s="79" t="s">
        <v>12888</v>
      </c>
      <c r="BN7595" s="79" t="s">
        <v>633</v>
      </c>
      <c r="BO7595" s="79" t="s">
        <v>2985</v>
      </c>
      <c r="BU7595" s="79" t="s">
        <v>12888</v>
      </c>
      <c r="BV7595" s="79" t="s">
        <v>633</v>
      </c>
      <c r="BW7595" s="79" t="s">
        <v>2985</v>
      </c>
    </row>
    <row r="7596" spans="51:75" x14ac:dyDescent="0.3">
      <c r="AY7596" s="107" t="e">
        <f>VLOOKUP(C7596,#REF!, 2,FALSE)</f>
        <v>#REF!</v>
      </c>
      <c r="BM7596" s="79" t="s">
        <v>12889</v>
      </c>
      <c r="BN7596" s="79" t="s">
        <v>1269</v>
      </c>
      <c r="BO7596" s="79" t="s">
        <v>2985</v>
      </c>
      <c r="BU7596" s="79" t="s">
        <v>12889</v>
      </c>
      <c r="BV7596" s="79" t="s">
        <v>1269</v>
      </c>
      <c r="BW7596" s="79" t="s">
        <v>2985</v>
      </c>
    </row>
    <row r="7597" spans="51:75" x14ac:dyDescent="0.3">
      <c r="AY7597" s="107" t="e">
        <f>VLOOKUP(C7597,#REF!, 2,FALSE)</f>
        <v>#REF!</v>
      </c>
      <c r="BM7597" s="79" t="s">
        <v>12890</v>
      </c>
      <c r="BN7597" s="79" t="s">
        <v>1463</v>
      </c>
      <c r="BO7597" s="79" t="s">
        <v>2985</v>
      </c>
      <c r="BU7597" s="79" t="s">
        <v>12890</v>
      </c>
      <c r="BV7597" s="79" t="s">
        <v>1463</v>
      </c>
      <c r="BW7597" s="79" t="s">
        <v>2985</v>
      </c>
    </row>
    <row r="7598" spans="51:75" x14ac:dyDescent="0.3">
      <c r="AY7598" s="107" t="e">
        <f>VLOOKUP(C7598,#REF!, 2,FALSE)</f>
        <v>#REF!</v>
      </c>
      <c r="BM7598" s="79" t="s">
        <v>12891</v>
      </c>
      <c r="BN7598" s="79" t="s">
        <v>702</v>
      </c>
      <c r="BO7598" s="79" t="s">
        <v>9532</v>
      </c>
      <c r="BU7598" s="79" t="s">
        <v>12891</v>
      </c>
      <c r="BV7598" s="79" t="s">
        <v>702</v>
      </c>
      <c r="BW7598" s="79" t="s">
        <v>9532</v>
      </c>
    </row>
    <row r="7599" spans="51:75" x14ac:dyDescent="0.3">
      <c r="AY7599" s="107" t="e">
        <f>VLOOKUP(C7599,#REF!, 2,FALSE)</f>
        <v>#REF!</v>
      </c>
      <c r="BM7599" s="79" t="s">
        <v>2228</v>
      </c>
      <c r="BN7599" s="79" t="s">
        <v>773</v>
      </c>
      <c r="BO7599" s="79" t="s">
        <v>2985</v>
      </c>
      <c r="BU7599" s="79" t="s">
        <v>2228</v>
      </c>
      <c r="BV7599" s="79" t="s">
        <v>773</v>
      </c>
      <c r="BW7599" s="79" t="s">
        <v>2985</v>
      </c>
    </row>
    <row r="7600" spans="51:75" x14ac:dyDescent="0.3">
      <c r="AY7600" s="107" t="e">
        <f>VLOOKUP(C7600,#REF!, 2,FALSE)</f>
        <v>#REF!</v>
      </c>
      <c r="BM7600" s="79" t="s">
        <v>12892</v>
      </c>
      <c r="BN7600" s="79" t="s">
        <v>702</v>
      </c>
      <c r="BO7600" s="79" t="s">
        <v>2985</v>
      </c>
      <c r="BU7600" s="79" t="s">
        <v>12892</v>
      </c>
      <c r="BV7600" s="79" t="s">
        <v>702</v>
      </c>
      <c r="BW7600" s="79" t="s">
        <v>2985</v>
      </c>
    </row>
    <row r="7601" spans="51:75" x14ac:dyDescent="0.3">
      <c r="AY7601" s="107" t="e">
        <f>VLOOKUP(C7601,#REF!, 2,FALSE)</f>
        <v>#REF!</v>
      </c>
      <c r="BM7601" s="79" t="s">
        <v>12893</v>
      </c>
      <c r="BN7601" s="79" t="s">
        <v>702</v>
      </c>
      <c r="BO7601" s="79" t="s">
        <v>2985</v>
      </c>
      <c r="BU7601" s="79" t="s">
        <v>12893</v>
      </c>
      <c r="BV7601" s="79" t="s">
        <v>702</v>
      </c>
      <c r="BW7601" s="79" t="s">
        <v>2985</v>
      </c>
    </row>
    <row r="7602" spans="51:75" x14ac:dyDescent="0.3">
      <c r="AY7602" s="107" t="e">
        <f>VLOOKUP(C7602,#REF!, 2,FALSE)</f>
        <v>#REF!</v>
      </c>
      <c r="BM7602" s="79" t="s">
        <v>12894</v>
      </c>
      <c r="BN7602" s="79" t="s">
        <v>3206</v>
      </c>
      <c r="BO7602" s="79" t="s">
        <v>2985</v>
      </c>
      <c r="BU7602" s="79" t="s">
        <v>12894</v>
      </c>
      <c r="BV7602" s="79" t="s">
        <v>3206</v>
      </c>
      <c r="BW7602" s="79" t="s">
        <v>2985</v>
      </c>
    </row>
    <row r="7603" spans="51:75" x14ac:dyDescent="0.3">
      <c r="AY7603" s="107" t="e">
        <f>VLOOKUP(C7603,#REF!, 2,FALSE)</f>
        <v>#REF!</v>
      </c>
      <c r="BM7603" s="79" t="s">
        <v>12895</v>
      </c>
      <c r="BN7603" s="79" t="s">
        <v>3256</v>
      </c>
      <c r="BO7603" s="79" t="s">
        <v>2985</v>
      </c>
      <c r="BU7603" s="79" t="s">
        <v>12895</v>
      </c>
      <c r="BV7603" s="79" t="s">
        <v>3256</v>
      </c>
      <c r="BW7603" s="79" t="s">
        <v>2985</v>
      </c>
    </row>
    <row r="7604" spans="51:75" x14ac:dyDescent="0.3">
      <c r="AY7604" s="107" t="e">
        <f>VLOOKUP(C7604,#REF!, 2,FALSE)</f>
        <v>#REF!</v>
      </c>
      <c r="BM7604" s="79" t="s">
        <v>12896</v>
      </c>
      <c r="BN7604" s="79" t="s">
        <v>641</v>
      </c>
      <c r="BO7604" s="79" t="s">
        <v>2985</v>
      </c>
      <c r="BU7604" s="79" t="s">
        <v>12896</v>
      </c>
      <c r="BV7604" s="79" t="s">
        <v>641</v>
      </c>
      <c r="BW7604" s="79" t="s">
        <v>2985</v>
      </c>
    </row>
    <row r="7605" spans="51:75" x14ac:dyDescent="0.3">
      <c r="AY7605" s="107" t="e">
        <f>VLOOKUP(C7605,#REF!, 2,FALSE)</f>
        <v>#REF!</v>
      </c>
      <c r="BM7605" s="79" t="s">
        <v>12897</v>
      </c>
      <c r="BN7605" s="79" t="s">
        <v>925</v>
      </c>
      <c r="BO7605" s="79" t="s">
        <v>2985</v>
      </c>
      <c r="BU7605" s="79" t="s">
        <v>12897</v>
      </c>
      <c r="BV7605" s="79" t="s">
        <v>925</v>
      </c>
      <c r="BW7605" s="79" t="s">
        <v>2985</v>
      </c>
    </row>
    <row r="7606" spans="51:75" x14ac:dyDescent="0.3">
      <c r="AY7606" s="107" t="e">
        <f>VLOOKUP(C7606,#REF!, 2,FALSE)</f>
        <v>#REF!</v>
      </c>
      <c r="BM7606" s="79" t="s">
        <v>12898</v>
      </c>
      <c r="BN7606" s="79" t="s">
        <v>3009</v>
      </c>
      <c r="BO7606" s="79" t="s">
        <v>2985</v>
      </c>
      <c r="BU7606" s="79" t="s">
        <v>12898</v>
      </c>
      <c r="BV7606" s="79" t="s">
        <v>3009</v>
      </c>
      <c r="BW7606" s="79" t="s">
        <v>2985</v>
      </c>
    </row>
    <row r="7607" spans="51:75" x14ac:dyDescent="0.3">
      <c r="AY7607" s="107" t="e">
        <f>VLOOKUP(C7607,#REF!, 2,FALSE)</f>
        <v>#REF!</v>
      </c>
      <c r="BM7607" s="79" t="s">
        <v>2229</v>
      </c>
      <c r="BN7607" s="79" t="s">
        <v>696</v>
      </c>
      <c r="BO7607" s="79" t="s">
        <v>2985</v>
      </c>
      <c r="BU7607" s="79" t="s">
        <v>2229</v>
      </c>
      <c r="BV7607" s="79" t="s">
        <v>696</v>
      </c>
      <c r="BW7607" s="79" t="s">
        <v>2985</v>
      </c>
    </row>
    <row r="7608" spans="51:75" x14ac:dyDescent="0.3">
      <c r="AY7608" s="107" t="e">
        <f>VLOOKUP(C7608,#REF!, 2,FALSE)</f>
        <v>#REF!</v>
      </c>
      <c r="BM7608" s="79" t="s">
        <v>12900</v>
      </c>
      <c r="BN7608" s="79" t="s">
        <v>3087</v>
      </c>
      <c r="BO7608" s="79" t="s">
        <v>9073</v>
      </c>
      <c r="BU7608" s="79" t="s">
        <v>12900</v>
      </c>
      <c r="BV7608" s="79" t="s">
        <v>3087</v>
      </c>
      <c r="BW7608" s="79" t="s">
        <v>9073</v>
      </c>
    </row>
    <row r="7609" spans="51:75" x14ac:dyDescent="0.3">
      <c r="AY7609" s="107" t="e">
        <f>VLOOKUP(C7609,#REF!, 2,FALSE)</f>
        <v>#REF!</v>
      </c>
      <c r="BM7609" s="79" t="s">
        <v>12901</v>
      </c>
      <c r="BN7609" s="79" t="s">
        <v>3087</v>
      </c>
      <c r="BO7609" s="79" t="s">
        <v>12902</v>
      </c>
      <c r="BU7609" s="79" t="s">
        <v>12901</v>
      </c>
      <c r="BV7609" s="79" t="s">
        <v>3087</v>
      </c>
      <c r="BW7609" s="79" t="s">
        <v>12902</v>
      </c>
    </row>
    <row r="7610" spans="51:75" x14ac:dyDescent="0.3">
      <c r="AY7610" s="107" t="e">
        <f>VLOOKUP(C7610,#REF!, 2,FALSE)</f>
        <v>#REF!</v>
      </c>
      <c r="BM7610" s="79" t="s">
        <v>12903</v>
      </c>
      <c r="BN7610" s="79" t="s">
        <v>3009</v>
      </c>
      <c r="BO7610" s="79" t="s">
        <v>5484</v>
      </c>
      <c r="BU7610" s="79" t="s">
        <v>12903</v>
      </c>
      <c r="BV7610" s="79" t="s">
        <v>3009</v>
      </c>
      <c r="BW7610" s="79" t="s">
        <v>5484</v>
      </c>
    </row>
    <row r="7611" spans="51:75" x14ac:dyDescent="0.3">
      <c r="AY7611" s="107" t="e">
        <f>VLOOKUP(C7611,#REF!, 2,FALSE)</f>
        <v>#REF!</v>
      </c>
      <c r="BM7611" s="79" t="s">
        <v>12904</v>
      </c>
      <c r="BN7611" s="79" t="s">
        <v>925</v>
      </c>
      <c r="BO7611" s="79" t="s">
        <v>4679</v>
      </c>
      <c r="BU7611" s="79" t="s">
        <v>12904</v>
      </c>
      <c r="BV7611" s="79" t="s">
        <v>925</v>
      </c>
      <c r="BW7611" s="79" t="s">
        <v>4679</v>
      </c>
    </row>
    <row r="7612" spans="51:75" x14ac:dyDescent="0.3">
      <c r="AY7612" s="107" t="e">
        <f>VLOOKUP(C7612,#REF!, 2,FALSE)</f>
        <v>#REF!</v>
      </c>
      <c r="BM7612" s="79" t="s">
        <v>12905</v>
      </c>
      <c r="BN7612" s="79" t="s">
        <v>3087</v>
      </c>
      <c r="BO7612" s="79" t="s">
        <v>11329</v>
      </c>
      <c r="BU7612" s="79" t="s">
        <v>12905</v>
      </c>
      <c r="BV7612" s="79" t="s">
        <v>3087</v>
      </c>
      <c r="BW7612" s="79" t="s">
        <v>11329</v>
      </c>
    </row>
    <row r="7613" spans="51:75" x14ac:dyDescent="0.3">
      <c r="AY7613" s="107" t="e">
        <f>VLOOKUP(C7613,#REF!, 2,FALSE)</f>
        <v>#REF!</v>
      </c>
      <c r="BM7613" s="79" t="s">
        <v>12906</v>
      </c>
      <c r="BN7613" s="79" t="s">
        <v>1271</v>
      </c>
      <c r="BO7613" s="79" t="s">
        <v>3416</v>
      </c>
      <c r="BU7613" s="79" t="s">
        <v>12906</v>
      </c>
      <c r="BV7613" s="79" t="s">
        <v>1271</v>
      </c>
      <c r="BW7613" s="79" t="s">
        <v>3416</v>
      </c>
    </row>
    <row r="7614" spans="51:75" x14ac:dyDescent="0.3">
      <c r="AY7614" s="107" t="e">
        <f>VLOOKUP(C7614,#REF!, 2,FALSE)</f>
        <v>#REF!</v>
      </c>
      <c r="BM7614" s="79" t="s">
        <v>12907</v>
      </c>
      <c r="BN7614" s="79" t="s">
        <v>2985</v>
      </c>
      <c r="BO7614" s="79" t="s">
        <v>2756</v>
      </c>
      <c r="BU7614" s="79" t="s">
        <v>12907</v>
      </c>
      <c r="BV7614" s="79" t="s">
        <v>2985</v>
      </c>
      <c r="BW7614" s="79" t="s">
        <v>2756</v>
      </c>
    </row>
    <row r="7615" spans="51:75" x14ac:dyDescent="0.3">
      <c r="AY7615" s="107" t="e">
        <f>VLOOKUP(C7615,#REF!, 2,FALSE)</f>
        <v>#REF!</v>
      </c>
      <c r="BM7615" s="79" t="s">
        <v>12908</v>
      </c>
      <c r="BN7615" s="79" t="s">
        <v>3206</v>
      </c>
      <c r="BO7615" s="79" t="s">
        <v>2305</v>
      </c>
      <c r="BU7615" s="79" t="s">
        <v>12908</v>
      </c>
      <c r="BV7615" s="79" t="s">
        <v>3206</v>
      </c>
      <c r="BW7615" s="79" t="s">
        <v>2305</v>
      </c>
    </row>
    <row r="7616" spans="51:75" x14ac:dyDescent="0.3">
      <c r="AY7616" s="107" t="e">
        <f>VLOOKUP(C7616,#REF!, 2,FALSE)</f>
        <v>#REF!</v>
      </c>
      <c r="BM7616" s="79" t="s">
        <v>12909</v>
      </c>
      <c r="BN7616" s="79" t="s">
        <v>3206</v>
      </c>
      <c r="BO7616" s="79" t="s">
        <v>4283</v>
      </c>
      <c r="BU7616" s="79" t="s">
        <v>12909</v>
      </c>
      <c r="BV7616" s="79" t="s">
        <v>3206</v>
      </c>
      <c r="BW7616" s="79" t="s">
        <v>4283</v>
      </c>
    </row>
    <row r="7617" spans="51:75" x14ac:dyDescent="0.3">
      <c r="AY7617" s="107" t="e">
        <f>VLOOKUP(C7617,#REF!, 2,FALSE)</f>
        <v>#REF!</v>
      </c>
      <c r="BM7617" s="79" t="s">
        <v>12910</v>
      </c>
      <c r="BN7617" s="79" t="s">
        <v>3006</v>
      </c>
      <c r="BO7617" s="79" t="s">
        <v>1279</v>
      </c>
      <c r="BU7617" s="79" t="s">
        <v>12910</v>
      </c>
      <c r="BV7617" s="79" t="s">
        <v>3006</v>
      </c>
      <c r="BW7617" s="79" t="s">
        <v>1279</v>
      </c>
    </row>
    <row r="7618" spans="51:75" x14ac:dyDescent="0.3">
      <c r="AY7618" s="107" t="e">
        <f>VLOOKUP(C7618,#REF!, 2,FALSE)</f>
        <v>#REF!</v>
      </c>
      <c r="BM7618" s="79" t="s">
        <v>12911</v>
      </c>
      <c r="BN7618" s="79" t="s">
        <v>671</v>
      </c>
      <c r="BO7618" s="79" t="s">
        <v>2985</v>
      </c>
      <c r="BU7618" s="79" t="s">
        <v>12911</v>
      </c>
      <c r="BV7618" s="79" t="s">
        <v>671</v>
      </c>
      <c r="BW7618" s="79" t="s">
        <v>2985</v>
      </c>
    </row>
    <row r="7619" spans="51:75" x14ac:dyDescent="0.3">
      <c r="AY7619" s="107" t="e">
        <f>VLOOKUP(C7619,#REF!, 2,FALSE)</f>
        <v>#REF!</v>
      </c>
      <c r="BM7619" s="79" t="s">
        <v>12912</v>
      </c>
      <c r="BN7619" s="79" t="s">
        <v>625</v>
      </c>
      <c r="BO7619" s="79" t="s">
        <v>2985</v>
      </c>
      <c r="BU7619" s="79" t="s">
        <v>12912</v>
      </c>
      <c r="BV7619" s="79" t="s">
        <v>625</v>
      </c>
      <c r="BW7619" s="79" t="s">
        <v>2985</v>
      </c>
    </row>
    <row r="7620" spans="51:75" x14ac:dyDescent="0.3">
      <c r="AY7620" s="107" t="e">
        <f>VLOOKUP(C7620,#REF!, 2,FALSE)</f>
        <v>#REF!</v>
      </c>
      <c r="BM7620" s="79" t="s">
        <v>12913</v>
      </c>
      <c r="BN7620" s="79" t="s">
        <v>996</v>
      </c>
      <c r="BO7620" s="79" t="s">
        <v>2985</v>
      </c>
      <c r="BU7620" s="79" t="s">
        <v>12913</v>
      </c>
      <c r="BV7620" s="79" t="s">
        <v>996</v>
      </c>
      <c r="BW7620" s="79" t="s">
        <v>2985</v>
      </c>
    </row>
    <row r="7621" spans="51:75" x14ac:dyDescent="0.3">
      <c r="AY7621" s="107" t="e">
        <f>VLOOKUP(C7621,#REF!, 2,FALSE)</f>
        <v>#REF!</v>
      </c>
      <c r="BM7621" s="79" t="s">
        <v>12915</v>
      </c>
      <c r="BN7621" s="79" t="s">
        <v>942</v>
      </c>
      <c r="BO7621" s="79" t="s">
        <v>2985</v>
      </c>
      <c r="BU7621" s="79" t="s">
        <v>12915</v>
      </c>
      <c r="BV7621" s="79" t="s">
        <v>942</v>
      </c>
      <c r="BW7621" s="79" t="s">
        <v>2985</v>
      </c>
    </row>
    <row r="7622" spans="51:75" x14ac:dyDescent="0.3">
      <c r="AY7622" s="107" t="e">
        <f>VLOOKUP(C7622,#REF!, 2,FALSE)</f>
        <v>#REF!</v>
      </c>
      <c r="BM7622" s="79" t="s">
        <v>12916</v>
      </c>
      <c r="BN7622" s="79" t="s">
        <v>3009</v>
      </c>
      <c r="BO7622" s="79" t="s">
        <v>2169</v>
      </c>
      <c r="BU7622" s="79" t="s">
        <v>12916</v>
      </c>
      <c r="BV7622" s="79" t="s">
        <v>3009</v>
      </c>
      <c r="BW7622" s="79" t="s">
        <v>2169</v>
      </c>
    </row>
    <row r="7623" spans="51:75" x14ac:dyDescent="0.3">
      <c r="AY7623" s="107" t="e">
        <f>VLOOKUP(C7623,#REF!, 2,FALSE)</f>
        <v>#REF!</v>
      </c>
      <c r="BM7623" s="79" t="s">
        <v>12917</v>
      </c>
      <c r="BN7623" s="79" t="s">
        <v>3091</v>
      </c>
      <c r="BO7623" s="79" t="s">
        <v>2985</v>
      </c>
      <c r="BU7623" s="79" t="s">
        <v>12917</v>
      </c>
      <c r="BV7623" s="79" t="s">
        <v>3091</v>
      </c>
      <c r="BW7623" s="79" t="s">
        <v>2985</v>
      </c>
    </row>
    <row r="7624" spans="51:75" x14ac:dyDescent="0.3">
      <c r="AY7624" s="107" t="e">
        <f>VLOOKUP(C7624,#REF!, 2,FALSE)</f>
        <v>#REF!</v>
      </c>
      <c r="BM7624" s="79" t="s">
        <v>12918</v>
      </c>
      <c r="BN7624" s="79" t="s">
        <v>1447</v>
      </c>
      <c r="BO7624" s="79" t="s">
        <v>2985</v>
      </c>
      <c r="BU7624" s="79" t="s">
        <v>12918</v>
      </c>
      <c r="BV7624" s="79" t="s">
        <v>1447</v>
      </c>
      <c r="BW7624" s="79" t="s">
        <v>2985</v>
      </c>
    </row>
    <row r="7625" spans="51:75" x14ac:dyDescent="0.3">
      <c r="AY7625" s="107" t="e">
        <f>VLOOKUP(C7625,#REF!, 2,FALSE)</f>
        <v>#REF!</v>
      </c>
      <c r="BM7625" s="79" t="s">
        <v>12920</v>
      </c>
      <c r="BN7625" s="79" t="s">
        <v>2981</v>
      </c>
      <c r="BO7625" s="79" t="s">
        <v>12921</v>
      </c>
      <c r="BU7625" s="79" t="s">
        <v>12920</v>
      </c>
      <c r="BV7625" s="79" t="s">
        <v>2981</v>
      </c>
      <c r="BW7625" s="79" t="s">
        <v>12921</v>
      </c>
    </row>
    <row r="7626" spans="51:75" x14ac:dyDescent="0.3">
      <c r="AY7626" s="107" t="e">
        <f>VLOOKUP(C7626,#REF!, 2,FALSE)</f>
        <v>#REF!</v>
      </c>
      <c r="BM7626" s="79" t="s">
        <v>12922</v>
      </c>
      <c r="BN7626" s="79" t="s">
        <v>3009</v>
      </c>
      <c r="BO7626" s="79" t="s">
        <v>12923</v>
      </c>
      <c r="BU7626" s="79" t="s">
        <v>12922</v>
      </c>
      <c r="BV7626" s="79" t="s">
        <v>3009</v>
      </c>
      <c r="BW7626" s="79" t="s">
        <v>12923</v>
      </c>
    </row>
    <row r="7627" spans="51:75" x14ac:dyDescent="0.3">
      <c r="AY7627" s="107" t="e">
        <f>VLOOKUP(C7627,#REF!, 2,FALSE)</f>
        <v>#REF!</v>
      </c>
      <c r="BM7627" s="79" t="s">
        <v>2230</v>
      </c>
      <c r="BN7627" s="79" t="s">
        <v>1269</v>
      </c>
      <c r="BO7627" s="79" t="s">
        <v>2985</v>
      </c>
      <c r="BU7627" s="79" t="s">
        <v>2230</v>
      </c>
      <c r="BV7627" s="79" t="s">
        <v>1269</v>
      </c>
      <c r="BW7627" s="79" t="s">
        <v>2985</v>
      </c>
    </row>
    <row r="7628" spans="51:75" x14ac:dyDescent="0.3">
      <c r="AY7628" s="107" t="e">
        <f>VLOOKUP(C7628,#REF!, 2,FALSE)</f>
        <v>#REF!</v>
      </c>
      <c r="BM7628" s="79" t="s">
        <v>12924</v>
      </c>
      <c r="BN7628" s="79" t="s">
        <v>3006</v>
      </c>
      <c r="BO7628" s="79" t="s">
        <v>2985</v>
      </c>
      <c r="BU7628" s="79" t="s">
        <v>12924</v>
      </c>
      <c r="BV7628" s="79" t="s">
        <v>3006</v>
      </c>
      <c r="BW7628" s="79" t="s">
        <v>2985</v>
      </c>
    </row>
    <row r="7629" spans="51:75" x14ac:dyDescent="0.3">
      <c r="AY7629" s="107" t="e">
        <f>VLOOKUP(C7629,#REF!, 2,FALSE)</f>
        <v>#REF!</v>
      </c>
      <c r="BM7629" s="79" t="s">
        <v>12925</v>
      </c>
      <c r="BN7629" s="79" t="s">
        <v>3006</v>
      </c>
      <c r="BO7629" s="79" t="s">
        <v>2985</v>
      </c>
      <c r="BU7629" s="79" t="s">
        <v>12925</v>
      </c>
      <c r="BV7629" s="79" t="s">
        <v>3006</v>
      </c>
      <c r="BW7629" s="79" t="s">
        <v>2985</v>
      </c>
    </row>
    <row r="7630" spans="51:75" x14ac:dyDescent="0.3">
      <c r="AY7630" s="107" t="e">
        <f>VLOOKUP(C7630,#REF!, 2,FALSE)</f>
        <v>#REF!</v>
      </c>
      <c r="BM7630" s="79" t="s">
        <v>2231</v>
      </c>
      <c r="BN7630" s="79" t="s">
        <v>1843</v>
      </c>
      <c r="BO7630" s="79" t="s">
        <v>4091</v>
      </c>
      <c r="BU7630" s="79" t="s">
        <v>2231</v>
      </c>
      <c r="BV7630" s="79" t="s">
        <v>1843</v>
      </c>
      <c r="BW7630" s="79" t="s">
        <v>4091</v>
      </c>
    </row>
    <row r="7631" spans="51:75" x14ac:dyDescent="0.3">
      <c r="AY7631" s="107" t="e">
        <f>VLOOKUP(C7631,#REF!, 2,FALSE)</f>
        <v>#REF!</v>
      </c>
      <c r="BM7631" s="79" t="s">
        <v>2232</v>
      </c>
      <c r="BN7631" s="79" t="s">
        <v>721</v>
      </c>
      <c r="BO7631" s="79" t="s">
        <v>2985</v>
      </c>
      <c r="BU7631" s="79" t="s">
        <v>2232</v>
      </c>
      <c r="BV7631" s="79" t="s">
        <v>721</v>
      </c>
      <c r="BW7631" s="79" t="s">
        <v>2985</v>
      </c>
    </row>
    <row r="7632" spans="51:75" x14ac:dyDescent="0.3">
      <c r="AY7632" s="107" t="e">
        <f>VLOOKUP(C7632,#REF!, 2,FALSE)</f>
        <v>#REF!</v>
      </c>
      <c r="BM7632" s="79" t="s">
        <v>12926</v>
      </c>
      <c r="BN7632" s="79" t="s">
        <v>721</v>
      </c>
      <c r="BO7632" s="79" t="s">
        <v>2985</v>
      </c>
      <c r="BU7632" s="79" t="s">
        <v>12926</v>
      </c>
      <c r="BV7632" s="79" t="s">
        <v>721</v>
      </c>
      <c r="BW7632" s="79" t="s">
        <v>2985</v>
      </c>
    </row>
    <row r="7633" spans="51:75" x14ac:dyDescent="0.3">
      <c r="AY7633" s="107" t="e">
        <f>VLOOKUP(C7633,#REF!, 2,FALSE)</f>
        <v>#REF!</v>
      </c>
      <c r="BM7633" s="79" t="s">
        <v>12927</v>
      </c>
      <c r="BN7633" s="79" t="s">
        <v>1274</v>
      </c>
      <c r="BO7633" s="79" t="s">
        <v>2985</v>
      </c>
      <c r="BU7633" s="79" t="s">
        <v>12927</v>
      </c>
      <c r="BV7633" s="79" t="s">
        <v>1274</v>
      </c>
      <c r="BW7633" s="79" t="s">
        <v>2985</v>
      </c>
    </row>
    <row r="7634" spans="51:75" x14ac:dyDescent="0.3">
      <c r="AY7634" s="107" t="e">
        <f>VLOOKUP(C7634,#REF!, 2,FALSE)</f>
        <v>#REF!</v>
      </c>
      <c r="BM7634" s="79" t="s">
        <v>12928</v>
      </c>
      <c r="BN7634" s="79" t="s">
        <v>1141</v>
      </c>
      <c r="BO7634" s="79" t="s">
        <v>2985</v>
      </c>
      <c r="BU7634" s="79" t="s">
        <v>12928</v>
      </c>
      <c r="BV7634" s="79" t="s">
        <v>1141</v>
      </c>
      <c r="BW7634" s="79" t="s">
        <v>2985</v>
      </c>
    </row>
    <row r="7635" spans="51:75" x14ac:dyDescent="0.3">
      <c r="AY7635" s="107" t="e">
        <f>VLOOKUP(C7635,#REF!, 2,FALSE)</f>
        <v>#REF!</v>
      </c>
      <c r="BM7635" s="79" t="s">
        <v>12929</v>
      </c>
      <c r="BN7635" s="79" t="s">
        <v>3006</v>
      </c>
      <c r="BO7635" s="79" t="s">
        <v>6425</v>
      </c>
      <c r="BU7635" s="79" t="s">
        <v>12929</v>
      </c>
      <c r="BV7635" s="79" t="s">
        <v>3006</v>
      </c>
      <c r="BW7635" s="79" t="s">
        <v>6425</v>
      </c>
    </row>
    <row r="7636" spans="51:75" x14ac:dyDescent="0.3">
      <c r="AY7636" s="107" t="e">
        <f>VLOOKUP(C7636,#REF!, 2,FALSE)</f>
        <v>#REF!</v>
      </c>
      <c r="BM7636" s="79" t="s">
        <v>12930</v>
      </c>
      <c r="BN7636" s="79" t="s">
        <v>3009</v>
      </c>
      <c r="BO7636" s="79" t="s">
        <v>12931</v>
      </c>
      <c r="BU7636" s="79" t="s">
        <v>12930</v>
      </c>
      <c r="BV7636" s="79" t="s">
        <v>3009</v>
      </c>
      <c r="BW7636" s="79" t="s">
        <v>12931</v>
      </c>
    </row>
    <row r="7637" spans="51:75" x14ac:dyDescent="0.3">
      <c r="AY7637" s="107" t="e">
        <f>VLOOKUP(C7637,#REF!, 2,FALSE)</f>
        <v>#REF!</v>
      </c>
      <c r="BM7637" s="79" t="s">
        <v>12932</v>
      </c>
      <c r="BN7637" s="79" t="s">
        <v>618</v>
      </c>
      <c r="BO7637" s="79" t="s">
        <v>2985</v>
      </c>
      <c r="BU7637" s="79" t="s">
        <v>12932</v>
      </c>
      <c r="BV7637" s="79" t="s">
        <v>618</v>
      </c>
      <c r="BW7637" s="79" t="s">
        <v>2985</v>
      </c>
    </row>
    <row r="7638" spans="51:75" x14ac:dyDescent="0.3">
      <c r="AY7638" s="107" t="e">
        <f>VLOOKUP(C7638,#REF!, 2,FALSE)</f>
        <v>#REF!</v>
      </c>
      <c r="BM7638" s="79" t="s">
        <v>12933</v>
      </c>
      <c r="BN7638" s="79" t="s">
        <v>2224</v>
      </c>
      <c r="BO7638" s="79" t="s">
        <v>2985</v>
      </c>
      <c r="BU7638" s="79" t="s">
        <v>12933</v>
      </c>
      <c r="BV7638" s="79" t="s">
        <v>2224</v>
      </c>
      <c r="BW7638" s="79" t="s">
        <v>2985</v>
      </c>
    </row>
    <row r="7639" spans="51:75" x14ac:dyDescent="0.3">
      <c r="AY7639" s="107" t="e">
        <f>VLOOKUP(C7639,#REF!, 2,FALSE)</f>
        <v>#REF!</v>
      </c>
      <c r="BM7639" s="79" t="s">
        <v>352</v>
      </c>
      <c r="BN7639" s="79" t="s">
        <v>796</v>
      </c>
      <c r="BO7639" s="79" t="s">
        <v>2985</v>
      </c>
      <c r="BU7639" s="79" t="s">
        <v>352</v>
      </c>
      <c r="BV7639" s="79" t="s">
        <v>796</v>
      </c>
      <c r="BW7639" s="79" t="s">
        <v>2985</v>
      </c>
    </row>
    <row r="7640" spans="51:75" x14ac:dyDescent="0.3">
      <c r="AY7640" s="107" t="e">
        <f>VLOOKUP(C7640,#REF!, 2,FALSE)</f>
        <v>#REF!</v>
      </c>
      <c r="BM7640" s="79" t="s">
        <v>353</v>
      </c>
      <c r="BN7640" s="79" t="s">
        <v>796</v>
      </c>
      <c r="BO7640" s="79" t="s">
        <v>2985</v>
      </c>
      <c r="BU7640" s="79" t="s">
        <v>353</v>
      </c>
      <c r="BV7640" s="79" t="s">
        <v>796</v>
      </c>
      <c r="BW7640" s="79" t="s">
        <v>2985</v>
      </c>
    </row>
    <row r="7641" spans="51:75" x14ac:dyDescent="0.3">
      <c r="AY7641" s="107" t="e">
        <f>VLOOKUP(C7641,#REF!, 2,FALSE)</f>
        <v>#REF!</v>
      </c>
      <c r="BM7641" s="79" t="s">
        <v>12935</v>
      </c>
      <c r="BN7641" s="79" t="s">
        <v>639</v>
      </c>
      <c r="BO7641" s="79" t="s">
        <v>4061</v>
      </c>
      <c r="BU7641" s="79" t="s">
        <v>12935</v>
      </c>
      <c r="BV7641" s="79" t="s">
        <v>639</v>
      </c>
      <c r="BW7641" s="79" t="s">
        <v>4061</v>
      </c>
    </row>
    <row r="7642" spans="51:75" x14ac:dyDescent="0.3">
      <c r="AY7642" s="107" t="e">
        <f>VLOOKUP(C7642,#REF!, 2,FALSE)</f>
        <v>#REF!</v>
      </c>
      <c r="BM7642" s="79" t="s">
        <v>12936</v>
      </c>
      <c r="BN7642" s="79" t="s">
        <v>785</v>
      </c>
      <c r="BO7642" s="79" t="s">
        <v>1603</v>
      </c>
      <c r="BU7642" s="79" t="s">
        <v>12936</v>
      </c>
      <c r="BV7642" s="79" t="s">
        <v>785</v>
      </c>
      <c r="BW7642" s="79" t="s">
        <v>1603</v>
      </c>
    </row>
    <row r="7643" spans="51:75" x14ac:dyDescent="0.3">
      <c r="AY7643" s="107" t="e">
        <f>VLOOKUP(C7643,#REF!, 2,FALSE)</f>
        <v>#REF!</v>
      </c>
      <c r="BM7643" s="79" t="s">
        <v>12937</v>
      </c>
      <c r="BN7643" s="79" t="s">
        <v>707</v>
      </c>
      <c r="BO7643" s="79" t="s">
        <v>2985</v>
      </c>
      <c r="BU7643" s="79" t="s">
        <v>12937</v>
      </c>
      <c r="BV7643" s="79" t="s">
        <v>707</v>
      </c>
      <c r="BW7643" s="79" t="s">
        <v>2985</v>
      </c>
    </row>
    <row r="7644" spans="51:75" x14ac:dyDescent="0.3">
      <c r="AY7644" s="107" t="e">
        <f>VLOOKUP(C7644,#REF!, 2,FALSE)</f>
        <v>#REF!</v>
      </c>
      <c r="BM7644" s="79" t="s">
        <v>2233</v>
      </c>
      <c r="BN7644" s="79" t="s">
        <v>2981</v>
      </c>
      <c r="BO7644" s="79" t="s">
        <v>2985</v>
      </c>
      <c r="BU7644" s="79" t="s">
        <v>2233</v>
      </c>
      <c r="BV7644" s="79" t="s">
        <v>2981</v>
      </c>
      <c r="BW7644" s="79" t="s">
        <v>2985</v>
      </c>
    </row>
    <row r="7645" spans="51:75" x14ac:dyDescent="0.3">
      <c r="AY7645" s="107" t="e">
        <f>VLOOKUP(C7645,#REF!, 2,FALSE)</f>
        <v>#REF!</v>
      </c>
      <c r="BM7645" s="79" t="s">
        <v>12938</v>
      </c>
      <c r="BN7645" s="79" t="s">
        <v>3091</v>
      </c>
      <c r="BO7645" s="79" t="s">
        <v>624</v>
      </c>
      <c r="BU7645" s="79" t="s">
        <v>12938</v>
      </c>
      <c r="BV7645" s="79" t="s">
        <v>3091</v>
      </c>
      <c r="BW7645" s="79" t="s">
        <v>624</v>
      </c>
    </row>
    <row r="7646" spans="51:75" x14ac:dyDescent="0.3">
      <c r="AY7646" s="107" t="e">
        <f>VLOOKUP(C7646,#REF!, 2,FALSE)</f>
        <v>#REF!</v>
      </c>
      <c r="BM7646" s="79" t="s">
        <v>12939</v>
      </c>
      <c r="BN7646" s="79" t="s">
        <v>843</v>
      </c>
      <c r="BO7646" s="79" t="s">
        <v>2985</v>
      </c>
      <c r="BU7646" s="79" t="s">
        <v>12939</v>
      </c>
      <c r="BV7646" s="79" t="s">
        <v>843</v>
      </c>
      <c r="BW7646" s="79" t="s">
        <v>2985</v>
      </c>
    </row>
    <row r="7647" spans="51:75" x14ac:dyDescent="0.3">
      <c r="AY7647" s="107" t="e">
        <f>VLOOKUP(C7647,#REF!, 2,FALSE)</f>
        <v>#REF!</v>
      </c>
      <c r="BM7647" s="79" t="s">
        <v>12940</v>
      </c>
      <c r="BN7647" s="79" t="s">
        <v>3006</v>
      </c>
      <c r="BO7647" s="79" t="s">
        <v>12941</v>
      </c>
      <c r="BU7647" s="79" t="s">
        <v>12940</v>
      </c>
      <c r="BV7647" s="79" t="s">
        <v>3006</v>
      </c>
      <c r="BW7647" s="79" t="s">
        <v>12941</v>
      </c>
    </row>
    <row r="7648" spans="51:75" x14ac:dyDescent="0.3">
      <c r="AY7648" s="107" t="e">
        <f>VLOOKUP(C7648,#REF!, 2,FALSE)</f>
        <v>#REF!</v>
      </c>
      <c r="BM7648" s="79" t="s">
        <v>2234</v>
      </c>
      <c r="BN7648" s="79" t="s">
        <v>616</v>
      </c>
      <c r="BO7648" s="79" t="s">
        <v>2985</v>
      </c>
      <c r="BU7648" s="79" t="s">
        <v>2234</v>
      </c>
      <c r="BV7648" s="79" t="s">
        <v>616</v>
      </c>
      <c r="BW7648" s="79" t="s">
        <v>2985</v>
      </c>
    </row>
    <row r="7649" spans="51:75" x14ac:dyDescent="0.3">
      <c r="AY7649" s="107" t="e">
        <f>VLOOKUP(C7649,#REF!, 2,FALSE)</f>
        <v>#REF!</v>
      </c>
      <c r="BM7649" s="79" t="s">
        <v>12942</v>
      </c>
      <c r="BN7649" s="79" t="s">
        <v>1447</v>
      </c>
      <c r="BO7649" s="79" t="s">
        <v>2985</v>
      </c>
      <c r="BU7649" s="79" t="s">
        <v>12942</v>
      </c>
      <c r="BV7649" s="79" t="s">
        <v>1447</v>
      </c>
      <c r="BW7649" s="79" t="s">
        <v>2985</v>
      </c>
    </row>
    <row r="7650" spans="51:75" x14ac:dyDescent="0.3">
      <c r="AY7650" s="107" t="e">
        <f>VLOOKUP(C7650,#REF!, 2,FALSE)</f>
        <v>#REF!</v>
      </c>
      <c r="BM7650" s="79" t="s">
        <v>2235</v>
      </c>
      <c r="BN7650" s="79" t="s">
        <v>698</v>
      </c>
      <c r="BO7650" s="79" t="s">
        <v>2985</v>
      </c>
      <c r="BU7650" s="79" t="s">
        <v>2235</v>
      </c>
      <c r="BV7650" s="79" t="s">
        <v>698</v>
      </c>
      <c r="BW7650" s="79" t="s">
        <v>2985</v>
      </c>
    </row>
    <row r="7651" spans="51:75" x14ac:dyDescent="0.3">
      <c r="AY7651" s="107" t="e">
        <f>VLOOKUP(C7651,#REF!, 2,FALSE)</f>
        <v>#REF!</v>
      </c>
      <c r="BM7651" s="79" t="s">
        <v>2236</v>
      </c>
      <c r="BN7651" s="79" t="s">
        <v>696</v>
      </c>
      <c r="BO7651" s="79" t="s">
        <v>2985</v>
      </c>
      <c r="BU7651" s="79" t="s">
        <v>2236</v>
      </c>
      <c r="BV7651" s="79" t="s">
        <v>696</v>
      </c>
      <c r="BW7651" s="79" t="s">
        <v>2985</v>
      </c>
    </row>
    <row r="7652" spans="51:75" x14ac:dyDescent="0.3">
      <c r="AY7652" s="107" t="e">
        <f>VLOOKUP(C7652,#REF!, 2,FALSE)</f>
        <v>#REF!</v>
      </c>
      <c r="BM7652" s="79" t="s">
        <v>12943</v>
      </c>
      <c r="BN7652" s="79" t="s">
        <v>1447</v>
      </c>
      <c r="BO7652" s="79" t="s">
        <v>2985</v>
      </c>
      <c r="BU7652" s="79" t="s">
        <v>12943</v>
      </c>
      <c r="BV7652" s="79" t="s">
        <v>1447</v>
      </c>
      <c r="BW7652" s="79" t="s">
        <v>2985</v>
      </c>
    </row>
    <row r="7653" spans="51:75" x14ac:dyDescent="0.3">
      <c r="AY7653" s="107" t="e">
        <f>VLOOKUP(C7653,#REF!, 2,FALSE)</f>
        <v>#REF!</v>
      </c>
      <c r="BM7653" s="79" t="s">
        <v>12944</v>
      </c>
      <c r="BN7653" s="79" t="s">
        <v>625</v>
      </c>
      <c r="BO7653" s="79" t="s">
        <v>1412</v>
      </c>
      <c r="BU7653" s="79" t="s">
        <v>12944</v>
      </c>
      <c r="BV7653" s="79" t="s">
        <v>625</v>
      </c>
      <c r="BW7653" s="79" t="s">
        <v>1412</v>
      </c>
    </row>
    <row r="7654" spans="51:75" x14ac:dyDescent="0.3">
      <c r="AY7654" s="107" t="e">
        <f>VLOOKUP(C7654,#REF!, 2,FALSE)</f>
        <v>#REF!</v>
      </c>
      <c r="BM7654" s="79" t="s">
        <v>12945</v>
      </c>
      <c r="BN7654" s="79" t="s">
        <v>789</v>
      </c>
      <c r="BO7654" s="79" t="s">
        <v>2985</v>
      </c>
      <c r="BU7654" s="79" t="s">
        <v>12945</v>
      </c>
      <c r="BV7654" s="79" t="s">
        <v>789</v>
      </c>
      <c r="BW7654" s="79" t="s">
        <v>2985</v>
      </c>
    </row>
    <row r="7655" spans="51:75" x14ac:dyDescent="0.3">
      <c r="AY7655" s="107" t="e">
        <f>VLOOKUP(C7655,#REF!, 2,FALSE)</f>
        <v>#REF!</v>
      </c>
      <c r="BM7655" s="79" t="s">
        <v>12946</v>
      </c>
      <c r="BN7655" s="79" t="s">
        <v>615</v>
      </c>
      <c r="BO7655" s="79" t="s">
        <v>2985</v>
      </c>
      <c r="BU7655" s="79" t="s">
        <v>12946</v>
      </c>
      <c r="BV7655" s="79" t="s">
        <v>615</v>
      </c>
      <c r="BW7655" s="79" t="s">
        <v>2985</v>
      </c>
    </row>
    <row r="7656" spans="51:75" x14ac:dyDescent="0.3">
      <c r="AY7656" s="107" t="e">
        <f>VLOOKUP(C7656,#REF!, 2,FALSE)</f>
        <v>#REF!</v>
      </c>
      <c r="BM7656" s="79" t="s">
        <v>12947</v>
      </c>
      <c r="BN7656" s="79" t="s">
        <v>2985</v>
      </c>
      <c r="BO7656" s="79" t="s">
        <v>2449</v>
      </c>
      <c r="BU7656" s="79" t="s">
        <v>12947</v>
      </c>
      <c r="BV7656" s="79" t="s">
        <v>2985</v>
      </c>
      <c r="BW7656" s="79" t="s">
        <v>2449</v>
      </c>
    </row>
    <row r="7657" spans="51:75" x14ac:dyDescent="0.3">
      <c r="AY7657" s="107" t="e">
        <f>VLOOKUP(C7657,#REF!, 2,FALSE)</f>
        <v>#REF!</v>
      </c>
      <c r="BM7657" s="79" t="s">
        <v>12948</v>
      </c>
      <c r="BN7657" s="79" t="s">
        <v>2985</v>
      </c>
      <c r="BO7657" s="79" t="s">
        <v>2985</v>
      </c>
      <c r="BU7657" s="79" t="s">
        <v>12948</v>
      </c>
      <c r="BV7657" s="79" t="s">
        <v>2985</v>
      </c>
      <c r="BW7657" s="79" t="s">
        <v>2985</v>
      </c>
    </row>
    <row r="7658" spans="51:75" x14ac:dyDescent="0.3">
      <c r="AY7658" s="107" t="e">
        <f>VLOOKUP(C7658,#REF!, 2,FALSE)</f>
        <v>#REF!</v>
      </c>
      <c r="BM7658" s="79" t="s">
        <v>12949</v>
      </c>
      <c r="BN7658" s="79" t="s">
        <v>641</v>
      </c>
      <c r="BO7658" s="79" t="s">
        <v>2985</v>
      </c>
      <c r="BU7658" s="79" t="s">
        <v>12949</v>
      </c>
      <c r="BV7658" s="79" t="s">
        <v>641</v>
      </c>
      <c r="BW7658" s="79" t="s">
        <v>2985</v>
      </c>
    </row>
    <row r="7659" spans="51:75" x14ac:dyDescent="0.3">
      <c r="AY7659" s="107" t="e">
        <f>VLOOKUP(C7659,#REF!, 2,FALSE)</f>
        <v>#REF!</v>
      </c>
      <c r="BM7659" s="79" t="s">
        <v>12950</v>
      </c>
      <c r="BN7659" s="79" t="s">
        <v>805</v>
      </c>
      <c r="BO7659" s="79" t="s">
        <v>662</v>
      </c>
      <c r="BU7659" s="79" t="s">
        <v>12950</v>
      </c>
      <c r="BV7659" s="79" t="s">
        <v>805</v>
      </c>
      <c r="BW7659" s="79" t="s">
        <v>662</v>
      </c>
    </row>
    <row r="7660" spans="51:75" x14ac:dyDescent="0.3">
      <c r="AY7660" s="107" t="e">
        <f>VLOOKUP(C7660,#REF!, 2,FALSE)</f>
        <v>#REF!</v>
      </c>
      <c r="BM7660" s="79" t="s">
        <v>12951</v>
      </c>
      <c r="BN7660" s="79" t="s">
        <v>789</v>
      </c>
      <c r="BO7660" s="79" t="s">
        <v>2985</v>
      </c>
      <c r="BU7660" s="79" t="s">
        <v>12951</v>
      </c>
      <c r="BV7660" s="79" t="s">
        <v>789</v>
      </c>
      <c r="BW7660" s="79" t="s">
        <v>2985</v>
      </c>
    </row>
    <row r="7661" spans="51:75" x14ac:dyDescent="0.3">
      <c r="AY7661" s="107" t="e">
        <f>VLOOKUP(C7661,#REF!, 2,FALSE)</f>
        <v>#REF!</v>
      </c>
      <c r="BM7661" s="79" t="s">
        <v>12952</v>
      </c>
      <c r="BN7661" s="79" t="s">
        <v>663</v>
      </c>
      <c r="BO7661" s="79" t="s">
        <v>3117</v>
      </c>
      <c r="BU7661" s="79" t="s">
        <v>12952</v>
      </c>
      <c r="BV7661" s="79" t="s">
        <v>663</v>
      </c>
      <c r="BW7661" s="79" t="s">
        <v>3117</v>
      </c>
    </row>
    <row r="7662" spans="51:75" x14ac:dyDescent="0.3">
      <c r="AY7662" s="107" t="e">
        <f>VLOOKUP(C7662,#REF!, 2,FALSE)</f>
        <v>#REF!</v>
      </c>
      <c r="BM7662" s="79" t="s">
        <v>12953</v>
      </c>
      <c r="BN7662" s="79" t="s">
        <v>2985</v>
      </c>
      <c r="BO7662" s="79" t="s">
        <v>12954</v>
      </c>
      <c r="BU7662" s="79" t="s">
        <v>12953</v>
      </c>
      <c r="BV7662" s="79" t="s">
        <v>2985</v>
      </c>
      <c r="BW7662" s="79" t="s">
        <v>12954</v>
      </c>
    </row>
    <row r="7663" spans="51:75" x14ac:dyDescent="0.3">
      <c r="AY7663" s="107" t="e">
        <f>VLOOKUP(C7663,#REF!, 2,FALSE)</f>
        <v>#REF!</v>
      </c>
      <c r="BM7663" s="79" t="s">
        <v>12955</v>
      </c>
      <c r="BN7663" s="79" t="s">
        <v>3009</v>
      </c>
      <c r="BO7663" s="79" t="s">
        <v>2985</v>
      </c>
      <c r="BU7663" s="79" t="s">
        <v>12955</v>
      </c>
      <c r="BV7663" s="79" t="s">
        <v>3009</v>
      </c>
      <c r="BW7663" s="79" t="s">
        <v>2985</v>
      </c>
    </row>
    <row r="7664" spans="51:75" x14ac:dyDescent="0.3">
      <c r="AY7664" s="107" t="e">
        <f>VLOOKUP(C7664,#REF!, 2,FALSE)</f>
        <v>#REF!</v>
      </c>
      <c r="BM7664" s="79" t="s">
        <v>12956</v>
      </c>
      <c r="BN7664" s="79" t="s">
        <v>3087</v>
      </c>
      <c r="BO7664" s="79" t="s">
        <v>12957</v>
      </c>
      <c r="BU7664" s="79" t="s">
        <v>12956</v>
      </c>
      <c r="BV7664" s="79" t="s">
        <v>3087</v>
      </c>
      <c r="BW7664" s="79" t="s">
        <v>12957</v>
      </c>
    </row>
    <row r="7665" spans="51:75" x14ac:dyDescent="0.3">
      <c r="AY7665" s="107" t="e">
        <f>VLOOKUP(C7665,#REF!, 2,FALSE)</f>
        <v>#REF!</v>
      </c>
      <c r="BM7665" s="79" t="s">
        <v>2237</v>
      </c>
      <c r="BN7665" s="79" t="s">
        <v>657</v>
      </c>
      <c r="BO7665" s="79" t="s">
        <v>12958</v>
      </c>
      <c r="BU7665" s="79" t="s">
        <v>2237</v>
      </c>
      <c r="BV7665" s="79" t="s">
        <v>657</v>
      </c>
      <c r="BW7665" s="79" t="s">
        <v>12958</v>
      </c>
    </row>
    <row r="7666" spans="51:75" x14ac:dyDescent="0.3">
      <c r="AY7666" s="107" t="e">
        <f>VLOOKUP(C7666,#REF!, 2,FALSE)</f>
        <v>#REF!</v>
      </c>
      <c r="BM7666" s="79" t="s">
        <v>2238</v>
      </c>
      <c r="BN7666" s="79" t="s">
        <v>1274</v>
      </c>
      <c r="BO7666" s="79" t="s">
        <v>2985</v>
      </c>
      <c r="BU7666" s="79" t="s">
        <v>2238</v>
      </c>
      <c r="BV7666" s="79" t="s">
        <v>1274</v>
      </c>
      <c r="BW7666" s="79" t="s">
        <v>2985</v>
      </c>
    </row>
    <row r="7667" spans="51:75" x14ac:dyDescent="0.3">
      <c r="AY7667" s="107" t="e">
        <f>VLOOKUP(C7667,#REF!, 2,FALSE)</f>
        <v>#REF!</v>
      </c>
      <c r="BM7667" s="79" t="s">
        <v>2239</v>
      </c>
      <c r="BN7667" s="79" t="s">
        <v>3009</v>
      </c>
      <c r="BO7667" s="79" t="s">
        <v>12959</v>
      </c>
      <c r="BU7667" s="79" t="s">
        <v>2239</v>
      </c>
      <c r="BV7667" s="79" t="s">
        <v>3009</v>
      </c>
      <c r="BW7667" s="79" t="s">
        <v>12959</v>
      </c>
    </row>
    <row r="7668" spans="51:75" x14ac:dyDescent="0.3">
      <c r="AY7668" s="107" t="e">
        <f>VLOOKUP(C7668,#REF!, 2,FALSE)</f>
        <v>#REF!</v>
      </c>
      <c r="BM7668" s="79" t="s">
        <v>12960</v>
      </c>
      <c r="BN7668" s="79" t="s">
        <v>3091</v>
      </c>
      <c r="BO7668" s="79" t="s">
        <v>12961</v>
      </c>
      <c r="BU7668" s="79" t="s">
        <v>12960</v>
      </c>
      <c r="BV7668" s="79" t="s">
        <v>3091</v>
      </c>
      <c r="BW7668" s="79" t="s">
        <v>12961</v>
      </c>
    </row>
    <row r="7669" spans="51:75" x14ac:dyDescent="0.3">
      <c r="AY7669" s="107" t="e">
        <f>VLOOKUP(C7669,#REF!, 2,FALSE)</f>
        <v>#REF!</v>
      </c>
      <c r="BM7669" s="79" t="s">
        <v>12962</v>
      </c>
      <c r="BN7669" s="79" t="s">
        <v>671</v>
      </c>
      <c r="BO7669" s="79" t="s">
        <v>12961</v>
      </c>
      <c r="BU7669" s="79" t="s">
        <v>12962</v>
      </c>
      <c r="BV7669" s="79" t="s">
        <v>671</v>
      </c>
      <c r="BW7669" s="79" t="s">
        <v>12961</v>
      </c>
    </row>
    <row r="7670" spans="51:75" x14ac:dyDescent="0.3">
      <c r="AY7670" s="107" t="e">
        <f>VLOOKUP(C7670,#REF!, 2,FALSE)</f>
        <v>#REF!</v>
      </c>
      <c r="BM7670" s="79" t="s">
        <v>2240</v>
      </c>
      <c r="BN7670" s="79" t="s">
        <v>3087</v>
      </c>
      <c r="BO7670" s="79" t="s">
        <v>12963</v>
      </c>
      <c r="BU7670" s="79" t="s">
        <v>2240</v>
      </c>
      <c r="BV7670" s="79" t="s">
        <v>3087</v>
      </c>
      <c r="BW7670" s="79" t="s">
        <v>12963</v>
      </c>
    </row>
    <row r="7671" spans="51:75" x14ac:dyDescent="0.3">
      <c r="AY7671" s="107" t="e">
        <f>VLOOKUP(C7671,#REF!, 2,FALSE)</f>
        <v>#REF!</v>
      </c>
      <c r="BM7671" s="79" t="s">
        <v>12964</v>
      </c>
      <c r="BN7671" s="79" t="s">
        <v>3009</v>
      </c>
      <c r="BO7671" s="79" t="s">
        <v>12965</v>
      </c>
      <c r="BU7671" s="79" t="s">
        <v>12964</v>
      </c>
      <c r="BV7671" s="79" t="s">
        <v>3009</v>
      </c>
      <c r="BW7671" s="79" t="s">
        <v>12965</v>
      </c>
    </row>
    <row r="7672" spans="51:75" x14ac:dyDescent="0.3">
      <c r="AY7672" s="107" t="e">
        <f>VLOOKUP(C7672,#REF!, 2,FALSE)</f>
        <v>#REF!</v>
      </c>
      <c r="BM7672" s="79" t="s">
        <v>12966</v>
      </c>
      <c r="BN7672" s="79" t="s">
        <v>3087</v>
      </c>
      <c r="BO7672" s="79" t="s">
        <v>12967</v>
      </c>
      <c r="BU7672" s="79" t="s">
        <v>12966</v>
      </c>
      <c r="BV7672" s="79" t="s">
        <v>3087</v>
      </c>
      <c r="BW7672" s="79" t="s">
        <v>12967</v>
      </c>
    </row>
    <row r="7673" spans="51:75" x14ac:dyDescent="0.3">
      <c r="AY7673" s="107" t="e">
        <f>VLOOKUP(C7673,#REF!, 2,FALSE)</f>
        <v>#REF!</v>
      </c>
      <c r="BM7673" s="79" t="s">
        <v>2241</v>
      </c>
      <c r="BN7673" s="79" t="s">
        <v>3087</v>
      </c>
      <c r="BO7673" s="79" t="s">
        <v>7762</v>
      </c>
      <c r="BU7673" s="79" t="s">
        <v>2241</v>
      </c>
      <c r="BV7673" s="79" t="s">
        <v>3087</v>
      </c>
      <c r="BW7673" s="79" t="s">
        <v>7762</v>
      </c>
    </row>
    <row r="7674" spans="51:75" x14ac:dyDescent="0.3">
      <c r="AY7674" s="107" t="e">
        <f>VLOOKUP(C7674,#REF!, 2,FALSE)</f>
        <v>#REF!</v>
      </c>
      <c r="BM7674" s="79" t="s">
        <v>12968</v>
      </c>
      <c r="BN7674" s="79" t="s">
        <v>3087</v>
      </c>
      <c r="BO7674" s="79" t="s">
        <v>12541</v>
      </c>
      <c r="BU7674" s="79" t="s">
        <v>12968</v>
      </c>
      <c r="BV7674" s="79" t="s">
        <v>3087</v>
      </c>
      <c r="BW7674" s="79" t="s">
        <v>12541</v>
      </c>
    </row>
    <row r="7675" spans="51:75" x14ac:dyDescent="0.3">
      <c r="AY7675" s="107" t="e">
        <f>VLOOKUP(C7675,#REF!, 2,FALSE)</f>
        <v>#REF!</v>
      </c>
      <c r="BM7675" s="79" t="s">
        <v>12969</v>
      </c>
      <c r="BN7675" s="79" t="s">
        <v>3091</v>
      </c>
      <c r="BO7675" s="79" t="s">
        <v>12970</v>
      </c>
      <c r="BU7675" s="79" t="s">
        <v>12969</v>
      </c>
      <c r="BV7675" s="79" t="s">
        <v>3091</v>
      </c>
      <c r="BW7675" s="79" t="s">
        <v>12970</v>
      </c>
    </row>
    <row r="7676" spans="51:75" x14ac:dyDescent="0.3">
      <c r="AY7676" s="107" t="e">
        <f>VLOOKUP(C7676,#REF!, 2,FALSE)</f>
        <v>#REF!</v>
      </c>
      <c r="BM7676" s="79" t="s">
        <v>12971</v>
      </c>
      <c r="BN7676" s="79" t="s">
        <v>1447</v>
      </c>
      <c r="BO7676" s="79" t="s">
        <v>2985</v>
      </c>
      <c r="BU7676" s="79" t="s">
        <v>12971</v>
      </c>
      <c r="BV7676" s="79" t="s">
        <v>1447</v>
      </c>
      <c r="BW7676" s="79" t="s">
        <v>2985</v>
      </c>
    </row>
    <row r="7677" spans="51:75" x14ac:dyDescent="0.3">
      <c r="AY7677" s="107" t="e">
        <f>VLOOKUP(C7677,#REF!, 2,FALSE)</f>
        <v>#REF!</v>
      </c>
      <c r="BM7677" s="79" t="s">
        <v>12972</v>
      </c>
      <c r="BN7677" s="79" t="s">
        <v>3009</v>
      </c>
      <c r="BO7677" s="79" t="s">
        <v>2985</v>
      </c>
      <c r="BU7677" s="79" t="s">
        <v>12972</v>
      </c>
      <c r="BV7677" s="79" t="s">
        <v>3009</v>
      </c>
      <c r="BW7677" s="79" t="s">
        <v>2985</v>
      </c>
    </row>
    <row r="7678" spans="51:75" x14ac:dyDescent="0.3">
      <c r="AY7678" s="107" t="e">
        <f>VLOOKUP(C7678,#REF!, 2,FALSE)</f>
        <v>#REF!</v>
      </c>
      <c r="BM7678" s="79" t="s">
        <v>12973</v>
      </c>
      <c r="BN7678" s="79" t="s">
        <v>3206</v>
      </c>
      <c r="BO7678" s="79" t="s">
        <v>2985</v>
      </c>
      <c r="BU7678" s="79" t="s">
        <v>12973</v>
      </c>
      <c r="BV7678" s="79" t="s">
        <v>3206</v>
      </c>
      <c r="BW7678" s="79" t="s">
        <v>2985</v>
      </c>
    </row>
    <row r="7679" spans="51:75" x14ac:dyDescent="0.3">
      <c r="AY7679" s="107" t="e">
        <f>VLOOKUP(C7679,#REF!, 2,FALSE)</f>
        <v>#REF!</v>
      </c>
      <c r="BM7679" s="79" t="s">
        <v>12974</v>
      </c>
      <c r="BN7679" s="79" t="s">
        <v>16992</v>
      </c>
      <c r="BO7679" s="79" t="s">
        <v>2985</v>
      </c>
      <c r="BU7679" s="79" t="s">
        <v>12974</v>
      </c>
      <c r="BV7679" s="79" t="s">
        <v>16992</v>
      </c>
      <c r="BW7679" s="79" t="s">
        <v>2985</v>
      </c>
    </row>
    <row r="7680" spans="51:75" x14ac:dyDescent="0.3">
      <c r="AY7680" s="107" t="e">
        <f>VLOOKUP(C7680,#REF!, 2,FALSE)</f>
        <v>#REF!</v>
      </c>
      <c r="BM7680" s="79" t="s">
        <v>2244</v>
      </c>
      <c r="BN7680" s="79" t="s">
        <v>628</v>
      </c>
      <c r="BO7680" s="79" t="s">
        <v>2985</v>
      </c>
      <c r="BU7680" s="79" t="s">
        <v>2244</v>
      </c>
      <c r="BV7680" s="79" t="s">
        <v>628</v>
      </c>
      <c r="BW7680" s="79" t="s">
        <v>2985</v>
      </c>
    </row>
    <row r="7681" spans="51:75" x14ac:dyDescent="0.3">
      <c r="AY7681" s="107" t="e">
        <f>VLOOKUP(C7681,#REF!, 2,FALSE)</f>
        <v>#REF!</v>
      </c>
      <c r="BM7681" s="79" t="s">
        <v>2245</v>
      </c>
      <c r="BN7681" s="79" t="s">
        <v>702</v>
      </c>
      <c r="BO7681" s="79" t="s">
        <v>2985</v>
      </c>
      <c r="BU7681" s="79" t="s">
        <v>2245</v>
      </c>
      <c r="BV7681" s="79" t="s">
        <v>702</v>
      </c>
      <c r="BW7681" s="79" t="s">
        <v>2985</v>
      </c>
    </row>
    <row r="7682" spans="51:75" x14ac:dyDescent="0.3">
      <c r="AY7682" s="107" t="e">
        <f>VLOOKUP(C7682,#REF!, 2,FALSE)</f>
        <v>#REF!</v>
      </c>
      <c r="BM7682" s="79" t="s">
        <v>2246</v>
      </c>
      <c r="BN7682" s="79" t="s">
        <v>721</v>
      </c>
      <c r="BO7682" s="79" t="s">
        <v>2985</v>
      </c>
      <c r="BU7682" s="79" t="s">
        <v>2246</v>
      </c>
      <c r="BV7682" s="79" t="s">
        <v>721</v>
      </c>
      <c r="BW7682" s="79" t="s">
        <v>2985</v>
      </c>
    </row>
    <row r="7683" spans="51:75" x14ac:dyDescent="0.3">
      <c r="AY7683" s="107" t="e">
        <f>VLOOKUP(C7683,#REF!, 2,FALSE)</f>
        <v>#REF!</v>
      </c>
      <c r="BM7683" s="79" t="s">
        <v>348</v>
      </c>
      <c r="BN7683" s="79" t="s">
        <v>625</v>
      </c>
      <c r="BO7683" s="79" t="s">
        <v>2985</v>
      </c>
      <c r="BU7683" s="79" t="s">
        <v>348</v>
      </c>
      <c r="BV7683" s="79" t="s">
        <v>625</v>
      </c>
      <c r="BW7683" s="79" t="s">
        <v>2985</v>
      </c>
    </row>
    <row r="7684" spans="51:75" x14ac:dyDescent="0.3">
      <c r="AY7684" s="107" t="e">
        <f>VLOOKUP(C7684,#REF!, 2,FALSE)</f>
        <v>#REF!</v>
      </c>
      <c r="BM7684" s="79" t="s">
        <v>12976</v>
      </c>
      <c r="BN7684" s="79" t="s">
        <v>3091</v>
      </c>
      <c r="BO7684" s="79" t="s">
        <v>2985</v>
      </c>
      <c r="BU7684" s="79" t="s">
        <v>12976</v>
      </c>
      <c r="BV7684" s="79" t="s">
        <v>3091</v>
      </c>
      <c r="BW7684" s="79" t="s">
        <v>2985</v>
      </c>
    </row>
    <row r="7685" spans="51:75" x14ac:dyDescent="0.3">
      <c r="AY7685" s="107" t="e">
        <f>VLOOKUP(C7685,#REF!, 2,FALSE)</f>
        <v>#REF!</v>
      </c>
      <c r="BM7685" s="79" t="s">
        <v>12977</v>
      </c>
      <c r="BN7685" s="79" t="s">
        <v>633</v>
      </c>
      <c r="BO7685" s="79" t="s">
        <v>2985</v>
      </c>
      <c r="BU7685" s="79" t="s">
        <v>12977</v>
      </c>
      <c r="BV7685" s="79" t="s">
        <v>633</v>
      </c>
      <c r="BW7685" s="79" t="s">
        <v>2985</v>
      </c>
    </row>
    <row r="7686" spans="51:75" x14ac:dyDescent="0.3">
      <c r="AY7686" s="107" t="e">
        <f>VLOOKUP(C7686,#REF!, 2,FALSE)</f>
        <v>#REF!</v>
      </c>
      <c r="BM7686" s="79" t="s">
        <v>12978</v>
      </c>
      <c r="BN7686" s="79" t="s">
        <v>3256</v>
      </c>
      <c r="BO7686" s="79" t="s">
        <v>2985</v>
      </c>
      <c r="BU7686" s="79" t="s">
        <v>12978</v>
      </c>
      <c r="BV7686" s="79" t="s">
        <v>3256</v>
      </c>
      <c r="BW7686" s="79" t="s">
        <v>2985</v>
      </c>
    </row>
    <row r="7687" spans="51:75" x14ac:dyDescent="0.3">
      <c r="AY7687" s="107" t="e">
        <f>VLOOKUP(C7687,#REF!, 2,FALSE)</f>
        <v>#REF!</v>
      </c>
      <c r="BM7687" s="79" t="s">
        <v>12979</v>
      </c>
      <c r="BN7687" s="79" t="s">
        <v>615</v>
      </c>
      <c r="BO7687" s="79" t="s">
        <v>2985</v>
      </c>
      <c r="BU7687" s="79" t="s">
        <v>12979</v>
      </c>
      <c r="BV7687" s="79" t="s">
        <v>615</v>
      </c>
      <c r="BW7687" s="79" t="s">
        <v>2985</v>
      </c>
    </row>
    <row r="7688" spans="51:75" x14ac:dyDescent="0.3">
      <c r="AY7688" s="107" t="e">
        <f>VLOOKUP(C7688,#REF!, 2,FALSE)</f>
        <v>#REF!</v>
      </c>
      <c r="BM7688" s="79" t="s">
        <v>12980</v>
      </c>
      <c r="BN7688" s="79" t="s">
        <v>702</v>
      </c>
      <c r="BO7688" s="79" t="s">
        <v>2985</v>
      </c>
      <c r="BU7688" s="79" t="s">
        <v>12980</v>
      </c>
      <c r="BV7688" s="79" t="s">
        <v>702</v>
      </c>
      <c r="BW7688" s="79" t="s">
        <v>2985</v>
      </c>
    </row>
    <row r="7689" spans="51:75" x14ac:dyDescent="0.3">
      <c r="AY7689" s="107" t="e">
        <f>VLOOKUP(C7689,#REF!, 2,FALSE)</f>
        <v>#REF!</v>
      </c>
      <c r="BM7689" s="79" t="s">
        <v>12981</v>
      </c>
      <c r="BN7689" s="79" t="s">
        <v>638</v>
      </c>
      <c r="BO7689" s="79" t="s">
        <v>2985</v>
      </c>
      <c r="BU7689" s="79" t="s">
        <v>12981</v>
      </c>
      <c r="BV7689" s="79" t="s">
        <v>638</v>
      </c>
      <c r="BW7689" s="79" t="s">
        <v>2985</v>
      </c>
    </row>
    <row r="7690" spans="51:75" x14ac:dyDescent="0.3">
      <c r="AY7690" s="107" t="e">
        <f>VLOOKUP(C7690,#REF!, 2,FALSE)</f>
        <v>#REF!</v>
      </c>
      <c r="BM7690" s="79" t="s">
        <v>12982</v>
      </c>
      <c r="BN7690" s="79" t="s">
        <v>702</v>
      </c>
      <c r="BO7690" s="79" t="s">
        <v>2985</v>
      </c>
      <c r="BU7690" s="79" t="s">
        <v>12982</v>
      </c>
      <c r="BV7690" s="79" t="s">
        <v>702</v>
      </c>
      <c r="BW7690" s="79" t="s">
        <v>2985</v>
      </c>
    </row>
    <row r="7691" spans="51:75" x14ac:dyDescent="0.3">
      <c r="AY7691" s="107" t="e">
        <f>VLOOKUP(C7691,#REF!, 2,FALSE)</f>
        <v>#REF!</v>
      </c>
      <c r="BM7691" s="79" t="s">
        <v>12984</v>
      </c>
      <c r="BN7691" s="79" t="s">
        <v>633</v>
      </c>
      <c r="BO7691" s="79" t="s">
        <v>2985</v>
      </c>
      <c r="BU7691" s="79" t="s">
        <v>12984</v>
      </c>
      <c r="BV7691" s="79" t="s">
        <v>633</v>
      </c>
      <c r="BW7691" s="79" t="s">
        <v>2985</v>
      </c>
    </row>
    <row r="7692" spans="51:75" x14ac:dyDescent="0.3">
      <c r="AY7692" s="107" t="e">
        <f>VLOOKUP(C7692,#REF!, 2,FALSE)</f>
        <v>#REF!</v>
      </c>
      <c r="BM7692" s="79" t="s">
        <v>12985</v>
      </c>
      <c r="BN7692" s="79" t="s">
        <v>625</v>
      </c>
      <c r="BO7692" s="79" t="s">
        <v>2985</v>
      </c>
      <c r="BU7692" s="79" t="s">
        <v>12985</v>
      </c>
      <c r="BV7692" s="79" t="s">
        <v>625</v>
      </c>
      <c r="BW7692" s="79" t="s">
        <v>2985</v>
      </c>
    </row>
    <row r="7693" spans="51:75" x14ac:dyDescent="0.3">
      <c r="AY7693" s="107" t="e">
        <f>VLOOKUP(C7693,#REF!, 2,FALSE)</f>
        <v>#REF!</v>
      </c>
      <c r="BM7693" s="79" t="s">
        <v>2247</v>
      </c>
      <c r="BN7693" s="79" t="s">
        <v>625</v>
      </c>
      <c r="BO7693" s="79" t="s">
        <v>2985</v>
      </c>
      <c r="BU7693" s="79" t="s">
        <v>2247</v>
      </c>
      <c r="BV7693" s="79" t="s">
        <v>625</v>
      </c>
      <c r="BW7693" s="79" t="s">
        <v>2985</v>
      </c>
    </row>
    <row r="7694" spans="51:75" x14ac:dyDescent="0.3">
      <c r="AY7694" s="107" t="e">
        <f>VLOOKUP(C7694,#REF!, 2,FALSE)</f>
        <v>#REF!</v>
      </c>
      <c r="BM7694" s="79" t="s">
        <v>12986</v>
      </c>
      <c r="BN7694" s="79" t="s">
        <v>3006</v>
      </c>
      <c r="BO7694" s="79" t="s">
        <v>1615</v>
      </c>
      <c r="BU7694" s="79" t="s">
        <v>12986</v>
      </c>
      <c r="BV7694" s="79" t="s">
        <v>3006</v>
      </c>
      <c r="BW7694" s="79" t="s">
        <v>1615</v>
      </c>
    </row>
    <row r="7695" spans="51:75" x14ac:dyDescent="0.3">
      <c r="AY7695" s="107" t="e">
        <f>VLOOKUP(C7695,#REF!, 2,FALSE)</f>
        <v>#REF!</v>
      </c>
      <c r="BM7695" s="79" t="s">
        <v>12987</v>
      </c>
      <c r="BN7695" s="79" t="s">
        <v>16992</v>
      </c>
      <c r="BO7695" s="79" t="s">
        <v>772</v>
      </c>
      <c r="BU7695" s="79" t="s">
        <v>12987</v>
      </c>
      <c r="BV7695" s="79" t="s">
        <v>16992</v>
      </c>
      <c r="BW7695" s="79" t="s">
        <v>772</v>
      </c>
    </row>
    <row r="7696" spans="51:75" x14ac:dyDescent="0.3">
      <c r="AY7696" s="107" t="e">
        <f>VLOOKUP(C7696,#REF!, 2,FALSE)</f>
        <v>#REF!</v>
      </c>
      <c r="BM7696" s="79" t="s">
        <v>12988</v>
      </c>
      <c r="BN7696" s="79" t="s">
        <v>638</v>
      </c>
      <c r="BO7696" s="79" t="s">
        <v>12989</v>
      </c>
      <c r="BU7696" s="79" t="s">
        <v>12988</v>
      </c>
      <c r="BV7696" s="79" t="s">
        <v>638</v>
      </c>
      <c r="BW7696" s="79" t="s">
        <v>12989</v>
      </c>
    </row>
    <row r="7697" spans="51:75" x14ac:dyDescent="0.3">
      <c r="AY7697" s="107" t="e">
        <f>VLOOKUP(C7697,#REF!, 2,FALSE)</f>
        <v>#REF!</v>
      </c>
      <c r="BM7697" s="79" t="s">
        <v>12990</v>
      </c>
      <c r="BN7697" s="79" t="s">
        <v>3006</v>
      </c>
      <c r="BO7697" s="79" t="s">
        <v>8634</v>
      </c>
      <c r="BU7697" s="79" t="s">
        <v>12990</v>
      </c>
      <c r="BV7697" s="79" t="s">
        <v>3006</v>
      </c>
      <c r="BW7697" s="79" t="s">
        <v>8634</v>
      </c>
    </row>
    <row r="7698" spans="51:75" x14ac:dyDescent="0.3">
      <c r="AY7698" s="107" t="e">
        <f>VLOOKUP(C7698,#REF!, 2,FALSE)</f>
        <v>#REF!</v>
      </c>
      <c r="BM7698" s="79" t="s">
        <v>12991</v>
      </c>
      <c r="BN7698" s="79" t="s">
        <v>3256</v>
      </c>
      <c r="BO7698" s="79" t="s">
        <v>772</v>
      </c>
      <c r="BU7698" s="79" t="s">
        <v>12991</v>
      </c>
      <c r="BV7698" s="79" t="s">
        <v>3256</v>
      </c>
      <c r="BW7698" s="79" t="s">
        <v>772</v>
      </c>
    </row>
    <row r="7699" spans="51:75" x14ac:dyDescent="0.3">
      <c r="AY7699" s="107" t="e">
        <f>VLOOKUP(C7699,#REF!, 2,FALSE)</f>
        <v>#REF!</v>
      </c>
      <c r="BM7699" s="79" t="s">
        <v>12992</v>
      </c>
      <c r="BN7699" s="79" t="s">
        <v>16992</v>
      </c>
      <c r="BO7699" s="79" t="s">
        <v>857</v>
      </c>
      <c r="BU7699" s="79" t="s">
        <v>12992</v>
      </c>
      <c r="BV7699" s="79" t="s">
        <v>16992</v>
      </c>
      <c r="BW7699" s="79" t="s">
        <v>857</v>
      </c>
    </row>
    <row r="7700" spans="51:75" x14ac:dyDescent="0.3">
      <c r="AY7700" s="107" t="e">
        <f>VLOOKUP(C7700,#REF!, 2,FALSE)</f>
        <v>#REF!</v>
      </c>
      <c r="BM7700" s="79" t="s">
        <v>12993</v>
      </c>
      <c r="BN7700" s="79" t="s">
        <v>16992</v>
      </c>
      <c r="BO7700" s="79" t="s">
        <v>2820</v>
      </c>
      <c r="BU7700" s="79" t="s">
        <v>12993</v>
      </c>
      <c r="BV7700" s="79" t="s">
        <v>16992</v>
      </c>
      <c r="BW7700" s="79" t="s">
        <v>2820</v>
      </c>
    </row>
    <row r="7701" spans="51:75" x14ac:dyDescent="0.3">
      <c r="AY7701" s="107" t="e">
        <f>VLOOKUP(C7701,#REF!, 2,FALSE)</f>
        <v>#REF!</v>
      </c>
      <c r="BM7701" s="79" t="s">
        <v>12994</v>
      </c>
      <c r="BN7701" s="79" t="s">
        <v>16992</v>
      </c>
      <c r="BO7701" s="79" t="s">
        <v>772</v>
      </c>
      <c r="BU7701" s="79" t="s">
        <v>12994</v>
      </c>
      <c r="BV7701" s="79" t="s">
        <v>16992</v>
      </c>
      <c r="BW7701" s="79" t="s">
        <v>772</v>
      </c>
    </row>
    <row r="7702" spans="51:75" x14ac:dyDescent="0.3">
      <c r="AY7702" s="107" t="e">
        <f>VLOOKUP(C7702,#REF!, 2,FALSE)</f>
        <v>#REF!</v>
      </c>
      <c r="BM7702" s="79" t="s">
        <v>12995</v>
      </c>
      <c r="BN7702" s="79" t="s">
        <v>3006</v>
      </c>
      <c r="BO7702" s="79" t="s">
        <v>3843</v>
      </c>
      <c r="BU7702" s="79" t="s">
        <v>12995</v>
      </c>
      <c r="BV7702" s="79" t="s">
        <v>3006</v>
      </c>
      <c r="BW7702" s="79" t="s">
        <v>3843</v>
      </c>
    </row>
    <row r="7703" spans="51:75" x14ac:dyDescent="0.3">
      <c r="AY7703" s="107" t="e">
        <f>VLOOKUP(C7703,#REF!, 2,FALSE)</f>
        <v>#REF!</v>
      </c>
      <c r="BM7703" s="79" t="s">
        <v>12996</v>
      </c>
      <c r="BN7703" s="79" t="s">
        <v>16992</v>
      </c>
      <c r="BO7703" s="79" t="s">
        <v>772</v>
      </c>
      <c r="BU7703" s="79" t="s">
        <v>12996</v>
      </c>
      <c r="BV7703" s="79" t="s">
        <v>16992</v>
      </c>
      <c r="BW7703" s="79" t="s">
        <v>772</v>
      </c>
    </row>
    <row r="7704" spans="51:75" x14ac:dyDescent="0.3">
      <c r="AY7704" s="107" t="e">
        <f>VLOOKUP(C7704,#REF!, 2,FALSE)</f>
        <v>#REF!</v>
      </c>
      <c r="BM7704" s="79" t="s">
        <v>12997</v>
      </c>
      <c r="BN7704" s="79" t="s">
        <v>777</v>
      </c>
      <c r="BO7704" s="79" t="s">
        <v>2985</v>
      </c>
      <c r="BU7704" s="79" t="s">
        <v>12997</v>
      </c>
      <c r="BV7704" s="79" t="s">
        <v>777</v>
      </c>
      <c r="BW7704" s="79" t="s">
        <v>2985</v>
      </c>
    </row>
    <row r="7705" spans="51:75" x14ac:dyDescent="0.3">
      <c r="AY7705" s="107" t="e">
        <f>VLOOKUP(C7705,#REF!, 2,FALSE)</f>
        <v>#REF!</v>
      </c>
      <c r="BM7705" s="79" t="s">
        <v>2248</v>
      </c>
      <c r="BN7705" s="79" t="s">
        <v>16992</v>
      </c>
      <c r="BO7705" s="79" t="s">
        <v>1197</v>
      </c>
      <c r="BU7705" s="79" t="s">
        <v>2248</v>
      </c>
      <c r="BV7705" s="79" t="s">
        <v>16992</v>
      </c>
      <c r="BW7705" s="79" t="s">
        <v>1197</v>
      </c>
    </row>
    <row r="7706" spans="51:75" x14ac:dyDescent="0.3">
      <c r="AY7706" s="107" t="e">
        <f>VLOOKUP(C7706,#REF!, 2,FALSE)</f>
        <v>#REF!</v>
      </c>
      <c r="BM7706" s="79" t="s">
        <v>12998</v>
      </c>
      <c r="BN7706" s="79" t="s">
        <v>16992</v>
      </c>
      <c r="BO7706" s="79" t="s">
        <v>2985</v>
      </c>
      <c r="BU7706" s="79" t="s">
        <v>12998</v>
      </c>
      <c r="BV7706" s="79" t="s">
        <v>16992</v>
      </c>
      <c r="BW7706" s="79" t="s">
        <v>2985</v>
      </c>
    </row>
    <row r="7707" spans="51:75" x14ac:dyDescent="0.3">
      <c r="AY7707" s="107" t="e">
        <f>VLOOKUP(C7707,#REF!, 2,FALSE)</f>
        <v>#REF!</v>
      </c>
      <c r="BM7707" s="79" t="s">
        <v>12999</v>
      </c>
      <c r="BN7707" s="79" t="s">
        <v>3006</v>
      </c>
      <c r="BO7707" s="79" t="s">
        <v>5767</v>
      </c>
      <c r="BU7707" s="79" t="s">
        <v>12999</v>
      </c>
      <c r="BV7707" s="79" t="s">
        <v>3006</v>
      </c>
      <c r="BW7707" s="79" t="s">
        <v>5767</v>
      </c>
    </row>
    <row r="7708" spans="51:75" x14ac:dyDescent="0.3">
      <c r="AY7708" s="107" t="e">
        <f>VLOOKUP(C7708,#REF!, 2,FALSE)</f>
        <v>#REF!</v>
      </c>
      <c r="BM7708" s="79" t="s">
        <v>2249</v>
      </c>
      <c r="BN7708" s="79" t="s">
        <v>3101</v>
      </c>
      <c r="BO7708" s="79" t="s">
        <v>711</v>
      </c>
      <c r="BU7708" s="79" t="s">
        <v>2249</v>
      </c>
      <c r="BV7708" s="79" t="s">
        <v>3101</v>
      </c>
      <c r="BW7708" s="79" t="s">
        <v>711</v>
      </c>
    </row>
    <row r="7709" spans="51:75" x14ac:dyDescent="0.3">
      <c r="AY7709" s="107" t="e">
        <f>VLOOKUP(C7709,#REF!, 2,FALSE)</f>
        <v>#REF!</v>
      </c>
      <c r="BM7709" s="79" t="s">
        <v>13000</v>
      </c>
      <c r="BN7709" s="79" t="s">
        <v>3256</v>
      </c>
      <c r="BO7709" s="79" t="s">
        <v>2985</v>
      </c>
      <c r="BU7709" s="79" t="s">
        <v>13000</v>
      </c>
      <c r="BV7709" s="79" t="s">
        <v>3256</v>
      </c>
      <c r="BW7709" s="79" t="s">
        <v>2985</v>
      </c>
    </row>
    <row r="7710" spans="51:75" x14ac:dyDescent="0.3">
      <c r="AY7710" s="107" t="e">
        <f>VLOOKUP(C7710,#REF!, 2,FALSE)</f>
        <v>#REF!</v>
      </c>
      <c r="BM7710" s="79" t="s">
        <v>13001</v>
      </c>
      <c r="BN7710" s="79" t="s">
        <v>925</v>
      </c>
      <c r="BO7710" s="79" t="s">
        <v>1961</v>
      </c>
      <c r="BU7710" s="79" t="s">
        <v>13001</v>
      </c>
      <c r="BV7710" s="79" t="s">
        <v>925</v>
      </c>
      <c r="BW7710" s="79" t="s">
        <v>1961</v>
      </c>
    </row>
    <row r="7711" spans="51:75" x14ac:dyDescent="0.3">
      <c r="AY7711" s="107" t="e">
        <f>VLOOKUP(C7711,#REF!, 2,FALSE)</f>
        <v>#REF!</v>
      </c>
      <c r="BM7711" s="79" t="s">
        <v>2250</v>
      </c>
      <c r="BN7711" s="79" t="s">
        <v>663</v>
      </c>
      <c r="BO7711" s="79" t="s">
        <v>1085</v>
      </c>
      <c r="BU7711" s="79" t="s">
        <v>2250</v>
      </c>
      <c r="BV7711" s="79" t="s">
        <v>663</v>
      </c>
      <c r="BW7711" s="79" t="s">
        <v>1085</v>
      </c>
    </row>
    <row r="7712" spans="51:75" x14ac:dyDescent="0.3">
      <c r="AY7712" s="107" t="e">
        <f>VLOOKUP(C7712,#REF!, 2,FALSE)</f>
        <v>#REF!</v>
      </c>
      <c r="BM7712" s="79" t="s">
        <v>13002</v>
      </c>
      <c r="BN7712" s="79" t="s">
        <v>16992</v>
      </c>
      <c r="BO7712" s="79" t="s">
        <v>13003</v>
      </c>
      <c r="BU7712" s="79" t="s">
        <v>13002</v>
      </c>
      <c r="BV7712" s="79" t="s">
        <v>16992</v>
      </c>
      <c r="BW7712" s="79" t="s">
        <v>13003</v>
      </c>
    </row>
    <row r="7713" spans="51:75" x14ac:dyDescent="0.3">
      <c r="AY7713" s="107" t="e">
        <f>VLOOKUP(C7713,#REF!, 2,FALSE)</f>
        <v>#REF!</v>
      </c>
      <c r="BM7713" s="79" t="s">
        <v>13004</v>
      </c>
      <c r="BN7713" s="79" t="s">
        <v>702</v>
      </c>
      <c r="BO7713" s="79" t="s">
        <v>2985</v>
      </c>
      <c r="BU7713" s="79" t="s">
        <v>13004</v>
      </c>
      <c r="BV7713" s="79" t="s">
        <v>702</v>
      </c>
      <c r="BW7713" s="79" t="s">
        <v>2985</v>
      </c>
    </row>
    <row r="7714" spans="51:75" x14ac:dyDescent="0.3">
      <c r="AY7714" s="107" t="e">
        <f>VLOOKUP(C7714,#REF!, 2,FALSE)</f>
        <v>#REF!</v>
      </c>
      <c r="BM7714" s="79" t="s">
        <v>13005</v>
      </c>
      <c r="BN7714" s="79" t="s">
        <v>16992</v>
      </c>
      <c r="BO7714" s="79" t="s">
        <v>2985</v>
      </c>
      <c r="BU7714" s="79" t="s">
        <v>13005</v>
      </c>
      <c r="BV7714" s="79" t="s">
        <v>16992</v>
      </c>
      <c r="BW7714" s="79" t="s">
        <v>2985</v>
      </c>
    </row>
    <row r="7715" spans="51:75" x14ac:dyDescent="0.3">
      <c r="AY7715" s="107" t="e">
        <f>VLOOKUP(C7715,#REF!, 2,FALSE)</f>
        <v>#REF!</v>
      </c>
      <c r="BM7715" s="79" t="s">
        <v>13006</v>
      </c>
      <c r="BN7715" s="79" t="s">
        <v>16992</v>
      </c>
      <c r="BO7715" s="79" t="s">
        <v>11053</v>
      </c>
      <c r="BU7715" s="79" t="s">
        <v>13006</v>
      </c>
      <c r="BV7715" s="79" t="s">
        <v>16992</v>
      </c>
      <c r="BW7715" s="79" t="s">
        <v>11053</v>
      </c>
    </row>
    <row r="7716" spans="51:75" x14ac:dyDescent="0.3">
      <c r="AY7716" s="107" t="e">
        <f>VLOOKUP(C7716,#REF!, 2,FALSE)</f>
        <v>#REF!</v>
      </c>
      <c r="BM7716" s="79" t="s">
        <v>13007</v>
      </c>
      <c r="BN7716" s="79" t="s">
        <v>16992</v>
      </c>
      <c r="BO7716" s="79" t="s">
        <v>2985</v>
      </c>
      <c r="BU7716" s="79" t="s">
        <v>13007</v>
      </c>
      <c r="BV7716" s="79" t="s">
        <v>16992</v>
      </c>
      <c r="BW7716" s="79" t="s">
        <v>2985</v>
      </c>
    </row>
    <row r="7717" spans="51:75" x14ac:dyDescent="0.3">
      <c r="AY7717" s="107" t="e">
        <f>VLOOKUP(C7717,#REF!, 2,FALSE)</f>
        <v>#REF!</v>
      </c>
      <c r="BM7717" s="79" t="s">
        <v>13008</v>
      </c>
      <c r="BN7717" s="79" t="s">
        <v>16992</v>
      </c>
      <c r="BO7717" s="79" t="s">
        <v>13009</v>
      </c>
      <c r="BU7717" s="79" t="s">
        <v>13008</v>
      </c>
      <c r="BV7717" s="79" t="s">
        <v>16992</v>
      </c>
      <c r="BW7717" s="79" t="s">
        <v>13009</v>
      </c>
    </row>
    <row r="7718" spans="51:75" x14ac:dyDescent="0.3">
      <c r="AY7718" s="107" t="e">
        <f>VLOOKUP(C7718,#REF!, 2,FALSE)</f>
        <v>#REF!</v>
      </c>
      <c r="BM7718" s="79" t="s">
        <v>13010</v>
      </c>
      <c r="BN7718" s="79" t="s">
        <v>660</v>
      </c>
      <c r="BO7718" s="79" t="s">
        <v>10441</v>
      </c>
      <c r="BU7718" s="79" t="s">
        <v>13010</v>
      </c>
      <c r="BV7718" s="79" t="s">
        <v>660</v>
      </c>
      <c r="BW7718" s="79" t="s">
        <v>10441</v>
      </c>
    </row>
    <row r="7719" spans="51:75" x14ac:dyDescent="0.3">
      <c r="AY7719" s="107" t="e">
        <f>VLOOKUP(C7719,#REF!, 2,FALSE)</f>
        <v>#REF!</v>
      </c>
      <c r="BM7719" s="79" t="s">
        <v>13011</v>
      </c>
      <c r="BN7719" s="79" t="s">
        <v>16992</v>
      </c>
      <c r="BO7719" s="79" t="s">
        <v>7252</v>
      </c>
      <c r="BU7719" s="79" t="s">
        <v>13011</v>
      </c>
      <c r="BV7719" s="79" t="s">
        <v>16992</v>
      </c>
      <c r="BW7719" s="79" t="s">
        <v>7252</v>
      </c>
    </row>
    <row r="7720" spans="51:75" x14ac:dyDescent="0.3">
      <c r="AY7720" s="107" t="e">
        <f>VLOOKUP(C7720,#REF!, 2,FALSE)</f>
        <v>#REF!</v>
      </c>
      <c r="BM7720" s="79" t="s">
        <v>13012</v>
      </c>
      <c r="BN7720" s="79" t="s">
        <v>16992</v>
      </c>
      <c r="BO7720" s="79" t="s">
        <v>2985</v>
      </c>
      <c r="BU7720" s="79" t="s">
        <v>13012</v>
      </c>
      <c r="BV7720" s="79" t="s">
        <v>16992</v>
      </c>
      <c r="BW7720" s="79" t="s">
        <v>2985</v>
      </c>
    </row>
    <row r="7721" spans="51:75" x14ac:dyDescent="0.3">
      <c r="AY7721" s="107" t="e">
        <f>VLOOKUP(C7721,#REF!, 2,FALSE)</f>
        <v>#REF!</v>
      </c>
      <c r="BM7721" s="79" t="s">
        <v>13013</v>
      </c>
      <c r="BN7721" s="79" t="s">
        <v>2985</v>
      </c>
      <c r="BO7721" s="79" t="s">
        <v>2298</v>
      </c>
      <c r="BU7721" s="79" t="s">
        <v>13013</v>
      </c>
      <c r="BV7721" s="79" t="s">
        <v>2985</v>
      </c>
      <c r="BW7721" s="79" t="s">
        <v>2298</v>
      </c>
    </row>
    <row r="7722" spans="51:75" x14ac:dyDescent="0.3">
      <c r="AY7722" s="107" t="e">
        <f>VLOOKUP(C7722,#REF!, 2,FALSE)</f>
        <v>#REF!</v>
      </c>
      <c r="BM7722" s="79" t="s">
        <v>13014</v>
      </c>
      <c r="BN7722" s="79" t="s">
        <v>16992</v>
      </c>
      <c r="BO7722" s="79" t="s">
        <v>772</v>
      </c>
      <c r="BU7722" s="79" t="s">
        <v>13014</v>
      </c>
      <c r="BV7722" s="79" t="s">
        <v>16992</v>
      </c>
      <c r="BW7722" s="79" t="s">
        <v>772</v>
      </c>
    </row>
    <row r="7723" spans="51:75" x14ac:dyDescent="0.3">
      <c r="AY7723" s="107" t="e">
        <f>VLOOKUP(C7723,#REF!, 2,FALSE)</f>
        <v>#REF!</v>
      </c>
      <c r="BM7723" s="79" t="s">
        <v>13015</v>
      </c>
      <c r="BN7723" s="79" t="s">
        <v>1271</v>
      </c>
      <c r="BO7723" s="79" t="s">
        <v>8865</v>
      </c>
      <c r="BU7723" s="79" t="s">
        <v>13015</v>
      </c>
      <c r="BV7723" s="79" t="s">
        <v>1271</v>
      </c>
      <c r="BW7723" s="79" t="s">
        <v>8865</v>
      </c>
    </row>
    <row r="7724" spans="51:75" x14ac:dyDescent="0.3">
      <c r="AY7724" s="107" t="e">
        <f>VLOOKUP(C7724,#REF!, 2,FALSE)</f>
        <v>#REF!</v>
      </c>
      <c r="BM7724" s="79" t="s">
        <v>13016</v>
      </c>
      <c r="BN7724" s="79" t="s">
        <v>782</v>
      </c>
      <c r="BO7724" s="79" t="s">
        <v>11998</v>
      </c>
      <c r="BU7724" s="79" t="s">
        <v>13016</v>
      </c>
      <c r="BV7724" s="79" t="s">
        <v>782</v>
      </c>
      <c r="BW7724" s="79" t="s">
        <v>11998</v>
      </c>
    </row>
    <row r="7725" spans="51:75" x14ac:dyDescent="0.3">
      <c r="AY7725" s="107" t="e">
        <f>VLOOKUP(C7725,#REF!, 2,FALSE)</f>
        <v>#REF!</v>
      </c>
      <c r="BM7725" s="79" t="s">
        <v>13017</v>
      </c>
      <c r="BN7725" s="79" t="s">
        <v>16992</v>
      </c>
      <c r="BO7725" s="79" t="s">
        <v>13018</v>
      </c>
      <c r="BU7725" s="79" t="s">
        <v>13017</v>
      </c>
      <c r="BV7725" s="79" t="s">
        <v>16992</v>
      </c>
      <c r="BW7725" s="79" t="s">
        <v>13018</v>
      </c>
    </row>
    <row r="7726" spans="51:75" x14ac:dyDescent="0.3">
      <c r="AY7726" s="107" t="e">
        <f>VLOOKUP(C7726,#REF!, 2,FALSE)</f>
        <v>#REF!</v>
      </c>
      <c r="BM7726" s="79" t="s">
        <v>344</v>
      </c>
      <c r="BN7726" s="79" t="s">
        <v>16992</v>
      </c>
      <c r="BO7726" s="79" t="s">
        <v>3402</v>
      </c>
      <c r="BU7726" s="79" t="s">
        <v>344</v>
      </c>
      <c r="BV7726" s="79" t="s">
        <v>16992</v>
      </c>
      <c r="BW7726" s="79" t="s">
        <v>3402</v>
      </c>
    </row>
    <row r="7727" spans="51:75" x14ac:dyDescent="0.3">
      <c r="AY7727" s="107" t="e">
        <f>VLOOKUP(C7727,#REF!, 2,FALSE)</f>
        <v>#REF!</v>
      </c>
      <c r="BM7727" s="79" t="s">
        <v>13019</v>
      </c>
      <c r="BN7727" s="79" t="s">
        <v>3006</v>
      </c>
      <c r="BO7727" s="79" t="s">
        <v>3389</v>
      </c>
      <c r="BU7727" s="79" t="s">
        <v>13019</v>
      </c>
      <c r="BV7727" s="79" t="s">
        <v>3006</v>
      </c>
      <c r="BW7727" s="79" t="s">
        <v>3389</v>
      </c>
    </row>
    <row r="7728" spans="51:75" x14ac:dyDescent="0.3">
      <c r="AY7728" s="107" t="e">
        <f>VLOOKUP(C7728,#REF!, 2,FALSE)</f>
        <v>#REF!</v>
      </c>
      <c r="BM7728" s="79" t="s">
        <v>13021</v>
      </c>
      <c r="BN7728" s="79" t="s">
        <v>3206</v>
      </c>
      <c r="BO7728" s="79" t="s">
        <v>10541</v>
      </c>
      <c r="BU7728" s="79" t="s">
        <v>13021</v>
      </c>
      <c r="BV7728" s="79" t="s">
        <v>3206</v>
      </c>
      <c r="BW7728" s="79" t="s">
        <v>10541</v>
      </c>
    </row>
    <row r="7729" spans="51:75" x14ac:dyDescent="0.3">
      <c r="AY7729" s="107" t="e">
        <f>VLOOKUP(C7729,#REF!, 2,FALSE)</f>
        <v>#REF!</v>
      </c>
      <c r="BM7729" s="79" t="s">
        <v>2252</v>
      </c>
      <c r="BN7729" s="79" t="s">
        <v>2985</v>
      </c>
      <c r="BO7729" s="79" t="s">
        <v>2985</v>
      </c>
      <c r="BU7729" s="79" t="s">
        <v>2252</v>
      </c>
      <c r="BV7729" s="79" t="s">
        <v>2985</v>
      </c>
      <c r="BW7729" s="79" t="s">
        <v>2985</v>
      </c>
    </row>
    <row r="7730" spans="51:75" x14ac:dyDescent="0.3">
      <c r="AY7730" s="107" t="e">
        <f>VLOOKUP(C7730,#REF!, 2,FALSE)</f>
        <v>#REF!</v>
      </c>
      <c r="BM7730" s="79" t="s">
        <v>2253</v>
      </c>
      <c r="BN7730" s="79" t="s">
        <v>618</v>
      </c>
      <c r="BO7730" s="79" t="s">
        <v>1128</v>
      </c>
      <c r="BU7730" s="79" t="s">
        <v>2253</v>
      </c>
      <c r="BV7730" s="79" t="s">
        <v>618</v>
      </c>
      <c r="BW7730" s="79" t="s">
        <v>1128</v>
      </c>
    </row>
    <row r="7731" spans="51:75" x14ac:dyDescent="0.3">
      <c r="AY7731" s="107" t="e">
        <f>VLOOKUP(C7731,#REF!, 2,FALSE)</f>
        <v>#REF!</v>
      </c>
      <c r="BM7731" s="79" t="s">
        <v>13022</v>
      </c>
      <c r="BN7731" s="79" t="s">
        <v>16992</v>
      </c>
      <c r="BO7731" s="79" t="s">
        <v>13024</v>
      </c>
      <c r="BU7731" s="79" t="s">
        <v>13022</v>
      </c>
      <c r="BV7731" s="79" t="s">
        <v>16992</v>
      </c>
      <c r="BW7731" s="79" t="s">
        <v>13024</v>
      </c>
    </row>
    <row r="7732" spans="51:75" x14ac:dyDescent="0.3">
      <c r="AY7732" s="107" t="e">
        <f>VLOOKUP(C7732,#REF!, 2,FALSE)</f>
        <v>#REF!</v>
      </c>
      <c r="BM7732" s="79" t="s">
        <v>13025</v>
      </c>
      <c r="BN7732" s="79" t="s">
        <v>16992</v>
      </c>
      <c r="BO7732" s="79" t="s">
        <v>13026</v>
      </c>
      <c r="BU7732" s="79" t="s">
        <v>13025</v>
      </c>
      <c r="BV7732" s="79" t="s">
        <v>16992</v>
      </c>
      <c r="BW7732" s="79" t="s">
        <v>13026</v>
      </c>
    </row>
    <row r="7733" spans="51:75" x14ac:dyDescent="0.3">
      <c r="AY7733" s="107" t="e">
        <f>VLOOKUP(C7733,#REF!, 2,FALSE)</f>
        <v>#REF!</v>
      </c>
      <c r="BM7733" s="79" t="s">
        <v>13027</v>
      </c>
      <c r="BN7733" s="79" t="s">
        <v>16992</v>
      </c>
      <c r="BO7733" s="79" t="s">
        <v>2547</v>
      </c>
      <c r="BU7733" s="79" t="s">
        <v>13027</v>
      </c>
      <c r="BV7733" s="79" t="s">
        <v>16992</v>
      </c>
      <c r="BW7733" s="79" t="s">
        <v>2547</v>
      </c>
    </row>
    <row r="7734" spans="51:75" x14ac:dyDescent="0.3">
      <c r="AY7734" s="107" t="e">
        <f>VLOOKUP(C7734,#REF!, 2,FALSE)</f>
        <v>#REF!</v>
      </c>
      <c r="BM7734" s="79" t="s">
        <v>13028</v>
      </c>
      <c r="BN7734" s="79" t="s">
        <v>16992</v>
      </c>
      <c r="BO7734" s="79" t="s">
        <v>13029</v>
      </c>
      <c r="BU7734" s="79" t="s">
        <v>13028</v>
      </c>
      <c r="BV7734" s="79" t="s">
        <v>16992</v>
      </c>
      <c r="BW7734" s="79" t="s">
        <v>13029</v>
      </c>
    </row>
    <row r="7735" spans="51:75" x14ac:dyDescent="0.3">
      <c r="AY7735" s="107" t="e">
        <f>VLOOKUP(C7735,#REF!, 2,FALSE)</f>
        <v>#REF!</v>
      </c>
      <c r="BM7735" s="79" t="s">
        <v>13030</v>
      </c>
      <c r="BN7735" s="79" t="s">
        <v>2985</v>
      </c>
      <c r="BO7735" s="79" t="s">
        <v>772</v>
      </c>
      <c r="BU7735" s="79" t="s">
        <v>13030</v>
      </c>
      <c r="BV7735" s="79" t="s">
        <v>2985</v>
      </c>
      <c r="BW7735" s="79" t="s">
        <v>772</v>
      </c>
    </row>
    <row r="7736" spans="51:75" x14ac:dyDescent="0.3">
      <c r="AY7736" s="107" t="e">
        <f>VLOOKUP(C7736,#REF!, 2,FALSE)</f>
        <v>#REF!</v>
      </c>
      <c r="BM7736" s="79" t="s">
        <v>13031</v>
      </c>
      <c r="BN7736" s="79" t="s">
        <v>668</v>
      </c>
      <c r="BO7736" s="79" t="s">
        <v>7090</v>
      </c>
      <c r="BU7736" s="79" t="s">
        <v>13031</v>
      </c>
      <c r="BV7736" s="79" t="s">
        <v>668</v>
      </c>
      <c r="BW7736" s="79" t="s">
        <v>7090</v>
      </c>
    </row>
    <row r="7737" spans="51:75" x14ac:dyDescent="0.3">
      <c r="AY7737" s="107" t="e">
        <f>VLOOKUP(C7737,#REF!, 2,FALSE)</f>
        <v>#REF!</v>
      </c>
      <c r="BM7737" s="79" t="s">
        <v>13032</v>
      </c>
      <c r="BN7737" s="79" t="s">
        <v>854</v>
      </c>
      <c r="BO7737" s="79" t="s">
        <v>10818</v>
      </c>
      <c r="BU7737" s="79" t="s">
        <v>13032</v>
      </c>
      <c r="BV7737" s="79" t="s">
        <v>854</v>
      </c>
      <c r="BW7737" s="79" t="s">
        <v>10818</v>
      </c>
    </row>
    <row r="7738" spans="51:75" x14ac:dyDescent="0.3">
      <c r="AY7738" s="107" t="e">
        <f>VLOOKUP(C7738,#REF!, 2,FALSE)</f>
        <v>#REF!</v>
      </c>
      <c r="BM7738" s="79" t="s">
        <v>2254</v>
      </c>
      <c r="BN7738" s="79" t="s">
        <v>16992</v>
      </c>
      <c r="BO7738" s="79" t="s">
        <v>2397</v>
      </c>
      <c r="BU7738" s="79" t="s">
        <v>2254</v>
      </c>
      <c r="BV7738" s="79" t="s">
        <v>16992</v>
      </c>
      <c r="BW7738" s="79" t="s">
        <v>2397</v>
      </c>
    </row>
    <row r="7739" spans="51:75" x14ac:dyDescent="0.3">
      <c r="AY7739" s="107" t="e">
        <f>VLOOKUP(C7739,#REF!, 2,FALSE)</f>
        <v>#REF!</v>
      </c>
      <c r="BM7739" s="79" t="s">
        <v>2255</v>
      </c>
      <c r="BN7739" s="79" t="s">
        <v>733</v>
      </c>
      <c r="BO7739" s="79" t="s">
        <v>2985</v>
      </c>
      <c r="BU7739" s="79" t="s">
        <v>2255</v>
      </c>
      <c r="BV7739" s="79" t="s">
        <v>733</v>
      </c>
      <c r="BW7739" s="79" t="s">
        <v>2985</v>
      </c>
    </row>
    <row r="7740" spans="51:75" x14ac:dyDescent="0.3">
      <c r="AY7740" s="107" t="e">
        <f>VLOOKUP(C7740,#REF!, 2,FALSE)</f>
        <v>#REF!</v>
      </c>
      <c r="BM7740" s="79" t="s">
        <v>13033</v>
      </c>
      <c r="BN7740" s="79" t="s">
        <v>3006</v>
      </c>
      <c r="BO7740" s="79" t="s">
        <v>2985</v>
      </c>
      <c r="BU7740" s="79" t="s">
        <v>13033</v>
      </c>
      <c r="BV7740" s="79" t="s">
        <v>3006</v>
      </c>
      <c r="BW7740" s="79" t="s">
        <v>2985</v>
      </c>
    </row>
    <row r="7741" spans="51:75" x14ac:dyDescent="0.3">
      <c r="AY7741" s="107" t="e">
        <f>VLOOKUP(C7741,#REF!, 2,FALSE)</f>
        <v>#REF!</v>
      </c>
      <c r="BM7741" s="79" t="s">
        <v>13034</v>
      </c>
      <c r="BN7741" s="79" t="s">
        <v>621</v>
      </c>
      <c r="BO7741" s="79" t="s">
        <v>2985</v>
      </c>
      <c r="BU7741" s="79" t="s">
        <v>13034</v>
      </c>
      <c r="BV7741" s="79" t="s">
        <v>621</v>
      </c>
      <c r="BW7741" s="79" t="s">
        <v>2985</v>
      </c>
    </row>
    <row r="7742" spans="51:75" x14ac:dyDescent="0.3">
      <c r="AY7742" s="107" t="e">
        <f>VLOOKUP(C7742,#REF!, 2,FALSE)</f>
        <v>#REF!</v>
      </c>
      <c r="BM7742" s="79" t="s">
        <v>13035</v>
      </c>
      <c r="BN7742" s="79" t="s">
        <v>3256</v>
      </c>
      <c r="BO7742" s="79" t="s">
        <v>1596</v>
      </c>
      <c r="BU7742" s="79" t="s">
        <v>13035</v>
      </c>
      <c r="BV7742" s="79" t="s">
        <v>3256</v>
      </c>
      <c r="BW7742" s="79" t="s">
        <v>1596</v>
      </c>
    </row>
    <row r="7743" spans="51:75" x14ac:dyDescent="0.3">
      <c r="AY7743" s="107" t="e">
        <f>VLOOKUP(C7743,#REF!, 2,FALSE)</f>
        <v>#REF!</v>
      </c>
      <c r="BM7743" s="79" t="s">
        <v>13036</v>
      </c>
      <c r="BN7743" s="79" t="s">
        <v>621</v>
      </c>
      <c r="BO7743" s="79" t="s">
        <v>2985</v>
      </c>
      <c r="BU7743" s="79" t="s">
        <v>13036</v>
      </c>
      <c r="BV7743" s="79" t="s">
        <v>621</v>
      </c>
      <c r="BW7743" s="79" t="s">
        <v>2985</v>
      </c>
    </row>
    <row r="7744" spans="51:75" x14ac:dyDescent="0.3">
      <c r="AY7744" s="107" t="e">
        <f>VLOOKUP(C7744,#REF!, 2,FALSE)</f>
        <v>#REF!</v>
      </c>
      <c r="BM7744" s="79" t="s">
        <v>13037</v>
      </c>
      <c r="BN7744" s="79" t="s">
        <v>3009</v>
      </c>
      <c r="BO7744" s="79" t="s">
        <v>7348</v>
      </c>
      <c r="BU7744" s="79" t="s">
        <v>13037</v>
      </c>
      <c r="BV7744" s="79" t="s">
        <v>3009</v>
      </c>
      <c r="BW7744" s="79" t="s">
        <v>7348</v>
      </c>
    </row>
    <row r="7745" spans="51:75" x14ac:dyDescent="0.3">
      <c r="AY7745" s="107" t="e">
        <f>VLOOKUP(C7745,#REF!, 2,FALSE)</f>
        <v>#REF!</v>
      </c>
      <c r="BM7745" s="79" t="s">
        <v>13038</v>
      </c>
      <c r="BN7745" s="79" t="s">
        <v>3256</v>
      </c>
      <c r="BO7745" s="79" t="s">
        <v>4126</v>
      </c>
      <c r="BU7745" s="79" t="s">
        <v>13038</v>
      </c>
      <c r="BV7745" s="79" t="s">
        <v>3256</v>
      </c>
      <c r="BW7745" s="79" t="s">
        <v>4126</v>
      </c>
    </row>
    <row r="7746" spans="51:75" x14ac:dyDescent="0.3">
      <c r="AY7746" s="107" t="e">
        <f>VLOOKUP(C7746,#REF!, 2,FALSE)</f>
        <v>#REF!</v>
      </c>
      <c r="BM7746" s="79" t="s">
        <v>13039</v>
      </c>
      <c r="BN7746" s="79" t="s">
        <v>16992</v>
      </c>
      <c r="BO7746" s="79" t="s">
        <v>2985</v>
      </c>
      <c r="BU7746" s="79" t="s">
        <v>13039</v>
      </c>
      <c r="BV7746" s="79" t="s">
        <v>16992</v>
      </c>
      <c r="BW7746" s="79" t="s">
        <v>2985</v>
      </c>
    </row>
    <row r="7747" spans="51:75" x14ac:dyDescent="0.3">
      <c r="AY7747" s="107" t="e">
        <f>VLOOKUP(C7747,#REF!, 2,FALSE)</f>
        <v>#REF!</v>
      </c>
      <c r="BM7747" s="79" t="s">
        <v>13040</v>
      </c>
      <c r="BN7747" s="79" t="s">
        <v>16992</v>
      </c>
      <c r="BO7747" s="79" t="s">
        <v>13041</v>
      </c>
      <c r="BU7747" s="79" t="s">
        <v>13040</v>
      </c>
      <c r="BV7747" s="79" t="s">
        <v>16992</v>
      </c>
      <c r="BW7747" s="79" t="s">
        <v>13041</v>
      </c>
    </row>
    <row r="7748" spans="51:75" x14ac:dyDescent="0.3">
      <c r="AY7748" s="107" t="e">
        <f>VLOOKUP(C7748,#REF!, 2,FALSE)</f>
        <v>#REF!</v>
      </c>
      <c r="BM7748" s="79" t="s">
        <v>13042</v>
      </c>
      <c r="BN7748" s="79" t="s">
        <v>705</v>
      </c>
      <c r="BO7748" s="79" t="s">
        <v>4035</v>
      </c>
      <c r="BU7748" s="79" t="s">
        <v>13042</v>
      </c>
      <c r="BV7748" s="79" t="s">
        <v>705</v>
      </c>
      <c r="BW7748" s="79" t="s">
        <v>4035</v>
      </c>
    </row>
    <row r="7749" spans="51:75" x14ac:dyDescent="0.3">
      <c r="AY7749" s="107" t="e">
        <f>VLOOKUP(C7749,#REF!, 2,FALSE)</f>
        <v>#REF!</v>
      </c>
      <c r="BM7749" s="79" t="s">
        <v>13043</v>
      </c>
      <c r="BN7749" s="79" t="s">
        <v>705</v>
      </c>
      <c r="BO7749" s="79" t="s">
        <v>2985</v>
      </c>
      <c r="BU7749" s="79" t="s">
        <v>13043</v>
      </c>
      <c r="BV7749" s="79" t="s">
        <v>705</v>
      </c>
      <c r="BW7749" s="79" t="s">
        <v>2985</v>
      </c>
    </row>
    <row r="7750" spans="51:75" x14ac:dyDescent="0.3">
      <c r="AY7750" s="107" t="e">
        <f>VLOOKUP(C7750,#REF!, 2,FALSE)</f>
        <v>#REF!</v>
      </c>
      <c r="BM7750" s="79" t="s">
        <v>13044</v>
      </c>
      <c r="BN7750" s="79" t="s">
        <v>16992</v>
      </c>
      <c r="BO7750" s="79" t="s">
        <v>2452</v>
      </c>
      <c r="BU7750" s="79" t="s">
        <v>13044</v>
      </c>
      <c r="BV7750" s="79" t="s">
        <v>16992</v>
      </c>
      <c r="BW7750" s="79" t="s">
        <v>2452</v>
      </c>
    </row>
    <row r="7751" spans="51:75" x14ac:dyDescent="0.3">
      <c r="AY7751" s="107" t="e">
        <f>VLOOKUP(C7751,#REF!, 2,FALSE)</f>
        <v>#REF!</v>
      </c>
      <c r="BM7751" s="79" t="s">
        <v>13046</v>
      </c>
      <c r="BN7751" s="79" t="s">
        <v>16992</v>
      </c>
      <c r="BO7751" s="79" t="s">
        <v>1610</v>
      </c>
      <c r="BU7751" s="79" t="s">
        <v>13046</v>
      </c>
      <c r="BV7751" s="79" t="s">
        <v>16992</v>
      </c>
      <c r="BW7751" s="79" t="s">
        <v>1610</v>
      </c>
    </row>
    <row r="7752" spans="51:75" x14ac:dyDescent="0.3">
      <c r="AY7752" s="107" t="e">
        <f>VLOOKUP(C7752,#REF!, 2,FALSE)</f>
        <v>#REF!</v>
      </c>
      <c r="BM7752" s="79" t="s">
        <v>13047</v>
      </c>
      <c r="BN7752" s="79" t="s">
        <v>16992</v>
      </c>
      <c r="BO7752" s="79" t="s">
        <v>8138</v>
      </c>
      <c r="BU7752" s="79" t="s">
        <v>13047</v>
      </c>
      <c r="BV7752" s="79" t="s">
        <v>16992</v>
      </c>
      <c r="BW7752" s="79" t="s">
        <v>8138</v>
      </c>
    </row>
    <row r="7753" spans="51:75" x14ac:dyDescent="0.3">
      <c r="AY7753" s="107" t="e">
        <f>VLOOKUP(C7753,#REF!, 2,FALSE)</f>
        <v>#REF!</v>
      </c>
      <c r="BM7753" s="79" t="s">
        <v>13048</v>
      </c>
      <c r="BN7753" s="79" t="s">
        <v>16992</v>
      </c>
      <c r="BO7753" s="79" t="s">
        <v>921</v>
      </c>
      <c r="BU7753" s="79" t="s">
        <v>13048</v>
      </c>
      <c r="BV7753" s="79" t="s">
        <v>16992</v>
      </c>
      <c r="BW7753" s="79" t="s">
        <v>921</v>
      </c>
    </row>
    <row r="7754" spans="51:75" x14ac:dyDescent="0.3">
      <c r="AY7754" s="107" t="e">
        <f>VLOOKUP(C7754,#REF!, 2,FALSE)</f>
        <v>#REF!</v>
      </c>
      <c r="BM7754" s="79" t="s">
        <v>13050</v>
      </c>
      <c r="BN7754" s="79" t="s">
        <v>16992</v>
      </c>
      <c r="BO7754" s="79" t="s">
        <v>2126</v>
      </c>
      <c r="BU7754" s="79" t="s">
        <v>13050</v>
      </c>
      <c r="BV7754" s="79" t="s">
        <v>16992</v>
      </c>
      <c r="BW7754" s="79" t="s">
        <v>2126</v>
      </c>
    </row>
    <row r="7755" spans="51:75" x14ac:dyDescent="0.3">
      <c r="AY7755" s="107" t="e">
        <f>VLOOKUP(C7755,#REF!, 2,FALSE)</f>
        <v>#REF!</v>
      </c>
      <c r="BM7755" s="79" t="s">
        <v>13051</v>
      </c>
      <c r="BN7755" s="79" t="s">
        <v>16992</v>
      </c>
      <c r="BO7755" s="79" t="s">
        <v>846</v>
      </c>
      <c r="BU7755" s="79" t="s">
        <v>13051</v>
      </c>
      <c r="BV7755" s="79" t="s">
        <v>16992</v>
      </c>
      <c r="BW7755" s="79" t="s">
        <v>846</v>
      </c>
    </row>
    <row r="7756" spans="51:75" x14ac:dyDescent="0.3">
      <c r="AY7756" s="107" t="e">
        <f>VLOOKUP(C7756,#REF!, 2,FALSE)</f>
        <v>#REF!</v>
      </c>
      <c r="BM7756" s="79" t="s">
        <v>13052</v>
      </c>
      <c r="BN7756" s="79" t="s">
        <v>618</v>
      </c>
      <c r="BO7756" s="79" t="s">
        <v>13023</v>
      </c>
      <c r="BU7756" s="79" t="s">
        <v>13052</v>
      </c>
      <c r="BV7756" s="79" t="s">
        <v>618</v>
      </c>
      <c r="BW7756" s="79" t="s">
        <v>13023</v>
      </c>
    </row>
    <row r="7757" spans="51:75" x14ac:dyDescent="0.3">
      <c r="AY7757" s="107" t="e">
        <f>VLOOKUP(C7757,#REF!, 2,FALSE)</f>
        <v>#REF!</v>
      </c>
      <c r="BM7757" s="79" t="s">
        <v>13053</v>
      </c>
      <c r="BN7757" s="79" t="s">
        <v>16992</v>
      </c>
      <c r="BO7757" s="79" t="s">
        <v>1070</v>
      </c>
      <c r="BU7757" s="79" t="s">
        <v>13053</v>
      </c>
      <c r="BV7757" s="79" t="s">
        <v>16992</v>
      </c>
      <c r="BW7757" s="79" t="s">
        <v>1070</v>
      </c>
    </row>
    <row r="7758" spans="51:75" x14ac:dyDescent="0.3">
      <c r="AY7758" s="107" t="e">
        <f>VLOOKUP(C7758,#REF!, 2,FALSE)</f>
        <v>#REF!</v>
      </c>
      <c r="BM7758" s="79" t="s">
        <v>13054</v>
      </c>
      <c r="BN7758" s="79" t="s">
        <v>665</v>
      </c>
      <c r="BO7758" s="79" t="s">
        <v>3024</v>
      </c>
      <c r="BU7758" s="79" t="s">
        <v>13054</v>
      </c>
      <c r="BV7758" s="79" t="s">
        <v>665</v>
      </c>
      <c r="BW7758" s="79" t="s">
        <v>3024</v>
      </c>
    </row>
    <row r="7759" spans="51:75" x14ac:dyDescent="0.3">
      <c r="AY7759" s="107" t="e">
        <f>VLOOKUP(C7759,#REF!, 2,FALSE)</f>
        <v>#REF!</v>
      </c>
      <c r="BM7759" s="79" t="s">
        <v>13055</v>
      </c>
      <c r="BN7759" s="79" t="s">
        <v>773</v>
      </c>
      <c r="BO7759" s="79" t="s">
        <v>626</v>
      </c>
      <c r="BU7759" s="79" t="s">
        <v>13055</v>
      </c>
      <c r="BV7759" s="79" t="s">
        <v>773</v>
      </c>
      <c r="BW7759" s="79" t="s">
        <v>626</v>
      </c>
    </row>
    <row r="7760" spans="51:75" x14ac:dyDescent="0.3">
      <c r="AY7760" s="107" t="e">
        <f>VLOOKUP(C7760,#REF!, 2,FALSE)</f>
        <v>#REF!</v>
      </c>
      <c r="BM7760" s="79" t="s">
        <v>13056</v>
      </c>
      <c r="BN7760" s="79" t="s">
        <v>665</v>
      </c>
      <c r="BO7760" s="79" t="s">
        <v>2257</v>
      </c>
      <c r="BU7760" s="79" t="s">
        <v>13056</v>
      </c>
      <c r="BV7760" s="79" t="s">
        <v>665</v>
      </c>
      <c r="BW7760" s="79" t="s">
        <v>2257</v>
      </c>
    </row>
    <row r="7761" spans="51:75" x14ac:dyDescent="0.3">
      <c r="AY7761" s="107" t="e">
        <f>VLOOKUP(C7761,#REF!, 2,FALSE)</f>
        <v>#REF!</v>
      </c>
      <c r="BM7761" s="79" t="s">
        <v>13057</v>
      </c>
      <c r="BN7761" s="79" t="s">
        <v>663</v>
      </c>
      <c r="BO7761" s="79" t="s">
        <v>1070</v>
      </c>
      <c r="BU7761" s="79" t="s">
        <v>13057</v>
      </c>
      <c r="BV7761" s="79" t="s">
        <v>663</v>
      </c>
      <c r="BW7761" s="79" t="s">
        <v>1070</v>
      </c>
    </row>
    <row r="7762" spans="51:75" x14ac:dyDescent="0.3">
      <c r="AY7762" s="107" t="e">
        <f>VLOOKUP(C7762,#REF!, 2,FALSE)</f>
        <v>#REF!</v>
      </c>
      <c r="BM7762" s="79" t="s">
        <v>13058</v>
      </c>
      <c r="BN7762" s="79" t="s">
        <v>668</v>
      </c>
      <c r="BO7762" s="79" t="s">
        <v>1338</v>
      </c>
      <c r="BU7762" s="79" t="s">
        <v>13058</v>
      </c>
      <c r="BV7762" s="79" t="s">
        <v>668</v>
      </c>
      <c r="BW7762" s="79" t="s">
        <v>1338</v>
      </c>
    </row>
    <row r="7763" spans="51:75" x14ac:dyDescent="0.3">
      <c r="AY7763" s="107" t="e">
        <f>VLOOKUP(C7763,#REF!, 2,FALSE)</f>
        <v>#REF!</v>
      </c>
      <c r="BM7763" s="79" t="s">
        <v>13059</v>
      </c>
      <c r="BN7763" s="79" t="s">
        <v>616</v>
      </c>
      <c r="BO7763" s="79" t="s">
        <v>2298</v>
      </c>
      <c r="BU7763" s="79" t="s">
        <v>13059</v>
      </c>
      <c r="BV7763" s="79" t="s">
        <v>616</v>
      </c>
      <c r="BW7763" s="79" t="s">
        <v>2298</v>
      </c>
    </row>
    <row r="7764" spans="51:75" x14ac:dyDescent="0.3">
      <c r="AY7764" s="107" t="e">
        <f>VLOOKUP(C7764,#REF!, 2,FALSE)</f>
        <v>#REF!</v>
      </c>
      <c r="BM7764" s="79" t="s">
        <v>13060</v>
      </c>
      <c r="BN7764" s="79" t="s">
        <v>17007</v>
      </c>
      <c r="BO7764" s="79" t="s">
        <v>994</v>
      </c>
      <c r="BU7764" s="79" t="s">
        <v>13060</v>
      </c>
      <c r="BV7764" s="79" t="s">
        <v>17007</v>
      </c>
      <c r="BW7764" s="79" t="s">
        <v>994</v>
      </c>
    </row>
    <row r="7765" spans="51:75" x14ac:dyDescent="0.3">
      <c r="AY7765" s="107" t="e">
        <f>VLOOKUP(C7765,#REF!, 2,FALSE)</f>
        <v>#REF!</v>
      </c>
      <c r="BM7765" s="79" t="s">
        <v>13061</v>
      </c>
      <c r="BN7765" s="79" t="s">
        <v>618</v>
      </c>
      <c r="BO7765" s="79" t="s">
        <v>2257</v>
      </c>
      <c r="BU7765" s="79" t="s">
        <v>13061</v>
      </c>
      <c r="BV7765" s="79" t="s">
        <v>618</v>
      </c>
      <c r="BW7765" s="79" t="s">
        <v>2257</v>
      </c>
    </row>
    <row r="7766" spans="51:75" x14ac:dyDescent="0.3">
      <c r="AY7766" s="107" t="e">
        <f>VLOOKUP(C7766,#REF!, 2,FALSE)</f>
        <v>#REF!</v>
      </c>
      <c r="BM7766" s="79" t="s">
        <v>13063</v>
      </c>
      <c r="BN7766" s="79" t="s">
        <v>3256</v>
      </c>
      <c r="BO7766" s="79" t="s">
        <v>2985</v>
      </c>
      <c r="BU7766" s="79" t="s">
        <v>13063</v>
      </c>
      <c r="BV7766" s="79" t="s">
        <v>3256</v>
      </c>
      <c r="BW7766" s="79" t="s">
        <v>2985</v>
      </c>
    </row>
    <row r="7767" spans="51:75" x14ac:dyDescent="0.3">
      <c r="AY7767" s="107" t="e">
        <f>VLOOKUP(C7767,#REF!, 2,FALSE)</f>
        <v>#REF!</v>
      </c>
      <c r="BM7767" s="79" t="s">
        <v>13064</v>
      </c>
      <c r="BN7767" s="79" t="s">
        <v>621</v>
      </c>
      <c r="BO7767" s="79" t="s">
        <v>2985</v>
      </c>
      <c r="BU7767" s="79" t="s">
        <v>13064</v>
      </c>
      <c r="BV7767" s="79" t="s">
        <v>621</v>
      </c>
      <c r="BW7767" s="79" t="s">
        <v>2985</v>
      </c>
    </row>
    <row r="7768" spans="51:75" x14ac:dyDescent="0.3">
      <c r="AY7768" s="107" t="e">
        <f>VLOOKUP(C7768,#REF!, 2,FALSE)</f>
        <v>#REF!</v>
      </c>
      <c r="BM7768" s="79" t="s">
        <v>13065</v>
      </c>
      <c r="BN7768" s="79" t="s">
        <v>854</v>
      </c>
      <c r="BO7768" s="79" t="s">
        <v>2985</v>
      </c>
      <c r="BU7768" s="79" t="s">
        <v>13065</v>
      </c>
      <c r="BV7768" s="79" t="s">
        <v>854</v>
      </c>
      <c r="BW7768" s="79" t="s">
        <v>2985</v>
      </c>
    </row>
    <row r="7769" spans="51:75" x14ac:dyDescent="0.3">
      <c r="AY7769" s="107" t="e">
        <f>VLOOKUP(C7769,#REF!, 2,FALSE)</f>
        <v>#REF!</v>
      </c>
      <c r="BM7769" s="79" t="s">
        <v>13066</v>
      </c>
      <c r="BN7769" s="79" t="s">
        <v>925</v>
      </c>
      <c r="BO7769" s="79" t="s">
        <v>2985</v>
      </c>
      <c r="BU7769" s="79" t="s">
        <v>13066</v>
      </c>
      <c r="BV7769" s="79" t="s">
        <v>925</v>
      </c>
      <c r="BW7769" s="79" t="s">
        <v>2985</v>
      </c>
    </row>
    <row r="7770" spans="51:75" x14ac:dyDescent="0.3">
      <c r="AY7770" s="107" t="e">
        <f>VLOOKUP(C7770,#REF!, 2,FALSE)</f>
        <v>#REF!</v>
      </c>
      <c r="BM7770" s="79" t="s">
        <v>2259</v>
      </c>
      <c r="BN7770" s="79" t="s">
        <v>2985</v>
      </c>
      <c r="BO7770" s="79" t="s">
        <v>2985</v>
      </c>
      <c r="BU7770" s="79" t="s">
        <v>2259</v>
      </c>
      <c r="BV7770" s="79" t="s">
        <v>2985</v>
      </c>
      <c r="BW7770" s="79" t="s">
        <v>2985</v>
      </c>
    </row>
    <row r="7771" spans="51:75" x14ac:dyDescent="0.3">
      <c r="AY7771" s="107" t="e">
        <f>VLOOKUP(C7771,#REF!, 2,FALSE)</f>
        <v>#REF!</v>
      </c>
      <c r="BM7771" s="79" t="s">
        <v>13067</v>
      </c>
      <c r="BN7771" s="79" t="s">
        <v>2985</v>
      </c>
      <c r="BO7771" s="79" t="s">
        <v>2985</v>
      </c>
      <c r="BU7771" s="79" t="s">
        <v>13067</v>
      </c>
      <c r="BV7771" s="79" t="s">
        <v>2985</v>
      </c>
      <c r="BW7771" s="79" t="s">
        <v>2985</v>
      </c>
    </row>
    <row r="7772" spans="51:75" x14ac:dyDescent="0.3">
      <c r="AY7772" s="107" t="e">
        <f>VLOOKUP(C7772,#REF!, 2,FALSE)</f>
        <v>#REF!</v>
      </c>
      <c r="BM7772" s="79" t="s">
        <v>13068</v>
      </c>
      <c r="BN7772" s="79" t="s">
        <v>2985</v>
      </c>
      <c r="BO7772" s="79" t="s">
        <v>1399</v>
      </c>
      <c r="BU7772" s="79" t="s">
        <v>13068</v>
      </c>
      <c r="BV7772" s="79" t="s">
        <v>2985</v>
      </c>
      <c r="BW7772" s="79" t="s">
        <v>1399</v>
      </c>
    </row>
    <row r="7773" spans="51:75" x14ac:dyDescent="0.3">
      <c r="AY7773" s="107" t="e">
        <f>VLOOKUP(C7773,#REF!, 2,FALSE)</f>
        <v>#REF!</v>
      </c>
      <c r="BM7773" s="79" t="s">
        <v>2260</v>
      </c>
      <c r="BN7773" s="79" t="s">
        <v>2985</v>
      </c>
      <c r="BO7773" s="79" t="s">
        <v>3904</v>
      </c>
      <c r="BU7773" s="79" t="s">
        <v>2260</v>
      </c>
      <c r="BV7773" s="79" t="s">
        <v>2985</v>
      </c>
      <c r="BW7773" s="79" t="s">
        <v>3904</v>
      </c>
    </row>
    <row r="7774" spans="51:75" x14ac:dyDescent="0.3">
      <c r="AY7774" s="107" t="e">
        <f>VLOOKUP(C7774,#REF!, 2,FALSE)</f>
        <v>#REF!</v>
      </c>
      <c r="BM7774" s="79" t="s">
        <v>2261</v>
      </c>
      <c r="BN7774" s="79" t="s">
        <v>2985</v>
      </c>
      <c r="BO7774" s="79" t="s">
        <v>11491</v>
      </c>
      <c r="BU7774" s="79" t="s">
        <v>2261</v>
      </c>
      <c r="BV7774" s="79" t="s">
        <v>2985</v>
      </c>
      <c r="BW7774" s="79" t="s">
        <v>11491</v>
      </c>
    </row>
    <row r="7775" spans="51:75" x14ac:dyDescent="0.3">
      <c r="AY7775" s="107" t="e">
        <f>VLOOKUP(C7775,#REF!, 2,FALSE)</f>
        <v>#REF!</v>
      </c>
      <c r="BM7775" s="79" t="s">
        <v>2263</v>
      </c>
      <c r="BN7775" s="79" t="s">
        <v>2985</v>
      </c>
      <c r="BO7775" s="79" t="s">
        <v>1224</v>
      </c>
      <c r="BU7775" s="79" t="s">
        <v>2263</v>
      </c>
      <c r="BV7775" s="79" t="s">
        <v>2985</v>
      </c>
      <c r="BW7775" s="79" t="s">
        <v>1224</v>
      </c>
    </row>
    <row r="7776" spans="51:75" x14ac:dyDescent="0.3">
      <c r="AY7776" s="107" t="e">
        <f>VLOOKUP(C7776,#REF!, 2,FALSE)</f>
        <v>#REF!</v>
      </c>
      <c r="BM7776" s="79" t="s">
        <v>13069</v>
      </c>
      <c r="BN7776" s="79" t="s">
        <v>2985</v>
      </c>
      <c r="BO7776" s="79" t="s">
        <v>2929</v>
      </c>
      <c r="BU7776" s="79" t="s">
        <v>13069</v>
      </c>
      <c r="BV7776" s="79" t="s">
        <v>2985</v>
      </c>
      <c r="BW7776" s="79" t="s">
        <v>2929</v>
      </c>
    </row>
    <row r="7777" spans="51:75" x14ac:dyDescent="0.3">
      <c r="AY7777" s="107" t="e">
        <f>VLOOKUP(C7777,#REF!, 2,FALSE)</f>
        <v>#REF!</v>
      </c>
      <c r="BM7777" s="79" t="s">
        <v>2264</v>
      </c>
      <c r="BN7777" s="79" t="s">
        <v>2985</v>
      </c>
      <c r="BO7777" s="79" t="s">
        <v>10342</v>
      </c>
      <c r="BU7777" s="79" t="s">
        <v>2264</v>
      </c>
      <c r="BV7777" s="79" t="s">
        <v>2985</v>
      </c>
      <c r="BW7777" s="79" t="s">
        <v>10342</v>
      </c>
    </row>
    <row r="7778" spans="51:75" x14ac:dyDescent="0.3">
      <c r="AY7778" s="107" t="e">
        <f>VLOOKUP(C7778,#REF!, 2,FALSE)</f>
        <v>#REF!</v>
      </c>
      <c r="BM7778" s="79" t="s">
        <v>2265</v>
      </c>
      <c r="BN7778" s="79" t="s">
        <v>2985</v>
      </c>
      <c r="BO7778" s="79" t="s">
        <v>8832</v>
      </c>
      <c r="BU7778" s="79" t="s">
        <v>2265</v>
      </c>
      <c r="BV7778" s="79" t="s">
        <v>2985</v>
      </c>
      <c r="BW7778" s="79" t="s">
        <v>8832</v>
      </c>
    </row>
    <row r="7779" spans="51:75" x14ac:dyDescent="0.3">
      <c r="AY7779" s="107" t="e">
        <f>VLOOKUP(C7779,#REF!, 2,FALSE)</f>
        <v>#REF!</v>
      </c>
      <c r="BM7779" s="79" t="s">
        <v>2266</v>
      </c>
      <c r="BN7779" s="79" t="s">
        <v>16992</v>
      </c>
      <c r="BO7779" s="79" t="s">
        <v>13071</v>
      </c>
      <c r="BU7779" s="79" t="s">
        <v>2266</v>
      </c>
      <c r="BV7779" s="79" t="s">
        <v>16992</v>
      </c>
      <c r="BW7779" s="79" t="s">
        <v>13071</v>
      </c>
    </row>
    <row r="7780" spans="51:75" x14ac:dyDescent="0.3">
      <c r="AY7780" s="107" t="e">
        <f>VLOOKUP(C7780,#REF!, 2,FALSE)</f>
        <v>#REF!</v>
      </c>
      <c r="BM7780" s="79" t="s">
        <v>13072</v>
      </c>
      <c r="BN7780" s="79" t="s">
        <v>2985</v>
      </c>
      <c r="BO7780" s="79" t="s">
        <v>1778</v>
      </c>
      <c r="BU7780" s="79" t="s">
        <v>13072</v>
      </c>
      <c r="BV7780" s="79" t="s">
        <v>2985</v>
      </c>
      <c r="BW7780" s="79" t="s">
        <v>1778</v>
      </c>
    </row>
    <row r="7781" spans="51:75" x14ac:dyDescent="0.3">
      <c r="AY7781" s="107" t="e">
        <f>VLOOKUP(C7781,#REF!, 2,FALSE)</f>
        <v>#REF!</v>
      </c>
      <c r="BM7781" s="79" t="s">
        <v>13073</v>
      </c>
      <c r="BN7781" s="79" t="s">
        <v>2985</v>
      </c>
      <c r="BO7781" s="79" t="s">
        <v>13074</v>
      </c>
      <c r="BU7781" s="79" t="s">
        <v>13073</v>
      </c>
      <c r="BV7781" s="79" t="s">
        <v>2985</v>
      </c>
      <c r="BW7781" s="79" t="s">
        <v>13074</v>
      </c>
    </row>
    <row r="7782" spans="51:75" x14ac:dyDescent="0.3">
      <c r="AY7782" s="107" t="e">
        <f>VLOOKUP(C7782,#REF!, 2,FALSE)</f>
        <v>#REF!</v>
      </c>
      <c r="BM7782" s="79" t="s">
        <v>13075</v>
      </c>
      <c r="BN7782" s="79" t="s">
        <v>2985</v>
      </c>
      <c r="BO7782" s="79" t="s">
        <v>1403</v>
      </c>
      <c r="BU7782" s="79" t="s">
        <v>13075</v>
      </c>
      <c r="BV7782" s="79" t="s">
        <v>2985</v>
      </c>
      <c r="BW7782" s="79" t="s">
        <v>1403</v>
      </c>
    </row>
    <row r="7783" spans="51:75" x14ac:dyDescent="0.3">
      <c r="AY7783" s="107" t="e">
        <f>VLOOKUP(C7783,#REF!, 2,FALSE)</f>
        <v>#REF!</v>
      </c>
      <c r="BM7783" s="79" t="s">
        <v>13076</v>
      </c>
      <c r="BN7783" s="79" t="s">
        <v>3006</v>
      </c>
      <c r="BO7783" s="79" t="s">
        <v>2985</v>
      </c>
      <c r="BU7783" s="79" t="s">
        <v>13076</v>
      </c>
      <c r="BV7783" s="79" t="s">
        <v>3006</v>
      </c>
      <c r="BW7783" s="79" t="s">
        <v>2985</v>
      </c>
    </row>
    <row r="7784" spans="51:75" x14ac:dyDescent="0.3">
      <c r="AY7784" s="107" t="e">
        <f>VLOOKUP(C7784,#REF!, 2,FALSE)</f>
        <v>#REF!</v>
      </c>
      <c r="BM7784" s="79" t="s">
        <v>13077</v>
      </c>
      <c r="BN7784" s="79" t="s">
        <v>659</v>
      </c>
      <c r="BO7784" s="79" t="s">
        <v>1070</v>
      </c>
      <c r="BU7784" s="79" t="s">
        <v>13077</v>
      </c>
      <c r="BV7784" s="79" t="s">
        <v>659</v>
      </c>
      <c r="BW7784" s="79" t="s">
        <v>1070</v>
      </c>
    </row>
    <row r="7785" spans="51:75" x14ac:dyDescent="0.3">
      <c r="AY7785" s="107" t="e">
        <f>VLOOKUP(C7785,#REF!, 2,FALSE)</f>
        <v>#REF!</v>
      </c>
      <c r="BM7785" s="79" t="s">
        <v>13078</v>
      </c>
      <c r="BN7785" s="79" t="s">
        <v>925</v>
      </c>
      <c r="BO7785" s="79" t="s">
        <v>1070</v>
      </c>
      <c r="BU7785" s="79" t="s">
        <v>13078</v>
      </c>
      <c r="BV7785" s="79" t="s">
        <v>925</v>
      </c>
      <c r="BW7785" s="79" t="s">
        <v>1070</v>
      </c>
    </row>
    <row r="7786" spans="51:75" x14ac:dyDescent="0.3">
      <c r="AY7786" s="107" t="e">
        <f>VLOOKUP(C7786,#REF!, 2,FALSE)</f>
        <v>#REF!</v>
      </c>
      <c r="BM7786" s="79" t="s">
        <v>2268</v>
      </c>
      <c r="BN7786" s="79" t="s">
        <v>928</v>
      </c>
      <c r="BO7786" s="79" t="s">
        <v>1070</v>
      </c>
      <c r="BU7786" s="79" t="s">
        <v>2268</v>
      </c>
      <c r="BV7786" s="79" t="s">
        <v>928</v>
      </c>
      <c r="BW7786" s="79" t="s">
        <v>1070</v>
      </c>
    </row>
    <row r="7787" spans="51:75" x14ac:dyDescent="0.3">
      <c r="AY7787" s="107" t="e">
        <f>VLOOKUP(C7787,#REF!, 2,FALSE)</f>
        <v>#REF!</v>
      </c>
      <c r="BM7787" s="79" t="s">
        <v>13079</v>
      </c>
      <c r="BN7787" s="79" t="s">
        <v>1269</v>
      </c>
      <c r="BO7787" s="79" t="s">
        <v>1070</v>
      </c>
      <c r="BU7787" s="79" t="s">
        <v>13079</v>
      </c>
      <c r="BV7787" s="79" t="s">
        <v>1269</v>
      </c>
      <c r="BW7787" s="79" t="s">
        <v>1070</v>
      </c>
    </row>
    <row r="7788" spans="51:75" x14ac:dyDescent="0.3">
      <c r="AY7788" s="107" t="e">
        <f>VLOOKUP(C7788,#REF!, 2,FALSE)</f>
        <v>#REF!</v>
      </c>
      <c r="BM7788" s="79" t="s">
        <v>2269</v>
      </c>
      <c r="BN7788" s="79" t="s">
        <v>925</v>
      </c>
      <c r="BO7788" s="79" t="s">
        <v>1070</v>
      </c>
      <c r="BU7788" s="79" t="s">
        <v>2269</v>
      </c>
      <c r="BV7788" s="79" t="s">
        <v>925</v>
      </c>
      <c r="BW7788" s="79" t="s">
        <v>1070</v>
      </c>
    </row>
    <row r="7789" spans="51:75" x14ac:dyDescent="0.3">
      <c r="AY7789" s="107" t="e">
        <f>VLOOKUP(C7789,#REF!, 2,FALSE)</f>
        <v>#REF!</v>
      </c>
      <c r="BM7789" s="79" t="s">
        <v>346</v>
      </c>
      <c r="BN7789" s="79" t="s">
        <v>777</v>
      </c>
      <c r="BO7789" s="79" t="s">
        <v>3908</v>
      </c>
      <c r="BU7789" s="79" t="s">
        <v>346</v>
      </c>
      <c r="BV7789" s="79" t="s">
        <v>777</v>
      </c>
      <c r="BW7789" s="79" t="s">
        <v>3908</v>
      </c>
    </row>
    <row r="7790" spans="51:75" x14ac:dyDescent="0.3">
      <c r="AY7790" s="107" t="e">
        <f>VLOOKUP(C7790,#REF!, 2,FALSE)</f>
        <v>#REF!</v>
      </c>
      <c r="BM7790" s="79" t="s">
        <v>13080</v>
      </c>
      <c r="BN7790" s="79" t="s">
        <v>812</v>
      </c>
      <c r="BO7790" s="79" t="s">
        <v>1051</v>
      </c>
      <c r="BU7790" s="79" t="s">
        <v>13080</v>
      </c>
      <c r="BV7790" s="79" t="s">
        <v>812</v>
      </c>
      <c r="BW7790" s="79" t="s">
        <v>1051</v>
      </c>
    </row>
    <row r="7791" spans="51:75" x14ac:dyDescent="0.3">
      <c r="AY7791" s="107" t="e">
        <f>VLOOKUP(C7791,#REF!, 2,FALSE)</f>
        <v>#REF!</v>
      </c>
      <c r="BM7791" s="79" t="s">
        <v>13081</v>
      </c>
      <c r="BN7791" s="79" t="s">
        <v>668</v>
      </c>
      <c r="BO7791" s="79" t="s">
        <v>1338</v>
      </c>
      <c r="BU7791" s="79" t="s">
        <v>13081</v>
      </c>
      <c r="BV7791" s="79" t="s">
        <v>668</v>
      </c>
      <c r="BW7791" s="79" t="s">
        <v>1338</v>
      </c>
    </row>
    <row r="7792" spans="51:75" x14ac:dyDescent="0.3">
      <c r="AY7792" s="107" t="e">
        <f>VLOOKUP(C7792,#REF!, 2,FALSE)</f>
        <v>#REF!</v>
      </c>
      <c r="BM7792" s="79" t="s">
        <v>13082</v>
      </c>
      <c r="BN7792" s="79" t="s">
        <v>639</v>
      </c>
      <c r="BO7792" s="79" t="s">
        <v>1665</v>
      </c>
      <c r="BU7792" s="79" t="s">
        <v>13082</v>
      </c>
      <c r="BV7792" s="79" t="s">
        <v>639</v>
      </c>
      <c r="BW7792" s="79" t="s">
        <v>1665</v>
      </c>
    </row>
    <row r="7793" spans="51:75" x14ac:dyDescent="0.3">
      <c r="AY7793" s="107" t="e">
        <f>VLOOKUP(C7793,#REF!, 2,FALSE)</f>
        <v>#REF!</v>
      </c>
      <c r="BM7793" s="79" t="s">
        <v>2270</v>
      </c>
      <c r="BN7793" s="79" t="s">
        <v>16992</v>
      </c>
      <c r="BO7793" s="79" t="s">
        <v>9317</v>
      </c>
      <c r="BU7793" s="79" t="s">
        <v>2270</v>
      </c>
      <c r="BV7793" s="79" t="s">
        <v>16992</v>
      </c>
      <c r="BW7793" s="79" t="s">
        <v>9317</v>
      </c>
    </row>
    <row r="7794" spans="51:75" x14ac:dyDescent="0.3">
      <c r="AY7794" s="107" t="e">
        <f>VLOOKUP(C7794,#REF!, 2,FALSE)</f>
        <v>#REF!</v>
      </c>
      <c r="BM7794" s="79" t="s">
        <v>2271</v>
      </c>
      <c r="BN7794" s="79" t="s">
        <v>16992</v>
      </c>
      <c r="BO7794" s="79" t="s">
        <v>1665</v>
      </c>
      <c r="BU7794" s="79" t="s">
        <v>2271</v>
      </c>
      <c r="BV7794" s="79" t="s">
        <v>16992</v>
      </c>
      <c r="BW7794" s="79" t="s">
        <v>1665</v>
      </c>
    </row>
    <row r="7795" spans="51:75" x14ac:dyDescent="0.3">
      <c r="AY7795" s="107" t="e">
        <f>VLOOKUP(C7795,#REF!, 2,FALSE)</f>
        <v>#REF!</v>
      </c>
      <c r="BM7795" s="79" t="s">
        <v>13083</v>
      </c>
      <c r="BN7795" s="79" t="s">
        <v>785</v>
      </c>
      <c r="BO7795" s="79" t="s">
        <v>1070</v>
      </c>
      <c r="BU7795" s="79" t="s">
        <v>13083</v>
      </c>
      <c r="BV7795" s="79" t="s">
        <v>785</v>
      </c>
      <c r="BW7795" s="79" t="s">
        <v>1070</v>
      </c>
    </row>
    <row r="7796" spans="51:75" x14ac:dyDescent="0.3">
      <c r="AY7796" s="107" t="e">
        <f>VLOOKUP(C7796,#REF!, 2,FALSE)</f>
        <v>#REF!</v>
      </c>
      <c r="BM7796" s="79" t="s">
        <v>13084</v>
      </c>
      <c r="BN7796" s="79" t="s">
        <v>785</v>
      </c>
      <c r="BO7796" s="79" t="s">
        <v>1070</v>
      </c>
      <c r="BU7796" s="79" t="s">
        <v>13084</v>
      </c>
      <c r="BV7796" s="79" t="s">
        <v>785</v>
      </c>
      <c r="BW7796" s="79" t="s">
        <v>1070</v>
      </c>
    </row>
    <row r="7797" spans="51:75" x14ac:dyDescent="0.3">
      <c r="AY7797" s="107" t="e">
        <f>VLOOKUP(C7797,#REF!, 2,FALSE)</f>
        <v>#REF!</v>
      </c>
      <c r="BM7797" s="79" t="s">
        <v>13085</v>
      </c>
      <c r="BN7797" s="79" t="s">
        <v>619</v>
      </c>
      <c r="BO7797" s="79" t="s">
        <v>1070</v>
      </c>
      <c r="BU7797" s="79" t="s">
        <v>13085</v>
      </c>
      <c r="BV7797" s="79" t="s">
        <v>619</v>
      </c>
      <c r="BW7797" s="79" t="s">
        <v>1070</v>
      </c>
    </row>
    <row r="7798" spans="51:75" x14ac:dyDescent="0.3">
      <c r="AY7798" s="107" t="e">
        <f>VLOOKUP(C7798,#REF!, 2,FALSE)</f>
        <v>#REF!</v>
      </c>
      <c r="BM7798" s="79" t="s">
        <v>13086</v>
      </c>
      <c r="BN7798" s="79" t="s">
        <v>665</v>
      </c>
      <c r="BO7798" s="79" t="s">
        <v>1070</v>
      </c>
      <c r="BU7798" s="79" t="s">
        <v>13086</v>
      </c>
      <c r="BV7798" s="79" t="s">
        <v>665</v>
      </c>
      <c r="BW7798" s="79" t="s">
        <v>1070</v>
      </c>
    </row>
    <row r="7799" spans="51:75" x14ac:dyDescent="0.3">
      <c r="AY7799" s="107" t="e">
        <f>VLOOKUP(C7799,#REF!, 2,FALSE)</f>
        <v>#REF!</v>
      </c>
      <c r="BM7799" s="79" t="s">
        <v>13087</v>
      </c>
      <c r="BN7799" s="79" t="s">
        <v>789</v>
      </c>
      <c r="BO7799" s="79" t="s">
        <v>1070</v>
      </c>
      <c r="BU7799" s="79" t="s">
        <v>13087</v>
      </c>
      <c r="BV7799" s="79" t="s">
        <v>789</v>
      </c>
      <c r="BW7799" s="79" t="s">
        <v>1070</v>
      </c>
    </row>
    <row r="7800" spans="51:75" x14ac:dyDescent="0.3">
      <c r="AY7800" s="107" t="e">
        <f>VLOOKUP(C7800,#REF!, 2,FALSE)</f>
        <v>#REF!</v>
      </c>
      <c r="BM7800" s="79" t="s">
        <v>13088</v>
      </c>
      <c r="BN7800" s="79" t="s">
        <v>668</v>
      </c>
      <c r="BO7800" s="79" t="s">
        <v>1073</v>
      </c>
      <c r="BU7800" s="79" t="s">
        <v>13088</v>
      </c>
      <c r="BV7800" s="79" t="s">
        <v>668</v>
      </c>
      <c r="BW7800" s="79" t="s">
        <v>1073</v>
      </c>
    </row>
    <row r="7801" spans="51:75" x14ac:dyDescent="0.3">
      <c r="AY7801" s="107" t="e">
        <f>VLOOKUP(C7801,#REF!, 2,FALSE)</f>
        <v>#REF!</v>
      </c>
      <c r="BM7801" s="79" t="s">
        <v>13089</v>
      </c>
      <c r="BN7801" s="79" t="s">
        <v>812</v>
      </c>
      <c r="BO7801" s="79" t="s">
        <v>4762</v>
      </c>
      <c r="BU7801" s="79" t="s">
        <v>13089</v>
      </c>
      <c r="BV7801" s="79" t="s">
        <v>812</v>
      </c>
      <c r="BW7801" s="79" t="s">
        <v>4762</v>
      </c>
    </row>
    <row r="7802" spans="51:75" x14ac:dyDescent="0.3">
      <c r="AY7802" s="107" t="e">
        <f>VLOOKUP(C7802,#REF!, 2,FALSE)</f>
        <v>#REF!</v>
      </c>
      <c r="BM7802" s="79" t="s">
        <v>2272</v>
      </c>
      <c r="BN7802" s="79" t="s">
        <v>16992</v>
      </c>
      <c r="BO7802" s="79" t="s">
        <v>1665</v>
      </c>
      <c r="BU7802" s="79" t="s">
        <v>2272</v>
      </c>
      <c r="BV7802" s="79" t="s">
        <v>16992</v>
      </c>
      <c r="BW7802" s="79" t="s">
        <v>1665</v>
      </c>
    </row>
    <row r="7803" spans="51:75" x14ac:dyDescent="0.3">
      <c r="AY7803" s="107" t="e">
        <f>VLOOKUP(C7803,#REF!, 2,FALSE)</f>
        <v>#REF!</v>
      </c>
      <c r="BM7803" s="79" t="s">
        <v>2273</v>
      </c>
      <c r="BN7803" s="79" t="s">
        <v>705</v>
      </c>
      <c r="BO7803" s="79" t="s">
        <v>1665</v>
      </c>
      <c r="BU7803" s="79" t="s">
        <v>2273</v>
      </c>
      <c r="BV7803" s="79" t="s">
        <v>705</v>
      </c>
      <c r="BW7803" s="79" t="s">
        <v>1665</v>
      </c>
    </row>
    <row r="7804" spans="51:75" x14ac:dyDescent="0.3">
      <c r="AY7804" s="107" t="e">
        <f>VLOOKUP(C7804,#REF!, 2,FALSE)</f>
        <v>#REF!</v>
      </c>
      <c r="BM7804" s="79" t="s">
        <v>2274</v>
      </c>
      <c r="BN7804" s="79" t="s">
        <v>705</v>
      </c>
      <c r="BO7804" s="79" t="s">
        <v>8551</v>
      </c>
      <c r="BU7804" s="79" t="s">
        <v>2274</v>
      </c>
      <c r="BV7804" s="79" t="s">
        <v>705</v>
      </c>
      <c r="BW7804" s="79" t="s">
        <v>8551</v>
      </c>
    </row>
    <row r="7805" spans="51:75" x14ac:dyDescent="0.3">
      <c r="AY7805" s="107" t="e">
        <f>VLOOKUP(C7805,#REF!, 2,FALSE)</f>
        <v>#REF!</v>
      </c>
      <c r="BM7805" s="79" t="s">
        <v>13090</v>
      </c>
      <c r="BN7805" s="79" t="s">
        <v>930</v>
      </c>
      <c r="BO7805" s="79" t="s">
        <v>1665</v>
      </c>
      <c r="BU7805" s="79" t="s">
        <v>13090</v>
      </c>
      <c r="BV7805" s="79" t="s">
        <v>930</v>
      </c>
      <c r="BW7805" s="79" t="s">
        <v>1665</v>
      </c>
    </row>
    <row r="7806" spans="51:75" x14ac:dyDescent="0.3">
      <c r="AY7806" s="107" t="e">
        <f>VLOOKUP(C7806,#REF!, 2,FALSE)</f>
        <v>#REF!</v>
      </c>
      <c r="BM7806" s="79" t="s">
        <v>13091</v>
      </c>
      <c r="BN7806" s="79" t="s">
        <v>928</v>
      </c>
      <c r="BO7806" s="79" t="s">
        <v>995</v>
      </c>
      <c r="BU7806" s="79" t="s">
        <v>13091</v>
      </c>
      <c r="BV7806" s="79" t="s">
        <v>928</v>
      </c>
      <c r="BW7806" s="79" t="s">
        <v>995</v>
      </c>
    </row>
    <row r="7807" spans="51:75" x14ac:dyDescent="0.3">
      <c r="AY7807" s="107" t="e">
        <f>VLOOKUP(C7807,#REF!, 2,FALSE)</f>
        <v>#REF!</v>
      </c>
      <c r="BM7807" s="79" t="s">
        <v>13092</v>
      </c>
      <c r="BN7807" s="79" t="s">
        <v>812</v>
      </c>
      <c r="BO7807" s="79" t="s">
        <v>1073</v>
      </c>
      <c r="BU7807" s="79" t="s">
        <v>13092</v>
      </c>
      <c r="BV7807" s="79" t="s">
        <v>812</v>
      </c>
      <c r="BW7807" s="79" t="s">
        <v>1073</v>
      </c>
    </row>
    <row r="7808" spans="51:75" x14ac:dyDescent="0.3">
      <c r="AY7808" s="107" t="e">
        <f>VLOOKUP(C7808,#REF!, 2,FALSE)</f>
        <v>#REF!</v>
      </c>
      <c r="BM7808" s="79" t="s">
        <v>13093</v>
      </c>
      <c r="BN7808" s="79" t="s">
        <v>780</v>
      </c>
      <c r="BO7808" s="79" t="s">
        <v>1665</v>
      </c>
      <c r="BU7808" s="79" t="s">
        <v>13093</v>
      </c>
      <c r="BV7808" s="79" t="s">
        <v>780</v>
      </c>
      <c r="BW7808" s="79" t="s">
        <v>1665</v>
      </c>
    </row>
    <row r="7809" spans="51:75" x14ac:dyDescent="0.3">
      <c r="AY7809" s="107" t="e">
        <f>VLOOKUP(C7809,#REF!, 2,FALSE)</f>
        <v>#REF!</v>
      </c>
      <c r="BM7809" s="79" t="s">
        <v>2275</v>
      </c>
      <c r="BN7809" s="79" t="s">
        <v>928</v>
      </c>
      <c r="BO7809" s="79" t="s">
        <v>1609</v>
      </c>
      <c r="BU7809" s="79" t="s">
        <v>2275</v>
      </c>
      <c r="BV7809" s="79" t="s">
        <v>928</v>
      </c>
      <c r="BW7809" s="79" t="s">
        <v>1609</v>
      </c>
    </row>
    <row r="7810" spans="51:75" x14ac:dyDescent="0.3">
      <c r="AY7810" s="107" t="e">
        <f>VLOOKUP(C7810,#REF!, 2,FALSE)</f>
        <v>#REF!</v>
      </c>
      <c r="BM7810" s="79" t="s">
        <v>13094</v>
      </c>
      <c r="BN7810" s="79" t="s">
        <v>1269</v>
      </c>
      <c r="BO7810" s="79" t="s">
        <v>4028</v>
      </c>
      <c r="BU7810" s="79" t="s">
        <v>13094</v>
      </c>
      <c r="BV7810" s="79" t="s">
        <v>1269</v>
      </c>
      <c r="BW7810" s="79" t="s">
        <v>4028</v>
      </c>
    </row>
    <row r="7811" spans="51:75" x14ac:dyDescent="0.3">
      <c r="AY7811" s="107" t="e">
        <f>VLOOKUP(C7811,#REF!, 2,FALSE)</f>
        <v>#REF!</v>
      </c>
      <c r="BM7811" s="79" t="s">
        <v>2276</v>
      </c>
      <c r="BN7811" s="79" t="s">
        <v>668</v>
      </c>
      <c r="BO7811" s="79" t="s">
        <v>8027</v>
      </c>
      <c r="BU7811" s="79" t="s">
        <v>2276</v>
      </c>
      <c r="BV7811" s="79" t="s">
        <v>668</v>
      </c>
      <c r="BW7811" s="79" t="s">
        <v>8027</v>
      </c>
    </row>
    <row r="7812" spans="51:75" x14ac:dyDescent="0.3">
      <c r="AY7812" s="107" t="e">
        <f>VLOOKUP(C7812,#REF!, 2,FALSE)</f>
        <v>#REF!</v>
      </c>
      <c r="BM7812" s="79" t="s">
        <v>13095</v>
      </c>
      <c r="BN7812" s="79" t="s">
        <v>1271</v>
      </c>
      <c r="BO7812" s="79" t="s">
        <v>6359</v>
      </c>
      <c r="BU7812" s="79" t="s">
        <v>13095</v>
      </c>
      <c r="BV7812" s="79" t="s">
        <v>1271</v>
      </c>
      <c r="BW7812" s="79" t="s">
        <v>6359</v>
      </c>
    </row>
    <row r="7813" spans="51:75" x14ac:dyDescent="0.3">
      <c r="AY7813" s="107" t="e">
        <f>VLOOKUP(C7813,#REF!, 2,FALSE)</f>
        <v>#REF!</v>
      </c>
      <c r="BM7813" s="79" t="s">
        <v>13096</v>
      </c>
      <c r="BN7813" s="79" t="s">
        <v>805</v>
      </c>
      <c r="BO7813" s="79" t="s">
        <v>13097</v>
      </c>
      <c r="BU7813" s="79" t="s">
        <v>13096</v>
      </c>
      <c r="BV7813" s="79" t="s">
        <v>805</v>
      </c>
      <c r="BW7813" s="79" t="s">
        <v>13097</v>
      </c>
    </row>
    <row r="7814" spans="51:75" x14ac:dyDescent="0.3">
      <c r="AY7814" s="107" t="e">
        <f>VLOOKUP(C7814,#REF!, 2,FALSE)</f>
        <v>#REF!</v>
      </c>
      <c r="BM7814" s="79" t="s">
        <v>13098</v>
      </c>
      <c r="BN7814" s="79" t="s">
        <v>3009</v>
      </c>
      <c r="BO7814" s="79" t="s">
        <v>13099</v>
      </c>
      <c r="BU7814" s="79" t="s">
        <v>13098</v>
      </c>
      <c r="BV7814" s="79" t="s">
        <v>3009</v>
      </c>
      <c r="BW7814" s="79" t="s">
        <v>13099</v>
      </c>
    </row>
    <row r="7815" spans="51:75" x14ac:dyDescent="0.3">
      <c r="AY7815" s="107" t="e">
        <f>VLOOKUP(C7815,#REF!, 2,FALSE)</f>
        <v>#REF!</v>
      </c>
      <c r="BM7815" s="79" t="s">
        <v>13100</v>
      </c>
      <c r="BN7815" s="79" t="s">
        <v>665</v>
      </c>
      <c r="BO7815" s="79" t="s">
        <v>13099</v>
      </c>
      <c r="BU7815" s="79" t="s">
        <v>13100</v>
      </c>
      <c r="BV7815" s="79" t="s">
        <v>665</v>
      </c>
      <c r="BW7815" s="79" t="s">
        <v>13099</v>
      </c>
    </row>
    <row r="7816" spans="51:75" x14ac:dyDescent="0.3">
      <c r="AY7816" s="107" t="e">
        <f>VLOOKUP(C7816,#REF!, 2,FALSE)</f>
        <v>#REF!</v>
      </c>
      <c r="BM7816" s="79" t="s">
        <v>13101</v>
      </c>
      <c r="BN7816" s="79" t="s">
        <v>3006</v>
      </c>
      <c r="BO7816" s="79" t="s">
        <v>13102</v>
      </c>
      <c r="BU7816" s="79" t="s">
        <v>13101</v>
      </c>
      <c r="BV7816" s="79" t="s">
        <v>3006</v>
      </c>
      <c r="BW7816" s="79" t="s">
        <v>13102</v>
      </c>
    </row>
    <row r="7817" spans="51:75" x14ac:dyDescent="0.3">
      <c r="AY7817" s="107" t="e">
        <f>VLOOKUP(C7817,#REF!, 2,FALSE)</f>
        <v>#REF!</v>
      </c>
      <c r="BM7817" s="79" t="s">
        <v>13103</v>
      </c>
      <c r="BN7817" s="79" t="s">
        <v>3049</v>
      </c>
      <c r="BO7817" s="79" t="s">
        <v>2696</v>
      </c>
      <c r="BU7817" s="79" t="s">
        <v>13103</v>
      </c>
      <c r="BV7817" s="79" t="s">
        <v>3049</v>
      </c>
      <c r="BW7817" s="79" t="s">
        <v>2696</v>
      </c>
    </row>
    <row r="7818" spans="51:75" x14ac:dyDescent="0.3">
      <c r="AY7818" s="107" t="e">
        <f>VLOOKUP(C7818,#REF!, 2,FALSE)</f>
        <v>#REF!</v>
      </c>
      <c r="BM7818" s="79" t="s">
        <v>13104</v>
      </c>
      <c r="BN7818" s="79" t="s">
        <v>3256</v>
      </c>
      <c r="BO7818" s="79" t="s">
        <v>10308</v>
      </c>
      <c r="BU7818" s="79" t="s">
        <v>13104</v>
      </c>
      <c r="BV7818" s="79" t="s">
        <v>3256</v>
      </c>
      <c r="BW7818" s="79" t="s">
        <v>10308</v>
      </c>
    </row>
    <row r="7819" spans="51:75" x14ac:dyDescent="0.3">
      <c r="AY7819" s="107" t="e">
        <f>VLOOKUP(C7819,#REF!, 2,FALSE)</f>
        <v>#REF!</v>
      </c>
      <c r="BM7819" s="79" t="s">
        <v>13105</v>
      </c>
      <c r="BN7819" s="79" t="s">
        <v>1271</v>
      </c>
      <c r="BO7819" s="79" t="s">
        <v>3757</v>
      </c>
      <c r="BU7819" s="79" t="s">
        <v>13105</v>
      </c>
      <c r="BV7819" s="79" t="s">
        <v>1271</v>
      </c>
      <c r="BW7819" s="79" t="s">
        <v>3757</v>
      </c>
    </row>
    <row r="7820" spans="51:75" x14ac:dyDescent="0.3">
      <c r="AY7820" s="107" t="e">
        <f>VLOOKUP(C7820,#REF!, 2,FALSE)</f>
        <v>#REF!</v>
      </c>
      <c r="BM7820" s="79" t="s">
        <v>13106</v>
      </c>
      <c r="BN7820" s="79" t="s">
        <v>1271</v>
      </c>
      <c r="BO7820" s="79" t="s">
        <v>1381</v>
      </c>
      <c r="BU7820" s="79" t="s">
        <v>13106</v>
      </c>
      <c r="BV7820" s="79" t="s">
        <v>1271</v>
      </c>
      <c r="BW7820" s="79" t="s">
        <v>1381</v>
      </c>
    </row>
    <row r="7821" spans="51:75" x14ac:dyDescent="0.3">
      <c r="AY7821" s="107" t="e">
        <f>VLOOKUP(C7821,#REF!, 2,FALSE)</f>
        <v>#REF!</v>
      </c>
      <c r="BM7821" s="79" t="s">
        <v>379</v>
      </c>
      <c r="BN7821" s="79" t="s">
        <v>638</v>
      </c>
      <c r="BO7821" s="79" t="s">
        <v>13107</v>
      </c>
      <c r="BU7821" s="79" t="s">
        <v>379</v>
      </c>
      <c r="BV7821" s="79" t="s">
        <v>638</v>
      </c>
      <c r="BW7821" s="79" t="s">
        <v>13107</v>
      </c>
    </row>
    <row r="7822" spans="51:75" x14ac:dyDescent="0.3">
      <c r="AY7822" s="107" t="e">
        <f>VLOOKUP(C7822,#REF!, 2,FALSE)</f>
        <v>#REF!</v>
      </c>
      <c r="BM7822" s="79" t="s">
        <v>13108</v>
      </c>
      <c r="BN7822" s="79" t="s">
        <v>659</v>
      </c>
      <c r="BO7822" s="79" t="s">
        <v>1491</v>
      </c>
      <c r="BU7822" s="79" t="s">
        <v>13108</v>
      </c>
      <c r="BV7822" s="79" t="s">
        <v>659</v>
      </c>
      <c r="BW7822" s="79" t="s">
        <v>1491</v>
      </c>
    </row>
    <row r="7823" spans="51:75" x14ac:dyDescent="0.3">
      <c r="AY7823" s="107" t="e">
        <f>VLOOKUP(C7823,#REF!, 2,FALSE)</f>
        <v>#REF!</v>
      </c>
      <c r="BM7823" s="79" t="s">
        <v>13109</v>
      </c>
      <c r="BN7823" s="79" t="s">
        <v>1344</v>
      </c>
      <c r="BO7823" s="79" t="s">
        <v>13110</v>
      </c>
      <c r="BU7823" s="79" t="s">
        <v>13109</v>
      </c>
      <c r="BV7823" s="79" t="s">
        <v>1344</v>
      </c>
      <c r="BW7823" s="79" t="s">
        <v>13110</v>
      </c>
    </row>
    <row r="7824" spans="51:75" x14ac:dyDescent="0.3">
      <c r="AY7824" s="107" t="e">
        <f>VLOOKUP(C7824,#REF!, 2,FALSE)</f>
        <v>#REF!</v>
      </c>
      <c r="BM7824" s="79" t="s">
        <v>2277</v>
      </c>
      <c r="BN7824" s="79" t="s">
        <v>2981</v>
      </c>
      <c r="BO7824" s="79" t="s">
        <v>1339</v>
      </c>
      <c r="BU7824" s="79" t="s">
        <v>2277</v>
      </c>
      <c r="BV7824" s="79" t="s">
        <v>2981</v>
      </c>
      <c r="BW7824" s="79" t="s">
        <v>1339</v>
      </c>
    </row>
    <row r="7825" spans="51:75" x14ac:dyDescent="0.3">
      <c r="AY7825" s="107" t="e">
        <f>VLOOKUP(C7825,#REF!, 2,FALSE)</f>
        <v>#REF!</v>
      </c>
      <c r="BM7825" s="79" t="s">
        <v>2278</v>
      </c>
      <c r="BN7825" s="79" t="s">
        <v>1271</v>
      </c>
      <c r="BO7825" s="79" t="s">
        <v>9038</v>
      </c>
      <c r="BU7825" s="79" t="s">
        <v>2278</v>
      </c>
      <c r="BV7825" s="79" t="s">
        <v>1271</v>
      </c>
      <c r="BW7825" s="79" t="s">
        <v>9038</v>
      </c>
    </row>
    <row r="7826" spans="51:75" x14ac:dyDescent="0.3">
      <c r="AY7826" s="107" t="e">
        <f>VLOOKUP(C7826,#REF!, 2,FALSE)</f>
        <v>#REF!</v>
      </c>
      <c r="BM7826" s="79" t="s">
        <v>13111</v>
      </c>
      <c r="BN7826" s="79" t="s">
        <v>3206</v>
      </c>
      <c r="BO7826" s="79" t="s">
        <v>4480</v>
      </c>
      <c r="BU7826" s="79" t="s">
        <v>13111</v>
      </c>
      <c r="BV7826" s="79" t="s">
        <v>3206</v>
      </c>
      <c r="BW7826" s="79" t="s">
        <v>4480</v>
      </c>
    </row>
    <row r="7827" spans="51:75" x14ac:dyDescent="0.3">
      <c r="AY7827" s="107" t="e">
        <f>VLOOKUP(C7827,#REF!, 2,FALSE)</f>
        <v>#REF!</v>
      </c>
      <c r="BM7827" s="79" t="s">
        <v>13112</v>
      </c>
      <c r="BN7827" s="79" t="s">
        <v>1344</v>
      </c>
      <c r="BO7827" s="79" t="s">
        <v>3810</v>
      </c>
      <c r="BU7827" s="79" t="s">
        <v>13112</v>
      </c>
      <c r="BV7827" s="79" t="s">
        <v>1344</v>
      </c>
      <c r="BW7827" s="79" t="s">
        <v>3810</v>
      </c>
    </row>
    <row r="7828" spans="51:75" x14ac:dyDescent="0.3">
      <c r="AY7828" s="107" t="e">
        <f>VLOOKUP(C7828,#REF!, 2,FALSE)</f>
        <v>#REF!</v>
      </c>
      <c r="BM7828" s="79" t="s">
        <v>13113</v>
      </c>
      <c r="BN7828" s="79" t="s">
        <v>805</v>
      </c>
      <c r="BO7828" s="79" t="s">
        <v>13114</v>
      </c>
      <c r="BU7828" s="79" t="s">
        <v>13113</v>
      </c>
      <c r="BV7828" s="79" t="s">
        <v>805</v>
      </c>
      <c r="BW7828" s="79" t="s">
        <v>13114</v>
      </c>
    </row>
    <row r="7829" spans="51:75" x14ac:dyDescent="0.3">
      <c r="AY7829" s="107" t="e">
        <f>VLOOKUP(C7829,#REF!, 2,FALSE)</f>
        <v>#REF!</v>
      </c>
      <c r="BM7829" s="79" t="s">
        <v>376</v>
      </c>
      <c r="BN7829" s="79" t="s">
        <v>623</v>
      </c>
      <c r="BO7829" s="79" t="s">
        <v>13115</v>
      </c>
      <c r="BU7829" s="79" t="s">
        <v>376</v>
      </c>
      <c r="BV7829" s="79" t="s">
        <v>623</v>
      </c>
      <c r="BW7829" s="79" t="s">
        <v>13115</v>
      </c>
    </row>
    <row r="7830" spans="51:75" x14ac:dyDescent="0.3">
      <c r="AY7830" s="107" t="e">
        <f>VLOOKUP(C7830,#REF!, 2,FALSE)</f>
        <v>#REF!</v>
      </c>
      <c r="BM7830" s="79" t="s">
        <v>13116</v>
      </c>
      <c r="BN7830" s="79" t="s">
        <v>665</v>
      </c>
      <c r="BO7830" s="79" t="s">
        <v>1346</v>
      </c>
      <c r="BU7830" s="79" t="s">
        <v>13116</v>
      </c>
      <c r="BV7830" s="79" t="s">
        <v>665</v>
      </c>
      <c r="BW7830" s="79" t="s">
        <v>1346</v>
      </c>
    </row>
    <row r="7831" spans="51:75" x14ac:dyDescent="0.3">
      <c r="AY7831" s="107" t="e">
        <f>VLOOKUP(C7831,#REF!, 2,FALSE)</f>
        <v>#REF!</v>
      </c>
      <c r="BM7831" s="79" t="s">
        <v>13117</v>
      </c>
      <c r="BN7831" s="79" t="s">
        <v>738</v>
      </c>
      <c r="BO7831" s="79" t="s">
        <v>10679</v>
      </c>
      <c r="BU7831" s="79" t="s">
        <v>13117</v>
      </c>
      <c r="BV7831" s="79" t="s">
        <v>738</v>
      </c>
      <c r="BW7831" s="79" t="s">
        <v>10679</v>
      </c>
    </row>
    <row r="7832" spans="51:75" x14ac:dyDescent="0.3">
      <c r="AY7832" s="107" t="e">
        <f>VLOOKUP(C7832,#REF!, 2,FALSE)</f>
        <v>#REF!</v>
      </c>
      <c r="BM7832" s="79" t="s">
        <v>13118</v>
      </c>
      <c r="BN7832" s="79" t="s">
        <v>3206</v>
      </c>
      <c r="BO7832" s="79" t="s">
        <v>6947</v>
      </c>
      <c r="BU7832" s="79" t="s">
        <v>13118</v>
      </c>
      <c r="BV7832" s="79" t="s">
        <v>3206</v>
      </c>
      <c r="BW7832" s="79" t="s">
        <v>6947</v>
      </c>
    </row>
    <row r="7833" spans="51:75" x14ac:dyDescent="0.3">
      <c r="AY7833" s="107" t="e">
        <f>VLOOKUP(C7833,#REF!, 2,FALSE)</f>
        <v>#REF!</v>
      </c>
      <c r="BM7833" s="79" t="s">
        <v>13119</v>
      </c>
      <c r="BN7833" s="79" t="s">
        <v>633</v>
      </c>
      <c r="BO7833" s="79" t="s">
        <v>1915</v>
      </c>
      <c r="BU7833" s="79" t="s">
        <v>13119</v>
      </c>
      <c r="BV7833" s="79" t="s">
        <v>633</v>
      </c>
      <c r="BW7833" s="79" t="s">
        <v>1915</v>
      </c>
    </row>
    <row r="7834" spans="51:75" x14ac:dyDescent="0.3">
      <c r="AY7834" s="107" t="e">
        <f>VLOOKUP(C7834,#REF!, 2,FALSE)</f>
        <v>#REF!</v>
      </c>
      <c r="BM7834" s="79" t="s">
        <v>13120</v>
      </c>
      <c r="BN7834" s="79" t="s">
        <v>3256</v>
      </c>
      <c r="BO7834" s="79" t="s">
        <v>1915</v>
      </c>
      <c r="BU7834" s="79" t="s">
        <v>13120</v>
      </c>
      <c r="BV7834" s="79" t="s">
        <v>3256</v>
      </c>
      <c r="BW7834" s="79" t="s">
        <v>1915</v>
      </c>
    </row>
    <row r="7835" spans="51:75" x14ac:dyDescent="0.3">
      <c r="AY7835" s="107" t="e">
        <f>VLOOKUP(C7835,#REF!, 2,FALSE)</f>
        <v>#REF!</v>
      </c>
      <c r="BM7835" s="79" t="s">
        <v>2279</v>
      </c>
      <c r="BN7835" s="79" t="s">
        <v>928</v>
      </c>
      <c r="BO7835" s="79" t="s">
        <v>13121</v>
      </c>
      <c r="BU7835" s="79" t="s">
        <v>2279</v>
      </c>
      <c r="BV7835" s="79" t="s">
        <v>928</v>
      </c>
      <c r="BW7835" s="79" t="s">
        <v>13121</v>
      </c>
    </row>
    <row r="7836" spans="51:75" x14ac:dyDescent="0.3">
      <c r="AY7836" s="107" t="e">
        <f>VLOOKUP(C7836,#REF!, 2,FALSE)</f>
        <v>#REF!</v>
      </c>
      <c r="BM7836" s="79" t="s">
        <v>13122</v>
      </c>
      <c r="BN7836" s="79" t="s">
        <v>3206</v>
      </c>
      <c r="BO7836" s="79" t="s">
        <v>3323</v>
      </c>
      <c r="BU7836" s="79" t="s">
        <v>13122</v>
      </c>
      <c r="BV7836" s="79" t="s">
        <v>3206</v>
      </c>
      <c r="BW7836" s="79" t="s">
        <v>3323</v>
      </c>
    </row>
    <row r="7837" spans="51:75" x14ac:dyDescent="0.3">
      <c r="AY7837" s="107" t="e">
        <f>VLOOKUP(C7837,#REF!, 2,FALSE)</f>
        <v>#REF!</v>
      </c>
      <c r="BM7837" s="79" t="s">
        <v>13123</v>
      </c>
      <c r="BN7837" s="79" t="s">
        <v>3206</v>
      </c>
      <c r="BO7837" s="79" t="s">
        <v>13124</v>
      </c>
      <c r="BU7837" s="79" t="s">
        <v>13123</v>
      </c>
      <c r="BV7837" s="79" t="s">
        <v>3206</v>
      </c>
      <c r="BW7837" s="79" t="s">
        <v>13124</v>
      </c>
    </row>
    <row r="7838" spans="51:75" x14ac:dyDescent="0.3">
      <c r="AY7838" s="107" t="e">
        <f>VLOOKUP(C7838,#REF!, 2,FALSE)</f>
        <v>#REF!</v>
      </c>
      <c r="BM7838" s="79" t="s">
        <v>13125</v>
      </c>
      <c r="BN7838" s="79" t="s">
        <v>1344</v>
      </c>
      <c r="BO7838" s="79" t="s">
        <v>3309</v>
      </c>
      <c r="BU7838" s="79" t="s">
        <v>13125</v>
      </c>
      <c r="BV7838" s="79" t="s">
        <v>1344</v>
      </c>
      <c r="BW7838" s="79" t="s">
        <v>3309</v>
      </c>
    </row>
    <row r="7839" spans="51:75" x14ac:dyDescent="0.3">
      <c r="AY7839" s="107" t="e">
        <f>VLOOKUP(C7839,#REF!, 2,FALSE)</f>
        <v>#REF!</v>
      </c>
      <c r="BM7839" s="79" t="s">
        <v>2280</v>
      </c>
      <c r="BN7839" s="79" t="s">
        <v>1344</v>
      </c>
      <c r="BO7839" s="79" t="s">
        <v>13126</v>
      </c>
      <c r="BU7839" s="79" t="s">
        <v>2280</v>
      </c>
      <c r="BV7839" s="79" t="s">
        <v>1344</v>
      </c>
      <c r="BW7839" s="79" t="s">
        <v>13126</v>
      </c>
    </row>
    <row r="7840" spans="51:75" x14ac:dyDescent="0.3">
      <c r="AY7840" s="107" t="e">
        <f>VLOOKUP(C7840,#REF!, 2,FALSE)</f>
        <v>#REF!</v>
      </c>
      <c r="BM7840" s="79" t="s">
        <v>13127</v>
      </c>
      <c r="BN7840" s="79" t="s">
        <v>1344</v>
      </c>
      <c r="BO7840" s="79" t="s">
        <v>13128</v>
      </c>
      <c r="BU7840" s="79" t="s">
        <v>13127</v>
      </c>
      <c r="BV7840" s="79" t="s">
        <v>1344</v>
      </c>
      <c r="BW7840" s="79" t="s">
        <v>13128</v>
      </c>
    </row>
    <row r="7841" spans="51:75" x14ac:dyDescent="0.3">
      <c r="AY7841" s="107" t="e">
        <f>VLOOKUP(C7841,#REF!, 2,FALSE)</f>
        <v>#REF!</v>
      </c>
      <c r="BM7841" s="79" t="s">
        <v>13129</v>
      </c>
      <c r="BN7841" s="79" t="s">
        <v>738</v>
      </c>
      <c r="BO7841" s="79" t="s">
        <v>4156</v>
      </c>
      <c r="BU7841" s="79" t="s">
        <v>13129</v>
      </c>
      <c r="BV7841" s="79" t="s">
        <v>738</v>
      </c>
      <c r="BW7841" s="79" t="s">
        <v>4156</v>
      </c>
    </row>
    <row r="7842" spans="51:75" x14ac:dyDescent="0.3">
      <c r="AY7842" s="107" t="e">
        <f>VLOOKUP(C7842,#REF!, 2,FALSE)</f>
        <v>#REF!</v>
      </c>
      <c r="BM7842" s="79" t="s">
        <v>13130</v>
      </c>
      <c r="BN7842" s="79" t="s">
        <v>621</v>
      </c>
      <c r="BO7842" s="79" t="s">
        <v>13131</v>
      </c>
      <c r="BU7842" s="79" t="s">
        <v>13130</v>
      </c>
      <c r="BV7842" s="79" t="s">
        <v>621</v>
      </c>
      <c r="BW7842" s="79" t="s">
        <v>13131</v>
      </c>
    </row>
    <row r="7843" spans="51:75" x14ac:dyDescent="0.3">
      <c r="AY7843" s="107" t="e">
        <f>VLOOKUP(C7843,#REF!, 2,FALSE)</f>
        <v>#REF!</v>
      </c>
      <c r="BM7843" s="79" t="s">
        <v>13132</v>
      </c>
      <c r="BN7843" s="79" t="s">
        <v>3256</v>
      </c>
      <c r="BO7843" s="79" t="s">
        <v>13133</v>
      </c>
      <c r="BU7843" s="79" t="s">
        <v>13132</v>
      </c>
      <c r="BV7843" s="79" t="s">
        <v>3256</v>
      </c>
      <c r="BW7843" s="79" t="s">
        <v>13133</v>
      </c>
    </row>
    <row r="7844" spans="51:75" x14ac:dyDescent="0.3">
      <c r="AY7844" s="107" t="e">
        <f>VLOOKUP(C7844,#REF!, 2,FALSE)</f>
        <v>#REF!</v>
      </c>
      <c r="BM7844" s="79" t="s">
        <v>13134</v>
      </c>
      <c r="BN7844" s="79" t="s">
        <v>805</v>
      </c>
      <c r="BO7844" s="79" t="s">
        <v>4072</v>
      </c>
      <c r="BU7844" s="79" t="s">
        <v>13134</v>
      </c>
      <c r="BV7844" s="79" t="s">
        <v>805</v>
      </c>
      <c r="BW7844" s="79" t="s">
        <v>4072</v>
      </c>
    </row>
    <row r="7845" spans="51:75" x14ac:dyDescent="0.3">
      <c r="AY7845" s="107" t="e">
        <f>VLOOKUP(C7845,#REF!, 2,FALSE)</f>
        <v>#REF!</v>
      </c>
      <c r="BM7845" s="79" t="s">
        <v>13135</v>
      </c>
      <c r="BN7845" s="79" t="s">
        <v>999</v>
      </c>
      <c r="BO7845" s="79" t="s">
        <v>9162</v>
      </c>
      <c r="BU7845" s="79" t="s">
        <v>13135</v>
      </c>
      <c r="BV7845" s="79" t="s">
        <v>999</v>
      </c>
      <c r="BW7845" s="79" t="s">
        <v>9162</v>
      </c>
    </row>
    <row r="7846" spans="51:75" x14ac:dyDescent="0.3">
      <c r="AY7846" s="107" t="e">
        <f>VLOOKUP(C7846,#REF!, 2,FALSE)</f>
        <v>#REF!</v>
      </c>
      <c r="BM7846" s="79" t="s">
        <v>13136</v>
      </c>
      <c r="BN7846" s="79" t="s">
        <v>3206</v>
      </c>
      <c r="BO7846" s="79" t="s">
        <v>13137</v>
      </c>
      <c r="BU7846" s="79" t="s">
        <v>13136</v>
      </c>
      <c r="BV7846" s="79" t="s">
        <v>3206</v>
      </c>
      <c r="BW7846" s="79" t="s">
        <v>13137</v>
      </c>
    </row>
    <row r="7847" spans="51:75" x14ac:dyDescent="0.3">
      <c r="AY7847" s="107" t="e">
        <f>VLOOKUP(C7847,#REF!, 2,FALSE)</f>
        <v>#REF!</v>
      </c>
      <c r="BM7847" s="79" t="s">
        <v>13138</v>
      </c>
      <c r="BN7847" s="79" t="s">
        <v>702</v>
      </c>
      <c r="BO7847" s="79" t="s">
        <v>11045</v>
      </c>
      <c r="BU7847" s="79" t="s">
        <v>13138</v>
      </c>
      <c r="BV7847" s="79" t="s">
        <v>702</v>
      </c>
      <c r="BW7847" s="79" t="s">
        <v>11045</v>
      </c>
    </row>
    <row r="7848" spans="51:75" x14ac:dyDescent="0.3">
      <c r="AY7848" s="107" t="e">
        <f>VLOOKUP(C7848,#REF!, 2,FALSE)</f>
        <v>#REF!</v>
      </c>
      <c r="BM7848" s="79" t="s">
        <v>13139</v>
      </c>
      <c r="BN7848" s="79" t="s">
        <v>1344</v>
      </c>
      <c r="BO7848" s="79" t="s">
        <v>13140</v>
      </c>
      <c r="BU7848" s="79" t="s">
        <v>13139</v>
      </c>
      <c r="BV7848" s="79" t="s">
        <v>1344</v>
      </c>
      <c r="BW7848" s="79" t="s">
        <v>13140</v>
      </c>
    </row>
    <row r="7849" spans="51:75" x14ac:dyDescent="0.3">
      <c r="AY7849" s="107" t="e">
        <f>VLOOKUP(C7849,#REF!, 2,FALSE)</f>
        <v>#REF!</v>
      </c>
      <c r="BM7849" s="79" t="s">
        <v>13141</v>
      </c>
      <c r="BN7849" s="79" t="s">
        <v>1344</v>
      </c>
      <c r="BO7849" s="79" t="s">
        <v>1327</v>
      </c>
      <c r="BU7849" s="79" t="s">
        <v>13141</v>
      </c>
      <c r="BV7849" s="79" t="s">
        <v>1344</v>
      </c>
      <c r="BW7849" s="79" t="s">
        <v>1327</v>
      </c>
    </row>
    <row r="7850" spans="51:75" x14ac:dyDescent="0.3">
      <c r="AY7850" s="107" t="e">
        <f>VLOOKUP(C7850,#REF!, 2,FALSE)</f>
        <v>#REF!</v>
      </c>
      <c r="BM7850" s="79" t="s">
        <v>13142</v>
      </c>
      <c r="BN7850" s="79" t="s">
        <v>3049</v>
      </c>
      <c r="BO7850" s="79" t="s">
        <v>2985</v>
      </c>
      <c r="BU7850" s="79" t="s">
        <v>13142</v>
      </c>
      <c r="BV7850" s="79" t="s">
        <v>3049</v>
      </c>
      <c r="BW7850" s="79" t="s">
        <v>2985</v>
      </c>
    </row>
    <row r="7851" spans="51:75" x14ac:dyDescent="0.3">
      <c r="AY7851" s="107" t="e">
        <f>VLOOKUP(C7851,#REF!, 2,FALSE)</f>
        <v>#REF!</v>
      </c>
      <c r="BM7851" s="79" t="s">
        <v>13143</v>
      </c>
      <c r="BN7851" s="79" t="s">
        <v>942</v>
      </c>
      <c r="BO7851" s="79" t="s">
        <v>13144</v>
      </c>
      <c r="BU7851" s="79" t="s">
        <v>13143</v>
      </c>
      <c r="BV7851" s="79" t="s">
        <v>942</v>
      </c>
      <c r="BW7851" s="79" t="s">
        <v>13144</v>
      </c>
    </row>
    <row r="7852" spans="51:75" x14ac:dyDescent="0.3">
      <c r="AY7852" s="107" t="e">
        <f>VLOOKUP(C7852,#REF!, 2,FALSE)</f>
        <v>#REF!</v>
      </c>
      <c r="BM7852" s="79" t="s">
        <v>13146</v>
      </c>
      <c r="BN7852" s="79" t="s">
        <v>942</v>
      </c>
      <c r="BO7852" s="79" t="s">
        <v>13144</v>
      </c>
      <c r="BU7852" s="79" t="s">
        <v>13146</v>
      </c>
      <c r="BV7852" s="79" t="s">
        <v>942</v>
      </c>
      <c r="BW7852" s="79" t="s">
        <v>13144</v>
      </c>
    </row>
    <row r="7853" spans="51:75" x14ac:dyDescent="0.3">
      <c r="AY7853" s="107" t="e">
        <f>VLOOKUP(C7853,#REF!, 2,FALSE)</f>
        <v>#REF!</v>
      </c>
      <c r="BM7853" s="79" t="s">
        <v>13147</v>
      </c>
      <c r="BN7853" s="79" t="s">
        <v>930</v>
      </c>
      <c r="BO7853" s="79" t="s">
        <v>8979</v>
      </c>
      <c r="BU7853" s="79" t="s">
        <v>13147</v>
      </c>
      <c r="BV7853" s="79" t="s">
        <v>930</v>
      </c>
      <c r="BW7853" s="79" t="s">
        <v>8979</v>
      </c>
    </row>
    <row r="7854" spans="51:75" x14ac:dyDescent="0.3">
      <c r="AY7854" s="107" t="e">
        <f>VLOOKUP(C7854,#REF!, 2,FALSE)</f>
        <v>#REF!</v>
      </c>
      <c r="BM7854" s="79" t="s">
        <v>2281</v>
      </c>
      <c r="BN7854" s="79" t="s">
        <v>785</v>
      </c>
      <c r="BO7854" s="79" t="s">
        <v>2985</v>
      </c>
      <c r="BU7854" s="79" t="s">
        <v>2281</v>
      </c>
      <c r="BV7854" s="79" t="s">
        <v>785</v>
      </c>
      <c r="BW7854" s="79" t="s">
        <v>2985</v>
      </c>
    </row>
    <row r="7855" spans="51:75" x14ac:dyDescent="0.3">
      <c r="AY7855" s="107" t="e">
        <f>VLOOKUP(C7855,#REF!, 2,FALSE)</f>
        <v>#REF!</v>
      </c>
      <c r="BM7855" s="79" t="s">
        <v>13148</v>
      </c>
      <c r="BN7855" s="79" t="s">
        <v>3206</v>
      </c>
      <c r="BO7855" s="79" t="s">
        <v>8643</v>
      </c>
      <c r="BU7855" s="79" t="s">
        <v>13148</v>
      </c>
      <c r="BV7855" s="79" t="s">
        <v>3206</v>
      </c>
      <c r="BW7855" s="79" t="s">
        <v>8643</v>
      </c>
    </row>
    <row r="7856" spans="51:75" x14ac:dyDescent="0.3">
      <c r="AY7856" s="107" t="e">
        <f>VLOOKUP(C7856,#REF!, 2,FALSE)</f>
        <v>#REF!</v>
      </c>
      <c r="BM7856" s="79" t="s">
        <v>13149</v>
      </c>
      <c r="BN7856" s="79" t="s">
        <v>1344</v>
      </c>
      <c r="BO7856" s="79" t="s">
        <v>13150</v>
      </c>
      <c r="BU7856" s="79" t="s">
        <v>13149</v>
      </c>
      <c r="BV7856" s="79" t="s">
        <v>1344</v>
      </c>
      <c r="BW7856" s="79" t="s">
        <v>13150</v>
      </c>
    </row>
    <row r="7857" spans="51:75" x14ac:dyDescent="0.3">
      <c r="AY7857" s="107" t="e">
        <f>VLOOKUP(C7857,#REF!, 2,FALSE)</f>
        <v>#REF!</v>
      </c>
      <c r="BM7857" s="79" t="s">
        <v>13151</v>
      </c>
      <c r="BN7857" s="79" t="s">
        <v>616</v>
      </c>
      <c r="BO7857" s="79" t="s">
        <v>13152</v>
      </c>
      <c r="BU7857" s="79" t="s">
        <v>13151</v>
      </c>
      <c r="BV7857" s="79" t="s">
        <v>616</v>
      </c>
      <c r="BW7857" s="79" t="s">
        <v>13152</v>
      </c>
    </row>
    <row r="7858" spans="51:75" x14ac:dyDescent="0.3">
      <c r="AY7858" s="107" t="e">
        <f>VLOOKUP(C7858,#REF!, 2,FALSE)</f>
        <v>#REF!</v>
      </c>
      <c r="BM7858" s="79" t="s">
        <v>13153</v>
      </c>
      <c r="BN7858" s="79" t="s">
        <v>1693</v>
      </c>
      <c r="BO7858" s="79" t="s">
        <v>13154</v>
      </c>
      <c r="BU7858" s="79" t="s">
        <v>13153</v>
      </c>
      <c r="BV7858" s="79" t="s">
        <v>1693</v>
      </c>
      <c r="BW7858" s="79" t="s">
        <v>13154</v>
      </c>
    </row>
    <row r="7859" spans="51:75" x14ac:dyDescent="0.3">
      <c r="AY7859" s="107" t="e">
        <f>VLOOKUP(C7859,#REF!, 2,FALSE)</f>
        <v>#REF!</v>
      </c>
      <c r="BM7859" s="79" t="s">
        <v>2282</v>
      </c>
      <c r="BN7859" s="79" t="s">
        <v>1344</v>
      </c>
      <c r="BO7859" s="79" t="s">
        <v>13155</v>
      </c>
      <c r="BU7859" s="79" t="s">
        <v>2282</v>
      </c>
      <c r="BV7859" s="79" t="s">
        <v>1344</v>
      </c>
      <c r="BW7859" s="79" t="s">
        <v>13155</v>
      </c>
    </row>
    <row r="7860" spans="51:75" x14ac:dyDescent="0.3">
      <c r="AY7860" s="107" t="e">
        <f>VLOOKUP(C7860,#REF!, 2,FALSE)</f>
        <v>#REF!</v>
      </c>
      <c r="BM7860" s="79" t="s">
        <v>2283</v>
      </c>
      <c r="BN7860" s="79" t="s">
        <v>1344</v>
      </c>
      <c r="BO7860" s="79" t="s">
        <v>1672</v>
      </c>
      <c r="BU7860" s="79" t="s">
        <v>2283</v>
      </c>
      <c r="BV7860" s="79" t="s">
        <v>1344</v>
      </c>
      <c r="BW7860" s="79" t="s">
        <v>1672</v>
      </c>
    </row>
    <row r="7861" spans="51:75" x14ac:dyDescent="0.3">
      <c r="AY7861" s="107" t="e">
        <f>VLOOKUP(C7861,#REF!, 2,FALSE)</f>
        <v>#REF!</v>
      </c>
      <c r="BM7861" s="79" t="s">
        <v>13156</v>
      </c>
      <c r="BN7861" s="79" t="s">
        <v>638</v>
      </c>
      <c r="BO7861" s="79" t="s">
        <v>8343</v>
      </c>
      <c r="BU7861" s="79" t="s">
        <v>13156</v>
      </c>
      <c r="BV7861" s="79" t="s">
        <v>638</v>
      </c>
      <c r="BW7861" s="79" t="s">
        <v>8343</v>
      </c>
    </row>
    <row r="7862" spans="51:75" x14ac:dyDescent="0.3">
      <c r="AY7862" s="107" t="e">
        <f>VLOOKUP(C7862,#REF!, 2,FALSE)</f>
        <v>#REF!</v>
      </c>
      <c r="BM7862" s="79" t="s">
        <v>13157</v>
      </c>
      <c r="BN7862" s="79" t="s">
        <v>1344</v>
      </c>
      <c r="BO7862" s="79" t="s">
        <v>1339</v>
      </c>
      <c r="BU7862" s="79" t="s">
        <v>13157</v>
      </c>
      <c r="BV7862" s="79" t="s">
        <v>1344</v>
      </c>
      <c r="BW7862" s="79" t="s">
        <v>1339</v>
      </c>
    </row>
    <row r="7863" spans="51:75" x14ac:dyDescent="0.3">
      <c r="AY7863" s="107" t="e">
        <f>VLOOKUP(C7863,#REF!, 2,FALSE)</f>
        <v>#REF!</v>
      </c>
      <c r="BM7863" s="79" t="s">
        <v>13158</v>
      </c>
      <c r="BN7863" s="79" t="s">
        <v>1344</v>
      </c>
      <c r="BO7863" s="79" t="s">
        <v>1339</v>
      </c>
      <c r="BU7863" s="79" t="s">
        <v>13158</v>
      </c>
      <c r="BV7863" s="79" t="s">
        <v>1344</v>
      </c>
      <c r="BW7863" s="79" t="s">
        <v>1339</v>
      </c>
    </row>
    <row r="7864" spans="51:75" x14ac:dyDescent="0.3">
      <c r="AY7864" s="107" t="e">
        <f>VLOOKUP(C7864,#REF!, 2,FALSE)</f>
        <v>#REF!</v>
      </c>
      <c r="BM7864" s="79" t="s">
        <v>2284</v>
      </c>
      <c r="BN7864" s="79" t="s">
        <v>1344</v>
      </c>
      <c r="BO7864" s="79" t="s">
        <v>13159</v>
      </c>
      <c r="BU7864" s="79" t="s">
        <v>2284</v>
      </c>
      <c r="BV7864" s="79" t="s">
        <v>1344</v>
      </c>
      <c r="BW7864" s="79" t="s">
        <v>13159</v>
      </c>
    </row>
    <row r="7865" spans="51:75" x14ac:dyDescent="0.3">
      <c r="AY7865" s="107" t="e">
        <f>VLOOKUP(C7865,#REF!, 2,FALSE)</f>
        <v>#REF!</v>
      </c>
      <c r="BM7865" s="79" t="s">
        <v>13160</v>
      </c>
      <c r="BN7865" s="79" t="s">
        <v>3091</v>
      </c>
      <c r="BO7865" s="79" t="s">
        <v>13161</v>
      </c>
      <c r="BU7865" s="79" t="s">
        <v>13160</v>
      </c>
      <c r="BV7865" s="79" t="s">
        <v>3091</v>
      </c>
      <c r="BW7865" s="79" t="s">
        <v>13161</v>
      </c>
    </row>
    <row r="7866" spans="51:75" x14ac:dyDescent="0.3">
      <c r="AY7866" s="107" t="e">
        <f>VLOOKUP(C7866,#REF!, 2,FALSE)</f>
        <v>#REF!</v>
      </c>
      <c r="BM7866" s="79" t="s">
        <v>13162</v>
      </c>
      <c r="BN7866" s="79" t="s">
        <v>3206</v>
      </c>
      <c r="BO7866" s="79" t="s">
        <v>1966</v>
      </c>
      <c r="BU7866" s="79" t="s">
        <v>13162</v>
      </c>
      <c r="BV7866" s="79" t="s">
        <v>3206</v>
      </c>
      <c r="BW7866" s="79" t="s">
        <v>1966</v>
      </c>
    </row>
    <row r="7867" spans="51:75" x14ac:dyDescent="0.3">
      <c r="AY7867" s="107" t="e">
        <f>VLOOKUP(C7867,#REF!, 2,FALSE)</f>
        <v>#REF!</v>
      </c>
      <c r="BM7867" s="79" t="s">
        <v>13163</v>
      </c>
      <c r="BN7867" s="79" t="s">
        <v>1344</v>
      </c>
      <c r="BO7867" s="79" t="s">
        <v>2985</v>
      </c>
      <c r="BU7867" s="79" t="s">
        <v>13163</v>
      </c>
      <c r="BV7867" s="79" t="s">
        <v>1344</v>
      </c>
      <c r="BW7867" s="79" t="s">
        <v>2985</v>
      </c>
    </row>
    <row r="7868" spans="51:75" x14ac:dyDescent="0.3">
      <c r="AY7868" s="107" t="e">
        <f>VLOOKUP(C7868,#REF!, 2,FALSE)</f>
        <v>#REF!</v>
      </c>
      <c r="BM7868" s="79" t="s">
        <v>13164</v>
      </c>
      <c r="BN7868" s="79" t="s">
        <v>1344</v>
      </c>
      <c r="BO7868" s="79" t="s">
        <v>3361</v>
      </c>
      <c r="BU7868" s="79" t="s">
        <v>13164</v>
      </c>
      <c r="BV7868" s="79" t="s">
        <v>1344</v>
      </c>
      <c r="BW7868" s="79" t="s">
        <v>3361</v>
      </c>
    </row>
    <row r="7869" spans="51:75" x14ac:dyDescent="0.3">
      <c r="AY7869" s="107" t="e">
        <f>VLOOKUP(C7869,#REF!, 2,FALSE)</f>
        <v>#REF!</v>
      </c>
      <c r="BM7869" s="79" t="s">
        <v>13166</v>
      </c>
      <c r="BN7869" s="79" t="s">
        <v>1344</v>
      </c>
      <c r="BO7869" s="79" t="s">
        <v>1601</v>
      </c>
      <c r="BU7869" s="79" t="s">
        <v>13166</v>
      </c>
      <c r="BV7869" s="79" t="s">
        <v>1344</v>
      </c>
      <c r="BW7869" s="79" t="s">
        <v>1601</v>
      </c>
    </row>
    <row r="7870" spans="51:75" x14ac:dyDescent="0.3">
      <c r="AY7870" s="107" t="e">
        <f>VLOOKUP(C7870,#REF!, 2,FALSE)</f>
        <v>#REF!</v>
      </c>
      <c r="BM7870" s="79" t="s">
        <v>13167</v>
      </c>
      <c r="BN7870" s="79" t="s">
        <v>1344</v>
      </c>
      <c r="BO7870" s="79" t="s">
        <v>1594</v>
      </c>
      <c r="BU7870" s="79" t="s">
        <v>13167</v>
      </c>
      <c r="BV7870" s="79" t="s">
        <v>1344</v>
      </c>
      <c r="BW7870" s="79" t="s">
        <v>1594</v>
      </c>
    </row>
    <row r="7871" spans="51:75" x14ac:dyDescent="0.3">
      <c r="AY7871" s="107" t="e">
        <f>VLOOKUP(C7871,#REF!, 2,FALSE)</f>
        <v>#REF!</v>
      </c>
      <c r="BM7871" s="79" t="s">
        <v>378</v>
      </c>
      <c r="BN7871" s="79" t="s">
        <v>1344</v>
      </c>
      <c r="BO7871" s="79" t="s">
        <v>922</v>
      </c>
      <c r="BU7871" s="79" t="s">
        <v>378</v>
      </c>
      <c r="BV7871" s="79" t="s">
        <v>1344</v>
      </c>
      <c r="BW7871" s="79" t="s">
        <v>922</v>
      </c>
    </row>
    <row r="7872" spans="51:75" x14ac:dyDescent="0.3">
      <c r="AY7872" s="107" t="e">
        <f>VLOOKUP(C7872,#REF!, 2,FALSE)</f>
        <v>#REF!</v>
      </c>
      <c r="BM7872" s="79" t="s">
        <v>374</v>
      </c>
      <c r="BN7872" s="79" t="s">
        <v>738</v>
      </c>
      <c r="BO7872" s="79" t="s">
        <v>2640</v>
      </c>
      <c r="BU7872" s="79" t="s">
        <v>374</v>
      </c>
      <c r="BV7872" s="79" t="s">
        <v>738</v>
      </c>
      <c r="BW7872" s="79" t="s">
        <v>2640</v>
      </c>
    </row>
    <row r="7873" spans="51:75" x14ac:dyDescent="0.3">
      <c r="AY7873" s="107" t="e">
        <f>VLOOKUP(C7873,#REF!, 2,FALSE)</f>
        <v>#REF!</v>
      </c>
      <c r="BM7873" s="79" t="s">
        <v>13168</v>
      </c>
      <c r="BN7873" s="79" t="s">
        <v>1344</v>
      </c>
      <c r="BO7873" s="79" t="s">
        <v>13169</v>
      </c>
      <c r="BU7873" s="79" t="s">
        <v>13168</v>
      </c>
      <c r="BV7873" s="79" t="s">
        <v>1344</v>
      </c>
      <c r="BW7873" s="79" t="s">
        <v>13169</v>
      </c>
    </row>
    <row r="7874" spans="51:75" x14ac:dyDescent="0.3">
      <c r="AY7874" s="107" t="e">
        <f>VLOOKUP(C7874,#REF!, 2,FALSE)</f>
        <v>#REF!</v>
      </c>
      <c r="BM7874" s="79" t="s">
        <v>13170</v>
      </c>
      <c r="BN7874" s="79" t="s">
        <v>2981</v>
      </c>
      <c r="BO7874" s="79" t="s">
        <v>13171</v>
      </c>
      <c r="BU7874" s="79" t="s">
        <v>13170</v>
      </c>
      <c r="BV7874" s="79" t="s">
        <v>2981</v>
      </c>
      <c r="BW7874" s="79" t="s">
        <v>13171</v>
      </c>
    </row>
    <row r="7875" spans="51:75" x14ac:dyDescent="0.3">
      <c r="AY7875" s="107" t="e">
        <f>VLOOKUP(C7875,#REF!, 2,FALSE)</f>
        <v>#REF!</v>
      </c>
      <c r="BM7875" s="79" t="s">
        <v>13172</v>
      </c>
      <c r="BN7875" s="79" t="s">
        <v>3006</v>
      </c>
      <c r="BO7875" s="79" t="s">
        <v>13173</v>
      </c>
      <c r="BU7875" s="79" t="s">
        <v>13172</v>
      </c>
      <c r="BV7875" s="79" t="s">
        <v>3006</v>
      </c>
      <c r="BW7875" s="79" t="s">
        <v>13173</v>
      </c>
    </row>
    <row r="7876" spans="51:75" x14ac:dyDescent="0.3">
      <c r="AY7876" s="107" t="e">
        <f>VLOOKUP(C7876,#REF!, 2,FALSE)</f>
        <v>#REF!</v>
      </c>
      <c r="BM7876" s="79" t="s">
        <v>2285</v>
      </c>
      <c r="BN7876" s="79" t="s">
        <v>3206</v>
      </c>
      <c r="BO7876" s="79" t="s">
        <v>4056</v>
      </c>
      <c r="BU7876" s="79" t="s">
        <v>2285</v>
      </c>
      <c r="BV7876" s="79" t="s">
        <v>3206</v>
      </c>
      <c r="BW7876" s="79" t="s">
        <v>4056</v>
      </c>
    </row>
    <row r="7877" spans="51:75" x14ac:dyDescent="0.3">
      <c r="AY7877" s="107" t="e">
        <f>VLOOKUP(C7877,#REF!, 2,FALSE)</f>
        <v>#REF!</v>
      </c>
      <c r="BM7877" s="79" t="s">
        <v>13174</v>
      </c>
      <c r="BN7877" s="79" t="s">
        <v>616</v>
      </c>
      <c r="BO7877" s="79" t="s">
        <v>2555</v>
      </c>
      <c r="BU7877" s="79" t="s">
        <v>13174</v>
      </c>
      <c r="BV7877" s="79" t="s">
        <v>616</v>
      </c>
      <c r="BW7877" s="79" t="s">
        <v>2555</v>
      </c>
    </row>
    <row r="7878" spans="51:75" x14ac:dyDescent="0.3">
      <c r="AY7878" s="107" t="e">
        <f>VLOOKUP(C7878,#REF!, 2,FALSE)</f>
        <v>#REF!</v>
      </c>
      <c r="BM7878" s="79" t="s">
        <v>13175</v>
      </c>
      <c r="BN7878" s="79" t="s">
        <v>948</v>
      </c>
      <c r="BO7878" s="79" t="s">
        <v>13176</v>
      </c>
      <c r="BU7878" s="79" t="s">
        <v>13175</v>
      </c>
      <c r="BV7878" s="79" t="s">
        <v>948</v>
      </c>
      <c r="BW7878" s="79" t="s">
        <v>13176</v>
      </c>
    </row>
    <row r="7879" spans="51:75" x14ac:dyDescent="0.3">
      <c r="AY7879" s="107" t="e">
        <f>VLOOKUP(C7879,#REF!, 2,FALSE)</f>
        <v>#REF!</v>
      </c>
      <c r="BM7879" s="79" t="s">
        <v>13177</v>
      </c>
      <c r="BN7879" s="79" t="s">
        <v>864</v>
      </c>
      <c r="BO7879" s="79" t="s">
        <v>1689</v>
      </c>
      <c r="BU7879" s="79" t="s">
        <v>13177</v>
      </c>
      <c r="BV7879" s="79" t="s">
        <v>864</v>
      </c>
      <c r="BW7879" s="79" t="s">
        <v>1689</v>
      </c>
    </row>
    <row r="7880" spans="51:75" x14ac:dyDescent="0.3">
      <c r="AY7880" s="107" t="e">
        <f>VLOOKUP(C7880,#REF!, 2,FALSE)</f>
        <v>#REF!</v>
      </c>
      <c r="BM7880" s="79" t="s">
        <v>13178</v>
      </c>
      <c r="BN7880" s="79" t="s">
        <v>660</v>
      </c>
      <c r="BO7880" s="79" t="s">
        <v>2985</v>
      </c>
      <c r="BU7880" s="79" t="s">
        <v>13178</v>
      </c>
      <c r="BV7880" s="79" t="s">
        <v>660</v>
      </c>
      <c r="BW7880" s="79" t="s">
        <v>2985</v>
      </c>
    </row>
    <row r="7881" spans="51:75" x14ac:dyDescent="0.3">
      <c r="AY7881" s="107" t="e">
        <f>VLOOKUP(C7881,#REF!, 2,FALSE)</f>
        <v>#REF!</v>
      </c>
      <c r="BM7881" s="79" t="s">
        <v>13179</v>
      </c>
      <c r="BN7881" s="79" t="s">
        <v>1344</v>
      </c>
      <c r="BO7881" s="79" t="s">
        <v>2985</v>
      </c>
      <c r="BU7881" s="79" t="s">
        <v>13179</v>
      </c>
      <c r="BV7881" s="79" t="s">
        <v>1344</v>
      </c>
      <c r="BW7881" s="79" t="s">
        <v>2985</v>
      </c>
    </row>
    <row r="7882" spans="51:75" x14ac:dyDescent="0.3">
      <c r="AY7882" s="107" t="e">
        <f>VLOOKUP(C7882,#REF!, 2,FALSE)</f>
        <v>#REF!</v>
      </c>
      <c r="BM7882" s="79" t="s">
        <v>13180</v>
      </c>
      <c r="BN7882" s="79" t="s">
        <v>3206</v>
      </c>
      <c r="BO7882" s="79" t="s">
        <v>13181</v>
      </c>
      <c r="BU7882" s="79" t="s">
        <v>13180</v>
      </c>
      <c r="BV7882" s="79" t="s">
        <v>3206</v>
      </c>
      <c r="BW7882" s="79" t="s">
        <v>13181</v>
      </c>
    </row>
    <row r="7883" spans="51:75" x14ac:dyDescent="0.3">
      <c r="AY7883" s="107" t="e">
        <f>VLOOKUP(C7883,#REF!, 2,FALSE)</f>
        <v>#REF!</v>
      </c>
      <c r="BM7883" s="79" t="s">
        <v>13182</v>
      </c>
      <c r="BN7883" s="79" t="s">
        <v>3049</v>
      </c>
      <c r="BO7883" s="79" t="s">
        <v>13183</v>
      </c>
      <c r="BU7883" s="79" t="s">
        <v>13182</v>
      </c>
      <c r="BV7883" s="79" t="s">
        <v>3049</v>
      </c>
      <c r="BW7883" s="79" t="s">
        <v>13183</v>
      </c>
    </row>
    <row r="7884" spans="51:75" x14ac:dyDescent="0.3">
      <c r="AY7884" s="107" t="e">
        <f>VLOOKUP(C7884,#REF!, 2,FALSE)</f>
        <v>#REF!</v>
      </c>
      <c r="BM7884" s="79" t="s">
        <v>13184</v>
      </c>
      <c r="BN7884" s="79" t="s">
        <v>1344</v>
      </c>
      <c r="BO7884" s="79" t="s">
        <v>6420</v>
      </c>
      <c r="BU7884" s="79" t="s">
        <v>13184</v>
      </c>
      <c r="BV7884" s="79" t="s">
        <v>1344</v>
      </c>
      <c r="BW7884" s="79" t="s">
        <v>6420</v>
      </c>
    </row>
    <row r="7885" spans="51:75" x14ac:dyDescent="0.3">
      <c r="AY7885" s="107" t="e">
        <f>VLOOKUP(C7885,#REF!, 2,FALSE)</f>
        <v>#REF!</v>
      </c>
      <c r="BM7885" s="79" t="s">
        <v>13185</v>
      </c>
      <c r="BN7885" s="79" t="s">
        <v>1344</v>
      </c>
      <c r="BO7885" s="79" t="s">
        <v>6420</v>
      </c>
      <c r="BU7885" s="79" t="s">
        <v>13185</v>
      </c>
      <c r="BV7885" s="79" t="s">
        <v>1344</v>
      </c>
      <c r="BW7885" s="79" t="s">
        <v>6420</v>
      </c>
    </row>
    <row r="7886" spans="51:75" x14ac:dyDescent="0.3">
      <c r="AY7886" s="107" t="e">
        <f>VLOOKUP(C7886,#REF!, 2,FALSE)</f>
        <v>#REF!</v>
      </c>
      <c r="BM7886" s="79" t="s">
        <v>13186</v>
      </c>
      <c r="BN7886" s="79" t="s">
        <v>3006</v>
      </c>
      <c r="BO7886" s="79" t="s">
        <v>6878</v>
      </c>
      <c r="BU7886" s="79" t="s">
        <v>13186</v>
      </c>
      <c r="BV7886" s="79" t="s">
        <v>3006</v>
      </c>
      <c r="BW7886" s="79" t="s">
        <v>6878</v>
      </c>
    </row>
    <row r="7887" spans="51:75" x14ac:dyDescent="0.3">
      <c r="AY7887" s="107" t="e">
        <f>VLOOKUP(C7887,#REF!, 2,FALSE)</f>
        <v>#REF!</v>
      </c>
      <c r="BM7887" s="79" t="s">
        <v>13187</v>
      </c>
      <c r="BN7887" s="79" t="s">
        <v>1344</v>
      </c>
      <c r="BO7887" s="79" t="s">
        <v>6420</v>
      </c>
      <c r="BU7887" s="79" t="s">
        <v>13187</v>
      </c>
      <c r="BV7887" s="79" t="s">
        <v>1344</v>
      </c>
      <c r="BW7887" s="79" t="s">
        <v>6420</v>
      </c>
    </row>
    <row r="7888" spans="51:75" x14ac:dyDescent="0.3">
      <c r="AY7888" s="107" t="e">
        <f>VLOOKUP(C7888,#REF!, 2,FALSE)</f>
        <v>#REF!</v>
      </c>
      <c r="BM7888" s="79" t="s">
        <v>13188</v>
      </c>
      <c r="BN7888" s="79" t="s">
        <v>1271</v>
      </c>
      <c r="BO7888" s="79" t="s">
        <v>13189</v>
      </c>
      <c r="BU7888" s="79" t="s">
        <v>13188</v>
      </c>
      <c r="BV7888" s="79" t="s">
        <v>1271</v>
      </c>
      <c r="BW7888" s="79" t="s">
        <v>13189</v>
      </c>
    </row>
    <row r="7889" spans="51:75" x14ac:dyDescent="0.3">
      <c r="AY7889" s="107" t="e">
        <f>VLOOKUP(C7889,#REF!, 2,FALSE)</f>
        <v>#REF!</v>
      </c>
      <c r="BM7889" s="79" t="s">
        <v>13190</v>
      </c>
      <c r="BN7889" s="79" t="s">
        <v>3091</v>
      </c>
      <c r="BO7889" s="79" t="s">
        <v>922</v>
      </c>
      <c r="BU7889" s="79" t="s">
        <v>13190</v>
      </c>
      <c r="BV7889" s="79" t="s">
        <v>3091</v>
      </c>
      <c r="BW7889" s="79" t="s">
        <v>922</v>
      </c>
    </row>
    <row r="7890" spans="51:75" x14ac:dyDescent="0.3">
      <c r="AY7890" s="107" t="e">
        <f>VLOOKUP(C7890,#REF!, 2,FALSE)</f>
        <v>#REF!</v>
      </c>
      <c r="BM7890" s="79" t="s">
        <v>13191</v>
      </c>
      <c r="BN7890" s="79" t="s">
        <v>1015</v>
      </c>
      <c r="BO7890" s="79" t="s">
        <v>4759</v>
      </c>
      <c r="BU7890" s="79" t="s">
        <v>13191</v>
      </c>
      <c r="BV7890" s="79" t="s">
        <v>1015</v>
      </c>
      <c r="BW7890" s="79" t="s">
        <v>4759</v>
      </c>
    </row>
    <row r="7891" spans="51:75" x14ac:dyDescent="0.3">
      <c r="AY7891" s="107" t="e">
        <f>VLOOKUP(C7891,#REF!, 2,FALSE)</f>
        <v>#REF!</v>
      </c>
      <c r="BM7891" s="79" t="s">
        <v>2286</v>
      </c>
      <c r="BN7891" s="79" t="s">
        <v>928</v>
      </c>
      <c r="BO7891" s="79" t="s">
        <v>13192</v>
      </c>
      <c r="BU7891" s="79" t="s">
        <v>2286</v>
      </c>
      <c r="BV7891" s="79" t="s">
        <v>928</v>
      </c>
      <c r="BW7891" s="79" t="s">
        <v>13192</v>
      </c>
    </row>
    <row r="7892" spans="51:75" x14ac:dyDescent="0.3">
      <c r="AY7892" s="107" t="e">
        <f>VLOOKUP(C7892,#REF!, 2,FALSE)</f>
        <v>#REF!</v>
      </c>
      <c r="BM7892" s="79" t="s">
        <v>13193</v>
      </c>
      <c r="BN7892" s="79" t="s">
        <v>3206</v>
      </c>
      <c r="BO7892" s="79" t="s">
        <v>4480</v>
      </c>
      <c r="BU7892" s="79" t="s">
        <v>13193</v>
      </c>
      <c r="BV7892" s="79" t="s">
        <v>3206</v>
      </c>
      <c r="BW7892" s="79" t="s">
        <v>4480</v>
      </c>
    </row>
    <row r="7893" spans="51:75" x14ac:dyDescent="0.3">
      <c r="AY7893" s="107" t="e">
        <f>VLOOKUP(C7893,#REF!, 2,FALSE)</f>
        <v>#REF!</v>
      </c>
      <c r="BM7893" s="79" t="s">
        <v>13194</v>
      </c>
      <c r="BN7893" s="79" t="s">
        <v>1015</v>
      </c>
      <c r="BO7893" s="79" t="s">
        <v>4759</v>
      </c>
      <c r="BU7893" s="79" t="s">
        <v>13194</v>
      </c>
      <c r="BV7893" s="79" t="s">
        <v>1015</v>
      </c>
      <c r="BW7893" s="79" t="s">
        <v>4759</v>
      </c>
    </row>
    <row r="7894" spans="51:75" x14ac:dyDescent="0.3">
      <c r="AY7894" s="107" t="e">
        <f>VLOOKUP(C7894,#REF!, 2,FALSE)</f>
        <v>#REF!</v>
      </c>
      <c r="BM7894" s="79" t="s">
        <v>13195</v>
      </c>
      <c r="BN7894" s="79" t="s">
        <v>3256</v>
      </c>
      <c r="BO7894" s="79" t="s">
        <v>1678</v>
      </c>
      <c r="BU7894" s="79" t="s">
        <v>13195</v>
      </c>
      <c r="BV7894" s="79" t="s">
        <v>3256</v>
      </c>
      <c r="BW7894" s="79" t="s">
        <v>1678</v>
      </c>
    </row>
    <row r="7895" spans="51:75" x14ac:dyDescent="0.3">
      <c r="AY7895" s="107" t="e">
        <f>VLOOKUP(C7895,#REF!, 2,FALSE)</f>
        <v>#REF!</v>
      </c>
      <c r="BM7895" s="79" t="s">
        <v>13196</v>
      </c>
      <c r="BN7895" s="79" t="s">
        <v>3206</v>
      </c>
      <c r="BO7895" s="79" t="s">
        <v>13197</v>
      </c>
      <c r="BU7895" s="79" t="s">
        <v>13196</v>
      </c>
      <c r="BV7895" s="79" t="s">
        <v>3206</v>
      </c>
      <c r="BW7895" s="79" t="s">
        <v>13197</v>
      </c>
    </row>
    <row r="7896" spans="51:75" x14ac:dyDescent="0.3">
      <c r="AY7896" s="107" t="e">
        <f>VLOOKUP(C7896,#REF!, 2,FALSE)</f>
        <v>#REF!</v>
      </c>
      <c r="BM7896" s="79" t="s">
        <v>13198</v>
      </c>
      <c r="BN7896" s="79" t="s">
        <v>3206</v>
      </c>
      <c r="BO7896" s="79" t="s">
        <v>7605</v>
      </c>
      <c r="BU7896" s="79" t="s">
        <v>13198</v>
      </c>
      <c r="BV7896" s="79" t="s">
        <v>3206</v>
      </c>
      <c r="BW7896" s="79" t="s">
        <v>7605</v>
      </c>
    </row>
    <row r="7897" spans="51:75" x14ac:dyDescent="0.3">
      <c r="AY7897" s="107" t="e">
        <f>VLOOKUP(C7897,#REF!, 2,FALSE)</f>
        <v>#REF!</v>
      </c>
      <c r="BM7897" s="79" t="s">
        <v>13199</v>
      </c>
      <c r="BN7897" s="79" t="s">
        <v>1344</v>
      </c>
      <c r="BO7897" s="79" t="s">
        <v>2072</v>
      </c>
      <c r="BU7897" s="79" t="s">
        <v>13199</v>
      </c>
      <c r="BV7897" s="79" t="s">
        <v>1344</v>
      </c>
      <c r="BW7897" s="79" t="s">
        <v>2072</v>
      </c>
    </row>
    <row r="7898" spans="51:75" x14ac:dyDescent="0.3">
      <c r="AY7898" s="107" t="e">
        <f>VLOOKUP(C7898,#REF!, 2,FALSE)</f>
        <v>#REF!</v>
      </c>
      <c r="BM7898" s="79" t="s">
        <v>13200</v>
      </c>
      <c r="BN7898" s="79" t="s">
        <v>789</v>
      </c>
      <c r="BO7898" s="79" t="s">
        <v>11366</v>
      </c>
      <c r="BU7898" s="79" t="s">
        <v>13200</v>
      </c>
      <c r="BV7898" s="79" t="s">
        <v>789</v>
      </c>
      <c r="BW7898" s="79" t="s">
        <v>11366</v>
      </c>
    </row>
    <row r="7899" spans="51:75" x14ac:dyDescent="0.3">
      <c r="AY7899" s="107" t="e">
        <f>VLOOKUP(C7899,#REF!, 2,FALSE)</f>
        <v>#REF!</v>
      </c>
      <c r="BM7899" s="79" t="s">
        <v>13201</v>
      </c>
      <c r="BN7899" s="79" t="s">
        <v>3206</v>
      </c>
      <c r="BO7899" s="79" t="s">
        <v>13202</v>
      </c>
      <c r="BU7899" s="79" t="s">
        <v>13201</v>
      </c>
      <c r="BV7899" s="79" t="s">
        <v>3206</v>
      </c>
      <c r="BW7899" s="79" t="s">
        <v>13202</v>
      </c>
    </row>
    <row r="7900" spans="51:75" x14ac:dyDescent="0.3">
      <c r="AY7900" s="107" t="e">
        <f>VLOOKUP(C7900,#REF!, 2,FALSE)</f>
        <v>#REF!</v>
      </c>
      <c r="BM7900" s="79" t="s">
        <v>2287</v>
      </c>
      <c r="BN7900" s="79" t="s">
        <v>3206</v>
      </c>
      <c r="BO7900" s="79" t="s">
        <v>2393</v>
      </c>
      <c r="BU7900" s="79" t="s">
        <v>2287</v>
      </c>
      <c r="BV7900" s="79" t="s">
        <v>3206</v>
      </c>
      <c r="BW7900" s="79" t="s">
        <v>2393</v>
      </c>
    </row>
    <row r="7901" spans="51:75" x14ac:dyDescent="0.3">
      <c r="AY7901" s="107" t="e">
        <f>VLOOKUP(C7901,#REF!, 2,FALSE)</f>
        <v>#REF!</v>
      </c>
      <c r="BM7901" s="79" t="s">
        <v>13203</v>
      </c>
      <c r="BN7901" s="79" t="s">
        <v>843</v>
      </c>
      <c r="BO7901" s="79" t="s">
        <v>9028</v>
      </c>
      <c r="BU7901" s="79" t="s">
        <v>13203</v>
      </c>
      <c r="BV7901" s="79" t="s">
        <v>843</v>
      </c>
      <c r="BW7901" s="79" t="s">
        <v>9028</v>
      </c>
    </row>
    <row r="7902" spans="51:75" x14ac:dyDescent="0.3">
      <c r="AY7902" s="107" t="e">
        <f>VLOOKUP(C7902,#REF!, 2,FALSE)</f>
        <v>#REF!</v>
      </c>
      <c r="BM7902" s="79" t="s">
        <v>13204</v>
      </c>
      <c r="BN7902" s="79" t="s">
        <v>16992</v>
      </c>
      <c r="BO7902" s="79" t="s">
        <v>1066</v>
      </c>
      <c r="BU7902" s="79" t="s">
        <v>13204</v>
      </c>
      <c r="BV7902" s="79" t="s">
        <v>16992</v>
      </c>
      <c r="BW7902" s="79" t="s">
        <v>1066</v>
      </c>
    </row>
    <row r="7903" spans="51:75" x14ac:dyDescent="0.3">
      <c r="AY7903" s="107" t="e">
        <f>VLOOKUP(C7903,#REF!, 2,FALSE)</f>
        <v>#REF!</v>
      </c>
      <c r="BM7903" s="79" t="s">
        <v>13205</v>
      </c>
      <c r="BN7903" s="79" t="s">
        <v>16992</v>
      </c>
      <c r="BO7903" s="79" t="s">
        <v>10932</v>
      </c>
      <c r="BU7903" s="79" t="s">
        <v>13205</v>
      </c>
      <c r="BV7903" s="79" t="s">
        <v>16992</v>
      </c>
      <c r="BW7903" s="79" t="s">
        <v>10932</v>
      </c>
    </row>
    <row r="7904" spans="51:75" x14ac:dyDescent="0.3">
      <c r="AY7904" s="107" t="e">
        <f>VLOOKUP(C7904,#REF!, 2,FALSE)</f>
        <v>#REF!</v>
      </c>
      <c r="BM7904" s="79" t="s">
        <v>2288</v>
      </c>
      <c r="BN7904" s="79" t="s">
        <v>16992</v>
      </c>
      <c r="BO7904" s="79" t="s">
        <v>2794</v>
      </c>
      <c r="BU7904" s="79" t="s">
        <v>2288</v>
      </c>
      <c r="BV7904" s="79" t="s">
        <v>16992</v>
      </c>
      <c r="BW7904" s="79" t="s">
        <v>2794</v>
      </c>
    </row>
    <row r="7905" spans="51:75" x14ac:dyDescent="0.3">
      <c r="AY7905" s="107" t="e">
        <f>VLOOKUP(C7905,#REF!, 2,FALSE)</f>
        <v>#REF!</v>
      </c>
      <c r="BM7905" s="79" t="s">
        <v>13206</v>
      </c>
      <c r="BN7905" s="79" t="s">
        <v>1344</v>
      </c>
      <c r="BO7905" s="79" t="s">
        <v>10028</v>
      </c>
      <c r="BU7905" s="79" t="s">
        <v>13206</v>
      </c>
      <c r="BV7905" s="79" t="s">
        <v>1344</v>
      </c>
      <c r="BW7905" s="79" t="s">
        <v>10028</v>
      </c>
    </row>
    <row r="7906" spans="51:75" x14ac:dyDescent="0.3">
      <c r="AY7906" s="107" t="e">
        <f>VLOOKUP(C7906,#REF!, 2,FALSE)</f>
        <v>#REF!</v>
      </c>
      <c r="BM7906" s="79" t="s">
        <v>2289</v>
      </c>
      <c r="BN7906" s="79" t="s">
        <v>925</v>
      </c>
      <c r="BO7906" s="79" t="s">
        <v>13207</v>
      </c>
      <c r="BU7906" s="79" t="s">
        <v>2289</v>
      </c>
      <c r="BV7906" s="79" t="s">
        <v>925</v>
      </c>
      <c r="BW7906" s="79" t="s">
        <v>13207</v>
      </c>
    </row>
    <row r="7907" spans="51:75" x14ac:dyDescent="0.3">
      <c r="AY7907" s="107" t="e">
        <f>VLOOKUP(C7907,#REF!, 2,FALSE)</f>
        <v>#REF!</v>
      </c>
      <c r="BM7907" s="79" t="s">
        <v>2290</v>
      </c>
      <c r="BN7907" s="79" t="s">
        <v>928</v>
      </c>
      <c r="BO7907" s="79" t="s">
        <v>2985</v>
      </c>
      <c r="BU7907" s="79" t="s">
        <v>2290</v>
      </c>
      <c r="BV7907" s="79" t="s">
        <v>928</v>
      </c>
      <c r="BW7907" s="79" t="s">
        <v>2985</v>
      </c>
    </row>
    <row r="7908" spans="51:75" x14ac:dyDescent="0.3">
      <c r="AY7908" s="107" t="e">
        <f>VLOOKUP(C7908,#REF!, 2,FALSE)</f>
        <v>#REF!</v>
      </c>
      <c r="BM7908" s="79" t="s">
        <v>2291</v>
      </c>
      <c r="BN7908" s="79" t="s">
        <v>928</v>
      </c>
      <c r="BO7908" s="79" t="s">
        <v>2985</v>
      </c>
      <c r="BU7908" s="79" t="s">
        <v>2291</v>
      </c>
      <c r="BV7908" s="79" t="s">
        <v>928</v>
      </c>
      <c r="BW7908" s="79" t="s">
        <v>2985</v>
      </c>
    </row>
    <row r="7909" spans="51:75" x14ac:dyDescent="0.3">
      <c r="AY7909" s="107" t="e">
        <f>VLOOKUP(C7909,#REF!, 2,FALSE)</f>
        <v>#REF!</v>
      </c>
      <c r="BM7909" s="79" t="s">
        <v>13209</v>
      </c>
      <c r="BN7909" s="79" t="s">
        <v>621</v>
      </c>
      <c r="BO7909" s="79" t="s">
        <v>2985</v>
      </c>
      <c r="BU7909" s="79" t="s">
        <v>13209</v>
      </c>
      <c r="BV7909" s="79" t="s">
        <v>621</v>
      </c>
      <c r="BW7909" s="79" t="s">
        <v>2985</v>
      </c>
    </row>
    <row r="7910" spans="51:75" x14ac:dyDescent="0.3">
      <c r="AY7910" s="107" t="e">
        <f>VLOOKUP(C7910,#REF!, 2,FALSE)</f>
        <v>#REF!</v>
      </c>
      <c r="BM7910" s="79" t="s">
        <v>13210</v>
      </c>
      <c r="BN7910" s="79" t="s">
        <v>3206</v>
      </c>
      <c r="BO7910" s="79" t="s">
        <v>8869</v>
      </c>
      <c r="BU7910" s="79" t="s">
        <v>13210</v>
      </c>
      <c r="BV7910" s="79" t="s">
        <v>3206</v>
      </c>
      <c r="BW7910" s="79" t="s">
        <v>8869</v>
      </c>
    </row>
    <row r="7911" spans="51:75" x14ac:dyDescent="0.3">
      <c r="AY7911" s="107" t="e">
        <f>VLOOKUP(C7911,#REF!, 2,FALSE)</f>
        <v>#REF!</v>
      </c>
      <c r="BM7911" s="79" t="s">
        <v>13211</v>
      </c>
      <c r="BN7911" s="79" t="s">
        <v>621</v>
      </c>
      <c r="BO7911" s="79" t="s">
        <v>2985</v>
      </c>
      <c r="BU7911" s="79" t="s">
        <v>13211</v>
      </c>
      <c r="BV7911" s="79" t="s">
        <v>621</v>
      </c>
      <c r="BW7911" s="79" t="s">
        <v>2985</v>
      </c>
    </row>
    <row r="7912" spans="51:75" x14ac:dyDescent="0.3">
      <c r="AY7912" s="107" t="e">
        <f>VLOOKUP(C7912,#REF!, 2,FALSE)</f>
        <v>#REF!</v>
      </c>
      <c r="BM7912" s="79" t="s">
        <v>13212</v>
      </c>
      <c r="BN7912" s="79" t="s">
        <v>2981</v>
      </c>
      <c r="BO7912" s="79" t="s">
        <v>2071</v>
      </c>
      <c r="BU7912" s="79" t="s">
        <v>13212</v>
      </c>
      <c r="BV7912" s="79" t="s">
        <v>2981</v>
      </c>
      <c r="BW7912" s="79" t="s">
        <v>2071</v>
      </c>
    </row>
    <row r="7913" spans="51:75" x14ac:dyDescent="0.3">
      <c r="AY7913" s="107" t="e">
        <f>VLOOKUP(C7913,#REF!, 2,FALSE)</f>
        <v>#REF!</v>
      </c>
      <c r="BM7913" s="79" t="s">
        <v>13213</v>
      </c>
      <c r="BN7913" s="79" t="s">
        <v>16992</v>
      </c>
      <c r="BO7913" s="79" t="s">
        <v>2071</v>
      </c>
      <c r="BU7913" s="79" t="s">
        <v>13213</v>
      </c>
      <c r="BV7913" s="79" t="s">
        <v>16992</v>
      </c>
      <c r="BW7913" s="79" t="s">
        <v>2071</v>
      </c>
    </row>
    <row r="7914" spans="51:75" x14ac:dyDescent="0.3">
      <c r="AY7914" s="107" t="e">
        <f>VLOOKUP(C7914,#REF!, 2,FALSE)</f>
        <v>#REF!</v>
      </c>
      <c r="BM7914" s="79" t="s">
        <v>13214</v>
      </c>
      <c r="BN7914" s="79" t="s">
        <v>2985</v>
      </c>
      <c r="BO7914" s="79" t="s">
        <v>2985</v>
      </c>
      <c r="BU7914" s="79" t="s">
        <v>13214</v>
      </c>
      <c r="BV7914" s="79" t="s">
        <v>2985</v>
      </c>
      <c r="BW7914" s="79" t="s">
        <v>2985</v>
      </c>
    </row>
    <row r="7915" spans="51:75" x14ac:dyDescent="0.3">
      <c r="AY7915" s="107" t="e">
        <f>VLOOKUP(C7915,#REF!, 2,FALSE)</f>
        <v>#REF!</v>
      </c>
      <c r="BM7915" s="79" t="s">
        <v>2292</v>
      </c>
      <c r="BN7915" s="79" t="s">
        <v>16992</v>
      </c>
      <c r="BO7915" s="79" t="s">
        <v>8506</v>
      </c>
      <c r="BU7915" s="79" t="s">
        <v>2292</v>
      </c>
      <c r="BV7915" s="79" t="s">
        <v>16992</v>
      </c>
      <c r="BW7915" s="79" t="s">
        <v>8506</v>
      </c>
    </row>
    <row r="7916" spans="51:75" x14ac:dyDescent="0.3">
      <c r="AY7916" s="107" t="e">
        <f>VLOOKUP(C7916,#REF!, 2,FALSE)</f>
        <v>#REF!</v>
      </c>
      <c r="BM7916" s="79" t="s">
        <v>2293</v>
      </c>
      <c r="BN7916" s="79" t="s">
        <v>3049</v>
      </c>
      <c r="BO7916" s="79" t="s">
        <v>10012</v>
      </c>
      <c r="BU7916" s="79" t="s">
        <v>2293</v>
      </c>
      <c r="BV7916" s="79" t="s">
        <v>3049</v>
      </c>
      <c r="BW7916" s="79" t="s">
        <v>10012</v>
      </c>
    </row>
    <row r="7917" spans="51:75" x14ac:dyDescent="0.3">
      <c r="AY7917" s="107" t="e">
        <f>VLOOKUP(C7917,#REF!, 2,FALSE)</f>
        <v>#REF!</v>
      </c>
      <c r="BM7917" s="79" t="s">
        <v>2294</v>
      </c>
      <c r="BN7917" s="79" t="s">
        <v>2985</v>
      </c>
      <c r="BO7917" s="79" t="s">
        <v>1606</v>
      </c>
      <c r="BU7917" s="79" t="s">
        <v>2294</v>
      </c>
      <c r="BV7917" s="79" t="s">
        <v>2985</v>
      </c>
      <c r="BW7917" s="79" t="s">
        <v>1606</v>
      </c>
    </row>
    <row r="7918" spans="51:75" x14ac:dyDescent="0.3">
      <c r="AY7918" s="107" t="e">
        <f>VLOOKUP(C7918,#REF!, 2,FALSE)</f>
        <v>#REF!</v>
      </c>
      <c r="BM7918" s="79" t="s">
        <v>2295</v>
      </c>
      <c r="BN7918" s="79" t="s">
        <v>618</v>
      </c>
      <c r="BO7918" s="79" t="s">
        <v>2985</v>
      </c>
      <c r="BU7918" s="79" t="s">
        <v>2295</v>
      </c>
      <c r="BV7918" s="79" t="s">
        <v>618</v>
      </c>
      <c r="BW7918" s="79" t="s">
        <v>2985</v>
      </c>
    </row>
    <row r="7919" spans="51:75" x14ac:dyDescent="0.3">
      <c r="AY7919" s="107" t="e">
        <f>VLOOKUP(C7919,#REF!, 2,FALSE)</f>
        <v>#REF!</v>
      </c>
      <c r="BM7919" s="79" t="s">
        <v>2296</v>
      </c>
      <c r="BN7919" s="79" t="s">
        <v>618</v>
      </c>
      <c r="BO7919" s="79" t="s">
        <v>2985</v>
      </c>
      <c r="BU7919" s="79" t="s">
        <v>2296</v>
      </c>
      <c r="BV7919" s="79" t="s">
        <v>618</v>
      </c>
      <c r="BW7919" s="79" t="s">
        <v>2985</v>
      </c>
    </row>
    <row r="7920" spans="51:75" x14ac:dyDescent="0.3">
      <c r="AY7920" s="107" t="e">
        <f>VLOOKUP(C7920,#REF!, 2,FALSE)</f>
        <v>#REF!</v>
      </c>
      <c r="BM7920" s="79" t="s">
        <v>13216</v>
      </c>
      <c r="BN7920" s="79" t="s">
        <v>16992</v>
      </c>
      <c r="BO7920" s="79" t="s">
        <v>13217</v>
      </c>
      <c r="BU7920" s="79" t="s">
        <v>13216</v>
      </c>
      <c r="BV7920" s="79" t="s">
        <v>16992</v>
      </c>
      <c r="BW7920" s="79" t="s">
        <v>13217</v>
      </c>
    </row>
    <row r="7921" spans="51:75" x14ac:dyDescent="0.3">
      <c r="AY7921" s="107" t="e">
        <f>VLOOKUP(C7921,#REF!, 2,FALSE)</f>
        <v>#REF!</v>
      </c>
      <c r="BM7921" s="79" t="s">
        <v>13218</v>
      </c>
      <c r="BN7921" s="79" t="s">
        <v>782</v>
      </c>
      <c r="BO7921" s="79" t="s">
        <v>5287</v>
      </c>
      <c r="BU7921" s="79" t="s">
        <v>13218</v>
      </c>
      <c r="BV7921" s="79" t="s">
        <v>782</v>
      </c>
      <c r="BW7921" s="79" t="s">
        <v>5287</v>
      </c>
    </row>
    <row r="7922" spans="51:75" x14ac:dyDescent="0.3">
      <c r="AY7922" s="107" t="e">
        <f>VLOOKUP(C7922,#REF!, 2,FALSE)</f>
        <v>#REF!</v>
      </c>
      <c r="BM7922" s="79" t="s">
        <v>2306</v>
      </c>
      <c r="BN7922" s="79" t="s">
        <v>2981</v>
      </c>
      <c r="BO7922" s="79" t="s">
        <v>13219</v>
      </c>
      <c r="BU7922" s="79" t="s">
        <v>2306</v>
      </c>
      <c r="BV7922" s="79" t="s">
        <v>2981</v>
      </c>
      <c r="BW7922" s="79" t="s">
        <v>13219</v>
      </c>
    </row>
    <row r="7923" spans="51:75" x14ac:dyDescent="0.3">
      <c r="AY7923" s="107" t="e">
        <f>VLOOKUP(C7923,#REF!, 2,FALSE)</f>
        <v>#REF!</v>
      </c>
      <c r="BM7923" s="79" t="s">
        <v>13220</v>
      </c>
      <c r="BN7923" s="79" t="s">
        <v>1344</v>
      </c>
      <c r="BO7923" s="79" t="s">
        <v>13221</v>
      </c>
      <c r="BU7923" s="79" t="s">
        <v>13220</v>
      </c>
      <c r="BV7923" s="79" t="s">
        <v>1344</v>
      </c>
      <c r="BW7923" s="79" t="s">
        <v>13221</v>
      </c>
    </row>
    <row r="7924" spans="51:75" x14ac:dyDescent="0.3">
      <c r="AY7924" s="107" t="e">
        <f>VLOOKUP(C7924,#REF!, 2,FALSE)</f>
        <v>#REF!</v>
      </c>
      <c r="BM7924" s="79" t="s">
        <v>13222</v>
      </c>
      <c r="BN7924" s="79" t="s">
        <v>3206</v>
      </c>
      <c r="BO7924" s="79" t="s">
        <v>9247</v>
      </c>
      <c r="BU7924" s="79" t="s">
        <v>13222</v>
      </c>
      <c r="BV7924" s="79" t="s">
        <v>3206</v>
      </c>
      <c r="BW7924" s="79" t="s">
        <v>9247</v>
      </c>
    </row>
    <row r="7925" spans="51:75" x14ac:dyDescent="0.3">
      <c r="AY7925" s="107" t="e">
        <f>VLOOKUP(C7925,#REF!, 2,FALSE)</f>
        <v>#REF!</v>
      </c>
      <c r="BM7925" s="79" t="s">
        <v>13223</v>
      </c>
      <c r="BN7925" s="79" t="s">
        <v>3256</v>
      </c>
      <c r="BO7925" s="79" t="s">
        <v>9869</v>
      </c>
      <c r="BU7925" s="79" t="s">
        <v>13223</v>
      </c>
      <c r="BV7925" s="79" t="s">
        <v>3256</v>
      </c>
      <c r="BW7925" s="79" t="s">
        <v>9869</v>
      </c>
    </row>
    <row r="7926" spans="51:75" x14ac:dyDescent="0.3">
      <c r="AY7926" s="107" t="e">
        <f>VLOOKUP(C7926,#REF!, 2,FALSE)</f>
        <v>#REF!</v>
      </c>
      <c r="BM7926" s="79" t="s">
        <v>2307</v>
      </c>
      <c r="BN7926" s="79" t="s">
        <v>16994</v>
      </c>
      <c r="BO7926" s="79" t="s">
        <v>2382</v>
      </c>
      <c r="BU7926" s="79" t="s">
        <v>2307</v>
      </c>
      <c r="BV7926" s="79" t="s">
        <v>16994</v>
      </c>
      <c r="BW7926" s="79" t="s">
        <v>2382</v>
      </c>
    </row>
    <row r="7927" spans="51:75" x14ac:dyDescent="0.3">
      <c r="AY7927" s="107" t="e">
        <f>VLOOKUP(C7927,#REF!, 2,FALSE)</f>
        <v>#REF!</v>
      </c>
      <c r="BM7927" s="79" t="s">
        <v>2308</v>
      </c>
      <c r="BN7927" s="79" t="s">
        <v>2985</v>
      </c>
      <c r="BO7927" s="79" t="s">
        <v>3918</v>
      </c>
      <c r="BU7927" s="79" t="s">
        <v>2308</v>
      </c>
      <c r="BV7927" s="79" t="s">
        <v>2985</v>
      </c>
      <c r="BW7927" s="79" t="s">
        <v>3918</v>
      </c>
    </row>
    <row r="7928" spans="51:75" x14ac:dyDescent="0.3">
      <c r="AY7928" s="107" t="e">
        <f>VLOOKUP(C7928,#REF!, 2,FALSE)</f>
        <v>#REF!</v>
      </c>
      <c r="BM7928" s="79" t="s">
        <v>13224</v>
      </c>
      <c r="BN7928" s="79" t="s">
        <v>2985</v>
      </c>
      <c r="BO7928" s="79" t="s">
        <v>2985</v>
      </c>
      <c r="BU7928" s="79" t="s">
        <v>13224</v>
      </c>
      <c r="BV7928" s="79" t="s">
        <v>2985</v>
      </c>
      <c r="BW7928" s="79" t="s">
        <v>2985</v>
      </c>
    </row>
    <row r="7929" spans="51:75" x14ac:dyDescent="0.3">
      <c r="AY7929" s="107" t="e">
        <f>VLOOKUP(C7929,#REF!, 2,FALSE)</f>
        <v>#REF!</v>
      </c>
      <c r="BM7929" s="79" t="s">
        <v>13225</v>
      </c>
      <c r="BN7929" s="79" t="s">
        <v>2985</v>
      </c>
      <c r="BO7929" s="79" t="s">
        <v>2985</v>
      </c>
      <c r="BU7929" s="79" t="s">
        <v>13225</v>
      </c>
      <c r="BV7929" s="79" t="s">
        <v>2985</v>
      </c>
      <c r="BW7929" s="79" t="s">
        <v>2985</v>
      </c>
    </row>
    <row r="7930" spans="51:75" x14ac:dyDescent="0.3">
      <c r="AY7930" s="107" t="e">
        <f>VLOOKUP(C7930,#REF!, 2,FALSE)</f>
        <v>#REF!</v>
      </c>
      <c r="BM7930" s="79" t="s">
        <v>13226</v>
      </c>
      <c r="BN7930" s="79" t="s">
        <v>2985</v>
      </c>
      <c r="BO7930" s="79" t="s">
        <v>2985</v>
      </c>
      <c r="BU7930" s="79" t="s">
        <v>13226</v>
      </c>
      <c r="BV7930" s="79" t="s">
        <v>2985</v>
      </c>
      <c r="BW7930" s="79" t="s">
        <v>2985</v>
      </c>
    </row>
    <row r="7931" spans="51:75" x14ac:dyDescent="0.3">
      <c r="AY7931" s="107" t="e">
        <f>VLOOKUP(C7931,#REF!, 2,FALSE)</f>
        <v>#REF!</v>
      </c>
      <c r="BM7931" s="79" t="s">
        <v>13227</v>
      </c>
      <c r="BN7931" s="79" t="s">
        <v>3049</v>
      </c>
      <c r="BO7931" s="79" t="s">
        <v>1049</v>
      </c>
      <c r="BU7931" s="79" t="s">
        <v>13227</v>
      </c>
      <c r="BV7931" s="79" t="s">
        <v>3049</v>
      </c>
      <c r="BW7931" s="79" t="s">
        <v>1049</v>
      </c>
    </row>
    <row r="7932" spans="51:75" x14ac:dyDescent="0.3">
      <c r="AY7932" s="107" t="e">
        <f>VLOOKUP(C7932,#REF!, 2,FALSE)</f>
        <v>#REF!</v>
      </c>
      <c r="BM7932" s="79" t="s">
        <v>13228</v>
      </c>
      <c r="BN7932" s="79" t="s">
        <v>777</v>
      </c>
      <c r="BO7932" s="79" t="s">
        <v>11830</v>
      </c>
      <c r="BU7932" s="79" t="s">
        <v>13228</v>
      </c>
      <c r="BV7932" s="79" t="s">
        <v>777</v>
      </c>
      <c r="BW7932" s="79" t="s">
        <v>11830</v>
      </c>
    </row>
    <row r="7933" spans="51:75" x14ac:dyDescent="0.3">
      <c r="AY7933" s="107" t="e">
        <f>VLOOKUP(C7933,#REF!, 2,FALSE)</f>
        <v>#REF!</v>
      </c>
      <c r="BM7933" s="79" t="s">
        <v>13229</v>
      </c>
      <c r="BN7933" s="79" t="s">
        <v>2981</v>
      </c>
      <c r="BO7933" s="79" t="s">
        <v>9292</v>
      </c>
      <c r="BU7933" s="79" t="s">
        <v>13229</v>
      </c>
      <c r="BV7933" s="79" t="s">
        <v>2981</v>
      </c>
      <c r="BW7933" s="79" t="s">
        <v>9292</v>
      </c>
    </row>
    <row r="7934" spans="51:75" x14ac:dyDescent="0.3">
      <c r="AY7934" s="107" t="e">
        <f>VLOOKUP(C7934,#REF!, 2,FALSE)</f>
        <v>#REF!</v>
      </c>
      <c r="BM7934" s="79" t="s">
        <v>13230</v>
      </c>
      <c r="BN7934" s="79" t="s">
        <v>2981</v>
      </c>
      <c r="BO7934" s="79" t="s">
        <v>2693</v>
      </c>
      <c r="BU7934" s="79" t="s">
        <v>13230</v>
      </c>
      <c r="BV7934" s="79" t="s">
        <v>2981</v>
      </c>
      <c r="BW7934" s="79" t="s">
        <v>2693</v>
      </c>
    </row>
    <row r="7935" spans="51:75" x14ac:dyDescent="0.3">
      <c r="AY7935" s="107" t="e">
        <f>VLOOKUP(C7935,#REF!, 2,FALSE)</f>
        <v>#REF!</v>
      </c>
      <c r="BM7935" s="79" t="s">
        <v>13231</v>
      </c>
      <c r="BN7935" s="79" t="s">
        <v>789</v>
      </c>
      <c r="BO7935" s="79" t="s">
        <v>2985</v>
      </c>
      <c r="BU7935" s="79" t="s">
        <v>13231</v>
      </c>
      <c r="BV7935" s="79" t="s">
        <v>789</v>
      </c>
      <c r="BW7935" s="79" t="s">
        <v>2985</v>
      </c>
    </row>
    <row r="7936" spans="51:75" x14ac:dyDescent="0.3">
      <c r="AY7936" s="107" t="e">
        <f>VLOOKUP(C7936,#REF!, 2,FALSE)</f>
        <v>#REF!</v>
      </c>
      <c r="BM7936" s="79" t="s">
        <v>2309</v>
      </c>
      <c r="BN7936" s="79" t="s">
        <v>3206</v>
      </c>
      <c r="BO7936" s="79" t="s">
        <v>1910</v>
      </c>
      <c r="BU7936" s="79" t="s">
        <v>2309</v>
      </c>
      <c r="BV7936" s="79" t="s">
        <v>3206</v>
      </c>
      <c r="BW7936" s="79" t="s">
        <v>1910</v>
      </c>
    </row>
    <row r="7937" spans="51:75" x14ac:dyDescent="0.3">
      <c r="AY7937" s="107" t="e">
        <f>VLOOKUP(C7937,#REF!, 2,FALSE)</f>
        <v>#REF!</v>
      </c>
      <c r="BM7937" s="79" t="s">
        <v>13232</v>
      </c>
      <c r="BN7937" s="79" t="s">
        <v>705</v>
      </c>
      <c r="BO7937" s="79" t="s">
        <v>13233</v>
      </c>
      <c r="BU7937" s="79" t="s">
        <v>13232</v>
      </c>
      <c r="BV7937" s="79" t="s">
        <v>705</v>
      </c>
      <c r="BW7937" s="79" t="s">
        <v>13233</v>
      </c>
    </row>
    <row r="7938" spans="51:75" x14ac:dyDescent="0.3">
      <c r="AY7938" s="107" t="e">
        <f>VLOOKUP(C7938,#REF!, 2,FALSE)</f>
        <v>#REF!</v>
      </c>
      <c r="BM7938" s="79" t="s">
        <v>2310</v>
      </c>
      <c r="BN7938" s="79" t="s">
        <v>2981</v>
      </c>
      <c r="BO7938" s="79" t="s">
        <v>3108</v>
      </c>
      <c r="BU7938" s="79" t="s">
        <v>2310</v>
      </c>
      <c r="BV7938" s="79" t="s">
        <v>2981</v>
      </c>
      <c r="BW7938" s="79" t="s">
        <v>3108</v>
      </c>
    </row>
    <row r="7939" spans="51:75" x14ac:dyDescent="0.3">
      <c r="AY7939" s="107" t="e">
        <f>VLOOKUP(C7939,#REF!, 2,FALSE)</f>
        <v>#REF!</v>
      </c>
      <c r="BM7939" s="79" t="s">
        <v>377</v>
      </c>
      <c r="BN7939" s="79" t="s">
        <v>3206</v>
      </c>
      <c r="BO7939" s="79" t="s">
        <v>13234</v>
      </c>
      <c r="BU7939" s="79" t="s">
        <v>377</v>
      </c>
      <c r="BV7939" s="79" t="s">
        <v>3206</v>
      </c>
      <c r="BW7939" s="79" t="s">
        <v>13234</v>
      </c>
    </row>
    <row r="7940" spans="51:75" x14ac:dyDescent="0.3">
      <c r="AY7940" s="107" t="e">
        <f>VLOOKUP(C7940,#REF!, 2,FALSE)</f>
        <v>#REF!</v>
      </c>
      <c r="BM7940" s="79" t="s">
        <v>13236</v>
      </c>
      <c r="BN7940" s="79" t="s">
        <v>2981</v>
      </c>
      <c r="BO7940" s="79" t="s">
        <v>5170</v>
      </c>
      <c r="BU7940" s="79" t="s">
        <v>13236</v>
      </c>
      <c r="BV7940" s="79" t="s">
        <v>2981</v>
      </c>
      <c r="BW7940" s="79" t="s">
        <v>5170</v>
      </c>
    </row>
    <row r="7941" spans="51:75" x14ac:dyDescent="0.3">
      <c r="AY7941" s="107" t="e">
        <f>VLOOKUP(C7941,#REF!, 2,FALSE)</f>
        <v>#REF!</v>
      </c>
      <c r="BM7941" s="79" t="s">
        <v>2315</v>
      </c>
      <c r="BN7941" s="79" t="s">
        <v>1344</v>
      </c>
      <c r="BO7941" s="79" t="s">
        <v>2101</v>
      </c>
      <c r="BU7941" s="79" t="s">
        <v>2315</v>
      </c>
      <c r="BV7941" s="79" t="s">
        <v>1344</v>
      </c>
      <c r="BW7941" s="79" t="s">
        <v>2101</v>
      </c>
    </row>
    <row r="7942" spans="51:75" x14ac:dyDescent="0.3">
      <c r="AY7942" s="107" t="e">
        <f>VLOOKUP(C7942,#REF!, 2,FALSE)</f>
        <v>#REF!</v>
      </c>
      <c r="BM7942" s="79" t="s">
        <v>13237</v>
      </c>
      <c r="BN7942" s="79" t="s">
        <v>1344</v>
      </c>
      <c r="BO7942" s="79" t="s">
        <v>2101</v>
      </c>
      <c r="BU7942" s="79" t="s">
        <v>13237</v>
      </c>
      <c r="BV7942" s="79" t="s">
        <v>1344</v>
      </c>
      <c r="BW7942" s="79" t="s">
        <v>2101</v>
      </c>
    </row>
    <row r="7943" spans="51:75" x14ac:dyDescent="0.3">
      <c r="AY7943" s="107" t="e">
        <f>VLOOKUP(C7943,#REF!, 2,FALSE)</f>
        <v>#REF!</v>
      </c>
      <c r="BM7943" s="79" t="s">
        <v>13238</v>
      </c>
      <c r="BN7943" s="79" t="s">
        <v>3206</v>
      </c>
      <c r="BO7943" s="79" t="s">
        <v>10908</v>
      </c>
      <c r="BU7943" s="79" t="s">
        <v>13238</v>
      </c>
      <c r="BV7943" s="79" t="s">
        <v>3206</v>
      </c>
      <c r="BW7943" s="79" t="s">
        <v>10908</v>
      </c>
    </row>
    <row r="7944" spans="51:75" x14ac:dyDescent="0.3">
      <c r="AY7944" s="107" t="e">
        <f>VLOOKUP(C7944,#REF!, 2,FALSE)</f>
        <v>#REF!</v>
      </c>
      <c r="BM7944" s="79" t="s">
        <v>13239</v>
      </c>
      <c r="BN7944" s="79" t="s">
        <v>3256</v>
      </c>
      <c r="BO7944" s="79" t="s">
        <v>10974</v>
      </c>
      <c r="BU7944" s="79" t="s">
        <v>13239</v>
      </c>
      <c r="BV7944" s="79" t="s">
        <v>3256</v>
      </c>
      <c r="BW7944" s="79" t="s">
        <v>10974</v>
      </c>
    </row>
    <row r="7945" spans="51:75" x14ac:dyDescent="0.3">
      <c r="AY7945" s="107" t="e">
        <f>VLOOKUP(C7945,#REF!, 2,FALSE)</f>
        <v>#REF!</v>
      </c>
      <c r="BM7945" s="79" t="s">
        <v>373</v>
      </c>
      <c r="BN7945" s="79" t="s">
        <v>1141</v>
      </c>
      <c r="BO7945" s="79" t="s">
        <v>13240</v>
      </c>
      <c r="BU7945" s="79" t="s">
        <v>373</v>
      </c>
      <c r="BV7945" s="79" t="s">
        <v>1141</v>
      </c>
      <c r="BW7945" s="79" t="s">
        <v>13240</v>
      </c>
    </row>
    <row r="7946" spans="51:75" x14ac:dyDescent="0.3">
      <c r="AY7946" s="107" t="e">
        <f>VLOOKUP(C7946,#REF!, 2,FALSE)</f>
        <v>#REF!</v>
      </c>
      <c r="BM7946" s="79" t="s">
        <v>13241</v>
      </c>
      <c r="BN7946" s="79" t="s">
        <v>2981</v>
      </c>
      <c r="BO7946" s="79" t="s">
        <v>13240</v>
      </c>
      <c r="BU7946" s="79" t="s">
        <v>13241</v>
      </c>
      <c r="BV7946" s="79" t="s">
        <v>2981</v>
      </c>
      <c r="BW7946" s="79" t="s">
        <v>13240</v>
      </c>
    </row>
    <row r="7947" spans="51:75" x14ac:dyDescent="0.3">
      <c r="AY7947" s="107" t="e">
        <f>VLOOKUP(C7947,#REF!, 2,FALSE)</f>
        <v>#REF!</v>
      </c>
      <c r="BM7947" s="79" t="s">
        <v>13242</v>
      </c>
      <c r="BN7947" s="79" t="s">
        <v>3049</v>
      </c>
      <c r="BO7947" s="79" t="s">
        <v>13243</v>
      </c>
      <c r="BU7947" s="79" t="s">
        <v>13242</v>
      </c>
      <c r="BV7947" s="79" t="s">
        <v>3049</v>
      </c>
      <c r="BW7947" s="79" t="s">
        <v>13243</v>
      </c>
    </row>
    <row r="7948" spans="51:75" x14ac:dyDescent="0.3">
      <c r="AY7948" s="107" t="e">
        <f>VLOOKUP(C7948,#REF!, 2,FALSE)</f>
        <v>#REF!</v>
      </c>
      <c r="BM7948" s="79" t="s">
        <v>13244</v>
      </c>
      <c r="BN7948" s="79" t="s">
        <v>1344</v>
      </c>
      <c r="BO7948" s="79" t="s">
        <v>3799</v>
      </c>
      <c r="BU7948" s="79" t="s">
        <v>13244</v>
      </c>
      <c r="BV7948" s="79" t="s">
        <v>1344</v>
      </c>
      <c r="BW7948" s="79" t="s">
        <v>3799</v>
      </c>
    </row>
    <row r="7949" spans="51:75" x14ac:dyDescent="0.3">
      <c r="AY7949" s="107" t="e">
        <f>VLOOKUP(C7949,#REF!, 2,FALSE)</f>
        <v>#REF!</v>
      </c>
      <c r="BM7949" s="79" t="s">
        <v>13245</v>
      </c>
      <c r="BN7949" s="79" t="s">
        <v>2985</v>
      </c>
      <c r="BO7949" s="79" t="s">
        <v>2985</v>
      </c>
      <c r="BU7949" s="79" t="s">
        <v>13245</v>
      </c>
      <c r="BV7949" s="79" t="s">
        <v>2985</v>
      </c>
      <c r="BW7949" s="79" t="s">
        <v>2985</v>
      </c>
    </row>
    <row r="7950" spans="51:75" x14ac:dyDescent="0.3">
      <c r="AY7950" s="107" t="e">
        <f>VLOOKUP(C7950,#REF!, 2,FALSE)</f>
        <v>#REF!</v>
      </c>
      <c r="BM7950" s="79" t="s">
        <v>13246</v>
      </c>
      <c r="BN7950" s="79" t="s">
        <v>3206</v>
      </c>
      <c r="BO7950" s="79" t="s">
        <v>1606</v>
      </c>
      <c r="BU7950" s="79" t="s">
        <v>13246</v>
      </c>
      <c r="BV7950" s="79" t="s">
        <v>3206</v>
      </c>
      <c r="BW7950" s="79" t="s">
        <v>1606</v>
      </c>
    </row>
    <row r="7951" spans="51:75" x14ac:dyDescent="0.3">
      <c r="AY7951" s="107" t="e">
        <f>VLOOKUP(C7951,#REF!, 2,FALSE)</f>
        <v>#REF!</v>
      </c>
      <c r="BM7951" s="79" t="s">
        <v>2316</v>
      </c>
      <c r="BN7951" s="79" t="s">
        <v>3206</v>
      </c>
      <c r="BO7951" s="79" t="s">
        <v>1606</v>
      </c>
      <c r="BU7951" s="79" t="s">
        <v>2316</v>
      </c>
      <c r="BV7951" s="79" t="s">
        <v>3206</v>
      </c>
      <c r="BW7951" s="79" t="s">
        <v>1606</v>
      </c>
    </row>
    <row r="7952" spans="51:75" x14ac:dyDescent="0.3">
      <c r="AY7952" s="107" t="e">
        <f>VLOOKUP(C7952,#REF!, 2,FALSE)</f>
        <v>#REF!</v>
      </c>
      <c r="BM7952" s="79" t="s">
        <v>2317</v>
      </c>
      <c r="BN7952" s="79" t="s">
        <v>3206</v>
      </c>
      <c r="BO7952" s="79" t="s">
        <v>10908</v>
      </c>
      <c r="BU7952" s="79" t="s">
        <v>2317</v>
      </c>
      <c r="BV7952" s="79" t="s">
        <v>3206</v>
      </c>
      <c r="BW7952" s="79" t="s">
        <v>10908</v>
      </c>
    </row>
    <row r="7953" spans="51:75" x14ac:dyDescent="0.3">
      <c r="AY7953" s="107" t="e">
        <f>VLOOKUP(C7953,#REF!, 2,FALSE)</f>
        <v>#REF!</v>
      </c>
      <c r="BM7953" s="79" t="s">
        <v>13247</v>
      </c>
      <c r="BN7953" s="79" t="s">
        <v>780</v>
      </c>
      <c r="BO7953" s="79" t="s">
        <v>5627</v>
      </c>
      <c r="BU7953" s="79" t="s">
        <v>13247</v>
      </c>
      <c r="BV7953" s="79" t="s">
        <v>780</v>
      </c>
      <c r="BW7953" s="79" t="s">
        <v>5627</v>
      </c>
    </row>
    <row r="7954" spans="51:75" x14ac:dyDescent="0.3">
      <c r="AY7954" s="107" t="e">
        <f>VLOOKUP(C7954,#REF!, 2,FALSE)</f>
        <v>#REF!</v>
      </c>
      <c r="BM7954" s="79" t="s">
        <v>13248</v>
      </c>
      <c r="BN7954" s="79" t="s">
        <v>3049</v>
      </c>
      <c r="BO7954" s="79" t="s">
        <v>7156</v>
      </c>
      <c r="BU7954" s="79" t="s">
        <v>13248</v>
      </c>
      <c r="BV7954" s="79" t="s">
        <v>3049</v>
      </c>
      <c r="BW7954" s="79" t="s">
        <v>7156</v>
      </c>
    </row>
    <row r="7955" spans="51:75" x14ac:dyDescent="0.3">
      <c r="AY7955" s="107" t="e">
        <f>VLOOKUP(C7955,#REF!, 2,FALSE)</f>
        <v>#REF!</v>
      </c>
      <c r="BM7955" s="79" t="s">
        <v>2318</v>
      </c>
      <c r="BN7955" s="79" t="s">
        <v>3206</v>
      </c>
      <c r="BO7955" s="79" t="s">
        <v>1732</v>
      </c>
      <c r="BU7955" s="79" t="s">
        <v>2318</v>
      </c>
      <c r="BV7955" s="79" t="s">
        <v>3206</v>
      </c>
      <c r="BW7955" s="79" t="s">
        <v>1732</v>
      </c>
    </row>
    <row r="7956" spans="51:75" x14ac:dyDescent="0.3">
      <c r="AY7956" s="107" t="e">
        <f>VLOOKUP(C7956,#REF!, 2,FALSE)</f>
        <v>#REF!</v>
      </c>
      <c r="BM7956" s="79" t="s">
        <v>13249</v>
      </c>
      <c r="BN7956" s="79" t="s">
        <v>16992</v>
      </c>
      <c r="BO7956" s="79" t="s">
        <v>9485</v>
      </c>
      <c r="BU7956" s="79" t="s">
        <v>13249</v>
      </c>
      <c r="BV7956" s="79" t="s">
        <v>16992</v>
      </c>
      <c r="BW7956" s="79" t="s">
        <v>9485</v>
      </c>
    </row>
    <row r="7957" spans="51:75" x14ac:dyDescent="0.3">
      <c r="AY7957" s="107" t="e">
        <f>VLOOKUP(C7957,#REF!, 2,FALSE)</f>
        <v>#REF!</v>
      </c>
      <c r="BM7957" s="79" t="s">
        <v>13250</v>
      </c>
      <c r="BN7957" s="79" t="s">
        <v>3206</v>
      </c>
      <c r="BO7957" s="79" t="s">
        <v>8740</v>
      </c>
      <c r="BU7957" s="79" t="s">
        <v>13250</v>
      </c>
      <c r="BV7957" s="79" t="s">
        <v>3206</v>
      </c>
      <c r="BW7957" s="79" t="s">
        <v>8740</v>
      </c>
    </row>
    <row r="7958" spans="51:75" x14ac:dyDescent="0.3">
      <c r="AY7958" s="107" t="e">
        <f>VLOOKUP(C7958,#REF!, 2,FALSE)</f>
        <v>#REF!</v>
      </c>
      <c r="BM7958" s="79" t="s">
        <v>13251</v>
      </c>
      <c r="BN7958" s="79" t="s">
        <v>16992</v>
      </c>
      <c r="BO7958" s="79" t="s">
        <v>2426</v>
      </c>
      <c r="BU7958" s="79" t="s">
        <v>13251</v>
      </c>
      <c r="BV7958" s="79" t="s">
        <v>16992</v>
      </c>
      <c r="BW7958" s="79" t="s">
        <v>2426</v>
      </c>
    </row>
    <row r="7959" spans="51:75" x14ac:dyDescent="0.3">
      <c r="AY7959" s="107" t="e">
        <f>VLOOKUP(C7959,#REF!, 2,FALSE)</f>
        <v>#REF!</v>
      </c>
      <c r="BM7959" s="79" t="s">
        <v>13252</v>
      </c>
      <c r="BN7959" s="79" t="s">
        <v>1344</v>
      </c>
      <c r="BO7959" s="79" t="s">
        <v>5004</v>
      </c>
      <c r="BU7959" s="79" t="s">
        <v>13252</v>
      </c>
      <c r="BV7959" s="79" t="s">
        <v>1344</v>
      </c>
      <c r="BW7959" s="79" t="s">
        <v>5004</v>
      </c>
    </row>
    <row r="7960" spans="51:75" x14ac:dyDescent="0.3">
      <c r="AY7960" s="107" t="e">
        <f>VLOOKUP(C7960,#REF!, 2,FALSE)</f>
        <v>#REF!</v>
      </c>
      <c r="BM7960" s="79" t="s">
        <v>13254</v>
      </c>
      <c r="BN7960" s="79" t="s">
        <v>3206</v>
      </c>
      <c r="BO7960" s="79" t="s">
        <v>8823</v>
      </c>
      <c r="BU7960" s="79" t="s">
        <v>13254</v>
      </c>
      <c r="BV7960" s="79" t="s">
        <v>3206</v>
      </c>
      <c r="BW7960" s="79" t="s">
        <v>8823</v>
      </c>
    </row>
    <row r="7961" spans="51:75" x14ac:dyDescent="0.3">
      <c r="AY7961" s="107" t="e">
        <f>VLOOKUP(C7961,#REF!, 2,FALSE)</f>
        <v>#REF!</v>
      </c>
      <c r="BM7961" s="79" t="s">
        <v>13255</v>
      </c>
      <c r="BN7961" s="79" t="s">
        <v>2981</v>
      </c>
      <c r="BO7961" s="79" t="s">
        <v>8823</v>
      </c>
      <c r="BU7961" s="79" t="s">
        <v>13255</v>
      </c>
      <c r="BV7961" s="79" t="s">
        <v>2981</v>
      </c>
      <c r="BW7961" s="79" t="s">
        <v>8823</v>
      </c>
    </row>
    <row r="7962" spans="51:75" x14ac:dyDescent="0.3">
      <c r="AY7962" s="107" t="e">
        <f>VLOOKUP(C7962,#REF!, 2,FALSE)</f>
        <v>#REF!</v>
      </c>
      <c r="BM7962" s="79" t="s">
        <v>13256</v>
      </c>
      <c r="BN7962" s="79" t="s">
        <v>2981</v>
      </c>
      <c r="BO7962" s="79" t="s">
        <v>4084</v>
      </c>
      <c r="BU7962" s="79" t="s">
        <v>13256</v>
      </c>
      <c r="BV7962" s="79" t="s">
        <v>2981</v>
      </c>
      <c r="BW7962" s="79" t="s">
        <v>4084</v>
      </c>
    </row>
    <row r="7963" spans="51:75" x14ac:dyDescent="0.3">
      <c r="AY7963" s="107" t="e">
        <f>VLOOKUP(C7963,#REF!, 2,FALSE)</f>
        <v>#REF!</v>
      </c>
      <c r="BM7963" s="79" t="s">
        <v>13257</v>
      </c>
      <c r="BN7963" s="79" t="s">
        <v>3206</v>
      </c>
      <c r="BO7963" s="79" t="s">
        <v>8823</v>
      </c>
      <c r="BU7963" s="79" t="s">
        <v>13257</v>
      </c>
      <c r="BV7963" s="79" t="s">
        <v>3206</v>
      </c>
      <c r="BW7963" s="79" t="s">
        <v>8823</v>
      </c>
    </row>
    <row r="7964" spans="51:75" x14ac:dyDescent="0.3">
      <c r="AY7964" s="107" t="e">
        <f>VLOOKUP(C7964,#REF!, 2,FALSE)</f>
        <v>#REF!</v>
      </c>
      <c r="BM7964" s="79" t="s">
        <v>13258</v>
      </c>
      <c r="BN7964" s="79" t="s">
        <v>2981</v>
      </c>
      <c r="BO7964" s="79" t="s">
        <v>8823</v>
      </c>
      <c r="BU7964" s="79" t="s">
        <v>13258</v>
      </c>
      <c r="BV7964" s="79" t="s">
        <v>2981</v>
      </c>
      <c r="BW7964" s="79" t="s">
        <v>8823</v>
      </c>
    </row>
    <row r="7965" spans="51:75" x14ac:dyDescent="0.3">
      <c r="AY7965" s="107" t="e">
        <f>VLOOKUP(C7965,#REF!, 2,FALSE)</f>
        <v>#REF!</v>
      </c>
      <c r="BM7965" s="79" t="s">
        <v>13259</v>
      </c>
      <c r="BN7965" s="79" t="s">
        <v>3206</v>
      </c>
      <c r="BO7965" s="79" t="s">
        <v>8823</v>
      </c>
      <c r="BU7965" s="79" t="s">
        <v>13259</v>
      </c>
      <c r="BV7965" s="79" t="s">
        <v>3206</v>
      </c>
      <c r="BW7965" s="79" t="s">
        <v>8823</v>
      </c>
    </row>
    <row r="7966" spans="51:75" x14ac:dyDescent="0.3">
      <c r="AY7966" s="107" t="e">
        <f>VLOOKUP(C7966,#REF!, 2,FALSE)</f>
        <v>#REF!</v>
      </c>
      <c r="BM7966" s="79" t="s">
        <v>13260</v>
      </c>
      <c r="BN7966" s="79" t="s">
        <v>2981</v>
      </c>
      <c r="BO7966" s="79" t="s">
        <v>4494</v>
      </c>
      <c r="BU7966" s="79" t="s">
        <v>13260</v>
      </c>
      <c r="BV7966" s="79" t="s">
        <v>2981</v>
      </c>
      <c r="BW7966" s="79" t="s">
        <v>4494</v>
      </c>
    </row>
    <row r="7967" spans="51:75" x14ac:dyDescent="0.3">
      <c r="AY7967" s="107" t="e">
        <f>VLOOKUP(C7967,#REF!, 2,FALSE)</f>
        <v>#REF!</v>
      </c>
      <c r="BM7967" s="79" t="s">
        <v>2319</v>
      </c>
      <c r="BN7967" s="79" t="s">
        <v>3206</v>
      </c>
      <c r="BO7967" s="79" t="s">
        <v>13215</v>
      </c>
      <c r="BU7967" s="79" t="s">
        <v>2319</v>
      </c>
      <c r="BV7967" s="79" t="s">
        <v>3206</v>
      </c>
      <c r="BW7967" s="79" t="s">
        <v>13215</v>
      </c>
    </row>
    <row r="7968" spans="51:75" x14ac:dyDescent="0.3">
      <c r="AY7968" s="107" t="e">
        <f>VLOOKUP(C7968,#REF!, 2,FALSE)</f>
        <v>#REF!</v>
      </c>
      <c r="BM7968" s="79" t="s">
        <v>13261</v>
      </c>
      <c r="BN7968" s="79" t="s">
        <v>2985</v>
      </c>
      <c r="BO7968" s="79" t="s">
        <v>2985</v>
      </c>
      <c r="BU7968" s="79" t="s">
        <v>13261</v>
      </c>
      <c r="BV7968" s="79" t="s">
        <v>2985</v>
      </c>
      <c r="BW7968" s="79" t="s">
        <v>2985</v>
      </c>
    </row>
    <row r="7969" spans="51:75" x14ac:dyDescent="0.3">
      <c r="AY7969" s="107" t="e">
        <f>VLOOKUP(C7969,#REF!, 2,FALSE)</f>
        <v>#REF!</v>
      </c>
      <c r="BM7969" s="79" t="s">
        <v>13262</v>
      </c>
      <c r="BN7969" s="79" t="s">
        <v>2985</v>
      </c>
      <c r="BO7969" s="79" t="s">
        <v>2985</v>
      </c>
      <c r="BU7969" s="79" t="s">
        <v>13262</v>
      </c>
      <c r="BV7969" s="79" t="s">
        <v>2985</v>
      </c>
      <c r="BW7969" s="79" t="s">
        <v>2985</v>
      </c>
    </row>
    <row r="7970" spans="51:75" x14ac:dyDescent="0.3">
      <c r="AY7970" s="107" t="e">
        <f>VLOOKUP(C7970,#REF!, 2,FALSE)</f>
        <v>#REF!</v>
      </c>
      <c r="BM7970" s="79" t="s">
        <v>13263</v>
      </c>
      <c r="BN7970" s="79" t="s">
        <v>2985</v>
      </c>
      <c r="BO7970" s="79" t="s">
        <v>2985</v>
      </c>
      <c r="BU7970" s="79" t="s">
        <v>13263</v>
      </c>
      <c r="BV7970" s="79" t="s">
        <v>2985</v>
      </c>
      <c r="BW7970" s="79" t="s">
        <v>2985</v>
      </c>
    </row>
    <row r="7971" spans="51:75" x14ac:dyDescent="0.3">
      <c r="AY7971" s="107" t="e">
        <f>VLOOKUP(C7971,#REF!, 2,FALSE)</f>
        <v>#REF!</v>
      </c>
      <c r="BM7971" s="79" t="s">
        <v>13264</v>
      </c>
      <c r="BN7971" s="79" t="s">
        <v>2985</v>
      </c>
      <c r="BO7971" s="79" t="s">
        <v>2985</v>
      </c>
      <c r="BU7971" s="79" t="s">
        <v>13264</v>
      </c>
      <c r="BV7971" s="79" t="s">
        <v>2985</v>
      </c>
      <c r="BW7971" s="79" t="s">
        <v>2985</v>
      </c>
    </row>
    <row r="7972" spans="51:75" x14ac:dyDescent="0.3">
      <c r="AY7972" s="107" t="e">
        <f>VLOOKUP(C7972,#REF!, 2,FALSE)</f>
        <v>#REF!</v>
      </c>
      <c r="BM7972" s="79" t="s">
        <v>13265</v>
      </c>
      <c r="BN7972" s="79" t="s">
        <v>2985</v>
      </c>
      <c r="BO7972" s="79" t="s">
        <v>2985</v>
      </c>
      <c r="BU7972" s="79" t="s">
        <v>13265</v>
      </c>
      <c r="BV7972" s="79" t="s">
        <v>2985</v>
      </c>
      <c r="BW7972" s="79" t="s">
        <v>2985</v>
      </c>
    </row>
    <row r="7973" spans="51:75" x14ac:dyDescent="0.3">
      <c r="AY7973" s="107" t="e">
        <f>VLOOKUP(C7973,#REF!, 2,FALSE)</f>
        <v>#REF!</v>
      </c>
      <c r="BM7973" s="79" t="s">
        <v>13266</v>
      </c>
      <c r="BN7973" s="79" t="s">
        <v>2985</v>
      </c>
      <c r="BO7973" s="79" t="s">
        <v>2985</v>
      </c>
      <c r="BU7973" s="79" t="s">
        <v>13266</v>
      </c>
      <c r="BV7973" s="79" t="s">
        <v>2985</v>
      </c>
      <c r="BW7973" s="79" t="s">
        <v>2985</v>
      </c>
    </row>
    <row r="7974" spans="51:75" x14ac:dyDescent="0.3">
      <c r="AY7974" s="107" t="e">
        <f>VLOOKUP(C7974,#REF!, 2,FALSE)</f>
        <v>#REF!</v>
      </c>
      <c r="BM7974" s="79" t="s">
        <v>13267</v>
      </c>
      <c r="BN7974" s="79" t="s">
        <v>2985</v>
      </c>
      <c r="BO7974" s="79" t="s">
        <v>2985</v>
      </c>
      <c r="BU7974" s="79" t="s">
        <v>13267</v>
      </c>
      <c r="BV7974" s="79" t="s">
        <v>2985</v>
      </c>
      <c r="BW7974" s="79" t="s">
        <v>2985</v>
      </c>
    </row>
    <row r="7975" spans="51:75" x14ac:dyDescent="0.3">
      <c r="AY7975" s="107" t="e">
        <f>VLOOKUP(C7975,#REF!, 2,FALSE)</f>
        <v>#REF!</v>
      </c>
      <c r="BM7975" s="79" t="s">
        <v>13268</v>
      </c>
      <c r="BN7975" s="79" t="s">
        <v>2985</v>
      </c>
      <c r="BO7975" s="79" t="s">
        <v>2985</v>
      </c>
      <c r="BU7975" s="79" t="s">
        <v>13268</v>
      </c>
      <c r="BV7975" s="79" t="s">
        <v>2985</v>
      </c>
      <c r="BW7975" s="79" t="s">
        <v>2985</v>
      </c>
    </row>
    <row r="7976" spans="51:75" x14ac:dyDescent="0.3">
      <c r="AY7976" s="107" t="e">
        <f>VLOOKUP(C7976,#REF!, 2,FALSE)</f>
        <v>#REF!</v>
      </c>
      <c r="BM7976" s="79" t="s">
        <v>13269</v>
      </c>
      <c r="BN7976" s="79" t="s">
        <v>2985</v>
      </c>
      <c r="BO7976" s="79" t="s">
        <v>2985</v>
      </c>
      <c r="BU7976" s="79" t="s">
        <v>13269</v>
      </c>
      <c r="BV7976" s="79" t="s">
        <v>2985</v>
      </c>
      <c r="BW7976" s="79" t="s">
        <v>2985</v>
      </c>
    </row>
    <row r="7977" spans="51:75" x14ac:dyDescent="0.3">
      <c r="AY7977" s="107" t="e">
        <f>VLOOKUP(C7977,#REF!, 2,FALSE)</f>
        <v>#REF!</v>
      </c>
      <c r="BM7977" s="79" t="s">
        <v>13270</v>
      </c>
      <c r="BN7977" s="79" t="s">
        <v>2985</v>
      </c>
      <c r="BO7977" s="79" t="s">
        <v>2985</v>
      </c>
      <c r="BU7977" s="79" t="s">
        <v>13270</v>
      </c>
      <c r="BV7977" s="79" t="s">
        <v>2985</v>
      </c>
      <c r="BW7977" s="79" t="s">
        <v>2985</v>
      </c>
    </row>
    <row r="7978" spans="51:75" x14ac:dyDescent="0.3">
      <c r="AY7978" s="107" t="e">
        <f>VLOOKUP(C7978,#REF!, 2,FALSE)</f>
        <v>#REF!</v>
      </c>
      <c r="BM7978" s="79" t="s">
        <v>13271</v>
      </c>
      <c r="BN7978" s="79" t="s">
        <v>2985</v>
      </c>
      <c r="BO7978" s="79" t="s">
        <v>2985</v>
      </c>
      <c r="BU7978" s="79" t="s">
        <v>13271</v>
      </c>
      <c r="BV7978" s="79" t="s">
        <v>2985</v>
      </c>
      <c r="BW7978" s="79" t="s">
        <v>2985</v>
      </c>
    </row>
    <row r="7979" spans="51:75" x14ac:dyDescent="0.3">
      <c r="AY7979" s="107" t="e">
        <f>VLOOKUP(C7979,#REF!, 2,FALSE)</f>
        <v>#REF!</v>
      </c>
      <c r="BM7979" s="79" t="s">
        <v>13272</v>
      </c>
      <c r="BN7979" s="79" t="s">
        <v>2985</v>
      </c>
      <c r="BO7979" s="79" t="s">
        <v>2985</v>
      </c>
      <c r="BU7979" s="79" t="s">
        <v>13272</v>
      </c>
      <c r="BV7979" s="79" t="s">
        <v>2985</v>
      </c>
      <c r="BW7979" s="79" t="s">
        <v>2985</v>
      </c>
    </row>
    <row r="7980" spans="51:75" x14ac:dyDescent="0.3">
      <c r="AY7980" s="107" t="e">
        <f>VLOOKUP(C7980,#REF!, 2,FALSE)</f>
        <v>#REF!</v>
      </c>
      <c r="BM7980" s="79" t="s">
        <v>13273</v>
      </c>
      <c r="BN7980" s="79" t="s">
        <v>2985</v>
      </c>
      <c r="BO7980" s="79" t="s">
        <v>2985</v>
      </c>
      <c r="BU7980" s="79" t="s">
        <v>13273</v>
      </c>
      <c r="BV7980" s="79" t="s">
        <v>2985</v>
      </c>
      <c r="BW7980" s="79" t="s">
        <v>2985</v>
      </c>
    </row>
    <row r="7981" spans="51:75" x14ac:dyDescent="0.3">
      <c r="AY7981" s="107" t="e">
        <f>VLOOKUP(C7981,#REF!, 2,FALSE)</f>
        <v>#REF!</v>
      </c>
      <c r="BM7981" s="79" t="s">
        <v>13274</v>
      </c>
      <c r="BN7981" s="79" t="s">
        <v>2985</v>
      </c>
      <c r="BO7981" s="79" t="s">
        <v>2985</v>
      </c>
      <c r="BU7981" s="79" t="s">
        <v>13274</v>
      </c>
      <c r="BV7981" s="79" t="s">
        <v>2985</v>
      </c>
      <c r="BW7981" s="79" t="s">
        <v>2985</v>
      </c>
    </row>
    <row r="7982" spans="51:75" x14ac:dyDescent="0.3">
      <c r="AY7982" s="107" t="e">
        <f>VLOOKUP(C7982,#REF!, 2,FALSE)</f>
        <v>#REF!</v>
      </c>
      <c r="BM7982" s="79" t="s">
        <v>13275</v>
      </c>
      <c r="BN7982" s="79" t="s">
        <v>2985</v>
      </c>
      <c r="BO7982" s="79" t="s">
        <v>2985</v>
      </c>
      <c r="BU7982" s="79" t="s">
        <v>13275</v>
      </c>
      <c r="BV7982" s="79" t="s">
        <v>2985</v>
      </c>
      <c r="BW7982" s="79" t="s">
        <v>2985</v>
      </c>
    </row>
    <row r="7983" spans="51:75" x14ac:dyDescent="0.3">
      <c r="AY7983" s="107" t="e">
        <f>VLOOKUP(C7983,#REF!, 2,FALSE)</f>
        <v>#REF!</v>
      </c>
      <c r="BM7983" s="79" t="s">
        <v>13276</v>
      </c>
      <c r="BN7983" s="79" t="s">
        <v>2985</v>
      </c>
      <c r="BO7983" s="79" t="s">
        <v>2985</v>
      </c>
      <c r="BU7983" s="79" t="s">
        <v>13276</v>
      </c>
      <c r="BV7983" s="79" t="s">
        <v>2985</v>
      </c>
      <c r="BW7983" s="79" t="s">
        <v>2985</v>
      </c>
    </row>
    <row r="7984" spans="51:75" x14ac:dyDescent="0.3">
      <c r="AY7984" s="107" t="e">
        <f>VLOOKUP(C7984,#REF!, 2,FALSE)</f>
        <v>#REF!</v>
      </c>
      <c r="BM7984" s="79" t="s">
        <v>202</v>
      </c>
      <c r="BN7984" s="79" t="s">
        <v>3049</v>
      </c>
      <c r="BO7984" s="79" t="s">
        <v>1525</v>
      </c>
      <c r="BU7984" s="79" t="s">
        <v>202</v>
      </c>
      <c r="BV7984" s="79" t="s">
        <v>3049</v>
      </c>
      <c r="BW7984" s="79" t="s">
        <v>1525</v>
      </c>
    </row>
    <row r="7985" spans="51:75" x14ac:dyDescent="0.3">
      <c r="AY7985" s="107" t="e">
        <f>VLOOKUP(C7985,#REF!, 2,FALSE)</f>
        <v>#REF!</v>
      </c>
      <c r="BM7985" s="79" t="s">
        <v>13277</v>
      </c>
      <c r="BN7985" s="79" t="s">
        <v>16992</v>
      </c>
      <c r="BO7985" s="79" t="s">
        <v>1338</v>
      </c>
      <c r="BU7985" s="79" t="s">
        <v>13277</v>
      </c>
      <c r="BV7985" s="79" t="s">
        <v>16992</v>
      </c>
      <c r="BW7985" s="79" t="s">
        <v>1338</v>
      </c>
    </row>
    <row r="7986" spans="51:75" x14ac:dyDescent="0.3">
      <c r="AY7986" s="107" t="e">
        <f>VLOOKUP(C7986,#REF!, 2,FALSE)</f>
        <v>#REF!</v>
      </c>
      <c r="BM7986" s="79" t="s">
        <v>13279</v>
      </c>
      <c r="BN7986" s="79" t="s">
        <v>3049</v>
      </c>
      <c r="BO7986" s="79" t="s">
        <v>1202</v>
      </c>
      <c r="BU7986" s="79" t="s">
        <v>13279</v>
      </c>
      <c r="BV7986" s="79" t="s">
        <v>3049</v>
      </c>
      <c r="BW7986" s="79" t="s">
        <v>1202</v>
      </c>
    </row>
    <row r="7987" spans="51:75" x14ac:dyDescent="0.3">
      <c r="AY7987" s="107" t="e">
        <f>VLOOKUP(C7987,#REF!, 2,FALSE)</f>
        <v>#REF!</v>
      </c>
      <c r="BM7987" s="79" t="s">
        <v>13280</v>
      </c>
      <c r="BN7987" s="79" t="s">
        <v>864</v>
      </c>
      <c r="BO7987" s="79" t="s">
        <v>8887</v>
      </c>
      <c r="BU7987" s="79" t="s">
        <v>13280</v>
      </c>
      <c r="BV7987" s="79" t="s">
        <v>864</v>
      </c>
      <c r="BW7987" s="79" t="s">
        <v>8887</v>
      </c>
    </row>
    <row r="7988" spans="51:75" x14ac:dyDescent="0.3">
      <c r="AY7988" s="107" t="e">
        <f>VLOOKUP(C7988,#REF!, 2,FALSE)</f>
        <v>#REF!</v>
      </c>
      <c r="BM7988" s="79" t="s">
        <v>13281</v>
      </c>
      <c r="BN7988" s="79" t="s">
        <v>16992</v>
      </c>
      <c r="BO7988" s="79" t="s">
        <v>1522</v>
      </c>
      <c r="BU7988" s="79" t="s">
        <v>13281</v>
      </c>
      <c r="BV7988" s="79" t="s">
        <v>16992</v>
      </c>
      <c r="BW7988" s="79" t="s">
        <v>1522</v>
      </c>
    </row>
    <row r="7989" spans="51:75" x14ac:dyDescent="0.3">
      <c r="AY7989" s="107" t="e">
        <f>VLOOKUP(C7989,#REF!, 2,FALSE)</f>
        <v>#REF!</v>
      </c>
      <c r="BM7989" s="79" t="s">
        <v>13282</v>
      </c>
      <c r="BN7989" s="79" t="s">
        <v>2985</v>
      </c>
      <c r="BO7989" s="79" t="s">
        <v>13283</v>
      </c>
      <c r="BU7989" s="79" t="s">
        <v>13282</v>
      </c>
      <c r="BV7989" s="79" t="s">
        <v>2985</v>
      </c>
      <c r="BW7989" s="79" t="s">
        <v>13283</v>
      </c>
    </row>
    <row r="7990" spans="51:75" x14ac:dyDescent="0.3">
      <c r="AY7990" s="107" t="e">
        <f>VLOOKUP(C7990,#REF!, 2,FALSE)</f>
        <v>#REF!</v>
      </c>
      <c r="BM7990" s="79" t="s">
        <v>2320</v>
      </c>
      <c r="BN7990" s="79" t="s">
        <v>16992</v>
      </c>
      <c r="BO7990" s="79" t="s">
        <v>8255</v>
      </c>
      <c r="BU7990" s="79" t="s">
        <v>2320</v>
      </c>
      <c r="BV7990" s="79" t="s">
        <v>16992</v>
      </c>
      <c r="BW7990" s="79" t="s">
        <v>8255</v>
      </c>
    </row>
    <row r="7991" spans="51:75" x14ac:dyDescent="0.3">
      <c r="AY7991" s="107" t="e">
        <f>VLOOKUP(C7991,#REF!, 2,FALSE)</f>
        <v>#REF!</v>
      </c>
      <c r="BM7991" s="79" t="s">
        <v>13284</v>
      </c>
      <c r="BN7991" s="79" t="s">
        <v>3101</v>
      </c>
      <c r="BO7991" s="79" t="s">
        <v>2985</v>
      </c>
      <c r="BU7991" s="79" t="s">
        <v>13284</v>
      </c>
      <c r="BV7991" s="79" t="s">
        <v>3101</v>
      </c>
      <c r="BW7991" s="79" t="s">
        <v>2985</v>
      </c>
    </row>
    <row r="7992" spans="51:75" x14ac:dyDescent="0.3">
      <c r="AY7992" s="107" t="e">
        <f>VLOOKUP(C7992,#REF!, 2,FALSE)</f>
        <v>#REF!</v>
      </c>
      <c r="BM7992" s="79" t="s">
        <v>13285</v>
      </c>
      <c r="BN7992" s="79" t="s">
        <v>3101</v>
      </c>
      <c r="BO7992" s="79" t="s">
        <v>3550</v>
      </c>
      <c r="BU7992" s="79" t="s">
        <v>13285</v>
      </c>
      <c r="BV7992" s="79" t="s">
        <v>3101</v>
      </c>
      <c r="BW7992" s="79" t="s">
        <v>3550</v>
      </c>
    </row>
    <row r="7993" spans="51:75" x14ac:dyDescent="0.3">
      <c r="AY7993" s="107" t="e">
        <f>VLOOKUP(C7993,#REF!, 2,FALSE)</f>
        <v>#REF!</v>
      </c>
      <c r="BM7993" s="79" t="s">
        <v>13286</v>
      </c>
      <c r="BN7993" s="79" t="s">
        <v>3101</v>
      </c>
      <c r="BO7993" s="79" t="s">
        <v>2985</v>
      </c>
      <c r="BU7993" s="79" t="s">
        <v>13286</v>
      </c>
      <c r="BV7993" s="79" t="s">
        <v>3101</v>
      </c>
      <c r="BW7993" s="79" t="s">
        <v>2985</v>
      </c>
    </row>
    <row r="7994" spans="51:75" x14ac:dyDescent="0.3">
      <c r="AY7994" s="107" t="e">
        <f>VLOOKUP(C7994,#REF!, 2,FALSE)</f>
        <v>#REF!</v>
      </c>
      <c r="BM7994" s="79" t="s">
        <v>13287</v>
      </c>
      <c r="BN7994" s="79" t="s">
        <v>639</v>
      </c>
      <c r="BO7994" s="79" t="s">
        <v>2985</v>
      </c>
      <c r="BU7994" s="79" t="s">
        <v>13287</v>
      </c>
      <c r="BV7994" s="79" t="s">
        <v>639</v>
      </c>
      <c r="BW7994" s="79" t="s">
        <v>2985</v>
      </c>
    </row>
    <row r="7995" spans="51:75" x14ac:dyDescent="0.3">
      <c r="AY7995" s="107" t="e">
        <f>VLOOKUP(C7995,#REF!, 2,FALSE)</f>
        <v>#REF!</v>
      </c>
      <c r="BM7995" s="79" t="s">
        <v>13288</v>
      </c>
      <c r="BN7995" s="79" t="s">
        <v>1141</v>
      </c>
      <c r="BO7995" s="79" t="s">
        <v>6286</v>
      </c>
      <c r="BU7995" s="79" t="s">
        <v>13288</v>
      </c>
      <c r="BV7995" s="79" t="s">
        <v>1141</v>
      </c>
      <c r="BW7995" s="79" t="s">
        <v>6286</v>
      </c>
    </row>
    <row r="7996" spans="51:75" x14ac:dyDescent="0.3">
      <c r="AY7996" s="107" t="e">
        <f>VLOOKUP(C7996,#REF!, 2,FALSE)</f>
        <v>#REF!</v>
      </c>
      <c r="BM7996" s="79" t="s">
        <v>13289</v>
      </c>
      <c r="BN7996" s="79" t="s">
        <v>2985</v>
      </c>
      <c r="BO7996" s="79" t="s">
        <v>13290</v>
      </c>
      <c r="BU7996" s="79" t="s">
        <v>13289</v>
      </c>
      <c r="BV7996" s="79" t="s">
        <v>2985</v>
      </c>
      <c r="BW7996" s="79" t="s">
        <v>13290</v>
      </c>
    </row>
    <row r="7997" spans="51:75" x14ac:dyDescent="0.3">
      <c r="AY7997" s="107" t="e">
        <f>VLOOKUP(C7997,#REF!, 2,FALSE)</f>
        <v>#REF!</v>
      </c>
      <c r="BM7997" s="79" t="s">
        <v>13291</v>
      </c>
      <c r="BN7997" s="79" t="s">
        <v>2985</v>
      </c>
      <c r="BO7997" s="79" t="s">
        <v>2985</v>
      </c>
      <c r="BU7997" s="79" t="s">
        <v>13291</v>
      </c>
      <c r="BV7997" s="79" t="s">
        <v>2985</v>
      </c>
      <c r="BW7997" s="79" t="s">
        <v>2985</v>
      </c>
    </row>
    <row r="7998" spans="51:75" x14ac:dyDescent="0.3">
      <c r="AY7998" s="107" t="e">
        <f>VLOOKUP(C7998,#REF!, 2,FALSE)</f>
        <v>#REF!</v>
      </c>
      <c r="BM7998" s="79" t="s">
        <v>13292</v>
      </c>
      <c r="BN7998" s="79" t="s">
        <v>2985</v>
      </c>
      <c r="BO7998" s="79" t="s">
        <v>2985</v>
      </c>
      <c r="BU7998" s="79" t="s">
        <v>13292</v>
      </c>
      <c r="BV7998" s="79" t="s">
        <v>2985</v>
      </c>
      <c r="BW7998" s="79" t="s">
        <v>2985</v>
      </c>
    </row>
    <row r="7999" spans="51:75" x14ac:dyDescent="0.3">
      <c r="AY7999" s="107" t="e">
        <f>VLOOKUP(C7999,#REF!, 2,FALSE)</f>
        <v>#REF!</v>
      </c>
      <c r="BM7999" s="79" t="s">
        <v>13293</v>
      </c>
      <c r="BN7999" s="79" t="s">
        <v>2985</v>
      </c>
      <c r="BO7999" s="79" t="s">
        <v>2377</v>
      </c>
      <c r="BU7999" s="79" t="s">
        <v>13293</v>
      </c>
      <c r="BV7999" s="79" t="s">
        <v>2985</v>
      </c>
      <c r="BW7999" s="79" t="s">
        <v>2377</v>
      </c>
    </row>
    <row r="8000" spans="51:75" x14ac:dyDescent="0.3">
      <c r="AY8000" s="107" t="e">
        <f>VLOOKUP(C8000,#REF!, 2,FALSE)</f>
        <v>#REF!</v>
      </c>
      <c r="BM8000" s="79" t="s">
        <v>13294</v>
      </c>
      <c r="BN8000" s="79" t="s">
        <v>2985</v>
      </c>
      <c r="BO8000" s="79" t="s">
        <v>13295</v>
      </c>
      <c r="BU8000" s="79" t="s">
        <v>13294</v>
      </c>
      <c r="BV8000" s="79" t="s">
        <v>2985</v>
      </c>
      <c r="BW8000" s="79" t="s">
        <v>13295</v>
      </c>
    </row>
    <row r="8001" spans="51:75" x14ac:dyDescent="0.3">
      <c r="AY8001" s="107" t="e">
        <f>VLOOKUP(C8001,#REF!, 2,FALSE)</f>
        <v>#REF!</v>
      </c>
      <c r="BM8001" s="79" t="s">
        <v>13296</v>
      </c>
      <c r="BN8001" s="79" t="s">
        <v>2985</v>
      </c>
      <c r="BO8001" s="79" t="s">
        <v>3490</v>
      </c>
      <c r="BU8001" s="79" t="s">
        <v>13296</v>
      </c>
      <c r="BV8001" s="79" t="s">
        <v>2985</v>
      </c>
      <c r="BW8001" s="79" t="s">
        <v>3490</v>
      </c>
    </row>
    <row r="8002" spans="51:75" x14ac:dyDescent="0.3">
      <c r="AY8002" s="107" t="e">
        <f>VLOOKUP(C8002,#REF!, 2,FALSE)</f>
        <v>#REF!</v>
      </c>
      <c r="BM8002" s="79" t="s">
        <v>13297</v>
      </c>
      <c r="BN8002" s="79" t="s">
        <v>2985</v>
      </c>
      <c r="BO8002" s="79" t="s">
        <v>13298</v>
      </c>
      <c r="BU8002" s="79" t="s">
        <v>13297</v>
      </c>
      <c r="BV8002" s="79" t="s">
        <v>2985</v>
      </c>
      <c r="BW8002" s="79" t="s">
        <v>13298</v>
      </c>
    </row>
    <row r="8003" spans="51:75" x14ac:dyDescent="0.3">
      <c r="AY8003" s="107" t="e">
        <f>VLOOKUP(C8003,#REF!, 2,FALSE)</f>
        <v>#REF!</v>
      </c>
      <c r="BM8003" s="79" t="s">
        <v>13299</v>
      </c>
      <c r="BN8003" s="79" t="s">
        <v>2985</v>
      </c>
      <c r="BO8003" s="79" t="s">
        <v>866</v>
      </c>
      <c r="BU8003" s="79" t="s">
        <v>13299</v>
      </c>
      <c r="BV8003" s="79" t="s">
        <v>2985</v>
      </c>
      <c r="BW8003" s="79" t="s">
        <v>866</v>
      </c>
    </row>
    <row r="8004" spans="51:75" x14ac:dyDescent="0.3">
      <c r="AY8004" s="107" t="e">
        <f>VLOOKUP(C8004,#REF!, 2,FALSE)</f>
        <v>#REF!</v>
      </c>
      <c r="BM8004" s="79" t="s">
        <v>13300</v>
      </c>
      <c r="BN8004" s="79" t="s">
        <v>3009</v>
      </c>
      <c r="BO8004" s="79" t="s">
        <v>2985</v>
      </c>
      <c r="BU8004" s="79" t="s">
        <v>13300</v>
      </c>
      <c r="BV8004" s="79" t="s">
        <v>3009</v>
      </c>
      <c r="BW8004" s="79" t="s">
        <v>2985</v>
      </c>
    </row>
    <row r="8005" spans="51:75" x14ac:dyDescent="0.3">
      <c r="AY8005" s="107" t="e">
        <f>VLOOKUP(C8005,#REF!, 2,FALSE)</f>
        <v>#REF!</v>
      </c>
      <c r="BM8005" s="79" t="s">
        <v>13301</v>
      </c>
      <c r="BN8005" s="79" t="s">
        <v>669</v>
      </c>
      <c r="BO8005" s="79" t="s">
        <v>2985</v>
      </c>
      <c r="BU8005" s="79" t="s">
        <v>13301</v>
      </c>
      <c r="BV8005" s="79" t="s">
        <v>669</v>
      </c>
      <c r="BW8005" s="79" t="s">
        <v>2985</v>
      </c>
    </row>
    <row r="8006" spans="51:75" x14ac:dyDescent="0.3">
      <c r="AY8006" s="107" t="e">
        <f>VLOOKUP(C8006,#REF!, 2,FALSE)</f>
        <v>#REF!</v>
      </c>
      <c r="BM8006" s="79" t="s">
        <v>13302</v>
      </c>
      <c r="BN8006" s="79" t="s">
        <v>2985</v>
      </c>
      <c r="BO8006" s="79" t="s">
        <v>2985</v>
      </c>
      <c r="BU8006" s="79" t="s">
        <v>13302</v>
      </c>
      <c r="BV8006" s="79" t="s">
        <v>2985</v>
      </c>
      <c r="BW8006" s="79" t="s">
        <v>2985</v>
      </c>
    </row>
    <row r="8007" spans="51:75" x14ac:dyDescent="0.3">
      <c r="AY8007" s="107" t="e">
        <f>VLOOKUP(C8007,#REF!, 2,FALSE)</f>
        <v>#REF!</v>
      </c>
      <c r="BM8007" s="79" t="s">
        <v>13303</v>
      </c>
      <c r="BN8007" s="79" t="s">
        <v>615</v>
      </c>
      <c r="BO8007" s="79" t="s">
        <v>10909</v>
      </c>
      <c r="BU8007" s="79" t="s">
        <v>13303</v>
      </c>
      <c r="BV8007" s="79" t="s">
        <v>615</v>
      </c>
      <c r="BW8007" s="79" t="s">
        <v>10909</v>
      </c>
    </row>
    <row r="8008" spans="51:75" x14ac:dyDescent="0.3">
      <c r="AY8008" s="107" t="e">
        <f>VLOOKUP(C8008,#REF!, 2,FALSE)</f>
        <v>#REF!</v>
      </c>
      <c r="BM8008" s="79" t="s">
        <v>13304</v>
      </c>
      <c r="BN8008" s="79" t="s">
        <v>2985</v>
      </c>
      <c r="BO8008" s="79" t="s">
        <v>8883</v>
      </c>
      <c r="BU8008" s="79" t="s">
        <v>13304</v>
      </c>
      <c r="BV8008" s="79" t="s">
        <v>2985</v>
      </c>
      <c r="BW8008" s="79" t="s">
        <v>8883</v>
      </c>
    </row>
    <row r="8009" spans="51:75" x14ac:dyDescent="0.3">
      <c r="AY8009" s="107" t="e">
        <f>VLOOKUP(C8009,#REF!, 2,FALSE)</f>
        <v>#REF!</v>
      </c>
      <c r="BM8009" s="79" t="s">
        <v>13305</v>
      </c>
      <c r="BN8009" s="79" t="s">
        <v>16992</v>
      </c>
      <c r="BO8009" s="79" t="s">
        <v>2985</v>
      </c>
      <c r="BU8009" s="79" t="s">
        <v>13305</v>
      </c>
      <c r="BV8009" s="79" t="s">
        <v>16992</v>
      </c>
      <c r="BW8009" s="79" t="s">
        <v>2985</v>
      </c>
    </row>
    <row r="8010" spans="51:75" x14ac:dyDescent="0.3">
      <c r="AY8010" s="107" t="e">
        <f>VLOOKUP(C8010,#REF!, 2,FALSE)</f>
        <v>#REF!</v>
      </c>
      <c r="BM8010" s="79" t="s">
        <v>13306</v>
      </c>
      <c r="BN8010" s="79" t="s">
        <v>16992</v>
      </c>
      <c r="BO8010" s="79" t="s">
        <v>13307</v>
      </c>
      <c r="BU8010" s="79" t="s">
        <v>13306</v>
      </c>
      <c r="BV8010" s="79" t="s">
        <v>16992</v>
      </c>
      <c r="BW8010" s="79" t="s">
        <v>13307</v>
      </c>
    </row>
    <row r="8011" spans="51:75" x14ac:dyDescent="0.3">
      <c r="AY8011" s="107" t="e">
        <f>VLOOKUP(C8011,#REF!, 2,FALSE)</f>
        <v>#REF!</v>
      </c>
      <c r="BM8011" s="79" t="s">
        <v>13308</v>
      </c>
      <c r="BN8011" s="79" t="s">
        <v>2985</v>
      </c>
      <c r="BO8011" s="79" t="s">
        <v>2985</v>
      </c>
      <c r="BU8011" s="79" t="s">
        <v>13308</v>
      </c>
      <c r="BV8011" s="79" t="s">
        <v>2985</v>
      </c>
      <c r="BW8011" s="79" t="s">
        <v>2985</v>
      </c>
    </row>
    <row r="8012" spans="51:75" x14ac:dyDescent="0.3">
      <c r="AY8012" s="107" t="e">
        <f>VLOOKUP(C8012,#REF!, 2,FALSE)</f>
        <v>#REF!</v>
      </c>
      <c r="BM8012" s="79" t="s">
        <v>13309</v>
      </c>
      <c r="BN8012" s="79" t="s">
        <v>2985</v>
      </c>
      <c r="BO8012" s="79" t="s">
        <v>1288</v>
      </c>
      <c r="BU8012" s="79" t="s">
        <v>13309</v>
      </c>
      <c r="BV8012" s="79" t="s">
        <v>2985</v>
      </c>
      <c r="BW8012" s="79" t="s">
        <v>1288</v>
      </c>
    </row>
    <row r="8013" spans="51:75" x14ac:dyDescent="0.3">
      <c r="AY8013" s="107" t="e">
        <f>VLOOKUP(C8013,#REF!, 2,FALSE)</f>
        <v>#REF!</v>
      </c>
      <c r="BM8013" s="79" t="s">
        <v>13310</v>
      </c>
      <c r="BN8013" s="79" t="s">
        <v>2985</v>
      </c>
      <c r="BO8013" s="79" t="s">
        <v>1214</v>
      </c>
      <c r="BU8013" s="79" t="s">
        <v>13310</v>
      </c>
      <c r="BV8013" s="79" t="s">
        <v>2985</v>
      </c>
      <c r="BW8013" s="79" t="s">
        <v>1214</v>
      </c>
    </row>
    <row r="8014" spans="51:75" x14ac:dyDescent="0.3">
      <c r="AY8014" s="107" t="e">
        <f>VLOOKUP(C8014,#REF!, 2,FALSE)</f>
        <v>#REF!</v>
      </c>
      <c r="BM8014" s="79" t="s">
        <v>13311</v>
      </c>
      <c r="BN8014" s="79" t="s">
        <v>3049</v>
      </c>
      <c r="BO8014" s="79" t="s">
        <v>13312</v>
      </c>
      <c r="BU8014" s="79" t="s">
        <v>13311</v>
      </c>
      <c r="BV8014" s="79" t="s">
        <v>3049</v>
      </c>
      <c r="BW8014" s="79" t="s">
        <v>13312</v>
      </c>
    </row>
    <row r="8015" spans="51:75" x14ac:dyDescent="0.3">
      <c r="AY8015" s="107" t="e">
        <f>VLOOKUP(C8015,#REF!, 2,FALSE)</f>
        <v>#REF!</v>
      </c>
      <c r="BM8015" s="79" t="s">
        <v>13313</v>
      </c>
      <c r="BN8015" s="79" t="s">
        <v>2985</v>
      </c>
      <c r="BO8015" s="79" t="s">
        <v>2985</v>
      </c>
      <c r="BU8015" s="79" t="s">
        <v>13313</v>
      </c>
      <c r="BV8015" s="79" t="s">
        <v>2985</v>
      </c>
      <c r="BW8015" s="79" t="s">
        <v>2985</v>
      </c>
    </row>
    <row r="8016" spans="51:75" x14ac:dyDescent="0.3">
      <c r="AY8016" s="107" t="e">
        <f>VLOOKUP(C8016,#REF!, 2,FALSE)</f>
        <v>#REF!</v>
      </c>
      <c r="BM8016" s="79" t="s">
        <v>13314</v>
      </c>
      <c r="BN8016" s="79" t="s">
        <v>1141</v>
      </c>
      <c r="BO8016" s="79" t="s">
        <v>5017</v>
      </c>
      <c r="BU8016" s="79" t="s">
        <v>13314</v>
      </c>
      <c r="BV8016" s="79" t="s">
        <v>1141</v>
      </c>
      <c r="BW8016" s="79" t="s">
        <v>5017</v>
      </c>
    </row>
    <row r="8017" spans="51:75" x14ac:dyDescent="0.3">
      <c r="AY8017" s="107" t="e">
        <f>VLOOKUP(C8017,#REF!, 2,FALSE)</f>
        <v>#REF!</v>
      </c>
      <c r="BM8017" s="79" t="s">
        <v>13315</v>
      </c>
      <c r="BN8017" s="79" t="s">
        <v>2985</v>
      </c>
      <c r="BO8017" s="79" t="s">
        <v>4860</v>
      </c>
      <c r="BU8017" s="79" t="s">
        <v>13315</v>
      </c>
      <c r="BV8017" s="79" t="s">
        <v>2985</v>
      </c>
      <c r="BW8017" s="79" t="s">
        <v>4860</v>
      </c>
    </row>
    <row r="8018" spans="51:75" x14ac:dyDescent="0.3">
      <c r="AY8018" s="107" t="e">
        <f>VLOOKUP(C8018,#REF!, 2,FALSE)</f>
        <v>#REF!</v>
      </c>
      <c r="BM8018" s="79" t="s">
        <v>13316</v>
      </c>
      <c r="BN8018" s="79" t="s">
        <v>2985</v>
      </c>
      <c r="BO8018" s="79" t="s">
        <v>13317</v>
      </c>
      <c r="BU8018" s="79" t="s">
        <v>13316</v>
      </c>
      <c r="BV8018" s="79" t="s">
        <v>2985</v>
      </c>
      <c r="BW8018" s="79" t="s">
        <v>13317</v>
      </c>
    </row>
    <row r="8019" spans="51:75" x14ac:dyDescent="0.3">
      <c r="AY8019" s="107" t="e">
        <f>VLOOKUP(C8019,#REF!, 2,FALSE)</f>
        <v>#REF!</v>
      </c>
      <c r="BM8019" s="79" t="s">
        <v>2321</v>
      </c>
      <c r="BN8019" s="79" t="s">
        <v>2985</v>
      </c>
      <c r="BO8019" s="79" t="s">
        <v>1496</v>
      </c>
      <c r="BU8019" s="79" t="s">
        <v>2321</v>
      </c>
      <c r="BV8019" s="79" t="s">
        <v>2985</v>
      </c>
      <c r="BW8019" s="79" t="s">
        <v>1496</v>
      </c>
    </row>
    <row r="8020" spans="51:75" x14ac:dyDescent="0.3">
      <c r="AY8020" s="107" t="e">
        <f>VLOOKUP(C8020,#REF!, 2,FALSE)</f>
        <v>#REF!</v>
      </c>
      <c r="BM8020" s="79" t="s">
        <v>13318</v>
      </c>
      <c r="BN8020" s="79" t="s">
        <v>16994</v>
      </c>
      <c r="BO8020" s="79" t="s">
        <v>5082</v>
      </c>
      <c r="BU8020" s="79" t="s">
        <v>13318</v>
      </c>
      <c r="BV8020" s="79" t="s">
        <v>16994</v>
      </c>
      <c r="BW8020" s="79" t="s">
        <v>5082</v>
      </c>
    </row>
    <row r="8021" spans="51:75" x14ac:dyDescent="0.3">
      <c r="AY8021" s="107" t="e">
        <f>VLOOKUP(C8021,#REF!, 2,FALSE)</f>
        <v>#REF!</v>
      </c>
      <c r="BM8021" s="79" t="s">
        <v>185</v>
      </c>
      <c r="BN8021" s="79" t="s">
        <v>2985</v>
      </c>
      <c r="BO8021" s="79" t="s">
        <v>2058</v>
      </c>
      <c r="BU8021" s="79" t="s">
        <v>185</v>
      </c>
      <c r="BV8021" s="79" t="s">
        <v>2985</v>
      </c>
      <c r="BW8021" s="79" t="s">
        <v>2058</v>
      </c>
    </row>
    <row r="8022" spans="51:75" x14ac:dyDescent="0.3">
      <c r="AY8022" s="107" t="e">
        <f>VLOOKUP(C8022,#REF!, 2,FALSE)</f>
        <v>#REF!</v>
      </c>
      <c r="BM8022" s="79" t="s">
        <v>13319</v>
      </c>
      <c r="BN8022" s="79" t="s">
        <v>2985</v>
      </c>
      <c r="BO8022" s="79" t="s">
        <v>13320</v>
      </c>
      <c r="BU8022" s="79" t="s">
        <v>13319</v>
      </c>
      <c r="BV8022" s="79" t="s">
        <v>2985</v>
      </c>
      <c r="BW8022" s="79" t="s">
        <v>13320</v>
      </c>
    </row>
    <row r="8023" spans="51:75" x14ac:dyDescent="0.3">
      <c r="AY8023" s="107" t="e">
        <f>VLOOKUP(C8023,#REF!, 2,FALSE)</f>
        <v>#REF!</v>
      </c>
      <c r="BM8023" s="79" t="s">
        <v>13321</v>
      </c>
      <c r="BN8023" s="79" t="s">
        <v>2985</v>
      </c>
      <c r="BO8023" s="79" t="s">
        <v>1729</v>
      </c>
      <c r="BU8023" s="79" t="s">
        <v>13321</v>
      </c>
      <c r="BV8023" s="79" t="s">
        <v>2985</v>
      </c>
      <c r="BW8023" s="79" t="s">
        <v>1729</v>
      </c>
    </row>
    <row r="8024" spans="51:75" x14ac:dyDescent="0.3">
      <c r="AY8024" s="107" t="e">
        <f>VLOOKUP(C8024,#REF!, 2,FALSE)</f>
        <v>#REF!</v>
      </c>
      <c r="BM8024" s="79" t="s">
        <v>13322</v>
      </c>
      <c r="BN8024" s="79" t="s">
        <v>2985</v>
      </c>
      <c r="BO8024" s="79" t="s">
        <v>13323</v>
      </c>
      <c r="BU8024" s="79" t="s">
        <v>13322</v>
      </c>
      <c r="BV8024" s="79" t="s">
        <v>2985</v>
      </c>
      <c r="BW8024" s="79" t="s">
        <v>13323</v>
      </c>
    </row>
    <row r="8025" spans="51:75" x14ac:dyDescent="0.3">
      <c r="AY8025" s="107" t="e">
        <f>VLOOKUP(C8025,#REF!, 2,FALSE)</f>
        <v>#REF!</v>
      </c>
      <c r="BM8025" s="79" t="s">
        <v>13324</v>
      </c>
      <c r="BN8025" s="79" t="s">
        <v>2985</v>
      </c>
      <c r="BO8025" s="79" t="s">
        <v>13325</v>
      </c>
      <c r="BU8025" s="79" t="s">
        <v>13324</v>
      </c>
      <c r="BV8025" s="79" t="s">
        <v>2985</v>
      </c>
      <c r="BW8025" s="79" t="s">
        <v>13325</v>
      </c>
    </row>
    <row r="8026" spans="51:75" x14ac:dyDescent="0.3">
      <c r="AY8026" s="107" t="e">
        <f>VLOOKUP(C8026,#REF!, 2,FALSE)</f>
        <v>#REF!</v>
      </c>
      <c r="BM8026" s="79" t="s">
        <v>13326</v>
      </c>
      <c r="BN8026" s="79" t="s">
        <v>2985</v>
      </c>
      <c r="BO8026" s="79" t="s">
        <v>1594</v>
      </c>
      <c r="BU8026" s="79" t="s">
        <v>13326</v>
      </c>
      <c r="BV8026" s="79" t="s">
        <v>2985</v>
      </c>
      <c r="BW8026" s="79" t="s">
        <v>1594</v>
      </c>
    </row>
    <row r="8027" spans="51:75" x14ac:dyDescent="0.3">
      <c r="AY8027" s="107" t="e">
        <f>VLOOKUP(C8027,#REF!, 2,FALSE)</f>
        <v>#REF!</v>
      </c>
      <c r="BM8027" s="79" t="s">
        <v>13327</v>
      </c>
      <c r="BN8027" s="79" t="s">
        <v>2985</v>
      </c>
      <c r="BO8027" s="79" t="s">
        <v>13328</v>
      </c>
      <c r="BU8027" s="79" t="s">
        <v>13327</v>
      </c>
      <c r="BV8027" s="79" t="s">
        <v>2985</v>
      </c>
      <c r="BW8027" s="79" t="s">
        <v>13328</v>
      </c>
    </row>
    <row r="8028" spans="51:75" x14ac:dyDescent="0.3">
      <c r="AY8028" s="107" t="e">
        <f>VLOOKUP(C8028,#REF!, 2,FALSE)</f>
        <v>#REF!</v>
      </c>
      <c r="BM8028" s="79" t="s">
        <v>13329</v>
      </c>
      <c r="BN8028" s="79" t="s">
        <v>2985</v>
      </c>
      <c r="BO8028" s="79" t="s">
        <v>13330</v>
      </c>
      <c r="BU8028" s="79" t="s">
        <v>13329</v>
      </c>
      <c r="BV8028" s="79" t="s">
        <v>2985</v>
      </c>
      <c r="BW8028" s="79" t="s">
        <v>13330</v>
      </c>
    </row>
    <row r="8029" spans="51:75" x14ac:dyDescent="0.3">
      <c r="AY8029" s="107" t="e">
        <f>VLOOKUP(C8029,#REF!, 2,FALSE)</f>
        <v>#REF!</v>
      </c>
      <c r="BM8029" s="79" t="s">
        <v>13331</v>
      </c>
      <c r="BN8029" s="79" t="s">
        <v>2985</v>
      </c>
      <c r="BO8029" s="79" t="s">
        <v>2985</v>
      </c>
      <c r="BU8029" s="79" t="s">
        <v>13331</v>
      </c>
      <c r="BV8029" s="79" t="s">
        <v>2985</v>
      </c>
      <c r="BW8029" s="79" t="s">
        <v>2985</v>
      </c>
    </row>
    <row r="8030" spans="51:75" x14ac:dyDescent="0.3">
      <c r="AY8030" s="107" t="e">
        <f>VLOOKUP(C8030,#REF!, 2,FALSE)</f>
        <v>#REF!</v>
      </c>
      <c r="BM8030" s="79" t="s">
        <v>13332</v>
      </c>
      <c r="BN8030" s="79" t="s">
        <v>2985</v>
      </c>
      <c r="BO8030" s="79" t="s">
        <v>2985</v>
      </c>
      <c r="BU8030" s="79" t="s">
        <v>13332</v>
      </c>
      <c r="BV8030" s="79" t="s">
        <v>2985</v>
      </c>
      <c r="BW8030" s="79" t="s">
        <v>2985</v>
      </c>
    </row>
    <row r="8031" spans="51:75" x14ac:dyDescent="0.3">
      <c r="AY8031" s="107" t="e">
        <f>VLOOKUP(C8031,#REF!, 2,FALSE)</f>
        <v>#REF!</v>
      </c>
      <c r="BM8031" s="79" t="s">
        <v>13333</v>
      </c>
      <c r="BN8031" s="79" t="s">
        <v>801</v>
      </c>
      <c r="BO8031" s="79" t="s">
        <v>1497</v>
      </c>
      <c r="BU8031" s="79" t="s">
        <v>13333</v>
      </c>
      <c r="BV8031" s="79" t="s">
        <v>801</v>
      </c>
      <c r="BW8031" s="79" t="s">
        <v>1497</v>
      </c>
    </row>
    <row r="8032" spans="51:75" x14ac:dyDescent="0.3">
      <c r="AY8032" s="107" t="e">
        <f>VLOOKUP(C8032,#REF!, 2,FALSE)</f>
        <v>#REF!</v>
      </c>
      <c r="BM8032" s="79" t="s">
        <v>2322</v>
      </c>
      <c r="BN8032" s="79" t="s">
        <v>664</v>
      </c>
      <c r="BO8032" s="79" t="s">
        <v>2362</v>
      </c>
      <c r="BU8032" s="79" t="s">
        <v>2322</v>
      </c>
      <c r="BV8032" s="79" t="s">
        <v>664</v>
      </c>
      <c r="BW8032" s="79" t="s">
        <v>2362</v>
      </c>
    </row>
    <row r="8033" spans="51:75" x14ac:dyDescent="0.3">
      <c r="AY8033" s="107" t="e">
        <f>VLOOKUP(C8033,#REF!, 2,FALSE)</f>
        <v>#REF!</v>
      </c>
      <c r="BM8033" s="79" t="s">
        <v>13334</v>
      </c>
      <c r="BN8033" s="79" t="s">
        <v>2985</v>
      </c>
      <c r="BO8033" s="79" t="s">
        <v>2985</v>
      </c>
      <c r="BU8033" s="79" t="s">
        <v>13334</v>
      </c>
      <c r="BV8033" s="79" t="s">
        <v>2985</v>
      </c>
      <c r="BW8033" s="79" t="s">
        <v>2985</v>
      </c>
    </row>
    <row r="8034" spans="51:75" x14ac:dyDescent="0.3">
      <c r="AY8034" s="107" t="e">
        <f>VLOOKUP(C8034,#REF!, 2,FALSE)</f>
        <v>#REF!</v>
      </c>
      <c r="BM8034" s="79" t="s">
        <v>13335</v>
      </c>
      <c r="BN8034" s="79" t="s">
        <v>641</v>
      </c>
      <c r="BO8034" s="79" t="s">
        <v>790</v>
      </c>
      <c r="BU8034" s="79" t="s">
        <v>13335</v>
      </c>
      <c r="BV8034" s="79" t="s">
        <v>641</v>
      </c>
      <c r="BW8034" s="79" t="s">
        <v>790</v>
      </c>
    </row>
    <row r="8035" spans="51:75" x14ac:dyDescent="0.3">
      <c r="AY8035" s="107" t="e">
        <f>VLOOKUP(C8035,#REF!, 2,FALSE)</f>
        <v>#REF!</v>
      </c>
      <c r="BM8035" s="79" t="s">
        <v>2323</v>
      </c>
      <c r="BN8035" s="79" t="s">
        <v>2985</v>
      </c>
      <c r="BO8035" s="79" t="s">
        <v>13336</v>
      </c>
      <c r="BU8035" s="79" t="s">
        <v>2323</v>
      </c>
      <c r="BV8035" s="79" t="s">
        <v>2985</v>
      </c>
      <c r="BW8035" s="79" t="s">
        <v>13336</v>
      </c>
    </row>
    <row r="8036" spans="51:75" x14ac:dyDescent="0.3">
      <c r="AY8036" s="107" t="e">
        <f>VLOOKUP(C8036,#REF!, 2,FALSE)</f>
        <v>#REF!</v>
      </c>
      <c r="BM8036" s="79" t="s">
        <v>13337</v>
      </c>
      <c r="BN8036" s="79" t="s">
        <v>2985</v>
      </c>
      <c r="BO8036" s="79" t="s">
        <v>624</v>
      </c>
      <c r="BU8036" s="79" t="s">
        <v>13337</v>
      </c>
      <c r="BV8036" s="79" t="s">
        <v>2985</v>
      </c>
      <c r="BW8036" s="79" t="s">
        <v>624</v>
      </c>
    </row>
    <row r="8037" spans="51:75" x14ac:dyDescent="0.3">
      <c r="AY8037" s="107" t="e">
        <f>VLOOKUP(C8037,#REF!, 2,FALSE)</f>
        <v>#REF!</v>
      </c>
      <c r="BM8037" s="79" t="s">
        <v>13338</v>
      </c>
      <c r="BN8037" s="79" t="s">
        <v>696</v>
      </c>
      <c r="BO8037" s="79" t="s">
        <v>1013</v>
      </c>
      <c r="BU8037" s="79" t="s">
        <v>13338</v>
      </c>
      <c r="BV8037" s="79" t="s">
        <v>696</v>
      </c>
      <c r="BW8037" s="79" t="s">
        <v>1013</v>
      </c>
    </row>
    <row r="8038" spans="51:75" x14ac:dyDescent="0.3">
      <c r="AY8038" s="107" t="e">
        <f>VLOOKUP(C8038,#REF!, 2,FALSE)</f>
        <v>#REF!</v>
      </c>
      <c r="BM8038" s="79" t="s">
        <v>13339</v>
      </c>
      <c r="BN8038" s="79" t="s">
        <v>2985</v>
      </c>
      <c r="BO8038" s="79" t="s">
        <v>4341</v>
      </c>
      <c r="BU8038" s="79" t="s">
        <v>13339</v>
      </c>
      <c r="BV8038" s="79" t="s">
        <v>2985</v>
      </c>
      <c r="BW8038" s="79" t="s">
        <v>4341</v>
      </c>
    </row>
    <row r="8039" spans="51:75" x14ac:dyDescent="0.3">
      <c r="AY8039" s="107" t="e">
        <f>VLOOKUP(C8039,#REF!, 2,FALSE)</f>
        <v>#REF!</v>
      </c>
      <c r="BM8039" s="79" t="s">
        <v>2324</v>
      </c>
      <c r="BN8039" s="79" t="s">
        <v>914</v>
      </c>
      <c r="BO8039" s="79" t="s">
        <v>1618</v>
      </c>
      <c r="BU8039" s="79" t="s">
        <v>2324</v>
      </c>
      <c r="BV8039" s="79" t="s">
        <v>914</v>
      </c>
      <c r="BW8039" s="79" t="s">
        <v>1618</v>
      </c>
    </row>
    <row r="8040" spans="51:75" x14ac:dyDescent="0.3">
      <c r="AY8040" s="107" t="e">
        <f>VLOOKUP(C8040,#REF!, 2,FALSE)</f>
        <v>#REF!</v>
      </c>
      <c r="BM8040" s="79" t="s">
        <v>13341</v>
      </c>
      <c r="BN8040" s="79" t="s">
        <v>615</v>
      </c>
      <c r="BO8040" s="79" t="s">
        <v>3535</v>
      </c>
      <c r="BU8040" s="79" t="s">
        <v>13341</v>
      </c>
      <c r="BV8040" s="79" t="s">
        <v>615</v>
      </c>
      <c r="BW8040" s="79" t="s">
        <v>3535</v>
      </c>
    </row>
    <row r="8041" spans="51:75" x14ac:dyDescent="0.3">
      <c r="AY8041" s="107" t="e">
        <f>VLOOKUP(C8041,#REF!, 2,FALSE)</f>
        <v>#REF!</v>
      </c>
      <c r="BM8041" s="79" t="s">
        <v>13342</v>
      </c>
      <c r="BN8041" s="79" t="s">
        <v>2985</v>
      </c>
      <c r="BO8041" s="79" t="s">
        <v>2313</v>
      </c>
      <c r="BU8041" s="79" t="s">
        <v>13342</v>
      </c>
      <c r="BV8041" s="79" t="s">
        <v>2985</v>
      </c>
      <c r="BW8041" s="79" t="s">
        <v>2313</v>
      </c>
    </row>
    <row r="8042" spans="51:75" x14ac:dyDescent="0.3">
      <c r="AY8042" s="107" t="e">
        <f>VLOOKUP(C8042,#REF!, 2,FALSE)</f>
        <v>#REF!</v>
      </c>
      <c r="BM8042" s="79" t="s">
        <v>13343</v>
      </c>
      <c r="BN8042" s="79" t="s">
        <v>2985</v>
      </c>
      <c r="BO8042" s="79" t="s">
        <v>2170</v>
      </c>
      <c r="BU8042" s="79" t="s">
        <v>13343</v>
      </c>
      <c r="BV8042" s="79" t="s">
        <v>2985</v>
      </c>
      <c r="BW8042" s="79" t="s">
        <v>2170</v>
      </c>
    </row>
    <row r="8043" spans="51:75" x14ac:dyDescent="0.3">
      <c r="AY8043" s="107" t="e">
        <f>VLOOKUP(C8043,#REF!, 2,FALSE)</f>
        <v>#REF!</v>
      </c>
      <c r="BM8043" s="79" t="s">
        <v>13344</v>
      </c>
      <c r="BN8043" s="79" t="s">
        <v>2985</v>
      </c>
      <c r="BO8043" s="79" t="s">
        <v>911</v>
      </c>
      <c r="BU8043" s="79" t="s">
        <v>13344</v>
      </c>
      <c r="BV8043" s="79" t="s">
        <v>2985</v>
      </c>
      <c r="BW8043" s="79" t="s">
        <v>911</v>
      </c>
    </row>
    <row r="8044" spans="51:75" x14ac:dyDescent="0.3">
      <c r="AY8044" s="107" t="e">
        <f>VLOOKUP(C8044,#REF!, 2,FALSE)</f>
        <v>#REF!</v>
      </c>
      <c r="BM8044" s="79" t="s">
        <v>13345</v>
      </c>
      <c r="BN8044" s="79" t="s">
        <v>2985</v>
      </c>
      <c r="BO8044" s="79" t="s">
        <v>13346</v>
      </c>
      <c r="BU8044" s="79" t="s">
        <v>13345</v>
      </c>
      <c r="BV8044" s="79" t="s">
        <v>2985</v>
      </c>
      <c r="BW8044" s="79" t="s">
        <v>13346</v>
      </c>
    </row>
    <row r="8045" spans="51:75" x14ac:dyDescent="0.3">
      <c r="AY8045" s="107" t="e">
        <f>VLOOKUP(C8045,#REF!, 2,FALSE)</f>
        <v>#REF!</v>
      </c>
      <c r="BM8045" s="79" t="s">
        <v>13347</v>
      </c>
      <c r="BN8045" s="79" t="s">
        <v>2985</v>
      </c>
      <c r="BO8045" s="79" t="s">
        <v>2985</v>
      </c>
      <c r="BU8045" s="79" t="s">
        <v>13347</v>
      </c>
      <c r="BV8045" s="79" t="s">
        <v>2985</v>
      </c>
      <c r="BW8045" s="79" t="s">
        <v>2985</v>
      </c>
    </row>
    <row r="8046" spans="51:75" x14ac:dyDescent="0.3">
      <c r="AY8046" s="107" t="e">
        <f>VLOOKUP(C8046,#REF!, 2,FALSE)</f>
        <v>#REF!</v>
      </c>
      <c r="BM8046" s="79" t="s">
        <v>13348</v>
      </c>
      <c r="BN8046" s="79" t="s">
        <v>16992</v>
      </c>
      <c r="BO8046" s="79" t="s">
        <v>5855</v>
      </c>
      <c r="BU8046" s="79" t="s">
        <v>13348</v>
      </c>
      <c r="BV8046" s="79" t="s">
        <v>16992</v>
      </c>
      <c r="BW8046" s="79" t="s">
        <v>5855</v>
      </c>
    </row>
    <row r="8047" spans="51:75" x14ac:dyDescent="0.3">
      <c r="AY8047" s="107" t="e">
        <f>VLOOKUP(C8047,#REF!, 2,FALSE)</f>
        <v>#REF!</v>
      </c>
      <c r="BM8047" s="79" t="s">
        <v>13349</v>
      </c>
      <c r="BN8047" s="79" t="s">
        <v>2985</v>
      </c>
      <c r="BO8047" s="79" t="s">
        <v>2748</v>
      </c>
      <c r="BU8047" s="79" t="s">
        <v>13349</v>
      </c>
      <c r="BV8047" s="79" t="s">
        <v>2985</v>
      </c>
      <c r="BW8047" s="79" t="s">
        <v>2748</v>
      </c>
    </row>
    <row r="8048" spans="51:75" x14ac:dyDescent="0.3">
      <c r="AY8048" s="107" t="e">
        <f>VLOOKUP(C8048,#REF!, 2,FALSE)</f>
        <v>#REF!</v>
      </c>
      <c r="BM8048" s="79" t="s">
        <v>13350</v>
      </c>
      <c r="BN8048" s="79" t="s">
        <v>2985</v>
      </c>
      <c r="BO8048" s="79" t="s">
        <v>2366</v>
      </c>
      <c r="BU8048" s="79" t="s">
        <v>13350</v>
      </c>
      <c r="BV8048" s="79" t="s">
        <v>2985</v>
      </c>
      <c r="BW8048" s="79" t="s">
        <v>2366</v>
      </c>
    </row>
    <row r="8049" spans="51:75" x14ac:dyDescent="0.3">
      <c r="AY8049" s="107" t="e">
        <f>VLOOKUP(C8049,#REF!, 2,FALSE)</f>
        <v>#REF!</v>
      </c>
      <c r="BM8049" s="79" t="s">
        <v>13351</v>
      </c>
      <c r="BN8049" s="79" t="s">
        <v>698</v>
      </c>
      <c r="BO8049" s="79" t="s">
        <v>13352</v>
      </c>
      <c r="BU8049" s="79" t="s">
        <v>13351</v>
      </c>
      <c r="BV8049" s="79" t="s">
        <v>698</v>
      </c>
      <c r="BW8049" s="79" t="s">
        <v>13352</v>
      </c>
    </row>
    <row r="8050" spans="51:75" x14ac:dyDescent="0.3">
      <c r="AY8050" s="107" t="e">
        <f>VLOOKUP(C8050,#REF!, 2,FALSE)</f>
        <v>#REF!</v>
      </c>
      <c r="BM8050" s="79" t="s">
        <v>2325</v>
      </c>
      <c r="BN8050" s="79" t="s">
        <v>696</v>
      </c>
      <c r="BO8050" s="79" t="s">
        <v>7503</v>
      </c>
      <c r="BU8050" s="79" t="s">
        <v>2325</v>
      </c>
      <c r="BV8050" s="79" t="s">
        <v>696</v>
      </c>
      <c r="BW8050" s="79" t="s">
        <v>7503</v>
      </c>
    </row>
    <row r="8051" spans="51:75" x14ac:dyDescent="0.3">
      <c r="AY8051" s="107" t="e">
        <f>VLOOKUP(C8051,#REF!, 2,FALSE)</f>
        <v>#REF!</v>
      </c>
      <c r="BM8051" s="79" t="s">
        <v>13353</v>
      </c>
      <c r="BN8051" s="79" t="s">
        <v>2985</v>
      </c>
      <c r="BO8051" s="79" t="s">
        <v>2985</v>
      </c>
      <c r="BU8051" s="79" t="s">
        <v>13353</v>
      </c>
      <c r="BV8051" s="79" t="s">
        <v>2985</v>
      </c>
      <c r="BW8051" s="79" t="s">
        <v>2985</v>
      </c>
    </row>
    <row r="8052" spans="51:75" x14ac:dyDescent="0.3">
      <c r="AY8052" s="107" t="e">
        <f>VLOOKUP(C8052,#REF!, 2,FALSE)</f>
        <v>#REF!</v>
      </c>
      <c r="BM8052" s="79" t="s">
        <v>2326</v>
      </c>
      <c r="BN8052" s="79" t="s">
        <v>2985</v>
      </c>
      <c r="BO8052" s="79" t="s">
        <v>13354</v>
      </c>
      <c r="BU8052" s="79" t="s">
        <v>2326</v>
      </c>
      <c r="BV8052" s="79" t="s">
        <v>2985</v>
      </c>
      <c r="BW8052" s="79" t="s">
        <v>13354</v>
      </c>
    </row>
    <row r="8053" spans="51:75" x14ac:dyDescent="0.3">
      <c r="AY8053" s="107" t="e">
        <f>VLOOKUP(C8053,#REF!, 2,FALSE)</f>
        <v>#REF!</v>
      </c>
      <c r="BM8053" s="79" t="s">
        <v>2327</v>
      </c>
      <c r="BN8053" s="79" t="s">
        <v>2985</v>
      </c>
      <c r="BO8053" s="79" t="s">
        <v>13356</v>
      </c>
      <c r="BU8053" s="79" t="s">
        <v>2327</v>
      </c>
      <c r="BV8053" s="79" t="s">
        <v>2985</v>
      </c>
      <c r="BW8053" s="79" t="s">
        <v>13356</v>
      </c>
    </row>
    <row r="8054" spans="51:75" x14ac:dyDescent="0.3">
      <c r="AY8054" s="107" t="e">
        <f>VLOOKUP(C8054,#REF!, 2,FALSE)</f>
        <v>#REF!</v>
      </c>
      <c r="BM8054" s="79" t="s">
        <v>13357</v>
      </c>
      <c r="BN8054" s="79" t="s">
        <v>2985</v>
      </c>
      <c r="BO8054" s="79" t="s">
        <v>1226</v>
      </c>
      <c r="BU8054" s="79" t="s">
        <v>13357</v>
      </c>
      <c r="BV8054" s="79" t="s">
        <v>2985</v>
      </c>
      <c r="BW8054" s="79" t="s">
        <v>1226</v>
      </c>
    </row>
    <row r="8055" spans="51:75" x14ac:dyDescent="0.3">
      <c r="AY8055" s="107" t="e">
        <f>VLOOKUP(C8055,#REF!, 2,FALSE)</f>
        <v>#REF!</v>
      </c>
      <c r="BM8055" s="79" t="s">
        <v>13358</v>
      </c>
      <c r="BN8055" s="79" t="s">
        <v>2985</v>
      </c>
      <c r="BO8055" s="79" t="s">
        <v>2985</v>
      </c>
      <c r="BU8055" s="79" t="s">
        <v>13358</v>
      </c>
      <c r="BV8055" s="79" t="s">
        <v>2985</v>
      </c>
      <c r="BW8055" s="79" t="s">
        <v>2985</v>
      </c>
    </row>
    <row r="8056" spans="51:75" x14ac:dyDescent="0.3">
      <c r="AY8056" s="107" t="e">
        <f>VLOOKUP(C8056,#REF!, 2,FALSE)</f>
        <v>#REF!</v>
      </c>
      <c r="BM8056" s="79" t="s">
        <v>2328</v>
      </c>
      <c r="BN8056" s="79" t="s">
        <v>2985</v>
      </c>
      <c r="BO8056" s="79" t="s">
        <v>2363</v>
      </c>
      <c r="BU8056" s="79" t="s">
        <v>2328</v>
      </c>
      <c r="BV8056" s="79" t="s">
        <v>2985</v>
      </c>
      <c r="BW8056" s="79" t="s">
        <v>2363</v>
      </c>
    </row>
    <row r="8057" spans="51:75" x14ac:dyDescent="0.3">
      <c r="AY8057" s="107" t="e">
        <f>VLOOKUP(C8057,#REF!, 2,FALSE)</f>
        <v>#REF!</v>
      </c>
      <c r="BM8057" s="79" t="s">
        <v>13359</v>
      </c>
      <c r="BN8057" s="79" t="s">
        <v>2985</v>
      </c>
      <c r="BO8057" s="79" t="s">
        <v>13360</v>
      </c>
      <c r="BU8057" s="79" t="s">
        <v>13359</v>
      </c>
      <c r="BV8057" s="79" t="s">
        <v>2985</v>
      </c>
      <c r="BW8057" s="79" t="s">
        <v>13360</v>
      </c>
    </row>
    <row r="8058" spans="51:75" x14ac:dyDescent="0.3">
      <c r="AY8058" s="107" t="e">
        <f>VLOOKUP(C8058,#REF!, 2,FALSE)</f>
        <v>#REF!</v>
      </c>
      <c r="BM8058" s="79" t="s">
        <v>13361</v>
      </c>
      <c r="BN8058" s="79" t="s">
        <v>2985</v>
      </c>
      <c r="BO8058" s="79" t="s">
        <v>13362</v>
      </c>
      <c r="BU8058" s="79" t="s">
        <v>13361</v>
      </c>
      <c r="BV8058" s="79" t="s">
        <v>2985</v>
      </c>
      <c r="BW8058" s="79" t="s">
        <v>13362</v>
      </c>
    </row>
    <row r="8059" spans="51:75" x14ac:dyDescent="0.3">
      <c r="AY8059" s="107" t="e">
        <f>VLOOKUP(C8059,#REF!, 2,FALSE)</f>
        <v>#REF!</v>
      </c>
      <c r="BM8059" s="79" t="s">
        <v>13363</v>
      </c>
      <c r="BN8059" s="79" t="s">
        <v>2985</v>
      </c>
      <c r="BO8059" s="79" t="s">
        <v>1006</v>
      </c>
      <c r="BU8059" s="79" t="s">
        <v>13363</v>
      </c>
      <c r="BV8059" s="79" t="s">
        <v>2985</v>
      </c>
      <c r="BW8059" s="79" t="s">
        <v>1006</v>
      </c>
    </row>
    <row r="8060" spans="51:75" x14ac:dyDescent="0.3">
      <c r="AY8060" s="107" t="e">
        <f>VLOOKUP(C8060,#REF!, 2,FALSE)</f>
        <v>#REF!</v>
      </c>
      <c r="BM8060" s="79" t="s">
        <v>13364</v>
      </c>
      <c r="BN8060" s="79" t="s">
        <v>2985</v>
      </c>
      <c r="BO8060" s="79" t="s">
        <v>2985</v>
      </c>
      <c r="BU8060" s="79" t="s">
        <v>13364</v>
      </c>
      <c r="BV8060" s="79" t="s">
        <v>2985</v>
      </c>
      <c r="BW8060" s="79" t="s">
        <v>2985</v>
      </c>
    </row>
    <row r="8061" spans="51:75" x14ac:dyDescent="0.3">
      <c r="AY8061" s="107" t="e">
        <f>VLOOKUP(C8061,#REF!, 2,FALSE)</f>
        <v>#REF!</v>
      </c>
      <c r="BM8061" s="79" t="s">
        <v>13365</v>
      </c>
      <c r="BN8061" s="79" t="s">
        <v>2985</v>
      </c>
      <c r="BO8061" s="79" t="s">
        <v>917</v>
      </c>
      <c r="BU8061" s="79" t="s">
        <v>13365</v>
      </c>
      <c r="BV8061" s="79" t="s">
        <v>2985</v>
      </c>
      <c r="BW8061" s="79" t="s">
        <v>917</v>
      </c>
    </row>
    <row r="8062" spans="51:75" x14ac:dyDescent="0.3">
      <c r="AY8062" s="107" t="e">
        <f>VLOOKUP(C8062,#REF!, 2,FALSE)</f>
        <v>#REF!</v>
      </c>
      <c r="BM8062" s="79" t="s">
        <v>13366</v>
      </c>
      <c r="BN8062" s="79" t="s">
        <v>2985</v>
      </c>
      <c r="BO8062" s="79" t="s">
        <v>7549</v>
      </c>
      <c r="BU8062" s="79" t="s">
        <v>13366</v>
      </c>
      <c r="BV8062" s="79" t="s">
        <v>2985</v>
      </c>
      <c r="BW8062" s="79" t="s">
        <v>7549</v>
      </c>
    </row>
    <row r="8063" spans="51:75" x14ac:dyDescent="0.3">
      <c r="AY8063" s="107" t="e">
        <f>VLOOKUP(C8063,#REF!, 2,FALSE)</f>
        <v>#REF!</v>
      </c>
      <c r="BM8063" s="79" t="s">
        <v>2329</v>
      </c>
      <c r="BN8063" s="79" t="s">
        <v>2985</v>
      </c>
      <c r="BO8063" s="79" t="s">
        <v>2985</v>
      </c>
      <c r="BU8063" s="79" t="s">
        <v>2329</v>
      </c>
      <c r="BV8063" s="79" t="s">
        <v>2985</v>
      </c>
      <c r="BW8063" s="79" t="s">
        <v>2985</v>
      </c>
    </row>
    <row r="8064" spans="51:75" x14ac:dyDescent="0.3">
      <c r="AY8064" s="107" t="e">
        <f>VLOOKUP(C8064,#REF!, 2,FALSE)</f>
        <v>#REF!</v>
      </c>
      <c r="BM8064" s="79" t="s">
        <v>13367</v>
      </c>
      <c r="BN8064" s="79" t="s">
        <v>2985</v>
      </c>
      <c r="BO8064" s="79" t="s">
        <v>617</v>
      </c>
      <c r="BU8064" s="79" t="s">
        <v>13367</v>
      </c>
      <c r="BV8064" s="79" t="s">
        <v>2985</v>
      </c>
      <c r="BW8064" s="79" t="s">
        <v>617</v>
      </c>
    </row>
    <row r="8065" spans="51:75" x14ac:dyDescent="0.3">
      <c r="AY8065" s="107" t="e">
        <f>VLOOKUP(C8065,#REF!, 2,FALSE)</f>
        <v>#REF!</v>
      </c>
      <c r="BM8065" s="79" t="s">
        <v>2330</v>
      </c>
      <c r="BN8065" s="79" t="s">
        <v>942</v>
      </c>
      <c r="BO8065" s="79" t="s">
        <v>4983</v>
      </c>
      <c r="BU8065" s="79" t="s">
        <v>2330</v>
      </c>
      <c r="BV8065" s="79" t="s">
        <v>942</v>
      </c>
      <c r="BW8065" s="79" t="s">
        <v>4983</v>
      </c>
    </row>
    <row r="8066" spans="51:75" x14ac:dyDescent="0.3">
      <c r="AY8066" s="107" t="e">
        <f>VLOOKUP(C8066,#REF!, 2,FALSE)</f>
        <v>#REF!</v>
      </c>
      <c r="BM8066" s="79" t="s">
        <v>2331</v>
      </c>
      <c r="BN8066" s="79" t="s">
        <v>1281</v>
      </c>
      <c r="BO8066" s="79" t="s">
        <v>13369</v>
      </c>
      <c r="BU8066" s="79" t="s">
        <v>2331</v>
      </c>
      <c r="BV8066" s="79" t="s">
        <v>1281</v>
      </c>
      <c r="BW8066" s="79" t="s">
        <v>13369</v>
      </c>
    </row>
    <row r="8067" spans="51:75" x14ac:dyDescent="0.3">
      <c r="AY8067" s="107" t="e">
        <f>VLOOKUP(C8067,#REF!, 2,FALSE)</f>
        <v>#REF!</v>
      </c>
      <c r="BM8067" s="79" t="s">
        <v>2332</v>
      </c>
      <c r="BN8067" s="79" t="s">
        <v>2985</v>
      </c>
      <c r="BO8067" s="79" t="s">
        <v>2985</v>
      </c>
      <c r="BU8067" s="79" t="s">
        <v>2332</v>
      </c>
      <c r="BV8067" s="79" t="s">
        <v>2985</v>
      </c>
      <c r="BW8067" s="79" t="s">
        <v>2985</v>
      </c>
    </row>
    <row r="8068" spans="51:75" x14ac:dyDescent="0.3">
      <c r="AY8068" s="107" t="e">
        <f>VLOOKUP(C8068,#REF!, 2,FALSE)</f>
        <v>#REF!</v>
      </c>
      <c r="BM8068" s="79" t="s">
        <v>13370</v>
      </c>
      <c r="BN8068" s="79" t="s">
        <v>914</v>
      </c>
      <c r="BO8068" s="79" t="s">
        <v>13371</v>
      </c>
      <c r="BU8068" s="79" t="s">
        <v>13370</v>
      </c>
      <c r="BV8068" s="79" t="s">
        <v>914</v>
      </c>
      <c r="BW8068" s="79" t="s">
        <v>13371</v>
      </c>
    </row>
    <row r="8069" spans="51:75" x14ac:dyDescent="0.3">
      <c r="AY8069" s="107" t="e">
        <f>VLOOKUP(C8069,#REF!, 2,FALSE)</f>
        <v>#REF!</v>
      </c>
      <c r="BM8069" s="79" t="s">
        <v>2333</v>
      </c>
      <c r="BN8069" s="79" t="s">
        <v>2369</v>
      </c>
      <c r="BO8069" s="79" t="s">
        <v>13372</v>
      </c>
      <c r="BU8069" s="79" t="s">
        <v>2333</v>
      </c>
      <c r="BV8069" s="79" t="s">
        <v>2369</v>
      </c>
      <c r="BW8069" s="79" t="s">
        <v>13372</v>
      </c>
    </row>
    <row r="8070" spans="51:75" x14ac:dyDescent="0.3">
      <c r="AY8070" s="107" t="e">
        <f>VLOOKUP(C8070,#REF!, 2,FALSE)</f>
        <v>#REF!</v>
      </c>
      <c r="BM8070" s="79" t="s">
        <v>13373</v>
      </c>
      <c r="BN8070" s="79" t="s">
        <v>1274</v>
      </c>
      <c r="BO8070" s="79" t="s">
        <v>10404</v>
      </c>
      <c r="BU8070" s="79" t="s">
        <v>13373</v>
      </c>
      <c r="BV8070" s="79" t="s">
        <v>1274</v>
      </c>
      <c r="BW8070" s="79" t="s">
        <v>10404</v>
      </c>
    </row>
    <row r="8071" spans="51:75" x14ac:dyDescent="0.3">
      <c r="AY8071" s="107" t="e">
        <f>VLOOKUP(C8071,#REF!, 2,FALSE)</f>
        <v>#REF!</v>
      </c>
      <c r="BM8071" s="79" t="s">
        <v>13374</v>
      </c>
      <c r="BN8071" s="79" t="s">
        <v>2985</v>
      </c>
      <c r="BO8071" s="79" t="s">
        <v>2985</v>
      </c>
      <c r="BU8071" s="79" t="s">
        <v>13374</v>
      </c>
      <c r="BV8071" s="79" t="s">
        <v>2985</v>
      </c>
      <c r="BW8071" s="79" t="s">
        <v>2985</v>
      </c>
    </row>
    <row r="8072" spans="51:75" x14ac:dyDescent="0.3">
      <c r="AY8072" s="107" t="e">
        <f>VLOOKUP(C8072,#REF!, 2,FALSE)</f>
        <v>#REF!</v>
      </c>
      <c r="BM8072" s="79" t="s">
        <v>13375</v>
      </c>
      <c r="BN8072" s="79" t="s">
        <v>639</v>
      </c>
      <c r="BO8072" s="79" t="s">
        <v>1340</v>
      </c>
      <c r="BU8072" s="79" t="s">
        <v>13375</v>
      </c>
      <c r="BV8072" s="79" t="s">
        <v>639</v>
      </c>
      <c r="BW8072" s="79" t="s">
        <v>1340</v>
      </c>
    </row>
    <row r="8073" spans="51:75" x14ac:dyDescent="0.3">
      <c r="AY8073" s="107" t="e">
        <f>VLOOKUP(C8073,#REF!, 2,FALSE)</f>
        <v>#REF!</v>
      </c>
      <c r="BM8073" s="79" t="s">
        <v>2334</v>
      </c>
      <c r="BN8073" s="79" t="s">
        <v>2985</v>
      </c>
      <c r="BO8073" s="79" t="s">
        <v>13377</v>
      </c>
      <c r="BU8073" s="79" t="s">
        <v>2334</v>
      </c>
      <c r="BV8073" s="79" t="s">
        <v>2985</v>
      </c>
      <c r="BW8073" s="79" t="s">
        <v>13377</v>
      </c>
    </row>
    <row r="8074" spans="51:75" x14ac:dyDescent="0.3">
      <c r="AY8074" s="107" t="e">
        <f>VLOOKUP(C8074,#REF!, 2,FALSE)</f>
        <v>#REF!</v>
      </c>
      <c r="BM8074" s="79" t="s">
        <v>2335</v>
      </c>
      <c r="BN8074" s="79" t="s">
        <v>939</v>
      </c>
      <c r="BO8074" s="79" t="s">
        <v>4367</v>
      </c>
      <c r="BU8074" s="79" t="s">
        <v>2335</v>
      </c>
      <c r="BV8074" s="79" t="s">
        <v>939</v>
      </c>
      <c r="BW8074" s="79" t="s">
        <v>4367</v>
      </c>
    </row>
    <row r="8075" spans="51:75" x14ac:dyDescent="0.3">
      <c r="AY8075" s="107" t="e">
        <f>VLOOKUP(C8075,#REF!, 2,FALSE)</f>
        <v>#REF!</v>
      </c>
      <c r="BM8075" s="79" t="s">
        <v>13378</v>
      </c>
      <c r="BN8075" s="79" t="s">
        <v>16992</v>
      </c>
      <c r="BO8075" s="79" t="s">
        <v>5010</v>
      </c>
      <c r="BU8075" s="79" t="s">
        <v>13378</v>
      </c>
      <c r="BV8075" s="79" t="s">
        <v>16992</v>
      </c>
      <c r="BW8075" s="79" t="s">
        <v>5010</v>
      </c>
    </row>
    <row r="8076" spans="51:75" x14ac:dyDescent="0.3">
      <c r="AY8076" s="107" t="e">
        <f>VLOOKUP(C8076,#REF!, 2,FALSE)</f>
        <v>#REF!</v>
      </c>
      <c r="BM8076" s="79" t="s">
        <v>13379</v>
      </c>
      <c r="BN8076" s="79" t="s">
        <v>2985</v>
      </c>
      <c r="BO8076" s="79" t="s">
        <v>1211</v>
      </c>
      <c r="BU8076" s="79" t="s">
        <v>13379</v>
      </c>
      <c r="BV8076" s="79" t="s">
        <v>2985</v>
      </c>
      <c r="BW8076" s="79" t="s">
        <v>1211</v>
      </c>
    </row>
    <row r="8077" spans="51:75" x14ac:dyDescent="0.3">
      <c r="AY8077" s="107" t="e">
        <f>VLOOKUP(C8077,#REF!, 2,FALSE)</f>
        <v>#REF!</v>
      </c>
      <c r="BM8077" s="79" t="s">
        <v>13380</v>
      </c>
      <c r="BN8077" s="79" t="s">
        <v>2985</v>
      </c>
      <c r="BO8077" s="79" t="s">
        <v>2985</v>
      </c>
      <c r="BU8077" s="79" t="s">
        <v>13380</v>
      </c>
      <c r="BV8077" s="79" t="s">
        <v>2985</v>
      </c>
      <c r="BW8077" s="79" t="s">
        <v>2985</v>
      </c>
    </row>
    <row r="8078" spans="51:75" x14ac:dyDescent="0.3">
      <c r="AY8078" s="107" t="e">
        <f>VLOOKUP(C8078,#REF!, 2,FALSE)</f>
        <v>#REF!</v>
      </c>
      <c r="BM8078" s="79" t="s">
        <v>2336</v>
      </c>
      <c r="BN8078" s="79" t="s">
        <v>1344</v>
      </c>
      <c r="BO8078" s="79" t="s">
        <v>2371</v>
      </c>
      <c r="BU8078" s="79" t="s">
        <v>2336</v>
      </c>
      <c r="BV8078" s="79" t="s">
        <v>1344</v>
      </c>
      <c r="BW8078" s="79" t="s">
        <v>2371</v>
      </c>
    </row>
    <row r="8079" spans="51:75" x14ac:dyDescent="0.3">
      <c r="AY8079" s="107" t="e">
        <f>VLOOKUP(C8079,#REF!, 2,FALSE)</f>
        <v>#REF!</v>
      </c>
      <c r="BM8079" s="79" t="s">
        <v>13381</v>
      </c>
      <c r="BN8079" s="79" t="s">
        <v>3091</v>
      </c>
      <c r="BO8079" s="79" t="s">
        <v>8887</v>
      </c>
      <c r="BU8079" s="79" t="s">
        <v>13381</v>
      </c>
      <c r="BV8079" s="79" t="s">
        <v>3091</v>
      </c>
      <c r="BW8079" s="79" t="s">
        <v>8887</v>
      </c>
    </row>
    <row r="8080" spans="51:75" x14ac:dyDescent="0.3">
      <c r="AY8080" s="107" t="e">
        <f>VLOOKUP(C8080,#REF!, 2,FALSE)</f>
        <v>#REF!</v>
      </c>
      <c r="BM8080" s="79" t="s">
        <v>13382</v>
      </c>
      <c r="BN8080" s="79" t="s">
        <v>2985</v>
      </c>
      <c r="BO8080" s="79" t="s">
        <v>5451</v>
      </c>
      <c r="BU8080" s="79" t="s">
        <v>13382</v>
      </c>
      <c r="BV8080" s="79" t="s">
        <v>2985</v>
      </c>
      <c r="BW8080" s="79" t="s">
        <v>5451</v>
      </c>
    </row>
    <row r="8081" spans="51:75" x14ac:dyDescent="0.3">
      <c r="AY8081" s="107" t="e">
        <f>VLOOKUP(C8081,#REF!, 2,FALSE)</f>
        <v>#REF!</v>
      </c>
      <c r="BM8081" s="79" t="s">
        <v>13383</v>
      </c>
      <c r="BN8081" s="79" t="s">
        <v>2985</v>
      </c>
      <c r="BO8081" s="79" t="s">
        <v>13384</v>
      </c>
      <c r="BU8081" s="79" t="s">
        <v>13383</v>
      </c>
      <c r="BV8081" s="79" t="s">
        <v>2985</v>
      </c>
      <c r="BW8081" s="79" t="s">
        <v>13384</v>
      </c>
    </row>
    <row r="8082" spans="51:75" x14ac:dyDescent="0.3">
      <c r="AY8082" s="107" t="e">
        <f>VLOOKUP(C8082,#REF!, 2,FALSE)</f>
        <v>#REF!</v>
      </c>
      <c r="BM8082" s="79" t="s">
        <v>13385</v>
      </c>
      <c r="BN8082" s="79" t="s">
        <v>2985</v>
      </c>
      <c r="BO8082" s="79" t="s">
        <v>6302</v>
      </c>
      <c r="BU8082" s="79" t="s">
        <v>13385</v>
      </c>
      <c r="BV8082" s="79" t="s">
        <v>2985</v>
      </c>
      <c r="BW8082" s="79" t="s">
        <v>6302</v>
      </c>
    </row>
    <row r="8083" spans="51:75" x14ac:dyDescent="0.3">
      <c r="AY8083" s="107" t="e">
        <f>VLOOKUP(C8083,#REF!, 2,FALSE)</f>
        <v>#REF!</v>
      </c>
      <c r="BM8083" s="79" t="s">
        <v>13386</v>
      </c>
      <c r="BN8083" s="79" t="s">
        <v>2985</v>
      </c>
      <c r="BO8083" s="79" t="s">
        <v>2985</v>
      </c>
      <c r="BU8083" s="79" t="s">
        <v>13386</v>
      </c>
      <c r="BV8083" s="79" t="s">
        <v>2985</v>
      </c>
      <c r="BW8083" s="79" t="s">
        <v>2985</v>
      </c>
    </row>
    <row r="8084" spans="51:75" x14ac:dyDescent="0.3">
      <c r="AY8084" s="107" t="e">
        <f>VLOOKUP(C8084,#REF!, 2,FALSE)</f>
        <v>#REF!</v>
      </c>
      <c r="BM8084" s="79" t="s">
        <v>13387</v>
      </c>
      <c r="BN8084" s="79" t="s">
        <v>2985</v>
      </c>
      <c r="BO8084" s="79" t="s">
        <v>13388</v>
      </c>
      <c r="BU8084" s="79" t="s">
        <v>13387</v>
      </c>
      <c r="BV8084" s="79" t="s">
        <v>2985</v>
      </c>
      <c r="BW8084" s="79" t="s">
        <v>13388</v>
      </c>
    </row>
    <row r="8085" spans="51:75" x14ac:dyDescent="0.3">
      <c r="AY8085" s="107" t="e">
        <f>VLOOKUP(C8085,#REF!, 2,FALSE)</f>
        <v>#REF!</v>
      </c>
      <c r="BM8085" s="79" t="s">
        <v>13389</v>
      </c>
      <c r="BN8085" s="79" t="s">
        <v>2985</v>
      </c>
      <c r="BO8085" s="79" t="s">
        <v>7725</v>
      </c>
      <c r="BU8085" s="79" t="s">
        <v>13389</v>
      </c>
      <c r="BV8085" s="79" t="s">
        <v>2985</v>
      </c>
      <c r="BW8085" s="79" t="s">
        <v>7725</v>
      </c>
    </row>
    <row r="8086" spans="51:75" x14ac:dyDescent="0.3">
      <c r="AY8086" s="107" t="e">
        <f>VLOOKUP(C8086,#REF!, 2,FALSE)</f>
        <v>#REF!</v>
      </c>
      <c r="BM8086" s="79" t="s">
        <v>13390</v>
      </c>
      <c r="BN8086" s="79" t="s">
        <v>2985</v>
      </c>
      <c r="BO8086" s="79" t="s">
        <v>2985</v>
      </c>
      <c r="BU8086" s="79" t="s">
        <v>13390</v>
      </c>
      <c r="BV8086" s="79" t="s">
        <v>2985</v>
      </c>
      <c r="BW8086" s="79" t="s">
        <v>2985</v>
      </c>
    </row>
    <row r="8087" spans="51:75" x14ac:dyDescent="0.3">
      <c r="AY8087" s="107" t="e">
        <f>VLOOKUP(C8087,#REF!, 2,FALSE)</f>
        <v>#REF!</v>
      </c>
      <c r="BM8087" s="79" t="s">
        <v>13391</v>
      </c>
      <c r="BN8087" s="79" t="s">
        <v>1271</v>
      </c>
      <c r="BO8087" s="79" t="s">
        <v>4459</v>
      </c>
      <c r="BU8087" s="79" t="s">
        <v>13391</v>
      </c>
      <c r="BV8087" s="79" t="s">
        <v>1271</v>
      </c>
      <c r="BW8087" s="79" t="s">
        <v>4459</v>
      </c>
    </row>
    <row r="8088" spans="51:75" x14ac:dyDescent="0.3">
      <c r="AY8088" s="107" t="e">
        <f>VLOOKUP(C8088,#REF!, 2,FALSE)</f>
        <v>#REF!</v>
      </c>
      <c r="BM8088" s="79" t="s">
        <v>2337</v>
      </c>
      <c r="BN8088" s="79" t="s">
        <v>1141</v>
      </c>
      <c r="BO8088" s="79" t="s">
        <v>2985</v>
      </c>
      <c r="BU8088" s="79" t="s">
        <v>2337</v>
      </c>
      <c r="BV8088" s="79" t="s">
        <v>1141</v>
      </c>
      <c r="BW8088" s="79" t="s">
        <v>2985</v>
      </c>
    </row>
    <row r="8089" spans="51:75" x14ac:dyDescent="0.3">
      <c r="AY8089" s="107" t="e">
        <f>VLOOKUP(C8089,#REF!, 2,FALSE)</f>
        <v>#REF!</v>
      </c>
      <c r="BM8089" s="79" t="s">
        <v>13392</v>
      </c>
      <c r="BN8089" s="79" t="s">
        <v>2985</v>
      </c>
      <c r="BO8089" s="79" t="s">
        <v>2985</v>
      </c>
      <c r="BU8089" s="79" t="s">
        <v>13392</v>
      </c>
      <c r="BV8089" s="79" t="s">
        <v>2985</v>
      </c>
      <c r="BW8089" s="79" t="s">
        <v>2985</v>
      </c>
    </row>
    <row r="8090" spans="51:75" x14ac:dyDescent="0.3">
      <c r="AY8090" s="107" t="e">
        <f>VLOOKUP(C8090,#REF!, 2,FALSE)</f>
        <v>#REF!</v>
      </c>
      <c r="BM8090" s="79" t="s">
        <v>13393</v>
      </c>
      <c r="BN8090" s="79" t="s">
        <v>2985</v>
      </c>
      <c r="BO8090" s="79" t="s">
        <v>2985</v>
      </c>
      <c r="BU8090" s="79" t="s">
        <v>13393</v>
      </c>
      <c r="BV8090" s="79" t="s">
        <v>2985</v>
      </c>
      <c r="BW8090" s="79" t="s">
        <v>2985</v>
      </c>
    </row>
    <row r="8091" spans="51:75" x14ac:dyDescent="0.3">
      <c r="AY8091" s="107" t="e">
        <f>VLOOKUP(C8091,#REF!, 2,FALSE)</f>
        <v>#REF!</v>
      </c>
      <c r="BM8091" s="79" t="s">
        <v>13394</v>
      </c>
      <c r="BN8091" s="79" t="s">
        <v>2985</v>
      </c>
      <c r="BO8091" s="79" t="s">
        <v>2985</v>
      </c>
      <c r="BU8091" s="79" t="s">
        <v>13394</v>
      </c>
      <c r="BV8091" s="79" t="s">
        <v>2985</v>
      </c>
      <c r="BW8091" s="79" t="s">
        <v>2985</v>
      </c>
    </row>
    <row r="8092" spans="51:75" x14ac:dyDescent="0.3">
      <c r="AY8092" s="107" t="e">
        <f>VLOOKUP(C8092,#REF!, 2,FALSE)</f>
        <v>#REF!</v>
      </c>
      <c r="BM8092" s="79" t="s">
        <v>13395</v>
      </c>
      <c r="BN8092" s="79" t="s">
        <v>2985</v>
      </c>
      <c r="BO8092" s="79" t="s">
        <v>11433</v>
      </c>
      <c r="BU8092" s="79" t="s">
        <v>13395</v>
      </c>
      <c r="BV8092" s="79" t="s">
        <v>2985</v>
      </c>
      <c r="BW8092" s="79" t="s">
        <v>11433</v>
      </c>
    </row>
    <row r="8093" spans="51:75" x14ac:dyDescent="0.3">
      <c r="AY8093" s="107" t="e">
        <f>VLOOKUP(C8093,#REF!, 2,FALSE)</f>
        <v>#REF!</v>
      </c>
      <c r="BM8093" s="79" t="s">
        <v>13396</v>
      </c>
      <c r="BN8093" s="79" t="s">
        <v>664</v>
      </c>
      <c r="BO8093" s="79" t="s">
        <v>13397</v>
      </c>
      <c r="BU8093" s="79" t="s">
        <v>13396</v>
      </c>
      <c r="BV8093" s="79" t="s">
        <v>664</v>
      </c>
      <c r="BW8093" s="79" t="s">
        <v>13397</v>
      </c>
    </row>
    <row r="8094" spans="51:75" x14ac:dyDescent="0.3">
      <c r="AY8094" s="107" t="e">
        <f>VLOOKUP(C8094,#REF!, 2,FALSE)</f>
        <v>#REF!</v>
      </c>
      <c r="BM8094" s="79" t="s">
        <v>2338</v>
      </c>
      <c r="BN8094" s="79" t="s">
        <v>2985</v>
      </c>
      <c r="BO8094" s="79" t="s">
        <v>7195</v>
      </c>
      <c r="BU8094" s="79" t="s">
        <v>2338</v>
      </c>
      <c r="BV8094" s="79" t="s">
        <v>2985</v>
      </c>
      <c r="BW8094" s="79" t="s">
        <v>7195</v>
      </c>
    </row>
    <row r="8095" spans="51:75" x14ac:dyDescent="0.3">
      <c r="AY8095" s="107" t="e">
        <f>VLOOKUP(C8095,#REF!, 2,FALSE)</f>
        <v>#REF!</v>
      </c>
      <c r="BM8095" s="79" t="s">
        <v>13398</v>
      </c>
      <c r="BN8095" s="79" t="s">
        <v>738</v>
      </c>
      <c r="BO8095" s="79" t="s">
        <v>3065</v>
      </c>
      <c r="BU8095" s="79" t="s">
        <v>13398</v>
      </c>
      <c r="BV8095" s="79" t="s">
        <v>738</v>
      </c>
      <c r="BW8095" s="79" t="s">
        <v>3065</v>
      </c>
    </row>
    <row r="8096" spans="51:75" x14ac:dyDescent="0.3">
      <c r="AY8096" s="107" t="e">
        <f>VLOOKUP(C8096,#REF!, 2,FALSE)</f>
        <v>#REF!</v>
      </c>
      <c r="BM8096" s="79" t="s">
        <v>13399</v>
      </c>
      <c r="BN8096" s="79" t="s">
        <v>2985</v>
      </c>
      <c r="BO8096" s="79" t="s">
        <v>2428</v>
      </c>
      <c r="BU8096" s="79" t="s">
        <v>13399</v>
      </c>
      <c r="BV8096" s="79" t="s">
        <v>2985</v>
      </c>
      <c r="BW8096" s="79" t="s">
        <v>2428</v>
      </c>
    </row>
    <row r="8097" spans="51:75" x14ac:dyDescent="0.3">
      <c r="AY8097" s="107" t="e">
        <f>VLOOKUP(C8097,#REF!, 2,FALSE)</f>
        <v>#REF!</v>
      </c>
      <c r="BM8097" s="79" t="s">
        <v>13400</v>
      </c>
      <c r="BN8097" s="79" t="s">
        <v>782</v>
      </c>
      <c r="BO8097" s="79" t="s">
        <v>4830</v>
      </c>
      <c r="BU8097" s="79" t="s">
        <v>13400</v>
      </c>
      <c r="BV8097" s="79" t="s">
        <v>782</v>
      </c>
      <c r="BW8097" s="79" t="s">
        <v>4830</v>
      </c>
    </row>
    <row r="8098" spans="51:75" x14ac:dyDescent="0.3">
      <c r="AY8098" s="107" t="e">
        <f>VLOOKUP(C8098,#REF!, 2,FALSE)</f>
        <v>#REF!</v>
      </c>
      <c r="BM8098" s="79" t="s">
        <v>13401</v>
      </c>
      <c r="BN8098" s="79" t="s">
        <v>799</v>
      </c>
      <c r="BO8098" s="79" t="s">
        <v>1052</v>
      </c>
      <c r="BU8098" s="79" t="s">
        <v>13401</v>
      </c>
      <c r="BV8098" s="79" t="s">
        <v>799</v>
      </c>
      <c r="BW8098" s="79" t="s">
        <v>1052</v>
      </c>
    </row>
    <row r="8099" spans="51:75" x14ac:dyDescent="0.3">
      <c r="AY8099" s="107" t="e">
        <f>VLOOKUP(C8099,#REF!, 2,FALSE)</f>
        <v>#REF!</v>
      </c>
      <c r="BM8099" s="79" t="s">
        <v>2339</v>
      </c>
      <c r="BN8099" s="79" t="s">
        <v>2985</v>
      </c>
      <c r="BO8099" s="79" t="s">
        <v>2985</v>
      </c>
      <c r="BU8099" s="79" t="s">
        <v>2339</v>
      </c>
      <c r="BV8099" s="79" t="s">
        <v>2985</v>
      </c>
      <c r="BW8099" s="79" t="s">
        <v>2985</v>
      </c>
    </row>
    <row r="8100" spans="51:75" x14ac:dyDescent="0.3">
      <c r="AY8100" s="107" t="e">
        <f>VLOOKUP(C8100,#REF!, 2,FALSE)</f>
        <v>#REF!</v>
      </c>
      <c r="BM8100" s="79" t="s">
        <v>13403</v>
      </c>
      <c r="BN8100" s="79" t="s">
        <v>639</v>
      </c>
      <c r="BO8100" s="79" t="s">
        <v>2721</v>
      </c>
      <c r="BU8100" s="79" t="s">
        <v>13403</v>
      </c>
      <c r="BV8100" s="79" t="s">
        <v>639</v>
      </c>
      <c r="BW8100" s="79" t="s">
        <v>2721</v>
      </c>
    </row>
    <row r="8101" spans="51:75" x14ac:dyDescent="0.3">
      <c r="AY8101" s="107" t="e">
        <f>VLOOKUP(C8101,#REF!, 2,FALSE)</f>
        <v>#REF!</v>
      </c>
      <c r="BM8101" s="79" t="s">
        <v>2340</v>
      </c>
      <c r="BN8101" s="79" t="s">
        <v>696</v>
      </c>
      <c r="BO8101" s="79" t="s">
        <v>8097</v>
      </c>
      <c r="BU8101" s="79" t="s">
        <v>2340</v>
      </c>
      <c r="BV8101" s="79" t="s">
        <v>696</v>
      </c>
      <c r="BW8101" s="79" t="s">
        <v>8097</v>
      </c>
    </row>
    <row r="8102" spans="51:75" x14ac:dyDescent="0.3">
      <c r="AY8102" s="107" t="e">
        <f>VLOOKUP(C8102,#REF!, 2,FALSE)</f>
        <v>#REF!</v>
      </c>
      <c r="BM8102" s="79" t="s">
        <v>13404</v>
      </c>
      <c r="BN8102" s="79" t="s">
        <v>614</v>
      </c>
      <c r="BO8102" s="79" t="s">
        <v>13405</v>
      </c>
      <c r="BU8102" s="79" t="s">
        <v>13404</v>
      </c>
      <c r="BV8102" s="79" t="s">
        <v>614</v>
      </c>
      <c r="BW8102" s="79" t="s">
        <v>13405</v>
      </c>
    </row>
    <row r="8103" spans="51:75" x14ac:dyDescent="0.3">
      <c r="AY8103" s="107" t="e">
        <f>VLOOKUP(C8103,#REF!, 2,FALSE)</f>
        <v>#REF!</v>
      </c>
      <c r="BM8103" s="79" t="s">
        <v>2341</v>
      </c>
      <c r="BN8103" s="79" t="s">
        <v>1735</v>
      </c>
      <c r="BO8103" s="79" t="s">
        <v>13406</v>
      </c>
      <c r="BU8103" s="79" t="s">
        <v>2341</v>
      </c>
      <c r="BV8103" s="79" t="s">
        <v>1735</v>
      </c>
      <c r="BW8103" s="79" t="s">
        <v>13406</v>
      </c>
    </row>
    <row r="8104" spans="51:75" x14ac:dyDescent="0.3">
      <c r="AY8104" s="107" t="e">
        <f>VLOOKUP(C8104,#REF!, 2,FALSE)</f>
        <v>#REF!</v>
      </c>
      <c r="BM8104" s="79" t="s">
        <v>2342</v>
      </c>
      <c r="BN8104" s="79" t="s">
        <v>1693</v>
      </c>
      <c r="BO8104" s="79" t="s">
        <v>12357</v>
      </c>
      <c r="BU8104" s="79" t="s">
        <v>2342</v>
      </c>
      <c r="BV8104" s="79" t="s">
        <v>1693</v>
      </c>
      <c r="BW8104" s="79" t="s">
        <v>12357</v>
      </c>
    </row>
    <row r="8105" spans="51:75" x14ac:dyDescent="0.3">
      <c r="AY8105" s="107" t="e">
        <f>VLOOKUP(C8105,#REF!, 2,FALSE)</f>
        <v>#REF!</v>
      </c>
      <c r="BM8105" s="79" t="s">
        <v>13407</v>
      </c>
      <c r="BN8105" s="79" t="s">
        <v>2985</v>
      </c>
      <c r="BO8105" s="79" t="s">
        <v>13408</v>
      </c>
      <c r="BU8105" s="79" t="s">
        <v>13407</v>
      </c>
      <c r="BV8105" s="79" t="s">
        <v>2985</v>
      </c>
      <c r="BW8105" s="79" t="s">
        <v>13408</v>
      </c>
    </row>
    <row r="8106" spans="51:75" x14ac:dyDescent="0.3">
      <c r="AY8106" s="107" t="e">
        <f>VLOOKUP(C8106,#REF!, 2,FALSE)</f>
        <v>#REF!</v>
      </c>
      <c r="BM8106" s="79" t="s">
        <v>13409</v>
      </c>
      <c r="BN8106" s="79" t="s">
        <v>801</v>
      </c>
      <c r="BO8106" s="79" t="s">
        <v>13410</v>
      </c>
      <c r="BU8106" s="79" t="s">
        <v>13409</v>
      </c>
      <c r="BV8106" s="79" t="s">
        <v>801</v>
      </c>
      <c r="BW8106" s="79" t="s">
        <v>13410</v>
      </c>
    </row>
    <row r="8107" spans="51:75" x14ac:dyDescent="0.3">
      <c r="AY8107" s="107" t="e">
        <f>VLOOKUP(C8107,#REF!, 2,FALSE)</f>
        <v>#REF!</v>
      </c>
      <c r="BM8107" s="79" t="s">
        <v>13411</v>
      </c>
      <c r="BN8107" s="79" t="s">
        <v>801</v>
      </c>
      <c r="BO8107" s="79" t="s">
        <v>13412</v>
      </c>
      <c r="BU8107" s="79" t="s">
        <v>13411</v>
      </c>
      <c r="BV8107" s="79" t="s">
        <v>801</v>
      </c>
      <c r="BW8107" s="79" t="s">
        <v>13412</v>
      </c>
    </row>
    <row r="8108" spans="51:75" x14ac:dyDescent="0.3">
      <c r="AY8108" s="107" t="e">
        <f>VLOOKUP(C8108,#REF!, 2,FALSE)</f>
        <v>#REF!</v>
      </c>
      <c r="BM8108" s="79" t="s">
        <v>13413</v>
      </c>
      <c r="BN8108" s="79" t="s">
        <v>801</v>
      </c>
      <c r="BO8108" s="79" t="s">
        <v>13414</v>
      </c>
      <c r="BU8108" s="79" t="s">
        <v>13413</v>
      </c>
      <c r="BV8108" s="79" t="s">
        <v>801</v>
      </c>
      <c r="BW8108" s="79" t="s">
        <v>13414</v>
      </c>
    </row>
    <row r="8109" spans="51:75" x14ac:dyDescent="0.3">
      <c r="AY8109" s="107" t="e">
        <f>VLOOKUP(C8109,#REF!, 2,FALSE)</f>
        <v>#REF!</v>
      </c>
      <c r="BM8109" s="79" t="s">
        <v>2343</v>
      </c>
      <c r="BN8109" s="79" t="s">
        <v>641</v>
      </c>
      <c r="BO8109" s="79" t="s">
        <v>10186</v>
      </c>
      <c r="BU8109" s="79" t="s">
        <v>2343</v>
      </c>
      <c r="BV8109" s="79" t="s">
        <v>641</v>
      </c>
      <c r="BW8109" s="79" t="s">
        <v>10186</v>
      </c>
    </row>
    <row r="8110" spans="51:75" x14ac:dyDescent="0.3">
      <c r="AY8110" s="107" t="e">
        <f>VLOOKUP(C8110,#REF!, 2,FALSE)</f>
        <v>#REF!</v>
      </c>
      <c r="BM8110" s="79" t="s">
        <v>13415</v>
      </c>
      <c r="BN8110" s="79" t="s">
        <v>801</v>
      </c>
      <c r="BO8110" s="79" t="s">
        <v>13416</v>
      </c>
      <c r="BU8110" s="79" t="s">
        <v>13415</v>
      </c>
      <c r="BV8110" s="79" t="s">
        <v>801</v>
      </c>
      <c r="BW8110" s="79" t="s">
        <v>13416</v>
      </c>
    </row>
    <row r="8111" spans="51:75" x14ac:dyDescent="0.3">
      <c r="AY8111" s="107" t="e">
        <f>VLOOKUP(C8111,#REF!, 2,FALSE)</f>
        <v>#REF!</v>
      </c>
      <c r="BM8111" s="79" t="s">
        <v>13417</v>
      </c>
      <c r="BN8111" s="79" t="s">
        <v>641</v>
      </c>
      <c r="BO8111" s="79" t="s">
        <v>3495</v>
      </c>
      <c r="BU8111" s="79" t="s">
        <v>13417</v>
      </c>
      <c r="BV8111" s="79" t="s">
        <v>641</v>
      </c>
      <c r="BW8111" s="79" t="s">
        <v>3495</v>
      </c>
    </row>
    <row r="8112" spans="51:75" x14ac:dyDescent="0.3">
      <c r="AY8112" s="107" t="e">
        <f>VLOOKUP(C8112,#REF!, 2,FALSE)</f>
        <v>#REF!</v>
      </c>
      <c r="BM8112" s="79" t="s">
        <v>13418</v>
      </c>
      <c r="BN8112" s="79" t="s">
        <v>1344</v>
      </c>
      <c r="BO8112" s="79" t="s">
        <v>3756</v>
      </c>
      <c r="BU8112" s="79" t="s">
        <v>13418</v>
      </c>
      <c r="BV8112" s="79" t="s">
        <v>1344</v>
      </c>
      <c r="BW8112" s="79" t="s">
        <v>3756</v>
      </c>
    </row>
    <row r="8113" spans="51:75" x14ac:dyDescent="0.3">
      <c r="AY8113" s="107" t="e">
        <f>VLOOKUP(C8113,#REF!, 2,FALSE)</f>
        <v>#REF!</v>
      </c>
      <c r="BM8113" s="79" t="s">
        <v>13419</v>
      </c>
      <c r="BN8113" s="79" t="s">
        <v>1015</v>
      </c>
      <c r="BO8113" s="79" t="s">
        <v>947</v>
      </c>
      <c r="BU8113" s="79" t="s">
        <v>13419</v>
      </c>
      <c r="BV8113" s="79" t="s">
        <v>1015</v>
      </c>
      <c r="BW8113" s="79" t="s">
        <v>947</v>
      </c>
    </row>
    <row r="8114" spans="51:75" x14ac:dyDescent="0.3">
      <c r="AY8114" s="107" t="e">
        <f>VLOOKUP(C8114,#REF!, 2,FALSE)</f>
        <v>#REF!</v>
      </c>
      <c r="BM8114" s="79" t="s">
        <v>13420</v>
      </c>
      <c r="BN8114" s="79" t="s">
        <v>925</v>
      </c>
      <c r="BO8114" s="79" t="s">
        <v>1198</v>
      </c>
      <c r="BU8114" s="79" t="s">
        <v>13420</v>
      </c>
      <c r="BV8114" s="79" t="s">
        <v>925</v>
      </c>
      <c r="BW8114" s="79" t="s">
        <v>1198</v>
      </c>
    </row>
    <row r="8115" spans="51:75" x14ac:dyDescent="0.3">
      <c r="AY8115" s="107" t="e">
        <f>VLOOKUP(C8115,#REF!, 2,FALSE)</f>
        <v>#REF!</v>
      </c>
      <c r="BM8115" s="79" t="s">
        <v>13421</v>
      </c>
      <c r="BN8115" s="79" t="s">
        <v>639</v>
      </c>
      <c r="BO8115" s="79" t="s">
        <v>13422</v>
      </c>
      <c r="BU8115" s="79" t="s">
        <v>13421</v>
      </c>
      <c r="BV8115" s="79" t="s">
        <v>639</v>
      </c>
      <c r="BW8115" s="79" t="s">
        <v>13422</v>
      </c>
    </row>
    <row r="8116" spans="51:75" x14ac:dyDescent="0.3">
      <c r="AY8116" s="107" t="e">
        <f>VLOOKUP(C8116,#REF!, 2,FALSE)</f>
        <v>#REF!</v>
      </c>
      <c r="BM8116" s="79" t="s">
        <v>13423</v>
      </c>
      <c r="BN8116" s="79" t="s">
        <v>2985</v>
      </c>
      <c r="BO8116" s="79" t="s">
        <v>2985</v>
      </c>
      <c r="BU8116" s="79" t="s">
        <v>13423</v>
      </c>
      <c r="BV8116" s="79" t="s">
        <v>2985</v>
      </c>
      <c r="BW8116" s="79" t="s">
        <v>2985</v>
      </c>
    </row>
    <row r="8117" spans="51:75" x14ac:dyDescent="0.3">
      <c r="AY8117" s="107" t="e">
        <f>VLOOKUP(C8117,#REF!, 2,FALSE)</f>
        <v>#REF!</v>
      </c>
      <c r="BM8117" s="79" t="s">
        <v>13424</v>
      </c>
      <c r="BN8117" s="79" t="s">
        <v>3049</v>
      </c>
      <c r="BO8117" s="79" t="s">
        <v>699</v>
      </c>
      <c r="BU8117" s="79" t="s">
        <v>13424</v>
      </c>
      <c r="BV8117" s="79" t="s">
        <v>3049</v>
      </c>
      <c r="BW8117" s="79" t="s">
        <v>699</v>
      </c>
    </row>
    <row r="8118" spans="51:75" x14ac:dyDescent="0.3">
      <c r="AY8118" s="107" t="e">
        <f>VLOOKUP(C8118,#REF!, 2,FALSE)</f>
        <v>#REF!</v>
      </c>
      <c r="BM8118" s="79" t="s">
        <v>13425</v>
      </c>
      <c r="BN8118" s="79" t="s">
        <v>705</v>
      </c>
      <c r="BO8118" s="79" t="s">
        <v>13426</v>
      </c>
      <c r="BU8118" s="79" t="s">
        <v>13425</v>
      </c>
      <c r="BV8118" s="79" t="s">
        <v>705</v>
      </c>
      <c r="BW8118" s="79" t="s">
        <v>13426</v>
      </c>
    </row>
    <row r="8119" spans="51:75" x14ac:dyDescent="0.3">
      <c r="AY8119" s="107" t="e">
        <f>VLOOKUP(C8119,#REF!, 2,FALSE)</f>
        <v>#REF!</v>
      </c>
      <c r="BM8119" s="79" t="s">
        <v>13427</v>
      </c>
      <c r="BN8119" s="79" t="s">
        <v>1344</v>
      </c>
      <c r="BO8119" s="79" t="s">
        <v>5094</v>
      </c>
      <c r="BU8119" s="79" t="s">
        <v>13427</v>
      </c>
      <c r="BV8119" s="79" t="s">
        <v>1344</v>
      </c>
      <c r="BW8119" s="79" t="s">
        <v>5094</v>
      </c>
    </row>
    <row r="8120" spans="51:75" x14ac:dyDescent="0.3">
      <c r="AY8120" s="107" t="e">
        <f>VLOOKUP(C8120,#REF!, 2,FALSE)</f>
        <v>#REF!</v>
      </c>
      <c r="BM8120" s="79" t="s">
        <v>13428</v>
      </c>
      <c r="BN8120" s="79" t="s">
        <v>3256</v>
      </c>
      <c r="BO8120" s="79" t="s">
        <v>6505</v>
      </c>
      <c r="BU8120" s="79" t="s">
        <v>13428</v>
      </c>
      <c r="BV8120" s="79" t="s">
        <v>3256</v>
      </c>
      <c r="BW8120" s="79" t="s">
        <v>6505</v>
      </c>
    </row>
    <row r="8121" spans="51:75" x14ac:dyDescent="0.3">
      <c r="AY8121" s="107" t="e">
        <f>VLOOKUP(C8121,#REF!, 2,FALSE)</f>
        <v>#REF!</v>
      </c>
      <c r="BM8121" s="79" t="s">
        <v>13429</v>
      </c>
      <c r="BN8121" s="79" t="s">
        <v>3256</v>
      </c>
      <c r="BO8121" s="79" t="s">
        <v>13430</v>
      </c>
      <c r="BU8121" s="79" t="s">
        <v>13429</v>
      </c>
      <c r="BV8121" s="79" t="s">
        <v>3256</v>
      </c>
      <c r="BW8121" s="79" t="s">
        <v>13430</v>
      </c>
    </row>
    <row r="8122" spans="51:75" x14ac:dyDescent="0.3">
      <c r="AY8122" s="107" t="e">
        <f>VLOOKUP(C8122,#REF!, 2,FALSE)</f>
        <v>#REF!</v>
      </c>
      <c r="BM8122" s="79" t="s">
        <v>13431</v>
      </c>
      <c r="BN8122" s="79" t="s">
        <v>2985</v>
      </c>
      <c r="BO8122" s="79" t="s">
        <v>2985</v>
      </c>
      <c r="BU8122" s="79" t="s">
        <v>13431</v>
      </c>
      <c r="BV8122" s="79" t="s">
        <v>2985</v>
      </c>
      <c r="BW8122" s="79" t="s">
        <v>2985</v>
      </c>
    </row>
    <row r="8123" spans="51:75" x14ac:dyDescent="0.3">
      <c r="AY8123" s="107" t="e">
        <f>VLOOKUP(C8123,#REF!, 2,FALSE)</f>
        <v>#REF!</v>
      </c>
      <c r="BM8123" s="79" t="s">
        <v>13432</v>
      </c>
      <c r="BN8123" s="79" t="s">
        <v>1271</v>
      </c>
      <c r="BO8123" s="79" t="s">
        <v>11400</v>
      </c>
      <c r="BU8123" s="79" t="s">
        <v>13432</v>
      </c>
      <c r="BV8123" s="79" t="s">
        <v>1271</v>
      </c>
      <c r="BW8123" s="79" t="s">
        <v>11400</v>
      </c>
    </row>
    <row r="8124" spans="51:75" x14ac:dyDescent="0.3">
      <c r="AY8124" s="107" t="e">
        <f>VLOOKUP(C8124,#REF!, 2,FALSE)</f>
        <v>#REF!</v>
      </c>
      <c r="BM8124" s="79" t="s">
        <v>13433</v>
      </c>
      <c r="BN8124" s="79" t="s">
        <v>3009</v>
      </c>
      <c r="BO8124" s="79" t="s">
        <v>1739</v>
      </c>
      <c r="BU8124" s="79" t="s">
        <v>13433</v>
      </c>
      <c r="BV8124" s="79" t="s">
        <v>3009</v>
      </c>
      <c r="BW8124" s="79" t="s">
        <v>1739</v>
      </c>
    </row>
    <row r="8125" spans="51:75" x14ac:dyDescent="0.3">
      <c r="AY8125" s="107" t="e">
        <f>VLOOKUP(C8125,#REF!, 2,FALSE)</f>
        <v>#REF!</v>
      </c>
      <c r="BM8125" s="79" t="s">
        <v>2344</v>
      </c>
      <c r="BN8125" s="79" t="s">
        <v>1344</v>
      </c>
      <c r="BO8125" s="79" t="s">
        <v>1001</v>
      </c>
      <c r="BU8125" s="79" t="s">
        <v>2344</v>
      </c>
      <c r="BV8125" s="79" t="s">
        <v>1344</v>
      </c>
      <c r="BW8125" s="79" t="s">
        <v>1001</v>
      </c>
    </row>
    <row r="8126" spans="51:75" x14ac:dyDescent="0.3">
      <c r="AY8126" s="107" t="e">
        <f>VLOOKUP(C8126,#REF!, 2,FALSE)</f>
        <v>#REF!</v>
      </c>
      <c r="BM8126" s="79" t="s">
        <v>13434</v>
      </c>
      <c r="BN8126" s="79" t="s">
        <v>2985</v>
      </c>
      <c r="BO8126" s="79" t="s">
        <v>13435</v>
      </c>
      <c r="BU8126" s="79" t="s">
        <v>13434</v>
      </c>
      <c r="BV8126" s="79" t="s">
        <v>2985</v>
      </c>
      <c r="BW8126" s="79" t="s">
        <v>13435</v>
      </c>
    </row>
    <row r="8127" spans="51:75" x14ac:dyDescent="0.3">
      <c r="AY8127" s="107" t="e">
        <f>VLOOKUP(C8127,#REF!, 2,FALSE)</f>
        <v>#REF!</v>
      </c>
      <c r="BM8127" s="79" t="s">
        <v>13436</v>
      </c>
      <c r="BN8127" s="79" t="s">
        <v>2985</v>
      </c>
      <c r="BO8127" s="79" t="s">
        <v>2401</v>
      </c>
      <c r="BU8127" s="79" t="s">
        <v>13436</v>
      </c>
      <c r="BV8127" s="79" t="s">
        <v>2985</v>
      </c>
      <c r="BW8127" s="79" t="s">
        <v>2401</v>
      </c>
    </row>
    <row r="8128" spans="51:75" x14ac:dyDescent="0.3">
      <c r="AY8128" s="107" t="e">
        <f>VLOOKUP(C8128,#REF!, 2,FALSE)</f>
        <v>#REF!</v>
      </c>
      <c r="BM8128" s="79" t="s">
        <v>2345</v>
      </c>
      <c r="BN8128" s="79" t="s">
        <v>2985</v>
      </c>
      <c r="BO8128" s="79" t="s">
        <v>1782</v>
      </c>
      <c r="BU8128" s="79" t="s">
        <v>2345</v>
      </c>
      <c r="BV8128" s="79" t="s">
        <v>2985</v>
      </c>
      <c r="BW8128" s="79" t="s">
        <v>1782</v>
      </c>
    </row>
    <row r="8129" spans="51:75" x14ac:dyDescent="0.3">
      <c r="AY8129" s="107" t="e">
        <f>VLOOKUP(C8129,#REF!, 2,FALSE)</f>
        <v>#REF!</v>
      </c>
      <c r="BM8129" s="79" t="s">
        <v>13437</v>
      </c>
      <c r="BN8129" s="79" t="s">
        <v>2985</v>
      </c>
      <c r="BO8129" s="79" t="s">
        <v>2985</v>
      </c>
      <c r="BU8129" s="79" t="s">
        <v>13437</v>
      </c>
      <c r="BV8129" s="79" t="s">
        <v>2985</v>
      </c>
      <c r="BW8129" s="79" t="s">
        <v>2985</v>
      </c>
    </row>
    <row r="8130" spans="51:75" x14ac:dyDescent="0.3">
      <c r="AY8130" s="107" t="e">
        <f>VLOOKUP(C8130,#REF!, 2,FALSE)</f>
        <v>#REF!</v>
      </c>
      <c r="BM8130" s="79" t="s">
        <v>13438</v>
      </c>
      <c r="BN8130" s="79" t="s">
        <v>2985</v>
      </c>
      <c r="BO8130" s="79" t="s">
        <v>4069</v>
      </c>
      <c r="BU8130" s="79" t="s">
        <v>13438</v>
      </c>
      <c r="BV8130" s="79" t="s">
        <v>2985</v>
      </c>
      <c r="BW8130" s="79" t="s">
        <v>4069</v>
      </c>
    </row>
    <row r="8131" spans="51:75" x14ac:dyDescent="0.3">
      <c r="AY8131" s="107" t="e">
        <f>VLOOKUP(C8131,#REF!, 2,FALSE)</f>
        <v>#REF!</v>
      </c>
      <c r="BM8131" s="79" t="s">
        <v>2346</v>
      </c>
      <c r="BN8131" s="79" t="s">
        <v>1447</v>
      </c>
      <c r="BO8131" s="79" t="s">
        <v>13439</v>
      </c>
      <c r="BU8131" s="79" t="s">
        <v>2346</v>
      </c>
      <c r="BV8131" s="79" t="s">
        <v>1447</v>
      </c>
      <c r="BW8131" s="79" t="s">
        <v>13439</v>
      </c>
    </row>
    <row r="8132" spans="51:75" x14ac:dyDescent="0.3">
      <c r="AY8132" s="107" t="e">
        <f>VLOOKUP(C8132,#REF!, 2,FALSE)</f>
        <v>#REF!</v>
      </c>
      <c r="BM8132" s="79" t="s">
        <v>13440</v>
      </c>
      <c r="BN8132" s="79" t="s">
        <v>2985</v>
      </c>
      <c r="BO8132" s="79" t="s">
        <v>3539</v>
      </c>
      <c r="BU8132" s="79" t="s">
        <v>13440</v>
      </c>
      <c r="BV8132" s="79" t="s">
        <v>2985</v>
      </c>
      <c r="BW8132" s="79" t="s">
        <v>3539</v>
      </c>
    </row>
    <row r="8133" spans="51:75" x14ac:dyDescent="0.3">
      <c r="AY8133" s="107" t="e">
        <f>VLOOKUP(C8133,#REF!, 2,FALSE)</f>
        <v>#REF!</v>
      </c>
      <c r="BM8133" s="79" t="s">
        <v>13441</v>
      </c>
      <c r="BN8133" s="79" t="s">
        <v>2985</v>
      </c>
      <c r="BO8133" s="79" t="s">
        <v>2985</v>
      </c>
      <c r="BU8133" s="79" t="s">
        <v>13441</v>
      </c>
      <c r="BV8133" s="79" t="s">
        <v>2985</v>
      </c>
      <c r="BW8133" s="79" t="s">
        <v>2985</v>
      </c>
    </row>
    <row r="8134" spans="51:75" x14ac:dyDescent="0.3">
      <c r="AY8134" s="107" t="e">
        <f>VLOOKUP(C8134,#REF!, 2,FALSE)</f>
        <v>#REF!</v>
      </c>
      <c r="BM8134" s="79" t="s">
        <v>13442</v>
      </c>
      <c r="BN8134" s="79" t="s">
        <v>2985</v>
      </c>
      <c r="BO8134" s="79" t="s">
        <v>13443</v>
      </c>
      <c r="BU8134" s="79" t="s">
        <v>13442</v>
      </c>
      <c r="BV8134" s="79" t="s">
        <v>2985</v>
      </c>
      <c r="BW8134" s="79" t="s">
        <v>13443</v>
      </c>
    </row>
    <row r="8135" spans="51:75" x14ac:dyDescent="0.3">
      <c r="AY8135" s="107" t="e">
        <f>VLOOKUP(C8135,#REF!, 2,FALSE)</f>
        <v>#REF!</v>
      </c>
      <c r="BM8135" s="79" t="s">
        <v>13444</v>
      </c>
      <c r="BN8135" s="79" t="s">
        <v>615</v>
      </c>
      <c r="BO8135" s="79" t="s">
        <v>3373</v>
      </c>
      <c r="BU8135" s="79" t="s">
        <v>13444</v>
      </c>
      <c r="BV8135" s="79" t="s">
        <v>615</v>
      </c>
      <c r="BW8135" s="79" t="s">
        <v>3373</v>
      </c>
    </row>
    <row r="8136" spans="51:75" x14ac:dyDescent="0.3">
      <c r="AY8136" s="107" t="e">
        <f>VLOOKUP(C8136,#REF!, 2,FALSE)</f>
        <v>#REF!</v>
      </c>
      <c r="BM8136" s="79" t="s">
        <v>13445</v>
      </c>
      <c r="BN8136" s="79" t="s">
        <v>2985</v>
      </c>
      <c r="BO8136" s="79" t="s">
        <v>2985</v>
      </c>
      <c r="BU8136" s="79" t="s">
        <v>13445</v>
      </c>
      <c r="BV8136" s="79" t="s">
        <v>2985</v>
      </c>
      <c r="BW8136" s="79" t="s">
        <v>2985</v>
      </c>
    </row>
    <row r="8137" spans="51:75" x14ac:dyDescent="0.3">
      <c r="AY8137" s="107" t="e">
        <f>VLOOKUP(C8137,#REF!, 2,FALSE)</f>
        <v>#REF!</v>
      </c>
      <c r="BM8137" s="79" t="s">
        <v>13446</v>
      </c>
      <c r="BN8137" s="79" t="s">
        <v>2985</v>
      </c>
      <c r="BO8137" s="79" t="s">
        <v>2985</v>
      </c>
      <c r="BU8137" s="79" t="s">
        <v>13446</v>
      </c>
      <c r="BV8137" s="79" t="s">
        <v>2985</v>
      </c>
      <c r="BW8137" s="79" t="s">
        <v>2985</v>
      </c>
    </row>
    <row r="8138" spans="51:75" x14ac:dyDescent="0.3">
      <c r="AY8138" s="107" t="e">
        <f>VLOOKUP(C8138,#REF!, 2,FALSE)</f>
        <v>#REF!</v>
      </c>
      <c r="BM8138" s="79" t="s">
        <v>13447</v>
      </c>
      <c r="BN8138" s="79" t="s">
        <v>2985</v>
      </c>
      <c r="BO8138" s="79" t="s">
        <v>2985</v>
      </c>
      <c r="BU8138" s="79" t="s">
        <v>13447</v>
      </c>
      <c r="BV8138" s="79" t="s">
        <v>2985</v>
      </c>
      <c r="BW8138" s="79" t="s">
        <v>2985</v>
      </c>
    </row>
    <row r="8139" spans="51:75" x14ac:dyDescent="0.3">
      <c r="AY8139" s="107" t="e">
        <f>VLOOKUP(C8139,#REF!, 2,FALSE)</f>
        <v>#REF!</v>
      </c>
      <c r="BM8139" s="79" t="s">
        <v>13448</v>
      </c>
      <c r="BN8139" s="79" t="s">
        <v>2985</v>
      </c>
      <c r="BO8139" s="79" t="s">
        <v>2985</v>
      </c>
      <c r="BU8139" s="79" t="s">
        <v>13448</v>
      </c>
      <c r="BV8139" s="79" t="s">
        <v>2985</v>
      </c>
      <c r="BW8139" s="79" t="s">
        <v>2985</v>
      </c>
    </row>
    <row r="8140" spans="51:75" x14ac:dyDescent="0.3">
      <c r="AY8140" s="107" t="e">
        <f>VLOOKUP(C8140,#REF!, 2,FALSE)</f>
        <v>#REF!</v>
      </c>
      <c r="BM8140" s="79" t="s">
        <v>2347</v>
      </c>
      <c r="BN8140" s="79" t="s">
        <v>2224</v>
      </c>
      <c r="BO8140" s="79" t="s">
        <v>1264</v>
      </c>
      <c r="BU8140" s="79" t="s">
        <v>2347</v>
      </c>
      <c r="BV8140" s="79" t="s">
        <v>2224</v>
      </c>
      <c r="BW8140" s="79" t="s">
        <v>1264</v>
      </c>
    </row>
    <row r="8141" spans="51:75" x14ac:dyDescent="0.3">
      <c r="AY8141" s="107" t="e">
        <f>VLOOKUP(C8141,#REF!, 2,FALSE)</f>
        <v>#REF!</v>
      </c>
      <c r="BM8141" s="79" t="s">
        <v>13449</v>
      </c>
      <c r="BN8141" s="79" t="s">
        <v>793</v>
      </c>
      <c r="BO8141" s="79" t="s">
        <v>2380</v>
      </c>
      <c r="BU8141" s="79" t="s">
        <v>13449</v>
      </c>
      <c r="BV8141" s="79" t="s">
        <v>793</v>
      </c>
      <c r="BW8141" s="79" t="s">
        <v>2380</v>
      </c>
    </row>
    <row r="8142" spans="51:75" x14ac:dyDescent="0.3">
      <c r="AY8142" s="107" t="e">
        <f>VLOOKUP(C8142,#REF!, 2,FALSE)</f>
        <v>#REF!</v>
      </c>
      <c r="BM8142" s="79" t="s">
        <v>2348</v>
      </c>
      <c r="BN8142" s="79" t="s">
        <v>1402</v>
      </c>
      <c r="BO8142" s="79" t="s">
        <v>3802</v>
      </c>
      <c r="BU8142" s="79" t="s">
        <v>2348</v>
      </c>
      <c r="BV8142" s="79" t="s">
        <v>1402</v>
      </c>
      <c r="BW8142" s="79" t="s">
        <v>3802</v>
      </c>
    </row>
    <row r="8143" spans="51:75" x14ac:dyDescent="0.3">
      <c r="AY8143" s="107" t="e">
        <f>VLOOKUP(C8143,#REF!, 2,FALSE)</f>
        <v>#REF!</v>
      </c>
      <c r="BM8143" s="79" t="s">
        <v>2349</v>
      </c>
      <c r="BN8143" s="79" t="s">
        <v>2224</v>
      </c>
      <c r="BO8143" s="79" t="s">
        <v>6939</v>
      </c>
      <c r="BU8143" s="79" t="s">
        <v>2349</v>
      </c>
      <c r="BV8143" s="79" t="s">
        <v>2224</v>
      </c>
      <c r="BW8143" s="79" t="s">
        <v>6939</v>
      </c>
    </row>
    <row r="8144" spans="51:75" x14ac:dyDescent="0.3">
      <c r="AY8144" s="107" t="e">
        <f>VLOOKUP(C8144,#REF!, 2,FALSE)</f>
        <v>#REF!</v>
      </c>
      <c r="BM8144" s="79" t="s">
        <v>13450</v>
      </c>
      <c r="BN8144" s="79" t="s">
        <v>996</v>
      </c>
      <c r="BO8144" s="79" t="s">
        <v>7221</v>
      </c>
      <c r="BU8144" s="79" t="s">
        <v>13450</v>
      </c>
      <c r="BV8144" s="79" t="s">
        <v>996</v>
      </c>
      <c r="BW8144" s="79" t="s">
        <v>7221</v>
      </c>
    </row>
    <row r="8145" spans="51:75" x14ac:dyDescent="0.3">
      <c r="AY8145" s="107" t="e">
        <f>VLOOKUP(C8145,#REF!, 2,FALSE)</f>
        <v>#REF!</v>
      </c>
      <c r="BM8145" s="79" t="s">
        <v>13451</v>
      </c>
      <c r="BN8145" s="79" t="s">
        <v>3256</v>
      </c>
      <c r="BO8145" s="79" t="s">
        <v>2429</v>
      </c>
      <c r="BU8145" s="79" t="s">
        <v>13451</v>
      </c>
      <c r="BV8145" s="79" t="s">
        <v>3256</v>
      </c>
      <c r="BW8145" s="79" t="s">
        <v>2429</v>
      </c>
    </row>
    <row r="8146" spans="51:75" x14ac:dyDescent="0.3">
      <c r="AY8146" s="107" t="e">
        <f>VLOOKUP(C8146,#REF!, 2,FALSE)</f>
        <v>#REF!</v>
      </c>
      <c r="BM8146" s="79" t="s">
        <v>13452</v>
      </c>
      <c r="BN8146" s="79" t="s">
        <v>3091</v>
      </c>
      <c r="BO8146" s="79" t="s">
        <v>1674</v>
      </c>
      <c r="BU8146" s="79" t="s">
        <v>13452</v>
      </c>
      <c r="BV8146" s="79" t="s">
        <v>3091</v>
      </c>
      <c r="BW8146" s="79" t="s">
        <v>1674</v>
      </c>
    </row>
    <row r="8147" spans="51:75" x14ac:dyDescent="0.3">
      <c r="AY8147" s="107" t="e">
        <f>VLOOKUP(C8147,#REF!, 2,FALSE)</f>
        <v>#REF!</v>
      </c>
      <c r="BM8147" s="79" t="s">
        <v>13453</v>
      </c>
      <c r="BN8147" s="79" t="s">
        <v>799</v>
      </c>
      <c r="BO8147" s="79" t="s">
        <v>7942</v>
      </c>
      <c r="BU8147" s="79" t="s">
        <v>13453</v>
      </c>
      <c r="BV8147" s="79" t="s">
        <v>799</v>
      </c>
      <c r="BW8147" s="79" t="s">
        <v>7942</v>
      </c>
    </row>
    <row r="8148" spans="51:75" x14ac:dyDescent="0.3">
      <c r="AY8148" s="107" t="e">
        <f>VLOOKUP(C8148,#REF!, 2,FALSE)</f>
        <v>#REF!</v>
      </c>
      <c r="BM8148" s="79" t="s">
        <v>13454</v>
      </c>
      <c r="BN8148" s="79" t="s">
        <v>621</v>
      </c>
      <c r="BO8148" s="79" t="s">
        <v>3106</v>
      </c>
      <c r="BU8148" s="79" t="s">
        <v>13454</v>
      </c>
      <c r="BV8148" s="79" t="s">
        <v>621</v>
      </c>
      <c r="BW8148" s="79" t="s">
        <v>3106</v>
      </c>
    </row>
    <row r="8149" spans="51:75" x14ac:dyDescent="0.3">
      <c r="AY8149" s="107" t="e">
        <f>VLOOKUP(C8149,#REF!, 2,FALSE)</f>
        <v>#REF!</v>
      </c>
      <c r="BM8149" s="79" t="s">
        <v>2350</v>
      </c>
      <c r="BN8149" s="79" t="s">
        <v>942</v>
      </c>
      <c r="BO8149" s="79" t="s">
        <v>13455</v>
      </c>
      <c r="BU8149" s="79" t="s">
        <v>2350</v>
      </c>
      <c r="BV8149" s="79" t="s">
        <v>942</v>
      </c>
      <c r="BW8149" s="79" t="s">
        <v>13455</v>
      </c>
    </row>
    <row r="8150" spans="51:75" x14ac:dyDescent="0.3">
      <c r="AY8150" s="107" t="e">
        <f>VLOOKUP(C8150,#REF!, 2,FALSE)</f>
        <v>#REF!</v>
      </c>
      <c r="BM8150" s="79" t="s">
        <v>13456</v>
      </c>
      <c r="BN8150" s="79" t="s">
        <v>789</v>
      </c>
      <c r="BO8150" s="79" t="s">
        <v>1140</v>
      </c>
      <c r="BU8150" s="79" t="s">
        <v>13456</v>
      </c>
      <c r="BV8150" s="79" t="s">
        <v>789</v>
      </c>
      <c r="BW8150" s="79" t="s">
        <v>1140</v>
      </c>
    </row>
    <row r="8151" spans="51:75" x14ac:dyDescent="0.3">
      <c r="AY8151" s="107" t="e">
        <f>VLOOKUP(C8151,#REF!, 2,FALSE)</f>
        <v>#REF!</v>
      </c>
      <c r="BM8151" s="79" t="s">
        <v>13457</v>
      </c>
      <c r="BN8151" s="79" t="s">
        <v>801</v>
      </c>
      <c r="BO8151" s="79" t="s">
        <v>13458</v>
      </c>
      <c r="BU8151" s="79" t="s">
        <v>13457</v>
      </c>
      <c r="BV8151" s="79" t="s">
        <v>801</v>
      </c>
      <c r="BW8151" s="79" t="s">
        <v>13458</v>
      </c>
    </row>
    <row r="8152" spans="51:75" x14ac:dyDescent="0.3">
      <c r="AY8152" s="107" t="e">
        <f>VLOOKUP(C8152,#REF!, 2,FALSE)</f>
        <v>#REF!</v>
      </c>
      <c r="BM8152" s="79" t="s">
        <v>205</v>
      </c>
      <c r="BN8152" s="79" t="s">
        <v>614</v>
      </c>
      <c r="BO8152" s="79" t="s">
        <v>5818</v>
      </c>
      <c r="BU8152" s="79" t="s">
        <v>205</v>
      </c>
      <c r="BV8152" s="79" t="s">
        <v>614</v>
      </c>
      <c r="BW8152" s="79" t="s">
        <v>5818</v>
      </c>
    </row>
    <row r="8153" spans="51:75" x14ac:dyDescent="0.3">
      <c r="AY8153" s="107" t="e">
        <f>VLOOKUP(C8153,#REF!, 2,FALSE)</f>
        <v>#REF!</v>
      </c>
      <c r="BM8153" s="79" t="s">
        <v>13459</v>
      </c>
      <c r="BN8153" s="79" t="s">
        <v>664</v>
      </c>
      <c r="BO8153" s="79" t="s">
        <v>13460</v>
      </c>
      <c r="BU8153" s="79" t="s">
        <v>13459</v>
      </c>
      <c r="BV8153" s="79" t="s">
        <v>664</v>
      </c>
      <c r="BW8153" s="79" t="s">
        <v>13460</v>
      </c>
    </row>
    <row r="8154" spans="51:75" x14ac:dyDescent="0.3">
      <c r="AY8154" s="107" t="e">
        <f>VLOOKUP(C8154,#REF!, 2,FALSE)</f>
        <v>#REF!</v>
      </c>
      <c r="BM8154" s="79" t="s">
        <v>13461</v>
      </c>
      <c r="BN8154" s="79" t="s">
        <v>2985</v>
      </c>
      <c r="BO8154" s="79" t="s">
        <v>2194</v>
      </c>
      <c r="BU8154" s="79" t="s">
        <v>13461</v>
      </c>
      <c r="BV8154" s="79" t="s">
        <v>2985</v>
      </c>
      <c r="BW8154" s="79" t="s">
        <v>2194</v>
      </c>
    </row>
    <row r="8155" spans="51:75" x14ac:dyDescent="0.3">
      <c r="AY8155" s="107" t="e">
        <f>VLOOKUP(C8155,#REF!, 2,FALSE)</f>
        <v>#REF!</v>
      </c>
      <c r="BM8155" s="79" t="s">
        <v>13462</v>
      </c>
      <c r="BN8155" s="79" t="s">
        <v>3256</v>
      </c>
      <c r="BO8155" s="79" t="s">
        <v>13463</v>
      </c>
      <c r="BU8155" s="79" t="s">
        <v>13462</v>
      </c>
      <c r="BV8155" s="79" t="s">
        <v>3256</v>
      </c>
      <c r="BW8155" s="79" t="s">
        <v>13463</v>
      </c>
    </row>
    <row r="8156" spans="51:75" x14ac:dyDescent="0.3">
      <c r="AY8156" s="107" t="e">
        <f>VLOOKUP(C8156,#REF!, 2,FALSE)</f>
        <v>#REF!</v>
      </c>
      <c r="BM8156" s="79" t="s">
        <v>2351</v>
      </c>
      <c r="BN8156" s="79" t="s">
        <v>942</v>
      </c>
      <c r="BO8156" s="79" t="s">
        <v>9099</v>
      </c>
      <c r="BU8156" s="79" t="s">
        <v>2351</v>
      </c>
      <c r="BV8156" s="79" t="s">
        <v>942</v>
      </c>
      <c r="BW8156" s="79" t="s">
        <v>9099</v>
      </c>
    </row>
    <row r="8157" spans="51:75" x14ac:dyDescent="0.3">
      <c r="AY8157" s="107" t="e">
        <f>VLOOKUP(C8157,#REF!, 2,FALSE)</f>
        <v>#REF!</v>
      </c>
      <c r="BM8157" s="79" t="s">
        <v>2352</v>
      </c>
      <c r="BN8157" s="79" t="s">
        <v>1011</v>
      </c>
      <c r="BO8157" s="79" t="s">
        <v>11772</v>
      </c>
      <c r="BU8157" s="79" t="s">
        <v>2352</v>
      </c>
      <c r="BV8157" s="79" t="s">
        <v>1011</v>
      </c>
      <c r="BW8157" s="79" t="s">
        <v>11772</v>
      </c>
    </row>
    <row r="8158" spans="51:75" x14ac:dyDescent="0.3">
      <c r="AY8158" s="107" t="e">
        <f>VLOOKUP(C8158,#REF!, 2,FALSE)</f>
        <v>#REF!</v>
      </c>
      <c r="BM8158" s="79" t="s">
        <v>13464</v>
      </c>
      <c r="BN8158" s="79" t="s">
        <v>2985</v>
      </c>
      <c r="BO8158" s="79" t="s">
        <v>8551</v>
      </c>
      <c r="BU8158" s="79" t="s">
        <v>13464</v>
      </c>
      <c r="BV8158" s="79" t="s">
        <v>2985</v>
      </c>
      <c r="BW8158" s="79" t="s">
        <v>8551</v>
      </c>
    </row>
    <row r="8159" spans="51:75" x14ac:dyDescent="0.3">
      <c r="AY8159" s="107" t="e">
        <f>VLOOKUP(C8159,#REF!, 2,FALSE)</f>
        <v>#REF!</v>
      </c>
      <c r="BM8159" s="79" t="s">
        <v>2353</v>
      </c>
      <c r="BN8159" s="79" t="s">
        <v>639</v>
      </c>
      <c r="BO8159" s="79" t="s">
        <v>13465</v>
      </c>
      <c r="BU8159" s="79" t="s">
        <v>2353</v>
      </c>
      <c r="BV8159" s="79" t="s">
        <v>639</v>
      </c>
      <c r="BW8159" s="79" t="s">
        <v>13465</v>
      </c>
    </row>
    <row r="8160" spans="51:75" x14ac:dyDescent="0.3">
      <c r="AY8160" s="107" t="e">
        <f>VLOOKUP(C8160,#REF!, 2,FALSE)</f>
        <v>#REF!</v>
      </c>
      <c r="BM8160" s="79" t="s">
        <v>2384</v>
      </c>
      <c r="BN8160" s="79" t="s">
        <v>1344</v>
      </c>
      <c r="BO8160" s="79" t="s">
        <v>946</v>
      </c>
      <c r="BU8160" s="79" t="s">
        <v>2384</v>
      </c>
      <c r="BV8160" s="79" t="s">
        <v>1344</v>
      </c>
      <c r="BW8160" s="79" t="s">
        <v>946</v>
      </c>
    </row>
    <row r="8161" spans="51:75" x14ac:dyDescent="0.3">
      <c r="AY8161" s="107" t="e">
        <f>VLOOKUP(C8161,#REF!, 2,FALSE)</f>
        <v>#REF!</v>
      </c>
      <c r="BM8161" s="79" t="s">
        <v>13466</v>
      </c>
      <c r="BN8161" s="79" t="s">
        <v>630</v>
      </c>
      <c r="BO8161" s="79" t="s">
        <v>13070</v>
      </c>
      <c r="BU8161" s="79" t="s">
        <v>13466</v>
      </c>
      <c r="BV8161" s="79" t="s">
        <v>630</v>
      </c>
      <c r="BW8161" s="79" t="s">
        <v>13070</v>
      </c>
    </row>
    <row r="8162" spans="51:75" x14ac:dyDescent="0.3">
      <c r="AY8162" s="107" t="e">
        <f>VLOOKUP(C8162,#REF!, 2,FALSE)</f>
        <v>#REF!</v>
      </c>
      <c r="BM8162" s="79" t="s">
        <v>13467</v>
      </c>
      <c r="BN8162" s="79" t="s">
        <v>641</v>
      </c>
      <c r="BO8162" s="79" t="s">
        <v>4191</v>
      </c>
      <c r="BU8162" s="79" t="s">
        <v>13467</v>
      </c>
      <c r="BV8162" s="79" t="s">
        <v>641</v>
      </c>
      <c r="BW8162" s="79" t="s">
        <v>4191</v>
      </c>
    </row>
    <row r="8163" spans="51:75" x14ac:dyDescent="0.3">
      <c r="AY8163" s="107" t="e">
        <f>VLOOKUP(C8163,#REF!, 2,FALSE)</f>
        <v>#REF!</v>
      </c>
      <c r="BM8163" s="79" t="s">
        <v>13468</v>
      </c>
      <c r="BN8163" s="79" t="s">
        <v>3087</v>
      </c>
      <c r="BO8163" s="79" t="s">
        <v>13469</v>
      </c>
      <c r="BU8163" s="79" t="s">
        <v>13468</v>
      </c>
      <c r="BV8163" s="79" t="s">
        <v>3087</v>
      </c>
      <c r="BW8163" s="79" t="s">
        <v>13469</v>
      </c>
    </row>
    <row r="8164" spans="51:75" x14ac:dyDescent="0.3">
      <c r="AY8164" s="107" t="e">
        <f>VLOOKUP(C8164,#REF!, 2,FALSE)</f>
        <v>#REF!</v>
      </c>
      <c r="BM8164" s="79" t="s">
        <v>13470</v>
      </c>
      <c r="BN8164" s="79" t="s">
        <v>777</v>
      </c>
      <c r="BO8164" s="79" t="s">
        <v>732</v>
      </c>
      <c r="BU8164" s="79" t="s">
        <v>13470</v>
      </c>
      <c r="BV8164" s="79" t="s">
        <v>777</v>
      </c>
      <c r="BW8164" s="79" t="s">
        <v>732</v>
      </c>
    </row>
    <row r="8165" spans="51:75" x14ac:dyDescent="0.3">
      <c r="AY8165" s="107" t="e">
        <f>VLOOKUP(C8165,#REF!, 2,FALSE)</f>
        <v>#REF!</v>
      </c>
      <c r="BM8165" s="79" t="s">
        <v>13471</v>
      </c>
      <c r="BN8165" s="79" t="s">
        <v>2981</v>
      </c>
      <c r="BO8165" s="79" t="s">
        <v>2985</v>
      </c>
      <c r="BU8165" s="79" t="s">
        <v>13471</v>
      </c>
      <c r="BV8165" s="79" t="s">
        <v>2981</v>
      </c>
      <c r="BW8165" s="79" t="s">
        <v>2985</v>
      </c>
    </row>
    <row r="8166" spans="51:75" x14ac:dyDescent="0.3">
      <c r="AY8166" s="107" t="e">
        <f>VLOOKUP(C8166,#REF!, 2,FALSE)</f>
        <v>#REF!</v>
      </c>
      <c r="BM8166" s="79" t="s">
        <v>13472</v>
      </c>
      <c r="BN8166" s="79" t="s">
        <v>2985</v>
      </c>
      <c r="BO8166" s="79" t="s">
        <v>2985</v>
      </c>
      <c r="BU8166" s="79" t="s">
        <v>13472</v>
      </c>
      <c r="BV8166" s="79" t="s">
        <v>2985</v>
      </c>
      <c r="BW8166" s="79" t="s">
        <v>2985</v>
      </c>
    </row>
    <row r="8167" spans="51:75" x14ac:dyDescent="0.3">
      <c r="AY8167" s="107" t="e">
        <f>VLOOKUP(C8167,#REF!, 2,FALSE)</f>
        <v>#REF!</v>
      </c>
      <c r="BM8167" s="79" t="s">
        <v>13473</v>
      </c>
      <c r="BN8167" s="79" t="s">
        <v>789</v>
      </c>
      <c r="BO8167" s="79" t="s">
        <v>2059</v>
      </c>
      <c r="BU8167" s="79" t="s">
        <v>13473</v>
      </c>
      <c r="BV8167" s="79" t="s">
        <v>789</v>
      </c>
      <c r="BW8167" s="79" t="s">
        <v>2059</v>
      </c>
    </row>
    <row r="8168" spans="51:75" x14ac:dyDescent="0.3">
      <c r="AY8168" s="107" t="e">
        <f>VLOOKUP(C8168,#REF!, 2,FALSE)</f>
        <v>#REF!</v>
      </c>
      <c r="BM8168" s="79" t="s">
        <v>13474</v>
      </c>
      <c r="BN8168" s="79" t="s">
        <v>669</v>
      </c>
      <c r="BO8168" s="79" t="s">
        <v>2433</v>
      </c>
      <c r="BU8168" s="79" t="s">
        <v>13474</v>
      </c>
      <c r="BV8168" s="79" t="s">
        <v>669</v>
      </c>
      <c r="BW8168" s="79" t="s">
        <v>2433</v>
      </c>
    </row>
    <row r="8169" spans="51:75" x14ac:dyDescent="0.3">
      <c r="AY8169" s="107" t="e">
        <f>VLOOKUP(C8169,#REF!, 2,FALSE)</f>
        <v>#REF!</v>
      </c>
      <c r="BM8169" s="79" t="s">
        <v>13475</v>
      </c>
      <c r="BN8169" s="79" t="s">
        <v>639</v>
      </c>
      <c r="BO8169" s="79" t="s">
        <v>2985</v>
      </c>
      <c r="BU8169" s="79" t="s">
        <v>13475</v>
      </c>
      <c r="BV8169" s="79" t="s">
        <v>639</v>
      </c>
      <c r="BW8169" s="79" t="s">
        <v>2985</v>
      </c>
    </row>
    <row r="8170" spans="51:75" x14ac:dyDescent="0.3">
      <c r="AY8170" s="107" t="e">
        <f>VLOOKUP(C8170,#REF!, 2,FALSE)</f>
        <v>#REF!</v>
      </c>
      <c r="BM8170" s="79" t="s">
        <v>13476</v>
      </c>
      <c r="BN8170" s="79" t="s">
        <v>660</v>
      </c>
      <c r="BO8170" s="79" t="s">
        <v>2985</v>
      </c>
      <c r="BU8170" s="79" t="s">
        <v>13476</v>
      </c>
      <c r="BV8170" s="79" t="s">
        <v>660</v>
      </c>
      <c r="BW8170" s="79" t="s">
        <v>2985</v>
      </c>
    </row>
    <row r="8171" spans="51:75" x14ac:dyDescent="0.3">
      <c r="AY8171" s="107" t="e">
        <f>VLOOKUP(C8171,#REF!, 2,FALSE)</f>
        <v>#REF!</v>
      </c>
      <c r="BM8171" s="79" t="s">
        <v>13477</v>
      </c>
      <c r="BN8171" s="79" t="s">
        <v>663</v>
      </c>
      <c r="BO8171" s="79" t="s">
        <v>629</v>
      </c>
      <c r="BU8171" s="79" t="s">
        <v>13477</v>
      </c>
      <c r="BV8171" s="79" t="s">
        <v>663</v>
      </c>
      <c r="BW8171" s="79" t="s">
        <v>629</v>
      </c>
    </row>
    <row r="8172" spans="51:75" x14ac:dyDescent="0.3">
      <c r="AY8172" s="107" t="e">
        <f>VLOOKUP(C8172,#REF!, 2,FALSE)</f>
        <v>#REF!</v>
      </c>
      <c r="BM8172" s="79" t="s">
        <v>13478</v>
      </c>
      <c r="BN8172" s="79" t="s">
        <v>660</v>
      </c>
      <c r="BO8172" s="79" t="s">
        <v>3060</v>
      </c>
      <c r="BU8172" s="79" t="s">
        <v>13478</v>
      </c>
      <c r="BV8172" s="79" t="s">
        <v>660</v>
      </c>
      <c r="BW8172" s="79" t="s">
        <v>3060</v>
      </c>
    </row>
    <row r="8173" spans="51:75" x14ac:dyDescent="0.3">
      <c r="AY8173" s="107" t="e">
        <f>VLOOKUP(C8173,#REF!, 2,FALSE)</f>
        <v>#REF!</v>
      </c>
      <c r="BM8173" s="79" t="s">
        <v>13479</v>
      </c>
      <c r="BN8173" s="79" t="s">
        <v>2985</v>
      </c>
      <c r="BO8173" s="79" t="s">
        <v>2985</v>
      </c>
      <c r="BU8173" s="79" t="s">
        <v>13479</v>
      </c>
      <c r="BV8173" s="79" t="s">
        <v>2985</v>
      </c>
      <c r="BW8173" s="79" t="s">
        <v>2985</v>
      </c>
    </row>
    <row r="8174" spans="51:75" x14ac:dyDescent="0.3">
      <c r="AY8174" s="107" t="e">
        <f>VLOOKUP(C8174,#REF!, 2,FALSE)</f>
        <v>#REF!</v>
      </c>
      <c r="BM8174" s="79" t="s">
        <v>13480</v>
      </c>
      <c r="BN8174" s="79" t="s">
        <v>2985</v>
      </c>
      <c r="BO8174" s="79" t="s">
        <v>2377</v>
      </c>
      <c r="BU8174" s="79" t="s">
        <v>13480</v>
      </c>
      <c r="BV8174" s="79" t="s">
        <v>2985</v>
      </c>
      <c r="BW8174" s="79" t="s">
        <v>2377</v>
      </c>
    </row>
    <row r="8175" spans="51:75" x14ac:dyDescent="0.3">
      <c r="AY8175" s="107" t="e">
        <f>VLOOKUP(C8175,#REF!, 2,FALSE)</f>
        <v>#REF!</v>
      </c>
      <c r="BM8175" s="79" t="s">
        <v>13481</v>
      </c>
      <c r="BN8175" s="79" t="s">
        <v>3049</v>
      </c>
      <c r="BO8175" s="79" t="s">
        <v>13482</v>
      </c>
      <c r="BU8175" s="79" t="s">
        <v>13481</v>
      </c>
      <c r="BV8175" s="79" t="s">
        <v>3049</v>
      </c>
      <c r="BW8175" s="79" t="s">
        <v>13482</v>
      </c>
    </row>
    <row r="8176" spans="51:75" x14ac:dyDescent="0.3">
      <c r="AY8176" s="107" t="e">
        <f>VLOOKUP(C8176,#REF!, 2,FALSE)</f>
        <v>#REF!</v>
      </c>
      <c r="BM8176" s="79" t="s">
        <v>13483</v>
      </c>
      <c r="BN8176" s="79" t="s">
        <v>1344</v>
      </c>
      <c r="BO8176" s="79" t="s">
        <v>1206</v>
      </c>
      <c r="BU8176" s="79" t="s">
        <v>13483</v>
      </c>
      <c r="BV8176" s="79" t="s">
        <v>1344</v>
      </c>
      <c r="BW8176" s="79" t="s">
        <v>1206</v>
      </c>
    </row>
    <row r="8177" spans="51:75" x14ac:dyDescent="0.3">
      <c r="AY8177" s="107" t="e">
        <f>VLOOKUP(C8177,#REF!, 2,FALSE)</f>
        <v>#REF!</v>
      </c>
      <c r="BM8177" s="79" t="s">
        <v>13484</v>
      </c>
      <c r="BN8177" s="79" t="s">
        <v>3091</v>
      </c>
      <c r="BO8177" s="79" t="s">
        <v>2985</v>
      </c>
      <c r="BU8177" s="79" t="s">
        <v>13484</v>
      </c>
      <c r="BV8177" s="79" t="s">
        <v>3091</v>
      </c>
      <c r="BW8177" s="79" t="s">
        <v>2985</v>
      </c>
    </row>
    <row r="8178" spans="51:75" x14ac:dyDescent="0.3">
      <c r="AY8178" s="107" t="e">
        <f>VLOOKUP(C8178,#REF!, 2,FALSE)</f>
        <v>#REF!</v>
      </c>
      <c r="BM8178" s="79" t="s">
        <v>13485</v>
      </c>
      <c r="BN8178" s="79" t="s">
        <v>777</v>
      </c>
      <c r="BO8178" s="79" t="s">
        <v>3933</v>
      </c>
      <c r="BU8178" s="79" t="s">
        <v>13485</v>
      </c>
      <c r="BV8178" s="79" t="s">
        <v>777</v>
      </c>
      <c r="BW8178" s="79" t="s">
        <v>3933</v>
      </c>
    </row>
    <row r="8179" spans="51:75" x14ac:dyDescent="0.3">
      <c r="AY8179" s="107" t="e">
        <f>VLOOKUP(C8179,#REF!, 2,FALSE)</f>
        <v>#REF!</v>
      </c>
      <c r="BM8179" s="79" t="s">
        <v>13486</v>
      </c>
      <c r="BN8179" s="79" t="s">
        <v>2985</v>
      </c>
      <c r="BO8179" s="79" t="s">
        <v>5167</v>
      </c>
      <c r="BU8179" s="79" t="s">
        <v>13486</v>
      </c>
      <c r="BV8179" s="79" t="s">
        <v>2985</v>
      </c>
      <c r="BW8179" s="79" t="s">
        <v>5167</v>
      </c>
    </row>
    <row r="8180" spans="51:75" x14ac:dyDescent="0.3">
      <c r="AY8180" s="107" t="e">
        <f>VLOOKUP(C8180,#REF!, 2,FALSE)</f>
        <v>#REF!</v>
      </c>
      <c r="BM8180" s="79" t="s">
        <v>13487</v>
      </c>
      <c r="BN8180" s="79" t="s">
        <v>641</v>
      </c>
      <c r="BO8180" s="79" t="s">
        <v>13488</v>
      </c>
      <c r="BU8180" s="79" t="s">
        <v>13487</v>
      </c>
      <c r="BV8180" s="79" t="s">
        <v>641</v>
      </c>
      <c r="BW8180" s="79" t="s">
        <v>13488</v>
      </c>
    </row>
    <row r="8181" spans="51:75" x14ac:dyDescent="0.3">
      <c r="AY8181" s="107" t="e">
        <f>VLOOKUP(C8181,#REF!, 2,FALSE)</f>
        <v>#REF!</v>
      </c>
      <c r="BM8181" s="79" t="s">
        <v>13489</v>
      </c>
      <c r="BN8181" s="79" t="s">
        <v>1344</v>
      </c>
      <c r="BO8181" s="79" t="s">
        <v>2989</v>
      </c>
      <c r="BU8181" s="79" t="s">
        <v>13489</v>
      </c>
      <c r="BV8181" s="79" t="s">
        <v>1344</v>
      </c>
      <c r="BW8181" s="79" t="s">
        <v>2989</v>
      </c>
    </row>
    <row r="8182" spans="51:75" x14ac:dyDescent="0.3">
      <c r="AY8182" s="107" t="e">
        <f>VLOOKUP(C8182,#REF!, 2,FALSE)</f>
        <v>#REF!</v>
      </c>
      <c r="BM8182" s="79" t="s">
        <v>13490</v>
      </c>
      <c r="BN8182" s="79" t="s">
        <v>942</v>
      </c>
      <c r="BO8182" s="79" t="s">
        <v>3742</v>
      </c>
      <c r="BU8182" s="79" t="s">
        <v>13490</v>
      </c>
      <c r="BV8182" s="79" t="s">
        <v>942</v>
      </c>
      <c r="BW8182" s="79" t="s">
        <v>3742</v>
      </c>
    </row>
    <row r="8183" spans="51:75" x14ac:dyDescent="0.3">
      <c r="AY8183" s="107" t="e">
        <f>VLOOKUP(C8183,#REF!, 2,FALSE)</f>
        <v>#REF!</v>
      </c>
      <c r="BM8183" s="79" t="s">
        <v>13491</v>
      </c>
      <c r="BN8183" s="79" t="s">
        <v>2985</v>
      </c>
      <c r="BO8183" s="79" t="s">
        <v>2644</v>
      </c>
      <c r="BU8183" s="79" t="s">
        <v>13491</v>
      </c>
      <c r="BV8183" s="79" t="s">
        <v>2985</v>
      </c>
      <c r="BW8183" s="79" t="s">
        <v>2644</v>
      </c>
    </row>
    <row r="8184" spans="51:75" x14ac:dyDescent="0.3">
      <c r="AY8184" s="107" t="e">
        <f>VLOOKUP(C8184,#REF!, 2,FALSE)</f>
        <v>#REF!</v>
      </c>
      <c r="BM8184" s="79" t="s">
        <v>2385</v>
      </c>
      <c r="BN8184" s="79" t="s">
        <v>630</v>
      </c>
      <c r="BO8184" s="79" t="s">
        <v>2936</v>
      </c>
      <c r="BU8184" s="79" t="s">
        <v>2385</v>
      </c>
      <c r="BV8184" s="79" t="s">
        <v>630</v>
      </c>
      <c r="BW8184" s="79" t="s">
        <v>2936</v>
      </c>
    </row>
    <row r="8185" spans="51:75" x14ac:dyDescent="0.3">
      <c r="AY8185" s="107" t="e">
        <f>VLOOKUP(C8185,#REF!, 2,FALSE)</f>
        <v>#REF!</v>
      </c>
      <c r="BM8185" s="79" t="s">
        <v>13492</v>
      </c>
      <c r="BN8185" s="79" t="s">
        <v>2985</v>
      </c>
      <c r="BO8185" s="79" t="s">
        <v>10641</v>
      </c>
      <c r="BU8185" s="79" t="s">
        <v>13492</v>
      </c>
      <c r="BV8185" s="79" t="s">
        <v>2985</v>
      </c>
      <c r="BW8185" s="79" t="s">
        <v>10641</v>
      </c>
    </row>
    <row r="8186" spans="51:75" x14ac:dyDescent="0.3">
      <c r="AY8186" s="107" t="e">
        <f>VLOOKUP(C8186,#REF!, 2,FALSE)</f>
        <v>#REF!</v>
      </c>
      <c r="BM8186" s="79" t="s">
        <v>13493</v>
      </c>
      <c r="BN8186" s="79" t="s">
        <v>2985</v>
      </c>
      <c r="BO8186" s="79" t="s">
        <v>6549</v>
      </c>
      <c r="BU8186" s="79" t="s">
        <v>13493</v>
      </c>
      <c r="BV8186" s="79" t="s">
        <v>2985</v>
      </c>
      <c r="BW8186" s="79" t="s">
        <v>6549</v>
      </c>
    </row>
    <row r="8187" spans="51:75" x14ac:dyDescent="0.3">
      <c r="AY8187" s="107" t="e">
        <f>VLOOKUP(C8187,#REF!, 2,FALSE)</f>
        <v>#REF!</v>
      </c>
      <c r="BM8187" s="79" t="s">
        <v>13494</v>
      </c>
      <c r="BN8187" s="79" t="s">
        <v>664</v>
      </c>
      <c r="BO8187" s="79" t="s">
        <v>1412</v>
      </c>
      <c r="BU8187" s="79" t="s">
        <v>13494</v>
      </c>
      <c r="BV8187" s="79" t="s">
        <v>664</v>
      </c>
      <c r="BW8187" s="79" t="s">
        <v>1412</v>
      </c>
    </row>
    <row r="8188" spans="51:75" x14ac:dyDescent="0.3">
      <c r="AY8188" s="107" t="e">
        <f>VLOOKUP(C8188,#REF!, 2,FALSE)</f>
        <v>#REF!</v>
      </c>
      <c r="BM8188" s="79" t="s">
        <v>2386</v>
      </c>
      <c r="BN8188" s="79" t="s">
        <v>2985</v>
      </c>
      <c r="BO8188" s="79" t="s">
        <v>858</v>
      </c>
      <c r="BU8188" s="79" t="s">
        <v>2386</v>
      </c>
      <c r="BV8188" s="79" t="s">
        <v>2985</v>
      </c>
      <c r="BW8188" s="79" t="s">
        <v>858</v>
      </c>
    </row>
    <row r="8189" spans="51:75" x14ac:dyDescent="0.3">
      <c r="AY8189" s="107" t="e">
        <f>VLOOKUP(C8189,#REF!, 2,FALSE)</f>
        <v>#REF!</v>
      </c>
      <c r="BM8189" s="79" t="s">
        <v>2387</v>
      </c>
      <c r="BN8189" s="79" t="s">
        <v>2985</v>
      </c>
      <c r="BO8189" s="79" t="s">
        <v>1420</v>
      </c>
      <c r="BU8189" s="79" t="s">
        <v>2387</v>
      </c>
      <c r="BV8189" s="79" t="s">
        <v>2985</v>
      </c>
      <c r="BW8189" s="79" t="s">
        <v>1420</v>
      </c>
    </row>
    <row r="8190" spans="51:75" x14ac:dyDescent="0.3">
      <c r="AY8190" s="107" t="e">
        <f>VLOOKUP(C8190,#REF!, 2,FALSE)</f>
        <v>#REF!</v>
      </c>
      <c r="BM8190" s="79" t="s">
        <v>207</v>
      </c>
      <c r="BN8190" s="79" t="s">
        <v>3087</v>
      </c>
      <c r="BO8190" s="79" t="s">
        <v>2985</v>
      </c>
      <c r="BU8190" s="79" t="s">
        <v>207</v>
      </c>
      <c r="BV8190" s="79" t="s">
        <v>3087</v>
      </c>
      <c r="BW8190" s="79" t="s">
        <v>2985</v>
      </c>
    </row>
    <row r="8191" spans="51:75" x14ac:dyDescent="0.3">
      <c r="AY8191" s="107" t="e">
        <f>VLOOKUP(C8191,#REF!, 2,FALSE)</f>
        <v>#REF!</v>
      </c>
      <c r="BM8191" s="79" t="s">
        <v>13495</v>
      </c>
      <c r="BN8191" s="79" t="s">
        <v>996</v>
      </c>
      <c r="BO8191" s="79" t="s">
        <v>4982</v>
      </c>
      <c r="BU8191" s="79" t="s">
        <v>13495</v>
      </c>
      <c r="BV8191" s="79" t="s">
        <v>996</v>
      </c>
      <c r="BW8191" s="79" t="s">
        <v>4982</v>
      </c>
    </row>
    <row r="8192" spans="51:75" x14ac:dyDescent="0.3">
      <c r="AY8192" s="107" t="e">
        <f>VLOOKUP(C8192,#REF!, 2,FALSE)</f>
        <v>#REF!</v>
      </c>
      <c r="BM8192" s="79" t="s">
        <v>13496</v>
      </c>
      <c r="BN8192" s="79" t="s">
        <v>2985</v>
      </c>
      <c r="BO8192" s="79" t="s">
        <v>13497</v>
      </c>
      <c r="BU8192" s="79" t="s">
        <v>13496</v>
      </c>
      <c r="BV8192" s="79" t="s">
        <v>2985</v>
      </c>
      <c r="BW8192" s="79" t="s">
        <v>13497</v>
      </c>
    </row>
    <row r="8193" spans="51:75" x14ac:dyDescent="0.3">
      <c r="AY8193" s="107" t="e">
        <f>VLOOKUP(C8193,#REF!, 2,FALSE)</f>
        <v>#REF!</v>
      </c>
      <c r="BM8193" s="79" t="s">
        <v>13498</v>
      </c>
      <c r="BN8193" s="79" t="s">
        <v>2985</v>
      </c>
      <c r="BO8193" s="79" t="s">
        <v>2985</v>
      </c>
      <c r="BU8193" s="79" t="s">
        <v>13498</v>
      </c>
      <c r="BV8193" s="79" t="s">
        <v>2985</v>
      </c>
      <c r="BW8193" s="79" t="s">
        <v>2985</v>
      </c>
    </row>
    <row r="8194" spans="51:75" x14ac:dyDescent="0.3">
      <c r="AY8194" s="107" t="e">
        <f>VLOOKUP(C8194,#REF!, 2,FALSE)</f>
        <v>#REF!</v>
      </c>
      <c r="BM8194" s="79" t="s">
        <v>13499</v>
      </c>
      <c r="BN8194" s="79" t="s">
        <v>2985</v>
      </c>
      <c r="BO8194" s="79" t="s">
        <v>2695</v>
      </c>
      <c r="BU8194" s="79" t="s">
        <v>13499</v>
      </c>
      <c r="BV8194" s="79" t="s">
        <v>2985</v>
      </c>
      <c r="BW8194" s="79" t="s">
        <v>2695</v>
      </c>
    </row>
    <row r="8195" spans="51:75" x14ac:dyDescent="0.3">
      <c r="AY8195" s="107" t="e">
        <f>VLOOKUP(C8195,#REF!, 2,FALSE)</f>
        <v>#REF!</v>
      </c>
      <c r="BM8195" s="79" t="s">
        <v>2388</v>
      </c>
      <c r="BN8195" s="79" t="s">
        <v>2395</v>
      </c>
      <c r="BO8195" s="79" t="s">
        <v>13500</v>
      </c>
      <c r="BU8195" s="79" t="s">
        <v>2388</v>
      </c>
      <c r="BV8195" s="79" t="s">
        <v>2395</v>
      </c>
      <c r="BW8195" s="79" t="s">
        <v>13500</v>
      </c>
    </row>
    <row r="8196" spans="51:75" x14ac:dyDescent="0.3">
      <c r="AY8196" s="107" t="e">
        <f>VLOOKUP(C8196,#REF!, 2,FALSE)</f>
        <v>#REF!</v>
      </c>
      <c r="BM8196" s="79" t="s">
        <v>13501</v>
      </c>
      <c r="BN8196" s="79" t="s">
        <v>1015</v>
      </c>
      <c r="BO8196" s="79" t="s">
        <v>2985</v>
      </c>
      <c r="BU8196" s="79" t="s">
        <v>13501</v>
      </c>
      <c r="BV8196" s="79" t="s">
        <v>1015</v>
      </c>
      <c r="BW8196" s="79" t="s">
        <v>2985</v>
      </c>
    </row>
    <row r="8197" spans="51:75" x14ac:dyDescent="0.3">
      <c r="AY8197" s="107" t="e">
        <f>VLOOKUP(C8197,#REF!, 2,FALSE)</f>
        <v>#REF!</v>
      </c>
      <c r="BM8197" s="79" t="s">
        <v>13502</v>
      </c>
      <c r="BN8197" s="79" t="s">
        <v>777</v>
      </c>
      <c r="BO8197" s="79" t="s">
        <v>2985</v>
      </c>
      <c r="BU8197" s="79" t="s">
        <v>13502</v>
      </c>
      <c r="BV8197" s="79" t="s">
        <v>777</v>
      </c>
      <c r="BW8197" s="79" t="s">
        <v>2985</v>
      </c>
    </row>
    <row r="8198" spans="51:75" x14ac:dyDescent="0.3">
      <c r="AY8198" s="107" t="e">
        <f>VLOOKUP(C8198,#REF!, 2,FALSE)</f>
        <v>#REF!</v>
      </c>
      <c r="BM8198" s="79" t="s">
        <v>13503</v>
      </c>
      <c r="BN8198" s="79" t="s">
        <v>799</v>
      </c>
      <c r="BO8198" s="79" t="s">
        <v>2985</v>
      </c>
      <c r="BU8198" s="79" t="s">
        <v>13503</v>
      </c>
      <c r="BV8198" s="79" t="s">
        <v>799</v>
      </c>
      <c r="BW8198" s="79" t="s">
        <v>2985</v>
      </c>
    </row>
    <row r="8199" spans="51:75" x14ac:dyDescent="0.3">
      <c r="AY8199" s="107" t="e">
        <f>VLOOKUP(C8199,#REF!, 2,FALSE)</f>
        <v>#REF!</v>
      </c>
      <c r="BM8199" s="79" t="s">
        <v>13504</v>
      </c>
      <c r="BN8199" s="79" t="s">
        <v>2985</v>
      </c>
      <c r="BO8199" s="79" t="s">
        <v>2985</v>
      </c>
      <c r="BU8199" s="79" t="s">
        <v>13504</v>
      </c>
      <c r="BV8199" s="79" t="s">
        <v>2985</v>
      </c>
      <c r="BW8199" s="79" t="s">
        <v>2985</v>
      </c>
    </row>
    <row r="8200" spans="51:75" x14ac:dyDescent="0.3">
      <c r="AY8200" s="107" t="e">
        <f>VLOOKUP(C8200,#REF!, 2,FALSE)</f>
        <v>#REF!</v>
      </c>
      <c r="BM8200" s="79" t="s">
        <v>13506</v>
      </c>
      <c r="BN8200" s="79" t="s">
        <v>5964</v>
      </c>
      <c r="BO8200" s="79" t="s">
        <v>13507</v>
      </c>
      <c r="BU8200" s="79" t="s">
        <v>13506</v>
      </c>
      <c r="BV8200" s="79" t="s">
        <v>5964</v>
      </c>
      <c r="BW8200" s="79" t="s">
        <v>13507</v>
      </c>
    </row>
    <row r="8201" spans="51:75" x14ac:dyDescent="0.3">
      <c r="AY8201" s="107" t="e">
        <f>VLOOKUP(C8201,#REF!, 2,FALSE)</f>
        <v>#REF!</v>
      </c>
      <c r="BM8201" s="79" t="s">
        <v>13508</v>
      </c>
      <c r="BN8201" s="79" t="s">
        <v>944</v>
      </c>
      <c r="BO8201" s="79" t="s">
        <v>13509</v>
      </c>
      <c r="BU8201" s="79" t="s">
        <v>13508</v>
      </c>
      <c r="BV8201" s="79" t="s">
        <v>944</v>
      </c>
      <c r="BW8201" s="79" t="s">
        <v>13509</v>
      </c>
    </row>
    <row r="8202" spans="51:75" x14ac:dyDescent="0.3">
      <c r="AY8202" s="107" t="e">
        <f>VLOOKUP(C8202,#REF!, 2,FALSE)</f>
        <v>#REF!</v>
      </c>
      <c r="BM8202" s="79" t="s">
        <v>13510</v>
      </c>
      <c r="BN8202" s="79" t="s">
        <v>1503</v>
      </c>
      <c r="BO8202" s="79" t="s">
        <v>13511</v>
      </c>
      <c r="BU8202" s="79" t="s">
        <v>13510</v>
      </c>
      <c r="BV8202" s="79" t="s">
        <v>1503</v>
      </c>
      <c r="BW8202" s="79" t="s">
        <v>13511</v>
      </c>
    </row>
    <row r="8203" spans="51:75" x14ac:dyDescent="0.3">
      <c r="AY8203" s="107" t="e">
        <f>VLOOKUP(C8203,#REF!, 2,FALSE)</f>
        <v>#REF!</v>
      </c>
      <c r="BM8203" s="79" t="s">
        <v>13512</v>
      </c>
      <c r="BN8203" s="79" t="s">
        <v>2985</v>
      </c>
      <c r="BO8203" s="79" t="s">
        <v>13513</v>
      </c>
      <c r="BU8203" s="79" t="s">
        <v>13512</v>
      </c>
      <c r="BV8203" s="79" t="s">
        <v>2985</v>
      </c>
      <c r="BW8203" s="79" t="s">
        <v>13513</v>
      </c>
    </row>
    <row r="8204" spans="51:75" x14ac:dyDescent="0.3">
      <c r="AY8204" s="107" t="e">
        <f>VLOOKUP(C8204,#REF!, 2,FALSE)</f>
        <v>#REF!</v>
      </c>
      <c r="BM8204" s="79" t="s">
        <v>13514</v>
      </c>
      <c r="BN8204" s="79" t="s">
        <v>2985</v>
      </c>
      <c r="BO8204" s="79" t="s">
        <v>10596</v>
      </c>
      <c r="BU8204" s="79" t="s">
        <v>13514</v>
      </c>
      <c r="BV8204" s="79" t="s">
        <v>2985</v>
      </c>
      <c r="BW8204" s="79" t="s">
        <v>10596</v>
      </c>
    </row>
    <row r="8205" spans="51:75" x14ac:dyDescent="0.3">
      <c r="AY8205" s="107" t="e">
        <f>VLOOKUP(C8205,#REF!, 2,FALSE)</f>
        <v>#REF!</v>
      </c>
      <c r="BM8205" s="79" t="s">
        <v>13515</v>
      </c>
      <c r="BN8205" s="79" t="s">
        <v>2985</v>
      </c>
      <c r="BO8205" s="79" t="s">
        <v>3933</v>
      </c>
      <c r="BU8205" s="79" t="s">
        <v>13515</v>
      </c>
      <c r="BV8205" s="79" t="s">
        <v>2985</v>
      </c>
      <c r="BW8205" s="79" t="s">
        <v>3933</v>
      </c>
    </row>
    <row r="8206" spans="51:75" x14ac:dyDescent="0.3">
      <c r="AY8206" s="107" t="e">
        <f>VLOOKUP(C8206,#REF!, 2,FALSE)</f>
        <v>#REF!</v>
      </c>
      <c r="BM8206" s="79" t="s">
        <v>208</v>
      </c>
      <c r="BN8206" s="79" t="s">
        <v>2985</v>
      </c>
      <c r="BO8206" s="79" t="s">
        <v>13516</v>
      </c>
      <c r="BU8206" s="79" t="s">
        <v>208</v>
      </c>
      <c r="BV8206" s="79" t="s">
        <v>2985</v>
      </c>
      <c r="BW8206" s="79" t="s">
        <v>13516</v>
      </c>
    </row>
    <row r="8207" spans="51:75" x14ac:dyDescent="0.3">
      <c r="AY8207" s="107" t="e">
        <f>VLOOKUP(C8207,#REF!, 2,FALSE)</f>
        <v>#REF!</v>
      </c>
      <c r="BM8207" s="79" t="s">
        <v>13517</v>
      </c>
      <c r="BN8207" s="79" t="s">
        <v>2985</v>
      </c>
      <c r="BO8207" s="79" t="s">
        <v>4373</v>
      </c>
      <c r="BU8207" s="79" t="s">
        <v>13517</v>
      </c>
      <c r="BV8207" s="79" t="s">
        <v>2985</v>
      </c>
      <c r="BW8207" s="79" t="s">
        <v>4373</v>
      </c>
    </row>
    <row r="8208" spans="51:75" x14ac:dyDescent="0.3">
      <c r="AY8208" s="107" t="e">
        <f>VLOOKUP(C8208,#REF!, 2,FALSE)</f>
        <v>#REF!</v>
      </c>
      <c r="BM8208" s="79" t="s">
        <v>13518</v>
      </c>
      <c r="BN8208" s="79" t="s">
        <v>939</v>
      </c>
      <c r="BO8208" s="79" t="s">
        <v>1599</v>
      </c>
      <c r="BU8208" s="79" t="s">
        <v>13518</v>
      </c>
      <c r="BV8208" s="79" t="s">
        <v>939</v>
      </c>
      <c r="BW8208" s="79" t="s">
        <v>1599</v>
      </c>
    </row>
    <row r="8209" spans="51:75" x14ac:dyDescent="0.3">
      <c r="AY8209" s="107" t="e">
        <f>VLOOKUP(C8209,#REF!, 2,FALSE)</f>
        <v>#REF!</v>
      </c>
      <c r="BM8209" s="79" t="s">
        <v>13519</v>
      </c>
      <c r="BN8209" s="79" t="s">
        <v>2985</v>
      </c>
      <c r="BO8209" s="79" t="s">
        <v>13520</v>
      </c>
      <c r="BU8209" s="79" t="s">
        <v>13519</v>
      </c>
      <c r="BV8209" s="79" t="s">
        <v>2985</v>
      </c>
      <c r="BW8209" s="79" t="s">
        <v>13520</v>
      </c>
    </row>
    <row r="8210" spans="51:75" x14ac:dyDescent="0.3">
      <c r="AY8210" s="107" t="e">
        <f>VLOOKUP(C8210,#REF!, 2,FALSE)</f>
        <v>#REF!</v>
      </c>
      <c r="BM8210" s="79" t="s">
        <v>13521</v>
      </c>
      <c r="BN8210" s="79" t="s">
        <v>2985</v>
      </c>
      <c r="BO8210" s="79" t="s">
        <v>3289</v>
      </c>
      <c r="BU8210" s="79" t="s">
        <v>13521</v>
      </c>
      <c r="BV8210" s="79" t="s">
        <v>2985</v>
      </c>
      <c r="BW8210" s="79" t="s">
        <v>3289</v>
      </c>
    </row>
    <row r="8211" spans="51:75" x14ac:dyDescent="0.3">
      <c r="AY8211" s="107" t="e">
        <f>VLOOKUP(C8211,#REF!, 2,FALSE)</f>
        <v>#REF!</v>
      </c>
      <c r="BM8211" s="79" t="s">
        <v>13522</v>
      </c>
      <c r="BN8211" s="79" t="s">
        <v>2985</v>
      </c>
      <c r="BO8211" s="79" t="s">
        <v>9026</v>
      </c>
      <c r="BU8211" s="79" t="s">
        <v>13522</v>
      </c>
      <c r="BV8211" s="79" t="s">
        <v>2985</v>
      </c>
      <c r="BW8211" s="79" t="s">
        <v>9026</v>
      </c>
    </row>
    <row r="8212" spans="51:75" x14ac:dyDescent="0.3">
      <c r="AY8212" s="107" t="e">
        <f>VLOOKUP(C8212,#REF!, 2,FALSE)</f>
        <v>#REF!</v>
      </c>
      <c r="BM8212" s="79" t="s">
        <v>13523</v>
      </c>
      <c r="BN8212" s="79" t="s">
        <v>2985</v>
      </c>
      <c r="BO8212" s="79" t="s">
        <v>1066</v>
      </c>
      <c r="BU8212" s="79" t="s">
        <v>13523</v>
      </c>
      <c r="BV8212" s="79" t="s">
        <v>2985</v>
      </c>
      <c r="BW8212" s="79" t="s">
        <v>1066</v>
      </c>
    </row>
    <row r="8213" spans="51:75" x14ac:dyDescent="0.3">
      <c r="AY8213" s="107" t="e">
        <f>VLOOKUP(C8213,#REF!, 2,FALSE)</f>
        <v>#REF!</v>
      </c>
      <c r="BM8213" s="79" t="s">
        <v>13525</v>
      </c>
      <c r="BN8213" s="79" t="s">
        <v>2985</v>
      </c>
      <c r="BO8213" s="79" t="s">
        <v>1802</v>
      </c>
      <c r="BU8213" s="79" t="s">
        <v>13525</v>
      </c>
      <c r="BV8213" s="79" t="s">
        <v>2985</v>
      </c>
      <c r="BW8213" s="79" t="s">
        <v>1802</v>
      </c>
    </row>
    <row r="8214" spans="51:75" x14ac:dyDescent="0.3">
      <c r="AY8214" s="107" t="e">
        <f>VLOOKUP(C8214,#REF!, 2,FALSE)</f>
        <v>#REF!</v>
      </c>
      <c r="BM8214" s="79" t="s">
        <v>13526</v>
      </c>
      <c r="BN8214" s="79" t="s">
        <v>2985</v>
      </c>
      <c r="BO8214" s="79" t="s">
        <v>2985</v>
      </c>
      <c r="BU8214" s="79" t="s">
        <v>13526</v>
      </c>
      <c r="BV8214" s="79" t="s">
        <v>2985</v>
      </c>
      <c r="BW8214" s="79" t="s">
        <v>2985</v>
      </c>
    </row>
    <row r="8215" spans="51:75" x14ac:dyDescent="0.3">
      <c r="AY8215" s="107" t="e">
        <f>VLOOKUP(C8215,#REF!, 2,FALSE)</f>
        <v>#REF!</v>
      </c>
      <c r="BM8215" s="79" t="s">
        <v>13527</v>
      </c>
      <c r="BN8215" s="79" t="s">
        <v>2985</v>
      </c>
      <c r="BO8215" s="79" t="s">
        <v>1445</v>
      </c>
      <c r="BU8215" s="79" t="s">
        <v>13527</v>
      </c>
      <c r="BV8215" s="79" t="s">
        <v>2985</v>
      </c>
      <c r="BW8215" s="79" t="s">
        <v>1445</v>
      </c>
    </row>
    <row r="8216" spans="51:75" x14ac:dyDescent="0.3">
      <c r="AY8216" s="107" t="e">
        <f>VLOOKUP(C8216,#REF!, 2,FALSE)</f>
        <v>#REF!</v>
      </c>
      <c r="BM8216" s="79" t="s">
        <v>13528</v>
      </c>
      <c r="BN8216" s="79" t="s">
        <v>2985</v>
      </c>
      <c r="BO8216" s="79" t="s">
        <v>2985</v>
      </c>
      <c r="BU8216" s="79" t="s">
        <v>13528</v>
      </c>
      <c r="BV8216" s="79" t="s">
        <v>2985</v>
      </c>
      <c r="BW8216" s="79" t="s">
        <v>2985</v>
      </c>
    </row>
    <row r="8217" spans="51:75" x14ac:dyDescent="0.3">
      <c r="AY8217" s="107" t="e">
        <f>VLOOKUP(C8217,#REF!, 2,FALSE)</f>
        <v>#REF!</v>
      </c>
      <c r="BM8217" s="79" t="s">
        <v>13529</v>
      </c>
      <c r="BN8217" s="79" t="s">
        <v>2985</v>
      </c>
      <c r="BO8217" s="79" t="s">
        <v>994</v>
      </c>
      <c r="BU8217" s="79" t="s">
        <v>13529</v>
      </c>
      <c r="BV8217" s="79" t="s">
        <v>2985</v>
      </c>
      <c r="BW8217" s="79" t="s">
        <v>994</v>
      </c>
    </row>
    <row r="8218" spans="51:75" x14ac:dyDescent="0.3">
      <c r="AY8218" s="107" t="e">
        <f>VLOOKUP(C8218,#REF!, 2,FALSE)</f>
        <v>#REF!</v>
      </c>
      <c r="BM8218" s="79" t="s">
        <v>13530</v>
      </c>
      <c r="BN8218" s="79" t="s">
        <v>1005</v>
      </c>
      <c r="BO8218" s="79" t="s">
        <v>11480</v>
      </c>
      <c r="BU8218" s="79" t="s">
        <v>13530</v>
      </c>
      <c r="BV8218" s="79" t="s">
        <v>1005</v>
      </c>
      <c r="BW8218" s="79" t="s">
        <v>11480</v>
      </c>
    </row>
    <row r="8219" spans="51:75" x14ac:dyDescent="0.3">
      <c r="AY8219" s="107" t="e">
        <f>VLOOKUP(C8219,#REF!, 2,FALSE)</f>
        <v>#REF!</v>
      </c>
      <c r="BM8219" s="79" t="s">
        <v>2389</v>
      </c>
      <c r="BN8219" s="79" t="s">
        <v>2985</v>
      </c>
      <c r="BO8219" s="79" t="s">
        <v>2397</v>
      </c>
      <c r="BU8219" s="79" t="s">
        <v>2389</v>
      </c>
      <c r="BV8219" s="79" t="s">
        <v>2985</v>
      </c>
      <c r="BW8219" s="79" t="s">
        <v>2397</v>
      </c>
    </row>
    <row r="8220" spans="51:75" x14ac:dyDescent="0.3">
      <c r="AY8220" s="107" t="e">
        <f>VLOOKUP(C8220,#REF!, 2,FALSE)</f>
        <v>#REF!</v>
      </c>
      <c r="BM8220" s="79" t="s">
        <v>2390</v>
      </c>
      <c r="BN8220" s="79" t="s">
        <v>1005</v>
      </c>
      <c r="BO8220" s="79" t="s">
        <v>7955</v>
      </c>
      <c r="BU8220" s="79" t="s">
        <v>2390</v>
      </c>
      <c r="BV8220" s="79" t="s">
        <v>1005</v>
      </c>
      <c r="BW8220" s="79" t="s">
        <v>7955</v>
      </c>
    </row>
    <row r="8221" spans="51:75" x14ac:dyDescent="0.3">
      <c r="AY8221" s="107" t="e">
        <f>VLOOKUP(C8221,#REF!, 2,FALSE)</f>
        <v>#REF!</v>
      </c>
      <c r="BM8221" s="79" t="s">
        <v>13531</v>
      </c>
      <c r="BN8221" s="79" t="s">
        <v>799</v>
      </c>
      <c r="BO8221" s="79" t="s">
        <v>13532</v>
      </c>
      <c r="BU8221" s="79" t="s">
        <v>13531</v>
      </c>
      <c r="BV8221" s="79" t="s">
        <v>799</v>
      </c>
      <c r="BW8221" s="79" t="s">
        <v>13532</v>
      </c>
    </row>
    <row r="8222" spans="51:75" x14ac:dyDescent="0.3">
      <c r="AY8222" s="107" t="e">
        <f>VLOOKUP(C8222,#REF!, 2,FALSE)</f>
        <v>#REF!</v>
      </c>
      <c r="BM8222" s="79" t="s">
        <v>13533</v>
      </c>
      <c r="BN8222" s="79" t="s">
        <v>705</v>
      </c>
      <c r="BO8222" s="79" t="s">
        <v>2889</v>
      </c>
      <c r="BU8222" s="79" t="s">
        <v>13533</v>
      </c>
      <c r="BV8222" s="79" t="s">
        <v>705</v>
      </c>
      <c r="BW8222" s="79" t="s">
        <v>2889</v>
      </c>
    </row>
    <row r="8223" spans="51:75" x14ac:dyDescent="0.3">
      <c r="AY8223" s="107" t="e">
        <f>VLOOKUP(C8223,#REF!, 2,FALSE)</f>
        <v>#REF!</v>
      </c>
      <c r="BM8223" s="79" t="s">
        <v>2391</v>
      </c>
      <c r="BN8223" s="79" t="s">
        <v>2985</v>
      </c>
      <c r="BO8223" s="79" t="s">
        <v>2985</v>
      </c>
      <c r="BU8223" s="79" t="s">
        <v>2391</v>
      </c>
      <c r="BV8223" s="79" t="s">
        <v>2985</v>
      </c>
      <c r="BW8223" s="79" t="s">
        <v>2985</v>
      </c>
    </row>
    <row r="8224" spans="51:75" x14ac:dyDescent="0.3">
      <c r="AY8224" s="107" t="e">
        <f>VLOOKUP(C8224,#REF!, 2,FALSE)</f>
        <v>#REF!</v>
      </c>
      <c r="BM8224" s="79" t="s">
        <v>13534</v>
      </c>
      <c r="BN8224" s="79" t="s">
        <v>805</v>
      </c>
      <c r="BO8224" s="79" t="s">
        <v>4370</v>
      </c>
      <c r="BU8224" s="79" t="s">
        <v>13534</v>
      </c>
      <c r="BV8224" s="79" t="s">
        <v>805</v>
      </c>
      <c r="BW8224" s="79" t="s">
        <v>4370</v>
      </c>
    </row>
    <row r="8225" spans="51:75" x14ac:dyDescent="0.3">
      <c r="AY8225" s="107" t="e">
        <f>VLOOKUP(C8225,#REF!, 2,FALSE)</f>
        <v>#REF!</v>
      </c>
      <c r="BM8225" s="79" t="s">
        <v>13535</v>
      </c>
      <c r="BN8225" s="79" t="s">
        <v>616</v>
      </c>
      <c r="BO8225" s="79" t="s">
        <v>11241</v>
      </c>
      <c r="BU8225" s="79" t="s">
        <v>13535</v>
      </c>
      <c r="BV8225" s="79" t="s">
        <v>616</v>
      </c>
      <c r="BW8225" s="79" t="s">
        <v>11241</v>
      </c>
    </row>
    <row r="8226" spans="51:75" x14ac:dyDescent="0.3">
      <c r="AY8226" s="107" t="e">
        <f>VLOOKUP(C8226,#REF!, 2,FALSE)</f>
        <v>#REF!</v>
      </c>
      <c r="BM8226" s="79" t="s">
        <v>13536</v>
      </c>
      <c r="BN8226" s="79" t="s">
        <v>2985</v>
      </c>
      <c r="BO8226" s="79" t="s">
        <v>2063</v>
      </c>
      <c r="BU8226" s="79" t="s">
        <v>13536</v>
      </c>
      <c r="BV8226" s="79" t="s">
        <v>2985</v>
      </c>
      <c r="BW8226" s="79" t="s">
        <v>2063</v>
      </c>
    </row>
    <row r="8227" spans="51:75" x14ac:dyDescent="0.3">
      <c r="AY8227" s="107" t="e">
        <f>VLOOKUP(C8227,#REF!, 2,FALSE)</f>
        <v>#REF!</v>
      </c>
      <c r="BM8227" s="79" t="s">
        <v>2392</v>
      </c>
      <c r="BN8227" s="79" t="s">
        <v>1281</v>
      </c>
      <c r="BO8227" s="79" t="s">
        <v>13537</v>
      </c>
      <c r="BU8227" s="79" t="s">
        <v>2392</v>
      </c>
      <c r="BV8227" s="79" t="s">
        <v>1281</v>
      </c>
      <c r="BW8227" s="79" t="s">
        <v>13537</v>
      </c>
    </row>
    <row r="8228" spans="51:75" x14ac:dyDescent="0.3">
      <c r="AY8228" s="107" t="e">
        <f>VLOOKUP(C8228,#REF!, 2,FALSE)</f>
        <v>#REF!</v>
      </c>
      <c r="BM8228" s="79" t="s">
        <v>13538</v>
      </c>
      <c r="BN8228" s="79" t="s">
        <v>2985</v>
      </c>
      <c r="BO8228" s="79" t="s">
        <v>13539</v>
      </c>
      <c r="BU8228" s="79" t="s">
        <v>13538</v>
      </c>
      <c r="BV8228" s="79" t="s">
        <v>2985</v>
      </c>
      <c r="BW8228" s="79" t="s">
        <v>13539</v>
      </c>
    </row>
    <row r="8229" spans="51:75" x14ac:dyDescent="0.3">
      <c r="AY8229" s="107" t="e">
        <f>VLOOKUP(C8229,#REF!, 2,FALSE)</f>
        <v>#REF!</v>
      </c>
      <c r="BM8229" s="79" t="s">
        <v>13540</v>
      </c>
      <c r="BN8229" s="79" t="s">
        <v>16992</v>
      </c>
      <c r="BO8229" s="79" t="s">
        <v>844</v>
      </c>
      <c r="BU8229" s="79" t="s">
        <v>13540</v>
      </c>
      <c r="BV8229" s="79" t="s">
        <v>16992</v>
      </c>
      <c r="BW8229" s="79" t="s">
        <v>844</v>
      </c>
    </row>
    <row r="8230" spans="51:75" x14ac:dyDescent="0.3">
      <c r="AY8230" s="107" t="e">
        <f>VLOOKUP(C8230,#REF!, 2,FALSE)</f>
        <v>#REF!</v>
      </c>
      <c r="BM8230" s="79" t="s">
        <v>13541</v>
      </c>
      <c r="BN8230" s="79" t="s">
        <v>3256</v>
      </c>
      <c r="BO8230" s="79" t="s">
        <v>13542</v>
      </c>
      <c r="BU8230" s="79" t="s">
        <v>13541</v>
      </c>
      <c r="BV8230" s="79" t="s">
        <v>3256</v>
      </c>
      <c r="BW8230" s="79" t="s">
        <v>13542</v>
      </c>
    </row>
    <row r="8231" spans="51:75" x14ac:dyDescent="0.3">
      <c r="AY8231" s="107" t="e">
        <f>VLOOKUP(C8231,#REF!, 2,FALSE)</f>
        <v>#REF!</v>
      </c>
      <c r="BM8231" s="79" t="s">
        <v>13543</v>
      </c>
      <c r="BN8231" s="79" t="s">
        <v>16992</v>
      </c>
      <c r="BO8231" s="79" t="s">
        <v>13544</v>
      </c>
      <c r="BU8231" s="79" t="s">
        <v>13543</v>
      </c>
      <c r="BV8231" s="79" t="s">
        <v>16992</v>
      </c>
      <c r="BW8231" s="79" t="s">
        <v>13544</v>
      </c>
    </row>
    <row r="8232" spans="51:75" x14ac:dyDescent="0.3">
      <c r="AY8232" s="107" t="e">
        <f>VLOOKUP(C8232,#REF!, 2,FALSE)</f>
        <v>#REF!</v>
      </c>
      <c r="BM8232" s="79" t="s">
        <v>13545</v>
      </c>
      <c r="BN8232" s="79" t="s">
        <v>2985</v>
      </c>
      <c r="BO8232" s="79" t="s">
        <v>2985</v>
      </c>
      <c r="BU8232" s="79" t="s">
        <v>13545</v>
      </c>
      <c r="BV8232" s="79" t="s">
        <v>2985</v>
      </c>
      <c r="BW8232" s="79" t="s">
        <v>2985</v>
      </c>
    </row>
    <row r="8233" spans="51:75" x14ac:dyDescent="0.3">
      <c r="AY8233" s="107" t="e">
        <f>VLOOKUP(C8233,#REF!, 2,FALSE)</f>
        <v>#REF!</v>
      </c>
      <c r="BM8233" s="79" t="s">
        <v>2399</v>
      </c>
      <c r="BN8233" s="79" t="s">
        <v>615</v>
      </c>
      <c r="BO8233" s="79" t="s">
        <v>13546</v>
      </c>
      <c r="BU8233" s="79" t="s">
        <v>2399</v>
      </c>
      <c r="BV8233" s="79" t="s">
        <v>615</v>
      </c>
      <c r="BW8233" s="79" t="s">
        <v>13546</v>
      </c>
    </row>
    <row r="8234" spans="51:75" x14ac:dyDescent="0.3">
      <c r="AY8234" s="107" t="e">
        <f>VLOOKUP(C8234,#REF!, 2,FALSE)</f>
        <v>#REF!</v>
      </c>
      <c r="BM8234" s="79" t="s">
        <v>13547</v>
      </c>
      <c r="BN8234" s="79" t="s">
        <v>638</v>
      </c>
      <c r="BO8234" s="79" t="s">
        <v>4584</v>
      </c>
      <c r="BU8234" s="79" t="s">
        <v>13547</v>
      </c>
      <c r="BV8234" s="79" t="s">
        <v>638</v>
      </c>
      <c r="BW8234" s="79" t="s">
        <v>4584</v>
      </c>
    </row>
    <row r="8235" spans="51:75" x14ac:dyDescent="0.3">
      <c r="AY8235" s="107" t="e">
        <f>VLOOKUP(C8235,#REF!, 2,FALSE)</f>
        <v>#REF!</v>
      </c>
      <c r="BM8235" s="79" t="s">
        <v>13548</v>
      </c>
      <c r="BN8235" s="79" t="s">
        <v>2985</v>
      </c>
      <c r="BO8235" s="79" t="s">
        <v>13549</v>
      </c>
      <c r="BU8235" s="79" t="s">
        <v>13548</v>
      </c>
      <c r="BV8235" s="79" t="s">
        <v>2985</v>
      </c>
      <c r="BW8235" s="79" t="s">
        <v>13549</v>
      </c>
    </row>
    <row r="8236" spans="51:75" x14ac:dyDescent="0.3">
      <c r="AY8236" s="107" t="e">
        <f>VLOOKUP(C8236,#REF!, 2,FALSE)</f>
        <v>#REF!</v>
      </c>
      <c r="BM8236" s="79" t="s">
        <v>13550</v>
      </c>
      <c r="BN8236" s="79" t="s">
        <v>2985</v>
      </c>
      <c r="BO8236" s="79" t="s">
        <v>3843</v>
      </c>
      <c r="BU8236" s="79" t="s">
        <v>13550</v>
      </c>
      <c r="BV8236" s="79" t="s">
        <v>2985</v>
      </c>
      <c r="BW8236" s="79" t="s">
        <v>3843</v>
      </c>
    </row>
    <row r="8237" spans="51:75" x14ac:dyDescent="0.3">
      <c r="AY8237" s="107" t="e">
        <f>VLOOKUP(C8237,#REF!, 2,FALSE)</f>
        <v>#REF!</v>
      </c>
      <c r="BM8237" s="79" t="s">
        <v>203</v>
      </c>
      <c r="BN8237" s="79" t="s">
        <v>2985</v>
      </c>
      <c r="BO8237" s="79" t="s">
        <v>2985</v>
      </c>
      <c r="BU8237" s="79" t="s">
        <v>203</v>
      </c>
      <c r="BV8237" s="79" t="s">
        <v>2985</v>
      </c>
      <c r="BW8237" s="79" t="s">
        <v>2985</v>
      </c>
    </row>
    <row r="8238" spans="51:75" x14ac:dyDescent="0.3">
      <c r="AY8238" s="107" t="e">
        <f>VLOOKUP(C8238,#REF!, 2,FALSE)</f>
        <v>#REF!</v>
      </c>
      <c r="BM8238" s="79" t="s">
        <v>13551</v>
      </c>
      <c r="BN8238" s="79" t="s">
        <v>1447</v>
      </c>
      <c r="BO8238" s="79" t="s">
        <v>3030</v>
      </c>
      <c r="BU8238" s="79" t="s">
        <v>13551</v>
      </c>
      <c r="BV8238" s="79" t="s">
        <v>1447</v>
      </c>
      <c r="BW8238" s="79" t="s">
        <v>3030</v>
      </c>
    </row>
    <row r="8239" spans="51:75" x14ac:dyDescent="0.3">
      <c r="AY8239" s="107" t="e">
        <f>VLOOKUP(C8239,#REF!, 2,FALSE)</f>
        <v>#REF!</v>
      </c>
      <c r="BM8239" s="79" t="s">
        <v>13552</v>
      </c>
      <c r="BN8239" s="79" t="s">
        <v>773</v>
      </c>
      <c r="BO8239" s="79" t="s">
        <v>923</v>
      </c>
      <c r="BU8239" s="79" t="s">
        <v>13552</v>
      </c>
      <c r="BV8239" s="79" t="s">
        <v>773</v>
      </c>
      <c r="BW8239" s="79" t="s">
        <v>923</v>
      </c>
    </row>
    <row r="8240" spans="51:75" x14ac:dyDescent="0.3">
      <c r="AY8240" s="107" t="e">
        <f>VLOOKUP(C8240,#REF!, 2,FALSE)</f>
        <v>#REF!</v>
      </c>
      <c r="BM8240" s="79" t="s">
        <v>13553</v>
      </c>
      <c r="BN8240" s="79" t="s">
        <v>1015</v>
      </c>
      <c r="BO8240" s="79" t="s">
        <v>8537</v>
      </c>
      <c r="BU8240" s="79" t="s">
        <v>13553</v>
      </c>
      <c r="BV8240" s="79" t="s">
        <v>1015</v>
      </c>
      <c r="BW8240" s="79" t="s">
        <v>8537</v>
      </c>
    </row>
    <row r="8241" spans="51:75" x14ac:dyDescent="0.3">
      <c r="AY8241" s="107" t="e">
        <f>VLOOKUP(C8241,#REF!, 2,FALSE)</f>
        <v>#REF!</v>
      </c>
      <c r="BM8241" s="79" t="s">
        <v>13554</v>
      </c>
      <c r="BN8241" s="79" t="s">
        <v>780</v>
      </c>
      <c r="BO8241" s="79" t="s">
        <v>11235</v>
      </c>
      <c r="BU8241" s="79" t="s">
        <v>13554</v>
      </c>
      <c r="BV8241" s="79" t="s">
        <v>780</v>
      </c>
      <c r="BW8241" s="79" t="s">
        <v>11235</v>
      </c>
    </row>
    <row r="8242" spans="51:75" x14ac:dyDescent="0.3">
      <c r="AY8242" s="107" t="e">
        <f>VLOOKUP(C8242,#REF!, 2,FALSE)</f>
        <v>#REF!</v>
      </c>
      <c r="BM8242" s="79" t="s">
        <v>13555</v>
      </c>
      <c r="BN8242" s="79" t="s">
        <v>2985</v>
      </c>
      <c r="BO8242" s="79" t="s">
        <v>2985</v>
      </c>
      <c r="BU8242" s="79" t="s">
        <v>13555</v>
      </c>
      <c r="BV8242" s="79" t="s">
        <v>2985</v>
      </c>
      <c r="BW8242" s="79" t="s">
        <v>2985</v>
      </c>
    </row>
    <row r="8243" spans="51:75" x14ac:dyDescent="0.3">
      <c r="AY8243" s="107" t="e">
        <f>VLOOKUP(C8243,#REF!, 2,FALSE)</f>
        <v>#REF!</v>
      </c>
      <c r="BM8243" s="79" t="s">
        <v>13556</v>
      </c>
      <c r="BN8243" s="79" t="s">
        <v>1015</v>
      </c>
      <c r="BO8243" s="79" t="s">
        <v>5253</v>
      </c>
      <c r="BU8243" s="79" t="s">
        <v>13556</v>
      </c>
      <c r="BV8243" s="79" t="s">
        <v>1015</v>
      </c>
      <c r="BW8243" s="79" t="s">
        <v>5253</v>
      </c>
    </row>
    <row r="8244" spans="51:75" x14ac:dyDescent="0.3">
      <c r="AY8244" s="107" t="e">
        <f>VLOOKUP(C8244,#REF!, 2,FALSE)</f>
        <v>#REF!</v>
      </c>
      <c r="BM8244" s="79" t="s">
        <v>13557</v>
      </c>
      <c r="BN8244" s="79" t="s">
        <v>2985</v>
      </c>
      <c r="BO8244" s="79" t="s">
        <v>2985</v>
      </c>
      <c r="BU8244" s="79" t="s">
        <v>13557</v>
      </c>
      <c r="BV8244" s="79" t="s">
        <v>2985</v>
      </c>
      <c r="BW8244" s="79" t="s">
        <v>2985</v>
      </c>
    </row>
    <row r="8245" spans="51:75" x14ac:dyDescent="0.3">
      <c r="AY8245" s="107" t="e">
        <f>VLOOKUP(C8245,#REF!, 2,FALSE)</f>
        <v>#REF!</v>
      </c>
      <c r="BM8245" s="79" t="s">
        <v>13558</v>
      </c>
      <c r="BN8245" s="79" t="s">
        <v>630</v>
      </c>
      <c r="BO8245" s="79" t="s">
        <v>2969</v>
      </c>
      <c r="BU8245" s="79" t="s">
        <v>13558</v>
      </c>
      <c r="BV8245" s="79" t="s">
        <v>630</v>
      </c>
      <c r="BW8245" s="79" t="s">
        <v>2969</v>
      </c>
    </row>
    <row r="8246" spans="51:75" x14ac:dyDescent="0.3">
      <c r="AY8246" s="107" t="e">
        <f>VLOOKUP(C8246,#REF!, 2,FALSE)</f>
        <v>#REF!</v>
      </c>
      <c r="BM8246" s="79" t="s">
        <v>204</v>
      </c>
      <c r="BN8246" s="79" t="s">
        <v>615</v>
      </c>
      <c r="BO8246" s="79" t="s">
        <v>1204</v>
      </c>
      <c r="BU8246" s="79" t="s">
        <v>204</v>
      </c>
      <c r="BV8246" s="79" t="s">
        <v>615</v>
      </c>
      <c r="BW8246" s="79" t="s">
        <v>1204</v>
      </c>
    </row>
    <row r="8247" spans="51:75" x14ac:dyDescent="0.3">
      <c r="AY8247" s="107" t="e">
        <f>VLOOKUP(C8247,#REF!, 2,FALSE)</f>
        <v>#REF!</v>
      </c>
      <c r="BM8247" s="79" t="s">
        <v>201</v>
      </c>
      <c r="BN8247" s="79" t="s">
        <v>638</v>
      </c>
      <c r="BO8247" s="79" t="s">
        <v>1204</v>
      </c>
      <c r="BU8247" s="79" t="s">
        <v>201</v>
      </c>
      <c r="BV8247" s="79" t="s">
        <v>638</v>
      </c>
      <c r="BW8247" s="79" t="s">
        <v>1204</v>
      </c>
    </row>
    <row r="8248" spans="51:75" x14ac:dyDescent="0.3">
      <c r="AY8248" s="107" t="e">
        <f>VLOOKUP(C8248,#REF!, 2,FALSE)</f>
        <v>#REF!</v>
      </c>
      <c r="BM8248" s="79" t="s">
        <v>13559</v>
      </c>
      <c r="BN8248" s="79" t="s">
        <v>2985</v>
      </c>
      <c r="BO8248" s="79" t="s">
        <v>772</v>
      </c>
      <c r="BU8248" s="79" t="s">
        <v>13559</v>
      </c>
      <c r="BV8248" s="79" t="s">
        <v>2985</v>
      </c>
      <c r="BW8248" s="79" t="s">
        <v>772</v>
      </c>
    </row>
    <row r="8249" spans="51:75" x14ac:dyDescent="0.3">
      <c r="AY8249" s="107" t="e">
        <f>VLOOKUP(C8249,#REF!, 2,FALSE)</f>
        <v>#REF!</v>
      </c>
      <c r="BM8249" s="79" t="s">
        <v>13560</v>
      </c>
      <c r="BN8249" s="79" t="s">
        <v>3256</v>
      </c>
      <c r="BO8249" s="79" t="s">
        <v>1412</v>
      </c>
      <c r="BU8249" s="79" t="s">
        <v>13560</v>
      </c>
      <c r="BV8249" s="79" t="s">
        <v>3256</v>
      </c>
      <c r="BW8249" s="79" t="s">
        <v>1412</v>
      </c>
    </row>
    <row r="8250" spans="51:75" x14ac:dyDescent="0.3">
      <c r="AY8250" s="107" t="e">
        <f>VLOOKUP(C8250,#REF!, 2,FALSE)</f>
        <v>#REF!</v>
      </c>
      <c r="BM8250" s="79" t="s">
        <v>13561</v>
      </c>
      <c r="BN8250" s="79" t="s">
        <v>3009</v>
      </c>
      <c r="BO8250" s="79" t="s">
        <v>13562</v>
      </c>
      <c r="BU8250" s="79" t="s">
        <v>13561</v>
      </c>
      <c r="BV8250" s="79" t="s">
        <v>3009</v>
      </c>
      <c r="BW8250" s="79" t="s">
        <v>13562</v>
      </c>
    </row>
    <row r="8251" spans="51:75" x14ac:dyDescent="0.3">
      <c r="AY8251" s="107" t="e">
        <f>VLOOKUP(C8251,#REF!, 2,FALSE)</f>
        <v>#REF!</v>
      </c>
      <c r="BM8251" s="79" t="s">
        <v>13563</v>
      </c>
      <c r="BN8251" s="79" t="s">
        <v>630</v>
      </c>
      <c r="BO8251" s="79" t="s">
        <v>2985</v>
      </c>
      <c r="BU8251" s="79" t="s">
        <v>13563</v>
      </c>
      <c r="BV8251" s="79" t="s">
        <v>630</v>
      </c>
      <c r="BW8251" s="79" t="s">
        <v>2985</v>
      </c>
    </row>
    <row r="8252" spans="51:75" x14ac:dyDescent="0.3">
      <c r="AY8252" s="107" t="e">
        <f>VLOOKUP(C8252,#REF!, 2,FALSE)</f>
        <v>#REF!</v>
      </c>
      <c r="BM8252" s="79" t="s">
        <v>13564</v>
      </c>
      <c r="BN8252" s="79" t="s">
        <v>639</v>
      </c>
      <c r="BO8252" s="79" t="s">
        <v>617</v>
      </c>
      <c r="BU8252" s="79" t="s">
        <v>13564</v>
      </c>
      <c r="BV8252" s="79" t="s">
        <v>639</v>
      </c>
      <c r="BW8252" s="79" t="s">
        <v>617</v>
      </c>
    </row>
    <row r="8253" spans="51:75" x14ac:dyDescent="0.3">
      <c r="AY8253" s="107" t="e">
        <f>VLOOKUP(C8253,#REF!, 2,FALSE)</f>
        <v>#REF!</v>
      </c>
      <c r="BM8253" s="79" t="s">
        <v>13565</v>
      </c>
      <c r="BN8253" s="79" t="s">
        <v>2985</v>
      </c>
      <c r="BO8253" s="79" t="s">
        <v>917</v>
      </c>
      <c r="BU8253" s="79" t="s">
        <v>13565</v>
      </c>
      <c r="BV8253" s="79" t="s">
        <v>2985</v>
      </c>
      <c r="BW8253" s="79" t="s">
        <v>917</v>
      </c>
    </row>
    <row r="8254" spans="51:75" x14ac:dyDescent="0.3">
      <c r="AY8254" s="107" t="e">
        <f>VLOOKUP(C8254,#REF!, 2,FALSE)</f>
        <v>#REF!</v>
      </c>
      <c r="BM8254" s="79" t="s">
        <v>13566</v>
      </c>
      <c r="BN8254" s="79" t="s">
        <v>641</v>
      </c>
      <c r="BO8254" s="79" t="s">
        <v>1806</v>
      </c>
      <c r="BU8254" s="79" t="s">
        <v>13566</v>
      </c>
      <c r="BV8254" s="79" t="s">
        <v>641</v>
      </c>
      <c r="BW8254" s="79" t="s">
        <v>1806</v>
      </c>
    </row>
    <row r="8255" spans="51:75" x14ac:dyDescent="0.3">
      <c r="AY8255" s="107" t="e">
        <f>VLOOKUP(C8255,#REF!, 2,FALSE)</f>
        <v>#REF!</v>
      </c>
      <c r="BM8255" s="79" t="s">
        <v>13567</v>
      </c>
      <c r="BN8255" s="79" t="s">
        <v>1344</v>
      </c>
      <c r="BO8255" s="79" t="s">
        <v>784</v>
      </c>
      <c r="BU8255" s="79" t="s">
        <v>13567</v>
      </c>
      <c r="BV8255" s="79" t="s">
        <v>1344</v>
      </c>
      <c r="BW8255" s="79" t="s">
        <v>784</v>
      </c>
    </row>
    <row r="8256" spans="51:75" x14ac:dyDescent="0.3">
      <c r="AY8256" s="107" t="e">
        <f>VLOOKUP(C8256,#REF!, 2,FALSE)</f>
        <v>#REF!</v>
      </c>
      <c r="BM8256" s="79" t="s">
        <v>13568</v>
      </c>
      <c r="BN8256" s="79" t="s">
        <v>2985</v>
      </c>
      <c r="BO8256" s="79" t="s">
        <v>1124</v>
      </c>
      <c r="BU8256" s="79" t="s">
        <v>13568</v>
      </c>
      <c r="BV8256" s="79" t="s">
        <v>2985</v>
      </c>
      <c r="BW8256" s="79" t="s">
        <v>1124</v>
      </c>
    </row>
    <row r="8257" spans="51:75" x14ac:dyDescent="0.3">
      <c r="AY8257" s="107" t="e">
        <f>VLOOKUP(C8257,#REF!, 2,FALSE)</f>
        <v>#REF!</v>
      </c>
      <c r="BM8257" s="79" t="s">
        <v>13569</v>
      </c>
      <c r="BN8257" s="79" t="s">
        <v>2985</v>
      </c>
      <c r="BO8257" s="79" t="s">
        <v>784</v>
      </c>
      <c r="BU8257" s="79" t="s">
        <v>13569</v>
      </c>
      <c r="BV8257" s="79" t="s">
        <v>2985</v>
      </c>
      <c r="BW8257" s="79" t="s">
        <v>784</v>
      </c>
    </row>
    <row r="8258" spans="51:75" x14ac:dyDescent="0.3">
      <c r="AY8258" s="107" t="e">
        <f>VLOOKUP(C8258,#REF!, 2,FALSE)</f>
        <v>#REF!</v>
      </c>
      <c r="BM8258" s="79" t="s">
        <v>13570</v>
      </c>
      <c r="BN8258" s="79" t="s">
        <v>2985</v>
      </c>
      <c r="BO8258" s="79" t="s">
        <v>6710</v>
      </c>
      <c r="BU8258" s="79" t="s">
        <v>13570</v>
      </c>
      <c r="BV8258" s="79" t="s">
        <v>2985</v>
      </c>
      <c r="BW8258" s="79" t="s">
        <v>6710</v>
      </c>
    </row>
    <row r="8259" spans="51:75" x14ac:dyDescent="0.3">
      <c r="AY8259" s="107" t="e">
        <f>VLOOKUP(C8259,#REF!, 2,FALSE)</f>
        <v>#REF!</v>
      </c>
      <c r="BM8259" s="79" t="s">
        <v>13571</v>
      </c>
      <c r="BN8259" s="79" t="s">
        <v>2985</v>
      </c>
      <c r="BO8259" s="79" t="s">
        <v>7169</v>
      </c>
      <c r="BU8259" s="79" t="s">
        <v>13571</v>
      </c>
      <c r="BV8259" s="79" t="s">
        <v>2985</v>
      </c>
      <c r="BW8259" s="79" t="s">
        <v>7169</v>
      </c>
    </row>
    <row r="8260" spans="51:75" x14ac:dyDescent="0.3">
      <c r="AY8260" s="107" t="e">
        <f>VLOOKUP(C8260,#REF!, 2,FALSE)</f>
        <v>#REF!</v>
      </c>
      <c r="BM8260" s="79" t="s">
        <v>13573</v>
      </c>
      <c r="BN8260" s="79" t="s">
        <v>2985</v>
      </c>
      <c r="BO8260" s="79" t="s">
        <v>13574</v>
      </c>
      <c r="BU8260" s="79" t="s">
        <v>13573</v>
      </c>
      <c r="BV8260" s="79" t="s">
        <v>2985</v>
      </c>
      <c r="BW8260" s="79" t="s">
        <v>13574</v>
      </c>
    </row>
    <row r="8261" spans="51:75" x14ac:dyDescent="0.3">
      <c r="AY8261" s="107" t="e">
        <f>VLOOKUP(C8261,#REF!, 2,FALSE)</f>
        <v>#REF!</v>
      </c>
      <c r="BM8261" s="79" t="s">
        <v>13575</v>
      </c>
      <c r="BN8261" s="79" t="s">
        <v>2985</v>
      </c>
      <c r="BO8261" s="79" t="s">
        <v>13576</v>
      </c>
      <c r="BU8261" s="79" t="s">
        <v>13575</v>
      </c>
      <c r="BV8261" s="79" t="s">
        <v>2985</v>
      </c>
      <c r="BW8261" s="79" t="s">
        <v>13576</v>
      </c>
    </row>
    <row r="8262" spans="51:75" x14ac:dyDescent="0.3">
      <c r="AY8262" s="107" t="e">
        <f>VLOOKUP(C8262,#REF!, 2,FALSE)</f>
        <v>#REF!</v>
      </c>
      <c r="BM8262" s="79" t="s">
        <v>13577</v>
      </c>
      <c r="BN8262" s="79" t="s">
        <v>733</v>
      </c>
      <c r="BO8262" s="79" t="s">
        <v>13578</v>
      </c>
      <c r="BU8262" s="79" t="s">
        <v>13577</v>
      </c>
      <c r="BV8262" s="79" t="s">
        <v>733</v>
      </c>
      <c r="BW8262" s="79" t="s">
        <v>13578</v>
      </c>
    </row>
    <row r="8263" spans="51:75" x14ac:dyDescent="0.3">
      <c r="AY8263" s="107" t="e">
        <f>VLOOKUP(C8263,#REF!, 2,FALSE)</f>
        <v>#REF!</v>
      </c>
      <c r="BM8263" s="79" t="s">
        <v>13579</v>
      </c>
      <c r="BN8263" s="79" t="s">
        <v>1735</v>
      </c>
      <c r="BO8263" s="79" t="s">
        <v>8740</v>
      </c>
      <c r="BU8263" s="79" t="s">
        <v>13579</v>
      </c>
      <c r="BV8263" s="79" t="s">
        <v>1735</v>
      </c>
      <c r="BW8263" s="79" t="s">
        <v>8740</v>
      </c>
    </row>
    <row r="8264" spans="51:75" x14ac:dyDescent="0.3">
      <c r="AY8264" s="107" t="e">
        <f>VLOOKUP(C8264,#REF!, 2,FALSE)</f>
        <v>#REF!</v>
      </c>
      <c r="BM8264" s="79" t="s">
        <v>2400</v>
      </c>
      <c r="BN8264" s="79" t="s">
        <v>1344</v>
      </c>
      <c r="BO8264" s="79" t="s">
        <v>13580</v>
      </c>
      <c r="BU8264" s="79" t="s">
        <v>2400</v>
      </c>
      <c r="BV8264" s="79" t="s">
        <v>1344</v>
      </c>
      <c r="BW8264" s="79" t="s">
        <v>13580</v>
      </c>
    </row>
    <row r="8265" spans="51:75" x14ac:dyDescent="0.3">
      <c r="AY8265" s="107" t="e">
        <f>VLOOKUP(C8265,#REF!, 2,FALSE)</f>
        <v>#REF!</v>
      </c>
      <c r="BM8265" s="79" t="s">
        <v>13581</v>
      </c>
      <c r="BN8265" s="79" t="s">
        <v>2985</v>
      </c>
      <c r="BO8265" s="79" t="s">
        <v>1522</v>
      </c>
      <c r="BU8265" s="79" t="s">
        <v>13581</v>
      </c>
      <c r="BV8265" s="79" t="s">
        <v>2985</v>
      </c>
      <c r="BW8265" s="79" t="s">
        <v>1522</v>
      </c>
    </row>
    <row r="8266" spans="51:75" x14ac:dyDescent="0.3">
      <c r="AY8266" s="107" t="e">
        <f>VLOOKUP(C8266,#REF!, 2,FALSE)</f>
        <v>#REF!</v>
      </c>
      <c r="BM8266" s="79" t="s">
        <v>13582</v>
      </c>
      <c r="BN8266" s="79" t="s">
        <v>2985</v>
      </c>
      <c r="BO8266" s="79" t="s">
        <v>718</v>
      </c>
      <c r="BU8266" s="79" t="s">
        <v>13582</v>
      </c>
      <c r="BV8266" s="79" t="s">
        <v>2985</v>
      </c>
      <c r="BW8266" s="79" t="s">
        <v>718</v>
      </c>
    </row>
    <row r="8267" spans="51:75" x14ac:dyDescent="0.3">
      <c r="AY8267" s="107" t="e">
        <f>VLOOKUP(C8267,#REF!, 2,FALSE)</f>
        <v>#REF!</v>
      </c>
      <c r="BM8267" s="79" t="s">
        <v>13583</v>
      </c>
      <c r="BN8267" s="79" t="s">
        <v>2985</v>
      </c>
      <c r="BO8267" s="79" t="s">
        <v>2985</v>
      </c>
      <c r="BU8267" s="79" t="s">
        <v>13583</v>
      </c>
      <c r="BV8267" s="79" t="s">
        <v>2985</v>
      </c>
      <c r="BW8267" s="79" t="s">
        <v>2985</v>
      </c>
    </row>
    <row r="8268" spans="51:75" x14ac:dyDescent="0.3">
      <c r="AY8268" s="107" t="e">
        <f>VLOOKUP(C8268,#REF!, 2,FALSE)</f>
        <v>#REF!</v>
      </c>
      <c r="BM8268" s="79" t="s">
        <v>13584</v>
      </c>
      <c r="BN8268" s="79" t="s">
        <v>2985</v>
      </c>
      <c r="BO8268" s="79" t="s">
        <v>3904</v>
      </c>
      <c r="BU8268" s="79" t="s">
        <v>13584</v>
      </c>
      <c r="BV8268" s="79" t="s">
        <v>2985</v>
      </c>
      <c r="BW8268" s="79" t="s">
        <v>3904</v>
      </c>
    </row>
    <row r="8269" spans="51:75" x14ac:dyDescent="0.3">
      <c r="AY8269" s="107" t="e">
        <f>VLOOKUP(C8269,#REF!, 2,FALSE)</f>
        <v>#REF!</v>
      </c>
      <c r="BM8269" s="79" t="s">
        <v>13585</v>
      </c>
      <c r="BN8269" s="79" t="s">
        <v>2985</v>
      </c>
      <c r="BO8269" s="79" t="s">
        <v>667</v>
      </c>
      <c r="BU8269" s="79" t="s">
        <v>13585</v>
      </c>
      <c r="BV8269" s="79" t="s">
        <v>2985</v>
      </c>
      <c r="BW8269" s="79" t="s">
        <v>667</v>
      </c>
    </row>
    <row r="8270" spans="51:75" x14ac:dyDescent="0.3">
      <c r="AY8270" s="107" t="e">
        <f>VLOOKUP(C8270,#REF!, 2,FALSE)</f>
        <v>#REF!</v>
      </c>
      <c r="BM8270" s="79" t="s">
        <v>13586</v>
      </c>
      <c r="BN8270" s="79" t="s">
        <v>664</v>
      </c>
      <c r="BO8270" s="79" t="s">
        <v>1749</v>
      </c>
      <c r="BU8270" s="79" t="s">
        <v>13586</v>
      </c>
      <c r="BV8270" s="79" t="s">
        <v>664</v>
      </c>
      <c r="BW8270" s="79" t="s">
        <v>1749</v>
      </c>
    </row>
    <row r="8271" spans="51:75" x14ac:dyDescent="0.3">
      <c r="AY8271" s="107" t="e">
        <f>VLOOKUP(C8271,#REF!, 2,FALSE)</f>
        <v>#REF!</v>
      </c>
      <c r="BM8271" s="79" t="s">
        <v>13588</v>
      </c>
      <c r="BN8271" s="79" t="s">
        <v>2985</v>
      </c>
      <c r="BO8271" s="79" t="s">
        <v>2985</v>
      </c>
      <c r="BU8271" s="79" t="s">
        <v>13588</v>
      </c>
      <c r="BV8271" s="79" t="s">
        <v>2985</v>
      </c>
      <c r="BW8271" s="79" t="s">
        <v>2985</v>
      </c>
    </row>
    <row r="8272" spans="51:75" x14ac:dyDescent="0.3">
      <c r="AY8272" s="107" t="e">
        <f>VLOOKUP(C8272,#REF!, 2,FALSE)</f>
        <v>#REF!</v>
      </c>
      <c r="BM8272" s="79" t="s">
        <v>13589</v>
      </c>
      <c r="BN8272" s="79" t="s">
        <v>782</v>
      </c>
      <c r="BO8272" s="79" t="s">
        <v>13590</v>
      </c>
      <c r="BU8272" s="79" t="s">
        <v>13589</v>
      </c>
      <c r="BV8272" s="79" t="s">
        <v>782</v>
      </c>
      <c r="BW8272" s="79" t="s">
        <v>13590</v>
      </c>
    </row>
    <row r="8273" spans="51:75" x14ac:dyDescent="0.3">
      <c r="AY8273" s="107" t="e">
        <f>VLOOKUP(C8273,#REF!, 2,FALSE)</f>
        <v>#REF!</v>
      </c>
      <c r="BM8273" s="79" t="s">
        <v>13591</v>
      </c>
      <c r="BN8273" s="79" t="s">
        <v>1271</v>
      </c>
      <c r="BO8273" s="79" t="s">
        <v>13592</v>
      </c>
      <c r="BU8273" s="79" t="s">
        <v>13591</v>
      </c>
      <c r="BV8273" s="79" t="s">
        <v>1271</v>
      </c>
      <c r="BW8273" s="79" t="s">
        <v>13592</v>
      </c>
    </row>
    <row r="8274" spans="51:75" x14ac:dyDescent="0.3">
      <c r="AY8274" s="107" t="e">
        <f>VLOOKUP(C8274,#REF!, 2,FALSE)</f>
        <v>#REF!</v>
      </c>
      <c r="BM8274" s="79" t="s">
        <v>13593</v>
      </c>
      <c r="BN8274" s="79" t="s">
        <v>3256</v>
      </c>
      <c r="BO8274" s="79" t="s">
        <v>1339</v>
      </c>
      <c r="BU8274" s="79" t="s">
        <v>13593</v>
      </c>
      <c r="BV8274" s="79" t="s">
        <v>3256</v>
      </c>
      <c r="BW8274" s="79" t="s">
        <v>1339</v>
      </c>
    </row>
    <row r="8275" spans="51:75" x14ac:dyDescent="0.3">
      <c r="AY8275" s="107" t="e">
        <f>VLOOKUP(C8275,#REF!, 2,FALSE)</f>
        <v>#REF!</v>
      </c>
      <c r="BM8275" s="79" t="s">
        <v>13594</v>
      </c>
      <c r="BN8275" s="79" t="s">
        <v>1141</v>
      </c>
      <c r="BO8275" s="79" t="s">
        <v>13595</v>
      </c>
      <c r="BU8275" s="79" t="s">
        <v>13594</v>
      </c>
      <c r="BV8275" s="79" t="s">
        <v>1141</v>
      </c>
      <c r="BW8275" s="79" t="s">
        <v>13595</v>
      </c>
    </row>
    <row r="8276" spans="51:75" x14ac:dyDescent="0.3">
      <c r="AY8276" s="107" t="e">
        <f>VLOOKUP(C8276,#REF!, 2,FALSE)</f>
        <v>#REF!</v>
      </c>
      <c r="BM8276" s="79" t="s">
        <v>13596</v>
      </c>
      <c r="BN8276" s="79" t="s">
        <v>2981</v>
      </c>
      <c r="BO8276" s="79" t="s">
        <v>6876</v>
      </c>
      <c r="BU8276" s="79" t="s">
        <v>13596</v>
      </c>
      <c r="BV8276" s="79" t="s">
        <v>2981</v>
      </c>
      <c r="BW8276" s="79" t="s">
        <v>6876</v>
      </c>
    </row>
    <row r="8277" spans="51:75" x14ac:dyDescent="0.3">
      <c r="AY8277" s="107" t="e">
        <f>VLOOKUP(C8277,#REF!, 2,FALSE)</f>
        <v>#REF!</v>
      </c>
      <c r="BM8277" s="79" t="s">
        <v>2403</v>
      </c>
      <c r="BN8277" s="79" t="s">
        <v>2985</v>
      </c>
      <c r="BO8277" s="79" t="s">
        <v>2985</v>
      </c>
      <c r="BU8277" s="79" t="s">
        <v>2403</v>
      </c>
      <c r="BV8277" s="79" t="s">
        <v>2985</v>
      </c>
      <c r="BW8277" s="79" t="s">
        <v>2985</v>
      </c>
    </row>
    <row r="8278" spans="51:75" x14ac:dyDescent="0.3">
      <c r="AY8278" s="107" t="e">
        <f>VLOOKUP(C8278,#REF!, 2,FALSE)</f>
        <v>#REF!</v>
      </c>
      <c r="BM8278" s="79" t="s">
        <v>2404</v>
      </c>
      <c r="BN8278" s="79" t="s">
        <v>641</v>
      </c>
      <c r="BO8278" s="79" t="s">
        <v>2359</v>
      </c>
      <c r="BU8278" s="79" t="s">
        <v>2404</v>
      </c>
      <c r="BV8278" s="79" t="s">
        <v>641</v>
      </c>
      <c r="BW8278" s="79" t="s">
        <v>2359</v>
      </c>
    </row>
    <row r="8279" spans="51:75" x14ac:dyDescent="0.3">
      <c r="AY8279" s="107" t="e">
        <f>VLOOKUP(C8279,#REF!, 2,FALSE)</f>
        <v>#REF!</v>
      </c>
      <c r="BM8279" s="79" t="s">
        <v>2405</v>
      </c>
      <c r="BN8279" s="79" t="s">
        <v>2425</v>
      </c>
      <c r="BO8279" s="79" t="s">
        <v>13597</v>
      </c>
      <c r="BU8279" s="79" t="s">
        <v>2405</v>
      </c>
      <c r="BV8279" s="79" t="s">
        <v>2425</v>
      </c>
      <c r="BW8279" s="79" t="s">
        <v>13597</v>
      </c>
    </row>
    <row r="8280" spans="51:75" x14ac:dyDescent="0.3">
      <c r="AY8280" s="107" t="e">
        <f>VLOOKUP(C8280,#REF!, 2,FALSE)</f>
        <v>#REF!</v>
      </c>
      <c r="BM8280" s="79" t="s">
        <v>13598</v>
      </c>
      <c r="BN8280" s="79" t="s">
        <v>641</v>
      </c>
      <c r="BO8280" s="79" t="s">
        <v>10492</v>
      </c>
      <c r="BU8280" s="79" t="s">
        <v>13598</v>
      </c>
      <c r="BV8280" s="79" t="s">
        <v>641</v>
      </c>
      <c r="BW8280" s="79" t="s">
        <v>10492</v>
      </c>
    </row>
    <row r="8281" spans="51:75" x14ac:dyDescent="0.3">
      <c r="AY8281" s="107" t="e">
        <f>VLOOKUP(C8281,#REF!, 2,FALSE)</f>
        <v>#REF!</v>
      </c>
      <c r="BM8281" s="79" t="s">
        <v>13599</v>
      </c>
      <c r="BN8281" s="79" t="s">
        <v>2985</v>
      </c>
      <c r="BO8281" s="79" t="s">
        <v>13600</v>
      </c>
      <c r="BU8281" s="79" t="s">
        <v>13599</v>
      </c>
      <c r="BV8281" s="79" t="s">
        <v>2985</v>
      </c>
      <c r="BW8281" s="79" t="s">
        <v>13600</v>
      </c>
    </row>
    <row r="8282" spans="51:75" x14ac:dyDescent="0.3">
      <c r="AY8282" s="107" t="e">
        <f>VLOOKUP(C8282,#REF!, 2,FALSE)</f>
        <v>#REF!</v>
      </c>
      <c r="BM8282" s="79" t="s">
        <v>13601</v>
      </c>
      <c r="BN8282" s="79" t="s">
        <v>2985</v>
      </c>
      <c r="BO8282" s="79" t="s">
        <v>2985</v>
      </c>
      <c r="BU8282" s="79" t="s">
        <v>13601</v>
      </c>
      <c r="BV8282" s="79" t="s">
        <v>2985</v>
      </c>
      <c r="BW8282" s="79" t="s">
        <v>2985</v>
      </c>
    </row>
    <row r="8283" spans="51:75" x14ac:dyDescent="0.3">
      <c r="AY8283" s="107" t="e">
        <f>VLOOKUP(C8283,#REF!, 2,FALSE)</f>
        <v>#REF!</v>
      </c>
      <c r="BM8283" s="79" t="s">
        <v>13602</v>
      </c>
      <c r="BN8283" s="79" t="s">
        <v>2985</v>
      </c>
      <c r="BO8283" s="79" t="s">
        <v>2985</v>
      </c>
      <c r="BU8283" s="79" t="s">
        <v>13602</v>
      </c>
      <c r="BV8283" s="79" t="s">
        <v>2985</v>
      </c>
      <c r="BW8283" s="79" t="s">
        <v>2985</v>
      </c>
    </row>
    <row r="8284" spans="51:75" x14ac:dyDescent="0.3">
      <c r="AY8284" s="107" t="e">
        <f>VLOOKUP(C8284,#REF!, 2,FALSE)</f>
        <v>#REF!</v>
      </c>
      <c r="BM8284" s="79" t="s">
        <v>13603</v>
      </c>
      <c r="BN8284" s="79" t="s">
        <v>1344</v>
      </c>
      <c r="BO8284" s="79" t="s">
        <v>13604</v>
      </c>
      <c r="BU8284" s="79" t="s">
        <v>13603</v>
      </c>
      <c r="BV8284" s="79" t="s">
        <v>1344</v>
      </c>
      <c r="BW8284" s="79" t="s">
        <v>13604</v>
      </c>
    </row>
    <row r="8285" spans="51:75" x14ac:dyDescent="0.3">
      <c r="AY8285" s="107" t="e">
        <f>VLOOKUP(C8285,#REF!, 2,FALSE)</f>
        <v>#REF!</v>
      </c>
      <c r="BM8285" s="79" t="s">
        <v>13605</v>
      </c>
      <c r="BN8285" s="79" t="s">
        <v>942</v>
      </c>
      <c r="BO8285" s="79" t="s">
        <v>3012</v>
      </c>
      <c r="BU8285" s="79" t="s">
        <v>13605</v>
      </c>
      <c r="BV8285" s="79" t="s">
        <v>942</v>
      </c>
      <c r="BW8285" s="79" t="s">
        <v>3012</v>
      </c>
    </row>
    <row r="8286" spans="51:75" x14ac:dyDescent="0.3">
      <c r="AY8286" s="107" t="e">
        <f>VLOOKUP(C8286,#REF!, 2,FALSE)</f>
        <v>#REF!</v>
      </c>
      <c r="BM8286" s="79" t="s">
        <v>13606</v>
      </c>
      <c r="BN8286" s="79" t="s">
        <v>799</v>
      </c>
      <c r="BO8286" s="79" t="s">
        <v>7560</v>
      </c>
      <c r="BU8286" s="79" t="s">
        <v>13606</v>
      </c>
      <c r="BV8286" s="79" t="s">
        <v>799</v>
      </c>
      <c r="BW8286" s="79" t="s">
        <v>7560</v>
      </c>
    </row>
    <row r="8287" spans="51:75" x14ac:dyDescent="0.3">
      <c r="AY8287" s="107" t="e">
        <f>VLOOKUP(C8287,#REF!, 2,FALSE)</f>
        <v>#REF!</v>
      </c>
      <c r="BM8287" s="79" t="s">
        <v>13607</v>
      </c>
      <c r="BN8287" s="79" t="s">
        <v>864</v>
      </c>
      <c r="BO8287" s="79" t="s">
        <v>1677</v>
      </c>
      <c r="BU8287" s="79" t="s">
        <v>13607</v>
      </c>
      <c r="BV8287" s="79" t="s">
        <v>864</v>
      </c>
      <c r="BW8287" s="79" t="s">
        <v>1677</v>
      </c>
    </row>
    <row r="8288" spans="51:75" x14ac:dyDescent="0.3">
      <c r="AY8288" s="107" t="e">
        <f>VLOOKUP(C8288,#REF!, 2,FALSE)</f>
        <v>#REF!</v>
      </c>
      <c r="BM8288" s="79" t="s">
        <v>13608</v>
      </c>
      <c r="BN8288" s="79" t="s">
        <v>999</v>
      </c>
      <c r="BO8288" s="79" t="s">
        <v>8484</v>
      </c>
      <c r="BU8288" s="79" t="s">
        <v>13608</v>
      </c>
      <c r="BV8288" s="79" t="s">
        <v>999</v>
      </c>
      <c r="BW8288" s="79" t="s">
        <v>8484</v>
      </c>
    </row>
    <row r="8289" spans="51:75" x14ac:dyDescent="0.3">
      <c r="AY8289" s="107" t="e">
        <f>VLOOKUP(C8289,#REF!, 2,FALSE)</f>
        <v>#REF!</v>
      </c>
      <c r="BM8289" s="79" t="s">
        <v>13609</v>
      </c>
      <c r="BN8289" s="79" t="s">
        <v>2985</v>
      </c>
      <c r="BO8289" s="79" t="s">
        <v>13610</v>
      </c>
      <c r="BU8289" s="79" t="s">
        <v>13609</v>
      </c>
      <c r="BV8289" s="79" t="s">
        <v>2985</v>
      </c>
      <c r="BW8289" s="79" t="s">
        <v>13610</v>
      </c>
    </row>
    <row r="8290" spans="51:75" x14ac:dyDescent="0.3">
      <c r="AY8290" s="107" t="e">
        <f>VLOOKUP(C8290,#REF!, 2,FALSE)</f>
        <v>#REF!</v>
      </c>
      <c r="BM8290" s="79" t="s">
        <v>13611</v>
      </c>
      <c r="BN8290" s="79" t="s">
        <v>2985</v>
      </c>
      <c r="BO8290" s="79" t="s">
        <v>4369</v>
      </c>
      <c r="BU8290" s="79" t="s">
        <v>13611</v>
      </c>
      <c r="BV8290" s="79" t="s">
        <v>2985</v>
      </c>
      <c r="BW8290" s="79" t="s">
        <v>4369</v>
      </c>
    </row>
    <row r="8291" spans="51:75" x14ac:dyDescent="0.3">
      <c r="AY8291" s="107" t="e">
        <f>VLOOKUP(C8291,#REF!, 2,FALSE)</f>
        <v>#REF!</v>
      </c>
      <c r="BM8291" s="79" t="s">
        <v>13612</v>
      </c>
      <c r="BN8291" s="79" t="s">
        <v>2985</v>
      </c>
      <c r="BO8291" s="79" t="s">
        <v>2985</v>
      </c>
      <c r="BU8291" s="79" t="s">
        <v>13612</v>
      </c>
      <c r="BV8291" s="79" t="s">
        <v>2985</v>
      </c>
      <c r="BW8291" s="79" t="s">
        <v>2985</v>
      </c>
    </row>
    <row r="8292" spans="51:75" x14ac:dyDescent="0.3">
      <c r="AY8292" s="107" t="e">
        <f>VLOOKUP(C8292,#REF!, 2,FALSE)</f>
        <v>#REF!</v>
      </c>
      <c r="BM8292" s="79" t="s">
        <v>13613</v>
      </c>
      <c r="BN8292" s="79" t="s">
        <v>1141</v>
      </c>
      <c r="BO8292" s="79" t="s">
        <v>2805</v>
      </c>
      <c r="BU8292" s="79" t="s">
        <v>13613</v>
      </c>
      <c r="BV8292" s="79" t="s">
        <v>1141</v>
      </c>
      <c r="BW8292" s="79" t="s">
        <v>2805</v>
      </c>
    </row>
    <row r="8293" spans="51:75" x14ac:dyDescent="0.3">
      <c r="AY8293" s="107" t="e">
        <f>VLOOKUP(C8293,#REF!, 2,FALSE)</f>
        <v>#REF!</v>
      </c>
      <c r="BM8293" s="79" t="s">
        <v>13614</v>
      </c>
      <c r="BN8293" s="79" t="s">
        <v>639</v>
      </c>
      <c r="BO8293" s="79" t="s">
        <v>1100</v>
      </c>
      <c r="BU8293" s="79" t="s">
        <v>13614</v>
      </c>
      <c r="BV8293" s="79" t="s">
        <v>639</v>
      </c>
      <c r="BW8293" s="79" t="s">
        <v>1100</v>
      </c>
    </row>
    <row r="8294" spans="51:75" x14ac:dyDescent="0.3">
      <c r="AY8294" s="107" t="e">
        <f>VLOOKUP(C8294,#REF!, 2,FALSE)</f>
        <v>#REF!</v>
      </c>
      <c r="BM8294" s="79" t="s">
        <v>13615</v>
      </c>
      <c r="BN8294" s="79" t="s">
        <v>619</v>
      </c>
      <c r="BO8294" s="79" t="s">
        <v>5865</v>
      </c>
      <c r="BU8294" s="79" t="s">
        <v>13615</v>
      </c>
      <c r="BV8294" s="79" t="s">
        <v>619</v>
      </c>
      <c r="BW8294" s="79" t="s">
        <v>5865</v>
      </c>
    </row>
    <row r="8295" spans="51:75" x14ac:dyDescent="0.3">
      <c r="AY8295" s="107" t="e">
        <f>VLOOKUP(C8295,#REF!, 2,FALSE)</f>
        <v>#REF!</v>
      </c>
      <c r="BM8295" s="79" t="s">
        <v>13616</v>
      </c>
      <c r="BN8295" s="79" t="s">
        <v>665</v>
      </c>
      <c r="BO8295" s="79" t="s">
        <v>5865</v>
      </c>
      <c r="BU8295" s="79" t="s">
        <v>13616</v>
      </c>
      <c r="BV8295" s="79" t="s">
        <v>665</v>
      </c>
      <c r="BW8295" s="79" t="s">
        <v>5865</v>
      </c>
    </row>
    <row r="8296" spans="51:75" x14ac:dyDescent="0.3">
      <c r="AY8296" s="107" t="e">
        <f>VLOOKUP(C8296,#REF!, 2,FALSE)</f>
        <v>#REF!</v>
      </c>
      <c r="BM8296" s="79" t="s">
        <v>13617</v>
      </c>
      <c r="BN8296" s="79" t="s">
        <v>2985</v>
      </c>
      <c r="BO8296" s="79" t="s">
        <v>11988</v>
      </c>
      <c r="BU8296" s="79" t="s">
        <v>13617</v>
      </c>
      <c r="BV8296" s="79" t="s">
        <v>2985</v>
      </c>
      <c r="BW8296" s="79" t="s">
        <v>11988</v>
      </c>
    </row>
    <row r="8297" spans="51:75" x14ac:dyDescent="0.3">
      <c r="AY8297" s="107" t="e">
        <f>VLOOKUP(C8297,#REF!, 2,FALSE)</f>
        <v>#REF!</v>
      </c>
      <c r="BM8297" s="79" t="s">
        <v>13618</v>
      </c>
      <c r="BN8297" s="79" t="s">
        <v>618</v>
      </c>
      <c r="BO8297" s="79" t="s">
        <v>5167</v>
      </c>
      <c r="BU8297" s="79" t="s">
        <v>13618</v>
      </c>
      <c r="BV8297" s="79" t="s">
        <v>618</v>
      </c>
      <c r="BW8297" s="79" t="s">
        <v>5167</v>
      </c>
    </row>
    <row r="8298" spans="51:75" x14ac:dyDescent="0.3">
      <c r="AY8298" s="107" t="e">
        <f>VLOOKUP(C8298,#REF!, 2,FALSE)</f>
        <v>#REF!</v>
      </c>
      <c r="BM8298" s="79" t="s">
        <v>13619</v>
      </c>
      <c r="BN8298" s="79" t="s">
        <v>843</v>
      </c>
      <c r="BO8298" s="79" t="s">
        <v>6635</v>
      </c>
      <c r="BU8298" s="79" t="s">
        <v>13619</v>
      </c>
      <c r="BV8298" s="79" t="s">
        <v>843</v>
      </c>
      <c r="BW8298" s="79" t="s">
        <v>6635</v>
      </c>
    </row>
    <row r="8299" spans="51:75" x14ac:dyDescent="0.3">
      <c r="AY8299" s="107" t="e">
        <f>VLOOKUP(C8299,#REF!, 2,FALSE)</f>
        <v>#REF!</v>
      </c>
      <c r="BM8299" s="79" t="s">
        <v>13620</v>
      </c>
      <c r="BN8299" s="79" t="s">
        <v>2985</v>
      </c>
      <c r="BO8299" s="79" t="s">
        <v>772</v>
      </c>
      <c r="BU8299" s="79" t="s">
        <v>13620</v>
      </c>
      <c r="BV8299" s="79" t="s">
        <v>2985</v>
      </c>
      <c r="BW8299" s="79" t="s">
        <v>772</v>
      </c>
    </row>
    <row r="8300" spans="51:75" x14ac:dyDescent="0.3">
      <c r="AY8300" s="107" t="e">
        <f>VLOOKUP(C8300,#REF!, 2,FALSE)</f>
        <v>#REF!</v>
      </c>
      <c r="BM8300" s="79" t="s">
        <v>13621</v>
      </c>
      <c r="BN8300" s="79" t="s">
        <v>2985</v>
      </c>
      <c r="BO8300" s="79" t="s">
        <v>7748</v>
      </c>
      <c r="BU8300" s="79" t="s">
        <v>13621</v>
      </c>
      <c r="BV8300" s="79" t="s">
        <v>2985</v>
      </c>
      <c r="BW8300" s="79" t="s">
        <v>7748</v>
      </c>
    </row>
    <row r="8301" spans="51:75" x14ac:dyDescent="0.3">
      <c r="AY8301" s="107" t="e">
        <f>VLOOKUP(C8301,#REF!, 2,FALSE)</f>
        <v>#REF!</v>
      </c>
      <c r="BM8301" s="79" t="s">
        <v>13622</v>
      </c>
      <c r="BN8301" s="79" t="s">
        <v>2985</v>
      </c>
      <c r="BO8301" s="79" t="s">
        <v>10540</v>
      </c>
      <c r="BU8301" s="79" t="s">
        <v>13622</v>
      </c>
      <c r="BV8301" s="79" t="s">
        <v>2985</v>
      </c>
      <c r="BW8301" s="79" t="s">
        <v>10540</v>
      </c>
    </row>
    <row r="8302" spans="51:75" x14ac:dyDescent="0.3">
      <c r="AY8302" s="107" t="e">
        <f>VLOOKUP(C8302,#REF!, 2,FALSE)</f>
        <v>#REF!</v>
      </c>
      <c r="BM8302" s="79" t="s">
        <v>13623</v>
      </c>
      <c r="BN8302" s="79" t="s">
        <v>16992</v>
      </c>
      <c r="BO8302" s="79" t="s">
        <v>13624</v>
      </c>
      <c r="BU8302" s="79" t="s">
        <v>13623</v>
      </c>
      <c r="BV8302" s="79" t="s">
        <v>16992</v>
      </c>
      <c r="BW8302" s="79" t="s">
        <v>13624</v>
      </c>
    </row>
    <row r="8303" spans="51:75" x14ac:dyDescent="0.3">
      <c r="AY8303" s="107" t="e">
        <f>VLOOKUP(C8303,#REF!, 2,FALSE)</f>
        <v>#REF!</v>
      </c>
      <c r="BM8303" s="79" t="s">
        <v>13625</v>
      </c>
      <c r="BN8303" s="79" t="s">
        <v>2985</v>
      </c>
      <c r="BO8303" s="79" t="s">
        <v>2985</v>
      </c>
      <c r="BU8303" s="79" t="s">
        <v>13625</v>
      </c>
      <c r="BV8303" s="79" t="s">
        <v>2985</v>
      </c>
      <c r="BW8303" s="79" t="s">
        <v>2985</v>
      </c>
    </row>
    <row r="8304" spans="51:75" x14ac:dyDescent="0.3">
      <c r="AY8304" s="107" t="e">
        <f>VLOOKUP(C8304,#REF!, 2,FALSE)</f>
        <v>#REF!</v>
      </c>
      <c r="BM8304" s="79" t="s">
        <v>13626</v>
      </c>
      <c r="BN8304" s="79" t="s">
        <v>614</v>
      </c>
      <c r="BO8304" s="79" t="s">
        <v>13627</v>
      </c>
      <c r="BU8304" s="79" t="s">
        <v>13626</v>
      </c>
      <c r="BV8304" s="79" t="s">
        <v>614</v>
      </c>
      <c r="BW8304" s="79" t="s">
        <v>13627</v>
      </c>
    </row>
    <row r="8305" spans="51:75" x14ac:dyDescent="0.3">
      <c r="AY8305" s="107" t="e">
        <f>VLOOKUP(C8305,#REF!, 2,FALSE)</f>
        <v>#REF!</v>
      </c>
      <c r="BM8305" s="79" t="s">
        <v>13628</v>
      </c>
      <c r="BN8305" s="79" t="s">
        <v>1344</v>
      </c>
      <c r="BO8305" s="79" t="s">
        <v>13629</v>
      </c>
      <c r="BU8305" s="79" t="s">
        <v>13628</v>
      </c>
      <c r="BV8305" s="79" t="s">
        <v>1344</v>
      </c>
      <c r="BW8305" s="79" t="s">
        <v>13629</v>
      </c>
    </row>
    <row r="8306" spans="51:75" x14ac:dyDescent="0.3">
      <c r="AY8306" s="107" t="e">
        <f>VLOOKUP(C8306,#REF!, 2,FALSE)</f>
        <v>#REF!</v>
      </c>
      <c r="BM8306" s="79" t="s">
        <v>2406</v>
      </c>
      <c r="BN8306" s="79" t="s">
        <v>2985</v>
      </c>
      <c r="BO8306" s="79" t="s">
        <v>13630</v>
      </c>
      <c r="BU8306" s="79" t="s">
        <v>2406</v>
      </c>
      <c r="BV8306" s="79" t="s">
        <v>2985</v>
      </c>
      <c r="BW8306" s="79" t="s">
        <v>13630</v>
      </c>
    </row>
    <row r="8307" spans="51:75" x14ac:dyDescent="0.3">
      <c r="AY8307" s="107" t="e">
        <f>VLOOKUP(C8307,#REF!, 2,FALSE)</f>
        <v>#REF!</v>
      </c>
      <c r="BM8307" s="79" t="s">
        <v>13631</v>
      </c>
      <c r="BN8307" s="79" t="s">
        <v>2985</v>
      </c>
      <c r="BO8307" s="79" t="s">
        <v>13632</v>
      </c>
      <c r="BU8307" s="79" t="s">
        <v>13631</v>
      </c>
      <c r="BV8307" s="79" t="s">
        <v>2985</v>
      </c>
      <c r="BW8307" s="79" t="s">
        <v>13632</v>
      </c>
    </row>
    <row r="8308" spans="51:75" x14ac:dyDescent="0.3">
      <c r="AY8308" s="107" t="e">
        <f>VLOOKUP(C8308,#REF!, 2,FALSE)</f>
        <v>#REF!</v>
      </c>
      <c r="BM8308" s="79" t="s">
        <v>13633</v>
      </c>
      <c r="BN8308" s="79" t="s">
        <v>16992</v>
      </c>
      <c r="BO8308" s="79" t="s">
        <v>1160</v>
      </c>
      <c r="BU8308" s="79" t="s">
        <v>13633</v>
      </c>
      <c r="BV8308" s="79" t="s">
        <v>16992</v>
      </c>
      <c r="BW8308" s="79" t="s">
        <v>1160</v>
      </c>
    </row>
    <row r="8309" spans="51:75" x14ac:dyDescent="0.3">
      <c r="AY8309" s="107" t="e">
        <f>VLOOKUP(C8309,#REF!, 2,FALSE)</f>
        <v>#REF!</v>
      </c>
      <c r="BM8309" s="79" t="s">
        <v>191</v>
      </c>
      <c r="BN8309" s="79" t="s">
        <v>1344</v>
      </c>
      <c r="BO8309" s="79" t="s">
        <v>3626</v>
      </c>
      <c r="BU8309" s="79" t="s">
        <v>191</v>
      </c>
      <c r="BV8309" s="79" t="s">
        <v>1344</v>
      </c>
      <c r="BW8309" s="79" t="s">
        <v>3626</v>
      </c>
    </row>
    <row r="8310" spans="51:75" x14ac:dyDescent="0.3">
      <c r="AY8310" s="107" t="e">
        <f>VLOOKUP(C8310,#REF!, 2,FALSE)</f>
        <v>#REF!</v>
      </c>
      <c r="BM8310" s="79" t="s">
        <v>13634</v>
      </c>
      <c r="BN8310" s="79" t="s">
        <v>843</v>
      </c>
      <c r="BO8310" s="79" t="s">
        <v>8699</v>
      </c>
      <c r="BU8310" s="79" t="s">
        <v>13634</v>
      </c>
      <c r="BV8310" s="79" t="s">
        <v>843</v>
      </c>
      <c r="BW8310" s="79" t="s">
        <v>8699</v>
      </c>
    </row>
    <row r="8311" spans="51:75" x14ac:dyDescent="0.3">
      <c r="AY8311" s="107" t="e">
        <f>VLOOKUP(C8311,#REF!, 2,FALSE)</f>
        <v>#REF!</v>
      </c>
      <c r="BM8311" s="79" t="s">
        <v>13635</v>
      </c>
      <c r="BN8311" s="79" t="s">
        <v>3256</v>
      </c>
      <c r="BO8311" s="79" t="s">
        <v>10027</v>
      </c>
      <c r="BU8311" s="79" t="s">
        <v>13635</v>
      </c>
      <c r="BV8311" s="79" t="s">
        <v>3256</v>
      </c>
      <c r="BW8311" s="79" t="s">
        <v>10027</v>
      </c>
    </row>
    <row r="8312" spans="51:75" x14ac:dyDescent="0.3">
      <c r="AY8312" s="107" t="e">
        <f>VLOOKUP(C8312,#REF!, 2,FALSE)</f>
        <v>#REF!</v>
      </c>
      <c r="BM8312" s="79" t="s">
        <v>13636</v>
      </c>
      <c r="BN8312" s="79" t="s">
        <v>2985</v>
      </c>
      <c r="BO8312" s="79" t="s">
        <v>2985</v>
      </c>
      <c r="BU8312" s="79" t="s">
        <v>13636</v>
      </c>
      <c r="BV8312" s="79" t="s">
        <v>2985</v>
      </c>
      <c r="BW8312" s="79" t="s">
        <v>2985</v>
      </c>
    </row>
    <row r="8313" spans="51:75" x14ac:dyDescent="0.3">
      <c r="AY8313" s="107" t="e">
        <f>VLOOKUP(C8313,#REF!, 2,FALSE)</f>
        <v>#REF!</v>
      </c>
      <c r="BM8313" s="79" t="s">
        <v>13637</v>
      </c>
      <c r="BN8313" s="79" t="s">
        <v>16992</v>
      </c>
      <c r="BO8313" s="79" t="s">
        <v>6242</v>
      </c>
      <c r="BU8313" s="79" t="s">
        <v>13637</v>
      </c>
      <c r="BV8313" s="79" t="s">
        <v>16992</v>
      </c>
      <c r="BW8313" s="79" t="s">
        <v>6242</v>
      </c>
    </row>
    <row r="8314" spans="51:75" x14ac:dyDescent="0.3">
      <c r="AY8314" s="107" t="e">
        <f>VLOOKUP(C8314,#REF!, 2,FALSE)</f>
        <v>#REF!</v>
      </c>
      <c r="BM8314" s="79" t="s">
        <v>13638</v>
      </c>
      <c r="BN8314" s="79" t="s">
        <v>2985</v>
      </c>
      <c r="BO8314" s="79" t="s">
        <v>2790</v>
      </c>
      <c r="BU8314" s="79" t="s">
        <v>13638</v>
      </c>
      <c r="BV8314" s="79" t="s">
        <v>2985</v>
      </c>
      <c r="BW8314" s="79" t="s">
        <v>2790</v>
      </c>
    </row>
    <row r="8315" spans="51:75" x14ac:dyDescent="0.3">
      <c r="AY8315" s="107" t="e">
        <f>VLOOKUP(C8315,#REF!, 2,FALSE)</f>
        <v>#REF!</v>
      </c>
      <c r="BM8315" s="79" t="s">
        <v>13639</v>
      </c>
      <c r="BN8315" s="79" t="s">
        <v>664</v>
      </c>
      <c r="BO8315" s="79" t="s">
        <v>9066</v>
      </c>
      <c r="BU8315" s="79" t="s">
        <v>13639</v>
      </c>
      <c r="BV8315" s="79" t="s">
        <v>664</v>
      </c>
      <c r="BW8315" s="79" t="s">
        <v>9066</v>
      </c>
    </row>
    <row r="8316" spans="51:75" x14ac:dyDescent="0.3">
      <c r="AY8316" s="107" t="e">
        <f>VLOOKUP(C8316,#REF!, 2,FALSE)</f>
        <v>#REF!</v>
      </c>
      <c r="BM8316" s="79" t="s">
        <v>2407</v>
      </c>
      <c r="BN8316" s="79" t="s">
        <v>2985</v>
      </c>
      <c r="BO8316" s="79" t="s">
        <v>7672</v>
      </c>
      <c r="BU8316" s="79" t="s">
        <v>2407</v>
      </c>
      <c r="BV8316" s="79" t="s">
        <v>2985</v>
      </c>
      <c r="BW8316" s="79" t="s">
        <v>7672</v>
      </c>
    </row>
    <row r="8317" spans="51:75" x14ac:dyDescent="0.3">
      <c r="AY8317" s="107" t="e">
        <f>VLOOKUP(C8317,#REF!, 2,FALSE)</f>
        <v>#REF!</v>
      </c>
      <c r="BM8317" s="79" t="s">
        <v>13640</v>
      </c>
      <c r="BN8317" s="79" t="s">
        <v>615</v>
      </c>
      <c r="BO8317" s="79" t="s">
        <v>13641</v>
      </c>
      <c r="BU8317" s="79" t="s">
        <v>13640</v>
      </c>
      <c r="BV8317" s="79" t="s">
        <v>615</v>
      </c>
      <c r="BW8317" s="79" t="s">
        <v>13641</v>
      </c>
    </row>
    <row r="8318" spans="51:75" x14ac:dyDescent="0.3">
      <c r="AY8318" s="107" t="e">
        <f>VLOOKUP(C8318,#REF!, 2,FALSE)</f>
        <v>#REF!</v>
      </c>
      <c r="BM8318" s="79" t="s">
        <v>13643</v>
      </c>
      <c r="BN8318" s="79" t="s">
        <v>633</v>
      </c>
      <c r="BO8318" s="79" t="s">
        <v>13644</v>
      </c>
      <c r="BU8318" s="79" t="s">
        <v>13643</v>
      </c>
      <c r="BV8318" s="79" t="s">
        <v>633</v>
      </c>
      <c r="BW8318" s="79" t="s">
        <v>13644</v>
      </c>
    </row>
    <row r="8319" spans="51:75" x14ac:dyDescent="0.3">
      <c r="AY8319" s="107" t="e">
        <f>VLOOKUP(C8319,#REF!, 2,FALSE)</f>
        <v>#REF!</v>
      </c>
      <c r="BM8319" s="79" t="s">
        <v>13645</v>
      </c>
      <c r="BN8319" s="79" t="s">
        <v>1344</v>
      </c>
      <c r="BO8319" s="79" t="s">
        <v>670</v>
      </c>
      <c r="BU8319" s="79" t="s">
        <v>13645</v>
      </c>
      <c r="BV8319" s="79" t="s">
        <v>1344</v>
      </c>
      <c r="BW8319" s="79" t="s">
        <v>670</v>
      </c>
    </row>
    <row r="8320" spans="51:75" x14ac:dyDescent="0.3">
      <c r="AY8320" s="107" t="e">
        <f>VLOOKUP(C8320,#REF!, 2,FALSE)</f>
        <v>#REF!</v>
      </c>
      <c r="BM8320" s="79" t="s">
        <v>13646</v>
      </c>
      <c r="BN8320" s="79" t="s">
        <v>664</v>
      </c>
      <c r="BO8320" s="79" t="s">
        <v>958</v>
      </c>
      <c r="BU8320" s="79" t="s">
        <v>13646</v>
      </c>
      <c r="BV8320" s="79" t="s">
        <v>664</v>
      </c>
      <c r="BW8320" s="79" t="s">
        <v>958</v>
      </c>
    </row>
    <row r="8321" spans="51:75" x14ac:dyDescent="0.3">
      <c r="AY8321" s="107" t="e">
        <f>VLOOKUP(C8321,#REF!, 2,FALSE)</f>
        <v>#REF!</v>
      </c>
      <c r="BM8321" s="79" t="s">
        <v>2408</v>
      </c>
      <c r="BN8321" s="79" t="s">
        <v>2985</v>
      </c>
      <c r="BO8321" s="79" t="s">
        <v>703</v>
      </c>
      <c r="BU8321" s="79" t="s">
        <v>2408</v>
      </c>
      <c r="BV8321" s="79" t="s">
        <v>2985</v>
      </c>
      <c r="BW8321" s="79" t="s">
        <v>703</v>
      </c>
    </row>
    <row r="8322" spans="51:75" x14ac:dyDescent="0.3">
      <c r="AY8322" s="107" t="e">
        <f>VLOOKUP(C8322,#REF!, 2,FALSE)</f>
        <v>#REF!</v>
      </c>
      <c r="BM8322" s="79" t="s">
        <v>13647</v>
      </c>
      <c r="BN8322" s="79" t="s">
        <v>2985</v>
      </c>
      <c r="BO8322" s="79" t="s">
        <v>1860</v>
      </c>
      <c r="BU8322" s="79" t="s">
        <v>13647</v>
      </c>
      <c r="BV8322" s="79" t="s">
        <v>2985</v>
      </c>
      <c r="BW8322" s="79" t="s">
        <v>1860</v>
      </c>
    </row>
    <row r="8323" spans="51:75" x14ac:dyDescent="0.3">
      <c r="AY8323" s="107" t="e">
        <f>VLOOKUP(C8323,#REF!, 2,FALSE)</f>
        <v>#REF!</v>
      </c>
      <c r="BM8323" s="79" t="s">
        <v>13648</v>
      </c>
      <c r="BN8323" s="79" t="s">
        <v>638</v>
      </c>
      <c r="BO8323" s="79" t="s">
        <v>5789</v>
      </c>
      <c r="BU8323" s="79" t="s">
        <v>13648</v>
      </c>
      <c r="BV8323" s="79" t="s">
        <v>638</v>
      </c>
      <c r="BW8323" s="79" t="s">
        <v>5789</v>
      </c>
    </row>
    <row r="8324" spans="51:75" x14ac:dyDescent="0.3">
      <c r="AY8324" s="107" t="e">
        <f>VLOOKUP(C8324,#REF!, 2,FALSE)</f>
        <v>#REF!</v>
      </c>
      <c r="BM8324" s="79" t="s">
        <v>13650</v>
      </c>
      <c r="BN8324" s="79" t="s">
        <v>2985</v>
      </c>
      <c r="BO8324" s="79" t="s">
        <v>3474</v>
      </c>
      <c r="BU8324" s="79" t="s">
        <v>13650</v>
      </c>
      <c r="BV8324" s="79" t="s">
        <v>2985</v>
      </c>
      <c r="BW8324" s="79" t="s">
        <v>3474</v>
      </c>
    </row>
    <row r="8325" spans="51:75" x14ac:dyDescent="0.3">
      <c r="AY8325" s="107" t="e">
        <f>VLOOKUP(C8325,#REF!, 2,FALSE)</f>
        <v>#REF!</v>
      </c>
      <c r="BM8325" s="79" t="s">
        <v>13651</v>
      </c>
      <c r="BN8325" s="79" t="s">
        <v>1344</v>
      </c>
      <c r="BO8325" s="79" t="s">
        <v>4561</v>
      </c>
      <c r="BU8325" s="79" t="s">
        <v>13651</v>
      </c>
      <c r="BV8325" s="79" t="s">
        <v>1344</v>
      </c>
      <c r="BW8325" s="79" t="s">
        <v>4561</v>
      </c>
    </row>
    <row r="8326" spans="51:75" x14ac:dyDescent="0.3">
      <c r="AY8326" s="107" t="e">
        <f>VLOOKUP(C8326,#REF!, 2,FALSE)</f>
        <v>#REF!</v>
      </c>
      <c r="BM8326" s="79" t="s">
        <v>13652</v>
      </c>
      <c r="BN8326" s="79" t="s">
        <v>799</v>
      </c>
      <c r="BO8326" s="79" t="s">
        <v>3904</v>
      </c>
      <c r="BU8326" s="79" t="s">
        <v>13652</v>
      </c>
      <c r="BV8326" s="79" t="s">
        <v>799</v>
      </c>
      <c r="BW8326" s="79" t="s">
        <v>3904</v>
      </c>
    </row>
    <row r="8327" spans="51:75" x14ac:dyDescent="0.3">
      <c r="AY8327" s="107" t="e">
        <f>VLOOKUP(C8327,#REF!, 2,FALSE)</f>
        <v>#REF!</v>
      </c>
      <c r="BM8327" s="79" t="s">
        <v>13653</v>
      </c>
      <c r="BN8327" s="79" t="s">
        <v>615</v>
      </c>
      <c r="BO8327" s="79" t="s">
        <v>13062</v>
      </c>
      <c r="BU8327" s="79" t="s">
        <v>13653</v>
      </c>
      <c r="BV8327" s="79" t="s">
        <v>615</v>
      </c>
      <c r="BW8327" s="79" t="s">
        <v>13062</v>
      </c>
    </row>
    <row r="8328" spans="51:75" x14ac:dyDescent="0.3">
      <c r="AY8328" s="107" t="e">
        <f>VLOOKUP(C8328,#REF!, 2,FALSE)</f>
        <v>#REF!</v>
      </c>
      <c r="BM8328" s="79" t="s">
        <v>13654</v>
      </c>
      <c r="BN8328" s="79" t="s">
        <v>2981</v>
      </c>
      <c r="BO8328" s="79" t="s">
        <v>2985</v>
      </c>
      <c r="BU8328" s="79" t="s">
        <v>13654</v>
      </c>
      <c r="BV8328" s="79" t="s">
        <v>2981</v>
      </c>
      <c r="BW8328" s="79" t="s">
        <v>2985</v>
      </c>
    </row>
    <row r="8329" spans="51:75" x14ac:dyDescent="0.3">
      <c r="AY8329" s="107" t="e">
        <f>VLOOKUP(C8329,#REF!, 2,FALSE)</f>
        <v>#REF!</v>
      </c>
      <c r="BM8329" s="79" t="s">
        <v>13655</v>
      </c>
      <c r="BN8329" s="79" t="s">
        <v>641</v>
      </c>
      <c r="BO8329" s="79" t="s">
        <v>2383</v>
      </c>
      <c r="BU8329" s="79" t="s">
        <v>13655</v>
      </c>
      <c r="BV8329" s="79" t="s">
        <v>641</v>
      </c>
      <c r="BW8329" s="79" t="s">
        <v>2383</v>
      </c>
    </row>
    <row r="8330" spans="51:75" x14ac:dyDescent="0.3">
      <c r="AY8330" s="107" t="e">
        <f>VLOOKUP(C8330,#REF!, 2,FALSE)</f>
        <v>#REF!</v>
      </c>
      <c r="BM8330" s="79" t="s">
        <v>2409</v>
      </c>
      <c r="BN8330" s="79" t="s">
        <v>615</v>
      </c>
      <c r="BO8330" s="79" t="s">
        <v>3177</v>
      </c>
      <c r="BU8330" s="79" t="s">
        <v>2409</v>
      </c>
      <c r="BV8330" s="79" t="s">
        <v>615</v>
      </c>
      <c r="BW8330" s="79" t="s">
        <v>3177</v>
      </c>
    </row>
    <row r="8331" spans="51:75" x14ac:dyDescent="0.3">
      <c r="AY8331" s="107" t="e">
        <f>VLOOKUP(C8331,#REF!, 2,FALSE)</f>
        <v>#REF!</v>
      </c>
      <c r="BM8331" s="79" t="s">
        <v>2410</v>
      </c>
      <c r="BN8331" s="79" t="s">
        <v>615</v>
      </c>
      <c r="BO8331" s="79" t="s">
        <v>2197</v>
      </c>
      <c r="BU8331" s="79" t="s">
        <v>2410</v>
      </c>
      <c r="BV8331" s="79" t="s">
        <v>615</v>
      </c>
      <c r="BW8331" s="79" t="s">
        <v>2197</v>
      </c>
    </row>
    <row r="8332" spans="51:75" x14ac:dyDescent="0.3">
      <c r="AY8332" s="107" t="e">
        <f>VLOOKUP(C8332,#REF!, 2,FALSE)</f>
        <v>#REF!</v>
      </c>
      <c r="BM8332" s="79" t="s">
        <v>13656</v>
      </c>
      <c r="BN8332" s="79" t="s">
        <v>641</v>
      </c>
      <c r="BO8332" s="79" t="s">
        <v>1807</v>
      </c>
      <c r="BU8332" s="79" t="s">
        <v>13656</v>
      </c>
      <c r="BV8332" s="79" t="s">
        <v>641</v>
      </c>
      <c r="BW8332" s="79" t="s">
        <v>1807</v>
      </c>
    </row>
    <row r="8333" spans="51:75" x14ac:dyDescent="0.3">
      <c r="AY8333" s="107" t="e">
        <f>VLOOKUP(C8333,#REF!, 2,FALSE)</f>
        <v>#REF!</v>
      </c>
      <c r="BM8333" s="79" t="s">
        <v>13657</v>
      </c>
      <c r="BN8333" s="79" t="s">
        <v>641</v>
      </c>
      <c r="BO8333" s="79" t="s">
        <v>4765</v>
      </c>
      <c r="BU8333" s="79" t="s">
        <v>13657</v>
      </c>
      <c r="BV8333" s="79" t="s">
        <v>641</v>
      </c>
      <c r="BW8333" s="79" t="s">
        <v>4765</v>
      </c>
    </row>
    <row r="8334" spans="51:75" x14ac:dyDescent="0.3">
      <c r="AY8334" s="107" t="e">
        <f>VLOOKUP(C8334,#REF!, 2,FALSE)</f>
        <v>#REF!</v>
      </c>
      <c r="BM8334" s="79" t="s">
        <v>13658</v>
      </c>
      <c r="BN8334" s="79" t="s">
        <v>3049</v>
      </c>
      <c r="BO8334" s="79" t="s">
        <v>13659</v>
      </c>
      <c r="BU8334" s="79" t="s">
        <v>13658</v>
      </c>
      <c r="BV8334" s="79" t="s">
        <v>3049</v>
      </c>
      <c r="BW8334" s="79" t="s">
        <v>13659</v>
      </c>
    </row>
    <row r="8335" spans="51:75" x14ac:dyDescent="0.3">
      <c r="AY8335" s="107" t="e">
        <f>VLOOKUP(C8335,#REF!, 2,FALSE)</f>
        <v>#REF!</v>
      </c>
      <c r="BM8335" s="79" t="s">
        <v>13660</v>
      </c>
      <c r="BN8335" s="79" t="s">
        <v>789</v>
      </c>
      <c r="BO8335" s="79" t="s">
        <v>1688</v>
      </c>
      <c r="BU8335" s="79" t="s">
        <v>13660</v>
      </c>
      <c r="BV8335" s="79" t="s">
        <v>789</v>
      </c>
      <c r="BW8335" s="79" t="s">
        <v>1688</v>
      </c>
    </row>
    <row r="8336" spans="51:75" x14ac:dyDescent="0.3">
      <c r="AY8336" s="107" t="e">
        <f>VLOOKUP(C8336,#REF!, 2,FALSE)</f>
        <v>#REF!</v>
      </c>
      <c r="BM8336" s="79" t="s">
        <v>13661</v>
      </c>
      <c r="BN8336" s="79" t="s">
        <v>668</v>
      </c>
      <c r="BO8336" s="79" t="s">
        <v>13662</v>
      </c>
      <c r="BU8336" s="79" t="s">
        <v>13661</v>
      </c>
      <c r="BV8336" s="79" t="s">
        <v>668</v>
      </c>
      <c r="BW8336" s="79" t="s">
        <v>13662</v>
      </c>
    </row>
    <row r="8337" spans="51:75" x14ac:dyDescent="0.3">
      <c r="AY8337" s="107" t="e">
        <f>VLOOKUP(C8337,#REF!, 2,FALSE)</f>
        <v>#REF!</v>
      </c>
      <c r="BM8337" s="79" t="s">
        <v>13663</v>
      </c>
      <c r="BN8337" s="79" t="s">
        <v>2985</v>
      </c>
      <c r="BO8337" s="79" t="s">
        <v>12074</v>
      </c>
      <c r="BU8337" s="79" t="s">
        <v>13663</v>
      </c>
      <c r="BV8337" s="79" t="s">
        <v>2985</v>
      </c>
      <c r="BW8337" s="79" t="s">
        <v>12074</v>
      </c>
    </row>
    <row r="8338" spans="51:75" x14ac:dyDescent="0.3">
      <c r="AY8338" s="107" t="e">
        <f>VLOOKUP(C8338,#REF!, 2,FALSE)</f>
        <v>#REF!</v>
      </c>
      <c r="BM8338" s="79" t="s">
        <v>13664</v>
      </c>
      <c r="BN8338" s="79" t="s">
        <v>668</v>
      </c>
      <c r="BO8338" s="79" t="s">
        <v>924</v>
      </c>
      <c r="BU8338" s="79" t="s">
        <v>13664</v>
      </c>
      <c r="BV8338" s="79" t="s">
        <v>668</v>
      </c>
      <c r="BW8338" s="79" t="s">
        <v>924</v>
      </c>
    </row>
    <row r="8339" spans="51:75" x14ac:dyDescent="0.3">
      <c r="AY8339" s="107" t="e">
        <f>VLOOKUP(C8339,#REF!, 2,FALSE)</f>
        <v>#REF!</v>
      </c>
      <c r="BM8339" s="79" t="s">
        <v>13665</v>
      </c>
      <c r="BN8339" s="79" t="s">
        <v>2985</v>
      </c>
      <c r="BO8339" s="79" t="s">
        <v>6101</v>
      </c>
      <c r="BU8339" s="79" t="s">
        <v>13665</v>
      </c>
      <c r="BV8339" s="79" t="s">
        <v>2985</v>
      </c>
      <c r="BW8339" s="79" t="s">
        <v>6101</v>
      </c>
    </row>
    <row r="8340" spans="51:75" x14ac:dyDescent="0.3">
      <c r="AY8340" s="107" t="e">
        <f>VLOOKUP(C8340,#REF!, 2,FALSE)</f>
        <v>#REF!</v>
      </c>
      <c r="BM8340" s="79" t="s">
        <v>13666</v>
      </c>
      <c r="BN8340" s="79" t="s">
        <v>2985</v>
      </c>
      <c r="BO8340" s="79" t="s">
        <v>2373</v>
      </c>
      <c r="BU8340" s="79" t="s">
        <v>13666</v>
      </c>
      <c r="BV8340" s="79" t="s">
        <v>2985</v>
      </c>
      <c r="BW8340" s="79" t="s">
        <v>2373</v>
      </c>
    </row>
    <row r="8341" spans="51:75" x14ac:dyDescent="0.3">
      <c r="AY8341" s="107" t="e">
        <f>VLOOKUP(C8341,#REF!, 2,FALSE)</f>
        <v>#REF!</v>
      </c>
      <c r="BM8341" s="79" t="s">
        <v>13667</v>
      </c>
      <c r="BN8341" s="79" t="s">
        <v>785</v>
      </c>
      <c r="BO8341" s="79" t="s">
        <v>5737</v>
      </c>
      <c r="BU8341" s="79" t="s">
        <v>13667</v>
      </c>
      <c r="BV8341" s="79" t="s">
        <v>785</v>
      </c>
      <c r="BW8341" s="79" t="s">
        <v>5737</v>
      </c>
    </row>
    <row r="8342" spans="51:75" x14ac:dyDescent="0.3">
      <c r="AY8342" s="107" t="e">
        <f>VLOOKUP(C8342,#REF!, 2,FALSE)</f>
        <v>#REF!</v>
      </c>
      <c r="BM8342" s="79" t="s">
        <v>13668</v>
      </c>
      <c r="BN8342" s="79" t="s">
        <v>669</v>
      </c>
      <c r="BO8342" s="79" t="s">
        <v>2298</v>
      </c>
      <c r="BU8342" s="79" t="s">
        <v>13668</v>
      </c>
      <c r="BV8342" s="79" t="s">
        <v>669</v>
      </c>
      <c r="BW8342" s="79" t="s">
        <v>2298</v>
      </c>
    </row>
    <row r="8343" spans="51:75" x14ac:dyDescent="0.3">
      <c r="AY8343" s="107" t="e">
        <f>VLOOKUP(C8343,#REF!, 2,FALSE)</f>
        <v>#REF!</v>
      </c>
      <c r="BM8343" s="79" t="s">
        <v>13669</v>
      </c>
      <c r="BN8343" s="79" t="s">
        <v>799</v>
      </c>
      <c r="BO8343" s="79" t="s">
        <v>2876</v>
      </c>
      <c r="BU8343" s="79" t="s">
        <v>13669</v>
      </c>
      <c r="BV8343" s="79" t="s">
        <v>799</v>
      </c>
      <c r="BW8343" s="79" t="s">
        <v>2876</v>
      </c>
    </row>
    <row r="8344" spans="51:75" x14ac:dyDescent="0.3">
      <c r="AY8344" s="107" t="e">
        <f>VLOOKUP(C8344,#REF!, 2,FALSE)</f>
        <v>#REF!</v>
      </c>
      <c r="BM8344" s="79" t="s">
        <v>13670</v>
      </c>
      <c r="BN8344" s="79" t="s">
        <v>799</v>
      </c>
      <c r="BO8344" s="79" t="s">
        <v>8242</v>
      </c>
      <c r="BU8344" s="79" t="s">
        <v>13670</v>
      </c>
      <c r="BV8344" s="79" t="s">
        <v>799</v>
      </c>
      <c r="BW8344" s="79" t="s">
        <v>8242</v>
      </c>
    </row>
    <row r="8345" spans="51:75" x14ac:dyDescent="0.3">
      <c r="AY8345" s="107" t="e">
        <f>VLOOKUP(C8345,#REF!, 2,FALSE)</f>
        <v>#REF!</v>
      </c>
      <c r="BM8345" s="79" t="s">
        <v>2411</v>
      </c>
      <c r="BN8345" s="79" t="s">
        <v>2985</v>
      </c>
      <c r="BO8345" s="79" t="s">
        <v>13671</v>
      </c>
      <c r="BU8345" s="79" t="s">
        <v>2411</v>
      </c>
      <c r="BV8345" s="79" t="s">
        <v>2985</v>
      </c>
      <c r="BW8345" s="79" t="s">
        <v>13671</v>
      </c>
    </row>
    <row r="8346" spans="51:75" x14ac:dyDescent="0.3">
      <c r="AY8346" s="107" t="e">
        <f>VLOOKUP(C8346,#REF!, 2,FALSE)</f>
        <v>#REF!</v>
      </c>
      <c r="BM8346" s="79" t="s">
        <v>2412</v>
      </c>
      <c r="BN8346" s="79" t="s">
        <v>2985</v>
      </c>
      <c r="BO8346" s="79" t="s">
        <v>2985</v>
      </c>
      <c r="BU8346" s="79" t="s">
        <v>2412</v>
      </c>
      <c r="BV8346" s="79" t="s">
        <v>2985</v>
      </c>
      <c r="BW8346" s="79" t="s">
        <v>2985</v>
      </c>
    </row>
    <row r="8347" spans="51:75" x14ac:dyDescent="0.3">
      <c r="AY8347" s="107" t="e">
        <f>VLOOKUP(C8347,#REF!, 2,FALSE)</f>
        <v>#REF!</v>
      </c>
      <c r="BM8347" s="79" t="s">
        <v>13672</v>
      </c>
      <c r="BN8347" s="79" t="s">
        <v>1503</v>
      </c>
      <c r="BO8347" s="79" t="s">
        <v>13673</v>
      </c>
      <c r="BU8347" s="79" t="s">
        <v>13672</v>
      </c>
      <c r="BV8347" s="79" t="s">
        <v>1503</v>
      </c>
      <c r="BW8347" s="79" t="s">
        <v>13673</v>
      </c>
    </row>
    <row r="8348" spans="51:75" x14ac:dyDescent="0.3">
      <c r="AY8348" s="107" t="e">
        <f>VLOOKUP(C8348,#REF!, 2,FALSE)</f>
        <v>#REF!</v>
      </c>
      <c r="BM8348" s="79" t="s">
        <v>13674</v>
      </c>
      <c r="BN8348" s="79" t="s">
        <v>3006</v>
      </c>
      <c r="BO8348" s="79" t="s">
        <v>5241</v>
      </c>
      <c r="BU8348" s="79" t="s">
        <v>13674</v>
      </c>
      <c r="BV8348" s="79" t="s">
        <v>3006</v>
      </c>
      <c r="BW8348" s="79" t="s">
        <v>5241</v>
      </c>
    </row>
    <row r="8349" spans="51:75" x14ac:dyDescent="0.3">
      <c r="AY8349" s="107" t="e">
        <f>VLOOKUP(C8349,#REF!, 2,FALSE)</f>
        <v>#REF!</v>
      </c>
      <c r="BM8349" s="79" t="s">
        <v>13675</v>
      </c>
      <c r="BN8349" s="79" t="s">
        <v>1271</v>
      </c>
      <c r="BO8349" s="79" t="s">
        <v>9538</v>
      </c>
      <c r="BU8349" s="79" t="s">
        <v>13675</v>
      </c>
      <c r="BV8349" s="79" t="s">
        <v>1271</v>
      </c>
      <c r="BW8349" s="79" t="s">
        <v>9538</v>
      </c>
    </row>
    <row r="8350" spans="51:75" x14ac:dyDescent="0.3">
      <c r="AY8350" s="107" t="e">
        <f>VLOOKUP(C8350,#REF!, 2,FALSE)</f>
        <v>#REF!</v>
      </c>
      <c r="BM8350" s="79" t="s">
        <v>13676</v>
      </c>
      <c r="BN8350" s="79" t="s">
        <v>799</v>
      </c>
      <c r="BO8350" s="79" t="s">
        <v>13677</v>
      </c>
      <c r="BU8350" s="79" t="s">
        <v>13676</v>
      </c>
      <c r="BV8350" s="79" t="s">
        <v>799</v>
      </c>
      <c r="BW8350" s="79" t="s">
        <v>13677</v>
      </c>
    </row>
    <row r="8351" spans="51:75" x14ac:dyDescent="0.3">
      <c r="AY8351" s="107" t="e">
        <f>VLOOKUP(C8351,#REF!, 2,FALSE)</f>
        <v>#REF!</v>
      </c>
      <c r="BM8351" s="79" t="s">
        <v>13679</v>
      </c>
      <c r="BN8351" s="79" t="s">
        <v>2985</v>
      </c>
      <c r="BO8351" s="79" t="s">
        <v>2985</v>
      </c>
      <c r="BU8351" s="79" t="s">
        <v>13679</v>
      </c>
      <c r="BV8351" s="79" t="s">
        <v>2985</v>
      </c>
      <c r="BW8351" s="79" t="s">
        <v>2985</v>
      </c>
    </row>
    <row r="8352" spans="51:75" x14ac:dyDescent="0.3">
      <c r="AY8352" s="107" t="e">
        <f>VLOOKUP(C8352,#REF!, 2,FALSE)</f>
        <v>#REF!</v>
      </c>
      <c r="BM8352" s="79" t="s">
        <v>13680</v>
      </c>
      <c r="BN8352" s="79" t="s">
        <v>2985</v>
      </c>
      <c r="BO8352" s="79" t="s">
        <v>13681</v>
      </c>
      <c r="BU8352" s="79" t="s">
        <v>13680</v>
      </c>
      <c r="BV8352" s="79" t="s">
        <v>2985</v>
      </c>
      <c r="BW8352" s="79" t="s">
        <v>13681</v>
      </c>
    </row>
    <row r="8353" spans="51:75" x14ac:dyDescent="0.3">
      <c r="AY8353" s="107" t="e">
        <f>VLOOKUP(C8353,#REF!, 2,FALSE)</f>
        <v>#REF!</v>
      </c>
      <c r="BM8353" s="79" t="s">
        <v>13682</v>
      </c>
      <c r="BN8353" s="79" t="s">
        <v>1733</v>
      </c>
      <c r="BO8353" s="79" t="s">
        <v>13683</v>
      </c>
      <c r="BU8353" s="79" t="s">
        <v>13682</v>
      </c>
      <c r="BV8353" s="79" t="s">
        <v>1733</v>
      </c>
      <c r="BW8353" s="79" t="s">
        <v>13683</v>
      </c>
    </row>
    <row r="8354" spans="51:75" x14ac:dyDescent="0.3">
      <c r="AY8354" s="107" t="e">
        <f>VLOOKUP(C8354,#REF!, 2,FALSE)</f>
        <v>#REF!</v>
      </c>
      <c r="BM8354" s="79" t="s">
        <v>13684</v>
      </c>
      <c r="BN8354" s="79" t="s">
        <v>1344</v>
      </c>
      <c r="BO8354" s="79" t="s">
        <v>13685</v>
      </c>
      <c r="BU8354" s="79" t="s">
        <v>13684</v>
      </c>
      <c r="BV8354" s="79" t="s">
        <v>1344</v>
      </c>
      <c r="BW8354" s="79" t="s">
        <v>13685</v>
      </c>
    </row>
    <row r="8355" spans="51:75" x14ac:dyDescent="0.3">
      <c r="AY8355" s="107" t="e">
        <f>VLOOKUP(C8355,#REF!, 2,FALSE)</f>
        <v>#REF!</v>
      </c>
      <c r="BM8355" s="79" t="s">
        <v>13686</v>
      </c>
      <c r="BN8355" s="79" t="s">
        <v>1344</v>
      </c>
      <c r="BO8355" s="79" t="s">
        <v>2243</v>
      </c>
      <c r="BU8355" s="79" t="s">
        <v>13686</v>
      </c>
      <c r="BV8355" s="79" t="s">
        <v>1344</v>
      </c>
      <c r="BW8355" s="79" t="s">
        <v>2243</v>
      </c>
    </row>
    <row r="8356" spans="51:75" x14ac:dyDescent="0.3">
      <c r="AY8356" s="107" t="e">
        <f>VLOOKUP(C8356,#REF!, 2,FALSE)</f>
        <v>#REF!</v>
      </c>
      <c r="BM8356" s="79" t="s">
        <v>13687</v>
      </c>
      <c r="BN8356" s="79" t="s">
        <v>799</v>
      </c>
      <c r="BO8356" s="79" t="s">
        <v>13688</v>
      </c>
      <c r="BU8356" s="79" t="s">
        <v>13687</v>
      </c>
      <c r="BV8356" s="79" t="s">
        <v>799</v>
      </c>
      <c r="BW8356" s="79" t="s">
        <v>13688</v>
      </c>
    </row>
    <row r="8357" spans="51:75" x14ac:dyDescent="0.3">
      <c r="AY8357" s="107" t="e">
        <f>VLOOKUP(C8357,#REF!, 2,FALSE)</f>
        <v>#REF!</v>
      </c>
      <c r="BM8357" s="79" t="s">
        <v>13689</v>
      </c>
      <c r="BN8357" s="79" t="s">
        <v>930</v>
      </c>
      <c r="BO8357" s="79" t="s">
        <v>2985</v>
      </c>
      <c r="BU8357" s="79" t="s">
        <v>13689</v>
      </c>
      <c r="BV8357" s="79" t="s">
        <v>930</v>
      </c>
      <c r="BW8357" s="79" t="s">
        <v>2985</v>
      </c>
    </row>
    <row r="8358" spans="51:75" x14ac:dyDescent="0.3">
      <c r="AY8358" s="107" t="e">
        <f>VLOOKUP(C8358,#REF!, 2,FALSE)</f>
        <v>#REF!</v>
      </c>
      <c r="BM8358" s="79" t="s">
        <v>13690</v>
      </c>
      <c r="BN8358" s="79" t="s">
        <v>638</v>
      </c>
      <c r="BO8358" s="79" t="s">
        <v>13691</v>
      </c>
      <c r="BU8358" s="79" t="s">
        <v>13690</v>
      </c>
      <c r="BV8358" s="79" t="s">
        <v>638</v>
      </c>
      <c r="BW8358" s="79" t="s">
        <v>13691</v>
      </c>
    </row>
    <row r="8359" spans="51:75" x14ac:dyDescent="0.3">
      <c r="AY8359" s="107" t="e">
        <f>VLOOKUP(C8359,#REF!, 2,FALSE)</f>
        <v>#REF!</v>
      </c>
      <c r="BM8359" s="79" t="s">
        <v>13692</v>
      </c>
      <c r="BN8359" s="79" t="s">
        <v>2985</v>
      </c>
      <c r="BO8359" s="79" t="s">
        <v>2368</v>
      </c>
      <c r="BU8359" s="79" t="s">
        <v>13692</v>
      </c>
      <c r="BV8359" s="79" t="s">
        <v>2985</v>
      </c>
      <c r="BW8359" s="79" t="s">
        <v>2368</v>
      </c>
    </row>
    <row r="8360" spans="51:75" x14ac:dyDescent="0.3">
      <c r="AY8360" s="107" t="e">
        <f>VLOOKUP(C8360,#REF!, 2,FALSE)</f>
        <v>#REF!</v>
      </c>
      <c r="BM8360" s="79" t="s">
        <v>192</v>
      </c>
      <c r="BN8360" s="79" t="s">
        <v>621</v>
      </c>
      <c r="BO8360" s="79" t="s">
        <v>3998</v>
      </c>
      <c r="BU8360" s="79" t="s">
        <v>192</v>
      </c>
      <c r="BV8360" s="79" t="s">
        <v>621</v>
      </c>
      <c r="BW8360" s="79" t="s">
        <v>3998</v>
      </c>
    </row>
    <row r="8361" spans="51:75" x14ac:dyDescent="0.3">
      <c r="AY8361" s="107" t="e">
        <f>VLOOKUP(C8361,#REF!, 2,FALSE)</f>
        <v>#REF!</v>
      </c>
      <c r="BM8361" s="79" t="s">
        <v>13693</v>
      </c>
      <c r="BN8361" s="79" t="s">
        <v>664</v>
      </c>
      <c r="BO8361" s="79" t="s">
        <v>13694</v>
      </c>
      <c r="BU8361" s="79" t="s">
        <v>13693</v>
      </c>
      <c r="BV8361" s="79" t="s">
        <v>664</v>
      </c>
      <c r="BW8361" s="79" t="s">
        <v>13694</v>
      </c>
    </row>
    <row r="8362" spans="51:75" x14ac:dyDescent="0.3">
      <c r="AY8362" s="107" t="e">
        <f>VLOOKUP(C8362,#REF!, 2,FALSE)</f>
        <v>#REF!</v>
      </c>
      <c r="BM8362" s="79" t="s">
        <v>13695</v>
      </c>
      <c r="BN8362" s="79" t="s">
        <v>621</v>
      </c>
      <c r="BO8362" s="79" t="s">
        <v>2941</v>
      </c>
      <c r="BU8362" s="79" t="s">
        <v>13695</v>
      </c>
      <c r="BV8362" s="79" t="s">
        <v>621</v>
      </c>
      <c r="BW8362" s="79" t="s">
        <v>2941</v>
      </c>
    </row>
    <row r="8363" spans="51:75" x14ac:dyDescent="0.3">
      <c r="AY8363" s="107" t="e">
        <f>VLOOKUP(C8363,#REF!, 2,FALSE)</f>
        <v>#REF!</v>
      </c>
      <c r="BM8363" s="79" t="s">
        <v>13696</v>
      </c>
      <c r="BN8363" s="79" t="s">
        <v>2985</v>
      </c>
      <c r="BO8363" s="79" t="s">
        <v>5674</v>
      </c>
      <c r="BU8363" s="79" t="s">
        <v>13696</v>
      </c>
      <c r="BV8363" s="79" t="s">
        <v>2985</v>
      </c>
      <c r="BW8363" s="79" t="s">
        <v>5674</v>
      </c>
    </row>
    <row r="8364" spans="51:75" x14ac:dyDescent="0.3">
      <c r="AY8364" s="107" t="e">
        <f>VLOOKUP(C8364,#REF!, 2,FALSE)</f>
        <v>#REF!</v>
      </c>
      <c r="BM8364" s="79" t="s">
        <v>13697</v>
      </c>
      <c r="BN8364" s="79" t="s">
        <v>3256</v>
      </c>
      <c r="BO8364" s="79" t="s">
        <v>13698</v>
      </c>
      <c r="BU8364" s="79" t="s">
        <v>13697</v>
      </c>
      <c r="BV8364" s="79" t="s">
        <v>3256</v>
      </c>
      <c r="BW8364" s="79" t="s">
        <v>13698</v>
      </c>
    </row>
    <row r="8365" spans="51:75" x14ac:dyDescent="0.3">
      <c r="AY8365" s="107" t="e">
        <f>VLOOKUP(C8365,#REF!, 2,FALSE)</f>
        <v>#REF!</v>
      </c>
      <c r="BM8365" s="79" t="s">
        <v>13699</v>
      </c>
      <c r="BN8365" s="79" t="s">
        <v>3009</v>
      </c>
      <c r="BO8365" s="79" t="s">
        <v>13700</v>
      </c>
      <c r="BU8365" s="79" t="s">
        <v>13699</v>
      </c>
      <c r="BV8365" s="79" t="s">
        <v>3009</v>
      </c>
      <c r="BW8365" s="79" t="s">
        <v>13700</v>
      </c>
    </row>
    <row r="8366" spans="51:75" x14ac:dyDescent="0.3">
      <c r="AY8366" s="107" t="e">
        <f>VLOOKUP(C8366,#REF!, 2,FALSE)</f>
        <v>#REF!</v>
      </c>
      <c r="BM8366" s="79" t="s">
        <v>13701</v>
      </c>
      <c r="BN8366" s="79" t="s">
        <v>3256</v>
      </c>
      <c r="BO8366" s="79" t="s">
        <v>13702</v>
      </c>
      <c r="BU8366" s="79" t="s">
        <v>13701</v>
      </c>
      <c r="BV8366" s="79" t="s">
        <v>3256</v>
      </c>
      <c r="BW8366" s="79" t="s">
        <v>13702</v>
      </c>
    </row>
    <row r="8367" spans="51:75" x14ac:dyDescent="0.3">
      <c r="AY8367" s="107" t="e">
        <f>VLOOKUP(C8367,#REF!, 2,FALSE)</f>
        <v>#REF!</v>
      </c>
      <c r="BM8367" s="79" t="s">
        <v>13703</v>
      </c>
      <c r="BN8367" s="79" t="s">
        <v>16992</v>
      </c>
      <c r="BO8367" s="79" t="s">
        <v>13704</v>
      </c>
      <c r="BU8367" s="79" t="s">
        <v>13703</v>
      </c>
      <c r="BV8367" s="79" t="s">
        <v>16992</v>
      </c>
      <c r="BW8367" s="79" t="s">
        <v>13704</v>
      </c>
    </row>
    <row r="8368" spans="51:75" x14ac:dyDescent="0.3">
      <c r="AY8368" s="107" t="e">
        <f>VLOOKUP(C8368,#REF!, 2,FALSE)</f>
        <v>#REF!</v>
      </c>
      <c r="BM8368" s="79" t="s">
        <v>13705</v>
      </c>
      <c r="BN8368" s="79" t="s">
        <v>2985</v>
      </c>
      <c r="BO8368" s="79" t="s">
        <v>2985</v>
      </c>
      <c r="BU8368" s="79" t="s">
        <v>13705</v>
      </c>
      <c r="BV8368" s="79" t="s">
        <v>2985</v>
      </c>
      <c r="BW8368" s="79" t="s">
        <v>2985</v>
      </c>
    </row>
    <row r="8369" spans="51:75" x14ac:dyDescent="0.3">
      <c r="AY8369" s="107" t="e">
        <f>VLOOKUP(C8369,#REF!, 2,FALSE)</f>
        <v>#REF!</v>
      </c>
      <c r="BM8369" s="79" t="s">
        <v>13706</v>
      </c>
      <c r="BN8369" s="79" t="s">
        <v>2985</v>
      </c>
      <c r="BO8369" s="79" t="s">
        <v>7648</v>
      </c>
      <c r="BU8369" s="79" t="s">
        <v>13706</v>
      </c>
      <c r="BV8369" s="79" t="s">
        <v>2985</v>
      </c>
      <c r="BW8369" s="79" t="s">
        <v>7648</v>
      </c>
    </row>
    <row r="8370" spans="51:75" x14ac:dyDescent="0.3">
      <c r="AY8370" s="107" t="e">
        <f>VLOOKUP(C8370,#REF!, 2,FALSE)</f>
        <v>#REF!</v>
      </c>
      <c r="BM8370" s="79" t="s">
        <v>2413</v>
      </c>
      <c r="BN8370" s="79" t="s">
        <v>2430</v>
      </c>
      <c r="BO8370" s="79" t="s">
        <v>3739</v>
      </c>
      <c r="BU8370" s="79" t="s">
        <v>2413</v>
      </c>
      <c r="BV8370" s="79" t="s">
        <v>2430</v>
      </c>
      <c r="BW8370" s="79" t="s">
        <v>3739</v>
      </c>
    </row>
    <row r="8371" spans="51:75" x14ac:dyDescent="0.3">
      <c r="AY8371" s="107" t="e">
        <f>VLOOKUP(C8371,#REF!, 2,FALSE)</f>
        <v>#REF!</v>
      </c>
      <c r="BM8371" s="79" t="s">
        <v>13707</v>
      </c>
      <c r="BN8371" s="79" t="s">
        <v>801</v>
      </c>
      <c r="BO8371" s="79" t="s">
        <v>699</v>
      </c>
      <c r="BU8371" s="79" t="s">
        <v>13707</v>
      </c>
      <c r="BV8371" s="79" t="s">
        <v>801</v>
      </c>
      <c r="BW8371" s="79" t="s">
        <v>699</v>
      </c>
    </row>
    <row r="8372" spans="51:75" x14ac:dyDescent="0.3">
      <c r="AY8372" s="107" t="e">
        <f>VLOOKUP(C8372,#REF!, 2,FALSE)</f>
        <v>#REF!</v>
      </c>
      <c r="BM8372" s="79" t="s">
        <v>13708</v>
      </c>
      <c r="BN8372" s="79" t="s">
        <v>914</v>
      </c>
      <c r="BO8372" s="79" t="s">
        <v>3475</v>
      </c>
      <c r="BU8372" s="79" t="s">
        <v>13708</v>
      </c>
      <c r="BV8372" s="79" t="s">
        <v>914</v>
      </c>
      <c r="BW8372" s="79" t="s">
        <v>3475</v>
      </c>
    </row>
    <row r="8373" spans="51:75" x14ac:dyDescent="0.3">
      <c r="AY8373" s="107" t="e">
        <f>VLOOKUP(C8373,#REF!, 2,FALSE)</f>
        <v>#REF!</v>
      </c>
      <c r="BM8373" s="79" t="s">
        <v>13709</v>
      </c>
      <c r="BN8373" s="79" t="s">
        <v>8076</v>
      </c>
      <c r="BO8373" s="79" t="s">
        <v>916</v>
      </c>
      <c r="BU8373" s="79" t="s">
        <v>13709</v>
      </c>
      <c r="BV8373" s="79" t="s">
        <v>8076</v>
      </c>
      <c r="BW8373" s="79" t="s">
        <v>916</v>
      </c>
    </row>
    <row r="8374" spans="51:75" x14ac:dyDescent="0.3">
      <c r="AY8374" s="107" t="e">
        <f>VLOOKUP(C8374,#REF!, 2,FALSE)</f>
        <v>#REF!</v>
      </c>
      <c r="BM8374" s="79" t="s">
        <v>13710</v>
      </c>
      <c r="BN8374" s="79" t="s">
        <v>2985</v>
      </c>
      <c r="BO8374" s="79" t="s">
        <v>2985</v>
      </c>
      <c r="BU8374" s="79" t="s">
        <v>13710</v>
      </c>
      <c r="BV8374" s="79" t="s">
        <v>2985</v>
      </c>
      <c r="BW8374" s="79" t="s">
        <v>2985</v>
      </c>
    </row>
    <row r="8375" spans="51:75" x14ac:dyDescent="0.3">
      <c r="AY8375" s="107" t="e">
        <f>VLOOKUP(C8375,#REF!, 2,FALSE)</f>
        <v>#REF!</v>
      </c>
      <c r="BM8375" s="79" t="s">
        <v>13711</v>
      </c>
      <c r="BN8375" s="79" t="s">
        <v>2985</v>
      </c>
      <c r="BO8375" s="79" t="s">
        <v>4459</v>
      </c>
      <c r="BU8375" s="79" t="s">
        <v>13711</v>
      </c>
      <c r="BV8375" s="79" t="s">
        <v>2985</v>
      </c>
      <c r="BW8375" s="79" t="s">
        <v>4459</v>
      </c>
    </row>
    <row r="8376" spans="51:75" x14ac:dyDescent="0.3">
      <c r="AY8376" s="107" t="e">
        <f>VLOOKUP(C8376,#REF!, 2,FALSE)</f>
        <v>#REF!</v>
      </c>
      <c r="BM8376" s="79" t="s">
        <v>13712</v>
      </c>
      <c r="BN8376" s="79" t="s">
        <v>13505</v>
      </c>
      <c r="BO8376" s="79" t="s">
        <v>13713</v>
      </c>
      <c r="BU8376" s="79" t="s">
        <v>13712</v>
      </c>
      <c r="BV8376" s="79" t="s">
        <v>13505</v>
      </c>
      <c r="BW8376" s="79" t="s">
        <v>13713</v>
      </c>
    </row>
    <row r="8377" spans="51:75" x14ac:dyDescent="0.3">
      <c r="AY8377" s="107" t="e">
        <f>VLOOKUP(C8377,#REF!, 2,FALSE)</f>
        <v>#REF!</v>
      </c>
      <c r="BM8377" s="79" t="s">
        <v>13714</v>
      </c>
      <c r="BN8377" s="79" t="s">
        <v>2985</v>
      </c>
      <c r="BO8377" s="79" t="s">
        <v>2985</v>
      </c>
      <c r="BU8377" s="79" t="s">
        <v>13714</v>
      </c>
      <c r="BV8377" s="79" t="s">
        <v>2985</v>
      </c>
      <c r="BW8377" s="79" t="s">
        <v>2985</v>
      </c>
    </row>
    <row r="8378" spans="51:75" x14ac:dyDescent="0.3">
      <c r="AY8378" s="107" t="e">
        <f>VLOOKUP(C8378,#REF!, 2,FALSE)</f>
        <v>#REF!</v>
      </c>
      <c r="BM8378" s="79" t="s">
        <v>13715</v>
      </c>
      <c r="BN8378" s="79" t="s">
        <v>2985</v>
      </c>
      <c r="BO8378" s="79" t="s">
        <v>13716</v>
      </c>
      <c r="BU8378" s="79" t="s">
        <v>13715</v>
      </c>
      <c r="BV8378" s="79" t="s">
        <v>2985</v>
      </c>
      <c r="BW8378" s="79" t="s">
        <v>13716</v>
      </c>
    </row>
    <row r="8379" spans="51:75" x14ac:dyDescent="0.3">
      <c r="AY8379" s="107" t="e">
        <f>VLOOKUP(C8379,#REF!, 2,FALSE)</f>
        <v>#REF!</v>
      </c>
      <c r="BM8379" s="79" t="s">
        <v>13717</v>
      </c>
      <c r="BN8379" s="79" t="s">
        <v>2985</v>
      </c>
      <c r="BO8379" s="79" t="s">
        <v>922</v>
      </c>
      <c r="BU8379" s="79" t="s">
        <v>13717</v>
      </c>
      <c r="BV8379" s="79" t="s">
        <v>2985</v>
      </c>
      <c r="BW8379" s="79" t="s">
        <v>922</v>
      </c>
    </row>
    <row r="8380" spans="51:75" x14ac:dyDescent="0.3">
      <c r="AY8380" s="107" t="e">
        <f>VLOOKUP(C8380,#REF!, 2,FALSE)</f>
        <v>#REF!</v>
      </c>
      <c r="BM8380" s="79" t="s">
        <v>13718</v>
      </c>
      <c r="BN8380" s="79" t="s">
        <v>633</v>
      </c>
      <c r="BO8380" s="79" t="s">
        <v>711</v>
      </c>
      <c r="BU8380" s="79" t="s">
        <v>13718</v>
      </c>
      <c r="BV8380" s="79" t="s">
        <v>633</v>
      </c>
      <c r="BW8380" s="79" t="s">
        <v>711</v>
      </c>
    </row>
    <row r="8381" spans="51:75" x14ac:dyDescent="0.3">
      <c r="AY8381" s="107" t="e">
        <f>VLOOKUP(C8381,#REF!, 2,FALSE)</f>
        <v>#REF!</v>
      </c>
      <c r="BM8381" s="79" t="s">
        <v>13719</v>
      </c>
      <c r="BN8381" s="79" t="s">
        <v>2985</v>
      </c>
      <c r="BO8381" s="79" t="s">
        <v>2985</v>
      </c>
      <c r="BU8381" s="79" t="s">
        <v>13719</v>
      </c>
      <c r="BV8381" s="79" t="s">
        <v>2985</v>
      </c>
      <c r="BW8381" s="79" t="s">
        <v>2985</v>
      </c>
    </row>
    <row r="8382" spans="51:75" x14ac:dyDescent="0.3">
      <c r="AY8382" s="107" t="e">
        <f>VLOOKUP(C8382,#REF!, 2,FALSE)</f>
        <v>#REF!</v>
      </c>
      <c r="BM8382" s="79" t="s">
        <v>13720</v>
      </c>
      <c r="BN8382" s="79" t="s">
        <v>2985</v>
      </c>
      <c r="BO8382" s="79" t="s">
        <v>5556</v>
      </c>
      <c r="BU8382" s="79" t="s">
        <v>13720</v>
      </c>
      <c r="BV8382" s="79" t="s">
        <v>2985</v>
      </c>
      <c r="BW8382" s="79" t="s">
        <v>5556</v>
      </c>
    </row>
    <row r="8383" spans="51:75" x14ac:dyDescent="0.3">
      <c r="AY8383" s="107" t="e">
        <f>VLOOKUP(C8383,#REF!, 2,FALSE)</f>
        <v>#REF!</v>
      </c>
      <c r="BM8383" s="79" t="s">
        <v>13721</v>
      </c>
      <c r="BN8383" s="79" t="s">
        <v>2985</v>
      </c>
      <c r="BO8383" s="79" t="s">
        <v>2985</v>
      </c>
      <c r="BU8383" s="79" t="s">
        <v>13721</v>
      </c>
      <c r="BV8383" s="79" t="s">
        <v>2985</v>
      </c>
      <c r="BW8383" s="79" t="s">
        <v>2985</v>
      </c>
    </row>
    <row r="8384" spans="51:75" x14ac:dyDescent="0.3">
      <c r="AY8384" s="107" t="e">
        <f>VLOOKUP(C8384,#REF!, 2,FALSE)</f>
        <v>#REF!</v>
      </c>
      <c r="BM8384" s="79" t="s">
        <v>13722</v>
      </c>
      <c r="BN8384" s="79" t="s">
        <v>621</v>
      </c>
      <c r="BO8384" s="79" t="s">
        <v>10686</v>
      </c>
      <c r="BU8384" s="79" t="s">
        <v>13722</v>
      </c>
      <c r="BV8384" s="79" t="s">
        <v>621</v>
      </c>
      <c r="BW8384" s="79" t="s">
        <v>10686</v>
      </c>
    </row>
    <row r="8385" spans="51:75" x14ac:dyDescent="0.3">
      <c r="AY8385" s="107" t="e">
        <f>VLOOKUP(C8385,#REF!, 2,FALSE)</f>
        <v>#REF!</v>
      </c>
      <c r="BM8385" s="79" t="s">
        <v>13723</v>
      </c>
      <c r="BN8385" s="79" t="s">
        <v>2985</v>
      </c>
      <c r="BO8385" s="79" t="s">
        <v>2500</v>
      </c>
      <c r="BU8385" s="79" t="s">
        <v>13723</v>
      </c>
      <c r="BV8385" s="79" t="s">
        <v>2985</v>
      </c>
      <c r="BW8385" s="79" t="s">
        <v>2500</v>
      </c>
    </row>
    <row r="8386" spans="51:75" x14ac:dyDescent="0.3">
      <c r="AY8386" s="107" t="e">
        <f>VLOOKUP(C8386,#REF!, 2,FALSE)</f>
        <v>#REF!</v>
      </c>
      <c r="BM8386" s="79" t="s">
        <v>13724</v>
      </c>
      <c r="BN8386" s="79" t="s">
        <v>2985</v>
      </c>
      <c r="BO8386" s="79" t="s">
        <v>2985</v>
      </c>
      <c r="BU8386" s="79" t="s">
        <v>13724</v>
      </c>
      <c r="BV8386" s="79" t="s">
        <v>2985</v>
      </c>
      <c r="BW8386" s="79" t="s">
        <v>2985</v>
      </c>
    </row>
    <row r="8387" spans="51:75" x14ac:dyDescent="0.3">
      <c r="AY8387" s="107" t="e">
        <f>VLOOKUP(C8387,#REF!, 2,FALSE)</f>
        <v>#REF!</v>
      </c>
      <c r="BM8387" s="79" t="s">
        <v>13725</v>
      </c>
      <c r="BN8387" s="79" t="s">
        <v>942</v>
      </c>
      <c r="BO8387" s="79" t="s">
        <v>710</v>
      </c>
      <c r="BU8387" s="79" t="s">
        <v>13725</v>
      </c>
      <c r="BV8387" s="79" t="s">
        <v>942</v>
      </c>
      <c r="BW8387" s="79" t="s">
        <v>710</v>
      </c>
    </row>
    <row r="8388" spans="51:75" x14ac:dyDescent="0.3">
      <c r="AY8388" s="107" t="e">
        <f>VLOOKUP(C8388,#REF!, 2,FALSE)</f>
        <v>#REF!</v>
      </c>
      <c r="BM8388" s="79" t="s">
        <v>13726</v>
      </c>
      <c r="BN8388" s="79" t="s">
        <v>618</v>
      </c>
      <c r="BO8388" s="79" t="s">
        <v>2985</v>
      </c>
      <c r="BU8388" s="79" t="s">
        <v>13726</v>
      </c>
      <c r="BV8388" s="79" t="s">
        <v>618</v>
      </c>
      <c r="BW8388" s="79" t="s">
        <v>2985</v>
      </c>
    </row>
    <row r="8389" spans="51:75" x14ac:dyDescent="0.3">
      <c r="AY8389" s="107" t="e">
        <f>VLOOKUP(C8389,#REF!, 2,FALSE)</f>
        <v>#REF!</v>
      </c>
      <c r="BM8389" s="79" t="s">
        <v>13727</v>
      </c>
      <c r="BN8389" s="79" t="s">
        <v>928</v>
      </c>
      <c r="BO8389" s="79" t="s">
        <v>1522</v>
      </c>
      <c r="BU8389" s="79" t="s">
        <v>13727</v>
      </c>
      <c r="BV8389" s="79" t="s">
        <v>928</v>
      </c>
      <c r="BW8389" s="79" t="s">
        <v>1522</v>
      </c>
    </row>
    <row r="8390" spans="51:75" x14ac:dyDescent="0.3">
      <c r="AY8390" s="107" t="e">
        <f>VLOOKUP(C8390,#REF!, 2,FALSE)</f>
        <v>#REF!</v>
      </c>
      <c r="BM8390" s="79" t="s">
        <v>13728</v>
      </c>
      <c r="BN8390" s="79" t="s">
        <v>705</v>
      </c>
      <c r="BO8390" s="79" t="s">
        <v>3310</v>
      </c>
      <c r="BU8390" s="79" t="s">
        <v>13728</v>
      </c>
      <c r="BV8390" s="79" t="s">
        <v>705</v>
      </c>
      <c r="BW8390" s="79" t="s">
        <v>3310</v>
      </c>
    </row>
    <row r="8391" spans="51:75" x14ac:dyDescent="0.3">
      <c r="AY8391" s="107" t="e">
        <f>VLOOKUP(C8391,#REF!, 2,FALSE)</f>
        <v>#REF!</v>
      </c>
      <c r="BM8391" s="79" t="s">
        <v>13729</v>
      </c>
      <c r="BN8391" s="79" t="s">
        <v>930</v>
      </c>
      <c r="BO8391" s="79" t="s">
        <v>3973</v>
      </c>
      <c r="BU8391" s="79" t="s">
        <v>13729</v>
      </c>
      <c r="BV8391" s="79" t="s">
        <v>930</v>
      </c>
      <c r="BW8391" s="79" t="s">
        <v>3973</v>
      </c>
    </row>
    <row r="8392" spans="51:75" x14ac:dyDescent="0.3">
      <c r="AY8392" s="107" t="e">
        <f>VLOOKUP(C8392,#REF!, 2,FALSE)</f>
        <v>#REF!</v>
      </c>
      <c r="BM8392" s="79" t="s">
        <v>13730</v>
      </c>
      <c r="BN8392" s="79" t="s">
        <v>777</v>
      </c>
      <c r="BO8392" s="79" t="s">
        <v>3550</v>
      </c>
      <c r="BU8392" s="79" t="s">
        <v>13730</v>
      </c>
      <c r="BV8392" s="79" t="s">
        <v>777</v>
      </c>
      <c r="BW8392" s="79" t="s">
        <v>3550</v>
      </c>
    </row>
    <row r="8393" spans="51:75" x14ac:dyDescent="0.3">
      <c r="AY8393" s="107" t="e">
        <f>VLOOKUP(C8393,#REF!, 2,FALSE)</f>
        <v>#REF!</v>
      </c>
      <c r="BM8393" s="79" t="s">
        <v>13731</v>
      </c>
      <c r="BN8393" s="79" t="s">
        <v>633</v>
      </c>
      <c r="BO8393" s="79" t="s">
        <v>13732</v>
      </c>
      <c r="BU8393" s="79" t="s">
        <v>13731</v>
      </c>
      <c r="BV8393" s="79" t="s">
        <v>633</v>
      </c>
      <c r="BW8393" s="79" t="s">
        <v>13732</v>
      </c>
    </row>
    <row r="8394" spans="51:75" x14ac:dyDescent="0.3">
      <c r="AY8394" s="107" t="e">
        <f>VLOOKUP(C8394,#REF!, 2,FALSE)</f>
        <v>#REF!</v>
      </c>
      <c r="BM8394" s="79" t="s">
        <v>13733</v>
      </c>
      <c r="BN8394" s="79" t="s">
        <v>633</v>
      </c>
      <c r="BO8394" s="79" t="s">
        <v>13295</v>
      </c>
      <c r="BU8394" s="79" t="s">
        <v>13733</v>
      </c>
      <c r="BV8394" s="79" t="s">
        <v>633</v>
      </c>
      <c r="BW8394" s="79" t="s">
        <v>13295</v>
      </c>
    </row>
    <row r="8395" spans="51:75" x14ac:dyDescent="0.3">
      <c r="AY8395" s="107" t="e">
        <f>VLOOKUP(C8395,#REF!, 2,FALSE)</f>
        <v>#REF!</v>
      </c>
      <c r="BM8395" s="79" t="s">
        <v>13734</v>
      </c>
      <c r="BN8395" s="79" t="s">
        <v>641</v>
      </c>
      <c r="BO8395" s="79" t="s">
        <v>11311</v>
      </c>
      <c r="BU8395" s="79" t="s">
        <v>13734</v>
      </c>
      <c r="BV8395" s="79" t="s">
        <v>641</v>
      </c>
      <c r="BW8395" s="79" t="s">
        <v>11311</v>
      </c>
    </row>
    <row r="8396" spans="51:75" x14ac:dyDescent="0.3">
      <c r="AY8396" s="107" t="e">
        <f>VLOOKUP(C8396,#REF!, 2,FALSE)</f>
        <v>#REF!</v>
      </c>
      <c r="BM8396" s="79" t="s">
        <v>13735</v>
      </c>
      <c r="BN8396" s="79" t="s">
        <v>3091</v>
      </c>
      <c r="BO8396" s="79" t="s">
        <v>1021</v>
      </c>
      <c r="BU8396" s="79" t="s">
        <v>13735</v>
      </c>
      <c r="BV8396" s="79" t="s">
        <v>3091</v>
      </c>
      <c r="BW8396" s="79" t="s">
        <v>1021</v>
      </c>
    </row>
    <row r="8397" spans="51:75" x14ac:dyDescent="0.3">
      <c r="AY8397" s="107" t="e">
        <f>VLOOKUP(C8397,#REF!, 2,FALSE)</f>
        <v>#REF!</v>
      </c>
      <c r="BM8397" s="79" t="s">
        <v>13736</v>
      </c>
      <c r="BN8397" s="79" t="s">
        <v>3101</v>
      </c>
      <c r="BO8397" s="79" t="s">
        <v>13737</v>
      </c>
      <c r="BU8397" s="79" t="s">
        <v>13736</v>
      </c>
      <c r="BV8397" s="79" t="s">
        <v>3101</v>
      </c>
      <c r="BW8397" s="79" t="s">
        <v>13737</v>
      </c>
    </row>
    <row r="8398" spans="51:75" x14ac:dyDescent="0.3">
      <c r="AY8398" s="107" t="e">
        <f>VLOOKUP(C8398,#REF!, 2,FALSE)</f>
        <v>#REF!</v>
      </c>
      <c r="BM8398" s="79" t="s">
        <v>2414</v>
      </c>
      <c r="BN8398" s="79" t="s">
        <v>3256</v>
      </c>
      <c r="BO8398" s="79" t="s">
        <v>2068</v>
      </c>
      <c r="BU8398" s="79" t="s">
        <v>2414</v>
      </c>
      <c r="BV8398" s="79" t="s">
        <v>3256</v>
      </c>
      <c r="BW8398" s="79" t="s">
        <v>2068</v>
      </c>
    </row>
    <row r="8399" spans="51:75" x14ac:dyDescent="0.3">
      <c r="AY8399" s="107" t="e">
        <f>VLOOKUP(C8399,#REF!, 2,FALSE)</f>
        <v>#REF!</v>
      </c>
      <c r="BM8399" s="79" t="s">
        <v>13738</v>
      </c>
      <c r="BN8399" s="79" t="s">
        <v>668</v>
      </c>
      <c r="BO8399" s="79" t="s">
        <v>5451</v>
      </c>
      <c r="BU8399" s="79" t="s">
        <v>13738</v>
      </c>
      <c r="BV8399" s="79" t="s">
        <v>668</v>
      </c>
      <c r="BW8399" s="79" t="s">
        <v>5451</v>
      </c>
    </row>
    <row r="8400" spans="51:75" x14ac:dyDescent="0.3">
      <c r="AY8400" s="107" t="e">
        <f>VLOOKUP(C8400,#REF!, 2,FALSE)</f>
        <v>#REF!</v>
      </c>
      <c r="BM8400" s="79" t="s">
        <v>13739</v>
      </c>
      <c r="BN8400" s="79" t="s">
        <v>3256</v>
      </c>
      <c r="BO8400" s="79" t="s">
        <v>1048</v>
      </c>
      <c r="BU8400" s="79" t="s">
        <v>13739</v>
      </c>
      <c r="BV8400" s="79" t="s">
        <v>3256</v>
      </c>
      <c r="BW8400" s="79" t="s">
        <v>1048</v>
      </c>
    </row>
    <row r="8401" spans="51:75" x14ac:dyDescent="0.3">
      <c r="AY8401" s="107" t="e">
        <f>VLOOKUP(C8401,#REF!, 2,FALSE)</f>
        <v>#REF!</v>
      </c>
      <c r="BM8401" s="79" t="s">
        <v>13740</v>
      </c>
      <c r="BN8401" s="79" t="s">
        <v>3101</v>
      </c>
      <c r="BO8401" s="79" t="s">
        <v>5451</v>
      </c>
      <c r="BU8401" s="79" t="s">
        <v>13740</v>
      </c>
      <c r="BV8401" s="79" t="s">
        <v>3101</v>
      </c>
      <c r="BW8401" s="79" t="s">
        <v>5451</v>
      </c>
    </row>
    <row r="8402" spans="51:75" x14ac:dyDescent="0.3">
      <c r="AY8402" s="107" t="e">
        <f>VLOOKUP(C8402,#REF!, 2,FALSE)</f>
        <v>#REF!</v>
      </c>
      <c r="BM8402" s="79" t="s">
        <v>13741</v>
      </c>
      <c r="BN8402" s="79" t="s">
        <v>3091</v>
      </c>
      <c r="BO8402" s="79" t="s">
        <v>2985</v>
      </c>
      <c r="BU8402" s="79" t="s">
        <v>13741</v>
      </c>
      <c r="BV8402" s="79" t="s">
        <v>3091</v>
      </c>
      <c r="BW8402" s="79" t="s">
        <v>2985</v>
      </c>
    </row>
    <row r="8403" spans="51:75" x14ac:dyDescent="0.3">
      <c r="AY8403" s="107" t="e">
        <f>VLOOKUP(C8403,#REF!, 2,FALSE)</f>
        <v>#REF!</v>
      </c>
      <c r="BM8403" s="79" t="s">
        <v>13742</v>
      </c>
      <c r="BN8403" s="79" t="s">
        <v>1344</v>
      </c>
      <c r="BO8403" s="79" t="s">
        <v>2985</v>
      </c>
      <c r="BU8403" s="79" t="s">
        <v>13742</v>
      </c>
      <c r="BV8403" s="79" t="s">
        <v>1344</v>
      </c>
      <c r="BW8403" s="79" t="s">
        <v>2985</v>
      </c>
    </row>
    <row r="8404" spans="51:75" x14ac:dyDescent="0.3">
      <c r="AY8404" s="107" t="e">
        <f>VLOOKUP(C8404,#REF!, 2,FALSE)</f>
        <v>#REF!</v>
      </c>
      <c r="BM8404" s="79" t="s">
        <v>13743</v>
      </c>
      <c r="BN8404" s="79" t="s">
        <v>665</v>
      </c>
      <c r="BO8404" s="79" t="s">
        <v>2985</v>
      </c>
      <c r="BU8404" s="79" t="s">
        <v>13743</v>
      </c>
      <c r="BV8404" s="79" t="s">
        <v>665</v>
      </c>
      <c r="BW8404" s="79" t="s">
        <v>2985</v>
      </c>
    </row>
    <row r="8405" spans="51:75" x14ac:dyDescent="0.3">
      <c r="AY8405" s="107" t="e">
        <f>VLOOKUP(C8405,#REF!, 2,FALSE)</f>
        <v>#REF!</v>
      </c>
      <c r="BM8405" s="79" t="s">
        <v>13744</v>
      </c>
      <c r="BN8405" s="79" t="s">
        <v>3009</v>
      </c>
      <c r="BO8405" s="79" t="s">
        <v>13745</v>
      </c>
      <c r="BU8405" s="79" t="s">
        <v>13744</v>
      </c>
      <c r="BV8405" s="79" t="s">
        <v>3009</v>
      </c>
      <c r="BW8405" s="79" t="s">
        <v>13745</v>
      </c>
    </row>
    <row r="8406" spans="51:75" x14ac:dyDescent="0.3">
      <c r="AY8406" s="107" t="e">
        <f>VLOOKUP(C8406,#REF!, 2,FALSE)</f>
        <v>#REF!</v>
      </c>
      <c r="BM8406" s="79" t="s">
        <v>13746</v>
      </c>
      <c r="BN8406" s="79" t="s">
        <v>619</v>
      </c>
      <c r="BO8406" s="79" t="s">
        <v>2985</v>
      </c>
      <c r="BU8406" s="79" t="s">
        <v>13746</v>
      </c>
      <c r="BV8406" s="79" t="s">
        <v>619</v>
      </c>
      <c r="BW8406" s="79" t="s">
        <v>2985</v>
      </c>
    </row>
    <row r="8407" spans="51:75" x14ac:dyDescent="0.3">
      <c r="AY8407" s="107" t="e">
        <f>VLOOKUP(C8407,#REF!, 2,FALSE)</f>
        <v>#REF!</v>
      </c>
      <c r="BM8407" s="79" t="s">
        <v>13747</v>
      </c>
      <c r="BN8407" s="79" t="s">
        <v>2985</v>
      </c>
      <c r="BO8407" s="79" t="s">
        <v>3576</v>
      </c>
      <c r="BU8407" s="79" t="s">
        <v>13747</v>
      </c>
      <c r="BV8407" s="79" t="s">
        <v>2985</v>
      </c>
      <c r="BW8407" s="79" t="s">
        <v>3576</v>
      </c>
    </row>
    <row r="8408" spans="51:75" x14ac:dyDescent="0.3">
      <c r="AY8408" s="107" t="e">
        <f>VLOOKUP(C8408,#REF!, 2,FALSE)</f>
        <v>#REF!</v>
      </c>
      <c r="BM8408" s="79" t="s">
        <v>13748</v>
      </c>
      <c r="BN8408" s="79" t="s">
        <v>3101</v>
      </c>
      <c r="BO8408" s="79" t="s">
        <v>2985</v>
      </c>
      <c r="BU8408" s="79" t="s">
        <v>13748</v>
      </c>
      <c r="BV8408" s="79" t="s">
        <v>3101</v>
      </c>
      <c r="BW8408" s="79" t="s">
        <v>2985</v>
      </c>
    </row>
    <row r="8409" spans="51:75" x14ac:dyDescent="0.3">
      <c r="AY8409" s="107" t="e">
        <f>VLOOKUP(C8409,#REF!, 2,FALSE)</f>
        <v>#REF!</v>
      </c>
      <c r="BM8409" s="79" t="s">
        <v>13749</v>
      </c>
      <c r="BN8409" s="79" t="s">
        <v>854</v>
      </c>
      <c r="BO8409" s="79" t="s">
        <v>5451</v>
      </c>
      <c r="BU8409" s="79" t="s">
        <v>13749</v>
      </c>
      <c r="BV8409" s="79" t="s">
        <v>854</v>
      </c>
      <c r="BW8409" s="79" t="s">
        <v>5451</v>
      </c>
    </row>
    <row r="8410" spans="51:75" x14ac:dyDescent="0.3">
      <c r="AY8410" s="107" t="e">
        <f>VLOOKUP(C8410,#REF!, 2,FALSE)</f>
        <v>#REF!</v>
      </c>
      <c r="BM8410" s="79" t="s">
        <v>13750</v>
      </c>
      <c r="BN8410" s="79" t="s">
        <v>773</v>
      </c>
      <c r="BO8410" s="79" t="s">
        <v>2985</v>
      </c>
      <c r="BU8410" s="79" t="s">
        <v>13750</v>
      </c>
      <c r="BV8410" s="79" t="s">
        <v>773</v>
      </c>
      <c r="BW8410" s="79" t="s">
        <v>2985</v>
      </c>
    </row>
    <row r="8411" spans="51:75" x14ac:dyDescent="0.3">
      <c r="AY8411" s="107" t="e">
        <f>VLOOKUP(C8411,#REF!, 2,FALSE)</f>
        <v>#REF!</v>
      </c>
      <c r="BM8411" s="79" t="s">
        <v>13751</v>
      </c>
      <c r="BN8411" s="79" t="s">
        <v>705</v>
      </c>
      <c r="BO8411" s="79" t="s">
        <v>1408</v>
      </c>
      <c r="BU8411" s="79" t="s">
        <v>13751</v>
      </c>
      <c r="BV8411" s="79" t="s">
        <v>705</v>
      </c>
      <c r="BW8411" s="79" t="s">
        <v>1408</v>
      </c>
    </row>
    <row r="8412" spans="51:75" x14ac:dyDescent="0.3">
      <c r="AY8412" s="107" t="e">
        <f>VLOOKUP(C8412,#REF!, 2,FALSE)</f>
        <v>#REF!</v>
      </c>
      <c r="BM8412" s="79" t="s">
        <v>13752</v>
      </c>
      <c r="BN8412" s="79" t="s">
        <v>16995</v>
      </c>
      <c r="BO8412" s="79" t="s">
        <v>2985</v>
      </c>
      <c r="BU8412" s="79" t="s">
        <v>13752</v>
      </c>
      <c r="BV8412" s="79" t="s">
        <v>16995</v>
      </c>
      <c r="BW8412" s="79" t="s">
        <v>2985</v>
      </c>
    </row>
    <row r="8413" spans="51:75" x14ac:dyDescent="0.3">
      <c r="AY8413" s="107" t="e">
        <f>VLOOKUP(C8413,#REF!, 2,FALSE)</f>
        <v>#REF!</v>
      </c>
      <c r="BM8413" s="79" t="s">
        <v>13753</v>
      </c>
      <c r="BN8413" s="79" t="s">
        <v>996</v>
      </c>
      <c r="BO8413" s="79" t="s">
        <v>2985</v>
      </c>
      <c r="BU8413" s="79" t="s">
        <v>13753</v>
      </c>
      <c r="BV8413" s="79" t="s">
        <v>996</v>
      </c>
      <c r="BW8413" s="79" t="s">
        <v>2985</v>
      </c>
    </row>
    <row r="8414" spans="51:75" x14ac:dyDescent="0.3">
      <c r="AY8414" s="107" t="e">
        <f>VLOOKUP(C8414,#REF!, 2,FALSE)</f>
        <v>#REF!</v>
      </c>
      <c r="BM8414" s="79" t="s">
        <v>13754</v>
      </c>
      <c r="BN8414" s="79" t="s">
        <v>3032</v>
      </c>
      <c r="BO8414" s="79" t="s">
        <v>2985</v>
      </c>
      <c r="BU8414" s="79" t="s">
        <v>13754</v>
      </c>
      <c r="BV8414" s="79" t="s">
        <v>3032</v>
      </c>
      <c r="BW8414" s="79" t="s">
        <v>2985</v>
      </c>
    </row>
    <row r="8415" spans="51:75" x14ac:dyDescent="0.3">
      <c r="AY8415" s="107" t="e">
        <f>VLOOKUP(C8415,#REF!, 2,FALSE)</f>
        <v>#REF!</v>
      </c>
      <c r="BM8415" s="79" t="s">
        <v>13755</v>
      </c>
      <c r="BN8415" s="79" t="s">
        <v>2985</v>
      </c>
      <c r="BO8415" s="79" t="s">
        <v>2985</v>
      </c>
      <c r="BU8415" s="79" t="s">
        <v>13755</v>
      </c>
      <c r="BV8415" s="79" t="s">
        <v>2985</v>
      </c>
      <c r="BW8415" s="79" t="s">
        <v>2985</v>
      </c>
    </row>
    <row r="8416" spans="51:75" x14ac:dyDescent="0.3">
      <c r="AY8416" s="107" t="e">
        <f>VLOOKUP(C8416,#REF!, 2,FALSE)</f>
        <v>#REF!</v>
      </c>
      <c r="BM8416" s="79" t="s">
        <v>13756</v>
      </c>
      <c r="BN8416" s="79" t="s">
        <v>615</v>
      </c>
      <c r="BO8416" s="79" t="s">
        <v>2985</v>
      </c>
      <c r="BU8416" s="79" t="s">
        <v>13756</v>
      </c>
      <c r="BV8416" s="79" t="s">
        <v>615</v>
      </c>
      <c r="BW8416" s="79" t="s">
        <v>2985</v>
      </c>
    </row>
    <row r="8417" spans="51:75" x14ac:dyDescent="0.3">
      <c r="AY8417" s="107" t="e">
        <f>VLOOKUP(C8417,#REF!, 2,FALSE)</f>
        <v>#REF!</v>
      </c>
      <c r="BM8417" s="79" t="s">
        <v>13757</v>
      </c>
      <c r="BN8417" s="79" t="s">
        <v>668</v>
      </c>
      <c r="BO8417" s="79" t="s">
        <v>2985</v>
      </c>
      <c r="BU8417" s="79" t="s">
        <v>13757</v>
      </c>
      <c r="BV8417" s="79" t="s">
        <v>668</v>
      </c>
      <c r="BW8417" s="79" t="s">
        <v>2985</v>
      </c>
    </row>
    <row r="8418" spans="51:75" x14ac:dyDescent="0.3">
      <c r="AY8418" s="107" t="e">
        <f>VLOOKUP(C8418,#REF!, 2,FALSE)</f>
        <v>#REF!</v>
      </c>
      <c r="BM8418" s="79" t="s">
        <v>2415</v>
      </c>
      <c r="BN8418" s="79" t="s">
        <v>864</v>
      </c>
      <c r="BO8418" s="79" t="s">
        <v>2985</v>
      </c>
      <c r="BU8418" s="79" t="s">
        <v>2415</v>
      </c>
      <c r="BV8418" s="79" t="s">
        <v>864</v>
      </c>
      <c r="BW8418" s="79" t="s">
        <v>2985</v>
      </c>
    </row>
    <row r="8419" spans="51:75" x14ac:dyDescent="0.3">
      <c r="AY8419" s="107" t="e">
        <f>VLOOKUP(C8419,#REF!, 2,FALSE)</f>
        <v>#REF!</v>
      </c>
      <c r="BM8419" s="79" t="s">
        <v>13758</v>
      </c>
      <c r="BN8419" s="79" t="s">
        <v>2985</v>
      </c>
      <c r="BO8419" s="79" t="s">
        <v>13759</v>
      </c>
      <c r="BU8419" s="79" t="s">
        <v>13758</v>
      </c>
      <c r="BV8419" s="79" t="s">
        <v>2985</v>
      </c>
      <c r="BW8419" s="79" t="s">
        <v>13759</v>
      </c>
    </row>
    <row r="8420" spans="51:75" x14ac:dyDescent="0.3">
      <c r="AY8420" s="107" t="e">
        <f>VLOOKUP(C8420,#REF!, 2,FALSE)</f>
        <v>#REF!</v>
      </c>
      <c r="BM8420" s="79" t="s">
        <v>13760</v>
      </c>
      <c r="BN8420" s="79" t="s">
        <v>668</v>
      </c>
      <c r="BO8420" s="79" t="s">
        <v>13362</v>
      </c>
      <c r="BU8420" s="79" t="s">
        <v>13760</v>
      </c>
      <c r="BV8420" s="79" t="s">
        <v>668</v>
      </c>
      <c r="BW8420" s="79" t="s">
        <v>13362</v>
      </c>
    </row>
    <row r="8421" spans="51:75" x14ac:dyDescent="0.3">
      <c r="AY8421" s="107" t="e">
        <f>VLOOKUP(C8421,#REF!, 2,FALSE)</f>
        <v>#REF!</v>
      </c>
      <c r="BM8421" s="79" t="s">
        <v>13761</v>
      </c>
      <c r="BN8421" s="79" t="s">
        <v>782</v>
      </c>
      <c r="BO8421" s="79" t="s">
        <v>2985</v>
      </c>
      <c r="BU8421" s="79" t="s">
        <v>13761</v>
      </c>
      <c r="BV8421" s="79" t="s">
        <v>782</v>
      </c>
      <c r="BW8421" s="79" t="s">
        <v>2985</v>
      </c>
    </row>
    <row r="8422" spans="51:75" x14ac:dyDescent="0.3">
      <c r="AY8422" s="107" t="e">
        <f>VLOOKUP(C8422,#REF!, 2,FALSE)</f>
        <v>#REF!</v>
      </c>
      <c r="BM8422" s="79" t="s">
        <v>13762</v>
      </c>
      <c r="BN8422" s="79" t="s">
        <v>3256</v>
      </c>
      <c r="BO8422" s="79" t="s">
        <v>662</v>
      </c>
      <c r="BU8422" s="79" t="s">
        <v>13762</v>
      </c>
      <c r="BV8422" s="79" t="s">
        <v>3256</v>
      </c>
      <c r="BW8422" s="79" t="s">
        <v>662</v>
      </c>
    </row>
    <row r="8423" spans="51:75" x14ac:dyDescent="0.3">
      <c r="AY8423" s="107" t="e">
        <f>VLOOKUP(C8423,#REF!, 2,FALSE)</f>
        <v>#REF!</v>
      </c>
      <c r="BM8423" s="79" t="s">
        <v>13763</v>
      </c>
      <c r="BN8423" s="79" t="s">
        <v>3009</v>
      </c>
      <c r="BO8423" s="79" t="s">
        <v>2985</v>
      </c>
      <c r="BU8423" s="79" t="s">
        <v>13763</v>
      </c>
      <c r="BV8423" s="79" t="s">
        <v>3009</v>
      </c>
      <c r="BW8423" s="79" t="s">
        <v>2985</v>
      </c>
    </row>
    <row r="8424" spans="51:75" x14ac:dyDescent="0.3">
      <c r="AY8424" s="107" t="e">
        <f>VLOOKUP(C8424,#REF!, 2,FALSE)</f>
        <v>#REF!</v>
      </c>
      <c r="BM8424" s="79" t="s">
        <v>13764</v>
      </c>
      <c r="BN8424" s="79" t="s">
        <v>812</v>
      </c>
      <c r="BO8424" s="79" t="s">
        <v>2985</v>
      </c>
      <c r="BU8424" s="79" t="s">
        <v>13764</v>
      </c>
      <c r="BV8424" s="79" t="s">
        <v>812</v>
      </c>
      <c r="BW8424" s="79" t="s">
        <v>2985</v>
      </c>
    </row>
    <row r="8425" spans="51:75" x14ac:dyDescent="0.3">
      <c r="AY8425" s="107" t="e">
        <f>VLOOKUP(C8425,#REF!, 2,FALSE)</f>
        <v>#REF!</v>
      </c>
      <c r="BM8425" s="79" t="s">
        <v>13765</v>
      </c>
      <c r="BN8425" s="79" t="s">
        <v>864</v>
      </c>
      <c r="BO8425" s="79" t="s">
        <v>2985</v>
      </c>
      <c r="BU8425" s="79" t="s">
        <v>13765</v>
      </c>
      <c r="BV8425" s="79" t="s">
        <v>864</v>
      </c>
      <c r="BW8425" s="79" t="s">
        <v>2985</v>
      </c>
    </row>
    <row r="8426" spans="51:75" x14ac:dyDescent="0.3">
      <c r="AY8426" s="107" t="e">
        <f>VLOOKUP(C8426,#REF!, 2,FALSE)</f>
        <v>#REF!</v>
      </c>
      <c r="BM8426" s="79" t="s">
        <v>13766</v>
      </c>
      <c r="BN8426" s="79" t="s">
        <v>2985</v>
      </c>
      <c r="BO8426" s="79" t="s">
        <v>2985</v>
      </c>
      <c r="BU8426" s="79" t="s">
        <v>13766</v>
      </c>
      <c r="BV8426" s="79" t="s">
        <v>2985</v>
      </c>
      <c r="BW8426" s="79" t="s">
        <v>2985</v>
      </c>
    </row>
    <row r="8427" spans="51:75" x14ac:dyDescent="0.3">
      <c r="AY8427" s="107" t="e">
        <f>VLOOKUP(C8427,#REF!, 2,FALSE)</f>
        <v>#REF!</v>
      </c>
      <c r="BM8427" s="79" t="s">
        <v>13767</v>
      </c>
      <c r="BN8427" s="79" t="s">
        <v>864</v>
      </c>
      <c r="BO8427" s="79" t="s">
        <v>6549</v>
      </c>
      <c r="BU8427" s="79" t="s">
        <v>13767</v>
      </c>
      <c r="BV8427" s="79" t="s">
        <v>864</v>
      </c>
      <c r="BW8427" s="79" t="s">
        <v>6549</v>
      </c>
    </row>
    <row r="8428" spans="51:75" x14ac:dyDescent="0.3">
      <c r="AY8428" s="107" t="e">
        <f>VLOOKUP(C8428,#REF!, 2,FALSE)</f>
        <v>#REF!</v>
      </c>
      <c r="BM8428" s="79" t="s">
        <v>13768</v>
      </c>
      <c r="BN8428" s="79" t="s">
        <v>925</v>
      </c>
      <c r="BO8428" s="79" t="s">
        <v>13769</v>
      </c>
      <c r="BU8428" s="79" t="s">
        <v>13768</v>
      </c>
      <c r="BV8428" s="79" t="s">
        <v>925</v>
      </c>
      <c r="BW8428" s="79" t="s">
        <v>13769</v>
      </c>
    </row>
    <row r="8429" spans="51:75" x14ac:dyDescent="0.3">
      <c r="AY8429" s="107" t="e">
        <f>VLOOKUP(C8429,#REF!, 2,FALSE)</f>
        <v>#REF!</v>
      </c>
      <c r="BM8429" s="79" t="s">
        <v>13770</v>
      </c>
      <c r="BN8429" s="79" t="s">
        <v>3006</v>
      </c>
      <c r="BO8429" s="79" t="s">
        <v>1277</v>
      </c>
      <c r="BU8429" s="79" t="s">
        <v>13770</v>
      </c>
      <c r="BV8429" s="79" t="s">
        <v>3006</v>
      </c>
      <c r="BW8429" s="79" t="s">
        <v>1277</v>
      </c>
    </row>
    <row r="8430" spans="51:75" x14ac:dyDescent="0.3">
      <c r="AY8430" s="107" t="e">
        <f>VLOOKUP(C8430,#REF!, 2,FALSE)</f>
        <v>#REF!</v>
      </c>
      <c r="BM8430" s="79" t="s">
        <v>13771</v>
      </c>
      <c r="BN8430" s="79" t="s">
        <v>623</v>
      </c>
      <c r="BO8430" s="79" t="s">
        <v>13524</v>
      </c>
      <c r="BU8430" s="79" t="s">
        <v>13771</v>
      </c>
      <c r="BV8430" s="79" t="s">
        <v>623</v>
      </c>
      <c r="BW8430" s="79" t="s">
        <v>13524</v>
      </c>
    </row>
    <row r="8431" spans="51:75" x14ac:dyDescent="0.3">
      <c r="AY8431" s="107" t="e">
        <f>VLOOKUP(C8431,#REF!, 2,FALSE)</f>
        <v>#REF!</v>
      </c>
      <c r="BM8431" s="79" t="s">
        <v>13772</v>
      </c>
      <c r="BN8431" s="79" t="s">
        <v>623</v>
      </c>
      <c r="BO8431" s="79" t="s">
        <v>4480</v>
      </c>
      <c r="BU8431" s="79" t="s">
        <v>13772</v>
      </c>
      <c r="BV8431" s="79" t="s">
        <v>623</v>
      </c>
      <c r="BW8431" s="79" t="s">
        <v>4480</v>
      </c>
    </row>
    <row r="8432" spans="51:75" x14ac:dyDescent="0.3">
      <c r="AY8432" s="107" t="e">
        <f>VLOOKUP(C8432,#REF!, 2,FALSE)</f>
        <v>#REF!</v>
      </c>
      <c r="BM8432" s="79" t="s">
        <v>13773</v>
      </c>
      <c r="BN8432" s="79" t="s">
        <v>623</v>
      </c>
      <c r="BO8432" s="79" t="s">
        <v>1014</v>
      </c>
      <c r="BU8432" s="79" t="s">
        <v>13773</v>
      </c>
      <c r="BV8432" s="79" t="s">
        <v>623</v>
      </c>
      <c r="BW8432" s="79" t="s">
        <v>1014</v>
      </c>
    </row>
    <row r="8433" spans="51:75" x14ac:dyDescent="0.3">
      <c r="AY8433" s="107" t="e">
        <f>VLOOKUP(C8433,#REF!, 2,FALSE)</f>
        <v>#REF!</v>
      </c>
      <c r="BM8433" s="79" t="s">
        <v>13774</v>
      </c>
      <c r="BN8433" s="79" t="s">
        <v>623</v>
      </c>
      <c r="BO8433" s="79" t="s">
        <v>13775</v>
      </c>
      <c r="BU8433" s="79" t="s">
        <v>13774</v>
      </c>
      <c r="BV8433" s="79" t="s">
        <v>623</v>
      </c>
      <c r="BW8433" s="79" t="s">
        <v>13775</v>
      </c>
    </row>
    <row r="8434" spans="51:75" x14ac:dyDescent="0.3">
      <c r="AY8434" s="107" t="e">
        <f>VLOOKUP(C8434,#REF!, 2,FALSE)</f>
        <v>#REF!</v>
      </c>
      <c r="BM8434" s="79" t="s">
        <v>13776</v>
      </c>
      <c r="BN8434" s="79" t="s">
        <v>2985</v>
      </c>
      <c r="BO8434" s="79" t="s">
        <v>797</v>
      </c>
      <c r="BU8434" s="79" t="s">
        <v>13776</v>
      </c>
      <c r="BV8434" s="79" t="s">
        <v>2985</v>
      </c>
      <c r="BW8434" s="79" t="s">
        <v>797</v>
      </c>
    </row>
    <row r="8435" spans="51:75" x14ac:dyDescent="0.3">
      <c r="AY8435" s="107" t="e">
        <f>VLOOKUP(C8435,#REF!, 2,FALSE)</f>
        <v>#REF!</v>
      </c>
      <c r="BM8435" s="79" t="s">
        <v>13777</v>
      </c>
      <c r="BN8435" s="79" t="s">
        <v>3032</v>
      </c>
      <c r="BO8435" s="79" t="s">
        <v>2985</v>
      </c>
      <c r="BU8435" s="79" t="s">
        <v>13777</v>
      </c>
      <c r="BV8435" s="79" t="s">
        <v>3032</v>
      </c>
      <c r="BW8435" s="79" t="s">
        <v>2985</v>
      </c>
    </row>
    <row r="8436" spans="51:75" x14ac:dyDescent="0.3">
      <c r="AY8436" s="107" t="e">
        <f>VLOOKUP(C8436,#REF!, 2,FALSE)</f>
        <v>#REF!</v>
      </c>
      <c r="BM8436" s="79" t="s">
        <v>13778</v>
      </c>
      <c r="BN8436" s="79" t="s">
        <v>628</v>
      </c>
      <c r="BO8436" s="79" t="s">
        <v>13779</v>
      </c>
      <c r="BU8436" s="79" t="s">
        <v>13778</v>
      </c>
      <c r="BV8436" s="79" t="s">
        <v>628</v>
      </c>
      <c r="BW8436" s="79" t="s">
        <v>13779</v>
      </c>
    </row>
    <row r="8437" spans="51:75" x14ac:dyDescent="0.3">
      <c r="AY8437" s="107" t="e">
        <f>VLOOKUP(C8437,#REF!, 2,FALSE)</f>
        <v>#REF!</v>
      </c>
      <c r="BM8437" s="79" t="s">
        <v>2416</v>
      </c>
      <c r="BN8437" s="79" t="s">
        <v>1005</v>
      </c>
      <c r="BO8437" s="79" t="s">
        <v>2985</v>
      </c>
      <c r="BU8437" s="79" t="s">
        <v>2416</v>
      </c>
      <c r="BV8437" s="79" t="s">
        <v>1005</v>
      </c>
      <c r="BW8437" s="79" t="s">
        <v>2985</v>
      </c>
    </row>
    <row r="8438" spans="51:75" x14ac:dyDescent="0.3">
      <c r="AY8438" s="107" t="e">
        <f>VLOOKUP(C8438,#REF!, 2,FALSE)</f>
        <v>#REF!</v>
      </c>
      <c r="BM8438" s="79" t="s">
        <v>2417</v>
      </c>
      <c r="BN8438" s="79" t="s">
        <v>1344</v>
      </c>
      <c r="BO8438" s="79" t="s">
        <v>13780</v>
      </c>
      <c r="BU8438" s="79" t="s">
        <v>2417</v>
      </c>
      <c r="BV8438" s="79" t="s">
        <v>1344</v>
      </c>
      <c r="BW8438" s="79" t="s">
        <v>13780</v>
      </c>
    </row>
    <row r="8439" spans="51:75" x14ac:dyDescent="0.3">
      <c r="AY8439" s="107" t="e">
        <f>VLOOKUP(C8439,#REF!, 2,FALSE)</f>
        <v>#REF!</v>
      </c>
      <c r="BM8439" s="79" t="s">
        <v>13781</v>
      </c>
      <c r="BN8439" s="79" t="s">
        <v>2985</v>
      </c>
      <c r="BO8439" s="79" t="s">
        <v>2985</v>
      </c>
      <c r="BU8439" s="79" t="s">
        <v>13781</v>
      </c>
      <c r="BV8439" s="79" t="s">
        <v>2985</v>
      </c>
      <c r="BW8439" s="79" t="s">
        <v>2985</v>
      </c>
    </row>
    <row r="8440" spans="51:75" x14ac:dyDescent="0.3">
      <c r="AY8440" s="107" t="e">
        <f>VLOOKUP(C8440,#REF!, 2,FALSE)</f>
        <v>#REF!</v>
      </c>
      <c r="BM8440" s="79" t="s">
        <v>13782</v>
      </c>
      <c r="BN8440" s="79" t="s">
        <v>2985</v>
      </c>
      <c r="BO8440" s="79" t="s">
        <v>2985</v>
      </c>
      <c r="BU8440" s="79" t="s">
        <v>13782</v>
      </c>
      <c r="BV8440" s="79" t="s">
        <v>2985</v>
      </c>
      <c r="BW8440" s="79" t="s">
        <v>2985</v>
      </c>
    </row>
    <row r="8441" spans="51:75" x14ac:dyDescent="0.3">
      <c r="AY8441" s="107" t="e">
        <f>VLOOKUP(C8441,#REF!, 2,FALSE)</f>
        <v>#REF!</v>
      </c>
      <c r="BM8441" s="79" t="s">
        <v>2418</v>
      </c>
      <c r="BN8441" s="79" t="s">
        <v>864</v>
      </c>
      <c r="BO8441" s="79" t="s">
        <v>13783</v>
      </c>
      <c r="BU8441" s="79" t="s">
        <v>2418</v>
      </c>
      <c r="BV8441" s="79" t="s">
        <v>864</v>
      </c>
      <c r="BW8441" s="79" t="s">
        <v>13783</v>
      </c>
    </row>
    <row r="8442" spans="51:75" x14ac:dyDescent="0.3">
      <c r="AY8442" s="107" t="e">
        <f>VLOOKUP(C8442,#REF!, 2,FALSE)</f>
        <v>#REF!</v>
      </c>
      <c r="BM8442" s="79" t="s">
        <v>210</v>
      </c>
      <c r="BN8442" s="79" t="s">
        <v>789</v>
      </c>
      <c r="BO8442" s="79" t="s">
        <v>13784</v>
      </c>
      <c r="BU8442" s="79" t="s">
        <v>210</v>
      </c>
      <c r="BV8442" s="79" t="s">
        <v>789</v>
      </c>
      <c r="BW8442" s="79" t="s">
        <v>13784</v>
      </c>
    </row>
    <row r="8443" spans="51:75" x14ac:dyDescent="0.3">
      <c r="AY8443" s="107" t="e">
        <f>VLOOKUP(C8443,#REF!, 2,FALSE)</f>
        <v>#REF!</v>
      </c>
      <c r="BM8443" s="79" t="s">
        <v>13785</v>
      </c>
      <c r="BN8443" s="79" t="s">
        <v>843</v>
      </c>
      <c r="BO8443" s="79" t="s">
        <v>10551</v>
      </c>
      <c r="BU8443" s="79" t="s">
        <v>13785</v>
      </c>
      <c r="BV8443" s="79" t="s">
        <v>843</v>
      </c>
      <c r="BW8443" s="79" t="s">
        <v>10551</v>
      </c>
    </row>
    <row r="8444" spans="51:75" x14ac:dyDescent="0.3">
      <c r="AY8444" s="107" t="e">
        <f>VLOOKUP(C8444,#REF!, 2,FALSE)</f>
        <v>#REF!</v>
      </c>
      <c r="BM8444" s="79" t="s">
        <v>13786</v>
      </c>
      <c r="BN8444" s="79" t="s">
        <v>2985</v>
      </c>
      <c r="BO8444" s="79" t="s">
        <v>626</v>
      </c>
      <c r="BU8444" s="79" t="s">
        <v>13786</v>
      </c>
      <c r="BV8444" s="79" t="s">
        <v>2985</v>
      </c>
      <c r="BW8444" s="79" t="s">
        <v>626</v>
      </c>
    </row>
    <row r="8445" spans="51:75" x14ac:dyDescent="0.3">
      <c r="AY8445" s="107" t="e">
        <f>VLOOKUP(C8445,#REF!, 2,FALSE)</f>
        <v>#REF!</v>
      </c>
      <c r="BM8445" s="79" t="s">
        <v>13787</v>
      </c>
      <c r="BN8445" s="79" t="s">
        <v>2985</v>
      </c>
      <c r="BO8445" s="79" t="s">
        <v>1450</v>
      </c>
      <c r="BU8445" s="79" t="s">
        <v>13787</v>
      </c>
      <c r="BV8445" s="79" t="s">
        <v>2985</v>
      </c>
      <c r="BW8445" s="79" t="s">
        <v>1450</v>
      </c>
    </row>
    <row r="8446" spans="51:75" x14ac:dyDescent="0.3">
      <c r="AY8446" s="107" t="e">
        <f>VLOOKUP(C8446,#REF!, 2,FALSE)</f>
        <v>#REF!</v>
      </c>
      <c r="BM8446" s="79" t="s">
        <v>2419</v>
      </c>
      <c r="BN8446" s="79" t="s">
        <v>2985</v>
      </c>
      <c r="BO8446" s="79" t="s">
        <v>5464</v>
      </c>
      <c r="BU8446" s="79" t="s">
        <v>2419</v>
      </c>
      <c r="BV8446" s="79" t="s">
        <v>2985</v>
      </c>
      <c r="BW8446" s="79" t="s">
        <v>5464</v>
      </c>
    </row>
    <row r="8447" spans="51:75" x14ac:dyDescent="0.3">
      <c r="AY8447" s="107" t="e">
        <f>VLOOKUP(C8447,#REF!, 2,FALSE)</f>
        <v>#REF!</v>
      </c>
      <c r="BM8447" s="79" t="s">
        <v>13788</v>
      </c>
      <c r="BN8447" s="79" t="s">
        <v>2985</v>
      </c>
      <c r="BO8447" s="79" t="s">
        <v>13789</v>
      </c>
      <c r="BU8447" s="79" t="s">
        <v>13788</v>
      </c>
      <c r="BV8447" s="79" t="s">
        <v>2985</v>
      </c>
      <c r="BW8447" s="79" t="s">
        <v>13789</v>
      </c>
    </row>
    <row r="8448" spans="51:75" x14ac:dyDescent="0.3">
      <c r="AY8448" s="107" t="e">
        <f>VLOOKUP(C8448,#REF!, 2,FALSE)</f>
        <v>#REF!</v>
      </c>
      <c r="BM8448" s="79" t="s">
        <v>13790</v>
      </c>
      <c r="BN8448" s="79" t="s">
        <v>2985</v>
      </c>
      <c r="BO8448" s="79" t="s">
        <v>13791</v>
      </c>
      <c r="BU8448" s="79" t="s">
        <v>13790</v>
      </c>
      <c r="BV8448" s="79" t="s">
        <v>2985</v>
      </c>
      <c r="BW8448" s="79" t="s">
        <v>13791</v>
      </c>
    </row>
    <row r="8449" spans="51:75" x14ac:dyDescent="0.3">
      <c r="AY8449" s="107" t="e">
        <f>VLOOKUP(C8449,#REF!, 2,FALSE)</f>
        <v>#REF!</v>
      </c>
      <c r="BM8449" s="79" t="s">
        <v>13792</v>
      </c>
      <c r="BN8449" s="79" t="s">
        <v>2985</v>
      </c>
      <c r="BO8449" s="79" t="s">
        <v>13793</v>
      </c>
      <c r="BU8449" s="79" t="s">
        <v>13792</v>
      </c>
      <c r="BV8449" s="79" t="s">
        <v>2985</v>
      </c>
      <c r="BW8449" s="79" t="s">
        <v>13793</v>
      </c>
    </row>
    <row r="8450" spans="51:75" x14ac:dyDescent="0.3">
      <c r="AY8450" s="107" t="e">
        <f>VLOOKUP(C8450,#REF!, 2,FALSE)</f>
        <v>#REF!</v>
      </c>
      <c r="BM8450" s="79" t="s">
        <v>13794</v>
      </c>
      <c r="BN8450" s="79" t="s">
        <v>2985</v>
      </c>
      <c r="BO8450" s="79" t="s">
        <v>3669</v>
      </c>
      <c r="BU8450" s="79" t="s">
        <v>13794</v>
      </c>
      <c r="BV8450" s="79" t="s">
        <v>2985</v>
      </c>
      <c r="BW8450" s="79" t="s">
        <v>3669</v>
      </c>
    </row>
    <row r="8451" spans="51:75" x14ac:dyDescent="0.3">
      <c r="AY8451" s="107" t="e">
        <f>VLOOKUP(C8451,#REF!, 2,FALSE)</f>
        <v>#REF!</v>
      </c>
      <c r="BM8451" s="79" t="s">
        <v>13795</v>
      </c>
      <c r="BN8451" s="79" t="s">
        <v>1141</v>
      </c>
      <c r="BO8451" s="79" t="s">
        <v>13796</v>
      </c>
      <c r="BU8451" s="79" t="s">
        <v>13795</v>
      </c>
      <c r="BV8451" s="79" t="s">
        <v>1141</v>
      </c>
      <c r="BW8451" s="79" t="s">
        <v>13796</v>
      </c>
    </row>
    <row r="8452" spans="51:75" x14ac:dyDescent="0.3">
      <c r="AY8452" s="107" t="e">
        <f>VLOOKUP(C8452,#REF!, 2,FALSE)</f>
        <v>#REF!</v>
      </c>
      <c r="BM8452" s="79" t="s">
        <v>13797</v>
      </c>
      <c r="BN8452" s="79" t="s">
        <v>1141</v>
      </c>
      <c r="BO8452" s="79" t="s">
        <v>10443</v>
      </c>
      <c r="BU8452" s="79" t="s">
        <v>13797</v>
      </c>
      <c r="BV8452" s="79" t="s">
        <v>1141</v>
      </c>
      <c r="BW8452" s="79" t="s">
        <v>10443</v>
      </c>
    </row>
    <row r="8453" spans="51:75" x14ac:dyDescent="0.3">
      <c r="AY8453" s="107" t="e">
        <f>VLOOKUP(C8453,#REF!, 2,FALSE)</f>
        <v>#REF!</v>
      </c>
      <c r="BM8453" s="79" t="s">
        <v>13798</v>
      </c>
      <c r="BN8453" s="79" t="s">
        <v>16992</v>
      </c>
      <c r="BO8453" s="79" t="s">
        <v>13799</v>
      </c>
      <c r="BU8453" s="79" t="s">
        <v>13798</v>
      </c>
      <c r="BV8453" s="79" t="s">
        <v>16992</v>
      </c>
      <c r="BW8453" s="79" t="s">
        <v>13799</v>
      </c>
    </row>
    <row r="8454" spans="51:75" x14ac:dyDescent="0.3">
      <c r="AY8454" s="107" t="e">
        <f>VLOOKUP(C8454,#REF!, 2,FALSE)</f>
        <v>#REF!</v>
      </c>
      <c r="BM8454" s="79" t="s">
        <v>13800</v>
      </c>
      <c r="BN8454" s="79" t="s">
        <v>805</v>
      </c>
      <c r="BO8454" s="79" t="s">
        <v>2985</v>
      </c>
      <c r="BU8454" s="79" t="s">
        <v>13800</v>
      </c>
      <c r="BV8454" s="79" t="s">
        <v>805</v>
      </c>
      <c r="BW8454" s="79" t="s">
        <v>2985</v>
      </c>
    </row>
    <row r="8455" spans="51:75" x14ac:dyDescent="0.3">
      <c r="AY8455" s="107" t="e">
        <f>VLOOKUP(C8455,#REF!, 2,FALSE)</f>
        <v>#REF!</v>
      </c>
      <c r="BM8455" s="79" t="s">
        <v>13801</v>
      </c>
      <c r="BN8455" s="79" t="s">
        <v>696</v>
      </c>
      <c r="BO8455" s="79" t="s">
        <v>13802</v>
      </c>
      <c r="BU8455" s="79" t="s">
        <v>13801</v>
      </c>
      <c r="BV8455" s="79" t="s">
        <v>696</v>
      </c>
      <c r="BW8455" s="79" t="s">
        <v>13802</v>
      </c>
    </row>
    <row r="8456" spans="51:75" x14ac:dyDescent="0.3">
      <c r="AY8456" s="107" t="e">
        <f>VLOOKUP(C8456,#REF!, 2,FALSE)</f>
        <v>#REF!</v>
      </c>
      <c r="BM8456" s="79" t="s">
        <v>2420</v>
      </c>
      <c r="BN8456" s="79" t="s">
        <v>1274</v>
      </c>
      <c r="BO8456" s="79" t="s">
        <v>7517</v>
      </c>
      <c r="BU8456" s="79" t="s">
        <v>2420</v>
      </c>
      <c r="BV8456" s="79" t="s">
        <v>1274</v>
      </c>
      <c r="BW8456" s="79" t="s">
        <v>7517</v>
      </c>
    </row>
    <row r="8457" spans="51:75" x14ac:dyDescent="0.3">
      <c r="AY8457" s="107" t="e">
        <f>VLOOKUP(C8457,#REF!, 2,FALSE)</f>
        <v>#REF!</v>
      </c>
      <c r="BM8457" s="79" t="s">
        <v>13803</v>
      </c>
      <c r="BN8457" s="79" t="s">
        <v>782</v>
      </c>
      <c r="BO8457" s="79" t="s">
        <v>8653</v>
      </c>
      <c r="BU8457" s="79" t="s">
        <v>13803</v>
      </c>
      <c r="BV8457" s="79" t="s">
        <v>782</v>
      </c>
      <c r="BW8457" s="79" t="s">
        <v>8653</v>
      </c>
    </row>
    <row r="8458" spans="51:75" x14ac:dyDescent="0.3">
      <c r="AY8458" s="107" t="e">
        <f>VLOOKUP(C8458,#REF!, 2,FALSE)</f>
        <v>#REF!</v>
      </c>
      <c r="BM8458" s="79" t="s">
        <v>13804</v>
      </c>
      <c r="BN8458" s="79" t="s">
        <v>664</v>
      </c>
      <c r="BO8458" s="79" t="s">
        <v>13805</v>
      </c>
      <c r="BU8458" s="79" t="s">
        <v>13804</v>
      </c>
      <c r="BV8458" s="79" t="s">
        <v>664</v>
      </c>
      <c r="BW8458" s="79" t="s">
        <v>13805</v>
      </c>
    </row>
    <row r="8459" spans="51:75" x14ac:dyDescent="0.3">
      <c r="AY8459" s="107" t="e">
        <f>VLOOKUP(C8459,#REF!, 2,FALSE)</f>
        <v>#REF!</v>
      </c>
      <c r="BM8459" s="79" t="s">
        <v>13806</v>
      </c>
      <c r="BN8459" s="79" t="s">
        <v>2985</v>
      </c>
      <c r="BO8459" s="79" t="s">
        <v>2985</v>
      </c>
      <c r="BU8459" s="79" t="s">
        <v>13806</v>
      </c>
      <c r="BV8459" s="79" t="s">
        <v>2985</v>
      </c>
      <c r="BW8459" s="79" t="s">
        <v>2985</v>
      </c>
    </row>
    <row r="8460" spans="51:75" x14ac:dyDescent="0.3">
      <c r="AY8460" s="107" t="e">
        <f>VLOOKUP(C8460,#REF!, 2,FALSE)</f>
        <v>#REF!</v>
      </c>
      <c r="BM8460" s="79" t="s">
        <v>13807</v>
      </c>
      <c r="BN8460" s="79" t="s">
        <v>3256</v>
      </c>
      <c r="BO8460" s="79" t="s">
        <v>13808</v>
      </c>
      <c r="BU8460" s="79" t="s">
        <v>13807</v>
      </c>
      <c r="BV8460" s="79" t="s">
        <v>3256</v>
      </c>
      <c r="BW8460" s="79" t="s">
        <v>13808</v>
      </c>
    </row>
    <row r="8461" spans="51:75" x14ac:dyDescent="0.3">
      <c r="AY8461" s="107" t="e">
        <f>VLOOKUP(C8461,#REF!, 2,FALSE)</f>
        <v>#REF!</v>
      </c>
      <c r="BM8461" s="79" t="s">
        <v>13809</v>
      </c>
      <c r="BN8461" s="79" t="s">
        <v>2985</v>
      </c>
      <c r="BO8461" s="79" t="s">
        <v>2985</v>
      </c>
      <c r="BU8461" s="79" t="s">
        <v>13809</v>
      </c>
      <c r="BV8461" s="79" t="s">
        <v>2985</v>
      </c>
      <c r="BW8461" s="79" t="s">
        <v>2985</v>
      </c>
    </row>
    <row r="8462" spans="51:75" x14ac:dyDescent="0.3">
      <c r="AY8462" s="107" t="e">
        <f>VLOOKUP(C8462,#REF!, 2,FALSE)</f>
        <v>#REF!</v>
      </c>
      <c r="BM8462" s="79" t="s">
        <v>13810</v>
      </c>
      <c r="BN8462" s="79" t="s">
        <v>1344</v>
      </c>
      <c r="BO8462" s="79" t="s">
        <v>4180</v>
      </c>
      <c r="BU8462" s="79" t="s">
        <v>13810</v>
      </c>
      <c r="BV8462" s="79" t="s">
        <v>1344</v>
      </c>
      <c r="BW8462" s="79" t="s">
        <v>4180</v>
      </c>
    </row>
    <row r="8463" spans="51:75" x14ac:dyDescent="0.3">
      <c r="AY8463" s="107" t="e">
        <f>VLOOKUP(C8463,#REF!, 2,FALSE)</f>
        <v>#REF!</v>
      </c>
      <c r="BM8463" s="79" t="s">
        <v>13811</v>
      </c>
      <c r="BN8463" s="79" t="s">
        <v>789</v>
      </c>
      <c r="BO8463" s="79" t="s">
        <v>13812</v>
      </c>
      <c r="BU8463" s="79" t="s">
        <v>13811</v>
      </c>
      <c r="BV8463" s="79" t="s">
        <v>789</v>
      </c>
      <c r="BW8463" s="79" t="s">
        <v>13812</v>
      </c>
    </row>
    <row r="8464" spans="51:75" x14ac:dyDescent="0.3">
      <c r="AY8464" s="107" t="e">
        <f>VLOOKUP(C8464,#REF!, 2,FALSE)</f>
        <v>#REF!</v>
      </c>
      <c r="BM8464" s="79" t="s">
        <v>13813</v>
      </c>
      <c r="BN8464" s="79" t="s">
        <v>2985</v>
      </c>
      <c r="BO8464" s="79" t="s">
        <v>2985</v>
      </c>
      <c r="BU8464" s="79" t="s">
        <v>13813</v>
      </c>
      <c r="BV8464" s="79" t="s">
        <v>2985</v>
      </c>
      <c r="BW8464" s="79" t="s">
        <v>2985</v>
      </c>
    </row>
    <row r="8465" spans="51:75" x14ac:dyDescent="0.3">
      <c r="AY8465" s="107" t="e">
        <f>VLOOKUP(C8465,#REF!, 2,FALSE)</f>
        <v>#REF!</v>
      </c>
      <c r="BM8465" s="79" t="s">
        <v>13814</v>
      </c>
      <c r="BN8465" s="79" t="s">
        <v>2985</v>
      </c>
      <c r="BO8465" s="79" t="s">
        <v>2985</v>
      </c>
      <c r="BU8465" s="79" t="s">
        <v>13814</v>
      </c>
      <c r="BV8465" s="79" t="s">
        <v>2985</v>
      </c>
      <c r="BW8465" s="79" t="s">
        <v>2985</v>
      </c>
    </row>
    <row r="8466" spans="51:75" x14ac:dyDescent="0.3">
      <c r="AY8466" s="107" t="e">
        <f>VLOOKUP(C8466,#REF!, 2,FALSE)</f>
        <v>#REF!</v>
      </c>
      <c r="BM8466" s="79" t="s">
        <v>13815</v>
      </c>
      <c r="BN8466" s="79" t="s">
        <v>2981</v>
      </c>
      <c r="BO8466" s="79" t="s">
        <v>13816</v>
      </c>
      <c r="BU8466" s="79" t="s">
        <v>13815</v>
      </c>
      <c r="BV8466" s="79" t="s">
        <v>2981</v>
      </c>
      <c r="BW8466" s="79" t="s">
        <v>13816</v>
      </c>
    </row>
    <row r="8467" spans="51:75" x14ac:dyDescent="0.3">
      <c r="AY8467" s="107" t="e">
        <f>VLOOKUP(C8467,#REF!, 2,FALSE)</f>
        <v>#REF!</v>
      </c>
      <c r="BM8467" s="79" t="s">
        <v>13817</v>
      </c>
      <c r="BN8467" s="79" t="s">
        <v>2985</v>
      </c>
      <c r="BO8467" s="79" t="s">
        <v>2300</v>
      </c>
      <c r="BU8467" s="79" t="s">
        <v>13817</v>
      </c>
      <c r="BV8467" s="79" t="s">
        <v>2985</v>
      </c>
      <c r="BW8467" s="79" t="s">
        <v>2300</v>
      </c>
    </row>
    <row r="8468" spans="51:75" x14ac:dyDescent="0.3">
      <c r="AY8468" s="107" t="e">
        <f>VLOOKUP(C8468,#REF!, 2,FALSE)</f>
        <v>#REF!</v>
      </c>
      <c r="BM8468" s="79" t="s">
        <v>13818</v>
      </c>
      <c r="BN8468" s="79" t="s">
        <v>2981</v>
      </c>
      <c r="BO8468" s="79" t="s">
        <v>3753</v>
      </c>
      <c r="BU8468" s="79" t="s">
        <v>13818</v>
      </c>
      <c r="BV8468" s="79" t="s">
        <v>2981</v>
      </c>
      <c r="BW8468" s="79" t="s">
        <v>3753</v>
      </c>
    </row>
    <row r="8469" spans="51:75" x14ac:dyDescent="0.3">
      <c r="AY8469" s="107" t="e">
        <f>VLOOKUP(C8469,#REF!, 2,FALSE)</f>
        <v>#REF!</v>
      </c>
      <c r="BM8469" s="79" t="s">
        <v>13819</v>
      </c>
      <c r="BN8469" s="79" t="s">
        <v>733</v>
      </c>
      <c r="BO8469" s="79" t="s">
        <v>2985</v>
      </c>
      <c r="BU8469" s="79" t="s">
        <v>13819</v>
      </c>
      <c r="BV8469" s="79" t="s">
        <v>733</v>
      </c>
      <c r="BW8469" s="79" t="s">
        <v>2985</v>
      </c>
    </row>
    <row r="8470" spans="51:75" x14ac:dyDescent="0.3">
      <c r="AY8470" s="107" t="e">
        <f>VLOOKUP(C8470,#REF!, 2,FALSE)</f>
        <v>#REF!</v>
      </c>
      <c r="BM8470" s="79" t="s">
        <v>13820</v>
      </c>
      <c r="BN8470" s="79" t="s">
        <v>3101</v>
      </c>
      <c r="BO8470" s="79" t="s">
        <v>1392</v>
      </c>
      <c r="BU8470" s="79" t="s">
        <v>13820</v>
      </c>
      <c r="BV8470" s="79" t="s">
        <v>3101</v>
      </c>
      <c r="BW8470" s="79" t="s">
        <v>1392</v>
      </c>
    </row>
    <row r="8471" spans="51:75" x14ac:dyDescent="0.3">
      <c r="AY8471" s="107" t="e">
        <f>VLOOKUP(C8471,#REF!, 2,FALSE)</f>
        <v>#REF!</v>
      </c>
      <c r="BM8471" s="79" t="s">
        <v>13821</v>
      </c>
      <c r="BN8471" s="79" t="s">
        <v>663</v>
      </c>
      <c r="BO8471" s="79" t="s">
        <v>13295</v>
      </c>
      <c r="BU8471" s="79" t="s">
        <v>13821</v>
      </c>
      <c r="BV8471" s="79" t="s">
        <v>663</v>
      </c>
      <c r="BW8471" s="79" t="s">
        <v>13295</v>
      </c>
    </row>
    <row r="8472" spans="51:75" x14ac:dyDescent="0.3">
      <c r="AY8472" s="107" t="e">
        <f>VLOOKUP(C8472,#REF!, 2,FALSE)</f>
        <v>#REF!</v>
      </c>
      <c r="BM8472" s="79" t="s">
        <v>13822</v>
      </c>
      <c r="BN8472" s="79" t="s">
        <v>2985</v>
      </c>
      <c r="BO8472" s="79" t="s">
        <v>13823</v>
      </c>
      <c r="BU8472" s="79" t="s">
        <v>13822</v>
      </c>
      <c r="BV8472" s="79" t="s">
        <v>2985</v>
      </c>
      <c r="BW8472" s="79" t="s">
        <v>13823</v>
      </c>
    </row>
    <row r="8473" spans="51:75" x14ac:dyDescent="0.3">
      <c r="AY8473" s="107" t="e">
        <f>VLOOKUP(C8473,#REF!, 2,FALSE)</f>
        <v>#REF!</v>
      </c>
      <c r="BM8473" s="79" t="s">
        <v>13824</v>
      </c>
      <c r="BN8473" s="79" t="s">
        <v>928</v>
      </c>
      <c r="BO8473" s="79" t="s">
        <v>2985</v>
      </c>
      <c r="BU8473" s="79" t="s">
        <v>13824</v>
      </c>
      <c r="BV8473" s="79" t="s">
        <v>928</v>
      </c>
      <c r="BW8473" s="79" t="s">
        <v>2985</v>
      </c>
    </row>
    <row r="8474" spans="51:75" x14ac:dyDescent="0.3">
      <c r="AY8474" s="107" t="e">
        <f>VLOOKUP(C8474,#REF!, 2,FALSE)</f>
        <v>#REF!</v>
      </c>
      <c r="BM8474" s="79" t="s">
        <v>13825</v>
      </c>
      <c r="BN8474" s="79" t="s">
        <v>2985</v>
      </c>
      <c r="BO8474" s="79" t="s">
        <v>2985</v>
      </c>
      <c r="BU8474" s="79" t="s">
        <v>13825</v>
      </c>
      <c r="BV8474" s="79" t="s">
        <v>2985</v>
      </c>
      <c r="BW8474" s="79" t="s">
        <v>2985</v>
      </c>
    </row>
    <row r="8475" spans="51:75" x14ac:dyDescent="0.3">
      <c r="AY8475" s="107" t="e">
        <f>VLOOKUP(C8475,#REF!, 2,FALSE)</f>
        <v>#REF!</v>
      </c>
      <c r="BM8475" s="79" t="s">
        <v>13826</v>
      </c>
      <c r="BN8475" s="79" t="s">
        <v>3256</v>
      </c>
      <c r="BO8475" s="79" t="s">
        <v>1391</v>
      </c>
      <c r="BU8475" s="79" t="s">
        <v>13826</v>
      </c>
      <c r="BV8475" s="79" t="s">
        <v>3256</v>
      </c>
      <c r="BW8475" s="79" t="s">
        <v>1391</v>
      </c>
    </row>
    <row r="8476" spans="51:75" x14ac:dyDescent="0.3">
      <c r="AY8476" s="107" t="e">
        <f>VLOOKUP(C8476,#REF!, 2,FALSE)</f>
        <v>#REF!</v>
      </c>
      <c r="BM8476" s="79" t="s">
        <v>13827</v>
      </c>
      <c r="BN8476" s="79" t="s">
        <v>3101</v>
      </c>
      <c r="BO8476" s="79" t="s">
        <v>2985</v>
      </c>
      <c r="BU8476" s="79" t="s">
        <v>13827</v>
      </c>
      <c r="BV8476" s="79" t="s">
        <v>3101</v>
      </c>
      <c r="BW8476" s="79" t="s">
        <v>2985</v>
      </c>
    </row>
    <row r="8477" spans="51:75" x14ac:dyDescent="0.3">
      <c r="AY8477" s="107" t="e">
        <f>VLOOKUP(C8477,#REF!, 2,FALSE)</f>
        <v>#REF!</v>
      </c>
      <c r="BM8477" s="79" t="s">
        <v>13828</v>
      </c>
      <c r="BN8477" s="79" t="s">
        <v>669</v>
      </c>
      <c r="BO8477" s="79" t="s">
        <v>2985</v>
      </c>
      <c r="BU8477" s="79" t="s">
        <v>13828</v>
      </c>
      <c r="BV8477" s="79" t="s">
        <v>669</v>
      </c>
      <c r="BW8477" s="79" t="s">
        <v>2985</v>
      </c>
    </row>
    <row r="8478" spans="51:75" x14ac:dyDescent="0.3">
      <c r="AY8478" s="107" t="e">
        <f>VLOOKUP(C8478,#REF!, 2,FALSE)</f>
        <v>#REF!</v>
      </c>
      <c r="BM8478" s="79" t="s">
        <v>13829</v>
      </c>
      <c r="BN8478" s="79" t="s">
        <v>2985</v>
      </c>
      <c r="BO8478" s="79" t="s">
        <v>2985</v>
      </c>
      <c r="BU8478" s="79" t="s">
        <v>13829</v>
      </c>
      <c r="BV8478" s="79" t="s">
        <v>2985</v>
      </c>
      <c r="BW8478" s="79" t="s">
        <v>2985</v>
      </c>
    </row>
    <row r="8479" spans="51:75" x14ac:dyDescent="0.3">
      <c r="AY8479" s="107" t="e">
        <f>VLOOKUP(C8479,#REF!, 2,FALSE)</f>
        <v>#REF!</v>
      </c>
      <c r="BM8479" s="79" t="s">
        <v>13830</v>
      </c>
      <c r="BN8479" s="79" t="s">
        <v>8076</v>
      </c>
      <c r="BO8479" s="79" t="s">
        <v>13831</v>
      </c>
      <c r="BU8479" s="79" t="s">
        <v>13830</v>
      </c>
      <c r="BV8479" s="79" t="s">
        <v>8076</v>
      </c>
      <c r="BW8479" s="79" t="s">
        <v>13831</v>
      </c>
    </row>
    <row r="8480" spans="51:75" x14ac:dyDescent="0.3">
      <c r="AY8480" s="107" t="e">
        <f>VLOOKUP(C8480,#REF!, 2,FALSE)</f>
        <v>#REF!</v>
      </c>
      <c r="BM8480" s="79" t="s">
        <v>13832</v>
      </c>
      <c r="BN8480" s="79" t="s">
        <v>16992</v>
      </c>
      <c r="BO8480" s="79" t="s">
        <v>1275</v>
      </c>
      <c r="BU8480" s="79" t="s">
        <v>13832</v>
      </c>
      <c r="BV8480" s="79" t="s">
        <v>16992</v>
      </c>
      <c r="BW8480" s="79" t="s">
        <v>1275</v>
      </c>
    </row>
    <row r="8481" spans="51:75" x14ac:dyDescent="0.3">
      <c r="AY8481" s="107" t="e">
        <f>VLOOKUP(C8481,#REF!, 2,FALSE)</f>
        <v>#REF!</v>
      </c>
      <c r="BM8481" s="79" t="s">
        <v>13833</v>
      </c>
      <c r="BN8481" s="79" t="s">
        <v>2985</v>
      </c>
      <c r="BO8481" s="79" t="s">
        <v>2300</v>
      </c>
      <c r="BU8481" s="79" t="s">
        <v>13833</v>
      </c>
      <c r="BV8481" s="79" t="s">
        <v>2985</v>
      </c>
      <c r="BW8481" s="79" t="s">
        <v>2300</v>
      </c>
    </row>
    <row r="8482" spans="51:75" x14ac:dyDescent="0.3">
      <c r="AY8482" s="107" t="e">
        <f>VLOOKUP(C8482,#REF!, 2,FALSE)</f>
        <v>#REF!</v>
      </c>
      <c r="BM8482" s="79" t="s">
        <v>13834</v>
      </c>
      <c r="BN8482" s="79" t="s">
        <v>665</v>
      </c>
      <c r="BO8482" s="79" t="s">
        <v>4201</v>
      </c>
      <c r="BU8482" s="79" t="s">
        <v>13834</v>
      </c>
      <c r="BV8482" s="79" t="s">
        <v>665</v>
      </c>
      <c r="BW8482" s="79" t="s">
        <v>4201</v>
      </c>
    </row>
    <row r="8483" spans="51:75" x14ac:dyDescent="0.3">
      <c r="AY8483" s="107" t="e">
        <f>VLOOKUP(C8483,#REF!, 2,FALSE)</f>
        <v>#REF!</v>
      </c>
      <c r="BM8483" s="79" t="s">
        <v>13835</v>
      </c>
      <c r="BN8483" s="79" t="s">
        <v>2985</v>
      </c>
      <c r="BO8483" s="79" t="s">
        <v>2820</v>
      </c>
      <c r="BU8483" s="79" t="s">
        <v>13835</v>
      </c>
      <c r="BV8483" s="79" t="s">
        <v>2985</v>
      </c>
      <c r="BW8483" s="79" t="s">
        <v>2820</v>
      </c>
    </row>
    <row r="8484" spans="51:75" x14ac:dyDescent="0.3">
      <c r="AY8484" s="107" t="e">
        <f>VLOOKUP(C8484,#REF!, 2,FALSE)</f>
        <v>#REF!</v>
      </c>
      <c r="BM8484" s="79" t="s">
        <v>13836</v>
      </c>
      <c r="BN8484" s="79" t="s">
        <v>2985</v>
      </c>
      <c r="BO8484" s="79" t="s">
        <v>1058</v>
      </c>
      <c r="BU8484" s="79" t="s">
        <v>13836</v>
      </c>
      <c r="BV8484" s="79" t="s">
        <v>2985</v>
      </c>
      <c r="BW8484" s="79" t="s">
        <v>1058</v>
      </c>
    </row>
    <row r="8485" spans="51:75" x14ac:dyDescent="0.3">
      <c r="AY8485" s="107" t="e">
        <f>VLOOKUP(C8485,#REF!, 2,FALSE)</f>
        <v>#REF!</v>
      </c>
      <c r="BM8485" s="79" t="s">
        <v>13837</v>
      </c>
      <c r="BN8485" s="79" t="s">
        <v>2985</v>
      </c>
      <c r="BO8485" s="79" t="s">
        <v>11366</v>
      </c>
      <c r="BU8485" s="79" t="s">
        <v>13837</v>
      </c>
      <c r="BV8485" s="79" t="s">
        <v>2985</v>
      </c>
      <c r="BW8485" s="79" t="s">
        <v>11366</v>
      </c>
    </row>
    <row r="8486" spans="51:75" x14ac:dyDescent="0.3">
      <c r="AY8486" s="107" t="e">
        <f>VLOOKUP(C8486,#REF!, 2,FALSE)</f>
        <v>#REF!</v>
      </c>
      <c r="BM8486" s="79" t="s">
        <v>13838</v>
      </c>
      <c r="BN8486" s="79" t="s">
        <v>3009</v>
      </c>
      <c r="BO8486" s="79" t="s">
        <v>2820</v>
      </c>
      <c r="BU8486" s="79" t="s">
        <v>13838</v>
      </c>
      <c r="BV8486" s="79" t="s">
        <v>3009</v>
      </c>
      <c r="BW8486" s="79" t="s">
        <v>2820</v>
      </c>
    </row>
    <row r="8487" spans="51:75" x14ac:dyDescent="0.3">
      <c r="AY8487" s="107" t="e">
        <f>VLOOKUP(C8487,#REF!, 2,FALSE)</f>
        <v>#REF!</v>
      </c>
      <c r="BM8487" s="79" t="s">
        <v>13839</v>
      </c>
      <c r="BN8487" s="79" t="s">
        <v>1141</v>
      </c>
      <c r="BO8487" s="79" t="s">
        <v>9055</v>
      </c>
      <c r="BU8487" s="79" t="s">
        <v>13839</v>
      </c>
      <c r="BV8487" s="79" t="s">
        <v>1141</v>
      </c>
      <c r="BW8487" s="79" t="s">
        <v>9055</v>
      </c>
    </row>
    <row r="8488" spans="51:75" x14ac:dyDescent="0.3">
      <c r="AY8488" s="107" t="e">
        <f>VLOOKUP(C8488,#REF!, 2,FALSE)</f>
        <v>#REF!</v>
      </c>
      <c r="BM8488" s="79" t="s">
        <v>13841</v>
      </c>
      <c r="BN8488" s="79" t="s">
        <v>664</v>
      </c>
      <c r="BO8488" s="79" t="s">
        <v>2194</v>
      </c>
      <c r="BU8488" s="79" t="s">
        <v>13841</v>
      </c>
      <c r="BV8488" s="79" t="s">
        <v>664</v>
      </c>
      <c r="BW8488" s="79" t="s">
        <v>2194</v>
      </c>
    </row>
    <row r="8489" spans="51:75" x14ac:dyDescent="0.3">
      <c r="AY8489" s="107" t="e">
        <f>VLOOKUP(C8489,#REF!, 2,FALSE)</f>
        <v>#REF!</v>
      </c>
      <c r="BM8489" s="79" t="s">
        <v>211</v>
      </c>
      <c r="BN8489" s="79" t="s">
        <v>2985</v>
      </c>
      <c r="BO8489" s="79" t="s">
        <v>1835</v>
      </c>
      <c r="BU8489" s="79" t="s">
        <v>211</v>
      </c>
      <c r="BV8489" s="79" t="s">
        <v>2985</v>
      </c>
      <c r="BW8489" s="79" t="s">
        <v>1835</v>
      </c>
    </row>
    <row r="8490" spans="51:75" x14ac:dyDescent="0.3">
      <c r="AY8490" s="107" t="e">
        <f>VLOOKUP(C8490,#REF!, 2,FALSE)</f>
        <v>#REF!</v>
      </c>
      <c r="BM8490" s="79" t="s">
        <v>13842</v>
      </c>
      <c r="BN8490" s="79" t="s">
        <v>2985</v>
      </c>
      <c r="BO8490" s="79" t="s">
        <v>13843</v>
      </c>
      <c r="BU8490" s="79" t="s">
        <v>13842</v>
      </c>
      <c r="BV8490" s="79" t="s">
        <v>2985</v>
      </c>
      <c r="BW8490" s="79" t="s">
        <v>13843</v>
      </c>
    </row>
    <row r="8491" spans="51:75" x14ac:dyDescent="0.3">
      <c r="AY8491" s="107" t="e">
        <f>VLOOKUP(C8491,#REF!, 2,FALSE)</f>
        <v>#REF!</v>
      </c>
      <c r="BM8491" s="79" t="s">
        <v>13844</v>
      </c>
      <c r="BN8491" s="79" t="s">
        <v>2985</v>
      </c>
      <c r="BO8491" s="79" t="s">
        <v>1196</v>
      </c>
      <c r="BU8491" s="79" t="s">
        <v>13844</v>
      </c>
      <c r="BV8491" s="79" t="s">
        <v>2985</v>
      </c>
      <c r="BW8491" s="79" t="s">
        <v>1196</v>
      </c>
    </row>
    <row r="8492" spans="51:75" x14ac:dyDescent="0.3">
      <c r="AY8492" s="107" t="e">
        <f>VLOOKUP(C8492,#REF!, 2,FALSE)</f>
        <v>#REF!</v>
      </c>
      <c r="BM8492" s="79" t="s">
        <v>13845</v>
      </c>
      <c r="BN8492" s="79" t="s">
        <v>2985</v>
      </c>
      <c r="BO8492" s="79" t="s">
        <v>13846</v>
      </c>
      <c r="BU8492" s="79" t="s">
        <v>13845</v>
      </c>
      <c r="BV8492" s="79" t="s">
        <v>2985</v>
      </c>
      <c r="BW8492" s="79" t="s">
        <v>13846</v>
      </c>
    </row>
    <row r="8493" spans="51:75" x14ac:dyDescent="0.3">
      <c r="AY8493" s="107" t="e">
        <f>VLOOKUP(C8493,#REF!, 2,FALSE)</f>
        <v>#REF!</v>
      </c>
      <c r="BM8493" s="79" t="s">
        <v>13847</v>
      </c>
      <c r="BN8493" s="79" t="s">
        <v>16994</v>
      </c>
      <c r="BO8493" s="79" t="s">
        <v>1000</v>
      </c>
      <c r="BU8493" s="79" t="s">
        <v>13847</v>
      </c>
      <c r="BV8493" s="79" t="s">
        <v>16994</v>
      </c>
      <c r="BW8493" s="79" t="s">
        <v>1000</v>
      </c>
    </row>
    <row r="8494" spans="51:75" x14ac:dyDescent="0.3">
      <c r="AY8494" s="107" t="e">
        <f>VLOOKUP(C8494,#REF!, 2,FALSE)</f>
        <v>#REF!</v>
      </c>
      <c r="BM8494" s="79" t="s">
        <v>13848</v>
      </c>
      <c r="BN8494" s="79" t="s">
        <v>2985</v>
      </c>
      <c r="BO8494" s="79" t="s">
        <v>961</v>
      </c>
      <c r="BU8494" s="79" t="s">
        <v>13848</v>
      </c>
      <c r="BV8494" s="79" t="s">
        <v>2985</v>
      </c>
      <c r="BW8494" s="79" t="s">
        <v>961</v>
      </c>
    </row>
    <row r="8495" spans="51:75" x14ac:dyDescent="0.3">
      <c r="AY8495" s="107" t="e">
        <f>VLOOKUP(C8495,#REF!, 2,FALSE)</f>
        <v>#REF!</v>
      </c>
      <c r="BM8495" s="79" t="s">
        <v>13849</v>
      </c>
      <c r="BN8495" s="79" t="s">
        <v>16992</v>
      </c>
      <c r="BO8495" s="79" t="s">
        <v>13850</v>
      </c>
      <c r="BU8495" s="79" t="s">
        <v>13849</v>
      </c>
      <c r="BV8495" s="79" t="s">
        <v>16992</v>
      </c>
      <c r="BW8495" s="79" t="s">
        <v>13850</v>
      </c>
    </row>
    <row r="8496" spans="51:75" x14ac:dyDescent="0.3">
      <c r="AY8496" s="107" t="e">
        <f>VLOOKUP(C8496,#REF!, 2,FALSE)</f>
        <v>#REF!</v>
      </c>
      <c r="BM8496" s="79" t="s">
        <v>209</v>
      </c>
      <c r="BN8496" s="79" t="s">
        <v>664</v>
      </c>
      <c r="BO8496" s="79" t="s">
        <v>915</v>
      </c>
      <c r="BU8496" s="79" t="s">
        <v>209</v>
      </c>
      <c r="BV8496" s="79" t="s">
        <v>664</v>
      </c>
      <c r="BW8496" s="79" t="s">
        <v>915</v>
      </c>
    </row>
    <row r="8497" spans="51:75" x14ac:dyDescent="0.3">
      <c r="AY8497" s="107" t="e">
        <f>VLOOKUP(C8497,#REF!, 2,FALSE)</f>
        <v>#REF!</v>
      </c>
      <c r="BM8497" s="79" t="s">
        <v>13851</v>
      </c>
      <c r="BN8497" s="79" t="s">
        <v>2985</v>
      </c>
      <c r="BO8497" s="79" t="s">
        <v>2985</v>
      </c>
      <c r="BU8497" s="79" t="s">
        <v>13851</v>
      </c>
      <c r="BV8497" s="79" t="s">
        <v>2985</v>
      </c>
      <c r="BW8497" s="79" t="s">
        <v>2985</v>
      </c>
    </row>
    <row r="8498" spans="51:75" x14ac:dyDescent="0.3">
      <c r="AY8498" s="107" t="e">
        <f>VLOOKUP(C8498,#REF!, 2,FALSE)</f>
        <v>#REF!</v>
      </c>
      <c r="BM8498" s="79" t="s">
        <v>13852</v>
      </c>
      <c r="BN8498" s="79" t="s">
        <v>618</v>
      </c>
      <c r="BO8498" s="79" t="s">
        <v>1128</v>
      </c>
      <c r="BU8498" s="79" t="s">
        <v>13852</v>
      </c>
      <c r="BV8498" s="79" t="s">
        <v>618</v>
      </c>
      <c r="BW8498" s="79" t="s">
        <v>1128</v>
      </c>
    </row>
    <row r="8499" spans="51:75" x14ac:dyDescent="0.3">
      <c r="AY8499" s="107" t="e">
        <f>VLOOKUP(C8499,#REF!, 2,FALSE)</f>
        <v>#REF!</v>
      </c>
      <c r="BM8499" s="79" t="s">
        <v>13853</v>
      </c>
      <c r="BN8499" s="79" t="s">
        <v>16992</v>
      </c>
      <c r="BO8499" s="79" t="s">
        <v>2063</v>
      </c>
      <c r="BU8499" s="79" t="s">
        <v>13853</v>
      </c>
      <c r="BV8499" s="79" t="s">
        <v>16992</v>
      </c>
      <c r="BW8499" s="79" t="s">
        <v>2063</v>
      </c>
    </row>
    <row r="8500" spans="51:75" x14ac:dyDescent="0.3">
      <c r="AY8500" s="107" t="e">
        <f>VLOOKUP(C8500,#REF!, 2,FALSE)</f>
        <v>#REF!</v>
      </c>
      <c r="BM8500" s="79" t="s">
        <v>13854</v>
      </c>
      <c r="BN8500" s="79" t="s">
        <v>16992</v>
      </c>
      <c r="BO8500" s="79" t="s">
        <v>2985</v>
      </c>
      <c r="BU8500" s="79" t="s">
        <v>13854</v>
      </c>
      <c r="BV8500" s="79" t="s">
        <v>16992</v>
      </c>
      <c r="BW8500" s="79" t="s">
        <v>2985</v>
      </c>
    </row>
    <row r="8501" spans="51:75" x14ac:dyDescent="0.3">
      <c r="AY8501" s="107" t="e">
        <f>VLOOKUP(C8501,#REF!, 2,FALSE)</f>
        <v>#REF!</v>
      </c>
      <c r="BM8501" s="79" t="s">
        <v>13855</v>
      </c>
      <c r="BN8501" s="79" t="s">
        <v>942</v>
      </c>
      <c r="BO8501" s="79" t="s">
        <v>1070</v>
      </c>
      <c r="BU8501" s="79" t="s">
        <v>13855</v>
      </c>
      <c r="BV8501" s="79" t="s">
        <v>942</v>
      </c>
      <c r="BW8501" s="79" t="s">
        <v>1070</v>
      </c>
    </row>
    <row r="8502" spans="51:75" x14ac:dyDescent="0.3">
      <c r="AY8502" s="107" t="e">
        <f>VLOOKUP(C8502,#REF!, 2,FALSE)</f>
        <v>#REF!</v>
      </c>
      <c r="BM8502" s="79" t="s">
        <v>2421</v>
      </c>
      <c r="BN8502" s="79" t="s">
        <v>639</v>
      </c>
      <c r="BO8502" s="79" t="s">
        <v>2985</v>
      </c>
      <c r="BU8502" s="79" t="s">
        <v>2421</v>
      </c>
      <c r="BV8502" s="79" t="s">
        <v>639</v>
      </c>
      <c r="BW8502" s="79" t="s">
        <v>2985</v>
      </c>
    </row>
    <row r="8503" spans="51:75" x14ac:dyDescent="0.3">
      <c r="AY8503" s="107" t="e">
        <f>VLOOKUP(C8503,#REF!, 2,FALSE)</f>
        <v>#REF!</v>
      </c>
      <c r="BM8503" s="79" t="s">
        <v>13856</v>
      </c>
      <c r="BN8503" s="79" t="s">
        <v>3091</v>
      </c>
      <c r="BO8503" s="79" t="s">
        <v>2985</v>
      </c>
      <c r="BU8503" s="79" t="s">
        <v>13856</v>
      </c>
      <c r="BV8503" s="79" t="s">
        <v>3091</v>
      </c>
      <c r="BW8503" s="79" t="s">
        <v>2985</v>
      </c>
    </row>
    <row r="8504" spans="51:75" x14ac:dyDescent="0.3">
      <c r="AY8504" s="107" t="e">
        <f>VLOOKUP(C8504,#REF!, 2,FALSE)</f>
        <v>#REF!</v>
      </c>
      <c r="BM8504" s="79" t="s">
        <v>13857</v>
      </c>
      <c r="BN8504" s="79" t="s">
        <v>16995</v>
      </c>
      <c r="BO8504" s="79" t="s">
        <v>1729</v>
      </c>
      <c r="BU8504" s="79" t="s">
        <v>13857</v>
      </c>
      <c r="BV8504" s="79" t="s">
        <v>16995</v>
      </c>
      <c r="BW8504" s="79" t="s">
        <v>1729</v>
      </c>
    </row>
    <row r="8505" spans="51:75" x14ac:dyDescent="0.3">
      <c r="AY8505" s="107" t="e">
        <f>VLOOKUP(C8505,#REF!, 2,FALSE)</f>
        <v>#REF!</v>
      </c>
      <c r="BM8505" s="79" t="s">
        <v>13858</v>
      </c>
      <c r="BN8505" s="79" t="s">
        <v>3032</v>
      </c>
      <c r="BO8505" s="79" t="s">
        <v>2985</v>
      </c>
      <c r="BU8505" s="79" t="s">
        <v>13858</v>
      </c>
      <c r="BV8505" s="79" t="s">
        <v>3032</v>
      </c>
      <c r="BW8505" s="79" t="s">
        <v>2985</v>
      </c>
    </row>
    <row r="8506" spans="51:75" x14ac:dyDescent="0.3">
      <c r="AY8506" s="107" t="e">
        <f>VLOOKUP(C8506,#REF!, 2,FALSE)</f>
        <v>#REF!</v>
      </c>
      <c r="BM8506" s="79" t="s">
        <v>2422</v>
      </c>
      <c r="BN8506" s="79" t="s">
        <v>615</v>
      </c>
      <c r="BO8506" s="79" t="s">
        <v>9208</v>
      </c>
      <c r="BU8506" s="79" t="s">
        <v>2422</v>
      </c>
      <c r="BV8506" s="79" t="s">
        <v>615</v>
      </c>
      <c r="BW8506" s="79" t="s">
        <v>9208</v>
      </c>
    </row>
    <row r="8507" spans="51:75" x14ac:dyDescent="0.3">
      <c r="AY8507" s="107" t="e">
        <f>VLOOKUP(C8507,#REF!, 2,FALSE)</f>
        <v>#REF!</v>
      </c>
      <c r="BM8507" s="79" t="s">
        <v>13859</v>
      </c>
      <c r="BN8507" s="79" t="s">
        <v>799</v>
      </c>
      <c r="BO8507" s="79" t="s">
        <v>6652</v>
      </c>
      <c r="BU8507" s="79" t="s">
        <v>13859</v>
      </c>
      <c r="BV8507" s="79" t="s">
        <v>799</v>
      </c>
      <c r="BW8507" s="79" t="s">
        <v>6652</v>
      </c>
    </row>
    <row r="8508" spans="51:75" x14ac:dyDescent="0.3">
      <c r="AY8508" s="107" t="e">
        <f>VLOOKUP(C8508,#REF!, 2,FALSE)</f>
        <v>#REF!</v>
      </c>
      <c r="BM8508" s="79" t="s">
        <v>13860</v>
      </c>
      <c r="BN8508" s="79" t="s">
        <v>799</v>
      </c>
      <c r="BO8508" s="79" t="s">
        <v>6652</v>
      </c>
      <c r="BU8508" s="79" t="s">
        <v>13860</v>
      </c>
      <c r="BV8508" s="79" t="s">
        <v>799</v>
      </c>
      <c r="BW8508" s="79" t="s">
        <v>6652</v>
      </c>
    </row>
    <row r="8509" spans="51:75" x14ac:dyDescent="0.3">
      <c r="AY8509" s="107" t="e">
        <f>VLOOKUP(C8509,#REF!, 2,FALSE)</f>
        <v>#REF!</v>
      </c>
      <c r="BM8509" s="79" t="s">
        <v>13861</v>
      </c>
      <c r="BN8509" s="79" t="s">
        <v>801</v>
      </c>
      <c r="BO8509" s="79" t="s">
        <v>9087</v>
      </c>
      <c r="BU8509" s="79" t="s">
        <v>13861</v>
      </c>
      <c r="BV8509" s="79" t="s">
        <v>801</v>
      </c>
      <c r="BW8509" s="79" t="s">
        <v>9087</v>
      </c>
    </row>
    <row r="8510" spans="51:75" x14ac:dyDescent="0.3">
      <c r="AY8510" s="107" t="e">
        <f>VLOOKUP(C8510,#REF!, 2,FALSE)</f>
        <v>#REF!</v>
      </c>
      <c r="BM8510" s="79" t="s">
        <v>13862</v>
      </c>
      <c r="BN8510" s="79" t="s">
        <v>2985</v>
      </c>
      <c r="BO8510" s="79" t="s">
        <v>1808</v>
      </c>
      <c r="BU8510" s="79" t="s">
        <v>13862</v>
      </c>
      <c r="BV8510" s="79" t="s">
        <v>2985</v>
      </c>
      <c r="BW8510" s="79" t="s">
        <v>1808</v>
      </c>
    </row>
    <row r="8511" spans="51:75" x14ac:dyDescent="0.3">
      <c r="AY8511" s="107" t="e">
        <f>VLOOKUP(C8511,#REF!, 2,FALSE)</f>
        <v>#REF!</v>
      </c>
      <c r="BM8511" s="79" t="s">
        <v>13863</v>
      </c>
      <c r="BN8511" s="79" t="s">
        <v>2985</v>
      </c>
      <c r="BO8511" s="79" t="s">
        <v>2985</v>
      </c>
      <c r="BU8511" s="79" t="s">
        <v>13863</v>
      </c>
      <c r="BV8511" s="79" t="s">
        <v>2985</v>
      </c>
      <c r="BW8511" s="79" t="s">
        <v>2985</v>
      </c>
    </row>
    <row r="8512" spans="51:75" x14ac:dyDescent="0.3">
      <c r="AY8512" s="107" t="e">
        <f>VLOOKUP(C8512,#REF!, 2,FALSE)</f>
        <v>#REF!</v>
      </c>
      <c r="BM8512" s="79" t="s">
        <v>13864</v>
      </c>
      <c r="BN8512" s="79" t="s">
        <v>2985</v>
      </c>
      <c r="BO8512" s="79" t="s">
        <v>8401</v>
      </c>
      <c r="BU8512" s="79" t="s">
        <v>13864</v>
      </c>
      <c r="BV8512" s="79" t="s">
        <v>2985</v>
      </c>
      <c r="BW8512" s="79" t="s">
        <v>8401</v>
      </c>
    </row>
    <row r="8513" spans="51:75" x14ac:dyDescent="0.3">
      <c r="AY8513" s="107" t="e">
        <f>VLOOKUP(C8513,#REF!, 2,FALSE)</f>
        <v>#REF!</v>
      </c>
      <c r="BM8513" s="79" t="s">
        <v>13865</v>
      </c>
      <c r="BN8513" s="79" t="s">
        <v>664</v>
      </c>
      <c r="BO8513" s="79" t="s">
        <v>2177</v>
      </c>
      <c r="BU8513" s="79" t="s">
        <v>13865</v>
      </c>
      <c r="BV8513" s="79" t="s">
        <v>664</v>
      </c>
      <c r="BW8513" s="79" t="s">
        <v>2177</v>
      </c>
    </row>
    <row r="8514" spans="51:75" x14ac:dyDescent="0.3">
      <c r="AY8514" s="107" t="e">
        <f>VLOOKUP(C8514,#REF!, 2,FALSE)</f>
        <v>#REF!</v>
      </c>
      <c r="BM8514" s="79" t="s">
        <v>2423</v>
      </c>
      <c r="BN8514" s="79" t="s">
        <v>615</v>
      </c>
      <c r="BO8514" s="79" t="s">
        <v>1808</v>
      </c>
      <c r="BU8514" s="79" t="s">
        <v>2423</v>
      </c>
      <c r="BV8514" s="79" t="s">
        <v>615</v>
      </c>
      <c r="BW8514" s="79" t="s">
        <v>1808</v>
      </c>
    </row>
    <row r="8515" spans="51:75" x14ac:dyDescent="0.3">
      <c r="AY8515" s="107" t="e">
        <f>VLOOKUP(C8515,#REF!, 2,FALSE)</f>
        <v>#REF!</v>
      </c>
      <c r="BM8515" s="79" t="s">
        <v>13866</v>
      </c>
      <c r="BN8515" s="79" t="s">
        <v>664</v>
      </c>
      <c r="BO8515" s="79" t="s">
        <v>1808</v>
      </c>
      <c r="BU8515" s="79" t="s">
        <v>13866</v>
      </c>
      <c r="BV8515" s="79" t="s">
        <v>664</v>
      </c>
      <c r="BW8515" s="79" t="s">
        <v>1808</v>
      </c>
    </row>
    <row r="8516" spans="51:75" x14ac:dyDescent="0.3">
      <c r="AY8516" s="107" t="e">
        <f>VLOOKUP(C8516,#REF!, 2,FALSE)</f>
        <v>#REF!</v>
      </c>
      <c r="BM8516" s="79" t="s">
        <v>13867</v>
      </c>
      <c r="BN8516" s="79" t="s">
        <v>799</v>
      </c>
      <c r="BO8516" s="79" t="s">
        <v>13868</v>
      </c>
      <c r="BU8516" s="79" t="s">
        <v>13867</v>
      </c>
      <c r="BV8516" s="79" t="s">
        <v>799</v>
      </c>
      <c r="BW8516" s="79" t="s">
        <v>13868</v>
      </c>
    </row>
    <row r="8517" spans="51:75" x14ac:dyDescent="0.3">
      <c r="AY8517" s="107" t="e">
        <f>VLOOKUP(C8517,#REF!, 2,FALSE)</f>
        <v>#REF!</v>
      </c>
      <c r="BM8517" s="79" t="s">
        <v>13869</v>
      </c>
      <c r="BN8517" s="79" t="s">
        <v>2985</v>
      </c>
      <c r="BO8517" s="79" t="s">
        <v>2985</v>
      </c>
      <c r="BU8517" s="79" t="s">
        <v>13869</v>
      </c>
      <c r="BV8517" s="79" t="s">
        <v>2985</v>
      </c>
      <c r="BW8517" s="79" t="s">
        <v>2985</v>
      </c>
    </row>
    <row r="8518" spans="51:75" x14ac:dyDescent="0.3">
      <c r="AY8518" s="107" t="e">
        <f>VLOOKUP(C8518,#REF!, 2,FALSE)</f>
        <v>#REF!</v>
      </c>
      <c r="BM8518" s="79" t="s">
        <v>13870</v>
      </c>
      <c r="BN8518" s="79" t="s">
        <v>638</v>
      </c>
      <c r="BO8518" s="79" t="s">
        <v>8412</v>
      </c>
      <c r="BU8518" s="79" t="s">
        <v>13870</v>
      </c>
      <c r="BV8518" s="79" t="s">
        <v>638</v>
      </c>
      <c r="BW8518" s="79" t="s">
        <v>8412</v>
      </c>
    </row>
    <row r="8519" spans="51:75" x14ac:dyDescent="0.3">
      <c r="AY8519" s="107" t="e">
        <f>VLOOKUP(C8519,#REF!, 2,FALSE)</f>
        <v>#REF!</v>
      </c>
      <c r="BM8519" s="79" t="s">
        <v>193</v>
      </c>
      <c r="BN8519" s="79" t="s">
        <v>633</v>
      </c>
      <c r="BO8519" s="79" t="s">
        <v>13871</v>
      </c>
      <c r="BU8519" s="79" t="s">
        <v>193</v>
      </c>
      <c r="BV8519" s="79" t="s">
        <v>633</v>
      </c>
      <c r="BW8519" s="79" t="s">
        <v>13871</v>
      </c>
    </row>
    <row r="8520" spans="51:75" x14ac:dyDescent="0.3">
      <c r="AY8520" s="107" t="e">
        <f>VLOOKUP(C8520,#REF!, 2,FALSE)</f>
        <v>#REF!</v>
      </c>
      <c r="BM8520" s="79" t="s">
        <v>194</v>
      </c>
      <c r="BN8520" s="79" t="s">
        <v>638</v>
      </c>
      <c r="BO8520" s="79" t="s">
        <v>8570</v>
      </c>
      <c r="BU8520" s="79" t="s">
        <v>194</v>
      </c>
      <c r="BV8520" s="79" t="s">
        <v>638</v>
      </c>
      <c r="BW8520" s="79" t="s">
        <v>8570</v>
      </c>
    </row>
    <row r="8521" spans="51:75" x14ac:dyDescent="0.3">
      <c r="AY8521" s="107" t="e">
        <f>VLOOKUP(C8521,#REF!, 2,FALSE)</f>
        <v>#REF!</v>
      </c>
      <c r="BM8521" s="79" t="s">
        <v>13872</v>
      </c>
      <c r="BN8521" s="79" t="s">
        <v>621</v>
      </c>
      <c r="BO8521" s="79" t="s">
        <v>3908</v>
      </c>
      <c r="BU8521" s="79" t="s">
        <v>13872</v>
      </c>
      <c r="BV8521" s="79" t="s">
        <v>621</v>
      </c>
      <c r="BW8521" s="79" t="s">
        <v>3908</v>
      </c>
    </row>
    <row r="8522" spans="51:75" x14ac:dyDescent="0.3">
      <c r="AY8522" s="107" t="e">
        <f>VLOOKUP(C8522,#REF!, 2,FALSE)</f>
        <v>#REF!</v>
      </c>
      <c r="BM8522" s="79" t="s">
        <v>13873</v>
      </c>
      <c r="BN8522" s="79" t="s">
        <v>638</v>
      </c>
      <c r="BO8522" s="79" t="s">
        <v>2942</v>
      </c>
      <c r="BU8522" s="79" t="s">
        <v>13873</v>
      </c>
      <c r="BV8522" s="79" t="s">
        <v>638</v>
      </c>
      <c r="BW8522" s="79" t="s">
        <v>2942</v>
      </c>
    </row>
    <row r="8523" spans="51:75" x14ac:dyDescent="0.3">
      <c r="AY8523" s="107" t="e">
        <f>VLOOKUP(C8523,#REF!, 2,FALSE)</f>
        <v>#REF!</v>
      </c>
      <c r="BM8523" s="79" t="s">
        <v>13874</v>
      </c>
      <c r="BN8523" s="79" t="s">
        <v>638</v>
      </c>
      <c r="BO8523" s="79" t="s">
        <v>4850</v>
      </c>
      <c r="BU8523" s="79" t="s">
        <v>13874</v>
      </c>
      <c r="BV8523" s="79" t="s">
        <v>638</v>
      </c>
      <c r="BW8523" s="79" t="s">
        <v>4850</v>
      </c>
    </row>
    <row r="8524" spans="51:75" x14ac:dyDescent="0.3">
      <c r="AY8524" s="107" t="e">
        <f>VLOOKUP(C8524,#REF!, 2,FALSE)</f>
        <v>#REF!</v>
      </c>
      <c r="BM8524" s="79" t="s">
        <v>13875</v>
      </c>
      <c r="BN8524" s="79" t="s">
        <v>615</v>
      </c>
      <c r="BO8524" s="79" t="s">
        <v>1162</v>
      </c>
      <c r="BU8524" s="79" t="s">
        <v>13875</v>
      </c>
      <c r="BV8524" s="79" t="s">
        <v>615</v>
      </c>
      <c r="BW8524" s="79" t="s">
        <v>1162</v>
      </c>
    </row>
    <row r="8525" spans="51:75" x14ac:dyDescent="0.3">
      <c r="AY8525" s="107" t="e">
        <f>VLOOKUP(C8525,#REF!, 2,FALSE)</f>
        <v>#REF!</v>
      </c>
      <c r="BM8525" s="79" t="s">
        <v>206</v>
      </c>
      <c r="BN8525" s="79" t="s">
        <v>3049</v>
      </c>
      <c r="BO8525" s="79" t="s">
        <v>4064</v>
      </c>
      <c r="BU8525" s="79" t="s">
        <v>206</v>
      </c>
      <c r="BV8525" s="79" t="s">
        <v>3049</v>
      </c>
      <c r="BW8525" s="79" t="s">
        <v>4064</v>
      </c>
    </row>
    <row r="8526" spans="51:75" x14ac:dyDescent="0.3">
      <c r="AY8526" s="107" t="e">
        <f>VLOOKUP(C8526,#REF!, 2,FALSE)</f>
        <v>#REF!</v>
      </c>
      <c r="BM8526" s="79" t="s">
        <v>13876</v>
      </c>
      <c r="BN8526" s="79" t="s">
        <v>664</v>
      </c>
      <c r="BO8526" s="79" t="s">
        <v>1065</v>
      </c>
      <c r="BU8526" s="79" t="s">
        <v>13876</v>
      </c>
      <c r="BV8526" s="79" t="s">
        <v>664</v>
      </c>
      <c r="BW8526" s="79" t="s">
        <v>1065</v>
      </c>
    </row>
    <row r="8527" spans="51:75" x14ac:dyDescent="0.3">
      <c r="AY8527" s="107" t="e">
        <f>VLOOKUP(C8527,#REF!, 2,FALSE)</f>
        <v>#REF!</v>
      </c>
      <c r="BM8527" s="79" t="s">
        <v>13877</v>
      </c>
      <c r="BN8527" s="79" t="s">
        <v>641</v>
      </c>
      <c r="BO8527" s="79" t="s">
        <v>4064</v>
      </c>
      <c r="BU8527" s="79" t="s">
        <v>13877</v>
      </c>
      <c r="BV8527" s="79" t="s">
        <v>641</v>
      </c>
      <c r="BW8527" s="79" t="s">
        <v>4064</v>
      </c>
    </row>
    <row r="8528" spans="51:75" x14ac:dyDescent="0.3">
      <c r="AY8528" s="107" t="e">
        <f>VLOOKUP(C8528,#REF!, 2,FALSE)</f>
        <v>#REF!</v>
      </c>
      <c r="BM8528" s="79" t="s">
        <v>13878</v>
      </c>
      <c r="BN8528" s="79" t="s">
        <v>930</v>
      </c>
      <c r="BO8528" s="79" t="s">
        <v>12771</v>
      </c>
      <c r="BU8528" s="79" t="s">
        <v>13878</v>
      </c>
      <c r="BV8528" s="79" t="s">
        <v>930</v>
      </c>
      <c r="BW8528" s="79" t="s">
        <v>12771</v>
      </c>
    </row>
    <row r="8529" spans="51:75" x14ac:dyDescent="0.3">
      <c r="AY8529" s="107" t="e">
        <f>VLOOKUP(C8529,#REF!, 2,FALSE)</f>
        <v>#REF!</v>
      </c>
      <c r="BM8529" s="79" t="s">
        <v>13879</v>
      </c>
      <c r="BN8529" s="79" t="s">
        <v>16992</v>
      </c>
      <c r="BO8529" s="79" t="s">
        <v>1066</v>
      </c>
      <c r="BU8529" s="79" t="s">
        <v>13879</v>
      </c>
      <c r="BV8529" s="79" t="s">
        <v>16992</v>
      </c>
      <c r="BW8529" s="79" t="s">
        <v>1066</v>
      </c>
    </row>
    <row r="8530" spans="51:75" x14ac:dyDescent="0.3">
      <c r="AY8530" s="107" t="e">
        <f>VLOOKUP(C8530,#REF!, 2,FALSE)</f>
        <v>#REF!</v>
      </c>
      <c r="BM8530" s="79" t="s">
        <v>13880</v>
      </c>
      <c r="BN8530" s="79" t="s">
        <v>16994</v>
      </c>
      <c r="BO8530" s="79" t="s">
        <v>1612</v>
      </c>
      <c r="BU8530" s="79" t="s">
        <v>13880</v>
      </c>
      <c r="BV8530" s="79" t="s">
        <v>16994</v>
      </c>
      <c r="BW8530" s="79" t="s">
        <v>1612</v>
      </c>
    </row>
    <row r="8531" spans="51:75" x14ac:dyDescent="0.3">
      <c r="AY8531" s="107" t="e">
        <f>VLOOKUP(C8531,#REF!, 2,FALSE)</f>
        <v>#REF!</v>
      </c>
      <c r="BM8531" s="79" t="s">
        <v>13881</v>
      </c>
      <c r="BN8531" s="79" t="s">
        <v>1271</v>
      </c>
      <c r="BO8531" s="79" t="s">
        <v>5016</v>
      </c>
      <c r="BU8531" s="79" t="s">
        <v>13881</v>
      </c>
      <c r="BV8531" s="79" t="s">
        <v>1271</v>
      </c>
      <c r="BW8531" s="79" t="s">
        <v>5016</v>
      </c>
    </row>
    <row r="8532" spans="51:75" x14ac:dyDescent="0.3">
      <c r="AY8532" s="107" t="e">
        <f>VLOOKUP(C8532,#REF!, 2,FALSE)</f>
        <v>#REF!</v>
      </c>
      <c r="BM8532" s="79" t="s">
        <v>13882</v>
      </c>
      <c r="BN8532" s="79" t="s">
        <v>665</v>
      </c>
      <c r="BO8532" s="79" t="s">
        <v>6302</v>
      </c>
      <c r="BU8532" s="79" t="s">
        <v>13882</v>
      </c>
      <c r="BV8532" s="79" t="s">
        <v>665</v>
      </c>
      <c r="BW8532" s="79" t="s">
        <v>6302</v>
      </c>
    </row>
    <row r="8533" spans="51:75" x14ac:dyDescent="0.3">
      <c r="AY8533" s="107" t="e">
        <f>VLOOKUP(C8533,#REF!, 2,FALSE)</f>
        <v>#REF!</v>
      </c>
      <c r="BM8533" s="79" t="s">
        <v>13883</v>
      </c>
      <c r="BN8533" s="79" t="s">
        <v>2985</v>
      </c>
      <c r="BO8533" s="79" t="s">
        <v>4426</v>
      </c>
      <c r="BU8533" s="79" t="s">
        <v>13883</v>
      </c>
      <c r="BV8533" s="79" t="s">
        <v>2985</v>
      </c>
      <c r="BW8533" s="79" t="s">
        <v>4426</v>
      </c>
    </row>
    <row r="8534" spans="51:75" x14ac:dyDescent="0.3">
      <c r="AY8534" s="107" t="e">
        <f>VLOOKUP(C8534,#REF!, 2,FALSE)</f>
        <v>#REF!</v>
      </c>
      <c r="BM8534" s="79" t="s">
        <v>13884</v>
      </c>
      <c r="BN8534" s="79" t="s">
        <v>948</v>
      </c>
      <c r="BO8534" s="79" t="s">
        <v>1748</v>
      </c>
      <c r="BU8534" s="79" t="s">
        <v>13884</v>
      </c>
      <c r="BV8534" s="79" t="s">
        <v>948</v>
      </c>
      <c r="BW8534" s="79" t="s">
        <v>1748</v>
      </c>
    </row>
    <row r="8535" spans="51:75" x14ac:dyDescent="0.3">
      <c r="AY8535" s="107" t="e">
        <f>VLOOKUP(C8535,#REF!, 2,FALSE)</f>
        <v>#REF!</v>
      </c>
      <c r="BM8535" s="79" t="s">
        <v>13885</v>
      </c>
      <c r="BN8535" s="79" t="s">
        <v>2985</v>
      </c>
      <c r="BO8535" s="79" t="s">
        <v>2985</v>
      </c>
      <c r="BU8535" s="79" t="s">
        <v>13885</v>
      </c>
      <c r="BV8535" s="79" t="s">
        <v>2985</v>
      </c>
      <c r="BW8535" s="79" t="s">
        <v>2985</v>
      </c>
    </row>
    <row r="8536" spans="51:75" x14ac:dyDescent="0.3">
      <c r="AY8536" s="107" t="e">
        <f>VLOOKUP(C8536,#REF!, 2,FALSE)</f>
        <v>#REF!</v>
      </c>
      <c r="BM8536" s="79" t="s">
        <v>13886</v>
      </c>
      <c r="BN8536" s="79" t="s">
        <v>3206</v>
      </c>
      <c r="BO8536" s="79" t="s">
        <v>5700</v>
      </c>
      <c r="BU8536" s="79" t="s">
        <v>13886</v>
      </c>
      <c r="BV8536" s="79" t="s">
        <v>3206</v>
      </c>
      <c r="BW8536" s="79" t="s">
        <v>5700</v>
      </c>
    </row>
    <row r="8537" spans="51:75" x14ac:dyDescent="0.3">
      <c r="AY8537" s="107" t="e">
        <f>VLOOKUP(C8537,#REF!, 2,FALSE)</f>
        <v>#REF!</v>
      </c>
      <c r="BM8537" s="79" t="s">
        <v>13887</v>
      </c>
      <c r="BN8537" s="79" t="s">
        <v>2985</v>
      </c>
      <c r="BO8537" s="79" t="s">
        <v>5084</v>
      </c>
      <c r="BU8537" s="79" t="s">
        <v>13887</v>
      </c>
      <c r="BV8537" s="79" t="s">
        <v>2985</v>
      </c>
      <c r="BW8537" s="79" t="s">
        <v>5084</v>
      </c>
    </row>
    <row r="8538" spans="51:75" x14ac:dyDescent="0.3">
      <c r="AY8538" s="107" t="e">
        <f>VLOOKUP(C8538,#REF!, 2,FALSE)</f>
        <v>#REF!</v>
      </c>
      <c r="BM8538" s="79" t="s">
        <v>13888</v>
      </c>
      <c r="BN8538" s="79" t="s">
        <v>3049</v>
      </c>
      <c r="BO8538" s="79" t="s">
        <v>9689</v>
      </c>
      <c r="BU8538" s="79" t="s">
        <v>13888</v>
      </c>
      <c r="BV8538" s="79" t="s">
        <v>3049</v>
      </c>
      <c r="BW8538" s="79" t="s">
        <v>9689</v>
      </c>
    </row>
    <row r="8539" spans="51:75" x14ac:dyDescent="0.3">
      <c r="AY8539" s="107" t="e">
        <f>VLOOKUP(C8539,#REF!, 2,FALSE)</f>
        <v>#REF!</v>
      </c>
      <c r="BM8539" s="79" t="s">
        <v>195</v>
      </c>
      <c r="BN8539" s="79" t="s">
        <v>2985</v>
      </c>
      <c r="BO8539" s="79" t="s">
        <v>2985</v>
      </c>
      <c r="BU8539" s="79" t="s">
        <v>195</v>
      </c>
      <c r="BV8539" s="79" t="s">
        <v>2985</v>
      </c>
      <c r="BW8539" s="79" t="s">
        <v>2985</v>
      </c>
    </row>
    <row r="8540" spans="51:75" x14ac:dyDescent="0.3">
      <c r="AY8540" s="107" t="e">
        <f>VLOOKUP(C8540,#REF!, 2,FALSE)</f>
        <v>#REF!</v>
      </c>
      <c r="BM8540" s="79" t="s">
        <v>13889</v>
      </c>
      <c r="BN8540" s="79" t="s">
        <v>2985</v>
      </c>
      <c r="BO8540" s="79" t="s">
        <v>2985</v>
      </c>
      <c r="BU8540" s="79" t="s">
        <v>13889</v>
      </c>
      <c r="BV8540" s="79" t="s">
        <v>2985</v>
      </c>
      <c r="BW8540" s="79" t="s">
        <v>2985</v>
      </c>
    </row>
    <row r="8541" spans="51:75" x14ac:dyDescent="0.3">
      <c r="AY8541" s="107" t="e">
        <f>VLOOKUP(C8541,#REF!, 2,FALSE)</f>
        <v>#REF!</v>
      </c>
      <c r="BM8541" s="79" t="s">
        <v>2424</v>
      </c>
      <c r="BN8541" s="79" t="s">
        <v>633</v>
      </c>
      <c r="BO8541" s="79" t="s">
        <v>13890</v>
      </c>
      <c r="BU8541" s="79" t="s">
        <v>2424</v>
      </c>
      <c r="BV8541" s="79" t="s">
        <v>633</v>
      </c>
      <c r="BW8541" s="79" t="s">
        <v>13890</v>
      </c>
    </row>
    <row r="8542" spans="51:75" x14ac:dyDescent="0.3">
      <c r="AY8542" s="107" t="e">
        <f>VLOOKUP(C8542,#REF!, 2,FALSE)</f>
        <v>#REF!</v>
      </c>
      <c r="BM8542" s="79" t="s">
        <v>13891</v>
      </c>
      <c r="BN8542" s="79" t="s">
        <v>3009</v>
      </c>
      <c r="BO8542" s="79" t="s">
        <v>13892</v>
      </c>
      <c r="BU8542" s="79" t="s">
        <v>13891</v>
      </c>
      <c r="BV8542" s="79" t="s">
        <v>3009</v>
      </c>
      <c r="BW8542" s="79" t="s">
        <v>13892</v>
      </c>
    </row>
    <row r="8543" spans="51:75" x14ac:dyDescent="0.3">
      <c r="AY8543" s="107" t="e">
        <f>VLOOKUP(C8543,#REF!, 2,FALSE)</f>
        <v>#REF!</v>
      </c>
      <c r="BM8543" s="79" t="s">
        <v>13893</v>
      </c>
      <c r="BN8543" s="79" t="s">
        <v>2985</v>
      </c>
      <c r="BO8543" s="79" t="s">
        <v>1388</v>
      </c>
      <c r="BU8543" s="79" t="s">
        <v>13893</v>
      </c>
      <c r="BV8543" s="79" t="s">
        <v>2985</v>
      </c>
      <c r="BW8543" s="79" t="s">
        <v>1388</v>
      </c>
    </row>
    <row r="8544" spans="51:75" x14ac:dyDescent="0.3">
      <c r="AY8544" s="107" t="e">
        <f>VLOOKUP(C8544,#REF!, 2,FALSE)</f>
        <v>#REF!</v>
      </c>
      <c r="BM8544" s="79" t="s">
        <v>13894</v>
      </c>
      <c r="BN8544" s="79" t="s">
        <v>16992</v>
      </c>
      <c r="BO8544" s="79" t="s">
        <v>1204</v>
      </c>
      <c r="BU8544" s="79" t="s">
        <v>13894</v>
      </c>
      <c r="BV8544" s="79" t="s">
        <v>16992</v>
      </c>
      <c r="BW8544" s="79" t="s">
        <v>1204</v>
      </c>
    </row>
    <row r="8545" spans="51:75" x14ac:dyDescent="0.3">
      <c r="AY8545" s="107" t="e">
        <f>VLOOKUP(C8545,#REF!, 2,FALSE)</f>
        <v>#REF!</v>
      </c>
      <c r="BM8545" s="79" t="s">
        <v>13895</v>
      </c>
      <c r="BN8545" s="79" t="s">
        <v>2985</v>
      </c>
      <c r="BO8545" s="79" t="s">
        <v>9532</v>
      </c>
      <c r="BU8545" s="79" t="s">
        <v>13895</v>
      </c>
      <c r="BV8545" s="79" t="s">
        <v>2985</v>
      </c>
      <c r="BW8545" s="79" t="s">
        <v>9532</v>
      </c>
    </row>
    <row r="8546" spans="51:75" x14ac:dyDescent="0.3">
      <c r="AY8546" s="107" t="e">
        <f>VLOOKUP(C8546,#REF!, 2,FALSE)</f>
        <v>#REF!</v>
      </c>
      <c r="BM8546" s="79" t="s">
        <v>13896</v>
      </c>
      <c r="BN8546" s="79" t="s">
        <v>2985</v>
      </c>
      <c r="BO8546" s="79" t="s">
        <v>8870</v>
      </c>
      <c r="BU8546" s="79" t="s">
        <v>13896</v>
      </c>
      <c r="BV8546" s="79" t="s">
        <v>2985</v>
      </c>
      <c r="BW8546" s="79" t="s">
        <v>8870</v>
      </c>
    </row>
    <row r="8547" spans="51:75" x14ac:dyDescent="0.3">
      <c r="AY8547" s="107" t="e">
        <f>VLOOKUP(C8547,#REF!, 2,FALSE)</f>
        <v>#REF!</v>
      </c>
      <c r="BM8547" s="79" t="s">
        <v>2436</v>
      </c>
      <c r="BN8547" s="79" t="s">
        <v>1011</v>
      </c>
      <c r="BO8547" s="79" t="s">
        <v>3904</v>
      </c>
      <c r="BU8547" s="79" t="s">
        <v>2436</v>
      </c>
      <c r="BV8547" s="79" t="s">
        <v>1011</v>
      </c>
      <c r="BW8547" s="79" t="s">
        <v>3904</v>
      </c>
    </row>
    <row r="8548" spans="51:75" x14ac:dyDescent="0.3">
      <c r="AY8548" s="107" t="e">
        <f>VLOOKUP(C8548,#REF!, 2,FALSE)</f>
        <v>#REF!</v>
      </c>
      <c r="BM8548" s="79" t="s">
        <v>213</v>
      </c>
      <c r="BN8548" s="79" t="s">
        <v>2985</v>
      </c>
      <c r="BO8548" s="79" t="s">
        <v>2394</v>
      </c>
      <c r="BU8548" s="79" t="s">
        <v>213</v>
      </c>
      <c r="BV8548" s="79" t="s">
        <v>2985</v>
      </c>
      <c r="BW8548" s="79" t="s">
        <v>2394</v>
      </c>
    </row>
    <row r="8549" spans="51:75" x14ac:dyDescent="0.3">
      <c r="AY8549" s="107" t="e">
        <f>VLOOKUP(C8549,#REF!, 2,FALSE)</f>
        <v>#REF!</v>
      </c>
      <c r="BM8549" s="79" t="s">
        <v>2437</v>
      </c>
      <c r="BN8549" s="79" t="s">
        <v>2985</v>
      </c>
      <c r="BO8549" s="79" t="s">
        <v>3234</v>
      </c>
      <c r="BU8549" s="79" t="s">
        <v>2437</v>
      </c>
      <c r="BV8549" s="79" t="s">
        <v>2985</v>
      </c>
      <c r="BW8549" s="79" t="s">
        <v>3234</v>
      </c>
    </row>
    <row r="8550" spans="51:75" x14ac:dyDescent="0.3">
      <c r="AY8550" s="107" t="e">
        <f>VLOOKUP(C8550,#REF!, 2,FALSE)</f>
        <v>#REF!</v>
      </c>
      <c r="BM8550" s="79" t="s">
        <v>13897</v>
      </c>
      <c r="BN8550" s="79" t="s">
        <v>3049</v>
      </c>
      <c r="BO8550" s="79" t="s">
        <v>13898</v>
      </c>
      <c r="BU8550" s="79" t="s">
        <v>13897</v>
      </c>
      <c r="BV8550" s="79" t="s">
        <v>3049</v>
      </c>
      <c r="BW8550" s="79" t="s">
        <v>13898</v>
      </c>
    </row>
    <row r="8551" spans="51:75" x14ac:dyDescent="0.3">
      <c r="AY8551" s="107" t="e">
        <f>VLOOKUP(C8551,#REF!, 2,FALSE)</f>
        <v>#REF!</v>
      </c>
      <c r="BM8551" s="79" t="s">
        <v>13899</v>
      </c>
      <c r="BN8551" s="79" t="s">
        <v>2985</v>
      </c>
      <c r="BO8551" s="79" t="s">
        <v>2985</v>
      </c>
      <c r="BU8551" s="79" t="s">
        <v>13899</v>
      </c>
      <c r="BV8551" s="79" t="s">
        <v>2985</v>
      </c>
      <c r="BW8551" s="79" t="s">
        <v>2985</v>
      </c>
    </row>
    <row r="8552" spans="51:75" x14ac:dyDescent="0.3">
      <c r="AY8552" s="107" t="e">
        <f>VLOOKUP(C8552,#REF!, 2,FALSE)</f>
        <v>#REF!</v>
      </c>
      <c r="BM8552" s="79" t="s">
        <v>197</v>
      </c>
      <c r="BN8552" s="79" t="s">
        <v>2985</v>
      </c>
      <c r="BO8552" s="79" t="s">
        <v>2819</v>
      </c>
      <c r="BU8552" s="79" t="s">
        <v>197</v>
      </c>
      <c r="BV8552" s="79" t="s">
        <v>2985</v>
      </c>
      <c r="BW8552" s="79" t="s">
        <v>2819</v>
      </c>
    </row>
    <row r="8553" spans="51:75" x14ac:dyDescent="0.3">
      <c r="AY8553" s="107" t="e">
        <f>VLOOKUP(C8553,#REF!, 2,FALSE)</f>
        <v>#REF!</v>
      </c>
      <c r="BM8553" s="79" t="s">
        <v>13900</v>
      </c>
      <c r="BN8553" s="79" t="s">
        <v>854</v>
      </c>
      <c r="BO8553" s="79" t="s">
        <v>719</v>
      </c>
      <c r="BU8553" s="79" t="s">
        <v>13900</v>
      </c>
      <c r="BV8553" s="79" t="s">
        <v>854</v>
      </c>
      <c r="BW8553" s="79" t="s">
        <v>719</v>
      </c>
    </row>
    <row r="8554" spans="51:75" x14ac:dyDescent="0.3">
      <c r="AY8554" s="107" t="e">
        <f>VLOOKUP(C8554,#REF!, 2,FALSE)</f>
        <v>#REF!</v>
      </c>
      <c r="BM8554" s="79" t="s">
        <v>13901</v>
      </c>
      <c r="BN8554" s="79" t="s">
        <v>2985</v>
      </c>
      <c r="BO8554" s="79" t="s">
        <v>920</v>
      </c>
      <c r="BU8554" s="79" t="s">
        <v>13901</v>
      </c>
      <c r="BV8554" s="79" t="s">
        <v>2985</v>
      </c>
      <c r="BW8554" s="79" t="s">
        <v>920</v>
      </c>
    </row>
    <row r="8555" spans="51:75" x14ac:dyDescent="0.3">
      <c r="AY8555" s="107" t="e">
        <f>VLOOKUP(C8555,#REF!, 2,FALSE)</f>
        <v>#REF!</v>
      </c>
      <c r="BM8555" s="79" t="s">
        <v>13902</v>
      </c>
      <c r="BN8555" s="79" t="s">
        <v>2985</v>
      </c>
      <c r="BO8555" s="79" t="s">
        <v>1006</v>
      </c>
      <c r="BU8555" s="79" t="s">
        <v>13902</v>
      </c>
      <c r="BV8555" s="79" t="s">
        <v>2985</v>
      </c>
      <c r="BW8555" s="79" t="s">
        <v>1006</v>
      </c>
    </row>
    <row r="8556" spans="51:75" x14ac:dyDescent="0.3">
      <c r="AY8556" s="107" t="e">
        <f>VLOOKUP(C8556,#REF!, 2,FALSE)</f>
        <v>#REF!</v>
      </c>
      <c r="BM8556" s="79" t="s">
        <v>2438</v>
      </c>
      <c r="BN8556" s="79" t="s">
        <v>16992</v>
      </c>
      <c r="BO8556" s="79" t="s">
        <v>13732</v>
      </c>
      <c r="BU8556" s="79" t="s">
        <v>2438</v>
      </c>
      <c r="BV8556" s="79" t="s">
        <v>16992</v>
      </c>
      <c r="BW8556" s="79" t="s">
        <v>13732</v>
      </c>
    </row>
    <row r="8557" spans="51:75" x14ac:dyDescent="0.3">
      <c r="AY8557" s="107" t="e">
        <f>VLOOKUP(C8557,#REF!, 2,FALSE)</f>
        <v>#REF!</v>
      </c>
      <c r="BM8557" s="79" t="s">
        <v>13903</v>
      </c>
      <c r="BN8557" s="79" t="s">
        <v>3049</v>
      </c>
      <c r="BO8557" s="79" t="s">
        <v>3554</v>
      </c>
      <c r="BU8557" s="79" t="s">
        <v>13903</v>
      </c>
      <c r="BV8557" s="79" t="s">
        <v>3049</v>
      </c>
      <c r="BW8557" s="79" t="s">
        <v>3554</v>
      </c>
    </row>
    <row r="8558" spans="51:75" x14ac:dyDescent="0.3">
      <c r="AY8558" s="107" t="e">
        <f>VLOOKUP(C8558,#REF!, 2,FALSE)</f>
        <v>#REF!</v>
      </c>
      <c r="BM8558" s="79" t="s">
        <v>13904</v>
      </c>
      <c r="BN8558" s="79" t="s">
        <v>2985</v>
      </c>
      <c r="BO8558" s="79" t="s">
        <v>13905</v>
      </c>
      <c r="BU8558" s="79" t="s">
        <v>13904</v>
      </c>
      <c r="BV8558" s="79" t="s">
        <v>2985</v>
      </c>
      <c r="BW8558" s="79" t="s">
        <v>13905</v>
      </c>
    </row>
    <row r="8559" spans="51:75" x14ac:dyDescent="0.3">
      <c r="AY8559" s="107" t="e">
        <f>VLOOKUP(C8559,#REF!, 2,FALSE)</f>
        <v>#REF!</v>
      </c>
      <c r="BM8559" s="79" t="s">
        <v>13906</v>
      </c>
      <c r="BN8559" s="79" t="s">
        <v>2985</v>
      </c>
      <c r="BO8559" s="79" t="s">
        <v>11137</v>
      </c>
      <c r="BU8559" s="79" t="s">
        <v>13906</v>
      </c>
      <c r="BV8559" s="79" t="s">
        <v>2985</v>
      </c>
      <c r="BW8559" s="79" t="s">
        <v>11137</v>
      </c>
    </row>
    <row r="8560" spans="51:75" x14ac:dyDescent="0.3">
      <c r="AY8560" s="107" t="e">
        <f>VLOOKUP(C8560,#REF!, 2,FALSE)</f>
        <v>#REF!</v>
      </c>
      <c r="BM8560" s="79" t="s">
        <v>13907</v>
      </c>
      <c r="BN8560" s="79" t="s">
        <v>2430</v>
      </c>
      <c r="BO8560" s="79" t="s">
        <v>13908</v>
      </c>
      <c r="BU8560" s="79" t="s">
        <v>13907</v>
      </c>
      <c r="BV8560" s="79" t="s">
        <v>2430</v>
      </c>
      <c r="BW8560" s="79" t="s">
        <v>13908</v>
      </c>
    </row>
    <row r="8561" spans="51:75" x14ac:dyDescent="0.3">
      <c r="AY8561" s="107" t="e">
        <f>VLOOKUP(C8561,#REF!, 2,FALSE)</f>
        <v>#REF!</v>
      </c>
      <c r="BM8561" s="79" t="s">
        <v>13909</v>
      </c>
      <c r="BN8561" s="79" t="s">
        <v>2985</v>
      </c>
      <c r="BO8561" s="79" t="s">
        <v>12934</v>
      </c>
      <c r="BU8561" s="79" t="s">
        <v>13909</v>
      </c>
      <c r="BV8561" s="79" t="s">
        <v>2985</v>
      </c>
      <c r="BW8561" s="79" t="s">
        <v>12934</v>
      </c>
    </row>
    <row r="8562" spans="51:75" x14ac:dyDescent="0.3">
      <c r="AY8562" s="107" t="e">
        <f>VLOOKUP(C8562,#REF!, 2,FALSE)</f>
        <v>#REF!</v>
      </c>
      <c r="BM8562" s="79" t="s">
        <v>2439</v>
      </c>
      <c r="BN8562" s="79" t="s">
        <v>641</v>
      </c>
      <c r="BO8562" s="79" t="s">
        <v>2013</v>
      </c>
      <c r="BU8562" s="79" t="s">
        <v>2439</v>
      </c>
      <c r="BV8562" s="79" t="s">
        <v>641</v>
      </c>
      <c r="BW8562" s="79" t="s">
        <v>2013</v>
      </c>
    </row>
    <row r="8563" spans="51:75" x14ac:dyDescent="0.3">
      <c r="AY8563" s="107" t="e">
        <f>VLOOKUP(C8563,#REF!, 2,FALSE)</f>
        <v>#REF!</v>
      </c>
      <c r="BM8563" s="79" t="s">
        <v>2440</v>
      </c>
      <c r="BN8563" s="79" t="s">
        <v>2985</v>
      </c>
      <c r="BO8563" s="79" t="s">
        <v>2312</v>
      </c>
      <c r="BU8563" s="79" t="s">
        <v>2440</v>
      </c>
      <c r="BV8563" s="79" t="s">
        <v>2985</v>
      </c>
      <c r="BW8563" s="79" t="s">
        <v>2312</v>
      </c>
    </row>
    <row r="8564" spans="51:75" x14ac:dyDescent="0.3">
      <c r="AY8564" s="107" t="e">
        <f>VLOOKUP(C8564,#REF!, 2,FALSE)</f>
        <v>#REF!</v>
      </c>
      <c r="BM8564" s="79" t="s">
        <v>13910</v>
      </c>
      <c r="BN8564" s="79" t="s">
        <v>2985</v>
      </c>
      <c r="BO8564" s="79" t="s">
        <v>2985</v>
      </c>
      <c r="BU8564" s="79" t="s">
        <v>13910</v>
      </c>
      <c r="BV8564" s="79" t="s">
        <v>2985</v>
      </c>
      <c r="BW8564" s="79" t="s">
        <v>2985</v>
      </c>
    </row>
    <row r="8565" spans="51:75" x14ac:dyDescent="0.3">
      <c r="AY8565" s="107" t="e">
        <f>VLOOKUP(C8565,#REF!, 2,FALSE)</f>
        <v>#REF!</v>
      </c>
      <c r="BM8565" s="79" t="s">
        <v>13911</v>
      </c>
      <c r="BN8565" s="79" t="s">
        <v>2985</v>
      </c>
      <c r="BO8565" s="79" t="s">
        <v>2985</v>
      </c>
      <c r="BU8565" s="79" t="s">
        <v>13911</v>
      </c>
      <c r="BV8565" s="79" t="s">
        <v>2985</v>
      </c>
      <c r="BW8565" s="79" t="s">
        <v>2985</v>
      </c>
    </row>
    <row r="8566" spans="51:75" x14ac:dyDescent="0.3">
      <c r="AY8566" s="107" t="e">
        <f>VLOOKUP(C8566,#REF!, 2,FALSE)</f>
        <v>#REF!</v>
      </c>
      <c r="BM8566" s="79" t="s">
        <v>13912</v>
      </c>
      <c r="BN8566" s="79" t="s">
        <v>2985</v>
      </c>
      <c r="BO8566" s="79" t="s">
        <v>2985</v>
      </c>
      <c r="BU8566" s="79" t="s">
        <v>13912</v>
      </c>
      <c r="BV8566" s="79" t="s">
        <v>2985</v>
      </c>
      <c r="BW8566" s="79" t="s">
        <v>2985</v>
      </c>
    </row>
    <row r="8567" spans="51:75" x14ac:dyDescent="0.3">
      <c r="AY8567" s="107" t="e">
        <f>VLOOKUP(C8567,#REF!, 2,FALSE)</f>
        <v>#REF!</v>
      </c>
      <c r="BM8567" s="79" t="s">
        <v>13913</v>
      </c>
      <c r="BN8567" s="79" t="s">
        <v>928</v>
      </c>
      <c r="BO8567" s="79" t="s">
        <v>2305</v>
      </c>
      <c r="BU8567" s="79" t="s">
        <v>13913</v>
      </c>
      <c r="BV8567" s="79" t="s">
        <v>928</v>
      </c>
      <c r="BW8567" s="79" t="s">
        <v>2305</v>
      </c>
    </row>
    <row r="8568" spans="51:75" x14ac:dyDescent="0.3">
      <c r="AY8568" s="107" t="e">
        <f>VLOOKUP(C8568,#REF!, 2,FALSE)</f>
        <v>#REF!</v>
      </c>
      <c r="BM8568" s="79" t="s">
        <v>13914</v>
      </c>
      <c r="BN8568" s="79" t="s">
        <v>864</v>
      </c>
      <c r="BO8568" s="79" t="s">
        <v>711</v>
      </c>
      <c r="BU8568" s="79" t="s">
        <v>13914</v>
      </c>
      <c r="BV8568" s="79" t="s">
        <v>864</v>
      </c>
      <c r="BW8568" s="79" t="s">
        <v>711</v>
      </c>
    </row>
    <row r="8569" spans="51:75" x14ac:dyDescent="0.3">
      <c r="AY8569" s="107" t="e">
        <f>VLOOKUP(C8569,#REF!, 2,FALSE)</f>
        <v>#REF!</v>
      </c>
      <c r="BM8569" s="79" t="s">
        <v>13915</v>
      </c>
      <c r="BN8569" s="79" t="s">
        <v>3256</v>
      </c>
      <c r="BO8569" s="79" t="s">
        <v>2099</v>
      </c>
      <c r="BU8569" s="79" t="s">
        <v>13915</v>
      </c>
      <c r="BV8569" s="79" t="s">
        <v>3256</v>
      </c>
      <c r="BW8569" s="79" t="s">
        <v>2099</v>
      </c>
    </row>
    <row r="8570" spans="51:75" x14ac:dyDescent="0.3">
      <c r="AY8570" s="107" t="e">
        <f>VLOOKUP(C8570,#REF!, 2,FALSE)</f>
        <v>#REF!</v>
      </c>
      <c r="BM8570" s="79" t="s">
        <v>13916</v>
      </c>
      <c r="BN8570" s="79" t="s">
        <v>3256</v>
      </c>
      <c r="BO8570" s="79" t="s">
        <v>694</v>
      </c>
      <c r="BU8570" s="79" t="s">
        <v>13916</v>
      </c>
      <c r="BV8570" s="79" t="s">
        <v>3256</v>
      </c>
      <c r="BW8570" s="79" t="s">
        <v>694</v>
      </c>
    </row>
    <row r="8571" spans="51:75" x14ac:dyDescent="0.3">
      <c r="AY8571" s="107" t="e">
        <f>VLOOKUP(C8571,#REF!, 2,FALSE)</f>
        <v>#REF!</v>
      </c>
      <c r="BM8571" s="79" t="s">
        <v>13917</v>
      </c>
      <c r="BN8571" s="79" t="s">
        <v>630</v>
      </c>
      <c r="BO8571" s="79" t="s">
        <v>2985</v>
      </c>
      <c r="BU8571" s="79" t="s">
        <v>13917</v>
      </c>
      <c r="BV8571" s="79" t="s">
        <v>630</v>
      </c>
      <c r="BW8571" s="79" t="s">
        <v>2985</v>
      </c>
    </row>
    <row r="8572" spans="51:75" x14ac:dyDescent="0.3">
      <c r="AY8572" s="107" t="e">
        <f>VLOOKUP(C8572,#REF!, 2,FALSE)</f>
        <v>#REF!</v>
      </c>
      <c r="BM8572" s="79" t="s">
        <v>13918</v>
      </c>
      <c r="BN8572" s="79" t="s">
        <v>16995</v>
      </c>
      <c r="BO8572" s="79" t="s">
        <v>2985</v>
      </c>
      <c r="BU8572" s="79" t="s">
        <v>13918</v>
      </c>
      <c r="BV8572" s="79" t="s">
        <v>16995</v>
      </c>
      <c r="BW8572" s="79" t="s">
        <v>2985</v>
      </c>
    </row>
    <row r="8573" spans="51:75" x14ac:dyDescent="0.3">
      <c r="AY8573" s="107" t="e">
        <f>VLOOKUP(C8573,#REF!, 2,FALSE)</f>
        <v>#REF!</v>
      </c>
      <c r="BM8573" s="79" t="s">
        <v>13919</v>
      </c>
      <c r="BN8573" s="79" t="s">
        <v>630</v>
      </c>
      <c r="BO8573" s="79" t="s">
        <v>2985</v>
      </c>
      <c r="BU8573" s="79" t="s">
        <v>13919</v>
      </c>
      <c r="BV8573" s="79" t="s">
        <v>630</v>
      </c>
      <c r="BW8573" s="79" t="s">
        <v>2985</v>
      </c>
    </row>
    <row r="8574" spans="51:75" x14ac:dyDescent="0.3">
      <c r="AY8574" s="107" t="e">
        <f>VLOOKUP(C8574,#REF!, 2,FALSE)</f>
        <v>#REF!</v>
      </c>
      <c r="BM8574" s="79" t="s">
        <v>13920</v>
      </c>
      <c r="BN8574" s="79" t="s">
        <v>641</v>
      </c>
      <c r="BO8574" s="79" t="s">
        <v>2985</v>
      </c>
      <c r="BU8574" s="79" t="s">
        <v>13920</v>
      </c>
      <c r="BV8574" s="79" t="s">
        <v>641</v>
      </c>
      <c r="BW8574" s="79" t="s">
        <v>2985</v>
      </c>
    </row>
    <row r="8575" spans="51:75" x14ac:dyDescent="0.3">
      <c r="AY8575" s="107" t="e">
        <f>VLOOKUP(C8575,#REF!, 2,FALSE)</f>
        <v>#REF!</v>
      </c>
      <c r="BM8575" s="79" t="s">
        <v>2441</v>
      </c>
      <c r="BN8575" s="79" t="s">
        <v>799</v>
      </c>
      <c r="BO8575" s="79" t="s">
        <v>13921</v>
      </c>
      <c r="BU8575" s="79" t="s">
        <v>2441</v>
      </c>
      <c r="BV8575" s="79" t="s">
        <v>799</v>
      </c>
      <c r="BW8575" s="79" t="s">
        <v>13921</v>
      </c>
    </row>
    <row r="8576" spans="51:75" x14ac:dyDescent="0.3">
      <c r="AY8576" s="107" t="e">
        <f>VLOOKUP(C8576,#REF!, 2,FALSE)</f>
        <v>#REF!</v>
      </c>
      <c r="BM8576" s="79" t="s">
        <v>13922</v>
      </c>
      <c r="BN8576" s="79" t="s">
        <v>799</v>
      </c>
      <c r="BO8576" s="79" t="s">
        <v>2985</v>
      </c>
      <c r="BU8576" s="79" t="s">
        <v>13922</v>
      </c>
      <c r="BV8576" s="79" t="s">
        <v>799</v>
      </c>
      <c r="BW8576" s="79" t="s">
        <v>2985</v>
      </c>
    </row>
    <row r="8577" spans="51:75" x14ac:dyDescent="0.3">
      <c r="AY8577" s="107" t="e">
        <f>VLOOKUP(C8577,#REF!, 2,FALSE)</f>
        <v>#REF!</v>
      </c>
      <c r="BM8577" s="79" t="s">
        <v>13923</v>
      </c>
      <c r="BN8577" s="79" t="s">
        <v>773</v>
      </c>
      <c r="BO8577" s="79" t="s">
        <v>2985</v>
      </c>
      <c r="BU8577" s="79" t="s">
        <v>13923</v>
      </c>
      <c r="BV8577" s="79" t="s">
        <v>773</v>
      </c>
      <c r="BW8577" s="79" t="s">
        <v>2985</v>
      </c>
    </row>
    <row r="8578" spans="51:75" x14ac:dyDescent="0.3">
      <c r="AY8578" s="107" t="e">
        <f>VLOOKUP(C8578,#REF!, 2,FALSE)</f>
        <v>#REF!</v>
      </c>
      <c r="BM8578" s="79" t="s">
        <v>2442</v>
      </c>
      <c r="BN8578" s="79" t="s">
        <v>16995</v>
      </c>
      <c r="BO8578" s="79" t="s">
        <v>2985</v>
      </c>
      <c r="BU8578" s="79" t="s">
        <v>2442</v>
      </c>
      <c r="BV8578" s="79" t="s">
        <v>16995</v>
      </c>
      <c r="BW8578" s="79" t="s">
        <v>2985</v>
      </c>
    </row>
    <row r="8579" spans="51:75" x14ac:dyDescent="0.3">
      <c r="AY8579" s="107" t="e">
        <f>VLOOKUP(C8579,#REF!, 2,FALSE)</f>
        <v>#REF!</v>
      </c>
      <c r="BM8579" s="79" t="s">
        <v>13924</v>
      </c>
      <c r="BN8579" s="79" t="s">
        <v>16995</v>
      </c>
      <c r="BO8579" s="79" t="s">
        <v>13925</v>
      </c>
      <c r="BU8579" s="79" t="s">
        <v>13924</v>
      </c>
      <c r="BV8579" s="79" t="s">
        <v>16995</v>
      </c>
      <c r="BW8579" s="79" t="s">
        <v>13925</v>
      </c>
    </row>
    <row r="8580" spans="51:75" x14ac:dyDescent="0.3">
      <c r="AY8580" s="107" t="e">
        <f>VLOOKUP(C8580,#REF!, 2,FALSE)</f>
        <v>#REF!</v>
      </c>
      <c r="BM8580" s="79" t="s">
        <v>2443</v>
      </c>
      <c r="BN8580" s="79" t="s">
        <v>843</v>
      </c>
      <c r="BO8580" s="79" t="s">
        <v>2985</v>
      </c>
      <c r="BU8580" s="79" t="s">
        <v>2443</v>
      </c>
      <c r="BV8580" s="79" t="s">
        <v>843</v>
      </c>
      <c r="BW8580" s="79" t="s">
        <v>2985</v>
      </c>
    </row>
    <row r="8581" spans="51:75" x14ac:dyDescent="0.3">
      <c r="AY8581" s="107" t="e">
        <f>VLOOKUP(C8581,#REF!, 2,FALSE)</f>
        <v>#REF!</v>
      </c>
      <c r="BM8581" s="79" t="s">
        <v>13926</v>
      </c>
      <c r="BN8581" s="79" t="s">
        <v>789</v>
      </c>
      <c r="BO8581" s="79" t="s">
        <v>2985</v>
      </c>
      <c r="BU8581" s="79" t="s">
        <v>13926</v>
      </c>
      <c r="BV8581" s="79" t="s">
        <v>789</v>
      </c>
      <c r="BW8581" s="79" t="s">
        <v>2985</v>
      </c>
    </row>
    <row r="8582" spans="51:75" x14ac:dyDescent="0.3">
      <c r="AY8582" s="107" t="e">
        <f>VLOOKUP(C8582,#REF!, 2,FALSE)</f>
        <v>#REF!</v>
      </c>
      <c r="BM8582" s="79" t="s">
        <v>13927</v>
      </c>
      <c r="BN8582" s="79" t="s">
        <v>1269</v>
      </c>
      <c r="BO8582" s="79" t="s">
        <v>2985</v>
      </c>
      <c r="BU8582" s="79" t="s">
        <v>13927</v>
      </c>
      <c r="BV8582" s="79" t="s">
        <v>1269</v>
      </c>
      <c r="BW8582" s="79" t="s">
        <v>2985</v>
      </c>
    </row>
    <row r="8583" spans="51:75" x14ac:dyDescent="0.3">
      <c r="AY8583" s="107" t="e">
        <f>VLOOKUP(C8583,#REF!, 2,FALSE)</f>
        <v>#REF!</v>
      </c>
      <c r="BM8583" s="79" t="s">
        <v>13928</v>
      </c>
      <c r="BN8583" s="79" t="s">
        <v>616</v>
      </c>
      <c r="BO8583" s="79" t="s">
        <v>2985</v>
      </c>
      <c r="BU8583" s="79" t="s">
        <v>13928</v>
      </c>
      <c r="BV8583" s="79" t="s">
        <v>616</v>
      </c>
      <c r="BW8583" s="79" t="s">
        <v>2985</v>
      </c>
    </row>
    <row r="8584" spans="51:75" x14ac:dyDescent="0.3">
      <c r="AY8584" s="107" t="e">
        <f>VLOOKUP(C8584,#REF!, 2,FALSE)</f>
        <v>#REF!</v>
      </c>
      <c r="BM8584" s="79" t="s">
        <v>13929</v>
      </c>
      <c r="BN8584" s="79" t="s">
        <v>621</v>
      </c>
      <c r="BO8584" s="79" t="s">
        <v>2985</v>
      </c>
      <c r="BU8584" s="79" t="s">
        <v>13929</v>
      </c>
      <c r="BV8584" s="79" t="s">
        <v>621</v>
      </c>
      <c r="BW8584" s="79" t="s">
        <v>2985</v>
      </c>
    </row>
    <row r="8585" spans="51:75" x14ac:dyDescent="0.3">
      <c r="AY8585" s="107" t="e">
        <f>VLOOKUP(C8585,#REF!, 2,FALSE)</f>
        <v>#REF!</v>
      </c>
      <c r="BM8585" s="79" t="s">
        <v>13930</v>
      </c>
      <c r="BN8585" s="79" t="s">
        <v>2985</v>
      </c>
      <c r="BO8585" s="79" t="s">
        <v>2985</v>
      </c>
      <c r="BU8585" s="79" t="s">
        <v>13930</v>
      </c>
      <c r="BV8585" s="79" t="s">
        <v>2985</v>
      </c>
      <c r="BW8585" s="79" t="s">
        <v>2985</v>
      </c>
    </row>
    <row r="8586" spans="51:75" x14ac:dyDescent="0.3">
      <c r="AY8586" s="107" t="e">
        <f>VLOOKUP(C8586,#REF!, 2,FALSE)</f>
        <v>#REF!</v>
      </c>
      <c r="BM8586" s="79" t="s">
        <v>13931</v>
      </c>
      <c r="BN8586" s="79" t="s">
        <v>16995</v>
      </c>
      <c r="BO8586" s="79" t="s">
        <v>2985</v>
      </c>
      <c r="BU8586" s="79" t="s">
        <v>13931</v>
      </c>
      <c r="BV8586" s="79" t="s">
        <v>16995</v>
      </c>
      <c r="BW8586" s="79" t="s">
        <v>2985</v>
      </c>
    </row>
    <row r="8587" spans="51:75" x14ac:dyDescent="0.3">
      <c r="AY8587" s="107" t="e">
        <f>VLOOKUP(C8587,#REF!, 2,FALSE)</f>
        <v>#REF!</v>
      </c>
      <c r="BM8587" s="79" t="s">
        <v>13932</v>
      </c>
      <c r="BN8587" s="79" t="s">
        <v>630</v>
      </c>
      <c r="BO8587" s="79" t="s">
        <v>2985</v>
      </c>
      <c r="BU8587" s="79" t="s">
        <v>13932</v>
      </c>
      <c r="BV8587" s="79" t="s">
        <v>630</v>
      </c>
      <c r="BW8587" s="79" t="s">
        <v>2985</v>
      </c>
    </row>
    <row r="8588" spans="51:75" x14ac:dyDescent="0.3">
      <c r="AY8588" s="107" t="e">
        <f>VLOOKUP(C8588,#REF!, 2,FALSE)</f>
        <v>#REF!</v>
      </c>
      <c r="BM8588" s="79" t="s">
        <v>2444</v>
      </c>
      <c r="BN8588" s="79" t="s">
        <v>804</v>
      </c>
      <c r="BO8588" s="79" t="s">
        <v>13933</v>
      </c>
      <c r="BU8588" s="79" t="s">
        <v>2444</v>
      </c>
      <c r="BV8588" s="79" t="s">
        <v>804</v>
      </c>
      <c r="BW8588" s="79" t="s">
        <v>13933</v>
      </c>
    </row>
    <row r="8589" spans="51:75" x14ac:dyDescent="0.3">
      <c r="AY8589" s="107" t="e">
        <f>VLOOKUP(C8589,#REF!, 2,FALSE)</f>
        <v>#REF!</v>
      </c>
      <c r="BM8589" s="79" t="s">
        <v>2445</v>
      </c>
      <c r="BN8589" s="79" t="s">
        <v>641</v>
      </c>
      <c r="BO8589" s="79" t="s">
        <v>2362</v>
      </c>
      <c r="BU8589" s="79" t="s">
        <v>2445</v>
      </c>
      <c r="BV8589" s="79" t="s">
        <v>641</v>
      </c>
      <c r="BW8589" s="79" t="s">
        <v>2362</v>
      </c>
    </row>
    <row r="8590" spans="51:75" x14ac:dyDescent="0.3">
      <c r="AY8590" s="107" t="e">
        <f>VLOOKUP(C8590,#REF!, 2,FALSE)</f>
        <v>#REF!</v>
      </c>
      <c r="BM8590" s="79" t="s">
        <v>13934</v>
      </c>
      <c r="BN8590" s="79" t="s">
        <v>663</v>
      </c>
      <c r="BO8590" s="79" t="s">
        <v>5516</v>
      </c>
      <c r="BU8590" s="79" t="s">
        <v>13934</v>
      </c>
      <c r="BV8590" s="79" t="s">
        <v>663</v>
      </c>
      <c r="BW8590" s="79" t="s">
        <v>5516</v>
      </c>
    </row>
    <row r="8591" spans="51:75" x14ac:dyDescent="0.3">
      <c r="AY8591" s="107" t="e">
        <f>VLOOKUP(C8591,#REF!, 2,FALSE)</f>
        <v>#REF!</v>
      </c>
      <c r="BM8591" s="79" t="s">
        <v>2446</v>
      </c>
      <c r="BN8591" s="79" t="s">
        <v>663</v>
      </c>
      <c r="BO8591" s="79" t="s">
        <v>2985</v>
      </c>
      <c r="BU8591" s="79" t="s">
        <v>2446</v>
      </c>
      <c r="BV8591" s="79" t="s">
        <v>663</v>
      </c>
      <c r="BW8591" s="79" t="s">
        <v>2985</v>
      </c>
    </row>
    <row r="8592" spans="51:75" x14ac:dyDescent="0.3">
      <c r="AY8592" s="107" t="e">
        <f>VLOOKUP(C8592,#REF!, 2,FALSE)</f>
        <v>#REF!</v>
      </c>
      <c r="BM8592" s="79" t="s">
        <v>13935</v>
      </c>
      <c r="BN8592" s="79" t="s">
        <v>2985</v>
      </c>
      <c r="BO8592" s="79" t="s">
        <v>2985</v>
      </c>
      <c r="BU8592" s="79" t="s">
        <v>13935</v>
      </c>
      <c r="BV8592" s="79" t="s">
        <v>2985</v>
      </c>
      <c r="BW8592" s="79" t="s">
        <v>2985</v>
      </c>
    </row>
    <row r="8593" spans="51:75" x14ac:dyDescent="0.3">
      <c r="AY8593" s="107" t="e">
        <f>VLOOKUP(C8593,#REF!, 2,FALSE)</f>
        <v>#REF!</v>
      </c>
      <c r="BM8593" s="79" t="s">
        <v>13936</v>
      </c>
      <c r="BN8593" s="79" t="s">
        <v>2985</v>
      </c>
      <c r="BO8593" s="79" t="s">
        <v>2985</v>
      </c>
      <c r="BU8593" s="79" t="s">
        <v>13936</v>
      </c>
      <c r="BV8593" s="79" t="s">
        <v>2985</v>
      </c>
      <c r="BW8593" s="79" t="s">
        <v>2985</v>
      </c>
    </row>
    <row r="8594" spans="51:75" x14ac:dyDescent="0.3">
      <c r="AY8594" s="107" t="e">
        <f>VLOOKUP(C8594,#REF!, 2,FALSE)</f>
        <v>#REF!</v>
      </c>
      <c r="BM8594" s="79" t="s">
        <v>13937</v>
      </c>
      <c r="BN8594" s="79" t="s">
        <v>2985</v>
      </c>
      <c r="BO8594" s="79" t="s">
        <v>2985</v>
      </c>
      <c r="BU8594" s="79" t="s">
        <v>13937</v>
      </c>
      <c r="BV8594" s="79" t="s">
        <v>2985</v>
      </c>
      <c r="BW8594" s="79" t="s">
        <v>2985</v>
      </c>
    </row>
    <row r="8595" spans="51:75" x14ac:dyDescent="0.3">
      <c r="AY8595" s="107" t="e">
        <f>VLOOKUP(C8595,#REF!, 2,FALSE)</f>
        <v>#REF!</v>
      </c>
      <c r="BM8595" s="79" t="s">
        <v>13938</v>
      </c>
      <c r="BN8595" s="79" t="s">
        <v>16992</v>
      </c>
      <c r="BO8595" s="79" t="s">
        <v>13939</v>
      </c>
      <c r="BU8595" s="79" t="s">
        <v>13938</v>
      </c>
      <c r="BV8595" s="79" t="s">
        <v>16992</v>
      </c>
      <c r="BW8595" s="79" t="s">
        <v>13939</v>
      </c>
    </row>
    <row r="8596" spans="51:75" x14ac:dyDescent="0.3">
      <c r="AY8596" s="107" t="e">
        <f>VLOOKUP(C8596,#REF!, 2,FALSE)</f>
        <v>#REF!</v>
      </c>
      <c r="BM8596" s="79" t="s">
        <v>13940</v>
      </c>
      <c r="BN8596" s="79" t="s">
        <v>615</v>
      </c>
      <c r="BO8596" s="79" t="s">
        <v>12413</v>
      </c>
      <c r="BU8596" s="79" t="s">
        <v>13940</v>
      </c>
      <c r="BV8596" s="79" t="s">
        <v>615</v>
      </c>
      <c r="BW8596" s="79" t="s">
        <v>12413</v>
      </c>
    </row>
    <row r="8597" spans="51:75" x14ac:dyDescent="0.3">
      <c r="AY8597" s="107" t="e">
        <f>VLOOKUP(C8597,#REF!, 2,FALSE)</f>
        <v>#REF!</v>
      </c>
      <c r="BM8597" s="79" t="s">
        <v>13941</v>
      </c>
      <c r="BN8597" s="79" t="s">
        <v>638</v>
      </c>
      <c r="BO8597" s="79" t="s">
        <v>1070</v>
      </c>
      <c r="BU8597" s="79" t="s">
        <v>13941</v>
      </c>
      <c r="BV8597" s="79" t="s">
        <v>638</v>
      </c>
      <c r="BW8597" s="79" t="s">
        <v>1070</v>
      </c>
    </row>
    <row r="8598" spans="51:75" x14ac:dyDescent="0.3">
      <c r="AY8598" s="107" t="e">
        <f>VLOOKUP(C8598,#REF!, 2,FALSE)</f>
        <v>#REF!</v>
      </c>
      <c r="BM8598" s="79" t="s">
        <v>13942</v>
      </c>
      <c r="BN8598" s="79" t="s">
        <v>702</v>
      </c>
      <c r="BO8598" s="79" t="s">
        <v>2985</v>
      </c>
      <c r="BU8598" s="79" t="s">
        <v>13942</v>
      </c>
      <c r="BV8598" s="79" t="s">
        <v>702</v>
      </c>
      <c r="BW8598" s="79" t="s">
        <v>2985</v>
      </c>
    </row>
    <row r="8599" spans="51:75" x14ac:dyDescent="0.3">
      <c r="AY8599" s="107" t="e">
        <f>VLOOKUP(C8599,#REF!, 2,FALSE)</f>
        <v>#REF!</v>
      </c>
      <c r="BM8599" s="79" t="s">
        <v>13943</v>
      </c>
      <c r="BN8599" s="79" t="s">
        <v>2985</v>
      </c>
      <c r="BO8599" s="79" t="s">
        <v>2985</v>
      </c>
      <c r="BU8599" s="79" t="s">
        <v>13943</v>
      </c>
      <c r="BV8599" s="79" t="s">
        <v>2985</v>
      </c>
      <c r="BW8599" s="79" t="s">
        <v>2985</v>
      </c>
    </row>
    <row r="8600" spans="51:75" x14ac:dyDescent="0.3">
      <c r="AY8600" s="107" t="e">
        <f>VLOOKUP(C8600,#REF!, 2,FALSE)</f>
        <v>#REF!</v>
      </c>
      <c r="BM8600" s="79" t="s">
        <v>13944</v>
      </c>
      <c r="BN8600" s="79" t="s">
        <v>3009</v>
      </c>
      <c r="BO8600" s="79" t="s">
        <v>5972</v>
      </c>
      <c r="BU8600" s="79" t="s">
        <v>13944</v>
      </c>
      <c r="BV8600" s="79" t="s">
        <v>3009</v>
      </c>
      <c r="BW8600" s="79" t="s">
        <v>5972</v>
      </c>
    </row>
    <row r="8601" spans="51:75" x14ac:dyDescent="0.3">
      <c r="AY8601" s="107" t="e">
        <f>VLOOKUP(C8601,#REF!, 2,FALSE)</f>
        <v>#REF!</v>
      </c>
      <c r="BM8601" s="79" t="s">
        <v>196</v>
      </c>
      <c r="BN8601" s="79" t="s">
        <v>698</v>
      </c>
      <c r="BO8601" s="79" t="s">
        <v>13945</v>
      </c>
      <c r="BU8601" s="79" t="s">
        <v>196</v>
      </c>
      <c r="BV8601" s="79" t="s">
        <v>698</v>
      </c>
      <c r="BW8601" s="79" t="s">
        <v>13945</v>
      </c>
    </row>
    <row r="8602" spans="51:75" x14ac:dyDescent="0.3">
      <c r="AY8602" s="107" t="e">
        <f>VLOOKUP(C8602,#REF!, 2,FALSE)</f>
        <v>#REF!</v>
      </c>
      <c r="BM8602" s="79" t="s">
        <v>13946</v>
      </c>
      <c r="BN8602" s="79" t="s">
        <v>721</v>
      </c>
      <c r="BO8602" s="79" t="s">
        <v>940</v>
      </c>
      <c r="BU8602" s="79" t="s">
        <v>13946</v>
      </c>
      <c r="BV8602" s="79" t="s">
        <v>721</v>
      </c>
      <c r="BW8602" s="79" t="s">
        <v>940</v>
      </c>
    </row>
    <row r="8603" spans="51:75" x14ac:dyDescent="0.3">
      <c r="AY8603" s="107" t="e">
        <f>VLOOKUP(C8603,#REF!, 2,FALSE)</f>
        <v>#REF!</v>
      </c>
      <c r="BM8603" s="79" t="s">
        <v>13947</v>
      </c>
      <c r="BN8603" s="79" t="s">
        <v>2891</v>
      </c>
      <c r="BO8603" s="79" t="s">
        <v>2985</v>
      </c>
      <c r="BU8603" s="79" t="s">
        <v>13947</v>
      </c>
      <c r="BV8603" s="79" t="s">
        <v>2891</v>
      </c>
      <c r="BW8603" s="79" t="s">
        <v>2985</v>
      </c>
    </row>
    <row r="8604" spans="51:75" x14ac:dyDescent="0.3">
      <c r="AY8604" s="107" t="e">
        <f>VLOOKUP(C8604,#REF!, 2,FALSE)</f>
        <v>#REF!</v>
      </c>
      <c r="BM8604" s="79" t="s">
        <v>13948</v>
      </c>
      <c r="BN8604" s="79" t="s">
        <v>1271</v>
      </c>
      <c r="BO8604" s="79" t="s">
        <v>2985</v>
      </c>
      <c r="BU8604" s="79" t="s">
        <v>13948</v>
      </c>
      <c r="BV8604" s="79" t="s">
        <v>1271</v>
      </c>
      <c r="BW8604" s="79" t="s">
        <v>2985</v>
      </c>
    </row>
    <row r="8605" spans="51:75" x14ac:dyDescent="0.3">
      <c r="AY8605" s="107" t="e">
        <f>VLOOKUP(C8605,#REF!, 2,FALSE)</f>
        <v>#REF!</v>
      </c>
      <c r="BM8605" s="79" t="s">
        <v>13949</v>
      </c>
      <c r="BN8605" s="79" t="s">
        <v>1141</v>
      </c>
      <c r="BO8605" s="79" t="s">
        <v>13950</v>
      </c>
      <c r="BU8605" s="79" t="s">
        <v>13949</v>
      </c>
      <c r="BV8605" s="79" t="s">
        <v>1141</v>
      </c>
      <c r="BW8605" s="79" t="s">
        <v>13950</v>
      </c>
    </row>
    <row r="8606" spans="51:75" x14ac:dyDescent="0.3">
      <c r="AY8606" s="107" t="e">
        <f>VLOOKUP(C8606,#REF!, 2,FALSE)</f>
        <v>#REF!</v>
      </c>
      <c r="BM8606" s="79" t="s">
        <v>13951</v>
      </c>
      <c r="BN8606" s="79" t="s">
        <v>16992</v>
      </c>
      <c r="BO8606" s="79" t="s">
        <v>13952</v>
      </c>
      <c r="BU8606" s="79" t="s">
        <v>13951</v>
      </c>
      <c r="BV8606" s="79" t="s">
        <v>16992</v>
      </c>
      <c r="BW8606" s="79" t="s">
        <v>13952</v>
      </c>
    </row>
    <row r="8607" spans="51:75" x14ac:dyDescent="0.3">
      <c r="AY8607" s="107" t="e">
        <f>VLOOKUP(C8607,#REF!, 2,FALSE)</f>
        <v>#REF!</v>
      </c>
      <c r="BM8607" s="79" t="s">
        <v>13953</v>
      </c>
      <c r="BN8607" s="79" t="s">
        <v>1447</v>
      </c>
      <c r="BO8607" s="79" t="s">
        <v>13954</v>
      </c>
      <c r="BU8607" s="79" t="s">
        <v>13953</v>
      </c>
      <c r="BV8607" s="79" t="s">
        <v>1447</v>
      </c>
      <c r="BW8607" s="79" t="s">
        <v>13954</v>
      </c>
    </row>
    <row r="8608" spans="51:75" x14ac:dyDescent="0.3">
      <c r="AY8608" s="107" t="e">
        <f>VLOOKUP(C8608,#REF!, 2,FALSE)</f>
        <v>#REF!</v>
      </c>
      <c r="BM8608" s="79" t="s">
        <v>13955</v>
      </c>
      <c r="BN8608" s="79" t="s">
        <v>2985</v>
      </c>
      <c r="BO8608" s="79" t="s">
        <v>10341</v>
      </c>
      <c r="BU8608" s="79" t="s">
        <v>13955</v>
      </c>
      <c r="BV8608" s="79" t="s">
        <v>2985</v>
      </c>
      <c r="BW8608" s="79" t="s">
        <v>10341</v>
      </c>
    </row>
    <row r="8609" spans="51:75" x14ac:dyDescent="0.3">
      <c r="AY8609" s="107" t="e">
        <f>VLOOKUP(C8609,#REF!, 2,FALSE)</f>
        <v>#REF!</v>
      </c>
      <c r="BM8609" s="79" t="s">
        <v>13956</v>
      </c>
      <c r="BN8609" s="79" t="s">
        <v>2985</v>
      </c>
      <c r="BO8609" s="79" t="s">
        <v>13958</v>
      </c>
      <c r="BU8609" s="79" t="s">
        <v>13956</v>
      </c>
      <c r="BV8609" s="79" t="s">
        <v>2985</v>
      </c>
      <c r="BW8609" s="79" t="s">
        <v>13958</v>
      </c>
    </row>
    <row r="8610" spans="51:75" x14ac:dyDescent="0.3">
      <c r="AY8610" s="107" t="e">
        <f>VLOOKUP(C8610,#REF!, 2,FALSE)</f>
        <v>#REF!</v>
      </c>
      <c r="BM8610" s="79" t="s">
        <v>13959</v>
      </c>
      <c r="BN8610" s="79" t="s">
        <v>2985</v>
      </c>
      <c r="BO8610" s="79" t="s">
        <v>1525</v>
      </c>
      <c r="BU8610" s="79" t="s">
        <v>13959</v>
      </c>
      <c r="BV8610" s="79" t="s">
        <v>2985</v>
      </c>
      <c r="BW8610" s="79" t="s">
        <v>1525</v>
      </c>
    </row>
    <row r="8611" spans="51:75" x14ac:dyDescent="0.3">
      <c r="AY8611" s="107" t="e">
        <f>VLOOKUP(C8611,#REF!, 2,FALSE)</f>
        <v>#REF!</v>
      </c>
      <c r="BM8611" s="79" t="s">
        <v>13960</v>
      </c>
      <c r="BN8611" s="79" t="s">
        <v>996</v>
      </c>
      <c r="BO8611" s="79" t="s">
        <v>8380</v>
      </c>
      <c r="BU8611" s="79" t="s">
        <v>13960</v>
      </c>
      <c r="BV8611" s="79" t="s">
        <v>996</v>
      </c>
      <c r="BW8611" s="79" t="s">
        <v>8380</v>
      </c>
    </row>
    <row r="8612" spans="51:75" x14ac:dyDescent="0.3">
      <c r="AY8612" s="107" t="e">
        <f>VLOOKUP(C8612,#REF!, 2,FALSE)</f>
        <v>#REF!</v>
      </c>
      <c r="BM8612" s="79" t="s">
        <v>13961</v>
      </c>
      <c r="BN8612" s="79" t="s">
        <v>812</v>
      </c>
      <c r="BO8612" s="79" t="s">
        <v>13962</v>
      </c>
      <c r="BU8612" s="79" t="s">
        <v>13961</v>
      </c>
      <c r="BV8612" s="79" t="s">
        <v>812</v>
      </c>
      <c r="BW8612" s="79" t="s">
        <v>13962</v>
      </c>
    </row>
    <row r="8613" spans="51:75" x14ac:dyDescent="0.3">
      <c r="AY8613" s="107" t="e">
        <f>VLOOKUP(C8613,#REF!, 2,FALSE)</f>
        <v>#REF!</v>
      </c>
      <c r="BM8613" s="79" t="s">
        <v>13963</v>
      </c>
      <c r="BN8613" s="79" t="s">
        <v>812</v>
      </c>
      <c r="BO8613" s="79" t="s">
        <v>4830</v>
      </c>
      <c r="BU8613" s="79" t="s">
        <v>13963</v>
      </c>
      <c r="BV8613" s="79" t="s">
        <v>812</v>
      </c>
      <c r="BW8613" s="79" t="s">
        <v>4830</v>
      </c>
    </row>
    <row r="8614" spans="51:75" x14ac:dyDescent="0.3">
      <c r="AY8614" s="107" t="e">
        <f>VLOOKUP(C8614,#REF!, 2,FALSE)</f>
        <v>#REF!</v>
      </c>
      <c r="BM8614" s="79" t="s">
        <v>13965</v>
      </c>
      <c r="BN8614" s="79" t="s">
        <v>16992</v>
      </c>
      <c r="BO8614" s="79" t="s">
        <v>4345</v>
      </c>
      <c r="BU8614" s="79" t="s">
        <v>13965</v>
      </c>
      <c r="BV8614" s="79" t="s">
        <v>16992</v>
      </c>
      <c r="BW8614" s="79" t="s">
        <v>4345</v>
      </c>
    </row>
    <row r="8615" spans="51:75" x14ac:dyDescent="0.3">
      <c r="AY8615" s="107" t="e">
        <f>VLOOKUP(C8615,#REF!, 2,FALSE)</f>
        <v>#REF!</v>
      </c>
      <c r="BM8615" s="79" t="s">
        <v>13966</v>
      </c>
      <c r="BN8615" s="79" t="s">
        <v>914</v>
      </c>
      <c r="BO8615" s="79" t="s">
        <v>1070</v>
      </c>
      <c r="BU8615" s="79" t="s">
        <v>13966</v>
      </c>
      <c r="BV8615" s="79" t="s">
        <v>914</v>
      </c>
      <c r="BW8615" s="79" t="s">
        <v>1070</v>
      </c>
    </row>
    <row r="8616" spans="51:75" x14ac:dyDescent="0.3">
      <c r="AY8616" s="107" t="e">
        <f>VLOOKUP(C8616,#REF!, 2,FALSE)</f>
        <v>#REF!</v>
      </c>
      <c r="BM8616" s="79" t="s">
        <v>13967</v>
      </c>
      <c r="BN8616" s="79" t="s">
        <v>621</v>
      </c>
      <c r="BO8616" s="79" t="s">
        <v>2985</v>
      </c>
      <c r="BU8616" s="79" t="s">
        <v>13967</v>
      </c>
      <c r="BV8616" s="79" t="s">
        <v>621</v>
      </c>
      <c r="BW8616" s="79" t="s">
        <v>2985</v>
      </c>
    </row>
    <row r="8617" spans="51:75" x14ac:dyDescent="0.3">
      <c r="AY8617" s="107" t="e">
        <f>VLOOKUP(C8617,#REF!, 2,FALSE)</f>
        <v>#REF!</v>
      </c>
      <c r="BM8617" s="79" t="s">
        <v>13968</v>
      </c>
      <c r="BN8617" s="79" t="s">
        <v>2985</v>
      </c>
      <c r="BO8617" s="79" t="s">
        <v>13969</v>
      </c>
      <c r="BU8617" s="79" t="s">
        <v>13968</v>
      </c>
      <c r="BV8617" s="79" t="s">
        <v>2985</v>
      </c>
      <c r="BW8617" s="79" t="s">
        <v>13969</v>
      </c>
    </row>
    <row r="8618" spans="51:75" x14ac:dyDescent="0.3">
      <c r="AY8618" s="107" t="e">
        <f>VLOOKUP(C8618,#REF!, 2,FALSE)</f>
        <v>#REF!</v>
      </c>
      <c r="BM8618" s="79" t="s">
        <v>13970</v>
      </c>
      <c r="BN8618" s="79" t="s">
        <v>2985</v>
      </c>
      <c r="BO8618" s="79" t="s">
        <v>7349</v>
      </c>
      <c r="BU8618" s="79" t="s">
        <v>13970</v>
      </c>
      <c r="BV8618" s="79" t="s">
        <v>2985</v>
      </c>
      <c r="BW8618" s="79" t="s">
        <v>7349</v>
      </c>
    </row>
    <row r="8619" spans="51:75" x14ac:dyDescent="0.3">
      <c r="AY8619" s="107" t="e">
        <f>VLOOKUP(C8619,#REF!, 2,FALSE)</f>
        <v>#REF!</v>
      </c>
      <c r="BM8619" s="79" t="s">
        <v>13971</v>
      </c>
      <c r="BN8619" s="79" t="s">
        <v>2985</v>
      </c>
      <c r="BO8619" s="79" t="s">
        <v>8998</v>
      </c>
      <c r="BU8619" s="79" t="s">
        <v>13971</v>
      </c>
      <c r="BV8619" s="79" t="s">
        <v>2985</v>
      </c>
      <c r="BW8619" s="79" t="s">
        <v>8998</v>
      </c>
    </row>
    <row r="8620" spans="51:75" x14ac:dyDescent="0.3">
      <c r="AY8620" s="107" t="e">
        <f>VLOOKUP(C8620,#REF!, 2,FALSE)</f>
        <v>#REF!</v>
      </c>
      <c r="BM8620" s="79" t="s">
        <v>13972</v>
      </c>
      <c r="BN8620" s="79" t="s">
        <v>1402</v>
      </c>
      <c r="BO8620" s="79" t="s">
        <v>8542</v>
      </c>
      <c r="BU8620" s="79" t="s">
        <v>13972</v>
      </c>
      <c r="BV8620" s="79" t="s">
        <v>1402</v>
      </c>
      <c r="BW8620" s="79" t="s">
        <v>8542</v>
      </c>
    </row>
    <row r="8621" spans="51:75" x14ac:dyDescent="0.3">
      <c r="AY8621" s="107" t="e">
        <f>VLOOKUP(C8621,#REF!, 2,FALSE)</f>
        <v>#REF!</v>
      </c>
      <c r="BM8621" s="79" t="s">
        <v>13973</v>
      </c>
      <c r="BN8621" s="79" t="s">
        <v>671</v>
      </c>
      <c r="BO8621" s="79" t="s">
        <v>13974</v>
      </c>
      <c r="BU8621" s="79" t="s">
        <v>13973</v>
      </c>
      <c r="BV8621" s="79" t="s">
        <v>671</v>
      </c>
      <c r="BW8621" s="79" t="s">
        <v>13974</v>
      </c>
    </row>
    <row r="8622" spans="51:75" x14ac:dyDescent="0.3">
      <c r="AY8622" s="107" t="e">
        <f>VLOOKUP(C8622,#REF!, 2,FALSE)</f>
        <v>#REF!</v>
      </c>
      <c r="BM8622" s="79" t="s">
        <v>13975</v>
      </c>
      <c r="BN8622" s="79" t="s">
        <v>664</v>
      </c>
      <c r="BO8622" s="79" t="s">
        <v>13976</v>
      </c>
      <c r="BU8622" s="79" t="s">
        <v>13975</v>
      </c>
      <c r="BV8622" s="79" t="s">
        <v>664</v>
      </c>
      <c r="BW8622" s="79" t="s">
        <v>13976</v>
      </c>
    </row>
    <row r="8623" spans="51:75" x14ac:dyDescent="0.3">
      <c r="AY8623" s="107" t="e">
        <f>VLOOKUP(C8623,#REF!, 2,FALSE)</f>
        <v>#REF!</v>
      </c>
      <c r="BM8623" s="79" t="s">
        <v>13977</v>
      </c>
      <c r="BN8623" s="79" t="s">
        <v>668</v>
      </c>
      <c r="BO8623" s="79" t="s">
        <v>13978</v>
      </c>
      <c r="BU8623" s="79" t="s">
        <v>13977</v>
      </c>
      <c r="BV8623" s="79" t="s">
        <v>668</v>
      </c>
      <c r="BW8623" s="79" t="s">
        <v>13978</v>
      </c>
    </row>
    <row r="8624" spans="51:75" x14ac:dyDescent="0.3">
      <c r="AY8624" s="107" t="e">
        <f>VLOOKUP(C8624,#REF!, 2,FALSE)</f>
        <v>#REF!</v>
      </c>
      <c r="BM8624" s="79" t="s">
        <v>13979</v>
      </c>
      <c r="BN8624" s="79" t="s">
        <v>1269</v>
      </c>
      <c r="BO8624" s="79" t="s">
        <v>1020</v>
      </c>
      <c r="BU8624" s="79" t="s">
        <v>13979</v>
      </c>
      <c r="BV8624" s="79" t="s">
        <v>1269</v>
      </c>
      <c r="BW8624" s="79" t="s">
        <v>1020</v>
      </c>
    </row>
    <row r="8625" spans="51:75" x14ac:dyDescent="0.3">
      <c r="AY8625" s="107" t="e">
        <f>VLOOKUP(C8625,#REF!, 2,FALSE)</f>
        <v>#REF!</v>
      </c>
      <c r="BM8625" s="79" t="s">
        <v>13980</v>
      </c>
      <c r="BN8625" s="79" t="s">
        <v>2985</v>
      </c>
      <c r="BO8625" s="79" t="s">
        <v>2985</v>
      </c>
      <c r="BU8625" s="79" t="s">
        <v>13980</v>
      </c>
      <c r="BV8625" s="79" t="s">
        <v>2985</v>
      </c>
      <c r="BW8625" s="79" t="s">
        <v>2985</v>
      </c>
    </row>
    <row r="8626" spans="51:75" x14ac:dyDescent="0.3">
      <c r="AY8626" s="107" t="e">
        <f>VLOOKUP(C8626,#REF!, 2,FALSE)</f>
        <v>#REF!</v>
      </c>
      <c r="BM8626" s="79" t="s">
        <v>13981</v>
      </c>
      <c r="BN8626" s="79" t="s">
        <v>3009</v>
      </c>
      <c r="BO8626" s="79" t="s">
        <v>2985</v>
      </c>
      <c r="BU8626" s="79" t="s">
        <v>13981</v>
      </c>
      <c r="BV8626" s="79" t="s">
        <v>3009</v>
      </c>
      <c r="BW8626" s="79" t="s">
        <v>2985</v>
      </c>
    </row>
    <row r="8627" spans="51:75" x14ac:dyDescent="0.3">
      <c r="AY8627" s="107" t="e">
        <f>VLOOKUP(C8627,#REF!, 2,FALSE)</f>
        <v>#REF!</v>
      </c>
      <c r="BM8627" s="79" t="s">
        <v>13982</v>
      </c>
      <c r="BN8627" s="79" t="s">
        <v>812</v>
      </c>
      <c r="BO8627" s="79" t="s">
        <v>13983</v>
      </c>
      <c r="BU8627" s="79" t="s">
        <v>13982</v>
      </c>
      <c r="BV8627" s="79" t="s">
        <v>812</v>
      </c>
      <c r="BW8627" s="79" t="s">
        <v>13983</v>
      </c>
    </row>
    <row r="8628" spans="51:75" x14ac:dyDescent="0.3">
      <c r="AY8628" s="107" t="e">
        <f>VLOOKUP(C8628,#REF!, 2,FALSE)</f>
        <v>#REF!</v>
      </c>
      <c r="BM8628" s="79" t="s">
        <v>13984</v>
      </c>
      <c r="BN8628" s="79" t="s">
        <v>1072</v>
      </c>
      <c r="BO8628" s="79" t="s">
        <v>3362</v>
      </c>
      <c r="BU8628" s="79" t="s">
        <v>13984</v>
      </c>
      <c r="BV8628" s="79" t="s">
        <v>1072</v>
      </c>
      <c r="BW8628" s="79" t="s">
        <v>3362</v>
      </c>
    </row>
    <row r="8629" spans="51:75" x14ac:dyDescent="0.3">
      <c r="AY8629" s="107" t="e">
        <f>VLOOKUP(C8629,#REF!, 2,FALSE)</f>
        <v>#REF!</v>
      </c>
      <c r="BM8629" s="79" t="s">
        <v>13985</v>
      </c>
      <c r="BN8629" s="79" t="s">
        <v>789</v>
      </c>
      <c r="BO8629" s="79" t="s">
        <v>2985</v>
      </c>
      <c r="BU8629" s="79" t="s">
        <v>13985</v>
      </c>
      <c r="BV8629" s="79" t="s">
        <v>789</v>
      </c>
      <c r="BW8629" s="79" t="s">
        <v>2985</v>
      </c>
    </row>
    <row r="8630" spans="51:75" x14ac:dyDescent="0.3">
      <c r="AY8630" s="107" t="e">
        <f>VLOOKUP(C8630,#REF!, 2,FALSE)</f>
        <v>#REF!</v>
      </c>
      <c r="BM8630" s="79" t="s">
        <v>13986</v>
      </c>
      <c r="BN8630" s="79" t="s">
        <v>3256</v>
      </c>
      <c r="BO8630" s="79" t="s">
        <v>13987</v>
      </c>
      <c r="BU8630" s="79" t="s">
        <v>13986</v>
      </c>
      <c r="BV8630" s="79" t="s">
        <v>3256</v>
      </c>
      <c r="BW8630" s="79" t="s">
        <v>13987</v>
      </c>
    </row>
    <row r="8631" spans="51:75" x14ac:dyDescent="0.3">
      <c r="AY8631" s="107" t="e">
        <f>VLOOKUP(C8631,#REF!, 2,FALSE)</f>
        <v>#REF!</v>
      </c>
      <c r="BM8631" s="79" t="s">
        <v>13988</v>
      </c>
      <c r="BN8631" s="79" t="s">
        <v>3256</v>
      </c>
      <c r="BO8631" s="79" t="s">
        <v>4805</v>
      </c>
      <c r="BU8631" s="79" t="s">
        <v>13988</v>
      </c>
      <c r="BV8631" s="79" t="s">
        <v>3256</v>
      </c>
      <c r="BW8631" s="79" t="s">
        <v>4805</v>
      </c>
    </row>
    <row r="8632" spans="51:75" x14ac:dyDescent="0.3">
      <c r="AY8632" s="107" t="e">
        <f>VLOOKUP(C8632,#REF!, 2,FALSE)</f>
        <v>#REF!</v>
      </c>
      <c r="BM8632" s="79" t="s">
        <v>13989</v>
      </c>
      <c r="BN8632" s="79" t="s">
        <v>2985</v>
      </c>
      <c r="BO8632" s="79" t="s">
        <v>10953</v>
      </c>
      <c r="BU8632" s="79" t="s">
        <v>13989</v>
      </c>
      <c r="BV8632" s="79" t="s">
        <v>2985</v>
      </c>
      <c r="BW8632" s="79" t="s">
        <v>10953</v>
      </c>
    </row>
    <row r="8633" spans="51:75" x14ac:dyDescent="0.3">
      <c r="AY8633" s="107" t="e">
        <f>VLOOKUP(C8633,#REF!, 2,FALSE)</f>
        <v>#REF!</v>
      </c>
      <c r="BM8633" s="79" t="s">
        <v>13990</v>
      </c>
      <c r="BN8633" s="79" t="s">
        <v>930</v>
      </c>
      <c r="BO8633" s="79" t="s">
        <v>1969</v>
      </c>
      <c r="BU8633" s="79" t="s">
        <v>13990</v>
      </c>
      <c r="BV8633" s="79" t="s">
        <v>930</v>
      </c>
      <c r="BW8633" s="79" t="s">
        <v>1969</v>
      </c>
    </row>
    <row r="8634" spans="51:75" x14ac:dyDescent="0.3">
      <c r="AY8634" s="107" t="e">
        <f>VLOOKUP(C8634,#REF!, 2,FALSE)</f>
        <v>#REF!</v>
      </c>
      <c r="BM8634" s="79" t="s">
        <v>13991</v>
      </c>
      <c r="BN8634" s="79" t="s">
        <v>2985</v>
      </c>
      <c r="BO8634" s="79" t="s">
        <v>2985</v>
      </c>
      <c r="BU8634" s="79" t="s">
        <v>13991</v>
      </c>
      <c r="BV8634" s="79" t="s">
        <v>2985</v>
      </c>
      <c r="BW8634" s="79" t="s">
        <v>2985</v>
      </c>
    </row>
    <row r="8635" spans="51:75" x14ac:dyDescent="0.3">
      <c r="AY8635" s="107" t="e">
        <f>VLOOKUP(C8635,#REF!, 2,FALSE)</f>
        <v>#REF!</v>
      </c>
      <c r="BM8635" s="79" t="s">
        <v>13992</v>
      </c>
      <c r="BN8635" s="79" t="s">
        <v>3049</v>
      </c>
      <c r="BO8635" s="79" t="s">
        <v>5386</v>
      </c>
      <c r="BU8635" s="79" t="s">
        <v>13992</v>
      </c>
      <c r="BV8635" s="79" t="s">
        <v>3049</v>
      </c>
      <c r="BW8635" s="79" t="s">
        <v>5386</v>
      </c>
    </row>
    <row r="8636" spans="51:75" x14ac:dyDescent="0.3">
      <c r="AY8636" s="107" t="e">
        <f>VLOOKUP(C8636,#REF!, 2,FALSE)</f>
        <v>#REF!</v>
      </c>
      <c r="BM8636" s="79" t="s">
        <v>13993</v>
      </c>
      <c r="BN8636" s="79" t="s">
        <v>2985</v>
      </c>
      <c r="BO8636" s="79" t="s">
        <v>2985</v>
      </c>
      <c r="BU8636" s="79" t="s">
        <v>13993</v>
      </c>
      <c r="BV8636" s="79" t="s">
        <v>2985</v>
      </c>
      <c r="BW8636" s="79" t="s">
        <v>2985</v>
      </c>
    </row>
    <row r="8637" spans="51:75" x14ac:dyDescent="0.3">
      <c r="AY8637" s="107" t="e">
        <f>VLOOKUP(C8637,#REF!, 2,FALSE)</f>
        <v>#REF!</v>
      </c>
      <c r="BM8637" s="79" t="s">
        <v>13994</v>
      </c>
      <c r="BN8637" s="79" t="s">
        <v>2985</v>
      </c>
      <c r="BO8637" s="79" t="s">
        <v>2985</v>
      </c>
      <c r="BU8637" s="79" t="s">
        <v>13994</v>
      </c>
      <c r="BV8637" s="79" t="s">
        <v>2985</v>
      </c>
      <c r="BW8637" s="79" t="s">
        <v>2985</v>
      </c>
    </row>
    <row r="8638" spans="51:75" x14ac:dyDescent="0.3">
      <c r="AY8638" s="107" t="e">
        <f>VLOOKUP(C8638,#REF!, 2,FALSE)</f>
        <v>#REF!</v>
      </c>
      <c r="BM8638" s="79" t="s">
        <v>13995</v>
      </c>
      <c r="BN8638" s="79" t="s">
        <v>659</v>
      </c>
      <c r="BO8638" s="79" t="s">
        <v>2097</v>
      </c>
      <c r="BU8638" s="79" t="s">
        <v>13995</v>
      </c>
      <c r="BV8638" s="79" t="s">
        <v>659</v>
      </c>
      <c r="BW8638" s="79" t="s">
        <v>2097</v>
      </c>
    </row>
    <row r="8639" spans="51:75" x14ac:dyDescent="0.3">
      <c r="AY8639" s="107" t="e">
        <f>VLOOKUP(C8639,#REF!, 2,FALSE)</f>
        <v>#REF!</v>
      </c>
      <c r="BM8639" s="79" t="s">
        <v>13996</v>
      </c>
      <c r="BN8639" s="79" t="s">
        <v>659</v>
      </c>
      <c r="BO8639" s="79" t="s">
        <v>1059</v>
      </c>
      <c r="BU8639" s="79" t="s">
        <v>13996</v>
      </c>
      <c r="BV8639" s="79" t="s">
        <v>659</v>
      </c>
      <c r="BW8639" s="79" t="s">
        <v>1059</v>
      </c>
    </row>
    <row r="8640" spans="51:75" x14ac:dyDescent="0.3">
      <c r="AY8640" s="107" t="e">
        <f>VLOOKUP(C8640,#REF!, 2,FALSE)</f>
        <v>#REF!</v>
      </c>
      <c r="BM8640" s="79" t="s">
        <v>188</v>
      </c>
      <c r="BN8640" s="79" t="s">
        <v>657</v>
      </c>
      <c r="BO8640" s="79" t="s">
        <v>4580</v>
      </c>
      <c r="BU8640" s="79" t="s">
        <v>188</v>
      </c>
      <c r="BV8640" s="79" t="s">
        <v>657</v>
      </c>
      <c r="BW8640" s="79" t="s">
        <v>4580</v>
      </c>
    </row>
    <row r="8641" spans="51:75" x14ac:dyDescent="0.3">
      <c r="AY8641" s="107" t="e">
        <f>VLOOKUP(C8641,#REF!, 2,FALSE)</f>
        <v>#REF!</v>
      </c>
      <c r="BM8641" s="79" t="s">
        <v>13997</v>
      </c>
      <c r="BN8641" s="79" t="s">
        <v>1447</v>
      </c>
      <c r="BO8641" s="79" t="s">
        <v>8508</v>
      </c>
      <c r="BU8641" s="79" t="s">
        <v>13997</v>
      </c>
      <c r="BV8641" s="79" t="s">
        <v>1447</v>
      </c>
      <c r="BW8641" s="79" t="s">
        <v>8508</v>
      </c>
    </row>
    <row r="8642" spans="51:75" x14ac:dyDescent="0.3">
      <c r="AY8642" s="107" t="e">
        <f>VLOOKUP(C8642,#REF!, 2,FALSE)</f>
        <v>#REF!</v>
      </c>
      <c r="BM8642" s="79" t="s">
        <v>13998</v>
      </c>
      <c r="BN8642" s="79" t="s">
        <v>2985</v>
      </c>
      <c r="BO8642" s="79" t="s">
        <v>8909</v>
      </c>
      <c r="BU8642" s="79" t="s">
        <v>13998</v>
      </c>
      <c r="BV8642" s="79" t="s">
        <v>2985</v>
      </c>
      <c r="BW8642" s="79" t="s">
        <v>8909</v>
      </c>
    </row>
    <row r="8643" spans="51:75" x14ac:dyDescent="0.3">
      <c r="AY8643" s="107" t="e">
        <f>VLOOKUP(C8643,#REF!, 2,FALSE)</f>
        <v>#REF!</v>
      </c>
      <c r="BM8643" s="79" t="s">
        <v>13999</v>
      </c>
      <c r="BN8643" s="79" t="s">
        <v>1843</v>
      </c>
      <c r="BO8643" s="79" t="s">
        <v>14000</v>
      </c>
      <c r="BU8643" s="79" t="s">
        <v>13999</v>
      </c>
      <c r="BV8643" s="79" t="s">
        <v>1843</v>
      </c>
      <c r="BW8643" s="79" t="s">
        <v>14000</v>
      </c>
    </row>
    <row r="8644" spans="51:75" x14ac:dyDescent="0.3">
      <c r="AY8644" s="107" t="e">
        <f>VLOOKUP(C8644,#REF!, 2,FALSE)</f>
        <v>#REF!</v>
      </c>
      <c r="BM8644" s="79" t="s">
        <v>14001</v>
      </c>
      <c r="BN8644" s="79" t="s">
        <v>664</v>
      </c>
      <c r="BO8644" s="79" t="s">
        <v>9236</v>
      </c>
      <c r="BU8644" s="79" t="s">
        <v>14001</v>
      </c>
      <c r="BV8644" s="79" t="s">
        <v>664</v>
      </c>
      <c r="BW8644" s="79" t="s">
        <v>9236</v>
      </c>
    </row>
    <row r="8645" spans="51:75" x14ac:dyDescent="0.3">
      <c r="AY8645" s="107" t="e">
        <f>VLOOKUP(C8645,#REF!, 2,FALSE)</f>
        <v>#REF!</v>
      </c>
      <c r="BM8645" s="79" t="s">
        <v>14002</v>
      </c>
      <c r="BN8645" s="79" t="s">
        <v>1402</v>
      </c>
      <c r="BO8645" s="79" t="s">
        <v>14003</v>
      </c>
      <c r="BU8645" s="79" t="s">
        <v>14002</v>
      </c>
      <c r="BV8645" s="79" t="s">
        <v>1402</v>
      </c>
      <c r="BW8645" s="79" t="s">
        <v>14003</v>
      </c>
    </row>
    <row r="8646" spans="51:75" x14ac:dyDescent="0.3">
      <c r="AY8646" s="107" t="e">
        <f>VLOOKUP(C8646,#REF!, 2,FALSE)</f>
        <v>#REF!</v>
      </c>
      <c r="BM8646" s="79" t="s">
        <v>14004</v>
      </c>
      <c r="BN8646" s="79" t="s">
        <v>843</v>
      </c>
      <c r="BO8646" s="79" t="s">
        <v>14005</v>
      </c>
      <c r="BU8646" s="79" t="s">
        <v>14004</v>
      </c>
      <c r="BV8646" s="79" t="s">
        <v>843</v>
      </c>
      <c r="BW8646" s="79" t="s">
        <v>14005</v>
      </c>
    </row>
    <row r="8647" spans="51:75" x14ac:dyDescent="0.3">
      <c r="AY8647" s="107" t="e">
        <f>VLOOKUP(C8647,#REF!, 2,FALSE)</f>
        <v>#REF!</v>
      </c>
      <c r="BM8647" s="79" t="s">
        <v>14006</v>
      </c>
      <c r="BN8647" s="79" t="s">
        <v>2985</v>
      </c>
      <c r="BO8647" s="79" t="s">
        <v>2985</v>
      </c>
      <c r="BU8647" s="79" t="s">
        <v>14006</v>
      </c>
      <c r="BV8647" s="79" t="s">
        <v>2985</v>
      </c>
      <c r="BW8647" s="79" t="s">
        <v>2985</v>
      </c>
    </row>
    <row r="8648" spans="51:75" x14ac:dyDescent="0.3">
      <c r="AY8648" s="107" t="e">
        <f>VLOOKUP(C8648,#REF!, 2,FALSE)</f>
        <v>#REF!</v>
      </c>
      <c r="BM8648" s="79" t="s">
        <v>14008</v>
      </c>
      <c r="BN8648" s="79" t="s">
        <v>2985</v>
      </c>
      <c r="BO8648" s="79" t="s">
        <v>2985</v>
      </c>
      <c r="BU8648" s="79" t="s">
        <v>14008</v>
      </c>
      <c r="BV8648" s="79" t="s">
        <v>2985</v>
      </c>
      <c r="BW8648" s="79" t="s">
        <v>2985</v>
      </c>
    </row>
    <row r="8649" spans="51:75" x14ac:dyDescent="0.3">
      <c r="AY8649" s="107" t="e">
        <f>VLOOKUP(C8649,#REF!, 2,FALSE)</f>
        <v>#REF!</v>
      </c>
      <c r="BM8649" s="79" t="s">
        <v>14009</v>
      </c>
      <c r="BN8649" s="79" t="s">
        <v>633</v>
      </c>
      <c r="BO8649" s="79" t="s">
        <v>2985</v>
      </c>
      <c r="BU8649" s="79" t="s">
        <v>14009</v>
      </c>
      <c r="BV8649" s="79" t="s">
        <v>633</v>
      </c>
      <c r="BW8649" s="79" t="s">
        <v>2985</v>
      </c>
    </row>
    <row r="8650" spans="51:75" x14ac:dyDescent="0.3">
      <c r="AY8650" s="107" t="e">
        <f>VLOOKUP(C8650,#REF!, 2,FALSE)</f>
        <v>#REF!</v>
      </c>
      <c r="BM8650" s="79" t="s">
        <v>14010</v>
      </c>
      <c r="BN8650" s="79" t="s">
        <v>2985</v>
      </c>
      <c r="BO8650" s="79" t="s">
        <v>14011</v>
      </c>
      <c r="BU8650" s="79" t="s">
        <v>14010</v>
      </c>
      <c r="BV8650" s="79" t="s">
        <v>2985</v>
      </c>
      <c r="BW8650" s="79" t="s">
        <v>14011</v>
      </c>
    </row>
    <row r="8651" spans="51:75" x14ac:dyDescent="0.3">
      <c r="AY8651" s="107" t="e">
        <f>VLOOKUP(C8651,#REF!, 2,FALSE)</f>
        <v>#REF!</v>
      </c>
      <c r="BM8651" s="79" t="s">
        <v>14012</v>
      </c>
      <c r="BN8651" s="79" t="s">
        <v>2985</v>
      </c>
      <c r="BO8651" s="79" t="s">
        <v>2985</v>
      </c>
      <c r="BU8651" s="79" t="s">
        <v>14012</v>
      </c>
      <c r="BV8651" s="79" t="s">
        <v>2985</v>
      </c>
      <c r="BW8651" s="79" t="s">
        <v>2985</v>
      </c>
    </row>
    <row r="8652" spans="51:75" x14ac:dyDescent="0.3">
      <c r="AY8652" s="107" t="e">
        <f>VLOOKUP(C8652,#REF!, 2,FALSE)</f>
        <v>#REF!</v>
      </c>
      <c r="BM8652" s="79" t="s">
        <v>14013</v>
      </c>
      <c r="BN8652" s="79" t="s">
        <v>2985</v>
      </c>
      <c r="BO8652" s="79" t="s">
        <v>14014</v>
      </c>
      <c r="BU8652" s="79" t="s">
        <v>14013</v>
      </c>
      <c r="BV8652" s="79" t="s">
        <v>2985</v>
      </c>
      <c r="BW8652" s="79" t="s">
        <v>14014</v>
      </c>
    </row>
    <row r="8653" spans="51:75" x14ac:dyDescent="0.3">
      <c r="AY8653" s="107" t="e">
        <f>VLOOKUP(C8653,#REF!, 2,FALSE)</f>
        <v>#REF!</v>
      </c>
      <c r="BM8653" s="79" t="s">
        <v>2450</v>
      </c>
      <c r="BN8653" s="79" t="s">
        <v>2453</v>
      </c>
      <c r="BO8653" s="79" t="s">
        <v>14015</v>
      </c>
      <c r="BU8653" s="79" t="s">
        <v>2450</v>
      </c>
      <c r="BV8653" s="79" t="s">
        <v>2453</v>
      </c>
      <c r="BW8653" s="79" t="s">
        <v>14015</v>
      </c>
    </row>
    <row r="8654" spans="51:75" x14ac:dyDescent="0.3">
      <c r="AY8654" s="107" t="e">
        <f>VLOOKUP(C8654,#REF!, 2,FALSE)</f>
        <v>#REF!</v>
      </c>
      <c r="BM8654" s="79" t="s">
        <v>2451</v>
      </c>
      <c r="BN8654" s="79" t="s">
        <v>2985</v>
      </c>
      <c r="BO8654" s="79" t="s">
        <v>8492</v>
      </c>
      <c r="BU8654" s="79" t="s">
        <v>2451</v>
      </c>
      <c r="BV8654" s="79" t="s">
        <v>2985</v>
      </c>
      <c r="BW8654" s="79" t="s">
        <v>8492</v>
      </c>
    </row>
    <row r="8655" spans="51:75" x14ac:dyDescent="0.3">
      <c r="AY8655" s="107" t="e">
        <f>VLOOKUP(C8655,#REF!, 2,FALSE)</f>
        <v>#REF!</v>
      </c>
      <c r="BM8655" s="79" t="s">
        <v>14017</v>
      </c>
      <c r="BN8655" s="79" t="s">
        <v>659</v>
      </c>
      <c r="BO8655" s="79" t="s">
        <v>12641</v>
      </c>
      <c r="BU8655" s="79" t="s">
        <v>14017</v>
      </c>
      <c r="BV8655" s="79" t="s">
        <v>659</v>
      </c>
      <c r="BW8655" s="79" t="s">
        <v>12641</v>
      </c>
    </row>
    <row r="8656" spans="51:75" x14ac:dyDescent="0.3">
      <c r="AY8656" s="107" t="e">
        <f>VLOOKUP(C8656,#REF!, 2,FALSE)</f>
        <v>#REF!</v>
      </c>
      <c r="BM8656" s="79" t="s">
        <v>14018</v>
      </c>
      <c r="BN8656" s="79" t="s">
        <v>780</v>
      </c>
      <c r="BO8656" s="79" t="s">
        <v>4422</v>
      </c>
      <c r="BU8656" s="79" t="s">
        <v>14018</v>
      </c>
      <c r="BV8656" s="79" t="s">
        <v>780</v>
      </c>
      <c r="BW8656" s="79" t="s">
        <v>4422</v>
      </c>
    </row>
    <row r="8657" spans="51:75" x14ac:dyDescent="0.3">
      <c r="AY8657" s="107" t="e">
        <f>VLOOKUP(C8657,#REF!, 2,FALSE)</f>
        <v>#REF!</v>
      </c>
      <c r="BM8657" s="79" t="s">
        <v>14019</v>
      </c>
      <c r="BN8657" s="79" t="s">
        <v>805</v>
      </c>
      <c r="BO8657" s="79" t="s">
        <v>2649</v>
      </c>
      <c r="BU8657" s="79" t="s">
        <v>14019</v>
      </c>
      <c r="BV8657" s="79" t="s">
        <v>805</v>
      </c>
      <c r="BW8657" s="79" t="s">
        <v>2649</v>
      </c>
    </row>
    <row r="8658" spans="51:75" x14ac:dyDescent="0.3">
      <c r="AY8658" s="107" t="e">
        <f>VLOOKUP(C8658,#REF!, 2,FALSE)</f>
        <v>#REF!</v>
      </c>
      <c r="BM8658" s="79" t="s">
        <v>14020</v>
      </c>
      <c r="BN8658" s="79" t="s">
        <v>2985</v>
      </c>
      <c r="BO8658" s="79" t="s">
        <v>3429</v>
      </c>
      <c r="BU8658" s="79" t="s">
        <v>14020</v>
      </c>
      <c r="BV8658" s="79" t="s">
        <v>2985</v>
      </c>
      <c r="BW8658" s="79" t="s">
        <v>3429</v>
      </c>
    </row>
    <row r="8659" spans="51:75" x14ac:dyDescent="0.3">
      <c r="AY8659" s="107" t="e">
        <f>VLOOKUP(C8659,#REF!, 2,FALSE)</f>
        <v>#REF!</v>
      </c>
      <c r="BM8659" s="79" t="s">
        <v>14021</v>
      </c>
      <c r="BN8659" s="79" t="s">
        <v>2985</v>
      </c>
      <c r="BO8659" s="79" t="s">
        <v>2985</v>
      </c>
      <c r="BU8659" s="79" t="s">
        <v>14021</v>
      </c>
      <c r="BV8659" s="79" t="s">
        <v>2985</v>
      </c>
      <c r="BW8659" s="79" t="s">
        <v>2985</v>
      </c>
    </row>
    <row r="8660" spans="51:75" x14ac:dyDescent="0.3">
      <c r="AY8660" s="107" t="e">
        <f>VLOOKUP(C8660,#REF!, 2,FALSE)</f>
        <v>#REF!</v>
      </c>
      <c r="BM8660" s="79" t="s">
        <v>14022</v>
      </c>
      <c r="BN8660" s="79" t="s">
        <v>14023</v>
      </c>
      <c r="BO8660" s="79" t="s">
        <v>1064</v>
      </c>
      <c r="BU8660" s="79" t="s">
        <v>14022</v>
      </c>
      <c r="BV8660" s="79" t="s">
        <v>14023</v>
      </c>
      <c r="BW8660" s="79" t="s">
        <v>1064</v>
      </c>
    </row>
    <row r="8661" spans="51:75" x14ac:dyDescent="0.3">
      <c r="AY8661" s="107" t="e">
        <f>VLOOKUP(C8661,#REF!, 2,FALSE)</f>
        <v>#REF!</v>
      </c>
      <c r="BM8661" s="79" t="s">
        <v>2455</v>
      </c>
      <c r="BN8661" s="79" t="s">
        <v>1271</v>
      </c>
      <c r="BO8661" s="79" t="s">
        <v>2940</v>
      </c>
      <c r="BU8661" s="79" t="s">
        <v>2455</v>
      </c>
      <c r="BV8661" s="79" t="s">
        <v>1271</v>
      </c>
      <c r="BW8661" s="79" t="s">
        <v>2940</v>
      </c>
    </row>
    <row r="8662" spans="51:75" x14ac:dyDescent="0.3">
      <c r="AY8662" s="107" t="e">
        <f>VLOOKUP(C8662,#REF!, 2,FALSE)</f>
        <v>#REF!</v>
      </c>
      <c r="BM8662" s="79" t="s">
        <v>14024</v>
      </c>
      <c r="BN8662" s="79" t="s">
        <v>16992</v>
      </c>
      <c r="BO8662" s="79" t="s">
        <v>4830</v>
      </c>
      <c r="BU8662" s="79" t="s">
        <v>14024</v>
      </c>
      <c r="BV8662" s="79" t="s">
        <v>16992</v>
      </c>
      <c r="BW8662" s="79" t="s">
        <v>4830</v>
      </c>
    </row>
    <row r="8663" spans="51:75" x14ac:dyDescent="0.3">
      <c r="AY8663" s="107" t="e">
        <f>VLOOKUP(C8663,#REF!, 2,FALSE)</f>
        <v>#REF!</v>
      </c>
      <c r="BM8663" s="79" t="s">
        <v>14025</v>
      </c>
      <c r="BN8663" s="79" t="s">
        <v>2985</v>
      </c>
      <c r="BO8663" s="79" t="s">
        <v>14026</v>
      </c>
      <c r="BU8663" s="79" t="s">
        <v>14025</v>
      </c>
      <c r="BV8663" s="79" t="s">
        <v>2985</v>
      </c>
      <c r="BW8663" s="79" t="s">
        <v>14026</v>
      </c>
    </row>
    <row r="8664" spans="51:75" x14ac:dyDescent="0.3">
      <c r="AY8664" s="107" t="e">
        <f>VLOOKUP(C8664,#REF!, 2,FALSE)</f>
        <v>#REF!</v>
      </c>
      <c r="BM8664" s="79" t="s">
        <v>14027</v>
      </c>
      <c r="BN8664" s="79" t="s">
        <v>780</v>
      </c>
      <c r="BO8664" s="79" t="s">
        <v>2985</v>
      </c>
      <c r="BU8664" s="79" t="s">
        <v>14027</v>
      </c>
      <c r="BV8664" s="79" t="s">
        <v>780</v>
      </c>
      <c r="BW8664" s="79" t="s">
        <v>2985</v>
      </c>
    </row>
    <row r="8665" spans="51:75" x14ac:dyDescent="0.3">
      <c r="AY8665" s="107" t="e">
        <f>VLOOKUP(C8665,#REF!, 2,FALSE)</f>
        <v>#REF!</v>
      </c>
      <c r="BM8665" s="79" t="s">
        <v>217</v>
      </c>
      <c r="BN8665" s="79" t="s">
        <v>789</v>
      </c>
      <c r="BO8665" s="79" t="s">
        <v>2985</v>
      </c>
      <c r="BU8665" s="79" t="s">
        <v>217</v>
      </c>
      <c r="BV8665" s="79" t="s">
        <v>789</v>
      </c>
      <c r="BW8665" s="79" t="s">
        <v>2985</v>
      </c>
    </row>
    <row r="8666" spans="51:75" x14ac:dyDescent="0.3">
      <c r="AY8666" s="107" t="e">
        <f>VLOOKUP(C8666,#REF!, 2,FALSE)</f>
        <v>#REF!</v>
      </c>
      <c r="BM8666" s="79" t="s">
        <v>14028</v>
      </c>
      <c r="BN8666" s="79" t="s">
        <v>1141</v>
      </c>
      <c r="BO8666" s="79" t="s">
        <v>2985</v>
      </c>
      <c r="BU8666" s="79" t="s">
        <v>14028</v>
      </c>
      <c r="BV8666" s="79" t="s">
        <v>1141</v>
      </c>
      <c r="BW8666" s="79" t="s">
        <v>2985</v>
      </c>
    </row>
    <row r="8667" spans="51:75" x14ac:dyDescent="0.3">
      <c r="AY8667" s="107" t="e">
        <f>VLOOKUP(C8667,#REF!, 2,FALSE)</f>
        <v>#REF!</v>
      </c>
      <c r="BM8667" s="79" t="s">
        <v>14029</v>
      </c>
      <c r="BN8667" s="79" t="s">
        <v>2985</v>
      </c>
      <c r="BO8667" s="79" t="s">
        <v>2985</v>
      </c>
      <c r="BU8667" s="79" t="s">
        <v>14029</v>
      </c>
      <c r="BV8667" s="79" t="s">
        <v>2985</v>
      </c>
      <c r="BW8667" s="79" t="s">
        <v>2985</v>
      </c>
    </row>
    <row r="8668" spans="51:75" x14ac:dyDescent="0.3">
      <c r="AY8668" s="107" t="e">
        <f>VLOOKUP(C8668,#REF!, 2,FALSE)</f>
        <v>#REF!</v>
      </c>
      <c r="BM8668" s="79" t="s">
        <v>14030</v>
      </c>
      <c r="BN8668" s="79" t="s">
        <v>1271</v>
      </c>
      <c r="BO8668" s="79" t="s">
        <v>14031</v>
      </c>
      <c r="BU8668" s="79" t="s">
        <v>14030</v>
      </c>
      <c r="BV8668" s="79" t="s">
        <v>1271</v>
      </c>
      <c r="BW8668" s="79" t="s">
        <v>14031</v>
      </c>
    </row>
    <row r="8669" spans="51:75" x14ac:dyDescent="0.3">
      <c r="AY8669" s="107" t="e">
        <f>VLOOKUP(C8669,#REF!, 2,FALSE)</f>
        <v>#REF!</v>
      </c>
      <c r="BM8669" s="79" t="s">
        <v>14032</v>
      </c>
      <c r="BN8669" s="79" t="s">
        <v>2985</v>
      </c>
      <c r="BO8669" s="79" t="s">
        <v>3500</v>
      </c>
      <c r="BU8669" s="79" t="s">
        <v>14032</v>
      </c>
      <c r="BV8669" s="79" t="s">
        <v>2985</v>
      </c>
      <c r="BW8669" s="79" t="s">
        <v>3500</v>
      </c>
    </row>
    <row r="8670" spans="51:75" x14ac:dyDescent="0.3">
      <c r="AY8670" s="107" t="e">
        <f>VLOOKUP(C8670,#REF!, 2,FALSE)</f>
        <v>#REF!</v>
      </c>
      <c r="BM8670" s="79" t="s">
        <v>14033</v>
      </c>
      <c r="BN8670" s="79" t="s">
        <v>1271</v>
      </c>
      <c r="BO8670" s="79" t="s">
        <v>2985</v>
      </c>
      <c r="BU8670" s="79" t="s">
        <v>14033</v>
      </c>
      <c r="BV8670" s="79" t="s">
        <v>1271</v>
      </c>
      <c r="BW8670" s="79" t="s">
        <v>2985</v>
      </c>
    </row>
    <row r="8671" spans="51:75" x14ac:dyDescent="0.3">
      <c r="AY8671" s="107" t="e">
        <f>VLOOKUP(C8671,#REF!, 2,FALSE)</f>
        <v>#REF!</v>
      </c>
      <c r="BM8671" s="79" t="s">
        <v>14034</v>
      </c>
      <c r="BN8671" s="79" t="s">
        <v>1344</v>
      </c>
      <c r="BO8671" s="79" t="s">
        <v>3433</v>
      </c>
      <c r="BU8671" s="79" t="s">
        <v>14034</v>
      </c>
      <c r="BV8671" s="79" t="s">
        <v>1344</v>
      </c>
      <c r="BW8671" s="79" t="s">
        <v>3433</v>
      </c>
    </row>
    <row r="8672" spans="51:75" x14ac:dyDescent="0.3">
      <c r="AY8672" s="107" t="e">
        <f>VLOOKUP(C8672,#REF!, 2,FALSE)</f>
        <v>#REF!</v>
      </c>
      <c r="BM8672" s="79" t="s">
        <v>14035</v>
      </c>
      <c r="BN8672" s="79" t="s">
        <v>3009</v>
      </c>
      <c r="BO8672" s="79" t="s">
        <v>14036</v>
      </c>
      <c r="BU8672" s="79" t="s">
        <v>14035</v>
      </c>
      <c r="BV8672" s="79" t="s">
        <v>3009</v>
      </c>
      <c r="BW8672" s="79" t="s">
        <v>14036</v>
      </c>
    </row>
    <row r="8673" spans="51:75" x14ac:dyDescent="0.3">
      <c r="AY8673" s="107" t="e">
        <f>VLOOKUP(C8673,#REF!, 2,FALSE)</f>
        <v>#REF!</v>
      </c>
      <c r="BM8673" s="79" t="s">
        <v>14037</v>
      </c>
      <c r="BN8673" s="79" t="s">
        <v>785</v>
      </c>
      <c r="BO8673" s="79" t="s">
        <v>14038</v>
      </c>
      <c r="BU8673" s="79" t="s">
        <v>14037</v>
      </c>
      <c r="BV8673" s="79" t="s">
        <v>785</v>
      </c>
      <c r="BW8673" s="79" t="s">
        <v>14038</v>
      </c>
    </row>
    <row r="8674" spans="51:75" x14ac:dyDescent="0.3">
      <c r="AY8674" s="107" t="e">
        <f>VLOOKUP(C8674,#REF!, 2,FALSE)</f>
        <v>#REF!</v>
      </c>
      <c r="BM8674" s="79" t="s">
        <v>2456</v>
      </c>
      <c r="BN8674" s="79" t="s">
        <v>2981</v>
      </c>
      <c r="BO8674" s="79" t="s">
        <v>14039</v>
      </c>
      <c r="BU8674" s="79" t="s">
        <v>2456</v>
      </c>
      <c r="BV8674" s="79" t="s">
        <v>2981</v>
      </c>
      <c r="BW8674" s="79" t="s">
        <v>14039</v>
      </c>
    </row>
    <row r="8675" spans="51:75" x14ac:dyDescent="0.3">
      <c r="AY8675" s="107" t="e">
        <f>VLOOKUP(C8675,#REF!, 2,FALSE)</f>
        <v>#REF!</v>
      </c>
      <c r="BM8675" s="79" t="s">
        <v>14040</v>
      </c>
      <c r="BN8675" s="79" t="s">
        <v>663</v>
      </c>
      <c r="BO8675" s="79" t="s">
        <v>5033</v>
      </c>
      <c r="BU8675" s="79" t="s">
        <v>14040</v>
      </c>
      <c r="BV8675" s="79" t="s">
        <v>663</v>
      </c>
      <c r="BW8675" s="79" t="s">
        <v>5033</v>
      </c>
    </row>
    <row r="8676" spans="51:75" x14ac:dyDescent="0.3">
      <c r="AY8676" s="107" t="e">
        <f>VLOOKUP(C8676,#REF!, 2,FALSE)</f>
        <v>#REF!</v>
      </c>
      <c r="BM8676" s="79" t="s">
        <v>2457</v>
      </c>
      <c r="BN8676" s="79" t="s">
        <v>1141</v>
      </c>
      <c r="BO8676" s="79" t="s">
        <v>2985</v>
      </c>
      <c r="BU8676" s="79" t="s">
        <v>2457</v>
      </c>
      <c r="BV8676" s="79" t="s">
        <v>1141</v>
      </c>
      <c r="BW8676" s="79" t="s">
        <v>2985</v>
      </c>
    </row>
    <row r="8677" spans="51:75" x14ac:dyDescent="0.3">
      <c r="AY8677" s="107" t="e">
        <f>VLOOKUP(C8677,#REF!, 2,FALSE)</f>
        <v>#REF!</v>
      </c>
      <c r="BM8677" s="79" t="s">
        <v>2458</v>
      </c>
      <c r="BN8677" s="79" t="s">
        <v>1447</v>
      </c>
      <c r="BO8677" s="79" t="s">
        <v>14041</v>
      </c>
      <c r="BU8677" s="79" t="s">
        <v>2458</v>
      </c>
      <c r="BV8677" s="79" t="s">
        <v>1447</v>
      </c>
      <c r="BW8677" s="79" t="s">
        <v>14041</v>
      </c>
    </row>
    <row r="8678" spans="51:75" x14ac:dyDescent="0.3">
      <c r="AY8678" s="107" t="e">
        <f>VLOOKUP(C8678,#REF!, 2,FALSE)</f>
        <v>#REF!</v>
      </c>
      <c r="BM8678" s="79" t="s">
        <v>14042</v>
      </c>
      <c r="BN8678" s="79" t="s">
        <v>3256</v>
      </c>
      <c r="BO8678" s="79" t="s">
        <v>1008</v>
      </c>
      <c r="BU8678" s="79" t="s">
        <v>14042</v>
      </c>
      <c r="BV8678" s="79" t="s">
        <v>3256</v>
      </c>
      <c r="BW8678" s="79" t="s">
        <v>1008</v>
      </c>
    </row>
    <row r="8679" spans="51:75" x14ac:dyDescent="0.3">
      <c r="AY8679" s="107" t="e">
        <f>VLOOKUP(C8679,#REF!, 2,FALSE)</f>
        <v>#REF!</v>
      </c>
      <c r="BM8679" s="79" t="s">
        <v>14043</v>
      </c>
      <c r="BN8679" s="79" t="s">
        <v>3006</v>
      </c>
      <c r="BO8679" s="79" t="s">
        <v>9421</v>
      </c>
      <c r="BU8679" s="79" t="s">
        <v>14043</v>
      </c>
      <c r="BV8679" s="79" t="s">
        <v>3006</v>
      </c>
      <c r="BW8679" s="79" t="s">
        <v>9421</v>
      </c>
    </row>
    <row r="8680" spans="51:75" x14ac:dyDescent="0.3">
      <c r="AY8680" s="107" t="e">
        <f>VLOOKUP(C8680,#REF!, 2,FALSE)</f>
        <v>#REF!</v>
      </c>
      <c r="BM8680" s="79" t="s">
        <v>14044</v>
      </c>
      <c r="BN8680" s="79" t="s">
        <v>944</v>
      </c>
      <c r="BO8680" s="79" t="s">
        <v>14045</v>
      </c>
      <c r="BU8680" s="79" t="s">
        <v>14044</v>
      </c>
      <c r="BV8680" s="79" t="s">
        <v>944</v>
      </c>
      <c r="BW8680" s="79" t="s">
        <v>14045</v>
      </c>
    </row>
    <row r="8681" spans="51:75" x14ac:dyDescent="0.3">
      <c r="AY8681" s="107" t="e">
        <f>VLOOKUP(C8681,#REF!, 2,FALSE)</f>
        <v>#REF!</v>
      </c>
      <c r="BM8681" s="79" t="s">
        <v>14046</v>
      </c>
      <c r="BN8681" s="79" t="s">
        <v>2985</v>
      </c>
      <c r="BO8681" s="79" t="s">
        <v>14047</v>
      </c>
      <c r="BU8681" s="79" t="s">
        <v>14046</v>
      </c>
      <c r="BV8681" s="79" t="s">
        <v>2985</v>
      </c>
      <c r="BW8681" s="79" t="s">
        <v>14047</v>
      </c>
    </row>
    <row r="8682" spans="51:75" x14ac:dyDescent="0.3">
      <c r="AY8682" s="107" t="e">
        <f>VLOOKUP(C8682,#REF!, 2,FALSE)</f>
        <v>#REF!</v>
      </c>
      <c r="BM8682" s="79" t="s">
        <v>14048</v>
      </c>
      <c r="BN8682" s="79" t="s">
        <v>2985</v>
      </c>
      <c r="BO8682" s="79" t="s">
        <v>14049</v>
      </c>
      <c r="BU8682" s="79" t="s">
        <v>14048</v>
      </c>
      <c r="BV8682" s="79" t="s">
        <v>2985</v>
      </c>
      <c r="BW8682" s="79" t="s">
        <v>14049</v>
      </c>
    </row>
    <row r="8683" spans="51:75" x14ac:dyDescent="0.3">
      <c r="AY8683" s="107" t="e">
        <f>VLOOKUP(C8683,#REF!, 2,FALSE)</f>
        <v>#REF!</v>
      </c>
      <c r="BM8683" s="79" t="s">
        <v>14050</v>
      </c>
      <c r="BN8683" s="79" t="s">
        <v>638</v>
      </c>
      <c r="BO8683" s="79" t="s">
        <v>2985</v>
      </c>
      <c r="BU8683" s="79" t="s">
        <v>14050</v>
      </c>
      <c r="BV8683" s="79" t="s">
        <v>638</v>
      </c>
      <c r="BW8683" s="79" t="s">
        <v>2985</v>
      </c>
    </row>
    <row r="8684" spans="51:75" x14ac:dyDescent="0.3">
      <c r="AY8684" s="107" t="e">
        <f>VLOOKUP(C8684,#REF!, 2,FALSE)</f>
        <v>#REF!</v>
      </c>
      <c r="BM8684" s="79" t="s">
        <v>14051</v>
      </c>
      <c r="BN8684" s="79" t="s">
        <v>615</v>
      </c>
      <c r="BO8684" s="79" t="s">
        <v>2985</v>
      </c>
      <c r="BU8684" s="79" t="s">
        <v>14051</v>
      </c>
      <c r="BV8684" s="79" t="s">
        <v>615</v>
      </c>
      <c r="BW8684" s="79" t="s">
        <v>2985</v>
      </c>
    </row>
    <row r="8685" spans="51:75" x14ac:dyDescent="0.3">
      <c r="AY8685" s="107" t="e">
        <f>VLOOKUP(C8685,#REF!, 2,FALSE)</f>
        <v>#REF!</v>
      </c>
      <c r="BM8685" s="79" t="s">
        <v>14052</v>
      </c>
      <c r="BN8685" s="79" t="s">
        <v>2985</v>
      </c>
      <c r="BO8685" s="79" t="s">
        <v>2985</v>
      </c>
      <c r="BU8685" s="79" t="s">
        <v>14052</v>
      </c>
      <c r="BV8685" s="79" t="s">
        <v>2985</v>
      </c>
      <c r="BW8685" s="79" t="s">
        <v>2985</v>
      </c>
    </row>
    <row r="8686" spans="51:75" x14ac:dyDescent="0.3">
      <c r="AY8686" s="107" t="e">
        <f>VLOOKUP(C8686,#REF!, 2,FALSE)</f>
        <v>#REF!</v>
      </c>
      <c r="BM8686" s="79" t="s">
        <v>14053</v>
      </c>
      <c r="BN8686" s="79" t="s">
        <v>2985</v>
      </c>
      <c r="BO8686" s="79" t="s">
        <v>10034</v>
      </c>
      <c r="BU8686" s="79" t="s">
        <v>14053</v>
      </c>
      <c r="BV8686" s="79" t="s">
        <v>2985</v>
      </c>
      <c r="BW8686" s="79" t="s">
        <v>10034</v>
      </c>
    </row>
    <row r="8687" spans="51:75" x14ac:dyDescent="0.3">
      <c r="AY8687" s="107" t="e">
        <f>VLOOKUP(C8687,#REF!, 2,FALSE)</f>
        <v>#REF!</v>
      </c>
      <c r="BM8687" s="79" t="s">
        <v>14054</v>
      </c>
      <c r="BN8687" s="79" t="s">
        <v>621</v>
      </c>
      <c r="BO8687" s="79" t="s">
        <v>14055</v>
      </c>
      <c r="BU8687" s="79" t="s">
        <v>14054</v>
      </c>
      <c r="BV8687" s="79" t="s">
        <v>621</v>
      </c>
      <c r="BW8687" s="79" t="s">
        <v>14055</v>
      </c>
    </row>
    <row r="8688" spans="51:75" x14ac:dyDescent="0.3">
      <c r="AY8688" s="107" t="e">
        <f>VLOOKUP(C8688,#REF!, 2,FALSE)</f>
        <v>#REF!</v>
      </c>
      <c r="BM8688" s="79" t="s">
        <v>14056</v>
      </c>
      <c r="BN8688" s="79" t="s">
        <v>1344</v>
      </c>
      <c r="BO8688" s="79" t="s">
        <v>6390</v>
      </c>
      <c r="BU8688" s="79" t="s">
        <v>14056</v>
      </c>
      <c r="BV8688" s="79" t="s">
        <v>1344</v>
      </c>
      <c r="BW8688" s="79" t="s">
        <v>6390</v>
      </c>
    </row>
    <row r="8689" spans="51:75" x14ac:dyDescent="0.3">
      <c r="AY8689" s="107" t="e">
        <f>VLOOKUP(C8689,#REF!, 2,FALSE)</f>
        <v>#REF!</v>
      </c>
      <c r="BM8689" s="79" t="s">
        <v>14057</v>
      </c>
      <c r="BN8689" s="79" t="s">
        <v>615</v>
      </c>
      <c r="BO8689" s="79" t="s">
        <v>14058</v>
      </c>
      <c r="BU8689" s="79" t="s">
        <v>14057</v>
      </c>
      <c r="BV8689" s="79" t="s">
        <v>615</v>
      </c>
      <c r="BW8689" s="79" t="s">
        <v>14058</v>
      </c>
    </row>
    <row r="8690" spans="51:75" x14ac:dyDescent="0.3">
      <c r="AY8690" s="107" t="e">
        <f>VLOOKUP(C8690,#REF!, 2,FALSE)</f>
        <v>#REF!</v>
      </c>
      <c r="BM8690" s="79" t="s">
        <v>14059</v>
      </c>
      <c r="BN8690" s="79" t="s">
        <v>3256</v>
      </c>
      <c r="BO8690" s="79" t="s">
        <v>6130</v>
      </c>
      <c r="BU8690" s="79" t="s">
        <v>14059</v>
      </c>
      <c r="BV8690" s="79" t="s">
        <v>3256</v>
      </c>
      <c r="BW8690" s="79" t="s">
        <v>6130</v>
      </c>
    </row>
    <row r="8691" spans="51:75" x14ac:dyDescent="0.3">
      <c r="AY8691" s="107" t="e">
        <f>VLOOKUP(C8691,#REF!, 2,FALSE)</f>
        <v>#REF!</v>
      </c>
      <c r="BM8691" s="79" t="s">
        <v>14060</v>
      </c>
      <c r="BN8691" s="79" t="s">
        <v>3049</v>
      </c>
      <c r="BO8691" s="79" t="s">
        <v>857</v>
      </c>
      <c r="BU8691" s="79" t="s">
        <v>14060</v>
      </c>
      <c r="BV8691" s="79" t="s">
        <v>3049</v>
      </c>
      <c r="BW8691" s="79" t="s">
        <v>857</v>
      </c>
    </row>
    <row r="8692" spans="51:75" x14ac:dyDescent="0.3">
      <c r="AY8692" s="107" t="e">
        <f>VLOOKUP(C8692,#REF!, 2,FALSE)</f>
        <v>#REF!</v>
      </c>
      <c r="BM8692" s="79" t="s">
        <v>215</v>
      </c>
      <c r="BN8692" s="79" t="s">
        <v>799</v>
      </c>
      <c r="BO8692" s="79" t="s">
        <v>3880</v>
      </c>
      <c r="BU8692" s="79" t="s">
        <v>215</v>
      </c>
      <c r="BV8692" s="79" t="s">
        <v>799</v>
      </c>
      <c r="BW8692" s="79" t="s">
        <v>3880</v>
      </c>
    </row>
    <row r="8693" spans="51:75" x14ac:dyDescent="0.3">
      <c r="AY8693" s="107" t="e">
        <f>VLOOKUP(C8693,#REF!, 2,FALSE)</f>
        <v>#REF!</v>
      </c>
      <c r="BM8693" s="79" t="s">
        <v>14061</v>
      </c>
      <c r="BN8693" s="79" t="s">
        <v>799</v>
      </c>
      <c r="BO8693" s="79" t="s">
        <v>697</v>
      </c>
      <c r="BU8693" s="79" t="s">
        <v>14061</v>
      </c>
      <c r="BV8693" s="79" t="s">
        <v>799</v>
      </c>
      <c r="BW8693" s="79" t="s">
        <v>697</v>
      </c>
    </row>
    <row r="8694" spans="51:75" x14ac:dyDescent="0.3">
      <c r="AY8694" s="107" t="e">
        <f>VLOOKUP(C8694,#REF!, 2,FALSE)</f>
        <v>#REF!</v>
      </c>
      <c r="BM8694" s="79" t="s">
        <v>14062</v>
      </c>
      <c r="BN8694" s="79" t="s">
        <v>2985</v>
      </c>
      <c r="BO8694" s="79" t="s">
        <v>2985</v>
      </c>
      <c r="BU8694" s="79" t="s">
        <v>14062</v>
      </c>
      <c r="BV8694" s="79" t="s">
        <v>2985</v>
      </c>
      <c r="BW8694" s="79" t="s">
        <v>2985</v>
      </c>
    </row>
    <row r="8695" spans="51:75" x14ac:dyDescent="0.3">
      <c r="AY8695" s="107" t="e">
        <f>VLOOKUP(C8695,#REF!, 2,FALSE)</f>
        <v>#REF!</v>
      </c>
      <c r="BM8695" s="79" t="s">
        <v>14063</v>
      </c>
      <c r="BN8695" s="79" t="s">
        <v>665</v>
      </c>
      <c r="BO8695" s="79" t="s">
        <v>13964</v>
      </c>
      <c r="BU8695" s="79" t="s">
        <v>14063</v>
      </c>
      <c r="BV8695" s="79" t="s">
        <v>665</v>
      </c>
      <c r="BW8695" s="79" t="s">
        <v>13964</v>
      </c>
    </row>
    <row r="8696" spans="51:75" x14ac:dyDescent="0.3">
      <c r="AY8696" s="107" t="e">
        <f>VLOOKUP(C8696,#REF!, 2,FALSE)</f>
        <v>#REF!</v>
      </c>
      <c r="BM8696" s="79" t="s">
        <v>14064</v>
      </c>
      <c r="BN8696" s="79" t="s">
        <v>3049</v>
      </c>
      <c r="BO8696" s="79" t="s">
        <v>4624</v>
      </c>
      <c r="BU8696" s="79" t="s">
        <v>14064</v>
      </c>
      <c r="BV8696" s="79" t="s">
        <v>3049</v>
      </c>
      <c r="BW8696" s="79" t="s">
        <v>4624</v>
      </c>
    </row>
    <row r="8697" spans="51:75" x14ac:dyDescent="0.3">
      <c r="AY8697" s="107" t="e">
        <f>VLOOKUP(C8697,#REF!, 2,FALSE)</f>
        <v>#REF!</v>
      </c>
      <c r="BM8697" s="79" t="s">
        <v>14065</v>
      </c>
      <c r="BN8697" s="79" t="s">
        <v>1344</v>
      </c>
      <c r="BO8697" s="79" t="s">
        <v>1165</v>
      </c>
      <c r="BU8697" s="79" t="s">
        <v>14065</v>
      </c>
      <c r="BV8697" s="79" t="s">
        <v>1344</v>
      </c>
      <c r="BW8697" s="79" t="s">
        <v>1165</v>
      </c>
    </row>
    <row r="8698" spans="51:75" x14ac:dyDescent="0.3">
      <c r="AY8698" s="107" t="e">
        <f>VLOOKUP(C8698,#REF!, 2,FALSE)</f>
        <v>#REF!</v>
      </c>
      <c r="BM8698" s="79" t="s">
        <v>14066</v>
      </c>
      <c r="BN8698" s="79" t="s">
        <v>2985</v>
      </c>
      <c r="BO8698" s="79" t="s">
        <v>14067</v>
      </c>
      <c r="BU8698" s="79" t="s">
        <v>14066</v>
      </c>
      <c r="BV8698" s="79" t="s">
        <v>2985</v>
      </c>
      <c r="BW8698" s="79" t="s">
        <v>14067</v>
      </c>
    </row>
    <row r="8699" spans="51:75" x14ac:dyDescent="0.3">
      <c r="AY8699" s="107" t="e">
        <f>VLOOKUP(C8699,#REF!, 2,FALSE)</f>
        <v>#REF!</v>
      </c>
      <c r="BM8699" s="79" t="s">
        <v>14068</v>
      </c>
      <c r="BN8699" s="79" t="s">
        <v>3256</v>
      </c>
      <c r="BO8699" s="79" t="s">
        <v>14069</v>
      </c>
      <c r="BU8699" s="79" t="s">
        <v>14068</v>
      </c>
      <c r="BV8699" s="79" t="s">
        <v>3256</v>
      </c>
      <c r="BW8699" s="79" t="s">
        <v>14069</v>
      </c>
    </row>
    <row r="8700" spans="51:75" x14ac:dyDescent="0.3">
      <c r="AY8700" s="107" t="e">
        <f>VLOOKUP(C8700,#REF!, 2,FALSE)</f>
        <v>#REF!</v>
      </c>
      <c r="BM8700" s="79" t="s">
        <v>14070</v>
      </c>
      <c r="BN8700" s="79" t="s">
        <v>782</v>
      </c>
      <c r="BO8700" s="79" t="s">
        <v>14071</v>
      </c>
      <c r="BU8700" s="79" t="s">
        <v>14070</v>
      </c>
      <c r="BV8700" s="79" t="s">
        <v>782</v>
      </c>
      <c r="BW8700" s="79" t="s">
        <v>14071</v>
      </c>
    </row>
    <row r="8701" spans="51:75" x14ac:dyDescent="0.3">
      <c r="AY8701" s="107" t="e">
        <f>VLOOKUP(C8701,#REF!, 2,FALSE)</f>
        <v>#REF!</v>
      </c>
      <c r="BM8701" s="79" t="s">
        <v>14072</v>
      </c>
      <c r="BN8701" s="79" t="s">
        <v>668</v>
      </c>
      <c r="BO8701" s="79" t="s">
        <v>14073</v>
      </c>
      <c r="BU8701" s="79" t="s">
        <v>14072</v>
      </c>
      <c r="BV8701" s="79" t="s">
        <v>668</v>
      </c>
      <c r="BW8701" s="79" t="s">
        <v>14073</v>
      </c>
    </row>
    <row r="8702" spans="51:75" x14ac:dyDescent="0.3">
      <c r="AY8702" s="107" t="e">
        <f>VLOOKUP(C8702,#REF!, 2,FALSE)</f>
        <v>#REF!</v>
      </c>
      <c r="BM8702" s="79" t="s">
        <v>14074</v>
      </c>
      <c r="BN8702" s="79" t="s">
        <v>3009</v>
      </c>
      <c r="BO8702" s="79" t="s">
        <v>1003</v>
      </c>
      <c r="BU8702" s="79" t="s">
        <v>14074</v>
      </c>
      <c r="BV8702" s="79" t="s">
        <v>3009</v>
      </c>
      <c r="BW8702" s="79" t="s">
        <v>1003</v>
      </c>
    </row>
    <row r="8703" spans="51:75" x14ac:dyDescent="0.3">
      <c r="AY8703" s="107" t="e">
        <f>VLOOKUP(C8703,#REF!, 2,FALSE)</f>
        <v>#REF!</v>
      </c>
      <c r="BM8703" s="79" t="s">
        <v>14075</v>
      </c>
      <c r="BN8703" s="79" t="s">
        <v>657</v>
      </c>
      <c r="BO8703" s="79" t="s">
        <v>12858</v>
      </c>
      <c r="BU8703" s="79" t="s">
        <v>14075</v>
      </c>
      <c r="BV8703" s="79" t="s">
        <v>657</v>
      </c>
      <c r="BW8703" s="79" t="s">
        <v>12858</v>
      </c>
    </row>
    <row r="8704" spans="51:75" x14ac:dyDescent="0.3">
      <c r="AY8704" s="107" t="e">
        <f>VLOOKUP(C8704,#REF!, 2,FALSE)</f>
        <v>#REF!</v>
      </c>
      <c r="BM8704" s="79" t="s">
        <v>14076</v>
      </c>
      <c r="BN8704" s="79" t="s">
        <v>1015</v>
      </c>
      <c r="BO8704" s="79" t="s">
        <v>14077</v>
      </c>
      <c r="BU8704" s="79" t="s">
        <v>14076</v>
      </c>
      <c r="BV8704" s="79" t="s">
        <v>1015</v>
      </c>
      <c r="BW8704" s="79" t="s">
        <v>14077</v>
      </c>
    </row>
    <row r="8705" spans="51:75" x14ac:dyDescent="0.3">
      <c r="AY8705" s="107" t="e">
        <f>VLOOKUP(C8705,#REF!, 2,FALSE)</f>
        <v>#REF!</v>
      </c>
      <c r="BM8705" s="79" t="s">
        <v>14078</v>
      </c>
      <c r="BN8705" s="79" t="s">
        <v>2985</v>
      </c>
      <c r="BO8705" s="79" t="s">
        <v>9179</v>
      </c>
      <c r="BU8705" s="79" t="s">
        <v>14078</v>
      </c>
      <c r="BV8705" s="79" t="s">
        <v>2985</v>
      </c>
      <c r="BW8705" s="79" t="s">
        <v>9179</v>
      </c>
    </row>
    <row r="8706" spans="51:75" x14ac:dyDescent="0.3">
      <c r="AY8706" s="107" t="e">
        <f>VLOOKUP(C8706,#REF!, 2,FALSE)</f>
        <v>#REF!</v>
      </c>
      <c r="BM8706" s="79" t="s">
        <v>14079</v>
      </c>
      <c r="BN8706" s="79" t="s">
        <v>2985</v>
      </c>
      <c r="BO8706" s="79" t="s">
        <v>7211</v>
      </c>
      <c r="BU8706" s="79" t="s">
        <v>14079</v>
      </c>
      <c r="BV8706" s="79" t="s">
        <v>2985</v>
      </c>
      <c r="BW8706" s="79" t="s">
        <v>7211</v>
      </c>
    </row>
    <row r="8707" spans="51:75" x14ac:dyDescent="0.3">
      <c r="AY8707" s="107" t="e">
        <f>VLOOKUP(C8707,#REF!, 2,FALSE)</f>
        <v>#REF!</v>
      </c>
      <c r="BM8707" s="79" t="s">
        <v>14080</v>
      </c>
      <c r="BN8707" s="79" t="s">
        <v>638</v>
      </c>
      <c r="BO8707" s="79" t="s">
        <v>14081</v>
      </c>
      <c r="BU8707" s="79" t="s">
        <v>14080</v>
      </c>
      <c r="BV8707" s="79" t="s">
        <v>638</v>
      </c>
      <c r="BW8707" s="79" t="s">
        <v>14081</v>
      </c>
    </row>
    <row r="8708" spans="51:75" x14ac:dyDescent="0.3">
      <c r="AY8708" s="107" t="e">
        <f>VLOOKUP(C8708,#REF!, 2,FALSE)</f>
        <v>#REF!</v>
      </c>
      <c r="BM8708" s="79" t="s">
        <v>14082</v>
      </c>
      <c r="BN8708" s="79" t="s">
        <v>944</v>
      </c>
      <c r="BO8708" s="79" t="s">
        <v>14083</v>
      </c>
      <c r="BU8708" s="79" t="s">
        <v>14082</v>
      </c>
      <c r="BV8708" s="79" t="s">
        <v>944</v>
      </c>
      <c r="BW8708" s="79" t="s">
        <v>14083</v>
      </c>
    </row>
    <row r="8709" spans="51:75" x14ac:dyDescent="0.3">
      <c r="AY8709" s="107" t="e">
        <f>VLOOKUP(C8709,#REF!, 2,FALSE)</f>
        <v>#REF!</v>
      </c>
      <c r="BM8709" s="79" t="s">
        <v>14084</v>
      </c>
      <c r="BN8709" s="79" t="s">
        <v>1271</v>
      </c>
      <c r="BO8709" s="79" t="s">
        <v>8874</v>
      </c>
      <c r="BU8709" s="79" t="s">
        <v>14084</v>
      </c>
      <c r="BV8709" s="79" t="s">
        <v>1271</v>
      </c>
      <c r="BW8709" s="79" t="s">
        <v>8874</v>
      </c>
    </row>
    <row r="8710" spans="51:75" x14ac:dyDescent="0.3">
      <c r="AY8710" s="107" t="e">
        <f>VLOOKUP(C8710,#REF!, 2,FALSE)</f>
        <v>#REF!</v>
      </c>
      <c r="BM8710" s="79" t="s">
        <v>14085</v>
      </c>
      <c r="BN8710" s="79" t="s">
        <v>780</v>
      </c>
      <c r="BO8710" s="79" t="s">
        <v>14086</v>
      </c>
      <c r="BU8710" s="79" t="s">
        <v>14085</v>
      </c>
      <c r="BV8710" s="79" t="s">
        <v>780</v>
      </c>
      <c r="BW8710" s="79" t="s">
        <v>14086</v>
      </c>
    </row>
    <row r="8711" spans="51:75" x14ac:dyDescent="0.3">
      <c r="AY8711" s="107" t="e">
        <f>VLOOKUP(C8711,#REF!, 2,FALSE)</f>
        <v>#REF!</v>
      </c>
      <c r="BM8711" s="79" t="s">
        <v>14087</v>
      </c>
      <c r="BN8711" s="79" t="s">
        <v>3009</v>
      </c>
      <c r="BO8711" s="79" t="s">
        <v>14088</v>
      </c>
      <c r="BU8711" s="79" t="s">
        <v>14087</v>
      </c>
      <c r="BV8711" s="79" t="s">
        <v>3009</v>
      </c>
      <c r="BW8711" s="79" t="s">
        <v>14088</v>
      </c>
    </row>
    <row r="8712" spans="51:75" x14ac:dyDescent="0.3">
      <c r="AY8712" s="107" t="e">
        <f>VLOOKUP(C8712,#REF!, 2,FALSE)</f>
        <v>#REF!</v>
      </c>
      <c r="BM8712" s="79" t="s">
        <v>2462</v>
      </c>
      <c r="BN8712" s="79" t="s">
        <v>1843</v>
      </c>
      <c r="BO8712" s="79" t="s">
        <v>913</v>
      </c>
      <c r="BU8712" s="79" t="s">
        <v>2462</v>
      </c>
      <c r="BV8712" s="79" t="s">
        <v>1843</v>
      </c>
      <c r="BW8712" s="79" t="s">
        <v>913</v>
      </c>
    </row>
    <row r="8713" spans="51:75" x14ac:dyDescent="0.3">
      <c r="AY8713" s="107" t="e">
        <f>VLOOKUP(C8713,#REF!, 2,FALSE)</f>
        <v>#REF!</v>
      </c>
      <c r="BM8713" s="79" t="s">
        <v>14089</v>
      </c>
      <c r="BN8713" s="79" t="s">
        <v>2985</v>
      </c>
      <c r="BO8713" s="79" t="s">
        <v>2985</v>
      </c>
      <c r="BU8713" s="79" t="s">
        <v>14089</v>
      </c>
      <c r="BV8713" s="79" t="s">
        <v>2985</v>
      </c>
      <c r="BW8713" s="79" t="s">
        <v>2985</v>
      </c>
    </row>
    <row r="8714" spans="51:75" x14ac:dyDescent="0.3">
      <c r="AY8714" s="107" t="e">
        <f>VLOOKUP(C8714,#REF!, 2,FALSE)</f>
        <v>#REF!</v>
      </c>
      <c r="BM8714" s="79" t="s">
        <v>2463</v>
      </c>
      <c r="BN8714" s="79" t="s">
        <v>1843</v>
      </c>
      <c r="BO8714" s="79" t="s">
        <v>2464</v>
      </c>
      <c r="BU8714" s="79" t="s">
        <v>2463</v>
      </c>
      <c r="BV8714" s="79" t="s">
        <v>1843</v>
      </c>
      <c r="BW8714" s="79" t="s">
        <v>2464</v>
      </c>
    </row>
    <row r="8715" spans="51:75" x14ac:dyDescent="0.3">
      <c r="AY8715" s="107" t="e">
        <f>VLOOKUP(C8715,#REF!, 2,FALSE)</f>
        <v>#REF!</v>
      </c>
      <c r="BM8715" s="79" t="s">
        <v>14090</v>
      </c>
      <c r="BN8715" s="79" t="s">
        <v>2985</v>
      </c>
      <c r="BO8715" s="79" t="s">
        <v>2985</v>
      </c>
      <c r="BU8715" s="79" t="s">
        <v>14090</v>
      </c>
      <c r="BV8715" s="79" t="s">
        <v>2985</v>
      </c>
      <c r="BW8715" s="79" t="s">
        <v>2985</v>
      </c>
    </row>
    <row r="8716" spans="51:75" x14ac:dyDescent="0.3">
      <c r="AY8716" s="107" t="e">
        <f>VLOOKUP(C8716,#REF!, 2,FALSE)</f>
        <v>#REF!</v>
      </c>
      <c r="BM8716" s="79" t="s">
        <v>14091</v>
      </c>
      <c r="BN8716" s="79" t="s">
        <v>668</v>
      </c>
      <c r="BO8716" s="79" t="s">
        <v>14092</v>
      </c>
      <c r="BU8716" s="79" t="s">
        <v>14091</v>
      </c>
      <c r="BV8716" s="79" t="s">
        <v>668</v>
      </c>
      <c r="BW8716" s="79" t="s">
        <v>14092</v>
      </c>
    </row>
    <row r="8717" spans="51:75" x14ac:dyDescent="0.3">
      <c r="AY8717" s="107" t="e">
        <f>VLOOKUP(C8717,#REF!, 2,FALSE)</f>
        <v>#REF!</v>
      </c>
      <c r="BM8717" s="79" t="s">
        <v>14093</v>
      </c>
      <c r="BN8717" s="79" t="s">
        <v>2985</v>
      </c>
      <c r="BO8717" s="79" t="s">
        <v>2985</v>
      </c>
      <c r="BU8717" s="79" t="s">
        <v>14093</v>
      </c>
      <c r="BV8717" s="79" t="s">
        <v>2985</v>
      </c>
      <c r="BW8717" s="79" t="s">
        <v>2985</v>
      </c>
    </row>
    <row r="8718" spans="51:75" x14ac:dyDescent="0.3">
      <c r="AY8718" s="107" t="e">
        <f>VLOOKUP(C8718,#REF!, 2,FALSE)</f>
        <v>#REF!</v>
      </c>
      <c r="BM8718" s="79" t="s">
        <v>14094</v>
      </c>
      <c r="BN8718" s="79" t="s">
        <v>999</v>
      </c>
      <c r="BO8718" s="79" t="s">
        <v>14095</v>
      </c>
      <c r="BU8718" s="79" t="s">
        <v>14094</v>
      </c>
      <c r="BV8718" s="79" t="s">
        <v>999</v>
      </c>
      <c r="BW8718" s="79" t="s">
        <v>14095</v>
      </c>
    </row>
    <row r="8719" spans="51:75" x14ac:dyDescent="0.3">
      <c r="AY8719" s="107" t="e">
        <f>VLOOKUP(C8719,#REF!, 2,FALSE)</f>
        <v>#REF!</v>
      </c>
      <c r="BM8719" s="79" t="s">
        <v>14096</v>
      </c>
      <c r="BN8719" s="79" t="s">
        <v>999</v>
      </c>
      <c r="BO8719" s="79" t="s">
        <v>6236</v>
      </c>
      <c r="BU8719" s="79" t="s">
        <v>14096</v>
      </c>
      <c r="BV8719" s="79" t="s">
        <v>999</v>
      </c>
      <c r="BW8719" s="79" t="s">
        <v>6236</v>
      </c>
    </row>
    <row r="8720" spans="51:75" x14ac:dyDescent="0.3">
      <c r="AY8720" s="107" t="e">
        <f>VLOOKUP(C8720,#REF!, 2,FALSE)</f>
        <v>#REF!</v>
      </c>
      <c r="BM8720" s="79" t="s">
        <v>2465</v>
      </c>
      <c r="BN8720" s="79" t="s">
        <v>2985</v>
      </c>
      <c r="BO8720" s="79" t="s">
        <v>9094</v>
      </c>
      <c r="BU8720" s="79" t="s">
        <v>2465</v>
      </c>
      <c r="BV8720" s="79" t="s">
        <v>2985</v>
      </c>
      <c r="BW8720" s="79" t="s">
        <v>9094</v>
      </c>
    </row>
    <row r="8721" spans="51:75" x14ac:dyDescent="0.3">
      <c r="AY8721" s="107" t="e">
        <f>VLOOKUP(C8721,#REF!, 2,FALSE)</f>
        <v>#REF!</v>
      </c>
      <c r="BM8721" s="79" t="s">
        <v>14097</v>
      </c>
      <c r="BN8721" s="79" t="s">
        <v>2981</v>
      </c>
      <c r="BO8721" s="79" t="s">
        <v>14098</v>
      </c>
      <c r="BU8721" s="79" t="s">
        <v>14097</v>
      </c>
      <c r="BV8721" s="79" t="s">
        <v>2981</v>
      </c>
      <c r="BW8721" s="79" t="s">
        <v>14098</v>
      </c>
    </row>
    <row r="8722" spans="51:75" x14ac:dyDescent="0.3">
      <c r="AY8722" s="107" t="e">
        <f>VLOOKUP(C8722,#REF!, 2,FALSE)</f>
        <v>#REF!</v>
      </c>
      <c r="BM8722" s="79" t="s">
        <v>14099</v>
      </c>
      <c r="BN8722" s="79" t="s">
        <v>2985</v>
      </c>
      <c r="BO8722" s="79" t="s">
        <v>14100</v>
      </c>
      <c r="BU8722" s="79" t="s">
        <v>14099</v>
      </c>
      <c r="BV8722" s="79" t="s">
        <v>2985</v>
      </c>
      <c r="BW8722" s="79" t="s">
        <v>14100</v>
      </c>
    </row>
    <row r="8723" spans="51:75" x14ac:dyDescent="0.3">
      <c r="AY8723" s="107" t="e">
        <f>VLOOKUP(C8723,#REF!, 2,FALSE)</f>
        <v>#REF!</v>
      </c>
      <c r="BM8723" s="79" t="s">
        <v>2466</v>
      </c>
      <c r="BN8723" s="79" t="s">
        <v>2985</v>
      </c>
      <c r="BO8723" s="79" t="s">
        <v>1339</v>
      </c>
      <c r="BU8723" s="79" t="s">
        <v>2466</v>
      </c>
      <c r="BV8723" s="79" t="s">
        <v>2985</v>
      </c>
      <c r="BW8723" s="79" t="s">
        <v>1339</v>
      </c>
    </row>
    <row r="8724" spans="51:75" x14ac:dyDescent="0.3">
      <c r="AY8724" s="107" t="e">
        <f>VLOOKUP(C8724,#REF!, 2,FALSE)</f>
        <v>#REF!</v>
      </c>
      <c r="BM8724" s="79" t="s">
        <v>14101</v>
      </c>
      <c r="BN8724" s="79" t="s">
        <v>799</v>
      </c>
      <c r="BO8724" s="79" t="s">
        <v>8219</v>
      </c>
      <c r="BU8724" s="79" t="s">
        <v>14101</v>
      </c>
      <c r="BV8724" s="79" t="s">
        <v>799</v>
      </c>
      <c r="BW8724" s="79" t="s">
        <v>8219</v>
      </c>
    </row>
    <row r="8725" spans="51:75" x14ac:dyDescent="0.3">
      <c r="AY8725" s="107" t="e">
        <f>VLOOKUP(C8725,#REF!, 2,FALSE)</f>
        <v>#REF!</v>
      </c>
      <c r="BM8725" s="79" t="s">
        <v>14102</v>
      </c>
      <c r="BN8725" s="79" t="s">
        <v>625</v>
      </c>
      <c r="BO8725" s="79" t="s">
        <v>7628</v>
      </c>
      <c r="BU8725" s="79" t="s">
        <v>14102</v>
      </c>
      <c r="BV8725" s="79" t="s">
        <v>625</v>
      </c>
      <c r="BW8725" s="79" t="s">
        <v>7628</v>
      </c>
    </row>
    <row r="8726" spans="51:75" x14ac:dyDescent="0.3">
      <c r="AY8726" s="107" t="e">
        <f>VLOOKUP(C8726,#REF!, 2,FALSE)</f>
        <v>#REF!</v>
      </c>
      <c r="BM8726" s="79" t="s">
        <v>14103</v>
      </c>
      <c r="BN8726" s="79" t="s">
        <v>16992</v>
      </c>
      <c r="BO8726" s="79" t="s">
        <v>2985</v>
      </c>
      <c r="BU8726" s="79" t="s">
        <v>14103</v>
      </c>
      <c r="BV8726" s="79" t="s">
        <v>16992</v>
      </c>
      <c r="BW8726" s="79" t="s">
        <v>2985</v>
      </c>
    </row>
    <row r="8727" spans="51:75" x14ac:dyDescent="0.3">
      <c r="AY8727" s="107" t="e">
        <f>VLOOKUP(C8727,#REF!, 2,FALSE)</f>
        <v>#REF!</v>
      </c>
      <c r="BM8727" s="79" t="s">
        <v>14104</v>
      </c>
      <c r="BN8727" s="79" t="s">
        <v>707</v>
      </c>
      <c r="BO8727" s="79" t="s">
        <v>2718</v>
      </c>
      <c r="BU8727" s="79" t="s">
        <v>14104</v>
      </c>
      <c r="BV8727" s="79" t="s">
        <v>707</v>
      </c>
      <c r="BW8727" s="79" t="s">
        <v>2718</v>
      </c>
    </row>
    <row r="8728" spans="51:75" x14ac:dyDescent="0.3">
      <c r="AY8728" s="107" t="e">
        <f>VLOOKUP(C8728,#REF!, 2,FALSE)</f>
        <v>#REF!</v>
      </c>
      <c r="BM8728" s="79" t="s">
        <v>14105</v>
      </c>
      <c r="BN8728" s="79" t="s">
        <v>1344</v>
      </c>
      <c r="BO8728" s="79" t="s">
        <v>6717</v>
      </c>
      <c r="BU8728" s="79" t="s">
        <v>14105</v>
      </c>
      <c r="BV8728" s="79" t="s">
        <v>1344</v>
      </c>
      <c r="BW8728" s="79" t="s">
        <v>6717</v>
      </c>
    </row>
    <row r="8729" spans="51:75" x14ac:dyDescent="0.3">
      <c r="AY8729" s="107" t="e">
        <f>VLOOKUP(C8729,#REF!, 2,FALSE)</f>
        <v>#REF!</v>
      </c>
      <c r="BM8729" s="79" t="s">
        <v>14106</v>
      </c>
      <c r="BN8729" s="79" t="s">
        <v>733</v>
      </c>
      <c r="BO8729" s="79" t="s">
        <v>2433</v>
      </c>
      <c r="BU8729" s="79" t="s">
        <v>14106</v>
      </c>
      <c r="BV8729" s="79" t="s">
        <v>733</v>
      </c>
      <c r="BW8729" s="79" t="s">
        <v>2433</v>
      </c>
    </row>
    <row r="8730" spans="51:75" x14ac:dyDescent="0.3">
      <c r="AY8730" s="107" t="e">
        <f>VLOOKUP(C8730,#REF!, 2,FALSE)</f>
        <v>#REF!</v>
      </c>
      <c r="BM8730" s="79" t="s">
        <v>14107</v>
      </c>
      <c r="BN8730" s="79" t="s">
        <v>639</v>
      </c>
      <c r="BO8730" s="79" t="s">
        <v>2985</v>
      </c>
      <c r="BU8730" s="79" t="s">
        <v>14107</v>
      </c>
      <c r="BV8730" s="79" t="s">
        <v>639</v>
      </c>
      <c r="BW8730" s="79" t="s">
        <v>2985</v>
      </c>
    </row>
    <row r="8731" spans="51:75" x14ac:dyDescent="0.3">
      <c r="AY8731" s="107" t="e">
        <f>VLOOKUP(C8731,#REF!, 2,FALSE)</f>
        <v>#REF!</v>
      </c>
      <c r="BM8731" s="79" t="s">
        <v>14108</v>
      </c>
      <c r="BN8731" s="79" t="s">
        <v>2985</v>
      </c>
      <c r="BO8731" s="79" t="s">
        <v>1073</v>
      </c>
      <c r="BU8731" s="79" t="s">
        <v>14108</v>
      </c>
      <c r="BV8731" s="79" t="s">
        <v>2985</v>
      </c>
      <c r="BW8731" s="79" t="s">
        <v>1073</v>
      </c>
    </row>
    <row r="8732" spans="51:75" x14ac:dyDescent="0.3">
      <c r="AY8732" s="107" t="e">
        <f>VLOOKUP(C8732,#REF!, 2,FALSE)</f>
        <v>#REF!</v>
      </c>
      <c r="BM8732" s="79" t="s">
        <v>14109</v>
      </c>
      <c r="BN8732" s="79" t="s">
        <v>2985</v>
      </c>
      <c r="BO8732" s="79" t="s">
        <v>14110</v>
      </c>
      <c r="BU8732" s="79" t="s">
        <v>14109</v>
      </c>
      <c r="BV8732" s="79" t="s">
        <v>2985</v>
      </c>
      <c r="BW8732" s="79" t="s">
        <v>14110</v>
      </c>
    </row>
    <row r="8733" spans="51:75" x14ac:dyDescent="0.3">
      <c r="AY8733" s="107" t="e">
        <f>VLOOKUP(C8733,#REF!, 2,FALSE)</f>
        <v>#REF!</v>
      </c>
      <c r="BM8733" s="79" t="s">
        <v>14111</v>
      </c>
      <c r="BN8733" s="79" t="s">
        <v>2985</v>
      </c>
      <c r="BO8733" s="79" t="s">
        <v>13355</v>
      </c>
      <c r="BU8733" s="79" t="s">
        <v>14111</v>
      </c>
      <c r="BV8733" s="79" t="s">
        <v>2985</v>
      </c>
      <c r="BW8733" s="79" t="s">
        <v>13355</v>
      </c>
    </row>
    <row r="8734" spans="51:75" x14ac:dyDescent="0.3">
      <c r="AY8734" s="107" t="e">
        <f>VLOOKUP(C8734,#REF!, 2,FALSE)</f>
        <v>#REF!</v>
      </c>
      <c r="BM8734" s="79" t="s">
        <v>14112</v>
      </c>
      <c r="BN8734" s="79" t="s">
        <v>2985</v>
      </c>
      <c r="BO8734" s="79" t="s">
        <v>994</v>
      </c>
      <c r="BU8734" s="79" t="s">
        <v>14112</v>
      </c>
      <c r="BV8734" s="79" t="s">
        <v>2985</v>
      </c>
      <c r="BW8734" s="79" t="s">
        <v>994</v>
      </c>
    </row>
    <row r="8735" spans="51:75" x14ac:dyDescent="0.3">
      <c r="AY8735" s="107" t="e">
        <f>VLOOKUP(C8735,#REF!, 2,FALSE)</f>
        <v>#REF!</v>
      </c>
      <c r="BM8735" s="79" t="s">
        <v>14113</v>
      </c>
      <c r="BN8735" s="79" t="s">
        <v>2985</v>
      </c>
      <c r="BO8735" s="79" t="s">
        <v>2985</v>
      </c>
      <c r="BU8735" s="79" t="s">
        <v>14113</v>
      </c>
      <c r="BV8735" s="79" t="s">
        <v>2985</v>
      </c>
      <c r="BW8735" s="79" t="s">
        <v>2985</v>
      </c>
    </row>
    <row r="8736" spans="51:75" x14ac:dyDescent="0.3">
      <c r="AY8736" s="107" t="e">
        <f>VLOOKUP(C8736,#REF!, 2,FALSE)</f>
        <v>#REF!</v>
      </c>
      <c r="BM8736" s="79" t="s">
        <v>14114</v>
      </c>
      <c r="BN8736" s="79" t="s">
        <v>2985</v>
      </c>
      <c r="BO8736" s="79" t="s">
        <v>2985</v>
      </c>
      <c r="BU8736" s="79" t="s">
        <v>14114</v>
      </c>
      <c r="BV8736" s="79" t="s">
        <v>2985</v>
      </c>
      <c r="BW8736" s="79" t="s">
        <v>2985</v>
      </c>
    </row>
    <row r="8737" spans="51:75" x14ac:dyDescent="0.3">
      <c r="AY8737" s="107" t="e">
        <f>VLOOKUP(C8737,#REF!, 2,FALSE)</f>
        <v>#REF!</v>
      </c>
      <c r="BM8737" s="79" t="s">
        <v>14115</v>
      </c>
      <c r="BN8737" s="79" t="s">
        <v>2985</v>
      </c>
      <c r="BO8737" s="79" t="s">
        <v>2070</v>
      </c>
      <c r="BU8737" s="79" t="s">
        <v>14115</v>
      </c>
      <c r="BV8737" s="79" t="s">
        <v>2985</v>
      </c>
      <c r="BW8737" s="79" t="s">
        <v>2070</v>
      </c>
    </row>
    <row r="8738" spans="51:75" x14ac:dyDescent="0.3">
      <c r="AY8738" s="107" t="e">
        <f>VLOOKUP(C8738,#REF!, 2,FALSE)</f>
        <v>#REF!</v>
      </c>
      <c r="BM8738" s="79" t="s">
        <v>14116</v>
      </c>
      <c r="BN8738" s="79" t="s">
        <v>3091</v>
      </c>
      <c r="BO8738" s="79" t="s">
        <v>1491</v>
      </c>
      <c r="BU8738" s="79" t="s">
        <v>14116</v>
      </c>
      <c r="BV8738" s="79" t="s">
        <v>3091</v>
      </c>
      <c r="BW8738" s="79" t="s">
        <v>1491</v>
      </c>
    </row>
    <row r="8739" spans="51:75" x14ac:dyDescent="0.3">
      <c r="AY8739" s="107" t="e">
        <f>VLOOKUP(C8739,#REF!, 2,FALSE)</f>
        <v>#REF!</v>
      </c>
      <c r="BM8739" s="79" t="s">
        <v>2467</v>
      </c>
      <c r="BN8739" s="79" t="s">
        <v>2985</v>
      </c>
      <c r="BO8739" s="79" t="s">
        <v>14117</v>
      </c>
      <c r="BU8739" s="79" t="s">
        <v>2467</v>
      </c>
      <c r="BV8739" s="79" t="s">
        <v>2985</v>
      </c>
      <c r="BW8739" s="79" t="s">
        <v>14117</v>
      </c>
    </row>
    <row r="8740" spans="51:75" x14ac:dyDescent="0.3">
      <c r="AY8740" s="107" t="e">
        <f>VLOOKUP(C8740,#REF!, 2,FALSE)</f>
        <v>#REF!</v>
      </c>
      <c r="BM8740" s="79" t="s">
        <v>14118</v>
      </c>
      <c r="BN8740" s="79" t="s">
        <v>2985</v>
      </c>
      <c r="BO8740" s="79" t="s">
        <v>1102</v>
      </c>
      <c r="BU8740" s="79" t="s">
        <v>14118</v>
      </c>
      <c r="BV8740" s="79" t="s">
        <v>2985</v>
      </c>
      <c r="BW8740" s="79" t="s">
        <v>1102</v>
      </c>
    </row>
    <row r="8741" spans="51:75" x14ac:dyDescent="0.3">
      <c r="AY8741" s="107" t="e">
        <f>VLOOKUP(C8741,#REF!, 2,FALSE)</f>
        <v>#REF!</v>
      </c>
      <c r="BM8741" s="79" t="s">
        <v>2468</v>
      </c>
      <c r="BN8741" s="79" t="s">
        <v>2985</v>
      </c>
      <c r="BO8741" s="79" t="s">
        <v>858</v>
      </c>
      <c r="BU8741" s="79" t="s">
        <v>2468</v>
      </c>
      <c r="BV8741" s="79" t="s">
        <v>2985</v>
      </c>
      <c r="BW8741" s="79" t="s">
        <v>858</v>
      </c>
    </row>
    <row r="8742" spans="51:75" x14ac:dyDescent="0.3">
      <c r="AY8742" s="107" t="e">
        <f>VLOOKUP(C8742,#REF!, 2,FALSE)</f>
        <v>#REF!</v>
      </c>
      <c r="BM8742" s="79" t="s">
        <v>14119</v>
      </c>
      <c r="BN8742" s="79" t="s">
        <v>2985</v>
      </c>
      <c r="BO8742" s="79" t="s">
        <v>12037</v>
      </c>
      <c r="BU8742" s="79" t="s">
        <v>14119</v>
      </c>
      <c r="BV8742" s="79" t="s">
        <v>2985</v>
      </c>
      <c r="BW8742" s="79" t="s">
        <v>12037</v>
      </c>
    </row>
    <row r="8743" spans="51:75" x14ac:dyDescent="0.3">
      <c r="AY8743" s="107" t="e">
        <f>VLOOKUP(C8743,#REF!, 2,FALSE)</f>
        <v>#REF!</v>
      </c>
      <c r="BM8743" s="79" t="s">
        <v>14120</v>
      </c>
      <c r="BN8743" s="79" t="s">
        <v>2985</v>
      </c>
      <c r="BO8743" s="79" t="s">
        <v>8287</v>
      </c>
      <c r="BU8743" s="79" t="s">
        <v>14120</v>
      </c>
      <c r="BV8743" s="79" t="s">
        <v>2985</v>
      </c>
      <c r="BW8743" s="79" t="s">
        <v>8287</v>
      </c>
    </row>
    <row r="8744" spans="51:75" x14ac:dyDescent="0.3">
      <c r="AY8744" s="107" t="e">
        <f>VLOOKUP(C8744,#REF!, 2,FALSE)</f>
        <v>#REF!</v>
      </c>
      <c r="BM8744" s="79" t="s">
        <v>14121</v>
      </c>
      <c r="BN8744" s="79" t="s">
        <v>2985</v>
      </c>
      <c r="BO8744" s="79" t="s">
        <v>2696</v>
      </c>
      <c r="BU8744" s="79" t="s">
        <v>14121</v>
      </c>
      <c r="BV8744" s="79" t="s">
        <v>2985</v>
      </c>
      <c r="BW8744" s="79" t="s">
        <v>2696</v>
      </c>
    </row>
    <row r="8745" spans="51:75" x14ac:dyDescent="0.3">
      <c r="AY8745" s="107" t="e">
        <f>VLOOKUP(C8745,#REF!, 2,FALSE)</f>
        <v>#REF!</v>
      </c>
      <c r="BM8745" s="79" t="s">
        <v>14122</v>
      </c>
      <c r="BN8745" s="79" t="s">
        <v>2985</v>
      </c>
      <c r="BO8745" s="79" t="s">
        <v>7947</v>
      </c>
      <c r="BU8745" s="79" t="s">
        <v>14122</v>
      </c>
      <c r="BV8745" s="79" t="s">
        <v>2985</v>
      </c>
      <c r="BW8745" s="79" t="s">
        <v>7947</v>
      </c>
    </row>
    <row r="8746" spans="51:75" x14ac:dyDescent="0.3">
      <c r="AY8746" s="107" t="e">
        <f>VLOOKUP(C8746,#REF!, 2,FALSE)</f>
        <v>#REF!</v>
      </c>
      <c r="BM8746" s="79" t="s">
        <v>14123</v>
      </c>
      <c r="BN8746" s="79" t="s">
        <v>2985</v>
      </c>
      <c r="BO8746" s="79" t="s">
        <v>6853</v>
      </c>
      <c r="BU8746" s="79" t="s">
        <v>14123</v>
      </c>
      <c r="BV8746" s="79" t="s">
        <v>2985</v>
      </c>
      <c r="BW8746" s="79" t="s">
        <v>6853</v>
      </c>
    </row>
    <row r="8747" spans="51:75" x14ac:dyDescent="0.3">
      <c r="AY8747" s="107" t="e">
        <f>VLOOKUP(C8747,#REF!, 2,FALSE)</f>
        <v>#REF!</v>
      </c>
      <c r="BM8747" s="79" t="s">
        <v>2469</v>
      </c>
      <c r="BN8747" s="79" t="s">
        <v>914</v>
      </c>
      <c r="BO8747" s="79" t="s">
        <v>12410</v>
      </c>
      <c r="BU8747" s="79" t="s">
        <v>2469</v>
      </c>
      <c r="BV8747" s="79" t="s">
        <v>914</v>
      </c>
      <c r="BW8747" s="79" t="s">
        <v>12410</v>
      </c>
    </row>
    <row r="8748" spans="51:75" x14ac:dyDescent="0.3">
      <c r="AY8748" s="107" t="e">
        <f>VLOOKUP(C8748,#REF!, 2,FALSE)</f>
        <v>#REF!</v>
      </c>
      <c r="BM8748" s="79" t="s">
        <v>14124</v>
      </c>
      <c r="BN8748" s="79" t="s">
        <v>2985</v>
      </c>
      <c r="BO8748" s="79" t="s">
        <v>2985</v>
      </c>
      <c r="BU8748" s="79" t="s">
        <v>14124</v>
      </c>
      <c r="BV8748" s="79" t="s">
        <v>2985</v>
      </c>
      <c r="BW8748" s="79" t="s">
        <v>2985</v>
      </c>
    </row>
    <row r="8749" spans="51:75" x14ac:dyDescent="0.3">
      <c r="AY8749" s="107" t="e">
        <f>VLOOKUP(C8749,#REF!, 2,FALSE)</f>
        <v>#REF!</v>
      </c>
      <c r="BM8749" s="79" t="s">
        <v>14125</v>
      </c>
      <c r="BN8749" s="79" t="s">
        <v>2985</v>
      </c>
      <c r="BO8749" s="79" t="s">
        <v>10311</v>
      </c>
      <c r="BU8749" s="79" t="s">
        <v>14125</v>
      </c>
      <c r="BV8749" s="79" t="s">
        <v>2985</v>
      </c>
      <c r="BW8749" s="79" t="s">
        <v>10311</v>
      </c>
    </row>
    <row r="8750" spans="51:75" x14ac:dyDescent="0.3">
      <c r="AY8750" s="107" t="e">
        <f>VLOOKUP(C8750,#REF!, 2,FALSE)</f>
        <v>#REF!</v>
      </c>
      <c r="BM8750" s="79" t="s">
        <v>14126</v>
      </c>
      <c r="BN8750" s="79" t="s">
        <v>1271</v>
      </c>
      <c r="BO8750" s="79" t="s">
        <v>14127</v>
      </c>
      <c r="BU8750" s="79" t="s">
        <v>14126</v>
      </c>
      <c r="BV8750" s="79" t="s">
        <v>1271</v>
      </c>
      <c r="BW8750" s="79" t="s">
        <v>14127</v>
      </c>
    </row>
    <row r="8751" spans="51:75" x14ac:dyDescent="0.3">
      <c r="AY8751" s="107" t="e">
        <f>VLOOKUP(C8751,#REF!, 2,FALSE)</f>
        <v>#REF!</v>
      </c>
      <c r="BM8751" s="79" t="s">
        <v>14128</v>
      </c>
      <c r="BN8751" s="79" t="s">
        <v>1344</v>
      </c>
      <c r="BO8751" s="79" t="s">
        <v>14129</v>
      </c>
      <c r="BU8751" s="79" t="s">
        <v>14128</v>
      </c>
      <c r="BV8751" s="79" t="s">
        <v>1344</v>
      </c>
      <c r="BW8751" s="79" t="s">
        <v>14129</v>
      </c>
    </row>
    <row r="8752" spans="51:75" x14ac:dyDescent="0.3">
      <c r="AY8752" s="107" t="e">
        <f>VLOOKUP(C8752,#REF!, 2,FALSE)</f>
        <v>#REF!</v>
      </c>
      <c r="BM8752" s="79" t="s">
        <v>14130</v>
      </c>
      <c r="BN8752" s="79" t="s">
        <v>2985</v>
      </c>
      <c r="BO8752" s="79" t="s">
        <v>2985</v>
      </c>
      <c r="BU8752" s="79" t="s">
        <v>14130</v>
      </c>
      <c r="BV8752" s="79" t="s">
        <v>2985</v>
      </c>
      <c r="BW8752" s="79" t="s">
        <v>2985</v>
      </c>
    </row>
    <row r="8753" spans="51:75" x14ac:dyDescent="0.3">
      <c r="AY8753" s="107" t="e">
        <f>VLOOKUP(C8753,#REF!, 2,FALSE)</f>
        <v>#REF!</v>
      </c>
      <c r="BM8753" s="79" t="s">
        <v>2470</v>
      </c>
      <c r="BN8753" s="79" t="s">
        <v>2985</v>
      </c>
      <c r="BO8753" s="79" t="s">
        <v>14131</v>
      </c>
      <c r="BU8753" s="79" t="s">
        <v>2470</v>
      </c>
      <c r="BV8753" s="79" t="s">
        <v>2985</v>
      </c>
      <c r="BW8753" s="79" t="s">
        <v>14131</v>
      </c>
    </row>
    <row r="8754" spans="51:75" x14ac:dyDescent="0.3">
      <c r="AY8754" s="107" t="e">
        <f>VLOOKUP(C8754,#REF!, 2,FALSE)</f>
        <v>#REF!</v>
      </c>
      <c r="BM8754" s="79" t="s">
        <v>14132</v>
      </c>
      <c r="BN8754" s="79" t="s">
        <v>1344</v>
      </c>
      <c r="BO8754" s="79" t="s">
        <v>1600</v>
      </c>
      <c r="BU8754" s="79" t="s">
        <v>14132</v>
      </c>
      <c r="BV8754" s="79" t="s">
        <v>1344</v>
      </c>
      <c r="BW8754" s="79" t="s">
        <v>1600</v>
      </c>
    </row>
    <row r="8755" spans="51:75" x14ac:dyDescent="0.3">
      <c r="AY8755" s="107" t="e">
        <f>VLOOKUP(C8755,#REF!, 2,FALSE)</f>
        <v>#REF!</v>
      </c>
      <c r="BM8755" s="79" t="s">
        <v>14133</v>
      </c>
      <c r="BN8755" s="79" t="s">
        <v>1005</v>
      </c>
      <c r="BO8755" s="79" t="s">
        <v>2985</v>
      </c>
      <c r="BU8755" s="79" t="s">
        <v>14133</v>
      </c>
      <c r="BV8755" s="79" t="s">
        <v>1005</v>
      </c>
      <c r="BW8755" s="79" t="s">
        <v>2985</v>
      </c>
    </row>
    <row r="8756" spans="51:75" x14ac:dyDescent="0.3">
      <c r="AY8756" s="107" t="e">
        <f>VLOOKUP(C8756,#REF!, 2,FALSE)</f>
        <v>#REF!</v>
      </c>
      <c r="BM8756" s="79" t="s">
        <v>2471</v>
      </c>
      <c r="BN8756" s="79" t="s">
        <v>1005</v>
      </c>
      <c r="BO8756" s="79" t="s">
        <v>8478</v>
      </c>
      <c r="BU8756" s="79" t="s">
        <v>2471</v>
      </c>
      <c r="BV8756" s="79" t="s">
        <v>1005</v>
      </c>
      <c r="BW8756" s="79" t="s">
        <v>8478</v>
      </c>
    </row>
    <row r="8757" spans="51:75" x14ac:dyDescent="0.3">
      <c r="AY8757" s="107" t="e">
        <f>VLOOKUP(C8757,#REF!, 2,FALSE)</f>
        <v>#REF!</v>
      </c>
      <c r="BM8757" s="79" t="s">
        <v>2472</v>
      </c>
      <c r="BN8757" s="79" t="s">
        <v>696</v>
      </c>
      <c r="BO8757" s="79" t="s">
        <v>2985</v>
      </c>
      <c r="BU8757" s="79" t="s">
        <v>2472</v>
      </c>
      <c r="BV8757" s="79" t="s">
        <v>696</v>
      </c>
      <c r="BW8757" s="79" t="s">
        <v>2985</v>
      </c>
    </row>
    <row r="8758" spans="51:75" x14ac:dyDescent="0.3">
      <c r="AY8758" s="107" t="e">
        <f>VLOOKUP(C8758,#REF!, 2,FALSE)</f>
        <v>#REF!</v>
      </c>
      <c r="BM8758" s="79" t="s">
        <v>216</v>
      </c>
      <c r="BN8758" s="79" t="s">
        <v>1005</v>
      </c>
      <c r="BO8758" s="79" t="s">
        <v>6705</v>
      </c>
      <c r="BU8758" s="79" t="s">
        <v>216</v>
      </c>
      <c r="BV8758" s="79" t="s">
        <v>1005</v>
      </c>
      <c r="BW8758" s="79" t="s">
        <v>6705</v>
      </c>
    </row>
    <row r="8759" spans="51:75" x14ac:dyDescent="0.3">
      <c r="AY8759" s="107" t="e">
        <f>VLOOKUP(C8759,#REF!, 2,FALSE)</f>
        <v>#REF!</v>
      </c>
      <c r="BM8759" s="79" t="s">
        <v>14134</v>
      </c>
      <c r="BN8759" s="79" t="s">
        <v>2985</v>
      </c>
      <c r="BO8759" s="79" t="s">
        <v>2985</v>
      </c>
      <c r="BU8759" s="79" t="s">
        <v>14134</v>
      </c>
      <c r="BV8759" s="79" t="s">
        <v>2985</v>
      </c>
      <c r="BW8759" s="79" t="s">
        <v>2985</v>
      </c>
    </row>
    <row r="8760" spans="51:75" x14ac:dyDescent="0.3">
      <c r="AY8760" s="107" t="e">
        <f>VLOOKUP(C8760,#REF!, 2,FALSE)</f>
        <v>#REF!</v>
      </c>
      <c r="BM8760" s="79" t="s">
        <v>14135</v>
      </c>
      <c r="BN8760" s="79" t="s">
        <v>928</v>
      </c>
      <c r="BO8760" s="79" t="s">
        <v>2985</v>
      </c>
      <c r="BU8760" s="79" t="s">
        <v>14135</v>
      </c>
      <c r="BV8760" s="79" t="s">
        <v>928</v>
      </c>
      <c r="BW8760" s="79" t="s">
        <v>2985</v>
      </c>
    </row>
    <row r="8761" spans="51:75" x14ac:dyDescent="0.3">
      <c r="AY8761" s="107" t="e">
        <f>VLOOKUP(C8761,#REF!, 2,FALSE)</f>
        <v>#REF!</v>
      </c>
      <c r="BM8761" s="79" t="s">
        <v>14136</v>
      </c>
      <c r="BN8761" s="79" t="s">
        <v>1521</v>
      </c>
      <c r="BO8761" s="79" t="s">
        <v>2985</v>
      </c>
      <c r="BU8761" s="79" t="s">
        <v>14136</v>
      </c>
      <c r="BV8761" s="79" t="s">
        <v>1521</v>
      </c>
      <c r="BW8761" s="79" t="s">
        <v>2985</v>
      </c>
    </row>
    <row r="8762" spans="51:75" x14ac:dyDescent="0.3">
      <c r="AY8762" s="107" t="e">
        <f>VLOOKUP(C8762,#REF!, 2,FALSE)</f>
        <v>#REF!</v>
      </c>
      <c r="BM8762" s="79" t="s">
        <v>14137</v>
      </c>
      <c r="BN8762" s="79" t="s">
        <v>2224</v>
      </c>
      <c r="BO8762" s="79" t="s">
        <v>2985</v>
      </c>
      <c r="BU8762" s="79" t="s">
        <v>14137</v>
      </c>
      <c r="BV8762" s="79" t="s">
        <v>2224</v>
      </c>
      <c r="BW8762" s="79" t="s">
        <v>2985</v>
      </c>
    </row>
    <row r="8763" spans="51:75" x14ac:dyDescent="0.3">
      <c r="AY8763" s="107" t="e">
        <f>VLOOKUP(C8763,#REF!, 2,FALSE)</f>
        <v>#REF!</v>
      </c>
      <c r="BM8763" s="79" t="s">
        <v>14138</v>
      </c>
      <c r="BN8763" s="79" t="s">
        <v>2224</v>
      </c>
      <c r="BO8763" s="79" t="s">
        <v>2985</v>
      </c>
      <c r="BU8763" s="79" t="s">
        <v>14138</v>
      </c>
      <c r="BV8763" s="79" t="s">
        <v>2224</v>
      </c>
      <c r="BW8763" s="79" t="s">
        <v>2985</v>
      </c>
    </row>
    <row r="8764" spans="51:75" x14ac:dyDescent="0.3">
      <c r="AY8764" s="107" t="e">
        <f>VLOOKUP(C8764,#REF!, 2,FALSE)</f>
        <v>#REF!</v>
      </c>
      <c r="BM8764" s="79" t="s">
        <v>2473</v>
      </c>
      <c r="BN8764" s="79" t="s">
        <v>2224</v>
      </c>
      <c r="BO8764" s="79" t="s">
        <v>2985</v>
      </c>
      <c r="BU8764" s="79" t="s">
        <v>2473</v>
      </c>
      <c r="BV8764" s="79" t="s">
        <v>2224</v>
      </c>
      <c r="BW8764" s="79" t="s">
        <v>2985</v>
      </c>
    </row>
    <row r="8765" spans="51:75" x14ac:dyDescent="0.3">
      <c r="AY8765" s="107" t="e">
        <f>VLOOKUP(C8765,#REF!, 2,FALSE)</f>
        <v>#REF!</v>
      </c>
      <c r="BM8765" s="79" t="s">
        <v>2474</v>
      </c>
      <c r="BN8765" s="79" t="s">
        <v>2985</v>
      </c>
      <c r="BO8765" s="79" t="s">
        <v>14139</v>
      </c>
      <c r="BU8765" s="79" t="s">
        <v>2474</v>
      </c>
      <c r="BV8765" s="79" t="s">
        <v>2985</v>
      </c>
      <c r="BW8765" s="79" t="s">
        <v>14139</v>
      </c>
    </row>
    <row r="8766" spans="51:75" x14ac:dyDescent="0.3">
      <c r="AY8766" s="107" t="e">
        <f>VLOOKUP(C8766,#REF!, 2,FALSE)</f>
        <v>#REF!</v>
      </c>
      <c r="BM8766" s="79" t="s">
        <v>14140</v>
      </c>
      <c r="BN8766" s="79" t="s">
        <v>1005</v>
      </c>
      <c r="BO8766" s="79" t="s">
        <v>14141</v>
      </c>
      <c r="BU8766" s="79" t="s">
        <v>14140</v>
      </c>
      <c r="BV8766" s="79" t="s">
        <v>1005</v>
      </c>
      <c r="BW8766" s="79" t="s">
        <v>14141</v>
      </c>
    </row>
    <row r="8767" spans="51:75" x14ac:dyDescent="0.3">
      <c r="AY8767" s="107" t="e">
        <f>VLOOKUP(C8767,#REF!, 2,FALSE)</f>
        <v>#REF!</v>
      </c>
      <c r="BM8767" s="79" t="s">
        <v>14142</v>
      </c>
      <c r="BN8767" s="79" t="s">
        <v>1447</v>
      </c>
      <c r="BO8767" s="79" t="s">
        <v>14143</v>
      </c>
      <c r="BU8767" s="79" t="s">
        <v>14142</v>
      </c>
      <c r="BV8767" s="79" t="s">
        <v>1447</v>
      </c>
      <c r="BW8767" s="79" t="s">
        <v>14143</v>
      </c>
    </row>
    <row r="8768" spans="51:75" x14ac:dyDescent="0.3">
      <c r="AY8768" s="107" t="e">
        <f>VLOOKUP(C8768,#REF!, 2,FALSE)</f>
        <v>#REF!</v>
      </c>
      <c r="BM8768" s="79" t="s">
        <v>14144</v>
      </c>
      <c r="BN8768" s="79" t="s">
        <v>2985</v>
      </c>
      <c r="BO8768" s="79" t="s">
        <v>2985</v>
      </c>
      <c r="BU8768" s="79" t="s">
        <v>14144</v>
      </c>
      <c r="BV8768" s="79" t="s">
        <v>2985</v>
      </c>
      <c r="BW8768" s="79" t="s">
        <v>2985</v>
      </c>
    </row>
    <row r="8769" spans="51:75" x14ac:dyDescent="0.3">
      <c r="AY8769" s="107" t="e">
        <f>VLOOKUP(C8769,#REF!, 2,FALSE)</f>
        <v>#REF!</v>
      </c>
      <c r="BM8769" s="79" t="s">
        <v>14145</v>
      </c>
      <c r="BN8769" s="79" t="s">
        <v>2985</v>
      </c>
      <c r="BO8769" s="79" t="s">
        <v>14146</v>
      </c>
      <c r="BU8769" s="79" t="s">
        <v>14145</v>
      </c>
      <c r="BV8769" s="79" t="s">
        <v>2985</v>
      </c>
      <c r="BW8769" s="79" t="s">
        <v>14146</v>
      </c>
    </row>
    <row r="8770" spans="51:75" x14ac:dyDescent="0.3">
      <c r="AY8770" s="107" t="e">
        <f>VLOOKUP(C8770,#REF!, 2,FALSE)</f>
        <v>#REF!</v>
      </c>
      <c r="BM8770" s="79" t="s">
        <v>200</v>
      </c>
      <c r="BN8770" s="79" t="s">
        <v>614</v>
      </c>
      <c r="BO8770" s="79" t="s">
        <v>2109</v>
      </c>
      <c r="BU8770" s="79" t="s">
        <v>200</v>
      </c>
      <c r="BV8770" s="79" t="s">
        <v>614</v>
      </c>
      <c r="BW8770" s="79" t="s">
        <v>2109</v>
      </c>
    </row>
    <row r="8771" spans="51:75" x14ac:dyDescent="0.3">
      <c r="AY8771" s="107" t="e">
        <f>VLOOKUP(C8771,#REF!, 2,FALSE)</f>
        <v>#REF!</v>
      </c>
      <c r="BM8771" s="79" t="s">
        <v>14147</v>
      </c>
      <c r="BN8771" s="79" t="s">
        <v>698</v>
      </c>
      <c r="BO8771" s="79" t="s">
        <v>14148</v>
      </c>
      <c r="BU8771" s="79" t="s">
        <v>14147</v>
      </c>
      <c r="BV8771" s="79" t="s">
        <v>698</v>
      </c>
      <c r="BW8771" s="79" t="s">
        <v>14148</v>
      </c>
    </row>
    <row r="8772" spans="51:75" x14ac:dyDescent="0.3">
      <c r="AY8772" s="107" t="e">
        <f>VLOOKUP(C8772,#REF!, 2,FALSE)</f>
        <v>#REF!</v>
      </c>
      <c r="BM8772" s="79" t="s">
        <v>14150</v>
      </c>
      <c r="BN8772" s="79" t="s">
        <v>614</v>
      </c>
      <c r="BO8772" s="79" t="s">
        <v>14151</v>
      </c>
      <c r="BU8772" s="79" t="s">
        <v>14150</v>
      </c>
      <c r="BV8772" s="79" t="s">
        <v>614</v>
      </c>
      <c r="BW8772" s="79" t="s">
        <v>14151</v>
      </c>
    </row>
    <row r="8773" spans="51:75" x14ac:dyDescent="0.3">
      <c r="AY8773" s="107" t="e">
        <f>VLOOKUP(C8773,#REF!, 2,FALSE)</f>
        <v>#REF!</v>
      </c>
      <c r="BM8773" s="79" t="s">
        <v>14152</v>
      </c>
      <c r="BN8773" s="79" t="s">
        <v>696</v>
      </c>
      <c r="BO8773" s="79" t="s">
        <v>14153</v>
      </c>
      <c r="BU8773" s="79" t="s">
        <v>14152</v>
      </c>
      <c r="BV8773" s="79" t="s">
        <v>696</v>
      </c>
      <c r="BW8773" s="79" t="s">
        <v>14153</v>
      </c>
    </row>
    <row r="8774" spans="51:75" x14ac:dyDescent="0.3">
      <c r="AY8774" s="107" t="e">
        <f>VLOOKUP(C8774,#REF!, 2,FALSE)</f>
        <v>#REF!</v>
      </c>
      <c r="BM8774" s="79" t="s">
        <v>14154</v>
      </c>
      <c r="BN8774" s="79" t="s">
        <v>944</v>
      </c>
      <c r="BO8774" s="79" t="s">
        <v>14155</v>
      </c>
      <c r="BU8774" s="79" t="s">
        <v>14154</v>
      </c>
      <c r="BV8774" s="79" t="s">
        <v>944</v>
      </c>
      <c r="BW8774" s="79" t="s">
        <v>14155</v>
      </c>
    </row>
    <row r="8775" spans="51:75" x14ac:dyDescent="0.3">
      <c r="AY8775" s="107" t="e">
        <f>VLOOKUP(C8775,#REF!, 2,FALSE)</f>
        <v>#REF!</v>
      </c>
      <c r="BM8775" s="79" t="s">
        <v>14156</v>
      </c>
      <c r="BN8775" s="79" t="s">
        <v>2985</v>
      </c>
      <c r="BO8775" s="79" t="s">
        <v>7886</v>
      </c>
      <c r="BU8775" s="79" t="s">
        <v>14156</v>
      </c>
      <c r="BV8775" s="79" t="s">
        <v>2985</v>
      </c>
      <c r="BW8775" s="79" t="s">
        <v>7886</v>
      </c>
    </row>
    <row r="8776" spans="51:75" x14ac:dyDescent="0.3">
      <c r="AY8776" s="107" t="e">
        <f>VLOOKUP(C8776,#REF!, 2,FALSE)</f>
        <v>#REF!</v>
      </c>
      <c r="BM8776" s="79" t="s">
        <v>14157</v>
      </c>
      <c r="BN8776" s="79" t="s">
        <v>2985</v>
      </c>
      <c r="BO8776" s="79" t="s">
        <v>14158</v>
      </c>
      <c r="BU8776" s="79" t="s">
        <v>14157</v>
      </c>
      <c r="BV8776" s="79" t="s">
        <v>2985</v>
      </c>
      <c r="BW8776" s="79" t="s">
        <v>14158</v>
      </c>
    </row>
    <row r="8777" spans="51:75" x14ac:dyDescent="0.3">
      <c r="AY8777" s="107" t="e">
        <f>VLOOKUP(C8777,#REF!, 2,FALSE)</f>
        <v>#REF!</v>
      </c>
      <c r="BM8777" s="79" t="s">
        <v>14159</v>
      </c>
      <c r="BN8777" s="79" t="s">
        <v>8076</v>
      </c>
      <c r="BO8777" s="79" t="s">
        <v>14160</v>
      </c>
      <c r="BU8777" s="79" t="s">
        <v>14159</v>
      </c>
      <c r="BV8777" s="79" t="s">
        <v>8076</v>
      </c>
      <c r="BW8777" s="79" t="s">
        <v>14160</v>
      </c>
    </row>
    <row r="8778" spans="51:75" x14ac:dyDescent="0.3">
      <c r="AY8778" s="107" t="e">
        <f>VLOOKUP(C8778,#REF!, 2,FALSE)</f>
        <v>#REF!</v>
      </c>
      <c r="BM8778" s="79" t="s">
        <v>14161</v>
      </c>
      <c r="BN8778" s="79" t="s">
        <v>928</v>
      </c>
      <c r="BO8778" s="79" t="s">
        <v>1660</v>
      </c>
      <c r="BU8778" s="79" t="s">
        <v>14161</v>
      </c>
      <c r="BV8778" s="79" t="s">
        <v>928</v>
      </c>
      <c r="BW8778" s="79" t="s">
        <v>1660</v>
      </c>
    </row>
    <row r="8779" spans="51:75" x14ac:dyDescent="0.3">
      <c r="AY8779" s="107" t="e">
        <f>VLOOKUP(C8779,#REF!, 2,FALSE)</f>
        <v>#REF!</v>
      </c>
      <c r="BM8779" s="79" t="s">
        <v>14162</v>
      </c>
      <c r="BN8779" s="79" t="s">
        <v>914</v>
      </c>
      <c r="BO8779" s="79" t="s">
        <v>14163</v>
      </c>
      <c r="BU8779" s="79" t="s">
        <v>14162</v>
      </c>
      <c r="BV8779" s="79" t="s">
        <v>914</v>
      </c>
      <c r="BW8779" s="79" t="s">
        <v>14163</v>
      </c>
    </row>
    <row r="8780" spans="51:75" x14ac:dyDescent="0.3">
      <c r="AY8780" s="107" t="e">
        <f>VLOOKUP(C8780,#REF!, 2,FALSE)</f>
        <v>#REF!</v>
      </c>
      <c r="BM8780" s="79" t="s">
        <v>2477</v>
      </c>
      <c r="BN8780" s="79" t="s">
        <v>707</v>
      </c>
      <c r="BO8780" s="79" t="s">
        <v>14164</v>
      </c>
      <c r="BU8780" s="79" t="s">
        <v>2477</v>
      </c>
      <c r="BV8780" s="79" t="s">
        <v>707</v>
      </c>
      <c r="BW8780" s="79" t="s">
        <v>14164</v>
      </c>
    </row>
    <row r="8781" spans="51:75" x14ac:dyDescent="0.3">
      <c r="AY8781" s="107" t="e">
        <f>VLOOKUP(C8781,#REF!, 2,FALSE)</f>
        <v>#REF!</v>
      </c>
      <c r="BM8781" s="79" t="s">
        <v>14165</v>
      </c>
      <c r="BN8781" s="79" t="s">
        <v>733</v>
      </c>
      <c r="BO8781" s="79" t="s">
        <v>14166</v>
      </c>
      <c r="BU8781" s="79" t="s">
        <v>14165</v>
      </c>
      <c r="BV8781" s="79" t="s">
        <v>733</v>
      </c>
      <c r="BW8781" s="79" t="s">
        <v>14166</v>
      </c>
    </row>
    <row r="8782" spans="51:75" x14ac:dyDescent="0.3">
      <c r="AY8782" s="107" t="e">
        <f>VLOOKUP(C8782,#REF!, 2,FALSE)</f>
        <v>#REF!</v>
      </c>
      <c r="BM8782" s="79" t="s">
        <v>14167</v>
      </c>
      <c r="BN8782" s="79" t="s">
        <v>663</v>
      </c>
      <c r="BO8782" s="79" t="s">
        <v>5524</v>
      </c>
      <c r="BU8782" s="79" t="s">
        <v>14167</v>
      </c>
      <c r="BV8782" s="79" t="s">
        <v>663</v>
      </c>
      <c r="BW8782" s="79" t="s">
        <v>5524</v>
      </c>
    </row>
    <row r="8783" spans="51:75" x14ac:dyDescent="0.3">
      <c r="AY8783" s="107" t="e">
        <f>VLOOKUP(C8783,#REF!, 2,FALSE)</f>
        <v>#REF!</v>
      </c>
      <c r="BM8783" s="79" t="s">
        <v>14168</v>
      </c>
      <c r="BN8783" s="79" t="s">
        <v>1271</v>
      </c>
      <c r="BO8783" s="79" t="s">
        <v>11036</v>
      </c>
      <c r="BU8783" s="79" t="s">
        <v>14168</v>
      </c>
      <c r="BV8783" s="79" t="s">
        <v>1271</v>
      </c>
      <c r="BW8783" s="79" t="s">
        <v>11036</v>
      </c>
    </row>
    <row r="8784" spans="51:75" x14ac:dyDescent="0.3">
      <c r="AY8784" s="107" t="e">
        <f>VLOOKUP(C8784,#REF!, 2,FALSE)</f>
        <v>#REF!</v>
      </c>
      <c r="BM8784" s="79" t="s">
        <v>14169</v>
      </c>
      <c r="BN8784" s="79" t="s">
        <v>925</v>
      </c>
      <c r="BO8784" s="79" t="s">
        <v>624</v>
      </c>
      <c r="BU8784" s="79" t="s">
        <v>14169</v>
      </c>
      <c r="BV8784" s="79" t="s">
        <v>925</v>
      </c>
      <c r="BW8784" s="79" t="s">
        <v>624</v>
      </c>
    </row>
    <row r="8785" spans="51:75" x14ac:dyDescent="0.3">
      <c r="AY8785" s="107" t="e">
        <f>VLOOKUP(C8785,#REF!, 2,FALSE)</f>
        <v>#REF!</v>
      </c>
      <c r="BM8785" s="79" t="s">
        <v>14170</v>
      </c>
      <c r="BN8785" s="79" t="s">
        <v>944</v>
      </c>
      <c r="BO8785" s="79" t="s">
        <v>14171</v>
      </c>
      <c r="BU8785" s="79" t="s">
        <v>14170</v>
      </c>
      <c r="BV8785" s="79" t="s">
        <v>944</v>
      </c>
      <c r="BW8785" s="79" t="s">
        <v>14171</v>
      </c>
    </row>
    <row r="8786" spans="51:75" x14ac:dyDescent="0.3">
      <c r="AY8786" s="107" t="e">
        <f>VLOOKUP(C8786,#REF!, 2,FALSE)</f>
        <v>#REF!</v>
      </c>
      <c r="BM8786" s="79" t="s">
        <v>14172</v>
      </c>
      <c r="BN8786" s="79" t="s">
        <v>2985</v>
      </c>
      <c r="BO8786" s="79" t="s">
        <v>5122</v>
      </c>
      <c r="BU8786" s="79" t="s">
        <v>14172</v>
      </c>
      <c r="BV8786" s="79" t="s">
        <v>2985</v>
      </c>
      <c r="BW8786" s="79" t="s">
        <v>5122</v>
      </c>
    </row>
    <row r="8787" spans="51:75" x14ac:dyDescent="0.3">
      <c r="AY8787" s="107" t="e">
        <f>VLOOKUP(C8787,#REF!, 2,FALSE)</f>
        <v>#REF!</v>
      </c>
      <c r="BM8787" s="79" t="s">
        <v>14173</v>
      </c>
      <c r="BN8787" s="79" t="s">
        <v>1271</v>
      </c>
      <c r="BO8787" s="79" t="s">
        <v>1728</v>
      </c>
      <c r="BU8787" s="79" t="s">
        <v>14173</v>
      </c>
      <c r="BV8787" s="79" t="s">
        <v>1271</v>
      </c>
      <c r="BW8787" s="79" t="s">
        <v>1728</v>
      </c>
    </row>
    <row r="8788" spans="51:75" x14ac:dyDescent="0.3">
      <c r="AY8788" s="107" t="e">
        <f>VLOOKUP(C8788,#REF!, 2,FALSE)</f>
        <v>#REF!</v>
      </c>
      <c r="BM8788" s="79" t="s">
        <v>14174</v>
      </c>
      <c r="BN8788" s="79" t="s">
        <v>664</v>
      </c>
      <c r="BO8788" s="79" t="s">
        <v>14175</v>
      </c>
      <c r="BU8788" s="79" t="s">
        <v>14174</v>
      </c>
      <c r="BV8788" s="79" t="s">
        <v>664</v>
      </c>
      <c r="BW8788" s="79" t="s">
        <v>14175</v>
      </c>
    </row>
    <row r="8789" spans="51:75" x14ac:dyDescent="0.3">
      <c r="AY8789" s="107" t="e">
        <f>VLOOKUP(C8789,#REF!, 2,FALSE)</f>
        <v>#REF!</v>
      </c>
      <c r="BM8789" s="79" t="s">
        <v>14176</v>
      </c>
      <c r="BN8789" s="79" t="s">
        <v>621</v>
      </c>
      <c r="BO8789" s="79" t="s">
        <v>2985</v>
      </c>
      <c r="BU8789" s="79" t="s">
        <v>14176</v>
      </c>
      <c r="BV8789" s="79" t="s">
        <v>621</v>
      </c>
      <c r="BW8789" s="79" t="s">
        <v>2985</v>
      </c>
    </row>
    <row r="8790" spans="51:75" x14ac:dyDescent="0.3">
      <c r="AY8790" s="107" t="e">
        <f>VLOOKUP(C8790,#REF!, 2,FALSE)</f>
        <v>#REF!</v>
      </c>
      <c r="BM8790" s="79" t="s">
        <v>14177</v>
      </c>
      <c r="BN8790" s="79" t="s">
        <v>2981</v>
      </c>
      <c r="BO8790" s="79" t="s">
        <v>14178</v>
      </c>
      <c r="BU8790" s="79" t="s">
        <v>14177</v>
      </c>
      <c r="BV8790" s="79" t="s">
        <v>2981</v>
      </c>
      <c r="BW8790" s="79" t="s">
        <v>14178</v>
      </c>
    </row>
    <row r="8791" spans="51:75" x14ac:dyDescent="0.3">
      <c r="AY8791" s="107" t="e">
        <f>VLOOKUP(C8791,#REF!, 2,FALSE)</f>
        <v>#REF!</v>
      </c>
      <c r="BM8791" s="79" t="s">
        <v>14179</v>
      </c>
      <c r="BN8791" s="79" t="s">
        <v>7956</v>
      </c>
      <c r="BO8791" s="79" t="s">
        <v>11116</v>
      </c>
      <c r="BU8791" s="79" t="s">
        <v>14179</v>
      </c>
      <c r="BV8791" s="79" t="s">
        <v>7956</v>
      </c>
      <c r="BW8791" s="79" t="s">
        <v>11116</v>
      </c>
    </row>
    <row r="8792" spans="51:75" x14ac:dyDescent="0.3">
      <c r="AY8792" s="107" t="e">
        <f>VLOOKUP(C8792,#REF!, 2,FALSE)</f>
        <v>#REF!</v>
      </c>
      <c r="BM8792" s="79" t="s">
        <v>14180</v>
      </c>
      <c r="BN8792" s="79" t="s">
        <v>621</v>
      </c>
      <c r="BO8792" s="79" t="s">
        <v>2985</v>
      </c>
      <c r="BU8792" s="79" t="s">
        <v>14180</v>
      </c>
      <c r="BV8792" s="79" t="s">
        <v>621</v>
      </c>
      <c r="BW8792" s="79" t="s">
        <v>2985</v>
      </c>
    </row>
    <row r="8793" spans="51:75" x14ac:dyDescent="0.3">
      <c r="AY8793" s="107" t="e">
        <f>VLOOKUP(C8793,#REF!, 2,FALSE)</f>
        <v>#REF!</v>
      </c>
      <c r="BM8793" s="79" t="s">
        <v>14181</v>
      </c>
      <c r="BN8793" s="79" t="s">
        <v>2985</v>
      </c>
      <c r="BO8793" s="79" t="s">
        <v>14182</v>
      </c>
      <c r="BU8793" s="79" t="s">
        <v>14181</v>
      </c>
      <c r="BV8793" s="79" t="s">
        <v>2985</v>
      </c>
      <c r="BW8793" s="79" t="s">
        <v>14182</v>
      </c>
    </row>
    <row r="8794" spans="51:75" x14ac:dyDescent="0.3">
      <c r="AY8794" s="107" t="e">
        <f>VLOOKUP(C8794,#REF!, 2,FALSE)</f>
        <v>#REF!</v>
      </c>
      <c r="BM8794" s="79" t="s">
        <v>14183</v>
      </c>
      <c r="BN8794" s="79" t="s">
        <v>2981</v>
      </c>
      <c r="BO8794" s="79" t="s">
        <v>961</v>
      </c>
      <c r="BU8794" s="79" t="s">
        <v>14183</v>
      </c>
      <c r="BV8794" s="79" t="s">
        <v>2981</v>
      </c>
      <c r="BW8794" s="79" t="s">
        <v>961</v>
      </c>
    </row>
    <row r="8795" spans="51:75" x14ac:dyDescent="0.3">
      <c r="AY8795" s="107" t="e">
        <f>VLOOKUP(C8795,#REF!, 2,FALSE)</f>
        <v>#REF!</v>
      </c>
      <c r="BM8795" s="79" t="s">
        <v>14184</v>
      </c>
      <c r="BN8795" s="79" t="s">
        <v>785</v>
      </c>
      <c r="BO8795" s="79" t="s">
        <v>14185</v>
      </c>
      <c r="BU8795" s="79" t="s">
        <v>14184</v>
      </c>
      <c r="BV8795" s="79" t="s">
        <v>785</v>
      </c>
      <c r="BW8795" s="79" t="s">
        <v>14185</v>
      </c>
    </row>
    <row r="8796" spans="51:75" x14ac:dyDescent="0.3">
      <c r="AY8796" s="107" t="e">
        <f>VLOOKUP(C8796,#REF!, 2,FALSE)</f>
        <v>#REF!</v>
      </c>
      <c r="BM8796" s="79" t="s">
        <v>14186</v>
      </c>
      <c r="BN8796" s="79" t="s">
        <v>2985</v>
      </c>
      <c r="BO8796" s="79" t="s">
        <v>14187</v>
      </c>
      <c r="BU8796" s="79" t="s">
        <v>14186</v>
      </c>
      <c r="BV8796" s="79" t="s">
        <v>2985</v>
      </c>
      <c r="BW8796" s="79" t="s">
        <v>14187</v>
      </c>
    </row>
    <row r="8797" spans="51:75" x14ac:dyDescent="0.3">
      <c r="AY8797" s="107" t="e">
        <f>VLOOKUP(C8797,#REF!, 2,FALSE)</f>
        <v>#REF!</v>
      </c>
      <c r="BM8797" s="79" t="s">
        <v>14188</v>
      </c>
      <c r="BN8797" s="79" t="s">
        <v>2985</v>
      </c>
      <c r="BO8797" s="79" t="s">
        <v>2985</v>
      </c>
      <c r="BU8797" s="79" t="s">
        <v>14188</v>
      </c>
      <c r="BV8797" s="79" t="s">
        <v>2985</v>
      </c>
      <c r="BW8797" s="79" t="s">
        <v>2985</v>
      </c>
    </row>
    <row r="8798" spans="51:75" x14ac:dyDescent="0.3">
      <c r="AY8798" s="107" t="e">
        <f>VLOOKUP(C8798,#REF!, 2,FALSE)</f>
        <v>#REF!</v>
      </c>
      <c r="BM8798" s="79" t="s">
        <v>2479</v>
      </c>
      <c r="BN8798" s="79" t="s">
        <v>2985</v>
      </c>
      <c r="BO8798" s="79" t="s">
        <v>2985</v>
      </c>
      <c r="BU8798" s="79" t="s">
        <v>2479</v>
      </c>
      <c r="BV8798" s="79" t="s">
        <v>2985</v>
      </c>
      <c r="BW8798" s="79" t="s">
        <v>2985</v>
      </c>
    </row>
    <row r="8799" spans="51:75" x14ac:dyDescent="0.3">
      <c r="AY8799" s="107" t="e">
        <f>VLOOKUP(C8799,#REF!, 2,FALSE)</f>
        <v>#REF!</v>
      </c>
      <c r="BM8799" s="79" t="s">
        <v>14189</v>
      </c>
      <c r="BN8799" s="79" t="s">
        <v>2985</v>
      </c>
      <c r="BO8799" s="79" t="s">
        <v>2985</v>
      </c>
      <c r="BU8799" s="79" t="s">
        <v>14189</v>
      </c>
      <c r="BV8799" s="79" t="s">
        <v>2985</v>
      </c>
      <c r="BW8799" s="79" t="s">
        <v>2985</v>
      </c>
    </row>
    <row r="8800" spans="51:75" x14ac:dyDescent="0.3">
      <c r="AY8800" s="107" t="e">
        <f>VLOOKUP(C8800,#REF!, 2,FALSE)</f>
        <v>#REF!</v>
      </c>
      <c r="BM8800" s="79" t="s">
        <v>14190</v>
      </c>
      <c r="BN8800" s="79" t="s">
        <v>2985</v>
      </c>
      <c r="BO8800" s="79" t="s">
        <v>2985</v>
      </c>
      <c r="BU8800" s="79" t="s">
        <v>14190</v>
      </c>
      <c r="BV8800" s="79" t="s">
        <v>2985</v>
      </c>
      <c r="BW8800" s="79" t="s">
        <v>2985</v>
      </c>
    </row>
    <row r="8801" spans="51:75" x14ac:dyDescent="0.3">
      <c r="AY8801" s="107" t="e">
        <f>VLOOKUP(C8801,#REF!, 2,FALSE)</f>
        <v>#REF!</v>
      </c>
      <c r="BM8801" s="79" t="s">
        <v>2481</v>
      </c>
      <c r="BN8801" s="79" t="s">
        <v>2985</v>
      </c>
      <c r="BO8801" s="79" t="s">
        <v>2883</v>
      </c>
      <c r="BU8801" s="79" t="s">
        <v>2481</v>
      </c>
      <c r="BV8801" s="79" t="s">
        <v>2985</v>
      </c>
      <c r="BW8801" s="79" t="s">
        <v>2883</v>
      </c>
    </row>
    <row r="8802" spans="51:75" x14ac:dyDescent="0.3">
      <c r="AY8802" s="107" t="e">
        <f>VLOOKUP(C8802,#REF!, 2,FALSE)</f>
        <v>#REF!</v>
      </c>
      <c r="BM8802" s="79" t="s">
        <v>2482</v>
      </c>
      <c r="BN8802" s="79" t="s">
        <v>1005</v>
      </c>
      <c r="BO8802" s="79" t="s">
        <v>2985</v>
      </c>
      <c r="BU8802" s="79" t="s">
        <v>2482</v>
      </c>
      <c r="BV8802" s="79" t="s">
        <v>1005</v>
      </c>
      <c r="BW8802" s="79" t="s">
        <v>2985</v>
      </c>
    </row>
    <row r="8803" spans="51:75" x14ac:dyDescent="0.3">
      <c r="AY8803" s="107" t="e">
        <f>VLOOKUP(C8803,#REF!, 2,FALSE)</f>
        <v>#REF!</v>
      </c>
      <c r="BM8803" s="79" t="s">
        <v>14191</v>
      </c>
      <c r="BN8803" s="79" t="s">
        <v>615</v>
      </c>
      <c r="BO8803" s="79" t="s">
        <v>1497</v>
      </c>
      <c r="BU8803" s="79" t="s">
        <v>14191</v>
      </c>
      <c r="BV8803" s="79" t="s">
        <v>615</v>
      </c>
      <c r="BW8803" s="79" t="s">
        <v>1497</v>
      </c>
    </row>
    <row r="8804" spans="51:75" x14ac:dyDescent="0.3">
      <c r="AY8804" s="107" t="e">
        <f>VLOOKUP(C8804,#REF!, 2,FALSE)</f>
        <v>#REF!</v>
      </c>
      <c r="BM8804" s="79" t="s">
        <v>14192</v>
      </c>
      <c r="BN8804" s="79" t="s">
        <v>2985</v>
      </c>
      <c r="BO8804" s="79" t="s">
        <v>2985</v>
      </c>
      <c r="BU8804" s="79" t="s">
        <v>14192</v>
      </c>
      <c r="BV8804" s="79" t="s">
        <v>2985</v>
      </c>
      <c r="BW8804" s="79" t="s">
        <v>2985</v>
      </c>
    </row>
    <row r="8805" spans="51:75" x14ac:dyDescent="0.3">
      <c r="AY8805" s="107" t="e">
        <f>VLOOKUP(C8805,#REF!, 2,FALSE)</f>
        <v>#REF!</v>
      </c>
      <c r="BM8805" s="79" t="s">
        <v>14193</v>
      </c>
      <c r="BN8805" s="79" t="s">
        <v>2985</v>
      </c>
      <c r="BO8805" s="79" t="s">
        <v>4498</v>
      </c>
      <c r="BU8805" s="79" t="s">
        <v>14193</v>
      </c>
      <c r="BV8805" s="79" t="s">
        <v>2985</v>
      </c>
      <c r="BW8805" s="79" t="s">
        <v>4498</v>
      </c>
    </row>
    <row r="8806" spans="51:75" x14ac:dyDescent="0.3">
      <c r="AY8806" s="107" t="e">
        <f>VLOOKUP(C8806,#REF!, 2,FALSE)</f>
        <v>#REF!</v>
      </c>
      <c r="BM8806" s="79" t="s">
        <v>14194</v>
      </c>
      <c r="BN8806" s="79" t="s">
        <v>2985</v>
      </c>
      <c r="BO8806" s="79" t="s">
        <v>2985</v>
      </c>
      <c r="BU8806" s="79" t="s">
        <v>14194</v>
      </c>
      <c r="BV8806" s="79" t="s">
        <v>2985</v>
      </c>
      <c r="BW8806" s="79" t="s">
        <v>2985</v>
      </c>
    </row>
    <row r="8807" spans="51:75" x14ac:dyDescent="0.3">
      <c r="AY8807" s="107" t="e">
        <f>VLOOKUP(C8807,#REF!, 2,FALSE)</f>
        <v>#REF!</v>
      </c>
      <c r="BM8807" s="79" t="s">
        <v>14195</v>
      </c>
      <c r="BN8807" s="79" t="s">
        <v>641</v>
      </c>
      <c r="BO8807" s="79" t="s">
        <v>6023</v>
      </c>
      <c r="BU8807" s="79" t="s">
        <v>14195</v>
      </c>
      <c r="BV8807" s="79" t="s">
        <v>641</v>
      </c>
      <c r="BW8807" s="79" t="s">
        <v>6023</v>
      </c>
    </row>
    <row r="8808" spans="51:75" x14ac:dyDescent="0.3">
      <c r="AY8808" s="107" t="e">
        <f>VLOOKUP(C8808,#REF!, 2,FALSE)</f>
        <v>#REF!</v>
      </c>
      <c r="BM8808" s="79" t="s">
        <v>186</v>
      </c>
      <c r="BN8808" s="79" t="s">
        <v>707</v>
      </c>
      <c r="BO8808" s="79" t="s">
        <v>12899</v>
      </c>
      <c r="BU8808" s="79" t="s">
        <v>186</v>
      </c>
      <c r="BV8808" s="79" t="s">
        <v>707</v>
      </c>
      <c r="BW8808" s="79" t="s">
        <v>12899</v>
      </c>
    </row>
    <row r="8809" spans="51:75" x14ac:dyDescent="0.3">
      <c r="AY8809" s="107" t="e">
        <f>VLOOKUP(C8809,#REF!, 2,FALSE)</f>
        <v>#REF!</v>
      </c>
      <c r="BM8809" s="79" t="s">
        <v>2483</v>
      </c>
      <c r="BN8809" s="79" t="s">
        <v>671</v>
      </c>
      <c r="BO8809" s="79" t="s">
        <v>662</v>
      </c>
      <c r="BU8809" s="79" t="s">
        <v>2483</v>
      </c>
      <c r="BV8809" s="79" t="s">
        <v>671</v>
      </c>
      <c r="BW8809" s="79" t="s">
        <v>662</v>
      </c>
    </row>
    <row r="8810" spans="51:75" x14ac:dyDescent="0.3">
      <c r="AY8810" s="107" t="e">
        <f>VLOOKUP(C8810,#REF!, 2,FALSE)</f>
        <v>#REF!</v>
      </c>
      <c r="BM8810" s="79" t="s">
        <v>14196</v>
      </c>
      <c r="BN8810" s="79" t="s">
        <v>2985</v>
      </c>
      <c r="BO8810" s="79" t="s">
        <v>2985</v>
      </c>
      <c r="BU8810" s="79" t="s">
        <v>14196</v>
      </c>
      <c r="BV8810" s="79" t="s">
        <v>2985</v>
      </c>
      <c r="BW8810" s="79" t="s">
        <v>2985</v>
      </c>
    </row>
    <row r="8811" spans="51:75" x14ac:dyDescent="0.3">
      <c r="AY8811" s="107" t="e">
        <f>VLOOKUP(C8811,#REF!, 2,FALSE)</f>
        <v>#REF!</v>
      </c>
      <c r="BM8811" s="79" t="s">
        <v>14197</v>
      </c>
      <c r="BN8811" s="79" t="s">
        <v>16992</v>
      </c>
      <c r="BO8811" s="79" t="s">
        <v>772</v>
      </c>
      <c r="BU8811" s="79" t="s">
        <v>14197</v>
      </c>
      <c r="BV8811" s="79" t="s">
        <v>16992</v>
      </c>
      <c r="BW8811" s="79" t="s">
        <v>772</v>
      </c>
    </row>
    <row r="8812" spans="51:75" x14ac:dyDescent="0.3">
      <c r="AY8812" s="107" t="e">
        <f>VLOOKUP(C8812,#REF!, 2,FALSE)</f>
        <v>#REF!</v>
      </c>
      <c r="BM8812" s="79" t="s">
        <v>14198</v>
      </c>
      <c r="BN8812" s="79" t="s">
        <v>799</v>
      </c>
      <c r="BO8812" s="79" t="s">
        <v>14199</v>
      </c>
      <c r="BU8812" s="79" t="s">
        <v>14198</v>
      </c>
      <c r="BV8812" s="79" t="s">
        <v>799</v>
      </c>
      <c r="BW8812" s="79" t="s">
        <v>14199</v>
      </c>
    </row>
    <row r="8813" spans="51:75" x14ac:dyDescent="0.3">
      <c r="AY8813" s="107" t="e">
        <f>VLOOKUP(C8813,#REF!, 2,FALSE)</f>
        <v>#REF!</v>
      </c>
      <c r="BM8813" s="79" t="s">
        <v>14200</v>
      </c>
      <c r="BN8813" s="79" t="s">
        <v>3049</v>
      </c>
      <c r="BO8813" s="79" t="s">
        <v>14201</v>
      </c>
      <c r="BU8813" s="79" t="s">
        <v>14200</v>
      </c>
      <c r="BV8813" s="79" t="s">
        <v>3049</v>
      </c>
      <c r="BW8813" s="79" t="s">
        <v>14201</v>
      </c>
    </row>
    <row r="8814" spans="51:75" x14ac:dyDescent="0.3">
      <c r="AY8814" s="107" t="e">
        <f>VLOOKUP(C8814,#REF!, 2,FALSE)</f>
        <v>#REF!</v>
      </c>
      <c r="BM8814" s="79" t="s">
        <v>14202</v>
      </c>
      <c r="BN8814" s="79" t="s">
        <v>664</v>
      </c>
      <c r="BO8814" s="79" t="s">
        <v>14203</v>
      </c>
      <c r="BU8814" s="79" t="s">
        <v>14202</v>
      </c>
      <c r="BV8814" s="79" t="s">
        <v>664</v>
      </c>
      <c r="BW8814" s="79" t="s">
        <v>14203</v>
      </c>
    </row>
    <row r="8815" spans="51:75" x14ac:dyDescent="0.3">
      <c r="AY8815" s="107" t="e">
        <f>VLOOKUP(C8815,#REF!, 2,FALSE)</f>
        <v>#REF!</v>
      </c>
      <c r="BM8815" s="79" t="s">
        <v>14204</v>
      </c>
      <c r="BN8815" s="79" t="s">
        <v>799</v>
      </c>
      <c r="BO8815" s="79" t="s">
        <v>14205</v>
      </c>
      <c r="BU8815" s="79" t="s">
        <v>14204</v>
      </c>
      <c r="BV8815" s="79" t="s">
        <v>799</v>
      </c>
      <c r="BW8815" s="79" t="s">
        <v>14205</v>
      </c>
    </row>
    <row r="8816" spans="51:75" x14ac:dyDescent="0.3">
      <c r="AY8816" s="107" t="e">
        <f>VLOOKUP(C8816,#REF!, 2,FALSE)</f>
        <v>#REF!</v>
      </c>
      <c r="BM8816" s="79" t="s">
        <v>14206</v>
      </c>
      <c r="BN8816" s="79" t="s">
        <v>3049</v>
      </c>
      <c r="BO8816" s="79" t="s">
        <v>2985</v>
      </c>
      <c r="BU8816" s="79" t="s">
        <v>14206</v>
      </c>
      <c r="BV8816" s="79" t="s">
        <v>3049</v>
      </c>
      <c r="BW8816" s="79" t="s">
        <v>2985</v>
      </c>
    </row>
    <row r="8817" spans="51:75" x14ac:dyDescent="0.3">
      <c r="AY8817" s="107" t="e">
        <f>VLOOKUP(C8817,#REF!, 2,FALSE)</f>
        <v>#REF!</v>
      </c>
      <c r="BM8817" s="79" t="s">
        <v>14207</v>
      </c>
      <c r="BN8817" s="79" t="s">
        <v>664</v>
      </c>
      <c r="BO8817" s="79" t="s">
        <v>14208</v>
      </c>
      <c r="BU8817" s="79" t="s">
        <v>14207</v>
      </c>
      <c r="BV8817" s="79" t="s">
        <v>664</v>
      </c>
      <c r="BW8817" s="79" t="s">
        <v>14208</v>
      </c>
    </row>
    <row r="8818" spans="51:75" x14ac:dyDescent="0.3">
      <c r="AY8818" s="107" t="e">
        <f>VLOOKUP(C8818,#REF!, 2,FALSE)</f>
        <v>#REF!</v>
      </c>
      <c r="BM8818" s="79" t="s">
        <v>14209</v>
      </c>
      <c r="BN8818" s="79" t="s">
        <v>2985</v>
      </c>
      <c r="BO8818" s="79" t="s">
        <v>2985</v>
      </c>
      <c r="BU8818" s="79" t="s">
        <v>14209</v>
      </c>
      <c r="BV8818" s="79" t="s">
        <v>2985</v>
      </c>
      <c r="BW8818" s="79" t="s">
        <v>2985</v>
      </c>
    </row>
    <row r="8819" spans="51:75" x14ac:dyDescent="0.3">
      <c r="AY8819" s="107" t="e">
        <f>VLOOKUP(C8819,#REF!, 2,FALSE)</f>
        <v>#REF!</v>
      </c>
      <c r="BM8819" s="79" t="s">
        <v>14210</v>
      </c>
      <c r="BN8819" s="79" t="s">
        <v>702</v>
      </c>
      <c r="BO8819" s="79" t="s">
        <v>4307</v>
      </c>
      <c r="BU8819" s="79" t="s">
        <v>14210</v>
      </c>
      <c r="BV8819" s="79" t="s">
        <v>702</v>
      </c>
      <c r="BW8819" s="79" t="s">
        <v>4307</v>
      </c>
    </row>
    <row r="8820" spans="51:75" x14ac:dyDescent="0.3">
      <c r="AY8820" s="107" t="e">
        <f>VLOOKUP(C8820,#REF!, 2,FALSE)</f>
        <v>#REF!</v>
      </c>
      <c r="BM8820" s="79" t="s">
        <v>14211</v>
      </c>
      <c r="BN8820" s="79" t="s">
        <v>641</v>
      </c>
      <c r="BO8820" s="79" t="s">
        <v>2751</v>
      </c>
      <c r="BU8820" s="79" t="s">
        <v>14211</v>
      </c>
      <c r="BV8820" s="79" t="s">
        <v>641</v>
      </c>
      <c r="BW8820" s="79" t="s">
        <v>2751</v>
      </c>
    </row>
    <row r="8821" spans="51:75" x14ac:dyDescent="0.3">
      <c r="AY8821" s="107" t="e">
        <f>VLOOKUP(C8821,#REF!, 2,FALSE)</f>
        <v>#REF!</v>
      </c>
      <c r="BM8821" s="79" t="s">
        <v>14212</v>
      </c>
      <c r="BN8821" s="79" t="s">
        <v>2985</v>
      </c>
      <c r="BO8821" s="79" t="s">
        <v>2985</v>
      </c>
      <c r="BU8821" s="79" t="s">
        <v>14212</v>
      </c>
      <c r="BV8821" s="79" t="s">
        <v>2985</v>
      </c>
      <c r="BW8821" s="79" t="s">
        <v>2985</v>
      </c>
    </row>
    <row r="8822" spans="51:75" x14ac:dyDescent="0.3">
      <c r="AY8822" s="107" t="e">
        <f>VLOOKUP(C8822,#REF!, 2,FALSE)</f>
        <v>#REF!</v>
      </c>
      <c r="BM8822" s="79" t="s">
        <v>187</v>
      </c>
      <c r="BN8822" s="79" t="s">
        <v>2985</v>
      </c>
      <c r="BO8822" s="79" t="s">
        <v>2985</v>
      </c>
      <c r="BU8822" s="79" t="s">
        <v>187</v>
      </c>
      <c r="BV8822" s="79" t="s">
        <v>2985</v>
      </c>
      <c r="BW8822" s="79" t="s">
        <v>2985</v>
      </c>
    </row>
    <row r="8823" spans="51:75" x14ac:dyDescent="0.3">
      <c r="AY8823" s="107" t="e">
        <f>VLOOKUP(C8823,#REF!, 2,FALSE)</f>
        <v>#REF!</v>
      </c>
      <c r="BM8823" s="79" t="s">
        <v>14213</v>
      </c>
      <c r="BN8823" s="79" t="s">
        <v>2985</v>
      </c>
      <c r="BO8823" s="79" t="s">
        <v>2985</v>
      </c>
      <c r="BU8823" s="79" t="s">
        <v>14213</v>
      </c>
      <c r="BV8823" s="79" t="s">
        <v>2985</v>
      </c>
      <c r="BW8823" s="79" t="s">
        <v>2985</v>
      </c>
    </row>
    <row r="8824" spans="51:75" x14ac:dyDescent="0.3">
      <c r="AY8824" s="107" t="e">
        <f>VLOOKUP(C8824,#REF!, 2,FALSE)</f>
        <v>#REF!</v>
      </c>
      <c r="BM8824" s="79" t="s">
        <v>14214</v>
      </c>
      <c r="BN8824" s="79" t="s">
        <v>2985</v>
      </c>
      <c r="BO8824" s="79" t="s">
        <v>2985</v>
      </c>
      <c r="BU8824" s="79" t="s">
        <v>14214</v>
      </c>
      <c r="BV8824" s="79" t="s">
        <v>2985</v>
      </c>
      <c r="BW8824" s="79" t="s">
        <v>2985</v>
      </c>
    </row>
    <row r="8825" spans="51:75" x14ac:dyDescent="0.3">
      <c r="AY8825" s="107" t="e">
        <f>VLOOKUP(C8825,#REF!, 2,FALSE)</f>
        <v>#REF!</v>
      </c>
      <c r="BM8825" s="79" t="s">
        <v>14215</v>
      </c>
      <c r="BN8825" s="79" t="s">
        <v>2985</v>
      </c>
      <c r="BO8825" s="79" t="s">
        <v>2985</v>
      </c>
      <c r="BU8825" s="79" t="s">
        <v>14215</v>
      </c>
      <c r="BV8825" s="79" t="s">
        <v>2985</v>
      </c>
      <c r="BW8825" s="79" t="s">
        <v>2985</v>
      </c>
    </row>
    <row r="8826" spans="51:75" x14ac:dyDescent="0.3">
      <c r="AY8826" s="107" t="e">
        <f>VLOOKUP(C8826,#REF!, 2,FALSE)</f>
        <v>#REF!</v>
      </c>
      <c r="BM8826" s="79" t="s">
        <v>14216</v>
      </c>
      <c r="BN8826" s="79" t="s">
        <v>2985</v>
      </c>
      <c r="BO8826" s="79" t="s">
        <v>2985</v>
      </c>
      <c r="BU8826" s="79" t="s">
        <v>14216</v>
      </c>
      <c r="BV8826" s="79" t="s">
        <v>2985</v>
      </c>
      <c r="BW8826" s="79" t="s">
        <v>2985</v>
      </c>
    </row>
    <row r="8827" spans="51:75" x14ac:dyDescent="0.3">
      <c r="AY8827" s="107" t="e">
        <f>VLOOKUP(C8827,#REF!, 2,FALSE)</f>
        <v>#REF!</v>
      </c>
      <c r="BM8827" s="79" t="s">
        <v>14217</v>
      </c>
      <c r="BN8827" s="79" t="s">
        <v>2985</v>
      </c>
      <c r="BO8827" s="79" t="s">
        <v>2985</v>
      </c>
      <c r="BU8827" s="79" t="s">
        <v>14217</v>
      </c>
      <c r="BV8827" s="79" t="s">
        <v>2985</v>
      </c>
      <c r="BW8827" s="79" t="s">
        <v>2985</v>
      </c>
    </row>
    <row r="8828" spans="51:75" x14ac:dyDescent="0.3">
      <c r="AY8828" s="107" t="e">
        <f>VLOOKUP(C8828,#REF!, 2,FALSE)</f>
        <v>#REF!</v>
      </c>
      <c r="BM8828" s="79" t="s">
        <v>2484</v>
      </c>
      <c r="BN8828" s="79" t="s">
        <v>665</v>
      </c>
      <c r="BO8828" s="79" t="s">
        <v>14218</v>
      </c>
      <c r="BU8828" s="79" t="s">
        <v>2484</v>
      </c>
      <c r="BV8828" s="79" t="s">
        <v>665</v>
      </c>
      <c r="BW8828" s="79" t="s">
        <v>14218</v>
      </c>
    </row>
    <row r="8829" spans="51:75" x14ac:dyDescent="0.3">
      <c r="AY8829" s="107" t="e">
        <f>VLOOKUP(C8829,#REF!, 2,FALSE)</f>
        <v>#REF!</v>
      </c>
      <c r="BM8829" s="79" t="s">
        <v>14219</v>
      </c>
      <c r="BN8829" s="79" t="s">
        <v>2985</v>
      </c>
      <c r="BO8829" s="79" t="s">
        <v>2985</v>
      </c>
      <c r="BU8829" s="79" t="s">
        <v>14219</v>
      </c>
      <c r="BV8829" s="79" t="s">
        <v>2985</v>
      </c>
      <c r="BW8829" s="79" t="s">
        <v>2985</v>
      </c>
    </row>
    <row r="8830" spans="51:75" x14ac:dyDescent="0.3">
      <c r="AY8830" s="107" t="e">
        <f>VLOOKUP(C8830,#REF!, 2,FALSE)</f>
        <v>#REF!</v>
      </c>
      <c r="BM8830" s="79" t="s">
        <v>14220</v>
      </c>
      <c r="BN8830" s="79" t="s">
        <v>773</v>
      </c>
      <c r="BO8830" s="79" t="s">
        <v>1905</v>
      </c>
      <c r="BU8830" s="79" t="s">
        <v>14220</v>
      </c>
      <c r="BV8830" s="79" t="s">
        <v>773</v>
      </c>
      <c r="BW8830" s="79" t="s">
        <v>1905</v>
      </c>
    </row>
    <row r="8831" spans="51:75" x14ac:dyDescent="0.3">
      <c r="AY8831" s="107" t="e">
        <f>VLOOKUP(C8831,#REF!, 2,FALSE)</f>
        <v>#REF!</v>
      </c>
      <c r="BM8831" s="79" t="s">
        <v>14221</v>
      </c>
      <c r="BN8831" s="79" t="s">
        <v>1281</v>
      </c>
      <c r="BO8831" s="79" t="s">
        <v>2985</v>
      </c>
      <c r="BU8831" s="79" t="s">
        <v>14221</v>
      </c>
      <c r="BV8831" s="79" t="s">
        <v>1281</v>
      </c>
      <c r="BW8831" s="79" t="s">
        <v>2985</v>
      </c>
    </row>
    <row r="8832" spans="51:75" x14ac:dyDescent="0.3">
      <c r="AY8832" s="107" t="e">
        <f>VLOOKUP(C8832,#REF!, 2,FALSE)</f>
        <v>#REF!</v>
      </c>
      <c r="BM8832" s="79" t="s">
        <v>14222</v>
      </c>
      <c r="BN8832" s="79" t="s">
        <v>702</v>
      </c>
      <c r="BO8832" s="79" t="s">
        <v>14223</v>
      </c>
      <c r="BU8832" s="79" t="s">
        <v>14222</v>
      </c>
      <c r="BV8832" s="79" t="s">
        <v>702</v>
      </c>
      <c r="BW8832" s="79" t="s">
        <v>14223</v>
      </c>
    </row>
    <row r="8833" spans="51:75" x14ac:dyDescent="0.3">
      <c r="AY8833" s="107" t="e">
        <f>VLOOKUP(C8833,#REF!, 2,FALSE)</f>
        <v>#REF!</v>
      </c>
      <c r="BM8833" s="79" t="s">
        <v>14224</v>
      </c>
      <c r="BN8833" s="79" t="s">
        <v>1447</v>
      </c>
      <c r="BO8833" s="79" t="s">
        <v>2985</v>
      </c>
      <c r="BU8833" s="79" t="s">
        <v>14224</v>
      </c>
      <c r="BV8833" s="79" t="s">
        <v>1447</v>
      </c>
      <c r="BW8833" s="79" t="s">
        <v>2985</v>
      </c>
    </row>
    <row r="8834" spans="51:75" x14ac:dyDescent="0.3">
      <c r="AY8834" s="107" t="e">
        <f>VLOOKUP(C8834,#REF!, 2,FALSE)</f>
        <v>#REF!</v>
      </c>
      <c r="BM8834" s="79" t="s">
        <v>14225</v>
      </c>
      <c r="BN8834" s="79" t="s">
        <v>914</v>
      </c>
      <c r="BO8834" s="79" t="s">
        <v>14226</v>
      </c>
      <c r="BU8834" s="79" t="s">
        <v>14225</v>
      </c>
      <c r="BV8834" s="79" t="s">
        <v>914</v>
      </c>
      <c r="BW8834" s="79" t="s">
        <v>14226</v>
      </c>
    </row>
    <row r="8835" spans="51:75" x14ac:dyDescent="0.3">
      <c r="AY8835" s="107" t="e">
        <f>VLOOKUP(C8835,#REF!, 2,FALSE)</f>
        <v>#REF!</v>
      </c>
      <c r="BM8835" s="79" t="s">
        <v>2485</v>
      </c>
      <c r="BN8835" s="79" t="s">
        <v>1447</v>
      </c>
      <c r="BO8835" s="79" t="s">
        <v>2748</v>
      </c>
      <c r="BU8835" s="79" t="s">
        <v>2485</v>
      </c>
      <c r="BV8835" s="79" t="s">
        <v>1447</v>
      </c>
      <c r="BW8835" s="79" t="s">
        <v>2748</v>
      </c>
    </row>
    <row r="8836" spans="51:75" x14ac:dyDescent="0.3">
      <c r="AY8836" s="107" t="e">
        <f>VLOOKUP(C8836,#REF!, 2,FALSE)</f>
        <v>#REF!</v>
      </c>
      <c r="BM8836" s="79" t="s">
        <v>14227</v>
      </c>
      <c r="BN8836" s="79" t="s">
        <v>1447</v>
      </c>
      <c r="BO8836" s="79" t="s">
        <v>14149</v>
      </c>
      <c r="BU8836" s="79" t="s">
        <v>14227</v>
      </c>
      <c r="BV8836" s="79" t="s">
        <v>1447</v>
      </c>
      <c r="BW8836" s="79" t="s">
        <v>14149</v>
      </c>
    </row>
    <row r="8837" spans="51:75" x14ac:dyDescent="0.3">
      <c r="AY8837" s="107" t="e">
        <f>VLOOKUP(C8837,#REF!, 2,FALSE)</f>
        <v>#REF!</v>
      </c>
      <c r="BM8837" s="79" t="s">
        <v>14229</v>
      </c>
      <c r="BN8837" s="79" t="s">
        <v>2985</v>
      </c>
      <c r="BO8837" s="79" t="s">
        <v>2985</v>
      </c>
      <c r="BU8837" s="79" t="s">
        <v>14229</v>
      </c>
      <c r="BV8837" s="79" t="s">
        <v>2985</v>
      </c>
      <c r="BW8837" s="79" t="s">
        <v>2985</v>
      </c>
    </row>
    <row r="8838" spans="51:75" x14ac:dyDescent="0.3">
      <c r="AY8838" s="107" t="e">
        <f>VLOOKUP(C8838,#REF!, 2,FALSE)</f>
        <v>#REF!</v>
      </c>
      <c r="BM8838" s="79" t="s">
        <v>14230</v>
      </c>
      <c r="BN8838" s="79" t="s">
        <v>641</v>
      </c>
      <c r="BO8838" s="79" t="s">
        <v>2985</v>
      </c>
      <c r="BU8838" s="79" t="s">
        <v>14230</v>
      </c>
      <c r="BV8838" s="79" t="s">
        <v>641</v>
      </c>
      <c r="BW8838" s="79" t="s">
        <v>2985</v>
      </c>
    </row>
    <row r="8839" spans="51:75" x14ac:dyDescent="0.3">
      <c r="AY8839" s="107" t="e">
        <f>VLOOKUP(C8839,#REF!, 2,FALSE)</f>
        <v>#REF!</v>
      </c>
      <c r="BM8839" s="79" t="s">
        <v>14231</v>
      </c>
      <c r="BN8839" s="79" t="s">
        <v>2985</v>
      </c>
      <c r="BO8839" s="79" t="s">
        <v>2985</v>
      </c>
      <c r="BU8839" s="79" t="s">
        <v>14231</v>
      </c>
      <c r="BV8839" s="79" t="s">
        <v>2985</v>
      </c>
      <c r="BW8839" s="79" t="s">
        <v>2985</v>
      </c>
    </row>
    <row r="8840" spans="51:75" x14ac:dyDescent="0.3">
      <c r="AY8840" s="107" t="e">
        <f>VLOOKUP(C8840,#REF!, 2,FALSE)</f>
        <v>#REF!</v>
      </c>
      <c r="BM8840" s="79" t="s">
        <v>14232</v>
      </c>
      <c r="BN8840" s="79" t="s">
        <v>614</v>
      </c>
      <c r="BO8840" s="79" t="s">
        <v>2985</v>
      </c>
      <c r="BU8840" s="79" t="s">
        <v>14232</v>
      </c>
      <c r="BV8840" s="79" t="s">
        <v>614</v>
      </c>
      <c r="BW8840" s="79" t="s">
        <v>2985</v>
      </c>
    </row>
    <row r="8841" spans="51:75" x14ac:dyDescent="0.3">
      <c r="AY8841" s="107" t="e">
        <f>VLOOKUP(C8841,#REF!, 2,FALSE)</f>
        <v>#REF!</v>
      </c>
      <c r="BM8841" s="79" t="s">
        <v>2486</v>
      </c>
      <c r="BN8841" s="79" t="s">
        <v>696</v>
      </c>
      <c r="BO8841" s="79" t="s">
        <v>14233</v>
      </c>
      <c r="BU8841" s="79" t="s">
        <v>2486</v>
      </c>
      <c r="BV8841" s="79" t="s">
        <v>696</v>
      </c>
      <c r="BW8841" s="79" t="s">
        <v>14233</v>
      </c>
    </row>
    <row r="8842" spans="51:75" x14ac:dyDescent="0.3">
      <c r="AY8842" s="107" t="e">
        <f>VLOOKUP(C8842,#REF!, 2,FALSE)</f>
        <v>#REF!</v>
      </c>
      <c r="BM8842" s="79" t="s">
        <v>14234</v>
      </c>
      <c r="BN8842" s="79" t="s">
        <v>2985</v>
      </c>
      <c r="BO8842" s="79" t="s">
        <v>2985</v>
      </c>
      <c r="BU8842" s="79" t="s">
        <v>14234</v>
      </c>
      <c r="BV8842" s="79" t="s">
        <v>2985</v>
      </c>
      <c r="BW8842" s="79" t="s">
        <v>2985</v>
      </c>
    </row>
    <row r="8843" spans="51:75" x14ac:dyDescent="0.3">
      <c r="AY8843" s="107" t="e">
        <f>VLOOKUP(C8843,#REF!, 2,FALSE)</f>
        <v>#REF!</v>
      </c>
      <c r="BM8843" s="79" t="s">
        <v>14235</v>
      </c>
      <c r="BN8843" s="79" t="s">
        <v>2985</v>
      </c>
      <c r="BO8843" s="79" t="s">
        <v>2985</v>
      </c>
      <c r="BU8843" s="79" t="s">
        <v>14235</v>
      </c>
      <c r="BV8843" s="79" t="s">
        <v>2985</v>
      </c>
      <c r="BW8843" s="79" t="s">
        <v>2985</v>
      </c>
    </row>
    <row r="8844" spans="51:75" x14ac:dyDescent="0.3">
      <c r="AY8844" s="107" t="e">
        <f>VLOOKUP(C8844,#REF!, 2,FALSE)</f>
        <v>#REF!</v>
      </c>
      <c r="BM8844" s="79" t="s">
        <v>2487</v>
      </c>
      <c r="BN8844" s="79" t="s">
        <v>1262</v>
      </c>
      <c r="BO8844" s="79" t="s">
        <v>9850</v>
      </c>
      <c r="BU8844" s="79" t="s">
        <v>2487</v>
      </c>
      <c r="BV8844" s="79" t="s">
        <v>1262</v>
      </c>
      <c r="BW8844" s="79" t="s">
        <v>9850</v>
      </c>
    </row>
    <row r="8845" spans="51:75" x14ac:dyDescent="0.3">
      <c r="AY8845" s="107" t="e">
        <f>VLOOKUP(C8845,#REF!, 2,FALSE)</f>
        <v>#REF!</v>
      </c>
      <c r="BM8845" s="79" t="s">
        <v>14236</v>
      </c>
      <c r="BN8845" s="79" t="s">
        <v>664</v>
      </c>
      <c r="BO8845" s="79" t="s">
        <v>14237</v>
      </c>
      <c r="BU8845" s="79" t="s">
        <v>14236</v>
      </c>
      <c r="BV8845" s="79" t="s">
        <v>664</v>
      </c>
      <c r="BW8845" s="79" t="s">
        <v>14237</v>
      </c>
    </row>
    <row r="8846" spans="51:75" x14ac:dyDescent="0.3">
      <c r="AY8846" s="107" t="e">
        <f>VLOOKUP(C8846,#REF!, 2,FALSE)</f>
        <v>#REF!</v>
      </c>
      <c r="BM8846" s="79" t="s">
        <v>14238</v>
      </c>
      <c r="BN8846" s="79" t="s">
        <v>633</v>
      </c>
      <c r="BO8846" s="79" t="s">
        <v>14239</v>
      </c>
      <c r="BU8846" s="79" t="s">
        <v>14238</v>
      </c>
      <c r="BV8846" s="79" t="s">
        <v>633</v>
      </c>
      <c r="BW8846" s="79" t="s">
        <v>14239</v>
      </c>
    </row>
    <row r="8847" spans="51:75" x14ac:dyDescent="0.3">
      <c r="AY8847" s="107" t="e">
        <f>VLOOKUP(C8847,#REF!, 2,FALSE)</f>
        <v>#REF!</v>
      </c>
      <c r="BM8847" s="79" t="s">
        <v>14240</v>
      </c>
      <c r="BN8847" s="79" t="s">
        <v>2985</v>
      </c>
      <c r="BO8847" s="79" t="s">
        <v>2985</v>
      </c>
      <c r="BU8847" s="79" t="s">
        <v>14240</v>
      </c>
      <c r="BV8847" s="79" t="s">
        <v>2985</v>
      </c>
      <c r="BW8847" s="79" t="s">
        <v>2985</v>
      </c>
    </row>
    <row r="8848" spans="51:75" x14ac:dyDescent="0.3">
      <c r="AY8848" s="107" t="e">
        <f>VLOOKUP(C8848,#REF!, 2,FALSE)</f>
        <v>#REF!</v>
      </c>
      <c r="BM8848" s="79" t="s">
        <v>14241</v>
      </c>
      <c r="BN8848" s="79" t="s">
        <v>641</v>
      </c>
      <c r="BO8848" s="79" t="s">
        <v>14242</v>
      </c>
      <c r="BU8848" s="79" t="s">
        <v>14241</v>
      </c>
      <c r="BV8848" s="79" t="s">
        <v>641</v>
      </c>
      <c r="BW8848" s="79" t="s">
        <v>14242</v>
      </c>
    </row>
    <row r="8849" spans="51:75" x14ac:dyDescent="0.3">
      <c r="AY8849" s="107" t="e">
        <f>VLOOKUP(C8849,#REF!, 2,FALSE)</f>
        <v>#REF!</v>
      </c>
      <c r="BM8849" s="79" t="s">
        <v>14243</v>
      </c>
      <c r="BN8849" s="79" t="s">
        <v>3256</v>
      </c>
      <c r="BO8849" s="79" t="s">
        <v>1387</v>
      </c>
      <c r="BU8849" s="79" t="s">
        <v>14243</v>
      </c>
      <c r="BV8849" s="79" t="s">
        <v>3256</v>
      </c>
      <c r="BW8849" s="79" t="s">
        <v>1387</v>
      </c>
    </row>
    <row r="8850" spans="51:75" x14ac:dyDescent="0.3">
      <c r="AY8850" s="107" t="e">
        <f>VLOOKUP(C8850,#REF!, 2,FALSE)</f>
        <v>#REF!</v>
      </c>
      <c r="BM8850" s="79" t="s">
        <v>14244</v>
      </c>
      <c r="BN8850" s="79" t="s">
        <v>3256</v>
      </c>
      <c r="BO8850" s="79" t="s">
        <v>14245</v>
      </c>
      <c r="BU8850" s="79" t="s">
        <v>14244</v>
      </c>
      <c r="BV8850" s="79" t="s">
        <v>3256</v>
      </c>
      <c r="BW8850" s="79" t="s">
        <v>14245</v>
      </c>
    </row>
    <row r="8851" spans="51:75" x14ac:dyDescent="0.3">
      <c r="AY8851" s="107" t="e">
        <f>VLOOKUP(C8851,#REF!, 2,FALSE)</f>
        <v>#REF!</v>
      </c>
      <c r="BM8851" s="79" t="s">
        <v>14246</v>
      </c>
      <c r="BN8851" s="79" t="s">
        <v>1141</v>
      </c>
      <c r="BO8851" s="79" t="s">
        <v>2094</v>
      </c>
      <c r="BU8851" s="79" t="s">
        <v>14246</v>
      </c>
      <c r="BV8851" s="79" t="s">
        <v>1141</v>
      </c>
      <c r="BW8851" s="79" t="s">
        <v>2094</v>
      </c>
    </row>
    <row r="8852" spans="51:75" x14ac:dyDescent="0.3">
      <c r="AY8852" s="107" t="e">
        <f>VLOOKUP(C8852,#REF!, 2,FALSE)</f>
        <v>#REF!</v>
      </c>
      <c r="BM8852" s="79" t="s">
        <v>2488</v>
      </c>
      <c r="BN8852" s="79" t="s">
        <v>999</v>
      </c>
      <c r="BO8852" s="79" t="s">
        <v>14247</v>
      </c>
      <c r="BU8852" s="79" t="s">
        <v>2488</v>
      </c>
      <c r="BV8852" s="79" t="s">
        <v>999</v>
      </c>
      <c r="BW8852" s="79" t="s">
        <v>14247</v>
      </c>
    </row>
    <row r="8853" spans="51:75" x14ac:dyDescent="0.3">
      <c r="AY8853" s="107" t="e">
        <f>VLOOKUP(C8853,#REF!, 2,FALSE)</f>
        <v>#REF!</v>
      </c>
      <c r="BM8853" s="79" t="s">
        <v>14248</v>
      </c>
      <c r="BN8853" s="79" t="s">
        <v>3206</v>
      </c>
      <c r="BO8853" s="79" t="s">
        <v>4010</v>
      </c>
      <c r="BU8853" s="79" t="s">
        <v>14248</v>
      </c>
      <c r="BV8853" s="79" t="s">
        <v>3206</v>
      </c>
      <c r="BW8853" s="79" t="s">
        <v>4010</v>
      </c>
    </row>
    <row r="8854" spans="51:75" x14ac:dyDescent="0.3">
      <c r="AY8854" s="107" t="e">
        <f>VLOOKUP(C8854,#REF!, 2,FALSE)</f>
        <v>#REF!</v>
      </c>
      <c r="BM8854" s="79" t="s">
        <v>14249</v>
      </c>
      <c r="BN8854" s="79" t="s">
        <v>3006</v>
      </c>
      <c r="BO8854" s="79" t="s">
        <v>8578</v>
      </c>
      <c r="BU8854" s="79" t="s">
        <v>14249</v>
      </c>
      <c r="BV8854" s="79" t="s">
        <v>3006</v>
      </c>
      <c r="BW8854" s="79" t="s">
        <v>8578</v>
      </c>
    </row>
    <row r="8855" spans="51:75" x14ac:dyDescent="0.3">
      <c r="AY8855" s="107" t="e">
        <f>VLOOKUP(C8855,#REF!, 2,FALSE)</f>
        <v>#REF!</v>
      </c>
      <c r="BM8855" s="79" t="s">
        <v>14250</v>
      </c>
      <c r="BN8855" s="79" t="s">
        <v>3256</v>
      </c>
      <c r="BO8855" s="79" t="s">
        <v>10341</v>
      </c>
      <c r="BU8855" s="79" t="s">
        <v>14250</v>
      </c>
      <c r="BV8855" s="79" t="s">
        <v>3256</v>
      </c>
      <c r="BW8855" s="79" t="s">
        <v>10341</v>
      </c>
    </row>
    <row r="8856" spans="51:75" x14ac:dyDescent="0.3">
      <c r="AY8856" s="107" t="e">
        <f>VLOOKUP(C8856,#REF!, 2,FALSE)</f>
        <v>#REF!</v>
      </c>
      <c r="BM8856" s="79" t="s">
        <v>14251</v>
      </c>
      <c r="BN8856" s="79" t="s">
        <v>2985</v>
      </c>
      <c r="BO8856" s="79" t="s">
        <v>5253</v>
      </c>
      <c r="BU8856" s="79" t="s">
        <v>14251</v>
      </c>
      <c r="BV8856" s="79" t="s">
        <v>2985</v>
      </c>
      <c r="BW8856" s="79" t="s">
        <v>5253</v>
      </c>
    </row>
    <row r="8857" spans="51:75" x14ac:dyDescent="0.3">
      <c r="AY8857" s="107" t="e">
        <f>VLOOKUP(C8857,#REF!, 2,FALSE)</f>
        <v>#REF!</v>
      </c>
      <c r="BM8857" s="79" t="s">
        <v>14252</v>
      </c>
      <c r="BN8857" s="79" t="s">
        <v>2985</v>
      </c>
      <c r="BO8857" s="79" t="s">
        <v>14253</v>
      </c>
      <c r="BU8857" s="79" t="s">
        <v>14252</v>
      </c>
      <c r="BV8857" s="79" t="s">
        <v>2985</v>
      </c>
      <c r="BW8857" s="79" t="s">
        <v>14253</v>
      </c>
    </row>
    <row r="8858" spans="51:75" x14ac:dyDescent="0.3">
      <c r="AY8858" s="107" t="e">
        <f>VLOOKUP(C8858,#REF!, 2,FALSE)</f>
        <v>#REF!</v>
      </c>
      <c r="BM8858" s="79" t="s">
        <v>14254</v>
      </c>
      <c r="BN8858" s="79" t="s">
        <v>2985</v>
      </c>
      <c r="BO8858" s="79" t="s">
        <v>13546</v>
      </c>
      <c r="BU8858" s="79" t="s">
        <v>14254</v>
      </c>
      <c r="BV8858" s="79" t="s">
        <v>2985</v>
      </c>
      <c r="BW8858" s="79" t="s">
        <v>13546</v>
      </c>
    </row>
    <row r="8859" spans="51:75" x14ac:dyDescent="0.3">
      <c r="AY8859" s="107" t="e">
        <f>VLOOKUP(C8859,#REF!, 2,FALSE)</f>
        <v>#REF!</v>
      </c>
      <c r="BM8859" s="79" t="s">
        <v>14255</v>
      </c>
      <c r="BN8859" s="79" t="s">
        <v>3256</v>
      </c>
      <c r="BO8859" s="79" t="s">
        <v>3541</v>
      </c>
      <c r="BU8859" s="79" t="s">
        <v>14255</v>
      </c>
      <c r="BV8859" s="79" t="s">
        <v>3256</v>
      </c>
      <c r="BW8859" s="79" t="s">
        <v>3541</v>
      </c>
    </row>
    <row r="8860" spans="51:75" x14ac:dyDescent="0.3">
      <c r="AY8860" s="107" t="e">
        <f>VLOOKUP(C8860,#REF!, 2,FALSE)</f>
        <v>#REF!</v>
      </c>
      <c r="BM8860" s="79" t="s">
        <v>14256</v>
      </c>
      <c r="BN8860" s="79" t="s">
        <v>2985</v>
      </c>
      <c r="BO8860" s="79" t="s">
        <v>2985</v>
      </c>
      <c r="BU8860" s="79" t="s">
        <v>14256</v>
      </c>
      <c r="BV8860" s="79" t="s">
        <v>2985</v>
      </c>
      <c r="BW8860" s="79" t="s">
        <v>2985</v>
      </c>
    </row>
    <row r="8861" spans="51:75" x14ac:dyDescent="0.3">
      <c r="AY8861" s="107" t="e">
        <f>VLOOKUP(C8861,#REF!, 2,FALSE)</f>
        <v>#REF!</v>
      </c>
      <c r="BM8861" s="79" t="s">
        <v>14257</v>
      </c>
      <c r="BN8861" s="79" t="s">
        <v>2985</v>
      </c>
      <c r="BO8861" s="79" t="s">
        <v>2985</v>
      </c>
      <c r="BU8861" s="79" t="s">
        <v>14257</v>
      </c>
      <c r="BV8861" s="79" t="s">
        <v>2985</v>
      </c>
      <c r="BW8861" s="79" t="s">
        <v>2985</v>
      </c>
    </row>
    <row r="8862" spans="51:75" x14ac:dyDescent="0.3">
      <c r="AY8862" s="107" t="e">
        <f>VLOOKUP(C8862,#REF!, 2,FALSE)</f>
        <v>#REF!</v>
      </c>
      <c r="BM8862" s="79" t="s">
        <v>14258</v>
      </c>
      <c r="BN8862" s="79" t="s">
        <v>1344</v>
      </c>
      <c r="BO8862" s="79" t="s">
        <v>2097</v>
      </c>
      <c r="BU8862" s="79" t="s">
        <v>14258</v>
      </c>
      <c r="BV8862" s="79" t="s">
        <v>1344</v>
      </c>
      <c r="BW8862" s="79" t="s">
        <v>2097</v>
      </c>
    </row>
    <row r="8863" spans="51:75" x14ac:dyDescent="0.3">
      <c r="AY8863" s="107" t="e">
        <f>VLOOKUP(C8863,#REF!, 2,FALSE)</f>
        <v>#REF!</v>
      </c>
      <c r="BM8863" s="79" t="s">
        <v>14259</v>
      </c>
      <c r="BN8863" s="79" t="s">
        <v>2985</v>
      </c>
      <c r="BO8863" s="79" t="s">
        <v>2985</v>
      </c>
      <c r="BU8863" s="79" t="s">
        <v>14259</v>
      </c>
      <c r="BV8863" s="79" t="s">
        <v>2985</v>
      </c>
      <c r="BW8863" s="79" t="s">
        <v>2985</v>
      </c>
    </row>
    <row r="8864" spans="51:75" x14ac:dyDescent="0.3">
      <c r="AY8864" s="107" t="e">
        <f>VLOOKUP(C8864,#REF!, 2,FALSE)</f>
        <v>#REF!</v>
      </c>
      <c r="BM8864" s="79" t="s">
        <v>14260</v>
      </c>
      <c r="BN8864" s="79" t="s">
        <v>2985</v>
      </c>
      <c r="BO8864" s="79" t="s">
        <v>2985</v>
      </c>
      <c r="BU8864" s="79" t="s">
        <v>14260</v>
      </c>
      <c r="BV8864" s="79" t="s">
        <v>2985</v>
      </c>
      <c r="BW8864" s="79" t="s">
        <v>2985</v>
      </c>
    </row>
    <row r="8865" spans="51:75" x14ac:dyDescent="0.3">
      <c r="AY8865" s="107" t="e">
        <f>VLOOKUP(C8865,#REF!, 2,FALSE)</f>
        <v>#REF!</v>
      </c>
      <c r="BM8865" s="79" t="s">
        <v>14261</v>
      </c>
      <c r="BN8865" s="79" t="s">
        <v>2985</v>
      </c>
      <c r="BO8865" s="79" t="s">
        <v>2985</v>
      </c>
      <c r="BU8865" s="79" t="s">
        <v>14261</v>
      </c>
      <c r="BV8865" s="79" t="s">
        <v>2985</v>
      </c>
      <c r="BW8865" s="79" t="s">
        <v>2985</v>
      </c>
    </row>
    <row r="8866" spans="51:75" x14ac:dyDescent="0.3">
      <c r="AY8866" s="107" t="e">
        <f>VLOOKUP(C8866,#REF!, 2,FALSE)</f>
        <v>#REF!</v>
      </c>
      <c r="BM8866" s="79" t="s">
        <v>2489</v>
      </c>
      <c r="BN8866" s="79" t="s">
        <v>705</v>
      </c>
      <c r="BO8866" s="79" t="s">
        <v>14262</v>
      </c>
      <c r="BU8866" s="79" t="s">
        <v>2489</v>
      </c>
      <c r="BV8866" s="79" t="s">
        <v>705</v>
      </c>
      <c r="BW8866" s="79" t="s">
        <v>14262</v>
      </c>
    </row>
    <row r="8867" spans="51:75" x14ac:dyDescent="0.3">
      <c r="AY8867" s="107" t="e">
        <f>VLOOKUP(C8867,#REF!, 2,FALSE)</f>
        <v>#REF!</v>
      </c>
      <c r="BM8867" s="79" t="s">
        <v>14263</v>
      </c>
      <c r="BN8867" s="79" t="s">
        <v>717</v>
      </c>
      <c r="BO8867" s="79" t="s">
        <v>14264</v>
      </c>
      <c r="BU8867" s="79" t="s">
        <v>14263</v>
      </c>
      <c r="BV8867" s="79" t="s">
        <v>717</v>
      </c>
      <c r="BW8867" s="79" t="s">
        <v>14264</v>
      </c>
    </row>
    <row r="8868" spans="51:75" x14ac:dyDescent="0.3">
      <c r="AY8868" s="107" t="e">
        <f>VLOOKUP(C8868,#REF!, 2,FALSE)</f>
        <v>#REF!</v>
      </c>
      <c r="BM8868" s="79" t="s">
        <v>14265</v>
      </c>
      <c r="BN8868" s="79" t="s">
        <v>2985</v>
      </c>
      <c r="BO8868" s="79" t="s">
        <v>2985</v>
      </c>
      <c r="BU8868" s="79" t="s">
        <v>14265</v>
      </c>
      <c r="BV8868" s="79" t="s">
        <v>2985</v>
      </c>
      <c r="BW8868" s="79" t="s">
        <v>2985</v>
      </c>
    </row>
    <row r="8869" spans="51:75" x14ac:dyDescent="0.3">
      <c r="AY8869" s="107" t="e">
        <f>VLOOKUP(C8869,#REF!, 2,FALSE)</f>
        <v>#REF!</v>
      </c>
      <c r="BM8869" s="79" t="s">
        <v>14266</v>
      </c>
      <c r="BN8869" s="79" t="s">
        <v>2985</v>
      </c>
      <c r="BO8869" s="79" t="s">
        <v>2985</v>
      </c>
      <c r="BU8869" s="79" t="s">
        <v>14266</v>
      </c>
      <c r="BV8869" s="79" t="s">
        <v>2985</v>
      </c>
      <c r="BW8869" s="79" t="s">
        <v>2985</v>
      </c>
    </row>
    <row r="8870" spans="51:75" x14ac:dyDescent="0.3">
      <c r="AY8870" s="107" t="e">
        <f>VLOOKUP(C8870,#REF!, 2,FALSE)</f>
        <v>#REF!</v>
      </c>
      <c r="BM8870" s="79" t="s">
        <v>14267</v>
      </c>
      <c r="BN8870" s="79" t="s">
        <v>2985</v>
      </c>
      <c r="BO8870" s="79" t="s">
        <v>2985</v>
      </c>
      <c r="BU8870" s="79" t="s">
        <v>14267</v>
      </c>
      <c r="BV8870" s="79" t="s">
        <v>2985</v>
      </c>
      <c r="BW8870" s="79" t="s">
        <v>2985</v>
      </c>
    </row>
    <row r="8871" spans="51:75" x14ac:dyDescent="0.3">
      <c r="AY8871" s="107" t="e">
        <f>VLOOKUP(C8871,#REF!, 2,FALSE)</f>
        <v>#REF!</v>
      </c>
      <c r="BM8871" s="79" t="s">
        <v>14268</v>
      </c>
      <c r="BN8871" s="79" t="s">
        <v>3256</v>
      </c>
      <c r="BO8871" s="79" t="s">
        <v>5102</v>
      </c>
      <c r="BU8871" s="79" t="s">
        <v>14268</v>
      </c>
      <c r="BV8871" s="79" t="s">
        <v>3256</v>
      </c>
      <c r="BW8871" s="79" t="s">
        <v>5102</v>
      </c>
    </row>
    <row r="8872" spans="51:75" x14ac:dyDescent="0.3">
      <c r="AY8872" s="107" t="e">
        <f>VLOOKUP(C8872,#REF!, 2,FALSE)</f>
        <v>#REF!</v>
      </c>
      <c r="BM8872" s="79" t="s">
        <v>189</v>
      </c>
      <c r="BN8872" s="79" t="s">
        <v>702</v>
      </c>
      <c r="BO8872" s="79" t="s">
        <v>2985</v>
      </c>
      <c r="BU8872" s="79" t="s">
        <v>189</v>
      </c>
      <c r="BV8872" s="79" t="s">
        <v>702</v>
      </c>
      <c r="BW8872" s="79" t="s">
        <v>2985</v>
      </c>
    </row>
    <row r="8873" spans="51:75" x14ac:dyDescent="0.3">
      <c r="AY8873" s="107" t="e">
        <f>VLOOKUP(C8873,#REF!, 2,FALSE)</f>
        <v>#REF!</v>
      </c>
      <c r="BM8873" s="79" t="s">
        <v>14269</v>
      </c>
      <c r="BN8873" s="79" t="s">
        <v>3009</v>
      </c>
      <c r="BO8873" s="79" t="s">
        <v>12259</v>
      </c>
      <c r="BU8873" s="79" t="s">
        <v>14269</v>
      </c>
      <c r="BV8873" s="79" t="s">
        <v>3009</v>
      </c>
      <c r="BW8873" s="79" t="s">
        <v>12259</v>
      </c>
    </row>
    <row r="8874" spans="51:75" x14ac:dyDescent="0.3">
      <c r="AY8874" s="107" t="e">
        <f>VLOOKUP(C8874,#REF!, 2,FALSE)</f>
        <v>#REF!</v>
      </c>
      <c r="BM8874" s="79" t="s">
        <v>14270</v>
      </c>
      <c r="BN8874" s="79" t="s">
        <v>782</v>
      </c>
      <c r="BO8874" s="79" t="s">
        <v>6413</v>
      </c>
      <c r="BU8874" s="79" t="s">
        <v>14270</v>
      </c>
      <c r="BV8874" s="79" t="s">
        <v>782</v>
      </c>
      <c r="BW8874" s="79" t="s">
        <v>6413</v>
      </c>
    </row>
    <row r="8875" spans="51:75" x14ac:dyDescent="0.3">
      <c r="AY8875" s="107" t="e">
        <f>VLOOKUP(C8875,#REF!, 2,FALSE)</f>
        <v>#REF!</v>
      </c>
      <c r="BM8875" s="79" t="s">
        <v>14271</v>
      </c>
      <c r="BN8875" s="79" t="s">
        <v>1344</v>
      </c>
      <c r="BO8875" s="79" t="s">
        <v>2102</v>
      </c>
      <c r="BU8875" s="79" t="s">
        <v>14271</v>
      </c>
      <c r="BV8875" s="79" t="s">
        <v>1344</v>
      </c>
      <c r="BW8875" s="79" t="s">
        <v>2102</v>
      </c>
    </row>
    <row r="8876" spans="51:75" x14ac:dyDescent="0.3">
      <c r="AY8876" s="107" t="e">
        <f>VLOOKUP(C8876,#REF!, 2,FALSE)</f>
        <v>#REF!</v>
      </c>
      <c r="BM8876" s="79" t="s">
        <v>14272</v>
      </c>
      <c r="BN8876" s="79" t="s">
        <v>2985</v>
      </c>
      <c r="BO8876" s="79" t="s">
        <v>14273</v>
      </c>
      <c r="BU8876" s="79" t="s">
        <v>14272</v>
      </c>
      <c r="BV8876" s="79" t="s">
        <v>2985</v>
      </c>
      <c r="BW8876" s="79" t="s">
        <v>14273</v>
      </c>
    </row>
    <row r="8877" spans="51:75" x14ac:dyDescent="0.3">
      <c r="AY8877" s="107" t="e">
        <f>VLOOKUP(C8877,#REF!, 2,FALSE)</f>
        <v>#REF!</v>
      </c>
      <c r="BM8877" s="79" t="s">
        <v>14274</v>
      </c>
      <c r="BN8877" s="79" t="s">
        <v>619</v>
      </c>
      <c r="BO8877" s="79" t="s">
        <v>1842</v>
      </c>
      <c r="BU8877" s="79" t="s">
        <v>14274</v>
      </c>
      <c r="BV8877" s="79" t="s">
        <v>619</v>
      </c>
      <c r="BW8877" s="79" t="s">
        <v>1842</v>
      </c>
    </row>
    <row r="8878" spans="51:75" x14ac:dyDescent="0.3">
      <c r="AY8878" s="107" t="e">
        <f>VLOOKUP(C8878,#REF!, 2,FALSE)</f>
        <v>#REF!</v>
      </c>
      <c r="BM8878" s="79" t="s">
        <v>14276</v>
      </c>
      <c r="BN8878" s="79" t="s">
        <v>812</v>
      </c>
      <c r="BO8878" s="79" t="s">
        <v>14277</v>
      </c>
      <c r="BU8878" s="79" t="s">
        <v>14276</v>
      </c>
      <c r="BV8878" s="79" t="s">
        <v>812</v>
      </c>
      <c r="BW8878" s="79" t="s">
        <v>14277</v>
      </c>
    </row>
    <row r="8879" spans="51:75" x14ac:dyDescent="0.3">
      <c r="AY8879" s="107" t="e">
        <f>VLOOKUP(C8879,#REF!, 2,FALSE)</f>
        <v>#REF!</v>
      </c>
      <c r="BM8879" s="79" t="s">
        <v>14278</v>
      </c>
      <c r="BN8879" s="79" t="s">
        <v>638</v>
      </c>
      <c r="BO8879" s="79" t="s">
        <v>14279</v>
      </c>
      <c r="BU8879" s="79" t="s">
        <v>14278</v>
      </c>
      <c r="BV8879" s="79" t="s">
        <v>638</v>
      </c>
      <c r="BW8879" s="79" t="s">
        <v>14279</v>
      </c>
    </row>
    <row r="8880" spans="51:75" x14ac:dyDescent="0.3">
      <c r="AY8880" s="107" t="e">
        <f>VLOOKUP(C8880,#REF!, 2,FALSE)</f>
        <v>#REF!</v>
      </c>
      <c r="BM8880" s="79" t="s">
        <v>14280</v>
      </c>
      <c r="BN8880" s="79" t="s">
        <v>1141</v>
      </c>
      <c r="BO8880" s="79" t="s">
        <v>14281</v>
      </c>
      <c r="BU8880" s="79" t="s">
        <v>14280</v>
      </c>
      <c r="BV8880" s="79" t="s">
        <v>1141</v>
      </c>
      <c r="BW8880" s="79" t="s">
        <v>14281</v>
      </c>
    </row>
    <row r="8881" spans="51:75" x14ac:dyDescent="0.3">
      <c r="AY8881" s="107" t="e">
        <f>VLOOKUP(C8881,#REF!, 2,FALSE)</f>
        <v>#REF!</v>
      </c>
      <c r="BM8881" s="79" t="s">
        <v>2490</v>
      </c>
      <c r="BN8881" s="79" t="s">
        <v>633</v>
      </c>
      <c r="BO8881" s="79" t="s">
        <v>14282</v>
      </c>
      <c r="BU8881" s="79" t="s">
        <v>2490</v>
      </c>
      <c r="BV8881" s="79" t="s">
        <v>633</v>
      </c>
      <c r="BW8881" s="79" t="s">
        <v>14282</v>
      </c>
    </row>
    <row r="8882" spans="51:75" x14ac:dyDescent="0.3">
      <c r="AY8882" s="107" t="e">
        <f>VLOOKUP(C8882,#REF!, 2,FALSE)</f>
        <v>#REF!</v>
      </c>
      <c r="BM8882" s="79" t="s">
        <v>2491</v>
      </c>
      <c r="BN8882" s="79" t="s">
        <v>2985</v>
      </c>
      <c r="BO8882" s="79" t="s">
        <v>14283</v>
      </c>
      <c r="BU8882" s="79" t="s">
        <v>2491</v>
      </c>
      <c r="BV8882" s="79" t="s">
        <v>2985</v>
      </c>
      <c r="BW8882" s="79" t="s">
        <v>14283</v>
      </c>
    </row>
    <row r="8883" spans="51:75" x14ac:dyDescent="0.3">
      <c r="AY8883" s="107" t="e">
        <f>VLOOKUP(C8883,#REF!, 2,FALSE)</f>
        <v>#REF!</v>
      </c>
      <c r="BM8883" s="79" t="s">
        <v>14284</v>
      </c>
      <c r="BN8883" s="79" t="s">
        <v>16992</v>
      </c>
      <c r="BO8883" s="79" t="s">
        <v>2985</v>
      </c>
      <c r="BU8883" s="79" t="s">
        <v>14284</v>
      </c>
      <c r="BV8883" s="79" t="s">
        <v>16992</v>
      </c>
      <c r="BW8883" s="79" t="s">
        <v>2985</v>
      </c>
    </row>
    <row r="8884" spans="51:75" x14ac:dyDescent="0.3">
      <c r="AY8884" s="107" t="e">
        <f>VLOOKUP(C8884,#REF!, 2,FALSE)</f>
        <v>#REF!</v>
      </c>
      <c r="BM8884" s="79" t="s">
        <v>14285</v>
      </c>
      <c r="BN8884" s="79" t="s">
        <v>2985</v>
      </c>
      <c r="BO8884" s="79" t="s">
        <v>998</v>
      </c>
      <c r="BU8884" s="79" t="s">
        <v>14285</v>
      </c>
      <c r="BV8884" s="79" t="s">
        <v>2985</v>
      </c>
      <c r="BW8884" s="79" t="s">
        <v>998</v>
      </c>
    </row>
    <row r="8885" spans="51:75" x14ac:dyDescent="0.3">
      <c r="AY8885" s="107" t="e">
        <f>VLOOKUP(C8885,#REF!, 2,FALSE)</f>
        <v>#REF!</v>
      </c>
      <c r="BM8885" s="79" t="s">
        <v>14286</v>
      </c>
      <c r="BN8885" s="79" t="s">
        <v>2985</v>
      </c>
      <c r="BO8885" s="79" t="s">
        <v>4912</v>
      </c>
      <c r="BU8885" s="79" t="s">
        <v>14286</v>
      </c>
      <c r="BV8885" s="79" t="s">
        <v>2985</v>
      </c>
      <c r="BW8885" s="79" t="s">
        <v>4912</v>
      </c>
    </row>
    <row r="8886" spans="51:75" x14ac:dyDescent="0.3">
      <c r="AY8886" s="107" t="e">
        <f>VLOOKUP(C8886,#REF!, 2,FALSE)</f>
        <v>#REF!</v>
      </c>
      <c r="BM8886" s="79" t="s">
        <v>14287</v>
      </c>
      <c r="BN8886" s="79" t="s">
        <v>799</v>
      </c>
      <c r="BO8886" s="79" t="s">
        <v>2125</v>
      </c>
      <c r="BU8886" s="79" t="s">
        <v>14287</v>
      </c>
      <c r="BV8886" s="79" t="s">
        <v>799</v>
      </c>
      <c r="BW8886" s="79" t="s">
        <v>2125</v>
      </c>
    </row>
    <row r="8887" spans="51:75" x14ac:dyDescent="0.3">
      <c r="AY8887" s="107" t="e">
        <f>VLOOKUP(C8887,#REF!, 2,FALSE)</f>
        <v>#REF!</v>
      </c>
      <c r="BM8887" s="79" t="s">
        <v>14288</v>
      </c>
      <c r="BN8887" s="79" t="s">
        <v>2985</v>
      </c>
      <c r="BO8887" s="79" t="s">
        <v>2985</v>
      </c>
      <c r="BU8887" s="79" t="s">
        <v>14288</v>
      </c>
      <c r="BV8887" s="79" t="s">
        <v>2985</v>
      </c>
      <c r="BW8887" s="79" t="s">
        <v>2985</v>
      </c>
    </row>
    <row r="8888" spans="51:75" x14ac:dyDescent="0.3">
      <c r="AY8888" s="107" t="e">
        <f>VLOOKUP(C8888,#REF!, 2,FALSE)</f>
        <v>#REF!</v>
      </c>
      <c r="BM8888" s="79" t="s">
        <v>14289</v>
      </c>
      <c r="BN8888" s="79" t="s">
        <v>621</v>
      </c>
      <c r="BO8888" s="79" t="s">
        <v>795</v>
      </c>
      <c r="BU8888" s="79" t="s">
        <v>14289</v>
      </c>
      <c r="BV8888" s="79" t="s">
        <v>621</v>
      </c>
      <c r="BW8888" s="79" t="s">
        <v>795</v>
      </c>
    </row>
    <row r="8889" spans="51:75" x14ac:dyDescent="0.3">
      <c r="AY8889" s="107" t="e">
        <f>VLOOKUP(C8889,#REF!, 2,FALSE)</f>
        <v>#REF!</v>
      </c>
      <c r="BM8889" s="79" t="s">
        <v>14290</v>
      </c>
      <c r="BN8889" s="79" t="s">
        <v>16992</v>
      </c>
      <c r="BO8889" s="79" t="s">
        <v>998</v>
      </c>
      <c r="BU8889" s="79" t="s">
        <v>14290</v>
      </c>
      <c r="BV8889" s="79" t="s">
        <v>16992</v>
      </c>
      <c r="BW8889" s="79" t="s">
        <v>998</v>
      </c>
    </row>
    <row r="8890" spans="51:75" x14ac:dyDescent="0.3">
      <c r="AY8890" s="107" t="e">
        <f>VLOOKUP(C8890,#REF!, 2,FALSE)</f>
        <v>#REF!</v>
      </c>
      <c r="BM8890" s="79" t="s">
        <v>14291</v>
      </c>
      <c r="BN8890" s="79" t="s">
        <v>2985</v>
      </c>
      <c r="BO8890" s="79" t="s">
        <v>2985</v>
      </c>
      <c r="BU8890" s="79" t="s">
        <v>14291</v>
      </c>
      <c r="BV8890" s="79" t="s">
        <v>2985</v>
      </c>
      <c r="BW8890" s="79" t="s">
        <v>2985</v>
      </c>
    </row>
    <row r="8891" spans="51:75" x14ac:dyDescent="0.3">
      <c r="AY8891" s="107" t="e">
        <f>VLOOKUP(C8891,#REF!, 2,FALSE)</f>
        <v>#REF!</v>
      </c>
      <c r="BM8891" s="79" t="s">
        <v>14292</v>
      </c>
      <c r="BN8891" s="79" t="s">
        <v>942</v>
      </c>
      <c r="BO8891" s="79" t="s">
        <v>2303</v>
      </c>
      <c r="BU8891" s="79" t="s">
        <v>14292</v>
      </c>
      <c r="BV8891" s="79" t="s">
        <v>942</v>
      </c>
      <c r="BW8891" s="79" t="s">
        <v>2303</v>
      </c>
    </row>
    <row r="8892" spans="51:75" x14ac:dyDescent="0.3">
      <c r="AY8892" s="107" t="e">
        <f>VLOOKUP(C8892,#REF!, 2,FALSE)</f>
        <v>#REF!</v>
      </c>
      <c r="BM8892" s="79" t="s">
        <v>14293</v>
      </c>
      <c r="BN8892" s="79" t="s">
        <v>3256</v>
      </c>
      <c r="BO8892" s="79" t="s">
        <v>6130</v>
      </c>
      <c r="BU8892" s="79" t="s">
        <v>14293</v>
      </c>
      <c r="BV8892" s="79" t="s">
        <v>3256</v>
      </c>
      <c r="BW8892" s="79" t="s">
        <v>6130</v>
      </c>
    </row>
    <row r="8893" spans="51:75" x14ac:dyDescent="0.3">
      <c r="AY8893" s="107" t="e">
        <f>VLOOKUP(C8893,#REF!, 2,FALSE)</f>
        <v>#REF!</v>
      </c>
      <c r="BM8893" s="79" t="s">
        <v>14294</v>
      </c>
      <c r="BN8893" s="79" t="s">
        <v>2985</v>
      </c>
      <c r="BO8893" s="79" t="s">
        <v>774</v>
      </c>
      <c r="BU8893" s="79" t="s">
        <v>14294</v>
      </c>
      <c r="BV8893" s="79" t="s">
        <v>2985</v>
      </c>
      <c r="BW8893" s="79" t="s">
        <v>774</v>
      </c>
    </row>
    <row r="8894" spans="51:75" x14ac:dyDescent="0.3">
      <c r="AY8894" s="107" t="e">
        <f>VLOOKUP(C8894,#REF!, 2,FALSE)</f>
        <v>#REF!</v>
      </c>
      <c r="BM8894" s="79" t="s">
        <v>14295</v>
      </c>
      <c r="BN8894" s="79" t="s">
        <v>914</v>
      </c>
      <c r="BO8894" s="79" t="s">
        <v>1392</v>
      </c>
      <c r="BU8894" s="79" t="s">
        <v>14295</v>
      </c>
      <c r="BV8894" s="79" t="s">
        <v>914</v>
      </c>
      <c r="BW8894" s="79" t="s">
        <v>1392</v>
      </c>
    </row>
    <row r="8895" spans="51:75" x14ac:dyDescent="0.3">
      <c r="AY8895" s="107" t="e">
        <f>VLOOKUP(C8895,#REF!, 2,FALSE)</f>
        <v>#REF!</v>
      </c>
      <c r="BM8895" s="79" t="s">
        <v>14296</v>
      </c>
      <c r="BN8895" s="79" t="s">
        <v>996</v>
      </c>
      <c r="BO8895" s="79" t="s">
        <v>14297</v>
      </c>
      <c r="BU8895" s="79" t="s">
        <v>14296</v>
      </c>
      <c r="BV8895" s="79" t="s">
        <v>996</v>
      </c>
      <c r="BW8895" s="79" t="s">
        <v>14297</v>
      </c>
    </row>
    <row r="8896" spans="51:75" x14ac:dyDescent="0.3">
      <c r="AY8896" s="107" t="e">
        <f>VLOOKUP(C8896,#REF!, 2,FALSE)</f>
        <v>#REF!</v>
      </c>
      <c r="BM8896" s="79" t="s">
        <v>2492</v>
      </c>
      <c r="BN8896" s="79" t="s">
        <v>638</v>
      </c>
      <c r="BO8896" s="79" t="s">
        <v>774</v>
      </c>
      <c r="BU8896" s="79" t="s">
        <v>2492</v>
      </c>
      <c r="BV8896" s="79" t="s">
        <v>638</v>
      </c>
      <c r="BW8896" s="79" t="s">
        <v>774</v>
      </c>
    </row>
    <row r="8897" spans="51:75" x14ac:dyDescent="0.3">
      <c r="AY8897" s="107" t="e">
        <f>VLOOKUP(C8897,#REF!, 2,FALSE)</f>
        <v>#REF!</v>
      </c>
      <c r="BM8897" s="79" t="s">
        <v>14298</v>
      </c>
      <c r="BN8897" s="79" t="s">
        <v>1447</v>
      </c>
      <c r="BO8897" s="79" t="s">
        <v>1277</v>
      </c>
      <c r="BU8897" s="79" t="s">
        <v>14298</v>
      </c>
      <c r="BV8897" s="79" t="s">
        <v>1447</v>
      </c>
      <c r="BW8897" s="79" t="s">
        <v>1277</v>
      </c>
    </row>
    <row r="8898" spans="51:75" x14ac:dyDescent="0.3">
      <c r="AY8898" s="107" t="e">
        <f>VLOOKUP(C8898,#REF!, 2,FALSE)</f>
        <v>#REF!</v>
      </c>
      <c r="BM8898" s="79" t="s">
        <v>14299</v>
      </c>
      <c r="BN8898" s="79" t="s">
        <v>777</v>
      </c>
      <c r="BO8898" s="79" t="s">
        <v>2985</v>
      </c>
      <c r="BU8898" s="79" t="s">
        <v>14299</v>
      </c>
      <c r="BV8898" s="79" t="s">
        <v>777</v>
      </c>
      <c r="BW8898" s="79" t="s">
        <v>2985</v>
      </c>
    </row>
    <row r="8899" spans="51:75" x14ac:dyDescent="0.3">
      <c r="AY8899" s="107" t="e">
        <f>VLOOKUP(C8899,#REF!, 2,FALSE)</f>
        <v>#REF!</v>
      </c>
      <c r="BM8899" s="79" t="s">
        <v>14300</v>
      </c>
      <c r="BN8899" s="79" t="s">
        <v>2985</v>
      </c>
      <c r="BO8899" s="79" t="s">
        <v>12975</v>
      </c>
      <c r="BU8899" s="79" t="s">
        <v>14300</v>
      </c>
      <c r="BV8899" s="79" t="s">
        <v>2985</v>
      </c>
      <c r="BW8899" s="79" t="s">
        <v>12975</v>
      </c>
    </row>
    <row r="8900" spans="51:75" x14ac:dyDescent="0.3">
      <c r="AY8900" s="107" t="e">
        <f>VLOOKUP(C8900,#REF!, 2,FALSE)</f>
        <v>#REF!</v>
      </c>
      <c r="BM8900" s="79" t="s">
        <v>14301</v>
      </c>
      <c r="BN8900" s="79" t="s">
        <v>1344</v>
      </c>
      <c r="BO8900" s="79" t="s">
        <v>727</v>
      </c>
      <c r="BU8900" s="79" t="s">
        <v>14301</v>
      </c>
      <c r="BV8900" s="79" t="s">
        <v>1344</v>
      </c>
      <c r="BW8900" s="79" t="s">
        <v>727</v>
      </c>
    </row>
    <row r="8901" spans="51:75" x14ac:dyDescent="0.3">
      <c r="AY8901" s="107" t="e">
        <f>VLOOKUP(C8901,#REF!, 2,FALSE)</f>
        <v>#REF!</v>
      </c>
      <c r="BM8901" s="79" t="s">
        <v>14302</v>
      </c>
      <c r="BN8901" s="79" t="s">
        <v>2985</v>
      </c>
      <c r="BO8901" s="79" t="s">
        <v>14303</v>
      </c>
      <c r="BU8901" s="79" t="s">
        <v>14302</v>
      </c>
      <c r="BV8901" s="79" t="s">
        <v>2985</v>
      </c>
      <c r="BW8901" s="79" t="s">
        <v>14303</v>
      </c>
    </row>
    <row r="8902" spans="51:75" x14ac:dyDescent="0.3">
      <c r="AY8902" s="107" t="e">
        <f>VLOOKUP(C8902,#REF!, 2,FALSE)</f>
        <v>#REF!</v>
      </c>
      <c r="BM8902" s="79" t="s">
        <v>14304</v>
      </c>
      <c r="BN8902" s="79" t="s">
        <v>2985</v>
      </c>
      <c r="BO8902" s="79" t="s">
        <v>3409</v>
      </c>
      <c r="BU8902" s="79" t="s">
        <v>14304</v>
      </c>
      <c r="BV8902" s="79" t="s">
        <v>2985</v>
      </c>
      <c r="BW8902" s="79" t="s">
        <v>3409</v>
      </c>
    </row>
    <row r="8903" spans="51:75" x14ac:dyDescent="0.3">
      <c r="AY8903" s="107" t="e">
        <f>VLOOKUP(C8903,#REF!, 2,FALSE)</f>
        <v>#REF!</v>
      </c>
      <c r="BM8903" s="79" t="s">
        <v>2493</v>
      </c>
      <c r="BN8903" s="79" t="s">
        <v>2985</v>
      </c>
      <c r="BO8903" s="79" t="s">
        <v>14305</v>
      </c>
      <c r="BU8903" s="79" t="s">
        <v>2493</v>
      </c>
      <c r="BV8903" s="79" t="s">
        <v>2985</v>
      </c>
      <c r="BW8903" s="79" t="s">
        <v>14305</v>
      </c>
    </row>
    <row r="8904" spans="51:75" x14ac:dyDescent="0.3">
      <c r="AY8904" s="107" t="e">
        <f>VLOOKUP(C8904,#REF!, 2,FALSE)</f>
        <v>#REF!</v>
      </c>
      <c r="BM8904" s="79" t="s">
        <v>14306</v>
      </c>
      <c r="BN8904" s="79" t="s">
        <v>2985</v>
      </c>
      <c r="BO8904" s="79" t="s">
        <v>4810</v>
      </c>
      <c r="BU8904" s="79" t="s">
        <v>14306</v>
      </c>
      <c r="BV8904" s="79" t="s">
        <v>2985</v>
      </c>
      <c r="BW8904" s="79" t="s">
        <v>4810</v>
      </c>
    </row>
    <row r="8905" spans="51:75" x14ac:dyDescent="0.3">
      <c r="AY8905" s="107" t="e">
        <f>VLOOKUP(C8905,#REF!, 2,FALSE)</f>
        <v>#REF!</v>
      </c>
      <c r="BM8905" s="79" t="s">
        <v>14307</v>
      </c>
      <c r="BN8905" s="79" t="s">
        <v>2985</v>
      </c>
      <c r="BO8905" s="79" t="s">
        <v>14308</v>
      </c>
      <c r="BU8905" s="79" t="s">
        <v>14307</v>
      </c>
      <c r="BV8905" s="79" t="s">
        <v>2985</v>
      </c>
      <c r="BW8905" s="79" t="s">
        <v>14308</v>
      </c>
    </row>
    <row r="8906" spans="51:75" x14ac:dyDescent="0.3">
      <c r="AY8906" s="107" t="e">
        <f>VLOOKUP(C8906,#REF!, 2,FALSE)</f>
        <v>#REF!</v>
      </c>
      <c r="BM8906" s="79" t="s">
        <v>14309</v>
      </c>
      <c r="BN8906" s="79" t="s">
        <v>2985</v>
      </c>
      <c r="BO8906" s="79" t="s">
        <v>2398</v>
      </c>
      <c r="BU8906" s="79" t="s">
        <v>14309</v>
      </c>
      <c r="BV8906" s="79" t="s">
        <v>2985</v>
      </c>
      <c r="BW8906" s="79" t="s">
        <v>2398</v>
      </c>
    </row>
    <row r="8907" spans="51:75" x14ac:dyDescent="0.3">
      <c r="AY8907" s="107" t="e">
        <f>VLOOKUP(C8907,#REF!, 2,FALSE)</f>
        <v>#REF!</v>
      </c>
      <c r="BM8907" s="79" t="s">
        <v>14310</v>
      </c>
      <c r="BN8907" s="79" t="s">
        <v>2985</v>
      </c>
      <c r="BO8907" s="79" t="s">
        <v>4263</v>
      </c>
      <c r="BU8907" s="79" t="s">
        <v>14310</v>
      </c>
      <c r="BV8907" s="79" t="s">
        <v>2985</v>
      </c>
      <c r="BW8907" s="79" t="s">
        <v>4263</v>
      </c>
    </row>
    <row r="8908" spans="51:75" x14ac:dyDescent="0.3">
      <c r="AY8908" s="107" t="e">
        <f>VLOOKUP(C8908,#REF!, 2,FALSE)</f>
        <v>#REF!</v>
      </c>
      <c r="BM8908" s="79" t="s">
        <v>14311</v>
      </c>
      <c r="BN8908" s="79" t="s">
        <v>2985</v>
      </c>
      <c r="BO8908" s="79" t="s">
        <v>8403</v>
      </c>
      <c r="BU8908" s="79" t="s">
        <v>14311</v>
      </c>
      <c r="BV8908" s="79" t="s">
        <v>2985</v>
      </c>
      <c r="BW8908" s="79" t="s">
        <v>8403</v>
      </c>
    </row>
    <row r="8909" spans="51:75" x14ac:dyDescent="0.3">
      <c r="AY8909" s="107" t="e">
        <f>VLOOKUP(C8909,#REF!, 2,FALSE)</f>
        <v>#REF!</v>
      </c>
      <c r="BM8909" s="79" t="s">
        <v>14312</v>
      </c>
      <c r="BN8909" s="79" t="s">
        <v>2985</v>
      </c>
      <c r="BO8909" s="79" t="s">
        <v>7079</v>
      </c>
      <c r="BU8909" s="79" t="s">
        <v>14312</v>
      </c>
      <c r="BV8909" s="79" t="s">
        <v>2985</v>
      </c>
      <c r="BW8909" s="79" t="s">
        <v>7079</v>
      </c>
    </row>
    <row r="8910" spans="51:75" x14ac:dyDescent="0.3">
      <c r="AY8910" s="107" t="e">
        <f>VLOOKUP(C8910,#REF!, 2,FALSE)</f>
        <v>#REF!</v>
      </c>
      <c r="BM8910" s="79" t="s">
        <v>2494</v>
      </c>
      <c r="BN8910" s="79" t="s">
        <v>2985</v>
      </c>
      <c r="BO8910" s="79" t="s">
        <v>2942</v>
      </c>
      <c r="BU8910" s="79" t="s">
        <v>2494</v>
      </c>
      <c r="BV8910" s="79" t="s">
        <v>2985</v>
      </c>
      <c r="BW8910" s="79" t="s">
        <v>2942</v>
      </c>
    </row>
    <row r="8911" spans="51:75" x14ac:dyDescent="0.3">
      <c r="AY8911" s="107" t="e">
        <f>VLOOKUP(C8911,#REF!, 2,FALSE)</f>
        <v>#REF!</v>
      </c>
      <c r="BM8911" s="79" t="s">
        <v>2495</v>
      </c>
      <c r="BN8911" s="79" t="s">
        <v>2985</v>
      </c>
      <c r="BO8911" s="79" t="s">
        <v>14313</v>
      </c>
      <c r="BU8911" s="79" t="s">
        <v>2495</v>
      </c>
      <c r="BV8911" s="79" t="s">
        <v>2985</v>
      </c>
      <c r="BW8911" s="79" t="s">
        <v>14313</v>
      </c>
    </row>
    <row r="8912" spans="51:75" x14ac:dyDescent="0.3">
      <c r="AY8912" s="107" t="e">
        <f>VLOOKUP(C8912,#REF!, 2,FALSE)</f>
        <v>#REF!</v>
      </c>
      <c r="BM8912" s="79" t="s">
        <v>14314</v>
      </c>
      <c r="BN8912" s="79" t="s">
        <v>2985</v>
      </c>
      <c r="BO8912" s="79" t="s">
        <v>14315</v>
      </c>
      <c r="BU8912" s="79" t="s">
        <v>14314</v>
      </c>
      <c r="BV8912" s="79" t="s">
        <v>2985</v>
      </c>
      <c r="BW8912" s="79" t="s">
        <v>14315</v>
      </c>
    </row>
    <row r="8913" spans="51:75" x14ac:dyDescent="0.3">
      <c r="AY8913" s="107" t="e">
        <f>VLOOKUP(C8913,#REF!, 2,FALSE)</f>
        <v>#REF!</v>
      </c>
      <c r="BM8913" s="79" t="s">
        <v>14316</v>
      </c>
      <c r="BN8913" s="79" t="s">
        <v>2985</v>
      </c>
      <c r="BO8913" s="79" t="s">
        <v>14317</v>
      </c>
      <c r="BU8913" s="79" t="s">
        <v>14316</v>
      </c>
      <c r="BV8913" s="79" t="s">
        <v>2985</v>
      </c>
      <c r="BW8913" s="79" t="s">
        <v>14317</v>
      </c>
    </row>
    <row r="8914" spans="51:75" x14ac:dyDescent="0.3">
      <c r="AY8914" s="107" t="e">
        <f>VLOOKUP(C8914,#REF!, 2,FALSE)</f>
        <v>#REF!</v>
      </c>
      <c r="BM8914" s="79" t="s">
        <v>14318</v>
      </c>
      <c r="BN8914" s="79" t="s">
        <v>2985</v>
      </c>
      <c r="BO8914" s="79" t="s">
        <v>8015</v>
      </c>
      <c r="BU8914" s="79" t="s">
        <v>14318</v>
      </c>
      <c r="BV8914" s="79" t="s">
        <v>2985</v>
      </c>
      <c r="BW8914" s="79" t="s">
        <v>8015</v>
      </c>
    </row>
    <row r="8915" spans="51:75" x14ac:dyDescent="0.3">
      <c r="AY8915" s="107" t="e">
        <f>VLOOKUP(C8915,#REF!, 2,FALSE)</f>
        <v>#REF!</v>
      </c>
      <c r="BM8915" s="79" t="s">
        <v>14319</v>
      </c>
      <c r="BN8915" s="79" t="s">
        <v>2985</v>
      </c>
      <c r="BO8915" s="79" t="s">
        <v>9024</v>
      </c>
      <c r="BU8915" s="79" t="s">
        <v>14319</v>
      </c>
      <c r="BV8915" s="79" t="s">
        <v>2985</v>
      </c>
      <c r="BW8915" s="79" t="s">
        <v>9024</v>
      </c>
    </row>
    <row r="8916" spans="51:75" x14ac:dyDescent="0.3">
      <c r="AY8916" s="107" t="e">
        <f>VLOOKUP(C8916,#REF!, 2,FALSE)</f>
        <v>#REF!</v>
      </c>
      <c r="BM8916" s="79" t="s">
        <v>14320</v>
      </c>
      <c r="BN8916" s="79" t="s">
        <v>2985</v>
      </c>
      <c r="BO8916" s="79" t="s">
        <v>9024</v>
      </c>
      <c r="BU8916" s="79" t="s">
        <v>14320</v>
      </c>
      <c r="BV8916" s="79" t="s">
        <v>2985</v>
      </c>
      <c r="BW8916" s="79" t="s">
        <v>9024</v>
      </c>
    </row>
    <row r="8917" spans="51:75" x14ac:dyDescent="0.3">
      <c r="AY8917" s="107" t="e">
        <f>VLOOKUP(C8917,#REF!, 2,FALSE)</f>
        <v>#REF!</v>
      </c>
      <c r="BM8917" s="79" t="s">
        <v>14321</v>
      </c>
      <c r="BN8917" s="79" t="s">
        <v>2985</v>
      </c>
      <c r="BO8917" s="79" t="s">
        <v>14322</v>
      </c>
      <c r="BU8917" s="79" t="s">
        <v>14321</v>
      </c>
      <c r="BV8917" s="79" t="s">
        <v>2985</v>
      </c>
      <c r="BW8917" s="79" t="s">
        <v>14322</v>
      </c>
    </row>
    <row r="8918" spans="51:75" x14ac:dyDescent="0.3">
      <c r="AY8918" s="107" t="e">
        <f>VLOOKUP(C8918,#REF!, 2,FALSE)</f>
        <v>#REF!</v>
      </c>
      <c r="BM8918" s="79" t="s">
        <v>14323</v>
      </c>
      <c r="BN8918" s="79" t="s">
        <v>2985</v>
      </c>
      <c r="BO8918" s="79" t="s">
        <v>7348</v>
      </c>
      <c r="BU8918" s="79" t="s">
        <v>14323</v>
      </c>
      <c r="BV8918" s="79" t="s">
        <v>2985</v>
      </c>
      <c r="BW8918" s="79" t="s">
        <v>7348</v>
      </c>
    </row>
    <row r="8919" spans="51:75" x14ac:dyDescent="0.3">
      <c r="AY8919" s="107" t="e">
        <f>VLOOKUP(C8919,#REF!, 2,FALSE)</f>
        <v>#REF!</v>
      </c>
      <c r="BM8919" s="79" t="s">
        <v>14324</v>
      </c>
      <c r="BN8919" s="79" t="s">
        <v>2985</v>
      </c>
      <c r="BO8919" s="79" t="s">
        <v>6200</v>
      </c>
      <c r="BU8919" s="79" t="s">
        <v>14324</v>
      </c>
      <c r="BV8919" s="79" t="s">
        <v>2985</v>
      </c>
      <c r="BW8919" s="79" t="s">
        <v>6200</v>
      </c>
    </row>
    <row r="8920" spans="51:75" x14ac:dyDescent="0.3">
      <c r="AY8920" s="107" t="e">
        <f>VLOOKUP(C8920,#REF!, 2,FALSE)</f>
        <v>#REF!</v>
      </c>
      <c r="BM8920" s="79" t="s">
        <v>14325</v>
      </c>
      <c r="BN8920" s="79" t="s">
        <v>1141</v>
      </c>
      <c r="BO8920" s="79" t="s">
        <v>2985</v>
      </c>
      <c r="BU8920" s="79" t="s">
        <v>14325</v>
      </c>
      <c r="BV8920" s="79" t="s">
        <v>1141</v>
      </c>
      <c r="BW8920" s="79" t="s">
        <v>2985</v>
      </c>
    </row>
    <row r="8921" spans="51:75" x14ac:dyDescent="0.3">
      <c r="AY8921" s="107" t="e">
        <f>VLOOKUP(C8921,#REF!, 2,FALSE)</f>
        <v>#REF!</v>
      </c>
      <c r="BM8921" s="79" t="s">
        <v>14326</v>
      </c>
      <c r="BN8921" s="79" t="s">
        <v>2985</v>
      </c>
      <c r="BO8921" s="79" t="s">
        <v>6783</v>
      </c>
      <c r="BU8921" s="79" t="s">
        <v>14326</v>
      </c>
      <c r="BV8921" s="79" t="s">
        <v>2985</v>
      </c>
      <c r="BW8921" s="79" t="s">
        <v>6783</v>
      </c>
    </row>
    <row r="8922" spans="51:75" x14ac:dyDescent="0.3">
      <c r="AY8922" s="107" t="e">
        <f>VLOOKUP(C8922,#REF!, 2,FALSE)</f>
        <v>#REF!</v>
      </c>
      <c r="BM8922" s="79" t="s">
        <v>2496</v>
      </c>
      <c r="BN8922" s="79" t="s">
        <v>1269</v>
      </c>
      <c r="BO8922" s="79" t="s">
        <v>728</v>
      </c>
      <c r="BU8922" s="79" t="s">
        <v>2496</v>
      </c>
      <c r="BV8922" s="79" t="s">
        <v>1269</v>
      </c>
      <c r="BW8922" s="79" t="s">
        <v>728</v>
      </c>
    </row>
    <row r="8923" spans="51:75" x14ac:dyDescent="0.3">
      <c r="AY8923" s="107" t="e">
        <f>VLOOKUP(C8923,#REF!, 2,FALSE)</f>
        <v>#REF!</v>
      </c>
      <c r="BM8923" s="79" t="s">
        <v>14327</v>
      </c>
      <c r="BN8923" s="79" t="s">
        <v>843</v>
      </c>
      <c r="BO8923" s="79" t="s">
        <v>14328</v>
      </c>
      <c r="BU8923" s="79" t="s">
        <v>14327</v>
      </c>
      <c r="BV8923" s="79" t="s">
        <v>843</v>
      </c>
      <c r="BW8923" s="79" t="s">
        <v>14328</v>
      </c>
    </row>
    <row r="8924" spans="51:75" x14ac:dyDescent="0.3">
      <c r="AY8924" s="107" t="e">
        <f>VLOOKUP(C8924,#REF!, 2,FALSE)</f>
        <v>#REF!</v>
      </c>
      <c r="BM8924" s="79" t="s">
        <v>14329</v>
      </c>
      <c r="BN8924" s="79" t="s">
        <v>2985</v>
      </c>
      <c r="BO8924" s="79" t="s">
        <v>14330</v>
      </c>
      <c r="BU8924" s="79" t="s">
        <v>14329</v>
      </c>
      <c r="BV8924" s="79" t="s">
        <v>2985</v>
      </c>
      <c r="BW8924" s="79" t="s">
        <v>14330</v>
      </c>
    </row>
    <row r="8925" spans="51:75" x14ac:dyDescent="0.3">
      <c r="AY8925" s="107" t="e">
        <f>VLOOKUP(C8925,#REF!, 2,FALSE)</f>
        <v>#REF!</v>
      </c>
      <c r="BM8925" s="79" t="s">
        <v>14331</v>
      </c>
      <c r="BN8925" s="79" t="s">
        <v>2985</v>
      </c>
      <c r="BO8925" s="79" t="s">
        <v>7175</v>
      </c>
      <c r="BU8925" s="79" t="s">
        <v>14331</v>
      </c>
      <c r="BV8925" s="79" t="s">
        <v>2985</v>
      </c>
      <c r="BW8925" s="79" t="s">
        <v>7175</v>
      </c>
    </row>
    <row r="8926" spans="51:75" x14ac:dyDescent="0.3">
      <c r="AY8926" s="107" t="e">
        <f>VLOOKUP(C8926,#REF!, 2,FALSE)</f>
        <v>#REF!</v>
      </c>
      <c r="BM8926" s="79" t="s">
        <v>14332</v>
      </c>
      <c r="BN8926" s="79" t="s">
        <v>2985</v>
      </c>
      <c r="BO8926" s="79" t="s">
        <v>2985</v>
      </c>
      <c r="BU8926" s="79" t="s">
        <v>14332</v>
      </c>
      <c r="BV8926" s="79" t="s">
        <v>2985</v>
      </c>
      <c r="BW8926" s="79" t="s">
        <v>2985</v>
      </c>
    </row>
    <row r="8927" spans="51:75" x14ac:dyDescent="0.3">
      <c r="AY8927" s="107" t="e">
        <f>VLOOKUP(C8927,#REF!, 2,FALSE)</f>
        <v>#REF!</v>
      </c>
      <c r="BM8927" s="79" t="s">
        <v>14333</v>
      </c>
      <c r="BN8927" s="79" t="s">
        <v>2985</v>
      </c>
      <c r="BO8927" s="79" t="s">
        <v>14334</v>
      </c>
      <c r="BU8927" s="79" t="s">
        <v>14333</v>
      </c>
      <c r="BV8927" s="79" t="s">
        <v>2985</v>
      </c>
      <c r="BW8927" s="79" t="s">
        <v>14334</v>
      </c>
    </row>
    <row r="8928" spans="51:75" x14ac:dyDescent="0.3">
      <c r="AY8928" s="107" t="e">
        <f>VLOOKUP(C8928,#REF!, 2,FALSE)</f>
        <v>#REF!</v>
      </c>
      <c r="BM8928" s="79" t="s">
        <v>14335</v>
      </c>
      <c r="BN8928" s="79" t="s">
        <v>2985</v>
      </c>
      <c r="BO8928" s="79" t="s">
        <v>11056</v>
      </c>
      <c r="BU8928" s="79" t="s">
        <v>14335</v>
      </c>
      <c r="BV8928" s="79" t="s">
        <v>2985</v>
      </c>
      <c r="BW8928" s="79" t="s">
        <v>11056</v>
      </c>
    </row>
    <row r="8929" spans="51:75" x14ac:dyDescent="0.3">
      <c r="AY8929" s="107" t="e">
        <f>VLOOKUP(C8929,#REF!, 2,FALSE)</f>
        <v>#REF!</v>
      </c>
      <c r="BM8929" s="79" t="s">
        <v>14336</v>
      </c>
      <c r="BN8929" s="79" t="s">
        <v>2985</v>
      </c>
      <c r="BO8929" s="79" t="s">
        <v>2985</v>
      </c>
      <c r="BU8929" s="79" t="s">
        <v>14336</v>
      </c>
      <c r="BV8929" s="79" t="s">
        <v>2985</v>
      </c>
      <c r="BW8929" s="79" t="s">
        <v>2985</v>
      </c>
    </row>
    <row r="8930" spans="51:75" x14ac:dyDescent="0.3">
      <c r="AY8930" s="107" t="e">
        <f>VLOOKUP(C8930,#REF!, 2,FALSE)</f>
        <v>#REF!</v>
      </c>
      <c r="BM8930" s="79" t="s">
        <v>14336</v>
      </c>
      <c r="BN8930" s="79" t="s">
        <v>2985</v>
      </c>
      <c r="BO8930" s="79" t="s">
        <v>2985</v>
      </c>
      <c r="BU8930" s="79" t="s">
        <v>14336</v>
      </c>
      <c r="BV8930" s="79" t="s">
        <v>2985</v>
      </c>
      <c r="BW8930" s="79" t="s">
        <v>2985</v>
      </c>
    </row>
    <row r="8931" spans="51:75" x14ac:dyDescent="0.3">
      <c r="AY8931" s="107" t="e">
        <f>VLOOKUP(C8931,#REF!, 2,FALSE)</f>
        <v>#REF!</v>
      </c>
      <c r="BM8931" s="79" t="s">
        <v>14337</v>
      </c>
      <c r="BN8931" s="79" t="s">
        <v>2985</v>
      </c>
      <c r="BO8931" s="79" t="s">
        <v>2985</v>
      </c>
      <c r="BU8931" s="79" t="s">
        <v>14337</v>
      </c>
      <c r="BV8931" s="79" t="s">
        <v>2985</v>
      </c>
      <c r="BW8931" s="79" t="s">
        <v>2985</v>
      </c>
    </row>
    <row r="8932" spans="51:75" x14ac:dyDescent="0.3">
      <c r="AY8932" s="107" t="e">
        <f>VLOOKUP(C8932,#REF!, 2,FALSE)</f>
        <v>#REF!</v>
      </c>
      <c r="BM8932" s="79" t="s">
        <v>14337</v>
      </c>
      <c r="BN8932" s="79" t="s">
        <v>2985</v>
      </c>
      <c r="BO8932" s="79" t="s">
        <v>2985</v>
      </c>
      <c r="BU8932" s="79" t="s">
        <v>14337</v>
      </c>
      <c r="BV8932" s="79" t="s">
        <v>2985</v>
      </c>
      <c r="BW8932" s="79" t="s">
        <v>2985</v>
      </c>
    </row>
    <row r="8933" spans="51:75" x14ac:dyDescent="0.3">
      <c r="AY8933" s="107" t="e">
        <f>VLOOKUP(C8933,#REF!, 2,FALSE)</f>
        <v>#REF!</v>
      </c>
      <c r="BM8933" s="79" t="s">
        <v>14338</v>
      </c>
      <c r="BN8933" s="79" t="s">
        <v>2985</v>
      </c>
      <c r="BO8933" s="79" t="s">
        <v>2985</v>
      </c>
      <c r="BU8933" s="79" t="s">
        <v>14338</v>
      </c>
      <c r="BV8933" s="79" t="s">
        <v>2985</v>
      </c>
      <c r="BW8933" s="79" t="s">
        <v>2985</v>
      </c>
    </row>
    <row r="8934" spans="51:75" x14ac:dyDescent="0.3">
      <c r="AY8934" s="107" t="e">
        <f>VLOOKUP(C8934,#REF!, 2,FALSE)</f>
        <v>#REF!</v>
      </c>
      <c r="BM8934" s="79" t="s">
        <v>14338</v>
      </c>
      <c r="BN8934" s="79" t="s">
        <v>2985</v>
      </c>
      <c r="BO8934" s="79" t="s">
        <v>2985</v>
      </c>
      <c r="BU8934" s="79" t="s">
        <v>14338</v>
      </c>
      <c r="BV8934" s="79" t="s">
        <v>2985</v>
      </c>
      <c r="BW8934" s="79" t="s">
        <v>2985</v>
      </c>
    </row>
    <row r="8935" spans="51:75" x14ac:dyDescent="0.3">
      <c r="AY8935" s="107" t="e">
        <f>VLOOKUP(C8935,#REF!, 2,FALSE)</f>
        <v>#REF!</v>
      </c>
      <c r="BM8935" s="79" t="s">
        <v>14339</v>
      </c>
      <c r="BN8935" s="79" t="s">
        <v>2985</v>
      </c>
      <c r="BO8935" s="79" t="s">
        <v>8844</v>
      </c>
      <c r="BU8935" s="79" t="s">
        <v>14339</v>
      </c>
      <c r="BV8935" s="79" t="s">
        <v>2985</v>
      </c>
      <c r="BW8935" s="79" t="s">
        <v>8844</v>
      </c>
    </row>
    <row r="8936" spans="51:75" x14ac:dyDescent="0.3">
      <c r="AY8936" s="107" t="e">
        <f>VLOOKUP(C8936,#REF!, 2,FALSE)</f>
        <v>#REF!</v>
      </c>
      <c r="BM8936" s="79" t="s">
        <v>14339</v>
      </c>
      <c r="BN8936" s="79" t="s">
        <v>2985</v>
      </c>
      <c r="BO8936" s="79" t="s">
        <v>8844</v>
      </c>
      <c r="BU8936" s="79" t="s">
        <v>14339</v>
      </c>
      <c r="BV8936" s="79" t="s">
        <v>2985</v>
      </c>
      <c r="BW8936" s="79" t="s">
        <v>8844</v>
      </c>
    </row>
    <row r="8937" spans="51:75" x14ac:dyDescent="0.3">
      <c r="AY8937" s="107" t="e">
        <f>VLOOKUP(C8937,#REF!, 2,FALSE)</f>
        <v>#REF!</v>
      </c>
      <c r="BM8937" s="79" t="s">
        <v>2497</v>
      </c>
      <c r="BN8937" s="79" t="s">
        <v>2985</v>
      </c>
      <c r="BO8937" s="79" t="s">
        <v>14340</v>
      </c>
      <c r="BU8937" s="79" t="s">
        <v>2497</v>
      </c>
      <c r="BV8937" s="79" t="s">
        <v>2985</v>
      </c>
      <c r="BW8937" s="79" t="s">
        <v>14340</v>
      </c>
    </row>
    <row r="8938" spans="51:75" x14ac:dyDescent="0.3">
      <c r="AY8938" s="107" t="e">
        <f>VLOOKUP(C8938,#REF!, 2,FALSE)</f>
        <v>#REF!</v>
      </c>
      <c r="BM8938" s="79" t="s">
        <v>2497</v>
      </c>
      <c r="BN8938" s="79" t="s">
        <v>2985</v>
      </c>
      <c r="BO8938" s="79" t="s">
        <v>14340</v>
      </c>
      <c r="BU8938" s="79" t="s">
        <v>2497</v>
      </c>
      <c r="BV8938" s="79" t="s">
        <v>2985</v>
      </c>
      <c r="BW8938" s="79" t="s">
        <v>14340</v>
      </c>
    </row>
    <row r="8939" spans="51:75" x14ac:dyDescent="0.3">
      <c r="AY8939" s="107" t="e">
        <f>VLOOKUP(C8939,#REF!, 2,FALSE)</f>
        <v>#REF!</v>
      </c>
      <c r="BM8939" s="79" t="s">
        <v>2498</v>
      </c>
      <c r="BN8939" s="79" t="s">
        <v>2985</v>
      </c>
      <c r="BO8939" s="79" t="s">
        <v>14341</v>
      </c>
      <c r="BU8939" s="79" t="s">
        <v>2498</v>
      </c>
      <c r="BV8939" s="79" t="s">
        <v>2985</v>
      </c>
      <c r="BW8939" s="79" t="s">
        <v>14341</v>
      </c>
    </row>
    <row r="8940" spans="51:75" x14ac:dyDescent="0.3">
      <c r="AY8940" s="107" t="e">
        <f>VLOOKUP(C8940,#REF!, 2,FALSE)</f>
        <v>#REF!</v>
      </c>
      <c r="BM8940" s="79" t="s">
        <v>2498</v>
      </c>
      <c r="BN8940" s="79" t="s">
        <v>2985</v>
      </c>
      <c r="BO8940" s="79" t="s">
        <v>14341</v>
      </c>
      <c r="BU8940" s="79" t="s">
        <v>2498</v>
      </c>
      <c r="BV8940" s="79" t="s">
        <v>2985</v>
      </c>
      <c r="BW8940" s="79" t="s">
        <v>14341</v>
      </c>
    </row>
    <row r="8941" spans="51:75" x14ac:dyDescent="0.3">
      <c r="AY8941" s="107" t="e">
        <f>VLOOKUP(C8941,#REF!, 2,FALSE)</f>
        <v>#REF!</v>
      </c>
      <c r="BM8941" s="79" t="s">
        <v>14342</v>
      </c>
      <c r="BN8941" s="79" t="s">
        <v>2985</v>
      </c>
      <c r="BO8941" s="79" t="s">
        <v>14343</v>
      </c>
      <c r="BU8941" s="79" t="s">
        <v>14342</v>
      </c>
      <c r="BV8941" s="79" t="s">
        <v>2985</v>
      </c>
      <c r="BW8941" s="79" t="s">
        <v>14343</v>
      </c>
    </row>
    <row r="8942" spans="51:75" x14ac:dyDescent="0.3">
      <c r="AY8942" s="107" t="e">
        <f>VLOOKUP(C8942,#REF!, 2,FALSE)</f>
        <v>#REF!</v>
      </c>
      <c r="BM8942" s="79" t="s">
        <v>14342</v>
      </c>
      <c r="BN8942" s="79" t="s">
        <v>2985</v>
      </c>
      <c r="BO8942" s="79" t="s">
        <v>14343</v>
      </c>
      <c r="BU8942" s="79" t="s">
        <v>14342</v>
      </c>
      <c r="BV8942" s="79" t="s">
        <v>2985</v>
      </c>
      <c r="BW8942" s="79" t="s">
        <v>14343</v>
      </c>
    </row>
    <row r="8943" spans="51:75" x14ac:dyDescent="0.3">
      <c r="AY8943" s="107" t="e">
        <f>VLOOKUP(C8943,#REF!, 2,FALSE)</f>
        <v>#REF!</v>
      </c>
      <c r="BM8943" s="79" t="s">
        <v>14344</v>
      </c>
      <c r="BN8943" s="79" t="s">
        <v>16992</v>
      </c>
      <c r="BO8943" s="79" t="s">
        <v>14345</v>
      </c>
      <c r="BU8943" s="79" t="s">
        <v>14344</v>
      </c>
      <c r="BV8943" s="79" t="s">
        <v>16992</v>
      </c>
      <c r="BW8943" s="79" t="s">
        <v>14345</v>
      </c>
    </row>
    <row r="8944" spans="51:75" x14ac:dyDescent="0.3">
      <c r="AY8944" s="107" t="e">
        <f>VLOOKUP(C8944,#REF!, 2,FALSE)</f>
        <v>#REF!</v>
      </c>
      <c r="BM8944" s="79" t="s">
        <v>14344</v>
      </c>
      <c r="BN8944" s="79" t="s">
        <v>16992</v>
      </c>
      <c r="BO8944" s="79" t="s">
        <v>14345</v>
      </c>
      <c r="BU8944" s="79" t="s">
        <v>14344</v>
      </c>
      <c r="BV8944" s="79" t="s">
        <v>16992</v>
      </c>
      <c r="BW8944" s="79" t="s">
        <v>14345</v>
      </c>
    </row>
    <row r="8945" spans="51:75" x14ac:dyDescent="0.3">
      <c r="AY8945" s="107" t="e">
        <f>VLOOKUP(C8945,#REF!, 2,FALSE)</f>
        <v>#REF!</v>
      </c>
      <c r="BM8945" s="79" t="s">
        <v>14346</v>
      </c>
      <c r="BN8945" s="79" t="s">
        <v>16992</v>
      </c>
      <c r="BO8945" s="79" t="s">
        <v>2877</v>
      </c>
      <c r="BU8945" s="79" t="s">
        <v>14346</v>
      </c>
      <c r="BV8945" s="79" t="s">
        <v>16992</v>
      </c>
      <c r="BW8945" s="79" t="s">
        <v>2877</v>
      </c>
    </row>
    <row r="8946" spans="51:75" x14ac:dyDescent="0.3">
      <c r="AY8946" s="107" t="e">
        <f>VLOOKUP(C8946,#REF!, 2,FALSE)</f>
        <v>#REF!</v>
      </c>
      <c r="BM8946" s="79" t="s">
        <v>14346</v>
      </c>
      <c r="BN8946" s="79" t="s">
        <v>16992</v>
      </c>
      <c r="BO8946" s="79" t="s">
        <v>2877</v>
      </c>
      <c r="BU8946" s="79" t="s">
        <v>14346</v>
      </c>
      <c r="BV8946" s="79" t="s">
        <v>16992</v>
      </c>
      <c r="BW8946" s="79" t="s">
        <v>2877</v>
      </c>
    </row>
    <row r="8947" spans="51:75" x14ac:dyDescent="0.3">
      <c r="AY8947" s="107" t="e">
        <f>VLOOKUP(C8947,#REF!, 2,FALSE)</f>
        <v>#REF!</v>
      </c>
      <c r="BM8947" s="79" t="s">
        <v>14347</v>
      </c>
      <c r="BN8947" s="79" t="s">
        <v>16992</v>
      </c>
      <c r="BO8947" s="79" t="s">
        <v>6335</v>
      </c>
      <c r="BU8947" s="79" t="s">
        <v>14347</v>
      </c>
      <c r="BV8947" s="79" t="s">
        <v>16992</v>
      </c>
      <c r="BW8947" s="79" t="s">
        <v>6335</v>
      </c>
    </row>
    <row r="8948" spans="51:75" x14ac:dyDescent="0.3">
      <c r="AY8948" s="107" t="e">
        <f>VLOOKUP(C8948,#REF!, 2,FALSE)</f>
        <v>#REF!</v>
      </c>
      <c r="BM8948" s="79" t="s">
        <v>14347</v>
      </c>
      <c r="BN8948" s="79" t="s">
        <v>16992</v>
      </c>
      <c r="BO8948" s="79" t="s">
        <v>6335</v>
      </c>
      <c r="BU8948" s="79" t="s">
        <v>14347</v>
      </c>
      <c r="BV8948" s="79" t="s">
        <v>16992</v>
      </c>
      <c r="BW8948" s="79" t="s">
        <v>6335</v>
      </c>
    </row>
    <row r="8949" spans="51:75" x14ac:dyDescent="0.3">
      <c r="AY8949" s="107" t="e">
        <f>VLOOKUP(C8949,#REF!, 2,FALSE)</f>
        <v>#REF!</v>
      </c>
      <c r="BM8949" s="79" t="s">
        <v>14348</v>
      </c>
      <c r="BN8949" s="79" t="s">
        <v>2985</v>
      </c>
      <c r="BO8949" s="79" t="s">
        <v>2985</v>
      </c>
      <c r="BU8949" s="79" t="s">
        <v>14348</v>
      </c>
      <c r="BV8949" s="79" t="s">
        <v>2985</v>
      </c>
      <c r="BW8949" s="79" t="s">
        <v>2985</v>
      </c>
    </row>
    <row r="8950" spans="51:75" x14ac:dyDescent="0.3">
      <c r="AY8950" s="107" t="e">
        <f>VLOOKUP(C8950,#REF!, 2,FALSE)</f>
        <v>#REF!</v>
      </c>
      <c r="BM8950" s="79" t="s">
        <v>14348</v>
      </c>
      <c r="BN8950" s="79" t="s">
        <v>2985</v>
      </c>
      <c r="BO8950" s="79" t="s">
        <v>2985</v>
      </c>
      <c r="BU8950" s="79" t="s">
        <v>14348</v>
      </c>
      <c r="BV8950" s="79" t="s">
        <v>2985</v>
      </c>
      <c r="BW8950" s="79" t="s">
        <v>2985</v>
      </c>
    </row>
    <row r="8951" spans="51:75" x14ac:dyDescent="0.3">
      <c r="AY8951" s="107" t="e">
        <f>VLOOKUP(C8951,#REF!, 2,FALSE)</f>
        <v>#REF!</v>
      </c>
      <c r="BM8951" s="79" t="s">
        <v>14349</v>
      </c>
      <c r="BN8951" s="79" t="s">
        <v>16992</v>
      </c>
      <c r="BO8951" s="79" t="s">
        <v>9213</v>
      </c>
      <c r="BU8951" s="79" t="s">
        <v>14349</v>
      </c>
      <c r="BV8951" s="79" t="s">
        <v>16992</v>
      </c>
      <c r="BW8951" s="79" t="s">
        <v>9213</v>
      </c>
    </row>
    <row r="8952" spans="51:75" x14ac:dyDescent="0.3">
      <c r="AY8952" s="107" t="e">
        <f>VLOOKUP(C8952,#REF!, 2,FALSE)</f>
        <v>#REF!</v>
      </c>
      <c r="BM8952" s="79" t="s">
        <v>14349</v>
      </c>
      <c r="BN8952" s="79" t="s">
        <v>16992</v>
      </c>
      <c r="BO8952" s="79" t="s">
        <v>9213</v>
      </c>
      <c r="BU8952" s="79" t="s">
        <v>14349</v>
      </c>
      <c r="BV8952" s="79" t="s">
        <v>16992</v>
      </c>
      <c r="BW8952" s="79" t="s">
        <v>9213</v>
      </c>
    </row>
    <row r="8953" spans="51:75" x14ac:dyDescent="0.3">
      <c r="AY8953" s="107" t="e">
        <f>VLOOKUP(C8953,#REF!, 2,FALSE)</f>
        <v>#REF!</v>
      </c>
      <c r="BM8953" s="79" t="s">
        <v>14350</v>
      </c>
      <c r="BN8953" s="79" t="s">
        <v>665</v>
      </c>
      <c r="BO8953" s="79" t="s">
        <v>2985</v>
      </c>
      <c r="BU8953" s="79" t="s">
        <v>14350</v>
      </c>
      <c r="BV8953" s="79" t="s">
        <v>665</v>
      </c>
      <c r="BW8953" s="79" t="s">
        <v>2985</v>
      </c>
    </row>
    <row r="8954" spans="51:75" x14ac:dyDescent="0.3">
      <c r="AY8954" s="107" t="e">
        <f>VLOOKUP(C8954,#REF!, 2,FALSE)</f>
        <v>#REF!</v>
      </c>
      <c r="BM8954" s="79" t="s">
        <v>14350</v>
      </c>
      <c r="BN8954" s="79" t="s">
        <v>665</v>
      </c>
      <c r="BO8954" s="79" t="s">
        <v>2985</v>
      </c>
      <c r="BU8954" s="79" t="s">
        <v>14350</v>
      </c>
      <c r="BV8954" s="79" t="s">
        <v>665</v>
      </c>
      <c r="BW8954" s="79" t="s">
        <v>2985</v>
      </c>
    </row>
    <row r="8955" spans="51:75" x14ac:dyDescent="0.3">
      <c r="AY8955" s="107" t="e">
        <f>VLOOKUP(C8955,#REF!, 2,FALSE)</f>
        <v>#REF!</v>
      </c>
      <c r="BM8955" s="79" t="s">
        <v>14351</v>
      </c>
      <c r="BN8955" s="79" t="s">
        <v>2985</v>
      </c>
      <c r="BO8955" s="79" t="s">
        <v>2985</v>
      </c>
      <c r="BU8955" s="79" t="s">
        <v>14351</v>
      </c>
      <c r="BV8955" s="79" t="s">
        <v>2985</v>
      </c>
      <c r="BW8955" s="79" t="s">
        <v>2985</v>
      </c>
    </row>
    <row r="8956" spans="51:75" x14ac:dyDescent="0.3">
      <c r="AY8956" s="107" t="e">
        <f>VLOOKUP(C8956,#REF!, 2,FALSE)</f>
        <v>#REF!</v>
      </c>
      <c r="BM8956" s="79" t="s">
        <v>14351</v>
      </c>
      <c r="BN8956" s="79" t="s">
        <v>2985</v>
      </c>
      <c r="BO8956" s="79" t="s">
        <v>2985</v>
      </c>
      <c r="BU8956" s="79" t="s">
        <v>14351</v>
      </c>
      <c r="BV8956" s="79" t="s">
        <v>2985</v>
      </c>
      <c r="BW8956" s="79" t="s">
        <v>2985</v>
      </c>
    </row>
    <row r="8957" spans="51:75" x14ac:dyDescent="0.3">
      <c r="AY8957" s="107" t="e">
        <f>VLOOKUP(C8957,#REF!, 2,FALSE)</f>
        <v>#REF!</v>
      </c>
      <c r="BM8957" s="79" t="s">
        <v>14352</v>
      </c>
      <c r="BN8957" s="79" t="s">
        <v>668</v>
      </c>
      <c r="BO8957" s="79" t="s">
        <v>2985</v>
      </c>
      <c r="BU8957" s="79" t="s">
        <v>14352</v>
      </c>
      <c r="BV8957" s="79" t="s">
        <v>668</v>
      </c>
      <c r="BW8957" s="79" t="s">
        <v>2985</v>
      </c>
    </row>
    <row r="8958" spans="51:75" x14ac:dyDescent="0.3">
      <c r="AY8958" s="107" t="e">
        <f>VLOOKUP(C8958,#REF!, 2,FALSE)</f>
        <v>#REF!</v>
      </c>
      <c r="BM8958" s="79" t="s">
        <v>14352</v>
      </c>
      <c r="BN8958" s="79" t="s">
        <v>668</v>
      </c>
      <c r="BO8958" s="79" t="s">
        <v>2985</v>
      </c>
      <c r="BU8958" s="79" t="s">
        <v>14352</v>
      </c>
      <c r="BV8958" s="79" t="s">
        <v>668</v>
      </c>
      <c r="BW8958" s="79" t="s">
        <v>2985</v>
      </c>
    </row>
    <row r="8959" spans="51:75" x14ac:dyDescent="0.3">
      <c r="AY8959" s="107" t="e">
        <f>VLOOKUP(C8959,#REF!, 2,FALSE)</f>
        <v>#REF!</v>
      </c>
      <c r="BM8959" s="79" t="s">
        <v>14353</v>
      </c>
      <c r="BN8959" s="79" t="s">
        <v>639</v>
      </c>
      <c r="BO8959" s="79" t="s">
        <v>2985</v>
      </c>
      <c r="BU8959" s="79" t="s">
        <v>14353</v>
      </c>
      <c r="BV8959" s="79" t="s">
        <v>639</v>
      </c>
      <c r="BW8959" s="79" t="s">
        <v>2985</v>
      </c>
    </row>
    <row r="8960" spans="51:75" x14ac:dyDescent="0.3">
      <c r="AY8960" s="107" t="e">
        <f>VLOOKUP(C8960,#REF!, 2,FALSE)</f>
        <v>#REF!</v>
      </c>
      <c r="BM8960" s="79" t="s">
        <v>14353</v>
      </c>
      <c r="BN8960" s="79" t="s">
        <v>639</v>
      </c>
      <c r="BO8960" s="79" t="s">
        <v>2985</v>
      </c>
      <c r="BU8960" s="79" t="s">
        <v>14353</v>
      </c>
      <c r="BV8960" s="79" t="s">
        <v>639</v>
      </c>
      <c r="BW8960" s="79" t="s">
        <v>2985</v>
      </c>
    </row>
    <row r="8961" spans="51:75" x14ac:dyDescent="0.3">
      <c r="AY8961" s="107" t="e">
        <f>VLOOKUP(C8961,#REF!, 2,FALSE)</f>
        <v>#REF!</v>
      </c>
      <c r="BM8961" s="79" t="s">
        <v>14354</v>
      </c>
      <c r="BN8961" s="79" t="s">
        <v>16992</v>
      </c>
      <c r="BO8961" s="79" t="s">
        <v>2985</v>
      </c>
      <c r="BU8961" s="79" t="s">
        <v>14354</v>
      </c>
      <c r="BV8961" s="79" t="s">
        <v>16992</v>
      </c>
      <c r="BW8961" s="79" t="s">
        <v>2985</v>
      </c>
    </row>
    <row r="8962" spans="51:75" x14ac:dyDescent="0.3">
      <c r="AY8962" s="107" t="e">
        <f>VLOOKUP(C8962,#REF!, 2,FALSE)</f>
        <v>#REF!</v>
      </c>
      <c r="BM8962" s="79" t="s">
        <v>14354</v>
      </c>
      <c r="BN8962" s="79" t="s">
        <v>16992</v>
      </c>
      <c r="BO8962" s="79" t="s">
        <v>2985</v>
      </c>
      <c r="BU8962" s="79" t="s">
        <v>14354</v>
      </c>
      <c r="BV8962" s="79" t="s">
        <v>16992</v>
      </c>
      <c r="BW8962" s="79" t="s">
        <v>2985</v>
      </c>
    </row>
    <row r="8963" spans="51:75" x14ac:dyDescent="0.3">
      <c r="AY8963" s="107" t="e">
        <f>VLOOKUP(C8963,#REF!, 2,FALSE)</f>
        <v>#REF!</v>
      </c>
      <c r="BM8963" s="79" t="s">
        <v>14355</v>
      </c>
      <c r="BN8963" s="79" t="s">
        <v>2985</v>
      </c>
      <c r="BO8963" s="79" t="s">
        <v>11311</v>
      </c>
      <c r="BU8963" s="79" t="s">
        <v>14355</v>
      </c>
      <c r="BV8963" s="79" t="s">
        <v>2985</v>
      </c>
      <c r="BW8963" s="79" t="s">
        <v>11311</v>
      </c>
    </row>
    <row r="8964" spans="51:75" x14ac:dyDescent="0.3">
      <c r="AY8964" s="107" t="e">
        <f>VLOOKUP(C8964,#REF!, 2,FALSE)</f>
        <v>#REF!</v>
      </c>
      <c r="BM8964" s="79" t="s">
        <v>14355</v>
      </c>
      <c r="BN8964" s="79" t="s">
        <v>2985</v>
      </c>
      <c r="BO8964" s="79" t="s">
        <v>11311</v>
      </c>
      <c r="BU8964" s="79" t="s">
        <v>14355</v>
      </c>
      <c r="BV8964" s="79" t="s">
        <v>2985</v>
      </c>
      <c r="BW8964" s="79" t="s">
        <v>11311</v>
      </c>
    </row>
    <row r="8965" spans="51:75" x14ac:dyDescent="0.3">
      <c r="AY8965" s="107" t="e">
        <f>VLOOKUP(C8965,#REF!, 2,FALSE)</f>
        <v>#REF!</v>
      </c>
      <c r="BM8965" s="79" t="s">
        <v>14356</v>
      </c>
      <c r="BN8965" s="79" t="s">
        <v>16992</v>
      </c>
      <c r="BO8965" s="79" t="s">
        <v>8548</v>
      </c>
      <c r="BU8965" s="79" t="s">
        <v>14356</v>
      </c>
      <c r="BV8965" s="79" t="s">
        <v>16992</v>
      </c>
      <c r="BW8965" s="79" t="s">
        <v>8548</v>
      </c>
    </row>
    <row r="8966" spans="51:75" x14ac:dyDescent="0.3">
      <c r="AY8966" s="107" t="e">
        <f>VLOOKUP(C8966,#REF!, 2,FALSE)</f>
        <v>#REF!</v>
      </c>
      <c r="BM8966" s="79" t="s">
        <v>14356</v>
      </c>
      <c r="BN8966" s="79" t="s">
        <v>16992</v>
      </c>
      <c r="BO8966" s="79" t="s">
        <v>8548</v>
      </c>
      <c r="BU8966" s="79" t="s">
        <v>14356</v>
      </c>
      <c r="BV8966" s="79" t="s">
        <v>16992</v>
      </c>
      <c r="BW8966" s="79" t="s">
        <v>8548</v>
      </c>
    </row>
    <row r="8967" spans="51:75" x14ac:dyDescent="0.3">
      <c r="AY8967" s="107" t="e">
        <f>VLOOKUP(C8967,#REF!, 2,FALSE)</f>
        <v>#REF!</v>
      </c>
      <c r="BM8967" s="79" t="s">
        <v>14357</v>
      </c>
      <c r="BN8967" s="79" t="s">
        <v>2985</v>
      </c>
      <c r="BO8967" s="79" t="s">
        <v>2985</v>
      </c>
      <c r="BU8967" s="79" t="s">
        <v>14357</v>
      </c>
      <c r="BV8967" s="79" t="s">
        <v>2985</v>
      </c>
      <c r="BW8967" s="79" t="s">
        <v>2985</v>
      </c>
    </row>
    <row r="8968" spans="51:75" x14ac:dyDescent="0.3">
      <c r="AY8968" s="107" t="e">
        <f>VLOOKUP(C8968,#REF!, 2,FALSE)</f>
        <v>#REF!</v>
      </c>
      <c r="BM8968" s="79" t="s">
        <v>14357</v>
      </c>
      <c r="BN8968" s="79" t="s">
        <v>2985</v>
      </c>
      <c r="BO8968" s="79" t="s">
        <v>2985</v>
      </c>
      <c r="BU8968" s="79" t="s">
        <v>14357</v>
      </c>
      <c r="BV8968" s="79" t="s">
        <v>2985</v>
      </c>
      <c r="BW8968" s="79" t="s">
        <v>2985</v>
      </c>
    </row>
    <row r="8969" spans="51:75" x14ac:dyDescent="0.3">
      <c r="AY8969" s="107" t="e">
        <f>VLOOKUP(C8969,#REF!, 2,FALSE)</f>
        <v>#REF!</v>
      </c>
      <c r="BM8969" s="79" t="s">
        <v>2504</v>
      </c>
      <c r="BN8969" s="79" t="s">
        <v>2985</v>
      </c>
      <c r="BO8969" s="79" t="s">
        <v>13780</v>
      </c>
      <c r="BU8969" s="79" t="s">
        <v>2504</v>
      </c>
      <c r="BV8969" s="79" t="s">
        <v>2985</v>
      </c>
      <c r="BW8969" s="79" t="s">
        <v>13780</v>
      </c>
    </row>
    <row r="8970" spans="51:75" x14ac:dyDescent="0.3">
      <c r="AY8970" s="107" t="e">
        <f>VLOOKUP(C8970,#REF!, 2,FALSE)</f>
        <v>#REF!</v>
      </c>
      <c r="BM8970" s="79" t="s">
        <v>2504</v>
      </c>
      <c r="BN8970" s="79" t="s">
        <v>2985</v>
      </c>
      <c r="BO8970" s="79" t="s">
        <v>13780</v>
      </c>
      <c r="BU8970" s="79" t="s">
        <v>2504</v>
      </c>
      <c r="BV8970" s="79" t="s">
        <v>2985</v>
      </c>
      <c r="BW8970" s="79" t="s">
        <v>13780</v>
      </c>
    </row>
    <row r="8971" spans="51:75" x14ac:dyDescent="0.3">
      <c r="AY8971" s="107" t="e">
        <f>VLOOKUP(C8971,#REF!, 2,FALSE)</f>
        <v>#REF!</v>
      </c>
      <c r="BM8971" s="79" t="s">
        <v>14358</v>
      </c>
      <c r="BN8971" s="79" t="s">
        <v>2985</v>
      </c>
      <c r="BO8971" s="79" t="s">
        <v>14359</v>
      </c>
      <c r="BU8971" s="79" t="s">
        <v>14358</v>
      </c>
      <c r="BV8971" s="79" t="s">
        <v>2985</v>
      </c>
      <c r="BW8971" s="79" t="s">
        <v>14359</v>
      </c>
    </row>
    <row r="8972" spans="51:75" x14ac:dyDescent="0.3">
      <c r="AY8972" s="107" t="e">
        <f>VLOOKUP(C8972,#REF!, 2,FALSE)</f>
        <v>#REF!</v>
      </c>
      <c r="BM8972" s="79" t="s">
        <v>14358</v>
      </c>
      <c r="BN8972" s="79" t="s">
        <v>2985</v>
      </c>
      <c r="BO8972" s="79" t="s">
        <v>14359</v>
      </c>
      <c r="BU8972" s="79" t="s">
        <v>14358</v>
      </c>
      <c r="BV8972" s="79" t="s">
        <v>2985</v>
      </c>
      <c r="BW8972" s="79" t="s">
        <v>14359</v>
      </c>
    </row>
    <row r="8973" spans="51:75" x14ac:dyDescent="0.3">
      <c r="AY8973" s="107" t="e">
        <f>VLOOKUP(C8973,#REF!, 2,FALSE)</f>
        <v>#REF!</v>
      </c>
      <c r="BM8973" s="79" t="s">
        <v>2505</v>
      </c>
      <c r="BN8973" s="79" t="s">
        <v>2985</v>
      </c>
      <c r="BO8973" s="79" t="s">
        <v>14360</v>
      </c>
      <c r="BU8973" s="79" t="s">
        <v>2505</v>
      </c>
      <c r="BV8973" s="79" t="s">
        <v>2985</v>
      </c>
      <c r="BW8973" s="79" t="s">
        <v>14360</v>
      </c>
    </row>
    <row r="8974" spans="51:75" x14ac:dyDescent="0.3">
      <c r="AY8974" s="107" t="e">
        <f>VLOOKUP(C8974,#REF!, 2,FALSE)</f>
        <v>#REF!</v>
      </c>
      <c r="BM8974" s="79" t="s">
        <v>2505</v>
      </c>
      <c r="BN8974" s="79" t="s">
        <v>2985</v>
      </c>
      <c r="BO8974" s="79" t="s">
        <v>14360</v>
      </c>
      <c r="BU8974" s="79" t="s">
        <v>2505</v>
      </c>
      <c r="BV8974" s="79" t="s">
        <v>2985</v>
      </c>
      <c r="BW8974" s="79" t="s">
        <v>14360</v>
      </c>
    </row>
    <row r="8975" spans="51:75" x14ac:dyDescent="0.3">
      <c r="AY8975" s="107" t="e">
        <f>VLOOKUP(C8975,#REF!, 2,FALSE)</f>
        <v>#REF!</v>
      </c>
      <c r="BM8975" s="79" t="s">
        <v>14361</v>
      </c>
      <c r="BN8975" s="79" t="s">
        <v>3256</v>
      </c>
      <c r="BO8975" s="79" t="s">
        <v>14362</v>
      </c>
      <c r="BU8975" s="79" t="s">
        <v>14361</v>
      </c>
      <c r="BV8975" s="79" t="s">
        <v>3256</v>
      </c>
      <c r="BW8975" s="79" t="s">
        <v>14362</v>
      </c>
    </row>
    <row r="8976" spans="51:75" x14ac:dyDescent="0.3">
      <c r="AY8976" s="107" t="e">
        <f>VLOOKUP(C8976,#REF!, 2,FALSE)</f>
        <v>#REF!</v>
      </c>
      <c r="BM8976" s="79" t="s">
        <v>14361</v>
      </c>
      <c r="BN8976" s="79" t="s">
        <v>3256</v>
      </c>
      <c r="BO8976" s="79" t="s">
        <v>14362</v>
      </c>
      <c r="BU8976" s="79" t="s">
        <v>14361</v>
      </c>
      <c r="BV8976" s="79" t="s">
        <v>3256</v>
      </c>
      <c r="BW8976" s="79" t="s">
        <v>14362</v>
      </c>
    </row>
    <row r="8977" spans="51:75" x14ac:dyDescent="0.3">
      <c r="AY8977" s="107" t="e">
        <f>VLOOKUP(C8977,#REF!, 2,FALSE)</f>
        <v>#REF!</v>
      </c>
      <c r="BM8977" s="79" t="s">
        <v>14363</v>
      </c>
      <c r="BN8977" s="79" t="s">
        <v>2985</v>
      </c>
      <c r="BO8977" s="79" t="s">
        <v>1204</v>
      </c>
      <c r="BU8977" s="79" t="s">
        <v>14363</v>
      </c>
      <c r="BV8977" s="79" t="s">
        <v>2985</v>
      </c>
      <c r="BW8977" s="79" t="s">
        <v>1204</v>
      </c>
    </row>
    <row r="8978" spans="51:75" x14ac:dyDescent="0.3">
      <c r="AY8978" s="107" t="e">
        <f>VLOOKUP(C8978,#REF!, 2,FALSE)</f>
        <v>#REF!</v>
      </c>
      <c r="BM8978" s="79" t="s">
        <v>14364</v>
      </c>
      <c r="BN8978" s="79" t="s">
        <v>805</v>
      </c>
      <c r="BO8978" s="79" t="s">
        <v>1493</v>
      </c>
      <c r="BU8978" s="79" t="s">
        <v>14364</v>
      </c>
      <c r="BV8978" s="79" t="s">
        <v>805</v>
      </c>
      <c r="BW8978" s="79" t="s">
        <v>1493</v>
      </c>
    </row>
    <row r="8979" spans="51:75" x14ac:dyDescent="0.3">
      <c r="AY8979" s="107" t="e">
        <f>VLOOKUP(C8979,#REF!, 2,FALSE)</f>
        <v>#REF!</v>
      </c>
      <c r="BM8979" s="79" t="s">
        <v>14365</v>
      </c>
      <c r="BN8979" s="79" t="s">
        <v>773</v>
      </c>
      <c r="BO8979" s="79" t="s">
        <v>1412</v>
      </c>
      <c r="BU8979" s="79" t="s">
        <v>14365</v>
      </c>
      <c r="BV8979" s="79" t="s">
        <v>773</v>
      </c>
      <c r="BW8979" s="79" t="s">
        <v>1412</v>
      </c>
    </row>
    <row r="8980" spans="51:75" x14ac:dyDescent="0.3">
      <c r="AY8980" s="107" t="e">
        <f>VLOOKUP(C8980,#REF!, 2,FALSE)</f>
        <v>#REF!</v>
      </c>
      <c r="BM8980" s="79" t="s">
        <v>14366</v>
      </c>
      <c r="BN8980" s="79" t="s">
        <v>1269</v>
      </c>
      <c r="BO8980" s="79" t="s">
        <v>1008</v>
      </c>
      <c r="BU8980" s="79" t="s">
        <v>14366</v>
      </c>
      <c r="BV8980" s="79" t="s">
        <v>1269</v>
      </c>
      <c r="BW8980" s="79" t="s">
        <v>1008</v>
      </c>
    </row>
    <row r="8981" spans="51:75" x14ac:dyDescent="0.3">
      <c r="AY8981" s="107" t="e">
        <f>VLOOKUP(C8981,#REF!, 2,FALSE)</f>
        <v>#REF!</v>
      </c>
      <c r="BM8981" s="79" t="s">
        <v>14367</v>
      </c>
      <c r="BN8981" s="79" t="s">
        <v>1269</v>
      </c>
      <c r="BO8981" s="79" t="s">
        <v>1412</v>
      </c>
      <c r="BU8981" s="79" t="s">
        <v>14367</v>
      </c>
      <c r="BV8981" s="79" t="s">
        <v>1269</v>
      </c>
      <c r="BW8981" s="79" t="s">
        <v>1412</v>
      </c>
    </row>
    <row r="8982" spans="51:75" x14ac:dyDescent="0.3">
      <c r="AY8982" s="107" t="e">
        <f>VLOOKUP(C8982,#REF!, 2,FALSE)</f>
        <v>#REF!</v>
      </c>
      <c r="BM8982" s="79" t="s">
        <v>14368</v>
      </c>
      <c r="BN8982" s="79" t="s">
        <v>738</v>
      </c>
      <c r="BO8982" s="79" t="s">
        <v>3918</v>
      </c>
      <c r="BU8982" s="79" t="s">
        <v>14368</v>
      </c>
      <c r="BV8982" s="79" t="s">
        <v>738</v>
      </c>
      <c r="BW8982" s="79" t="s">
        <v>3918</v>
      </c>
    </row>
    <row r="8983" spans="51:75" x14ac:dyDescent="0.3">
      <c r="AY8983" s="107" t="e">
        <f>VLOOKUP(C8983,#REF!, 2,FALSE)</f>
        <v>#REF!</v>
      </c>
      <c r="BM8983" s="79" t="s">
        <v>2506</v>
      </c>
      <c r="BN8983" s="79" t="s">
        <v>633</v>
      </c>
      <c r="BO8983" s="79" t="s">
        <v>8397</v>
      </c>
      <c r="BU8983" s="79" t="s">
        <v>2506</v>
      </c>
      <c r="BV8983" s="79" t="s">
        <v>633</v>
      </c>
      <c r="BW8983" s="79" t="s">
        <v>8397</v>
      </c>
    </row>
    <row r="8984" spans="51:75" x14ac:dyDescent="0.3">
      <c r="AY8984" s="107" t="e">
        <f>VLOOKUP(C8984,#REF!, 2,FALSE)</f>
        <v>#REF!</v>
      </c>
      <c r="BM8984" s="79" t="s">
        <v>2506</v>
      </c>
      <c r="BN8984" s="79" t="s">
        <v>633</v>
      </c>
      <c r="BO8984" s="79" t="s">
        <v>8397</v>
      </c>
      <c r="BU8984" s="79" t="s">
        <v>2506</v>
      </c>
      <c r="BV8984" s="79" t="s">
        <v>633</v>
      </c>
      <c r="BW8984" s="79" t="s">
        <v>8397</v>
      </c>
    </row>
    <row r="8985" spans="51:75" x14ac:dyDescent="0.3">
      <c r="AY8985" s="107" t="e">
        <f>VLOOKUP(C8985,#REF!, 2,FALSE)</f>
        <v>#REF!</v>
      </c>
      <c r="BM8985" s="79" t="s">
        <v>14369</v>
      </c>
      <c r="BN8985" s="79" t="s">
        <v>616</v>
      </c>
      <c r="BO8985" s="79" t="s">
        <v>9535</v>
      </c>
      <c r="BU8985" s="79" t="s">
        <v>14369</v>
      </c>
      <c r="BV8985" s="79" t="s">
        <v>616</v>
      </c>
      <c r="BW8985" s="79" t="s">
        <v>9535</v>
      </c>
    </row>
    <row r="8986" spans="51:75" x14ac:dyDescent="0.3">
      <c r="AY8986" s="107" t="e">
        <f>VLOOKUP(C8986,#REF!, 2,FALSE)</f>
        <v>#REF!</v>
      </c>
      <c r="BM8986" s="79" t="s">
        <v>14369</v>
      </c>
      <c r="BN8986" s="79" t="s">
        <v>616</v>
      </c>
      <c r="BO8986" s="79" t="s">
        <v>9535</v>
      </c>
      <c r="BU8986" s="79" t="s">
        <v>14369</v>
      </c>
      <c r="BV8986" s="79" t="s">
        <v>616</v>
      </c>
      <c r="BW8986" s="79" t="s">
        <v>9535</v>
      </c>
    </row>
    <row r="8987" spans="51:75" x14ac:dyDescent="0.3">
      <c r="AY8987" s="107" t="e">
        <f>VLOOKUP(C8987,#REF!, 2,FALSE)</f>
        <v>#REF!</v>
      </c>
      <c r="BM8987" s="79" t="s">
        <v>2507</v>
      </c>
      <c r="BN8987" s="79" t="s">
        <v>773</v>
      </c>
      <c r="BO8987" s="79" t="s">
        <v>2510</v>
      </c>
      <c r="BU8987" s="79" t="s">
        <v>2507</v>
      </c>
      <c r="BV8987" s="79" t="s">
        <v>773</v>
      </c>
      <c r="BW8987" s="79" t="s">
        <v>2510</v>
      </c>
    </row>
    <row r="8988" spans="51:75" x14ac:dyDescent="0.3">
      <c r="AY8988" s="107" t="e">
        <f>VLOOKUP(C8988,#REF!, 2,FALSE)</f>
        <v>#REF!</v>
      </c>
      <c r="BM8988" s="79" t="s">
        <v>2507</v>
      </c>
      <c r="BN8988" s="79" t="s">
        <v>773</v>
      </c>
      <c r="BO8988" s="79" t="s">
        <v>2510</v>
      </c>
      <c r="BU8988" s="79" t="s">
        <v>2507</v>
      </c>
      <c r="BV8988" s="79" t="s">
        <v>773</v>
      </c>
      <c r="BW8988" s="79" t="s">
        <v>2510</v>
      </c>
    </row>
    <row r="8989" spans="51:75" x14ac:dyDescent="0.3">
      <c r="AY8989" s="107" t="e">
        <f>VLOOKUP(C8989,#REF!, 2,FALSE)</f>
        <v>#REF!</v>
      </c>
      <c r="BM8989" s="79" t="s">
        <v>14370</v>
      </c>
      <c r="BN8989" s="79" t="s">
        <v>705</v>
      </c>
      <c r="BO8989" s="79" t="s">
        <v>3470</v>
      </c>
      <c r="BU8989" s="79" t="s">
        <v>14370</v>
      </c>
      <c r="BV8989" s="79" t="s">
        <v>705</v>
      </c>
      <c r="BW8989" s="79" t="s">
        <v>3470</v>
      </c>
    </row>
    <row r="8990" spans="51:75" x14ac:dyDescent="0.3">
      <c r="AY8990" s="107" t="e">
        <f>VLOOKUP(C8990,#REF!, 2,FALSE)</f>
        <v>#REF!</v>
      </c>
      <c r="BM8990" s="79" t="s">
        <v>14370</v>
      </c>
      <c r="BN8990" s="79" t="s">
        <v>705</v>
      </c>
      <c r="BO8990" s="79" t="s">
        <v>3470</v>
      </c>
      <c r="BU8990" s="79" t="s">
        <v>14370</v>
      </c>
      <c r="BV8990" s="79" t="s">
        <v>705</v>
      </c>
      <c r="BW8990" s="79" t="s">
        <v>3470</v>
      </c>
    </row>
    <row r="8991" spans="51:75" x14ac:dyDescent="0.3">
      <c r="AY8991" s="107" t="e">
        <f>VLOOKUP(C8991,#REF!, 2,FALSE)</f>
        <v>#REF!</v>
      </c>
      <c r="BM8991" s="79" t="s">
        <v>14371</v>
      </c>
      <c r="BN8991" s="79" t="s">
        <v>928</v>
      </c>
      <c r="BO8991" s="79" t="s">
        <v>9151</v>
      </c>
      <c r="BU8991" s="79" t="s">
        <v>14371</v>
      </c>
      <c r="BV8991" s="79" t="s">
        <v>928</v>
      </c>
      <c r="BW8991" s="79" t="s">
        <v>9151</v>
      </c>
    </row>
    <row r="8992" spans="51:75" x14ac:dyDescent="0.3">
      <c r="AY8992" s="107" t="e">
        <f>VLOOKUP(C8992,#REF!, 2,FALSE)</f>
        <v>#REF!</v>
      </c>
      <c r="BM8992" s="79" t="s">
        <v>14371</v>
      </c>
      <c r="BN8992" s="79" t="s">
        <v>928</v>
      </c>
      <c r="BO8992" s="79" t="s">
        <v>9151</v>
      </c>
      <c r="BU8992" s="79" t="s">
        <v>14371</v>
      </c>
      <c r="BV8992" s="79" t="s">
        <v>928</v>
      </c>
      <c r="BW8992" s="79" t="s">
        <v>9151</v>
      </c>
    </row>
    <row r="8993" spans="51:75" x14ac:dyDescent="0.3">
      <c r="AY8993" s="107" t="e">
        <f>VLOOKUP(C8993,#REF!, 2,FALSE)</f>
        <v>#REF!</v>
      </c>
      <c r="BM8993" s="79" t="s">
        <v>14372</v>
      </c>
      <c r="BN8993" s="79" t="s">
        <v>789</v>
      </c>
      <c r="BO8993" s="79" t="s">
        <v>1021</v>
      </c>
      <c r="BU8993" s="79" t="s">
        <v>14372</v>
      </c>
      <c r="BV8993" s="79" t="s">
        <v>789</v>
      </c>
      <c r="BW8993" s="79" t="s">
        <v>1021</v>
      </c>
    </row>
    <row r="8994" spans="51:75" x14ac:dyDescent="0.3">
      <c r="AY8994" s="107" t="e">
        <f>VLOOKUP(C8994,#REF!, 2,FALSE)</f>
        <v>#REF!</v>
      </c>
      <c r="BM8994" s="79" t="s">
        <v>14372</v>
      </c>
      <c r="BN8994" s="79" t="s">
        <v>789</v>
      </c>
      <c r="BO8994" s="79" t="s">
        <v>1021</v>
      </c>
      <c r="BU8994" s="79" t="s">
        <v>14372</v>
      </c>
      <c r="BV8994" s="79" t="s">
        <v>789</v>
      </c>
      <c r="BW8994" s="79" t="s">
        <v>1021</v>
      </c>
    </row>
    <row r="8995" spans="51:75" x14ac:dyDescent="0.3">
      <c r="AY8995" s="107" t="e">
        <f>VLOOKUP(C8995,#REF!, 2,FALSE)</f>
        <v>#REF!</v>
      </c>
      <c r="BM8995" s="79" t="s">
        <v>14373</v>
      </c>
      <c r="BN8995" s="79" t="s">
        <v>782</v>
      </c>
      <c r="BO8995" s="79" t="s">
        <v>10679</v>
      </c>
      <c r="BU8995" s="79" t="s">
        <v>14373</v>
      </c>
      <c r="BV8995" s="79" t="s">
        <v>782</v>
      </c>
      <c r="BW8995" s="79" t="s">
        <v>10679</v>
      </c>
    </row>
    <row r="8996" spans="51:75" x14ac:dyDescent="0.3">
      <c r="AY8996" s="107" t="e">
        <f>VLOOKUP(C8996,#REF!, 2,FALSE)</f>
        <v>#REF!</v>
      </c>
      <c r="BM8996" s="79" t="s">
        <v>14373</v>
      </c>
      <c r="BN8996" s="79" t="s">
        <v>782</v>
      </c>
      <c r="BO8996" s="79" t="s">
        <v>10679</v>
      </c>
      <c r="BU8996" s="79" t="s">
        <v>14373</v>
      </c>
      <c r="BV8996" s="79" t="s">
        <v>782</v>
      </c>
      <c r="BW8996" s="79" t="s">
        <v>10679</v>
      </c>
    </row>
    <row r="8997" spans="51:75" x14ac:dyDescent="0.3">
      <c r="AY8997" s="107" t="e">
        <f>VLOOKUP(C8997,#REF!, 2,FALSE)</f>
        <v>#REF!</v>
      </c>
      <c r="BM8997" s="79" t="s">
        <v>14374</v>
      </c>
      <c r="BN8997" s="79" t="s">
        <v>16994</v>
      </c>
      <c r="BO8997" s="79" t="s">
        <v>14375</v>
      </c>
      <c r="BU8997" s="79" t="s">
        <v>14374</v>
      </c>
      <c r="BV8997" s="79" t="s">
        <v>16994</v>
      </c>
      <c r="BW8997" s="79" t="s">
        <v>14375</v>
      </c>
    </row>
    <row r="8998" spans="51:75" x14ac:dyDescent="0.3">
      <c r="AY8998" s="107" t="e">
        <f>VLOOKUP(C8998,#REF!, 2,FALSE)</f>
        <v>#REF!</v>
      </c>
      <c r="BM8998" s="79" t="s">
        <v>14374</v>
      </c>
      <c r="BN8998" s="79" t="s">
        <v>16994</v>
      </c>
      <c r="BO8998" s="79" t="s">
        <v>14375</v>
      </c>
      <c r="BU8998" s="79" t="s">
        <v>14374</v>
      </c>
      <c r="BV8998" s="79" t="s">
        <v>16994</v>
      </c>
      <c r="BW8998" s="79" t="s">
        <v>14375</v>
      </c>
    </row>
    <row r="8999" spans="51:75" x14ac:dyDescent="0.3">
      <c r="AY8999" s="107" t="e">
        <f>VLOOKUP(C8999,#REF!, 2,FALSE)</f>
        <v>#REF!</v>
      </c>
      <c r="BM8999" s="79" t="s">
        <v>198</v>
      </c>
      <c r="BN8999" s="79" t="s">
        <v>773</v>
      </c>
      <c r="BO8999" s="79" t="s">
        <v>12728</v>
      </c>
      <c r="BU8999" s="79" t="s">
        <v>198</v>
      </c>
      <c r="BV8999" s="79" t="s">
        <v>773</v>
      </c>
      <c r="BW8999" s="79" t="s">
        <v>12728</v>
      </c>
    </row>
    <row r="9000" spans="51:75" x14ac:dyDescent="0.3">
      <c r="AY9000" s="107" t="e">
        <f>VLOOKUP(C9000,#REF!, 2,FALSE)</f>
        <v>#REF!</v>
      </c>
      <c r="BM9000" s="79" t="s">
        <v>198</v>
      </c>
      <c r="BN9000" s="79" t="s">
        <v>773</v>
      </c>
      <c r="BO9000" s="79" t="s">
        <v>12728</v>
      </c>
      <c r="BU9000" s="79" t="s">
        <v>198</v>
      </c>
      <c r="BV9000" s="79" t="s">
        <v>773</v>
      </c>
      <c r="BW9000" s="79" t="s">
        <v>12728</v>
      </c>
    </row>
    <row r="9001" spans="51:75" x14ac:dyDescent="0.3">
      <c r="AY9001" s="107" t="e">
        <f>VLOOKUP(C9001,#REF!, 2,FALSE)</f>
        <v>#REF!</v>
      </c>
      <c r="BM9001" s="79" t="s">
        <v>14376</v>
      </c>
      <c r="BN9001" s="79" t="s">
        <v>705</v>
      </c>
      <c r="BO9001" s="79" t="s">
        <v>3793</v>
      </c>
      <c r="BU9001" s="79" t="s">
        <v>14376</v>
      </c>
      <c r="BV9001" s="79" t="s">
        <v>705</v>
      </c>
      <c r="BW9001" s="79" t="s">
        <v>3793</v>
      </c>
    </row>
    <row r="9002" spans="51:75" x14ac:dyDescent="0.3">
      <c r="AY9002" s="107" t="e">
        <f>VLOOKUP(C9002,#REF!, 2,FALSE)</f>
        <v>#REF!</v>
      </c>
      <c r="BM9002" s="79" t="s">
        <v>14376</v>
      </c>
      <c r="BN9002" s="79" t="s">
        <v>705</v>
      </c>
      <c r="BO9002" s="79" t="s">
        <v>3793</v>
      </c>
      <c r="BU9002" s="79" t="s">
        <v>14376</v>
      </c>
      <c r="BV9002" s="79" t="s">
        <v>705</v>
      </c>
      <c r="BW9002" s="79" t="s">
        <v>3793</v>
      </c>
    </row>
    <row r="9003" spans="51:75" x14ac:dyDescent="0.3">
      <c r="AY9003" s="107" t="e">
        <f>VLOOKUP(C9003,#REF!, 2,FALSE)</f>
        <v>#REF!</v>
      </c>
      <c r="BM9003" s="79" t="s">
        <v>14377</v>
      </c>
      <c r="BN9003" s="79" t="s">
        <v>705</v>
      </c>
      <c r="BO9003" s="79" t="s">
        <v>14379</v>
      </c>
      <c r="BU9003" s="79" t="s">
        <v>14377</v>
      </c>
      <c r="BV9003" s="79" t="s">
        <v>705</v>
      </c>
      <c r="BW9003" s="79" t="s">
        <v>14379</v>
      </c>
    </row>
    <row r="9004" spans="51:75" x14ac:dyDescent="0.3">
      <c r="AY9004" s="107" t="e">
        <f>VLOOKUP(C9004,#REF!, 2,FALSE)</f>
        <v>#REF!</v>
      </c>
      <c r="BM9004" s="79" t="s">
        <v>14377</v>
      </c>
      <c r="BN9004" s="79" t="s">
        <v>705</v>
      </c>
      <c r="BO9004" s="79" t="s">
        <v>14379</v>
      </c>
      <c r="BU9004" s="79" t="s">
        <v>14377</v>
      </c>
      <c r="BV9004" s="79" t="s">
        <v>705</v>
      </c>
      <c r="BW9004" s="79" t="s">
        <v>14379</v>
      </c>
    </row>
    <row r="9005" spans="51:75" x14ac:dyDescent="0.3">
      <c r="AY9005" s="107" t="e">
        <f>VLOOKUP(C9005,#REF!, 2,FALSE)</f>
        <v>#REF!</v>
      </c>
      <c r="BM9005" s="79" t="s">
        <v>14380</v>
      </c>
      <c r="BN9005" s="79" t="s">
        <v>641</v>
      </c>
      <c r="BO9005" s="79" t="s">
        <v>1021</v>
      </c>
      <c r="BU9005" s="79" t="s">
        <v>14380</v>
      </c>
      <c r="BV9005" s="79" t="s">
        <v>641</v>
      </c>
      <c r="BW9005" s="79" t="s">
        <v>1021</v>
      </c>
    </row>
    <row r="9006" spans="51:75" x14ac:dyDescent="0.3">
      <c r="AY9006" s="107" t="e">
        <f>VLOOKUP(C9006,#REF!, 2,FALSE)</f>
        <v>#REF!</v>
      </c>
      <c r="BM9006" s="79" t="s">
        <v>14380</v>
      </c>
      <c r="BN9006" s="79" t="s">
        <v>641</v>
      </c>
      <c r="BO9006" s="79" t="s">
        <v>1021</v>
      </c>
      <c r="BU9006" s="79" t="s">
        <v>14380</v>
      </c>
      <c r="BV9006" s="79" t="s">
        <v>641</v>
      </c>
      <c r="BW9006" s="79" t="s">
        <v>1021</v>
      </c>
    </row>
    <row r="9007" spans="51:75" x14ac:dyDescent="0.3">
      <c r="AY9007" s="107" t="e">
        <f>VLOOKUP(C9007,#REF!, 2,FALSE)</f>
        <v>#REF!</v>
      </c>
      <c r="BM9007" s="79" t="s">
        <v>14381</v>
      </c>
      <c r="BN9007" s="79" t="s">
        <v>615</v>
      </c>
      <c r="BO9007" s="79" t="s">
        <v>14382</v>
      </c>
      <c r="BU9007" s="79" t="s">
        <v>14381</v>
      </c>
      <c r="BV9007" s="79" t="s">
        <v>615</v>
      </c>
      <c r="BW9007" s="79" t="s">
        <v>14382</v>
      </c>
    </row>
    <row r="9008" spans="51:75" x14ac:dyDescent="0.3">
      <c r="AY9008" s="107" t="e">
        <f>VLOOKUP(C9008,#REF!, 2,FALSE)</f>
        <v>#REF!</v>
      </c>
      <c r="BM9008" s="79" t="s">
        <v>14381</v>
      </c>
      <c r="BN9008" s="79" t="s">
        <v>615</v>
      </c>
      <c r="BO9008" s="79" t="s">
        <v>14382</v>
      </c>
      <c r="BU9008" s="79" t="s">
        <v>14381</v>
      </c>
      <c r="BV9008" s="79" t="s">
        <v>615</v>
      </c>
      <c r="BW9008" s="79" t="s">
        <v>14382</v>
      </c>
    </row>
    <row r="9009" spans="51:75" x14ac:dyDescent="0.3">
      <c r="AY9009" s="107" t="e">
        <f>VLOOKUP(C9009,#REF!, 2,FALSE)</f>
        <v>#REF!</v>
      </c>
      <c r="BM9009" s="79" t="s">
        <v>14383</v>
      </c>
      <c r="BN9009" s="79" t="s">
        <v>665</v>
      </c>
      <c r="BO9009" s="79" t="s">
        <v>14384</v>
      </c>
      <c r="BU9009" s="79" t="s">
        <v>14383</v>
      </c>
      <c r="BV9009" s="79" t="s">
        <v>665</v>
      </c>
      <c r="BW9009" s="79" t="s">
        <v>14384</v>
      </c>
    </row>
    <row r="9010" spans="51:75" x14ac:dyDescent="0.3">
      <c r="AY9010" s="107" t="e">
        <f>VLOOKUP(C9010,#REF!, 2,FALSE)</f>
        <v>#REF!</v>
      </c>
      <c r="BM9010" s="79" t="s">
        <v>14383</v>
      </c>
      <c r="BN9010" s="79" t="s">
        <v>665</v>
      </c>
      <c r="BO9010" s="79" t="s">
        <v>14384</v>
      </c>
      <c r="BU9010" s="79" t="s">
        <v>14383</v>
      </c>
      <c r="BV9010" s="79" t="s">
        <v>665</v>
      </c>
      <c r="BW9010" s="79" t="s">
        <v>14384</v>
      </c>
    </row>
    <row r="9011" spans="51:75" x14ac:dyDescent="0.3">
      <c r="AY9011" s="107" t="e">
        <f>VLOOKUP(C9011,#REF!, 2,FALSE)</f>
        <v>#REF!</v>
      </c>
      <c r="BM9011" s="79" t="s">
        <v>14385</v>
      </c>
      <c r="BN9011" s="79" t="s">
        <v>665</v>
      </c>
      <c r="BO9011" s="79" t="s">
        <v>10709</v>
      </c>
      <c r="BU9011" s="79" t="s">
        <v>14385</v>
      </c>
      <c r="BV9011" s="79" t="s">
        <v>665</v>
      </c>
      <c r="BW9011" s="79" t="s">
        <v>10709</v>
      </c>
    </row>
    <row r="9012" spans="51:75" x14ac:dyDescent="0.3">
      <c r="AY9012" s="107" t="e">
        <f>VLOOKUP(C9012,#REF!, 2,FALSE)</f>
        <v>#REF!</v>
      </c>
      <c r="BM9012" s="79" t="s">
        <v>14385</v>
      </c>
      <c r="BN9012" s="79" t="s">
        <v>665</v>
      </c>
      <c r="BO9012" s="79" t="s">
        <v>10709</v>
      </c>
      <c r="BU9012" s="79" t="s">
        <v>14385</v>
      </c>
      <c r="BV9012" s="79" t="s">
        <v>665</v>
      </c>
      <c r="BW9012" s="79" t="s">
        <v>10709</v>
      </c>
    </row>
    <row r="9013" spans="51:75" x14ac:dyDescent="0.3">
      <c r="AY9013" s="107" t="e">
        <f>VLOOKUP(C9013,#REF!, 2,FALSE)</f>
        <v>#REF!</v>
      </c>
      <c r="BM9013" s="79" t="s">
        <v>14386</v>
      </c>
      <c r="BN9013" s="79" t="s">
        <v>801</v>
      </c>
      <c r="BO9013" s="79" t="s">
        <v>9296</v>
      </c>
      <c r="BU9013" s="79" t="s">
        <v>14386</v>
      </c>
      <c r="BV9013" s="79" t="s">
        <v>801</v>
      </c>
      <c r="BW9013" s="79" t="s">
        <v>9296</v>
      </c>
    </row>
    <row r="9014" spans="51:75" x14ac:dyDescent="0.3">
      <c r="AY9014" s="107" t="e">
        <f>VLOOKUP(C9014,#REF!, 2,FALSE)</f>
        <v>#REF!</v>
      </c>
      <c r="BM9014" s="79" t="s">
        <v>14386</v>
      </c>
      <c r="BN9014" s="79" t="s">
        <v>801</v>
      </c>
      <c r="BO9014" s="79" t="s">
        <v>9296</v>
      </c>
      <c r="BU9014" s="79" t="s">
        <v>14386</v>
      </c>
      <c r="BV9014" s="79" t="s">
        <v>801</v>
      </c>
      <c r="BW9014" s="79" t="s">
        <v>9296</v>
      </c>
    </row>
    <row r="9015" spans="51:75" x14ac:dyDescent="0.3">
      <c r="AY9015" s="107" t="e">
        <f>VLOOKUP(C9015,#REF!, 2,FALSE)</f>
        <v>#REF!</v>
      </c>
      <c r="BM9015" s="79" t="s">
        <v>2508</v>
      </c>
      <c r="BN9015" s="79" t="s">
        <v>638</v>
      </c>
      <c r="BO9015" s="79" t="s">
        <v>1445</v>
      </c>
      <c r="BU9015" s="79" t="s">
        <v>2508</v>
      </c>
      <c r="BV9015" s="79" t="s">
        <v>638</v>
      </c>
      <c r="BW9015" s="79" t="s">
        <v>1445</v>
      </c>
    </row>
    <row r="9016" spans="51:75" x14ac:dyDescent="0.3">
      <c r="AY9016" s="107" t="e">
        <f>VLOOKUP(C9016,#REF!, 2,FALSE)</f>
        <v>#REF!</v>
      </c>
      <c r="BM9016" s="79" t="s">
        <v>2508</v>
      </c>
      <c r="BN9016" s="79" t="s">
        <v>638</v>
      </c>
      <c r="BO9016" s="79" t="s">
        <v>1445</v>
      </c>
      <c r="BU9016" s="79" t="s">
        <v>2508</v>
      </c>
      <c r="BV9016" s="79" t="s">
        <v>638</v>
      </c>
      <c r="BW9016" s="79" t="s">
        <v>1445</v>
      </c>
    </row>
    <row r="9017" spans="51:75" x14ac:dyDescent="0.3">
      <c r="AY9017" s="107" t="e">
        <f>VLOOKUP(C9017,#REF!, 2,FALSE)</f>
        <v>#REF!</v>
      </c>
      <c r="BM9017" s="79" t="s">
        <v>214</v>
      </c>
      <c r="BN9017" s="79" t="s">
        <v>2985</v>
      </c>
      <c r="BO9017" s="79" t="s">
        <v>2985</v>
      </c>
      <c r="BU9017" s="79" t="s">
        <v>214</v>
      </c>
      <c r="BV9017" s="79" t="s">
        <v>2985</v>
      </c>
      <c r="BW9017" s="79" t="s">
        <v>2985</v>
      </c>
    </row>
    <row r="9018" spans="51:75" x14ac:dyDescent="0.3">
      <c r="AY9018" s="107" t="e">
        <f>VLOOKUP(C9018,#REF!, 2,FALSE)</f>
        <v>#REF!</v>
      </c>
      <c r="BM9018" s="79" t="s">
        <v>214</v>
      </c>
      <c r="BN9018" s="79" t="s">
        <v>2985</v>
      </c>
      <c r="BO9018" s="79" t="s">
        <v>2985</v>
      </c>
      <c r="BU9018" s="79" t="s">
        <v>214</v>
      </c>
      <c r="BV9018" s="79" t="s">
        <v>2985</v>
      </c>
      <c r="BW9018" s="79" t="s">
        <v>2985</v>
      </c>
    </row>
    <row r="9019" spans="51:75" x14ac:dyDescent="0.3">
      <c r="AY9019" s="107" t="e">
        <f>VLOOKUP(C9019,#REF!, 2,FALSE)</f>
        <v>#REF!</v>
      </c>
      <c r="BM9019" s="79" t="s">
        <v>14387</v>
      </c>
      <c r="BN9019" s="79" t="s">
        <v>928</v>
      </c>
      <c r="BO9019" s="79" t="s">
        <v>1673</v>
      </c>
      <c r="BU9019" s="79" t="s">
        <v>14387</v>
      </c>
      <c r="BV9019" s="79" t="s">
        <v>928</v>
      </c>
      <c r="BW9019" s="79" t="s">
        <v>1673</v>
      </c>
    </row>
    <row r="9020" spans="51:75" x14ac:dyDescent="0.3">
      <c r="AY9020" s="107" t="e">
        <f>VLOOKUP(C9020,#REF!, 2,FALSE)</f>
        <v>#REF!</v>
      </c>
      <c r="BM9020" s="79" t="s">
        <v>14387</v>
      </c>
      <c r="BN9020" s="79" t="s">
        <v>928</v>
      </c>
      <c r="BO9020" s="79" t="s">
        <v>1673</v>
      </c>
      <c r="BU9020" s="79" t="s">
        <v>14387</v>
      </c>
      <c r="BV9020" s="79" t="s">
        <v>928</v>
      </c>
      <c r="BW9020" s="79" t="s">
        <v>1673</v>
      </c>
    </row>
    <row r="9021" spans="51:75" x14ac:dyDescent="0.3">
      <c r="AY9021" s="107" t="e">
        <f>VLOOKUP(C9021,#REF!, 2,FALSE)</f>
        <v>#REF!</v>
      </c>
      <c r="BM9021" s="79" t="s">
        <v>2513</v>
      </c>
      <c r="BN9021" s="79" t="s">
        <v>928</v>
      </c>
      <c r="BO9021" s="79" t="s">
        <v>4459</v>
      </c>
      <c r="BU9021" s="79" t="s">
        <v>2513</v>
      </c>
      <c r="BV9021" s="79" t="s">
        <v>928</v>
      </c>
      <c r="BW9021" s="79" t="s">
        <v>4459</v>
      </c>
    </row>
    <row r="9022" spans="51:75" x14ac:dyDescent="0.3">
      <c r="AY9022" s="107" t="e">
        <f>VLOOKUP(C9022,#REF!, 2,FALSE)</f>
        <v>#REF!</v>
      </c>
      <c r="BM9022" s="79" t="s">
        <v>2513</v>
      </c>
      <c r="BN9022" s="79" t="s">
        <v>928</v>
      </c>
      <c r="BO9022" s="79" t="s">
        <v>4459</v>
      </c>
      <c r="BU9022" s="79" t="s">
        <v>2513</v>
      </c>
      <c r="BV9022" s="79" t="s">
        <v>928</v>
      </c>
      <c r="BW9022" s="79" t="s">
        <v>4459</v>
      </c>
    </row>
    <row r="9023" spans="51:75" x14ac:dyDescent="0.3">
      <c r="AY9023" s="107" t="e">
        <f>VLOOKUP(C9023,#REF!, 2,FALSE)</f>
        <v>#REF!</v>
      </c>
      <c r="BM9023" s="79" t="s">
        <v>2514</v>
      </c>
      <c r="BN9023" s="79" t="s">
        <v>925</v>
      </c>
      <c r="BO9023" s="79" t="s">
        <v>4459</v>
      </c>
      <c r="BU9023" s="79" t="s">
        <v>2514</v>
      </c>
      <c r="BV9023" s="79" t="s">
        <v>925</v>
      </c>
      <c r="BW9023" s="79" t="s">
        <v>4459</v>
      </c>
    </row>
    <row r="9024" spans="51:75" x14ac:dyDescent="0.3">
      <c r="AY9024" s="107" t="e">
        <f>VLOOKUP(C9024,#REF!, 2,FALSE)</f>
        <v>#REF!</v>
      </c>
      <c r="BM9024" s="79" t="s">
        <v>2514</v>
      </c>
      <c r="BN9024" s="79" t="s">
        <v>925</v>
      </c>
      <c r="BO9024" s="79" t="s">
        <v>4459</v>
      </c>
      <c r="BU9024" s="79" t="s">
        <v>2514</v>
      </c>
      <c r="BV9024" s="79" t="s">
        <v>925</v>
      </c>
      <c r="BW9024" s="79" t="s">
        <v>4459</v>
      </c>
    </row>
    <row r="9025" spans="51:75" x14ac:dyDescent="0.3">
      <c r="AY9025" s="107" t="e">
        <f>VLOOKUP(C9025,#REF!, 2,FALSE)</f>
        <v>#REF!</v>
      </c>
      <c r="BM9025" s="79" t="s">
        <v>14388</v>
      </c>
      <c r="BN9025" s="79" t="s">
        <v>659</v>
      </c>
      <c r="BO9025" s="79" t="s">
        <v>13049</v>
      </c>
      <c r="BU9025" s="79" t="s">
        <v>14388</v>
      </c>
      <c r="BV9025" s="79" t="s">
        <v>659</v>
      </c>
      <c r="BW9025" s="79" t="s">
        <v>13049</v>
      </c>
    </row>
    <row r="9026" spans="51:75" x14ac:dyDescent="0.3">
      <c r="AY9026" s="107" t="e">
        <f>VLOOKUP(C9026,#REF!, 2,FALSE)</f>
        <v>#REF!</v>
      </c>
      <c r="BM9026" s="79" t="s">
        <v>14388</v>
      </c>
      <c r="BN9026" s="79" t="s">
        <v>659</v>
      </c>
      <c r="BO9026" s="79" t="s">
        <v>13049</v>
      </c>
      <c r="BU9026" s="79" t="s">
        <v>14388</v>
      </c>
      <c r="BV9026" s="79" t="s">
        <v>659</v>
      </c>
      <c r="BW9026" s="79" t="s">
        <v>13049</v>
      </c>
    </row>
    <row r="9027" spans="51:75" x14ac:dyDescent="0.3">
      <c r="AY9027" s="107" t="e">
        <f>VLOOKUP(C9027,#REF!, 2,FALSE)</f>
        <v>#REF!</v>
      </c>
      <c r="BM9027" s="79" t="s">
        <v>14389</v>
      </c>
      <c r="BN9027" s="79" t="s">
        <v>663</v>
      </c>
      <c r="BO9027" s="79" t="s">
        <v>1597</v>
      </c>
      <c r="BU9027" s="79" t="s">
        <v>14389</v>
      </c>
      <c r="BV9027" s="79" t="s">
        <v>663</v>
      </c>
      <c r="BW9027" s="79" t="s">
        <v>1597</v>
      </c>
    </row>
    <row r="9028" spans="51:75" x14ac:dyDescent="0.3">
      <c r="AY9028" s="107" t="e">
        <f>VLOOKUP(C9028,#REF!, 2,FALSE)</f>
        <v>#REF!</v>
      </c>
      <c r="BM9028" s="79" t="s">
        <v>14389</v>
      </c>
      <c r="BN9028" s="79" t="s">
        <v>663</v>
      </c>
      <c r="BO9028" s="79" t="s">
        <v>1597</v>
      </c>
      <c r="BU9028" s="79" t="s">
        <v>14389</v>
      </c>
      <c r="BV9028" s="79" t="s">
        <v>663</v>
      </c>
      <c r="BW9028" s="79" t="s">
        <v>1597</v>
      </c>
    </row>
    <row r="9029" spans="51:75" x14ac:dyDescent="0.3">
      <c r="AY9029" s="107" t="e">
        <f>VLOOKUP(C9029,#REF!, 2,FALSE)</f>
        <v>#REF!</v>
      </c>
      <c r="BM9029" s="79" t="s">
        <v>14390</v>
      </c>
      <c r="BN9029" s="79" t="s">
        <v>2985</v>
      </c>
      <c r="BO9029" s="79" t="s">
        <v>14391</v>
      </c>
      <c r="BU9029" s="79" t="s">
        <v>14390</v>
      </c>
      <c r="BV9029" s="79" t="s">
        <v>2985</v>
      </c>
      <c r="BW9029" s="79" t="s">
        <v>14391</v>
      </c>
    </row>
    <row r="9030" spans="51:75" x14ac:dyDescent="0.3">
      <c r="AY9030" s="107" t="e">
        <f>VLOOKUP(C9030,#REF!, 2,FALSE)</f>
        <v>#REF!</v>
      </c>
      <c r="BM9030" s="79" t="s">
        <v>14392</v>
      </c>
      <c r="BN9030" s="79" t="s">
        <v>2985</v>
      </c>
      <c r="BO9030" s="79" t="s">
        <v>14393</v>
      </c>
      <c r="BU9030" s="79" t="s">
        <v>14392</v>
      </c>
      <c r="BV9030" s="79" t="s">
        <v>2985</v>
      </c>
      <c r="BW9030" s="79" t="s">
        <v>14393</v>
      </c>
    </row>
    <row r="9031" spans="51:75" x14ac:dyDescent="0.3">
      <c r="AY9031" s="107" t="e">
        <f>VLOOKUP(C9031,#REF!, 2,FALSE)</f>
        <v>#REF!</v>
      </c>
      <c r="BM9031" s="79" t="s">
        <v>2515</v>
      </c>
      <c r="BN9031" s="79" t="s">
        <v>2985</v>
      </c>
      <c r="BO9031" s="79" t="s">
        <v>14394</v>
      </c>
      <c r="BU9031" s="79" t="s">
        <v>2515</v>
      </c>
      <c r="BV9031" s="79" t="s">
        <v>2985</v>
      </c>
      <c r="BW9031" s="79" t="s">
        <v>14394</v>
      </c>
    </row>
    <row r="9032" spans="51:75" x14ac:dyDescent="0.3">
      <c r="AY9032" s="107" t="e">
        <f>VLOOKUP(C9032,#REF!, 2,FALSE)</f>
        <v>#REF!</v>
      </c>
      <c r="BM9032" s="79" t="s">
        <v>14395</v>
      </c>
      <c r="BN9032" s="79" t="s">
        <v>2985</v>
      </c>
      <c r="BO9032" s="79" t="s">
        <v>1835</v>
      </c>
      <c r="BU9032" s="79" t="s">
        <v>14395</v>
      </c>
      <c r="BV9032" s="79" t="s">
        <v>2985</v>
      </c>
      <c r="BW9032" s="79" t="s">
        <v>1835</v>
      </c>
    </row>
    <row r="9033" spans="51:75" x14ac:dyDescent="0.3">
      <c r="AY9033" s="107" t="e">
        <f>VLOOKUP(C9033,#REF!, 2,FALSE)</f>
        <v>#REF!</v>
      </c>
      <c r="BM9033" s="79" t="s">
        <v>2516</v>
      </c>
      <c r="BN9033" s="79" t="s">
        <v>2985</v>
      </c>
      <c r="BO9033" s="79" t="s">
        <v>8873</v>
      </c>
      <c r="BU9033" s="79" t="s">
        <v>2516</v>
      </c>
      <c r="BV9033" s="79" t="s">
        <v>2985</v>
      </c>
      <c r="BW9033" s="79" t="s">
        <v>8873</v>
      </c>
    </row>
    <row r="9034" spans="51:75" x14ac:dyDescent="0.3">
      <c r="AY9034" s="107" t="e">
        <f>VLOOKUP(C9034,#REF!, 2,FALSE)</f>
        <v>#REF!</v>
      </c>
      <c r="BM9034" s="79" t="s">
        <v>2517</v>
      </c>
      <c r="BN9034" s="79" t="s">
        <v>2985</v>
      </c>
      <c r="BO9034" s="79" t="s">
        <v>14396</v>
      </c>
      <c r="BU9034" s="79" t="s">
        <v>2517</v>
      </c>
      <c r="BV9034" s="79" t="s">
        <v>2985</v>
      </c>
      <c r="BW9034" s="79" t="s">
        <v>14396</v>
      </c>
    </row>
    <row r="9035" spans="51:75" x14ac:dyDescent="0.3">
      <c r="AY9035" s="107" t="e">
        <f>VLOOKUP(C9035,#REF!, 2,FALSE)</f>
        <v>#REF!</v>
      </c>
      <c r="BM9035" s="79" t="s">
        <v>14397</v>
      </c>
      <c r="BN9035" s="79" t="s">
        <v>2985</v>
      </c>
      <c r="BO9035" s="79" t="s">
        <v>4717</v>
      </c>
      <c r="BU9035" s="79" t="s">
        <v>14397</v>
      </c>
      <c r="BV9035" s="79" t="s">
        <v>2985</v>
      </c>
      <c r="BW9035" s="79" t="s">
        <v>4717</v>
      </c>
    </row>
    <row r="9036" spans="51:75" x14ac:dyDescent="0.3">
      <c r="AY9036" s="107" t="e">
        <f>VLOOKUP(C9036,#REF!, 2,FALSE)</f>
        <v>#REF!</v>
      </c>
      <c r="BM9036" s="79" t="s">
        <v>14398</v>
      </c>
      <c r="BN9036" s="79" t="s">
        <v>2985</v>
      </c>
      <c r="BO9036" s="79" t="s">
        <v>14399</v>
      </c>
      <c r="BU9036" s="79" t="s">
        <v>14398</v>
      </c>
      <c r="BV9036" s="79" t="s">
        <v>2985</v>
      </c>
      <c r="BW9036" s="79" t="s">
        <v>14399</v>
      </c>
    </row>
    <row r="9037" spans="51:75" x14ac:dyDescent="0.3">
      <c r="AY9037" s="107" t="e">
        <f>VLOOKUP(C9037,#REF!, 2,FALSE)</f>
        <v>#REF!</v>
      </c>
      <c r="BM9037" s="79" t="s">
        <v>14398</v>
      </c>
      <c r="BN9037" s="79" t="s">
        <v>2985</v>
      </c>
      <c r="BO9037" s="79" t="s">
        <v>14399</v>
      </c>
      <c r="BU9037" s="79" t="s">
        <v>14398</v>
      </c>
      <c r="BV9037" s="79" t="s">
        <v>2985</v>
      </c>
      <c r="BW9037" s="79" t="s">
        <v>14399</v>
      </c>
    </row>
    <row r="9038" spans="51:75" x14ac:dyDescent="0.3">
      <c r="AY9038" s="107" t="e">
        <f>VLOOKUP(C9038,#REF!, 2,FALSE)</f>
        <v>#REF!</v>
      </c>
      <c r="BM9038" s="79" t="s">
        <v>2518</v>
      </c>
      <c r="BN9038" s="79" t="s">
        <v>1402</v>
      </c>
      <c r="BO9038" s="79" t="s">
        <v>7175</v>
      </c>
      <c r="BU9038" s="79" t="s">
        <v>2518</v>
      </c>
      <c r="BV9038" s="79" t="s">
        <v>1402</v>
      </c>
      <c r="BW9038" s="79" t="s">
        <v>7175</v>
      </c>
    </row>
    <row r="9039" spans="51:75" x14ac:dyDescent="0.3">
      <c r="AY9039" s="107" t="e">
        <f>VLOOKUP(C9039,#REF!, 2,FALSE)</f>
        <v>#REF!</v>
      </c>
      <c r="BM9039" s="79" t="s">
        <v>2518</v>
      </c>
      <c r="BN9039" s="79" t="s">
        <v>1402</v>
      </c>
      <c r="BO9039" s="79" t="s">
        <v>7175</v>
      </c>
      <c r="BU9039" s="79" t="s">
        <v>2518</v>
      </c>
      <c r="BV9039" s="79" t="s">
        <v>1402</v>
      </c>
      <c r="BW9039" s="79" t="s">
        <v>7175</v>
      </c>
    </row>
    <row r="9040" spans="51:75" x14ac:dyDescent="0.3">
      <c r="AY9040" s="107" t="e">
        <f>VLOOKUP(C9040,#REF!, 2,FALSE)</f>
        <v>#REF!</v>
      </c>
      <c r="BM9040" s="79" t="s">
        <v>2519</v>
      </c>
      <c r="BN9040" s="79" t="s">
        <v>2985</v>
      </c>
      <c r="BO9040" s="79" t="s">
        <v>14400</v>
      </c>
      <c r="BU9040" s="79" t="s">
        <v>2519</v>
      </c>
      <c r="BV9040" s="79" t="s">
        <v>2985</v>
      </c>
      <c r="BW9040" s="79" t="s">
        <v>14400</v>
      </c>
    </row>
    <row r="9041" spans="51:75" x14ac:dyDescent="0.3">
      <c r="AY9041" s="107" t="e">
        <f>VLOOKUP(C9041,#REF!, 2,FALSE)</f>
        <v>#REF!</v>
      </c>
      <c r="BM9041" s="79" t="s">
        <v>2519</v>
      </c>
      <c r="BN9041" s="79" t="s">
        <v>2985</v>
      </c>
      <c r="BO9041" s="79" t="s">
        <v>14400</v>
      </c>
      <c r="BU9041" s="79" t="s">
        <v>2519</v>
      </c>
      <c r="BV9041" s="79" t="s">
        <v>2985</v>
      </c>
      <c r="BW9041" s="79" t="s">
        <v>14400</v>
      </c>
    </row>
    <row r="9042" spans="51:75" x14ac:dyDescent="0.3">
      <c r="AY9042" s="107" t="e">
        <f>VLOOKUP(C9042,#REF!, 2,FALSE)</f>
        <v>#REF!</v>
      </c>
      <c r="BM9042" s="79" t="s">
        <v>14401</v>
      </c>
      <c r="BN9042" s="79" t="s">
        <v>799</v>
      </c>
      <c r="BO9042" s="79" t="s">
        <v>14402</v>
      </c>
      <c r="BU9042" s="79" t="s">
        <v>14401</v>
      </c>
      <c r="BV9042" s="79" t="s">
        <v>799</v>
      </c>
      <c r="BW9042" s="79" t="s">
        <v>14402</v>
      </c>
    </row>
    <row r="9043" spans="51:75" x14ac:dyDescent="0.3">
      <c r="AY9043" s="107" t="e">
        <f>VLOOKUP(C9043,#REF!, 2,FALSE)</f>
        <v>#REF!</v>
      </c>
      <c r="BM9043" s="79" t="s">
        <v>14401</v>
      </c>
      <c r="BN9043" s="79" t="s">
        <v>799</v>
      </c>
      <c r="BO9043" s="79" t="s">
        <v>14402</v>
      </c>
      <c r="BU9043" s="79" t="s">
        <v>14401</v>
      </c>
      <c r="BV9043" s="79" t="s">
        <v>799</v>
      </c>
      <c r="BW9043" s="79" t="s">
        <v>14402</v>
      </c>
    </row>
    <row r="9044" spans="51:75" x14ac:dyDescent="0.3">
      <c r="AY9044" s="107" t="e">
        <f>VLOOKUP(C9044,#REF!, 2,FALSE)</f>
        <v>#REF!</v>
      </c>
      <c r="BM9044" s="79" t="s">
        <v>14403</v>
      </c>
      <c r="BN9044" s="79" t="s">
        <v>664</v>
      </c>
      <c r="BO9044" s="79" t="s">
        <v>5112</v>
      </c>
      <c r="BU9044" s="79" t="s">
        <v>14403</v>
      </c>
      <c r="BV9044" s="79" t="s">
        <v>664</v>
      </c>
      <c r="BW9044" s="79" t="s">
        <v>5112</v>
      </c>
    </row>
    <row r="9045" spans="51:75" x14ac:dyDescent="0.3">
      <c r="AY9045" s="107" t="e">
        <f>VLOOKUP(C9045,#REF!, 2,FALSE)</f>
        <v>#REF!</v>
      </c>
      <c r="BM9045" s="79" t="s">
        <v>14403</v>
      </c>
      <c r="BN9045" s="79" t="s">
        <v>664</v>
      </c>
      <c r="BO9045" s="79" t="s">
        <v>5112</v>
      </c>
      <c r="BU9045" s="79" t="s">
        <v>14403</v>
      </c>
      <c r="BV9045" s="79" t="s">
        <v>664</v>
      </c>
      <c r="BW9045" s="79" t="s">
        <v>5112</v>
      </c>
    </row>
    <row r="9046" spans="51:75" x14ac:dyDescent="0.3">
      <c r="AY9046" s="107" t="e">
        <f>VLOOKUP(C9046,#REF!, 2,FALSE)</f>
        <v>#REF!</v>
      </c>
      <c r="BM9046" s="79" t="s">
        <v>14404</v>
      </c>
      <c r="BN9046" s="79" t="s">
        <v>16992</v>
      </c>
      <c r="BO9046" s="79" t="s">
        <v>14405</v>
      </c>
      <c r="BU9046" s="79" t="s">
        <v>14404</v>
      </c>
      <c r="BV9046" s="79" t="s">
        <v>16992</v>
      </c>
      <c r="BW9046" s="79" t="s">
        <v>14405</v>
      </c>
    </row>
    <row r="9047" spans="51:75" x14ac:dyDescent="0.3">
      <c r="AY9047" s="107" t="e">
        <f>VLOOKUP(C9047,#REF!, 2,FALSE)</f>
        <v>#REF!</v>
      </c>
      <c r="BM9047" s="79" t="s">
        <v>14404</v>
      </c>
      <c r="BN9047" s="79" t="s">
        <v>16992</v>
      </c>
      <c r="BO9047" s="79" t="s">
        <v>14405</v>
      </c>
      <c r="BU9047" s="79" t="s">
        <v>14404</v>
      </c>
      <c r="BV9047" s="79" t="s">
        <v>16992</v>
      </c>
      <c r="BW9047" s="79" t="s">
        <v>14405</v>
      </c>
    </row>
    <row r="9048" spans="51:75" x14ac:dyDescent="0.3">
      <c r="AY9048" s="107" t="e">
        <f>VLOOKUP(C9048,#REF!, 2,FALSE)</f>
        <v>#REF!</v>
      </c>
      <c r="BM9048" s="79" t="s">
        <v>14406</v>
      </c>
      <c r="BN9048" s="79" t="s">
        <v>615</v>
      </c>
      <c r="BO9048" s="79" t="s">
        <v>2985</v>
      </c>
      <c r="BU9048" s="79" t="s">
        <v>14406</v>
      </c>
      <c r="BV9048" s="79" t="s">
        <v>615</v>
      </c>
      <c r="BW9048" s="79" t="s">
        <v>2985</v>
      </c>
    </row>
    <row r="9049" spans="51:75" x14ac:dyDescent="0.3">
      <c r="AY9049" s="107" t="e">
        <f>VLOOKUP(C9049,#REF!, 2,FALSE)</f>
        <v>#REF!</v>
      </c>
      <c r="BM9049" s="79" t="s">
        <v>14406</v>
      </c>
      <c r="BN9049" s="79" t="s">
        <v>615</v>
      </c>
      <c r="BO9049" s="79" t="s">
        <v>2985</v>
      </c>
      <c r="BU9049" s="79" t="s">
        <v>14406</v>
      </c>
      <c r="BV9049" s="79" t="s">
        <v>615</v>
      </c>
      <c r="BW9049" s="79" t="s">
        <v>2985</v>
      </c>
    </row>
    <row r="9050" spans="51:75" x14ac:dyDescent="0.3">
      <c r="AY9050" s="107" t="e">
        <f>VLOOKUP(C9050,#REF!, 2,FALSE)</f>
        <v>#REF!</v>
      </c>
      <c r="BM9050" s="79" t="s">
        <v>14407</v>
      </c>
      <c r="BN9050" s="79" t="s">
        <v>16992</v>
      </c>
      <c r="BO9050" s="79" t="s">
        <v>8056</v>
      </c>
      <c r="BU9050" s="79" t="s">
        <v>14407</v>
      </c>
      <c r="BV9050" s="79" t="s">
        <v>16992</v>
      </c>
      <c r="BW9050" s="79" t="s">
        <v>8056</v>
      </c>
    </row>
    <row r="9051" spans="51:75" x14ac:dyDescent="0.3">
      <c r="AY9051" s="107" t="e">
        <f>VLOOKUP(C9051,#REF!, 2,FALSE)</f>
        <v>#REF!</v>
      </c>
      <c r="BM9051" s="79" t="s">
        <v>14407</v>
      </c>
      <c r="BN9051" s="79" t="s">
        <v>16992</v>
      </c>
      <c r="BO9051" s="79" t="s">
        <v>8056</v>
      </c>
      <c r="BU9051" s="79" t="s">
        <v>14407</v>
      </c>
      <c r="BV9051" s="79" t="s">
        <v>16992</v>
      </c>
      <c r="BW9051" s="79" t="s">
        <v>8056</v>
      </c>
    </row>
    <row r="9052" spans="51:75" x14ac:dyDescent="0.3">
      <c r="AY9052" s="107" t="e">
        <f>VLOOKUP(C9052,#REF!, 2,FALSE)</f>
        <v>#REF!</v>
      </c>
      <c r="BM9052" s="79" t="s">
        <v>14408</v>
      </c>
      <c r="BN9052" s="79" t="s">
        <v>16992</v>
      </c>
      <c r="BO9052" s="79" t="s">
        <v>14409</v>
      </c>
      <c r="BU9052" s="79" t="s">
        <v>14408</v>
      </c>
      <c r="BV9052" s="79" t="s">
        <v>16992</v>
      </c>
      <c r="BW9052" s="79" t="s">
        <v>14409</v>
      </c>
    </row>
    <row r="9053" spans="51:75" x14ac:dyDescent="0.3">
      <c r="AY9053" s="107" t="e">
        <f>VLOOKUP(C9053,#REF!, 2,FALSE)</f>
        <v>#REF!</v>
      </c>
      <c r="BM9053" s="79" t="s">
        <v>14408</v>
      </c>
      <c r="BN9053" s="79" t="s">
        <v>16992</v>
      </c>
      <c r="BO9053" s="79" t="s">
        <v>14409</v>
      </c>
      <c r="BU9053" s="79" t="s">
        <v>14408</v>
      </c>
      <c r="BV9053" s="79" t="s">
        <v>16992</v>
      </c>
      <c r="BW9053" s="79" t="s">
        <v>14409</v>
      </c>
    </row>
    <row r="9054" spans="51:75" x14ac:dyDescent="0.3">
      <c r="AY9054" s="107" t="e">
        <f>VLOOKUP(C9054,#REF!, 2,FALSE)</f>
        <v>#REF!</v>
      </c>
      <c r="BM9054" s="79" t="s">
        <v>14410</v>
      </c>
      <c r="BN9054" s="79" t="s">
        <v>16992</v>
      </c>
      <c r="BO9054" s="79" t="s">
        <v>14411</v>
      </c>
      <c r="BU9054" s="79" t="s">
        <v>14410</v>
      </c>
      <c r="BV9054" s="79" t="s">
        <v>16992</v>
      </c>
      <c r="BW9054" s="79" t="s">
        <v>14411</v>
      </c>
    </row>
    <row r="9055" spans="51:75" x14ac:dyDescent="0.3">
      <c r="AY9055" s="107" t="e">
        <f>VLOOKUP(C9055,#REF!, 2,FALSE)</f>
        <v>#REF!</v>
      </c>
      <c r="BM9055" s="79" t="s">
        <v>14410</v>
      </c>
      <c r="BN9055" s="79" t="s">
        <v>16992</v>
      </c>
      <c r="BO9055" s="79" t="s">
        <v>14411</v>
      </c>
      <c r="BU9055" s="79" t="s">
        <v>14410</v>
      </c>
      <c r="BV9055" s="79" t="s">
        <v>16992</v>
      </c>
      <c r="BW9055" s="79" t="s">
        <v>14411</v>
      </c>
    </row>
    <row r="9056" spans="51:75" x14ac:dyDescent="0.3">
      <c r="AY9056" s="107" t="e">
        <f>VLOOKUP(C9056,#REF!, 2,FALSE)</f>
        <v>#REF!</v>
      </c>
      <c r="BM9056" s="79" t="s">
        <v>14412</v>
      </c>
      <c r="BN9056" s="79" t="s">
        <v>996</v>
      </c>
      <c r="BO9056" s="79" t="s">
        <v>2985</v>
      </c>
      <c r="BU9056" s="79" t="s">
        <v>14412</v>
      </c>
      <c r="BV9056" s="79" t="s">
        <v>996</v>
      </c>
      <c r="BW9056" s="79" t="s">
        <v>2985</v>
      </c>
    </row>
    <row r="9057" spans="51:75" x14ac:dyDescent="0.3">
      <c r="AY9057" s="107" t="e">
        <f>VLOOKUP(C9057,#REF!, 2,FALSE)</f>
        <v>#REF!</v>
      </c>
      <c r="BM9057" s="79" t="s">
        <v>14412</v>
      </c>
      <c r="BN9057" s="79" t="s">
        <v>996</v>
      </c>
      <c r="BO9057" s="79" t="s">
        <v>2985</v>
      </c>
      <c r="BU9057" s="79" t="s">
        <v>14412</v>
      </c>
      <c r="BV9057" s="79" t="s">
        <v>996</v>
      </c>
      <c r="BW9057" s="79" t="s">
        <v>2985</v>
      </c>
    </row>
    <row r="9058" spans="51:75" x14ac:dyDescent="0.3">
      <c r="AY9058" s="107" t="e">
        <f>VLOOKUP(C9058,#REF!, 2,FALSE)</f>
        <v>#REF!</v>
      </c>
      <c r="BM9058" s="79" t="s">
        <v>14413</v>
      </c>
      <c r="BN9058" s="79" t="s">
        <v>16992</v>
      </c>
      <c r="BO9058" s="79" t="s">
        <v>3943</v>
      </c>
      <c r="BU9058" s="79" t="s">
        <v>14413</v>
      </c>
      <c r="BV9058" s="79" t="s">
        <v>16992</v>
      </c>
      <c r="BW9058" s="79" t="s">
        <v>3943</v>
      </c>
    </row>
    <row r="9059" spans="51:75" x14ac:dyDescent="0.3">
      <c r="AY9059" s="107" t="e">
        <f>VLOOKUP(C9059,#REF!, 2,FALSE)</f>
        <v>#REF!</v>
      </c>
      <c r="BM9059" s="79" t="s">
        <v>14413</v>
      </c>
      <c r="BN9059" s="79" t="s">
        <v>16992</v>
      </c>
      <c r="BO9059" s="79" t="s">
        <v>3943</v>
      </c>
      <c r="BU9059" s="79" t="s">
        <v>14413</v>
      </c>
      <c r="BV9059" s="79" t="s">
        <v>16992</v>
      </c>
      <c r="BW9059" s="79" t="s">
        <v>3943</v>
      </c>
    </row>
    <row r="9060" spans="51:75" x14ac:dyDescent="0.3">
      <c r="AY9060" s="107" t="e">
        <f>VLOOKUP(C9060,#REF!, 2,FALSE)</f>
        <v>#REF!</v>
      </c>
      <c r="BM9060" s="79" t="s">
        <v>14414</v>
      </c>
      <c r="BN9060" s="79" t="s">
        <v>16992</v>
      </c>
      <c r="BO9060" s="79" t="s">
        <v>14415</v>
      </c>
      <c r="BU9060" s="79" t="s">
        <v>14414</v>
      </c>
      <c r="BV9060" s="79" t="s">
        <v>16992</v>
      </c>
      <c r="BW9060" s="79" t="s">
        <v>14415</v>
      </c>
    </row>
    <row r="9061" spans="51:75" x14ac:dyDescent="0.3">
      <c r="AY9061" s="107" t="e">
        <f>VLOOKUP(C9061,#REF!, 2,FALSE)</f>
        <v>#REF!</v>
      </c>
      <c r="BM9061" s="79" t="s">
        <v>14414</v>
      </c>
      <c r="BN9061" s="79" t="s">
        <v>16992</v>
      </c>
      <c r="BO9061" s="79" t="s">
        <v>14415</v>
      </c>
      <c r="BU9061" s="79" t="s">
        <v>14414</v>
      </c>
      <c r="BV9061" s="79" t="s">
        <v>16992</v>
      </c>
      <c r="BW9061" s="79" t="s">
        <v>14415</v>
      </c>
    </row>
    <row r="9062" spans="51:75" x14ac:dyDescent="0.3">
      <c r="AY9062" s="107" t="e">
        <f>VLOOKUP(C9062,#REF!, 2,FALSE)</f>
        <v>#REF!</v>
      </c>
      <c r="BM9062" s="79" t="s">
        <v>14416</v>
      </c>
      <c r="BN9062" s="79" t="s">
        <v>1344</v>
      </c>
      <c r="BO9062" s="79" t="s">
        <v>2985</v>
      </c>
      <c r="BU9062" s="79" t="s">
        <v>14416</v>
      </c>
      <c r="BV9062" s="79" t="s">
        <v>1344</v>
      </c>
      <c r="BW9062" s="79" t="s">
        <v>2985</v>
      </c>
    </row>
    <row r="9063" spans="51:75" x14ac:dyDescent="0.3">
      <c r="AY9063" s="107" t="e">
        <f>VLOOKUP(C9063,#REF!, 2,FALSE)</f>
        <v>#REF!</v>
      </c>
      <c r="BM9063" s="79" t="s">
        <v>14416</v>
      </c>
      <c r="BN9063" s="79" t="s">
        <v>1344</v>
      </c>
      <c r="BO9063" s="79" t="s">
        <v>2985</v>
      </c>
      <c r="BU9063" s="79" t="s">
        <v>14416</v>
      </c>
      <c r="BV9063" s="79" t="s">
        <v>1344</v>
      </c>
      <c r="BW9063" s="79" t="s">
        <v>2985</v>
      </c>
    </row>
    <row r="9064" spans="51:75" x14ac:dyDescent="0.3">
      <c r="AY9064" s="107" t="e">
        <f>VLOOKUP(C9064,#REF!, 2,FALSE)</f>
        <v>#REF!</v>
      </c>
      <c r="BM9064" s="79" t="s">
        <v>14417</v>
      </c>
      <c r="BN9064" s="79" t="s">
        <v>2985</v>
      </c>
      <c r="BO9064" s="79" t="s">
        <v>7496</v>
      </c>
      <c r="BU9064" s="79" t="s">
        <v>14417</v>
      </c>
      <c r="BV9064" s="79" t="s">
        <v>2985</v>
      </c>
      <c r="BW9064" s="79" t="s">
        <v>7496</v>
      </c>
    </row>
    <row r="9065" spans="51:75" x14ac:dyDescent="0.3">
      <c r="AY9065" s="107" t="e">
        <f>VLOOKUP(C9065,#REF!, 2,FALSE)</f>
        <v>#REF!</v>
      </c>
      <c r="BM9065" s="79" t="s">
        <v>14417</v>
      </c>
      <c r="BN9065" s="79" t="s">
        <v>2985</v>
      </c>
      <c r="BO9065" s="79" t="s">
        <v>7496</v>
      </c>
      <c r="BU9065" s="79" t="s">
        <v>14417</v>
      </c>
      <c r="BV9065" s="79" t="s">
        <v>2985</v>
      </c>
      <c r="BW9065" s="79" t="s">
        <v>7496</v>
      </c>
    </row>
    <row r="9066" spans="51:75" x14ac:dyDescent="0.3">
      <c r="AY9066" s="107" t="e">
        <f>VLOOKUP(C9066,#REF!, 2,FALSE)</f>
        <v>#REF!</v>
      </c>
      <c r="BM9066" s="79" t="s">
        <v>218</v>
      </c>
      <c r="BN9066" s="79" t="s">
        <v>2985</v>
      </c>
      <c r="BO9066" s="79" t="s">
        <v>3582</v>
      </c>
      <c r="BU9066" s="79" t="s">
        <v>218</v>
      </c>
      <c r="BV9066" s="79" t="s">
        <v>2985</v>
      </c>
      <c r="BW9066" s="79" t="s">
        <v>3582</v>
      </c>
    </row>
    <row r="9067" spans="51:75" x14ac:dyDescent="0.3">
      <c r="AY9067" s="107" t="e">
        <f>VLOOKUP(C9067,#REF!, 2,FALSE)</f>
        <v>#REF!</v>
      </c>
      <c r="BM9067" s="79" t="s">
        <v>218</v>
      </c>
      <c r="BN9067" s="79" t="s">
        <v>2985</v>
      </c>
      <c r="BO9067" s="79" t="s">
        <v>3582</v>
      </c>
      <c r="BU9067" s="79" t="s">
        <v>218</v>
      </c>
      <c r="BV9067" s="79" t="s">
        <v>2985</v>
      </c>
      <c r="BW9067" s="79" t="s">
        <v>3582</v>
      </c>
    </row>
    <row r="9068" spans="51:75" x14ac:dyDescent="0.3">
      <c r="AY9068" s="107" t="e">
        <f>VLOOKUP(C9068,#REF!, 2,FALSE)</f>
        <v>#REF!</v>
      </c>
      <c r="BM9068" s="79" t="s">
        <v>14418</v>
      </c>
      <c r="BN9068" s="79" t="s">
        <v>942</v>
      </c>
      <c r="BO9068" s="79" t="s">
        <v>2985</v>
      </c>
      <c r="BU9068" s="79" t="s">
        <v>14418</v>
      </c>
      <c r="BV9068" s="79" t="s">
        <v>942</v>
      </c>
      <c r="BW9068" s="79" t="s">
        <v>2985</v>
      </c>
    </row>
    <row r="9069" spans="51:75" x14ac:dyDescent="0.3">
      <c r="AY9069" s="107" t="e">
        <f>VLOOKUP(C9069,#REF!, 2,FALSE)</f>
        <v>#REF!</v>
      </c>
      <c r="BM9069" s="79" t="s">
        <v>14418</v>
      </c>
      <c r="BN9069" s="79" t="s">
        <v>942</v>
      </c>
      <c r="BO9069" s="79" t="s">
        <v>2985</v>
      </c>
      <c r="BU9069" s="79" t="s">
        <v>14418</v>
      </c>
      <c r="BV9069" s="79" t="s">
        <v>942</v>
      </c>
      <c r="BW9069" s="79" t="s">
        <v>2985</v>
      </c>
    </row>
    <row r="9070" spans="51:75" x14ac:dyDescent="0.3">
      <c r="AY9070" s="107" t="e">
        <f>VLOOKUP(C9070,#REF!, 2,FALSE)</f>
        <v>#REF!</v>
      </c>
      <c r="BM9070" s="79" t="s">
        <v>14419</v>
      </c>
      <c r="BN9070" s="79" t="s">
        <v>2985</v>
      </c>
      <c r="BO9070" s="79" t="s">
        <v>2985</v>
      </c>
      <c r="BU9070" s="79" t="s">
        <v>14419</v>
      </c>
      <c r="BV9070" s="79" t="s">
        <v>2985</v>
      </c>
      <c r="BW9070" s="79" t="s">
        <v>2985</v>
      </c>
    </row>
    <row r="9071" spans="51:75" x14ac:dyDescent="0.3">
      <c r="AY9071" s="107" t="e">
        <f>VLOOKUP(C9071,#REF!, 2,FALSE)</f>
        <v>#REF!</v>
      </c>
      <c r="BM9071" s="79" t="s">
        <v>14419</v>
      </c>
      <c r="BN9071" s="79" t="s">
        <v>2985</v>
      </c>
      <c r="BO9071" s="79" t="s">
        <v>2985</v>
      </c>
      <c r="BU9071" s="79" t="s">
        <v>14419</v>
      </c>
      <c r="BV9071" s="79" t="s">
        <v>2985</v>
      </c>
      <c r="BW9071" s="79" t="s">
        <v>2985</v>
      </c>
    </row>
    <row r="9072" spans="51:75" x14ac:dyDescent="0.3">
      <c r="AY9072" s="107" t="e">
        <f>VLOOKUP(C9072,#REF!, 2,FALSE)</f>
        <v>#REF!</v>
      </c>
      <c r="BM9072" s="79" t="s">
        <v>14420</v>
      </c>
      <c r="BN9072" s="79" t="s">
        <v>2985</v>
      </c>
      <c r="BO9072" s="79" t="s">
        <v>2985</v>
      </c>
      <c r="BU9072" s="79" t="s">
        <v>14420</v>
      </c>
      <c r="BV9072" s="79" t="s">
        <v>2985</v>
      </c>
      <c r="BW9072" s="79" t="s">
        <v>2985</v>
      </c>
    </row>
    <row r="9073" spans="51:75" x14ac:dyDescent="0.3">
      <c r="AY9073" s="107" t="e">
        <f>VLOOKUP(C9073,#REF!, 2,FALSE)</f>
        <v>#REF!</v>
      </c>
      <c r="BM9073" s="79" t="s">
        <v>14420</v>
      </c>
      <c r="BN9073" s="79" t="s">
        <v>2985</v>
      </c>
      <c r="BO9073" s="79" t="s">
        <v>2985</v>
      </c>
      <c r="BU9073" s="79" t="s">
        <v>14420</v>
      </c>
      <c r="BV9073" s="79" t="s">
        <v>2985</v>
      </c>
      <c r="BW9073" s="79" t="s">
        <v>2985</v>
      </c>
    </row>
    <row r="9074" spans="51:75" x14ac:dyDescent="0.3">
      <c r="AY9074" s="107" t="e">
        <f>VLOOKUP(C9074,#REF!, 2,FALSE)</f>
        <v>#REF!</v>
      </c>
      <c r="BM9074" s="79" t="s">
        <v>14421</v>
      </c>
      <c r="BN9074" s="79" t="s">
        <v>2985</v>
      </c>
      <c r="BO9074" s="79" t="s">
        <v>3351</v>
      </c>
      <c r="BU9074" s="79" t="s">
        <v>14421</v>
      </c>
      <c r="BV9074" s="79" t="s">
        <v>2985</v>
      </c>
      <c r="BW9074" s="79" t="s">
        <v>3351</v>
      </c>
    </row>
    <row r="9075" spans="51:75" x14ac:dyDescent="0.3">
      <c r="AY9075" s="107" t="e">
        <f>VLOOKUP(C9075,#REF!, 2,FALSE)</f>
        <v>#REF!</v>
      </c>
      <c r="BM9075" s="79" t="s">
        <v>14421</v>
      </c>
      <c r="BN9075" s="79" t="s">
        <v>2985</v>
      </c>
      <c r="BO9075" s="79" t="s">
        <v>3351</v>
      </c>
      <c r="BU9075" s="79" t="s">
        <v>14421</v>
      </c>
      <c r="BV9075" s="79" t="s">
        <v>2985</v>
      </c>
      <c r="BW9075" s="79" t="s">
        <v>3351</v>
      </c>
    </row>
    <row r="9076" spans="51:75" x14ac:dyDescent="0.3">
      <c r="AY9076" s="107" t="e">
        <f>VLOOKUP(C9076,#REF!, 2,FALSE)</f>
        <v>#REF!</v>
      </c>
      <c r="BM9076" s="79" t="s">
        <v>14422</v>
      </c>
      <c r="BN9076" s="79" t="s">
        <v>2985</v>
      </c>
      <c r="BO9076" s="79" t="s">
        <v>4030</v>
      </c>
      <c r="BU9076" s="79" t="s">
        <v>14422</v>
      </c>
      <c r="BV9076" s="79" t="s">
        <v>2985</v>
      </c>
      <c r="BW9076" s="79" t="s">
        <v>4030</v>
      </c>
    </row>
    <row r="9077" spans="51:75" x14ac:dyDescent="0.3">
      <c r="AY9077" s="107" t="e">
        <f>VLOOKUP(C9077,#REF!, 2,FALSE)</f>
        <v>#REF!</v>
      </c>
      <c r="BM9077" s="79" t="s">
        <v>14422</v>
      </c>
      <c r="BN9077" s="79" t="s">
        <v>2985</v>
      </c>
      <c r="BO9077" s="79" t="s">
        <v>4030</v>
      </c>
      <c r="BU9077" s="79" t="s">
        <v>14422</v>
      </c>
      <c r="BV9077" s="79" t="s">
        <v>2985</v>
      </c>
      <c r="BW9077" s="79" t="s">
        <v>4030</v>
      </c>
    </row>
    <row r="9078" spans="51:75" x14ac:dyDescent="0.3">
      <c r="AY9078" s="107" t="e">
        <f>VLOOKUP(C9078,#REF!, 2,FALSE)</f>
        <v>#REF!</v>
      </c>
      <c r="BM9078" s="79" t="s">
        <v>14423</v>
      </c>
      <c r="BN9078" s="79" t="s">
        <v>3206</v>
      </c>
      <c r="BO9078" s="79" t="s">
        <v>2985</v>
      </c>
      <c r="BU9078" s="79" t="s">
        <v>14423</v>
      </c>
      <c r="BV9078" s="79" t="s">
        <v>3206</v>
      </c>
      <c r="BW9078" s="79" t="s">
        <v>2985</v>
      </c>
    </row>
    <row r="9079" spans="51:75" x14ac:dyDescent="0.3">
      <c r="AY9079" s="107" t="e">
        <f>VLOOKUP(C9079,#REF!, 2,FALSE)</f>
        <v>#REF!</v>
      </c>
      <c r="BM9079" s="79" t="s">
        <v>14424</v>
      </c>
      <c r="BN9079" s="79" t="s">
        <v>638</v>
      </c>
      <c r="BO9079" s="79" t="s">
        <v>2111</v>
      </c>
      <c r="BU9079" s="79" t="s">
        <v>14424</v>
      </c>
      <c r="BV9079" s="79" t="s">
        <v>638</v>
      </c>
      <c r="BW9079" s="79" t="s">
        <v>2111</v>
      </c>
    </row>
    <row r="9080" spans="51:75" x14ac:dyDescent="0.3">
      <c r="AY9080" s="107" t="e">
        <f>VLOOKUP(C9080,#REF!, 2,FALSE)</f>
        <v>#REF!</v>
      </c>
      <c r="BM9080" s="79" t="s">
        <v>14425</v>
      </c>
      <c r="BN9080" s="79" t="s">
        <v>2981</v>
      </c>
      <c r="BO9080" s="79" t="s">
        <v>4333</v>
      </c>
      <c r="BU9080" s="79" t="s">
        <v>14425</v>
      </c>
      <c r="BV9080" s="79" t="s">
        <v>2981</v>
      </c>
      <c r="BW9080" s="79" t="s">
        <v>4333</v>
      </c>
    </row>
    <row r="9081" spans="51:75" x14ac:dyDescent="0.3">
      <c r="AY9081" s="107" t="e">
        <f>VLOOKUP(C9081,#REF!, 2,FALSE)</f>
        <v>#REF!</v>
      </c>
      <c r="BM9081" s="79" t="s">
        <v>2520</v>
      </c>
      <c r="BN9081" s="79" t="s">
        <v>928</v>
      </c>
      <c r="BO9081" s="79" t="s">
        <v>2985</v>
      </c>
      <c r="BU9081" s="79" t="s">
        <v>2520</v>
      </c>
      <c r="BV9081" s="79" t="s">
        <v>928</v>
      </c>
      <c r="BW9081" s="79" t="s">
        <v>2985</v>
      </c>
    </row>
    <row r="9082" spans="51:75" x14ac:dyDescent="0.3">
      <c r="AY9082" s="107" t="e">
        <f>VLOOKUP(C9082,#REF!, 2,FALSE)</f>
        <v>#REF!</v>
      </c>
      <c r="BM9082" s="79" t="s">
        <v>14426</v>
      </c>
      <c r="BN9082" s="79" t="s">
        <v>3206</v>
      </c>
      <c r="BO9082" s="79" t="s">
        <v>2111</v>
      </c>
      <c r="BU9082" s="79" t="s">
        <v>14426</v>
      </c>
      <c r="BV9082" s="79" t="s">
        <v>3206</v>
      </c>
      <c r="BW9082" s="79" t="s">
        <v>2111</v>
      </c>
    </row>
    <row r="9083" spans="51:75" x14ac:dyDescent="0.3">
      <c r="AY9083" s="107" t="e">
        <f>VLOOKUP(C9083,#REF!, 2,FALSE)</f>
        <v>#REF!</v>
      </c>
      <c r="BM9083" s="79" t="s">
        <v>14427</v>
      </c>
      <c r="BN9083" s="79" t="s">
        <v>3206</v>
      </c>
      <c r="BO9083" s="79" t="s">
        <v>2985</v>
      </c>
      <c r="BU9083" s="79" t="s">
        <v>14427</v>
      </c>
      <c r="BV9083" s="79" t="s">
        <v>3206</v>
      </c>
      <c r="BW9083" s="79" t="s">
        <v>2985</v>
      </c>
    </row>
    <row r="9084" spans="51:75" x14ac:dyDescent="0.3">
      <c r="AY9084" s="107" t="e">
        <f>VLOOKUP(C9084,#REF!, 2,FALSE)</f>
        <v>#REF!</v>
      </c>
      <c r="BM9084" s="79" t="s">
        <v>14428</v>
      </c>
      <c r="BN9084" s="79" t="s">
        <v>805</v>
      </c>
      <c r="BO9084" s="79" t="s">
        <v>1958</v>
      </c>
      <c r="BU9084" s="79" t="s">
        <v>14428</v>
      </c>
      <c r="BV9084" s="79" t="s">
        <v>805</v>
      </c>
      <c r="BW9084" s="79" t="s">
        <v>1958</v>
      </c>
    </row>
    <row r="9085" spans="51:75" x14ac:dyDescent="0.3">
      <c r="AY9085" s="107" t="e">
        <f>VLOOKUP(C9085,#REF!, 2,FALSE)</f>
        <v>#REF!</v>
      </c>
      <c r="BM9085" s="79" t="s">
        <v>2521</v>
      </c>
      <c r="BN9085" s="79" t="s">
        <v>773</v>
      </c>
      <c r="BO9085" s="79" t="s">
        <v>2435</v>
      </c>
      <c r="BU9085" s="79" t="s">
        <v>2521</v>
      </c>
      <c r="BV9085" s="79" t="s">
        <v>773</v>
      </c>
      <c r="BW9085" s="79" t="s">
        <v>2435</v>
      </c>
    </row>
    <row r="9086" spans="51:75" x14ac:dyDescent="0.3">
      <c r="AY9086" s="107" t="e">
        <f>VLOOKUP(C9086,#REF!, 2,FALSE)</f>
        <v>#REF!</v>
      </c>
      <c r="BM9086" s="79" t="s">
        <v>2522</v>
      </c>
      <c r="BN9086" s="79" t="s">
        <v>925</v>
      </c>
      <c r="BO9086" s="79" t="s">
        <v>14275</v>
      </c>
      <c r="BU9086" s="79" t="s">
        <v>2522</v>
      </c>
      <c r="BV9086" s="79" t="s">
        <v>925</v>
      </c>
      <c r="BW9086" s="79" t="s">
        <v>14275</v>
      </c>
    </row>
    <row r="9087" spans="51:75" x14ac:dyDescent="0.3">
      <c r="AY9087" s="107" t="e">
        <f>VLOOKUP(C9087,#REF!, 2,FALSE)</f>
        <v>#REF!</v>
      </c>
      <c r="BM9087" s="79" t="s">
        <v>14429</v>
      </c>
      <c r="BN9087" s="79" t="s">
        <v>668</v>
      </c>
      <c r="BO9087" s="79" t="s">
        <v>14430</v>
      </c>
      <c r="BU9087" s="79" t="s">
        <v>14429</v>
      </c>
      <c r="BV9087" s="79" t="s">
        <v>668</v>
      </c>
      <c r="BW9087" s="79" t="s">
        <v>14430</v>
      </c>
    </row>
    <row r="9088" spans="51:75" x14ac:dyDescent="0.3">
      <c r="AY9088" s="107" t="e">
        <f>VLOOKUP(C9088,#REF!, 2,FALSE)</f>
        <v>#REF!</v>
      </c>
      <c r="BM9088" s="79" t="s">
        <v>14431</v>
      </c>
      <c r="BN9088" s="79" t="s">
        <v>663</v>
      </c>
      <c r="BO9088" s="79" t="s">
        <v>14432</v>
      </c>
      <c r="BU9088" s="79" t="s">
        <v>14431</v>
      </c>
      <c r="BV9088" s="79" t="s">
        <v>663</v>
      </c>
      <c r="BW9088" s="79" t="s">
        <v>14432</v>
      </c>
    </row>
    <row r="9089" spans="51:75" x14ac:dyDescent="0.3">
      <c r="AY9089" s="107" t="e">
        <f>VLOOKUP(C9089,#REF!, 2,FALSE)</f>
        <v>#REF!</v>
      </c>
      <c r="BM9089" s="79" t="s">
        <v>14433</v>
      </c>
      <c r="BN9089" s="79" t="s">
        <v>925</v>
      </c>
      <c r="BO9089" s="79" t="s">
        <v>2985</v>
      </c>
      <c r="BU9089" s="79" t="s">
        <v>14433</v>
      </c>
      <c r="BV9089" s="79" t="s">
        <v>925</v>
      </c>
      <c r="BW9089" s="79" t="s">
        <v>2985</v>
      </c>
    </row>
    <row r="9090" spans="51:75" x14ac:dyDescent="0.3">
      <c r="AY9090" s="107" t="e">
        <f>VLOOKUP(C9090,#REF!, 2,FALSE)</f>
        <v>#REF!</v>
      </c>
      <c r="BM9090" s="79" t="s">
        <v>14434</v>
      </c>
      <c r="BN9090" s="79" t="s">
        <v>780</v>
      </c>
      <c r="BO9090" s="79" t="s">
        <v>2985</v>
      </c>
      <c r="BU9090" s="79" t="s">
        <v>14434</v>
      </c>
      <c r="BV9090" s="79" t="s">
        <v>780</v>
      </c>
      <c r="BW9090" s="79" t="s">
        <v>2985</v>
      </c>
    </row>
    <row r="9091" spans="51:75" x14ac:dyDescent="0.3">
      <c r="AY9091" s="107" t="e">
        <f>VLOOKUP(C9091,#REF!, 2,FALSE)</f>
        <v>#REF!</v>
      </c>
      <c r="BM9091" s="79" t="s">
        <v>14435</v>
      </c>
      <c r="BN9091" s="79" t="s">
        <v>812</v>
      </c>
      <c r="BO9091" s="79" t="s">
        <v>2985</v>
      </c>
      <c r="BU9091" s="79" t="s">
        <v>14435</v>
      </c>
      <c r="BV9091" s="79" t="s">
        <v>812</v>
      </c>
      <c r="BW9091" s="79" t="s">
        <v>2985</v>
      </c>
    </row>
    <row r="9092" spans="51:75" x14ac:dyDescent="0.3">
      <c r="AY9092" s="107" t="e">
        <f>VLOOKUP(C9092,#REF!, 2,FALSE)</f>
        <v>#REF!</v>
      </c>
      <c r="BM9092" s="79" t="s">
        <v>2523</v>
      </c>
      <c r="BN9092" s="79" t="s">
        <v>1269</v>
      </c>
      <c r="BO9092" s="79" t="s">
        <v>2985</v>
      </c>
      <c r="BU9092" s="79" t="s">
        <v>2523</v>
      </c>
      <c r="BV9092" s="79" t="s">
        <v>1269</v>
      </c>
      <c r="BW9092" s="79" t="s">
        <v>2985</v>
      </c>
    </row>
    <row r="9093" spans="51:75" x14ac:dyDescent="0.3">
      <c r="AY9093" s="107" t="e">
        <f>VLOOKUP(C9093,#REF!, 2,FALSE)</f>
        <v>#REF!</v>
      </c>
      <c r="BM9093" s="79" t="s">
        <v>14436</v>
      </c>
      <c r="BN9093" s="79" t="s">
        <v>668</v>
      </c>
      <c r="BO9093" s="79" t="s">
        <v>2985</v>
      </c>
      <c r="BU9093" s="79" t="s">
        <v>14436</v>
      </c>
      <c r="BV9093" s="79" t="s">
        <v>668</v>
      </c>
      <c r="BW9093" s="79" t="s">
        <v>2985</v>
      </c>
    </row>
    <row r="9094" spans="51:75" x14ac:dyDescent="0.3">
      <c r="AY9094" s="107" t="e">
        <f>VLOOKUP(C9094,#REF!, 2,FALSE)</f>
        <v>#REF!</v>
      </c>
      <c r="BM9094" s="79" t="s">
        <v>14437</v>
      </c>
      <c r="BN9094" s="79" t="s">
        <v>668</v>
      </c>
      <c r="BO9094" s="79" t="s">
        <v>2985</v>
      </c>
      <c r="BU9094" s="79" t="s">
        <v>14437</v>
      </c>
      <c r="BV9094" s="79" t="s">
        <v>668</v>
      </c>
      <c r="BW9094" s="79" t="s">
        <v>2985</v>
      </c>
    </row>
    <row r="9095" spans="51:75" x14ac:dyDescent="0.3">
      <c r="AY9095" s="107" t="e">
        <f>VLOOKUP(C9095,#REF!, 2,FALSE)</f>
        <v>#REF!</v>
      </c>
      <c r="BM9095" s="79" t="s">
        <v>14438</v>
      </c>
      <c r="BN9095" s="79" t="s">
        <v>733</v>
      </c>
      <c r="BO9095" s="79" t="s">
        <v>2985</v>
      </c>
      <c r="BU9095" s="79" t="s">
        <v>14438</v>
      </c>
      <c r="BV9095" s="79" t="s">
        <v>733</v>
      </c>
      <c r="BW9095" s="79" t="s">
        <v>2985</v>
      </c>
    </row>
    <row r="9096" spans="51:75" x14ac:dyDescent="0.3">
      <c r="AY9096" s="107" t="e">
        <f>VLOOKUP(C9096,#REF!, 2,FALSE)</f>
        <v>#REF!</v>
      </c>
      <c r="BM9096" s="79" t="s">
        <v>14439</v>
      </c>
      <c r="BN9096" s="79" t="s">
        <v>657</v>
      </c>
      <c r="BO9096" s="79" t="s">
        <v>2985</v>
      </c>
      <c r="BU9096" s="79" t="s">
        <v>14439</v>
      </c>
      <c r="BV9096" s="79" t="s">
        <v>657</v>
      </c>
      <c r="BW9096" s="79" t="s">
        <v>2985</v>
      </c>
    </row>
    <row r="9097" spans="51:75" x14ac:dyDescent="0.3">
      <c r="AY9097" s="107" t="e">
        <f>VLOOKUP(C9097,#REF!, 2,FALSE)</f>
        <v>#REF!</v>
      </c>
      <c r="BM9097" s="79" t="s">
        <v>14440</v>
      </c>
      <c r="BN9097" s="79" t="s">
        <v>669</v>
      </c>
      <c r="BO9097" s="79" t="s">
        <v>2985</v>
      </c>
      <c r="BU9097" s="79" t="s">
        <v>14440</v>
      </c>
      <c r="BV9097" s="79" t="s">
        <v>669</v>
      </c>
      <c r="BW9097" s="79" t="s">
        <v>2985</v>
      </c>
    </row>
    <row r="9098" spans="51:75" x14ac:dyDescent="0.3">
      <c r="AY9098" s="107" t="e">
        <f>VLOOKUP(C9098,#REF!, 2,FALSE)</f>
        <v>#REF!</v>
      </c>
      <c r="BM9098" s="79" t="s">
        <v>14441</v>
      </c>
      <c r="BN9098" s="79" t="s">
        <v>660</v>
      </c>
      <c r="BO9098" s="79" t="s">
        <v>2985</v>
      </c>
      <c r="BU9098" s="79" t="s">
        <v>14441</v>
      </c>
      <c r="BV9098" s="79" t="s">
        <v>660</v>
      </c>
      <c r="BW9098" s="79" t="s">
        <v>2985</v>
      </c>
    </row>
    <row r="9099" spans="51:75" x14ac:dyDescent="0.3">
      <c r="AY9099" s="107" t="e">
        <f>VLOOKUP(C9099,#REF!, 2,FALSE)</f>
        <v>#REF!</v>
      </c>
      <c r="BM9099" s="79" t="s">
        <v>14442</v>
      </c>
      <c r="BN9099" s="79" t="s">
        <v>627</v>
      </c>
      <c r="BO9099" s="79" t="s">
        <v>8425</v>
      </c>
      <c r="BU9099" s="79" t="s">
        <v>14442</v>
      </c>
      <c r="BV9099" s="79" t="s">
        <v>627</v>
      </c>
      <c r="BW9099" s="79" t="s">
        <v>8425</v>
      </c>
    </row>
    <row r="9100" spans="51:75" x14ac:dyDescent="0.3">
      <c r="AY9100" s="107" t="e">
        <f>VLOOKUP(C9100,#REF!, 2,FALSE)</f>
        <v>#REF!</v>
      </c>
      <c r="BM9100" s="79" t="s">
        <v>236</v>
      </c>
      <c r="BN9100" s="79" t="s">
        <v>864</v>
      </c>
      <c r="BO9100" s="79" t="s">
        <v>14443</v>
      </c>
      <c r="BU9100" s="79" t="s">
        <v>236</v>
      </c>
      <c r="BV9100" s="79" t="s">
        <v>864</v>
      </c>
      <c r="BW9100" s="79" t="s">
        <v>14443</v>
      </c>
    </row>
    <row r="9101" spans="51:75" x14ac:dyDescent="0.3">
      <c r="AY9101" s="107" t="e">
        <f>VLOOKUP(C9101,#REF!, 2,FALSE)</f>
        <v>#REF!</v>
      </c>
      <c r="BM9101" s="79" t="s">
        <v>2524</v>
      </c>
      <c r="BN9101" s="79" t="s">
        <v>777</v>
      </c>
      <c r="BO9101" s="79" t="s">
        <v>2985</v>
      </c>
      <c r="BU9101" s="79" t="s">
        <v>2524</v>
      </c>
      <c r="BV9101" s="79" t="s">
        <v>777</v>
      </c>
      <c r="BW9101" s="79" t="s">
        <v>2985</v>
      </c>
    </row>
    <row r="9102" spans="51:75" x14ac:dyDescent="0.3">
      <c r="AY9102" s="107" t="e">
        <f>VLOOKUP(C9102,#REF!, 2,FALSE)</f>
        <v>#REF!</v>
      </c>
      <c r="BM9102" s="79" t="s">
        <v>14444</v>
      </c>
      <c r="BN9102" s="79" t="s">
        <v>812</v>
      </c>
      <c r="BO9102" s="79" t="s">
        <v>13759</v>
      </c>
      <c r="BU9102" s="79" t="s">
        <v>14444</v>
      </c>
      <c r="BV9102" s="79" t="s">
        <v>812</v>
      </c>
      <c r="BW9102" s="79" t="s">
        <v>13759</v>
      </c>
    </row>
    <row r="9103" spans="51:75" x14ac:dyDescent="0.3">
      <c r="AY9103" s="107" t="e">
        <f>VLOOKUP(C9103,#REF!, 2,FALSE)</f>
        <v>#REF!</v>
      </c>
      <c r="BM9103" s="79" t="s">
        <v>14445</v>
      </c>
      <c r="BN9103" s="79" t="s">
        <v>3006</v>
      </c>
      <c r="BO9103" s="79" t="s">
        <v>2985</v>
      </c>
      <c r="BU9103" s="79" t="s">
        <v>14445</v>
      </c>
      <c r="BV9103" s="79" t="s">
        <v>3006</v>
      </c>
      <c r="BW9103" s="79" t="s">
        <v>2985</v>
      </c>
    </row>
    <row r="9104" spans="51:75" x14ac:dyDescent="0.3">
      <c r="AY9104" s="107" t="e">
        <f>VLOOKUP(C9104,#REF!, 2,FALSE)</f>
        <v>#REF!</v>
      </c>
      <c r="BM9104" s="79" t="s">
        <v>2525</v>
      </c>
      <c r="BN9104" s="79" t="s">
        <v>928</v>
      </c>
      <c r="BO9104" s="79" t="s">
        <v>2985</v>
      </c>
      <c r="BU9104" s="79" t="s">
        <v>2525</v>
      </c>
      <c r="BV9104" s="79" t="s">
        <v>928</v>
      </c>
      <c r="BW9104" s="79" t="s">
        <v>2985</v>
      </c>
    </row>
    <row r="9105" spans="51:75" x14ac:dyDescent="0.3">
      <c r="AY9105" s="107" t="e">
        <f>VLOOKUP(C9105,#REF!, 2,FALSE)</f>
        <v>#REF!</v>
      </c>
      <c r="BM9105" s="79" t="s">
        <v>2526</v>
      </c>
      <c r="BN9105" s="79" t="s">
        <v>738</v>
      </c>
      <c r="BO9105" s="79" t="s">
        <v>2985</v>
      </c>
      <c r="BU9105" s="79" t="s">
        <v>2526</v>
      </c>
      <c r="BV9105" s="79" t="s">
        <v>738</v>
      </c>
      <c r="BW9105" s="79" t="s">
        <v>2985</v>
      </c>
    </row>
    <row r="9106" spans="51:75" x14ac:dyDescent="0.3">
      <c r="AY9106" s="107" t="e">
        <f>VLOOKUP(C9106,#REF!, 2,FALSE)</f>
        <v>#REF!</v>
      </c>
      <c r="BM9106" s="79" t="s">
        <v>14446</v>
      </c>
      <c r="BN9106" s="79" t="s">
        <v>777</v>
      </c>
      <c r="BO9106" s="79" t="s">
        <v>2985</v>
      </c>
      <c r="BU9106" s="79" t="s">
        <v>14446</v>
      </c>
      <c r="BV9106" s="79" t="s">
        <v>777</v>
      </c>
      <c r="BW9106" s="79" t="s">
        <v>2985</v>
      </c>
    </row>
    <row r="9107" spans="51:75" x14ac:dyDescent="0.3">
      <c r="AY9107" s="107" t="e">
        <f>VLOOKUP(C9107,#REF!, 2,FALSE)</f>
        <v>#REF!</v>
      </c>
      <c r="BM9107" s="79" t="s">
        <v>14447</v>
      </c>
      <c r="BN9107" s="79" t="s">
        <v>854</v>
      </c>
      <c r="BO9107" s="79" t="s">
        <v>2985</v>
      </c>
      <c r="BU9107" s="79" t="s">
        <v>14447</v>
      </c>
      <c r="BV9107" s="79" t="s">
        <v>854</v>
      </c>
      <c r="BW9107" s="79" t="s">
        <v>2985</v>
      </c>
    </row>
    <row r="9108" spans="51:75" x14ac:dyDescent="0.3">
      <c r="AY9108" s="107" t="e">
        <f>VLOOKUP(C9108,#REF!, 2,FALSE)</f>
        <v>#REF!</v>
      </c>
      <c r="BM9108" s="79" t="s">
        <v>14448</v>
      </c>
      <c r="BN9108" s="79" t="s">
        <v>623</v>
      </c>
      <c r="BO9108" s="79" t="s">
        <v>2985</v>
      </c>
      <c r="BU9108" s="79" t="s">
        <v>14448</v>
      </c>
      <c r="BV9108" s="79" t="s">
        <v>623</v>
      </c>
      <c r="BW9108" s="79" t="s">
        <v>2985</v>
      </c>
    </row>
    <row r="9109" spans="51:75" x14ac:dyDescent="0.3">
      <c r="AY9109" s="107" t="e">
        <f>VLOOKUP(C9109,#REF!, 2,FALSE)</f>
        <v>#REF!</v>
      </c>
      <c r="BM9109" s="79" t="s">
        <v>2527</v>
      </c>
      <c r="BN9109" s="79" t="s">
        <v>705</v>
      </c>
      <c r="BO9109" s="79" t="s">
        <v>2985</v>
      </c>
      <c r="BU9109" s="79" t="s">
        <v>2527</v>
      </c>
      <c r="BV9109" s="79" t="s">
        <v>705</v>
      </c>
      <c r="BW9109" s="79" t="s">
        <v>2985</v>
      </c>
    </row>
    <row r="9110" spans="51:75" x14ac:dyDescent="0.3">
      <c r="AY9110" s="107" t="e">
        <f>VLOOKUP(C9110,#REF!, 2,FALSE)</f>
        <v>#REF!</v>
      </c>
      <c r="BM9110" s="79" t="s">
        <v>14449</v>
      </c>
      <c r="BN9110" s="79" t="s">
        <v>639</v>
      </c>
      <c r="BO9110" s="79" t="s">
        <v>2985</v>
      </c>
      <c r="BU9110" s="79" t="s">
        <v>14449</v>
      </c>
      <c r="BV9110" s="79" t="s">
        <v>639</v>
      </c>
      <c r="BW9110" s="79" t="s">
        <v>2985</v>
      </c>
    </row>
    <row r="9111" spans="51:75" x14ac:dyDescent="0.3">
      <c r="AY9111" s="107" t="e">
        <f>VLOOKUP(C9111,#REF!, 2,FALSE)</f>
        <v>#REF!</v>
      </c>
      <c r="BM9111" s="79" t="s">
        <v>14450</v>
      </c>
      <c r="BN9111" s="79" t="s">
        <v>930</v>
      </c>
      <c r="BO9111" s="79" t="s">
        <v>2985</v>
      </c>
      <c r="BU9111" s="79" t="s">
        <v>14450</v>
      </c>
      <c r="BV9111" s="79" t="s">
        <v>930</v>
      </c>
      <c r="BW9111" s="79" t="s">
        <v>2985</v>
      </c>
    </row>
    <row r="9112" spans="51:75" x14ac:dyDescent="0.3">
      <c r="AY9112" s="107" t="e">
        <f>VLOOKUP(C9112,#REF!, 2,FALSE)</f>
        <v>#REF!</v>
      </c>
      <c r="BM9112" s="79" t="s">
        <v>14451</v>
      </c>
      <c r="BN9112" s="79" t="s">
        <v>3006</v>
      </c>
      <c r="BO9112" s="79" t="s">
        <v>2985</v>
      </c>
      <c r="BU9112" s="79" t="s">
        <v>14451</v>
      </c>
      <c r="BV9112" s="79" t="s">
        <v>3006</v>
      </c>
      <c r="BW9112" s="79" t="s">
        <v>2985</v>
      </c>
    </row>
    <row r="9113" spans="51:75" x14ac:dyDescent="0.3">
      <c r="AY9113" s="107" t="e">
        <f>VLOOKUP(C9113,#REF!, 2,FALSE)</f>
        <v>#REF!</v>
      </c>
      <c r="BM9113" s="79" t="s">
        <v>14452</v>
      </c>
      <c r="BN9113" s="79" t="s">
        <v>928</v>
      </c>
      <c r="BO9113" s="79" t="s">
        <v>2985</v>
      </c>
      <c r="BU9113" s="79" t="s">
        <v>14452</v>
      </c>
      <c r="BV9113" s="79" t="s">
        <v>928</v>
      </c>
      <c r="BW9113" s="79" t="s">
        <v>2985</v>
      </c>
    </row>
    <row r="9114" spans="51:75" x14ac:dyDescent="0.3">
      <c r="AY9114" s="107" t="e">
        <f>VLOOKUP(C9114,#REF!, 2,FALSE)</f>
        <v>#REF!</v>
      </c>
      <c r="BM9114" s="79" t="s">
        <v>14453</v>
      </c>
      <c r="BN9114" s="79" t="s">
        <v>785</v>
      </c>
      <c r="BO9114" s="79" t="s">
        <v>2985</v>
      </c>
      <c r="BU9114" s="79" t="s">
        <v>14453</v>
      </c>
      <c r="BV9114" s="79" t="s">
        <v>785</v>
      </c>
      <c r="BW9114" s="79" t="s">
        <v>2985</v>
      </c>
    </row>
    <row r="9115" spans="51:75" x14ac:dyDescent="0.3">
      <c r="AY9115" s="107" t="e">
        <f>VLOOKUP(C9115,#REF!, 2,FALSE)</f>
        <v>#REF!</v>
      </c>
      <c r="BM9115" s="79" t="s">
        <v>14454</v>
      </c>
      <c r="BN9115" s="79" t="s">
        <v>657</v>
      </c>
      <c r="BO9115" s="79" t="s">
        <v>2985</v>
      </c>
      <c r="BU9115" s="79" t="s">
        <v>14454</v>
      </c>
      <c r="BV9115" s="79" t="s">
        <v>657</v>
      </c>
      <c r="BW9115" s="79" t="s">
        <v>2985</v>
      </c>
    </row>
    <row r="9116" spans="51:75" x14ac:dyDescent="0.3">
      <c r="AY9116" s="107" t="e">
        <f>VLOOKUP(C9116,#REF!, 2,FALSE)</f>
        <v>#REF!</v>
      </c>
      <c r="BM9116" s="79" t="s">
        <v>14455</v>
      </c>
      <c r="BN9116" s="79" t="s">
        <v>925</v>
      </c>
      <c r="BO9116" s="79" t="s">
        <v>2985</v>
      </c>
      <c r="BU9116" s="79" t="s">
        <v>14455</v>
      </c>
      <c r="BV9116" s="79" t="s">
        <v>925</v>
      </c>
      <c r="BW9116" s="79" t="s">
        <v>2985</v>
      </c>
    </row>
    <row r="9117" spans="51:75" x14ac:dyDescent="0.3">
      <c r="AY9117" s="107" t="e">
        <f>VLOOKUP(C9117,#REF!, 2,FALSE)</f>
        <v>#REF!</v>
      </c>
      <c r="BM9117" s="79" t="s">
        <v>14456</v>
      </c>
      <c r="BN9117" s="79" t="s">
        <v>628</v>
      </c>
      <c r="BO9117" s="79" t="s">
        <v>2985</v>
      </c>
      <c r="BU9117" s="79" t="s">
        <v>14456</v>
      </c>
      <c r="BV9117" s="79" t="s">
        <v>628</v>
      </c>
      <c r="BW9117" s="79" t="s">
        <v>2985</v>
      </c>
    </row>
    <row r="9118" spans="51:75" x14ac:dyDescent="0.3">
      <c r="AY9118" s="107" t="e">
        <f>VLOOKUP(C9118,#REF!, 2,FALSE)</f>
        <v>#REF!</v>
      </c>
      <c r="BM9118" s="79" t="s">
        <v>14458</v>
      </c>
      <c r="BN9118" s="79" t="s">
        <v>2985</v>
      </c>
      <c r="BO9118" s="79" t="s">
        <v>2985</v>
      </c>
      <c r="BU9118" s="79" t="s">
        <v>14458</v>
      </c>
      <c r="BV9118" s="79" t="s">
        <v>2985</v>
      </c>
      <c r="BW9118" s="79" t="s">
        <v>2985</v>
      </c>
    </row>
    <row r="9119" spans="51:75" x14ac:dyDescent="0.3">
      <c r="AY9119" s="107" t="e">
        <f>VLOOKUP(C9119,#REF!, 2,FALSE)</f>
        <v>#REF!</v>
      </c>
      <c r="BM9119" s="79" t="s">
        <v>14459</v>
      </c>
      <c r="BN9119" s="79" t="s">
        <v>16992</v>
      </c>
      <c r="BO9119" s="79" t="s">
        <v>2985</v>
      </c>
      <c r="BU9119" s="79" t="s">
        <v>14459</v>
      </c>
      <c r="BV9119" s="79" t="s">
        <v>16992</v>
      </c>
      <c r="BW9119" s="79" t="s">
        <v>2985</v>
      </c>
    </row>
    <row r="9120" spans="51:75" x14ac:dyDescent="0.3">
      <c r="AY9120" s="107" t="e">
        <f>VLOOKUP(C9120,#REF!, 2,FALSE)</f>
        <v>#REF!</v>
      </c>
      <c r="BM9120" s="79" t="s">
        <v>14460</v>
      </c>
      <c r="BN9120" s="79" t="s">
        <v>3006</v>
      </c>
      <c r="BO9120" s="79" t="s">
        <v>2985</v>
      </c>
      <c r="BU9120" s="79" t="s">
        <v>14460</v>
      </c>
      <c r="BV9120" s="79" t="s">
        <v>3006</v>
      </c>
      <c r="BW9120" s="79" t="s">
        <v>2985</v>
      </c>
    </row>
    <row r="9121" spans="51:75" x14ac:dyDescent="0.3">
      <c r="AY9121" s="107" t="e">
        <f>VLOOKUP(C9121,#REF!, 2,FALSE)</f>
        <v>#REF!</v>
      </c>
      <c r="BM9121" s="79" t="s">
        <v>14461</v>
      </c>
      <c r="BN9121" s="79" t="s">
        <v>616</v>
      </c>
      <c r="BO9121" s="79" t="s">
        <v>2985</v>
      </c>
      <c r="BU9121" s="79" t="s">
        <v>14461</v>
      </c>
      <c r="BV9121" s="79" t="s">
        <v>616</v>
      </c>
      <c r="BW9121" s="79" t="s">
        <v>2985</v>
      </c>
    </row>
    <row r="9122" spans="51:75" x14ac:dyDescent="0.3">
      <c r="AY9122" s="107" t="e">
        <f>VLOOKUP(C9122,#REF!, 2,FALSE)</f>
        <v>#REF!</v>
      </c>
      <c r="BM9122" s="79" t="s">
        <v>248</v>
      </c>
      <c r="BN9122" s="79" t="s">
        <v>805</v>
      </c>
      <c r="BO9122" s="79" t="s">
        <v>11223</v>
      </c>
      <c r="BU9122" s="79" t="s">
        <v>248</v>
      </c>
      <c r="BV9122" s="79" t="s">
        <v>805</v>
      </c>
      <c r="BW9122" s="79" t="s">
        <v>11223</v>
      </c>
    </row>
    <row r="9123" spans="51:75" x14ac:dyDescent="0.3">
      <c r="AY9123" s="107" t="e">
        <f>VLOOKUP(C9123,#REF!, 2,FALSE)</f>
        <v>#REF!</v>
      </c>
      <c r="BM9123" s="79" t="s">
        <v>14462</v>
      </c>
      <c r="BN9123" s="79" t="s">
        <v>1015</v>
      </c>
      <c r="BO9123" s="79" t="s">
        <v>2985</v>
      </c>
      <c r="BU9123" s="79" t="s">
        <v>14462</v>
      </c>
      <c r="BV9123" s="79" t="s">
        <v>1015</v>
      </c>
      <c r="BW9123" s="79" t="s">
        <v>2985</v>
      </c>
    </row>
    <row r="9124" spans="51:75" x14ac:dyDescent="0.3">
      <c r="AY9124" s="107" t="e">
        <f>VLOOKUP(C9124,#REF!, 2,FALSE)</f>
        <v>#REF!</v>
      </c>
      <c r="BM9124" s="79" t="s">
        <v>14463</v>
      </c>
      <c r="BN9124" s="79" t="s">
        <v>805</v>
      </c>
      <c r="BO9124" s="79" t="s">
        <v>14464</v>
      </c>
      <c r="BU9124" s="79" t="s">
        <v>14463</v>
      </c>
      <c r="BV9124" s="79" t="s">
        <v>805</v>
      </c>
      <c r="BW9124" s="79" t="s">
        <v>14464</v>
      </c>
    </row>
    <row r="9125" spans="51:75" x14ac:dyDescent="0.3">
      <c r="AY9125" s="107" t="e">
        <f>VLOOKUP(C9125,#REF!, 2,FALSE)</f>
        <v>#REF!</v>
      </c>
      <c r="BM9125" s="79" t="s">
        <v>14465</v>
      </c>
      <c r="BN9125" s="79" t="s">
        <v>944</v>
      </c>
      <c r="BO9125" s="79" t="s">
        <v>14466</v>
      </c>
      <c r="BU9125" s="79" t="s">
        <v>14465</v>
      </c>
      <c r="BV9125" s="79" t="s">
        <v>944</v>
      </c>
      <c r="BW9125" s="79" t="s">
        <v>14466</v>
      </c>
    </row>
    <row r="9126" spans="51:75" x14ac:dyDescent="0.3">
      <c r="AY9126" s="107" t="e">
        <f>VLOOKUP(C9126,#REF!, 2,FALSE)</f>
        <v>#REF!</v>
      </c>
      <c r="BM9126" s="79" t="s">
        <v>250</v>
      </c>
      <c r="BN9126" s="79" t="s">
        <v>854</v>
      </c>
      <c r="BO9126" s="79" t="s">
        <v>8546</v>
      </c>
      <c r="BU9126" s="79" t="s">
        <v>250</v>
      </c>
      <c r="BV9126" s="79" t="s">
        <v>854</v>
      </c>
      <c r="BW9126" s="79" t="s">
        <v>8546</v>
      </c>
    </row>
    <row r="9127" spans="51:75" x14ac:dyDescent="0.3">
      <c r="AY9127" s="107" t="e">
        <f>VLOOKUP(C9127,#REF!, 2,FALSE)</f>
        <v>#REF!</v>
      </c>
      <c r="BM9127" s="79" t="s">
        <v>2528</v>
      </c>
      <c r="BN9127" s="79" t="s">
        <v>1269</v>
      </c>
      <c r="BO9127" s="79" t="s">
        <v>6818</v>
      </c>
      <c r="BU9127" s="79" t="s">
        <v>2528</v>
      </c>
      <c r="BV9127" s="79" t="s">
        <v>1269</v>
      </c>
      <c r="BW9127" s="79" t="s">
        <v>6818</v>
      </c>
    </row>
    <row r="9128" spans="51:75" x14ac:dyDescent="0.3">
      <c r="AY9128" s="107" t="e">
        <f>VLOOKUP(C9128,#REF!, 2,FALSE)</f>
        <v>#REF!</v>
      </c>
      <c r="BM9128" s="79" t="s">
        <v>14467</v>
      </c>
      <c r="BN9128" s="79" t="s">
        <v>805</v>
      </c>
      <c r="BO9128" s="79" t="s">
        <v>922</v>
      </c>
      <c r="BU9128" s="79" t="s">
        <v>14467</v>
      </c>
      <c r="BV9128" s="79" t="s">
        <v>805</v>
      </c>
      <c r="BW9128" s="79" t="s">
        <v>922</v>
      </c>
    </row>
    <row r="9129" spans="51:75" x14ac:dyDescent="0.3">
      <c r="AY9129" s="107" t="e">
        <f>VLOOKUP(C9129,#REF!, 2,FALSE)</f>
        <v>#REF!</v>
      </c>
      <c r="BM9129" s="79" t="s">
        <v>14468</v>
      </c>
      <c r="BN9129" s="79" t="s">
        <v>616</v>
      </c>
      <c r="BO9129" s="79" t="s">
        <v>10987</v>
      </c>
      <c r="BU9129" s="79" t="s">
        <v>14468</v>
      </c>
      <c r="BV9129" s="79" t="s">
        <v>616</v>
      </c>
      <c r="BW9129" s="79" t="s">
        <v>10987</v>
      </c>
    </row>
    <row r="9130" spans="51:75" x14ac:dyDescent="0.3">
      <c r="AY9130" s="107" t="e">
        <f>VLOOKUP(C9130,#REF!, 2,FALSE)</f>
        <v>#REF!</v>
      </c>
      <c r="BM9130" s="79" t="s">
        <v>14469</v>
      </c>
      <c r="BN9130" s="79" t="s">
        <v>616</v>
      </c>
      <c r="BO9130" s="79" t="s">
        <v>14470</v>
      </c>
      <c r="BU9130" s="79" t="s">
        <v>14469</v>
      </c>
      <c r="BV9130" s="79" t="s">
        <v>616</v>
      </c>
      <c r="BW9130" s="79" t="s">
        <v>14470</v>
      </c>
    </row>
    <row r="9131" spans="51:75" x14ac:dyDescent="0.3">
      <c r="AY9131" s="107" t="e">
        <f>VLOOKUP(C9131,#REF!, 2,FALSE)</f>
        <v>#REF!</v>
      </c>
      <c r="BM9131" s="79" t="s">
        <v>14471</v>
      </c>
      <c r="BN9131" s="79" t="s">
        <v>738</v>
      </c>
      <c r="BO9131" s="79" t="s">
        <v>3693</v>
      </c>
      <c r="BU9131" s="79" t="s">
        <v>14471</v>
      </c>
      <c r="BV9131" s="79" t="s">
        <v>738</v>
      </c>
      <c r="BW9131" s="79" t="s">
        <v>3693</v>
      </c>
    </row>
    <row r="9132" spans="51:75" x14ac:dyDescent="0.3">
      <c r="AY9132" s="107" t="e">
        <f>VLOOKUP(C9132,#REF!, 2,FALSE)</f>
        <v>#REF!</v>
      </c>
      <c r="BM9132" s="79" t="s">
        <v>14472</v>
      </c>
      <c r="BN9132" s="79" t="s">
        <v>1015</v>
      </c>
      <c r="BO9132" s="79" t="s">
        <v>960</v>
      </c>
      <c r="BU9132" s="79" t="s">
        <v>14472</v>
      </c>
      <c r="BV9132" s="79" t="s">
        <v>1015</v>
      </c>
      <c r="BW9132" s="79" t="s">
        <v>960</v>
      </c>
    </row>
    <row r="9133" spans="51:75" x14ac:dyDescent="0.3">
      <c r="AY9133" s="107" t="e">
        <f>VLOOKUP(C9133,#REF!, 2,FALSE)</f>
        <v>#REF!</v>
      </c>
      <c r="BM9133" s="79" t="s">
        <v>14474</v>
      </c>
      <c r="BN9133" s="79" t="s">
        <v>623</v>
      </c>
      <c r="BO9133" s="79" t="s">
        <v>14475</v>
      </c>
      <c r="BU9133" s="79" t="s">
        <v>14474</v>
      </c>
      <c r="BV9133" s="79" t="s">
        <v>623</v>
      </c>
      <c r="BW9133" s="79" t="s">
        <v>14475</v>
      </c>
    </row>
    <row r="9134" spans="51:75" x14ac:dyDescent="0.3">
      <c r="AY9134" s="107" t="e">
        <f>VLOOKUP(C9134,#REF!, 2,FALSE)</f>
        <v>#REF!</v>
      </c>
      <c r="BM9134" s="79" t="s">
        <v>14476</v>
      </c>
      <c r="BN9134" s="79" t="s">
        <v>2985</v>
      </c>
      <c r="BO9134" s="79" t="s">
        <v>14477</v>
      </c>
      <c r="BU9134" s="79" t="s">
        <v>14476</v>
      </c>
      <c r="BV9134" s="79" t="s">
        <v>2985</v>
      </c>
      <c r="BW9134" s="79" t="s">
        <v>14477</v>
      </c>
    </row>
    <row r="9135" spans="51:75" x14ac:dyDescent="0.3">
      <c r="AY9135" s="107" t="e">
        <f>VLOOKUP(C9135,#REF!, 2,FALSE)</f>
        <v>#REF!</v>
      </c>
      <c r="BM9135" s="79" t="s">
        <v>14478</v>
      </c>
      <c r="BN9135" s="79" t="s">
        <v>615</v>
      </c>
      <c r="BO9135" s="79" t="s">
        <v>7327</v>
      </c>
      <c r="BU9135" s="79" t="s">
        <v>14478</v>
      </c>
      <c r="BV9135" s="79" t="s">
        <v>615</v>
      </c>
      <c r="BW9135" s="79" t="s">
        <v>7327</v>
      </c>
    </row>
    <row r="9136" spans="51:75" x14ac:dyDescent="0.3">
      <c r="AY9136" s="107" t="e">
        <f>VLOOKUP(C9136,#REF!, 2,FALSE)</f>
        <v>#REF!</v>
      </c>
      <c r="BM9136" s="79" t="s">
        <v>2529</v>
      </c>
      <c r="BN9136" s="79" t="s">
        <v>16992</v>
      </c>
      <c r="BO9136" s="79" t="s">
        <v>7327</v>
      </c>
      <c r="BU9136" s="79" t="s">
        <v>2529</v>
      </c>
      <c r="BV9136" s="79" t="s">
        <v>16992</v>
      </c>
      <c r="BW9136" s="79" t="s">
        <v>7327</v>
      </c>
    </row>
    <row r="9137" spans="51:75" x14ac:dyDescent="0.3">
      <c r="AY9137" s="107" t="e">
        <f>VLOOKUP(C9137,#REF!, 2,FALSE)</f>
        <v>#REF!</v>
      </c>
      <c r="BM9137" s="79" t="s">
        <v>14479</v>
      </c>
      <c r="BN9137" s="79" t="s">
        <v>16992</v>
      </c>
      <c r="BO9137" s="79" t="s">
        <v>14480</v>
      </c>
      <c r="BU9137" s="79" t="s">
        <v>14479</v>
      </c>
      <c r="BV9137" s="79" t="s">
        <v>16992</v>
      </c>
      <c r="BW9137" s="79" t="s">
        <v>14480</v>
      </c>
    </row>
    <row r="9138" spans="51:75" x14ac:dyDescent="0.3">
      <c r="AY9138" s="107" t="e">
        <f>VLOOKUP(C9138,#REF!, 2,FALSE)</f>
        <v>#REF!</v>
      </c>
      <c r="BM9138" s="79" t="s">
        <v>14481</v>
      </c>
      <c r="BN9138" s="79" t="s">
        <v>16992</v>
      </c>
      <c r="BO9138" s="79" t="s">
        <v>14482</v>
      </c>
      <c r="BU9138" s="79" t="s">
        <v>14481</v>
      </c>
      <c r="BV9138" s="79" t="s">
        <v>16992</v>
      </c>
      <c r="BW9138" s="79" t="s">
        <v>14482</v>
      </c>
    </row>
    <row r="9139" spans="51:75" x14ac:dyDescent="0.3">
      <c r="AY9139" s="107" t="e">
        <f>VLOOKUP(C9139,#REF!, 2,FALSE)</f>
        <v>#REF!</v>
      </c>
      <c r="BM9139" s="79" t="s">
        <v>2530</v>
      </c>
      <c r="BN9139" s="79" t="s">
        <v>16992</v>
      </c>
      <c r="BO9139" s="79" t="s">
        <v>14483</v>
      </c>
      <c r="BU9139" s="79" t="s">
        <v>2530</v>
      </c>
      <c r="BV9139" s="79" t="s">
        <v>16992</v>
      </c>
      <c r="BW9139" s="79" t="s">
        <v>14483</v>
      </c>
    </row>
    <row r="9140" spans="51:75" x14ac:dyDescent="0.3">
      <c r="AY9140" s="107" t="e">
        <f>VLOOKUP(C9140,#REF!, 2,FALSE)</f>
        <v>#REF!</v>
      </c>
      <c r="BM9140" s="79" t="s">
        <v>14484</v>
      </c>
      <c r="BN9140" s="79" t="s">
        <v>16992</v>
      </c>
      <c r="BO9140" s="79" t="s">
        <v>14485</v>
      </c>
      <c r="BU9140" s="79" t="s">
        <v>14484</v>
      </c>
      <c r="BV9140" s="79" t="s">
        <v>16992</v>
      </c>
      <c r="BW9140" s="79" t="s">
        <v>14485</v>
      </c>
    </row>
    <row r="9141" spans="51:75" x14ac:dyDescent="0.3">
      <c r="AY9141" s="107" t="e">
        <f>VLOOKUP(C9141,#REF!, 2,FALSE)</f>
        <v>#REF!</v>
      </c>
      <c r="BM9141" s="79" t="s">
        <v>14486</v>
      </c>
      <c r="BN9141" s="79" t="s">
        <v>16992</v>
      </c>
      <c r="BO9141" s="79" t="s">
        <v>5257</v>
      </c>
      <c r="BU9141" s="79" t="s">
        <v>14486</v>
      </c>
      <c r="BV9141" s="79" t="s">
        <v>16992</v>
      </c>
      <c r="BW9141" s="79" t="s">
        <v>5257</v>
      </c>
    </row>
    <row r="9142" spans="51:75" x14ac:dyDescent="0.3">
      <c r="AY9142" s="107" t="e">
        <f>VLOOKUP(C9142,#REF!, 2,FALSE)</f>
        <v>#REF!</v>
      </c>
      <c r="BM9142" s="79" t="s">
        <v>14487</v>
      </c>
      <c r="BN9142" s="79" t="s">
        <v>16992</v>
      </c>
      <c r="BO9142" s="79" t="s">
        <v>5265</v>
      </c>
      <c r="BU9142" s="79" t="s">
        <v>14487</v>
      </c>
      <c r="BV9142" s="79" t="s">
        <v>16992</v>
      </c>
      <c r="BW9142" s="79" t="s">
        <v>5265</v>
      </c>
    </row>
    <row r="9143" spans="51:75" x14ac:dyDescent="0.3">
      <c r="AY9143" s="107" t="e">
        <f>VLOOKUP(C9143,#REF!, 2,FALSE)</f>
        <v>#REF!</v>
      </c>
      <c r="BM9143" s="79" t="s">
        <v>14488</v>
      </c>
      <c r="BN9143" s="79" t="s">
        <v>16992</v>
      </c>
      <c r="BO9143" s="79" t="s">
        <v>7363</v>
      </c>
      <c r="BU9143" s="79" t="s">
        <v>14488</v>
      </c>
      <c r="BV9143" s="79" t="s">
        <v>16992</v>
      </c>
      <c r="BW9143" s="79" t="s">
        <v>7363</v>
      </c>
    </row>
    <row r="9144" spans="51:75" x14ac:dyDescent="0.3">
      <c r="AY9144" s="107" t="e">
        <f>VLOOKUP(C9144,#REF!, 2,FALSE)</f>
        <v>#REF!</v>
      </c>
      <c r="BM9144" s="79" t="s">
        <v>14489</v>
      </c>
      <c r="BN9144" s="79" t="s">
        <v>2985</v>
      </c>
      <c r="BO9144" s="79" t="s">
        <v>2985</v>
      </c>
      <c r="BU9144" s="79" t="s">
        <v>14489</v>
      </c>
      <c r="BV9144" s="79" t="s">
        <v>2985</v>
      </c>
      <c r="BW9144" s="79" t="s">
        <v>2985</v>
      </c>
    </row>
    <row r="9145" spans="51:75" x14ac:dyDescent="0.3">
      <c r="AY9145" s="107" t="e">
        <f>VLOOKUP(C9145,#REF!, 2,FALSE)</f>
        <v>#REF!</v>
      </c>
      <c r="BM9145" s="79" t="s">
        <v>14490</v>
      </c>
      <c r="BN9145" s="79" t="s">
        <v>16992</v>
      </c>
      <c r="BO9145" s="79" t="s">
        <v>13099</v>
      </c>
      <c r="BU9145" s="79" t="s">
        <v>14490</v>
      </c>
      <c r="BV9145" s="79" t="s">
        <v>16992</v>
      </c>
      <c r="BW9145" s="79" t="s">
        <v>13099</v>
      </c>
    </row>
    <row r="9146" spans="51:75" x14ac:dyDescent="0.3">
      <c r="AY9146" s="107" t="e">
        <f>VLOOKUP(C9146,#REF!, 2,FALSE)</f>
        <v>#REF!</v>
      </c>
      <c r="BM9146" s="79" t="s">
        <v>2531</v>
      </c>
      <c r="BN9146" s="79" t="s">
        <v>942</v>
      </c>
      <c r="BO9146" s="79" t="s">
        <v>6796</v>
      </c>
      <c r="BU9146" s="79" t="s">
        <v>2531</v>
      </c>
      <c r="BV9146" s="79" t="s">
        <v>942</v>
      </c>
      <c r="BW9146" s="79" t="s">
        <v>6796</v>
      </c>
    </row>
    <row r="9147" spans="51:75" x14ac:dyDescent="0.3">
      <c r="AY9147" s="107" t="e">
        <f>VLOOKUP(C9147,#REF!, 2,FALSE)</f>
        <v>#REF!</v>
      </c>
      <c r="BM9147" s="79" t="s">
        <v>14491</v>
      </c>
      <c r="BN9147" s="79" t="s">
        <v>16992</v>
      </c>
      <c r="BO9147" s="79" t="s">
        <v>4017</v>
      </c>
      <c r="BU9147" s="79" t="s">
        <v>14491</v>
      </c>
      <c r="BV9147" s="79" t="s">
        <v>16992</v>
      </c>
      <c r="BW9147" s="79" t="s">
        <v>4017</v>
      </c>
    </row>
    <row r="9148" spans="51:75" x14ac:dyDescent="0.3">
      <c r="AY9148" s="107" t="e">
        <f>VLOOKUP(C9148,#REF!, 2,FALSE)</f>
        <v>#REF!</v>
      </c>
      <c r="BM9148" s="79" t="s">
        <v>14492</v>
      </c>
      <c r="BN9148" s="79" t="s">
        <v>16992</v>
      </c>
      <c r="BO9148" s="79" t="s">
        <v>12771</v>
      </c>
      <c r="BU9148" s="79" t="s">
        <v>14492</v>
      </c>
      <c r="BV9148" s="79" t="s">
        <v>16992</v>
      </c>
      <c r="BW9148" s="79" t="s">
        <v>12771</v>
      </c>
    </row>
    <row r="9149" spans="51:75" x14ac:dyDescent="0.3">
      <c r="AY9149" s="107" t="e">
        <f>VLOOKUP(C9149,#REF!, 2,FALSE)</f>
        <v>#REF!</v>
      </c>
      <c r="BM9149" s="79" t="s">
        <v>14493</v>
      </c>
      <c r="BN9149" s="79" t="s">
        <v>16992</v>
      </c>
      <c r="BO9149" s="79" t="s">
        <v>14494</v>
      </c>
      <c r="BU9149" s="79" t="s">
        <v>14493</v>
      </c>
      <c r="BV9149" s="79" t="s">
        <v>16992</v>
      </c>
      <c r="BW9149" s="79" t="s">
        <v>14494</v>
      </c>
    </row>
    <row r="9150" spans="51:75" x14ac:dyDescent="0.3">
      <c r="AY9150" s="107" t="e">
        <f>VLOOKUP(C9150,#REF!, 2,FALSE)</f>
        <v>#REF!</v>
      </c>
      <c r="BM9150" s="79" t="s">
        <v>14495</v>
      </c>
      <c r="BN9150" s="79" t="s">
        <v>16992</v>
      </c>
      <c r="BO9150" s="79" t="s">
        <v>11932</v>
      </c>
      <c r="BU9150" s="79" t="s">
        <v>14495</v>
      </c>
      <c r="BV9150" s="79" t="s">
        <v>16992</v>
      </c>
      <c r="BW9150" s="79" t="s">
        <v>11932</v>
      </c>
    </row>
    <row r="9151" spans="51:75" x14ac:dyDescent="0.3">
      <c r="AY9151" s="107" t="e">
        <f>VLOOKUP(C9151,#REF!, 2,FALSE)</f>
        <v>#REF!</v>
      </c>
      <c r="BM9151" s="79" t="s">
        <v>14496</v>
      </c>
      <c r="BN9151" s="79" t="s">
        <v>2985</v>
      </c>
      <c r="BO9151" s="79" t="s">
        <v>14497</v>
      </c>
      <c r="BU9151" s="79" t="s">
        <v>14496</v>
      </c>
      <c r="BV9151" s="79" t="s">
        <v>2985</v>
      </c>
      <c r="BW9151" s="79" t="s">
        <v>14497</v>
      </c>
    </row>
    <row r="9152" spans="51:75" x14ac:dyDescent="0.3">
      <c r="AY9152" s="107" t="e">
        <f>VLOOKUP(C9152,#REF!, 2,FALSE)</f>
        <v>#REF!</v>
      </c>
      <c r="BM9152" s="79" t="s">
        <v>14498</v>
      </c>
      <c r="BN9152" s="79" t="s">
        <v>2985</v>
      </c>
      <c r="BO9152" s="79" t="s">
        <v>14499</v>
      </c>
      <c r="BU9152" s="79" t="s">
        <v>14498</v>
      </c>
      <c r="BV9152" s="79" t="s">
        <v>2985</v>
      </c>
      <c r="BW9152" s="79" t="s">
        <v>14499</v>
      </c>
    </row>
    <row r="9153" spans="51:75" x14ac:dyDescent="0.3">
      <c r="AY9153" s="107" t="e">
        <f>VLOOKUP(C9153,#REF!, 2,FALSE)</f>
        <v>#REF!</v>
      </c>
      <c r="BM9153" s="79" t="s">
        <v>14500</v>
      </c>
      <c r="BN9153" s="79" t="s">
        <v>2985</v>
      </c>
      <c r="BO9153" s="79" t="s">
        <v>14501</v>
      </c>
      <c r="BU9153" s="79" t="s">
        <v>14500</v>
      </c>
      <c r="BV9153" s="79" t="s">
        <v>2985</v>
      </c>
      <c r="BW9153" s="79" t="s">
        <v>14501</v>
      </c>
    </row>
    <row r="9154" spans="51:75" x14ac:dyDescent="0.3">
      <c r="AY9154" s="107" t="e">
        <f>VLOOKUP(C9154,#REF!, 2,FALSE)</f>
        <v>#REF!</v>
      </c>
      <c r="BM9154" s="79" t="s">
        <v>14502</v>
      </c>
      <c r="BN9154" s="79" t="s">
        <v>2985</v>
      </c>
      <c r="BO9154" s="79" t="s">
        <v>3323</v>
      </c>
      <c r="BU9154" s="79" t="s">
        <v>14502</v>
      </c>
      <c r="BV9154" s="79" t="s">
        <v>2985</v>
      </c>
      <c r="BW9154" s="79" t="s">
        <v>3323</v>
      </c>
    </row>
    <row r="9155" spans="51:75" x14ac:dyDescent="0.3">
      <c r="AY9155" s="107" t="e">
        <f>VLOOKUP(C9155,#REF!, 2,FALSE)</f>
        <v>#REF!</v>
      </c>
      <c r="BM9155" s="79" t="s">
        <v>14503</v>
      </c>
      <c r="BN9155" s="79" t="s">
        <v>2985</v>
      </c>
      <c r="BO9155" s="79" t="s">
        <v>2794</v>
      </c>
      <c r="BU9155" s="79" t="s">
        <v>14503</v>
      </c>
      <c r="BV9155" s="79" t="s">
        <v>2985</v>
      </c>
      <c r="BW9155" s="79" t="s">
        <v>2794</v>
      </c>
    </row>
    <row r="9156" spans="51:75" x14ac:dyDescent="0.3">
      <c r="AY9156" s="107" t="e">
        <f>VLOOKUP(C9156,#REF!, 2,FALSE)</f>
        <v>#REF!</v>
      </c>
      <c r="BM9156" s="79" t="s">
        <v>14504</v>
      </c>
      <c r="BN9156" s="79" t="s">
        <v>2985</v>
      </c>
      <c r="BO9156" s="79" t="s">
        <v>13045</v>
      </c>
      <c r="BU9156" s="79" t="s">
        <v>14504</v>
      </c>
      <c r="BV9156" s="79" t="s">
        <v>2985</v>
      </c>
      <c r="BW9156" s="79" t="s">
        <v>13045</v>
      </c>
    </row>
    <row r="9157" spans="51:75" x14ac:dyDescent="0.3">
      <c r="AY9157" s="107" t="e">
        <f>VLOOKUP(C9157,#REF!, 2,FALSE)</f>
        <v>#REF!</v>
      </c>
      <c r="BM9157" s="79" t="s">
        <v>14505</v>
      </c>
      <c r="BN9157" s="79" t="s">
        <v>2985</v>
      </c>
      <c r="BO9157" s="79" t="s">
        <v>14506</v>
      </c>
      <c r="BU9157" s="79" t="s">
        <v>14505</v>
      </c>
      <c r="BV9157" s="79" t="s">
        <v>2985</v>
      </c>
      <c r="BW9157" s="79" t="s">
        <v>14506</v>
      </c>
    </row>
    <row r="9158" spans="51:75" x14ac:dyDescent="0.3">
      <c r="AY9158" s="107" t="e">
        <f>VLOOKUP(C9158,#REF!, 2,FALSE)</f>
        <v>#REF!</v>
      </c>
      <c r="BM9158" s="79" t="s">
        <v>14507</v>
      </c>
      <c r="BN9158" s="79" t="s">
        <v>2985</v>
      </c>
      <c r="BO9158" s="79" t="s">
        <v>14509</v>
      </c>
      <c r="BU9158" s="79" t="s">
        <v>14507</v>
      </c>
      <c r="BV9158" s="79" t="s">
        <v>2985</v>
      </c>
      <c r="BW9158" s="79" t="s">
        <v>14509</v>
      </c>
    </row>
    <row r="9159" spans="51:75" x14ac:dyDescent="0.3">
      <c r="AY9159" s="107" t="e">
        <f>VLOOKUP(C9159,#REF!, 2,FALSE)</f>
        <v>#REF!</v>
      </c>
      <c r="BM9159" s="79" t="s">
        <v>14510</v>
      </c>
      <c r="BN9159" s="79" t="s">
        <v>2985</v>
      </c>
      <c r="BO9159" s="79" t="s">
        <v>8138</v>
      </c>
      <c r="BU9159" s="79" t="s">
        <v>14510</v>
      </c>
      <c r="BV9159" s="79" t="s">
        <v>2985</v>
      </c>
      <c r="BW9159" s="79" t="s">
        <v>8138</v>
      </c>
    </row>
    <row r="9160" spans="51:75" x14ac:dyDescent="0.3">
      <c r="AY9160" s="107" t="e">
        <f>VLOOKUP(C9160,#REF!, 2,FALSE)</f>
        <v>#REF!</v>
      </c>
      <c r="BM9160" s="79" t="s">
        <v>14511</v>
      </c>
      <c r="BN9160" s="79" t="s">
        <v>2985</v>
      </c>
      <c r="BO9160" s="79" t="s">
        <v>2985</v>
      </c>
      <c r="BU9160" s="79" t="s">
        <v>14511</v>
      </c>
      <c r="BV9160" s="79" t="s">
        <v>2985</v>
      </c>
      <c r="BW9160" s="79" t="s">
        <v>2985</v>
      </c>
    </row>
    <row r="9161" spans="51:75" x14ac:dyDescent="0.3">
      <c r="AY9161" s="107" t="e">
        <f>VLOOKUP(C9161,#REF!, 2,FALSE)</f>
        <v>#REF!</v>
      </c>
      <c r="BM9161" s="79" t="s">
        <v>14512</v>
      </c>
      <c r="BN9161" s="79" t="s">
        <v>2985</v>
      </c>
      <c r="BO9161" s="79" t="s">
        <v>2985</v>
      </c>
      <c r="BU9161" s="79" t="s">
        <v>14512</v>
      </c>
      <c r="BV9161" s="79" t="s">
        <v>2985</v>
      </c>
      <c r="BW9161" s="79" t="s">
        <v>2985</v>
      </c>
    </row>
    <row r="9162" spans="51:75" x14ac:dyDescent="0.3">
      <c r="AY9162" s="107" t="e">
        <f>VLOOKUP(C9162,#REF!, 2,FALSE)</f>
        <v>#REF!</v>
      </c>
      <c r="BM9162" s="79" t="s">
        <v>14513</v>
      </c>
      <c r="BN9162" s="79" t="s">
        <v>2985</v>
      </c>
      <c r="BO9162" s="79" t="s">
        <v>3908</v>
      </c>
      <c r="BU9162" s="79" t="s">
        <v>14513</v>
      </c>
      <c r="BV9162" s="79" t="s">
        <v>2985</v>
      </c>
      <c r="BW9162" s="79" t="s">
        <v>3908</v>
      </c>
    </row>
    <row r="9163" spans="51:75" x14ac:dyDescent="0.3">
      <c r="AY9163" s="107" t="e">
        <f>VLOOKUP(C9163,#REF!, 2,FALSE)</f>
        <v>#REF!</v>
      </c>
      <c r="BM9163" s="79" t="s">
        <v>14514</v>
      </c>
      <c r="BN9163" s="79" t="s">
        <v>2985</v>
      </c>
      <c r="BO9163" s="79" t="s">
        <v>2985</v>
      </c>
      <c r="BU9163" s="79" t="s">
        <v>14514</v>
      </c>
      <c r="BV9163" s="79" t="s">
        <v>2985</v>
      </c>
      <c r="BW9163" s="79" t="s">
        <v>2985</v>
      </c>
    </row>
    <row r="9164" spans="51:75" x14ac:dyDescent="0.3">
      <c r="AY9164" s="107" t="e">
        <f>VLOOKUP(C9164,#REF!, 2,FALSE)</f>
        <v>#REF!</v>
      </c>
      <c r="BM9164" s="79" t="s">
        <v>14515</v>
      </c>
      <c r="BN9164" s="79" t="s">
        <v>2985</v>
      </c>
      <c r="BO9164" s="79" t="s">
        <v>6200</v>
      </c>
      <c r="BU9164" s="79" t="s">
        <v>14515</v>
      </c>
      <c r="BV9164" s="79" t="s">
        <v>2985</v>
      </c>
      <c r="BW9164" s="79" t="s">
        <v>6200</v>
      </c>
    </row>
    <row r="9165" spans="51:75" x14ac:dyDescent="0.3">
      <c r="AY9165" s="107" t="e">
        <f>VLOOKUP(C9165,#REF!, 2,FALSE)</f>
        <v>#REF!</v>
      </c>
      <c r="BM9165" s="79" t="s">
        <v>14516</v>
      </c>
      <c r="BN9165" s="79" t="s">
        <v>2985</v>
      </c>
      <c r="BO9165" s="79" t="s">
        <v>6200</v>
      </c>
      <c r="BU9165" s="79" t="s">
        <v>14516</v>
      </c>
      <c r="BV9165" s="79" t="s">
        <v>2985</v>
      </c>
      <c r="BW9165" s="79" t="s">
        <v>6200</v>
      </c>
    </row>
    <row r="9166" spans="51:75" x14ac:dyDescent="0.3">
      <c r="AY9166" s="107" t="e">
        <f>VLOOKUP(C9166,#REF!, 2,FALSE)</f>
        <v>#REF!</v>
      </c>
      <c r="BM9166" s="79" t="s">
        <v>14517</v>
      </c>
      <c r="BN9166" s="79" t="s">
        <v>2985</v>
      </c>
      <c r="BO9166" s="79" t="s">
        <v>772</v>
      </c>
      <c r="BU9166" s="79" t="s">
        <v>14517</v>
      </c>
      <c r="BV9166" s="79" t="s">
        <v>2985</v>
      </c>
      <c r="BW9166" s="79" t="s">
        <v>772</v>
      </c>
    </row>
    <row r="9167" spans="51:75" x14ac:dyDescent="0.3">
      <c r="AY9167" s="107" t="e">
        <f>VLOOKUP(C9167,#REF!, 2,FALSE)</f>
        <v>#REF!</v>
      </c>
      <c r="BM9167" s="79" t="s">
        <v>14518</v>
      </c>
      <c r="BN9167" s="79" t="s">
        <v>16992</v>
      </c>
      <c r="BO9167" s="79" t="s">
        <v>5878</v>
      </c>
      <c r="BU9167" s="79" t="s">
        <v>14518</v>
      </c>
      <c r="BV9167" s="79" t="s">
        <v>16992</v>
      </c>
      <c r="BW9167" s="79" t="s">
        <v>5878</v>
      </c>
    </row>
    <row r="9168" spans="51:75" x14ac:dyDescent="0.3">
      <c r="AY9168" s="107" t="e">
        <f>VLOOKUP(C9168,#REF!, 2,FALSE)</f>
        <v>#REF!</v>
      </c>
      <c r="BM9168" s="79" t="s">
        <v>14519</v>
      </c>
      <c r="BN9168" s="79" t="s">
        <v>16992</v>
      </c>
      <c r="BO9168" s="79" t="s">
        <v>4257</v>
      </c>
      <c r="BU9168" s="79" t="s">
        <v>14519</v>
      </c>
      <c r="BV9168" s="79" t="s">
        <v>16992</v>
      </c>
      <c r="BW9168" s="79" t="s">
        <v>4257</v>
      </c>
    </row>
    <row r="9169" spans="51:75" x14ac:dyDescent="0.3">
      <c r="AY9169" s="107" t="e">
        <f>VLOOKUP(C9169,#REF!, 2,FALSE)</f>
        <v>#REF!</v>
      </c>
      <c r="BM9169" s="79" t="s">
        <v>14520</v>
      </c>
      <c r="BN9169" s="79" t="s">
        <v>2985</v>
      </c>
      <c r="BO9169" s="79" t="s">
        <v>6916</v>
      </c>
      <c r="BU9169" s="79" t="s">
        <v>14520</v>
      </c>
      <c r="BV9169" s="79" t="s">
        <v>2985</v>
      </c>
      <c r="BW9169" s="79" t="s">
        <v>6916</v>
      </c>
    </row>
    <row r="9170" spans="51:75" x14ac:dyDescent="0.3">
      <c r="AY9170" s="107" t="e">
        <f>VLOOKUP(C9170,#REF!, 2,FALSE)</f>
        <v>#REF!</v>
      </c>
      <c r="BM9170" s="79" t="s">
        <v>14521</v>
      </c>
      <c r="BN9170" s="79" t="s">
        <v>16992</v>
      </c>
      <c r="BO9170" s="79" t="s">
        <v>14522</v>
      </c>
      <c r="BU9170" s="79" t="s">
        <v>14521</v>
      </c>
      <c r="BV9170" s="79" t="s">
        <v>16992</v>
      </c>
      <c r="BW9170" s="79" t="s">
        <v>14522</v>
      </c>
    </row>
    <row r="9171" spans="51:75" x14ac:dyDescent="0.3">
      <c r="AY9171" s="107" t="e">
        <f>VLOOKUP(C9171,#REF!, 2,FALSE)</f>
        <v>#REF!</v>
      </c>
      <c r="BM9171" s="79" t="s">
        <v>14523</v>
      </c>
      <c r="BN9171" s="79" t="s">
        <v>16992</v>
      </c>
      <c r="BO9171" s="79" t="s">
        <v>10581</v>
      </c>
      <c r="BU9171" s="79" t="s">
        <v>14523</v>
      </c>
      <c r="BV9171" s="79" t="s">
        <v>16992</v>
      </c>
      <c r="BW9171" s="79" t="s">
        <v>10581</v>
      </c>
    </row>
    <row r="9172" spans="51:75" x14ac:dyDescent="0.3">
      <c r="AY9172" s="107" t="e">
        <f>VLOOKUP(C9172,#REF!, 2,FALSE)</f>
        <v>#REF!</v>
      </c>
      <c r="BM9172" s="79" t="s">
        <v>14524</v>
      </c>
      <c r="BN9172" s="79" t="s">
        <v>16992</v>
      </c>
      <c r="BO9172" s="79" t="s">
        <v>14525</v>
      </c>
      <c r="BU9172" s="79" t="s">
        <v>14524</v>
      </c>
      <c r="BV9172" s="79" t="s">
        <v>16992</v>
      </c>
      <c r="BW9172" s="79" t="s">
        <v>14525</v>
      </c>
    </row>
    <row r="9173" spans="51:75" x14ac:dyDescent="0.3">
      <c r="AY9173" s="107" t="e">
        <f>VLOOKUP(C9173,#REF!, 2,FALSE)</f>
        <v>#REF!</v>
      </c>
      <c r="BM9173" s="79" t="s">
        <v>14526</v>
      </c>
      <c r="BN9173" s="79" t="s">
        <v>16992</v>
      </c>
      <c r="BO9173" s="79" t="s">
        <v>5183</v>
      </c>
      <c r="BU9173" s="79" t="s">
        <v>14526</v>
      </c>
      <c r="BV9173" s="79" t="s">
        <v>16992</v>
      </c>
      <c r="BW9173" s="79" t="s">
        <v>5183</v>
      </c>
    </row>
    <row r="9174" spans="51:75" x14ac:dyDescent="0.3">
      <c r="AY9174" s="107" t="e">
        <f>VLOOKUP(C9174,#REF!, 2,FALSE)</f>
        <v>#REF!</v>
      </c>
      <c r="BM9174" s="79" t="s">
        <v>14527</v>
      </c>
      <c r="BN9174" s="79" t="s">
        <v>16992</v>
      </c>
      <c r="BO9174" s="79" t="s">
        <v>10093</v>
      </c>
      <c r="BU9174" s="79" t="s">
        <v>14527</v>
      </c>
      <c r="BV9174" s="79" t="s">
        <v>16992</v>
      </c>
      <c r="BW9174" s="79" t="s">
        <v>10093</v>
      </c>
    </row>
    <row r="9175" spans="51:75" x14ac:dyDescent="0.3">
      <c r="AY9175" s="107" t="e">
        <f>VLOOKUP(C9175,#REF!, 2,FALSE)</f>
        <v>#REF!</v>
      </c>
      <c r="BM9175" s="79" t="s">
        <v>14528</v>
      </c>
      <c r="BN9175" s="79" t="s">
        <v>16992</v>
      </c>
      <c r="BO9175" s="79" t="s">
        <v>13145</v>
      </c>
      <c r="BU9175" s="79" t="s">
        <v>14528</v>
      </c>
      <c r="BV9175" s="79" t="s">
        <v>16992</v>
      </c>
      <c r="BW9175" s="79" t="s">
        <v>13145</v>
      </c>
    </row>
    <row r="9176" spans="51:75" x14ac:dyDescent="0.3">
      <c r="AY9176" s="107" t="e">
        <f>VLOOKUP(C9176,#REF!, 2,FALSE)</f>
        <v>#REF!</v>
      </c>
      <c r="BM9176" s="79" t="s">
        <v>14529</v>
      </c>
      <c r="BN9176" s="79" t="s">
        <v>805</v>
      </c>
      <c r="BO9176" s="79" t="s">
        <v>14530</v>
      </c>
      <c r="BU9176" s="79" t="s">
        <v>14529</v>
      </c>
      <c r="BV9176" s="79" t="s">
        <v>805</v>
      </c>
      <c r="BW9176" s="79" t="s">
        <v>14530</v>
      </c>
    </row>
    <row r="9177" spans="51:75" x14ac:dyDescent="0.3">
      <c r="AY9177" s="107" t="e">
        <f>VLOOKUP(C9177,#REF!, 2,FALSE)</f>
        <v>#REF!</v>
      </c>
      <c r="BM9177" s="79" t="s">
        <v>14531</v>
      </c>
      <c r="BN9177" s="79" t="s">
        <v>16992</v>
      </c>
      <c r="BO9177" s="79" t="s">
        <v>14532</v>
      </c>
      <c r="BU9177" s="79" t="s">
        <v>14531</v>
      </c>
      <c r="BV9177" s="79" t="s">
        <v>16992</v>
      </c>
      <c r="BW9177" s="79" t="s">
        <v>14532</v>
      </c>
    </row>
    <row r="9178" spans="51:75" x14ac:dyDescent="0.3">
      <c r="AY9178" s="107" t="e">
        <f>VLOOKUP(C9178,#REF!, 2,FALSE)</f>
        <v>#REF!</v>
      </c>
      <c r="BM9178" s="79" t="s">
        <v>14533</v>
      </c>
      <c r="BN9178" s="79" t="s">
        <v>16992</v>
      </c>
      <c r="BO9178" s="79" t="s">
        <v>772</v>
      </c>
      <c r="BU9178" s="79" t="s">
        <v>14533</v>
      </c>
      <c r="BV9178" s="79" t="s">
        <v>16992</v>
      </c>
      <c r="BW9178" s="79" t="s">
        <v>772</v>
      </c>
    </row>
    <row r="9179" spans="51:75" x14ac:dyDescent="0.3">
      <c r="AY9179" s="107" t="e">
        <f>VLOOKUP(C9179,#REF!, 2,FALSE)</f>
        <v>#REF!</v>
      </c>
      <c r="BM9179" s="79" t="s">
        <v>14534</v>
      </c>
      <c r="BN9179" s="79" t="s">
        <v>16992</v>
      </c>
      <c r="BO9179" s="79" t="s">
        <v>1794</v>
      </c>
      <c r="BU9179" s="79" t="s">
        <v>14534</v>
      </c>
      <c r="BV9179" s="79" t="s">
        <v>16992</v>
      </c>
      <c r="BW9179" s="79" t="s">
        <v>1794</v>
      </c>
    </row>
    <row r="9180" spans="51:75" x14ac:dyDescent="0.3">
      <c r="AY9180" s="107" t="e">
        <f>VLOOKUP(C9180,#REF!, 2,FALSE)</f>
        <v>#REF!</v>
      </c>
      <c r="BM9180" s="79" t="s">
        <v>14535</v>
      </c>
      <c r="BN9180" s="79" t="s">
        <v>16992</v>
      </c>
      <c r="BO9180" s="79" t="s">
        <v>2985</v>
      </c>
      <c r="BU9180" s="79" t="s">
        <v>14535</v>
      </c>
      <c r="BV9180" s="79" t="s">
        <v>16992</v>
      </c>
      <c r="BW9180" s="79" t="s">
        <v>2985</v>
      </c>
    </row>
    <row r="9181" spans="51:75" x14ac:dyDescent="0.3">
      <c r="AY9181" s="107" t="e">
        <f>VLOOKUP(C9181,#REF!, 2,FALSE)</f>
        <v>#REF!</v>
      </c>
      <c r="BM9181" s="79" t="s">
        <v>14536</v>
      </c>
      <c r="BN9181" s="79" t="s">
        <v>16992</v>
      </c>
      <c r="BO9181" s="79" t="s">
        <v>772</v>
      </c>
      <c r="BU9181" s="79" t="s">
        <v>14536</v>
      </c>
      <c r="BV9181" s="79" t="s">
        <v>16992</v>
      </c>
      <c r="BW9181" s="79" t="s">
        <v>772</v>
      </c>
    </row>
    <row r="9182" spans="51:75" x14ac:dyDescent="0.3">
      <c r="AY9182" s="107" t="e">
        <f>VLOOKUP(C9182,#REF!, 2,FALSE)</f>
        <v>#REF!</v>
      </c>
      <c r="BM9182" s="79" t="s">
        <v>2532</v>
      </c>
      <c r="BN9182" s="79" t="s">
        <v>16992</v>
      </c>
      <c r="BO9182" s="79" t="s">
        <v>14537</v>
      </c>
      <c r="BU9182" s="79" t="s">
        <v>2532</v>
      </c>
      <c r="BV9182" s="79" t="s">
        <v>16992</v>
      </c>
      <c r="BW9182" s="79" t="s">
        <v>14537</v>
      </c>
    </row>
    <row r="9183" spans="51:75" x14ac:dyDescent="0.3">
      <c r="AY9183" s="107" t="e">
        <f>VLOOKUP(C9183,#REF!, 2,FALSE)</f>
        <v>#REF!</v>
      </c>
      <c r="BM9183" s="79" t="s">
        <v>14538</v>
      </c>
      <c r="BN9183" s="79" t="s">
        <v>16992</v>
      </c>
      <c r="BO9183" s="79" t="s">
        <v>14539</v>
      </c>
      <c r="BU9183" s="79" t="s">
        <v>14538</v>
      </c>
      <c r="BV9183" s="79" t="s">
        <v>16992</v>
      </c>
      <c r="BW9183" s="79" t="s">
        <v>14539</v>
      </c>
    </row>
    <row r="9184" spans="51:75" x14ac:dyDescent="0.3">
      <c r="AY9184" s="107" t="e">
        <f>VLOOKUP(C9184,#REF!, 2,FALSE)</f>
        <v>#REF!</v>
      </c>
      <c r="BM9184" s="79" t="s">
        <v>14540</v>
      </c>
      <c r="BN9184" s="79" t="s">
        <v>16992</v>
      </c>
      <c r="BO9184" s="79" t="s">
        <v>14541</v>
      </c>
      <c r="BU9184" s="79" t="s">
        <v>14540</v>
      </c>
      <c r="BV9184" s="79" t="s">
        <v>16992</v>
      </c>
      <c r="BW9184" s="79" t="s">
        <v>14541</v>
      </c>
    </row>
    <row r="9185" spans="51:75" x14ac:dyDescent="0.3">
      <c r="AY9185" s="107" t="e">
        <f>VLOOKUP(C9185,#REF!, 2,FALSE)</f>
        <v>#REF!</v>
      </c>
      <c r="BM9185" s="79" t="s">
        <v>14542</v>
      </c>
      <c r="BN9185" s="79" t="s">
        <v>641</v>
      </c>
      <c r="BO9185" s="79" t="s">
        <v>772</v>
      </c>
      <c r="BU9185" s="79" t="s">
        <v>14542</v>
      </c>
      <c r="BV9185" s="79" t="s">
        <v>641</v>
      </c>
      <c r="BW9185" s="79" t="s">
        <v>772</v>
      </c>
    </row>
    <row r="9186" spans="51:75" x14ac:dyDescent="0.3">
      <c r="AY9186" s="107" t="e">
        <f>VLOOKUP(C9186,#REF!, 2,FALSE)</f>
        <v>#REF!</v>
      </c>
      <c r="BM9186" s="79" t="s">
        <v>14543</v>
      </c>
      <c r="BN9186" s="79" t="s">
        <v>16992</v>
      </c>
      <c r="BO9186" s="79" t="s">
        <v>14544</v>
      </c>
      <c r="BU9186" s="79" t="s">
        <v>14543</v>
      </c>
      <c r="BV9186" s="79" t="s">
        <v>16992</v>
      </c>
      <c r="BW9186" s="79" t="s">
        <v>14544</v>
      </c>
    </row>
    <row r="9187" spans="51:75" x14ac:dyDescent="0.3">
      <c r="AY9187" s="107" t="e">
        <f>VLOOKUP(C9187,#REF!, 2,FALSE)</f>
        <v>#REF!</v>
      </c>
      <c r="BM9187" s="79" t="s">
        <v>14545</v>
      </c>
      <c r="BN9187" s="79" t="s">
        <v>1344</v>
      </c>
      <c r="BO9187" s="79" t="s">
        <v>14546</v>
      </c>
      <c r="BU9187" s="79" t="s">
        <v>14545</v>
      </c>
      <c r="BV9187" s="79" t="s">
        <v>1344</v>
      </c>
      <c r="BW9187" s="79" t="s">
        <v>14546</v>
      </c>
    </row>
    <row r="9188" spans="51:75" x14ac:dyDescent="0.3">
      <c r="AY9188" s="107" t="e">
        <f>VLOOKUP(C9188,#REF!, 2,FALSE)</f>
        <v>#REF!</v>
      </c>
      <c r="BM9188" s="79" t="s">
        <v>14547</v>
      </c>
      <c r="BN9188" s="79" t="s">
        <v>16992</v>
      </c>
      <c r="BO9188" s="79" t="s">
        <v>7841</v>
      </c>
      <c r="BU9188" s="79" t="s">
        <v>14547</v>
      </c>
      <c r="BV9188" s="79" t="s">
        <v>16992</v>
      </c>
      <c r="BW9188" s="79" t="s">
        <v>7841</v>
      </c>
    </row>
    <row r="9189" spans="51:75" x14ac:dyDescent="0.3">
      <c r="AY9189" s="107" t="e">
        <f>VLOOKUP(C9189,#REF!, 2,FALSE)</f>
        <v>#REF!</v>
      </c>
      <c r="BM9189" s="79" t="s">
        <v>14548</v>
      </c>
      <c r="BN9189" s="79" t="s">
        <v>16992</v>
      </c>
      <c r="BO9189" s="79" t="s">
        <v>14549</v>
      </c>
      <c r="BU9189" s="79" t="s">
        <v>14548</v>
      </c>
      <c r="BV9189" s="79" t="s">
        <v>16992</v>
      </c>
      <c r="BW9189" s="79" t="s">
        <v>14549</v>
      </c>
    </row>
    <row r="9190" spans="51:75" x14ac:dyDescent="0.3">
      <c r="AY9190" s="107" t="e">
        <f>VLOOKUP(C9190,#REF!, 2,FALSE)</f>
        <v>#REF!</v>
      </c>
      <c r="BM9190" s="79" t="s">
        <v>14550</v>
      </c>
      <c r="BN9190" s="79" t="s">
        <v>930</v>
      </c>
      <c r="BO9190" s="79" t="s">
        <v>3119</v>
      </c>
      <c r="BU9190" s="79" t="s">
        <v>14550</v>
      </c>
      <c r="BV9190" s="79" t="s">
        <v>930</v>
      </c>
      <c r="BW9190" s="79" t="s">
        <v>3119</v>
      </c>
    </row>
    <row r="9191" spans="51:75" x14ac:dyDescent="0.3">
      <c r="AY9191" s="107" t="e">
        <f>VLOOKUP(C9191,#REF!, 2,FALSE)</f>
        <v>#REF!</v>
      </c>
      <c r="BM9191" s="79" t="s">
        <v>14551</v>
      </c>
      <c r="BN9191" s="79" t="s">
        <v>782</v>
      </c>
      <c r="BO9191" s="79" t="s">
        <v>3693</v>
      </c>
      <c r="BU9191" s="79" t="s">
        <v>14551</v>
      </c>
      <c r="BV9191" s="79" t="s">
        <v>782</v>
      </c>
      <c r="BW9191" s="79" t="s">
        <v>3693</v>
      </c>
    </row>
    <row r="9192" spans="51:75" x14ac:dyDescent="0.3">
      <c r="AY9192" s="107" t="e">
        <f>VLOOKUP(C9192,#REF!, 2,FALSE)</f>
        <v>#REF!</v>
      </c>
      <c r="BM9192" s="79" t="s">
        <v>14552</v>
      </c>
      <c r="BN9192" s="79" t="s">
        <v>3006</v>
      </c>
      <c r="BO9192" s="79" t="s">
        <v>14553</v>
      </c>
      <c r="BU9192" s="79" t="s">
        <v>14552</v>
      </c>
      <c r="BV9192" s="79" t="s">
        <v>3006</v>
      </c>
      <c r="BW9192" s="79" t="s">
        <v>14553</v>
      </c>
    </row>
    <row r="9193" spans="51:75" x14ac:dyDescent="0.3">
      <c r="AY9193" s="107" t="e">
        <f>VLOOKUP(C9193,#REF!, 2,FALSE)</f>
        <v>#REF!</v>
      </c>
      <c r="BM9193" s="79" t="s">
        <v>14554</v>
      </c>
      <c r="BN9193" s="79" t="s">
        <v>1141</v>
      </c>
      <c r="BO9193" s="79" t="s">
        <v>850</v>
      </c>
      <c r="BU9193" s="79" t="s">
        <v>14554</v>
      </c>
      <c r="BV9193" s="79" t="s">
        <v>1141</v>
      </c>
      <c r="BW9193" s="79" t="s">
        <v>850</v>
      </c>
    </row>
    <row r="9194" spans="51:75" x14ac:dyDescent="0.3">
      <c r="AY9194" s="107" t="e">
        <f>VLOOKUP(C9194,#REF!, 2,FALSE)</f>
        <v>#REF!</v>
      </c>
      <c r="BM9194" s="79" t="s">
        <v>14555</v>
      </c>
      <c r="BN9194" s="79" t="s">
        <v>3006</v>
      </c>
      <c r="BO9194" s="79" t="s">
        <v>14556</v>
      </c>
      <c r="BU9194" s="79" t="s">
        <v>14555</v>
      </c>
      <c r="BV9194" s="79" t="s">
        <v>3006</v>
      </c>
      <c r="BW9194" s="79" t="s">
        <v>14556</v>
      </c>
    </row>
    <row r="9195" spans="51:75" x14ac:dyDescent="0.3">
      <c r="AY9195" s="107" t="e">
        <f>VLOOKUP(C9195,#REF!, 2,FALSE)</f>
        <v>#REF!</v>
      </c>
      <c r="BM9195" s="79" t="s">
        <v>2533</v>
      </c>
      <c r="BN9195" s="79" t="s">
        <v>3091</v>
      </c>
      <c r="BO9195" s="79" t="s">
        <v>14557</v>
      </c>
      <c r="BU9195" s="79" t="s">
        <v>2533</v>
      </c>
      <c r="BV9195" s="79" t="s">
        <v>3091</v>
      </c>
      <c r="BW9195" s="79" t="s">
        <v>14557</v>
      </c>
    </row>
    <row r="9196" spans="51:75" x14ac:dyDescent="0.3">
      <c r="AY9196" s="107" t="e">
        <f>VLOOKUP(C9196,#REF!, 2,FALSE)</f>
        <v>#REF!</v>
      </c>
      <c r="BM9196" s="79" t="s">
        <v>14558</v>
      </c>
      <c r="BN9196" s="79" t="s">
        <v>1141</v>
      </c>
      <c r="BO9196" s="79" t="s">
        <v>14559</v>
      </c>
      <c r="BU9196" s="79" t="s">
        <v>14558</v>
      </c>
      <c r="BV9196" s="79" t="s">
        <v>1141</v>
      </c>
      <c r="BW9196" s="79" t="s">
        <v>14559</v>
      </c>
    </row>
    <row r="9197" spans="51:75" x14ac:dyDescent="0.3">
      <c r="AY9197" s="107" t="e">
        <f>VLOOKUP(C9197,#REF!, 2,FALSE)</f>
        <v>#REF!</v>
      </c>
      <c r="BM9197" s="79" t="s">
        <v>237</v>
      </c>
      <c r="BN9197" s="79" t="s">
        <v>3049</v>
      </c>
      <c r="BO9197" s="79" t="s">
        <v>14560</v>
      </c>
      <c r="BU9197" s="79" t="s">
        <v>237</v>
      </c>
      <c r="BV9197" s="79" t="s">
        <v>3049</v>
      </c>
      <c r="BW9197" s="79" t="s">
        <v>14560</v>
      </c>
    </row>
    <row r="9198" spans="51:75" x14ac:dyDescent="0.3">
      <c r="AY9198" s="107" t="e">
        <f>VLOOKUP(C9198,#REF!, 2,FALSE)</f>
        <v>#REF!</v>
      </c>
      <c r="BM9198" s="79" t="s">
        <v>14561</v>
      </c>
      <c r="BN9198" s="79" t="s">
        <v>2981</v>
      </c>
      <c r="BO9198" s="79" t="s">
        <v>14562</v>
      </c>
      <c r="BU9198" s="79" t="s">
        <v>14561</v>
      </c>
      <c r="BV9198" s="79" t="s">
        <v>2981</v>
      </c>
      <c r="BW9198" s="79" t="s">
        <v>14562</v>
      </c>
    </row>
    <row r="9199" spans="51:75" x14ac:dyDescent="0.3">
      <c r="AY9199" s="107" t="e">
        <f>VLOOKUP(C9199,#REF!, 2,FALSE)</f>
        <v>#REF!</v>
      </c>
      <c r="BM9199" s="79" t="s">
        <v>14563</v>
      </c>
      <c r="BN9199" s="79" t="s">
        <v>3256</v>
      </c>
      <c r="BO9199" s="79" t="s">
        <v>14564</v>
      </c>
      <c r="BU9199" s="79" t="s">
        <v>14563</v>
      </c>
      <c r="BV9199" s="79" t="s">
        <v>3256</v>
      </c>
      <c r="BW9199" s="79" t="s">
        <v>14564</v>
      </c>
    </row>
    <row r="9200" spans="51:75" x14ac:dyDescent="0.3">
      <c r="AY9200" s="107" t="e">
        <f>VLOOKUP(C9200,#REF!, 2,FALSE)</f>
        <v>#REF!</v>
      </c>
      <c r="BM9200" s="79" t="s">
        <v>14565</v>
      </c>
      <c r="BN9200" s="79" t="s">
        <v>3006</v>
      </c>
      <c r="BO9200" s="79" t="s">
        <v>4257</v>
      </c>
      <c r="BU9200" s="79" t="s">
        <v>14565</v>
      </c>
      <c r="BV9200" s="79" t="s">
        <v>3006</v>
      </c>
      <c r="BW9200" s="79" t="s">
        <v>4257</v>
      </c>
    </row>
    <row r="9201" spans="51:75" x14ac:dyDescent="0.3">
      <c r="AY9201" s="107" t="e">
        <f>VLOOKUP(C9201,#REF!, 2,FALSE)</f>
        <v>#REF!</v>
      </c>
      <c r="BM9201" s="79" t="s">
        <v>14566</v>
      </c>
      <c r="BN9201" s="79" t="s">
        <v>3091</v>
      </c>
      <c r="BO9201" s="79" t="s">
        <v>11136</v>
      </c>
      <c r="BU9201" s="79" t="s">
        <v>14566</v>
      </c>
      <c r="BV9201" s="79" t="s">
        <v>3091</v>
      </c>
      <c r="BW9201" s="79" t="s">
        <v>11136</v>
      </c>
    </row>
    <row r="9202" spans="51:75" x14ac:dyDescent="0.3">
      <c r="AY9202" s="107" t="e">
        <f>VLOOKUP(C9202,#REF!, 2,FALSE)</f>
        <v>#REF!</v>
      </c>
      <c r="BM9202" s="79" t="s">
        <v>14567</v>
      </c>
      <c r="BN9202" s="79" t="s">
        <v>3006</v>
      </c>
      <c r="BO9202" s="79" t="s">
        <v>2366</v>
      </c>
      <c r="BU9202" s="79" t="s">
        <v>14567</v>
      </c>
      <c r="BV9202" s="79" t="s">
        <v>3006</v>
      </c>
      <c r="BW9202" s="79" t="s">
        <v>2366</v>
      </c>
    </row>
    <row r="9203" spans="51:75" x14ac:dyDescent="0.3">
      <c r="AY9203" s="107" t="e">
        <f>VLOOKUP(C9203,#REF!, 2,FALSE)</f>
        <v>#REF!</v>
      </c>
      <c r="BM9203" s="79" t="s">
        <v>14568</v>
      </c>
      <c r="BN9203" s="79" t="s">
        <v>2981</v>
      </c>
      <c r="BO9203" s="79" t="s">
        <v>5347</v>
      </c>
      <c r="BU9203" s="79" t="s">
        <v>14568</v>
      </c>
      <c r="BV9203" s="79" t="s">
        <v>2981</v>
      </c>
      <c r="BW9203" s="79" t="s">
        <v>5347</v>
      </c>
    </row>
    <row r="9204" spans="51:75" x14ac:dyDescent="0.3">
      <c r="AY9204" s="107" t="e">
        <f>VLOOKUP(C9204,#REF!, 2,FALSE)</f>
        <v>#REF!</v>
      </c>
      <c r="BM9204" s="79" t="s">
        <v>14569</v>
      </c>
      <c r="BN9204" s="79" t="s">
        <v>633</v>
      </c>
      <c r="BO9204" s="79" t="s">
        <v>10404</v>
      </c>
      <c r="BU9204" s="79" t="s">
        <v>14569</v>
      </c>
      <c r="BV9204" s="79" t="s">
        <v>633</v>
      </c>
      <c r="BW9204" s="79" t="s">
        <v>10404</v>
      </c>
    </row>
    <row r="9205" spans="51:75" x14ac:dyDescent="0.3">
      <c r="AY9205" s="107" t="e">
        <f>VLOOKUP(C9205,#REF!, 2,FALSE)</f>
        <v>#REF!</v>
      </c>
      <c r="BM9205" s="79" t="s">
        <v>14570</v>
      </c>
      <c r="BN9205" s="79" t="s">
        <v>627</v>
      </c>
      <c r="BO9205" s="79" t="s">
        <v>918</v>
      </c>
      <c r="BU9205" s="79" t="s">
        <v>14570</v>
      </c>
      <c r="BV9205" s="79" t="s">
        <v>627</v>
      </c>
      <c r="BW9205" s="79" t="s">
        <v>918</v>
      </c>
    </row>
    <row r="9206" spans="51:75" x14ac:dyDescent="0.3">
      <c r="AY9206" s="107" t="e">
        <f>VLOOKUP(C9206,#REF!, 2,FALSE)</f>
        <v>#REF!</v>
      </c>
      <c r="BM9206" s="79" t="s">
        <v>14571</v>
      </c>
      <c r="BN9206" s="79" t="s">
        <v>621</v>
      </c>
      <c r="BO9206" s="79" t="s">
        <v>13128</v>
      </c>
      <c r="BU9206" s="79" t="s">
        <v>14571</v>
      </c>
      <c r="BV9206" s="79" t="s">
        <v>621</v>
      </c>
      <c r="BW9206" s="79" t="s">
        <v>13128</v>
      </c>
    </row>
    <row r="9207" spans="51:75" x14ac:dyDescent="0.3">
      <c r="AY9207" s="107" t="e">
        <f>VLOOKUP(C9207,#REF!, 2,FALSE)</f>
        <v>#REF!</v>
      </c>
      <c r="BM9207" s="79" t="s">
        <v>14573</v>
      </c>
      <c r="BN9207" s="79" t="s">
        <v>780</v>
      </c>
      <c r="BO9207" s="79" t="s">
        <v>2985</v>
      </c>
      <c r="BU9207" s="79" t="s">
        <v>14573</v>
      </c>
      <c r="BV9207" s="79" t="s">
        <v>780</v>
      </c>
      <c r="BW9207" s="79" t="s">
        <v>2985</v>
      </c>
    </row>
    <row r="9208" spans="51:75" x14ac:dyDescent="0.3">
      <c r="AY9208" s="107" t="e">
        <f>VLOOKUP(C9208,#REF!, 2,FALSE)</f>
        <v>#REF!</v>
      </c>
      <c r="BM9208" s="79" t="s">
        <v>14574</v>
      </c>
      <c r="BN9208" s="79" t="s">
        <v>669</v>
      </c>
      <c r="BO9208" s="79" t="s">
        <v>14575</v>
      </c>
      <c r="BU9208" s="79" t="s">
        <v>14574</v>
      </c>
      <c r="BV9208" s="79" t="s">
        <v>669</v>
      </c>
      <c r="BW9208" s="79" t="s">
        <v>14575</v>
      </c>
    </row>
    <row r="9209" spans="51:75" x14ac:dyDescent="0.3">
      <c r="AY9209" s="107" t="e">
        <f>VLOOKUP(C9209,#REF!, 2,FALSE)</f>
        <v>#REF!</v>
      </c>
      <c r="BM9209" s="79" t="s">
        <v>14576</v>
      </c>
      <c r="BN9209" s="79" t="s">
        <v>16992</v>
      </c>
      <c r="BO9209" s="79" t="s">
        <v>14577</v>
      </c>
      <c r="BU9209" s="79" t="s">
        <v>14576</v>
      </c>
      <c r="BV9209" s="79" t="s">
        <v>16992</v>
      </c>
      <c r="BW9209" s="79" t="s">
        <v>14577</v>
      </c>
    </row>
    <row r="9210" spans="51:75" x14ac:dyDescent="0.3">
      <c r="AY9210" s="107" t="e">
        <f>VLOOKUP(C9210,#REF!, 2,FALSE)</f>
        <v>#REF!</v>
      </c>
      <c r="BM9210" s="79" t="s">
        <v>14578</v>
      </c>
      <c r="BN9210" s="79" t="s">
        <v>2985</v>
      </c>
      <c r="BO9210" s="79" t="s">
        <v>2985</v>
      </c>
      <c r="BU9210" s="79" t="s">
        <v>14578</v>
      </c>
      <c r="BV9210" s="79" t="s">
        <v>2985</v>
      </c>
      <c r="BW9210" s="79" t="s">
        <v>2985</v>
      </c>
    </row>
    <row r="9211" spans="51:75" x14ac:dyDescent="0.3">
      <c r="AY9211" s="107" t="e">
        <f>VLOOKUP(C9211,#REF!, 2,FALSE)</f>
        <v>#REF!</v>
      </c>
      <c r="BM9211" s="79" t="s">
        <v>14579</v>
      </c>
      <c r="BN9211" s="79" t="s">
        <v>2985</v>
      </c>
      <c r="BO9211" s="79" t="s">
        <v>2985</v>
      </c>
      <c r="BU9211" s="79" t="s">
        <v>14579</v>
      </c>
      <c r="BV9211" s="79" t="s">
        <v>2985</v>
      </c>
      <c r="BW9211" s="79" t="s">
        <v>2985</v>
      </c>
    </row>
    <row r="9212" spans="51:75" x14ac:dyDescent="0.3">
      <c r="AY9212" s="107" t="e">
        <f>VLOOKUP(C9212,#REF!, 2,FALSE)</f>
        <v>#REF!</v>
      </c>
      <c r="BM9212" s="79" t="s">
        <v>14580</v>
      </c>
      <c r="BN9212" s="79" t="s">
        <v>2985</v>
      </c>
      <c r="BO9212" s="79" t="s">
        <v>2985</v>
      </c>
      <c r="BU9212" s="79" t="s">
        <v>14580</v>
      </c>
      <c r="BV9212" s="79" t="s">
        <v>2985</v>
      </c>
      <c r="BW9212" s="79" t="s">
        <v>2985</v>
      </c>
    </row>
    <row r="9213" spans="51:75" x14ac:dyDescent="0.3">
      <c r="AY9213" s="107" t="e">
        <f>VLOOKUP(C9213,#REF!, 2,FALSE)</f>
        <v>#REF!</v>
      </c>
      <c r="BM9213" s="79" t="s">
        <v>14581</v>
      </c>
      <c r="BN9213" s="79" t="s">
        <v>2985</v>
      </c>
      <c r="BO9213" s="79" t="s">
        <v>2985</v>
      </c>
      <c r="BU9213" s="79" t="s">
        <v>14581</v>
      </c>
      <c r="BV9213" s="79" t="s">
        <v>2985</v>
      </c>
      <c r="BW9213" s="79" t="s">
        <v>2985</v>
      </c>
    </row>
    <row r="9214" spans="51:75" x14ac:dyDescent="0.3">
      <c r="AY9214" s="107" t="e">
        <f>VLOOKUP(C9214,#REF!, 2,FALSE)</f>
        <v>#REF!</v>
      </c>
      <c r="BM9214" s="79" t="s">
        <v>14582</v>
      </c>
      <c r="BN9214" s="79" t="s">
        <v>668</v>
      </c>
      <c r="BO9214" s="79" t="s">
        <v>8229</v>
      </c>
      <c r="BU9214" s="79" t="s">
        <v>14582</v>
      </c>
      <c r="BV9214" s="79" t="s">
        <v>668</v>
      </c>
      <c r="BW9214" s="79" t="s">
        <v>8229</v>
      </c>
    </row>
    <row r="9215" spans="51:75" x14ac:dyDescent="0.3">
      <c r="AY9215" s="107" t="e">
        <f>VLOOKUP(C9215,#REF!, 2,FALSE)</f>
        <v>#REF!</v>
      </c>
      <c r="BM9215" s="79" t="s">
        <v>14583</v>
      </c>
      <c r="BN9215" s="79" t="s">
        <v>669</v>
      </c>
      <c r="BO9215" s="79" t="s">
        <v>3499</v>
      </c>
      <c r="BU9215" s="79" t="s">
        <v>14583</v>
      </c>
      <c r="BV9215" s="79" t="s">
        <v>669</v>
      </c>
      <c r="BW9215" s="79" t="s">
        <v>3499</v>
      </c>
    </row>
    <row r="9216" spans="51:75" x14ac:dyDescent="0.3">
      <c r="AY9216" s="107" t="e">
        <f>VLOOKUP(C9216,#REF!, 2,FALSE)</f>
        <v>#REF!</v>
      </c>
      <c r="BM9216" s="79" t="s">
        <v>14584</v>
      </c>
      <c r="BN9216" s="79" t="s">
        <v>864</v>
      </c>
      <c r="BO9216" s="79" t="s">
        <v>14585</v>
      </c>
      <c r="BU9216" s="79" t="s">
        <v>14584</v>
      </c>
      <c r="BV9216" s="79" t="s">
        <v>864</v>
      </c>
      <c r="BW9216" s="79" t="s">
        <v>14585</v>
      </c>
    </row>
    <row r="9217" spans="51:75" x14ac:dyDescent="0.3">
      <c r="AY9217" s="107" t="e">
        <f>VLOOKUP(C9217,#REF!, 2,FALSE)</f>
        <v>#REF!</v>
      </c>
      <c r="BM9217" s="79" t="s">
        <v>2534</v>
      </c>
      <c r="BN9217" s="79" t="s">
        <v>2981</v>
      </c>
      <c r="BO9217" s="79" t="s">
        <v>14586</v>
      </c>
      <c r="BU9217" s="79" t="s">
        <v>2534</v>
      </c>
      <c r="BV9217" s="79" t="s">
        <v>2981</v>
      </c>
      <c r="BW9217" s="79" t="s">
        <v>14586</v>
      </c>
    </row>
    <row r="9218" spans="51:75" x14ac:dyDescent="0.3">
      <c r="AY9218" s="107" t="e">
        <f>VLOOKUP(C9218,#REF!, 2,FALSE)</f>
        <v>#REF!</v>
      </c>
      <c r="BM9218" s="79" t="s">
        <v>14587</v>
      </c>
      <c r="BN9218" s="79" t="s">
        <v>3009</v>
      </c>
      <c r="BO9218" s="79" t="s">
        <v>2256</v>
      </c>
      <c r="BU9218" s="79" t="s">
        <v>14587</v>
      </c>
      <c r="BV9218" s="79" t="s">
        <v>3009</v>
      </c>
      <c r="BW9218" s="79" t="s">
        <v>2256</v>
      </c>
    </row>
    <row r="9219" spans="51:75" x14ac:dyDescent="0.3">
      <c r="AY9219" s="107" t="e">
        <f>VLOOKUP(C9219,#REF!, 2,FALSE)</f>
        <v>#REF!</v>
      </c>
      <c r="BM9219" s="79" t="s">
        <v>14588</v>
      </c>
      <c r="BN9219" s="79" t="s">
        <v>2985</v>
      </c>
      <c r="BO9219" s="79" t="s">
        <v>14589</v>
      </c>
      <c r="BU9219" s="79" t="s">
        <v>14588</v>
      </c>
      <c r="BV9219" s="79" t="s">
        <v>2985</v>
      </c>
      <c r="BW9219" s="79" t="s">
        <v>14589</v>
      </c>
    </row>
    <row r="9220" spans="51:75" x14ac:dyDescent="0.3">
      <c r="AY9220" s="107" t="e">
        <f>VLOOKUP(C9220,#REF!, 2,FALSE)</f>
        <v>#REF!</v>
      </c>
      <c r="BM9220" s="79" t="s">
        <v>14590</v>
      </c>
      <c r="BN9220" s="79" t="s">
        <v>930</v>
      </c>
      <c r="BO9220" s="79" t="s">
        <v>11280</v>
      </c>
      <c r="BU9220" s="79" t="s">
        <v>14590</v>
      </c>
      <c r="BV9220" s="79" t="s">
        <v>930</v>
      </c>
      <c r="BW9220" s="79" t="s">
        <v>11280</v>
      </c>
    </row>
    <row r="9221" spans="51:75" x14ac:dyDescent="0.3">
      <c r="AY9221" s="107" t="e">
        <f>VLOOKUP(C9221,#REF!, 2,FALSE)</f>
        <v>#REF!</v>
      </c>
      <c r="BM9221" s="79" t="s">
        <v>14591</v>
      </c>
      <c r="BN9221" s="79" t="s">
        <v>1269</v>
      </c>
      <c r="BO9221" s="79" t="s">
        <v>5324</v>
      </c>
      <c r="BU9221" s="79" t="s">
        <v>14591</v>
      </c>
      <c r="BV9221" s="79" t="s">
        <v>1269</v>
      </c>
      <c r="BW9221" s="79" t="s">
        <v>5324</v>
      </c>
    </row>
    <row r="9222" spans="51:75" x14ac:dyDescent="0.3">
      <c r="AY9222" s="107" t="e">
        <f>VLOOKUP(C9222,#REF!, 2,FALSE)</f>
        <v>#REF!</v>
      </c>
      <c r="BM9222" s="79" t="s">
        <v>2535</v>
      </c>
      <c r="BN9222" s="79" t="s">
        <v>3009</v>
      </c>
      <c r="BO9222" s="79" t="s">
        <v>8815</v>
      </c>
      <c r="BU9222" s="79" t="s">
        <v>2535</v>
      </c>
      <c r="BV9222" s="79" t="s">
        <v>3009</v>
      </c>
      <c r="BW9222" s="79" t="s">
        <v>8815</v>
      </c>
    </row>
    <row r="9223" spans="51:75" x14ac:dyDescent="0.3">
      <c r="AY9223" s="107" t="e">
        <f>VLOOKUP(C9223,#REF!, 2,FALSE)</f>
        <v>#REF!</v>
      </c>
      <c r="BM9223" s="79" t="s">
        <v>251</v>
      </c>
      <c r="BN9223" s="79" t="s">
        <v>1269</v>
      </c>
      <c r="BO9223" s="79" t="s">
        <v>2552</v>
      </c>
      <c r="BU9223" s="79" t="s">
        <v>251</v>
      </c>
      <c r="BV9223" s="79" t="s">
        <v>1269</v>
      </c>
      <c r="BW9223" s="79" t="s">
        <v>2552</v>
      </c>
    </row>
    <row r="9224" spans="51:75" x14ac:dyDescent="0.3">
      <c r="AY9224" s="107" t="e">
        <f>VLOOKUP(C9224,#REF!, 2,FALSE)</f>
        <v>#REF!</v>
      </c>
      <c r="BM9224" s="79" t="s">
        <v>228</v>
      </c>
      <c r="BN9224" s="79" t="s">
        <v>2985</v>
      </c>
      <c r="BO9224" s="79" t="s">
        <v>14592</v>
      </c>
      <c r="BU9224" s="79" t="s">
        <v>228</v>
      </c>
      <c r="BV9224" s="79" t="s">
        <v>2985</v>
      </c>
      <c r="BW9224" s="79" t="s">
        <v>14592</v>
      </c>
    </row>
    <row r="9225" spans="51:75" x14ac:dyDescent="0.3">
      <c r="AY9225" s="107" t="e">
        <f>VLOOKUP(C9225,#REF!, 2,FALSE)</f>
        <v>#REF!</v>
      </c>
      <c r="BM9225" s="79" t="s">
        <v>14593</v>
      </c>
      <c r="BN9225" s="79" t="s">
        <v>1141</v>
      </c>
      <c r="BO9225" s="79" t="s">
        <v>14594</v>
      </c>
      <c r="BU9225" s="79" t="s">
        <v>14593</v>
      </c>
      <c r="BV9225" s="79" t="s">
        <v>1141</v>
      </c>
      <c r="BW9225" s="79" t="s">
        <v>14594</v>
      </c>
    </row>
    <row r="9226" spans="51:75" x14ac:dyDescent="0.3">
      <c r="AY9226" s="107" t="e">
        <f>VLOOKUP(C9226,#REF!, 2,FALSE)</f>
        <v>#REF!</v>
      </c>
      <c r="BM9226" s="79" t="s">
        <v>14595</v>
      </c>
      <c r="BN9226" s="79" t="s">
        <v>663</v>
      </c>
      <c r="BO9226" s="79" t="s">
        <v>13340</v>
      </c>
      <c r="BU9226" s="79" t="s">
        <v>14595</v>
      </c>
      <c r="BV9226" s="79" t="s">
        <v>663</v>
      </c>
      <c r="BW9226" s="79" t="s">
        <v>13340</v>
      </c>
    </row>
    <row r="9227" spans="51:75" x14ac:dyDescent="0.3">
      <c r="AY9227" s="107" t="e">
        <f>VLOOKUP(C9227,#REF!, 2,FALSE)</f>
        <v>#REF!</v>
      </c>
      <c r="BM9227" s="79" t="s">
        <v>14596</v>
      </c>
      <c r="BN9227" s="79" t="s">
        <v>619</v>
      </c>
      <c r="BO9227" s="79" t="s">
        <v>711</v>
      </c>
      <c r="BU9227" s="79" t="s">
        <v>14596</v>
      </c>
      <c r="BV9227" s="79" t="s">
        <v>619</v>
      </c>
      <c r="BW9227" s="79" t="s">
        <v>711</v>
      </c>
    </row>
    <row r="9228" spans="51:75" x14ac:dyDescent="0.3">
      <c r="AY9228" s="107" t="e">
        <f>VLOOKUP(C9228,#REF!, 2,FALSE)</f>
        <v>#REF!</v>
      </c>
      <c r="BM9228" s="79" t="s">
        <v>14597</v>
      </c>
      <c r="BN9228" s="79" t="s">
        <v>616</v>
      </c>
      <c r="BO9228" s="79" t="s">
        <v>772</v>
      </c>
      <c r="BU9228" s="79" t="s">
        <v>14597</v>
      </c>
      <c r="BV9228" s="79" t="s">
        <v>616</v>
      </c>
      <c r="BW9228" s="79" t="s">
        <v>772</v>
      </c>
    </row>
    <row r="9229" spans="51:75" x14ac:dyDescent="0.3">
      <c r="AY9229" s="107" t="e">
        <f>VLOOKUP(C9229,#REF!, 2,FALSE)</f>
        <v>#REF!</v>
      </c>
      <c r="BM9229" s="79" t="s">
        <v>14598</v>
      </c>
      <c r="BN9229" s="79" t="s">
        <v>618</v>
      </c>
      <c r="BO9229" s="79" t="s">
        <v>14599</v>
      </c>
      <c r="BU9229" s="79" t="s">
        <v>14598</v>
      </c>
      <c r="BV9229" s="79" t="s">
        <v>618</v>
      </c>
      <c r="BW9229" s="79" t="s">
        <v>14599</v>
      </c>
    </row>
    <row r="9230" spans="51:75" x14ac:dyDescent="0.3">
      <c r="AY9230" s="107" t="e">
        <f>VLOOKUP(C9230,#REF!, 2,FALSE)</f>
        <v>#REF!</v>
      </c>
      <c r="BM9230" s="79" t="s">
        <v>14600</v>
      </c>
      <c r="BN9230" s="79" t="s">
        <v>864</v>
      </c>
      <c r="BO9230" s="79" t="s">
        <v>9866</v>
      </c>
      <c r="BU9230" s="79" t="s">
        <v>14600</v>
      </c>
      <c r="BV9230" s="79" t="s">
        <v>864</v>
      </c>
      <c r="BW9230" s="79" t="s">
        <v>9866</v>
      </c>
    </row>
    <row r="9231" spans="51:75" x14ac:dyDescent="0.3">
      <c r="AY9231" s="107" t="e">
        <f>VLOOKUP(C9231,#REF!, 2,FALSE)</f>
        <v>#REF!</v>
      </c>
      <c r="BM9231" s="79" t="s">
        <v>14601</v>
      </c>
      <c r="BN9231" s="79" t="s">
        <v>864</v>
      </c>
      <c r="BO9231" s="79" t="s">
        <v>5392</v>
      </c>
      <c r="BU9231" s="79" t="s">
        <v>14601</v>
      </c>
      <c r="BV9231" s="79" t="s">
        <v>864</v>
      </c>
      <c r="BW9231" s="79" t="s">
        <v>5392</v>
      </c>
    </row>
    <row r="9232" spans="51:75" x14ac:dyDescent="0.3">
      <c r="AY9232" s="107" t="e">
        <f>VLOOKUP(C9232,#REF!, 2,FALSE)</f>
        <v>#REF!</v>
      </c>
      <c r="BM9232" s="79" t="s">
        <v>14602</v>
      </c>
      <c r="BN9232" s="79" t="s">
        <v>616</v>
      </c>
      <c r="BO9232" s="79" t="s">
        <v>2985</v>
      </c>
      <c r="BU9232" s="79" t="s">
        <v>14602</v>
      </c>
      <c r="BV9232" s="79" t="s">
        <v>616</v>
      </c>
      <c r="BW9232" s="79" t="s">
        <v>2985</v>
      </c>
    </row>
    <row r="9233" spans="51:75" x14ac:dyDescent="0.3">
      <c r="AY9233" s="107" t="e">
        <f>VLOOKUP(C9233,#REF!, 2,FALSE)</f>
        <v>#REF!</v>
      </c>
      <c r="BM9233" s="79" t="s">
        <v>14603</v>
      </c>
      <c r="BN9233" s="79" t="s">
        <v>2985</v>
      </c>
      <c r="BO9233" s="79" t="s">
        <v>2985</v>
      </c>
      <c r="BU9233" s="79" t="s">
        <v>14603</v>
      </c>
      <c r="BV9233" s="79" t="s">
        <v>2985</v>
      </c>
      <c r="BW9233" s="79" t="s">
        <v>2985</v>
      </c>
    </row>
    <row r="9234" spans="51:75" x14ac:dyDescent="0.3">
      <c r="AY9234" s="107" t="e">
        <f>VLOOKUP(C9234,#REF!, 2,FALSE)</f>
        <v>#REF!</v>
      </c>
      <c r="BM9234" s="79" t="s">
        <v>14604</v>
      </c>
      <c r="BN9234" s="79" t="s">
        <v>2985</v>
      </c>
      <c r="BO9234" s="79" t="s">
        <v>2985</v>
      </c>
      <c r="BU9234" s="79" t="s">
        <v>14604</v>
      </c>
      <c r="BV9234" s="79" t="s">
        <v>2985</v>
      </c>
      <c r="BW9234" s="79" t="s">
        <v>2985</v>
      </c>
    </row>
    <row r="9235" spans="51:75" x14ac:dyDescent="0.3">
      <c r="AY9235" s="107" t="e">
        <f>VLOOKUP(C9235,#REF!, 2,FALSE)</f>
        <v>#REF!</v>
      </c>
      <c r="BM9235" s="79" t="s">
        <v>14605</v>
      </c>
      <c r="BN9235" s="79" t="s">
        <v>2985</v>
      </c>
      <c r="BO9235" s="79" t="s">
        <v>2985</v>
      </c>
      <c r="BU9235" s="79" t="s">
        <v>14605</v>
      </c>
      <c r="BV9235" s="79" t="s">
        <v>2985</v>
      </c>
      <c r="BW9235" s="79" t="s">
        <v>2985</v>
      </c>
    </row>
    <row r="9236" spans="51:75" x14ac:dyDescent="0.3">
      <c r="AY9236" s="107" t="e">
        <f>VLOOKUP(C9236,#REF!, 2,FALSE)</f>
        <v>#REF!</v>
      </c>
      <c r="BM9236" s="79" t="s">
        <v>14606</v>
      </c>
      <c r="BN9236" s="79" t="s">
        <v>2985</v>
      </c>
      <c r="BO9236" s="79" t="s">
        <v>2985</v>
      </c>
      <c r="BU9236" s="79" t="s">
        <v>14606</v>
      </c>
      <c r="BV9236" s="79" t="s">
        <v>2985</v>
      </c>
      <c r="BW9236" s="79" t="s">
        <v>2985</v>
      </c>
    </row>
    <row r="9237" spans="51:75" x14ac:dyDescent="0.3">
      <c r="AY9237" s="107" t="e">
        <f>VLOOKUP(C9237,#REF!, 2,FALSE)</f>
        <v>#REF!</v>
      </c>
      <c r="BM9237" s="79" t="s">
        <v>14607</v>
      </c>
      <c r="BN9237" s="79" t="s">
        <v>2985</v>
      </c>
      <c r="BO9237" s="79" t="s">
        <v>2985</v>
      </c>
      <c r="BU9237" s="79" t="s">
        <v>14607</v>
      </c>
      <c r="BV9237" s="79" t="s">
        <v>2985</v>
      </c>
      <c r="BW9237" s="79" t="s">
        <v>2985</v>
      </c>
    </row>
    <row r="9238" spans="51:75" x14ac:dyDescent="0.3">
      <c r="AY9238" s="107" t="e">
        <f>VLOOKUP(C9238,#REF!, 2,FALSE)</f>
        <v>#REF!</v>
      </c>
      <c r="BM9238" s="79" t="s">
        <v>14608</v>
      </c>
      <c r="BN9238" s="79" t="s">
        <v>2985</v>
      </c>
      <c r="BO9238" s="79" t="s">
        <v>2985</v>
      </c>
      <c r="BU9238" s="79" t="s">
        <v>14608</v>
      </c>
      <c r="BV9238" s="79" t="s">
        <v>2985</v>
      </c>
      <c r="BW9238" s="79" t="s">
        <v>2985</v>
      </c>
    </row>
    <row r="9239" spans="51:75" x14ac:dyDescent="0.3">
      <c r="AY9239" s="107" t="e">
        <f>VLOOKUP(C9239,#REF!, 2,FALSE)</f>
        <v>#REF!</v>
      </c>
      <c r="BM9239" s="79" t="s">
        <v>14609</v>
      </c>
      <c r="BN9239" s="79" t="s">
        <v>2985</v>
      </c>
      <c r="BO9239" s="79" t="s">
        <v>2985</v>
      </c>
      <c r="BU9239" s="79" t="s">
        <v>14609</v>
      </c>
      <c r="BV9239" s="79" t="s">
        <v>2985</v>
      </c>
      <c r="BW9239" s="79" t="s">
        <v>2985</v>
      </c>
    </row>
    <row r="9240" spans="51:75" x14ac:dyDescent="0.3">
      <c r="AY9240" s="107" t="e">
        <f>VLOOKUP(C9240,#REF!, 2,FALSE)</f>
        <v>#REF!</v>
      </c>
      <c r="BM9240" s="79" t="s">
        <v>14610</v>
      </c>
      <c r="BN9240" s="79" t="s">
        <v>2985</v>
      </c>
      <c r="BO9240" s="79" t="s">
        <v>2985</v>
      </c>
      <c r="BU9240" s="79" t="s">
        <v>14610</v>
      </c>
      <c r="BV9240" s="79" t="s">
        <v>2985</v>
      </c>
      <c r="BW9240" s="79" t="s">
        <v>2985</v>
      </c>
    </row>
    <row r="9241" spans="51:75" x14ac:dyDescent="0.3">
      <c r="AY9241" s="107" t="e">
        <f>VLOOKUP(C9241,#REF!, 2,FALSE)</f>
        <v>#REF!</v>
      </c>
      <c r="BM9241" s="79" t="s">
        <v>14611</v>
      </c>
      <c r="BN9241" s="79" t="s">
        <v>2985</v>
      </c>
      <c r="BO9241" s="79" t="s">
        <v>2985</v>
      </c>
      <c r="BU9241" s="79" t="s">
        <v>14611</v>
      </c>
      <c r="BV9241" s="79" t="s">
        <v>2985</v>
      </c>
      <c r="BW9241" s="79" t="s">
        <v>2985</v>
      </c>
    </row>
    <row r="9242" spans="51:75" x14ac:dyDescent="0.3">
      <c r="AY9242" s="107" t="e">
        <f>VLOOKUP(C9242,#REF!, 2,FALSE)</f>
        <v>#REF!</v>
      </c>
      <c r="BM9242" s="79" t="s">
        <v>14612</v>
      </c>
      <c r="BN9242" s="79" t="s">
        <v>2985</v>
      </c>
      <c r="BO9242" s="79" t="s">
        <v>2985</v>
      </c>
      <c r="BU9242" s="79" t="s">
        <v>14612</v>
      </c>
      <c r="BV9242" s="79" t="s">
        <v>2985</v>
      </c>
      <c r="BW9242" s="79" t="s">
        <v>2985</v>
      </c>
    </row>
    <row r="9243" spans="51:75" x14ac:dyDescent="0.3">
      <c r="AY9243" s="107" t="e">
        <f>VLOOKUP(C9243,#REF!, 2,FALSE)</f>
        <v>#REF!</v>
      </c>
      <c r="BM9243" s="79" t="s">
        <v>14613</v>
      </c>
      <c r="BN9243" s="79" t="s">
        <v>3009</v>
      </c>
      <c r="BO9243" s="79" t="s">
        <v>6413</v>
      </c>
      <c r="BU9243" s="79" t="s">
        <v>14613</v>
      </c>
      <c r="BV9243" s="79" t="s">
        <v>3009</v>
      </c>
      <c r="BW9243" s="79" t="s">
        <v>6413</v>
      </c>
    </row>
    <row r="9244" spans="51:75" x14ac:dyDescent="0.3">
      <c r="AY9244" s="107" t="e">
        <f>VLOOKUP(C9244,#REF!, 2,FALSE)</f>
        <v>#REF!</v>
      </c>
      <c r="BM9244" s="79" t="s">
        <v>14614</v>
      </c>
      <c r="BN9244" s="79" t="s">
        <v>16992</v>
      </c>
      <c r="BO9244" s="79" t="s">
        <v>14615</v>
      </c>
      <c r="BU9244" s="79" t="s">
        <v>14614</v>
      </c>
      <c r="BV9244" s="79" t="s">
        <v>16992</v>
      </c>
      <c r="BW9244" s="79" t="s">
        <v>14615</v>
      </c>
    </row>
    <row r="9245" spans="51:75" x14ac:dyDescent="0.3">
      <c r="AY9245" s="107" t="e">
        <f>VLOOKUP(C9245,#REF!, 2,FALSE)</f>
        <v>#REF!</v>
      </c>
      <c r="BM9245" s="79" t="s">
        <v>247</v>
      </c>
      <c r="BN9245" s="79" t="s">
        <v>1015</v>
      </c>
      <c r="BO9245" s="79" t="s">
        <v>10237</v>
      </c>
      <c r="BU9245" s="79" t="s">
        <v>247</v>
      </c>
      <c r="BV9245" s="79" t="s">
        <v>1015</v>
      </c>
      <c r="BW9245" s="79" t="s">
        <v>10237</v>
      </c>
    </row>
    <row r="9246" spans="51:75" x14ac:dyDescent="0.3">
      <c r="AY9246" s="107" t="e">
        <f>VLOOKUP(C9246,#REF!, 2,FALSE)</f>
        <v>#REF!</v>
      </c>
      <c r="BM9246" s="79" t="s">
        <v>14616</v>
      </c>
      <c r="BN9246" s="79" t="s">
        <v>3006</v>
      </c>
      <c r="BO9246" s="79" t="s">
        <v>11378</v>
      </c>
      <c r="BU9246" s="79" t="s">
        <v>14616</v>
      </c>
      <c r="BV9246" s="79" t="s">
        <v>3006</v>
      </c>
      <c r="BW9246" s="79" t="s">
        <v>11378</v>
      </c>
    </row>
    <row r="9247" spans="51:75" x14ac:dyDescent="0.3">
      <c r="AY9247" s="107" t="e">
        <f>VLOOKUP(C9247,#REF!, 2,FALSE)</f>
        <v>#REF!</v>
      </c>
      <c r="BM9247" s="79" t="s">
        <v>14617</v>
      </c>
      <c r="BN9247" s="79" t="s">
        <v>616</v>
      </c>
      <c r="BO9247" s="79" t="s">
        <v>14618</v>
      </c>
      <c r="BU9247" s="79" t="s">
        <v>14617</v>
      </c>
      <c r="BV9247" s="79" t="s">
        <v>616</v>
      </c>
      <c r="BW9247" s="79" t="s">
        <v>14618</v>
      </c>
    </row>
    <row r="9248" spans="51:75" x14ac:dyDescent="0.3">
      <c r="AY9248" s="107" t="e">
        <f>VLOOKUP(C9248,#REF!, 2,FALSE)</f>
        <v>#REF!</v>
      </c>
      <c r="BM9248" s="79" t="s">
        <v>2536</v>
      </c>
      <c r="BN9248" s="79" t="s">
        <v>864</v>
      </c>
      <c r="BO9248" s="79" t="s">
        <v>14619</v>
      </c>
      <c r="BU9248" s="79" t="s">
        <v>2536</v>
      </c>
      <c r="BV9248" s="79" t="s">
        <v>864</v>
      </c>
      <c r="BW9248" s="79" t="s">
        <v>14619</v>
      </c>
    </row>
    <row r="9249" spans="51:75" x14ac:dyDescent="0.3">
      <c r="AY9249" s="107" t="e">
        <f>VLOOKUP(C9249,#REF!, 2,FALSE)</f>
        <v>#REF!</v>
      </c>
      <c r="BM9249" s="79" t="s">
        <v>14620</v>
      </c>
      <c r="BN9249" s="79" t="s">
        <v>3009</v>
      </c>
      <c r="BO9249" s="79" t="s">
        <v>14621</v>
      </c>
      <c r="BU9249" s="79" t="s">
        <v>14620</v>
      </c>
      <c r="BV9249" s="79" t="s">
        <v>3009</v>
      </c>
      <c r="BW9249" s="79" t="s">
        <v>14621</v>
      </c>
    </row>
    <row r="9250" spans="51:75" x14ac:dyDescent="0.3">
      <c r="AY9250" s="107" t="e">
        <f>VLOOKUP(C9250,#REF!, 2,FALSE)</f>
        <v>#REF!</v>
      </c>
      <c r="BM9250" s="79" t="s">
        <v>14622</v>
      </c>
      <c r="BN9250" s="79" t="s">
        <v>3006</v>
      </c>
      <c r="BO9250" s="79" t="s">
        <v>1403</v>
      </c>
      <c r="BU9250" s="79" t="s">
        <v>14622</v>
      </c>
      <c r="BV9250" s="79" t="s">
        <v>3006</v>
      </c>
      <c r="BW9250" s="79" t="s">
        <v>1403</v>
      </c>
    </row>
    <row r="9251" spans="51:75" x14ac:dyDescent="0.3">
      <c r="AY9251" s="107" t="e">
        <f>VLOOKUP(C9251,#REF!, 2,FALSE)</f>
        <v>#REF!</v>
      </c>
      <c r="BM9251" s="79" t="s">
        <v>14623</v>
      </c>
      <c r="BN9251" s="79" t="s">
        <v>669</v>
      </c>
      <c r="BO9251" s="79" t="s">
        <v>14624</v>
      </c>
      <c r="BU9251" s="79" t="s">
        <v>14623</v>
      </c>
      <c r="BV9251" s="79" t="s">
        <v>669</v>
      </c>
      <c r="BW9251" s="79" t="s">
        <v>14624</v>
      </c>
    </row>
    <row r="9252" spans="51:75" x14ac:dyDescent="0.3">
      <c r="AY9252" s="107" t="e">
        <f>VLOOKUP(C9252,#REF!, 2,FALSE)</f>
        <v>#REF!</v>
      </c>
      <c r="BM9252" s="79" t="s">
        <v>2537</v>
      </c>
      <c r="BN9252" s="79" t="s">
        <v>16992</v>
      </c>
      <c r="BO9252" s="79" t="s">
        <v>14625</v>
      </c>
      <c r="BU9252" s="79" t="s">
        <v>2537</v>
      </c>
      <c r="BV9252" s="79" t="s">
        <v>16992</v>
      </c>
      <c r="BW9252" s="79" t="s">
        <v>14625</v>
      </c>
    </row>
    <row r="9253" spans="51:75" x14ac:dyDescent="0.3">
      <c r="AY9253" s="107" t="e">
        <f>VLOOKUP(C9253,#REF!, 2,FALSE)</f>
        <v>#REF!</v>
      </c>
      <c r="BM9253" s="79" t="s">
        <v>14626</v>
      </c>
      <c r="BN9253" s="79" t="s">
        <v>804</v>
      </c>
      <c r="BO9253" s="79" t="s">
        <v>3072</v>
      </c>
      <c r="BU9253" s="79" t="s">
        <v>14626</v>
      </c>
      <c r="BV9253" s="79" t="s">
        <v>804</v>
      </c>
      <c r="BW9253" s="79" t="s">
        <v>3072</v>
      </c>
    </row>
    <row r="9254" spans="51:75" x14ac:dyDescent="0.3">
      <c r="AY9254" s="107" t="e">
        <f>VLOOKUP(C9254,#REF!, 2,FALSE)</f>
        <v>#REF!</v>
      </c>
      <c r="BM9254" s="79" t="s">
        <v>14627</v>
      </c>
      <c r="BN9254" s="79" t="s">
        <v>2985</v>
      </c>
      <c r="BO9254" s="79" t="s">
        <v>10971</v>
      </c>
      <c r="BU9254" s="79" t="s">
        <v>14627</v>
      </c>
      <c r="BV9254" s="79" t="s">
        <v>2985</v>
      </c>
      <c r="BW9254" s="79" t="s">
        <v>10971</v>
      </c>
    </row>
    <row r="9255" spans="51:75" x14ac:dyDescent="0.3">
      <c r="AY9255" s="107" t="e">
        <f>VLOOKUP(C9255,#REF!, 2,FALSE)</f>
        <v>#REF!</v>
      </c>
      <c r="BM9255" s="79" t="s">
        <v>14628</v>
      </c>
      <c r="BN9255" s="79" t="s">
        <v>805</v>
      </c>
      <c r="BO9255" s="79" t="s">
        <v>14629</v>
      </c>
      <c r="BU9255" s="79" t="s">
        <v>14628</v>
      </c>
      <c r="BV9255" s="79" t="s">
        <v>805</v>
      </c>
      <c r="BW9255" s="79" t="s">
        <v>14629</v>
      </c>
    </row>
    <row r="9256" spans="51:75" x14ac:dyDescent="0.3">
      <c r="AY9256" s="107" t="e">
        <f>VLOOKUP(C9256,#REF!, 2,FALSE)</f>
        <v>#REF!</v>
      </c>
      <c r="BM9256" s="79" t="s">
        <v>14630</v>
      </c>
      <c r="BN9256" s="79" t="s">
        <v>930</v>
      </c>
      <c r="BO9256" s="79" t="s">
        <v>1690</v>
      </c>
      <c r="BU9256" s="79" t="s">
        <v>14630</v>
      </c>
      <c r="BV9256" s="79" t="s">
        <v>930</v>
      </c>
      <c r="BW9256" s="79" t="s">
        <v>1690</v>
      </c>
    </row>
    <row r="9257" spans="51:75" x14ac:dyDescent="0.3">
      <c r="AY9257" s="107" t="e">
        <f>VLOOKUP(C9257,#REF!, 2,FALSE)</f>
        <v>#REF!</v>
      </c>
      <c r="BM9257" s="79" t="s">
        <v>14631</v>
      </c>
      <c r="BN9257" s="79" t="s">
        <v>16992</v>
      </c>
      <c r="BO9257" s="79" t="s">
        <v>14632</v>
      </c>
      <c r="BU9257" s="79" t="s">
        <v>14631</v>
      </c>
      <c r="BV9257" s="79" t="s">
        <v>16992</v>
      </c>
      <c r="BW9257" s="79" t="s">
        <v>14632</v>
      </c>
    </row>
    <row r="9258" spans="51:75" x14ac:dyDescent="0.3">
      <c r="AY9258" s="107" t="e">
        <f>VLOOKUP(C9258,#REF!, 2,FALSE)</f>
        <v>#REF!</v>
      </c>
      <c r="BM9258" s="79" t="s">
        <v>14633</v>
      </c>
      <c r="BN9258" s="79" t="s">
        <v>3006</v>
      </c>
      <c r="BO9258" s="79" t="s">
        <v>11721</v>
      </c>
      <c r="BU9258" s="79" t="s">
        <v>14633</v>
      </c>
      <c r="BV9258" s="79" t="s">
        <v>3006</v>
      </c>
      <c r="BW9258" s="79" t="s">
        <v>11721</v>
      </c>
    </row>
    <row r="9259" spans="51:75" x14ac:dyDescent="0.3">
      <c r="AY9259" s="107" t="e">
        <f>VLOOKUP(C9259,#REF!, 2,FALSE)</f>
        <v>#REF!</v>
      </c>
      <c r="BM9259" s="79" t="s">
        <v>14634</v>
      </c>
      <c r="BN9259" s="79" t="s">
        <v>805</v>
      </c>
      <c r="BO9259" s="79" t="s">
        <v>4204</v>
      </c>
      <c r="BU9259" s="79" t="s">
        <v>14634</v>
      </c>
      <c r="BV9259" s="79" t="s">
        <v>805</v>
      </c>
      <c r="BW9259" s="79" t="s">
        <v>4204</v>
      </c>
    </row>
    <row r="9260" spans="51:75" x14ac:dyDescent="0.3">
      <c r="AY9260" s="107" t="e">
        <f>VLOOKUP(C9260,#REF!, 2,FALSE)</f>
        <v>#REF!</v>
      </c>
      <c r="BM9260" s="79" t="s">
        <v>14635</v>
      </c>
      <c r="BN9260" s="79" t="s">
        <v>3206</v>
      </c>
      <c r="BO9260" s="79" t="s">
        <v>772</v>
      </c>
      <c r="BU9260" s="79" t="s">
        <v>14635</v>
      </c>
      <c r="BV9260" s="79" t="s">
        <v>3206</v>
      </c>
      <c r="BW9260" s="79" t="s">
        <v>772</v>
      </c>
    </row>
    <row r="9261" spans="51:75" x14ac:dyDescent="0.3">
      <c r="AY9261" s="107" t="e">
        <f>VLOOKUP(C9261,#REF!, 2,FALSE)</f>
        <v>#REF!</v>
      </c>
      <c r="BM9261" s="79" t="s">
        <v>14636</v>
      </c>
      <c r="BN9261" s="79" t="s">
        <v>665</v>
      </c>
      <c r="BO9261" s="79" t="s">
        <v>14637</v>
      </c>
      <c r="BU9261" s="79" t="s">
        <v>14636</v>
      </c>
      <c r="BV9261" s="79" t="s">
        <v>665</v>
      </c>
      <c r="BW9261" s="79" t="s">
        <v>14637</v>
      </c>
    </row>
    <row r="9262" spans="51:75" x14ac:dyDescent="0.3">
      <c r="AY9262" s="107" t="e">
        <f>VLOOKUP(C9262,#REF!, 2,FALSE)</f>
        <v>#REF!</v>
      </c>
      <c r="BM9262" s="79" t="s">
        <v>14638</v>
      </c>
      <c r="BN9262" s="79" t="s">
        <v>3006</v>
      </c>
      <c r="BO9262" s="79" t="s">
        <v>2930</v>
      </c>
      <c r="BU9262" s="79" t="s">
        <v>14638</v>
      </c>
      <c r="BV9262" s="79" t="s">
        <v>3006</v>
      </c>
      <c r="BW9262" s="79" t="s">
        <v>2930</v>
      </c>
    </row>
    <row r="9263" spans="51:75" x14ac:dyDescent="0.3">
      <c r="AY9263" s="107" t="e">
        <f>VLOOKUP(C9263,#REF!, 2,FALSE)</f>
        <v>#REF!</v>
      </c>
      <c r="BM9263" s="79" t="s">
        <v>14639</v>
      </c>
      <c r="BN9263" s="79" t="s">
        <v>738</v>
      </c>
      <c r="BO9263" s="79" t="s">
        <v>4228</v>
      </c>
      <c r="BU9263" s="79" t="s">
        <v>14639</v>
      </c>
      <c r="BV9263" s="79" t="s">
        <v>738</v>
      </c>
      <c r="BW9263" s="79" t="s">
        <v>4228</v>
      </c>
    </row>
    <row r="9264" spans="51:75" x14ac:dyDescent="0.3">
      <c r="AY9264" s="107" t="e">
        <f>VLOOKUP(C9264,#REF!, 2,FALSE)</f>
        <v>#REF!</v>
      </c>
      <c r="BM9264" s="79" t="s">
        <v>14640</v>
      </c>
      <c r="BN9264" s="79" t="s">
        <v>16992</v>
      </c>
      <c r="BO9264" s="79" t="s">
        <v>8057</v>
      </c>
      <c r="BU9264" s="79" t="s">
        <v>14640</v>
      </c>
      <c r="BV9264" s="79" t="s">
        <v>16992</v>
      </c>
      <c r="BW9264" s="79" t="s">
        <v>8057</v>
      </c>
    </row>
    <row r="9265" spans="51:75" x14ac:dyDescent="0.3">
      <c r="AY9265" s="107" t="e">
        <f>VLOOKUP(C9265,#REF!, 2,FALSE)</f>
        <v>#REF!</v>
      </c>
      <c r="BM9265" s="79" t="s">
        <v>14641</v>
      </c>
      <c r="BN9265" s="79" t="s">
        <v>16992</v>
      </c>
      <c r="BO9265" s="79" t="s">
        <v>3899</v>
      </c>
      <c r="BU9265" s="79" t="s">
        <v>14641</v>
      </c>
      <c r="BV9265" s="79" t="s">
        <v>16992</v>
      </c>
      <c r="BW9265" s="79" t="s">
        <v>3899</v>
      </c>
    </row>
    <row r="9266" spans="51:75" x14ac:dyDescent="0.3">
      <c r="AY9266" s="107" t="e">
        <f>VLOOKUP(C9266,#REF!, 2,FALSE)</f>
        <v>#REF!</v>
      </c>
      <c r="BM9266" s="79" t="s">
        <v>14642</v>
      </c>
      <c r="BN9266" s="79" t="s">
        <v>3009</v>
      </c>
      <c r="BO9266" s="79" t="s">
        <v>4388</v>
      </c>
      <c r="BU9266" s="79" t="s">
        <v>14642</v>
      </c>
      <c r="BV9266" s="79" t="s">
        <v>3009</v>
      </c>
      <c r="BW9266" s="79" t="s">
        <v>4388</v>
      </c>
    </row>
    <row r="9267" spans="51:75" x14ac:dyDescent="0.3">
      <c r="AY9267" s="107" t="e">
        <f>VLOOKUP(C9267,#REF!, 2,FALSE)</f>
        <v>#REF!</v>
      </c>
      <c r="BM9267" s="79" t="s">
        <v>2538</v>
      </c>
      <c r="BN9267" s="79" t="s">
        <v>864</v>
      </c>
      <c r="BO9267" s="79" t="s">
        <v>14643</v>
      </c>
      <c r="BU9267" s="79" t="s">
        <v>2538</v>
      </c>
      <c r="BV9267" s="79" t="s">
        <v>864</v>
      </c>
      <c r="BW9267" s="79" t="s">
        <v>14643</v>
      </c>
    </row>
    <row r="9268" spans="51:75" x14ac:dyDescent="0.3">
      <c r="AY9268" s="107" t="e">
        <f>VLOOKUP(C9268,#REF!, 2,FALSE)</f>
        <v>#REF!</v>
      </c>
      <c r="BM9268" s="79" t="s">
        <v>14644</v>
      </c>
      <c r="BN9268" s="79" t="s">
        <v>925</v>
      </c>
      <c r="BO9268" s="79" t="s">
        <v>6438</v>
      </c>
      <c r="BU9268" s="79" t="s">
        <v>14644</v>
      </c>
      <c r="BV9268" s="79" t="s">
        <v>925</v>
      </c>
      <c r="BW9268" s="79" t="s">
        <v>6438</v>
      </c>
    </row>
    <row r="9269" spans="51:75" x14ac:dyDescent="0.3">
      <c r="AY9269" s="107" t="e">
        <f>VLOOKUP(C9269,#REF!, 2,FALSE)</f>
        <v>#REF!</v>
      </c>
      <c r="BM9269" s="79" t="s">
        <v>14645</v>
      </c>
      <c r="BN9269" s="79" t="s">
        <v>3006</v>
      </c>
      <c r="BO9269" s="79" t="s">
        <v>14646</v>
      </c>
      <c r="BU9269" s="79" t="s">
        <v>14645</v>
      </c>
      <c r="BV9269" s="79" t="s">
        <v>3006</v>
      </c>
      <c r="BW9269" s="79" t="s">
        <v>14646</v>
      </c>
    </row>
    <row r="9270" spans="51:75" x14ac:dyDescent="0.3">
      <c r="AY9270" s="107" t="e">
        <f>VLOOKUP(C9270,#REF!, 2,FALSE)</f>
        <v>#REF!</v>
      </c>
      <c r="BM9270" s="79" t="s">
        <v>2539</v>
      </c>
      <c r="BN9270" s="79" t="s">
        <v>864</v>
      </c>
      <c r="BO9270" s="79" t="s">
        <v>4809</v>
      </c>
      <c r="BU9270" s="79" t="s">
        <v>2539</v>
      </c>
      <c r="BV9270" s="79" t="s">
        <v>864</v>
      </c>
      <c r="BW9270" s="79" t="s">
        <v>4809</v>
      </c>
    </row>
    <row r="9271" spans="51:75" x14ac:dyDescent="0.3">
      <c r="AY9271" s="107" t="e">
        <f>VLOOKUP(C9271,#REF!, 2,FALSE)</f>
        <v>#REF!</v>
      </c>
      <c r="BM9271" s="79" t="s">
        <v>14647</v>
      </c>
      <c r="BN9271" s="79" t="s">
        <v>3006</v>
      </c>
      <c r="BO9271" s="79" t="s">
        <v>1019</v>
      </c>
      <c r="BU9271" s="79" t="s">
        <v>14647</v>
      </c>
      <c r="BV9271" s="79" t="s">
        <v>3006</v>
      </c>
      <c r="BW9271" s="79" t="s">
        <v>1019</v>
      </c>
    </row>
    <row r="9272" spans="51:75" x14ac:dyDescent="0.3">
      <c r="AY9272" s="107" t="e">
        <f>VLOOKUP(C9272,#REF!, 2,FALSE)</f>
        <v>#REF!</v>
      </c>
      <c r="BM9272" s="79" t="s">
        <v>14648</v>
      </c>
      <c r="BN9272" s="79" t="s">
        <v>3256</v>
      </c>
      <c r="BO9272" s="79" t="s">
        <v>3500</v>
      </c>
      <c r="BU9272" s="79" t="s">
        <v>14648</v>
      </c>
      <c r="BV9272" s="79" t="s">
        <v>3256</v>
      </c>
      <c r="BW9272" s="79" t="s">
        <v>3500</v>
      </c>
    </row>
    <row r="9273" spans="51:75" x14ac:dyDescent="0.3">
      <c r="AY9273" s="107" t="e">
        <f>VLOOKUP(C9273,#REF!, 2,FALSE)</f>
        <v>#REF!</v>
      </c>
      <c r="BM9273" s="79" t="s">
        <v>2540</v>
      </c>
      <c r="BN9273" s="79" t="s">
        <v>3256</v>
      </c>
      <c r="BO9273" s="79" t="s">
        <v>12307</v>
      </c>
      <c r="BU9273" s="79" t="s">
        <v>2540</v>
      </c>
      <c r="BV9273" s="79" t="s">
        <v>3256</v>
      </c>
      <c r="BW9273" s="79" t="s">
        <v>12307</v>
      </c>
    </row>
    <row r="9274" spans="51:75" x14ac:dyDescent="0.3">
      <c r="AY9274" s="107" t="e">
        <f>VLOOKUP(C9274,#REF!, 2,FALSE)</f>
        <v>#REF!</v>
      </c>
      <c r="BM9274" s="79" t="s">
        <v>14649</v>
      </c>
      <c r="BN9274" s="79" t="s">
        <v>928</v>
      </c>
      <c r="BO9274" s="79" t="s">
        <v>2985</v>
      </c>
      <c r="BU9274" s="79" t="s">
        <v>14649</v>
      </c>
      <c r="BV9274" s="79" t="s">
        <v>928</v>
      </c>
      <c r="BW9274" s="79" t="s">
        <v>2985</v>
      </c>
    </row>
    <row r="9275" spans="51:75" x14ac:dyDescent="0.3">
      <c r="AY9275" s="107" t="e">
        <f>VLOOKUP(C9275,#REF!, 2,FALSE)</f>
        <v>#REF!</v>
      </c>
      <c r="BM9275" s="79" t="s">
        <v>14650</v>
      </c>
      <c r="BN9275" s="79" t="s">
        <v>1269</v>
      </c>
      <c r="BO9275" s="79" t="s">
        <v>2985</v>
      </c>
      <c r="BU9275" s="79" t="s">
        <v>14650</v>
      </c>
      <c r="BV9275" s="79" t="s">
        <v>1269</v>
      </c>
      <c r="BW9275" s="79" t="s">
        <v>2985</v>
      </c>
    </row>
    <row r="9276" spans="51:75" x14ac:dyDescent="0.3">
      <c r="AY9276" s="107" t="e">
        <f>VLOOKUP(C9276,#REF!, 2,FALSE)</f>
        <v>#REF!</v>
      </c>
      <c r="BM9276" s="79" t="s">
        <v>14651</v>
      </c>
      <c r="BN9276" s="79" t="s">
        <v>2985</v>
      </c>
      <c r="BO9276" s="79" t="s">
        <v>2985</v>
      </c>
      <c r="BU9276" s="79" t="s">
        <v>14651</v>
      </c>
      <c r="BV9276" s="79" t="s">
        <v>2985</v>
      </c>
      <c r="BW9276" s="79" t="s">
        <v>2985</v>
      </c>
    </row>
    <row r="9277" spans="51:75" x14ac:dyDescent="0.3">
      <c r="AY9277" s="107" t="e">
        <f>VLOOKUP(C9277,#REF!, 2,FALSE)</f>
        <v>#REF!</v>
      </c>
      <c r="BM9277" s="79" t="s">
        <v>14652</v>
      </c>
      <c r="BN9277" s="79" t="s">
        <v>1344</v>
      </c>
      <c r="BO9277" s="79" t="s">
        <v>14653</v>
      </c>
      <c r="BU9277" s="79" t="s">
        <v>14652</v>
      </c>
      <c r="BV9277" s="79" t="s">
        <v>1344</v>
      </c>
      <c r="BW9277" s="79" t="s">
        <v>14653</v>
      </c>
    </row>
    <row r="9278" spans="51:75" x14ac:dyDescent="0.3">
      <c r="AY9278" s="107" t="e">
        <f>VLOOKUP(C9278,#REF!, 2,FALSE)</f>
        <v>#REF!</v>
      </c>
      <c r="BM9278" s="79" t="s">
        <v>14654</v>
      </c>
      <c r="BN9278" s="79" t="s">
        <v>785</v>
      </c>
      <c r="BO9278" s="79" t="s">
        <v>5354</v>
      </c>
      <c r="BU9278" s="79" t="s">
        <v>14654</v>
      </c>
      <c r="BV9278" s="79" t="s">
        <v>785</v>
      </c>
      <c r="BW9278" s="79" t="s">
        <v>5354</v>
      </c>
    </row>
    <row r="9279" spans="51:75" x14ac:dyDescent="0.3">
      <c r="AY9279" s="107" t="e">
        <f>VLOOKUP(C9279,#REF!, 2,FALSE)</f>
        <v>#REF!</v>
      </c>
      <c r="BM9279" s="79" t="s">
        <v>14655</v>
      </c>
      <c r="BN9279" s="79" t="s">
        <v>854</v>
      </c>
      <c r="BO9279" s="79" t="s">
        <v>14656</v>
      </c>
      <c r="BU9279" s="79" t="s">
        <v>14655</v>
      </c>
      <c r="BV9279" s="79" t="s">
        <v>854</v>
      </c>
      <c r="BW9279" s="79" t="s">
        <v>14656</v>
      </c>
    </row>
    <row r="9280" spans="51:75" x14ac:dyDescent="0.3">
      <c r="AY9280" s="107" t="e">
        <f>VLOOKUP(C9280,#REF!, 2,FALSE)</f>
        <v>#REF!</v>
      </c>
      <c r="BM9280" s="79" t="s">
        <v>14657</v>
      </c>
      <c r="BN9280" s="79" t="s">
        <v>1271</v>
      </c>
      <c r="BO9280" s="79" t="s">
        <v>1058</v>
      </c>
      <c r="BU9280" s="79" t="s">
        <v>14657</v>
      </c>
      <c r="BV9280" s="79" t="s">
        <v>1271</v>
      </c>
      <c r="BW9280" s="79" t="s">
        <v>1058</v>
      </c>
    </row>
    <row r="9281" spans="51:75" x14ac:dyDescent="0.3">
      <c r="AY9281" s="107" t="e">
        <f>VLOOKUP(C9281,#REF!, 2,FALSE)</f>
        <v>#REF!</v>
      </c>
      <c r="BM9281" s="79" t="s">
        <v>2541</v>
      </c>
      <c r="BN9281" s="79" t="s">
        <v>1015</v>
      </c>
      <c r="BO9281" s="79" t="s">
        <v>14658</v>
      </c>
      <c r="BU9281" s="79" t="s">
        <v>2541</v>
      </c>
      <c r="BV9281" s="79" t="s">
        <v>1015</v>
      </c>
      <c r="BW9281" s="79" t="s">
        <v>14658</v>
      </c>
    </row>
    <row r="9282" spans="51:75" x14ac:dyDescent="0.3">
      <c r="AY9282" s="107" t="e">
        <f>VLOOKUP(C9282,#REF!, 2,FALSE)</f>
        <v>#REF!</v>
      </c>
      <c r="BM9282" s="79" t="s">
        <v>14659</v>
      </c>
      <c r="BN9282" s="79" t="s">
        <v>3049</v>
      </c>
      <c r="BO9282" s="79" t="s">
        <v>14660</v>
      </c>
      <c r="BU9282" s="79" t="s">
        <v>14659</v>
      </c>
      <c r="BV9282" s="79" t="s">
        <v>3049</v>
      </c>
      <c r="BW9282" s="79" t="s">
        <v>14660</v>
      </c>
    </row>
    <row r="9283" spans="51:75" x14ac:dyDescent="0.3">
      <c r="AY9283" s="107" t="e">
        <f>VLOOKUP(C9283,#REF!, 2,FALSE)</f>
        <v>#REF!</v>
      </c>
      <c r="BM9283" s="79" t="s">
        <v>14661</v>
      </c>
      <c r="BN9283" s="79" t="s">
        <v>1344</v>
      </c>
      <c r="BO9283" s="79" t="s">
        <v>3793</v>
      </c>
      <c r="BU9283" s="79" t="s">
        <v>14661</v>
      </c>
      <c r="BV9283" s="79" t="s">
        <v>1344</v>
      </c>
      <c r="BW9283" s="79" t="s">
        <v>3793</v>
      </c>
    </row>
    <row r="9284" spans="51:75" x14ac:dyDescent="0.3">
      <c r="AY9284" s="107" t="e">
        <f>VLOOKUP(C9284,#REF!, 2,FALSE)</f>
        <v>#REF!</v>
      </c>
      <c r="BM9284" s="79" t="s">
        <v>14662</v>
      </c>
      <c r="BN9284" s="79" t="s">
        <v>1269</v>
      </c>
      <c r="BO9284" s="79" t="s">
        <v>14663</v>
      </c>
      <c r="BU9284" s="79" t="s">
        <v>14662</v>
      </c>
      <c r="BV9284" s="79" t="s">
        <v>1269</v>
      </c>
      <c r="BW9284" s="79" t="s">
        <v>14663</v>
      </c>
    </row>
    <row r="9285" spans="51:75" x14ac:dyDescent="0.3">
      <c r="AY9285" s="107" t="e">
        <f>VLOOKUP(C9285,#REF!, 2,FALSE)</f>
        <v>#REF!</v>
      </c>
      <c r="BM9285" s="79" t="s">
        <v>14665</v>
      </c>
      <c r="BN9285" s="79" t="s">
        <v>925</v>
      </c>
      <c r="BO9285" s="79" t="s">
        <v>6623</v>
      </c>
      <c r="BU9285" s="79" t="s">
        <v>14665</v>
      </c>
      <c r="BV9285" s="79" t="s">
        <v>925</v>
      </c>
      <c r="BW9285" s="79" t="s">
        <v>6623</v>
      </c>
    </row>
    <row r="9286" spans="51:75" x14ac:dyDescent="0.3">
      <c r="AY9286" s="107" t="e">
        <f>VLOOKUP(C9286,#REF!, 2,FALSE)</f>
        <v>#REF!</v>
      </c>
      <c r="BM9286" s="79" t="s">
        <v>14666</v>
      </c>
      <c r="BN9286" s="79" t="s">
        <v>785</v>
      </c>
      <c r="BO9286" s="79" t="s">
        <v>14667</v>
      </c>
      <c r="BU9286" s="79" t="s">
        <v>14666</v>
      </c>
      <c r="BV9286" s="79" t="s">
        <v>785</v>
      </c>
      <c r="BW9286" s="79" t="s">
        <v>14667</v>
      </c>
    </row>
    <row r="9287" spans="51:75" x14ac:dyDescent="0.3">
      <c r="AY9287" s="107" t="e">
        <f>VLOOKUP(C9287,#REF!, 2,FALSE)</f>
        <v>#REF!</v>
      </c>
      <c r="BM9287" s="79" t="s">
        <v>14668</v>
      </c>
      <c r="BN9287" s="79" t="s">
        <v>1015</v>
      </c>
      <c r="BO9287" s="79" t="s">
        <v>929</v>
      </c>
      <c r="BU9287" s="79" t="s">
        <v>14668</v>
      </c>
      <c r="BV9287" s="79" t="s">
        <v>1015</v>
      </c>
      <c r="BW9287" s="79" t="s">
        <v>929</v>
      </c>
    </row>
    <row r="9288" spans="51:75" x14ac:dyDescent="0.3">
      <c r="AY9288" s="107" t="e">
        <f>VLOOKUP(C9288,#REF!, 2,FALSE)</f>
        <v>#REF!</v>
      </c>
      <c r="BM9288" s="79" t="s">
        <v>14670</v>
      </c>
      <c r="BN9288" s="79" t="s">
        <v>619</v>
      </c>
      <c r="BO9288" s="79" t="s">
        <v>11846</v>
      </c>
      <c r="BU9288" s="79" t="s">
        <v>14670</v>
      </c>
      <c r="BV9288" s="79" t="s">
        <v>619</v>
      </c>
      <c r="BW9288" s="79" t="s">
        <v>11846</v>
      </c>
    </row>
    <row r="9289" spans="51:75" x14ac:dyDescent="0.3">
      <c r="AY9289" s="107" t="e">
        <f>VLOOKUP(C9289,#REF!, 2,FALSE)</f>
        <v>#REF!</v>
      </c>
      <c r="BM9289" s="79" t="s">
        <v>14671</v>
      </c>
      <c r="BN9289" s="79" t="s">
        <v>615</v>
      </c>
      <c r="BO9289" s="79" t="s">
        <v>3095</v>
      </c>
      <c r="BU9289" s="79" t="s">
        <v>14671</v>
      </c>
      <c r="BV9289" s="79" t="s">
        <v>615</v>
      </c>
      <c r="BW9289" s="79" t="s">
        <v>3095</v>
      </c>
    </row>
    <row r="9290" spans="51:75" x14ac:dyDescent="0.3">
      <c r="AY9290" s="107" t="e">
        <f>VLOOKUP(C9290,#REF!, 2,FALSE)</f>
        <v>#REF!</v>
      </c>
      <c r="BM9290" s="79" t="s">
        <v>2542</v>
      </c>
      <c r="BN9290" s="79" t="s">
        <v>930</v>
      </c>
      <c r="BO9290" s="79" t="s">
        <v>14672</v>
      </c>
      <c r="BU9290" s="79" t="s">
        <v>2542</v>
      </c>
      <c r="BV9290" s="79" t="s">
        <v>930</v>
      </c>
      <c r="BW9290" s="79" t="s">
        <v>14672</v>
      </c>
    </row>
    <row r="9291" spans="51:75" x14ac:dyDescent="0.3">
      <c r="AY9291" s="107" t="e">
        <f>VLOOKUP(C9291,#REF!, 2,FALSE)</f>
        <v>#REF!</v>
      </c>
      <c r="BM9291" s="79" t="s">
        <v>14674</v>
      </c>
      <c r="BN9291" s="79" t="s">
        <v>639</v>
      </c>
      <c r="BO9291" s="79" t="s">
        <v>1332</v>
      </c>
      <c r="BU9291" s="79" t="s">
        <v>14674</v>
      </c>
      <c r="BV9291" s="79" t="s">
        <v>639</v>
      </c>
      <c r="BW9291" s="79" t="s">
        <v>1332</v>
      </c>
    </row>
    <row r="9292" spans="51:75" x14ac:dyDescent="0.3">
      <c r="AY9292" s="107" t="e">
        <f>VLOOKUP(C9292,#REF!, 2,FALSE)</f>
        <v>#REF!</v>
      </c>
      <c r="BM9292" s="79" t="s">
        <v>14675</v>
      </c>
      <c r="BN9292" s="79" t="s">
        <v>669</v>
      </c>
      <c r="BO9292" s="79" t="s">
        <v>1332</v>
      </c>
      <c r="BU9292" s="79" t="s">
        <v>14675</v>
      </c>
      <c r="BV9292" s="79" t="s">
        <v>669</v>
      </c>
      <c r="BW9292" s="79" t="s">
        <v>1332</v>
      </c>
    </row>
    <row r="9293" spans="51:75" x14ac:dyDescent="0.3">
      <c r="AY9293" s="107" t="e">
        <f>VLOOKUP(C9293,#REF!, 2,FALSE)</f>
        <v>#REF!</v>
      </c>
      <c r="BM9293" s="79" t="s">
        <v>14676</v>
      </c>
      <c r="BN9293" s="79" t="s">
        <v>621</v>
      </c>
      <c r="BO9293" s="79" t="s">
        <v>1910</v>
      </c>
      <c r="BU9293" s="79" t="s">
        <v>14676</v>
      </c>
      <c r="BV9293" s="79" t="s">
        <v>621</v>
      </c>
      <c r="BW9293" s="79" t="s">
        <v>1910</v>
      </c>
    </row>
    <row r="9294" spans="51:75" x14ac:dyDescent="0.3">
      <c r="AY9294" s="107" t="e">
        <f>VLOOKUP(C9294,#REF!, 2,FALSE)</f>
        <v>#REF!</v>
      </c>
      <c r="BM9294" s="79" t="s">
        <v>14677</v>
      </c>
      <c r="BN9294" s="79" t="s">
        <v>621</v>
      </c>
      <c r="BO9294" s="79" t="s">
        <v>711</v>
      </c>
      <c r="BU9294" s="79" t="s">
        <v>14677</v>
      </c>
      <c r="BV9294" s="79" t="s">
        <v>621</v>
      </c>
      <c r="BW9294" s="79" t="s">
        <v>711</v>
      </c>
    </row>
    <row r="9295" spans="51:75" x14ac:dyDescent="0.3">
      <c r="AY9295" s="107" t="e">
        <f>VLOOKUP(C9295,#REF!, 2,FALSE)</f>
        <v>#REF!</v>
      </c>
      <c r="BM9295" s="79" t="s">
        <v>227</v>
      </c>
      <c r="BN9295" s="79" t="s">
        <v>665</v>
      </c>
      <c r="BO9295" s="79" t="s">
        <v>3905</v>
      </c>
      <c r="BU9295" s="79" t="s">
        <v>227</v>
      </c>
      <c r="BV9295" s="79" t="s">
        <v>665</v>
      </c>
      <c r="BW9295" s="79" t="s">
        <v>3905</v>
      </c>
    </row>
    <row r="9296" spans="51:75" x14ac:dyDescent="0.3">
      <c r="AY9296" s="107" t="e">
        <f>VLOOKUP(C9296,#REF!, 2,FALSE)</f>
        <v>#REF!</v>
      </c>
      <c r="BM9296" s="79" t="s">
        <v>243</v>
      </c>
      <c r="BN9296" s="79" t="s">
        <v>668</v>
      </c>
      <c r="BO9296" s="79" t="s">
        <v>7866</v>
      </c>
      <c r="BU9296" s="79" t="s">
        <v>243</v>
      </c>
      <c r="BV9296" s="79" t="s">
        <v>668</v>
      </c>
      <c r="BW9296" s="79" t="s">
        <v>7866</v>
      </c>
    </row>
    <row r="9297" spans="51:75" x14ac:dyDescent="0.3">
      <c r="AY9297" s="107" t="e">
        <f>VLOOKUP(C9297,#REF!, 2,FALSE)</f>
        <v>#REF!</v>
      </c>
      <c r="BM9297" s="79" t="s">
        <v>240</v>
      </c>
      <c r="BN9297" s="79" t="s">
        <v>738</v>
      </c>
      <c r="BO9297" s="79" t="s">
        <v>2376</v>
      </c>
      <c r="BU9297" s="79" t="s">
        <v>240</v>
      </c>
      <c r="BV9297" s="79" t="s">
        <v>738</v>
      </c>
      <c r="BW9297" s="79" t="s">
        <v>2376</v>
      </c>
    </row>
    <row r="9298" spans="51:75" x14ac:dyDescent="0.3">
      <c r="AY9298" s="107" t="e">
        <f>VLOOKUP(C9298,#REF!, 2,FALSE)</f>
        <v>#REF!</v>
      </c>
      <c r="BM9298" s="79" t="s">
        <v>2543</v>
      </c>
      <c r="BN9298" s="79" t="s">
        <v>1015</v>
      </c>
      <c r="BO9298" s="79" t="s">
        <v>849</v>
      </c>
      <c r="BU9298" s="79" t="s">
        <v>2543</v>
      </c>
      <c r="BV9298" s="79" t="s">
        <v>1015</v>
      </c>
      <c r="BW9298" s="79" t="s">
        <v>849</v>
      </c>
    </row>
    <row r="9299" spans="51:75" x14ac:dyDescent="0.3">
      <c r="AY9299" s="107" t="e">
        <f>VLOOKUP(C9299,#REF!, 2,FALSE)</f>
        <v>#REF!</v>
      </c>
      <c r="BM9299" s="79" t="s">
        <v>14678</v>
      </c>
      <c r="BN9299" s="79" t="s">
        <v>738</v>
      </c>
      <c r="BO9299" s="79" t="s">
        <v>849</v>
      </c>
      <c r="BU9299" s="79" t="s">
        <v>14678</v>
      </c>
      <c r="BV9299" s="79" t="s">
        <v>738</v>
      </c>
      <c r="BW9299" s="79" t="s">
        <v>849</v>
      </c>
    </row>
    <row r="9300" spans="51:75" x14ac:dyDescent="0.3">
      <c r="AY9300" s="107" t="e">
        <f>VLOOKUP(C9300,#REF!, 2,FALSE)</f>
        <v>#REF!</v>
      </c>
      <c r="BM9300" s="79" t="s">
        <v>14679</v>
      </c>
      <c r="BN9300" s="79" t="s">
        <v>623</v>
      </c>
      <c r="BO9300" s="79" t="s">
        <v>9430</v>
      </c>
      <c r="BU9300" s="79" t="s">
        <v>14679</v>
      </c>
      <c r="BV9300" s="79" t="s">
        <v>623</v>
      </c>
      <c r="BW9300" s="79" t="s">
        <v>9430</v>
      </c>
    </row>
    <row r="9301" spans="51:75" x14ac:dyDescent="0.3">
      <c r="AY9301" s="107" t="e">
        <f>VLOOKUP(C9301,#REF!, 2,FALSE)</f>
        <v>#REF!</v>
      </c>
      <c r="BM9301" s="79" t="s">
        <v>14680</v>
      </c>
      <c r="BN9301" s="79" t="s">
        <v>663</v>
      </c>
      <c r="BO9301" s="79" t="s">
        <v>2933</v>
      </c>
      <c r="BU9301" s="79" t="s">
        <v>14680</v>
      </c>
      <c r="BV9301" s="79" t="s">
        <v>663</v>
      </c>
      <c r="BW9301" s="79" t="s">
        <v>2933</v>
      </c>
    </row>
    <row r="9302" spans="51:75" x14ac:dyDescent="0.3">
      <c r="AY9302" s="107" t="e">
        <f>VLOOKUP(C9302,#REF!, 2,FALSE)</f>
        <v>#REF!</v>
      </c>
      <c r="BM9302" s="79" t="s">
        <v>14681</v>
      </c>
      <c r="BN9302" s="79" t="s">
        <v>843</v>
      </c>
      <c r="BO9302" s="79" t="s">
        <v>14682</v>
      </c>
      <c r="BU9302" s="79" t="s">
        <v>14681</v>
      </c>
      <c r="BV9302" s="79" t="s">
        <v>843</v>
      </c>
      <c r="BW9302" s="79" t="s">
        <v>14682</v>
      </c>
    </row>
    <row r="9303" spans="51:75" x14ac:dyDescent="0.3">
      <c r="AY9303" s="107" t="e">
        <f>VLOOKUP(C9303,#REF!, 2,FALSE)</f>
        <v>#REF!</v>
      </c>
      <c r="BM9303" s="79" t="s">
        <v>14683</v>
      </c>
      <c r="BN9303" s="79" t="s">
        <v>1015</v>
      </c>
      <c r="BO9303" s="79" t="s">
        <v>4354</v>
      </c>
      <c r="BU9303" s="79" t="s">
        <v>14683</v>
      </c>
      <c r="BV9303" s="79" t="s">
        <v>1015</v>
      </c>
      <c r="BW9303" s="79" t="s">
        <v>4354</v>
      </c>
    </row>
    <row r="9304" spans="51:75" x14ac:dyDescent="0.3">
      <c r="AY9304" s="107" t="e">
        <f>VLOOKUP(C9304,#REF!, 2,FALSE)</f>
        <v>#REF!</v>
      </c>
      <c r="BM9304" s="79" t="s">
        <v>2557</v>
      </c>
      <c r="BN9304" s="79" t="s">
        <v>705</v>
      </c>
      <c r="BO9304" s="79" t="s">
        <v>14684</v>
      </c>
      <c r="BU9304" s="79" t="s">
        <v>2557</v>
      </c>
      <c r="BV9304" s="79" t="s">
        <v>705</v>
      </c>
      <c r="BW9304" s="79" t="s">
        <v>14684</v>
      </c>
    </row>
    <row r="9305" spans="51:75" x14ac:dyDescent="0.3">
      <c r="AY9305" s="107" t="e">
        <f>VLOOKUP(C9305,#REF!, 2,FALSE)</f>
        <v>#REF!</v>
      </c>
      <c r="BM9305" s="79" t="s">
        <v>2558</v>
      </c>
      <c r="BN9305" s="79" t="s">
        <v>928</v>
      </c>
      <c r="BO9305" s="79" t="s">
        <v>4354</v>
      </c>
      <c r="BU9305" s="79" t="s">
        <v>2558</v>
      </c>
      <c r="BV9305" s="79" t="s">
        <v>928</v>
      </c>
      <c r="BW9305" s="79" t="s">
        <v>4354</v>
      </c>
    </row>
    <row r="9306" spans="51:75" x14ac:dyDescent="0.3">
      <c r="AY9306" s="107" t="e">
        <f>VLOOKUP(C9306,#REF!, 2,FALSE)</f>
        <v>#REF!</v>
      </c>
      <c r="BM9306" s="79" t="s">
        <v>14685</v>
      </c>
      <c r="BN9306" s="79" t="s">
        <v>623</v>
      </c>
      <c r="BO9306" s="79" t="s">
        <v>4585</v>
      </c>
      <c r="BU9306" s="79" t="s">
        <v>14685</v>
      </c>
      <c r="BV9306" s="79" t="s">
        <v>623</v>
      </c>
      <c r="BW9306" s="79" t="s">
        <v>4585</v>
      </c>
    </row>
    <row r="9307" spans="51:75" x14ac:dyDescent="0.3">
      <c r="AY9307" s="107" t="e">
        <f>VLOOKUP(C9307,#REF!, 2,FALSE)</f>
        <v>#REF!</v>
      </c>
      <c r="BM9307" s="79" t="s">
        <v>233</v>
      </c>
      <c r="BN9307" s="79" t="s">
        <v>782</v>
      </c>
      <c r="BO9307" s="79" t="s">
        <v>14686</v>
      </c>
      <c r="BU9307" s="79" t="s">
        <v>233</v>
      </c>
      <c r="BV9307" s="79" t="s">
        <v>782</v>
      </c>
      <c r="BW9307" s="79" t="s">
        <v>14686</v>
      </c>
    </row>
    <row r="9308" spans="51:75" x14ac:dyDescent="0.3">
      <c r="AY9308" s="107" t="e">
        <f>VLOOKUP(C9308,#REF!, 2,FALSE)</f>
        <v>#REF!</v>
      </c>
      <c r="BM9308" s="79" t="s">
        <v>14687</v>
      </c>
      <c r="BN9308" s="79" t="s">
        <v>777</v>
      </c>
      <c r="BO9308" s="79" t="s">
        <v>14688</v>
      </c>
      <c r="BU9308" s="79" t="s">
        <v>14687</v>
      </c>
      <c r="BV9308" s="79" t="s">
        <v>777</v>
      </c>
      <c r="BW9308" s="79" t="s">
        <v>14688</v>
      </c>
    </row>
    <row r="9309" spans="51:75" x14ac:dyDescent="0.3">
      <c r="AY9309" s="107" t="e">
        <f>VLOOKUP(C9309,#REF!, 2,FALSE)</f>
        <v>#REF!</v>
      </c>
      <c r="BM9309" s="79" t="s">
        <v>14689</v>
      </c>
      <c r="BN9309" s="79" t="s">
        <v>777</v>
      </c>
      <c r="BO9309" s="79" t="s">
        <v>2193</v>
      </c>
      <c r="BU9309" s="79" t="s">
        <v>14689</v>
      </c>
      <c r="BV9309" s="79" t="s">
        <v>777</v>
      </c>
      <c r="BW9309" s="79" t="s">
        <v>2193</v>
      </c>
    </row>
    <row r="9310" spans="51:75" x14ac:dyDescent="0.3">
      <c r="AY9310" s="107" t="e">
        <f>VLOOKUP(C9310,#REF!, 2,FALSE)</f>
        <v>#REF!</v>
      </c>
      <c r="BM9310" s="79" t="s">
        <v>14690</v>
      </c>
      <c r="BN9310" s="79" t="s">
        <v>777</v>
      </c>
      <c r="BO9310" s="79" t="s">
        <v>14691</v>
      </c>
      <c r="BU9310" s="79" t="s">
        <v>14690</v>
      </c>
      <c r="BV9310" s="79" t="s">
        <v>777</v>
      </c>
      <c r="BW9310" s="79" t="s">
        <v>14691</v>
      </c>
    </row>
    <row r="9311" spans="51:75" x14ac:dyDescent="0.3">
      <c r="AY9311" s="107" t="e">
        <f>VLOOKUP(C9311,#REF!, 2,FALSE)</f>
        <v>#REF!</v>
      </c>
      <c r="BM9311" s="79" t="s">
        <v>14692</v>
      </c>
      <c r="BN9311" s="79" t="s">
        <v>805</v>
      </c>
      <c r="BO9311" s="79" t="s">
        <v>9741</v>
      </c>
      <c r="BU9311" s="79" t="s">
        <v>14692</v>
      </c>
      <c r="BV9311" s="79" t="s">
        <v>805</v>
      </c>
      <c r="BW9311" s="79" t="s">
        <v>9741</v>
      </c>
    </row>
    <row r="9312" spans="51:75" x14ac:dyDescent="0.3">
      <c r="AY9312" s="107" t="e">
        <f>VLOOKUP(C9312,#REF!, 2,FALSE)</f>
        <v>#REF!</v>
      </c>
      <c r="BM9312" s="79" t="s">
        <v>14693</v>
      </c>
      <c r="BN9312" s="79" t="s">
        <v>616</v>
      </c>
      <c r="BO9312" s="79" t="s">
        <v>5637</v>
      </c>
      <c r="BU9312" s="79" t="s">
        <v>14693</v>
      </c>
      <c r="BV9312" s="79" t="s">
        <v>616</v>
      </c>
      <c r="BW9312" s="79" t="s">
        <v>5637</v>
      </c>
    </row>
    <row r="9313" spans="51:75" x14ac:dyDescent="0.3">
      <c r="AY9313" s="107" t="e">
        <f>VLOOKUP(C9313,#REF!, 2,FALSE)</f>
        <v>#REF!</v>
      </c>
      <c r="BM9313" s="79" t="s">
        <v>14694</v>
      </c>
      <c r="BN9313" s="79" t="s">
        <v>738</v>
      </c>
      <c r="BO9313" s="79" t="s">
        <v>14696</v>
      </c>
      <c r="BU9313" s="79" t="s">
        <v>14694</v>
      </c>
      <c r="BV9313" s="79" t="s">
        <v>738</v>
      </c>
      <c r="BW9313" s="79" t="s">
        <v>14696</v>
      </c>
    </row>
    <row r="9314" spans="51:75" x14ac:dyDescent="0.3">
      <c r="AY9314" s="107" t="e">
        <f>VLOOKUP(C9314,#REF!, 2,FALSE)</f>
        <v>#REF!</v>
      </c>
      <c r="BM9314" s="79" t="s">
        <v>14697</v>
      </c>
      <c r="BN9314" s="79" t="s">
        <v>738</v>
      </c>
      <c r="BO9314" s="79" t="s">
        <v>14698</v>
      </c>
      <c r="BU9314" s="79" t="s">
        <v>14697</v>
      </c>
      <c r="BV9314" s="79" t="s">
        <v>738</v>
      </c>
      <c r="BW9314" s="79" t="s">
        <v>14698</v>
      </c>
    </row>
    <row r="9315" spans="51:75" x14ac:dyDescent="0.3">
      <c r="AY9315" s="107" t="e">
        <f>VLOOKUP(C9315,#REF!, 2,FALSE)</f>
        <v>#REF!</v>
      </c>
      <c r="BM9315" s="79" t="s">
        <v>14699</v>
      </c>
      <c r="BN9315" s="79" t="s">
        <v>618</v>
      </c>
      <c r="BO9315" s="79" t="s">
        <v>1691</v>
      </c>
      <c r="BU9315" s="79" t="s">
        <v>14699</v>
      </c>
      <c r="BV9315" s="79" t="s">
        <v>618</v>
      </c>
      <c r="BW9315" s="79" t="s">
        <v>1691</v>
      </c>
    </row>
    <row r="9316" spans="51:75" x14ac:dyDescent="0.3">
      <c r="AY9316" s="107" t="e">
        <f>VLOOKUP(C9316,#REF!, 2,FALSE)</f>
        <v>#REF!</v>
      </c>
      <c r="BM9316" s="79" t="s">
        <v>14700</v>
      </c>
      <c r="BN9316" s="79" t="s">
        <v>3256</v>
      </c>
      <c r="BO9316" s="79" t="s">
        <v>14701</v>
      </c>
      <c r="BU9316" s="79" t="s">
        <v>14700</v>
      </c>
      <c r="BV9316" s="79" t="s">
        <v>3256</v>
      </c>
      <c r="BW9316" s="79" t="s">
        <v>14701</v>
      </c>
    </row>
    <row r="9317" spans="51:75" x14ac:dyDescent="0.3">
      <c r="AY9317" s="107" t="e">
        <f>VLOOKUP(C9317,#REF!, 2,FALSE)</f>
        <v>#REF!</v>
      </c>
      <c r="BM9317" s="79" t="s">
        <v>14702</v>
      </c>
      <c r="BN9317" s="79" t="s">
        <v>928</v>
      </c>
      <c r="BO9317" s="79" t="s">
        <v>8273</v>
      </c>
      <c r="BU9317" s="79" t="s">
        <v>14702</v>
      </c>
      <c r="BV9317" s="79" t="s">
        <v>928</v>
      </c>
      <c r="BW9317" s="79" t="s">
        <v>8273</v>
      </c>
    </row>
    <row r="9318" spans="51:75" x14ac:dyDescent="0.3">
      <c r="AY9318" s="107" t="e">
        <f>VLOOKUP(C9318,#REF!, 2,FALSE)</f>
        <v>#REF!</v>
      </c>
      <c r="BM9318" s="79" t="s">
        <v>2559</v>
      </c>
      <c r="BN9318" s="79" t="s">
        <v>1015</v>
      </c>
      <c r="BO9318" s="79" t="s">
        <v>2985</v>
      </c>
      <c r="BU9318" s="79" t="s">
        <v>2559</v>
      </c>
      <c r="BV9318" s="79" t="s">
        <v>1015</v>
      </c>
      <c r="BW9318" s="79" t="s">
        <v>2985</v>
      </c>
    </row>
    <row r="9319" spans="51:75" x14ac:dyDescent="0.3">
      <c r="AY9319" s="107" t="e">
        <f>VLOOKUP(C9319,#REF!, 2,FALSE)</f>
        <v>#REF!</v>
      </c>
      <c r="BM9319" s="79" t="s">
        <v>14703</v>
      </c>
      <c r="BN9319" s="79" t="s">
        <v>630</v>
      </c>
      <c r="BO9319" s="79" t="s">
        <v>4453</v>
      </c>
      <c r="BU9319" s="79" t="s">
        <v>14703</v>
      </c>
      <c r="BV9319" s="79" t="s">
        <v>630</v>
      </c>
      <c r="BW9319" s="79" t="s">
        <v>4453</v>
      </c>
    </row>
    <row r="9320" spans="51:75" x14ac:dyDescent="0.3">
      <c r="AY9320" s="107" t="e">
        <f>VLOOKUP(C9320,#REF!, 2,FALSE)</f>
        <v>#REF!</v>
      </c>
      <c r="BM9320" s="79" t="s">
        <v>14704</v>
      </c>
      <c r="BN9320" s="79" t="s">
        <v>3206</v>
      </c>
      <c r="BO9320" s="79" t="s">
        <v>14705</v>
      </c>
      <c r="BU9320" s="79" t="s">
        <v>14704</v>
      </c>
      <c r="BV9320" s="79" t="s">
        <v>3206</v>
      </c>
      <c r="BW9320" s="79" t="s">
        <v>14705</v>
      </c>
    </row>
    <row r="9321" spans="51:75" x14ac:dyDescent="0.3">
      <c r="AY9321" s="107" t="e">
        <f>VLOOKUP(C9321,#REF!, 2,FALSE)</f>
        <v>#REF!</v>
      </c>
      <c r="BM9321" s="79" t="s">
        <v>14706</v>
      </c>
      <c r="BN9321" s="79" t="s">
        <v>639</v>
      </c>
      <c r="BO9321" s="79" t="s">
        <v>14705</v>
      </c>
      <c r="BU9321" s="79" t="s">
        <v>14706</v>
      </c>
      <c r="BV9321" s="79" t="s">
        <v>639</v>
      </c>
      <c r="BW9321" s="79" t="s">
        <v>14705</v>
      </c>
    </row>
    <row r="9322" spans="51:75" x14ac:dyDescent="0.3">
      <c r="AY9322" s="107" t="e">
        <f>VLOOKUP(C9322,#REF!, 2,FALSE)</f>
        <v>#REF!</v>
      </c>
      <c r="BM9322" s="79" t="s">
        <v>2560</v>
      </c>
      <c r="BN9322" s="79" t="s">
        <v>925</v>
      </c>
      <c r="BO9322" s="79" t="s">
        <v>2985</v>
      </c>
      <c r="BU9322" s="79" t="s">
        <v>2560</v>
      </c>
      <c r="BV9322" s="79" t="s">
        <v>925</v>
      </c>
      <c r="BW9322" s="79" t="s">
        <v>2985</v>
      </c>
    </row>
    <row r="9323" spans="51:75" x14ac:dyDescent="0.3">
      <c r="AY9323" s="107" t="e">
        <f>VLOOKUP(C9323,#REF!, 2,FALSE)</f>
        <v>#REF!</v>
      </c>
      <c r="BM9323" s="79" t="s">
        <v>2561</v>
      </c>
      <c r="BN9323" s="79" t="s">
        <v>705</v>
      </c>
      <c r="BO9323" s="79" t="s">
        <v>14707</v>
      </c>
      <c r="BU9323" s="79" t="s">
        <v>2561</v>
      </c>
      <c r="BV9323" s="79" t="s">
        <v>705</v>
      </c>
      <c r="BW9323" s="79" t="s">
        <v>14707</v>
      </c>
    </row>
    <row r="9324" spans="51:75" x14ac:dyDescent="0.3">
      <c r="AY9324" s="107" t="e">
        <f>VLOOKUP(C9324,#REF!, 2,FALSE)</f>
        <v>#REF!</v>
      </c>
      <c r="BM9324" s="79" t="s">
        <v>14708</v>
      </c>
      <c r="BN9324" s="79" t="s">
        <v>618</v>
      </c>
      <c r="BO9324" s="79" t="s">
        <v>14709</v>
      </c>
      <c r="BU9324" s="79" t="s">
        <v>14708</v>
      </c>
      <c r="BV9324" s="79" t="s">
        <v>618</v>
      </c>
      <c r="BW9324" s="79" t="s">
        <v>14709</v>
      </c>
    </row>
    <row r="9325" spans="51:75" x14ac:dyDescent="0.3">
      <c r="AY9325" s="107" t="e">
        <f>VLOOKUP(C9325,#REF!, 2,FALSE)</f>
        <v>#REF!</v>
      </c>
      <c r="BM9325" s="79" t="s">
        <v>14710</v>
      </c>
      <c r="BN9325" s="79" t="s">
        <v>789</v>
      </c>
      <c r="BO9325" s="79" t="s">
        <v>1837</v>
      </c>
      <c r="BU9325" s="79" t="s">
        <v>14710</v>
      </c>
      <c r="BV9325" s="79" t="s">
        <v>789</v>
      </c>
      <c r="BW9325" s="79" t="s">
        <v>1837</v>
      </c>
    </row>
    <row r="9326" spans="51:75" x14ac:dyDescent="0.3">
      <c r="AY9326" s="107" t="e">
        <f>VLOOKUP(C9326,#REF!, 2,FALSE)</f>
        <v>#REF!</v>
      </c>
      <c r="BM9326" s="79" t="s">
        <v>14711</v>
      </c>
      <c r="BN9326" s="79" t="s">
        <v>2981</v>
      </c>
      <c r="BO9326" s="79" t="s">
        <v>2393</v>
      </c>
      <c r="BU9326" s="79" t="s">
        <v>14711</v>
      </c>
      <c r="BV9326" s="79" t="s">
        <v>2981</v>
      </c>
      <c r="BW9326" s="79" t="s">
        <v>2393</v>
      </c>
    </row>
    <row r="9327" spans="51:75" x14ac:dyDescent="0.3">
      <c r="AY9327" s="107" t="e">
        <f>VLOOKUP(C9327,#REF!, 2,FALSE)</f>
        <v>#REF!</v>
      </c>
      <c r="BM9327" s="79" t="s">
        <v>14712</v>
      </c>
      <c r="BN9327" s="79" t="s">
        <v>789</v>
      </c>
      <c r="BO9327" s="79" t="s">
        <v>14713</v>
      </c>
      <c r="BU9327" s="79" t="s">
        <v>14712</v>
      </c>
      <c r="BV9327" s="79" t="s">
        <v>789</v>
      </c>
      <c r="BW9327" s="79" t="s">
        <v>14713</v>
      </c>
    </row>
    <row r="9328" spans="51:75" x14ac:dyDescent="0.3">
      <c r="AY9328" s="107" t="e">
        <f>VLOOKUP(C9328,#REF!, 2,FALSE)</f>
        <v>#REF!</v>
      </c>
      <c r="BM9328" s="79" t="s">
        <v>14714</v>
      </c>
      <c r="BN9328" s="79" t="s">
        <v>3206</v>
      </c>
      <c r="BO9328" s="79" t="s">
        <v>622</v>
      </c>
      <c r="BU9328" s="79" t="s">
        <v>14714</v>
      </c>
      <c r="BV9328" s="79" t="s">
        <v>3206</v>
      </c>
      <c r="BW9328" s="79" t="s">
        <v>622</v>
      </c>
    </row>
    <row r="9329" spans="51:75" x14ac:dyDescent="0.3">
      <c r="AY9329" s="107" t="e">
        <f>VLOOKUP(C9329,#REF!, 2,FALSE)</f>
        <v>#REF!</v>
      </c>
      <c r="BM9329" s="79" t="s">
        <v>14715</v>
      </c>
      <c r="BN9329" s="79" t="s">
        <v>789</v>
      </c>
      <c r="BO9329" s="79" t="s">
        <v>14716</v>
      </c>
      <c r="BU9329" s="79" t="s">
        <v>14715</v>
      </c>
      <c r="BV9329" s="79" t="s">
        <v>789</v>
      </c>
      <c r="BW9329" s="79" t="s">
        <v>14716</v>
      </c>
    </row>
    <row r="9330" spans="51:75" x14ac:dyDescent="0.3">
      <c r="AY9330" s="107" t="e">
        <f>VLOOKUP(C9330,#REF!, 2,FALSE)</f>
        <v>#REF!</v>
      </c>
      <c r="BM9330" s="79" t="s">
        <v>2562</v>
      </c>
      <c r="BN9330" s="79" t="s">
        <v>717</v>
      </c>
      <c r="BO9330" s="79" t="s">
        <v>14717</v>
      </c>
      <c r="BU9330" s="79" t="s">
        <v>2562</v>
      </c>
      <c r="BV9330" s="79" t="s">
        <v>717</v>
      </c>
      <c r="BW9330" s="79" t="s">
        <v>14717</v>
      </c>
    </row>
    <row r="9331" spans="51:75" x14ac:dyDescent="0.3">
      <c r="AY9331" s="107" t="e">
        <f>VLOOKUP(C9331,#REF!, 2,FALSE)</f>
        <v>#REF!</v>
      </c>
      <c r="BM9331" s="79" t="s">
        <v>14718</v>
      </c>
      <c r="BN9331" s="79" t="s">
        <v>630</v>
      </c>
      <c r="BO9331" s="79" t="s">
        <v>14719</v>
      </c>
      <c r="BU9331" s="79" t="s">
        <v>14718</v>
      </c>
      <c r="BV9331" s="79" t="s">
        <v>630</v>
      </c>
      <c r="BW9331" s="79" t="s">
        <v>14719</v>
      </c>
    </row>
    <row r="9332" spans="51:75" x14ac:dyDescent="0.3">
      <c r="AY9332" s="107" t="e">
        <f>VLOOKUP(C9332,#REF!, 2,FALSE)</f>
        <v>#REF!</v>
      </c>
      <c r="BM9332" s="79" t="s">
        <v>14720</v>
      </c>
      <c r="BN9332" s="79" t="s">
        <v>1344</v>
      </c>
      <c r="BO9332" s="79" t="s">
        <v>14721</v>
      </c>
      <c r="BU9332" s="79" t="s">
        <v>14720</v>
      </c>
      <c r="BV9332" s="79" t="s">
        <v>1344</v>
      </c>
      <c r="BW9332" s="79" t="s">
        <v>14721</v>
      </c>
    </row>
    <row r="9333" spans="51:75" x14ac:dyDescent="0.3">
      <c r="AY9333" s="107" t="e">
        <f>VLOOKUP(C9333,#REF!, 2,FALSE)</f>
        <v>#REF!</v>
      </c>
      <c r="BM9333" s="79" t="s">
        <v>14722</v>
      </c>
      <c r="BN9333" s="79" t="s">
        <v>3049</v>
      </c>
      <c r="BO9333" s="79" t="s">
        <v>11262</v>
      </c>
      <c r="BU9333" s="79" t="s">
        <v>14722</v>
      </c>
      <c r="BV9333" s="79" t="s">
        <v>3049</v>
      </c>
      <c r="BW9333" s="79" t="s">
        <v>11262</v>
      </c>
    </row>
    <row r="9334" spans="51:75" x14ac:dyDescent="0.3">
      <c r="AY9334" s="107" t="e">
        <f>VLOOKUP(C9334,#REF!, 2,FALSE)</f>
        <v>#REF!</v>
      </c>
      <c r="BM9334" s="79" t="s">
        <v>14723</v>
      </c>
      <c r="BN9334" s="79" t="s">
        <v>1271</v>
      </c>
      <c r="BO9334" s="79" t="s">
        <v>14724</v>
      </c>
      <c r="BU9334" s="79" t="s">
        <v>14723</v>
      </c>
      <c r="BV9334" s="79" t="s">
        <v>1271</v>
      </c>
      <c r="BW9334" s="79" t="s">
        <v>14724</v>
      </c>
    </row>
    <row r="9335" spans="51:75" x14ac:dyDescent="0.3">
      <c r="AY9335" s="107" t="e">
        <f>VLOOKUP(C9335,#REF!, 2,FALSE)</f>
        <v>#REF!</v>
      </c>
      <c r="BM9335" s="79" t="s">
        <v>14725</v>
      </c>
      <c r="BN9335" s="79" t="s">
        <v>619</v>
      </c>
      <c r="BO9335" s="79" t="s">
        <v>7584</v>
      </c>
      <c r="BU9335" s="79" t="s">
        <v>14725</v>
      </c>
      <c r="BV9335" s="79" t="s">
        <v>619</v>
      </c>
      <c r="BW9335" s="79" t="s">
        <v>7584</v>
      </c>
    </row>
    <row r="9336" spans="51:75" x14ac:dyDescent="0.3">
      <c r="AY9336" s="107" t="e">
        <f>VLOOKUP(C9336,#REF!, 2,FALSE)</f>
        <v>#REF!</v>
      </c>
      <c r="BM9336" s="79" t="s">
        <v>14726</v>
      </c>
      <c r="BN9336" s="79" t="s">
        <v>3206</v>
      </c>
      <c r="BO9336" s="79" t="s">
        <v>11197</v>
      </c>
      <c r="BU9336" s="79" t="s">
        <v>14726</v>
      </c>
      <c r="BV9336" s="79" t="s">
        <v>3206</v>
      </c>
      <c r="BW9336" s="79" t="s">
        <v>11197</v>
      </c>
    </row>
    <row r="9337" spans="51:75" x14ac:dyDescent="0.3">
      <c r="AY9337" s="107" t="e">
        <f>VLOOKUP(C9337,#REF!, 2,FALSE)</f>
        <v>#REF!</v>
      </c>
      <c r="BM9337" s="79" t="s">
        <v>14727</v>
      </c>
      <c r="BN9337" s="79" t="s">
        <v>2985</v>
      </c>
      <c r="BO9337" s="79" t="s">
        <v>14728</v>
      </c>
      <c r="BU9337" s="79" t="s">
        <v>14727</v>
      </c>
      <c r="BV9337" s="79" t="s">
        <v>2985</v>
      </c>
      <c r="BW9337" s="79" t="s">
        <v>14728</v>
      </c>
    </row>
    <row r="9338" spans="51:75" x14ac:dyDescent="0.3">
      <c r="AY9338" s="107" t="e">
        <f>VLOOKUP(C9338,#REF!, 2,FALSE)</f>
        <v>#REF!</v>
      </c>
      <c r="BM9338" s="79" t="s">
        <v>14729</v>
      </c>
      <c r="BN9338" s="79" t="s">
        <v>2985</v>
      </c>
      <c r="BO9338" s="79" t="s">
        <v>2985</v>
      </c>
      <c r="BU9338" s="79" t="s">
        <v>14729</v>
      </c>
      <c r="BV9338" s="79" t="s">
        <v>2985</v>
      </c>
      <c r="BW9338" s="79" t="s">
        <v>2985</v>
      </c>
    </row>
    <row r="9339" spans="51:75" x14ac:dyDescent="0.3">
      <c r="AY9339" s="107" t="e">
        <f>VLOOKUP(C9339,#REF!, 2,FALSE)</f>
        <v>#REF!</v>
      </c>
      <c r="BM9339" s="79" t="s">
        <v>14730</v>
      </c>
      <c r="BN9339" s="79" t="s">
        <v>707</v>
      </c>
      <c r="BO9339" s="79" t="s">
        <v>14731</v>
      </c>
      <c r="BU9339" s="79" t="s">
        <v>14730</v>
      </c>
      <c r="BV9339" s="79" t="s">
        <v>707</v>
      </c>
      <c r="BW9339" s="79" t="s">
        <v>14731</v>
      </c>
    </row>
    <row r="9340" spans="51:75" x14ac:dyDescent="0.3">
      <c r="AY9340" s="107" t="e">
        <f>VLOOKUP(C9340,#REF!, 2,FALSE)</f>
        <v>#REF!</v>
      </c>
      <c r="BM9340" s="79" t="s">
        <v>14732</v>
      </c>
      <c r="BN9340" s="79" t="s">
        <v>2985</v>
      </c>
      <c r="BO9340" s="79" t="s">
        <v>2985</v>
      </c>
      <c r="BU9340" s="79" t="s">
        <v>14732</v>
      </c>
      <c r="BV9340" s="79" t="s">
        <v>2985</v>
      </c>
      <c r="BW9340" s="79" t="s">
        <v>2985</v>
      </c>
    </row>
    <row r="9341" spans="51:75" x14ac:dyDescent="0.3">
      <c r="AY9341" s="107" t="e">
        <f>VLOOKUP(C9341,#REF!, 2,FALSE)</f>
        <v>#REF!</v>
      </c>
      <c r="BM9341" s="79" t="s">
        <v>14733</v>
      </c>
      <c r="BN9341" s="79" t="s">
        <v>665</v>
      </c>
      <c r="BO9341" s="79" t="s">
        <v>2985</v>
      </c>
      <c r="BU9341" s="79" t="s">
        <v>14733</v>
      </c>
      <c r="BV9341" s="79" t="s">
        <v>665</v>
      </c>
      <c r="BW9341" s="79" t="s">
        <v>2985</v>
      </c>
    </row>
    <row r="9342" spans="51:75" x14ac:dyDescent="0.3">
      <c r="AY9342" s="107" t="e">
        <f>VLOOKUP(C9342,#REF!, 2,FALSE)</f>
        <v>#REF!</v>
      </c>
      <c r="BM9342" s="79" t="s">
        <v>14734</v>
      </c>
      <c r="BN9342" s="79" t="s">
        <v>618</v>
      </c>
      <c r="BO9342" s="79" t="s">
        <v>2985</v>
      </c>
      <c r="BU9342" s="79" t="s">
        <v>14734</v>
      </c>
      <c r="BV9342" s="79" t="s">
        <v>618</v>
      </c>
      <c r="BW9342" s="79" t="s">
        <v>2985</v>
      </c>
    </row>
    <row r="9343" spans="51:75" x14ac:dyDescent="0.3">
      <c r="AY9343" s="107" t="e">
        <f>VLOOKUP(C9343,#REF!, 2,FALSE)</f>
        <v>#REF!</v>
      </c>
      <c r="BM9343" s="79" t="s">
        <v>14735</v>
      </c>
      <c r="BN9343" s="79" t="s">
        <v>616</v>
      </c>
      <c r="BO9343" s="79" t="s">
        <v>14736</v>
      </c>
      <c r="BU9343" s="79" t="s">
        <v>14735</v>
      </c>
      <c r="BV9343" s="79" t="s">
        <v>616</v>
      </c>
      <c r="BW9343" s="79" t="s">
        <v>14736</v>
      </c>
    </row>
    <row r="9344" spans="51:75" x14ac:dyDescent="0.3">
      <c r="AY9344" s="107" t="e">
        <f>VLOOKUP(C9344,#REF!, 2,FALSE)</f>
        <v>#REF!</v>
      </c>
      <c r="BM9344" s="79" t="s">
        <v>225</v>
      </c>
      <c r="BN9344" s="79" t="s">
        <v>619</v>
      </c>
      <c r="BO9344" s="79" t="s">
        <v>2985</v>
      </c>
      <c r="BU9344" s="79" t="s">
        <v>225</v>
      </c>
      <c r="BV9344" s="79" t="s">
        <v>619</v>
      </c>
      <c r="BW9344" s="79" t="s">
        <v>2985</v>
      </c>
    </row>
    <row r="9345" spans="51:75" x14ac:dyDescent="0.3">
      <c r="AY9345" s="107" t="e">
        <f>VLOOKUP(C9345,#REF!, 2,FALSE)</f>
        <v>#REF!</v>
      </c>
      <c r="BM9345" s="79" t="s">
        <v>14737</v>
      </c>
      <c r="BN9345" s="79" t="s">
        <v>664</v>
      </c>
      <c r="BO9345" s="79" t="s">
        <v>1130</v>
      </c>
      <c r="BU9345" s="79" t="s">
        <v>14737</v>
      </c>
      <c r="BV9345" s="79" t="s">
        <v>664</v>
      </c>
      <c r="BW9345" s="79" t="s">
        <v>1130</v>
      </c>
    </row>
    <row r="9346" spans="51:75" x14ac:dyDescent="0.3">
      <c r="AY9346" s="107" t="e">
        <f>VLOOKUP(C9346,#REF!, 2,FALSE)</f>
        <v>#REF!</v>
      </c>
      <c r="BM9346" s="79" t="s">
        <v>14738</v>
      </c>
      <c r="BN9346" s="79" t="s">
        <v>618</v>
      </c>
      <c r="BO9346" s="79" t="s">
        <v>2985</v>
      </c>
      <c r="BU9346" s="79" t="s">
        <v>14738</v>
      </c>
      <c r="BV9346" s="79" t="s">
        <v>618</v>
      </c>
      <c r="BW9346" s="79" t="s">
        <v>2985</v>
      </c>
    </row>
    <row r="9347" spans="51:75" x14ac:dyDescent="0.3">
      <c r="AY9347" s="107" t="e">
        <f>VLOOKUP(C9347,#REF!, 2,FALSE)</f>
        <v>#REF!</v>
      </c>
      <c r="BM9347" s="79" t="s">
        <v>14739</v>
      </c>
      <c r="BN9347" s="79" t="s">
        <v>16992</v>
      </c>
      <c r="BO9347" s="79" t="s">
        <v>4096</v>
      </c>
      <c r="BU9347" s="79" t="s">
        <v>14739</v>
      </c>
      <c r="BV9347" s="79" t="s">
        <v>16992</v>
      </c>
      <c r="BW9347" s="79" t="s">
        <v>4096</v>
      </c>
    </row>
    <row r="9348" spans="51:75" x14ac:dyDescent="0.3">
      <c r="AY9348" s="107" t="e">
        <f>VLOOKUP(C9348,#REF!, 2,FALSE)</f>
        <v>#REF!</v>
      </c>
      <c r="BM9348" s="79" t="s">
        <v>14740</v>
      </c>
      <c r="BN9348" s="79" t="s">
        <v>777</v>
      </c>
      <c r="BO9348" s="79" t="s">
        <v>2985</v>
      </c>
      <c r="BU9348" s="79" t="s">
        <v>14740</v>
      </c>
      <c r="BV9348" s="79" t="s">
        <v>777</v>
      </c>
      <c r="BW9348" s="79" t="s">
        <v>2985</v>
      </c>
    </row>
    <row r="9349" spans="51:75" x14ac:dyDescent="0.3">
      <c r="AY9349" s="107" t="e">
        <f>VLOOKUP(C9349,#REF!, 2,FALSE)</f>
        <v>#REF!</v>
      </c>
      <c r="BM9349" s="79" t="s">
        <v>2563</v>
      </c>
      <c r="BN9349" s="79" t="s">
        <v>782</v>
      </c>
      <c r="BO9349" s="79" t="s">
        <v>2985</v>
      </c>
      <c r="BU9349" s="79" t="s">
        <v>2563</v>
      </c>
      <c r="BV9349" s="79" t="s">
        <v>782</v>
      </c>
      <c r="BW9349" s="79" t="s">
        <v>2985</v>
      </c>
    </row>
    <row r="9350" spans="51:75" x14ac:dyDescent="0.3">
      <c r="AY9350" s="107" t="e">
        <f>VLOOKUP(C9350,#REF!, 2,FALSE)</f>
        <v>#REF!</v>
      </c>
      <c r="BM9350" s="79" t="s">
        <v>2564</v>
      </c>
      <c r="BN9350" s="79" t="s">
        <v>705</v>
      </c>
      <c r="BO9350" s="79" t="s">
        <v>2985</v>
      </c>
      <c r="BU9350" s="79" t="s">
        <v>2564</v>
      </c>
      <c r="BV9350" s="79" t="s">
        <v>705</v>
      </c>
      <c r="BW9350" s="79" t="s">
        <v>2985</v>
      </c>
    </row>
    <row r="9351" spans="51:75" x14ac:dyDescent="0.3">
      <c r="AY9351" s="107" t="e">
        <f>VLOOKUP(C9351,#REF!, 2,FALSE)</f>
        <v>#REF!</v>
      </c>
      <c r="BM9351" s="79" t="s">
        <v>14741</v>
      </c>
      <c r="BN9351" s="79" t="s">
        <v>789</v>
      </c>
      <c r="BO9351" s="79" t="s">
        <v>2985</v>
      </c>
      <c r="BU9351" s="79" t="s">
        <v>14741</v>
      </c>
      <c r="BV9351" s="79" t="s">
        <v>789</v>
      </c>
      <c r="BW9351" s="79" t="s">
        <v>2985</v>
      </c>
    </row>
    <row r="9352" spans="51:75" x14ac:dyDescent="0.3">
      <c r="AY9352" s="107" t="e">
        <f>VLOOKUP(C9352,#REF!, 2,FALSE)</f>
        <v>#REF!</v>
      </c>
      <c r="BM9352" s="79" t="s">
        <v>2565</v>
      </c>
      <c r="BN9352" s="79" t="s">
        <v>633</v>
      </c>
      <c r="BO9352" s="79" t="s">
        <v>2985</v>
      </c>
      <c r="BU9352" s="79" t="s">
        <v>2565</v>
      </c>
      <c r="BV9352" s="79" t="s">
        <v>633</v>
      </c>
      <c r="BW9352" s="79" t="s">
        <v>2985</v>
      </c>
    </row>
    <row r="9353" spans="51:75" x14ac:dyDescent="0.3">
      <c r="AY9353" s="107" t="e">
        <f>VLOOKUP(C9353,#REF!, 2,FALSE)</f>
        <v>#REF!</v>
      </c>
      <c r="BM9353" s="79" t="s">
        <v>14742</v>
      </c>
      <c r="BN9353" s="79" t="s">
        <v>633</v>
      </c>
      <c r="BO9353" s="79" t="s">
        <v>2985</v>
      </c>
      <c r="BU9353" s="79" t="s">
        <v>14742</v>
      </c>
      <c r="BV9353" s="79" t="s">
        <v>633</v>
      </c>
      <c r="BW9353" s="79" t="s">
        <v>2985</v>
      </c>
    </row>
    <row r="9354" spans="51:75" x14ac:dyDescent="0.3">
      <c r="AY9354" s="107" t="e">
        <f>VLOOKUP(C9354,#REF!, 2,FALSE)</f>
        <v>#REF!</v>
      </c>
      <c r="BM9354" s="79" t="s">
        <v>14743</v>
      </c>
      <c r="BN9354" s="79" t="s">
        <v>777</v>
      </c>
      <c r="BO9354" s="79" t="s">
        <v>14744</v>
      </c>
      <c r="BU9354" s="79" t="s">
        <v>14743</v>
      </c>
      <c r="BV9354" s="79" t="s">
        <v>777</v>
      </c>
      <c r="BW9354" s="79" t="s">
        <v>14744</v>
      </c>
    </row>
    <row r="9355" spans="51:75" x14ac:dyDescent="0.3">
      <c r="AY9355" s="107" t="e">
        <f>VLOOKUP(C9355,#REF!, 2,FALSE)</f>
        <v>#REF!</v>
      </c>
      <c r="BM9355" s="79" t="s">
        <v>14745</v>
      </c>
      <c r="BN9355" s="79" t="s">
        <v>733</v>
      </c>
      <c r="BO9355" s="79" t="s">
        <v>14746</v>
      </c>
      <c r="BU9355" s="79" t="s">
        <v>14745</v>
      </c>
      <c r="BV9355" s="79" t="s">
        <v>733</v>
      </c>
      <c r="BW9355" s="79" t="s">
        <v>14746</v>
      </c>
    </row>
    <row r="9356" spans="51:75" x14ac:dyDescent="0.3">
      <c r="AY9356" s="107" t="e">
        <f>VLOOKUP(C9356,#REF!, 2,FALSE)</f>
        <v>#REF!</v>
      </c>
      <c r="BM9356" s="79" t="s">
        <v>14747</v>
      </c>
      <c r="BN9356" s="79" t="s">
        <v>2985</v>
      </c>
      <c r="BO9356" s="79" t="s">
        <v>2985</v>
      </c>
      <c r="BU9356" s="79" t="s">
        <v>14747</v>
      </c>
      <c r="BV9356" s="79" t="s">
        <v>2985</v>
      </c>
      <c r="BW9356" s="79" t="s">
        <v>2985</v>
      </c>
    </row>
    <row r="9357" spans="51:75" x14ac:dyDescent="0.3">
      <c r="AY9357" s="107" t="e">
        <f>VLOOKUP(C9357,#REF!, 2,FALSE)</f>
        <v>#REF!</v>
      </c>
      <c r="BM9357" s="79" t="s">
        <v>14748</v>
      </c>
      <c r="BN9357" s="79" t="s">
        <v>2985</v>
      </c>
      <c r="BO9357" s="79" t="s">
        <v>2985</v>
      </c>
      <c r="BU9357" s="79" t="s">
        <v>14748</v>
      </c>
      <c r="BV9357" s="79" t="s">
        <v>2985</v>
      </c>
      <c r="BW9357" s="79" t="s">
        <v>2985</v>
      </c>
    </row>
    <row r="9358" spans="51:75" x14ac:dyDescent="0.3">
      <c r="AY9358" s="107" t="e">
        <f>VLOOKUP(C9358,#REF!, 2,FALSE)</f>
        <v>#REF!</v>
      </c>
      <c r="BM9358" s="79" t="s">
        <v>14749</v>
      </c>
      <c r="BN9358" s="79" t="s">
        <v>2985</v>
      </c>
      <c r="BO9358" s="79" t="s">
        <v>2985</v>
      </c>
      <c r="BU9358" s="79" t="s">
        <v>14749</v>
      </c>
      <c r="BV9358" s="79" t="s">
        <v>2985</v>
      </c>
      <c r="BW9358" s="79" t="s">
        <v>2985</v>
      </c>
    </row>
    <row r="9359" spans="51:75" x14ac:dyDescent="0.3">
      <c r="AY9359" s="107" t="e">
        <f>VLOOKUP(C9359,#REF!, 2,FALSE)</f>
        <v>#REF!</v>
      </c>
      <c r="BM9359" s="79" t="s">
        <v>14750</v>
      </c>
      <c r="BN9359" s="79" t="s">
        <v>2985</v>
      </c>
      <c r="BO9359" s="79" t="s">
        <v>2985</v>
      </c>
      <c r="BU9359" s="79" t="s">
        <v>14750</v>
      </c>
      <c r="BV9359" s="79" t="s">
        <v>2985</v>
      </c>
      <c r="BW9359" s="79" t="s">
        <v>2985</v>
      </c>
    </row>
    <row r="9360" spans="51:75" x14ac:dyDescent="0.3">
      <c r="AY9360" s="107" t="e">
        <f>VLOOKUP(C9360,#REF!, 2,FALSE)</f>
        <v>#REF!</v>
      </c>
      <c r="BM9360" s="79" t="s">
        <v>2566</v>
      </c>
      <c r="BN9360" s="79" t="s">
        <v>782</v>
      </c>
      <c r="BO9360" s="79" t="s">
        <v>14751</v>
      </c>
      <c r="BU9360" s="79" t="s">
        <v>2566</v>
      </c>
      <c r="BV9360" s="79" t="s">
        <v>782</v>
      </c>
      <c r="BW9360" s="79" t="s">
        <v>14751</v>
      </c>
    </row>
    <row r="9361" spans="51:75" x14ac:dyDescent="0.3">
      <c r="AY9361" s="107" t="e">
        <f>VLOOKUP(C9361,#REF!, 2,FALSE)</f>
        <v>#REF!</v>
      </c>
      <c r="BM9361" s="79" t="s">
        <v>14752</v>
      </c>
      <c r="BN9361" s="79" t="s">
        <v>3256</v>
      </c>
      <c r="BO9361" s="79" t="s">
        <v>2985</v>
      </c>
      <c r="BU9361" s="79" t="s">
        <v>14752</v>
      </c>
      <c r="BV9361" s="79" t="s">
        <v>3256</v>
      </c>
      <c r="BW9361" s="79" t="s">
        <v>2985</v>
      </c>
    </row>
    <row r="9362" spans="51:75" x14ac:dyDescent="0.3">
      <c r="AY9362" s="107" t="e">
        <f>VLOOKUP(C9362,#REF!, 2,FALSE)</f>
        <v>#REF!</v>
      </c>
      <c r="BM9362" s="79" t="s">
        <v>14753</v>
      </c>
      <c r="BN9362" s="79" t="s">
        <v>2981</v>
      </c>
      <c r="BO9362" s="79" t="s">
        <v>14754</v>
      </c>
      <c r="BU9362" s="79" t="s">
        <v>14753</v>
      </c>
      <c r="BV9362" s="79" t="s">
        <v>2981</v>
      </c>
      <c r="BW9362" s="79" t="s">
        <v>14754</v>
      </c>
    </row>
    <row r="9363" spans="51:75" x14ac:dyDescent="0.3">
      <c r="AY9363" s="107" t="e">
        <f>VLOOKUP(C9363,#REF!, 2,FALSE)</f>
        <v>#REF!</v>
      </c>
      <c r="BM9363" s="79" t="s">
        <v>2567</v>
      </c>
      <c r="BN9363" s="79" t="s">
        <v>925</v>
      </c>
      <c r="BO9363" s="79" t="s">
        <v>2985</v>
      </c>
      <c r="BU9363" s="79" t="s">
        <v>2567</v>
      </c>
      <c r="BV9363" s="79" t="s">
        <v>925</v>
      </c>
      <c r="BW9363" s="79" t="s">
        <v>2985</v>
      </c>
    </row>
    <row r="9364" spans="51:75" x14ac:dyDescent="0.3">
      <c r="AY9364" s="107" t="e">
        <f>VLOOKUP(C9364,#REF!, 2,FALSE)</f>
        <v>#REF!</v>
      </c>
      <c r="BM9364" s="79" t="s">
        <v>2568</v>
      </c>
      <c r="BN9364" s="79" t="s">
        <v>621</v>
      </c>
      <c r="BO9364" s="79" t="s">
        <v>7757</v>
      </c>
      <c r="BU9364" s="79" t="s">
        <v>2568</v>
      </c>
      <c r="BV9364" s="79" t="s">
        <v>621</v>
      </c>
      <c r="BW9364" s="79" t="s">
        <v>7757</v>
      </c>
    </row>
    <row r="9365" spans="51:75" x14ac:dyDescent="0.3">
      <c r="AY9365" s="107" t="e">
        <f>VLOOKUP(C9365,#REF!, 2,FALSE)</f>
        <v>#REF!</v>
      </c>
      <c r="BM9365" s="79" t="s">
        <v>14755</v>
      </c>
      <c r="BN9365" s="79" t="s">
        <v>621</v>
      </c>
      <c r="BO9365" s="79" t="s">
        <v>2985</v>
      </c>
      <c r="BU9365" s="79" t="s">
        <v>14755</v>
      </c>
      <c r="BV9365" s="79" t="s">
        <v>621</v>
      </c>
      <c r="BW9365" s="79" t="s">
        <v>2985</v>
      </c>
    </row>
    <row r="9366" spans="51:75" x14ac:dyDescent="0.3">
      <c r="AY9366" s="107" t="e">
        <f>VLOOKUP(C9366,#REF!, 2,FALSE)</f>
        <v>#REF!</v>
      </c>
      <c r="BM9366" s="79" t="s">
        <v>14756</v>
      </c>
      <c r="BN9366" s="79" t="s">
        <v>663</v>
      </c>
      <c r="BO9366" s="79" t="s">
        <v>14757</v>
      </c>
      <c r="BU9366" s="79" t="s">
        <v>14756</v>
      </c>
      <c r="BV9366" s="79" t="s">
        <v>663</v>
      </c>
      <c r="BW9366" s="79" t="s">
        <v>14757</v>
      </c>
    </row>
    <row r="9367" spans="51:75" x14ac:dyDescent="0.3">
      <c r="AY9367" s="107" t="e">
        <f>VLOOKUP(C9367,#REF!, 2,FALSE)</f>
        <v>#REF!</v>
      </c>
      <c r="BM9367" s="79" t="s">
        <v>14758</v>
      </c>
      <c r="BN9367" s="79" t="s">
        <v>2985</v>
      </c>
      <c r="BO9367" s="79" t="s">
        <v>2985</v>
      </c>
      <c r="BU9367" s="79" t="s">
        <v>14758</v>
      </c>
      <c r="BV9367" s="79" t="s">
        <v>2985</v>
      </c>
      <c r="BW9367" s="79" t="s">
        <v>2985</v>
      </c>
    </row>
    <row r="9368" spans="51:75" x14ac:dyDescent="0.3">
      <c r="AY9368" s="107" t="e">
        <f>VLOOKUP(C9368,#REF!, 2,FALSE)</f>
        <v>#REF!</v>
      </c>
      <c r="BM9368" s="79" t="s">
        <v>14759</v>
      </c>
      <c r="BN9368" s="79" t="s">
        <v>623</v>
      </c>
      <c r="BO9368" s="79" t="s">
        <v>2985</v>
      </c>
      <c r="BU9368" s="79" t="s">
        <v>14759</v>
      </c>
      <c r="BV9368" s="79" t="s">
        <v>623</v>
      </c>
      <c r="BW9368" s="79" t="s">
        <v>2985</v>
      </c>
    </row>
    <row r="9369" spans="51:75" x14ac:dyDescent="0.3">
      <c r="AY9369" s="107" t="e">
        <f>VLOOKUP(C9369,#REF!, 2,FALSE)</f>
        <v>#REF!</v>
      </c>
      <c r="BM9369" s="79" t="s">
        <v>14760</v>
      </c>
      <c r="BN9369" s="79" t="s">
        <v>663</v>
      </c>
      <c r="BO9369" s="79" t="s">
        <v>2985</v>
      </c>
      <c r="BU9369" s="79" t="s">
        <v>14760</v>
      </c>
      <c r="BV9369" s="79" t="s">
        <v>663</v>
      </c>
      <c r="BW9369" s="79" t="s">
        <v>2985</v>
      </c>
    </row>
    <row r="9370" spans="51:75" x14ac:dyDescent="0.3">
      <c r="AY9370" s="107" t="e">
        <f>VLOOKUP(C9370,#REF!, 2,FALSE)</f>
        <v>#REF!</v>
      </c>
      <c r="BM9370" s="79" t="s">
        <v>14761</v>
      </c>
      <c r="BN9370" s="79" t="s">
        <v>669</v>
      </c>
      <c r="BO9370" s="79" t="s">
        <v>2985</v>
      </c>
      <c r="BU9370" s="79" t="s">
        <v>14761</v>
      </c>
      <c r="BV9370" s="79" t="s">
        <v>669</v>
      </c>
      <c r="BW9370" s="79" t="s">
        <v>2985</v>
      </c>
    </row>
    <row r="9371" spans="51:75" x14ac:dyDescent="0.3">
      <c r="AY9371" s="107" t="e">
        <f>VLOOKUP(C9371,#REF!, 2,FALSE)</f>
        <v>#REF!</v>
      </c>
      <c r="BM9371" s="79" t="s">
        <v>14762</v>
      </c>
      <c r="BN9371" s="79" t="s">
        <v>851</v>
      </c>
      <c r="BO9371" s="79" t="s">
        <v>14763</v>
      </c>
      <c r="BU9371" s="79" t="s">
        <v>14762</v>
      </c>
      <c r="BV9371" s="79" t="s">
        <v>851</v>
      </c>
      <c r="BW9371" s="79" t="s">
        <v>14763</v>
      </c>
    </row>
    <row r="9372" spans="51:75" x14ac:dyDescent="0.3">
      <c r="AY9372" s="107" t="e">
        <f>VLOOKUP(C9372,#REF!, 2,FALSE)</f>
        <v>#REF!</v>
      </c>
      <c r="BM9372" s="79" t="s">
        <v>14764</v>
      </c>
      <c r="BN9372" s="79" t="s">
        <v>780</v>
      </c>
      <c r="BO9372" s="79" t="s">
        <v>2985</v>
      </c>
      <c r="BU9372" s="79" t="s">
        <v>14764</v>
      </c>
      <c r="BV9372" s="79" t="s">
        <v>780</v>
      </c>
      <c r="BW9372" s="79" t="s">
        <v>2985</v>
      </c>
    </row>
    <row r="9373" spans="51:75" x14ac:dyDescent="0.3">
      <c r="AY9373" s="107" t="e">
        <f>VLOOKUP(C9373,#REF!, 2,FALSE)</f>
        <v>#REF!</v>
      </c>
      <c r="BM9373" s="79" t="s">
        <v>14765</v>
      </c>
      <c r="BN9373" s="79" t="s">
        <v>738</v>
      </c>
      <c r="BO9373" s="79" t="s">
        <v>2985</v>
      </c>
      <c r="BU9373" s="79" t="s">
        <v>14765</v>
      </c>
      <c r="BV9373" s="79" t="s">
        <v>738</v>
      </c>
      <c r="BW9373" s="79" t="s">
        <v>2985</v>
      </c>
    </row>
    <row r="9374" spans="51:75" x14ac:dyDescent="0.3">
      <c r="AY9374" s="107" t="e">
        <f>VLOOKUP(C9374,#REF!, 2,FALSE)</f>
        <v>#REF!</v>
      </c>
      <c r="BM9374" s="79" t="s">
        <v>14766</v>
      </c>
      <c r="BN9374" s="79" t="s">
        <v>789</v>
      </c>
      <c r="BO9374" s="79" t="s">
        <v>4399</v>
      </c>
      <c r="BU9374" s="79" t="s">
        <v>14766</v>
      </c>
      <c r="BV9374" s="79" t="s">
        <v>789</v>
      </c>
      <c r="BW9374" s="79" t="s">
        <v>4399</v>
      </c>
    </row>
    <row r="9375" spans="51:75" x14ac:dyDescent="0.3">
      <c r="AY9375" s="107" t="e">
        <f>VLOOKUP(C9375,#REF!, 2,FALSE)</f>
        <v>#REF!</v>
      </c>
      <c r="BM9375" s="79" t="s">
        <v>14767</v>
      </c>
      <c r="BN9375" s="79" t="s">
        <v>2985</v>
      </c>
      <c r="BO9375" s="79" t="s">
        <v>14768</v>
      </c>
      <c r="BU9375" s="79" t="s">
        <v>14767</v>
      </c>
      <c r="BV9375" s="79" t="s">
        <v>2985</v>
      </c>
      <c r="BW9375" s="79" t="s">
        <v>14768</v>
      </c>
    </row>
    <row r="9376" spans="51:75" x14ac:dyDescent="0.3">
      <c r="AY9376" s="107" t="e">
        <f>VLOOKUP(C9376,#REF!, 2,FALSE)</f>
        <v>#REF!</v>
      </c>
      <c r="BM9376" s="79" t="s">
        <v>14769</v>
      </c>
      <c r="BN9376" s="79" t="s">
        <v>2985</v>
      </c>
      <c r="BO9376" s="79" t="s">
        <v>1557</v>
      </c>
      <c r="BU9376" s="79" t="s">
        <v>14769</v>
      </c>
      <c r="BV9376" s="79" t="s">
        <v>2985</v>
      </c>
      <c r="BW9376" s="79" t="s">
        <v>1557</v>
      </c>
    </row>
    <row r="9377" spans="51:75" x14ac:dyDescent="0.3">
      <c r="AY9377" s="107" t="e">
        <f>VLOOKUP(C9377,#REF!, 2,FALSE)</f>
        <v>#REF!</v>
      </c>
      <c r="BM9377" s="79" t="s">
        <v>14770</v>
      </c>
      <c r="BN9377" s="79" t="s">
        <v>843</v>
      </c>
      <c r="BO9377" s="79" t="s">
        <v>3018</v>
      </c>
      <c r="BU9377" s="79" t="s">
        <v>14770</v>
      </c>
      <c r="BV9377" s="79" t="s">
        <v>843</v>
      </c>
      <c r="BW9377" s="79" t="s">
        <v>3018</v>
      </c>
    </row>
    <row r="9378" spans="51:75" x14ac:dyDescent="0.3">
      <c r="AY9378" s="107" t="e">
        <f>VLOOKUP(C9378,#REF!, 2,FALSE)</f>
        <v>#REF!</v>
      </c>
      <c r="BM9378" s="79" t="s">
        <v>14771</v>
      </c>
      <c r="BN9378" s="79" t="s">
        <v>2985</v>
      </c>
      <c r="BO9378" s="79" t="s">
        <v>14772</v>
      </c>
      <c r="BU9378" s="79" t="s">
        <v>14771</v>
      </c>
      <c r="BV9378" s="79" t="s">
        <v>2985</v>
      </c>
      <c r="BW9378" s="79" t="s">
        <v>14772</v>
      </c>
    </row>
    <row r="9379" spans="51:75" x14ac:dyDescent="0.3">
      <c r="AY9379" s="107" t="e">
        <f>VLOOKUP(C9379,#REF!, 2,FALSE)</f>
        <v>#REF!</v>
      </c>
      <c r="BM9379" s="79" t="s">
        <v>14774</v>
      </c>
      <c r="BN9379" s="79" t="s">
        <v>2985</v>
      </c>
      <c r="BO9379" s="79" t="s">
        <v>11275</v>
      </c>
      <c r="BU9379" s="79" t="s">
        <v>14774</v>
      </c>
      <c r="BV9379" s="79" t="s">
        <v>2985</v>
      </c>
      <c r="BW9379" s="79" t="s">
        <v>11275</v>
      </c>
    </row>
    <row r="9380" spans="51:75" x14ac:dyDescent="0.3">
      <c r="AY9380" s="107" t="e">
        <f>VLOOKUP(C9380,#REF!, 2,FALSE)</f>
        <v>#REF!</v>
      </c>
      <c r="BM9380" s="79" t="s">
        <v>14775</v>
      </c>
      <c r="BN9380" s="79" t="s">
        <v>2985</v>
      </c>
      <c r="BO9380" s="79" t="s">
        <v>14776</v>
      </c>
      <c r="BU9380" s="79" t="s">
        <v>14775</v>
      </c>
      <c r="BV9380" s="79" t="s">
        <v>2985</v>
      </c>
      <c r="BW9380" s="79" t="s">
        <v>14776</v>
      </c>
    </row>
    <row r="9381" spans="51:75" x14ac:dyDescent="0.3">
      <c r="AY9381" s="107" t="e">
        <f>VLOOKUP(C9381,#REF!, 2,FALSE)</f>
        <v>#REF!</v>
      </c>
      <c r="BM9381" s="79" t="s">
        <v>242</v>
      </c>
      <c r="BN9381" s="79" t="s">
        <v>2985</v>
      </c>
      <c r="BO9381" s="79" t="s">
        <v>14777</v>
      </c>
      <c r="BU9381" s="79" t="s">
        <v>242</v>
      </c>
      <c r="BV9381" s="79" t="s">
        <v>2985</v>
      </c>
      <c r="BW9381" s="79" t="s">
        <v>14777</v>
      </c>
    </row>
    <row r="9382" spans="51:75" x14ac:dyDescent="0.3">
      <c r="AY9382" s="107" t="e">
        <f>VLOOKUP(C9382,#REF!, 2,FALSE)</f>
        <v>#REF!</v>
      </c>
      <c r="BM9382" s="79" t="s">
        <v>14778</v>
      </c>
      <c r="BN9382" s="79" t="s">
        <v>2985</v>
      </c>
      <c r="BO9382" s="79" t="s">
        <v>2985</v>
      </c>
      <c r="BU9382" s="79" t="s">
        <v>14778</v>
      </c>
      <c r="BV9382" s="79" t="s">
        <v>2985</v>
      </c>
      <c r="BW9382" s="79" t="s">
        <v>2985</v>
      </c>
    </row>
    <row r="9383" spans="51:75" x14ac:dyDescent="0.3">
      <c r="AY9383" s="107" t="e">
        <f>VLOOKUP(C9383,#REF!, 2,FALSE)</f>
        <v>#REF!</v>
      </c>
      <c r="BM9383" s="79" t="s">
        <v>14780</v>
      </c>
      <c r="BN9383" s="79" t="s">
        <v>930</v>
      </c>
      <c r="BO9383" s="79" t="s">
        <v>8185</v>
      </c>
      <c r="BU9383" s="79" t="s">
        <v>14780</v>
      </c>
      <c r="BV9383" s="79" t="s">
        <v>930</v>
      </c>
      <c r="BW9383" s="79" t="s">
        <v>8185</v>
      </c>
    </row>
    <row r="9384" spans="51:75" x14ac:dyDescent="0.3">
      <c r="AY9384" s="107" t="e">
        <f>VLOOKUP(C9384,#REF!, 2,FALSE)</f>
        <v>#REF!</v>
      </c>
      <c r="BM9384" s="79" t="s">
        <v>14781</v>
      </c>
      <c r="BN9384" s="79" t="s">
        <v>930</v>
      </c>
      <c r="BO9384" s="79" t="s">
        <v>3079</v>
      </c>
      <c r="BU9384" s="79" t="s">
        <v>14781</v>
      </c>
      <c r="BV9384" s="79" t="s">
        <v>930</v>
      </c>
      <c r="BW9384" s="79" t="s">
        <v>3079</v>
      </c>
    </row>
    <row r="9385" spans="51:75" x14ac:dyDescent="0.3">
      <c r="AY9385" s="107" t="e">
        <f>VLOOKUP(C9385,#REF!, 2,FALSE)</f>
        <v>#REF!</v>
      </c>
      <c r="BM9385" s="79" t="s">
        <v>2571</v>
      </c>
      <c r="BN9385" s="79" t="s">
        <v>3009</v>
      </c>
      <c r="BO9385" s="79" t="s">
        <v>14782</v>
      </c>
      <c r="BU9385" s="79" t="s">
        <v>2571</v>
      </c>
      <c r="BV9385" s="79" t="s">
        <v>3009</v>
      </c>
      <c r="BW9385" s="79" t="s">
        <v>14782</v>
      </c>
    </row>
    <row r="9386" spans="51:75" x14ac:dyDescent="0.3">
      <c r="AY9386" s="107" t="e">
        <f>VLOOKUP(C9386,#REF!, 2,FALSE)</f>
        <v>#REF!</v>
      </c>
      <c r="BM9386" s="79" t="s">
        <v>14783</v>
      </c>
      <c r="BN9386" s="79" t="s">
        <v>3256</v>
      </c>
      <c r="BO9386" s="79" t="s">
        <v>2985</v>
      </c>
      <c r="BU9386" s="79" t="s">
        <v>14783</v>
      </c>
      <c r="BV9386" s="79" t="s">
        <v>3256</v>
      </c>
      <c r="BW9386" s="79" t="s">
        <v>2985</v>
      </c>
    </row>
    <row r="9387" spans="51:75" x14ac:dyDescent="0.3">
      <c r="AY9387" s="107" t="e">
        <f>VLOOKUP(C9387,#REF!, 2,FALSE)</f>
        <v>#REF!</v>
      </c>
      <c r="BM9387" s="79" t="s">
        <v>14784</v>
      </c>
      <c r="BN9387" s="79" t="s">
        <v>2985</v>
      </c>
      <c r="BO9387" s="79" t="s">
        <v>2985</v>
      </c>
      <c r="BU9387" s="79" t="s">
        <v>14784</v>
      </c>
      <c r="BV9387" s="79" t="s">
        <v>2985</v>
      </c>
      <c r="BW9387" s="79" t="s">
        <v>2985</v>
      </c>
    </row>
    <row r="9388" spans="51:75" x14ac:dyDescent="0.3">
      <c r="AY9388" s="107" t="e">
        <f>VLOOKUP(C9388,#REF!, 2,FALSE)</f>
        <v>#REF!</v>
      </c>
      <c r="BM9388" s="79" t="s">
        <v>14785</v>
      </c>
      <c r="BN9388" s="79" t="s">
        <v>2985</v>
      </c>
      <c r="BO9388" s="79" t="s">
        <v>2985</v>
      </c>
      <c r="BU9388" s="79" t="s">
        <v>14785</v>
      </c>
      <c r="BV9388" s="79" t="s">
        <v>2985</v>
      </c>
      <c r="BW9388" s="79" t="s">
        <v>2985</v>
      </c>
    </row>
    <row r="9389" spans="51:75" x14ac:dyDescent="0.3">
      <c r="AY9389" s="107" t="e">
        <f>VLOOKUP(C9389,#REF!, 2,FALSE)</f>
        <v>#REF!</v>
      </c>
      <c r="BM9389" s="79" t="s">
        <v>14786</v>
      </c>
      <c r="BN9389" s="79" t="s">
        <v>663</v>
      </c>
      <c r="BO9389" s="79" t="s">
        <v>2985</v>
      </c>
      <c r="BU9389" s="79" t="s">
        <v>14786</v>
      </c>
      <c r="BV9389" s="79" t="s">
        <v>663</v>
      </c>
      <c r="BW9389" s="79" t="s">
        <v>2985</v>
      </c>
    </row>
    <row r="9390" spans="51:75" x14ac:dyDescent="0.3">
      <c r="AY9390" s="107" t="e">
        <f>VLOOKUP(C9390,#REF!, 2,FALSE)</f>
        <v>#REF!</v>
      </c>
      <c r="BM9390" s="79" t="s">
        <v>14787</v>
      </c>
      <c r="BN9390" s="79" t="s">
        <v>2985</v>
      </c>
      <c r="BO9390" s="79" t="s">
        <v>14788</v>
      </c>
      <c r="BU9390" s="79" t="s">
        <v>14787</v>
      </c>
      <c r="BV9390" s="79" t="s">
        <v>2985</v>
      </c>
      <c r="BW9390" s="79" t="s">
        <v>14788</v>
      </c>
    </row>
    <row r="9391" spans="51:75" x14ac:dyDescent="0.3">
      <c r="AY9391" s="107" t="e">
        <f>VLOOKUP(C9391,#REF!, 2,FALSE)</f>
        <v>#REF!</v>
      </c>
      <c r="BM9391" s="79" t="s">
        <v>14789</v>
      </c>
      <c r="BN9391" s="79" t="s">
        <v>2985</v>
      </c>
      <c r="BO9391" s="79" t="s">
        <v>14497</v>
      </c>
      <c r="BU9391" s="79" t="s">
        <v>14789</v>
      </c>
      <c r="BV9391" s="79" t="s">
        <v>2985</v>
      </c>
      <c r="BW9391" s="79" t="s">
        <v>14497</v>
      </c>
    </row>
    <row r="9392" spans="51:75" x14ac:dyDescent="0.3">
      <c r="AY9392" s="107" t="e">
        <f>VLOOKUP(C9392,#REF!, 2,FALSE)</f>
        <v>#REF!</v>
      </c>
      <c r="BM9392" s="79" t="s">
        <v>14790</v>
      </c>
      <c r="BN9392" s="79" t="s">
        <v>2985</v>
      </c>
      <c r="BO9392" s="79" t="s">
        <v>14791</v>
      </c>
      <c r="BU9392" s="79" t="s">
        <v>14790</v>
      </c>
      <c r="BV9392" s="79" t="s">
        <v>2985</v>
      </c>
      <c r="BW9392" s="79" t="s">
        <v>14791</v>
      </c>
    </row>
    <row r="9393" spans="51:75" x14ac:dyDescent="0.3">
      <c r="AY9393" s="107" t="e">
        <f>VLOOKUP(C9393,#REF!, 2,FALSE)</f>
        <v>#REF!</v>
      </c>
      <c r="BM9393" s="79" t="s">
        <v>14792</v>
      </c>
      <c r="BN9393" s="79" t="s">
        <v>1015</v>
      </c>
      <c r="BO9393" s="79" t="s">
        <v>2985</v>
      </c>
      <c r="BU9393" s="79" t="s">
        <v>14792</v>
      </c>
      <c r="BV9393" s="79" t="s">
        <v>1015</v>
      </c>
      <c r="BW9393" s="79" t="s">
        <v>2985</v>
      </c>
    </row>
    <row r="9394" spans="51:75" x14ac:dyDescent="0.3">
      <c r="AY9394" s="107" t="e">
        <f>VLOOKUP(C9394,#REF!, 2,FALSE)</f>
        <v>#REF!</v>
      </c>
      <c r="BM9394" s="79" t="s">
        <v>14793</v>
      </c>
      <c r="BN9394" s="79" t="s">
        <v>2985</v>
      </c>
      <c r="BO9394" s="79" t="s">
        <v>14794</v>
      </c>
      <c r="BU9394" s="79" t="s">
        <v>14793</v>
      </c>
      <c r="BV9394" s="79" t="s">
        <v>2985</v>
      </c>
      <c r="BW9394" s="79" t="s">
        <v>14794</v>
      </c>
    </row>
    <row r="9395" spans="51:75" x14ac:dyDescent="0.3">
      <c r="AY9395" s="107" t="e">
        <f>VLOOKUP(C9395,#REF!, 2,FALSE)</f>
        <v>#REF!</v>
      </c>
      <c r="BM9395" s="79" t="s">
        <v>2572</v>
      </c>
      <c r="BN9395" s="79" t="s">
        <v>930</v>
      </c>
      <c r="BO9395" s="79" t="s">
        <v>2985</v>
      </c>
      <c r="BU9395" s="79" t="s">
        <v>2572</v>
      </c>
      <c r="BV9395" s="79" t="s">
        <v>930</v>
      </c>
      <c r="BW9395" s="79" t="s">
        <v>2985</v>
      </c>
    </row>
    <row r="9396" spans="51:75" x14ac:dyDescent="0.3">
      <c r="AY9396" s="107" t="e">
        <f>VLOOKUP(C9396,#REF!, 2,FALSE)</f>
        <v>#REF!</v>
      </c>
      <c r="BM9396" s="79" t="s">
        <v>14795</v>
      </c>
      <c r="BN9396" s="79" t="s">
        <v>1274</v>
      </c>
      <c r="BO9396" s="79" t="s">
        <v>14796</v>
      </c>
      <c r="BU9396" s="79" t="s">
        <v>14795</v>
      </c>
      <c r="BV9396" s="79" t="s">
        <v>1274</v>
      </c>
      <c r="BW9396" s="79" t="s">
        <v>14796</v>
      </c>
    </row>
    <row r="9397" spans="51:75" x14ac:dyDescent="0.3">
      <c r="AY9397" s="107" t="e">
        <f>VLOOKUP(C9397,#REF!, 2,FALSE)</f>
        <v>#REF!</v>
      </c>
      <c r="BM9397" s="79" t="s">
        <v>14797</v>
      </c>
      <c r="BN9397" s="79" t="s">
        <v>738</v>
      </c>
      <c r="BO9397" s="79" t="s">
        <v>2985</v>
      </c>
      <c r="BU9397" s="79" t="s">
        <v>14797</v>
      </c>
      <c r="BV9397" s="79" t="s">
        <v>738</v>
      </c>
      <c r="BW9397" s="79" t="s">
        <v>2985</v>
      </c>
    </row>
    <row r="9398" spans="51:75" x14ac:dyDescent="0.3">
      <c r="AY9398" s="107" t="e">
        <f>VLOOKUP(C9398,#REF!, 2,FALSE)</f>
        <v>#REF!</v>
      </c>
      <c r="BM9398" s="79" t="s">
        <v>14798</v>
      </c>
      <c r="BN9398" s="79" t="s">
        <v>854</v>
      </c>
      <c r="BO9398" s="79" t="s">
        <v>2985</v>
      </c>
      <c r="BU9398" s="79" t="s">
        <v>14798</v>
      </c>
      <c r="BV9398" s="79" t="s">
        <v>854</v>
      </c>
      <c r="BW9398" s="79" t="s">
        <v>2985</v>
      </c>
    </row>
    <row r="9399" spans="51:75" x14ac:dyDescent="0.3">
      <c r="AY9399" s="107" t="e">
        <f>VLOOKUP(C9399,#REF!, 2,FALSE)</f>
        <v>#REF!</v>
      </c>
      <c r="BM9399" s="79" t="s">
        <v>14799</v>
      </c>
      <c r="BN9399" s="79" t="s">
        <v>2985</v>
      </c>
      <c r="BO9399" s="79" t="s">
        <v>2985</v>
      </c>
      <c r="BU9399" s="79" t="s">
        <v>14799</v>
      </c>
      <c r="BV9399" s="79" t="s">
        <v>2985</v>
      </c>
      <c r="BW9399" s="79" t="s">
        <v>2985</v>
      </c>
    </row>
    <row r="9400" spans="51:75" x14ac:dyDescent="0.3">
      <c r="AY9400" s="107" t="e">
        <f>VLOOKUP(C9400,#REF!, 2,FALSE)</f>
        <v>#REF!</v>
      </c>
      <c r="BM9400" s="79" t="s">
        <v>14800</v>
      </c>
      <c r="BN9400" s="79" t="s">
        <v>3009</v>
      </c>
      <c r="BO9400" s="79" t="s">
        <v>2985</v>
      </c>
      <c r="BU9400" s="79" t="s">
        <v>14800</v>
      </c>
      <c r="BV9400" s="79" t="s">
        <v>3009</v>
      </c>
      <c r="BW9400" s="79" t="s">
        <v>2985</v>
      </c>
    </row>
    <row r="9401" spans="51:75" x14ac:dyDescent="0.3">
      <c r="AY9401" s="107" t="e">
        <f>VLOOKUP(C9401,#REF!, 2,FALSE)</f>
        <v>#REF!</v>
      </c>
      <c r="BM9401" s="79" t="s">
        <v>14801</v>
      </c>
      <c r="BN9401" s="79" t="s">
        <v>3256</v>
      </c>
      <c r="BO9401" s="79" t="s">
        <v>2985</v>
      </c>
      <c r="BU9401" s="79" t="s">
        <v>14801</v>
      </c>
      <c r="BV9401" s="79" t="s">
        <v>3256</v>
      </c>
      <c r="BW9401" s="79" t="s">
        <v>2985</v>
      </c>
    </row>
    <row r="9402" spans="51:75" x14ac:dyDescent="0.3">
      <c r="AY9402" s="107" t="e">
        <f>VLOOKUP(C9402,#REF!, 2,FALSE)</f>
        <v>#REF!</v>
      </c>
      <c r="BM9402" s="79" t="s">
        <v>241</v>
      </c>
      <c r="BN9402" s="79" t="s">
        <v>854</v>
      </c>
      <c r="BO9402" s="79" t="s">
        <v>2985</v>
      </c>
      <c r="BU9402" s="79" t="s">
        <v>241</v>
      </c>
      <c r="BV9402" s="79" t="s">
        <v>854</v>
      </c>
      <c r="BW9402" s="79" t="s">
        <v>2985</v>
      </c>
    </row>
    <row r="9403" spans="51:75" x14ac:dyDescent="0.3">
      <c r="AY9403" s="107" t="e">
        <f>VLOOKUP(C9403,#REF!, 2,FALSE)</f>
        <v>#REF!</v>
      </c>
      <c r="BM9403" s="79" t="s">
        <v>14802</v>
      </c>
      <c r="BN9403" s="79" t="s">
        <v>3009</v>
      </c>
      <c r="BO9403" s="79" t="s">
        <v>2985</v>
      </c>
      <c r="BU9403" s="79" t="s">
        <v>14802</v>
      </c>
      <c r="BV9403" s="79" t="s">
        <v>3009</v>
      </c>
      <c r="BW9403" s="79" t="s">
        <v>2985</v>
      </c>
    </row>
    <row r="9404" spans="51:75" x14ac:dyDescent="0.3">
      <c r="AY9404" s="107" t="e">
        <f>VLOOKUP(C9404,#REF!, 2,FALSE)</f>
        <v>#REF!</v>
      </c>
      <c r="BM9404" s="79" t="s">
        <v>14803</v>
      </c>
      <c r="BN9404" s="79" t="s">
        <v>2985</v>
      </c>
      <c r="BO9404" s="79" t="s">
        <v>2985</v>
      </c>
      <c r="BU9404" s="79" t="s">
        <v>14803</v>
      </c>
      <c r="BV9404" s="79" t="s">
        <v>2985</v>
      </c>
      <c r="BW9404" s="79" t="s">
        <v>2985</v>
      </c>
    </row>
    <row r="9405" spans="51:75" x14ac:dyDescent="0.3">
      <c r="AY9405" s="107" t="e">
        <f>VLOOKUP(C9405,#REF!, 2,FALSE)</f>
        <v>#REF!</v>
      </c>
      <c r="BM9405" s="79" t="s">
        <v>14804</v>
      </c>
      <c r="BN9405" s="79" t="s">
        <v>17000</v>
      </c>
      <c r="BO9405" s="79" t="s">
        <v>14805</v>
      </c>
      <c r="BU9405" s="79" t="s">
        <v>14804</v>
      </c>
      <c r="BV9405" s="79" t="s">
        <v>17000</v>
      </c>
      <c r="BW9405" s="79" t="s">
        <v>14805</v>
      </c>
    </row>
    <row r="9406" spans="51:75" x14ac:dyDescent="0.3">
      <c r="AY9406" s="107" t="e">
        <f>VLOOKUP(C9406,#REF!, 2,FALSE)</f>
        <v>#REF!</v>
      </c>
      <c r="BM9406" s="79" t="s">
        <v>14806</v>
      </c>
      <c r="BN9406" s="79" t="s">
        <v>2985</v>
      </c>
      <c r="BO9406" s="79" t="s">
        <v>3846</v>
      </c>
      <c r="BU9406" s="79" t="s">
        <v>14806</v>
      </c>
      <c r="BV9406" s="79" t="s">
        <v>2985</v>
      </c>
      <c r="BW9406" s="79" t="s">
        <v>3846</v>
      </c>
    </row>
    <row r="9407" spans="51:75" x14ac:dyDescent="0.3">
      <c r="AY9407" s="107" t="e">
        <f>VLOOKUP(C9407,#REF!, 2,FALSE)</f>
        <v>#REF!</v>
      </c>
      <c r="BM9407" s="79" t="s">
        <v>14807</v>
      </c>
      <c r="BN9407" s="79" t="s">
        <v>2985</v>
      </c>
      <c r="BO9407" s="79" t="s">
        <v>1214</v>
      </c>
      <c r="BU9407" s="79" t="s">
        <v>14807</v>
      </c>
      <c r="BV9407" s="79" t="s">
        <v>2985</v>
      </c>
      <c r="BW9407" s="79" t="s">
        <v>1214</v>
      </c>
    </row>
    <row r="9408" spans="51:75" x14ac:dyDescent="0.3">
      <c r="AY9408" s="107" t="e">
        <f>VLOOKUP(C9408,#REF!, 2,FALSE)</f>
        <v>#REF!</v>
      </c>
      <c r="BM9408" s="79" t="s">
        <v>14808</v>
      </c>
      <c r="BN9408" s="79" t="s">
        <v>2985</v>
      </c>
      <c r="BO9408" s="79" t="s">
        <v>2985</v>
      </c>
      <c r="BU9408" s="79" t="s">
        <v>14808</v>
      </c>
      <c r="BV9408" s="79" t="s">
        <v>2985</v>
      </c>
      <c r="BW9408" s="79" t="s">
        <v>2985</v>
      </c>
    </row>
    <row r="9409" spans="51:75" x14ac:dyDescent="0.3">
      <c r="AY9409" s="107" t="e">
        <f>VLOOKUP(C9409,#REF!, 2,FALSE)</f>
        <v>#REF!</v>
      </c>
      <c r="BM9409" s="79" t="s">
        <v>14809</v>
      </c>
      <c r="BN9409" s="79" t="s">
        <v>2985</v>
      </c>
      <c r="BO9409" s="79" t="s">
        <v>2985</v>
      </c>
      <c r="BU9409" s="79" t="s">
        <v>14809</v>
      </c>
      <c r="BV9409" s="79" t="s">
        <v>2985</v>
      </c>
      <c r="BW9409" s="79" t="s">
        <v>2985</v>
      </c>
    </row>
    <row r="9410" spans="51:75" x14ac:dyDescent="0.3">
      <c r="AY9410" s="107" t="e">
        <f>VLOOKUP(C9410,#REF!, 2,FALSE)</f>
        <v>#REF!</v>
      </c>
      <c r="BM9410" s="79" t="s">
        <v>14810</v>
      </c>
      <c r="BN9410" s="79" t="s">
        <v>2985</v>
      </c>
      <c r="BO9410" s="79" t="s">
        <v>2985</v>
      </c>
      <c r="BU9410" s="79" t="s">
        <v>14810</v>
      </c>
      <c r="BV9410" s="79" t="s">
        <v>2985</v>
      </c>
      <c r="BW9410" s="79" t="s">
        <v>2985</v>
      </c>
    </row>
    <row r="9411" spans="51:75" x14ac:dyDescent="0.3">
      <c r="AY9411" s="107" t="e">
        <f>VLOOKUP(C9411,#REF!, 2,FALSE)</f>
        <v>#REF!</v>
      </c>
      <c r="BM9411" s="79" t="s">
        <v>14811</v>
      </c>
      <c r="BN9411" s="79" t="s">
        <v>2985</v>
      </c>
      <c r="BO9411" s="79" t="s">
        <v>2985</v>
      </c>
      <c r="BU9411" s="79" t="s">
        <v>14811</v>
      </c>
      <c r="BV9411" s="79" t="s">
        <v>2985</v>
      </c>
      <c r="BW9411" s="79" t="s">
        <v>2985</v>
      </c>
    </row>
    <row r="9412" spans="51:75" x14ac:dyDescent="0.3">
      <c r="AY9412" s="107" t="e">
        <f>VLOOKUP(C9412,#REF!, 2,FALSE)</f>
        <v>#REF!</v>
      </c>
      <c r="BM9412" s="79" t="s">
        <v>14812</v>
      </c>
      <c r="BN9412" s="79" t="s">
        <v>2985</v>
      </c>
      <c r="BO9412" s="79" t="s">
        <v>2985</v>
      </c>
      <c r="BU9412" s="79" t="s">
        <v>14812</v>
      </c>
      <c r="BV9412" s="79" t="s">
        <v>2985</v>
      </c>
      <c r="BW9412" s="79" t="s">
        <v>2985</v>
      </c>
    </row>
    <row r="9413" spans="51:75" x14ac:dyDescent="0.3">
      <c r="AY9413" s="107" t="e">
        <f>VLOOKUP(C9413,#REF!, 2,FALSE)</f>
        <v>#REF!</v>
      </c>
      <c r="BM9413" s="79" t="s">
        <v>2573</v>
      </c>
      <c r="BN9413" s="79" t="s">
        <v>1015</v>
      </c>
      <c r="BO9413" s="79" t="s">
        <v>2985</v>
      </c>
      <c r="BU9413" s="79" t="s">
        <v>2573</v>
      </c>
      <c r="BV9413" s="79" t="s">
        <v>1015</v>
      </c>
      <c r="BW9413" s="79" t="s">
        <v>2985</v>
      </c>
    </row>
    <row r="9414" spans="51:75" x14ac:dyDescent="0.3">
      <c r="AY9414" s="107" t="e">
        <f>VLOOKUP(C9414,#REF!, 2,FALSE)</f>
        <v>#REF!</v>
      </c>
      <c r="BM9414" s="79" t="s">
        <v>2574</v>
      </c>
      <c r="BN9414" s="79" t="s">
        <v>2985</v>
      </c>
      <c r="BO9414" s="79" t="s">
        <v>14813</v>
      </c>
      <c r="BU9414" s="79" t="s">
        <v>2574</v>
      </c>
      <c r="BV9414" s="79" t="s">
        <v>2985</v>
      </c>
      <c r="BW9414" s="79" t="s">
        <v>14813</v>
      </c>
    </row>
    <row r="9415" spans="51:75" x14ac:dyDescent="0.3">
      <c r="AY9415" s="107" t="e">
        <f>VLOOKUP(C9415,#REF!, 2,FALSE)</f>
        <v>#REF!</v>
      </c>
      <c r="BM9415" s="79" t="s">
        <v>14814</v>
      </c>
      <c r="BN9415" s="79" t="s">
        <v>2985</v>
      </c>
      <c r="BO9415" s="79" t="s">
        <v>14815</v>
      </c>
      <c r="BU9415" s="79" t="s">
        <v>14814</v>
      </c>
      <c r="BV9415" s="79" t="s">
        <v>2985</v>
      </c>
      <c r="BW9415" s="79" t="s">
        <v>14815</v>
      </c>
    </row>
    <row r="9416" spans="51:75" x14ac:dyDescent="0.3">
      <c r="AY9416" s="107" t="e">
        <f>VLOOKUP(C9416,#REF!, 2,FALSE)</f>
        <v>#REF!</v>
      </c>
      <c r="BM9416" s="79" t="s">
        <v>245</v>
      </c>
      <c r="BN9416" s="79" t="s">
        <v>2985</v>
      </c>
      <c r="BO9416" s="79" t="s">
        <v>719</v>
      </c>
      <c r="BU9416" s="79" t="s">
        <v>245</v>
      </c>
      <c r="BV9416" s="79" t="s">
        <v>2985</v>
      </c>
      <c r="BW9416" s="79" t="s">
        <v>719</v>
      </c>
    </row>
    <row r="9417" spans="51:75" x14ac:dyDescent="0.3">
      <c r="AY9417" s="107" t="e">
        <f>VLOOKUP(C9417,#REF!, 2,FALSE)</f>
        <v>#REF!</v>
      </c>
      <c r="BM9417" s="79" t="s">
        <v>2575</v>
      </c>
      <c r="BN9417" s="79" t="s">
        <v>928</v>
      </c>
      <c r="BO9417" s="79" t="s">
        <v>2985</v>
      </c>
      <c r="BU9417" s="79" t="s">
        <v>2575</v>
      </c>
      <c r="BV9417" s="79" t="s">
        <v>928</v>
      </c>
      <c r="BW9417" s="79" t="s">
        <v>2985</v>
      </c>
    </row>
    <row r="9418" spans="51:75" x14ac:dyDescent="0.3">
      <c r="AY9418" s="107" t="e">
        <f>VLOOKUP(C9418,#REF!, 2,FALSE)</f>
        <v>#REF!</v>
      </c>
      <c r="BM9418" s="79" t="s">
        <v>14816</v>
      </c>
      <c r="BN9418" s="79" t="s">
        <v>2985</v>
      </c>
      <c r="BO9418" s="79" t="s">
        <v>2985</v>
      </c>
      <c r="BU9418" s="79" t="s">
        <v>14816</v>
      </c>
      <c r="BV9418" s="79" t="s">
        <v>2985</v>
      </c>
      <c r="BW9418" s="79" t="s">
        <v>2985</v>
      </c>
    </row>
    <row r="9419" spans="51:75" x14ac:dyDescent="0.3">
      <c r="AY9419" s="107" t="e">
        <f>VLOOKUP(C9419,#REF!, 2,FALSE)</f>
        <v>#REF!</v>
      </c>
      <c r="BM9419" s="79" t="s">
        <v>14817</v>
      </c>
      <c r="BN9419" s="79" t="s">
        <v>2985</v>
      </c>
      <c r="BO9419" s="79" t="s">
        <v>2985</v>
      </c>
      <c r="BU9419" s="79" t="s">
        <v>14817</v>
      </c>
      <c r="BV9419" s="79" t="s">
        <v>2985</v>
      </c>
      <c r="BW9419" s="79" t="s">
        <v>2985</v>
      </c>
    </row>
    <row r="9420" spans="51:75" x14ac:dyDescent="0.3">
      <c r="AY9420" s="107" t="e">
        <f>VLOOKUP(C9420,#REF!, 2,FALSE)</f>
        <v>#REF!</v>
      </c>
      <c r="BM9420" s="79" t="s">
        <v>14818</v>
      </c>
      <c r="BN9420" s="79" t="s">
        <v>799</v>
      </c>
      <c r="BO9420" s="79" t="s">
        <v>2985</v>
      </c>
      <c r="BU9420" s="79" t="s">
        <v>14818</v>
      </c>
      <c r="BV9420" s="79" t="s">
        <v>799</v>
      </c>
      <c r="BW9420" s="79" t="s">
        <v>2985</v>
      </c>
    </row>
    <row r="9421" spans="51:75" x14ac:dyDescent="0.3">
      <c r="AY9421" s="107" t="e">
        <f>VLOOKUP(C9421,#REF!, 2,FALSE)</f>
        <v>#REF!</v>
      </c>
      <c r="BM9421" s="79" t="s">
        <v>14819</v>
      </c>
      <c r="BN9421" s="79" t="s">
        <v>789</v>
      </c>
      <c r="BO9421" s="79" t="s">
        <v>14820</v>
      </c>
      <c r="BU9421" s="79" t="s">
        <v>14819</v>
      </c>
      <c r="BV9421" s="79" t="s">
        <v>789</v>
      </c>
      <c r="BW9421" s="79" t="s">
        <v>14820</v>
      </c>
    </row>
    <row r="9422" spans="51:75" x14ac:dyDescent="0.3">
      <c r="AY9422" s="107" t="e">
        <f>VLOOKUP(C9422,#REF!, 2,FALSE)</f>
        <v>#REF!</v>
      </c>
      <c r="BM9422" s="79" t="s">
        <v>2576</v>
      </c>
      <c r="BN9422" s="79" t="s">
        <v>3256</v>
      </c>
      <c r="BO9422" s="79" t="s">
        <v>14821</v>
      </c>
      <c r="BU9422" s="79" t="s">
        <v>2576</v>
      </c>
      <c r="BV9422" s="79" t="s">
        <v>3256</v>
      </c>
      <c r="BW9422" s="79" t="s">
        <v>14821</v>
      </c>
    </row>
    <row r="9423" spans="51:75" x14ac:dyDescent="0.3">
      <c r="AY9423" s="107" t="e">
        <f>VLOOKUP(C9423,#REF!, 2,FALSE)</f>
        <v>#REF!</v>
      </c>
      <c r="BM9423" s="79" t="s">
        <v>14822</v>
      </c>
      <c r="BN9423" s="79" t="s">
        <v>707</v>
      </c>
      <c r="BO9423" s="79" t="s">
        <v>2985</v>
      </c>
      <c r="BU9423" s="79" t="s">
        <v>14822</v>
      </c>
      <c r="BV9423" s="79" t="s">
        <v>707</v>
      </c>
      <c r="BW9423" s="79" t="s">
        <v>2985</v>
      </c>
    </row>
    <row r="9424" spans="51:75" x14ac:dyDescent="0.3">
      <c r="AY9424" s="107" t="e">
        <f>VLOOKUP(C9424,#REF!, 2,FALSE)</f>
        <v>#REF!</v>
      </c>
      <c r="BM9424" s="79" t="s">
        <v>14823</v>
      </c>
      <c r="BN9424" s="79" t="s">
        <v>777</v>
      </c>
      <c r="BO9424" s="79" t="s">
        <v>2985</v>
      </c>
      <c r="BU9424" s="79" t="s">
        <v>14823</v>
      </c>
      <c r="BV9424" s="79" t="s">
        <v>777</v>
      </c>
      <c r="BW9424" s="79" t="s">
        <v>2985</v>
      </c>
    </row>
    <row r="9425" spans="51:75" x14ac:dyDescent="0.3">
      <c r="AY9425" s="107" t="e">
        <f>VLOOKUP(C9425,#REF!, 2,FALSE)</f>
        <v>#REF!</v>
      </c>
      <c r="BM9425" s="79" t="s">
        <v>14824</v>
      </c>
      <c r="BN9425" s="79" t="s">
        <v>805</v>
      </c>
      <c r="BO9425" s="79" t="s">
        <v>2985</v>
      </c>
      <c r="BU9425" s="79" t="s">
        <v>14824</v>
      </c>
      <c r="BV9425" s="79" t="s">
        <v>805</v>
      </c>
      <c r="BW9425" s="79" t="s">
        <v>2985</v>
      </c>
    </row>
    <row r="9426" spans="51:75" x14ac:dyDescent="0.3">
      <c r="AY9426" s="107" t="e">
        <f>VLOOKUP(C9426,#REF!, 2,FALSE)</f>
        <v>#REF!</v>
      </c>
      <c r="BM9426" s="79" t="s">
        <v>14825</v>
      </c>
      <c r="BN9426" s="79" t="s">
        <v>616</v>
      </c>
      <c r="BO9426" s="79" t="s">
        <v>2985</v>
      </c>
      <c r="BU9426" s="79" t="s">
        <v>14825</v>
      </c>
      <c r="BV9426" s="79" t="s">
        <v>616</v>
      </c>
      <c r="BW9426" s="79" t="s">
        <v>2985</v>
      </c>
    </row>
    <row r="9427" spans="51:75" x14ac:dyDescent="0.3">
      <c r="AY9427" s="107" t="e">
        <f>VLOOKUP(C9427,#REF!, 2,FALSE)</f>
        <v>#REF!</v>
      </c>
      <c r="BM9427" s="79" t="s">
        <v>14826</v>
      </c>
      <c r="BN9427" s="79" t="s">
        <v>2985</v>
      </c>
      <c r="BO9427" s="79" t="s">
        <v>2985</v>
      </c>
      <c r="BU9427" s="79" t="s">
        <v>14826</v>
      </c>
      <c r="BV9427" s="79" t="s">
        <v>2985</v>
      </c>
      <c r="BW9427" s="79" t="s">
        <v>2985</v>
      </c>
    </row>
    <row r="9428" spans="51:75" x14ac:dyDescent="0.3">
      <c r="AY9428" s="107" t="e">
        <f>VLOOKUP(C9428,#REF!, 2,FALSE)</f>
        <v>#REF!</v>
      </c>
      <c r="BM9428" s="79" t="s">
        <v>14827</v>
      </c>
      <c r="BN9428" s="79" t="s">
        <v>2985</v>
      </c>
      <c r="BO9428" s="79" t="s">
        <v>2985</v>
      </c>
      <c r="BU9428" s="79" t="s">
        <v>14827</v>
      </c>
      <c r="BV9428" s="79" t="s">
        <v>2985</v>
      </c>
      <c r="BW9428" s="79" t="s">
        <v>2985</v>
      </c>
    </row>
    <row r="9429" spans="51:75" x14ac:dyDescent="0.3">
      <c r="AY9429" s="107" t="e">
        <f>VLOOKUP(C9429,#REF!, 2,FALSE)</f>
        <v>#REF!</v>
      </c>
      <c r="BM9429" s="79" t="s">
        <v>14828</v>
      </c>
      <c r="BN9429" s="79" t="s">
        <v>707</v>
      </c>
      <c r="BO9429" s="79" t="s">
        <v>14829</v>
      </c>
      <c r="BU9429" s="79" t="s">
        <v>14828</v>
      </c>
      <c r="BV9429" s="79" t="s">
        <v>707</v>
      </c>
      <c r="BW9429" s="79" t="s">
        <v>14829</v>
      </c>
    </row>
    <row r="9430" spans="51:75" x14ac:dyDescent="0.3">
      <c r="AY9430" s="107" t="e">
        <f>VLOOKUP(C9430,#REF!, 2,FALSE)</f>
        <v>#REF!</v>
      </c>
      <c r="BM9430" s="79" t="s">
        <v>14830</v>
      </c>
      <c r="BN9430" s="79" t="s">
        <v>705</v>
      </c>
      <c r="BO9430" s="79" t="s">
        <v>2985</v>
      </c>
      <c r="BU9430" s="79" t="s">
        <v>14830</v>
      </c>
      <c r="BV9430" s="79" t="s">
        <v>705</v>
      </c>
      <c r="BW9430" s="79" t="s">
        <v>2985</v>
      </c>
    </row>
    <row r="9431" spans="51:75" x14ac:dyDescent="0.3">
      <c r="AY9431" s="107" t="e">
        <f>VLOOKUP(C9431,#REF!, 2,FALSE)</f>
        <v>#REF!</v>
      </c>
      <c r="BM9431" s="79" t="s">
        <v>14831</v>
      </c>
      <c r="BN9431" s="79" t="s">
        <v>1271</v>
      </c>
      <c r="BO9431" s="79" t="s">
        <v>14832</v>
      </c>
      <c r="BU9431" s="79" t="s">
        <v>14831</v>
      </c>
      <c r="BV9431" s="79" t="s">
        <v>1271</v>
      </c>
      <c r="BW9431" s="79" t="s">
        <v>14832</v>
      </c>
    </row>
    <row r="9432" spans="51:75" x14ac:dyDescent="0.3">
      <c r="AY9432" s="107" t="e">
        <f>VLOOKUP(C9432,#REF!, 2,FALSE)</f>
        <v>#REF!</v>
      </c>
      <c r="BM9432" s="79" t="s">
        <v>14833</v>
      </c>
      <c r="BN9432" s="79" t="s">
        <v>789</v>
      </c>
      <c r="BO9432" s="79" t="s">
        <v>14834</v>
      </c>
      <c r="BU9432" s="79" t="s">
        <v>14833</v>
      </c>
      <c r="BV9432" s="79" t="s">
        <v>789</v>
      </c>
      <c r="BW9432" s="79" t="s">
        <v>14834</v>
      </c>
    </row>
    <row r="9433" spans="51:75" x14ac:dyDescent="0.3">
      <c r="AY9433" s="107" t="e">
        <f>VLOOKUP(C9433,#REF!, 2,FALSE)</f>
        <v>#REF!</v>
      </c>
      <c r="BM9433" s="79" t="s">
        <v>14835</v>
      </c>
      <c r="BN9433" s="79" t="s">
        <v>854</v>
      </c>
      <c r="BO9433" s="79" t="s">
        <v>2985</v>
      </c>
      <c r="BU9433" s="79" t="s">
        <v>14835</v>
      </c>
      <c r="BV9433" s="79" t="s">
        <v>854</v>
      </c>
      <c r="BW9433" s="79" t="s">
        <v>2985</v>
      </c>
    </row>
    <row r="9434" spans="51:75" x14ac:dyDescent="0.3">
      <c r="AY9434" s="107" t="e">
        <f>VLOOKUP(C9434,#REF!, 2,FALSE)</f>
        <v>#REF!</v>
      </c>
      <c r="BM9434" s="79" t="s">
        <v>14836</v>
      </c>
      <c r="BN9434" s="79" t="s">
        <v>1141</v>
      </c>
      <c r="BO9434" s="79" t="s">
        <v>14837</v>
      </c>
      <c r="BU9434" s="79" t="s">
        <v>14836</v>
      </c>
      <c r="BV9434" s="79" t="s">
        <v>1141</v>
      </c>
      <c r="BW9434" s="79" t="s">
        <v>14837</v>
      </c>
    </row>
    <row r="9435" spans="51:75" x14ac:dyDescent="0.3">
      <c r="AY9435" s="107" t="e">
        <f>VLOOKUP(C9435,#REF!, 2,FALSE)</f>
        <v>#REF!</v>
      </c>
      <c r="BM9435" s="79" t="s">
        <v>246</v>
      </c>
      <c r="BN9435" s="79" t="s">
        <v>616</v>
      </c>
      <c r="BO9435" s="79" t="s">
        <v>2985</v>
      </c>
      <c r="BU9435" s="79" t="s">
        <v>246</v>
      </c>
      <c r="BV9435" s="79" t="s">
        <v>616</v>
      </c>
      <c r="BW9435" s="79" t="s">
        <v>2985</v>
      </c>
    </row>
    <row r="9436" spans="51:75" x14ac:dyDescent="0.3">
      <c r="AY9436" s="107" t="e">
        <f>VLOOKUP(C9436,#REF!, 2,FALSE)</f>
        <v>#REF!</v>
      </c>
      <c r="BM9436" s="79" t="s">
        <v>14838</v>
      </c>
      <c r="BN9436" s="79" t="s">
        <v>1344</v>
      </c>
      <c r="BO9436" s="79" t="s">
        <v>14839</v>
      </c>
      <c r="BU9436" s="79" t="s">
        <v>14838</v>
      </c>
      <c r="BV9436" s="79" t="s">
        <v>1344</v>
      </c>
      <c r="BW9436" s="79" t="s">
        <v>14839</v>
      </c>
    </row>
    <row r="9437" spans="51:75" x14ac:dyDescent="0.3">
      <c r="AY9437" s="107" t="e">
        <f>VLOOKUP(C9437,#REF!, 2,FALSE)</f>
        <v>#REF!</v>
      </c>
      <c r="BM9437" s="79" t="s">
        <v>14840</v>
      </c>
      <c r="BN9437" s="79" t="s">
        <v>1344</v>
      </c>
      <c r="BO9437" s="79" t="s">
        <v>14841</v>
      </c>
      <c r="BU9437" s="79" t="s">
        <v>14840</v>
      </c>
      <c r="BV9437" s="79" t="s">
        <v>1344</v>
      </c>
      <c r="BW9437" s="79" t="s">
        <v>14841</v>
      </c>
    </row>
    <row r="9438" spans="51:75" x14ac:dyDescent="0.3">
      <c r="AY9438" s="107" t="e">
        <f>VLOOKUP(C9438,#REF!, 2,FALSE)</f>
        <v>#REF!</v>
      </c>
      <c r="BM9438" s="79" t="s">
        <v>226</v>
      </c>
      <c r="BN9438" s="79" t="s">
        <v>638</v>
      </c>
      <c r="BO9438" s="79" t="s">
        <v>2985</v>
      </c>
      <c r="BU9438" s="79" t="s">
        <v>226</v>
      </c>
      <c r="BV9438" s="79" t="s">
        <v>638</v>
      </c>
      <c r="BW9438" s="79" t="s">
        <v>2985</v>
      </c>
    </row>
    <row r="9439" spans="51:75" x14ac:dyDescent="0.3">
      <c r="AY9439" s="107" t="e">
        <f>VLOOKUP(C9439,#REF!, 2,FALSE)</f>
        <v>#REF!</v>
      </c>
      <c r="BM9439" s="79" t="s">
        <v>14842</v>
      </c>
      <c r="BN9439" s="79" t="s">
        <v>621</v>
      </c>
      <c r="BO9439" s="79" t="s">
        <v>2985</v>
      </c>
      <c r="BU9439" s="79" t="s">
        <v>14842</v>
      </c>
      <c r="BV9439" s="79" t="s">
        <v>621</v>
      </c>
      <c r="BW9439" s="79" t="s">
        <v>2985</v>
      </c>
    </row>
    <row r="9440" spans="51:75" x14ac:dyDescent="0.3">
      <c r="AY9440" s="107" t="e">
        <f>VLOOKUP(C9440,#REF!, 2,FALSE)</f>
        <v>#REF!</v>
      </c>
      <c r="BM9440" s="79" t="s">
        <v>14843</v>
      </c>
      <c r="BN9440" s="79" t="s">
        <v>638</v>
      </c>
      <c r="BO9440" s="79" t="s">
        <v>2985</v>
      </c>
      <c r="BU9440" s="79" t="s">
        <v>14843</v>
      </c>
      <c r="BV9440" s="79" t="s">
        <v>638</v>
      </c>
      <c r="BW9440" s="79" t="s">
        <v>2985</v>
      </c>
    </row>
    <row r="9441" spans="51:75" x14ac:dyDescent="0.3">
      <c r="AY9441" s="107" t="e">
        <f>VLOOKUP(C9441,#REF!, 2,FALSE)</f>
        <v>#REF!</v>
      </c>
      <c r="BM9441" s="79" t="s">
        <v>14844</v>
      </c>
      <c r="BN9441" s="79" t="s">
        <v>621</v>
      </c>
      <c r="BO9441" s="79" t="s">
        <v>2985</v>
      </c>
      <c r="BU9441" s="79" t="s">
        <v>14844</v>
      </c>
      <c r="BV9441" s="79" t="s">
        <v>621</v>
      </c>
      <c r="BW9441" s="79" t="s">
        <v>2985</v>
      </c>
    </row>
    <row r="9442" spans="51:75" x14ac:dyDescent="0.3">
      <c r="AY9442" s="107" t="e">
        <f>VLOOKUP(C9442,#REF!, 2,FALSE)</f>
        <v>#REF!</v>
      </c>
      <c r="BM9442" s="79" t="s">
        <v>14845</v>
      </c>
      <c r="BN9442" s="79" t="s">
        <v>619</v>
      </c>
      <c r="BO9442" s="79" t="s">
        <v>2985</v>
      </c>
      <c r="BU9442" s="79" t="s">
        <v>14845</v>
      </c>
      <c r="BV9442" s="79" t="s">
        <v>619</v>
      </c>
      <c r="BW9442" s="79" t="s">
        <v>2985</v>
      </c>
    </row>
    <row r="9443" spans="51:75" x14ac:dyDescent="0.3">
      <c r="AY9443" s="107" t="e">
        <f>VLOOKUP(C9443,#REF!, 2,FALSE)</f>
        <v>#REF!</v>
      </c>
      <c r="BM9443" s="79" t="s">
        <v>14846</v>
      </c>
      <c r="BN9443" s="79" t="s">
        <v>665</v>
      </c>
      <c r="BO9443" s="79" t="s">
        <v>2985</v>
      </c>
      <c r="BU9443" s="79" t="s">
        <v>14846</v>
      </c>
      <c r="BV9443" s="79" t="s">
        <v>665</v>
      </c>
      <c r="BW9443" s="79" t="s">
        <v>2985</v>
      </c>
    </row>
    <row r="9444" spans="51:75" x14ac:dyDescent="0.3">
      <c r="AY9444" s="107" t="e">
        <f>VLOOKUP(C9444,#REF!, 2,FALSE)</f>
        <v>#REF!</v>
      </c>
      <c r="BM9444" s="79" t="s">
        <v>14847</v>
      </c>
      <c r="BN9444" s="79" t="s">
        <v>665</v>
      </c>
      <c r="BO9444" s="79" t="s">
        <v>2985</v>
      </c>
      <c r="BU9444" s="79" t="s">
        <v>14847</v>
      </c>
      <c r="BV9444" s="79" t="s">
        <v>665</v>
      </c>
      <c r="BW9444" s="79" t="s">
        <v>2985</v>
      </c>
    </row>
    <row r="9445" spans="51:75" x14ac:dyDescent="0.3">
      <c r="AY9445" s="107" t="e">
        <f>VLOOKUP(C9445,#REF!, 2,FALSE)</f>
        <v>#REF!</v>
      </c>
      <c r="BM9445" s="79" t="s">
        <v>2580</v>
      </c>
      <c r="BN9445" s="79" t="s">
        <v>782</v>
      </c>
      <c r="BO9445" s="79" t="s">
        <v>772</v>
      </c>
      <c r="BU9445" s="79" t="s">
        <v>2580</v>
      </c>
      <c r="BV9445" s="79" t="s">
        <v>782</v>
      </c>
      <c r="BW9445" s="79" t="s">
        <v>772</v>
      </c>
    </row>
    <row r="9446" spans="51:75" x14ac:dyDescent="0.3">
      <c r="AY9446" s="107" t="e">
        <f>VLOOKUP(C9446,#REF!, 2,FALSE)</f>
        <v>#REF!</v>
      </c>
      <c r="BM9446" s="79" t="s">
        <v>14848</v>
      </c>
      <c r="BN9446" s="79" t="s">
        <v>619</v>
      </c>
      <c r="BO9446" s="79" t="s">
        <v>1273</v>
      </c>
      <c r="BU9446" s="79" t="s">
        <v>14848</v>
      </c>
      <c r="BV9446" s="79" t="s">
        <v>619</v>
      </c>
      <c r="BW9446" s="79" t="s">
        <v>1273</v>
      </c>
    </row>
    <row r="9447" spans="51:75" x14ac:dyDescent="0.3">
      <c r="AY9447" s="107" t="e">
        <f>VLOOKUP(C9447,#REF!, 2,FALSE)</f>
        <v>#REF!</v>
      </c>
      <c r="BM9447" s="79" t="s">
        <v>14849</v>
      </c>
      <c r="BN9447" s="79" t="s">
        <v>780</v>
      </c>
      <c r="BO9447" s="79" t="s">
        <v>1835</v>
      </c>
      <c r="BU9447" s="79" t="s">
        <v>14849</v>
      </c>
      <c r="BV9447" s="79" t="s">
        <v>780</v>
      </c>
      <c r="BW9447" s="79" t="s">
        <v>1835</v>
      </c>
    </row>
    <row r="9448" spans="51:75" x14ac:dyDescent="0.3">
      <c r="AY9448" s="107" t="e">
        <f>VLOOKUP(C9448,#REF!, 2,FALSE)</f>
        <v>#REF!</v>
      </c>
      <c r="BM9448" s="79" t="s">
        <v>2581</v>
      </c>
      <c r="BN9448" s="79" t="s">
        <v>1269</v>
      </c>
      <c r="BO9448" s="79" t="s">
        <v>2985</v>
      </c>
      <c r="BU9448" s="79" t="s">
        <v>2581</v>
      </c>
      <c r="BV9448" s="79" t="s">
        <v>1269</v>
      </c>
      <c r="BW9448" s="79" t="s">
        <v>2985</v>
      </c>
    </row>
    <row r="9449" spans="51:75" x14ac:dyDescent="0.3">
      <c r="AY9449" s="107" t="e">
        <f>VLOOKUP(C9449,#REF!, 2,FALSE)</f>
        <v>#REF!</v>
      </c>
      <c r="BM9449" s="79" t="s">
        <v>2582</v>
      </c>
      <c r="BN9449" s="79" t="s">
        <v>1269</v>
      </c>
      <c r="BO9449" s="79" t="s">
        <v>2985</v>
      </c>
      <c r="BU9449" s="79" t="s">
        <v>2582</v>
      </c>
      <c r="BV9449" s="79" t="s">
        <v>1269</v>
      </c>
      <c r="BW9449" s="79" t="s">
        <v>2985</v>
      </c>
    </row>
    <row r="9450" spans="51:75" x14ac:dyDescent="0.3">
      <c r="AY9450" s="107" t="e">
        <f>VLOOKUP(C9450,#REF!, 2,FALSE)</f>
        <v>#REF!</v>
      </c>
      <c r="BM9450" s="79" t="s">
        <v>244</v>
      </c>
      <c r="BN9450" s="79" t="s">
        <v>777</v>
      </c>
      <c r="BO9450" s="79" t="s">
        <v>14850</v>
      </c>
      <c r="BU9450" s="79" t="s">
        <v>244</v>
      </c>
      <c r="BV9450" s="79" t="s">
        <v>777</v>
      </c>
      <c r="BW9450" s="79" t="s">
        <v>14850</v>
      </c>
    </row>
    <row r="9451" spans="51:75" x14ac:dyDescent="0.3">
      <c r="AY9451" s="107" t="e">
        <f>VLOOKUP(C9451,#REF!, 2,FALSE)</f>
        <v>#REF!</v>
      </c>
      <c r="BM9451" s="79" t="s">
        <v>14851</v>
      </c>
      <c r="BN9451" s="79" t="s">
        <v>638</v>
      </c>
      <c r="BO9451" s="79" t="s">
        <v>2985</v>
      </c>
      <c r="BU9451" s="79" t="s">
        <v>14851</v>
      </c>
      <c r="BV9451" s="79" t="s">
        <v>638</v>
      </c>
      <c r="BW9451" s="79" t="s">
        <v>2985</v>
      </c>
    </row>
    <row r="9452" spans="51:75" x14ac:dyDescent="0.3">
      <c r="AY9452" s="107" t="e">
        <f>VLOOKUP(C9452,#REF!, 2,FALSE)</f>
        <v>#REF!</v>
      </c>
      <c r="BM9452" s="79" t="s">
        <v>14852</v>
      </c>
      <c r="BN9452" s="79" t="s">
        <v>641</v>
      </c>
      <c r="BO9452" s="79" t="s">
        <v>14853</v>
      </c>
      <c r="BU9452" s="79" t="s">
        <v>14852</v>
      </c>
      <c r="BV9452" s="79" t="s">
        <v>641</v>
      </c>
      <c r="BW9452" s="79" t="s">
        <v>14853</v>
      </c>
    </row>
    <row r="9453" spans="51:75" x14ac:dyDescent="0.3">
      <c r="AY9453" s="107" t="e">
        <f>VLOOKUP(C9453,#REF!, 2,FALSE)</f>
        <v>#REF!</v>
      </c>
      <c r="BM9453" s="79" t="s">
        <v>2583</v>
      </c>
      <c r="BN9453" s="79" t="s">
        <v>3256</v>
      </c>
      <c r="BO9453" s="79" t="s">
        <v>772</v>
      </c>
      <c r="BU9453" s="79" t="s">
        <v>2583</v>
      </c>
      <c r="BV9453" s="79" t="s">
        <v>3256</v>
      </c>
      <c r="BW9453" s="79" t="s">
        <v>772</v>
      </c>
    </row>
    <row r="9454" spans="51:75" x14ac:dyDescent="0.3">
      <c r="AY9454" s="107" t="e">
        <f>VLOOKUP(C9454,#REF!, 2,FALSE)</f>
        <v>#REF!</v>
      </c>
      <c r="BM9454" s="79" t="s">
        <v>14854</v>
      </c>
      <c r="BN9454" s="79" t="s">
        <v>1015</v>
      </c>
      <c r="BO9454" s="79" t="s">
        <v>1553</v>
      </c>
      <c r="BU9454" s="79" t="s">
        <v>14854</v>
      </c>
      <c r="BV9454" s="79" t="s">
        <v>1015</v>
      </c>
      <c r="BW9454" s="79" t="s">
        <v>1553</v>
      </c>
    </row>
    <row r="9455" spans="51:75" x14ac:dyDescent="0.3">
      <c r="AY9455" s="107" t="e">
        <f>VLOOKUP(C9455,#REF!, 2,FALSE)</f>
        <v>#REF!</v>
      </c>
      <c r="BM9455" s="79" t="s">
        <v>14855</v>
      </c>
      <c r="BN9455" s="79" t="s">
        <v>738</v>
      </c>
      <c r="BO9455" s="79" t="s">
        <v>2985</v>
      </c>
      <c r="BU9455" s="79" t="s">
        <v>14855</v>
      </c>
      <c r="BV9455" s="79" t="s">
        <v>738</v>
      </c>
      <c r="BW9455" s="79" t="s">
        <v>2985</v>
      </c>
    </row>
    <row r="9456" spans="51:75" x14ac:dyDescent="0.3">
      <c r="AY9456" s="107" t="e">
        <f>VLOOKUP(C9456,#REF!, 2,FALSE)</f>
        <v>#REF!</v>
      </c>
      <c r="BM9456" s="79" t="s">
        <v>2584</v>
      </c>
      <c r="BN9456" s="79" t="s">
        <v>1009</v>
      </c>
      <c r="BO9456" s="79" t="s">
        <v>12033</v>
      </c>
      <c r="BU9456" s="79" t="s">
        <v>2584</v>
      </c>
      <c r="BV9456" s="79" t="s">
        <v>1009</v>
      </c>
      <c r="BW9456" s="79" t="s">
        <v>12033</v>
      </c>
    </row>
    <row r="9457" spans="51:75" x14ac:dyDescent="0.3">
      <c r="AY9457" s="107" t="e">
        <f>VLOOKUP(C9457,#REF!, 2,FALSE)</f>
        <v>#REF!</v>
      </c>
      <c r="BM9457" s="79" t="s">
        <v>14856</v>
      </c>
      <c r="BN9457" s="79" t="s">
        <v>621</v>
      </c>
      <c r="BO9457" s="79" t="s">
        <v>13278</v>
      </c>
      <c r="BU9457" s="79" t="s">
        <v>14856</v>
      </c>
      <c r="BV9457" s="79" t="s">
        <v>621</v>
      </c>
      <c r="BW9457" s="79" t="s">
        <v>13278</v>
      </c>
    </row>
    <row r="9458" spans="51:75" x14ac:dyDescent="0.3">
      <c r="AY9458" s="107" t="e">
        <f>VLOOKUP(C9458,#REF!, 2,FALSE)</f>
        <v>#REF!</v>
      </c>
      <c r="BM9458" s="79" t="s">
        <v>14857</v>
      </c>
      <c r="BN9458" s="79" t="s">
        <v>782</v>
      </c>
      <c r="BO9458" s="79" t="s">
        <v>14858</v>
      </c>
      <c r="BU9458" s="79" t="s">
        <v>14857</v>
      </c>
      <c r="BV9458" s="79" t="s">
        <v>782</v>
      </c>
      <c r="BW9458" s="79" t="s">
        <v>14858</v>
      </c>
    </row>
    <row r="9459" spans="51:75" x14ac:dyDescent="0.3">
      <c r="AY9459" s="107" t="e">
        <f>VLOOKUP(C9459,#REF!, 2,FALSE)</f>
        <v>#REF!</v>
      </c>
      <c r="BM9459" s="79" t="s">
        <v>14859</v>
      </c>
      <c r="BN9459" s="79" t="s">
        <v>618</v>
      </c>
      <c r="BO9459" s="79" t="s">
        <v>14860</v>
      </c>
      <c r="BU9459" s="79" t="s">
        <v>14859</v>
      </c>
      <c r="BV9459" s="79" t="s">
        <v>618</v>
      </c>
      <c r="BW9459" s="79" t="s">
        <v>14860</v>
      </c>
    </row>
    <row r="9460" spans="51:75" x14ac:dyDescent="0.3">
      <c r="AY9460" s="107" t="e">
        <f>VLOOKUP(C9460,#REF!, 2,FALSE)</f>
        <v>#REF!</v>
      </c>
      <c r="BM9460" s="79" t="s">
        <v>14861</v>
      </c>
      <c r="BN9460" s="79" t="s">
        <v>638</v>
      </c>
      <c r="BO9460" s="79" t="s">
        <v>14862</v>
      </c>
      <c r="BU9460" s="79" t="s">
        <v>14861</v>
      </c>
      <c r="BV9460" s="79" t="s">
        <v>638</v>
      </c>
      <c r="BW9460" s="79" t="s">
        <v>14862</v>
      </c>
    </row>
    <row r="9461" spans="51:75" x14ac:dyDescent="0.3">
      <c r="AY9461" s="107" t="e">
        <f>VLOOKUP(C9461,#REF!, 2,FALSE)</f>
        <v>#REF!</v>
      </c>
      <c r="BM9461" s="79" t="s">
        <v>14863</v>
      </c>
      <c r="BN9461" s="79" t="s">
        <v>3206</v>
      </c>
      <c r="BO9461" s="79" t="s">
        <v>14864</v>
      </c>
      <c r="BU9461" s="79" t="s">
        <v>14863</v>
      </c>
      <c r="BV9461" s="79" t="s">
        <v>3206</v>
      </c>
      <c r="BW9461" s="79" t="s">
        <v>14864</v>
      </c>
    </row>
    <row r="9462" spans="51:75" x14ac:dyDescent="0.3">
      <c r="AY9462" s="107" t="e">
        <f>VLOOKUP(C9462,#REF!, 2,FALSE)</f>
        <v>#REF!</v>
      </c>
      <c r="BM9462" s="79" t="s">
        <v>14865</v>
      </c>
      <c r="BN9462" s="79" t="s">
        <v>3206</v>
      </c>
      <c r="BO9462" s="79" t="s">
        <v>6620</v>
      </c>
      <c r="BU9462" s="79" t="s">
        <v>14865</v>
      </c>
      <c r="BV9462" s="79" t="s">
        <v>3206</v>
      </c>
      <c r="BW9462" s="79" t="s">
        <v>6620</v>
      </c>
    </row>
    <row r="9463" spans="51:75" x14ac:dyDescent="0.3">
      <c r="AY9463" s="107" t="e">
        <f>VLOOKUP(C9463,#REF!, 2,FALSE)</f>
        <v>#REF!</v>
      </c>
      <c r="BM9463" s="79" t="s">
        <v>234</v>
      </c>
      <c r="BN9463" s="79" t="s">
        <v>619</v>
      </c>
      <c r="BO9463" s="79" t="s">
        <v>14866</v>
      </c>
      <c r="BU9463" s="79" t="s">
        <v>234</v>
      </c>
      <c r="BV9463" s="79" t="s">
        <v>619</v>
      </c>
      <c r="BW9463" s="79" t="s">
        <v>14866</v>
      </c>
    </row>
    <row r="9464" spans="51:75" x14ac:dyDescent="0.3">
      <c r="AY9464" s="107" t="e">
        <f>VLOOKUP(C9464,#REF!, 2,FALSE)</f>
        <v>#REF!</v>
      </c>
      <c r="BM9464" s="79" t="s">
        <v>14867</v>
      </c>
      <c r="BN9464" s="79" t="s">
        <v>641</v>
      </c>
      <c r="BO9464" s="79" t="s">
        <v>4491</v>
      </c>
      <c r="BU9464" s="79" t="s">
        <v>14867</v>
      </c>
      <c r="BV9464" s="79" t="s">
        <v>641</v>
      </c>
      <c r="BW9464" s="79" t="s">
        <v>4491</v>
      </c>
    </row>
    <row r="9465" spans="51:75" x14ac:dyDescent="0.3">
      <c r="AY9465" s="107" t="e">
        <f>VLOOKUP(C9465,#REF!, 2,FALSE)</f>
        <v>#REF!</v>
      </c>
      <c r="BM9465" s="79" t="s">
        <v>14868</v>
      </c>
      <c r="BN9465" s="79" t="s">
        <v>854</v>
      </c>
      <c r="BO9465" s="79" t="s">
        <v>2192</v>
      </c>
      <c r="BU9465" s="79" t="s">
        <v>14868</v>
      </c>
      <c r="BV9465" s="79" t="s">
        <v>854</v>
      </c>
      <c r="BW9465" s="79" t="s">
        <v>2192</v>
      </c>
    </row>
    <row r="9466" spans="51:75" x14ac:dyDescent="0.3">
      <c r="AY9466" s="107" t="e">
        <f>VLOOKUP(C9466,#REF!, 2,FALSE)</f>
        <v>#REF!</v>
      </c>
      <c r="BM9466" s="79" t="s">
        <v>14869</v>
      </c>
      <c r="BN9466" s="79" t="s">
        <v>1344</v>
      </c>
      <c r="BO9466" s="79" t="s">
        <v>9445</v>
      </c>
      <c r="BU9466" s="79" t="s">
        <v>14869</v>
      </c>
      <c r="BV9466" s="79" t="s">
        <v>1344</v>
      </c>
      <c r="BW9466" s="79" t="s">
        <v>9445</v>
      </c>
    </row>
    <row r="9467" spans="51:75" x14ac:dyDescent="0.3">
      <c r="AY9467" s="107" t="e">
        <f>VLOOKUP(C9467,#REF!, 2,FALSE)</f>
        <v>#REF!</v>
      </c>
      <c r="BM9467" s="79" t="s">
        <v>14870</v>
      </c>
      <c r="BN9467" s="79" t="s">
        <v>854</v>
      </c>
      <c r="BO9467" s="79" t="s">
        <v>1970</v>
      </c>
      <c r="BU9467" s="79" t="s">
        <v>14870</v>
      </c>
      <c r="BV9467" s="79" t="s">
        <v>854</v>
      </c>
      <c r="BW9467" s="79" t="s">
        <v>1970</v>
      </c>
    </row>
    <row r="9468" spans="51:75" x14ac:dyDescent="0.3">
      <c r="AY9468" s="107" t="e">
        <f>VLOOKUP(C9468,#REF!, 2,FALSE)</f>
        <v>#REF!</v>
      </c>
      <c r="BM9468" s="79" t="s">
        <v>14871</v>
      </c>
      <c r="BN9468" s="79" t="s">
        <v>3049</v>
      </c>
      <c r="BO9468" s="79" t="s">
        <v>14872</v>
      </c>
      <c r="BU9468" s="79" t="s">
        <v>14871</v>
      </c>
      <c r="BV9468" s="79" t="s">
        <v>3049</v>
      </c>
      <c r="BW9468" s="79" t="s">
        <v>14872</v>
      </c>
    </row>
    <row r="9469" spans="51:75" x14ac:dyDescent="0.3">
      <c r="AY9469" s="107" t="e">
        <f>VLOOKUP(C9469,#REF!, 2,FALSE)</f>
        <v>#REF!</v>
      </c>
      <c r="BM9469" s="79" t="s">
        <v>14873</v>
      </c>
      <c r="BN9469" s="79" t="s">
        <v>3206</v>
      </c>
      <c r="BO9469" s="79" t="s">
        <v>9423</v>
      </c>
      <c r="BU9469" s="79" t="s">
        <v>14873</v>
      </c>
      <c r="BV9469" s="79" t="s">
        <v>3206</v>
      </c>
      <c r="BW9469" s="79" t="s">
        <v>9423</v>
      </c>
    </row>
    <row r="9470" spans="51:75" x14ac:dyDescent="0.3">
      <c r="AY9470" s="107" t="e">
        <f>VLOOKUP(C9470,#REF!, 2,FALSE)</f>
        <v>#REF!</v>
      </c>
      <c r="BM9470" s="79" t="s">
        <v>14874</v>
      </c>
      <c r="BN9470" s="79" t="s">
        <v>925</v>
      </c>
      <c r="BO9470" s="79" t="s">
        <v>14875</v>
      </c>
      <c r="BU9470" s="79" t="s">
        <v>14874</v>
      </c>
      <c r="BV9470" s="79" t="s">
        <v>925</v>
      </c>
      <c r="BW9470" s="79" t="s">
        <v>14875</v>
      </c>
    </row>
    <row r="9471" spans="51:75" x14ac:dyDescent="0.3">
      <c r="AY9471" s="107" t="e">
        <f>VLOOKUP(C9471,#REF!, 2,FALSE)</f>
        <v>#REF!</v>
      </c>
      <c r="BM9471" s="79" t="s">
        <v>14876</v>
      </c>
      <c r="BN9471" s="79" t="s">
        <v>799</v>
      </c>
      <c r="BO9471" s="79" t="s">
        <v>14877</v>
      </c>
      <c r="BU9471" s="79" t="s">
        <v>14876</v>
      </c>
      <c r="BV9471" s="79" t="s">
        <v>799</v>
      </c>
      <c r="BW9471" s="79" t="s">
        <v>14877</v>
      </c>
    </row>
    <row r="9472" spans="51:75" x14ac:dyDescent="0.3">
      <c r="AY9472" s="107" t="e">
        <f>VLOOKUP(C9472,#REF!, 2,FALSE)</f>
        <v>#REF!</v>
      </c>
      <c r="BM9472" s="79" t="s">
        <v>2585</v>
      </c>
      <c r="BN9472" s="79" t="s">
        <v>928</v>
      </c>
      <c r="BO9472" s="79" t="s">
        <v>14878</v>
      </c>
      <c r="BU9472" s="79" t="s">
        <v>2585</v>
      </c>
      <c r="BV9472" s="79" t="s">
        <v>928</v>
      </c>
      <c r="BW9472" s="79" t="s">
        <v>14878</v>
      </c>
    </row>
    <row r="9473" spans="51:75" x14ac:dyDescent="0.3">
      <c r="AY9473" s="107" t="e">
        <f>VLOOKUP(C9473,#REF!, 2,FALSE)</f>
        <v>#REF!</v>
      </c>
      <c r="BM9473" s="79" t="s">
        <v>14879</v>
      </c>
      <c r="BN9473" s="79" t="s">
        <v>3049</v>
      </c>
      <c r="BO9473" s="79" t="s">
        <v>3343</v>
      </c>
      <c r="BU9473" s="79" t="s">
        <v>14879</v>
      </c>
      <c r="BV9473" s="79" t="s">
        <v>3049</v>
      </c>
      <c r="BW9473" s="79" t="s">
        <v>3343</v>
      </c>
    </row>
    <row r="9474" spans="51:75" x14ac:dyDescent="0.3">
      <c r="AY9474" s="107" t="e">
        <f>VLOOKUP(C9474,#REF!, 2,FALSE)</f>
        <v>#REF!</v>
      </c>
      <c r="BM9474" s="79" t="s">
        <v>2586</v>
      </c>
      <c r="BN9474" s="79" t="s">
        <v>799</v>
      </c>
      <c r="BO9474" s="79" t="s">
        <v>1334</v>
      </c>
      <c r="BU9474" s="79" t="s">
        <v>2586</v>
      </c>
      <c r="BV9474" s="79" t="s">
        <v>799</v>
      </c>
      <c r="BW9474" s="79" t="s">
        <v>1334</v>
      </c>
    </row>
    <row r="9475" spans="51:75" x14ac:dyDescent="0.3">
      <c r="AY9475" s="107" t="e">
        <f>VLOOKUP(C9475,#REF!, 2,FALSE)</f>
        <v>#REF!</v>
      </c>
      <c r="BM9475" s="79" t="s">
        <v>14880</v>
      </c>
      <c r="BN9475" s="79" t="s">
        <v>668</v>
      </c>
      <c r="BO9475" s="79" t="s">
        <v>14881</v>
      </c>
      <c r="BU9475" s="79" t="s">
        <v>14880</v>
      </c>
      <c r="BV9475" s="79" t="s">
        <v>668</v>
      </c>
      <c r="BW9475" s="79" t="s">
        <v>14881</v>
      </c>
    </row>
    <row r="9476" spans="51:75" x14ac:dyDescent="0.3">
      <c r="AY9476" s="107" t="e">
        <f>VLOOKUP(C9476,#REF!, 2,FALSE)</f>
        <v>#REF!</v>
      </c>
      <c r="BM9476" s="79" t="s">
        <v>14882</v>
      </c>
      <c r="BN9476" s="79" t="s">
        <v>2985</v>
      </c>
      <c r="BO9476" s="79" t="s">
        <v>12983</v>
      </c>
      <c r="BU9476" s="79" t="s">
        <v>14882</v>
      </c>
      <c r="BV9476" s="79" t="s">
        <v>2985</v>
      </c>
      <c r="BW9476" s="79" t="s">
        <v>12983</v>
      </c>
    </row>
    <row r="9477" spans="51:75" x14ac:dyDescent="0.3">
      <c r="AY9477" s="107" t="e">
        <f>VLOOKUP(C9477,#REF!, 2,FALSE)</f>
        <v>#REF!</v>
      </c>
      <c r="BM9477" s="79" t="s">
        <v>14883</v>
      </c>
      <c r="BN9477" s="79" t="s">
        <v>16992</v>
      </c>
      <c r="BO9477" s="79" t="s">
        <v>14884</v>
      </c>
      <c r="BU9477" s="79" t="s">
        <v>14883</v>
      </c>
      <c r="BV9477" s="79" t="s">
        <v>16992</v>
      </c>
      <c r="BW9477" s="79" t="s">
        <v>14884</v>
      </c>
    </row>
    <row r="9478" spans="51:75" x14ac:dyDescent="0.3">
      <c r="AY9478" s="107" t="e">
        <f>VLOOKUP(C9478,#REF!, 2,FALSE)</f>
        <v>#REF!</v>
      </c>
      <c r="BM9478" s="79" t="s">
        <v>14885</v>
      </c>
      <c r="BN9478" s="79" t="s">
        <v>2985</v>
      </c>
      <c r="BO9478" s="79" t="s">
        <v>14886</v>
      </c>
      <c r="BU9478" s="79" t="s">
        <v>14885</v>
      </c>
      <c r="BV9478" s="79" t="s">
        <v>2985</v>
      </c>
      <c r="BW9478" s="79" t="s">
        <v>14886</v>
      </c>
    </row>
    <row r="9479" spans="51:75" x14ac:dyDescent="0.3">
      <c r="AY9479" s="107" t="e">
        <f>VLOOKUP(C9479,#REF!, 2,FALSE)</f>
        <v>#REF!</v>
      </c>
      <c r="BM9479" s="79" t="s">
        <v>14887</v>
      </c>
      <c r="BN9479" s="79" t="s">
        <v>3049</v>
      </c>
      <c r="BO9479" s="79" t="s">
        <v>7918</v>
      </c>
      <c r="BU9479" s="79" t="s">
        <v>14887</v>
      </c>
      <c r="BV9479" s="79" t="s">
        <v>3049</v>
      </c>
      <c r="BW9479" s="79" t="s">
        <v>7918</v>
      </c>
    </row>
    <row r="9480" spans="51:75" x14ac:dyDescent="0.3">
      <c r="AY9480" s="107" t="e">
        <f>VLOOKUP(C9480,#REF!, 2,FALSE)</f>
        <v>#REF!</v>
      </c>
      <c r="BM9480" s="79" t="s">
        <v>14888</v>
      </c>
      <c r="BN9480" s="79" t="s">
        <v>3009</v>
      </c>
      <c r="BO9480" s="79" t="s">
        <v>14889</v>
      </c>
      <c r="BU9480" s="79" t="s">
        <v>14888</v>
      </c>
      <c r="BV9480" s="79" t="s">
        <v>3009</v>
      </c>
      <c r="BW9480" s="79" t="s">
        <v>14889</v>
      </c>
    </row>
    <row r="9481" spans="51:75" x14ac:dyDescent="0.3">
      <c r="AY9481" s="107" t="e">
        <f>VLOOKUP(C9481,#REF!, 2,FALSE)</f>
        <v>#REF!</v>
      </c>
      <c r="BM9481" s="79" t="s">
        <v>14890</v>
      </c>
      <c r="BN9481" s="79" t="s">
        <v>16992</v>
      </c>
      <c r="BO9481" s="79" t="s">
        <v>12020</v>
      </c>
      <c r="BU9481" s="79" t="s">
        <v>14890</v>
      </c>
      <c r="BV9481" s="79" t="s">
        <v>16992</v>
      </c>
      <c r="BW9481" s="79" t="s">
        <v>12020</v>
      </c>
    </row>
    <row r="9482" spans="51:75" x14ac:dyDescent="0.3">
      <c r="AY9482" s="107" t="e">
        <f>VLOOKUP(C9482,#REF!, 2,FALSE)</f>
        <v>#REF!</v>
      </c>
      <c r="BM9482" s="79" t="s">
        <v>14891</v>
      </c>
      <c r="BN9482" s="79" t="s">
        <v>16992</v>
      </c>
      <c r="BO9482" s="79" t="s">
        <v>14892</v>
      </c>
      <c r="BU9482" s="79" t="s">
        <v>14891</v>
      </c>
      <c r="BV9482" s="79" t="s">
        <v>16992</v>
      </c>
      <c r="BW9482" s="79" t="s">
        <v>14892</v>
      </c>
    </row>
    <row r="9483" spans="51:75" x14ac:dyDescent="0.3">
      <c r="AY9483" s="107" t="e">
        <f>VLOOKUP(C9483,#REF!, 2,FALSE)</f>
        <v>#REF!</v>
      </c>
      <c r="BM9483" s="79" t="s">
        <v>14893</v>
      </c>
      <c r="BN9483" s="79" t="s">
        <v>16992</v>
      </c>
      <c r="BO9483" s="79" t="s">
        <v>7918</v>
      </c>
      <c r="BU9483" s="79" t="s">
        <v>14893</v>
      </c>
      <c r="BV9483" s="79" t="s">
        <v>16992</v>
      </c>
      <c r="BW9483" s="79" t="s">
        <v>7918</v>
      </c>
    </row>
    <row r="9484" spans="51:75" x14ac:dyDescent="0.3">
      <c r="AY9484" s="107" t="e">
        <f>VLOOKUP(C9484,#REF!, 2,FALSE)</f>
        <v>#REF!</v>
      </c>
      <c r="BM9484" s="79" t="s">
        <v>14895</v>
      </c>
      <c r="BN9484" s="79" t="s">
        <v>2985</v>
      </c>
      <c r="BO9484" s="79" t="s">
        <v>14896</v>
      </c>
      <c r="BU9484" s="79" t="s">
        <v>14895</v>
      </c>
      <c r="BV9484" s="79" t="s">
        <v>2985</v>
      </c>
      <c r="BW9484" s="79" t="s">
        <v>14896</v>
      </c>
    </row>
    <row r="9485" spans="51:75" x14ac:dyDescent="0.3">
      <c r="AY9485" s="107" t="e">
        <f>VLOOKUP(C9485,#REF!, 2,FALSE)</f>
        <v>#REF!</v>
      </c>
      <c r="BM9485" s="79" t="s">
        <v>2587</v>
      </c>
      <c r="BN9485" s="79" t="s">
        <v>2985</v>
      </c>
      <c r="BO9485" s="79" t="s">
        <v>3608</v>
      </c>
      <c r="BU9485" s="79" t="s">
        <v>2587</v>
      </c>
      <c r="BV9485" s="79" t="s">
        <v>2985</v>
      </c>
      <c r="BW9485" s="79" t="s">
        <v>3608</v>
      </c>
    </row>
    <row r="9486" spans="51:75" x14ac:dyDescent="0.3">
      <c r="AY9486" s="107" t="e">
        <f>VLOOKUP(C9486,#REF!, 2,FALSE)</f>
        <v>#REF!</v>
      </c>
      <c r="BM9486" s="79" t="s">
        <v>14897</v>
      </c>
      <c r="BN9486" s="79" t="s">
        <v>16992</v>
      </c>
      <c r="BO9486" s="79" t="s">
        <v>14898</v>
      </c>
      <c r="BU9486" s="79" t="s">
        <v>14897</v>
      </c>
      <c r="BV9486" s="79" t="s">
        <v>16992</v>
      </c>
      <c r="BW9486" s="79" t="s">
        <v>14898</v>
      </c>
    </row>
    <row r="9487" spans="51:75" x14ac:dyDescent="0.3">
      <c r="AY9487" s="107" t="e">
        <f>VLOOKUP(C9487,#REF!, 2,FALSE)</f>
        <v>#REF!</v>
      </c>
      <c r="BM9487" s="79" t="s">
        <v>2588</v>
      </c>
      <c r="BN9487" s="79" t="s">
        <v>16992</v>
      </c>
      <c r="BO9487" s="79" t="s">
        <v>4474</v>
      </c>
      <c r="BU9487" s="79" t="s">
        <v>2588</v>
      </c>
      <c r="BV9487" s="79" t="s">
        <v>16992</v>
      </c>
      <c r="BW9487" s="79" t="s">
        <v>4474</v>
      </c>
    </row>
    <row r="9488" spans="51:75" x14ac:dyDescent="0.3">
      <c r="AY9488" s="107" t="e">
        <f>VLOOKUP(C9488,#REF!, 2,FALSE)</f>
        <v>#REF!</v>
      </c>
      <c r="BM9488" s="79" t="s">
        <v>14899</v>
      </c>
      <c r="BN9488" s="79" t="s">
        <v>782</v>
      </c>
      <c r="BO9488" s="79" t="s">
        <v>14900</v>
      </c>
      <c r="BU9488" s="79" t="s">
        <v>14899</v>
      </c>
      <c r="BV9488" s="79" t="s">
        <v>782</v>
      </c>
      <c r="BW9488" s="79" t="s">
        <v>14900</v>
      </c>
    </row>
    <row r="9489" spans="51:75" x14ac:dyDescent="0.3">
      <c r="AY9489" s="107" t="e">
        <f>VLOOKUP(C9489,#REF!, 2,FALSE)</f>
        <v>#REF!</v>
      </c>
      <c r="BM9489" s="79" t="s">
        <v>14901</v>
      </c>
      <c r="BN9489" s="79" t="s">
        <v>16992</v>
      </c>
      <c r="BO9489" s="79" t="s">
        <v>14902</v>
      </c>
      <c r="BU9489" s="79" t="s">
        <v>14901</v>
      </c>
      <c r="BV9489" s="79" t="s">
        <v>16992</v>
      </c>
      <c r="BW9489" s="79" t="s">
        <v>14902</v>
      </c>
    </row>
    <row r="9490" spans="51:75" x14ac:dyDescent="0.3">
      <c r="AY9490" s="107" t="e">
        <f>VLOOKUP(C9490,#REF!, 2,FALSE)</f>
        <v>#REF!</v>
      </c>
      <c r="BM9490" s="79" t="s">
        <v>14903</v>
      </c>
      <c r="BN9490" s="79" t="s">
        <v>3206</v>
      </c>
      <c r="BO9490" s="79" t="s">
        <v>14904</v>
      </c>
      <c r="BU9490" s="79" t="s">
        <v>14903</v>
      </c>
      <c r="BV9490" s="79" t="s">
        <v>3206</v>
      </c>
      <c r="BW9490" s="79" t="s">
        <v>14904</v>
      </c>
    </row>
    <row r="9491" spans="51:75" x14ac:dyDescent="0.3">
      <c r="AY9491" s="107" t="e">
        <f>VLOOKUP(C9491,#REF!, 2,FALSE)</f>
        <v>#REF!</v>
      </c>
      <c r="BM9491" s="79" t="s">
        <v>14905</v>
      </c>
      <c r="BN9491" s="79" t="s">
        <v>2985</v>
      </c>
      <c r="BO9491" s="79" t="s">
        <v>14906</v>
      </c>
      <c r="BU9491" s="79" t="s">
        <v>14905</v>
      </c>
      <c r="BV9491" s="79" t="s">
        <v>2985</v>
      </c>
      <c r="BW9491" s="79" t="s">
        <v>14906</v>
      </c>
    </row>
    <row r="9492" spans="51:75" x14ac:dyDescent="0.3">
      <c r="AY9492" s="107" t="e">
        <f>VLOOKUP(C9492,#REF!, 2,FALSE)</f>
        <v>#REF!</v>
      </c>
      <c r="BM9492" s="79" t="s">
        <v>14907</v>
      </c>
      <c r="BN9492" s="79" t="s">
        <v>799</v>
      </c>
      <c r="BO9492" s="79" t="s">
        <v>14779</v>
      </c>
      <c r="BU9492" s="79" t="s">
        <v>14907</v>
      </c>
      <c r="BV9492" s="79" t="s">
        <v>799</v>
      </c>
      <c r="BW9492" s="79" t="s">
        <v>14779</v>
      </c>
    </row>
    <row r="9493" spans="51:75" x14ac:dyDescent="0.3">
      <c r="AY9493" s="107" t="e">
        <f>VLOOKUP(C9493,#REF!, 2,FALSE)</f>
        <v>#REF!</v>
      </c>
      <c r="BM9493" s="79" t="s">
        <v>14908</v>
      </c>
      <c r="BN9493" s="79" t="s">
        <v>1141</v>
      </c>
      <c r="BO9493" s="79" t="s">
        <v>14909</v>
      </c>
      <c r="BU9493" s="79" t="s">
        <v>14908</v>
      </c>
      <c r="BV9493" s="79" t="s">
        <v>1141</v>
      </c>
      <c r="BW9493" s="79" t="s">
        <v>14909</v>
      </c>
    </row>
    <row r="9494" spans="51:75" x14ac:dyDescent="0.3">
      <c r="AY9494" s="107" t="e">
        <f>VLOOKUP(C9494,#REF!, 2,FALSE)</f>
        <v>#REF!</v>
      </c>
      <c r="BM9494" s="79" t="s">
        <v>14910</v>
      </c>
      <c r="BN9494" s="79" t="s">
        <v>1344</v>
      </c>
      <c r="BO9494" s="79" t="s">
        <v>9026</v>
      </c>
      <c r="BU9494" s="79" t="s">
        <v>14910</v>
      </c>
      <c r="BV9494" s="79" t="s">
        <v>1344</v>
      </c>
      <c r="BW9494" s="79" t="s">
        <v>9026</v>
      </c>
    </row>
    <row r="9495" spans="51:75" x14ac:dyDescent="0.3">
      <c r="AY9495" s="107" t="e">
        <f>VLOOKUP(C9495,#REF!, 2,FALSE)</f>
        <v>#REF!</v>
      </c>
      <c r="BM9495" s="79" t="s">
        <v>14911</v>
      </c>
      <c r="BN9495" s="79" t="s">
        <v>668</v>
      </c>
      <c r="BO9495" s="79" t="s">
        <v>14912</v>
      </c>
      <c r="BU9495" s="79" t="s">
        <v>14911</v>
      </c>
      <c r="BV9495" s="79" t="s">
        <v>668</v>
      </c>
      <c r="BW9495" s="79" t="s">
        <v>14912</v>
      </c>
    </row>
    <row r="9496" spans="51:75" x14ac:dyDescent="0.3">
      <c r="AY9496" s="107" t="e">
        <f>VLOOKUP(C9496,#REF!, 2,FALSE)</f>
        <v>#REF!</v>
      </c>
      <c r="BM9496" s="79" t="s">
        <v>2589</v>
      </c>
      <c r="BN9496" s="79" t="s">
        <v>789</v>
      </c>
      <c r="BO9496" s="79" t="s">
        <v>14913</v>
      </c>
      <c r="BU9496" s="79" t="s">
        <v>2589</v>
      </c>
      <c r="BV9496" s="79" t="s">
        <v>789</v>
      </c>
      <c r="BW9496" s="79" t="s">
        <v>14913</v>
      </c>
    </row>
    <row r="9497" spans="51:75" x14ac:dyDescent="0.3">
      <c r="AY9497" s="107" t="e">
        <f>VLOOKUP(C9497,#REF!, 2,FALSE)</f>
        <v>#REF!</v>
      </c>
      <c r="BM9497" s="79" t="s">
        <v>14914</v>
      </c>
      <c r="BN9497" s="79" t="s">
        <v>930</v>
      </c>
      <c r="BO9497" s="79" t="s">
        <v>14915</v>
      </c>
      <c r="BU9497" s="79" t="s">
        <v>14914</v>
      </c>
      <c r="BV9497" s="79" t="s">
        <v>930</v>
      </c>
      <c r="BW9497" s="79" t="s">
        <v>14915</v>
      </c>
    </row>
    <row r="9498" spans="51:75" x14ac:dyDescent="0.3">
      <c r="AY9498" s="107" t="e">
        <f>VLOOKUP(C9498,#REF!, 2,FALSE)</f>
        <v>#REF!</v>
      </c>
      <c r="BM9498" s="79" t="s">
        <v>2590</v>
      </c>
      <c r="BN9498" s="79" t="s">
        <v>780</v>
      </c>
      <c r="BO9498" s="79" t="s">
        <v>14916</v>
      </c>
      <c r="BU9498" s="79" t="s">
        <v>2590</v>
      </c>
      <c r="BV9498" s="79" t="s">
        <v>780</v>
      </c>
      <c r="BW9498" s="79" t="s">
        <v>14916</v>
      </c>
    </row>
    <row r="9499" spans="51:75" x14ac:dyDescent="0.3">
      <c r="AY9499" s="107" t="e">
        <f>VLOOKUP(C9499,#REF!, 2,FALSE)</f>
        <v>#REF!</v>
      </c>
      <c r="BM9499" s="79" t="s">
        <v>14917</v>
      </c>
      <c r="BN9499" s="79" t="s">
        <v>3009</v>
      </c>
      <c r="BO9499" s="79" t="s">
        <v>9254</v>
      </c>
      <c r="BU9499" s="79" t="s">
        <v>14917</v>
      </c>
      <c r="BV9499" s="79" t="s">
        <v>3009</v>
      </c>
      <c r="BW9499" s="79" t="s">
        <v>9254</v>
      </c>
    </row>
    <row r="9500" spans="51:75" x14ac:dyDescent="0.3">
      <c r="AY9500" s="107" t="e">
        <f>VLOOKUP(C9500,#REF!, 2,FALSE)</f>
        <v>#REF!</v>
      </c>
      <c r="BM9500" s="79" t="s">
        <v>14918</v>
      </c>
      <c r="BN9500" s="79" t="s">
        <v>3256</v>
      </c>
      <c r="BO9500" s="79" t="s">
        <v>14919</v>
      </c>
      <c r="BU9500" s="79" t="s">
        <v>14918</v>
      </c>
      <c r="BV9500" s="79" t="s">
        <v>3256</v>
      </c>
      <c r="BW9500" s="79" t="s">
        <v>14919</v>
      </c>
    </row>
    <row r="9501" spans="51:75" x14ac:dyDescent="0.3">
      <c r="AY9501" s="107" t="e">
        <f>VLOOKUP(C9501,#REF!, 2,FALSE)</f>
        <v>#REF!</v>
      </c>
      <c r="BM9501" s="79" t="s">
        <v>14920</v>
      </c>
      <c r="BN9501" s="79" t="s">
        <v>3206</v>
      </c>
      <c r="BO9501" s="79" t="s">
        <v>14921</v>
      </c>
      <c r="BU9501" s="79" t="s">
        <v>14920</v>
      </c>
      <c r="BV9501" s="79" t="s">
        <v>3206</v>
      </c>
      <c r="BW9501" s="79" t="s">
        <v>14921</v>
      </c>
    </row>
    <row r="9502" spans="51:75" x14ac:dyDescent="0.3">
      <c r="AY9502" s="107" t="e">
        <f>VLOOKUP(C9502,#REF!, 2,FALSE)</f>
        <v>#REF!</v>
      </c>
      <c r="BM9502" s="79" t="s">
        <v>2591</v>
      </c>
      <c r="BN9502" s="79" t="s">
        <v>16994</v>
      </c>
      <c r="BO9502" s="79" t="s">
        <v>9437</v>
      </c>
      <c r="BU9502" s="79" t="s">
        <v>2591</v>
      </c>
      <c r="BV9502" s="79" t="s">
        <v>16994</v>
      </c>
      <c r="BW9502" s="79" t="s">
        <v>9437</v>
      </c>
    </row>
    <row r="9503" spans="51:75" x14ac:dyDescent="0.3">
      <c r="AY9503" s="107" t="e">
        <f>VLOOKUP(C9503,#REF!, 2,FALSE)</f>
        <v>#REF!</v>
      </c>
      <c r="BM9503" s="79" t="s">
        <v>14922</v>
      </c>
      <c r="BN9503" s="79" t="s">
        <v>2985</v>
      </c>
      <c r="BO9503" s="79" t="s">
        <v>14923</v>
      </c>
      <c r="BU9503" s="79" t="s">
        <v>14922</v>
      </c>
      <c r="BV9503" s="79" t="s">
        <v>2985</v>
      </c>
      <c r="BW9503" s="79" t="s">
        <v>14923</v>
      </c>
    </row>
    <row r="9504" spans="51:75" x14ac:dyDescent="0.3">
      <c r="AY9504" s="107" t="e">
        <f>VLOOKUP(C9504,#REF!, 2,FALSE)</f>
        <v>#REF!</v>
      </c>
      <c r="BM9504" s="79" t="s">
        <v>14924</v>
      </c>
      <c r="BN9504" s="79" t="s">
        <v>3206</v>
      </c>
      <c r="BO9504" s="79" t="s">
        <v>14925</v>
      </c>
      <c r="BU9504" s="79" t="s">
        <v>14924</v>
      </c>
      <c r="BV9504" s="79" t="s">
        <v>3206</v>
      </c>
      <c r="BW9504" s="79" t="s">
        <v>14925</v>
      </c>
    </row>
    <row r="9505" spans="51:75" x14ac:dyDescent="0.3">
      <c r="AY9505" s="107" t="e">
        <f>VLOOKUP(C9505,#REF!, 2,FALSE)</f>
        <v>#REF!</v>
      </c>
      <c r="BM9505" s="79" t="s">
        <v>14926</v>
      </c>
      <c r="BN9505" s="79" t="s">
        <v>16992</v>
      </c>
      <c r="BO9505" s="79" t="s">
        <v>14927</v>
      </c>
      <c r="BU9505" s="79" t="s">
        <v>14926</v>
      </c>
      <c r="BV9505" s="79" t="s">
        <v>16992</v>
      </c>
      <c r="BW9505" s="79" t="s">
        <v>14927</v>
      </c>
    </row>
    <row r="9506" spans="51:75" x14ac:dyDescent="0.3">
      <c r="AY9506" s="107" t="e">
        <f>VLOOKUP(C9506,#REF!, 2,FALSE)</f>
        <v>#REF!</v>
      </c>
      <c r="BM9506" s="79" t="s">
        <v>14928</v>
      </c>
      <c r="BN9506" s="79" t="s">
        <v>3009</v>
      </c>
      <c r="BO9506" s="79" t="s">
        <v>11792</v>
      </c>
      <c r="BU9506" s="79" t="s">
        <v>14928</v>
      </c>
      <c r="BV9506" s="79" t="s">
        <v>3009</v>
      </c>
      <c r="BW9506" s="79" t="s">
        <v>11792</v>
      </c>
    </row>
    <row r="9507" spans="51:75" x14ac:dyDescent="0.3">
      <c r="AY9507" s="107" t="e">
        <f>VLOOKUP(C9507,#REF!, 2,FALSE)</f>
        <v>#REF!</v>
      </c>
      <c r="BM9507" s="79" t="s">
        <v>14929</v>
      </c>
      <c r="BN9507" s="79" t="s">
        <v>16992</v>
      </c>
      <c r="BO9507" s="79" t="s">
        <v>9497</v>
      </c>
      <c r="BU9507" s="79" t="s">
        <v>14929</v>
      </c>
      <c r="BV9507" s="79" t="s">
        <v>16992</v>
      </c>
      <c r="BW9507" s="79" t="s">
        <v>9497</v>
      </c>
    </row>
    <row r="9508" spans="51:75" x14ac:dyDescent="0.3">
      <c r="AY9508" s="107" t="e">
        <f>VLOOKUP(C9508,#REF!, 2,FALSE)</f>
        <v>#REF!</v>
      </c>
      <c r="BM9508" s="79" t="s">
        <v>14930</v>
      </c>
      <c r="BN9508" s="79" t="s">
        <v>3009</v>
      </c>
      <c r="BO9508" s="79" t="s">
        <v>12695</v>
      </c>
      <c r="BU9508" s="79" t="s">
        <v>14930</v>
      </c>
      <c r="BV9508" s="79" t="s">
        <v>3009</v>
      </c>
      <c r="BW9508" s="79" t="s">
        <v>12695</v>
      </c>
    </row>
    <row r="9509" spans="51:75" x14ac:dyDescent="0.3">
      <c r="AY9509" s="107" t="e">
        <f>VLOOKUP(C9509,#REF!, 2,FALSE)</f>
        <v>#REF!</v>
      </c>
      <c r="BM9509" s="79" t="s">
        <v>14931</v>
      </c>
      <c r="BN9509" s="79" t="s">
        <v>633</v>
      </c>
      <c r="BO9509" s="79" t="s">
        <v>7507</v>
      </c>
      <c r="BU9509" s="79" t="s">
        <v>14931</v>
      </c>
      <c r="BV9509" s="79" t="s">
        <v>633</v>
      </c>
      <c r="BW9509" s="79" t="s">
        <v>7507</v>
      </c>
    </row>
    <row r="9510" spans="51:75" x14ac:dyDescent="0.3">
      <c r="AY9510" s="107" t="e">
        <f>VLOOKUP(C9510,#REF!, 2,FALSE)</f>
        <v>#REF!</v>
      </c>
      <c r="BM9510" s="79" t="s">
        <v>14932</v>
      </c>
      <c r="BN9510" s="79" t="s">
        <v>16992</v>
      </c>
      <c r="BO9510" s="79" t="s">
        <v>12914</v>
      </c>
      <c r="BU9510" s="79" t="s">
        <v>14932</v>
      </c>
      <c r="BV9510" s="79" t="s">
        <v>16992</v>
      </c>
      <c r="BW9510" s="79" t="s">
        <v>12914</v>
      </c>
    </row>
    <row r="9511" spans="51:75" x14ac:dyDescent="0.3">
      <c r="AY9511" s="107" t="e">
        <f>VLOOKUP(C9511,#REF!, 2,FALSE)</f>
        <v>#REF!</v>
      </c>
      <c r="BM9511" s="79" t="s">
        <v>14933</v>
      </c>
      <c r="BN9511" s="79" t="s">
        <v>16992</v>
      </c>
      <c r="BO9511" s="79" t="s">
        <v>14934</v>
      </c>
      <c r="BU9511" s="79" t="s">
        <v>14933</v>
      </c>
      <c r="BV9511" s="79" t="s">
        <v>16992</v>
      </c>
      <c r="BW9511" s="79" t="s">
        <v>14934</v>
      </c>
    </row>
    <row r="9512" spans="51:75" x14ac:dyDescent="0.3">
      <c r="AY9512" s="107" t="e">
        <f>VLOOKUP(C9512,#REF!, 2,FALSE)</f>
        <v>#REF!</v>
      </c>
      <c r="BM9512" s="79" t="s">
        <v>14935</v>
      </c>
      <c r="BN9512" s="79" t="s">
        <v>3006</v>
      </c>
      <c r="BO9512" s="79" t="s">
        <v>14936</v>
      </c>
      <c r="BU9512" s="79" t="s">
        <v>14935</v>
      </c>
      <c r="BV9512" s="79" t="s">
        <v>3006</v>
      </c>
      <c r="BW9512" s="79" t="s">
        <v>14936</v>
      </c>
    </row>
    <row r="9513" spans="51:75" x14ac:dyDescent="0.3">
      <c r="AY9513" s="107" t="e">
        <f>VLOOKUP(C9513,#REF!, 2,FALSE)</f>
        <v>#REF!</v>
      </c>
      <c r="BM9513" s="79" t="s">
        <v>14937</v>
      </c>
      <c r="BN9513" s="79" t="s">
        <v>3256</v>
      </c>
      <c r="BO9513" s="79" t="s">
        <v>14938</v>
      </c>
      <c r="BU9513" s="79" t="s">
        <v>14937</v>
      </c>
      <c r="BV9513" s="79" t="s">
        <v>3256</v>
      </c>
      <c r="BW9513" s="79" t="s">
        <v>14938</v>
      </c>
    </row>
    <row r="9514" spans="51:75" x14ac:dyDescent="0.3">
      <c r="AY9514" s="107" t="e">
        <f>VLOOKUP(C9514,#REF!, 2,FALSE)</f>
        <v>#REF!</v>
      </c>
      <c r="BM9514" s="79" t="s">
        <v>14939</v>
      </c>
      <c r="BN9514" s="79" t="s">
        <v>3009</v>
      </c>
      <c r="BO9514" s="79" t="s">
        <v>2642</v>
      </c>
      <c r="BU9514" s="79" t="s">
        <v>14939</v>
      </c>
      <c r="BV9514" s="79" t="s">
        <v>3009</v>
      </c>
      <c r="BW9514" s="79" t="s">
        <v>2642</v>
      </c>
    </row>
    <row r="9515" spans="51:75" x14ac:dyDescent="0.3">
      <c r="AY9515" s="107" t="e">
        <f>VLOOKUP(C9515,#REF!, 2,FALSE)</f>
        <v>#REF!</v>
      </c>
      <c r="BM9515" s="79" t="s">
        <v>2592</v>
      </c>
      <c r="BN9515" s="79" t="s">
        <v>789</v>
      </c>
      <c r="BO9515" s="79" t="s">
        <v>1778</v>
      </c>
      <c r="BU9515" s="79" t="s">
        <v>2592</v>
      </c>
      <c r="BV9515" s="79" t="s">
        <v>789</v>
      </c>
      <c r="BW9515" s="79" t="s">
        <v>1778</v>
      </c>
    </row>
    <row r="9516" spans="51:75" x14ac:dyDescent="0.3">
      <c r="AY9516" s="107" t="e">
        <f>VLOOKUP(C9516,#REF!, 2,FALSE)</f>
        <v>#REF!</v>
      </c>
      <c r="BM9516" s="79" t="s">
        <v>238</v>
      </c>
      <c r="BN9516" s="79" t="s">
        <v>3049</v>
      </c>
      <c r="BO9516" s="79" t="s">
        <v>14940</v>
      </c>
      <c r="BU9516" s="79" t="s">
        <v>238</v>
      </c>
      <c r="BV9516" s="79" t="s">
        <v>3049</v>
      </c>
      <c r="BW9516" s="79" t="s">
        <v>14940</v>
      </c>
    </row>
    <row r="9517" spans="51:75" x14ac:dyDescent="0.3">
      <c r="AY9517" s="107" t="e">
        <f>VLOOKUP(C9517,#REF!, 2,FALSE)</f>
        <v>#REF!</v>
      </c>
      <c r="BM9517" s="79" t="s">
        <v>14941</v>
      </c>
      <c r="BN9517" s="79" t="s">
        <v>16992</v>
      </c>
      <c r="BO9517" s="79" t="s">
        <v>1913</v>
      </c>
      <c r="BU9517" s="79" t="s">
        <v>14941</v>
      </c>
      <c r="BV9517" s="79" t="s">
        <v>16992</v>
      </c>
      <c r="BW9517" s="79" t="s">
        <v>1913</v>
      </c>
    </row>
    <row r="9518" spans="51:75" x14ac:dyDescent="0.3">
      <c r="AY9518" s="107" t="e">
        <f>VLOOKUP(C9518,#REF!, 2,FALSE)</f>
        <v>#REF!</v>
      </c>
      <c r="BM9518" s="79" t="s">
        <v>2593</v>
      </c>
      <c r="BN9518" s="79" t="s">
        <v>3009</v>
      </c>
      <c r="BO9518" s="79" t="s">
        <v>14942</v>
      </c>
      <c r="BU9518" s="79" t="s">
        <v>2593</v>
      </c>
      <c r="BV9518" s="79" t="s">
        <v>3009</v>
      </c>
      <c r="BW9518" s="79" t="s">
        <v>14942</v>
      </c>
    </row>
    <row r="9519" spans="51:75" x14ac:dyDescent="0.3">
      <c r="AY9519" s="107" t="e">
        <f>VLOOKUP(C9519,#REF!, 2,FALSE)</f>
        <v>#REF!</v>
      </c>
      <c r="BM9519" s="79" t="s">
        <v>14943</v>
      </c>
      <c r="BN9519" s="79" t="s">
        <v>3206</v>
      </c>
      <c r="BO9519" s="79" t="s">
        <v>1200</v>
      </c>
      <c r="BU9519" s="79" t="s">
        <v>14943</v>
      </c>
      <c r="BV9519" s="79" t="s">
        <v>3206</v>
      </c>
      <c r="BW9519" s="79" t="s">
        <v>1200</v>
      </c>
    </row>
    <row r="9520" spans="51:75" x14ac:dyDescent="0.3">
      <c r="AY9520" s="107" t="e">
        <f>VLOOKUP(C9520,#REF!, 2,FALSE)</f>
        <v>#REF!</v>
      </c>
      <c r="BM9520" s="79" t="s">
        <v>14944</v>
      </c>
      <c r="BN9520" s="79" t="s">
        <v>1141</v>
      </c>
      <c r="BO9520" s="79" t="s">
        <v>14945</v>
      </c>
      <c r="BU9520" s="79" t="s">
        <v>14944</v>
      </c>
      <c r="BV9520" s="79" t="s">
        <v>1141</v>
      </c>
      <c r="BW9520" s="79" t="s">
        <v>14945</v>
      </c>
    </row>
    <row r="9521" spans="51:75" x14ac:dyDescent="0.3">
      <c r="AY9521" s="107" t="e">
        <f>VLOOKUP(C9521,#REF!, 2,FALSE)</f>
        <v>#REF!</v>
      </c>
      <c r="BM9521" s="79" t="s">
        <v>14946</v>
      </c>
      <c r="BN9521" s="79" t="s">
        <v>16992</v>
      </c>
      <c r="BO9521" s="79" t="s">
        <v>7577</v>
      </c>
      <c r="BU9521" s="79" t="s">
        <v>14946</v>
      </c>
      <c r="BV9521" s="79" t="s">
        <v>16992</v>
      </c>
      <c r="BW9521" s="79" t="s">
        <v>7577</v>
      </c>
    </row>
    <row r="9522" spans="51:75" x14ac:dyDescent="0.3">
      <c r="AY9522" s="107" t="e">
        <f>VLOOKUP(C9522,#REF!, 2,FALSE)</f>
        <v>#REF!</v>
      </c>
      <c r="BM9522" s="79" t="s">
        <v>14947</v>
      </c>
      <c r="BN9522" s="79" t="s">
        <v>3049</v>
      </c>
      <c r="BO9522" s="79" t="s">
        <v>14948</v>
      </c>
      <c r="BU9522" s="79" t="s">
        <v>14947</v>
      </c>
      <c r="BV9522" s="79" t="s">
        <v>3049</v>
      </c>
      <c r="BW9522" s="79" t="s">
        <v>14948</v>
      </c>
    </row>
    <row r="9523" spans="51:75" x14ac:dyDescent="0.3">
      <c r="AY9523" s="107" t="e">
        <f>VLOOKUP(C9523,#REF!, 2,FALSE)</f>
        <v>#REF!</v>
      </c>
      <c r="BM9523" s="79" t="s">
        <v>14949</v>
      </c>
      <c r="BN9523" s="79" t="s">
        <v>3009</v>
      </c>
      <c r="BO9523" s="79" t="s">
        <v>14950</v>
      </c>
      <c r="BU9523" s="79" t="s">
        <v>14949</v>
      </c>
      <c r="BV9523" s="79" t="s">
        <v>3009</v>
      </c>
      <c r="BW9523" s="79" t="s">
        <v>14950</v>
      </c>
    </row>
    <row r="9524" spans="51:75" x14ac:dyDescent="0.3">
      <c r="AY9524" s="107" t="e">
        <f>VLOOKUP(C9524,#REF!, 2,FALSE)</f>
        <v>#REF!</v>
      </c>
      <c r="BM9524" s="79" t="s">
        <v>14951</v>
      </c>
      <c r="BN9524" s="79" t="s">
        <v>3256</v>
      </c>
      <c r="BO9524" s="79" t="s">
        <v>14952</v>
      </c>
      <c r="BU9524" s="79" t="s">
        <v>14951</v>
      </c>
      <c r="BV9524" s="79" t="s">
        <v>3256</v>
      </c>
      <c r="BW9524" s="79" t="s">
        <v>14952</v>
      </c>
    </row>
    <row r="9525" spans="51:75" x14ac:dyDescent="0.3">
      <c r="AY9525" s="107" t="e">
        <f>VLOOKUP(C9525,#REF!, 2,FALSE)</f>
        <v>#REF!</v>
      </c>
      <c r="BM9525" s="79" t="s">
        <v>232</v>
      </c>
      <c r="BN9525" s="79" t="s">
        <v>3256</v>
      </c>
      <c r="BO9525" s="79" t="s">
        <v>14953</v>
      </c>
      <c r="BU9525" s="79" t="s">
        <v>232</v>
      </c>
      <c r="BV9525" s="79" t="s">
        <v>3256</v>
      </c>
      <c r="BW9525" s="79" t="s">
        <v>14953</v>
      </c>
    </row>
    <row r="9526" spans="51:75" x14ac:dyDescent="0.3">
      <c r="AY9526" s="107" t="e">
        <f>VLOOKUP(C9526,#REF!, 2,FALSE)</f>
        <v>#REF!</v>
      </c>
      <c r="BM9526" s="79" t="s">
        <v>2594</v>
      </c>
      <c r="BN9526" s="79" t="s">
        <v>16992</v>
      </c>
      <c r="BO9526" s="79" t="s">
        <v>14954</v>
      </c>
      <c r="BU9526" s="79" t="s">
        <v>2594</v>
      </c>
      <c r="BV9526" s="79" t="s">
        <v>16992</v>
      </c>
      <c r="BW9526" s="79" t="s">
        <v>14954</v>
      </c>
    </row>
    <row r="9527" spans="51:75" x14ac:dyDescent="0.3">
      <c r="AY9527" s="107" t="e">
        <f>VLOOKUP(C9527,#REF!, 2,FALSE)</f>
        <v>#REF!</v>
      </c>
      <c r="BM9527" s="79" t="s">
        <v>2595</v>
      </c>
      <c r="BN9527" s="79" t="s">
        <v>16992</v>
      </c>
      <c r="BO9527" s="79" t="s">
        <v>1965</v>
      </c>
      <c r="BU9527" s="79" t="s">
        <v>2595</v>
      </c>
      <c r="BV9527" s="79" t="s">
        <v>16992</v>
      </c>
      <c r="BW9527" s="79" t="s">
        <v>1965</v>
      </c>
    </row>
    <row r="9528" spans="51:75" x14ac:dyDescent="0.3">
      <c r="AY9528" s="107" t="e">
        <f>VLOOKUP(C9528,#REF!, 2,FALSE)</f>
        <v>#REF!</v>
      </c>
      <c r="BM9528" s="79" t="s">
        <v>14955</v>
      </c>
      <c r="BN9528" s="79" t="s">
        <v>3256</v>
      </c>
      <c r="BO9528" s="79" t="s">
        <v>14956</v>
      </c>
      <c r="BU9528" s="79" t="s">
        <v>14955</v>
      </c>
      <c r="BV9528" s="79" t="s">
        <v>3256</v>
      </c>
      <c r="BW9528" s="79" t="s">
        <v>14956</v>
      </c>
    </row>
    <row r="9529" spans="51:75" x14ac:dyDescent="0.3">
      <c r="AY9529" s="107" t="e">
        <f>VLOOKUP(C9529,#REF!, 2,FALSE)</f>
        <v>#REF!</v>
      </c>
      <c r="BM9529" s="79" t="s">
        <v>252</v>
      </c>
      <c r="BN9529" s="79" t="s">
        <v>3256</v>
      </c>
      <c r="BO9529" s="79" t="s">
        <v>14957</v>
      </c>
      <c r="BU9529" s="79" t="s">
        <v>252</v>
      </c>
      <c r="BV9529" s="79" t="s">
        <v>3256</v>
      </c>
      <c r="BW9529" s="79" t="s">
        <v>14957</v>
      </c>
    </row>
    <row r="9530" spans="51:75" x14ac:dyDescent="0.3">
      <c r="AY9530" s="107" t="e">
        <f>VLOOKUP(C9530,#REF!, 2,FALSE)</f>
        <v>#REF!</v>
      </c>
      <c r="BM9530" s="79" t="s">
        <v>14958</v>
      </c>
      <c r="BN9530" s="79" t="s">
        <v>2981</v>
      </c>
      <c r="BO9530" s="79" t="s">
        <v>2312</v>
      </c>
      <c r="BU9530" s="79" t="s">
        <v>14958</v>
      </c>
      <c r="BV9530" s="79" t="s">
        <v>2981</v>
      </c>
      <c r="BW9530" s="79" t="s">
        <v>2312</v>
      </c>
    </row>
    <row r="9531" spans="51:75" x14ac:dyDescent="0.3">
      <c r="AY9531" s="107" t="e">
        <f>VLOOKUP(C9531,#REF!, 2,FALSE)</f>
        <v>#REF!</v>
      </c>
      <c r="BM9531" s="79" t="s">
        <v>2596</v>
      </c>
      <c r="BN9531" s="79" t="s">
        <v>3256</v>
      </c>
      <c r="BO9531" s="79" t="s">
        <v>2311</v>
      </c>
      <c r="BU9531" s="79" t="s">
        <v>2596</v>
      </c>
      <c r="BV9531" s="79" t="s">
        <v>3256</v>
      </c>
      <c r="BW9531" s="79" t="s">
        <v>2311</v>
      </c>
    </row>
    <row r="9532" spans="51:75" x14ac:dyDescent="0.3">
      <c r="AY9532" s="107" t="e">
        <f>VLOOKUP(C9532,#REF!, 2,FALSE)</f>
        <v>#REF!</v>
      </c>
      <c r="BM9532" s="79" t="s">
        <v>14959</v>
      </c>
      <c r="BN9532" s="79" t="s">
        <v>1344</v>
      </c>
      <c r="BO9532" s="79" t="s">
        <v>14960</v>
      </c>
      <c r="BU9532" s="79" t="s">
        <v>14959</v>
      </c>
      <c r="BV9532" s="79" t="s">
        <v>1344</v>
      </c>
      <c r="BW9532" s="79" t="s">
        <v>14960</v>
      </c>
    </row>
    <row r="9533" spans="51:75" x14ac:dyDescent="0.3">
      <c r="AY9533" s="107" t="e">
        <f>VLOOKUP(C9533,#REF!, 2,FALSE)</f>
        <v>#REF!</v>
      </c>
      <c r="BM9533" s="79" t="s">
        <v>14961</v>
      </c>
      <c r="BN9533" s="79" t="s">
        <v>3049</v>
      </c>
      <c r="BO9533" s="79" t="s">
        <v>14956</v>
      </c>
      <c r="BU9533" s="79" t="s">
        <v>14961</v>
      </c>
      <c r="BV9533" s="79" t="s">
        <v>3049</v>
      </c>
      <c r="BW9533" s="79" t="s">
        <v>14956</v>
      </c>
    </row>
    <row r="9534" spans="51:75" x14ac:dyDescent="0.3">
      <c r="AY9534" s="107" t="e">
        <f>VLOOKUP(C9534,#REF!, 2,FALSE)</f>
        <v>#REF!</v>
      </c>
      <c r="BM9534" s="79" t="s">
        <v>14962</v>
      </c>
      <c r="BN9534" s="79" t="s">
        <v>16992</v>
      </c>
      <c r="BO9534" s="79" t="s">
        <v>14963</v>
      </c>
      <c r="BU9534" s="79" t="s">
        <v>14962</v>
      </c>
      <c r="BV9534" s="79" t="s">
        <v>16992</v>
      </c>
      <c r="BW9534" s="79" t="s">
        <v>14963</v>
      </c>
    </row>
    <row r="9535" spans="51:75" x14ac:dyDescent="0.3">
      <c r="AY9535" s="107" t="e">
        <f>VLOOKUP(C9535,#REF!, 2,FALSE)</f>
        <v>#REF!</v>
      </c>
      <c r="BM9535" s="79" t="s">
        <v>14964</v>
      </c>
      <c r="BN9535" s="79" t="s">
        <v>2981</v>
      </c>
      <c r="BO9535" s="79" t="s">
        <v>14956</v>
      </c>
      <c r="BU9535" s="79" t="s">
        <v>14964</v>
      </c>
      <c r="BV9535" s="79" t="s">
        <v>2981</v>
      </c>
      <c r="BW9535" s="79" t="s">
        <v>14956</v>
      </c>
    </row>
    <row r="9536" spans="51:75" x14ac:dyDescent="0.3">
      <c r="AY9536" s="107" t="e">
        <f>VLOOKUP(C9536,#REF!, 2,FALSE)</f>
        <v>#REF!</v>
      </c>
      <c r="BM9536" s="79" t="s">
        <v>14965</v>
      </c>
      <c r="BN9536" s="79" t="s">
        <v>1271</v>
      </c>
      <c r="BO9536" s="79" t="s">
        <v>14966</v>
      </c>
      <c r="BU9536" s="79" t="s">
        <v>14965</v>
      </c>
      <c r="BV9536" s="79" t="s">
        <v>1271</v>
      </c>
      <c r="BW9536" s="79" t="s">
        <v>14966</v>
      </c>
    </row>
    <row r="9537" spans="51:75" x14ac:dyDescent="0.3">
      <c r="AY9537" s="107" t="e">
        <f>VLOOKUP(C9537,#REF!, 2,FALSE)</f>
        <v>#REF!</v>
      </c>
      <c r="BM9537" s="79" t="s">
        <v>2600</v>
      </c>
      <c r="BN9537" s="79" t="s">
        <v>3256</v>
      </c>
      <c r="BO9537" s="79" t="s">
        <v>14967</v>
      </c>
      <c r="BU9537" s="79" t="s">
        <v>2600</v>
      </c>
      <c r="BV9537" s="79" t="s">
        <v>3256</v>
      </c>
      <c r="BW9537" s="79" t="s">
        <v>14967</v>
      </c>
    </row>
    <row r="9538" spans="51:75" x14ac:dyDescent="0.3">
      <c r="AY9538" s="107" t="e">
        <f>VLOOKUP(C9538,#REF!, 2,FALSE)</f>
        <v>#REF!</v>
      </c>
      <c r="BM9538" s="79" t="s">
        <v>14968</v>
      </c>
      <c r="BN9538" s="79" t="s">
        <v>1271</v>
      </c>
      <c r="BO9538" s="79" t="s">
        <v>14969</v>
      </c>
      <c r="BU9538" s="79" t="s">
        <v>14968</v>
      </c>
      <c r="BV9538" s="79" t="s">
        <v>1271</v>
      </c>
      <c r="BW9538" s="79" t="s">
        <v>14969</v>
      </c>
    </row>
    <row r="9539" spans="51:75" x14ac:dyDescent="0.3">
      <c r="AY9539" s="107" t="e">
        <f>VLOOKUP(C9539,#REF!, 2,FALSE)</f>
        <v>#REF!</v>
      </c>
      <c r="BM9539" s="79" t="s">
        <v>14970</v>
      </c>
      <c r="BN9539" s="79" t="s">
        <v>3009</v>
      </c>
      <c r="BO9539" s="79" t="s">
        <v>14971</v>
      </c>
      <c r="BU9539" s="79" t="s">
        <v>14970</v>
      </c>
      <c r="BV9539" s="79" t="s">
        <v>3009</v>
      </c>
      <c r="BW9539" s="79" t="s">
        <v>14971</v>
      </c>
    </row>
    <row r="9540" spans="51:75" x14ac:dyDescent="0.3">
      <c r="AY9540" s="107" t="e">
        <f>VLOOKUP(C9540,#REF!, 2,FALSE)</f>
        <v>#REF!</v>
      </c>
      <c r="BM9540" s="79" t="s">
        <v>14972</v>
      </c>
      <c r="BN9540" s="79" t="s">
        <v>3256</v>
      </c>
      <c r="BO9540" s="79" t="s">
        <v>14973</v>
      </c>
      <c r="BU9540" s="79" t="s">
        <v>14972</v>
      </c>
      <c r="BV9540" s="79" t="s">
        <v>3256</v>
      </c>
      <c r="BW9540" s="79" t="s">
        <v>14973</v>
      </c>
    </row>
    <row r="9541" spans="51:75" x14ac:dyDescent="0.3">
      <c r="AY9541" s="107" t="e">
        <f>VLOOKUP(C9541,#REF!, 2,FALSE)</f>
        <v>#REF!</v>
      </c>
      <c r="BM9541" s="79" t="s">
        <v>14974</v>
      </c>
      <c r="BN9541" s="79" t="s">
        <v>3256</v>
      </c>
      <c r="BO9541" s="79" t="s">
        <v>10915</v>
      </c>
      <c r="BU9541" s="79" t="s">
        <v>14974</v>
      </c>
      <c r="BV9541" s="79" t="s">
        <v>3256</v>
      </c>
      <c r="BW9541" s="79" t="s">
        <v>10915</v>
      </c>
    </row>
    <row r="9542" spans="51:75" x14ac:dyDescent="0.3">
      <c r="AY9542" s="107" t="e">
        <f>VLOOKUP(C9542,#REF!, 2,FALSE)</f>
        <v>#REF!</v>
      </c>
      <c r="BM9542" s="79" t="s">
        <v>14975</v>
      </c>
      <c r="BN9542" s="79" t="s">
        <v>16992</v>
      </c>
      <c r="BO9542" s="79" t="s">
        <v>14976</v>
      </c>
      <c r="BU9542" s="79" t="s">
        <v>14975</v>
      </c>
      <c r="BV9542" s="79" t="s">
        <v>16992</v>
      </c>
      <c r="BW9542" s="79" t="s">
        <v>14976</v>
      </c>
    </row>
    <row r="9543" spans="51:75" x14ac:dyDescent="0.3">
      <c r="AY9543" s="107" t="e">
        <f>VLOOKUP(C9543,#REF!, 2,FALSE)</f>
        <v>#REF!</v>
      </c>
      <c r="BM9543" s="79" t="s">
        <v>14977</v>
      </c>
      <c r="BN9543" s="79" t="s">
        <v>663</v>
      </c>
      <c r="BO9543" s="79" t="s">
        <v>14978</v>
      </c>
      <c r="BU9543" s="79" t="s">
        <v>14977</v>
      </c>
      <c r="BV9543" s="79" t="s">
        <v>663</v>
      </c>
      <c r="BW9543" s="79" t="s">
        <v>14978</v>
      </c>
    </row>
    <row r="9544" spans="51:75" x14ac:dyDescent="0.3">
      <c r="AY9544" s="107" t="e">
        <f>VLOOKUP(C9544,#REF!, 2,FALSE)</f>
        <v>#REF!</v>
      </c>
      <c r="BM9544" s="79" t="s">
        <v>14979</v>
      </c>
      <c r="BN9544" s="79" t="s">
        <v>1141</v>
      </c>
      <c r="BO9544" s="79" t="s">
        <v>2698</v>
      </c>
      <c r="BU9544" s="79" t="s">
        <v>14979</v>
      </c>
      <c r="BV9544" s="79" t="s">
        <v>1141</v>
      </c>
      <c r="BW9544" s="79" t="s">
        <v>2698</v>
      </c>
    </row>
    <row r="9545" spans="51:75" x14ac:dyDescent="0.3">
      <c r="AY9545" s="107" t="e">
        <f>VLOOKUP(C9545,#REF!, 2,FALSE)</f>
        <v>#REF!</v>
      </c>
      <c r="BM9545" s="79" t="s">
        <v>14980</v>
      </c>
      <c r="BN9545" s="79" t="s">
        <v>2985</v>
      </c>
      <c r="BO9545" s="79" t="s">
        <v>2985</v>
      </c>
      <c r="BU9545" s="79" t="s">
        <v>14980</v>
      </c>
      <c r="BV9545" s="79" t="s">
        <v>2985</v>
      </c>
      <c r="BW9545" s="79" t="s">
        <v>2985</v>
      </c>
    </row>
    <row r="9546" spans="51:75" x14ac:dyDescent="0.3">
      <c r="AY9546" s="107" t="e">
        <f>VLOOKUP(C9546,#REF!, 2,FALSE)</f>
        <v>#REF!</v>
      </c>
      <c r="BM9546" s="79" t="s">
        <v>14981</v>
      </c>
      <c r="BN9546" s="79" t="s">
        <v>16992</v>
      </c>
      <c r="BO9546" s="79" t="s">
        <v>10381</v>
      </c>
      <c r="BU9546" s="79" t="s">
        <v>14981</v>
      </c>
      <c r="BV9546" s="79" t="s">
        <v>16992</v>
      </c>
      <c r="BW9546" s="79" t="s">
        <v>10381</v>
      </c>
    </row>
    <row r="9547" spans="51:75" x14ac:dyDescent="0.3">
      <c r="AY9547" s="107" t="e">
        <f>VLOOKUP(C9547,#REF!, 2,FALSE)</f>
        <v>#REF!</v>
      </c>
      <c r="BM9547" s="79" t="s">
        <v>14982</v>
      </c>
      <c r="BN9547" s="79" t="s">
        <v>1344</v>
      </c>
      <c r="BO9547" s="79" t="s">
        <v>14983</v>
      </c>
      <c r="BU9547" s="79" t="s">
        <v>14982</v>
      </c>
      <c r="BV9547" s="79" t="s">
        <v>1344</v>
      </c>
      <c r="BW9547" s="79" t="s">
        <v>14983</v>
      </c>
    </row>
    <row r="9548" spans="51:75" x14ac:dyDescent="0.3">
      <c r="AY9548" s="107" t="e">
        <f>VLOOKUP(C9548,#REF!, 2,FALSE)</f>
        <v>#REF!</v>
      </c>
      <c r="BM9548" s="79" t="s">
        <v>2601</v>
      </c>
      <c r="BN9548" s="79" t="s">
        <v>3256</v>
      </c>
      <c r="BO9548" s="79" t="s">
        <v>14984</v>
      </c>
      <c r="BU9548" s="79" t="s">
        <v>2601</v>
      </c>
      <c r="BV9548" s="79" t="s">
        <v>3256</v>
      </c>
      <c r="BW9548" s="79" t="s">
        <v>14984</v>
      </c>
    </row>
    <row r="9549" spans="51:75" x14ac:dyDescent="0.3">
      <c r="AY9549" s="107" t="e">
        <f>VLOOKUP(C9549,#REF!, 2,FALSE)</f>
        <v>#REF!</v>
      </c>
      <c r="BM9549" s="79" t="s">
        <v>14985</v>
      </c>
      <c r="BN9549" s="79" t="s">
        <v>3256</v>
      </c>
      <c r="BO9549" s="79" t="s">
        <v>14986</v>
      </c>
      <c r="BU9549" s="79" t="s">
        <v>14985</v>
      </c>
      <c r="BV9549" s="79" t="s">
        <v>3256</v>
      </c>
      <c r="BW9549" s="79" t="s">
        <v>14986</v>
      </c>
    </row>
    <row r="9550" spans="51:75" x14ac:dyDescent="0.3">
      <c r="AY9550" s="107" t="e">
        <f>VLOOKUP(C9550,#REF!, 2,FALSE)</f>
        <v>#REF!</v>
      </c>
      <c r="BM9550" s="79" t="s">
        <v>14987</v>
      </c>
      <c r="BN9550" s="79" t="s">
        <v>2985</v>
      </c>
      <c r="BO9550" s="79" t="s">
        <v>2985</v>
      </c>
      <c r="BU9550" s="79" t="s">
        <v>14987</v>
      </c>
      <c r="BV9550" s="79" t="s">
        <v>2985</v>
      </c>
      <c r="BW9550" s="79" t="s">
        <v>2985</v>
      </c>
    </row>
    <row r="9551" spans="51:75" x14ac:dyDescent="0.3">
      <c r="AY9551" s="107" t="e">
        <f>VLOOKUP(C9551,#REF!, 2,FALSE)</f>
        <v>#REF!</v>
      </c>
      <c r="BM9551" s="79" t="s">
        <v>14988</v>
      </c>
      <c r="BN9551" s="79" t="s">
        <v>3256</v>
      </c>
      <c r="BO9551" s="79" t="s">
        <v>3679</v>
      </c>
      <c r="BU9551" s="79" t="s">
        <v>14988</v>
      </c>
      <c r="BV9551" s="79" t="s">
        <v>3256</v>
      </c>
      <c r="BW9551" s="79" t="s">
        <v>3679</v>
      </c>
    </row>
    <row r="9552" spans="51:75" x14ac:dyDescent="0.3">
      <c r="AY9552" s="107" t="e">
        <f>VLOOKUP(C9552,#REF!, 2,FALSE)</f>
        <v>#REF!</v>
      </c>
      <c r="BM9552" s="79" t="s">
        <v>14989</v>
      </c>
      <c r="BN9552" s="79" t="s">
        <v>3206</v>
      </c>
      <c r="BO9552" s="79" t="s">
        <v>9707</v>
      </c>
      <c r="BU9552" s="79" t="s">
        <v>14989</v>
      </c>
      <c r="BV9552" s="79" t="s">
        <v>3206</v>
      </c>
      <c r="BW9552" s="79" t="s">
        <v>9707</v>
      </c>
    </row>
    <row r="9553" spans="51:75" x14ac:dyDescent="0.3">
      <c r="AY9553" s="107" t="e">
        <f>VLOOKUP(C9553,#REF!, 2,FALSE)</f>
        <v>#REF!</v>
      </c>
      <c r="BM9553" s="79" t="s">
        <v>14990</v>
      </c>
      <c r="BN9553" s="79" t="s">
        <v>3256</v>
      </c>
      <c r="BO9553" s="79" t="s">
        <v>14991</v>
      </c>
      <c r="BU9553" s="79" t="s">
        <v>14990</v>
      </c>
      <c r="BV9553" s="79" t="s">
        <v>3256</v>
      </c>
      <c r="BW9553" s="79" t="s">
        <v>14991</v>
      </c>
    </row>
    <row r="9554" spans="51:75" x14ac:dyDescent="0.3">
      <c r="AY9554" s="107" t="e">
        <f>VLOOKUP(C9554,#REF!, 2,FALSE)</f>
        <v>#REF!</v>
      </c>
      <c r="BM9554" s="79" t="s">
        <v>14992</v>
      </c>
      <c r="BN9554" s="79" t="s">
        <v>16992</v>
      </c>
      <c r="BO9554" s="79" t="s">
        <v>13165</v>
      </c>
      <c r="BU9554" s="79" t="s">
        <v>14992</v>
      </c>
      <c r="BV9554" s="79" t="s">
        <v>16992</v>
      </c>
      <c r="BW9554" s="79" t="s">
        <v>13165</v>
      </c>
    </row>
    <row r="9555" spans="51:75" x14ac:dyDescent="0.3">
      <c r="AY9555" s="107" t="e">
        <f>VLOOKUP(C9555,#REF!, 2,FALSE)</f>
        <v>#REF!</v>
      </c>
      <c r="BM9555" s="79" t="s">
        <v>2602</v>
      </c>
      <c r="BN9555" s="79" t="s">
        <v>942</v>
      </c>
      <c r="BO9555" s="79" t="s">
        <v>3477</v>
      </c>
      <c r="BU9555" s="79" t="s">
        <v>2602</v>
      </c>
      <c r="BV9555" s="79" t="s">
        <v>942</v>
      </c>
      <c r="BW9555" s="79" t="s">
        <v>3477</v>
      </c>
    </row>
    <row r="9556" spans="51:75" x14ac:dyDescent="0.3">
      <c r="AY9556" s="107" t="e">
        <f>VLOOKUP(C9556,#REF!, 2,FALSE)</f>
        <v>#REF!</v>
      </c>
      <c r="BM9556" s="79" t="s">
        <v>14993</v>
      </c>
      <c r="BN9556" s="79" t="s">
        <v>3256</v>
      </c>
      <c r="BO9556" s="79" t="s">
        <v>14994</v>
      </c>
      <c r="BU9556" s="79" t="s">
        <v>14993</v>
      </c>
      <c r="BV9556" s="79" t="s">
        <v>3256</v>
      </c>
      <c r="BW9556" s="79" t="s">
        <v>14994</v>
      </c>
    </row>
    <row r="9557" spans="51:75" x14ac:dyDescent="0.3">
      <c r="AY9557" s="107" t="e">
        <f>VLOOKUP(C9557,#REF!, 2,FALSE)</f>
        <v>#REF!</v>
      </c>
      <c r="BM9557" s="79" t="s">
        <v>14995</v>
      </c>
      <c r="BN9557" s="79" t="s">
        <v>3206</v>
      </c>
      <c r="BO9557" s="79" t="s">
        <v>14996</v>
      </c>
      <c r="BU9557" s="79" t="s">
        <v>14995</v>
      </c>
      <c r="BV9557" s="79" t="s">
        <v>3206</v>
      </c>
      <c r="BW9557" s="79" t="s">
        <v>14996</v>
      </c>
    </row>
    <row r="9558" spans="51:75" x14ac:dyDescent="0.3">
      <c r="AY9558" s="107" t="e">
        <f>VLOOKUP(C9558,#REF!, 2,FALSE)</f>
        <v>#REF!</v>
      </c>
      <c r="BM9558" s="79" t="s">
        <v>14997</v>
      </c>
      <c r="BN9558" s="79" t="s">
        <v>630</v>
      </c>
      <c r="BO9558" s="79" t="s">
        <v>14998</v>
      </c>
      <c r="BU9558" s="79" t="s">
        <v>14997</v>
      </c>
      <c r="BV9558" s="79" t="s">
        <v>630</v>
      </c>
      <c r="BW9558" s="79" t="s">
        <v>14998</v>
      </c>
    </row>
    <row r="9559" spans="51:75" x14ac:dyDescent="0.3">
      <c r="AY9559" s="107" t="e">
        <f>VLOOKUP(C9559,#REF!, 2,FALSE)</f>
        <v>#REF!</v>
      </c>
      <c r="BM9559" s="79" t="s">
        <v>14999</v>
      </c>
      <c r="BN9559" s="79" t="s">
        <v>3009</v>
      </c>
      <c r="BO9559" s="79" t="s">
        <v>2363</v>
      </c>
      <c r="BU9559" s="79" t="s">
        <v>14999</v>
      </c>
      <c r="BV9559" s="79" t="s">
        <v>3009</v>
      </c>
      <c r="BW9559" s="79" t="s">
        <v>2363</v>
      </c>
    </row>
    <row r="9560" spans="51:75" x14ac:dyDescent="0.3">
      <c r="AY9560" s="107" t="e">
        <f>VLOOKUP(C9560,#REF!, 2,FALSE)</f>
        <v>#REF!</v>
      </c>
      <c r="BM9560" s="79" t="s">
        <v>2603</v>
      </c>
      <c r="BN9560" s="79" t="s">
        <v>16992</v>
      </c>
      <c r="BO9560" s="79" t="s">
        <v>4319</v>
      </c>
      <c r="BU9560" s="79" t="s">
        <v>2603</v>
      </c>
      <c r="BV9560" s="79" t="s">
        <v>16992</v>
      </c>
      <c r="BW9560" s="79" t="s">
        <v>4319</v>
      </c>
    </row>
    <row r="9561" spans="51:75" x14ac:dyDescent="0.3">
      <c r="AY9561" s="107" t="e">
        <f>VLOOKUP(C9561,#REF!, 2,FALSE)</f>
        <v>#REF!</v>
      </c>
      <c r="BM9561" s="79" t="s">
        <v>15000</v>
      </c>
      <c r="BN9561" s="79" t="s">
        <v>3206</v>
      </c>
      <c r="BO9561" s="79" t="s">
        <v>15001</v>
      </c>
      <c r="BU9561" s="79" t="s">
        <v>15000</v>
      </c>
      <c r="BV9561" s="79" t="s">
        <v>3206</v>
      </c>
      <c r="BW9561" s="79" t="s">
        <v>15001</v>
      </c>
    </row>
    <row r="9562" spans="51:75" x14ac:dyDescent="0.3">
      <c r="AY9562" s="107" t="e">
        <f>VLOOKUP(C9562,#REF!, 2,FALSE)</f>
        <v>#REF!</v>
      </c>
      <c r="BM9562" s="79" t="s">
        <v>15002</v>
      </c>
      <c r="BN9562" s="79" t="s">
        <v>782</v>
      </c>
      <c r="BO9562" s="79" t="s">
        <v>15003</v>
      </c>
      <c r="BU9562" s="79" t="s">
        <v>15002</v>
      </c>
      <c r="BV9562" s="79" t="s">
        <v>782</v>
      </c>
      <c r="BW9562" s="79" t="s">
        <v>15003</v>
      </c>
    </row>
    <row r="9563" spans="51:75" x14ac:dyDescent="0.3">
      <c r="AY9563" s="107" t="e">
        <f>VLOOKUP(C9563,#REF!, 2,FALSE)</f>
        <v>#REF!</v>
      </c>
      <c r="BM9563" s="79" t="s">
        <v>2604</v>
      </c>
      <c r="BN9563" s="79" t="s">
        <v>2985</v>
      </c>
      <c r="BO9563" s="79" t="s">
        <v>15004</v>
      </c>
      <c r="BU9563" s="79" t="s">
        <v>2604</v>
      </c>
      <c r="BV9563" s="79" t="s">
        <v>2985</v>
      </c>
      <c r="BW9563" s="79" t="s">
        <v>15004</v>
      </c>
    </row>
    <row r="9564" spans="51:75" x14ac:dyDescent="0.3">
      <c r="AY9564" s="107" t="e">
        <f>VLOOKUP(C9564,#REF!, 2,FALSE)</f>
        <v>#REF!</v>
      </c>
      <c r="BM9564" s="79" t="s">
        <v>2605</v>
      </c>
      <c r="BN9564" s="79" t="s">
        <v>930</v>
      </c>
      <c r="BO9564" s="79" t="s">
        <v>7907</v>
      </c>
      <c r="BU9564" s="79" t="s">
        <v>2605</v>
      </c>
      <c r="BV9564" s="79" t="s">
        <v>930</v>
      </c>
      <c r="BW9564" s="79" t="s">
        <v>7907</v>
      </c>
    </row>
    <row r="9565" spans="51:75" x14ac:dyDescent="0.3">
      <c r="AY9565" s="107" t="e">
        <f>VLOOKUP(C9565,#REF!, 2,FALSE)</f>
        <v>#REF!</v>
      </c>
      <c r="BM9565" s="79" t="s">
        <v>15005</v>
      </c>
      <c r="BN9565" s="79" t="s">
        <v>3009</v>
      </c>
      <c r="BO9565" s="79" t="s">
        <v>8354</v>
      </c>
      <c r="BU9565" s="79" t="s">
        <v>15005</v>
      </c>
      <c r="BV9565" s="79" t="s">
        <v>3009</v>
      </c>
      <c r="BW9565" s="79" t="s">
        <v>8354</v>
      </c>
    </row>
    <row r="9566" spans="51:75" x14ac:dyDescent="0.3">
      <c r="AY9566" s="107" t="e">
        <f>VLOOKUP(C9566,#REF!, 2,FALSE)</f>
        <v>#REF!</v>
      </c>
      <c r="BM9566" s="79" t="s">
        <v>15006</v>
      </c>
      <c r="BN9566" s="79" t="s">
        <v>619</v>
      </c>
      <c r="BO9566" s="79" t="s">
        <v>15007</v>
      </c>
      <c r="BU9566" s="79" t="s">
        <v>15006</v>
      </c>
      <c r="BV9566" s="79" t="s">
        <v>619</v>
      </c>
      <c r="BW9566" s="79" t="s">
        <v>15007</v>
      </c>
    </row>
    <row r="9567" spans="51:75" x14ac:dyDescent="0.3">
      <c r="AY9567" s="107" t="e">
        <f>VLOOKUP(C9567,#REF!, 2,FALSE)</f>
        <v>#REF!</v>
      </c>
      <c r="BM9567" s="79" t="s">
        <v>15008</v>
      </c>
      <c r="BN9567" s="79" t="s">
        <v>671</v>
      </c>
      <c r="BO9567" s="79" t="s">
        <v>15009</v>
      </c>
      <c r="BU9567" s="79" t="s">
        <v>15008</v>
      </c>
      <c r="BV9567" s="79" t="s">
        <v>671</v>
      </c>
      <c r="BW9567" s="79" t="s">
        <v>15009</v>
      </c>
    </row>
    <row r="9568" spans="51:75" x14ac:dyDescent="0.3">
      <c r="AY9568" s="107" t="e">
        <f>VLOOKUP(C9568,#REF!, 2,FALSE)</f>
        <v>#REF!</v>
      </c>
      <c r="BM9568" s="79" t="s">
        <v>15010</v>
      </c>
      <c r="BN9568" s="79" t="s">
        <v>2985</v>
      </c>
      <c r="BO9568" s="79" t="s">
        <v>15011</v>
      </c>
      <c r="BU9568" s="79" t="s">
        <v>15010</v>
      </c>
      <c r="BV9568" s="79" t="s">
        <v>2985</v>
      </c>
      <c r="BW9568" s="79" t="s">
        <v>15011</v>
      </c>
    </row>
    <row r="9569" spans="51:75" x14ac:dyDescent="0.3">
      <c r="AY9569" s="107" t="e">
        <f>VLOOKUP(C9569,#REF!, 2,FALSE)</f>
        <v>#REF!</v>
      </c>
      <c r="BM9569" s="79" t="s">
        <v>15012</v>
      </c>
      <c r="BN9569" s="79" t="s">
        <v>2981</v>
      </c>
      <c r="BO9569" s="79" t="s">
        <v>15013</v>
      </c>
      <c r="BU9569" s="79" t="s">
        <v>15012</v>
      </c>
      <c r="BV9569" s="79" t="s">
        <v>2981</v>
      </c>
      <c r="BW9569" s="79" t="s">
        <v>15013</v>
      </c>
    </row>
    <row r="9570" spans="51:75" x14ac:dyDescent="0.3">
      <c r="AY9570" s="107" t="e">
        <f>VLOOKUP(C9570,#REF!, 2,FALSE)</f>
        <v>#REF!</v>
      </c>
      <c r="BM9570" s="79" t="s">
        <v>15014</v>
      </c>
      <c r="BN9570" s="79" t="s">
        <v>2985</v>
      </c>
      <c r="BO9570" s="79" t="s">
        <v>15015</v>
      </c>
      <c r="BU9570" s="79" t="s">
        <v>15014</v>
      </c>
      <c r="BV9570" s="79" t="s">
        <v>2985</v>
      </c>
      <c r="BW9570" s="79" t="s">
        <v>15015</v>
      </c>
    </row>
    <row r="9571" spans="51:75" x14ac:dyDescent="0.3">
      <c r="AY9571" s="107" t="e">
        <f>VLOOKUP(C9571,#REF!, 2,FALSE)</f>
        <v>#REF!</v>
      </c>
      <c r="BM9571" s="79" t="s">
        <v>15016</v>
      </c>
      <c r="BN9571" s="79" t="s">
        <v>738</v>
      </c>
      <c r="BO9571" s="79" t="s">
        <v>15017</v>
      </c>
      <c r="BU9571" s="79" t="s">
        <v>15016</v>
      </c>
      <c r="BV9571" s="79" t="s">
        <v>738</v>
      </c>
      <c r="BW9571" s="79" t="s">
        <v>15017</v>
      </c>
    </row>
    <row r="9572" spans="51:75" x14ac:dyDescent="0.3">
      <c r="AY9572" s="107" t="e">
        <f>VLOOKUP(C9572,#REF!, 2,FALSE)</f>
        <v>#REF!</v>
      </c>
      <c r="BM9572" s="79" t="s">
        <v>15018</v>
      </c>
      <c r="BN9572" s="79" t="s">
        <v>1271</v>
      </c>
      <c r="BO9572" s="79" t="s">
        <v>15019</v>
      </c>
      <c r="BU9572" s="79" t="s">
        <v>15018</v>
      </c>
      <c r="BV9572" s="79" t="s">
        <v>1271</v>
      </c>
      <c r="BW9572" s="79" t="s">
        <v>15019</v>
      </c>
    </row>
    <row r="9573" spans="51:75" x14ac:dyDescent="0.3">
      <c r="AY9573" s="107" t="e">
        <f>VLOOKUP(C9573,#REF!, 2,FALSE)</f>
        <v>#REF!</v>
      </c>
      <c r="BM9573" s="79" t="s">
        <v>15020</v>
      </c>
      <c r="BN9573" s="79" t="s">
        <v>1271</v>
      </c>
      <c r="BO9573" s="79" t="s">
        <v>15021</v>
      </c>
      <c r="BU9573" s="79" t="s">
        <v>15020</v>
      </c>
      <c r="BV9573" s="79" t="s">
        <v>1271</v>
      </c>
      <c r="BW9573" s="79" t="s">
        <v>15021</v>
      </c>
    </row>
    <row r="9574" spans="51:75" x14ac:dyDescent="0.3">
      <c r="AY9574" s="107" t="e">
        <f>VLOOKUP(C9574,#REF!, 2,FALSE)</f>
        <v>#REF!</v>
      </c>
      <c r="BM9574" s="79" t="s">
        <v>2606</v>
      </c>
      <c r="BN9574" s="79" t="s">
        <v>2985</v>
      </c>
      <c r="BO9574" s="79" t="s">
        <v>6524</v>
      </c>
      <c r="BU9574" s="79" t="s">
        <v>2606</v>
      </c>
      <c r="BV9574" s="79" t="s">
        <v>2985</v>
      </c>
      <c r="BW9574" s="79" t="s">
        <v>6524</v>
      </c>
    </row>
    <row r="9575" spans="51:75" x14ac:dyDescent="0.3">
      <c r="AY9575" s="107" t="e">
        <f>VLOOKUP(C9575,#REF!, 2,FALSE)</f>
        <v>#REF!</v>
      </c>
      <c r="BM9575" s="79" t="s">
        <v>229</v>
      </c>
      <c r="BN9575" s="79" t="s">
        <v>1344</v>
      </c>
      <c r="BO9575" s="79" t="s">
        <v>6178</v>
      </c>
      <c r="BU9575" s="79" t="s">
        <v>229</v>
      </c>
      <c r="BV9575" s="79" t="s">
        <v>1344</v>
      </c>
      <c r="BW9575" s="79" t="s">
        <v>6178</v>
      </c>
    </row>
    <row r="9576" spans="51:75" x14ac:dyDescent="0.3">
      <c r="AY9576" s="107" t="e">
        <f>VLOOKUP(C9576,#REF!, 2,FALSE)</f>
        <v>#REF!</v>
      </c>
      <c r="BM9576" s="79" t="s">
        <v>15022</v>
      </c>
      <c r="BN9576" s="79" t="s">
        <v>3206</v>
      </c>
      <c r="BO9576" s="79" t="s">
        <v>1163</v>
      </c>
      <c r="BU9576" s="79" t="s">
        <v>15022</v>
      </c>
      <c r="BV9576" s="79" t="s">
        <v>3206</v>
      </c>
      <c r="BW9576" s="79" t="s">
        <v>1163</v>
      </c>
    </row>
    <row r="9577" spans="51:75" x14ac:dyDescent="0.3">
      <c r="AY9577" s="107" t="e">
        <f>VLOOKUP(C9577,#REF!, 2,FALSE)</f>
        <v>#REF!</v>
      </c>
      <c r="BM9577" s="79" t="s">
        <v>15023</v>
      </c>
      <c r="BN9577" s="79" t="s">
        <v>16992</v>
      </c>
      <c r="BO9577" s="79" t="s">
        <v>4075</v>
      </c>
      <c r="BU9577" s="79" t="s">
        <v>15023</v>
      </c>
      <c r="BV9577" s="79" t="s">
        <v>16992</v>
      </c>
      <c r="BW9577" s="79" t="s">
        <v>4075</v>
      </c>
    </row>
    <row r="9578" spans="51:75" x14ac:dyDescent="0.3">
      <c r="AY9578" s="107" t="e">
        <f>VLOOKUP(C9578,#REF!, 2,FALSE)</f>
        <v>#REF!</v>
      </c>
      <c r="BM9578" s="79" t="s">
        <v>15024</v>
      </c>
      <c r="BN9578" s="79" t="s">
        <v>843</v>
      </c>
      <c r="BO9578" s="79" t="s">
        <v>15025</v>
      </c>
      <c r="BU9578" s="79" t="s">
        <v>15024</v>
      </c>
      <c r="BV9578" s="79" t="s">
        <v>843</v>
      </c>
      <c r="BW9578" s="79" t="s">
        <v>15025</v>
      </c>
    </row>
    <row r="9579" spans="51:75" x14ac:dyDescent="0.3">
      <c r="AY9579" s="107" t="e">
        <f>VLOOKUP(C9579,#REF!, 2,FALSE)</f>
        <v>#REF!</v>
      </c>
      <c r="BM9579" s="79" t="s">
        <v>15026</v>
      </c>
      <c r="BN9579" s="79" t="s">
        <v>2985</v>
      </c>
      <c r="BO9579" s="79" t="s">
        <v>2985</v>
      </c>
      <c r="BU9579" s="79" t="s">
        <v>15026</v>
      </c>
      <c r="BV9579" s="79" t="s">
        <v>2985</v>
      </c>
      <c r="BW9579" s="79" t="s">
        <v>2985</v>
      </c>
    </row>
    <row r="9580" spans="51:75" x14ac:dyDescent="0.3">
      <c r="AY9580" s="107" t="e">
        <f>VLOOKUP(C9580,#REF!, 2,FALSE)</f>
        <v>#REF!</v>
      </c>
      <c r="BM9580" s="79" t="s">
        <v>2607</v>
      </c>
      <c r="BN9580" s="79" t="s">
        <v>1344</v>
      </c>
      <c r="BO9580" s="79" t="s">
        <v>1691</v>
      </c>
      <c r="BU9580" s="79" t="s">
        <v>2607</v>
      </c>
      <c r="BV9580" s="79" t="s">
        <v>1344</v>
      </c>
      <c r="BW9580" s="79" t="s">
        <v>1691</v>
      </c>
    </row>
    <row r="9581" spans="51:75" x14ac:dyDescent="0.3">
      <c r="AY9581" s="107" t="e">
        <f>VLOOKUP(C9581,#REF!, 2,FALSE)</f>
        <v>#REF!</v>
      </c>
      <c r="BM9581" s="79" t="s">
        <v>253</v>
      </c>
      <c r="BN9581" s="79" t="s">
        <v>1141</v>
      </c>
      <c r="BO9581" s="79" t="s">
        <v>15027</v>
      </c>
      <c r="BU9581" s="79" t="s">
        <v>253</v>
      </c>
      <c r="BV9581" s="79" t="s">
        <v>1141</v>
      </c>
      <c r="BW9581" s="79" t="s">
        <v>15027</v>
      </c>
    </row>
    <row r="9582" spans="51:75" x14ac:dyDescent="0.3">
      <c r="AY9582" s="107" t="e">
        <f>VLOOKUP(C9582,#REF!, 2,FALSE)</f>
        <v>#REF!</v>
      </c>
      <c r="BM9582" s="79" t="s">
        <v>15028</v>
      </c>
      <c r="BN9582" s="79" t="s">
        <v>16992</v>
      </c>
      <c r="BO9582" s="79" t="s">
        <v>3904</v>
      </c>
      <c r="BU9582" s="79" t="s">
        <v>15028</v>
      </c>
      <c r="BV9582" s="79" t="s">
        <v>16992</v>
      </c>
      <c r="BW9582" s="79" t="s">
        <v>3904</v>
      </c>
    </row>
    <row r="9583" spans="51:75" x14ac:dyDescent="0.3">
      <c r="AY9583" s="107" t="e">
        <f>VLOOKUP(C9583,#REF!, 2,FALSE)</f>
        <v>#REF!</v>
      </c>
      <c r="BM9583" s="79" t="s">
        <v>255</v>
      </c>
      <c r="BN9583" s="79" t="s">
        <v>16992</v>
      </c>
      <c r="BO9583" s="79" t="s">
        <v>1671</v>
      </c>
      <c r="BU9583" s="79" t="s">
        <v>255</v>
      </c>
      <c r="BV9583" s="79" t="s">
        <v>16992</v>
      </c>
      <c r="BW9583" s="79" t="s">
        <v>1671</v>
      </c>
    </row>
    <row r="9584" spans="51:75" x14ac:dyDescent="0.3">
      <c r="AY9584" s="107" t="e">
        <f>VLOOKUP(C9584,#REF!, 2,FALSE)</f>
        <v>#REF!</v>
      </c>
      <c r="BM9584" s="79" t="s">
        <v>15029</v>
      </c>
      <c r="BN9584" s="79" t="s">
        <v>641</v>
      </c>
      <c r="BO9584" s="79" t="s">
        <v>15030</v>
      </c>
      <c r="BU9584" s="79" t="s">
        <v>15029</v>
      </c>
      <c r="BV9584" s="79" t="s">
        <v>641</v>
      </c>
      <c r="BW9584" s="79" t="s">
        <v>15030</v>
      </c>
    </row>
    <row r="9585" spans="51:75" x14ac:dyDescent="0.3">
      <c r="AY9585" s="107" t="e">
        <f>VLOOKUP(C9585,#REF!, 2,FALSE)</f>
        <v>#REF!</v>
      </c>
      <c r="BM9585" s="79" t="s">
        <v>254</v>
      </c>
      <c r="BN9585" s="79" t="s">
        <v>638</v>
      </c>
      <c r="BO9585" s="79" t="s">
        <v>6524</v>
      </c>
      <c r="BU9585" s="79" t="s">
        <v>254</v>
      </c>
      <c r="BV9585" s="79" t="s">
        <v>638</v>
      </c>
      <c r="BW9585" s="79" t="s">
        <v>6524</v>
      </c>
    </row>
    <row r="9586" spans="51:75" x14ac:dyDescent="0.3">
      <c r="AY9586" s="107" t="e">
        <f>VLOOKUP(C9586,#REF!, 2,FALSE)</f>
        <v>#REF!</v>
      </c>
      <c r="BM9586" s="79" t="s">
        <v>15031</v>
      </c>
      <c r="BN9586" s="79" t="s">
        <v>2985</v>
      </c>
      <c r="BO9586" s="79" t="s">
        <v>10252</v>
      </c>
      <c r="BU9586" s="79" t="s">
        <v>15031</v>
      </c>
      <c r="BV9586" s="79" t="s">
        <v>2985</v>
      </c>
      <c r="BW9586" s="79" t="s">
        <v>10252</v>
      </c>
    </row>
    <row r="9587" spans="51:75" x14ac:dyDescent="0.3">
      <c r="AY9587" s="107" t="e">
        <f>VLOOKUP(C9587,#REF!, 2,FALSE)</f>
        <v>#REF!</v>
      </c>
      <c r="BM9587" s="79" t="s">
        <v>15032</v>
      </c>
      <c r="BN9587" s="79" t="s">
        <v>665</v>
      </c>
      <c r="BO9587" s="79" t="s">
        <v>2985</v>
      </c>
      <c r="BU9587" s="79" t="s">
        <v>15032</v>
      </c>
      <c r="BV9587" s="79" t="s">
        <v>665</v>
      </c>
      <c r="BW9587" s="79" t="s">
        <v>2985</v>
      </c>
    </row>
    <row r="9588" spans="51:75" x14ac:dyDescent="0.3">
      <c r="AY9588" s="107" t="e">
        <f>VLOOKUP(C9588,#REF!, 2,FALSE)</f>
        <v>#REF!</v>
      </c>
      <c r="BM9588" s="79" t="s">
        <v>15033</v>
      </c>
      <c r="BN9588" s="79" t="s">
        <v>3049</v>
      </c>
      <c r="BO9588" s="79" t="s">
        <v>2934</v>
      </c>
      <c r="BU9588" s="79" t="s">
        <v>15033</v>
      </c>
      <c r="BV9588" s="79" t="s">
        <v>3049</v>
      </c>
      <c r="BW9588" s="79" t="s">
        <v>2934</v>
      </c>
    </row>
    <row r="9589" spans="51:75" x14ac:dyDescent="0.3">
      <c r="AY9589" s="107" t="e">
        <f>VLOOKUP(C9589,#REF!, 2,FALSE)</f>
        <v>#REF!</v>
      </c>
      <c r="BM9589" s="79" t="s">
        <v>230</v>
      </c>
      <c r="BN9589" s="79" t="s">
        <v>3049</v>
      </c>
      <c r="BO9589" s="79" t="s">
        <v>667</v>
      </c>
      <c r="BU9589" s="79" t="s">
        <v>230</v>
      </c>
      <c r="BV9589" s="79" t="s">
        <v>3049</v>
      </c>
      <c r="BW9589" s="79" t="s">
        <v>667</v>
      </c>
    </row>
    <row r="9590" spans="51:75" x14ac:dyDescent="0.3">
      <c r="AY9590" s="107" t="e">
        <f>VLOOKUP(C9590,#REF!, 2,FALSE)</f>
        <v>#REF!</v>
      </c>
      <c r="BM9590" s="79" t="s">
        <v>15034</v>
      </c>
      <c r="BN9590" s="79" t="s">
        <v>851</v>
      </c>
      <c r="BO9590" s="79" t="s">
        <v>2175</v>
      </c>
      <c r="BU9590" s="79" t="s">
        <v>15034</v>
      </c>
      <c r="BV9590" s="79" t="s">
        <v>851</v>
      </c>
      <c r="BW9590" s="79" t="s">
        <v>2175</v>
      </c>
    </row>
    <row r="9591" spans="51:75" x14ac:dyDescent="0.3">
      <c r="AY9591" s="107" t="e">
        <f>VLOOKUP(C9591,#REF!, 2,FALSE)</f>
        <v>#REF!</v>
      </c>
      <c r="BM9591" s="79" t="s">
        <v>2608</v>
      </c>
      <c r="BN9591" s="79" t="s">
        <v>801</v>
      </c>
      <c r="BO9591" s="79" t="s">
        <v>4081</v>
      </c>
      <c r="BU9591" s="79" t="s">
        <v>2608</v>
      </c>
      <c r="BV9591" s="79" t="s">
        <v>801</v>
      </c>
      <c r="BW9591" s="79" t="s">
        <v>4081</v>
      </c>
    </row>
    <row r="9592" spans="51:75" x14ac:dyDescent="0.3">
      <c r="AY9592" s="107" t="e">
        <f>VLOOKUP(C9592,#REF!, 2,FALSE)</f>
        <v>#REF!</v>
      </c>
      <c r="BM9592" s="79" t="s">
        <v>15035</v>
      </c>
      <c r="BN9592" s="79" t="s">
        <v>3009</v>
      </c>
      <c r="BO9592" s="79" t="s">
        <v>15036</v>
      </c>
      <c r="BU9592" s="79" t="s">
        <v>15035</v>
      </c>
      <c r="BV9592" s="79" t="s">
        <v>3009</v>
      </c>
      <c r="BW9592" s="79" t="s">
        <v>15036</v>
      </c>
    </row>
    <row r="9593" spans="51:75" x14ac:dyDescent="0.3">
      <c r="AY9593" s="107" t="e">
        <f>VLOOKUP(C9593,#REF!, 2,FALSE)</f>
        <v>#REF!</v>
      </c>
      <c r="BM9593" s="79" t="s">
        <v>15037</v>
      </c>
      <c r="BN9593" s="79" t="s">
        <v>618</v>
      </c>
      <c r="BO9593" s="79" t="s">
        <v>1592</v>
      </c>
      <c r="BU9593" s="79" t="s">
        <v>15037</v>
      </c>
      <c r="BV9593" s="79" t="s">
        <v>618</v>
      </c>
      <c r="BW9593" s="79" t="s">
        <v>1592</v>
      </c>
    </row>
    <row r="9594" spans="51:75" x14ac:dyDescent="0.3">
      <c r="AY9594" s="107" t="e">
        <f>VLOOKUP(C9594,#REF!, 2,FALSE)</f>
        <v>#REF!</v>
      </c>
      <c r="BM9594" s="79" t="s">
        <v>15039</v>
      </c>
      <c r="BN9594" s="79" t="s">
        <v>3009</v>
      </c>
      <c r="BO9594" s="79" t="s">
        <v>3500</v>
      </c>
      <c r="BU9594" s="79" t="s">
        <v>15039</v>
      </c>
      <c r="BV9594" s="79" t="s">
        <v>3009</v>
      </c>
      <c r="BW9594" s="79" t="s">
        <v>3500</v>
      </c>
    </row>
    <row r="9595" spans="51:75" x14ac:dyDescent="0.3">
      <c r="AY9595" s="107" t="e">
        <f>VLOOKUP(C9595,#REF!, 2,FALSE)</f>
        <v>#REF!</v>
      </c>
      <c r="BM9595" s="79" t="s">
        <v>2609</v>
      </c>
      <c r="BN9595" s="79" t="s">
        <v>3206</v>
      </c>
      <c r="BO9595" s="79" t="s">
        <v>15040</v>
      </c>
      <c r="BU9595" s="79" t="s">
        <v>2609</v>
      </c>
      <c r="BV9595" s="79" t="s">
        <v>3206</v>
      </c>
      <c r="BW9595" s="79" t="s">
        <v>15040</v>
      </c>
    </row>
    <row r="9596" spans="51:75" x14ac:dyDescent="0.3">
      <c r="AY9596" s="107" t="e">
        <f>VLOOKUP(C9596,#REF!, 2,FALSE)</f>
        <v>#REF!</v>
      </c>
      <c r="BM9596" s="79" t="s">
        <v>15042</v>
      </c>
      <c r="BN9596" s="79" t="s">
        <v>641</v>
      </c>
      <c r="BO9596" s="79" t="s">
        <v>3004</v>
      </c>
      <c r="BU9596" s="79" t="s">
        <v>15042</v>
      </c>
      <c r="BV9596" s="79" t="s">
        <v>641</v>
      </c>
      <c r="BW9596" s="79" t="s">
        <v>3004</v>
      </c>
    </row>
    <row r="9597" spans="51:75" x14ac:dyDescent="0.3">
      <c r="AY9597" s="107" t="e">
        <f>VLOOKUP(C9597,#REF!, 2,FALSE)</f>
        <v>#REF!</v>
      </c>
      <c r="BM9597" s="79" t="s">
        <v>15043</v>
      </c>
      <c r="BN9597" s="79" t="s">
        <v>641</v>
      </c>
      <c r="BO9597" s="79" t="s">
        <v>4505</v>
      </c>
      <c r="BU9597" s="79" t="s">
        <v>15043</v>
      </c>
      <c r="BV9597" s="79" t="s">
        <v>641</v>
      </c>
      <c r="BW9597" s="79" t="s">
        <v>4505</v>
      </c>
    </row>
    <row r="9598" spans="51:75" x14ac:dyDescent="0.3">
      <c r="AY9598" s="107" t="e">
        <f>VLOOKUP(C9598,#REF!, 2,FALSE)</f>
        <v>#REF!</v>
      </c>
      <c r="BM9598" s="79" t="s">
        <v>15044</v>
      </c>
      <c r="BN9598" s="79" t="s">
        <v>1141</v>
      </c>
      <c r="BO9598" s="79" t="s">
        <v>3136</v>
      </c>
      <c r="BU9598" s="79" t="s">
        <v>15044</v>
      </c>
      <c r="BV9598" s="79" t="s">
        <v>1141</v>
      </c>
      <c r="BW9598" s="79" t="s">
        <v>3136</v>
      </c>
    </row>
    <row r="9599" spans="51:75" x14ac:dyDescent="0.3">
      <c r="AY9599" s="107" t="e">
        <f>VLOOKUP(C9599,#REF!, 2,FALSE)</f>
        <v>#REF!</v>
      </c>
      <c r="BM9599" s="79" t="s">
        <v>15045</v>
      </c>
      <c r="BN9599" s="79" t="s">
        <v>2985</v>
      </c>
      <c r="BO9599" s="79" t="s">
        <v>4800</v>
      </c>
      <c r="BU9599" s="79" t="s">
        <v>15045</v>
      </c>
      <c r="BV9599" s="79" t="s">
        <v>2985</v>
      </c>
      <c r="BW9599" s="79" t="s">
        <v>4800</v>
      </c>
    </row>
    <row r="9600" spans="51:75" x14ac:dyDescent="0.3">
      <c r="AY9600" s="107" t="e">
        <f>VLOOKUP(C9600,#REF!, 2,FALSE)</f>
        <v>#REF!</v>
      </c>
      <c r="BM9600" s="79" t="s">
        <v>15046</v>
      </c>
      <c r="BN9600" s="79" t="s">
        <v>1141</v>
      </c>
      <c r="BO9600" s="79" t="s">
        <v>1614</v>
      </c>
      <c r="BU9600" s="79" t="s">
        <v>15046</v>
      </c>
      <c r="BV9600" s="79" t="s">
        <v>1141</v>
      </c>
      <c r="BW9600" s="79" t="s">
        <v>1614</v>
      </c>
    </row>
    <row r="9601" spans="51:75" x14ac:dyDescent="0.3">
      <c r="AY9601" s="107" t="e">
        <f>VLOOKUP(C9601,#REF!, 2,FALSE)</f>
        <v>#REF!</v>
      </c>
      <c r="BM9601" s="79" t="s">
        <v>15047</v>
      </c>
      <c r="BN9601" s="79" t="s">
        <v>3206</v>
      </c>
      <c r="BO9601" s="79" t="s">
        <v>15048</v>
      </c>
      <c r="BU9601" s="79" t="s">
        <v>15047</v>
      </c>
      <c r="BV9601" s="79" t="s">
        <v>3206</v>
      </c>
      <c r="BW9601" s="79" t="s">
        <v>15048</v>
      </c>
    </row>
    <row r="9602" spans="51:75" x14ac:dyDescent="0.3">
      <c r="AY9602" s="107" t="e">
        <f>VLOOKUP(C9602,#REF!, 2,FALSE)</f>
        <v>#REF!</v>
      </c>
      <c r="BM9602" s="79" t="s">
        <v>2610</v>
      </c>
      <c r="BN9602" s="79" t="s">
        <v>2985</v>
      </c>
      <c r="BO9602" s="79" t="s">
        <v>15049</v>
      </c>
      <c r="BU9602" s="79" t="s">
        <v>2610</v>
      </c>
      <c r="BV9602" s="79" t="s">
        <v>2985</v>
      </c>
      <c r="BW9602" s="79" t="s">
        <v>15049</v>
      </c>
    </row>
    <row r="9603" spans="51:75" x14ac:dyDescent="0.3">
      <c r="AY9603" s="107" t="e">
        <f>VLOOKUP(C9603,#REF!, 2,FALSE)</f>
        <v>#REF!</v>
      </c>
      <c r="BM9603" s="79" t="s">
        <v>2611</v>
      </c>
      <c r="BN9603" s="79" t="s">
        <v>2985</v>
      </c>
      <c r="BO9603" s="79" t="s">
        <v>15050</v>
      </c>
      <c r="BU9603" s="79" t="s">
        <v>2611</v>
      </c>
      <c r="BV9603" s="79" t="s">
        <v>2985</v>
      </c>
      <c r="BW9603" s="79" t="s">
        <v>15050</v>
      </c>
    </row>
    <row r="9604" spans="51:75" x14ac:dyDescent="0.3">
      <c r="AY9604" s="107" t="e">
        <f>VLOOKUP(C9604,#REF!, 2,FALSE)</f>
        <v>#REF!</v>
      </c>
      <c r="BM9604" s="79" t="s">
        <v>15051</v>
      </c>
      <c r="BN9604" s="79" t="s">
        <v>2981</v>
      </c>
      <c r="BO9604" s="79" t="s">
        <v>7437</v>
      </c>
      <c r="BU9604" s="79" t="s">
        <v>15051</v>
      </c>
      <c r="BV9604" s="79" t="s">
        <v>2981</v>
      </c>
      <c r="BW9604" s="79" t="s">
        <v>7437</v>
      </c>
    </row>
    <row r="9605" spans="51:75" x14ac:dyDescent="0.3">
      <c r="AY9605" s="107" t="e">
        <f>VLOOKUP(C9605,#REF!, 2,FALSE)</f>
        <v>#REF!</v>
      </c>
      <c r="BM9605" s="79" t="s">
        <v>2612</v>
      </c>
      <c r="BN9605" s="79" t="s">
        <v>2985</v>
      </c>
      <c r="BO9605" s="79" t="s">
        <v>15049</v>
      </c>
      <c r="BU9605" s="79" t="s">
        <v>2612</v>
      </c>
      <c r="BV9605" s="79" t="s">
        <v>2985</v>
      </c>
      <c r="BW9605" s="79" t="s">
        <v>15049</v>
      </c>
    </row>
    <row r="9606" spans="51:75" x14ac:dyDescent="0.3">
      <c r="AY9606" s="107" t="e">
        <f>VLOOKUP(C9606,#REF!, 2,FALSE)</f>
        <v>#REF!</v>
      </c>
      <c r="BM9606" s="79" t="s">
        <v>15052</v>
      </c>
      <c r="BN9606" s="79" t="s">
        <v>3256</v>
      </c>
      <c r="BO9606" s="79" t="s">
        <v>15053</v>
      </c>
      <c r="BU9606" s="79" t="s">
        <v>15052</v>
      </c>
      <c r="BV9606" s="79" t="s">
        <v>3256</v>
      </c>
      <c r="BW9606" s="79" t="s">
        <v>15053</v>
      </c>
    </row>
    <row r="9607" spans="51:75" x14ac:dyDescent="0.3">
      <c r="AY9607" s="107" t="e">
        <f>VLOOKUP(C9607,#REF!, 2,FALSE)</f>
        <v>#REF!</v>
      </c>
      <c r="BM9607" s="79" t="s">
        <v>15054</v>
      </c>
      <c r="BN9607" s="79" t="s">
        <v>2985</v>
      </c>
      <c r="BO9607" s="79" t="s">
        <v>9790</v>
      </c>
      <c r="BU9607" s="79" t="s">
        <v>15054</v>
      </c>
      <c r="BV9607" s="79" t="s">
        <v>2985</v>
      </c>
      <c r="BW9607" s="79" t="s">
        <v>9790</v>
      </c>
    </row>
    <row r="9608" spans="51:75" x14ac:dyDescent="0.3">
      <c r="AY9608" s="107" t="e">
        <f>VLOOKUP(C9608,#REF!, 2,FALSE)</f>
        <v>#REF!</v>
      </c>
      <c r="BM9608" s="79" t="s">
        <v>15055</v>
      </c>
      <c r="BN9608" s="79" t="s">
        <v>669</v>
      </c>
      <c r="BO9608" s="79" t="s">
        <v>15050</v>
      </c>
      <c r="BU9608" s="79" t="s">
        <v>15055</v>
      </c>
      <c r="BV9608" s="79" t="s">
        <v>669</v>
      </c>
      <c r="BW9608" s="79" t="s">
        <v>15050</v>
      </c>
    </row>
    <row r="9609" spans="51:75" x14ac:dyDescent="0.3">
      <c r="AY9609" s="107" t="e">
        <f>VLOOKUP(C9609,#REF!, 2,FALSE)</f>
        <v>#REF!</v>
      </c>
      <c r="BM9609" s="79" t="s">
        <v>15056</v>
      </c>
      <c r="BN9609" s="79" t="s">
        <v>2985</v>
      </c>
      <c r="BO9609" s="79" t="s">
        <v>15057</v>
      </c>
      <c r="BU9609" s="79" t="s">
        <v>15056</v>
      </c>
      <c r="BV9609" s="79" t="s">
        <v>2985</v>
      </c>
      <c r="BW9609" s="79" t="s">
        <v>15057</v>
      </c>
    </row>
    <row r="9610" spans="51:75" x14ac:dyDescent="0.3">
      <c r="AY9610" s="107" t="e">
        <f>VLOOKUP(C9610,#REF!, 2,FALSE)</f>
        <v>#REF!</v>
      </c>
      <c r="BM9610" s="79" t="s">
        <v>15058</v>
      </c>
      <c r="BN9610" s="79" t="s">
        <v>928</v>
      </c>
      <c r="BO9610" s="79" t="s">
        <v>15059</v>
      </c>
      <c r="BU9610" s="79" t="s">
        <v>15058</v>
      </c>
      <c r="BV9610" s="79" t="s">
        <v>928</v>
      </c>
      <c r="BW9610" s="79" t="s">
        <v>15059</v>
      </c>
    </row>
    <row r="9611" spans="51:75" x14ac:dyDescent="0.3">
      <c r="AY9611" s="107" t="e">
        <f>VLOOKUP(C9611,#REF!, 2,FALSE)</f>
        <v>#REF!</v>
      </c>
      <c r="BM9611" s="79" t="s">
        <v>2613</v>
      </c>
      <c r="BN9611" s="79" t="s">
        <v>930</v>
      </c>
      <c r="BO9611" s="79" t="s">
        <v>15060</v>
      </c>
      <c r="BU9611" s="79" t="s">
        <v>2613</v>
      </c>
      <c r="BV9611" s="79" t="s">
        <v>930</v>
      </c>
      <c r="BW9611" s="79" t="s">
        <v>15060</v>
      </c>
    </row>
    <row r="9612" spans="51:75" x14ac:dyDescent="0.3">
      <c r="AY9612" s="107" t="e">
        <f>VLOOKUP(C9612,#REF!, 2,FALSE)</f>
        <v>#REF!</v>
      </c>
      <c r="BM9612" s="79" t="s">
        <v>15061</v>
      </c>
      <c r="BN9612" s="79" t="s">
        <v>2985</v>
      </c>
      <c r="BO9612" s="79" t="s">
        <v>8423</v>
      </c>
      <c r="BU9612" s="79" t="s">
        <v>15061</v>
      </c>
      <c r="BV9612" s="79" t="s">
        <v>2985</v>
      </c>
      <c r="BW9612" s="79" t="s">
        <v>8423</v>
      </c>
    </row>
    <row r="9613" spans="51:75" x14ac:dyDescent="0.3">
      <c r="AY9613" s="107" t="e">
        <f>VLOOKUP(C9613,#REF!, 2,FALSE)</f>
        <v>#REF!</v>
      </c>
      <c r="BM9613" s="79" t="s">
        <v>239</v>
      </c>
      <c r="BN9613" s="79" t="s">
        <v>2985</v>
      </c>
      <c r="BO9613" s="79" t="s">
        <v>15062</v>
      </c>
      <c r="BU9613" s="79" t="s">
        <v>239</v>
      </c>
      <c r="BV9613" s="79" t="s">
        <v>2985</v>
      </c>
      <c r="BW9613" s="79" t="s">
        <v>15062</v>
      </c>
    </row>
    <row r="9614" spans="51:75" x14ac:dyDescent="0.3">
      <c r="AY9614" s="107" t="e">
        <f>VLOOKUP(C9614,#REF!, 2,FALSE)</f>
        <v>#REF!</v>
      </c>
      <c r="BM9614" s="79" t="s">
        <v>231</v>
      </c>
      <c r="BN9614" s="79" t="s">
        <v>633</v>
      </c>
      <c r="BO9614" s="79" t="s">
        <v>9038</v>
      </c>
      <c r="BU9614" s="79" t="s">
        <v>231</v>
      </c>
      <c r="BV9614" s="79" t="s">
        <v>633</v>
      </c>
      <c r="BW9614" s="79" t="s">
        <v>9038</v>
      </c>
    </row>
    <row r="9615" spans="51:75" x14ac:dyDescent="0.3">
      <c r="AY9615" s="107" t="e">
        <f>VLOOKUP(C9615,#REF!, 2,FALSE)</f>
        <v>#REF!</v>
      </c>
      <c r="BM9615" s="79" t="s">
        <v>15063</v>
      </c>
      <c r="BN9615" s="79" t="s">
        <v>2985</v>
      </c>
      <c r="BO9615" s="79" t="s">
        <v>9989</v>
      </c>
      <c r="BU9615" s="79" t="s">
        <v>15063</v>
      </c>
      <c r="BV9615" s="79" t="s">
        <v>2985</v>
      </c>
      <c r="BW9615" s="79" t="s">
        <v>9989</v>
      </c>
    </row>
    <row r="9616" spans="51:75" x14ac:dyDescent="0.3">
      <c r="AY9616" s="107" t="e">
        <f>VLOOKUP(C9616,#REF!, 2,FALSE)</f>
        <v>#REF!</v>
      </c>
      <c r="BM9616" s="79" t="s">
        <v>15064</v>
      </c>
      <c r="BN9616" s="79" t="s">
        <v>707</v>
      </c>
      <c r="BO9616" s="79" t="s">
        <v>15065</v>
      </c>
      <c r="BU9616" s="79" t="s">
        <v>15064</v>
      </c>
      <c r="BV9616" s="79" t="s">
        <v>707</v>
      </c>
      <c r="BW9616" s="79" t="s">
        <v>15065</v>
      </c>
    </row>
    <row r="9617" spans="51:75" x14ac:dyDescent="0.3">
      <c r="AY9617" s="107" t="e">
        <f>VLOOKUP(C9617,#REF!, 2,FALSE)</f>
        <v>#REF!</v>
      </c>
      <c r="BM9617" s="79" t="s">
        <v>2614</v>
      </c>
      <c r="BN9617" s="79" t="s">
        <v>2985</v>
      </c>
      <c r="BO9617" s="79" t="s">
        <v>6853</v>
      </c>
      <c r="BU9617" s="79" t="s">
        <v>2614</v>
      </c>
      <c r="BV9617" s="79" t="s">
        <v>2985</v>
      </c>
      <c r="BW9617" s="79" t="s">
        <v>6853</v>
      </c>
    </row>
    <row r="9618" spans="51:75" x14ac:dyDescent="0.3">
      <c r="AY9618" s="107" t="e">
        <f>VLOOKUP(C9618,#REF!, 2,FALSE)</f>
        <v>#REF!</v>
      </c>
      <c r="BM9618" s="79" t="s">
        <v>15066</v>
      </c>
      <c r="BN9618" s="79" t="s">
        <v>2985</v>
      </c>
      <c r="BO9618" s="79" t="s">
        <v>15067</v>
      </c>
      <c r="BU9618" s="79" t="s">
        <v>15066</v>
      </c>
      <c r="BV9618" s="79" t="s">
        <v>2985</v>
      </c>
      <c r="BW9618" s="79" t="s">
        <v>15067</v>
      </c>
    </row>
    <row r="9619" spans="51:75" x14ac:dyDescent="0.3">
      <c r="AY9619" s="107" t="e">
        <f>VLOOKUP(C9619,#REF!, 2,FALSE)</f>
        <v>#REF!</v>
      </c>
      <c r="BM9619" s="79" t="s">
        <v>15068</v>
      </c>
      <c r="BN9619" s="79" t="s">
        <v>2985</v>
      </c>
      <c r="BO9619" s="79" t="s">
        <v>1613</v>
      </c>
      <c r="BU9619" s="79" t="s">
        <v>15068</v>
      </c>
      <c r="BV9619" s="79" t="s">
        <v>2985</v>
      </c>
      <c r="BW9619" s="79" t="s">
        <v>1613</v>
      </c>
    </row>
    <row r="9620" spans="51:75" x14ac:dyDescent="0.3">
      <c r="AY9620" s="107" t="e">
        <f>VLOOKUP(C9620,#REF!, 2,FALSE)</f>
        <v>#REF!</v>
      </c>
      <c r="BM9620" s="79" t="s">
        <v>256</v>
      </c>
      <c r="BN9620" s="79" t="s">
        <v>659</v>
      </c>
      <c r="BO9620" s="79" t="s">
        <v>15069</v>
      </c>
      <c r="BU9620" s="79" t="s">
        <v>256</v>
      </c>
      <c r="BV9620" s="79" t="s">
        <v>659</v>
      </c>
      <c r="BW9620" s="79" t="s">
        <v>15069</v>
      </c>
    </row>
    <row r="9621" spans="51:75" x14ac:dyDescent="0.3">
      <c r="AY9621" s="107" t="e">
        <f>VLOOKUP(C9621,#REF!, 2,FALSE)</f>
        <v>#REF!</v>
      </c>
      <c r="BM9621" s="79" t="s">
        <v>15070</v>
      </c>
      <c r="BN9621" s="79" t="s">
        <v>2985</v>
      </c>
      <c r="BO9621" s="79" t="s">
        <v>7530</v>
      </c>
      <c r="BU9621" s="79" t="s">
        <v>15070</v>
      </c>
      <c r="BV9621" s="79" t="s">
        <v>2985</v>
      </c>
      <c r="BW9621" s="79" t="s">
        <v>7530</v>
      </c>
    </row>
    <row r="9622" spans="51:75" x14ac:dyDescent="0.3">
      <c r="AY9622" s="107" t="e">
        <f>VLOOKUP(C9622,#REF!, 2,FALSE)</f>
        <v>#REF!</v>
      </c>
      <c r="BM9622" s="79" t="s">
        <v>15071</v>
      </c>
      <c r="BN9622" s="79" t="s">
        <v>2985</v>
      </c>
      <c r="BO9622" s="79" t="s">
        <v>15072</v>
      </c>
      <c r="BU9622" s="79" t="s">
        <v>15071</v>
      </c>
      <c r="BV9622" s="79" t="s">
        <v>2985</v>
      </c>
      <c r="BW9622" s="79" t="s">
        <v>15072</v>
      </c>
    </row>
    <row r="9623" spans="51:75" x14ac:dyDescent="0.3">
      <c r="AY9623" s="107" t="e">
        <f>VLOOKUP(C9623,#REF!, 2,FALSE)</f>
        <v>#REF!</v>
      </c>
      <c r="BM9623" s="79" t="s">
        <v>15073</v>
      </c>
      <c r="BN9623" s="79" t="s">
        <v>2985</v>
      </c>
      <c r="BO9623" s="79" t="s">
        <v>15074</v>
      </c>
      <c r="BU9623" s="79" t="s">
        <v>15073</v>
      </c>
      <c r="BV9623" s="79" t="s">
        <v>2985</v>
      </c>
      <c r="BW9623" s="79" t="s">
        <v>15074</v>
      </c>
    </row>
    <row r="9624" spans="51:75" x14ac:dyDescent="0.3">
      <c r="AY9624" s="107" t="e">
        <f>VLOOKUP(C9624,#REF!, 2,FALSE)</f>
        <v>#REF!</v>
      </c>
      <c r="BM9624" s="79" t="s">
        <v>15075</v>
      </c>
      <c r="BN9624" s="79" t="s">
        <v>2985</v>
      </c>
      <c r="BO9624" s="79" t="s">
        <v>2985</v>
      </c>
      <c r="BU9624" s="79" t="s">
        <v>15075</v>
      </c>
      <c r="BV9624" s="79" t="s">
        <v>2985</v>
      </c>
      <c r="BW9624" s="79" t="s">
        <v>2985</v>
      </c>
    </row>
    <row r="9625" spans="51:75" x14ac:dyDescent="0.3">
      <c r="AY9625" s="107" t="e">
        <f>VLOOKUP(C9625,#REF!, 2,FALSE)</f>
        <v>#REF!</v>
      </c>
      <c r="BM9625" s="79" t="s">
        <v>15076</v>
      </c>
      <c r="BN9625" s="79" t="s">
        <v>630</v>
      </c>
      <c r="BO9625" s="79" t="s">
        <v>15077</v>
      </c>
      <c r="BU9625" s="79" t="s">
        <v>15076</v>
      </c>
      <c r="BV9625" s="79" t="s">
        <v>630</v>
      </c>
      <c r="BW9625" s="79" t="s">
        <v>15077</v>
      </c>
    </row>
    <row r="9626" spans="51:75" x14ac:dyDescent="0.3">
      <c r="AY9626" s="107" t="e">
        <f>VLOOKUP(C9626,#REF!, 2,FALSE)</f>
        <v>#REF!</v>
      </c>
      <c r="BM9626" s="79" t="s">
        <v>15078</v>
      </c>
      <c r="BN9626" s="79" t="s">
        <v>2985</v>
      </c>
      <c r="BO9626" s="79" t="s">
        <v>1662</v>
      </c>
      <c r="BU9626" s="79" t="s">
        <v>15078</v>
      </c>
      <c r="BV9626" s="79" t="s">
        <v>2985</v>
      </c>
      <c r="BW9626" s="79" t="s">
        <v>1662</v>
      </c>
    </row>
    <row r="9627" spans="51:75" x14ac:dyDescent="0.3">
      <c r="AY9627" s="107" t="e">
        <f>VLOOKUP(C9627,#REF!, 2,FALSE)</f>
        <v>#REF!</v>
      </c>
      <c r="BM9627" s="79" t="s">
        <v>15079</v>
      </c>
      <c r="BN9627" s="79" t="s">
        <v>641</v>
      </c>
      <c r="BO9627" s="79" t="s">
        <v>792</v>
      </c>
      <c r="BU9627" s="79" t="s">
        <v>15079</v>
      </c>
      <c r="BV9627" s="79" t="s">
        <v>641</v>
      </c>
      <c r="BW9627" s="79" t="s">
        <v>792</v>
      </c>
    </row>
    <row r="9628" spans="51:75" x14ac:dyDescent="0.3">
      <c r="AY9628" s="107" t="e">
        <f>VLOOKUP(C9628,#REF!, 2,FALSE)</f>
        <v>#REF!</v>
      </c>
      <c r="BM9628" s="79" t="s">
        <v>15080</v>
      </c>
      <c r="BN9628" s="79" t="s">
        <v>16992</v>
      </c>
      <c r="BO9628" s="79" t="s">
        <v>9456</v>
      </c>
      <c r="BU9628" s="79" t="s">
        <v>15080</v>
      </c>
      <c r="BV9628" s="79" t="s">
        <v>16992</v>
      </c>
      <c r="BW9628" s="79" t="s">
        <v>9456</v>
      </c>
    </row>
    <row r="9629" spans="51:75" x14ac:dyDescent="0.3">
      <c r="AY9629" s="107" t="e">
        <f>VLOOKUP(C9629,#REF!, 2,FALSE)</f>
        <v>#REF!</v>
      </c>
      <c r="BM9629" s="79" t="s">
        <v>15081</v>
      </c>
      <c r="BN9629" s="79" t="s">
        <v>2985</v>
      </c>
      <c r="BO9629" s="79" t="s">
        <v>15082</v>
      </c>
      <c r="BU9629" s="79" t="s">
        <v>15081</v>
      </c>
      <c r="BV9629" s="79" t="s">
        <v>2985</v>
      </c>
      <c r="BW9629" s="79" t="s">
        <v>15082</v>
      </c>
    </row>
    <row r="9630" spans="51:75" x14ac:dyDescent="0.3">
      <c r="AY9630" s="107" t="e">
        <f>VLOOKUP(C9630,#REF!, 2,FALSE)</f>
        <v>#REF!</v>
      </c>
      <c r="BM9630" s="79" t="s">
        <v>15083</v>
      </c>
      <c r="BN9630" s="79" t="s">
        <v>671</v>
      </c>
      <c r="BO9630" s="79" t="s">
        <v>15084</v>
      </c>
      <c r="BU9630" s="79" t="s">
        <v>15083</v>
      </c>
      <c r="BV9630" s="79" t="s">
        <v>671</v>
      </c>
      <c r="BW9630" s="79" t="s">
        <v>15084</v>
      </c>
    </row>
    <row r="9631" spans="51:75" x14ac:dyDescent="0.3">
      <c r="AY9631" s="107" t="e">
        <f>VLOOKUP(C9631,#REF!, 2,FALSE)</f>
        <v>#REF!</v>
      </c>
      <c r="BM9631" s="79" t="s">
        <v>15085</v>
      </c>
      <c r="BN9631" s="79" t="s">
        <v>2985</v>
      </c>
      <c r="BO9631" s="79" t="s">
        <v>10126</v>
      </c>
      <c r="BU9631" s="79" t="s">
        <v>15085</v>
      </c>
      <c r="BV9631" s="79" t="s">
        <v>2985</v>
      </c>
      <c r="BW9631" s="79" t="s">
        <v>10126</v>
      </c>
    </row>
    <row r="9632" spans="51:75" x14ac:dyDescent="0.3">
      <c r="AY9632" s="107" t="e">
        <f>VLOOKUP(C9632,#REF!, 2,FALSE)</f>
        <v>#REF!</v>
      </c>
      <c r="BM9632" s="79" t="s">
        <v>15086</v>
      </c>
      <c r="BN9632" s="79" t="s">
        <v>799</v>
      </c>
      <c r="BO9632" s="79" t="s">
        <v>10322</v>
      </c>
      <c r="BU9632" s="79" t="s">
        <v>15086</v>
      </c>
      <c r="BV9632" s="79" t="s">
        <v>799</v>
      </c>
      <c r="BW9632" s="79" t="s">
        <v>10322</v>
      </c>
    </row>
    <row r="9633" spans="51:75" x14ac:dyDescent="0.3">
      <c r="AY9633" s="107" t="e">
        <f>VLOOKUP(C9633,#REF!, 2,FALSE)</f>
        <v>#REF!</v>
      </c>
      <c r="BM9633" s="79" t="s">
        <v>15087</v>
      </c>
      <c r="BN9633" s="79" t="s">
        <v>2985</v>
      </c>
      <c r="BO9633" s="79" t="s">
        <v>5064</v>
      </c>
      <c r="BU9633" s="79" t="s">
        <v>15087</v>
      </c>
      <c r="BV9633" s="79" t="s">
        <v>2985</v>
      </c>
      <c r="BW9633" s="79" t="s">
        <v>5064</v>
      </c>
    </row>
    <row r="9634" spans="51:75" x14ac:dyDescent="0.3">
      <c r="AY9634" s="107" t="e">
        <f>VLOOKUP(C9634,#REF!, 2,FALSE)</f>
        <v>#REF!</v>
      </c>
      <c r="BM9634" s="79" t="s">
        <v>15088</v>
      </c>
      <c r="BN9634" s="79" t="s">
        <v>805</v>
      </c>
      <c r="BO9634" s="79" t="s">
        <v>4584</v>
      </c>
      <c r="BU9634" s="79" t="s">
        <v>15088</v>
      </c>
      <c r="BV9634" s="79" t="s">
        <v>805</v>
      </c>
      <c r="BW9634" s="79" t="s">
        <v>4584</v>
      </c>
    </row>
    <row r="9635" spans="51:75" x14ac:dyDescent="0.3">
      <c r="AY9635" s="107" t="e">
        <f>VLOOKUP(C9635,#REF!, 2,FALSE)</f>
        <v>#REF!</v>
      </c>
      <c r="BM9635" s="79" t="s">
        <v>15089</v>
      </c>
      <c r="BN9635" s="79" t="s">
        <v>854</v>
      </c>
      <c r="BO9635" s="79" t="s">
        <v>1422</v>
      </c>
      <c r="BU9635" s="79" t="s">
        <v>15089</v>
      </c>
      <c r="BV9635" s="79" t="s">
        <v>854</v>
      </c>
      <c r="BW9635" s="79" t="s">
        <v>1422</v>
      </c>
    </row>
    <row r="9636" spans="51:75" x14ac:dyDescent="0.3">
      <c r="AY9636" s="107" t="e">
        <f>VLOOKUP(C9636,#REF!, 2,FALSE)</f>
        <v>#REF!</v>
      </c>
      <c r="BM9636" s="79" t="s">
        <v>15090</v>
      </c>
      <c r="BN9636" s="79" t="s">
        <v>854</v>
      </c>
      <c r="BO9636" s="79" t="s">
        <v>14473</v>
      </c>
      <c r="BU9636" s="79" t="s">
        <v>15090</v>
      </c>
      <c r="BV9636" s="79" t="s">
        <v>854</v>
      </c>
      <c r="BW9636" s="79" t="s">
        <v>14473</v>
      </c>
    </row>
    <row r="9637" spans="51:75" x14ac:dyDescent="0.3">
      <c r="AY9637" s="107" t="e">
        <f>VLOOKUP(C9637,#REF!, 2,FALSE)</f>
        <v>#REF!</v>
      </c>
      <c r="BM9637" s="79" t="s">
        <v>15091</v>
      </c>
      <c r="BN9637" s="79" t="s">
        <v>854</v>
      </c>
      <c r="BO9637" s="79" t="s">
        <v>15092</v>
      </c>
      <c r="BU9637" s="79" t="s">
        <v>15091</v>
      </c>
      <c r="BV9637" s="79" t="s">
        <v>854</v>
      </c>
      <c r="BW9637" s="79" t="s">
        <v>15092</v>
      </c>
    </row>
    <row r="9638" spans="51:75" x14ac:dyDescent="0.3">
      <c r="AY9638" s="107" t="e">
        <f>VLOOKUP(C9638,#REF!, 2,FALSE)</f>
        <v>#REF!</v>
      </c>
      <c r="BM9638" s="79" t="s">
        <v>2615</v>
      </c>
      <c r="BN9638" s="79" t="s">
        <v>705</v>
      </c>
      <c r="BO9638" s="79" t="s">
        <v>4407</v>
      </c>
      <c r="BU9638" s="79" t="s">
        <v>2615</v>
      </c>
      <c r="BV9638" s="79" t="s">
        <v>705</v>
      </c>
      <c r="BW9638" s="79" t="s">
        <v>4407</v>
      </c>
    </row>
    <row r="9639" spans="51:75" x14ac:dyDescent="0.3">
      <c r="AY9639" s="107" t="e">
        <f>VLOOKUP(C9639,#REF!, 2,FALSE)</f>
        <v>#REF!</v>
      </c>
      <c r="BM9639" s="79" t="s">
        <v>15093</v>
      </c>
      <c r="BN9639" s="79" t="s">
        <v>616</v>
      </c>
      <c r="BO9639" s="79" t="s">
        <v>3973</v>
      </c>
      <c r="BU9639" s="79" t="s">
        <v>15093</v>
      </c>
      <c r="BV9639" s="79" t="s">
        <v>616</v>
      </c>
      <c r="BW9639" s="79" t="s">
        <v>3973</v>
      </c>
    </row>
    <row r="9640" spans="51:75" x14ac:dyDescent="0.3">
      <c r="AY9640" s="107" t="e">
        <f>VLOOKUP(C9640,#REF!, 2,FALSE)</f>
        <v>#REF!</v>
      </c>
      <c r="BM9640" s="79" t="s">
        <v>15094</v>
      </c>
      <c r="BN9640" s="79" t="s">
        <v>1015</v>
      </c>
      <c r="BO9640" s="79" t="s">
        <v>3377</v>
      </c>
      <c r="BU9640" s="79" t="s">
        <v>15094</v>
      </c>
      <c r="BV9640" s="79" t="s">
        <v>1015</v>
      </c>
      <c r="BW9640" s="79" t="s">
        <v>3377</v>
      </c>
    </row>
    <row r="9641" spans="51:75" x14ac:dyDescent="0.3">
      <c r="AY9641" s="107" t="e">
        <f>VLOOKUP(C9641,#REF!, 2,FALSE)</f>
        <v>#REF!</v>
      </c>
      <c r="BM9641" s="79" t="s">
        <v>15095</v>
      </c>
      <c r="BN9641" s="79" t="s">
        <v>1015</v>
      </c>
      <c r="BO9641" s="79" t="s">
        <v>12413</v>
      </c>
      <c r="BU9641" s="79" t="s">
        <v>15095</v>
      </c>
      <c r="BV9641" s="79" t="s">
        <v>1015</v>
      </c>
      <c r="BW9641" s="79" t="s">
        <v>12413</v>
      </c>
    </row>
    <row r="9642" spans="51:75" x14ac:dyDescent="0.3">
      <c r="AY9642" s="107" t="e">
        <f>VLOOKUP(C9642,#REF!, 2,FALSE)</f>
        <v>#REF!</v>
      </c>
      <c r="BM9642" s="79" t="s">
        <v>2616</v>
      </c>
      <c r="BN9642" s="79" t="s">
        <v>616</v>
      </c>
      <c r="BO9642" s="79" t="s">
        <v>15096</v>
      </c>
      <c r="BU9642" s="79" t="s">
        <v>2616</v>
      </c>
      <c r="BV9642" s="79" t="s">
        <v>616</v>
      </c>
      <c r="BW9642" s="79" t="s">
        <v>15096</v>
      </c>
    </row>
    <row r="9643" spans="51:75" x14ac:dyDescent="0.3">
      <c r="AY9643" s="107" t="e">
        <f>VLOOKUP(C9643,#REF!, 2,FALSE)</f>
        <v>#REF!</v>
      </c>
      <c r="BM9643" s="79" t="s">
        <v>2617</v>
      </c>
      <c r="BN9643" s="79" t="s">
        <v>1015</v>
      </c>
      <c r="BO9643" s="79" t="s">
        <v>15097</v>
      </c>
      <c r="BU9643" s="79" t="s">
        <v>2617</v>
      </c>
      <c r="BV9643" s="79" t="s">
        <v>1015</v>
      </c>
      <c r="BW9643" s="79" t="s">
        <v>15097</v>
      </c>
    </row>
    <row r="9644" spans="51:75" x14ac:dyDescent="0.3">
      <c r="AY9644" s="107" t="e">
        <f>VLOOKUP(C9644,#REF!, 2,FALSE)</f>
        <v>#REF!</v>
      </c>
      <c r="BM9644" s="79" t="s">
        <v>15098</v>
      </c>
      <c r="BN9644" s="79" t="s">
        <v>738</v>
      </c>
      <c r="BO9644" s="79" t="s">
        <v>15099</v>
      </c>
      <c r="BU9644" s="79" t="s">
        <v>15098</v>
      </c>
      <c r="BV9644" s="79" t="s">
        <v>738</v>
      </c>
      <c r="BW9644" s="79" t="s">
        <v>15099</v>
      </c>
    </row>
    <row r="9645" spans="51:75" x14ac:dyDescent="0.3">
      <c r="AY9645" s="107" t="e">
        <f>VLOOKUP(C9645,#REF!, 2,FALSE)</f>
        <v>#REF!</v>
      </c>
      <c r="BM9645" s="79" t="s">
        <v>15100</v>
      </c>
      <c r="BN9645" s="79" t="s">
        <v>705</v>
      </c>
      <c r="BO9645" s="79" t="s">
        <v>10808</v>
      </c>
      <c r="BU9645" s="79" t="s">
        <v>15100</v>
      </c>
      <c r="BV9645" s="79" t="s">
        <v>705</v>
      </c>
      <c r="BW9645" s="79" t="s">
        <v>10808</v>
      </c>
    </row>
    <row r="9646" spans="51:75" x14ac:dyDescent="0.3">
      <c r="AY9646" s="107" t="e">
        <f>VLOOKUP(C9646,#REF!, 2,FALSE)</f>
        <v>#REF!</v>
      </c>
      <c r="BM9646" s="79" t="s">
        <v>15101</v>
      </c>
      <c r="BN9646" s="79" t="s">
        <v>780</v>
      </c>
      <c r="BO9646" s="79" t="s">
        <v>6464</v>
      </c>
      <c r="BU9646" s="79" t="s">
        <v>15101</v>
      </c>
      <c r="BV9646" s="79" t="s">
        <v>780</v>
      </c>
      <c r="BW9646" s="79" t="s">
        <v>6464</v>
      </c>
    </row>
    <row r="9647" spans="51:75" x14ac:dyDescent="0.3">
      <c r="AY9647" s="107" t="e">
        <f>VLOOKUP(C9647,#REF!, 2,FALSE)</f>
        <v>#REF!</v>
      </c>
      <c r="BM9647" s="79" t="s">
        <v>15102</v>
      </c>
      <c r="BN9647" s="79" t="s">
        <v>705</v>
      </c>
      <c r="BO9647" s="79" t="s">
        <v>15103</v>
      </c>
      <c r="BU9647" s="79" t="s">
        <v>15102</v>
      </c>
      <c r="BV9647" s="79" t="s">
        <v>705</v>
      </c>
      <c r="BW9647" s="79" t="s">
        <v>15103</v>
      </c>
    </row>
    <row r="9648" spans="51:75" x14ac:dyDescent="0.3">
      <c r="AY9648" s="107" t="e">
        <f>VLOOKUP(C9648,#REF!, 2,FALSE)</f>
        <v>#REF!</v>
      </c>
      <c r="BM9648" s="79" t="s">
        <v>15104</v>
      </c>
      <c r="BN9648" s="79" t="s">
        <v>773</v>
      </c>
      <c r="BO9648" s="79" t="s">
        <v>4921</v>
      </c>
      <c r="BU9648" s="79" t="s">
        <v>15104</v>
      </c>
      <c r="BV9648" s="79" t="s">
        <v>773</v>
      </c>
      <c r="BW9648" s="79" t="s">
        <v>4921</v>
      </c>
    </row>
    <row r="9649" spans="51:75" x14ac:dyDescent="0.3">
      <c r="AY9649" s="107" t="e">
        <f>VLOOKUP(C9649,#REF!, 2,FALSE)</f>
        <v>#REF!</v>
      </c>
      <c r="BM9649" s="79" t="s">
        <v>2618</v>
      </c>
      <c r="BN9649" s="79" t="s">
        <v>705</v>
      </c>
      <c r="BO9649" s="79" t="s">
        <v>15105</v>
      </c>
      <c r="BU9649" s="79" t="s">
        <v>2618</v>
      </c>
      <c r="BV9649" s="79" t="s">
        <v>705</v>
      </c>
      <c r="BW9649" s="79" t="s">
        <v>15105</v>
      </c>
    </row>
    <row r="9650" spans="51:75" x14ac:dyDescent="0.3">
      <c r="AY9650" s="107" t="e">
        <f>VLOOKUP(C9650,#REF!, 2,FALSE)</f>
        <v>#REF!</v>
      </c>
      <c r="BM9650" s="79" t="s">
        <v>2619</v>
      </c>
      <c r="BN9650" s="79" t="s">
        <v>705</v>
      </c>
      <c r="BO9650" s="79" t="s">
        <v>15106</v>
      </c>
      <c r="BU9650" s="79" t="s">
        <v>2619</v>
      </c>
      <c r="BV9650" s="79" t="s">
        <v>705</v>
      </c>
      <c r="BW9650" s="79" t="s">
        <v>15106</v>
      </c>
    </row>
    <row r="9651" spans="51:75" x14ac:dyDescent="0.3">
      <c r="AY9651" s="107" t="e">
        <f>VLOOKUP(C9651,#REF!, 2,FALSE)</f>
        <v>#REF!</v>
      </c>
      <c r="BM9651" s="79" t="s">
        <v>2620</v>
      </c>
      <c r="BN9651" s="79" t="s">
        <v>705</v>
      </c>
      <c r="BO9651" s="79" t="s">
        <v>15107</v>
      </c>
      <c r="BU9651" s="79" t="s">
        <v>2620</v>
      </c>
      <c r="BV9651" s="79" t="s">
        <v>705</v>
      </c>
      <c r="BW9651" s="79" t="s">
        <v>15107</v>
      </c>
    </row>
    <row r="9652" spans="51:75" x14ac:dyDescent="0.3">
      <c r="AY9652" s="107" t="e">
        <f>VLOOKUP(C9652,#REF!, 2,FALSE)</f>
        <v>#REF!</v>
      </c>
      <c r="BM9652" s="79" t="s">
        <v>2621</v>
      </c>
      <c r="BN9652" s="79" t="s">
        <v>930</v>
      </c>
      <c r="BO9652" s="79" t="s">
        <v>5526</v>
      </c>
      <c r="BU9652" s="79" t="s">
        <v>2621</v>
      </c>
      <c r="BV9652" s="79" t="s">
        <v>930</v>
      </c>
      <c r="BW9652" s="79" t="s">
        <v>5526</v>
      </c>
    </row>
    <row r="9653" spans="51:75" x14ac:dyDescent="0.3">
      <c r="AY9653" s="107" t="e">
        <f>VLOOKUP(C9653,#REF!, 2,FALSE)</f>
        <v>#REF!</v>
      </c>
      <c r="BM9653" s="79" t="s">
        <v>2622</v>
      </c>
      <c r="BN9653" s="79" t="s">
        <v>928</v>
      </c>
      <c r="BO9653" s="79" t="s">
        <v>10773</v>
      </c>
      <c r="BU9653" s="79" t="s">
        <v>2622</v>
      </c>
      <c r="BV9653" s="79" t="s">
        <v>928</v>
      </c>
      <c r="BW9653" s="79" t="s">
        <v>10773</v>
      </c>
    </row>
    <row r="9654" spans="51:75" x14ac:dyDescent="0.3">
      <c r="AY9654" s="107" t="e">
        <f>VLOOKUP(C9654,#REF!, 2,FALSE)</f>
        <v>#REF!</v>
      </c>
      <c r="BM9654" s="79" t="s">
        <v>2623</v>
      </c>
      <c r="BN9654" s="79" t="s">
        <v>1269</v>
      </c>
      <c r="BO9654" s="79" t="s">
        <v>6506</v>
      </c>
      <c r="BU9654" s="79" t="s">
        <v>2623</v>
      </c>
      <c r="BV9654" s="79" t="s">
        <v>1269</v>
      </c>
      <c r="BW9654" s="79" t="s">
        <v>6506</v>
      </c>
    </row>
    <row r="9655" spans="51:75" x14ac:dyDescent="0.3">
      <c r="AY9655" s="107" t="e">
        <f>VLOOKUP(C9655,#REF!, 2,FALSE)</f>
        <v>#REF!</v>
      </c>
      <c r="BM9655" s="79" t="s">
        <v>15108</v>
      </c>
      <c r="BN9655" s="79" t="s">
        <v>639</v>
      </c>
      <c r="BO9655" s="79" t="s">
        <v>15109</v>
      </c>
      <c r="BU9655" s="79" t="s">
        <v>15108</v>
      </c>
      <c r="BV9655" s="79" t="s">
        <v>639</v>
      </c>
      <c r="BW9655" s="79" t="s">
        <v>15109</v>
      </c>
    </row>
    <row r="9656" spans="51:75" x14ac:dyDescent="0.3">
      <c r="AY9656" s="107" t="e">
        <f>VLOOKUP(C9656,#REF!, 2,FALSE)</f>
        <v>#REF!</v>
      </c>
      <c r="BM9656" s="79" t="s">
        <v>15110</v>
      </c>
      <c r="BN9656" s="79" t="s">
        <v>780</v>
      </c>
      <c r="BO9656" s="79" t="s">
        <v>15092</v>
      </c>
      <c r="BU9656" s="79" t="s">
        <v>15110</v>
      </c>
      <c r="BV9656" s="79" t="s">
        <v>780</v>
      </c>
      <c r="BW9656" s="79" t="s">
        <v>15092</v>
      </c>
    </row>
    <row r="9657" spans="51:75" x14ac:dyDescent="0.3">
      <c r="AY9657" s="107" t="e">
        <f>VLOOKUP(C9657,#REF!, 2,FALSE)</f>
        <v>#REF!</v>
      </c>
      <c r="BM9657" s="79" t="s">
        <v>321</v>
      </c>
      <c r="BN9657" s="79" t="s">
        <v>925</v>
      </c>
      <c r="BO9657" s="79" t="s">
        <v>15111</v>
      </c>
      <c r="BU9657" s="79" t="s">
        <v>321</v>
      </c>
      <c r="BV9657" s="79" t="s">
        <v>925</v>
      </c>
      <c r="BW9657" s="79" t="s">
        <v>15111</v>
      </c>
    </row>
    <row r="9658" spans="51:75" x14ac:dyDescent="0.3">
      <c r="AY9658" s="107" t="e">
        <f>VLOOKUP(C9658,#REF!, 2,FALSE)</f>
        <v>#REF!</v>
      </c>
      <c r="BM9658" s="79" t="s">
        <v>15112</v>
      </c>
      <c r="BN9658" s="79" t="s">
        <v>925</v>
      </c>
      <c r="BO9658" s="79" t="s">
        <v>15113</v>
      </c>
      <c r="BU9658" s="79" t="s">
        <v>15112</v>
      </c>
      <c r="BV9658" s="79" t="s">
        <v>925</v>
      </c>
      <c r="BW9658" s="79" t="s">
        <v>15113</v>
      </c>
    </row>
    <row r="9659" spans="51:75" x14ac:dyDescent="0.3">
      <c r="AY9659" s="107" t="e">
        <f>VLOOKUP(C9659,#REF!, 2,FALSE)</f>
        <v>#REF!</v>
      </c>
      <c r="BM9659" s="79" t="s">
        <v>15114</v>
      </c>
      <c r="BN9659" s="79" t="s">
        <v>623</v>
      </c>
      <c r="BO9659" s="79" t="s">
        <v>15109</v>
      </c>
      <c r="BU9659" s="79" t="s">
        <v>15114</v>
      </c>
      <c r="BV9659" s="79" t="s">
        <v>623</v>
      </c>
      <c r="BW9659" s="79" t="s">
        <v>15109</v>
      </c>
    </row>
    <row r="9660" spans="51:75" x14ac:dyDescent="0.3">
      <c r="AY9660" s="107" t="e">
        <f>VLOOKUP(C9660,#REF!, 2,FALSE)</f>
        <v>#REF!</v>
      </c>
      <c r="BM9660" s="79" t="s">
        <v>323</v>
      </c>
      <c r="BN9660" s="79" t="s">
        <v>1269</v>
      </c>
      <c r="BO9660" s="79" t="s">
        <v>4422</v>
      </c>
      <c r="BU9660" s="79" t="s">
        <v>323</v>
      </c>
      <c r="BV9660" s="79" t="s">
        <v>1269</v>
      </c>
      <c r="BW9660" s="79" t="s">
        <v>4422</v>
      </c>
    </row>
    <row r="9661" spans="51:75" x14ac:dyDescent="0.3">
      <c r="AY9661" s="107" t="e">
        <f>VLOOKUP(C9661,#REF!, 2,FALSE)</f>
        <v>#REF!</v>
      </c>
      <c r="BM9661" s="79" t="s">
        <v>317</v>
      </c>
      <c r="BN9661" s="79" t="s">
        <v>702</v>
      </c>
      <c r="BO9661" s="79" t="s">
        <v>15109</v>
      </c>
      <c r="BU9661" s="79" t="s">
        <v>317</v>
      </c>
      <c r="BV9661" s="79" t="s">
        <v>702</v>
      </c>
      <c r="BW9661" s="79" t="s">
        <v>15109</v>
      </c>
    </row>
    <row r="9662" spans="51:75" x14ac:dyDescent="0.3">
      <c r="AY9662" s="107" t="e">
        <f>VLOOKUP(C9662,#REF!, 2,FALSE)</f>
        <v>#REF!</v>
      </c>
      <c r="BM9662" s="79" t="s">
        <v>15115</v>
      </c>
      <c r="BN9662" s="79" t="s">
        <v>928</v>
      </c>
      <c r="BO9662" s="79" t="s">
        <v>14228</v>
      </c>
      <c r="BU9662" s="79" t="s">
        <v>15115</v>
      </c>
      <c r="BV9662" s="79" t="s">
        <v>928</v>
      </c>
      <c r="BW9662" s="79" t="s">
        <v>14228</v>
      </c>
    </row>
    <row r="9663" spans="51:75" x14ac:dyDescent="0.3">
      <c r="AY9663" s="107" t="e">
        <f>VLOOKUP(C9663,#REF!, 2,FALSE)</f>
        <v>#REF!</v>
      </c>
      <c r="BM9663" s="79" t="s">
        <v>322</v>
      </c>
      <c r="BN9663" s="79" t="s">
        <v>930</v>
      </c>
      <c r="BO9663" s="79" t="s">
        <v>15116</v>
      </c>
      <c r="BU9663" s="79" t="s">
        <v>322</v>
      </c>
      <c r="BV9663" s="79" t="s">
        <v>930</v>
      </c>
      <c r="BW9663" s="79" t="s">
        <v>15116</v>
      </c>
    </row>
    <row r="9664" spans="51:75" x14ac:dyDescent="0.3">
      <c r="AY9664" s="107" t="e">
        <f>VLOOKUP(C9664,#REF!, 2,FALSE)</f>
        <v>#REF!</v>
      </c>
      <c r="BM9664" s="79" t="s">
        <v>15117</v>
      </c>
      <c r="BN9664" s="79" t="s">
        <v>930</v>
      </c>
      <c r="BO9664" s="79" t="s">
        <v>15106</v>
      </c>
      <c r="BU9664" s="79" t="s">
        <v>15117</v>
      </c>
      <c r="BV9664" s="79" t="s">
        <v>930</v>
      </c>
      <c r="BW9664" s="79" t="s">
        <v>15106</v>
      </c>
    </row>
    <row r="9665" spans="51:75" x14ac:dyDescent="0.3">
      <c r="AY9665" s="107" t="e">
        <f>VLOOKUP(C9665,#REF!, 2,FALSE)</f>
        <v>#REF!</v>
      </c>
      <c r="BM9665" s="79" t="s">
        <v>2624</v>
      </c>
      <c r="BN9665" s="79" t="s">
        <v>777</v>
      </c>
      <c r="BO9665" s="79" t="s">
        <v>15118</v>
      </c>
      <c r="BU9665" s="79" t="s">
        <v>2624</v>
      </c>
      <c r="BV9665" s="79" t="s">
        <v>777</v>
      </c>
      <c r="BW9665" s="79" t="s">
        <v>15118</v>
      </c>
    </row>
    <row r="9666" spans="51:75" x14ac:dyDescent="0.3">
      <c r="AY9666" s="107" t="e">
        <f>VLOOKUP(C9666,#REF!, 2,FALSE)</f>
        <v>#REF!</v>
      </c>
      <c r="BM9666" s="79" t="s">
        <v>2625</v>
      </c>
      <c r="BN9666" s="79" t="s">
        <v>777</v>
      </c>
      <c r="BO9666" s="79" t="s">
        <v>3700</v>
      </c>
      <c r="BU9666" s="79" t="s">
        <v>2625</v>
      </c>
      <c r="BV9666" s="79" t="s">
        <v>777</v>
      </c>
      <c r="BW9666" s="79" t="s">
        <v>3700</v>
      </c>
    </row>
    <row r="9667" spans="51:75" x14ac:dyDescent="0.3">
      <c r="AY9667" s="107" t="e">
        <f>VLOOKUP(C9667,#REF!, 2,FALSE)</f>
        <v>#REF!</v>
      </c>
      <c r="BM9667" s="79" t="s">
        <v>15119</v>
      </c>
      <c r="BN9667" s="79" t="s">
        <v>805</v>
      </c>
      <c r="BO9667" s="79" t="s">
        <v>1908</v>
      </c>
      <c r="BU9667" s="79" t="s">
        <v>15119</v>
      </c>
      <c r="BV9667" s="79" t="s">
        <v>805</v>
      </c>
      <c r="BW9667" s="79" t="s">
        <v>1908</v>
      </c>
    </row>
    <row r="9668" spans="51:75" x14ac:dyDescent="0.3">
      <c r="AY9668" s="107" t="e">
        <f>VLOOKUP(C9668,#REF!, 2,FALSE)</f>
        <v>#REF!</v>
      </c>
      <c r="BM9668" s="79" t="s">
        <v>2626</v>
      </c>
      <c r="BN9668" s="79" t="s">
        <v>780</v>
      </c>
      <c r="BO9668" s="79" t="s">
        <v>6517</v>
      </c>
      <c r="BU9668" s="79" t="s">
        <v>2626</v>
      </c>
      <c r="BV9668" s="79" t="s">
        <v>780</v>
      </c>
      <c r="BW9668" s="79" t="s">
        <v>6517</v>
      </c>
    </row>
    <row r="9669" spans="51:75" x14ac:dyDescent="0.3">
      <c r="AY9669" s="107" t="e">
        <f>VLOOKUP(C9669,#REF!, 2,FALSE)</f>
        <v>#REF!</v>
      </c>
      <c r="BM9669" s="79" t="s">
        <v>15120</v>
      </c>
      <c r="BN9669" s="79" t="s">
        <v>1015</v>
      </c>
      <c r="BO9669" s="79" t="s">
        <v>6403</v>
      </c>
      <c r="BU9669" s="79" t="s">
        <v>15120</v>
      </c>
      <c r="BV9669" s="79" t="s">
        <v>1015</v>
      </c>
      <c r="BW9669" s="79" t="s">
        <v>6403</v>
      </c>
    </row>
    <row r="9670" spans="51:75" x14ac:dyDescent="0.3">
      <c r="AY9670" s="107" t="e">
        <f>VLOOKUP(C9670,#REF!, 2,FALSE)</f>
        <v>#REF!</v>
      </c>
      <c r="BM9670" s="79" t="s">
        <v>15121</v>
      </c>
      <c r="BN9670" s="79" t="s">
        <v>805</v>
      </c>
      <c r="BO9670" s="79" t="s">
        <v>8653</v>
      </c>
      <c r="BU9670" s="79" t="s">
        <v>15121</v>
      </c>
      <c r="BV9670" s="79" t="s">
        <v>805</v>
      </c>
      <c r="BW9670" s="79" t="s">
        <v>8653</v>
      </c>
    </row>
    <row r="9671" spans="51:75" x14ac:dyDescent="0.3">
      <c r="AY9671" s="107" t="e">
        <f>VLOOKUP(C9671,#REF!, 2,FALSE)</f>
        <v>#REF!</v>
      </c>
      <c r="BM9671" s="79" t="s">
        <v>15122</v>
      </c>
      <c r="BN9671" s="79" t="s">
        <v>3006</v>
      </c>
      <c r="BO9671" s="79" t="s">
        <v>13840</v>
      </c>
      <c r="BU9671" s="79" t="s">
        <v>15122</v>
      </c>
      <c r="BV9671" s="79" t="s">
        <v>3006</v>
      </c>
      <c r="BW9671" s="79" t="s">
        <v>13840</v>
      </c>
    </row>
    <row r="9672" spans="51:75" x14ac:dyDescent="0.3">
      <c r="AY9672" s="107" t="e">
        <f>VLOOKUP(C9672,#REF!, 2,FALSE)</f>
        <v>#REF!</v>
      </c>
      <c r="BM9672" s="79" t="s">
        <v>15123</v>
      </c>
      <c r="BN9672" s="79" t="s">
        <v>3009</v>
      </c>
      <c r="BO9672" s="79" t="s">
        <v>2931</v>
      </c>
      <c r="BU9672" s="79" t="s">
        <v>15123</v>
      </c>
      <c r="BV9672" s="79" t="s">
        <v>3009</v>
      </c>
      <c r="BW9672" s="79" t="s">
        <v>2931</v>
      </c>
    </row>
    <row r="9673" spans="51:75" x14ac:dyDescent="0.3">
      <c r="AY9673" s="107" t="e">
        <f>VLOOKUP(C9673,#REF!, 2,FALSE)</f>
        <v>#REF!</v>
      </c>
      <c r="BM9673" s="79" t="s">
        <v>15124</v>
      </c>
      <c r="BN9673" s="79" t="s">
        <v>669</v>
      </c>
      <c r="BO9673" s="79" t="s">
        <v>4501</v>
      </c>
      <c r="BU9673" s="79" t="s">
        <v>15124</v>
      </c>
      <c r="BV9673" s="79" t="s">
        <v>669</v>
      </c>
      <c r="BW9673" s="79" t="s">
        <v>4501</v>
      </c>
    </row>
    <row r="9674" spans="51:75" x14ac:dyDescent="0.3">
      <c r="AY9674" s="107" t="e">
        <f>VLOOKUP(C9674,#REF!, 2,FALSE)</f>
        <v>#REF!</v>
      </c>
      <c r="BM9674" s="79" t="s">
        <v>15125</v>
      </c>
      <c r="BN9674" s="79" t="s">
        <v>663</v>
      </c>
      <c r="BO9674" s="79" t="s">
        <v>14673</v>
      </c>
      <c r="BU9674" s="79" t="s">
        <v>15125</v>
      </c>
      <c r="BV9674" s="79" t="s">
        <v>663</v>
      </c>
      <c r="BW9674" s="79" t="s">
        <v>14673</v>
      </c>
    </row>
    <row r="9675" spans="51:75" x14ac:dyDescent="0.3">
      <c r="AY9675" s="107" t="e">
        <f>VLOOKUP(C9675,#REF!, 2,FALSE)</f>
        <v>#REF!</v>
      </c>
      <c r="BM9675" s="79" t="s">
        <v>15126</v>
      </c>
      <c r="BN9675" s="79" t="s">
        <v>663</v>
      </c>
      <c r="BO9675" s="79" t="s">
        <v>14894</v>
      </c>
      <c r="BU9675" s="79" t="s">
        <v>15126</v>
      </c>
      <c r="BV9675" s="79" t="s">
        <v>663</v>
      </c>
      <c r="BW9675" s="79" t="s">
        <v>14894</v>
      </c>
    </row>
    <row r="9676" spans="51:75" x14ac:dyDescent="0.3">
      <c r="AY9676" s="107" t="e">
        <f>VLOOKUP(C9676,#REF!, 2,FALSE)</f>
        <v>#REF!</v>
      </c>
      <c r="BM9676" s="79" t="s">
        <v>15127</v>
      </c>
      <c r="BN9676" s="79" t="s">
        <v>659</v>
      </c>
      <c r="BO9676" s="79" t="s">
        <v>5274</v>
      </c>
      <c r="BU9676" s="79" t="s">
        <v>15127</v>
      </c>
      <c r="BV9676" s="79" t="s">
        <v>659</v>
      </c>
      <c r="BW9676" s="79" t="s">
        <v>5274</v>
      </c>
    </row>
    <row r="9677" spans="51:75" x14ac:dyDescent="0.3">
      <c r="AY9677" s="107" t="e">
        <f>VLOOKUP(C9677,#REF!, 2,FALSE)</f>
        <v>#REF!</v>
      </c>
      <c r="BM9677" s="79" t="s">
        <v>15128</v>
      </c>
      <c r="BN9677" s="79" t="s">
        <v>3206</v>
      </c>
      <c r="BO9677" s="79" t="s">
        <v>2985</v>
      </c>
      <c r="BU9677" s="79" t="s">
        <v>15128</v>
      </c>
      <c r="BV9677" s="79" t="s">
        <v>3206</v>
      </c>
      <c r="BW9677" s="79" t="s">
        <v>2985</v>
      </c>
    </row>
    <row r="9678" spans="51:75" x14ac:dyDescent="0.3">
      <c r="AY9678" s="107" t="e">
        <f>VLOOKUP(C9678,#REF!, 2,FALSE)</f>
        <v>#REF!</v>
      </c>
      <c r="BM9678" s="79" t="s">
        <v>15129</v>
      </c>
      <c r="BN9678" s="79" t="s">
        <v>663</v>
      </c>
      <c r="BO9678" s="79" t="s">
        <v>12255</v>
      </c>
      <c r="BU9678" s="79" t="s">
        <v>15129</v>
      </c>
      <c r="BV9678" s="79" t="s">
        <v>663</v>
      </c>
      <c r="BW9678" s="79" t="s">
        <v>12255</v>
      </c>
    </row>
    <row r="9679" spans="51:75" x14ac:dyDescent="0.3">
      <c r="AY9679" s="107" t="e">
        <f>VLOOKUP(C9679,#REF!, 2,FALSE)</f>
        <v>#REF!</v>
      </c>
      <c r="BM9679" s="79" t="s">
        <v>15130</v>
      </c>
      <c r="BN9679" s="79" t="s">
        <v>663</v>
      </c>
      <c r="BO9679" s="79" t="s">
        <v>15131</v>
      </c>
      <c r="BU9679" s="79" t="s">
        <v>15130</v>
      </c>
      <c r="BV9679" s="79" t="s">
        <v>663</v>
      </c>
      <c r="BW9679" s="79" t="s">
        <v>15131</v>
      </c>
    </row>
    <row r="9680" spans="51:75" x14ac:dyDescent="0.3">
      <c r="AY9680" s="107" t="e">
        <f>VLOOKUP(C9680,#REF!, 2,FALSE)</f>
        <v>#REF!</v>
      </c>
      <c r="BM9680" s="79" t="s">
        <v>325</v>
      </c>
      <c r="BN9680" s="79" t="s">
        <v>3009</v>
      </c>
      <c r="BO9680" s="79" t="s">
        <v>15132</v>
      </c>
      <c r="BU9680" s="79" t="s">
        <v>325</v>
      </c>
      <c r="BV9680" s="79" t="s">
        <v>3009</v>
      </c>
      <c r="BW9680" s="79" t="s">
        <v>15132</v>
      </c>
    </row>
    <row r="9681" spans="51:75" x14ac:dyDescent="0.3">
      <c r="AY9681" s="107" t="e">
        <f>VLOOKUP(C9681,#REF!, 2,FALSE)</f>
        <v>#REF!</v>
      </c>
      <c r="BM9681" s="79" t="s">
        <v>15133</v>
      </c>
      <c r="BN9681" s="79" t="s">
        <v>3009</v>
      </c>
      <c r="BO9681" s="79" t="s">
        <v>15134</v>
      </c>
      <c r="BU9681" s="79" t="s">
        <v>15133</v>
      </c>
      <c r="BV9681" s="79" t="s">
        <v>3009</v>
      </c>
      <c r="BW9681" s="79" t="s">
        <v>15134</v>
      </c>
    </row>
    <row r="9682" spans="51:75" x14ac:dyDescent="0.3">
      <c r="AY9682" s="107" t="e">
        <f>VLOOKUP(C9682,#REF!, 2,FALSE)</f>
        <v>#REF!</v>
      </c>
      <c r="BM9682" s="79" t="s">
        <v>319</v>
      </c>
      <c r="BN9682" s="79" t="s">
        <v>707</v>
      </c>
      <c r="BO9682" s="79" t="s">
        <v>15135</v>
      </c>
      <c r="BU9682" s="79" t="s">
        <v>319</v>
      </c>
      <c r="BV9682" s="79" t="s">
        <v>707</v>
      </c>
      <c r="BW9682" s="79" t="s">
        <v>15135</v>
      </c>
    </row>
    <row r="9683" spans="51:75" x14ac:dyDescent="0.3">
      <c r="AY9683" s="107" t="e">
        <f>VLOOKUP(C9683,#REF!, 2,FALSE)</f>
        <v>#REF!</v>
      </c>
      <c r="BM9683" s="79" t="s">
        <v>15136</v>
      </c>
      <c r="BN9683" s="79" t="s">
        <v>930</v>
      </c>
      <c r="BO9683" s="79" t="s">
        <v>15137</v>
      </c>
      <c r="BU9683" s="79" t="s">
        <v>15136</v>
      </c>
      <c r="BV9683" s="79" t="s">
        <v>930</v>
      </c>
      <c r="BW9683" s="79" t="s">
        <v>15137</v>
      </c>
    </row>
    <row r="9684" spans="51:75" x14ac:dyDescent="0.3">
      <c r="AY9684" s="107" t="e">
        <f>VLOOKUP(C9684,#REF!, 2,FALSE)</f>
        <v>#REF!</v>
      </c>
      <c r="BM9684" s="79" t="s">
        <v>15138</v>
      </c>
      <c r="BN9684" s="79" t="s">
        <v>623</v>
      </c>
      <c r="BO9684" s="79" t="s">
        <v>15131</v>
      </c>
      <c r="BU9684" s="79" t="s">
        <v>15138</v>
      </c>
      <c r="BV9684" s="79" t="s">
        <v>623</v>
      </c>
      <c r="BW9684" s="79" t="s">
        <v>15131</v>
      </c>
    </row>
    <row r="9685" spans="51:75" x14ac:dyDescent="0.3">
      <c r="AY9685" s="107" t="e">
        <f>VLOOKUP(C9685,#REF!, 2,FALSE)</f>
        <v>#REF!</v>
      </c>
      <c r="BM9685" s="79" t="s">
        <v>15139</v>
      </c>
      <c r="BN9685" s="79" t="s">
        <v>3009</v>
      </c>
      <c r="BO9685" s="79" t="s">
        <v>7599</v>
      </c>
      <c r="BU9685" s="79" t="s">
        <v>15139</v>
      </c>
      <c r="BV9685" s="79" t="s">
        <v>3009</v>
      </c>
      <c r="BW9685" s="79" t="s">
        <v>7599</v>
      </c>
    </row>
    <row r="9686" spans="51:75" x14ac:dyDescent="0.3">
      <c r="AY9686" s="107" t="e">
        <f>VLOOKUP(C9686,#REF!, 2,FALSE)</f>
        <v>#REF!</v>
      </c>
      <c r="BM9686" s="79" t="s">
        <v>15140</v>
      </c>
      <c r="BN9686" s="79" t="s">
        <v>2981</v>
      </c>
      <c r="BO9686" s="79" t="s">
        <v>13840</v>
      </c>
      <c r="BU9686" s="79" t="s">
        <v>15140</v>
      </c>
      <c r="BV9686" s="79" t="s">
        <v>2981</v>
      </c>
      <c r="BW9686" s="79" t="s">
        <v>13840</v>
      </c>
    </row>
    <row r="9687" spans="51:75" x14ac:dyDescent="0.3">
      <c r="AY9687" s="107" t="e">
        <f>VLOOKUP(C9687,#REF!, 2,FALSE)</f>
        <v>#REF!</v>
      </c>
      <c r="BM9687" s="79" t="s">
        <v>15141</v>
      </c>
      <c r="BN9687" s="79" t="s">
        <v>639</v>
      </c>
      <c r="BO9687" s="79" t="s">
        <v>3751</v>
      </c>
      <c r="BU9687" s="79" t="s">
        <v>15141</v>
      </c>
      <c r="BV9687" s="79" t="s">
        <v>639</v>
      </c>
      <c r="BW9687" s="79" t="s">
        <v>3751</v>
      </c>
    </row>
    <row r="9688" spans="51:75" x14ac:dyDescent="0.3">
      <c r="AY9688" s="107" t="e">
        <f>VLOOKUP(C9688,#REF!, 2,FALSE)</f>
        <v>#REF!</v>
      </c>
      <c r="BM9688" s="79" t="s">
        <v>15142</v>
      </c>
      <c r="BN9688" s="79" t="s">
        <v>785</v>
      </c>
      <c r="BO9688" s="79" t="s">
        <v>5039</v>
      </c>
      <c r="BU9688" s="79" t="s">
        <v>15142</v>
      </c>
      <c r="BV9688" s="79" t="s">
        <v>785</v>
      </c>
      <c r="BW9688" s="79" t="s">
        <v>5039</v>
      </c>
    </row>
    <row r="9689" spans="51:75" x14ac:dyDescent="0.3">
      <c r="AY9689" s="107" t="e">
        <f>VLOOKUP(C9689,#REF!, 2,FALSE)</f>
        <v>#REF!</v>
      </c>
      <c r="BM9689" s="79" t="s">
        <v>324</v>
      </c>
      <c r="BN9689" s="79" t="s">
        <v>1072</v>
      </c>
      <c r="BO9689" s="79" t="s">
        <v>15143</v>
      </c>
      <c r="BU9689" s="79" t="s">
        <v>324</v>
      </c>
      <c r="BV9689" s="79" t="s">
        <v>1072</v>
      </c>
      <c r="BW9689" s="79" t="s">
        <v>15143</v>
      </c>
    </row>
    <row r="9690" spans="51:75" x14ac:dyDescent="0.3">
      <c r="AY9690" s="107" t="e">
        <f>VLOOKUP(C9690,#REF!, 2,FALSE)</f>
        <v>#REF!</v>
      </c>
      <c r="BM9690" s="79" t="s">
        <v>15144</v>
      </c>
      <c r="BN9690" s="79" t="s">
        <v>702</v>
      </c>
      <c r="BO9690" s="79" t="s">
        <v>15145</v>
      </c>
      <c r="BU9690" s="79" t="s">
        <v>15144</v>
      </c>
      <c r="BV9690" s="79" t="s">
        <v>702</v>
      </c>
      <c r="BW9690" s="79" t="s">
        <v>15145</v>
      </c>
    </row>
    <row r="9691" spans="51:75" x14ac:dyDescent="0.3">
      <c r="AY9691" s="107" t="e">
        <f>VLOOKUP(C9691,#REF!, 2,FALSE)</f>
        <v>#REF!</v>
      </c>
      <c r="BM9691" s="79" t="s">
        <v>15146</v>
      </c>
      <c r="BN9691" s="79" t="s">
        <v>721</v>
      </c>
      <c r="BO9691" s="79" t="s">
        <v>5065</v>
      </c>
      <c r="BU9691" s="79" t="s">
        <v>15146</v>
      </c>
      <c r="BV9691" s="79" t="s">
        <v>721</v>
      </c>
      <c r="BW9691" s="79" t="s">
        <v>5065</v>
      </c>
    </row>
    <row r="9692" spans="51:75" x14ac:dyDescent="0.3">
      <c r="AY9692" s="107" t="e">
        <f>VLOOKUP(C9692,#REF!, 2,FALSE)</f>
        <v>#REF!</v>
      </c>
      <c r="BM9692" s="79" t="s">
        <v>320</v>
      </c>
      <c r="BN9692" s="79" t="s">
        <v>625</v>
      </c>
      <c r="BO9692" s="79" t="s">
        <v>15147</v>
      </c>
      <c r="BU9692" s="79" t="s">
        <v>320</v>
      </c>
      <c r="BV9692" s="79" t="s">
        <v>625</v>
      </c>
      <c r="BW9692" s="79" t="s">
        <v>15147</v>
      </c>
    </row>
    <row r="9693" spans="51:75" x14ac:dyDescent="0.3">
      <c r="AY9693" s="107" t="e">
        <f>VLOOKUP(C9693,#REF!, 2,FALSE)</f>
        <v>#REF!</v>
      </c>
      <c r="BM9693" s="79" t="s">
        <v>15148</v>
      </c>
      <c r="BN9693" s="79" t="s">
        <v>928</v>
      </c>
      <c r="BO9693" s="79" t="s">
        <v>15137</v>
      </c>
      <c r="BU9693" s="79" t="s">
        <v>15148</v>
      </c>
      <c r="BV9693" s="79" t="s">
        <v>928</v>
      </c>
      <c r="BW9693" s="79" t="s">
        <v>15137</v>
      </c>
    </row>
    <row r="9694" spans="51:75" x14ac:dyDescent="0.3">
      <c r="AY9694" s="107" t="e">
        <f>VLOOKUP(C9694,#REF!, 2,FALSE)</f>
        <v>#REF!</v>
      </c>
      <c r="BM9694" s="79" t="s">
        <v>15149</v>
      </c>
      <c r="BN9694" s="79" t="s">
        <v>721</v>
      </c>
      <c r="BO9694" s="79" t="s">
        <v>15150</v>
      </c>
      <c r="BU9694" s="79" t="s">
        <v>15149</v>
      </c>
      <c r="BV9694" s="79" t="s">
        <v>721</v>
      </c>
      <c r="BW9694" s="79" t="s">
        <v>15150</v>
      </c>
    </row>
    <row r="9695" spans="51:75" x14ac:dyDescent="0.3">
      <c r="AY9695" s="107" t="e">
        <f>VLOOKUP(C9695,#REF!, 2,FALSE)</f>
        <v>#REF!</v>
      </c>
      <c r="BM9695" s="79" t="s">
        <v>15151</v>
      </c>
      <c r="BN9695" s="79" t="s">
        <v>627</v>
      </c>
      <c r="BO9695" s="79" t="s">
        <v>15152</v>
      </c>
      <c r="BU9695" s="79" t="s">
        <v>15151</v>
      </c>
      <c r="BV9695" s="79" t="s">
        <v>627</v>
      </c>
      <c r="BW9695" s="79" t="s">
        <v>15152</v>
      </c>
    </row>
    <row r="9696" spans="51:75" x14ac:dyDescent="0.3">
      <c r="AY9696" s="107" t="e">
        <f>VLOOKUP(C9696,#REF!, 2,FALSE)</f>
        <v>#REF!</v>
      </c>
      <c r="BM9696" s="79" t="s">
        <v>15153</v>
      </c>
      <c r="BN9696" s="79" t="s">
        <v>627</v>
      </c>
      <c r="BO9696" s="79" t="s">
        <v>15154</v>
      </c>
      <c r="BU9696" s="79" t="s">
        <v>15153</v>
      </c>
      <c r="BV9696" s="79" t="s">
        <v>627</v>
      </c>
      <c r="BW9696" s="79" t="s">
        <v>15154</v>
      </c>
    </row>
    <row r="9697" spans="51:75" x14ac:dyDescent="0.3">
      <c r="AY9697" s="107" t="e">
        <f>VLOOKUP(C9697,#REF!, 2,FALSE)</f>
        <v>#REF!</v>
      </c>
      <c r="BM9697" s="79" t="s">
        <v>15155</v>
      </c>
      <c r="BN9697" s="79" t="s">
        <v>630</v>
      </c>
      <c r="BO9697" s="79" t="s">
        <v>15156</v>
      </c>
      <c r="BU9697" s="79" t="s">
        <v>15155</v>
      </c>
      <c r="BV9697" s="79" t="s">
        <v>630</v>
      </c>
      <c r="BW9697" s="79" t="s">
        <v>15156</v>
      </c>
    </row>
    <row r="9698" spans="51:75" x14ac:dyDescent="0.3">
      <c r="AY9698" s="107" t="e">
        <f>VLOOKUP(C9698,#REF!, 2,FALSE)</f>
        <v>#REF!</v>
      </c>
      <c r="BM9698" s="79" t="s">
        <v>318</v>
      </c>
      <c r="BN9698" s="79" t="s">
        <v>660</v>
      </c>
      <c r="BO9698" s="79" t="s">
        <v>12448</v>
      </c>
      <c r="BU9698" s="79" t="s">
        <v>318</v>
      </c>
      <c r="BV9698" s="79" t="s">
        <v>660</v>
      </c>
      <c r="BW9698" s="79" t="s">
        <v>12448</v>
      </c>
    </row>
    <row r="9699" spans="51:75" x14ac:dyDescent="0.3">
      <c r="AY9699" s="107" t="e">
        <f>VLOOKUP(C9699,#REF!, 2,FALSE)</f>
        <v>#REF!</v>
      </c>
      <c r="BM9699" s="79" t="s">
        <v>15157</v>
      </c>
      <c r="BN9699" s="79" t="s">
        <v>639</v>
      </c>
      <c r="BO9699" s="79" t="s">
        <v>5097</v>
      </c>
      <c r="BU9699" s="79" t="s">
        <v>15157</v>
      </c>
      <c r="BV9699" s="79" t="s">
        <v>639</v>
      </c>
      <c r="BW9699" s="79" t="s">
        <v>5097</v>
      </c>
    </row>
    <row r="9700" spans="51:75" x14ac:dyDescent="0.3">
      <c r="AY9700" s="107" t="e">
        <f>VLOOKUP(C9700,#REF!, 2,FALSE)</f>
        <v>#REF!</v>
      </c>
      <c r="BM9700" s="79" t="s">
        <v>15158</v>
      </c>
      <c r="BN9700" s="79" t="s">
        <v>928</v>
      </c>
      <c r="BO9700" s="79" t="s">
        <v>4733</v>
      </c>
      <c r="BU9700" s="79" t="s">
        <v>15158</v>
      </c>
      <c r="BV9700" s="79" t="s">
        <v>928</v>
      </c>
      <c r="BW9700" s="79" t="s">
        <v>4733</v>
      </c>
    </row>
    <row r="9701" spans="51:75" x14ac:dyDescent="0.3">
      <c r="AY9701" s="107" t="e">
        <f>VLOOKUP(C9701,#REF!, 2,FALSE)</f>
        <v>#REF!</v>
      </c>
      <c r="BM9701" s="79" t="s">
        <v>15159</v>
      </c>
      <c r="BN9701" s="79" t="s">
        <v>785</v>
      </c>
      <c r="BO9701" s="79" t="s">
        <v>15092</v>
      </c>
      <c r="BU9701" s="79" t="s">
        <v>15159</v>
      </c>
      <c r="BV9701" s="79" t="s">
        <v>785</v>
      </c>
      <c r="BW9701" s="79" t="s">
        <v>15092</v>
      </c>
    </row>
    <row r="9702" spans="51:75" x14ac:dyDescent="0.3">
      <c r="AY9702" s="107" t="e">
        <f>VLOOKUP(C9702,#REF!, 2,FALSE)</f>
        <v>#REF!</v>
      </c>
      <c r="BM9702" s="79" t="s">
        <v>15160</v>
      </c>
      <c r="BN9702" s="79" t="s">
        <v>623</v>
      </c>
      <c r="BO9702" s="79" t="s">
        <v>8907</v>
      </c>
      <c r="BU9702" s="79" t="s">
        <v>15160</v>
      </c>
      <c r="BV9702" s="79" t="s">
        <v>623</v>
      </c>
      <c r="BW9702" s="79" t="s">
        <v>8907</v>
      </c>
    </row>
    <row r="9703" spans="51:75" x14ac:dyDescent="0.3">
      <c r="AY9703" s="107" t="e">
        <f>VLOOKUP(C9703,#REF!, 2,FALSE)</f>
        <v>#REF!</v>
      </c>
      <c r="BM9703" s="79" t="s">
        <v>15161</v>
      </c>
      <c r="BN9703" s="79" t="s">
        <v>733</v>
      </c>
      <c r="BO9703" s="79" t="s">
        <v>11319</v>
      </c>
      <c r="BU9703" s="79" t="s">
        <v>15161</v>
      </c>
      <c r="BV9703" s="79" t="s">
        <v>733</v>
      </c>
      <c r="BW9703" s="79" t="s">
        <v>11319</v>
      </c>
    </row>
    <row r="9704" spans="51:75" x14ac:dyDescent="0.3">
      <c r="AY9704" s="107" t="e">
        <f>VLOOKUP(C9704,#REF!, 2,FALSE)</f>
        <v>#REF!</v>
      </c>
      <c r="BM9704" s="79" t="s">
        <v>15162</v>
      </c>
      <c r="BN9704" s="79" t="s">
        <v>2985</v>
      </c>
      <c r="BO9704" s="79" t="s">
        <v>2985</v>
      </c>
      <c r="BU9704" s="79" t="s">
        <v>15162</v>
      </c>
      <c r="BV9704" s="79" t="s">
        <v>2985</v>
      </c>
      <c r="BW9704" s="79" t="s">
        <v>2985</v>
      </c>
    </row>
    <row r="9705" spans="51:75" x14ac:dyDescent="0.3">
      <c r="AY9705" s="107" t="e">
        <f>VLOOKUP(C9705,#REF!, 2,FALSE)</f>
        <v>#REF!</v>
      </c>
      <c r="BM9705" s="79" t="s">
        <v>15163</v>
      </c>
      <c r="BN9705" s="79" t="s">
        <v>2985</v>
      </c>
      <c r="BO9705" s="79" t="s">
        <v>2985</v>
      </c>
      <c r="BU9705" s="79" t="s">
        <v>15163</v>
      </c>
      <c r="BV9705" s="79" t="s">
        <v>2985</v>
      </c>
      <c r="BW9705" s="79" t="s">
        <v>2985</v>
      </c>
    </row>
    <row r="9706" spans="51:75" x14ac:dyDescent="0.3">
      <c r="AY9706" s="107" t="e">
        <f>VLOOKUP(C9706,#REF!, 2,FALSE)</f>
        <v>#REF!</v>
      </c>
      <c r="BM9706" s="79" t="s">
        <v>15164</v>
      </c>
      <c r="BN9706" s="79" t="s">
        <v>773</v>
      </c>
      <c r="BO9706" s="79" t="s">
        <v>15041</v>
      </c>
      <c r="BU9706" s="79" t="s">
        <v>15164</v>
      </c>
      <c r="BV9706" s="79" t="s">
        <v>773</v>
      </c>
      <c r="BW9706" s="79" t="s">
        <v>15041</v>
      </c>
    </row>
    <row r="9707" spans="51:75" x14ac:dyDescent="0.3">
      <c r="AY9707" s="107" t="e">
        <f>VLOOKUP(C9707,#REF!, 2,FALSE)</f>
        <v>#REF!</v>
      </c>
      <c r="BM9707" s="79" t="s">
        <v>15165</v>
      </c>
      <c r="BN9707" s="79" t="s">
        <v>928</v>
      </c>
      <c r="BO9707" s="79" t="s">
        <v>6380</v>
      </c>
      <c r="BU9707" s="79" t="s">
        <v>15165</v>
      </c>
      <c r="BV9707" s="79" t="s">
        <v>928</v>
      </c>
      <c r="BW9707" s="79" t="s">
        <v>6380</v>
      </c>
    </row>
    <row r="9708" spans="51:75" x14ac:dyDescent="0.3">
      <c r="AY9708" s="107" t="e">
        <f>VLOOKUP(C9708,#REF!, 2,FALSE)</f>
        <v>#REF!</v>
      </c>
      <c r="BM9708" s="79" t="s">
        <v>15166</v>
      </c>
      <c r="BN9708" s="79" t="s">
        <v>1269</v>
      </c>
      <c r="BO9708" s="79" t="s">
        <v>6380</v>
      </c>
      <c r="BU9708" s="79" t="s">
        <v>15166</v>
      </c>
      <c r="BV9708" s="79" t="s">
        <v>1269</v>
      </c>
      <c r="BW9708" s="79" t="s">
        <v>6380</v>
      </c>
    </row>
    <row r="9709" spans="51:75" x14ac:dyDescent="0.3">
      <c r="AY9709" s="107" t="e">
        <f>VLOOKUP(C9709,#REF!, 2,FALSE)</f>
        <v>#REF!</v>
      </c>
      <c r="BM9709" s="79" t="s">
        <v>2627</v>
      </c>
      <c r="BN9709" s="79" t="s">
        <v>925</v>
      </c>
      <c r="BO9709" s="79" t="s">
        <v>2650</v>
      </c>
      <c r="BU9709" s="79" t="s">
        <v>2627</v>
      </c>
      <c r="BV9709" s="79" t="s">
        <v>925</v>
      </c>
      <c r="BW9709" s="79" t="s">
        <v>2650</v>
      </c>
    </row>
    <row r="9710" spans="51:75" x14ac:dyDescent="0.3">
      <c r="AY9710" s="107" t="e">
        <f>VLOOKUP(C9710,#REF!, 2,FALSE)</f>
        <v>#REF!</v>
      </c>
      <c r="BM9710" s="79" t="s">
        <v>15167</v>
      </c>
      <c r="BN9710" s="79" t="s">
        <v>3206</v>
      </c>
      <c r="BO9710" s="79" t="s">
        <v>2985</v>
      </c>
      <c r="BU9710" s="79" t="s">
        <v>15167</v>
      </c>
      <c r="BV9710" s="79" t="s">
        <v>3206</v>
      </c>
      <c r="BW9710" s="79" t="s">
        <v>2985</v>
      </c>
    </row>
    <row r="9711" spans="51:75" x14ac:dyDescent="0.3">
      <c r="AY9711" s="107" t="e">
        <f>VLOOKUP(C9711,#REF!, 2,FALSE)</f>
        <v>#REF!</v>
      </c>
      <c r="BM9711" s="79" t="s">
        <v>15168</v>
      </c>
      <c r="BN9711" s="79" t="s">
        <v>3206</v>
      </c>
      <c r="BO9711" s="79" t="s">
        <v>2985</v>
      </c>
      <c r="BU9711" s="79" t="s">
        <v>15168</v>
      </c>
      <c r="BV9711" s="79" t="s">
        <v>3206</v>
      </c>
      <c r="BW9711" s="79" t="s">
        <v>2985</v>
      </c>
    </row>
    <row r="9712" spans="51:75" x14ac:dyDescent="0.3">
      <c r="AY9712" s="107" t="e">
        <f>VLOOKUP(C9712,#REF!, 2,FALSE)</f>
        <v>#REF!</v>
      </c>
      <c r="BM9712" s="79" t="s">
        <v>15169</v>
      </c>
      <c r="BN9712" s="79" t="s">
        <v>3206</v>
      </c>
      <c r="BO9712" s="79" t="s">
        <v>2985</v>
      </c>
      <c r="BU9712" s="79" t="s">
        <v>15169</v>
      </c>
      <c r="BV9712" s="79" t="s">
        <v>3206</v>
      </c>
      <c r="BW9712" s="79" t="s">
        <v>2985</v>
      </c>
    </row>
    <row r="9713" spans="51:75" x14ac:dyDescent="0.3">
      <c r="AY9713" s="107" t="e">
        <f>VLOOKUP(C9713,#REF!, 2,FALSE)</f>
        <v>#REF!</v>
      </c>
      <c r="BM9713" s="79" t="s">
        <v>15170</v>
      </c>
      <c r="BN9713" s="79" t="s">
        <v>3206</v>
      </c>
      <c r="BO9713" s="79" t="s">
        <v>2985</v>
      </c>
      <c r="BU9713" s="79" t="s">
        <v>15170</v>
      </c>
      <c r="BV9713" s="79" t="s">
        <v>3206</v>
      </c>
      <c r="BW9713" s="79" t="s">
        <v>2985</v>
      </c>
    </row>
    <row r="9714" spans="51:75" x14ac:dyDescent="0.3">
      <c r="AY9714" s="107" t="e">
        <f>VLOOKUP(C9714,#REF!, 2,FALSE)</f>
        <v>#REF!</v>
      </c>
      <c r="BM9714" s="79" t="s">
        <v>15171</v>
      </c>
      <c r="BN9714" s="79" t="s">
        <v>1344</v>
      </c>
      <c r="BO9714" s="79" t="s">
        <v>2985</v>
      </c>
      <c r="BU9714" s="79" t="s">
        <v>15171</v>
      </c>
      <c r="BV9714" s="79" t="s">
        <v>1344</v>
      </c>
      <c r="BW9714" s="79" t="s">
        <v>2985</v>
      </c>
    </row>
    <row r="9715" spans="51:75" x14ac:dyDescent="0.3">
      <c r="AY9715" s="107" t="e">
        <f>VLOOKUP(C9715,#REF!, 2,FALSE)</f>
        <v>#REF!</v>
      </c>
      <c r="BM9715" s="79" t="s">
        <v>2628</v>
      </c>
      <c r="BN9715" s="79" t="s">
        <v>3049</v>
      </c>
      <c r="BO9715" s="79" t="s">
        <v>772</v>
      </c>
      <c r="BU9715" s="79" t="s">
        <v>2628</v>
      </c>
      <c r="BV9715" s="79" t="s">
        <v>3049</v>
      </c>
      <c r="BW9715" s="79" t="s">
        <v>772</v>
      </c>
    </row>
    <row r="9716" spans="51:75" x14ac:dyDescent="0.3">
      <c r="AY9716" s="107" t="e">
        <f>VLOOKUP(C9716,#REF!, 2,FALSE)</f>
        <v>#REF!</v>
      </c>
      <c r="BM9716" s="79" t="s">
        <v>15172</v>
      </c>
      <c r="BN9716" s="79" t="s">
        <v>780</v>
      </c>
      <c r="BO9716" s="79" t="s">
        <v>2985</v>
      </c>
      <c r="BU9716" s="79" t="s">
        <v>15172</v>
      </c>
      <c r="BV9716" s="79" t="s">
        <v>780</v>
      </c>
      <c r="BW9716" s="79" t="s">
        <v>2985</v>
      </c>
    </row>
    <row r="9717" spans="51:75" x14ac:dyDescent="0.3">
      <c r="AY9717" s="107" t="e">
        <f>VLOOKUP(C9717,#REF!, 2,FALSE)</f>
        <v>#REF!</v>
      </c>
      <c r="BM9717" s="79" t="s">
        <v>15173</v>
      </c>
      <c r="BN9717" s="79" t="s">
        <v>1344</v>
      </c>
      <c r="BO9717" s="79" t="s">
        <v>2985</v>
      </c>
      <c r="BU9717" s="79" t="s">
        <v>15173</v>
      </c>
      <c r="BV9717" s="79" t="s">
        <v>1344</v>
      </c>
      <c r="BW9717" s="79" t="s">
        <v>2985</v>
      </c>
    </row>
    <row r="9718" spans="51:75" x14ac:dyDescent="0.3">
      <c r="AY9718" s="107" t="e">
        <f>VLOOKUP(C9718,#REF!, 2,FALSE)</f>
        <v>#REF!</v>
      </c>
      <c r="BM9718" s="79" t="s">
        <v>15175</v>
      </c>
      <c r="BN9718" s="79" t="s">
        <v>1344</v>
      </c>
      <c r="BO9718" s="79" t="s">
        <v>2985</v>
      </c>
      <c r="BU9718" s="79" t="s">
        <v>15175</v>
      </c>
      <c r="BV9718" s="79" t="s">
        <v>1344</v>
      </c>
      <c r="BW9718" s="79" t="s">
        <v>2985</v>
      </c>
    </row>
    <row r="9719" spans="51:75" x14ac:dyDescent="0.3">
      <c r="AY9719" s="107" t="e">
        <f>VLOOKUP(C9719,#REF!, 2,FALSE)</f>
        <v>#REF!</v>
      </c>
      <c r="BM9719" s="79" t="s">
        <v>15176</v>
      </c>
      <c r="BN9719" s="79" t="s">
        <v>1271</v>
      </c>
      <c r="BO9719" s="79" t="s">
        <v>2985</v>
      </c>
      <c r="BU9719" s="79" t="s">
        <v>15176</v>
      </c>
      <c r="BV9719" s="79" t="s">
        <v>1271</v>
      </c>
      <c r="BW9719" s="79" t="s">
        <v>2985</v>
      </c>
    </row>
    <row r="9720" spans="51:75" x14ac:dyDescent="0.3">
      <c r="AY9720" s="107" t="e">
        <f>VLOOKUP(C9720,#REF!, 2,FALSE)</f>
        <v>#REF!</v>
      </c>
      <c r="BM9720" s="79" t="s">
        <v>2629</v>
      </c>
      <c r="BN9720" s="79" t="s">
        <v>1271</v>
      </c>
      <c r="BO9720" s="79" t="s">
        <v>2985</v>
      </c>
      <c r="BU9720" s="79" t="s">
        <v>2629</v>
      </c>
      <c r="BV9720" s="79" t="s">
        <v>1271</v>
      </c>
      <c r="BW9720" s="79" t="s">
        <v>2985</v>
      </c>
    </row>
    <row r="9721" spans="51:75" x14ac:dyDescent="0.3">
      <c r="AY9721" s="107" t="e">
        <f>VLOOKUP(C9721,#REF!, 2,FALSE)</f>
        <v>#REF!</v>
      </c>
      <c r="BM9721" s="79" t="s">
        <v>15177</v>
      </c>
      <c r="BN9721" s="79" t="s">
        <v>1344</v>
      </c>
      <c r="BO9721" s="79" t="s">
        <v>2985</v>
      </c>
      <c r="BU9721" s="79" t="s">
        <v>15177</v>
      </c>
      <c r="BV9721" s="79" t="s">
        <v>1344</v>
      </c>
      <c r="BW9721" s="79" t="s">
        <v>2985</v>
      </c>
    </row>
    <row r="9722" spans="51:75" x14ac:dyDescent="0.3">
      <c r="AY9722" s="107" t="e">
        <f>VLOOKUP(C9722,#REF!, 2,FALSE)</f>
        <v>#REF!</v>
      </c>
      <c r="BM9722" s="79" t="s">
        <v>15178</v>
      </c>
      <c r="BN9722" s="79" t="s">
        <v>773</v>
      </c>
      <c r="BO9722" s="79" t="s">
        <v>2985</v>
      </c>
      <c r="BU9722" s="79" t="s">
        <v>15178</v>
      </c>
      <c r="BV9722" s="79" t="s">
        <v>773</v>
      </c>
      <c r="BW9722" s="79" t="s">
        <v>2985</v>
      </c>
    </row>
    <row r="9723" spans="51:75" x14ac:dyDescent="0.3">
      <c r="AY9723" s="107" t="e">
        <f>VLOOKUP(C9723,#REF!, 2,FALSE)</f>
        <v>#REF!</v>
      </c>
      <c r="BM9723" s="79" t="s">
        <v>15179</v>
      </c>
      <c r="BN9723" s="79" t="s">
        <v>1344</v>
      </c>
      <c r="BO9723" s="79" t="s">
        <v>2985</v>
      </c>
      <c r="BU9723" s="79" t="s">
        <v>15179</v>
      </c>
      <c r="BV9723" s="79" t="s">
        <v>1344</v>
      </c>
      <c r="BW9723" s="79" t="s">
        <v>2985</v>
      </c>
    </row>
    <row r="9724" spans="51:75" x14ac:dyDescent="0.3">
      <c r="AY9724" s="107" t="e">
        <f>VLOOKUP(C9724,#REF!, 2,FALSE)</f>
        <v>#REF!</v>
      </c>
      <c r="BM9724" s="79" t="s">
        <v>366</v>
      </c>
      <c r="BN9724" s="79" t="s">
        <v>3049</v>
      </c>
      <c r="BO9724" s="79" t="s">
        <v>2985</v>
      </c>
      <c r="BU9724" s="79" t="s">
        <v>366</v>
      </c>
      <c r="BV9724" s="79" t="s">
        <v>3049</v>
      </c>
      <c r="BW9724" s="79" t="s">
        <v>2985</v>
      </c>
    </row>
    <row r="9725" spans="51:75" x14ac:dyDescent="0.3">
      <c r="AY9725" s="107" t="e">
        <f>VLOOKUP(C9725,#REF!, 2,FALSE)</f>
        <v>#REF!</v>
      </c>
      <c r="BM9725" s="79" t="s">
        <v>2630</v>
      </c>
      <c r="BN9725" s="79" t="s">
        <v>1344</v>
      </c>
      <c r="BO9725" s="79" t="s">
        <v>2985</v>
      </c>
      <c r="BU9725" s="79" t="s">
        <v>2630</v>
      </c>
      <c r="BV9725" s="79" t="s">
        <v>1344</v>
      </c>
      <c r="BW9725" s="79" t="s">
        <v>2985</v>
      </c>
    </row>
    <row r="9726" spans="51:75" x14ac:dyDescent="0.3">
      <c r="AY9726" s="107" t="e">
        <f>VLOOKUP(C9726,#REF!, 2,FALSE)</f>
        <v>#REF!</v>
      </c>
      <c r="BM9726" s="79" t="s">
        <v>15180</v>
      </c>
      <c r="BN9726" s="79" t="s">
        <v>3049</v>
      </c>
      <c r="BO9726" s="79" t="s">
        <v>3420</v>
      </c>
      <c r="BU9726" s="79" t="s">
        <v>15180</v>
      </c>
      <c r="BV9726" s="79" t="s">
        <v>3049</v>
      </c>
      <c r="BW9726" s="79" t="s">
        <v>3420</v>
      </c>
    </row>
    <row r="9727" spans="51:75" x14ac:dyDescent="0.3">
      <c r="AY9727" s="107" t="e">
        <f>VLOOKUP(C9727,#REF!, 2,FALSE)</f>
        <v>#REF!</v>
      </c>
      <c r="BM9727" s="79" t="s">
        <v>15181</v>
      </c>
      <c r="BN9727" s="79" t="s">
        <v>3049</v>
      </c>
      <c r="BO9727" s="79" t="s">
        <v>10008</v>
      </c>
      <c r="BU9727" s="79" t="s">
        <v>15181</v>
      </c>
      <c r="BV9727" s="79" t="s">
        <v>3049</v>
      </c>
      <c r="BW9727" s="79" t="s">
        <v>10008</v>
      </c>
    </row>
    <row r="9728" spans="51:75" x14ac:dyDescent="0.3">
      <c r="AY9728" s="107" t="e">
        <f>VLOOKUP(C9728,#REF!, 2,FALSE)</f>
        <v>#REF!</v>
      </c>
      <c r="BM9728" s="79" t="s">
        <v>2631</v>
      </c>
      <c r="BN9728" s="79" t="s">
        <v>3206</v>
      </c>
      <c r="BO9728" s="79" t="s">
        <v>2985</v>
      </c>
      <c r="BU9728" s="79" t="s">
        <v>2631</v>
      </c>
      <c r="BV9728" s="79" t="s">
        <v>3206</v>
      </c>
      <c r="BW9728" s="79" t="s">
        <v>2985</v>
      </c>
    </row>
    <row r="9729" spans="51:75" x14ac:dyDescent="0.3">
      <c r="AY9729" s="107" t="e">
        <f>VLOOKUP(C9729,#REF!, 2,FALSE)</f>
        <v>#REF!</v>
      </c>
      <c r="BM9729" s="79" t="s">
        <v>2632</v>
      </c>
      <c r="BN9729" s="79" t="s">
        <v>3206</v>
      </c>
      <c r="BO9729" s="79" t="s">
        <v>2985</v>
      </c>
      <c r="BU9729" s="79" t="s">
        <v>2632</v>
      </c>
      <c r="BV9729" s="79" t="s">
        <v>3206</v>
      </c>
      <c r="BW9729" s="79" t="s">
        <v>2985</v>
      </c>
    </row>
    <row r="9730" spans="51:75" x14ac:dyDescent="0.3">
      <c r="AY9730" s="107" t="e">
        <f>VLOOKUP(C9730,#REF!, 2,FALSE)</f>
        <v>#REF!</v>
      </c>
      <c r="BM9730" s="79" t="s">
        <v>15182</v>
      </c>
      <c r="BN9730" s="79" t="s">
        <v>615</v>
      </c>
      <c r="BO9730" s="79" t="s">
        <v>2985</v>
      </c>
      <c r="BU9730" s="79" t="s">
        <v>15182</v>
      </c>
      <c r="BV9730" s="79" t="s">
        <v>615</v>
      </c>
      <c r="BW9730" s="79" t="s">
        <v>2985</v>
      </c>
    </row>
    <row r="9731" spans="51:75" x14ac:dyDescent="0.3">
      <c r="AY9731" s="107" t="e">
        <f>VLOOKUP(C9731,#REF!, 2,FALSE)</f>
        <v>#REF!</v>
      </c>
      <c r="BM9731" s="79" t="s">
        <v>15183</v>
      </c>
      <c r="BN9731" s="79" t="s">
        <v>2981</v>
      </c>
      <c r="BO9731" s="79" t="s">
        <v>1540</v>
      </c>
      <c r="BU9731" s="79" t="s">
        <v>15183</v>
      </c>
      <c r="BV9731" s="79" t="s">
        <v>2981</v>
      </c>
      <c r="BW9731" s="79" t="s">
        <v>1540</v>
      </c>
    </row>
    <row r="9732" spans="51:75" x14ac:dyDescent="0.3">
      <c r="AY9732" s="107" t="e">
        <f>VLOOKUP(C9732,#REF!, 2,FALSE)</f>
        <v>#REF!</v>
      </c>
      <c r="BM9732" s="79" t="s">
        <v>15184</v>
      </c>
      <c r="BN9732" s="79" t="s">
        <v>3049</v>
      </c>
      <c r="BO9732" s="79" t="s">
        <v>2985</v>
      </c>
      <c r="BU9732" s="79" t="s">
        <v>15184</v>
      </c>
      <c r="BV9732" s="79" t="s">
        <v>3049</v>
      </c>
      <c r="BW9732" s="79" t="s">
        <v>2985</v>
      </c>
    </row>
    <row r="9733" spans="51:75" x14ac:dyDescent="0.3">
      <c r="AY9733" s="107" t="e">
        <f>VLOOKUP(C9733,#REF!, 2,FALSE)</f>
        <v>#REF!</v>
      </c>
      <c r="BM9733" s="79" t="s">
        <v>15185</v>
      </c>
      <c r="BN9733" s="79" t="s">
        <v>3049</v>
      </c>
      <c r="BO9733" s="79" t="s">
        <v>2985</v>
      </c>
      <c r="BU9733" s="79" t="s">
        <v>15185</v>
      </c>
      <c r="BV9733" s="79" t="s">
        <v>3049</v>
      </c>
      <c r="BW9733" s="79" t="s">
        <v>2985</v>
      </c>
    </row>
    <row r="9734" spans="51:75" x14ac:dyDescent="0.3">
      <c r="AY9734" s="107" t="e">
        <f>VLOOKUP(C9734,#REF!, 2,FALSE)</f>
        <v>#REF!</v>
      </c>
      <c r="BM9734" s="79" t="s">
        <v>15186</v>
      </c>
      <c r="BN9734" s="79" t="s">
        <v>3091</v>
      </c>
      <c r="BO9734" s="79" t="s">
        <v>2985</v>
      </c>
      <c r="BU9734" s="79" t="s">
        <v>15186</v>
      </c>
      <c r="BV9734" s="79" t="s">
        <v>3091</v>
      </c>
      <c r="BW9734" s="79" t="s">
        <v>2985</v>
      </c>
    </row>
    <row r="9735" spans="51:75" x14ac:dyDescent="0.3">
      <c r="AY9735" s="107" t="e">
        <f>VLOOKUP(C9735,#REF!, 2,FALSE)</f>
        <v>#REF!</v>
      </c>
      <c r="BM9735" s="79" t="s">
        <v>15187</v>
      </c>
      <c r="BN9735" s="79" t="s">
        <v>3009</v>
      </c>
      <c r="BO9735" s="79" t="s">
        <v>2892</v>
      </c>
      <c r="BU9735" s="79" t="s">
        <v>15187</v>
      </c>
      <c r="BV9735" s="79" t="s">
        <v>3009</v>
      </c>
      <c r="BW9735" s="79" t="s">
        <v>2892</v>
      </c>
    </row>
    <row r="9736" spans="51:75" x14ac:dyDescent="0.3">
      <c r="AY9736" s="107" t="e">
        <f>VLOOKUP(C9736,#REF!, 2,FALSE)</f>
        <v>#REF!</v>
      </c>
      <c r="BM9736" s="79" t="s">
        <v>15188</v>
      </c>
      <c r="BN9736" s="79" t="s">
        <v>3049</v>
      </c>
      <c r="BO9736" s="79" t="s">
        <v>2985</v>
      </c>
      <c r="BU9736" s="79" t="s">
        <v>15188</v>
      </c>
      <c r="BV9736" s="79" t="s">
        <v>3049</v>
      </c>
      <c r="BW9736" s="79" t="s">
        <v>2985</v>
      </c>
    </row>
    <row r="9737" spans="51:75" x14ac:dyDescent="0.3">
      <c r="AY9737" s="107" t="e">
        <f>VLOOKUP(C9737,#REF!, 2,FALSE)</f>
        <v>#REF!</v>
      </c>
      <c r="BM9737" s="79" t="s">
        <v>15189</v>
      </c>
      <c r="BN9737" s="79" t="s">
        <v>3049</v>
      </c>
      <c r="BO9737" s="79" t="s">
        <v>2985</v>
      </c>
      <c r="BU9737" s="79" t="s">
        <v>15189</v>
      </c>
      <c r="BV9737" s="79" t="s">
        <v>3049</v>
      </c>
      <c r="BW9737" s="79" t="s">
        <v>2985</v>
      </c>
    </row>
    <row r="9738" spans="51:75" x14ac:dyDescent="0.3">
      <c r="AY9738" s="107" t="e">
        <f>VLOOKUP(C9738,#REF!, 2,FALSE)</f>
        <v>#REF!</v>
      </c>
      <c r="BM9738" s="79" t="s">
        <v>15190</v>
      </c>
      <c r="BN9738" s="79" t="s">
        <v>1141</v>
      </c>
      <c r="BO9738" s="79" t="s">
        <v>15191</v>
      </c>
      <c r="BU9738" s="79" t="s">
        <v>15190</v>
      </c>
      <c r="BV9738" s="79" t="s">
        <v>1141</v>
      </c>
      <c r="BW9738" s="79" t="s">
        <v>15191</v>
      </c>
    </row>
    <row r="9739" spans="51:75" x14ac:dyDescent="0.3">
      <c r="AY9739" s="107" t="e">
        <f>VLOOKUP(C9739,#REF!, 2,FALSE)</f>
        <v>#REF!</v>
      </c>
      <c r="BM9739" s="79" t="s">
        <v>15192</v>
      </c>
      <c r="BN9739" s="79" t="s">
        <v>1344</v>
      </c>
      <c r="BO9739" s="79" t="s">
        <v>15193</v>
      </c>
      <c r="BU9739" s="79" t="s">
        <v>15192</v>
      </c>
      <c r="BV9739" s="79" t="s">
        <v>1344</v>
      </c>
      <c r="BW9739" s="79" t="s">
        <v>15193</v>
      </c>
    </row>
    <row r="9740" spans="51:75" x14ac:dyDescent="0.3">
      <c r="AY9740" s="107" t="e">
        <f>VLOOKUP(C9740,#REF!, 2,FALSE)</f>
        <v>#REF!</v>
      </c>
      <c r="BM9740" s="79" t="s">
        <v>15194</v>
      </c>
      <c r="BN9740" s="79" t="s">
        <v>1344</v>
      </c>
      <c r="BO9740" s="79" t="s">
        <v>10077</v>
      </c>
      <c r="BU9740" s="79" t="s">
        <v>15194</v>
      </c>
      <c r="BV9740" s="79" t="s">
        <v>1344</v>
      </c>
      <c r="BW9740" s="79" t="s">
        <v>10077</v>
      </c>
    </row>
    <row r="9741" spans="51:75" x14ac:dyDescent="0.3">
      <c r="AY9741" s="107" t="e">
        <f>VLOOKUP(C9741,#REF!, 2,FALSE)</f>
        <v>#REF!</v>
      </c>
      <c r="BM9741" s="79" t="s">
        <v>15195</v>
      </c>
      <c r="BN9741" s="79" t="s">
        <v>1141</v>
      </c>
      <c r="BO9741" s="79" t="s">
        <v>9629</v>
      </c>
      <c r="BU9741" s="79" t="s">
        <v>15195</v>
      </c>
      <c r="BV9741" s="79" t="s">
        <v>1141</v>
      </c>
      <c r="BW9741" s="79" t="s">
        <v>9629</v>
      </c>
    </row>
    <row r="9742" spans="51:75" x14ac:dyDescent="0.3">
      <c r="AY9742" s="107" t="e">
        <f>VLOOKUP(C9742,#REF!, 2,FALSE)</f>
        <v>#REF!</v>
      </c>
      <c r="BM9742" s="79" t="s">
        <v>2633</v>
      </c>
      <c r="BN9742" s="79" t="s">
        <v>3049</v>
      </c>
      <c r="BO9742" s="79" t="s">
        <v>2694</v>
      </c>
      <c r="BU9742" s="79" t="s">
        <v>2633</v>
      </c>
      <c r="BV9742" s="79" t="s">
        <v>3049</v>
      </c>
      <c r="BW9742" s="79" t="s">
        <v>2694</v>
      </c>
    </row>
    <row r="9743" spans="51:75" x14ac:dyDescent="0.3">
      <c r="AY9743" s="107" t="e">
        <f>VLOOKUP(C9743,#REF!, 2,FALSE)</f>
        <v>#REF!</v>
      </c>
      <c r="BM9743" s="79" t="s">
        <v>2634</v>
      </c>
      <c r="BN9743" s="79" t="s">
        <v>2981</v>
      </c>
      <c r="BO9743" s="79" t="s">
        <v>15197</v>
      </c>
      <c r="BU9743" s="79" t="s">
        <v>2634</v>
      </c>
      <c r="BV9743" s="79" t="s">
        <v>2981</v>
      </c>
      <c r="BW9743" s="79" t="s">
        <v>15197</v>
      </c>
    </row>
    <row r="9744" spans="51:75" x14ac:dyDescent="0.3">
      <c r="AY9744" s="107" t="e">
        <f>VLOOKUP(C9744,#REF!, 2,FALSE)</f>
        <v>#REF!</v>
      </c>
      <c r="BM9744" s="79" t="s">
        <v>15198</v>
      </c>
      <c r="BN9744" s="79" t="s">
        <v>3049</v>
      </c>
      <c r="BO9744" s="79" t="s">
        <v>8138</v>
      </c>
      <c r="BU9744" s="79" t="s">
        <v>15198</v>
      </c>
      <c r="BV9744" s="79" t="s">
        <v>3049</v>
      </c>
      <c r="BW9744" s="79" t="s">
        <v>8138</v>
      </c>
    </row>
    <row r="9745" spans="51:75" x14ac:dyDescent="0.3">
      <c r="AY9745" s="107" t="e">
        <f>VLOOKUP(C9745,#REF!, 2,FALSE)</f>
        <v>#REF!</v>
      </c>
      <c r="BM9745" s="79" t="s">
        <v>15199</v>
      </c>
      <c r="BN9745" s="79" t="s">
        <v>3206</v>
      </c>
      <c r="BO9745" s="79" t="s">
        <v>9497</v>
      </c>
      <c r="BU9745" s="79" t="s">
        <v>15199</v>
      </c>
      <c r="BV9745" s="79" t="s">
        <v>3206</v>
      </c>
      <c r="BW9745" s="79" t="s">
        <v>9497</v>
      </c>
    </row>
    <row r="9746" spans="51:75" x14ac:dyDescent="0.3">
      <c r="AY9746" s="107" t="e">
        <f>VLOOKUP(C9746,#REF!, 2,FALSE)</f>
        <v>#REF!</v>
      </c>
      <c r="BM9746" s="79" t="s">
        <v>15200</v>
      </c>
      <c r="BN9746" s="79" t="s">
        <v>660</v>
      </c>
      <c r="BO9746" s="79" t="s">
        <v>15201</v>
      </c>
      <c r="BU9746" s="79" t="s">
        <v>15200</v>
      </c>
      <c r="BV9746" s="79" t="s">
        <v>660</v>
      </c>
      <c r="BW9746" s="79" t="s">
        <v>15201</v>
      </c>
    </row>
    <row r="9747" spans="51:75" x14ac:dyDescent="0.3">
      <c r="AY9747" s="107" t="e">
        <f>VLOOKUP(C9747,#REF!, 2,FALSE)</f>
        <v>#REF!</v>
      </c>
      <c r="BM9747" s="79" t="s">
        <v>2635</v>
      </c>
      <c r="BN9747" s="79" t="s">
        <v>3206</v>
      </c>
      <c r="BO9747" s="79" t="s">
        <v>7116</v>
      </c>
      <c r="BU9747" s="79" t="s">
        <v>2635</v>
      </c>
      <c r="BV9747" s="79" t="s">
        <v>3206</v>
      </c>
      <c r="BW9747" s="79" t="s">
        <v>7116</v>
      </c>
    </row>
    <row r="9748" spans="51:75" x14ac:dyDescent="0.3">
      <c r="AY9748" s="107" t="e">
        <f>VLOOKUP(C9748,#REF!, 2,FALSE)</f>
        <v>#REF!</v>
      </c>
      <c r="BM9748" s="79" t="s">
        <v>15202</v>
      </c>
      <c r="BN9748" s="79" t="s">
        <v>773</v>
      </c>
      <c r="BO9748" s="79" t="s">
        <v>15203</v>
      </c>
      <c r="BU9748" s="79" t="s">
        <v>15202</v>
      </c>
      <c r="BV9748" s="79" t="s">
        <v>773</v>
      </c>
      <c r="BW9748" s="79" t="s">
        <v>15203</v>
      </c>
    </row>
    <row r="9749" spans="51:75" x14ac:dyDescent="0.3">
      <c r="AY9749" s="107" t="e">
        <f>VLOOKUP(C9749,#REF!, 2,FALSE)</f>
        <v>#REF!</v>
      </c>
      <c r="BM9749" s="79" t="s">
        <v>15204</v>
      </c>
      <c r="BN9749" s="79" t="s">
        <v>780</v>
      </c>
      <c r="BO9749" s="79" t="s">
        <v>2892</v>
      </c>
      <c r="BU9749" s="79" t="s">
        <v>15204</v>
      </c>
      <c r="BV9749" s="79" t="s">
        <v>780</v>
      </c>
      <c r="BW9749" s="79" t="s">
        <v>2892</v>
      </c>
    </row>
    <row r="9750" spans="51:75" x14ac:dyDescent="0.3">
      <c r="AY9750" s="107" t="e">
        <f>VLOOKUP(C9750,#REF!, 2,FALSE)</f>
        <v>#REF!</v>
      </c>
      <c r="BM9750" s="79" t="s">
        <v>15205</v>
      </c>
      <c r="BN9750" s="79" t="s">
        <v>928</v>
      </c>
      <c r="BO9750" s="79" t="s">
        <v>4761</v>
      </c>
      <c r="BU9750" s="79" t="s">
        <v>15205</v>
      </c>
      <c r="BV9750" s="79" t="s">
        <v>928</v>
      </c>
      <c r="BW9750" s="79" t="s">
        <v>4761</v>
      </c>
    </row>
    <row r="9751" spans="51:75" x14ac:dyDescent="0.3">
      <c r="AY9751" s="107" t="e">
        <f>VLOOKUP(C9751,#REF!, 2,FALSE)</f>
        <v>#REF!</v>
      </c>
      <c r="BM9751" s="79" t="s">
        <v>15206</v>
      </c>
      <c r="BN9751" s="79" t="s">
        <v>1344</v>
      </c>
      <c r="BO9751" s="79" t="s">
        <v>3238</v>
      </c>
      <c r="BU9751" s="79" t="s">
        <v>15206</v>
      </c>
      <c r="BV9751" s="79" t="s">
        <v>1344</v>
      </c>
      <c r="BW9751" s="79" t="s">
        <v>3238</v>
      </c>
    </row>
    <row r="9752" spans="51:75" x14ac:dyDescent="0.3">
      <c r="AY9752" s="107" t="e">
        <f>VLOOKUP(C9752,#REF!, 2,FALSE)</f>
        <v>#REF!</v>
      </c>
      <c r="BM9752" s="79" t="s">
        <v>15207</v>
      </c>
      <c r="BN9752" s="79" t="s">
        <v>3206</v>
      </c>
      <c r="BO9752" s="79" t="s">
        <v>936</v>
      </c>
      <c r="BU9752" s="79" t="s">
        <v>15207</v>
      </c>
      <c r="BV9752" s="79" t="s">
        <v>3206</v>
      </c>
      <c r="BW9752" s="79" t="s">
        <v>936</v>
      </c>
    </row>
    <row r="9753" spans="51:75" x14ac:dyDescent="0.3">
      <c r="AY9753" s="107" t="e">
        <f>VLOOKUP(C9753,#REF!, 2,FALSE)</f>
        <v>#REF!</v>
      </c>
      <c r="BM9753" s="79" t="s">
        <v>15208</v>
      </c>
      <c r="BN9753" s="79" t="s">
        <v>3206</v>
      </c>
      <c r="BO9753" s="79" t="s">
        <v>15209</v>
      </c>
      <c r="BU9753" s="79" t="s">
        <v>15208</v>
      </c>
      <c r="BV9753" s="79" t="s">
        <v>3206</v>
      </c>
      <c r="BW9753" s="79" t="s">
        <v>15209</v>
      </c>
    </row>
    <row r="9754" spans="51:75" x14ac:dyDescent="0.3">
      <c r="AY9754" s="107" t="e">
        <f>VLOOKUP(C9754,#REF!, 2,FALSE)</f>
        <v>#REF!</v>
      </c>
      <c r="BM9754" s="79" t="s">
        <v>15210</v>
      </c>
      <c r="BN9754" s="79" t="s">
        <v>1271</v>
      </c>
      <c r="BO9754" s="79" t="s">
        <v>15211</v>
      </c>
      <c r="BU9754" s="79" t="s">
        <v>15210</v>
      </c>
      <c r="BV9754" s="79" t="s">
        <v>1271</v>
      </c>
      <c r="BW9754" s="79" t="s">
        <v>15211</v>
      </c>
    </row>
    <row r="9755" spans="51:75" x14ac:dyDescent="0.3">
      <c r="AY9755" s="107" t="e">
        <f>VLOOKUP(C9755,#REF!, 2,FALSE)</f>
        <v>#REF!</v>
      </c>
      <c r="BM9755" s="79" t="s">
        <v>15212</v>
      </c>
      <c r="BN9755" s="79" t="s">
        <v>3049</v>
      </c>
      <c r="BO9755" s="79" t="s">
        <v>15213</v>
      </c>
      <c r="BU9755" s="79" t="s">
        <v>15212</v>
      </c>
      <c r="BV9755" s="79" t="s">
        <v>3049</v>
      </c>
      <c r="BW9755" s="79" t="s">
        <v>15213</v>
      </c>
    </row>
    <row r="9756" spans="51:75" x14ac:dyDescent="0.3">
      <c r="AY9756" s="107" t="e">
        <f>VLOOKUP(C9756,#REF!, 2,FALSE)</f>
        <v>#REF!</v>
      </c>
      <c r="BM9756" s="79" t="s">
        <v>15214</v>
      </c>
      <c r="BN9756" s="79" t="s">
        <v>3049</v>
      </c>
      <c r="BO9756" s="79" t="s">
        <v>4511</v>
      </c>
      <c r="BU9756" s="79" t="s">
        <v>15214</v>
      </c>
      <c r="BV9756" s="79" t="s">
        <v>3049</v>
      </c>
      <c r="BW9756" s="79" t="s">
        <v>4511</v>
      </c>
    </row>
    <row r="9757" spans="51:75" x14ac:dyDescent="0.3">
      <c r="AY9757" s="107" t="e">
        <f>VLOOKUP(C9757,#REF!, 2,FALSE)</f>
        <v>#REF!</v>
      </c>
      <c r="BM9757" s="79" t="s">
        <v>15215</v>
      </c>
      <c r="BN9757" s="79" t="s">
        <v>1344</v>
      </c>
      <c r="BO9757" s="79" t="s">
        <v>3059</v>
      </c>
      <c r="BU9757" s="79" t="s">
        <v>15215</v>
      </c>
      <c r="BV9757" s="79" t="s">
        <v>1344</v>
      </c>
      <c r="BW9757" s="79" t="s">
        <v>3059</v>
      </c>
    </row>
    <row r="9758" spans="51:75" x14ac:dyDescent="0.3">
      <c r="AY9758" s="107" t="e">
        <f>VLOOKUP(C9758,#REF!, 2,FALSE)</f>
        <v>#REF!</v>
      </c>
      <c r="BM9758" s="79" t="s">
        <v>2636</v>
      </c>
      <c r="BN9758" s="79" t="s">
        <v>1344</v>
      </c>
      <c r="BO9758" s="79" t="s">
        <v>9497</v>
      </c>
      <c r="BU9758" s="79" t="s">
        <v>2636</v>
      </c>
      <c r="BV9758" s="79" t="s">
        <v>1344</v>
      </c>
      <c r="BW9758" s="79" t="s">
        <v>9497</v>
      </c>
    </row>
    <row r="9759" spans="51:75" x14ac:dyDescent="0.3">
      <c r="AY9759" s="107" t="e">
        <f>VLOOKUP(C9759,#REF!, 2,FALSE)</f>
        <v>#REF!</v>
      </c>
      <c r="BM9759" s="79" t="s">
        <v>15216</v>
      </c>
      <c r="BN9759" s="79" t="s">
        <v>3049</v>
      </c>
      <c r="BO9759" s="79" t="s">
        <v>15217</v>
      </c>
      <c r="BU9759" s="79" t="s">
        <v>15216</v>
      </c>
      <c r="BV9759" s="79" t="s">
        <v>3049</v>
      </c>
      <c r="BW9759" s="79" t="s">
        <v>15217</v>
      </c>
    </row>
    <row r="9760" spans="51:75" x14ac:dyDescent="0.3">
      <c r="AY9760" s="107" t="e">
        <f>VLOOKUP(C9760,#REF!, 2,FALSE)</f>
        <v>#REF!</v>
      </c>
      <c r="BM9760" s="79" t="s">
        <v>15218</v>
      </c>
      <c r="BN9760" s="79" t="s">
        <v>3206</v>
      </c>
      <c r="BO9760" s="79" t="s">
        <v>15219</v>
      </c>
      <c r="BU9760" s="79" t="s">
        <v>15218</v>
      </c>
      <c r="BV9760" s="79" t="s">
        <v>3206</v>
      </c>
      <c r="BW9760" s="79" t="s">
        <v>15219</v>
      </c>
    </row>
    <row r="9761" spans="51:75" x14ac:dyDescent="0.3">
      <c r="AY9761" s="107" t="e">
        <f>VLOOKUP(C9761,#REF!, 2,FALSE)</f>
        <v>#REF!</v>
      </c>
      <c r="BM9761" s="79" t="s">
        <v>15220</v>
      </c>
      <c r="BN9761" s="79" t="s">
        <v>1344</v>
      </c>
      <c r="BO9761" s="79" t="s">
        <v>8894</v>
      </c>
      <c r="BU9761" s="79" t="s">
        <v>15220</v>
      </c>
      <c r="BV9761" s="79" t="s">
        <v>1344</v>
      </c>
      <c r="BW9761" s="79" t="s">
        <v>8894</v>
      </c>
    </row>
    <row r="9762" spans="51:75" x14ac:dyDescent="0.3">
      <c r="AY9762" s="107" t="e">
        <f>VLOOKUP(C9762,#REF!, 2,FALSE)</f>
        <v>#REF!</v>
      </c>
      <c r="BM9762" s="79" t="s">
        <v>15221</v>
      </c>
      <c r="BN9762" s="79" t="s">
        <v>3206</v>
      </c>
      <c r="BO9762" s="79" t="s">
        <v>11189</v>
      </c>
      <c r="BU9762" s="79" t="s">
        <v>15221</v>
      </c>
      <c r="BV9762" s="79" t="s">
        <v>3206</v>
      </c>
      <c r="BW9762" s="79" t="s">
        <v>11189</v>
      </c>
    </row>
    <row r="9763" spans="51:75" x14ac:dyDescent="0.3">
      <c r="AY9763" s="107" t="e">
        <f>VLOOKUP(C9763,#REF!, 2,FALSE)</f>
        <v>#REF!</v>
      </c>
      <c r="BM9763" s="79" t="s">
        <v>15222</v>
      </c>
      <c r="BN9763" s="79" t="s">
        <v>1344</v>
      </c>
      <c r="BO9763" s="79" t="s">
        <v>2499</v>
      </c>
      <c r="BU9763" s="79" t="s">
        <v>15222</v>
      </c>
      <c r="BV9763" s="79" t="s">
        <v>1344</v>
      </c>
      <c r="BW9763" s="79" t="s">
        <v>2499</v>
      </c>
    </row>
    <row r="9764" spans="51:75" x14ac:dyDescent="0.3">
      <c r="AY9764" s="107" t="e">
        <f>VLOOKUP(C9764,#REF!, 2,FALSE)</f>
        <v>#REF!</v>
      </c>
      <c r="BM9764" s="79" t="s">
        <v>15223</v>
      </c>
      <c r="BN9764" s="79" t="s">
        <v>1344</v>
      </c>
      <c r="BO9764" s="79" t="s">
        <v>10932</v>
      </c>
      <c r="BU9764" s="79" t="s">
        <v>15223</v>
      </c>
      <c r="BV9764" s="79" t="s">
        <v>1344</v>
      </c>
      <c r="BW9764" s="79" t="s">
        <v>10932</v>
      </c>
    </row>
    <row r="9765" spans="51:75" x14ac:dyDescent="0.3">
      <c r="AY9765" s="107" t="e">
        <f>VLOOKUP(C9765,#REF!, 2,FALSE)</f>
        <v>#REF!</v>
      </c>
      <c r="BM9765" s="79" t="s">
        <v>15224</v>
      </c>
      <c r="BN9765" s="79" t="s">
        <v>3206</v>
      </c>
      <c r="BO9765" s="79" t="s">
        <v>15225</v>
      </c>
      <c r="BU9765" s="79" t="s">
        <v>15224</v>
      </c>
      <c r="BV9765" s="79" t="s">
        <v>3206</v>
      </c>
      <c r="BW9765" s="79" t="s">
        <v>15225</v>
      </c>
    </row>
    <row r="9766" spans="51:75" x14ac:dyDescent="0.3">
      <c r="AY9766" s="107" t="e">
        <f>VLOOKUP(C9766,#REF!, 2,FALSE)</f>
        <v>#REF!</v>
      </c>
      <c r="BM9766" s="79" t="s">
        <v>15226</v>
      </c>
      <c r="BN9766" s="79" t="s">
        <v>1344</v>
      </c>
      <c r="BO9766" s="79" t="s">
        <v>8858</v>
      </c>
      <c r="BU9766" s="79" t="s">
        <v>15226</v>
      </c>
      <c r="BV9766" s="79" t="s">
        <v>1344</v>
      </c>
      <c r="BW9766" s="79" t="s">
        <v>8858</v>
      </c>
    </row>
    <row r="9767" spans="51:75" x14ac:dyDescent="0.3">
      <c r="AY9767" s="107" t="e">
        <f>VLOOKUP(C9767,#REF!, 2,FALSE)</f>
        <v>#REF!</v>
      </c>
      <c r="BM9767" s="79" t="s">
        <v>15227</v>
      </c>
      <c r="BN9767" s="79" t="s">
        <v>3206</v>
      </c>
      <c r="BO9767" s="79" t="s">
        <v>4832</v>
      </c>
      <c r="BU9767" s="79" t="s">
        <v>15227</v>
      </c>
      <c r="BV9767" s="79" t="s">
        <v>3206</v>
      </c>
      <c r="BW9767" s="79" t="s">
        <v>4832</v>
      </c>
    </row>
    <row r="9768" spans="51:75" x14ac:dyDescent="0.3">
      <c r="AY9768" s="107" t="e">
        <f>VLOOKUP(C9768,#REF!, 2,FALSE)</f>
        <v>#REF!</v>
      </c>
      <c r="BM9768" s="79" t="s">
        <v>2637</v>
      </c>
      <c r="BN9768" s="79" t="s">
        <v>3206</v>
      </c>
      <c r="BO9768" s="79" t="s">
        <v>2938</v>
      </c>
      <c r="BU9768" s="79" t="s">
        <v>2637</v>
      </c>
      <c r="BV9768" s="79" t="s">
        <v>3206</v>
      </c>
      <c r="BW9768" s="79" t="s">
        <v>2938</v>
      </c>
    </row>
    <row r="9769" spans="51:75" x14ac:dyDescent="0.3">
      <c r="AY9769" s="107" t="e">
        <f>VLOOKUP(C9769,#REF!, 2,FALSE)</f>
        <v>#REF!</v>
      </c>
      <c r="BM9769" s="79" t="s">
        <v>15228</v>
      </c>
      <c r="BN9769" s="79" t="s">
        <v>660</v>
      </c>
      <c r="BO9769" s="79" t="s">
        <v>9566</v>
      </c>
      <c r="BU9769" s="79" t="s">
        <v>15228</v>
      </c>
      <c r="BV9769" s="79" t="s">
        <v>660</v>
      </c>
      <c r="BW9769" s="79" t="s">
        <v>9566</v>
      </c>
    </row>
    <row r="9770" spans="51:75" x14ac:dyDescent="0.3">
      <c r="AY9770" s="107" t="e">
        <f>VLOOKUP(C9770,#REF!, 2,FALSE)</f>
        <v>#REF!</v>
      </c>
      <c r="BM9770" s="79" t="s">
        <v>15229</v>
      </c>
      <c r="BN9770" s="79" t="s">
        <v>669</v>
      </c>
      <c r="BO9770" s="79" t="s">
        <v>727</v>
      </c>
      <c r="BU9770" s="79" t="s">
        <v>15229</v>
      </c>
      <c r="BV9770" s="79" t="s">
        <v>669</v>
      </c>
      <c r="BW9770" s="79" t="s">
        <v>727</v>
      </c>
    </row>
    <row r="9771" spans="51:75" x14ac:dyDescent="0.3">
      <c r="AY9771" s="107" t="e">
        <f>VLOOKUP(C9771,#REF!, 2,FALSE)</f>
        <v>#REF!</v>
      </c>
      <c r="BM9771" s="79" t="s">
        <v>15230</v>
      </c>
      <c r="BN9771" s="79" t="s">
        <v>930</v>
      </c>
      <c r="BO9771" s="79" t="s">
        <v>1403</v>
      </c>
      <c r="BU9771" s="79" t="s">
        <v>15230</v>
      </c>
      <c r="BV9771" s="79" t="s">
        <v>930</v>
      </c>
      <c r="BW9771" s="79" t="s">
        <v>1403</v>
      </c>
    </row>
    <row r="9772" spans="51:75" x14ac:dyDescent="0.3">
      <c r="AY9772" s="107" t="e">
        <f>VLOOKUP(C9772,#REF!, 2,FALSE)</f>
        <v>#REF!</v>
      </c>
      <c r="BM9772" s="79" t="s">
        <v>15231</v>
      </c>
      <c r="BN9772" s="79" t="s">
        <v>3206</v>
      </c>
      <c r="BO9772" s="79" t="s">
        <v>15232</v>
      </c>
      <c r="BU9772" s="79" t="s">
        <v>15231</v>
      </c>
      <c r="BV9772" s="79" t="s">
        <v>3206</v>
      </c>
      <c r="BW9772" s="79" t="s">
        <v>15232</v>
      </c>
    </row>
    <row r="9773" spans="51:75" x14ac:dyDescent="0.3">
      <c r="AY9773" s="107" t="e">
        <f>VLOOKUP(C9773,#REF!, 2,FALSE)</f>
        <v>#REF!</v>
      </c>
      <c r="BM9773" s="79" t="s">
        <v>2638</v>
      </c>
      <c r="BN9773" s="79" t="s">
        <v>671</v>
      </c>
      <c r="BO9773" s="79" t="s">
        <v>2649</v>
      </c>
      <c r="BU9773" s="79" t="s">
        <v>2638</v>
      </c>
      <c r="BV9773" s="79" t="s">
        <v>671</v>
      </c>
      <c r="BW9773" s="79" t="s">
        <v>2649</v>
      </c>
    </row>
    <row r="9774" spans="51:75" x14ac:dyDescent="0.3">
      <c r="AY9774" s="107" t="e">
        <f>VLOOKUP(C9774,#REF!, 2,FALSE)</f>
        <v>#REF!</v>
      </c>
      <c r="BM9774" s="79" t="s">
        <v>2639</v>
      </c>
      <c r="BN9774" s="79" t="s">
        <v>707</v>
      </c>
      <c r="BO9774" s="79" t="s">
        <v>1071</v>
      </c>
      <c r="BU9774" s="79" t="s">
        <v>2639</v>
      </c>
      <c r="BV9774" s="79" t="s">
        <v>707</v>
      </c>
      <c r="BW9774" s="79" t="s">
        <v>1071</v>
      </c>
    </row>
    <row r="9775" spans="51:75" x14ac:dyDescent="0.3">
      <c r="AY9775" s="107" t="e">
        <f>VLOOKUP(C9775,#REF!, 2,FALSE)</f>
        <v>#REF!</v>
      </c>
      <c r="BM9775" s="79" t="s">
        <v>15233</v>
      </c>
      <c r="BN9775" s="79" t="s">
        <v>3206</v>
      </c>
      <c r="BO9775" s="79" t="s">
        <v>7507</v>
      </c>
      <c r="BU9775" s="79" t="s">
        <v>15233</v>
      </c>
      <c r="BV9775" s="79" t="s">
        <v>3206</v>
      </c>
      <c r="BW9775" s="79" t="s">
        <v>7507</v>
      </c>
    </row>
    <row r="9776" spans="51:75" x14ac:dyDescent="0.3">
      <c r="AY9776" s="107" t="e">
        <f>VLOOKUP(C9776,#REF!, 2,FALSE)</f>
        <v>#REF!</v>
      </c>
      <c r="BM9776" s="79" t="s">
        <v>15234</v>
      </c>
      <c r="BN9776" s="79" t="s">
        <v>805</v>
      </c>
      <c r="BO9776" s="79" t="s">
        <v>2193</v>
      </c>
      <c r="BU9776" s="79" t="s">
        <v>15234</v>
      </c>
      <c r="BV9776" s="79" t="s">
        <v>805</v>
      </c>
      <c r="BW9776" s="79" t="s">
        <v>2193</v>
      </c>
    </row>
    <row r="9777" spans="51:75" x14ac:dyDescent="0.3">
      <c r="AY9777" s="107" t="e">
        <f>VLOOKUP(C9777,#REF!, 2,FALSE)</f>
        <v>#REF!</v>
      </c>
      <c r="BM9777" s="79" t="s">
        <v>15235</v>
      </c>
      <c r="BN9777" s="79" t="s">
        <v>663</v>
      </c>
      <c r="BO9777" s="79" t="s">
        <v>1062</v>
      </c>
      <c r="BU9777" s="79" t="s">
        <v>15235</v>
      </c>
      <c r="BV9777" s="79" t="s">
        <v>663</v>
      </c>
      <c r="BW9777" s="79" t="s">
        <v>1062</v>
      </c>
    </row>
    <row r="9778" spans="51:75" x14ac:dyDescent="0.3">
      <c r="AY9778" s="107" t="e">
        <f>VLOOKUP(C9778,#REF!, 2,FALSE)</f>
        <v>#REF!</v>
      </c>
      <c r="BM9778" s="79" t="s">
        <v>2659</v>
      </c>
      <c r="BN9778" s="79" t="s">
        <v>3206</v>
      </c>
      <c r="BO9778" s="79" t="s">
        <v>1264</v>
      </c>
      <c r="BU9778" s="79" t="s">
        <v>2659</v>
      </c>
      <c r="BV9778" s="79" t="s">
        <v>3206</v>
      </c>
      <c r="BW9778" s="79" t="s">
        <v>1264</v>
      </c>
    </row>
    <row r="9779" spans="51:75" x14ac:dyDescent="0.3">
      <c r="AY9779" s="107" t="e">
        <f>VLOOKUP(C9779,#REF!, 2,FALSE)</f>
        <v>#REF!</v>
      </c>
      <c r="BM9779" s="79" t="s">
        <v>15236</v>
      </c>
      <c r="BN9779" s="79" t="s">
        <v>3049</v>
      </c>
      <c r="BO9779" s="79" t="s">
        <v>1664</v>
      </c>
      <c r="BU9779" s="79" t="s">
        <v>15236</v>
      </c>
      <c r="BV9779" s="79" t="s">
        <v>3049</v>
      </c>
      <c r="BW9779" s="79" t="s">
        <v>1664</v>
      </c>
    </row>
    <row r="9780" spans="51:75" x14ac:dyDescent="0.3">
      <c r="AY9780" s="107" t="e">
        <f>VLOOKUP(C9780,#REF!, 2,FALSE)</f>
        <v>#REF!</v>
      </c>
      <c r="BM9780" s="79" t="s">
        <v>2660</v>
      </c>
      <c r="BN9780" s="79" t="s">
        <v>1344</v>
      </c>
      <c r="BO9780" s="79" t="s">
        <v>5160</v>
      </c>
      <c r="BU9780" s="79" t="s">
        <v>2660</v>
      </c>
      <c r="BV9780" s="79" t="s">
        <v>1344</v>
      </c>
      <c r="BW9780" s="79" t="s">
        <v>5160</v>
      </c>
    </row>
    <row r="9781" spans="51:75" x14ac:dyDescent="0.3">
      <c r="AY9781" s="107" t="e">
        <f>VLOOKUP(C9781,#REF!, 2,FALSE)</f>
        <v>#REF!</v>
      </c>
      <c r="BM9781" s="79" t="s">
        <v>15237</v>
      </c>
      <c r="BN9781" s="79" t="s">
        <v>1344</v>
      </c>
      <c r="BO9781" s="79" t="s">
        <v>718</v>
      </c>
      <c r="BU9781" s="79" t="s">
        <v>15237</v>
      </c>
      <c r="BV9781" s="79" t="s">
        <v>1344</v>
      </c>
      <c r="BW9781" s="79" t="s">
        <v>718</v>
      </c>
    </row>
    <row r="9782" spans="51:75" x14ac:dyDescent="0.3">
      <c r="AY9782" s="107" t="e">
        <f>VLOOKUP(C9782,#REF!, 2,FALSE)</f>
        <v>#REF!</v>
      </c>
      <c r="BM9782" s="79" t="s">
        <v>15238</v>
      </c>
      <c r="BN9782" s="79" t="s">
        <v>1344</v>
      </c>
      <c r="BO9782" s="79" t="s">
        <v>7388</v>
      </c>
      <c r="BU9782" s="79" t="s">
        <v>15238</v>
      </c>
      <c r="BV9782" s="79" t="s">
        <v>1344</v>
      </c>
      <c r="BW9782" s="79" t="s">
        <v>7388</v>
      </c>
    </row>
    <row r="9783" spans="51:75" x14ac:dyDescent="0.3">
      <c r="AY9783" s="107" t="e">
        <f>VLOOKUP(C9783,#REF!, 2,FALSE)</f>
        <v>#REF!</v>
      </c>
      <c r="BM9783" s="79" t="s">
        <v>15239</v>
      </c>
      <c r="BN9783" s="79" t="s">
        <v>1344</v>
      </c>
      <c r="BO9783" s="79" t="s">
        <v>1856</v>
      </c>
      <c r="BU9783" s="79" t="s">
        <v>15239</v>
      </c>
      <c r="BV9783" s="79" t="s">
        <v>1344</v>
      </c>
      <c r="BW9783" s="79" t="s">
        <v>1856</v>
      </c>
    </row>
    <row r="9784" spans="51:75" x14ac:dyDescent="0.3">
      <c r="AY9784" s="107" t="e">
        <f>VLOOKUP(C9784,#REF!, 2,FALSE)</f>
        <v>#REF!</v>
      </c>
      <c r="BM9784" s="79" t="s">
        <v>15240</v>
      </c>
      <c r="BN9784" s="79" t="s">
        <v>3206</v>
      </c>
      <c r="BO9784" s="79" t="s">
        <v>15241</v>
      </c>
      <c r="BU9784" s="79" t="s">
        <v>15240</v>
      </c>
      <c r="BV9784" s="79" t="s">
        <v>3206</v>
      </c>
      <c r="BW9784" s="79" t="s">
        <v>15241</v>
      </c>
    </row>
    <row r="9785" spans="51:75" x14ac:dyDescent="0.3">
      <c r="AY9785" s="107" t="e">
        <f>VLOOKUP(C9785,#REF!, 2,FALSE)</f>
        <v>#REF!</v>
      </c>
      <c r="BM9785" s="79" t="s">
        <v>2661</v>
      </c>
      <c r="BN9785" s="79" t="s">
        <v>3206</v>
      </c>
      <c r="BO9785" s="79" t="s">
        <v>2055</v>
      </c>
      <c r="BU9785" s="79" t="s">
        <v>2661</v>
      </c>
      <c r="BV9785" s="79" t="s">
        <v>3206</v>
      </c>
      <c r="BW9785" s="79" t="s">
        <v>2055</v>
      </c>
    </row>
    <row r="9786" spans="51:75" x14ac:dyDescent="0.3">
      <c r="AY9786" s="107" t="e">
        <f>VLOOKUP(C9786,#REF!, 2,FALSE)</f>
        <v>#REF!</v>
      </c>
      <c r="BM9786" s="79" t="s">
        <v>15242</v>
      </c>
      <c r="BN9786" s="79" t="s">
        <v>3049</v>
      </c>
      <c r="BO9786" s="79" t="s">
        <v>2598</v>
      </c>
      <c r="BU9786" s="79" t="s">
        <v>15242</v>
      </c>
      <c r="BV9786" s="79" t="s">
        <v>3049</v>
      </c>
      <c r="BW9786" s="79" t="s">
        <v>2598</v>
      </c>
    </row>
    <row r="9787" spans="51:75" x14ac:dyDescent="0.3">
      <c r="AY9787" s="107" t="e">
        <f>VLOOKUP(C9787,#REF!, 2,FALSE)</f>
        <v>#REF!</v>
      </c>
      <c r="BM9787" s="79" t="s">
        <v>15243</v>
      </c>
      <c r="BN9787" s="79" t="s">
        <v>2981</v>
      </c>
      <c r="BO9787" s="79" t="s">
        <v>9532</v>
      </c>
      <c r="BU9787" s="79" t="s">
        <v>15243</v>
      </c>
      <c r="BV9787" s="79" t="s">
        <v>2981</v>
      </c>
      <c r="BW9787" s="79" t="s">
        <v>9532</v>
      </c>
    </row>
    <row r="9788" spans="51:75" x14ac:dyDescent="0.3">
      <c r="AY9788" s="107" t="e">
        <f>VLOOKUP(C9788,#REF!, 2,FALSE)</f>
        <v>#REF!</v>
      </c>
      <c r="BM9788" s="79" t="s">
        <v>15244</v>
      </c>
      <c r="BN9788" s="79" t="s">
        <v>1271</v>
      </c>
      <c r="BO9788" s="79" t="s">
        <v>6770</v>
      </c>
      <c r="BU9788" s="79" t="s">
        <v>15244</v>
      </c>
      <c r="BV9788" s="79" t="s">
        <v>1271</v>
      </c>
      <c r="BW9788" s="79" t="s">
        <v>6770</v>
      </c>
    </row>
    <row r="9789" spans="51:75" x14ac:dyDescent="0.3">
      <c r="AY9789" s="107" t="e">
        <f>VLOOKUP(C9789,#REF!, 2,FALSE)</f>
        <v>#REF!</v>
      </c>
      <c r="BM9789" s="79" t="s">
        <v>15245</v>
      </c>
      <c r="BN9789" s="79" t="s">
        <v>785</v>
      </c>
      <c r="BO9789" s="79" t="s">
        <v>9679</v>
      </c>
      <c r="BU9789" s="79" t="s">
        <v>15245</v>
      </c>
      <c r="BV9789" s="79" t="s">
        <v>785</v>
      </c>
      <c r="BW9789" s="79" t="s">
        <v>9679</v>
      </c>
    </row>
    <row r="9790" spans="51:75" x14ac:dyDescent="0.3">
      <c r="AY9790" s="107" t="e">
        <f>VLOOKUP(C9790,#REF!, 2,FALSE)</f>
        <v>#REF!</v>
      </c>
      <c r="BM9790" s="79" t="s">
        <v>15246</v>
      </c>
      <c r="BN9790" s="79" t="s">
        <v>639</v>
      </c>
      <c r="BO9790" s="79" t="s">
        <v>1749</v>
      </c>
      <c r="BU9790" s="79" t="s">
        <v>15246</v>
      </c>
      <c r="BV9790" s="79" t="s">
        <v>639</v>
      </c>
      <c r="BW9790" s="79" t="s">
        <v>1749</v>
      </c>
    </row>
    <row r="9791" spans="51:75" x14ac:dyDescent="0.3">
      <c r="AY9791" s="107" t="e">
        <f>VLOOKUP(C9791,#REF!, 2,FALSE)</f>
        <v>#REF!</v>
      </c>
      <c r="BM9791" s="79" t="s">
        <v>15247</v>
      </c>
      <c r="BN9791" s="79" t="s">
        <v>639</v>
      </c>
      <c r="BO9791" s="79" t="s">
        <v>2749</v>
      </c>
      <c r="BU9791" s="79" t="s">
        <v>15247</v>
      </c>
      <c r="BV9791" s="79" t="s">
        <v>639</v>
      </c>
      <c r="BW9791" s="79" t="s">
        <v>2749</v>
      </c>
    </row>
    <row r="9792" spans="51:75" x14ac:dyDescent="0.3">
      <c r="AY9792" s="107" t="e">
        <f>VLOOKUP(C9792,#REF!, 2,FALSE)</f>
        <v>#REF!</v>
      </c>
      <c r="BM9792" s="79" t="s">
        <v>15248</v>
      </c>
      <c r="BN9792" s="79" t="s">
        <v>669</v>
      </c>
      <c r="BO9792" s="79" t="s">
        <v>6390</v>
      </c>
      <c r="BU9792" s="79" t="s">
        <v>15248</v>
      </c>
      <c r="BV9792" s="79" t="s">
        <v>669</v>
      </c>
      <c r="BW9792" s="79" t="s">
        <v>6390</v>
      </c>
    </row>
    <row r="9793" spans="51:75" x14ac:dyDescent="0.3">
      <c r="AY9793" s="107" t="e">
        <f>VLOOKUP(C9793,#REF!, 2,FALSE)</f>
        <v>#REF!</v>
      </c>
      <c r="BM9793" s="79" t="s">
        <v>15249</v>
      </c>
      <c r="BN9793" s="79" t="s">
        <v>669</v>
      </c>
      <c r="BO9793" s="79" t="s">
        <v>15250</v>
      </c>
      <c r="BU9793" s="79" t="s">
        <v>15249</v>
      </c>
      <c r="BV9793" s="79" t="s">
        <v>669</v>
      </c>
      <c r="BW9793" s="79" t="s">
        <v>15250</v>
      </c>
    </row>
    <row r="9794" spans="51:75" x14ac:dyDescent="0.3">
      <c r="AY9794" s="107" t="e">
        <f>VLOOKUP(C9794,#REF!, 2,FALSE)</f>
        <v>#REF!</v>
      </c>
      <c r="BM9794" s="79" t="s">
        <v>15251</v>
      </c>
      <c r="BN9794" s="79" t="s">
        <v>3049</v>
      </c>
      <c r="BO9794" s="79" t="s">
        <v>3843</v>
      </c>
      <c r="BU9794" s="79" t="s">
        <v>15251</v>
      </c>
      <c r="BV9794" s="79" t="s">
        <v>3049</v>
      </c>
      <c r="BW9794" s="79" t="s">
        <v>3843</v>
      </c>
    </row>
    <row r="9795" spans="51:75" x14ac:dyDescent="0.3">
      <c r="AY9795" s="107" t="e">
        <f>VLOOKUP(C9795,#REF!, 2,FALSE)</f>
        <v>#REF!</v>
      </c>
      <c r="BM9795" s="79" t="s">
        <v>15252</v>
      </c>
      <c r="BN9795" s="79" t="s">
        <v>1344</v>
      </c>
      <c r="BO9795" s="79" t="s">
        <v>1747</v>
      </c>
      <c r="BU9795" s="79" t="s">
        <v>15252</v>
      </c>
      <c r="BV9795" s="79" t="s">
        <v>1344</v>
      </c>
      <c r="BW9795" s="79" t="s">
        <v>1747</v>
      </c>
    </row>
    <row r="9796" spans="51:75" x14ac:dyDescent="0.3">
      <c r="AY9796" s="107" t="e">
        <f>VLOOKUP(C9796,#REF!, 2,FALSE)</f>
        <v>#REF!</v>
      </c>
      <c r="BM9796" s="79" t="s">
        <v>2662</v>
      </c>
      <c r="BN9796" s="79" t="s">
        <v>3206</v>
      </c>
      <c r="BO9796" s="79" t="s">
        <v>8584</v>
      </c>
      <c r="BU9796" s="79" t="s">
        <v>2662</v>
      </c>
      <c r="BV9796" s="79" t="s">
        <v>3206</v>
      </c>
      <c r="BW9796" s="79" t="s">
        <v>8584</v>
      </c>
    </row>
    <row r="9797" spans="51:75" x14ac:dyDescent="0.3">
      <c r="AY9797" s="107" t="e">
        <f>VLOOKUP(C9797,#REF!, 2,FALSE)</f>
        <v>#REF!</v>
      </c>
      <c r="BM9797" s="79" t="s">
        <v>15253</v>
      </c>
      <c r="BN9797" s="79" t="s">
        <v>1344</v>
      </c>
      <c r="BO9797" s="79" t="s">
        <v>7651</v>
      </c>
      <c r="BU9797" s="79" t="s">
        <v>15253</v>
      </c>
      <c r="BV9797" s="79" t="s">
        <v>1344</v>
      </c>
      <c r="BW9797" s="79" t="s">
        <v>7651</v>
      </c>
    </row>
    <row r="9798" spans="51:75" x14ac:dyDescent="0.3">
      <c r="AY9798" s="107" t="e">
        <f>VLOOKUP(C9798,#REF!, 2,FALSE)</f>
        <v>#REF!</v>
      </c>
      <c r="BM9798" s="79" t="s">
        <v>2663</v>
      </c>
      <c r="BN9798" s="79" t="s">
        <v>3049</v>
      </c>
      <c r="BO9798" s="79" t="s">
        <v>5151</v>
      </c>
      <c r="BU9798" s="79" t="s">
        <v>2663</v>
      </c>
      <c r="BV9798" s="79" t="s">
        <v>3049</v>
      </c>
      <c r="BW9798" s="79" t="s">
        <v>5151</v>
      </c>
    </row>
    <row r="9799" spans="51:75" x14ac:dyDescent="0.3">
      <c r="AY9799" s="107" t="e">
        <f>VLOOKUP(C9799,#REF!, 2,FALSE)</f>
        <v>#REF!</v>
      </c>
      <c r="BM9799" s="79" t="s">
        <v>15254</v>
      </c>
      <c r="BN9799" s="79" t="s">
        <v>782</v>
      </c>
      <c r="BO9799" s="79" t="s">
        <v>15255</v>
      </c>
      <c r="BU9799" s="79" t="s">
        <v>15254</v>
      </c>
      <c r="BV9799" s="79" t="s">
        <v>782</v>
      </c>
      <c r="BW9799" s="79" t="s">
        <v>15255</v>
      </c>
    </row>
    <row r="9800" spans="51:75" x14ac:dyDescent="0.3">
      <c r="AY9800" s="107" t="e">
        <f>VLOOKUP(C9800,#REF!, 2,FALSE)</f>
        <v>#REF!</v>
      </c>
      <c r="BM9800" s="79" t="s">
        <v>2664</v>
      </c>
      <c r="BN9800" s="79" t="s">
        <v>3206</v>
      </c>
      <c r="BO9800" s="79" t="s">
        <v>5800</v>
      </c>
      <c r="BU9800" s="79" t="s">
        <v>2664</v>
      </c>
      <c r="BV9800" s="79" t="s">
        <v>3206</v>
      </c>
      <c r="BW9800" s="79" t="s">
        <v>5800</v>
      </c>
    </row>
    <row r="9801" spans="51:75" x14ac:dyDescent="0.3">
      <c r="AY9801" s="107" t="e">
        <f>VLOOKUP(C9801,#REF!, 2,FALSE)</f>
        <v>#REF!</v>
      </c>
      <c r="BM9801" s="79" t="s">
        <v>15256</v>
      </c>
      <c r="BN9801" s="79" t="s">
        <v>671</v>
      </c>
      <c r="BO9801" s="79" t="s">
        <v>3418</v>
      </c>
      <c r="BU9801" s="79" t="s">
        <v>15256</v>
      </c>
      <c r="BV9801" s="79" t="s">
        <v>671</v>
      </c>
      <c r="BW9801" s="79" t="s">
        <v>3418</v>
      </c>
    </row>
    <row r="9802" spans="51:75" x14ac:dyDescent="0.3">
      <c r="AY9802" s="107" t="e">
        <f>VLOOKUP(C9802,#REF!, 2,FALSE)</f>
        <v>#REF!</v>
      </c>
      <c r="BM9802" s="79" t="s">
        <v>15257</v>
      </c>
      <c r="BN9802" s="79" t="s">
        <v>1271</v>
      </c>
      <c r="BO9802" s="79" t="s">
        <v>10788</v>
      </c>
      <c r="BU9802" s="79" t="s">
        <v>15257</v>
      </c>
      <c r="BV9802" s="79" t="s">
        <v>1271</v>
      </c>
      <c r="BW9802" s="79" t="s">
        <v>10788</v>
      </c>
    </row>
    <row r="9803" spans="51:75" x14ac:dyDescent="0.3">
      <c r="AY9803" s="107" t="e">
        <f>VLOOKUP(C9803,#REF!, 2,FALSE)</f>
        <v>#REF!</v>
      </c>
      <c r="BM9803" s="79" t="s">
        <v>15258</v>
      </c>
      <c r="BN9803" s="79" t="s">
        <v>2981</v>
      </c>
      <c r="BO9803" s="79" t="s">
        <v>2501</v>
      </c>
      <c r="BU9803" s="79" t="s">
        <v>15258</v>
      </c>
      <c r="BV9803" s="79" t="s">
        <v>2981</v>
      </c>
      <c r="BW9803" s="79" t="s">
        <v>2501</v>
      </c>
    </row>
    <row r="9804" spans="51:75" x14ac:dyDescent="0.3">
      <c r="AY9804" s="107" t="e">
        <f>VLOOKUP(C9804,#REF!, 2,FALSE)</f>
        <v>#REF!</v>
      </c>
      <c r="BM9804" s="79" t="s">
        <v>15259</v>
      </c>
      <c r="BN9804" s="79" t="s">
        <v>1344</v>
      </c>
      <c r="BO9804" s="79" t="s">
        <v>3717</v>
      </c>
      <c r="BU9804" s="79" t="s">
        <v>15259</v>
      </c>
      <c r="BV9804" s="79" t="s">
        <v>1344</v>
      </c>
      <c r="BW9804" s="79" t="s">
        <v>3717</v>
      </c>
    </row>
    <row r="9805" spans="51:75" x14ac:dyDescent="0.3">
      <c r="AY9805" s="107" t="e">
        <f>VLOOKUP(C9805,#REF!, 2,FALSE)</f>
        <v>#REF!</v>
      </c>
      <c r="BM9805" s="79" t="s">
        <v>15260</v>
      </c>
      <c r="BN9805" s="79" t="s">
        <v>2985</v>
      </c>
      <c r="BO9805" s="79" t="s">
        <v>2094</v>
      </c>
      <c r="BU9805" s="79" t="s">
        <v>15260</v>
      </c>
      <c r="BV9805" s="79" t="s">
        <v>2985</v>
      </c>
      <c r="BW9805" s="79" t="s">
        <v>2094</v>
      </c>
    </row>
    <row r="9806" spans="51:75" x14ac:dyDescent="0.3">
      <c r="AY9806" s="107" t="e">
        <f>VLOOKUP(C9806,#REF!, 2,FALSE)</f>
        <v>#REF!</v>
      </c>
      <c r="BM9806" s="79" t="s">
        <v>15261</v>
      </c>
      <c r="BN9806" s="79" t="s">
        <v>2985</v>
      </c>
      <c r="BO9806" s="79" t="s">
        <v>2985</v>
      </c>
      <c r="BU9806" s="79" t="s">
        <v>15261</v>
      </c>
      <c r="BV9806" s="79" t="s">
        <v>2985</v>
      </c>
      <c r="BW9806" s="79" t="s">
        <v>2985</v>
      </c>
    </row>
    <row r="9807" spans="51:75" x14ac:dyDescent="0.3">
      <c r="AY9807" s="107" t="e">
        <f>VLOOKUP(C9807,#REF!, 2,FALSE)</f>
        <v>#REF!</v>
      </c>
      <c r="BM9807" s="79" t="s">
        <v>15262</v>
      </c>
      <c r="BN9807" s="79" t="s">
        <v>1271</v>
      </c>
      <c r="BO9807" s="79" t="s">
        <v>1598</v>
      </c>
      <c r="BU9807" s="79" t="s">
        <v>15262</v>
      </c>
      <c r="BV9807" s="79" t="s">
        <v>1271</v>
      </c>
      <c r="BW9807" s="79" t="s">
        <v>1598</v>
      </c>
    </row>
    <row r="9808" spans="51:75" x14ac:dyDescent="0.3">
      <c r="AY9808" s="107" t="e">
        <f>VLOOKUP(C9808,#REF!, 2,FALSE)</f>
        <v>#REF!</v>
      </c>
      <c r="BM9808" s="79" t="s">
        <v>15263</v>
      </c>
      <c r="BN9808" s="79" t="s">
        <v>1344</v>
      </c>
      <c r="BO9808" s="79" t="s">
        <v>7507</v>
      </c>
      <c r="BU9808" s="79" t="s">
        <v>15263</v>
      </c>
      <c r="BV9808" s="79" t="s">
        <v>1344</v>
      </c>
      <c r="BW9808" s="79" t="s">
        <v>7507</v>
      </c>
    </row>
    <row r="9809" spans="51:75" x14ac:dyDescent="0.3">
      <c r="AY9809" s="107" t="e">
        <f>VLOOKUP(C9809,#REF!, 2,FALSE)</f>
        <v>#REF!</v>
      </c>
      <c r="BM9809" s="79" t="s">
        <v>15264</v>
      </c>
      <c r="BN9809" s="79" t="s">
        <v>930</v>
      </c>
      <c r="BO9809" s="79" t="s">
        <v>15265</v>
      </c>
      <c r="BU9809" s="79" t="s">
        <v>15264</v>
      </c>
      <c r="BV9809" s="79" t="s">
        <v>930</v>
      </c>
      <c r="BW9809" s="79" t="s">
        <v>15265</v>
      </c>
    </row>
    <row r="9810" spans="51:75" x14ac:dyDescent="0.3">
      <c r="AY9810" s="107" t="e">
        <f>VLOOKUP(C9810,#REF!, 2,FALSE)</f>
        <v>#REF!</v>
      </c>
      <c r="BM9810" s="79" t="s">
        <v>15266</v>
      </c>
      <c r="BN9810" s="79" t="s">
        <v>1344</v>
      </c>
      <c r="BO9810" s="79" t="s">
        <v>7560</v>
      </c>
      <c r="BU9810" s="79" t="s">
        <v>15266</v>
      </c>
      <c r="BV9810" s="79" t="s">
        <v>1344</v>
      </c>
      <c r="BW9810" s="79" t="s">
        <v>7560</v>
      </c>
    </row>
    <row r="9811" spans="51:75" x14ac:dyDescent="0.3">
      <c r="AY9811" s="107" t="e">
        <f>VLOOKUP(C9811,#REF!, 2,FALSE)</f>
        <v>#REF!</v>
      </c>
      <c r="BM9811" s="79" t="s">
        <v>15267</v>
      </c>
      <c r="BN9811" s="79" t="s">
        <v>1344</v>
      </c>
      <c r="BO9811" s="79" t="s">
        <v>7128</v>
      </c>
      <c r="BU9811" s="79" t="s">
        <v>15267</v>
      </c>
      <c r="BV9811" s="79" t="s">
        <v>1344</v>
      </c>
      <c r="BW9811" s="79" t="s">
        <v>7128</v>
      </c>
    </row>
    <row r="9812" spans="51:75" x14ac:dyDescent="0.3">
      <c r="AY9812" s="107" t="e">
        <f>VLOOKUP(C9812,#REF!, 2,FALSE)</f>
        <v>#REF!</v>
      </c>
      <c r="BM9812" s="79" t="s">
        <v>2665</v>
      </c>
      <c r="BN9812" s="79" t="s">
        <v>3206</v>
      </c>
      <c r="BO9812" s="79" t="s">
        <v>15268</v>
      </c>
      <c r="BU9812" s="79" t="s">
        <v>2665</v>
      </c>
      <c r="BV9812" s="79" t="s">
        <v>3206</v>
      </c>
      <c r="BW9812" s="79" t="s">
        <v>15268</v>
      </c>
    </row>
    <row r="9813" spans="51:75" x14ac:dyDescent="0.3">
      <c r="AY9813" s="107" t="e">
        <f>VLOOKUP(C9813,#REF!, 2,FALSE)</f>
        <v>#REF!</v>
      </c>
      <c r="BM9813" s="79" t="s">
        <v>2666</v>
      </c>
      <c r="BN9813" s="79" t="s">
        <v>3206</v>
      </c>
      <c r="BO9813" s="79" t="s">
        <v>15268</v>
      </c>
      <c r="BU9813" s="79" t="s">
        <v>2666</v>
      </c>
      <c r="BV9813" s="79" t="s">
        <v>3206</v>
      </c>
      <c r="BW9813" s="79" t="s">
        <v>15268</v>
      </c>
    </row>
    <row r="9814" spans="51:75" x14ac:dyDescent="0.3">
      <c r="AY9814" s="107" t="e">
        <f>VLOOKUP(C9814,#REF!, 2,FALSE)</f>
        <v>#REF!</v>
      </c>
      <c r="BM9814" s="79" t="s">
        <v>15269</v>
      </c>
      <c r="BN9814" s="79" t="s">
        <v>3049</v>
      </c>
      <c r="BO9814" s="79" t="s">
        <v>936</v>
      </c>
      <c r="BU9814" s="79" t="s">
        <v>15269</v>
      </c>
      <c r="BV9814" s="79" t="s">
        <v>3049</v>
      </c>
      <c r="BW9814" s="79" t="s">
        <v>936</v>
      </c>
    </row>
    <row r="9815" spans="51:75" x14ac:dyDescent="0.3">
      <c r="AY9815" s="107" t="e">
        <f>VLOOKUP(C9815,#REF!, 2,FALSE)</f>
        <v>#REF!</v>
      </c>
      <c r="BM9815" s="79" t="s">
        <v>15270</v>
      </c>
      <c r="BN9815" s="79" t="s">
        <v>668</v>
      </c>
      <c r="BO9815" s="79" t="s">
        <v>2985</v>
      </c>
      <c r="BU9815" s="79" t="s">
        <v>15270</v>
      </c>
      <c r="BV9815" s="79" t="s">
        <v>668</v>
      </c>
      <c r="BW9815" s="79" t="s">
        <v>2985</v>
      </c>
    </row>
    <row r="9816" spans="51:75" x14ac:dyDescent="0.3">
      <c r="AY9816" s="107" t="e">
        <f>VLOOKUP(C9816,#REF!, 2,FALSE)</f>
        <v>#REF!</v>
      </c>
      <c r="BM9816" s="79" t="s">
        <v>15271</v>
      </c>
      <c r="BN9816" s="79" t="s">
        <v>782</v>
      </c>
      <c r="BO9816" s="79" t="s">
        <v>2985</v>
      </c>
      <c r="BU9816" s="79" t="s">
        <v>15271</v>
      </c>
      <c r="BV9816" s="79" t="s">
        <v>782</v>
      </c>
      <c r="BW9816" s="79" t="s">
        <v>2985</v>
      </c>
    </row>
    <row r="9817" spans="51:75" x14ac:dyDescent="0.3">
      <c r="AY9817" s="107" t="e">
        <f>VLOOKUP(C9817,#REF!, 2,FALSE)</f>
        <v>#REF!</v>
      </c>
      <c r="BM9817" s="79" t="s">
        <v>15272</v>
      </c>
      <c r="BN9817" s="79" t="s">
        <v>705</v>
      </c>
      <c r="BO9817" s="79" t="s">
        <v>8861</v>
      </c>
      <c r="BU9817" s="79" t="s">
        <v>15272</v>
      </c>
      <c r="BV9817" s="79" t="s">
        <v>705</v>
      </c>
      <c r="BW9817" s="79" t="s">
        <v>8861</v>
      </c>
    </row>
    <row r="9818" spans="51:75" x14ac:dyDescent="0.3">
      <c r="AY9818" s="107" t="e">
        <f>VLOOKUP(C9818,#REF!, 2,FALSE)</f>
        <v>#REF!</v>
      </c>
      <c r="BM9818" s="79" t="s">
        <v>2667</v>
      </c>
      <c r="BN9818" s="79" t="s">
        <v>3049</v>
      </c>
      <c r="BO9818" s="79" t="s">
        <v>2985</v>
      </c>
      <c r="BU9818" s="79" t="s">
        <v>2667</v>
      </c>
      <c r="BV9818" s="79" t="s">
        <v>3049</v>
      </c>
      <c r="BW9818" s="79" t="s">
        <v>2985</v>
      </c>
    </row>
    <row r="9819" spans="51:75" x14ac:dyDescent="0.3">
      <c r="AY9819" s="107" t="e">
        <f>VLOOKUP(C9819,#REF!, 2,FALSE)</f>
        <v>#REF!</v>
      </c>
      <c r="BM9819" s="79" t="s">
        <v>15273</v>
      </c>
      <c r="BN9819" s="79" t="s">
        <v>738</v>
      </c>
      <c r="BO9819" s="79" t="s">
        <v>2985</v>
      </c>
      <c r="BU9819" s="79" t="s">
        <v>15273</v>
      </c>
      <c r="BV9819" s="79" t="s">
        <v>738</v>
      </c>
      <c r="BW9819" s="79" t="s">
        <v>2985</v>
      </c>
    </row>
    <row r="9820" spans="51:75" x14ac:dyDescent="0.3">
      <c r="AY9820" s="107" t="e">
        <f>VLOOKUP(C9820,#REF!, 2,FALSE)</f>
        <v>#REF!</v>
      </c>
      <c r="BM9820" s="79" t="s">
        <v>370</v>
      </c>
      <c r="BN9820" s="79" t="s">
        <v>705</v>
      </c>
      <c r="BO9820" s="79" t="s">
        <v>2985</v>
      </c>
      <c r="BU9820" s="79" t="s">
        <v>370</v>
      </c>
      <c r="BV9820" s="79" t="s">
        <v>705</v>
      </c>
      <c r="BW9820" s="79" t="s">
        <v>2985</v>
      </c>
    </row>
    <row r="9821" spans="51:75" x14ac:dyDescent="0.3">
      <c r="AY9821" s="107" t="e">
        <f>VLOOKUP(C9821,#REF!, 2,FALSE)</f>
        <v>#REF!</v>
      </c>
      <c r="BM9821" s="79" t="s">
        <v>15274</v>
      </c>
      <c r="BN9821" s="79" t="s">
        <v>930</v>
      </c>
      <c r="BO9821" s="79" t="s">
        <v>2985</v>
      </c>
      <c r="BU9821" s="79" t="s">
        <v>15274</v>
      </c>
      <c r="BV9821" s="79" t="s">
        <v>930</v>
      </c>
      <c r="BW9821" s="79" t="s">
        <v>2985</v>
      </c>
    </row>
    <row r="9822" spans="51:75" x14ac:dyDescent="0.3">
      <c r="AY9822" s="107" t="e">
        <f>VLOOKUP(C9822,#REF!, 2,FALSE)</f>
        <v>#REF!</v>
      </c>
      <c r="BM9822" s="79" t="s">
        <v>15276</v>
      </c>
      <c r="BN9822" s="79" t="s">
        <v>3049</v>
      </c>
      <c r="BO9822" s="79" t="s">
        <v>2985</v>
      </c>
      <c r="BU9822" s="79" t="s">
        <v>15276</v>
      </c>
      <c r="BV9822" s="79" t="s">
        <v>3049</v>
      </c>
      <c r="BW9822" s="79" t="s">
        <v>2985</v>
      </c>
    </row>
    <row r="9823" spans="51:75" x14ac:dyDescent="0.3">
      <c r="AY9823" s="107" t="e">
        <f>VLOOKUP(C9823,#REF!, 2,FALSE)</f>
        <v>#REF!</v>
      </c>
      <c r="BM9823" s="79" t="s">
        <v>15277</v>
      </c>
      <c r="BN9823" s="79" t="s">
        <v>3091</v>
      </c>
      <c r="BO9823" s="79" t="s">
        <v>2985</v>
      </c>
      <c r="BU9823" s="79" t="s">
        <v>15277</v>
      </c>
      <c r="BV9823" s="79" t="s">
        <v>3091</v>
      </c>
      <c r="BW9823" s="79" t="s">
        <v>2985</v>
      </c>
    </row>
    <row r="9824" spans="51:75" x14ac:dyDescent="0.3">
      <c r="AY9824" s="107" t="e">
        <f>VLOOKUP(C9824,#REF!, 2,FALSE)</f>
        <v>#REF!</v>
      </c>
      <c r="BM9824" s="79" t="s">
        <v>15278</v>
      </c>
      <c r="BN9824" s="79" t="s">
        <v>785</v>
      </c>
      <c r="BO9824" s="79" t="s">
        <v>2985</v>
      </c>
      <c r="BU9824" s="79" t="s">
        <v>15278</v>
      </c>
      <c r="BV9824" s="79" t="s">
        <v>785</v>
      </c>
      <c r="BW9824" s="79" t="s">
        <v>2985</v>
      </c>
    </row>
    <row r="9825" spans="51:75" x14ac:dyDescent="0.3">
      <c r="AY9825" s="107" t="e">
        <f>VLOOKUP(C9825,#REF!, 2,FALSE)</f>
        <v>#REF!</v>
      </c>
      <c r="BM9825" s="79" t="s">
        <v>15279</v>
      </c>
      <c r="BN9825" s="79" t="s">
        <v>623</v>
      </c>
      <c r="BO9825" s="79" t="s">
        <v>2985</v>
      </c>
      <c r="BU9825" s="79" t="s">
        <v>15279</v>
      </c>
      <c r="BV9825" s="79" t="s">
        <v>623</v>
      </c>
      <c r="BW9825" s="79" t="s">
        <v>2985</v>
      </c>
    </row>
    <row r="9826" spans="51:75" x14ac:dyDescent="0.3">
      <c r="AY9826" s="107" t="e">
        <f>VLOOKUP(C9826,#REF!, 2,FALSE)</f>
        <v>#REF!</v>
      </c>
      <c r="BM9826" s="79" t="s">
        <v>15280</v>
      </c>
      <c r="BN9826" s="79" t="s">
        <v>3049</v>
      </c>
      <c r="BO9826" s="79" t="s">
        <v>2985</v>
      </c>
      <c r="BU9826" s="79" t="s">
        <v>15280</v>
      </c>
      <c r="BV9826" s="79" t="s">
        <v>3049</v>
      </c>
      <c r="BW9826" s="79" t="s">
        <v>2985</v>
      </c>
    </row>
    <row r="9827" spans="51:75" x14ac:dyDescent="0.3">
      <c r="AY9827" s="107" t="e">
        <f>VLOOKUP(C9827,#REF!, 2,FALSE)</f>
        <v>#REF!</v>
      </c>
      <c r="BM9827" s="79" t="s">
        <v>15281</v>
      </c>
      <c r="BN9827" s="79" t="s">
        <v>789</v>
      </c>
      <c r="BO9827" s="79" t="s">
        <v>8987</v>
      </c>
      <c r="BU9827" s="79" t="s">
        <v>15281</v>
      </c>
      <c r="BV9827" s="79" t="s">
        <v>789</v>
      </c>
      <c r="BW9827" s="79" t="s">
        <v>8987</v>
      </c>
    </row>
    <row r="9828" spans="51:75" x14ac:dyDescent="0.3">
      <c r="AY9828" s="107" t="e">
        <f>VLOOKUP(C9828,#REF!, 2,FALSE)</f>
        <v>#REF!</v>
      </c>
      <c r="BM9828" s="79" t="s">
        <v>15282</v>
      </c>
      <c r="BN9828" s="79" t="s">
        <v>3049</v>
      </c>
      <c r="BO9828" s="79" t="s">
        <v>2985</v>
      </c>
      <c r="BU9828" s="79" t="s">
        <v>15282</v>
      </c>
      <c r="BV9828" s="79" t="s">
        <v>3049</v>
      </c>
      <c r="BW9828" s="79" t="s">
        <v>2985</v>
      </c>
    </row>
    <row r="9829" spans="51:75" x14ac:dyDescent="0.3">
      <c r="AY9829" s="107" t="e">
        <f>VLOOKUP(C9829,#REF!, 2,FALSE)</f>
        <v>#REF!</v>
      </c>
      <c r="BM9829" s="79" t="s">
        <v>15284</v>
      </c>
      <c r="BN9829" s="79" t="s">
        <v>1269</v>
      </c>
      <c r="BO9829" s="79" t="s">
        <v>2985</v>
      </c>
      <c r="BU9829" s="79" t="s">
        <v>15284</v>
      </c>
      <c r="BV9829" s="79" t="s">
        <v>1269</v>
      </c>
      <c r="BW9829" s="79" t="s">
        <v>2985</v>
      </c>
    </row>
    <row r="9830" spans="51:75" x14ac:dyDescent="0.3">
      <c r="AY9830" s="107" t="e">
        <f>VLOOKUP(C9830,#REF!, 2,FALSE)</f>
        <v>#REF!</v>
      </c>
      <c r="BM9830" s="79" t="s">
        <v>15285</v>
      </c>
      <c r="BN9830" s="79" t="s">
        <v>854</v>
      </c>
      <c r="BO9830" s="79" t="s">
        <v>7637</v>
      </c>
      <c r="BU9830" s="79" t="s">
        <v>15285</v>
      </c>
      <c r="BV9830" s="79" t="s">
        <v>854</v>
      </c>
      <c r="BW9830" s="79" t="s">
        <v>7637</v>
      </c>
    </row>
    <row r="9831" spans="51:75" x14ac:dyDescent="0.3">
      <c r="AY9831" s="107" t="e">
        <f>VLOOKUP(C9831,#REF!, 2,FALSE)</f>
        <v>#REF!</v>
      </c>
      <c r="BM9831" s="79" t="s">
        <v>15286</v>
      </c>
      <c r="BN9831" s="79" t="s">
        <v>3091</v>
      </c>
      <c r="BO9831" s="79" t="s">
        <v>15287</v>
      </c>
      <c r="BU9831" s="79" t="s">
        <v>15286</v>
      </c>
      <c r="BV9831" s="79" t="s">
        <v>3091</v>
      </c>
      <c r="BW9831" s="79" t="s">
        <v>15287</v>
      </c>
    </row>
    <row r="9832" spans="51:75" x14ac:dyDescent="0.3">
      <c r="AY9832" s="107" t="e">
        <f>VLOOKUP(C9832,#REF!, 2,FALSE)</f>
        <v>#REF!</v>
      </c>
      <c r="BM9832" s="79" t="s">
        <v>15288</v>
      </c>
      <c r="BN9832" s="79" t="s">
        <v>3256</v>
      </c>
      <c r="BO9832" s="79" t="s">
        <v>1598</v>
      </c>
      <c r="BU9832" s="79" t="s">
        <v>15288</v>
      </c>
      <c r="BV9832" s="79" t="s">
        <v>3256</v>
      </c>
      <c r="BW9832" s="79" t="s">
        <v>1598</v>
      </c>
    </row>
    <row r="9833" spans="51:75" x14ac:dyDescent="0.3">
      <c r="AY9833" s="107" t="e">
        <f>VLOOKUP(C9833,#REF!, 2,FALSE)</f>
        <v>#REF!</v>
      </c>
      <c r="BM9833" s="79" t="s">
        <v>2668</v>
      </c>
      <c r="BN9833" s="79" t="s">
        <v>2981</v>
      </c>
      <c r="BO9833" s="79" t="s">
        <v>1492</v>
      </c>
      <c r="BU9833" s="79" t="s">
        <v>2668</v>
      </c>
      <c r="BV9833" s="79" t="s">
        <v>2981</v>
      </c>
      <c r="BW9833" s="79" t="s">
        <v>1492</v>
      </c>
    </row>
    <row r="9834" spans="51:75" x14ac:dyDescent="0.3">
      <c r="AY9834" s="107" t="e">
        <f>VLOOKUP(C9834,#REF!, 2,FALSE)</f>
        <v>#REF!</v>
      </c>
      <c r="BM9834" s="79" t="s">
        <v>15289</v>
      </c>
      <c r="BN9834" s="79" t="s">
        <v>1344</v>
      </c>
      <c r="BO9834" s="79" t="s">
        <v>2985</v>
      </c>
      <c r="BU9834" s="79" t="s">
        <v>15289</v>
      </c>
      <c r="BV9834" s="79" t="s">
        <v>1344</v>
      </c>
      <c r="BW9834" s="79" t="s">
        <v>2985</v>
      </c>
    </row>
    <row r="9835" spans="51:75" x14ac:dyDescent="0.3">
      <c r="AY9835" s="107" t="e">
        <f>VLOOKUP(C9835,#REF!, 2,FALSE)</f>
        <v>#REF!</v>
      </c>
      <c r="BM9835" s="79" t="s">
        <v>15290</v>
      </c>
      <c r="BN9835" s="79" t="s">
        <v>773</v>
      </c>
      <c r="BO9835" s="79" t="s">
        <v>8729</v>
      </c>
      <c r="BU9835" s="79" t="s">
        <v>15290</v>
      </c>
      <c r="BV9835" s="79" t="s">
        <v>773</v>
      </c>
      <c r="BW9835" s="79" t="s">
        <v>8729</v>
      </c>
    </row>
    <row r="9836" spans="51:75" x14ac:dyDescent="0.3">
      <c r="AY9836" s="107" t="e">
        <f>VLOOKUP(C9836,#REF!, 2,FALSE)</f>
        <v>#REF!</v>
      </c>
      <c r="BM9836" s="79" t="s">
        <v>2669</v>
      </c>
      <c r="BN9836" s="79" t="s">
        <v>3049</v>
      </c>
      <c r="BO9836" s="79" t="s">
        <v>2985</v>
      </c>
      <c r="BU9836" s="79" t="s">
        <v>2669</v>
      </c>
      <c r="BV9836" s="79" t="s">
        <v>3049</v>
      </c>
      <c r="BW9836" s="79" t="s">
        <v>2985</v>
      </c>
    </row>
    <row r="9837" spans="51:75" x14ac:dyDescent="0.3">
      <c r="AY9837" s="107" t="e">
        <f>VLOOKUP(C9837,#REF!, 2,FALSE)</f>
        <v>#REF!</v>
      </c>
      <c r="BM9837" s="79" t="s">
        <v>15291</v>
      </c>
      <c r="BN9837" s="79" t="s">
        <v>1344</v>
      </c>
      <c r="BO9837" s="79" t="s">
        <v>2985</v>
      </c>
      <c r="BU9837" s="79" t="s">
        <v>15291</v>
      </c>
      <c r="BV9837" s="79" t="s">
        <v>1344</v>
      </c>
      <c r="BW9837" s="79" t="s">
        <v>2985</v>
      </c>
    </row>
    <row r="9838" spans="51:75" x14ac:dyDescent="0.3">
      <c r="AY9838" s="107" t="e">
        <f>VLOOKUP(C9838,#REF!, 2,FALSE)</f>
        <v>#REF!</v>
      </c>
      <c r="BM9838" s="79" t="s">
        <v>365</v>
      </c>
      <c r="BN9838" s="79" t="s">
        <v>1344</v>
      </c>
      <c r="BO9838" s="79" t="s">
        <v>2985</v>
      </c>
      <c r="BU9838" s="79" t="s">
        <v>365</v>
      </c>
      <c r="BV9838" s="79" t="s">
        <v>1344</v>
      </c>
      <c r="BW9838" s="79" t="s">
        <v>2985</v>
      </c>
    </row>
    <row r="9839" spans="51:75" x14ac:dyDescent="0.3">
      <c r="AY9839" s="107" t="e">
        <f>VLOOKUP(C9839,#REF!, 2,FALSE)</f>
        <v>#REF!</v>
      </c>
      <c r="BM9839" s="79" t="s">
        <v>15292</v>
      </c>
      <c r="BN9839" s="79" t="s">
        <v>3091</v>
      </c>
      <c r="BO9839" s="79" t="s">
        <v>2977</v>
      </c>
      <c r="BU9839" s="79" t="s">
        <v>15292</v>
      </c>
      <c r="BV9839" s="79" t="s">
        <v>3091</v>
      </c>
      <c r="BW9839" s="79" t="s">
        <v>2977</v>
      </c>
    </row>
    <row r="9840" spans="51:75" x14ac:dyDescent="0.3">
      <c r="AY9840" s="107" t="e">
        <f>VLOOKUP(C9840,#REF!, 2,FALSE)</f>
        <v>#REF!</v>
      </c>
      <c r="BM9840" s="79" t="s">
        <v>15293</v>
      </c>
      <c r="BN9840" s="79" t="s">
        <v>621</v>
      </c>
      <c r="BO9840" s="79" t="s">
        <v>2985</v>
      </c>
      <c r="BU9840" s="79" t="s">
        <v>15293</v>
      </c>
      <c r="BV9840" s="79" t="s">
        <v>621</v>
      </c>
      <c r="BW9840" s="79" t="s">
        <v>2985</v>
      </c>
    </row>
    <row r="9841" spans="51:75" x14ac:dyDescent="0.3">
      <c r="AY9841" s="107" t="e">
        <f>VLOOKUP(C9841,#REF!, 2,FALSE)</f>
        <v>#REF!</v>
      </c>
      <c r="BM9841" s="79" t="s">
        <v>15294</v>
      </c>
      <c r="BN9841" s="79" t="s">
        <v>3091</v>
      </c>
      <c r="BO9841" s="79" t="s">
        <v>2888</v>
      </c>
      <c r="BU9841" s="79" t="s">
        <v>15294</v>
      </c>
      <c r="BV9841" s="79" t="s">
        <v>3091</v>
      </c>
      <c r="BW9841" s="79" t="s">
        <v>2888</v>
      </c>
    </row>
    <row r="9842" spans="51:75" x14ac:dyDescent="0.3">
      <c r="AY9842" s="107" t="e">
        <f>VLOOKUP(C9842,#REF!, 2,FALSE)</f>
        <v>#REF!</v>
      </c>
      <c r="BM9842" s="79" t="s">
        <v>15295</v>
      </c>
      <c r="BN9842" s="79" t="s">
        <v>3049</v>
      </c>
      <c r="BO9842" s="79" t="s">
        <v>5416</v>
      </c>
      <c r="BU9842" s="79" t="s">
        <v>15295</v>
      </c>
      <c r="BV9842" s="79" t="s">
        <v>3049</v>
      </c>
      <c r="BW9842" s="79" t="s">
        <v>5416</v>
      </c>
    </row>
    <row r="9843" spans="51:75" x14ac:dyDescent="0.3">
      <c r="AY9843" s="107" t="e">
        <f>VLOOKUP(C9843,#REF!, 2,FALSE)</f>
        <v>#REF!</v>
      </c>
      <c r="BM9843" s="79" t="s">
        <v>15296</v>
      </c>
      <c r="BN9843" s="79" t="s">
        <v>3049</v>
      </c>
      <c r="BO9843" s="79" t="s">
        <v>2262</v>
      </c>
      <c r="BU9843" s="79" t="s">
        <v>15296</v>
      </c>
      <c r="BV9843" s="79" t="s">
        <v>3049</v>
      </c>
      <c r="BW9843" s="79" t="s">
        <v>2262</v>
      </c>
    </row>
    <row r="9844" spans="51:75" x14ac:dyDescent="0.3">
      <c r="AY9844" s="107" t="e">
        <f>VLOOKUP(C9844,#REF!, 2,FALSE)</f>
        <v>#REF!</v>
      </c>
      <c r="BM9844" s="79" t="s">
        <v>15297</v>
      </c>
      <c r="BN9844" s="79" t="s">
        <v>3256</v>
      </c>
      <c r="BO9844" s="79" t="s">
        <v>9462</v>
      </c>
      <c r="BU9844" s="79" t="s">
        <v>15297</v>
      </c>
      <c r="BV9844" s="79" t="s">
        <v>3256</v>
      </c>
      <c r="BW9844" s="79" t="s">
        <v>9462</v>
      </c>
    </row>
    <row r="9845" spans="51:75" x14ac:dyDescent="0.3">
      <c r="AY9845" s="107" t="e">
        <f>VLOOKUP(C9845,#REF!, 2,FALSE)</f>
        <v>#REF!</v>
      </c>
      <c r="BM9845" s="79" t="s">
        <v>15298</v>
      </c>
      <c r="BN9845" s="79" t="s">
        <v>3049</v>
      </c>
      <c r="BO9845" s="79" t="s">
        <v>9462</v>
      </c>
      <c r="BU9845" s="79" t="s">
        <v>15298</v>
      </c>
      <c r="BV9845" s="79" t="s">
        <v>3049</v>
      </c>
      <c r="BW9845" s="79" t="s">
        <v>9462</v>
      </c>
    </row>
    <row r="9846" spans="51:75" x14ac:dyDescent="0.3">
      <c r="AY9846" s="107" t="e">
        <f>VLOOKUP(C9846,#REF!, 2,FALSE)</f>
        <v>#REF!</v>
      </c>
      <c r="BM9846" s="79" t="s">
        <v>15299</v>
      </c>
      <c r="BN9846" s="79" t="s">
        <v>3206</v>
      </c>
      <c r="BO9846" s="79" t="s">
        <v>1279</v>
      </c>
      <c r="BU9846" s="79" t="s">
        <v>15299</v>
      </c>
      <c r="BV9846" s="79" t="s">
        <v>3206</v>
      </c>
      <c r="BW9846" s="79" t="s">
        <v>1279</v>
      </c>
    </row>
    <row r="9847" spans="51:75" x14ac:dyDescent="0.3">
      <c r="AY9847" s="107" t="e">
        <f>VLOOKUP(C9847,#REF!, 2,FALSE)</f>
        <v>#REF!</v>
      </c>
      <c r="BM9847" s="79" t="s">
        <v>15300</v>
      </c>
      <c r="BN9847" s="79" t="s">
        <v>1271</v>
      </c>
      <c r="BO9847" s="79" t="s">
        <v>772</v>
      </c>
      <c r="BU9847" s="79" t="s">
        <v>15300</v>
      </c>
      <c r="BV9847" s="79" t="s">
        <v>1271</v>
      </c>
      <c r="BW9847" s="79" t="s">
        <v>772</v>
      </c>
    </row>
    <row r="9848" spans="51:75" x14ac:dyDescent="0.3">
      <c r="AY9848" s="107" t="e">
        <f>VLOOKUP(C9848,#REF!, 2,FALSE)</f>
        <v>#REF!</v>
      </c>
      <c r="BM9848" s="79" t="s">
        <v>15301</v>
      </c>
      <c r="BN9848" s="79" t="s">
        <v>1271</v>
      </c>
      <c r="BO9848" s="79" t="s">
        <v>15302</v>
      </c>
      <c r="BU9848" s="79" t="s">
        <v>15301</v>
      </c>
      <c r="BV9848" s="79" t="s">
        <v>1271</v>
      </c>
      <c r="BW9848" s="79" t="s">
        <v>15302</v>
      </c>
    </row>
    <row r="9849" spans="51:75" x14ac:dyDescent="0.3">
      <c r="AY9849" s="107" t="e">
        <f>VLOOKUP(C9849,#REF!, 2,FALSE)</f>
        <v>#REF!</v>
      </c>
      <c r="BM9849" s="79" t="s">
        <v>15303</v>
      </c>
      <c r="BN9849" s="79" t="s">
        <v>1344</v>
      </c>
      <c r="BO9849" s="79" t="s">
        <v>3799</v>
      </c>
      <c r="BU9849" s="79" t="s">
        <v>15303</v>
      </c>
      <c r="BV9849" s="79" t="s">
        <v>1344</v>
      </c>
      <c r="BW9849" s="79" t="s">
        <v>3799</v>
      </c>
    </row>
    <row r="9850" spans="51:75" x14ac:dyDescent="0.3">
      <c r="AY9850" s="107" t="e">
        <f>VLOOKUP(C9850,#REF!, 2,FALSE)</f>
        <v>#REF!</v>
      </c>
      <c r="BM9850" s="79" t="s">
        <v>15305</v>
      </c>
      <c r="BN9850" s="79" t="s">
        <v>2981</v>
      </c>
      <c r="BO9850" s="79" t="s">
        <v>1504</v>
      </c>
      <c r="BU9850" s="79" t="s">
        <v>15305</v>
      </c>
      <c r="BV9850" s="79" t="s">
        <v>2981</v>
      </c>
      <c r="BW9850" s="79" t="s">
        <v>1504</v>
      </c>
    </row>
    <row r="9851" spans="51:75" x14ac:dyDescent="0.3">
      <c r="AY9851" s="107" t="e">
        <f>VLOOKUP(C9851,#REF!, 2,FALSE)</f>
        <v>#REF!</v>
      </c>
      <c r="BM9851" s="79" t="s">
        <v>15306</v>
      </c>
      <c r="BN9851" s="79" t="s">
        <v>2981</v>
      </c>
      <c r="BO9851" s="79" t="s">
        <v>1615</v>
      </c>
      <c r="BU9851" s="79" t="s">
        <v>15306</v>
      </c>
      <c r="BV9851" s="79" t="s">
        <v>2981</v>
      </c>
      <c r="BW9851" s="79" t="s">
        <v>1615</v>
      </c>
    </row>
    <row r="9852" spans="51:75" x14ac:dyDescent="0.3">
      <c r="AY9852" s="107" t="e">
        <f>VLOOKUP(C9852,#REF!, 2,FALSE)</f>
        <v>#REF!</v>
      </c>
      <c r="BM9852" s="79" t="s">
        <v>2670</v>
      </c>
      <c r="BN9852" s="79" t="s">
        <v>3206</v>
      </c>
      <c r="BO9852" s="79" t="s">
        <v>4005</v>
      </c>
      <c r="BU9852" s="79" t="s">
        <v>2670</v>
      </c>
      <c r="BV9852" s="79" t="s">
        <v>3206</v>
      </c>
      <c r="BW9852" s="79" t="s">
        <v>4005</v>
      </c>
    </row>
    <row r="9853" spans="51:75" x14ac:dyDescent="0.3">
      <c r="AY9853" s="107" t="e">
        <f>VLOOKUP(C9853,#REF!, 2,FALSE)</f>
        <v>#REF!</v>
      </c>
      <c r="BM9853" s="79" t="s">
        <v>2671</v>
      </c>
      <c r="BN9853" s="79" t="s">
        <v>1344</v>
      </c>
      <c r="BO9853" s="79" t="s">
        <v>3232</v>
      </c>
      <c r="BU9853" s="79" t="s">
        <v>2671</v>
      </c>
      <c r="BV9853" s="79" t="s">
        <v>1344</v>
      </c>
      <c r="BW9853" s="79" t="s">
        <v>3232</v>
      </c>
    </row>
    <row r="9854" spans="51:75" x14ac:dyDescent="0.3">
      <c r="AY9854" s="107" t="e">
        <f>VLOOKUP(C9854,#REF!, 2,FALSE)</f>
        <v>#REF!</v>
      </c>
      <c r="BM9854" s="79" t="s">
        <v>15307</v>
      </c>
      <c r="BN9854" s="79" t="s">
        <v>3049</v>
      </c>
      <c r="BO9854" s="79" t="s">
        <v>11756</v>
      </c>
      <c r="BU9854" s="79" t="s">
        <v>15307</v>
      </c>
      <c r="BV9854" s="79" t="s">
        <v>3049</v>
      </c>
      <c r="BW9854" s="79" t="s">
        <v>11756</v>
      </c>
    </row>
    <row r="9855" spans="51:75" x14ac:dyDescent="0.3">
      <c r="AY9855" s="107" t="e">
        <f>VLOOKUP(C9855,#REF!, 2,FALSE)</f>
        <v>#REF!</v>
      </c>
      <c r="BM9855" s="79" t="s">
        <v>15309</v>
      </c>
      <c r="BN9855" s="79" t="s">
        <v>3049</v>
      </c>
      <c r="BO9855" s="79" t="s">
        <v>1618</v>
      </c>
      <c r="BU9855" s="79" t="s">
        <v>15309</v>
      </c>
      <c r="BV9855" s="79" t="s">
        <v>3049</v>
      </c>
      <c r="BW9855" s="79" t="s">
        <v>1618</v>
      </c>
    </row>
    <row r="9856" spans="51:75" x14ac:dyDescent="0.3">
      <c r="AY9856" s="107" t="e">
        <f>VLOOKUP(C9856,#REF!, 2,FALSE)</f>
        <v>#REF!</v>
      </c>
      <c r="BM9856" s="79" t="s">
        <v>15310</v>
      </c>
      <c r="BN9856" s="79" t="s">
        <v>1271</v>
      </c>
      <c r="BO9856" s="79" t="s">
        <v>8363</v>
      </c>
      <c r="BU9856" s="79" t="s">
        <v>15310</v>
      </c>
      <c r="BV9856" s="79" t="s">
        <v>1271</v>
      </c>
      <c r="BW9856" s="79" t="s">
        <v>8363</v>
      </c>
    </row>
    <row r="9857" spans="51:75" x14ac:dyDescent="0.3">
      <c r="AY9857" s="107" t="e">
        <f>VLOOKUP(C9857,#REF!, 2,FALSE)</f>
        <v>#REF!</v>
      </c>
      <c r="BM9857" s="79" t="s">
        <v>15311</v>
      </c>
      <c r="BN9857" s="79" t="s">
        <v>1271</v>
      </c>
      <c r="BO9857" s="79" t="s">
        <v>9030</v>
      </c>
      <c r="BU9857" s="79" t="s">
        <v>15311</v>
      </c>
      <c r="BV9857" s="79" t="s">
        <v>1271</v>
      </c>
      <c r="BW9857" s="79" t="s">
        <v>9030</v>
      </c>
    </row>
    <row r="9858" spans="51:75" x14ac:dyDescent="0.3">
      <c r="AY9858" s="107" t="e">
        <f>VLOOKUP(C9858,#REF!, 2,FALSE)</f>
        <v>#REF!</v>
      </c>
      <c r="BM9858" s="79" t="s">
        <v>15312</v>
      </c>
      <c r="BN9858" s="79" t="s">
        <v>3256</v>
      </c>
      <c r="BO9858" s="79" t="s">
        <v>2985</v>
      </c>
      <c r="BU9858" s="79" t="s">
        <v>15312</v>
      </c>
      <c r="BV9858" s="79" t="s">
        <v>3256</v>
      </c>
      <c r="BW9858" s="79" t="s">
        <v>2985</v>
      </c>
    </row>
    <row r="9859" spans="51:75" x14ac:dyDescent="0.3">
      <c r="AY9859" s="107" t="e">
        <f>VLOOKUP(C9859,#REF!, 2,FALSE)</f>
        <v>#REF!</v>
      </c>
      <c r="BM9859" s="79" t="s">
        <v>15313</v>
      </c>
      <c r="BN9859" s="79" t="s">
        <v>1344</v>
      </c>
      <c r="BO9859" s="79" t="s">
        <v>2985</v>
      </c>
      <c r="BU9859" s="79" t="s">
        <v>15313</v>
      </c>
      <c r="BV9859" s="79" t="s">
        <v>1344</v>
      </c>
      <c r="BW9859" s="79" t="s">
        <v>2985</v>
      </c>
    </row>
    <row r="9860" spans="51:75" x14ac:dyDescent="0.3">
      <c r="AY9860" s="107" t="e">
        <f>VLOOKUP(C9860,#REF!, 2,FALSE)</f>
        <v>#REF!</v>
      </c>
      <c r="BM9860" s="79" t="s">
        <v>369</v>
      </c>
      <c r="BN9860" s="79" t="s">
        <v>659</v>
      </c>
      <c r="BO9860" s="79" t="s">
        <v>2985</v>
      </c>
      <c r="BU9860" s="79" t="s">
        <v>369</v>
      </c>
      <c r="BV9860" s="79" t="s">
        <v>659</v>
      </c>
      <c r="BW9860" s="79" t="s">
        <v>2985</v>
      </c>
    </row>
    <row r="9861" spans="51:75" x14ac:dyDescent="0.3">
      <c r="AY9861" s="107" t="e">
        <f>VLOOKUP(C9861,#REF!, 2,FALSE)</f>
        <v>#REF!</v>
      </c>
      <c r="BM9861" s="79" t="s">
        <v>2672</v>
      </c>
      <c r="BN9861" s="79" t="s">
        <v>707</v>
      </c>
      <c r="BO9861" s="79" t="s">
        <v>2985</v>
      </c>
      <c r="BU9861" s="79" t="s">
        <v>2672</v>
      </c>
      <c r="BV9861" s="79" t="s">
        <v>707</v>
      </c>
      <c r="BW9861" s="79" t="s">
        <v>2985</v>
      </c>
    </row>
    <row r="9862" spans="51:75" x14ac:dyDescent="0.3">
      <c r="AY9862" s="107" t="e">
        <f>VLOOKUP(C9862,#REF!, 2,FALSE)</f>
        <v>#REF!</v>
      </c>
      <c r="BM9862" s="79" t="s">
        <v>15314</v>
      </c>
      <c r="BN9862" s="79" t="s">
        <v>3009</v>
      </c>
      <c r="BO9862" s="79" t="s">
        <v>15315</v>
      </c>
      <c r="BU9862" s="79" t="s">
        <v>15314</v>
      </c>
      <c r="BV9862" s="79" t="s">
        <v>3009</v>
      </c>
      <c r="BW9862" s="79" t="s">
        <v>15315</v>
      </c>
    </row>
    <row r="9863" spans="51:75" x14ac:dyDescent="0.3">
      <c r="AY9863" s="107" t="e">
        <f>VLOOKUP(C9863,#REF!, 2,FALSE)</f>
        <v>#REF!</v>
      </c>
      <c r="BM9863" s="79" t="s">
        <v>15316</v>
      </c>
      <c r="BN9863" s="79" t="s">
        <v>3256</v>
      </c>
      <c r="BO9863" s="79" t="s">
        <v>10744</v>
      </c>
      <c r="BU9863" s="79" t="s">
        <v>15316</v>
      </c>
      <c r="BV9863" s="79" t="s">
        <v>3256</v>
      </c>
      <c r="BW9863" s="79" t="s">
        <v>10744</v>
      </c>
    </row>
    <row r="9864" spans="51:75" x14ac:dyDescent="0.3">
      <c r="AY9864" s="107" t="e">
        <f>VLOOKUP(C9864,#REF!, 2,FALSE)</f>
        <v>#REF!</v>
      </c>
      <c r="BM9864" s="79" t="s">
        <v>15317</v>
      </c>
      <c r="BN9864" s="79" t="s">
        <v>3206</v>
      </c>
      <c r="BO9864" s="79" t="s">
        <v>5416</v>
      </c>
      <c r="BU9864" s="79" t="s">
        <v>15317</v>
      </c>
      <c r="BV9864" s="79" t="s">
        <v>3206</v>
      </c>
      <c r="BW9864" s="79" t="s">
        <v>5416</v>
      </c>
    </row>
    <row r="9865" spans="51:75" x14ac:dyDescent="0.3">
      <c r="AY9865" s="107" t="e">
        <f>VLOOKUP(C9865,#REF!, 2,FALSE)</f>
        <v>#REF!</v>
      </c>
      <c r="BM9865" s="79" t="s">
        <v>15318</v>
      </c>
      <c r="BN9865" s="79" t="s">
        <v>1271</v>
      </c>
      <c r="BO9865" s="79" t="s">
        <v>15319</v>
      </c>
      <c r="BU9865" s="79" t="s">
        <v>15318</v>
      </c>
      <c r="BV9865" s="79" t="s">
        <v>1271</v>
      </c>
      <c r="BW9865" s="79" t="s">
        <v>15319</v>
      </c>
    </row>
    <row r="9866" spans="51:75" x14ac:dyDescent="0.3">
      <c r="AY9866" s="107" t="e">
        <f>VLOOKUP(C9866,#REF!, 2,FALSE)</f>
        <v>#REF!</v>
      </c>
      <c r="BM9866" s="79" t="s">
        <v>15320</v>
      </c>
      <c r="BN9866" s="79" t="s">
        <v>3206</v>
      </c>
      <c r="BO9866" s="79" t="s">
        <v>4058</v>
      </c>
      <c r="BU9866" s="79" t="s">
        <v>15320</v>
      </c>
      <c r="BV9866" s="79" t="s">
        <v>3206</v>
      </c>
      <c r="BW9866" s="79" t="s">
        <v>4058</v>
      </c>
    </row>
    <row r="9867" spans="51:75" x14ac:dyDescent="0.3">
      <c r="AY9867" s="107" t="e">
        <f>VLOOKUP(C9867,#REF!, 2,FALSE)</f>
        <v>#REF!</v>
      </c>
      <c r="BM9867" s="79" t="s">
        <v>15321</v>
      </c>
      <c r="BN9867" s="79" t="s">
        <v>1344</v>
      </c>
      <c r="BO9867" s="79" t="s">
        <v>5416</v>
      </c>
      <c r="BU9867" s="79" t="s">
        <v>15321</v>
      </c>
      <c r="BV9867" s="79" t="s">
        <v>1344</v>
      </c>
      <c r="BW9867" s="79" t="s">
        <v>5416</v>
      </c>
    </row>
    <row r="9868" spans="51:75" x14ac:dyDescent="0.3">
      <c r="AY9868" s="107" t="e">
        <f>VLOOKUP(C9868,#REF!, 2,FALSE)</f>
        <v>#REF!</v>
      </c>
      <c r="BM9868" s="79" t="s">
        <v>2673</v>
      </c>
      <c r="BN9868" s="79" t="s">
        <v>1344</v>
      </c>
      <c r="BO9868" s="79" t="s">
        <v>778</v>
      </c>
      <c r="BU9868" s="79" t="s">
        <v>2673</v>
      </c>
      <c r="BV9868" s="79" t="s">
        <v>1344</v>
      </c>
      <c r="BW9868" s="79" t="s">
        <v>778</v>
      </c>
    </row>
    <row r="9869" spans="51:75" x14ac:dyDescent="0.3">
      <c r="AY9869" s="107" t="e">
        <f>VLOOKUP(C9869,#REF!, 2,FALSE)</f>
        <v>#REF!</v>
      </c>
      <c r="BM9869" s="79" t="s">
        <v>2674</v>
      </c>
      <c r="BN9869" s="79" t="s">
        <v>1344</v>
      </c>
      <c r="BO9869" s="79" t="s">
        <v>3500</v>
      </c>
      <c r="BU9869" s="79" t="s">
        <v>2674</v>
      </c>
      <c r="BV9869" s="79" t="s">
        <v>1344</v>
      </c>
      <c r="BW9869" s="79" t="s">
        <v>3500</v>
      </c>
    </row>
    <row r="9870" spans="51:75" x14ac:dyDescent="0.3">
      <c r="AY9870" s="107" t="e">
        <f>VLOOKUP(C9870,#REF!, 2,FALSE)</f>
        <v>#REF!</v>
      </c>
      <c r="BM9870" s="79" t="s">
        <v>15322</v>
      </c>
      <c r="BN9870" s="79" t="s">
        <v>1344</v>
      </c>
      <c r="BO9870" s="79" t="s">
        <v>5396</v>
      </c>
      <c r="BU9870" s="79" t="s">
        <v>15322</v>
      </c>
      <c r="BV9870" s="79" t="s">
        <v>1344</v>
      </c>
      <c r="BW9870" s="79" t="s">
        <v>5396</v>
      </c>
    </row>
    <row r="9871" spans="51:75" x14ac:dyDescent="0.3">
      <c r="AY9871" s="107" t="e">
        <f>VLOOKUP(C9871,#REF!, 2,FALSE)</f>
        <v>#REF!</v>
      </c>
      <c r="BM9871" s="79" t="s">
        <v>15323</v>
      </c>
      <c r="BN9871" s="79" t="s">
        <v>773</v>
      </c>
      <c r="BO9871" s="79" t="s">
        <v>2985</v>
      </c>
      <c r="BU9871" s="79" t="s">
        <v>15323</v>
      </c>
      <c r="BV9871" s="79" t="s">
        <v>773</v>
      </c>
      <c r="BW9871" s="79" t="s">
        <v>2985</v>
      </c>
    </row>
    <row r="9872" spans="51:75" x14ac:dyDescent="0.3">
      <c r="AY9872" s="107" t="e">
        <f>VLOOKUP(C9872,#REF!, 2,FALSE)</f>
        <v>#REF!</v>
      </c>
      <c r="BM9872" s="79" t="s">
        <v>15324</v>
      </c>
      <c r="BN9872" s="79" t="s">
        <v>2981</v>
      </c>
      <c r="BO9872" s="79" t="s">
        <v>2985</v>
      </c>
      <c r="BU9872" s="79" t="s">
        <v>15324</v>
      </c>
      <c r="BV9872" s="79" t="s">
        <v>2981</v>
      </c>
      <c r="BW9872" s="79" t="s">
        <v>2985</v>
      </c>
    </row>
    <row r="9873" spans="51:75" x14ac:dyDescent="0.3">
      <c r="AY9873" s="107" t="e">
        <f>VLOOKUP(C9873,#REF!, 2,FALSE)</f>
        <v>#REF!</v>
      </c>
      <c r="BM9873" s="79" t="s">
        <v>15325</v>
      </c>
      <c r="BN9873" s="79" t="s">
        <v>3009</v>
      </c>
      <c r="BO9873" s="79" t="s">
        <v>2985</v>
      </c>
      <c r="BU9873" s="79" t="s">
        <v>15325</v>
      </c>
      <c r="BV9873" s="79" t="s">
        <v>3009</v>
      </c>
      <c r="BW9873" s="79" t="s">
        <v>2985</v>
      </c>
    </row>
    <row r="9874" spans="51:75" x14ac:dyDescent="0.3">
      <c r="AY9874" s="107" t="e">
        <f>VLOOKUP(C9874,#REF!, 2,FALSE)</f>
        <v>#REF!</v>
      </c>
      <c r="BM9874" s="79" t="s">
        <v>15326</v>
      </c>
      <c r="BN9874" s="79" t="s">
        <v>3006</v>
      </c>
      <c r="BO9874" s="79" t="s">
        <v>15327</v>
      </c>
      <c r="BU9874" s="79" t="s">
        <v>15326</v>
      </c>
      <c r="BV9874" s="79" t="s">
        <v>3006</v>
      </c>
      <c r="BW9874" s="79" t="s">
        <v>15327</v>
      </c>
    </row>
    <row r="9875" spans="51:75" x14ac:dyDescent="0.3">
      <c r="AY9875" s="107" t="e">
        <f>VLOOKUP(C9875,#REF!, 2,FALSE)</f>
        <v>#REF!</v>
      </c>
      <c r="BM9875" s="79" t="s">
        <v>2675</v>
      </c>
      <c r="BN9875" s="79" t="s">
        <v>669</v>
      </c>
      <c r="BO9875" s="79" t="s">
        <v>2701</v>
      </c>
      <c r="BU9875" s="79" t="s">
        <v>2675</v>
      </c>
      <c r="BV9875" s="79" t="s">
        <v>669</v>
      </c>
      <c r="BW9875" s="79" t="s">
        <v>2701</v>
      </c>
    </row>
    <row r="9876" spans="51:75" x14ac:dyDescent="0.3">
      <c r="AY9876" s="107" t="e">
        <f>VLOOKUP(C9876,#REF!, 2,FALSE)</f>
        <v>#REF!</v>
      </c>
      <c r="BM9876" s="79" t="s">
        <v>287</v>
      </c>
      <c r="BN9876" s="79" t="s">
        <v>628</v>
      </c>
      <c r="BO9876" s="79" t="s">
        <v>15328</v>
      </c>
      <c r="BU9876" s="79" t="s">
        <v>287</v>
      </c>
      <c r="BV9876" s="79" t="s">
        <v>628</v>
      </c>
      <c r="BW9876" s="79" t="s">
        <v>15328</v>
      </c>
    </row>
    <row r="9877" spans="51:75" x14ac:dyDescent="0.3">
      <c r="AY9877" s="107" t="e">
        <f>VLOOKUP(C9877,#REF!, 2,FALSE)</f>
        <v>#REF!</v>
      </c>
      <c r="BM9877" s="79" t="s">
        <v>2676</v>
      </c>
      <c r="BN9877" s="79" t="s">
        <v>1274</v>
      </c>
      <c r="BO9877" s="79" t="s">
        <v>15329</v>
      </c>
      <c r="BU9877" s="79" t="s">
        <v>2676</v>
      </c>
      <c r="BV9877" s="79" t="s">
        <v>1274</v>
      </c>
      <c r="BW9877" s="79" t="s">
        <v>15329</v>
      </c>
    </row>
    <row r="9878" spans="51:75" x14ac:dyDescent="0.3">
      <c r="AY9878" s="107" t="e">
        <f>VLOOKUP(C9878,#REF!, 2,FALSE)</f>
        <v>#REF!</v>
      </c>
      <c r="BM9878" s="79" t="s">
        <v>2677</v>
      </c>
      <c r="BN9878" s="79" t="s">
        <v>864</v>
      </c>
      <c r="BO9878" s="79" t="s">
        <v>15330</v>
      </c>
      <c r="BU9878" s="79" t="s">
        <v>2677</v>
      </c>
      <c r="BV9878" s="79" t="s">
        <v>864</v>
      </c>
      <c r="BW9878" s="79" t="s">
        <v>15330</v>
      </c>
    </row>
    <row r="9879" spans="51:75" x14ac:dyDescent="0.3">
      <c r="AY9879" s="107" t="e">
        <f>VLOOKUP(C9879,#REF!, 2,FALSE)</f>
        <v>#REF!</v>
      </c>
      <c r="BM9879" s="79" t="s">
        <v>2678</v>
      </c>
      <c r="BN9879" s="79" t="s">
        <v>628</v>
      </c>
      <c r="BO9879" s="79" t="s">
        <v>15331</v>
      </c>
      <c r="BU9879" s="79" t="s">
        <v>2678</v>
      </c>
      <c r="BV9879" s="79" t="s">
        <v>628</v>
      </c>
      <c r="BW9879" s="79" t="s">
        <v>15331</v>
      </c>
    </row>
    <row r="9880" spans="51:75" x14ac:dyDescent="0.3">
      <c r="AY9880" s="107" t="e">
        <f>VLOOKUP(C9880,#REF!, 2,FALSE)</f>
        <v>#REF!</v>
      </c>
      <c r="BM9880" s="79" t="s">
        <v>15332</v>
      </c>
      <c r="BN9880" s="79" t="s">
        <v>17008</v>
      </c>
      <c r="BO9880" s="79" t="s">
        <v>15333</v>
      </c>
      <c r="BU9880" s="79" t="s">
        <v>15332</v>
      </c>
      <c r="BV9880" s="79" t="s">
        <v>17008</v>
      </c>
      <c r="BW9880" s="79" t="s">
        <v>15333</v>
      </c>
    </row>
    <row r="9881" spans="51:75" x14ac:dyDescent="0.3">
      <c r="AY9881" s="107" t="e">
        <f>VLOOKUP(C9881,#REF!, 2,FALSE)</f>
        <v>#REF!</v>
      </c>
      <c r="BM9881" s="79" t="s">
        <v>15334</v>
      </c>
      <c r="BN9881" s="79" t="s">
        <v>17009</v>
      </c>
      <c r="BO9881" s="79" t="s">
        <v>2064</v>
      </c>
      <c r="BU9881" s="79" t="s">
        <v>15334</v>
      </c>
      <c r="BV9881" s="79" t="s">
        <v>17009</v>
      </c>
      <c r="BW9881" s="79" t="s">
        <v>2064</v>
      </c>
    </row>
    <row r="9882" spans="51:75" x14ac:dyDescent="0.3">
      <c r="AY9882" s="107" t="e">
        <f>VLOOKUP(C9882,#REF!, 2,FALSE)</f>
        <v>#REF!</v>
      </c>
      <c r="BM9882" s="79" t="s">
        <v>15335</v>
      </c>
      <c r="BN9882" s="79" t="s">
        <v>669</v>
      </c>
      <c r="BO9882" s="79" t="s">
        <v>15336</v>
      </c>
      <c r="BU9882" s="79" t="s">
        <v>15335</v>
      </c>
      <c r="BV9882" s="79" t="s">
        <v>669</v>
      </c>
      <c r="BW9882" s="79" t="s">
        <v>15336</v>
      </c>
    </row>
    <row r="9883" spans="51:75" x14ac:dyDescent="0.3">
      <c r="AY9883" s="107" t="e">
        <f>VLOOKUP(C9883,#REF!, 2,FALSE)</f>
        <v>#REF!</v>
      </c>
      <c r="BM9883" s="79" t="s">
        <v>15337</v>
      </c>
      <c r="BN9883" s="79" t="s">
        <v>3006</v>
      </c>
      <c r="BO9883" s="79" t="s">
        <v>2985</v>
      </c>
      <c r="BU9883" s="79" t="s">
        <v>15337</v>
      </c>
      <c r="BV9883" s="79" t="s">
        <v>3006</v>
      </c>
      <c r="BW9883" s="79" t="s">
        <v>2985</v>
      </c>
    </row>
    <row r="9884" spans="51:75" x14ac:dyDescent="0.3">
      <c r="AY9884" s="107" t="e">
        <f>VLOOKUP(C9884,#REF!, 2,FALSE)</f>
        <v>#REF!</v>
      </c>
      <c r="BM9884" s="79" t="s">
        <v>279</v>
      </c>
      <c r="BN9884" s="79" t="s">
        <v>3006</v>
      </c>
      <c r="BO9884" s="79" t="s">
        <v>13789</v>
      </c>
      <c r="BU9884" s="79" t="s">
        <v>279</v>
      </c>
      <c r="BV9884" s="79" t="s">
        <v>3006</v>
      </c>
      <c r="BW9884" s="79" t="s">
        <v>13789</v>
      </c>
    </row>
    <row r="9885" spans="51:75" x14ac:dyDescent="0.3">
      <c r="AY9885" s="107" t="e">
        <f>VLOOKUP(C9885,#REF!, 2,FALSE)</f>
        <v>#REF!</v>
      </c>
      <c r="BM9885" s="79" t="s">
        <v>15338</v>
      </c>
      <c r="BN9885" s="79" t="s">
        <v>2985</v>
      </c>
      <c r="BO9885" s="79" t="s">
        <v>2985</v>
      </c>
      <c r="BU9885" s="79" t="s">
        <v>15338</v>
      </c>
      <c r="BV9885" s="79" t="s">
        <v>2985</v>
      </c>
      <c r="BW9885" s="79" t="s">
        <v>2985</v>
      </c>
    </row>
    <row r="9886" spans="51:75" x14ac:dyDescent="0.3">
      <c r="AY9886" s="107" t="e">
        <f>VLOOKUP(C9886,#REF!, 2,FALSE)</f>
        <v>#REF!</v>
      </c>
      <c r="BM9886" s="79" t="s">
        <v>15339</v>
      </c>
      <c r="BN9886" s="79" t="s">
        <v>717</v>
      </c>
      <c r="BO9886" s="79" t="s">
        <v>14457</v>
      </c>
      <c r="BU9886" s="79" t="s">
        <v>15339</v>
      </c>
      <c r="BV9886" s="79" t="s">
        <v>717</v>
      </c>
      <c r="BW9886" s="79" t="s">
        <v>14457</v>
      </c>
    </row>
    <row r="9887" spans="51:75" x14ac:dyDescent="0.3">
      <c r="AY9887" s="107" t="e">
        <f>VLOOKUP(C9887,#REF!, 2,FALSE)</f>
        <v>#REF!</v>
      </c>
      <c r="BM9887" s="79" t="s">
        <v>2679</v>
      </c>
      <c r="BN9887" s="79" t="s">
        <v>3206</v>
      </c>
      <c r="BO9887" s="79" t="s">
        <v>15340</v>
      </c>
      <c r="BU9887" s="79" t="s">
        <v>2679</v>
      </c>
      <c r="BV9887" s="79" t="s">
        <v>3206</v>
      </c>
      <c r="BW9887" s="79" t="s">
        <v>15340</v>
      </c>
    </row>
    <row r="9888" spans="51:75" x14ac:dyDescent="0.3">
      <c r="AY9888" s="107" t="e">
        <f>VLOOKUP(C9888,#REF!, 2,FALSE)</f>
        <v>#REF!</v>
      </c>
      <c r="BM9888" s="79" t="s">
        <v>2680</v>
      </c>
      <c r="BN9888" s="79" t="s">
        <v>3206</v>
      </c>
      <c r="BO9888" s="79" t="s">
        <v>15341</v>
      </c>
      <c r="BU9888" s="79" t="s">
        <v>2680</v>
      </c>
      <c r="BV9888" s="79" t="s">
        <v>3206</v>
      </c>
      <c r="BW9888" s="79" t="s">
        <v>15341</v>
      </c>
    </row>
    <row r="9889" spans="51:75" x14ac:dyDescent="0.3">
      <c r="AY9889" s="107" t="e">
        <f>VLOOKUP(C9889,#REF!, 2,FALSE)</f>
        <v>#REF!</v>
      </c>
      <c r="BM9889" s="79" t="s">
        <v>15342</v>
      </c>
      <c r="BN9889" s="79" t="s">
        <v>3256</v>
      </c>
      <c r="BO9889" s="79" t="s">
        <v>2985</v>
      </c>
      <c r="BU9889" s="79" t="s">
        <v>15342</v>
      </c>
      <c r="BV9889" s="79" t="s">
        <v>3256</v>
      </c>
      <c r="BW9889" s="79" t="s">
        <v>2985</v>
      </c>
    </row>
    <row r="9890" spans="51:75" x14ac:dyDescent="0.3">
      <c r="AY9890" s="107" t="e">
        <f>VLOOKUP(C9890,#REF!, 2,FALSE)</f>
        <v>#REF!</v>
      </c>
      <c r="BM9890" s="79" t="s">
        <v>2681</v>
      </c>
      <c r="BN9890" s="79" t="s">
        <v>717</v>
      </c>
      <c r="BO9890" s="79" t="s">
        <v>14508</v>
      </c>
      <c r="BU9890" s="79" t="s">
        <v>2681</v>
      </c>
      <c r="BV9890" s="79" t="s">
        <v>717</v>
      </c>
      <c r="BW9890" s="79" t="s">
        <v>14508</v>
      </c>
    </row>
    <row r="9891" spans="51:75" x14ac:dyDescent="0.3">
      <c r="AY9891" s="107" t="e">
        <f>VLOOKUP(C9891,#REF!, 2,FALSE)</f>
        <v>#REF!</v>
      </c>
      <c r="BM9891" s="79" t="s">
        <v>15343</v>
      </c>
      <c r="BN9891" s="79" t="s">
        <v>3091</v>
      </c>
      <c r="BO9891" s="79" t="s">
        <v>15344</v>
      </c>
      <c r="BU9891" s="79" t="s">
        <v>15343</v>
      </c>
      <c r="BV9891" s="79" t="s">
        <v>3091</v>
      </c>
      <c r="BW9891" s="79" t="s">
        <v>15344</v>
      </c>
    </row>
    <row r="9892" spans="51:75" x14ac:dyDescent="0.3">
      <c r="AY9892" s="107" t="e">
        <f>VLOOKUP(C9892,#REF!, 2,FALSE)</f>
        <v>#REF!</v>
      </c>
      <c r="BM9892" s="79" t="s">
        <v>15345</v>
      </c>
      <c r="BN9892" s="79" t="s">
        <v>3009</v>
      </c>
      <c r="BO9892" s="79" t="s">
        <v>2985</v>
      </c>
      <c r="BU9892" s="79" t="s">
        <v>15345</v>
      </c>
      <c r="BV9892" s="79" t="s">
        <v>3009</v>
      </c>
      <c r="BW9892" s="79" t="s">
        <v>2985</v>
      </c>
    </row>
    <row r="9893" spans="51:75" x14ac:dyDescent="0.3">
      <c r="AY9893" s="107" t="e">
        <f>VLOOKUP(C9893,#REF!, 2,FALSE)</f>
        <v>#REF!</v>
      </c>
      <c r="BM9893" s="79" t="s">
        <v>15346</v>
      </c>
      <c r="BN9893" s="79" t="s">
        <v>3009</v>
      </c>
      <c r="BO9893" s="79" t="s">
        <v>2985</v>
      </c>
      <c r="BU9893" s="79" t="s">
        <v>15346</v>
      </c>
      <c r="BV9893" s="79" t="s">
        <v>3009</v>
      </c>
      <c r="BW9893" s="79" t="s">
        <v>2985</v>
      </c>
    </row>
    <row r="9894" spans="51:75" x14ac:dyDescent="0.3">
      <c r="AY9894" s="107" t="e">
        <f>VLOOKUP(C9894,#REF!, 2,FALSE)</f>
        <v>#REF!</v>
      </c>
      <c r="BM9894" s="79" t="s">
        <v>15347</v>
      </c>
      <c r="BN9894" s="79" t="s">
        <v>663</v>
      </c>
      <c r="BO9894" s="79" t="s">
        <v>11189</v>
      </c>
      <c r="BU9894" s="79" t="s">
        <v>15347</v>
      </c>
      <c r="BV9894" s="79" t="s">
        <v>663</v>
      </c>
      <c r="BW9894" s="79" t="s">
        <v>11189</v>
      </c>
    </row>
    <row r="9895" spans="51:75" x14ac:dyDescent="0.3">
      <c r="AY9895" s="107" t="e">
        <f>VLOOKUP(C9895,#REF!, 2,FALSE)</f>
        <v>#REF!</v>
      </c>
      <c r="BM9895" s="79" t="s">
        <v>15348</v>
      </c>
      <c r="BN9895" s="79" t="s">
        <v>2981</v>
      </c>
      <c r="BO9895" s="79" t="s">
        <v>2985</v>
      </c>
      <c r="BU9895" s="79" t="s">
        <v>15348</v>
      </c>
      <c r="BV9895" s="79" t="s">
        <v>2981</v>
      </c>
      <c r="BW9895" s="79" t="s">
        <v>2985</v>
      </c>
    </row>
    <row r="9896" spans="51:75" x14ac:dyDescent="0.3">
      <c r="AY9896" s="107" t="e">
        <f>VLOOKUP(C9896,#REF!, 2,FALSE)</f>
        <v>#REF!</v>
      </c>
      <c r="BM9896" s="79" t="s">
        <v>15349</v>
      </c>
      <c r="BN9896" s="79" t="s">
        <v>851</v>
      </c>
      <c r="BO9896" s="79" t="s">
        <v>848</v>
      </c>
      <c r="BU9896" s="79" t="s">
        <v>15349</v>
      </c>
      <c r="BV9896" s="79" t="s">
        <v>851</v>
      </c>
      <c r="BW9896" s="79" t="s">
        <v>848</v>
      </c>
    </row>
    <row r="9897" spans="51:75" x14ac:dyDescent="0.3">
      <c r="AY9897" s="107" t="e">
        <f>VLOOKUP(C9897,#REF!, 2,FALSE)</f>
        <v>#REF!</v>
      </c>
      <c r="BM9897" s="79" t="s">
        <v>15350</v>
      </c>
      <c r="BN9897" s="79" t="s">
        <v>1141</v>
      </c>
      <c r="BO9897" s="79" t="s">
        <v>2985</v>
      </c>
      <c r="BU9897" s="79" t="s">
        <v>15350</v>
      </c>
      <c r="BV9897" s="79" t="s">
        <v>1141</v>
      </c>
      <c r="BW9897" s="79" t="s">
        <v>2985</v>
      </c>
    </row>
    <row r="9898" spans="51:75" x14ac:dyDescent="0.3">
      <c r="AY9898" s="107" t="e">
        <f>VLOOKUP(C9898,#REF!, 2,FALSE)</f>
        <v>#REF!</v>
      </c>
      <c r="BM9898" s="79" t="s">
        <v>15351</v>
      </c>
      <c r="BN9898" s="79" t="s">
        <v>812</v>
      </c>
      <c r="BO9898" s="79" t="s">
        <v>15352</v>
      </c>
      <c r="BU9898" s="79" t="s">
        <v>15351</v>
      </c>
      <c r="BV9898" s="79" t="s">
        <v>812</v>
      </c>
      <c r="BW9898" s="79" t="s">
        <v>15352</v>
      </c>
    </row>
    <row r="9899" spans="51:75" x14ac:dyDescent="0.3">
      <c r="AY9899" s="107" t="e">
        <f>VLOOKUP(C9899,#REF!, 2,FALSE)</f>
        <v>#REF!</v>
      </c>
      <c r="BM9899" s="79" t="s">
        <v>15353</v>
      </c>
      <c r="BN9899" s="79" t="s">
        <v>812</v>
      </c>
      <c r="BO9899" s="79" t="s">
        <v>15352</v>
      </c>
      <c r="BU9899" s="79" t="s">
        <v>15353</v>
      </c>
      <c r="BV9899" s="79" t="s">
        <v>812</v>
      </c>
      <c r="BW9899" s="79" t="s">
        <v>15352</v>
      </c>
    </row>
    <row r="9900" spans="51:75" x14ac:dyDescent="0.3">
      <c r="AY9900" s="107" t="e">
        <f>VLOOKUP(C9900,#REF!, 2,FALSE)</f>
        <v>#REF!</v>
      </c>
      <c r="BM9900" s="79" t="s">
        <v>15354</v>
      </c>
      <c r="BN9900" s="79" t="s">
        <v>3256</v>
      </c>
      <c r="BO9900" s="79" t="s">
        <v>2985</v>
      </c>
      <c r="BU9900" s="79" t="s">
        <v>15354</v>
      </c>
      <c r="BV9900" s="79" t="s">
        <v>3256</v>
      </c>
      <c r="BW9900" s="79" t="s">
        <v>2985</v>
      </c>
    </row>
    <row r="9901" spans="51:75" x14ac:dyDescent="0.3">
      <c r="AY9901" s="107" t="e">
        <f>VLOOKUP(C9901,#REF!, 2,FALSE)</f>
        <v>#REF!</v>
      </c>
      <c r="BM9901" s="79" t="s">
        <v>15355</v>
      </c>
      <c r="BN9901" s="79" t="s">
        <v>854</v>
      </c>
      <c r="BO9901" s="79" t="s">
        <v>15356</v>
      </c>
      <c r="BU9901" s="79" t="s">
        <v>15355</v>
      </c>
      <c r="BV9901" s="79" t="s">
        <v>854</v>
      </c>
      <c r="BW9901" s="79" t="s">
        <v>15356</v>
      </c>
    </row>
    <row r="9902" spans="51:75" x14ac:dyDescent="0.3">
      <c r="AY9902" s="107" t="e">
        <f>VLOOKUP(C9902,#REF!, 2,FALSE)</f>
        <v>#REF!</v>
      </c>
      <c r="BM9902" s="79" t="s">
        <v>15357</v>
      </c>
      <c r="BN9902" s="79" t="s">
        <v>2981</v>
      </c>
      <c r="BO9902" s="79" t="s">
        <v>2985</v>
      </c>
      <c r="BU9902" s="79" t="s">
        <v>15357</v>
      </c>
      <c r="BV9902" s="79" t="s">
        <v>2981</v>
      </c>
      <c r="BW9902" s="79" t="s">
        <v>2985</v>
      </c>
    </row>
    <row r="9903" spans="51:75" x14ac:dyDescent="0.3">
      <c r="AY9903" s="107" t="e">
        <f>VLOOKUP(C9903,#REF!, 2,FALSE)</f>
        <v>#REF!</v>
      </c>
      <c r="BM9903" s="79" t="s">
        <v>15358</v>
      </c>
      <c r="BN9903" s="79" t="s">
        <v>3009</v>
      </c>
      <c r="BO9903" s="79" t="s">
        <v>2985</v>
      </c>
      <c r="BU9903" s="79" t="s">
        <v>15358</v>
      </c>
      <c r="BV9903" s="79" t="s">
        <v>3009</v>
      </c>
      <c r="BW9903" s="79" t="s">
        <v>2985</v>
      </c>
    </row>
    <row r="9904" spans="51:75" x14ac:dyDescent="0.3">
      <c r="AY9904" s="107" t="e">
        <f>VLOOKUP(C9904,#REF!, 2,FALSE)</f>
        <v>#REF!</v>
      </c>
      <c r="BM9904" s="79" t="s">
        <v>15359</v>
      </c>
      <c r="BN9904" s="79" t="s">
        <v>3006</v>
      </c>
      <c r="BO9904" s="79" t="s">
        <v>772</v>
      </c>
      <c r="BU9904" s="79" t="s">
        <v>15359</v>
      </c>
      <c r="BV9904" s="79" t="s">
        <v>3006</v>
      </c>
      <c r="BW9904" s="79" t="s">
        <v>772</v>
      </c>
    </row>
    <row r="9905" spans="51:75" x14ac:dyDescent="0.3">
      <c r="AY9905" s="107" t="e">
        <f>VLOOKUP(C9905,#REF!, 2,FALSE)</f>
        <v>#REF!</v>
      </c>
      <c r="BM9905" s="79" t="s">
        <v>15360</v>
      </c>
      <c r="BN9905" s="79" t="s">
        <v>1274</v>
      </c>
      <c r="BO9905" s="79" t="s">
        <v>15361</v>
      </c>
      <c r="BU9905" s="79" t="s">
        <v>15360</v>
      </c>
      <c r="BV9905" s="79" t="s">
        <v>1274</v>
      </c>
      <c r="BW9905" s="79" t="s">
        <v>15361</v>
      </c>
    </row>
    <row r="9906" spans="51:75" x14ac:dyDescent="0.3">
      <c r="AY9906" s="107" t="e">
        <f>VLOOKUP(C9906,#REF!, 2,FALSE)</f>
        <v>#REF!</v>
      </c>
      <c r="BM9906" s="79" t="s">
        <v>2682</v>
      </c>
      <c r="BN9906" s="79" t="s">
        <v>641</v>
      </c>
      <c r="BO9906" s="79" t="s">
        <v>15362</v>
      </c>
      <c r="BU9906" s="79" t="s">
        <v>2682</v>
      </c>
      <c r="BV9906" s="79" t="s">
        <v>641</v>
      </c>
      <c r="BW9906" s="79" t="s">
        <v>15362</v>
      </c>
    </row>
    <row r="9907" spans="51:75" x14ac:dyDescent="0.3">
      <c r="AY9907" s="107" t="e">
        <f>VLOOKUP(C9907,#REF!, 2,FALSE)</f>
        <v>#REF!</v>
      </c>
      <c r="BM9907" s="79" t="s">
        <v>2683</v>
      </c>
      <c r="BN9907" s="79" t="s">
        <v>3256</v>
      </c>
      <c r="BO9907" s="79" t="s">
        <v>2985</v>
      </c>
      <c r="BU9907" s="79" t="s">
        <v>2683</v>
      </c>
      <c r="BV9907" s="79" t="s">
        <v>3256</v>
      </c>
      <c r="BW9907" s="79" t="s">
        <v>2985</v>
      </c>
    </row>
    <row r="9908" spans="51:75" x14ac:dyDescent="0.3">
      <c r="AY9908" s="107" t="e">
        <f>VLOOKUP(C9908,#REF!, 2,FALSE)</f>
        <v>#REF!</v>
      </c>
      <c r="BM9908" s="79" t="s">
        <v>15363</v>
      </c>
      <c r="BN9908" s="79" t="s">
        <v>16992</v>
      </c>
      <c r="BO9908" s="79" t="s">
        <v>15364</v>
      </c>
      <c r="BU9908" s="79" t="s">
        <v>15363</v>
      </c>
      <c r="BV9908" s="79" t="s">
        <v>16992</v>
      </c>
      <c r="BW9908" s="79" t="s">
        <v>15364</v>
      </c>
    </row>
    <row r="9909" spans="51:75" x14ac:dyDescent="0.3">
      <c r="AY9909" s="107" t="e">
        <f>VLOOKUP(C9909,#REF!, 2,FALSE)</f>
        <v>#REF!</v>
      </c>
      <c r="BM9909" s="79" t="s">
        <v>15365</v>
      </c>
      <c r="BN9909" s="79" t="s">
        <v>1141</v>
      </c>
      <c r="BO9909" s="79" t="s">
        <v>2985</v>
      </c>
      <c r="BU9909" s="79" t="s">
        <v>15365</v>
      </c>
      <c r="BV9909" s="79" t="s">
        <v>1141</v>
      </c>
      <c r="BW9909" s="79" t="s">
        <v>2985</v>
      </c>
    </row>
    <row r="9910" spans="51:75" x14ac:dyDescent="0.3">
      <c r="AY9910" s="107" t="e">
        <f>VLOOKUP(C9910,#REF!, 2,FALSE)</f>
        <v>#REF!</v>
      </c>
      <c r="BM9910" s="79" t="s">
        <v>15366</v>
      </c>
      <c r="BN9910" s="79" t="s">
        <v>3006</v>
      </c>
      <c r="BO9910" s="79" t="s">
        <v>7081</v>
      </c>
      <c r="BU9910" s="79" t="s">
        <v>15366</v>
      </c>
      <c r="BV9910" s="79" t="s">
        <v>3006</v>
      </c>
      <c r="BW9910" s="79" t="s">
        <v>7081</v>
      </c>
    </row>
    <row r="9911" spans="51:75" x14ac:dyDescent="0.3">
      <c r="AY9911" s="107" t="e">
        <f>VLOOKUP(C9911,#REF!, 2,FALSE)</f>
        <v>#REF!</v>
      </c>
      <c r="BM9911" s="79" t="s">
        <v>15367</v>
      </c>
      <c r="BN9911" s="79" t="s">
        <v>2985</v>
      </c>
      <c r="BO9911" s="79" t="s">
        <v>2985</v>
      </c>
      <c r="BU9911" s="79" t="s">
        <v>15367</v>
      </c>
      <c r="BV9911" s="79" t="s">
        <v>2985</v>
      </c>
      <c r="BW9911" s="79" t="s">
        <v>2985</v>
      </c>
    </row>
    <row r="9912" spans="51:75" x14ac:dyDescent="0.3">
      <c r="AY9912" s="107" t="e">
        <f>VLOOKUP(C9912,#REF!, 2,FALSE)</f>
        <v>#REF!</v>
      </c>
      <c r="BM9912" s="79" t="s">
        <v>15368</v>
      </c>
      <c r="BN9912" s="79" t="s">
        <v>2985</v>
      </c>
      <c r="BO9912" s="79" t="s">
        <v>2985</v>
      </c>
      <c r="BU9912" s="79" t="s">
        <v>15368</v>
      </c>
      <c r="BV9912" s="79" t="s">
        <v>2985</v>
      </c>
      <c r="BW9912" s="79" t="s">
        <v>2985</v>
      </c>
    </row>
    <row r="9913" spans="51:75" x14ac:dyDescent="0.3">
      <c r="AY9913" s="107" t="e">
        <f>VLOOKUP(C9913,#REF!, 2,FALSE)</f>
        <v>#REF!</v>
      </c>
      <c r="BM9913" s="79" t="s">
        <v>15369</v>
      </c>
      <c r="BN9913" s="79" t="s">
        <v>16992</v>
      </c>
      <c r="BO9913" s="79" t="s">
        <v>2985</v>
      </c>
      <c r="BU9913" s="79" t="s">
        <v>15369</v>
      </c>
      <c r="BV9913" s="79" t="s">
        <v>16992</v>
      </c>
      <c r="BW9913" s="79" t="s">
        <v>2985</v>
      </c>
    </row>
    <row r="9914" spans="51:75" x14ac:dyDescent="0.3">
      <c r="AY9914" s="107" t="e">
        <f>VLOOKUP(C9914,#REF!, 2,FALSE)</f>
        <v>#REF!</v>
      </c>
      <c r="BM9914" s="79" t="s">
        <v>15370</v>
      </c>
      <c r="BN9914" s="79" t="s">
        <v>2981</v>
      </c>
      <c r="BO9914" s="79" t="s">
        <v>15371</v>
      </c>
      <c r="BU9914" s="79" t="s">
        <v>15370</v>
      </c>
      <c r="BV9914" s="79" t="s">
        <v>2981</v>
      </c>
      <c r="BW9914" s="79" t="s">
        <v>15371</v>
      </c>
    </row>
    <row r="9915" spans="51:75" x14ac:dyDescent="0.3">
      <c r="AY9915" s="107" t="e">
        <f>VLOOKUP(C9915,#REF!, 2,FALSE)</f>
        <v>#REF!</v>
      </c>
      <c r="BM9915" s="79" t="s">
        <v>15372</v>
      </c>
      <c r="BN9915" s="79" t="s">
        <v>3049</v>
      </c>
      <c r="BO9915" s="79" t="s">
        <v>15373</v>
      </c>
      <c r="BU9915" s="79" t="s">
        <v>15372</v>
      </c>
      <c r="BV9915" s="79" t="s">
        <v>3049</v>
      </c>
      <c r="BW9915" s="79" t="s">
        <v>15373</v>
      </c>
    </row>
    <row r="9916" spans="51:75" x14ac:dyDescent="0.3">
      <c r="AY9916" s="107" t="e">
        <f>VLOOKUP(C9916,#REF!, 2,FALSE)</f>
        <v>#REF!</v>
      </c>
      <c r="BM9916" s="79" t="s">
        <v>15374</v>
      </c>
      <c r="BN9916" s="79" t="s">
        <v>3049</v>
      </c>
      <c r="BO9916" s="79" t="s">
        <v>15375</v>
      </c>
      <c r="BU9916" s="79" t="s">
        <v>15374</v>
      </c>
      <c r="BV9916" s="79" t="s">
        <v>3049</v>
      </c>
      <c r="BW9916" s="79" t="s">
        <v>15375</v>
      </c>
    </row>
    <row r="9917" spans="51:75" x14ac:dyDescent="0.3">
      <c r="AY9917" s="107" t="e">
        <f>VLOOKUP(C9917,#REF!, 2,FALSE)</f>
        <v>#REF!</v>
      </c>
      <c r="BM9917" s="79" t="s">
        <v>2684</v>
      </c>
      <c r="BN9917" s="79" t="s">
        <v>3256</v>
      </c>
      <c r="BO9917" s="79" t="s">
        <v>2985</v>
      </c>
      <c r="BU9917" s="79" t="s">
        <v>2684</v>
      </c>
      <c r="BV9917" s="79" t="s">
        <v>3256</v>
      </c>
      <c r="BW9917" s="79" t="s">
        <v>2985</v>
      </c>
    </row>
    <row r="9918" spans="51:75" x14ac:dyDescent="0.3">
      <c r="AY9918" s="107" t="e">
        <f>VLOOKUP(C9918,#REF!, 2,FALSE)</f>
        <v>#REF!</v>
      </c>
      <c r="BM9918" s="79" t="s">
        <v>15376</v>
      </c>
      <c r="BN9918" s="79" t="s">
        <v>1274</v>
      </c>
      <c r="BO9918" s="79" t="s">
        <v>15377</v>
      </c>
      <c r="BU9918" s="79" t="s">
        <v>15376</v>
      </c>
      <c r="BV9918" s="79" t="s">
        <v>1274</v>
      </c>
      <c r="BW9918" s="79" t="s">
        <v>15377</v>
      </c>
    </row>
    <row r="9919" spans="51:75" x14ac:dyDescent="0.3">
      <c r="AY9919" s="107" t="e">
        <f>VLOOKUP(C9919,#REF!, 2,FALSE)</f>
        <v>#REF!</v>
      </c>
      <c r="BM9919" s="79" t="s">
        <v>15378</v>
      </c>
      <c r="BN9919" s="79" t="s">
        <v>17000</v>
      </c>
      <c r="BO9919" s="79" t="s">
        <v>7898</v>
      </c>
      <c r="BU9919" s="79" t="s">
        <v>15378</v>
      </c>
      <c r="BV9919" s="79" t="s">
        <v>17000</v>
      </c>
      <c r="BW9919" s="79" t="s">
        <v>7898</v>
      </c>
    </row>
    <row r="9920" spans="51:75" x14ac:dyDescent="0.3">
      <c r="AY9920" s="107" t="e">
        <f>VLOOKUP(C9920,#REF!, 2,FALSE)</f>
        <v>#REF!</v>
      </c>
      <c r="BM9920" s="79" t="s">
        <v>15379</v>
      </c>
      <c r="BN9920" s="79" t="s">
        <v>3256</v>
      </c>
      <c r="BO9920" s="79" t="s">
        <v>2985</v>
      </c>
      <c r="BU9920" s="79" t="s">
        <v>15379</v>
      </c>
      <c r="BV9920" s="79" t="s">
        <v>3256</v>
      </c>
      <c r="BW9920" s="79" t="s">
        <v>2985</v>
      </c>
    </row>
    <row r="9921" spans="51:75" x14ac:dyDescent="0.3">
      <c r="AY9921" s="107" t="e">
        <f>VLOOKUP(C9921,#REF!, 2,FALSE)</f>
        <v>#REF!</v>
      </c>
      <c r="BM9921" s="79" t="s">
        <v>15380</v>
      </c>
      <c r="BN9921" s="79" t="s">
        <v>3256</v>
      </c>
      <c r="BO9921" s="79" t="s">
        <v>2985</v>
      </c>
      <c r="BU9921" s="79" t="s">
        <v>15380</v>
      </c>
      <c r="BV9921" s="79" t="s">
        <v>3256</v>
      </c>
      <c r="BW9921" s="79" t="s">
        <v>2985</v>
      </c>
    </row>
    <row r="9922" spans="51:75" x14ac:dyDescent="0.3">
      <c r="AY9922" s="107" t="e">
        <f>VLOOKUP(C9922,#REF!, 2,FALSE)</f>
        <v>#REF!</v>
      </c>
      <c r="BM9922" s="79" t="s">
        <v>15381</v>
      </c>
      <c r="BN9922" s="79" t="s">
        <v>630</v>
      </c>
      <c r="BO9922" s="79" t="s">
        <v>15382</v>
      </c>
      <c r="BU9922" s="79" t="s">
        <v>15381</v>
      </c>
      <c r="BV9922" s="79" t="s">
        <v>630</v>
      </c>
      <c r="BW9922" s="79" t="s">
        <v>15382</v>
      </c>
    </row>
    <row r="9923" spans="51:75" x14ac:dyDescent="0.3">
      <c r="AY9923" s="107" t="e">
        <f>VLOOKUP(C9923,#REF!, 2,FALSE)</f>
        <v>#REF!</v>
      </c>
      <c r="BM9923" s="79" t="s">
        <v>15383</v>
      </c>
      <c r="BN9923" s="79" t="s">
        <v>1141</v>
      </c>
      <c r="BO9923" s="79" t="s">
        <v>2985</v>
      </c>
      <c r="BU9923" s="79" t="s">
        <v>15383</v>
      </c>
      <c r="BV9923" s="79" t="s">
        <v>1141</v>
      </c>
      <c r="BW9923" s="79" t="s">
        <v>2985</v>
      </c>
    </row>
    <row r="9924" spans="51:75" x14ac:dyDescent="0.3">
      <c r="AY9924" s="107" t="e">
        <f>VLOOKUP(C9924,#REF!, 2,FALSE)</f>
        <v>#REF!</v>
      </c>
      <c r="BM9924" s="79" t="s">
        <v>268</v>
      </c>
      <c r="BN9924" s="79" t="s">
        <v>1274</v>
      </c>
      <c r="BO9924" s="79" t="s">
        <v>15384</v>
      </c>
      <c r="BU9924" s="79" t="s">
        <v>268</v>
      </c>
      <c r="BV9924" s="79" t="s">
        <v>1274</v>
      </c>
      <c r="BW9924" s="79" t="s">
        <v>15384</v>
      </c>
    </row>
    <row r="9925" spans="51:75" x14ac:dyDescent="0.3">
      <c r="AY9925" s="107" t="e">
        <f>VLOOKUP(C9925,#REF!, 2,FALSE)</f>
        <v>#REF!</v>
      </c>
      <c r="BM9925" s="79" t="s">
        <v>15385</v>
      </c>
      <c r="BN9925" s="79" t="s">
        <v>3256</v>
      </c>
      <c r="BO9925" s="79" t="s">
        <v>2985</v>
      </c>
      <c r="BU9925" s="79" t="s">
        <v>15385</v>
      </c>
      <c r="BV9925" s="79" t="s">
        <v>3256</v>
      </c>
      <c r="BW9925" s="79" t="s">
        <v>2985</v>
      </c>
    </row>
    <row r="9926" spans="51:75" x14ac:dyDescent="0.3">
      <c r="AY9926" s="107" t="e">
        <f>VLOOKUP(C9926,#REF!, 2,FALSE)</f>
        <v>#REF!</v>
      </c>
      <c r="BM9926" s="79" t="s">
        <v>15386</v>
      </c>
      <c r="BN9926" s="79" t="s">
        <v>3256</v>
      </c>
      <c r="BO9926" s="79" t="s">
        <v>15387</v>
      </c>
      <c r="BU9926" s="79" t="s">
        <v>15386</v>
      </c>
      <c r="BV9926" s="79" t="s">
        <v>3256</v>
      </c>
      <c r="BW9926" s="79" t="s">
        <v>15387</v>
      </c>
    </row>
    <row r="9927" spans="51:75" x14ac:dyDescent="0.3">
      <c r="AY9927" s="107" t="e">
        <f>VLOOKUP(C9927,#REF!, 2,FALSE)</f>
        <v>#REF!</v>
      </c>
      <c r="BM9927" s="79" t="s">
        <v>15388</v>
      </c>
      <c r="BN9927" s="79" t="s">
        <v>1271</v>
      </c>
      <c r="BO9927" s="79" t="s">
        <v>1087</v>
      </c>
      <c r="BU9927" s="79" t="s">
        <v>15388</v>
      </c>
      <c r="BV9927" s="79" t="s">
        <v>1271</v>
      </c>
      <c r="BW9927" s="79" t="s">
        <v>1087</v>
      </c>
    </row>
    <row r="9928" spans="51:75" x14ac:dyDescent="0.3">
      <c r="AY9928" s="107" t="e">
        <f>VLOOKUP(C9928,#REF!, 2,FALSE)</f>
        <v>#REF!</v>
      </c>
      <c r="BM9928" s="79" t="s">
        <v>15389</v>
      </c>
      <c r="BN9928" s="79" t="s">
        <v>3256</v>
      </c>
      <c r="BO9928" s="79" t="s">
        <v>2985</v>
      </c>
      <c r="BU9928" s="79" t="s">
        <v>15389</v>
      </c>
      <c r="BV9928" s="79" t="s">
        <v>3256</v>
      </c>
      <c r="BW9928" s="79" t="s">
        <v>2985</v>
      </c>
    </row>
    <row r="9929" spans="51:75" x14ac:dyDescent="0.3">
      <c r="AY9929" s="107" t="e">
        <f>VLOOKUP(C9929,#REF!, 2,FALSE)</f>
        <v>#REF!</v>
      </c>
      <c r="BM9929" s="79" t="s">
        <v>15390</v>
      </c>
      <c r="BN9929" s="79" t="s">
        <v>3006</v>
      </c>
      <c r="BO9929" s="79" t="s">
        <v>15391</v>
      </c>
      <c r="BU9929" s="79" t="s">
        <v>15390</v>
      </c>
      <c r="BV9929" s="79" t="s">
        <v>3006</v>
      </c>
      <c r="BW9929" s="79" t="s">
        <v>15391</v>
      </c>
    </row>
    <row r="9930" spans="51:75" x14ac:dyDescent="0.3">
      <c r="AY9930" s="107" t="e">
        <f>VLOOKUP(C9930,#REF!, 2,FALSE)</f>
        <v>#REF!</v>
      </c>
      <c r="BM9930" s="79" t="s">
        <v>15392</v>
      </c>
      <c r="BN9930" s="79" t="s">
        <v>3006</v>
      </c>
      <c r="BO9930" s="79" t="s">
        <v>15393</v>
      </c>
      <c r="BU9930" s="79" t="s">
        <v>15392</v>
      </c>
      <c r="BV9930" s="79" t="s">
        <v>3006</v>
      </c>
      <c r="BW9930" s="79" t="s">
        <v>15393</v>
      </c>
    </row>
    <row r="9931" spans="51:75" x14ac:dyDescent="0.3">
      <c r="AY9931" s="107" t="e">
        <f>VLOOKUP(C9931,#REF!, 2,FALSE)</f>
        <v>#REF!</v>
      </c>
      <c r="BM9931" s="79" t="s">
        <v>15394</v>
      </c>
      <c r="BN9931" s="79" t="s">
        <v>2981</v>
      </c>
      <c r="BO9931" s="79" t="s">
        <v>2985</v>
      </c>
      <c r="BU9931" s="79" t="s">
        <v>15394</v>
      </c>
      <c r="BV9931" s="79" t="s">
        <v>2981</v>
      </c>
      <c r="BW9931" s="79" t="s">
        <v>2985</v>
      </c>
    </row>
    <row r="9932" spans="51:75" x14ac:dyDescent="0.3">
      <c r="AY9932" s="107" t="e">
        <f>VLOOKUP(C9932,#REF!, 2,FALSE)</f>
        <v>#REF!</v>
      </c>
      <c r="BM9932" s="79" t="s">
        <v>15395</v>
      </c>
      <c r="BN9932" s="79" t="s">
        <v>17003</v>
      </c>
      <c r="BO9932" s="79" t="s">
        <v>8641</v>
      </c>
      <c r="BU9932" s="79" t="s">
        <v>15395</v>
      </c>
      <c r="BV9932" s="79" t="s">
        <v>17003</v>
      </c>
      <c r="BW9932" s="79" t="s">
        <v>8641</v>
      </c>
    </row>
    <row r="9933" spans="51:75" x14ac:dyDescent="0.3">
      <c r="AY9933" s="107" t="e">
        <f>VLOOKUP(C9933,#REF!, 2,FALSE)</f>
        <v>#REF!</v>
      </c>
      <c r="BM9933" s="79" t="s">
        <v>15396</v>
      </c>
      <c r="BN9933" s="79" t="s">
        <v>16992</v>
      </c>
      <c r="BO9933" s="79" t="s">
        <v>5416</v>
      </c>
      <c r="BU9933" s="79" t="s">
        <v>15396</v>
      </c>
      <c r="BV9933" s="79" t="s">
        <v>16992</v>
      </c>
      <c r="BW9933" s="79" t="s">
        <v>5416</v>
      </c>
    </row>
    <row r="9934" spans="51:75" x14ac:dyDescent="0.3">
      <c r="AY9934" s="107" t="e">
        <f>VLOOKUP(C9934,#REF!, 2,FALSE)</f>
        <v>#REF!</v>
      </c>
      <c r="BM9934" s="79" t="s">
        <v>15397</v>
      </c>
      <c r="BN9934" s="79" t="s">
        <v>17003</v>
      </c>
      <c r="BO9934" s="79" t="s">
        <v>15398</v>
      </c>
      <c r="BU9934" s="79" t="s">
        <v>15397</v>
      </c>
      <c r="BV9934" s="79" t="s">
        <v>17003</v>
      </c>
      <c r="BW9934" s="79" t="s">
        <v>15398</v>
      </c>
    </row>
    <row r="9935" spans="51:75" x14ac:dyDescent="0.3">
      <c r="AY9935" s="107" t="e">
        <f>VLOOKUP(C9935,#REF!, 2,FALSE)</f>
        <v>#REF!</v>
      </c>
      <c r="BM9935" s="79" t="s">
        <v>15399</v>
      </c>
      <c r="BN9935" s="79" t="s">
        <v>2985</v>
      </c>
      <c r="BO9935" s="79" t="s">
        <v>5009</v>
      </c>
      <c r="BU9935" s="79" t="s">
        <v>15399</v>
      </c>
      <c r="BV9935" s="79" t="s">
        <v>2985</v>
      </c>
      <c r="BW9935" s="79" t="s">
        <v>5009</v>
      </c>
    </row>
    <row r="9936" spans="51:75" x14ac:dyDescent="0.3">
      <c r="AY9936" s="107" t="e">
        <f>VLOOKUP(C9936,#REF!, 2,FALSE)</f>
        <v>#REF!</v>
      </c>
      <c r="BM9936" s="79" t="s">
        <v>15400</v>
      </c>
      <c r="BN9936" s="79" t="s">
        <v>2985</v>
      </c>
      <c r="BO9936" s="79" t="s">
        <v>2985</v>
      </c>
      <c r="BU9936" s="79" t="s">
        <v>15400</v>
      </c>
      <c r="BV9936" s="79" t="s">
        <v>2985</v>
      </c>
      <c r="BW9936" s="79" t="s">
        <v>2985</v>
      </c>
    </row>
    <row r="9937" spans="51:75" x14ac:dyDescent="0.3">
      <c r="AY9937" s="107" t="e">
        <f>VLOOKUP(C9937,#REF!, 2,FALSE)</f>
        <v>#REF!</v>
      </c>
      <c r="BM9937" s="79" t="s">
        <v>15401</v>
      </c>
      <c r="BN9937" s="79" t="s">
        <v>2985</v>
      </c>
      <c r="BO9937" s="79" t="s">
        <v>2985</v>
      </c>
      <c r="BU9937" s="79" t="s">
        <v>15401</v>
      </c>
      <c r="BV9937" s="79" t="s">
        <v>2985</v>
      </c>
      <c r="BW9937" s="79" t="s">
        <v>2985</v>
      </c>
    </row>
    <row r="9938" spans="51:75" x14ac:dyDescent="0.3">
      <c r="AY9938" s="107" t="e">
        <f>VLOOKUP(C9938,#REF!, 2,FALSE)</f>
        <v>#REF!</v>
      </c>
      <c r="BM9938" s="79" t="s">
        <v>15402</v>
      </c>
      <c r="BN9938" s="79" t="s">
        <v>698</v>
      </c>
      <c r="BO9938" s="79" t="s">
        <v>2985</v>
      </c>
      <c r="BU9938" s="79" t="s">
        <v>15402</v>
      </c>
      <c r="BV9938" s="79" t="s">
        <v>698</v>
      </c>
      <c r="BW9938" s="79" t="s">
        <v>2985</v>
      </c>
    </row>
    <row r="9939" spans="51:75" x14ac:dyDescent="0.3">
      <c r="AY9939" s="107" t="e">
        <f>VLOOKUP(C9939,#REF!, 2,FALSE)</f>
        <v>#REF!</v>
      </c>
      <c r="BM9939" s="79" t="s">
        <v>15403</v>
      </c>
      <c r="BN9939" s="79" t="s">
        <v>2985</v>
      </c>
      <c r="BO9939" s="79" t="s">
        <v>2939</v>
      </c>
      <c r="BU9939" s="79" t="s">
        <v>15403</v>
      </c>
      <c r="BV9939" s="79" t="s">
        <v>2985</v>
      </c>
      <c r="BW9939" s="79" t="s">
        <v>2939</v>
      </c>
    </row>
    <row r="9940" spans="51:75" x14ac:dyDescent="0.3">
      <c r="AY9940" s="107" t="e">
        <f>VLOOKUP(C9940,#REF!, 2,FALSE)</f>
        <v>#REF!</v>
      </c>
      <c r="BM9940" s="79" t="s">
        <v>15404</v>
      </c>
      <c r="BN9940" s="79" t="s">
        <v>3256</v>
      </c>
      <c r="BO9940" s="79" t="s">
        <v>7457</v>
      </c>
      <c r="BU9940" s="79" t="s">
        <v>15404</v>
      </c>
      <c r="BV9940" s="79" t="s">
        <v>3256</v>
      </c>
      <c r="BW9940" s="79" t="s">
        <v>7457</v>
      </c>
    </row>
    <row r="9941" spans="51:75" x14ac:dyDescent="0.3">
      <c r="AY9941" s="107" t="e">
        <f>VLOOKUP(C9941,#REF!, 2,FALSE)</f>
        <v>#REF!</v>
      </c>
      <c r="BM9941" s="79" t="s">
        <v>15405</v>
      </c>
      <c r="BN9941" s="79" t="s">
        <v>3006</v>
      </c>
      <c r="BO9941" s="79" t="s">
        <v>2176</v>
      </c>
      <c r="BU9941" s="79" t="s">
        <v>15405</v>
      </c>
      <c r="BV9941" s="79" t="s">
        <v>3006</v>
      </c>
      <c r="BW9941" s="79" t="s">
        <v>2176</v>
      </c>
    </row>
    <row r="9942" spans="51:75" x14ac:dyDescent="0.3">
      <c r="AY9942" s="107" t="e">
        <f>VLOOKUP(C9942,#REF!, 2,FALSE)</f>
        <v>#REF!</v>
      </c>
      <c r="BM9942" s="79" t="s">
        <v>15406</v>
      </c>
      <c r="BN9942" s="79" t="s">
        <v>669</v>
      </c>
      <c r="BO9942" s="79" t="s">
        <v>15407</v>
      </c>
      <c r="BU9942" s="79" t="s">
        <v>15406</v>
      </c>
      <c r="BV9942" s="79" t="s">
        <v>669</v>
      </c>
      <c r="BW9942" s="79" t="s">
        <v>15407</v>
      </c>
    </row>
    <row r="9943" spans="51:75" x14ac:dyDescent="0.3">
      <c r="AY9943" s="107" t="e">
        <f>VLOOKUP(C9943,#REF!, 2,FALSE)</f>
        <v>#REF!</v>
      </c>
      <c r="BM9943" s="79" t="s">
        <v>15408</v>
      </c>
      <c r="BN9943" s="79" t="s">
        <v>3256</v>
      </c>
      <c r="BO9943" s="79" t="s">
        <v>2985</v>
      </c>
      <c r="BU9943" s="79" t="s">
        <v>15408</v>
      </c>
      <c r="BV9943" s="79" t="s">
        <v>3256</v>
      </c>
      <c r="BW9943" s="79" t="s">
        <v>2985</v>
      </c>
    </row>
    <row r="9944" spans="51:75" x14ac:dyDescent="0.3">
      <c r="AY9944" s="107" t="e">
        <f>VLOOKUP(C9944,#REF!, 2,FALSE)</f>
        <v>#REF!</v>
      </c>
      <c r="BM9944" s="79" t="s">
        <v>15409</v>
      </c>
      <c r="BN9944" s="79" t="s">
        <v>3009</v>
      </c>
      <c r="BO9944" s="79" t="s">
        <v>2985</v>
      </c>
      <c r="BU9944" s="79" t="s">
        <v>15409</v>
      </c>
      <c r="BV9944" s="79" t="s">
        <v>3009</v>
      </c>
      <c r="BW9944" s="79" t="s">
        <v>2985</v>
      </c>
    </row>
    <row r="9945" spans="51:75" x14ac:dyDescent="0.3">
      <c r="AY9945" s="107" t="e">
        <f>VLOOKUP(C9945,#REF!, 2,FALSE)</f>
        <v>#REF!</v>
      </c>
      <c r="BM9945" s="79" t="s">
        <v>2685</v>
      </c>
      <c r="BN9945" s="79" t="s">
        <v>1344</v>
      </c>
      <c r="BO9945" s="79" t="s">
        <v>15410</v>
      </c>
      <c r="BU9945" s="79" t="s">
        <v>2685</v>
      </c>
      <c r="BV9945" s="79" t="s">
        <v>1344</v>
      </c>
      <c r="BW9945" s="79" t="s">
        <v>15410</v>
      </c>
    </row>
    <row r="9946" spans="51:75" x14ac:dyDescent="0.3">
      <c r="AY9946" s="107" t="e">
        <f>VLOOKUP(C9946,#REF!, 2,FALSE)</f>
        <v>#REF!</v>
      </c>
      <c r="BM9946" s="79" t="s">
        <v>15411</v>
      </c>
      <c r="BN9946" s="79" t="s">
        <v>928</v>
      </c>
      <c r="BO9946" s="79" t="s">
        <v>2985</v>
      </c>
      <c r="BU9946" s="79" t="s">
        <v>15411</v>
      </c>
      <c r="BV9946" s="79" t="s">
        <v>928</v>
      </c>
      <c r="BW9946" s="79" t="s">
        <v>2985</v>
      </c>
    </row>
    <row r="9947" spans="51:75" x14ac:dyDescent="0.3">
      <c r="AY9947" s="107" t="e">
        <f>VLOOKUP(C9947,#REF!, 2,FALSE)</f>
        <v>#REF!</v>
      </c>
      <c r="BM9947" s="79" t="s">
        <v>15412</v>
      </c>
      <c r="BN9947" s="79" t="s">
        <v>3009</v>
      </c>
      <c r="BO9947" s="79" t="s">
        <v>2985</v>
      </c>
      <c r="BU9947" s="79" t="s">
        <v>15412</v>
      </c>
      <c r="BV9947" s="79" t="s">
        <v>3009</v>
      </c>
      <c r="BW9947" s="79" t="s">
        <v>2985</v>
      </c>
    </row>
    <row r="9948" spans="51:75" x14ac:dyDescent="0.3">
      <c r="AY9948" s="107" t="e">
        <f>VLOOKUP(C9948,#REF!, 2,FALSE)</f>
        <v>#REF!</v>
      </c>
      <c r="BM9948" s="79" t="s">
        <v>15413</v>
      </c>
      <c r="BN9948" s="79" t="s">
        <v>3009</v>
      </c>
      <c r="BO9948" s="79" t="s">
        <v>2985</v>
      </c>
      <c r="BU9948" s="79" t="s">
        <v>15413</v>
      </c>
      <c r="BV9948" s="79" t="s">
        <v>3009</v>
      </c>
      <c r="BW9948" s="79" t="s">
        <v>2985</v>
      </c>
    </row>
    <row r="9949" spans="51:75" x14ac:dyDescent="0.3">
      <c r="AY9949" s="107" t="e">
        <f>VLOOKUP(C9949,#REF!, 2,FALSE)</f>
        <v>#REF!</v>
      </c>
      <c r="BM9949" s="79" t="s">
        <v>15414</v>
      </c>
      <c r="BN9949" s="79" t="s">
        <v>16992</v>
      </c>
      <c r="BO9949" s="79" t="s">
        <v>15415</v>
      </c>
      <c r="BU9949" s="79" t="s">
        <v>15414</v>
      </c>
      <c r="BV9949" s="79" t="s">
        <v>16992</v>
      </c>
      <c r="BW9949" s="79" t="s">
        <v>15415</v>
      </c>
    </row>
    <row r="9950" spans="51:75" x14ac:dyDescent="0.3">
      <c r="AY9950" s="107" t="e">
        <f>VLOOKUP(C9950,#REF!, 2,FALSE)</f>
        <v>#REF!</v>
      </c>
      <c r="BM9950" s="79" t="s">
        <v>15416</v>
      </c>
      <c r="BN9950" s="79" t="s">
        <v>854</v>
      </c>
      <c r="BO9950" s="79" t="s">
        <v>15417</v>
      </c>
      <c r="BU9950" s="79" t="s">
        <v>15416</v>
      </c>
      <c r="BV9950" s="79" t="s">
        <v>854</v>
      </c>
      <c r="BW9950" s="79" t="s">
        <v>15417</v>
      </c>
    </row>
    <row r="9951" spans="51:75" x14ac:dyDescent="0.3">
      <c r="AY9951" s="107" t="e">
        <f>VLOOKUP(C9951,#REF!, 2,FALSE)</f>
        <v>#REF!</v>
      </c>
      <c r="BM9951" s="79" t="s">
        <v>15418</v>
      </c>
      <c r="BN9951" s="79" t="s">
        <v>3256</v>
      </c>
      <c r="BO9951" s="79" t="s">
        <v>2985</v>
      </c>
      <c r="BU9951" s="79" t="s">
        <v>15418</v>
      </c>
      <c r="BV9951" s="79" t="s">
        <v>3256</v>
      </c>
      <c r="BW9951" s="79" t="s">
        <v>2985</v>
      </c>
    </row>
    <row r="9952" spans="51:75" x14ac:dyDescent="0.3">
      <c r="AY9952" s="107" t="e">
        <f>VLOOKUP(C9952,#REF!, 2,FALSE)</f>
        <v>#REF!</v>
      </c>
      <c r="BM9952" s="79" t="s">
        <v>15419</v>
      </c>
      <c r="BN9952" s="79" t="s">
        <v>3256</v>
      </c>
      <c r="BO9952" s="79" t="s">
        <v>15420</v>
      </c>
      <c r="BU9952" s="79" t="s">
        <v>15419</v>
      </c>
      <c r="BV9952" s="79" t="s">
        <v>3256</v>
      </c>
      <c r="BW9952" s="79" t="s">
        <v>15420</v>
      </c>
    </row>
    <row r="9953" spans="51:75" x14ac:dyDescent="0.3">
      <c r="AY9953" s="107" t="e">
        <f>VLOOKUP(C9953,#REF!, 2,FALSE)</f>
        <v>#REF!</v>
      </c>
      <c r="BM9953" s="79" t="s">
        <v>15421</v>
      </c>
      <c r="BN9953" s="79" t="s">
        <v>3009</v>
      </c>
      <c r="BO9953" s="79" t="s">
        <v>2985</v>
      </c>
      <c r="BU9953" s="79" t="s">
        <v>15421</v>
      </c>
      <c r="BV9953" s="79" t="s">
        <v>3009</v>
      </c>
      <c r="BW9953" s="79" t="s">
        <v>2985</v>
      </c>
    </row>
    <row r="9954" spans="51:75" x14ac:dyDescent="0.3">
      <c r="AY9954" s="107" t="e">
        <f>VLOOKUP(C9954,#REF!, 2,FALSE)</f>
        <v>#REF!</v>
      </c>
      <c r="BM9954" s="79" t="s">
        <v>15422</v>
      </c>
      <c r="BN9954" s="79" t="s">
        <v>1271</v>
      </c>
      <c r="BO9954" s="79" t="s">
        <v>2985</v>
      </c>
      <c r="BU9954" s="79" t="s">
        <v>15422</v>
      </c>
      <c r="BV9954" s="79" t="s">
        <v>1271</v>
      </c>
      <c r="BW9954" s="79" t="s">
        <v>2985</v>
      </c>
    </row>
    <row r="9955" spans="51:75" x14ac:dyDescent="0.3">
      <c r="AY9955" s="107" t="e">
        <f>VLOOKUP(C9955,#REF!, 2,FALSE)</f>
        <v>#REF!</v>
      </c>
      <c r="BM9955" s="79" t="s">
        <v>15423</v>
      </c>
      <c r="BN9955" s="79" t="s">
        <v>3009</v>
      </c>
      <c r="BO9955" s="79" t="s">
        <v>2985</v>
      </c>
      <c r="BU9955" s="79" t="s">
        <v>15423</v>
      </c>
      <c r="BV9955" s="79" t="s">
        <v>3009</v>
      </c>
      <c r="BW9955" s="79" t="s">
        <v>2985</v>
      </c>
    </row>
    <row r="9956" spans="51:75" x14ac:dyDescent="0.3">
      <c r="AY9956" s="107" t="e">
        <f>VLOOKUP(C9956,#REF!, 2,FALSE)</f>
        <v>#REF!</v>
      </c>
      <c r="BM9956" s="79" t="s">
        <v>15424</v>
      </c>
      <c r="BN9956" s="79" t="s">
        <v>1344</v>
      </c>
      <c r="BO9956" s="79" t="s">
        <v>2985</v>
      </c>
      <c r="BU9956" s="79" t="s">
        <v>15424</v>
      </c>
      <c r="BV9956" s="79" t="s">
        <v>1344</v>
      </c>
      <c r="BW9956" s="79" t="s">
        <v>2985</v>
      </c>
    </row>
    <row r="9957" spans="51:75" x14ac:dyDescent="0.3">
      <c r="AY9957" s="107" t="e">
        <f>VLOOKUP(C9957,#REF!, 2,FALSE)</f>
        <v>#REF!</v>
      </c>
      <c r="BM9957" s="79" t="s">
        <v>15425</v>
      </c>
      <c r="BN9957" s="79" t="s">
        <v>2981</v>
      </c>
      <c r="BO9957" s="79" t="s">
        <v>2985</v>
      </c>
      <c r="BU9957" s="79" t="s">
        <v>15425</v>
      </c>
      <c r="BV9957" s="79" t="s">
        <v>2981</v>
      </c>
      <c r="BW9957" s="79" t="s">
        <v>2985</v>
      </c>
    </row>
    <row r="9958" spans="51:75" x14ac:dyDescent="0.3">
      <c r="AY9958" s="107" t="e">
        <f>VLOOKUP(C9958,#REF!, 2,FALSE)</f>
        <v>#REF!</v>
      </c>
      <c r="BM9958" s="79" t="s">
        <v>2686</v>
      </c>
      <c r="BN9958" s="79" t="s">
        <v>16994</v>
      </c>
      <c r="BO9958" s="79" t="s">
        <v>2548</v>
      </c>
      <c r="BU9958" s="79" t="s">
        <v>2686</v>
      </c>
      <c r="BV9958" s="79" t="s">
        <v>16994</v>
      </c>
      <c r="BW9958" s="79" t="s">
        <v>2548</v>
      </c>
    </row>
    <row r="9959" spans="51:75" x14ac:dyDescent="0.3">
      <c r="AY9959" s="107" t="e">
        <f>VLOOKUP(C9959,#REF!, 2,FALSE)</f>
        <v>#REF!</v>
      </c>
      <c r="BM9959" s="79" t="s">
        <v>2687</v>
      </c>
      <c r="BN9959" s="79" t="s">
        <v>3206</v>
      </c>
      <c r="BO9959" s="79" t="s">
        <v>2985</v>
      </c>
      <c r="BU9959" s="79" t="s">
        <v>2687</v>
      </c>
      <c r="BV9959" s="79" t="s">
        <v>3206</v>
      </c>
      <c r="BW9959" s="79" t="s">
        <v>2985</v>
      </c>
    </row>
    <row r="9960" spans="51:75" x14ac:dyDescent="0.3">
      <c r="AY9960" s="107" t="e">
        <f>VLOOKUP(C9960,#REF!, 2,FALSE)</f>
        <v>#REF!</v>
      </c>
      <c r="BM9960" s="79" t="s">
        <v>15427</v>
      </c>
      <c r="BN9960" s="79" t="s">
        <v>1344</v>
      </c>
      <c r="BO9960" s="79" t="s">
        <v>15428</v>
      </c>
      <c r="BU9960" s="79" t="s">
        <v>15427</v>
      </c>
      <c r="BV9960" s="79" t="s">
        <v>1344</v>
      </c>
      <c r="BW9960" s="79" t="s">
        <v>15428</v>
      </c>
    </row>
    <row r="9961" spans="51:75" x14ac:dyDescent="0.3">
      <c r="AY9961" s="107" t="e">
        <f>VLOOKUP(C9961,#REF!, 2,FALSE)</f>
        <v>#REF!</v>
      </c>
      <c r="BM9961" s="79" t="s">
        <v>15429</v>
      </c>
      <c r="BN9961" s="79" t="s">
        <v>3256</v>
      </c>
      <c r="BO9961" s="79" t="s">
        <v>2985</v>
      </c>
      <c r="BU9961" s="79" t="s">
        <v>15429</v>
      </c>
      <c r="BV9961" s="79" t="s">
        <v>3256</v>
      </c>
      <c r="BW9961" s="79" t="s">
        <v>2985</v>
      </c>
    </row>
    <row r="9962" spans="51:75" x14ac:dyDescent="0.3">
      <c r="AY9962" s="107" t="e">
        <f>VLOOKUP(C9962,#REF!, 2,FALSE)</f>
        <v>#REF!</v>
      </c>
      <c r="BM9962" s="79" t="s">
        <v>15430</v>
      </c>
      <c r="BN9962" s="79" t="s">
        <v>3009</v>
      </c>
      <c r="BO9962" s="79" t="s">
        <v>15431</v>
      </c>
      <c r="BU9962" s="79" t="s">
        <v>15430</v>
      </c>
      <c r="BV9962" s="79" t="s">
        <v>3009</v>
      </c>
      <c r="BW9962" s="79" t="s">
        <v>15431</v>
      </c>
    </row>
    <row r="9963" spans="51:75" x14ac:dyDescent="0.3">
      <c r="AY9963" s="107" t="e">
        <f>VLOOKUP(C9963,#REF!, 2,FALSE)</f>
        <v>#REF!</v>
      </c>
      <c r="BM9963" s="79" t="s">
        <v>15432</v>
      </c>
      <c r="BN9963" s="79" t="s">
        <v>2981</v>
      </c>
      <c r="BO9963" s="79" t="s">
        <v>2985</v>
      </c>
      <c r="BU9963" s="79" t="s">
        <v>15432</v>
      </c>
      <c r="BV9963" s="79" t="s">
        <v>2981</v>
      </c>
      <c r="BW9963" s="79" t="s">
        <v>2985</v>
      </c>
    </row>
    <row r="9964" spans="51:75" x14ac:dyDescent="0.3">
      <c r="AY9964" s="107" t="e">
        <f>VLOOKUP(C9964,#REF!, 2,FALSE)</f>
        <v>#REF!</v>
      </c>
      <c r="BM9964" s="79" t="s">
        <v>15433</v>
      </c>
      <c r="BN9964" s="79" t="s">
        <v>619</v>
      </c>
      <c r="BO9964" s="79" t="s">
        <v>15434</v>
      </c>
      <c r="BU9964" s="79" t="s">
        <v>15433</v>
      </c>
      <c r="BV9964" s="79" t="s">
        <v>619</v>
      </c>
      <c r="BW9964" s="79" t="s">
        <v>15434</v>
      </c>
    </row>
    <row r="9965" spans="51:75" x14ac:dyDescent="0.3">
      <c r="AY9965" s="107" t="e">
        <f>VLOOKUP(C9965,#REF!, 2,FALSE)</f>
        <v>#REF!</v>
      </c>
      <c r="BM9965" s="79" t="s">
        <v>15435</v>
      </c>
      <c r="BN9965" s="79" t="s">
        <v>3091</v>
      </c>
      <c r="BO9965" s="79" t="s">
        <v>2985</v>
      </c>
      <c r="BU9965" s="79" t="s">
        <v>15435</v>
      </c>
      <c r="BV9965" s="79" t="s">
        <v>3091</v>
      </c>
      <c r="BW9965" s="79" t="s">
        <v>2985</v>
      </c>
    </row>
    <row r="9966" spans="51:75" x14ac:dyDescent="0.3">
      <c r="AY9966" s="107" t="e">
        <f>VLOOKUP(C9966,#REF!, 2,FALSE)</f>
        <v>#REF!</v>
      </c>
      <c r="BM9966" s="79" t="s">
        <v>15436</v>
      </c>
      <c r="BN9966" s="79" t="s">
        <v>3009</v>
      </c>
      <c r="BO9966" s="79" t="s">
        <v>2985</v>
      </c>
      <c r="BU9966" s="79" t="s">
        <v>15436</v>
      </c>
      <c r="BV9966" s="79" t="s">
        <v>3009</v>
      </c>
      <c r="BW9966" s="79" t="s">
        <v>2985</v>
      </c>
    </row>
    <row r="9967" spans="51:75" x14ac:dyDescent="0.3">
      <c r="AY9967" s="107" t="e">
        <f>VLOOKUP(C9967,#REF!, 2,FALSE)</f>
        <v>#REF!</v>
      </c>
      <c r="BM9967" s="79" t="s">
        <v>15437</v>
      </c>
      <c r="BN9967" s="79" t="s">
        <v>3256</v>
      </c>
      <c r="BO9967" s="79" t="s">
        <v>2985</v>
      </c>
      <c r="BU9967" s="79" t="s">
        <v>15437</v>
      </c>
      <c r="BV9967" s="79" t="s">
        <v>3256</v>
      </c>
      <c r="BW9967" s="79" t="s">
        <v>2985</v>
      </c>
    </row>
    <row r="9968" spans="51:75" x14ac:dyDescent="0.3">
      <c r="AY9968" s="107" t="e">
        <f>VLOOKUP(C9968,#REF!, 2,FALSE)</f>
        <v>#REF!</v>
      </c>
      <c r="BM9968" s="79" t="s">
        <v>15438</v>
      </c>
      <c r="BN9968" s="79" t="s">
        <v>1344</v>
      </c>
      <c r="BO9968" s="79" t="s">
        <v>2985</v>
      </c>
      <c r="BU9968" s="79" t="s">
        <v>15438</v>
      </c>
      <c r="BV9968" s="79" t="s">
        <v>1344</v>
      </c>
      <c r="BW9968" s="79" t="s">
        <v>2985</v>
      </c>
    </row>
    <row r="9969" spans="51:75" x14ac:dyDescent="0.3">
      <c r="AY9969" s="107" t="e">
        <f>VLOOKUP(C9969,#REF!, 2,FALSE)</f>
        <v>#REF!</v>
      </c>
      <c r="BM9969" s="79" t="s">
        <v>15439</v>
      </c>
      <c r="BN9969" s="79" t="s">
        <v>3009</v>
      </c>
      <c r="BO9969" s="79" t="s">
        <v>2985</v>
      </c>
      <c r="BU9969" s="79" t="s">
        <v>15439</v>
      </c>
      <c r="BV9969" s="79" t="s">
        <v>3009</v>
      </c>
      <c r="BW9969" s="79" t="s">
        <v>2985</v>
      </c>
    </row>
    <row r="9970" spans="51:75" x14ac:dyDescent="0.3">
      <c r="AY9970" s="107" t="e">
        <f>VLOOKUP(C9970,#REF!, 2,FALSE)</f>
        <v>#REF!</v>
      </c>
      <c r="BM9970" s="79" t="s">
        <v>15440</v>
      </c>
      <c r="BN9970" s="79" t="s">
        <v>3091</v>
      </c>
      <c r="BO9970" s="79" t="s">
        <v>13253</v>
      </c>
      <c r="BU9970" s="79" t="s">
        <v>15440</v>
      </c>
      <c r="BV9970" s="79" t="s">
        <v>3091</v>
      </c>
      <c r="BW9970" s="79" t="s">
        <v>13253</v>
      </c>
    </row>
    <row r="9971" spans="51:75" x14ac:dyDescent="0.3">
      <c r="AY9971" s="107" t="e">
        <f>VLOOKUP(C9971,#REF!, 2,FALSE)</f>
        <v>#REF!</v>
      </c>
      <c r="BM9971" s="79" t="s">
        <v>15441</v>
      </c>
      <c r="BN9971" s="79" t="s">
        <v>627</v>
      </c>
      <c r="BO9971" s="79" t="s">
        <v>8381</v>
      </c>
      <c r="BU9971" s="79" t="s">
        <v>15441</v>
      </c>
      <c r="BV9971" s="79" t="s">
        <v>627</v>
      </c>
      <c r="BW9971" s="79" t="s">
        <v>8381</v>
      </c>
    </row>
    <row r="9972" spans="51:75" x14ac:dyDescent="0.3">
      <c r="AY9972" s="107" t="e">
        <f>VLOOKUP(C9972,#REF!, 2,FALSE)</f>
        <v>#REF!</v>
      </c>
      <c r="BM9972" s="79" t="s">
        <v>267</v>
      </c>
      <c r="BN9972" s="79" t="s">
        <v>627</v>
      </c>
      <c r="BO9972" s="79" t="s">
        <v>11462</v>
      </c>
      <c r="BU9972" s="79" t="s">
        <v>267</v>
      </c>
      <c r="BV9972" s="79" t="s">
        <v>627</v>
      </c>
      <c r="BW9972" s="79" t="s">
        <v>11462</v>
      </c>
    </row>
    <row r="9973" spans="51:75" x14ac:dyDescent="0.3">
      <c r="AY9973" s="107" t="e">
        <f>VLOOKUP(C9973,#REF!, 2,FALSE)</f>
        <v>#REF!</v>
      </c>
      <c r="BM9973" s="79" t="s">
        <v>15442</v>
      </c>
      <c r="BN9973" s="79" t="s">
        <v>3256</v>
      </c>
      <c r="BO9973" s="79" t="s">
        <v>2985</v>
      </c>
      <c r="BU9973" s="79" t="s">
        <v>15442</v>
      </c>
      <c r="BV9973" s="79" t="s">
        <v>3256</v>
      </c>
      <c r="BW9973" s="79" t="s">
        <v>2985</v>
      </c>
    </row>
    <row r="9974" spans="51:75" x14ac:dyDescent="0.3">
      <c r="AY9974" s="107" t="e">
        <f>VLOOKUP(C9974,#REF!, 2,FALSE)</f>
        <v>#REF!</v>
      </c>
      <c r="BM9974" s="79" t="s">
        <v>15443</v>
      </c>
      <c r="BN9974" s="79" t="s">
        <v>717</v>
      </c>
      <c r="BO9974" s="79" t="s">
        <v>15444</v>
      </c>
      <c r="BU9974" s="79" t="s">
        <v>15443</v>
      </c>
      <c r="BV9974" s="79" t="s">
        <v>717</v>
      </c>
      <c r="BW9974" s="79" t="s">
        <v>15444</v>
      </c>
    </row>
    <row r="9975" spans="51:75" x14ac:dyDescent="0.3">
      <c r="AY9975" s="107" t="e">
        <f>VLOOKUP(C9975,#REF!, 2,FALSE)</f>
        <v>#REF!</v>
      </c>
      <c r="BM9975" s="79" t="s">
        <v>15445</v>
      </c>
      <c r="BN9975" s="79" t="s">
        <v>1344</v>
      </c>
      <c r="BO9975" s="79" t="s">
        <v>15446</v>
      </c>
      <c r="BU9975" s="79" t="s">
        <v>15445</v>
      </c>
      <c r="BV9975" s="79" t="s">
        <v>1344</v>
      </c>
      <c r="BW9975" s="79" t="s">
        <v>15446</v>
      </c>
    </row>
    <row r="9976" spans="51:75" x14ac:dyDescent="0.3">
      <c r="AY9976" s="107" t="e">
        <f>VLOOKUP(C9976,#REF!, 2,FALSE)</f>
        <v>#REF!</v>
      </c>
      <c r="BM9976" s="79" t="s">
        <v>15447</v>
      </c>
      <c r="BN9976" s="79" t="s">
        <v>1344</v>
      </c>
      <c r="BO9976" s="79" t="s">
        <v>15448</v>
      </c>
      <c r="BU9976" s="79" t="s">
        <v>15447</v>
      </c>
      <c r="BV9976" s="79" t="s">
        <v>1344</v>
      </c>
      <c r="BW9976" s="79" t="s">
        <v>15448</v>
      </c>
    </row>
    <row r="9977" spans="51:75" x14ac:dyDescent="0.3">
      <c r="AY9977" s="107" t="e">
        <f>VLOOKUP(C9977,#REF!, 2,FALSE)</f>
        <v>#REF!</v>
      </c>
      <c r="BM9977" s="79" t="s">
        <v>15449</v>
      </c>
      <c r="BN9977" s="79" t="s">
        <v>717</v>
      </c>
      <c r="BO9977" s="79" t="s">
        <v>5632</v>
      </c>
      <c r="BU9977" s="79" t="s">
        <v>15449</v>
      </c>
      <c r="BV9977" s="79" t="s">
        <v>717</v>
      </c>
      <c r="BW9977" s="79" t="s">
        <v>5632</v>
      </c>
    </row>
    <row r="9978" spans="51:75" x14ac:dyDescent="0.3">
      <c r="AY9978" s="107" t="e">
        <f>VLOOKUP(C9978,#REF!, 2,FALSE)</f>
        <v>#REF!</v>
      </c>
      <c r="BM9978" s="79" t="s">
        <v>15450</v>
      </c>
      <c r="BN9978" s="79" t="s">
        <v>3009</v>
      </c>
      <c r="BO9978" s="79" t="s">
        <v>15451</v>
      </c>
      <c r="BU9978" s="79" t="s">
        <v>15450</v>
      </c>
      <c r="BV9978" s="79" t="s">
        <v>3009</v>
      </c>
      <c r="BW9978" s="79" t="s">
        <v>15451</v>
      </c>
    </row>
    <row r="9979" spans="51:75" x14ac:dyDescent="0.3">
      <c r="AY9979" s="107" t="e">
        <f>VLOOKUP(C9979,#REF!, 2,FALSE)</f>
        <v>#REF!</v>
      </c>
      <c r="BM9979" s="79" t="s">
        <v>15452</v>
      </c>
      <c r="BN9979" s="79" t="s">
        <v>3006</v>
      </c>
      <c r="BO9979" s="79" t="s">
        <v>15453</v>
      </c>
      <c r="BU9979" s="79" t="s">
        <v>15452</v>
      </c>
      <c r="BV9979" s="79" t="s">
        <v>3006</v>
      </c>
      <c r="BW9979" s="79" t="s">
        <v>15453</v>
      </c>
    </row>
    <row r="9980" spans="51:75" x14ac:dyDescent="0.3">
      <c r="AY9980" s="107" t="e">
        <f>VLOOKUP(C9980,#REF!, 2,FALSE)</f>
        <v>#REF!</v>
      </c>
      <c r="BM9980" s="79" t="s">
        <v>15454</v>
      </c>
      <c r="BN9980" s="79" t="s">
        <v>3006</v>
      </c>
      <c r="BO9980" s="79" t="s">
        <v>3831</v>
      </c>
      <c r="BU9980" s="79" t="s">
        <v>15454</v>
      </c>
      <c r="BV9980" s="79" t="s">
        <v>3006</v>
      </c>
      <c r="BW9980" s="79" t="s">
        <v>3831</v>
      </c>
    </row>
    <row r="9981" spans="51:75" x14ac:dyDescent="0.3">
      <c r="AY9981" s="107" t="e">
        <f>VLOOKUP(C9981,#REF!, 2,FALSE)</f>
        <v>#REF!</v>
      </c>
      <c r="BM9981" s="79" t="s">
        <v>2688</v>
      </c>
      <c r="BN9981" s="79" t="s">
        <v>3009</v>
      </c>
      <c r="BO9981" s="79" t="s">
        <v>730</v>
      </c>
      <c r="BU9981" s="79" t="s">
        <v>2688</v>
      </c>
      <c r="BV9981" s="79" t="s">
        <v>3009</v>
      </c>
      <c r="BW9981" s="79" t="s">
        <v>730</v>
      </c>
    </row>
    <row r="9982" spans="51:75" x14ac:dyDescent="0.3">
      <c r="AY9982" s="107" t="e">
        <f>VLOOKUP(C9982,#REF!, 2,FALSE)</f>
        <v>#REF!</v>
      </c>
      <c r="BM9982" s="79" t="s">
        <v>15455</v>
      </c>
      <c r="BN9982" s="79" t="s">
        <v>3009</v>
      </c>
      <c r="BO9982" s="79" t="s">
        <v>6386</v>
      </c>
      <c r="BU9982" s="79" t="s">
        <v>15455</v>
      </c>
      <c r="BV9982" s="79" t="s">
        <v>3009</v>
      </c>
      <c r="BW9982" s="79" t="s">
        <v>6386</v>
      </c>
    </row>
    <row r="9983" spans="51:75" x14ac:dyDescent="0.3">
      <c r="AY9983" s="107" t="e">
        <f>VLOOKUP(C9983,#REF!, 2,FALSE)</f>
        <v>#REF!</v>
      </c>
      <c r="BM9983" s="79" t="s">
        <v>2689</v>
      </c>
      <c r="BN9983" s="79" t="s">
        <v>717</v>
      </c>
      <c r="BO9983" s="79" t="s">
        <v>4096</v>
      </c>
      <c r="BU9983" s="79" t="s">
        <v>2689</v>
      </c>
      <c r="BV9983" s="79" t="s">
        <v>717</v>
      </c>
      <c r="BW9983" s="79" t="s">
        <v>4096</v>
      </c>
    </row>
    <row r="9984" spans="51:75" x14ac:dyDescent="0.3">
      <c r="AY9984" s="107" t="e">
        <f>VLOOKUP(C9984,#REF!, 2,FALSE)</f>
        <v>#REF!</v>
      </c>
      <c r="BM9984" s="79" t="s">
        <v>2690</v>
      </c>
      <c r="BN9984" s="79" t="s">
        <v>864</v>
      </c>
      <c r="BO9984" s="79" t="s">
        <v>15456</v>
      </c>
      <c r="BU9984" s="79" t="s">
        <v>2690</v>
      </c>
      <c r="BV9984" s="79" t="s">
        <v>864</v>
      </c>
      <c r="BW9984" s="79" t="s">
        <v>15456</v>
      </c>
    </row>
    <row r="9985" spans="51:75" x14ac:dyDescent="0.3">
      <c r="AY9985" s="107" t="e">
        <f>VLOOKUP(C9985,#REF!, 2,FALSE)</f>
        <v>#REF!</v>
      </c>
      <c r="BM9985" s="79" t="s">
        <v>15457</v>
      </c>
      <c r="BN9985" s="79" t="s">
        <v>1141</v>
      </c>
      <c r="BO9985" s="79" t="s">
        <v>9119</v>
      </c>
      <c r="BU9985" s="79" t="s">
        <v>15457</v>
      </c>
      <c r="BV9985" s="79" t="s">
        <v>1141</v>
      </c>
      <c r="BW9985" s="79" t="s">
        <v>9119</v>
      </c>
    </row>
    <row r="9986" spans="51:75" x14ac:dyDescent="0.3">
      <c r="AY9986" s="107" t="e">
        <f>VLOOKUP(C9986,#REF!, 2,FALSE)</f>
        <v>#REF!</v>
      </c>
      <c r="BM9986" s="79" t="s">
        <v>15458</v>
      </c>
      <c r="BN9986" s="79" t="s">
        <v>3256</v>
      </c>
      <c r="BO9986" s="79" t="s">
        <v>10796</v>
      </c>
      <c r="BU9986" s="79" t="s">
        <v>15458</v>
      </c>
      <c r="BV9986" s="79" t="s">
        <v>3256</v>
      </c>
      <c r="BW9986" s="79" t="s">
        <v>10796</v>
      </c>
    </row>
    <row r="9987" spans="51:75" x14ac:dyDescent="0.3">
      <c r="AY9987" s="107" t="e">
        <f>VLOOKUP(C9987,#REF!, 2,FALSE)</f>
        <v>#REF!</v>
      </c>
      <c r="BM9987" s="79" t="s">
        <v>15459</v>
      </c>
      <c r="BN9987" s="79" t="s">
        <v>3049</v>
      </c>
      <c r="BO9987" s="79" t="s">
        <v>2985</v>
      </c>
      <c r="BU9987" s="79" t="s">
        <v>15459</v>
      </c>
      <c r="BV9987" s="79" t="s">
        <v>3049</v>
      </c>
      <c r="BW9987" s="79" t="s">
        <v>2985</v>
      </c>
    </row>
    <row r="9988" spans="51:75" x14ac:dyDescent="0.3">
      <c r="AY9988" s="107" t="e">
        <f>VLOOKUP(C9988,#REF!, 2,FALSE)</f>
        <v>#REF!</v>
      </c>
      <c r="BM9988" s="79" t="s">
        <v>15460</v>
      </c>
      <c r="BN9988" s="79" t="s">
        <v>3006</v>
      </c>
      <c r="BO9988" s="79" t="s">
        <v>15461</v>
      </c>
      <c r="BU9988" s="79" t="s">
        <v>15460</v>
      </c>
      <c r="BV9988" s="79" t="s">
        <v>3006</v>
      </c>
      <c r="BW9988" s="79" t="s">
        <v>15461</v>
      </c>
    </row>
    <row r="9989" spans="51:75" x14ac:dyDescent="0.3">
      <c r="AY9989" s="107" t="e">
        <f>VLOOKUP(C9989,#REF!, 2,FALSE)</f>
        <v>#REF!</v>
      </c>
      <c r="BM9989" s="79" t="s">
        <v>15462</v>
      </c>
      <c r="BN9989" s="79" t="s">
        <v>3091</v>
      </c>
      <c r="BO9989" s="79" t="s">
        <v>2985</v>
      </c>
      <c r="BU9989" s="79" t="s">
        <v>15462</v>
      </c>
      <c r="BV9989" s="79" t="s">
        <v>3091</v>
      </c>
      <c r="BW9989" s="79" t="s">
        <v>2985</v>
      </c>
    </row>
    <row r="9990" spans="51:75" x14ac:dyDescent="0.3">
      <c r="AY9990" s="107" t="e">
        <f>VLOOKUP(C9990,#REF!, 2,FALSE)</f>
        <v>#REF!</v>
      </c>
      <c r="BM9990" s="79" t="s">
        <v>15463</v>
      </c>
      <c r="BN9990" s="79" t="s">
        <v>3006</v>
      </c>
      <c r="BO9990" s="79" t="s">
        <v>15464</v>
      </c>
      <c r="BU9990" s="79" t="s">
        <v>15463</v>
      </c>
      <c r="BV9990" s="79" t="s">
        <v>3006</v>
      </c>
      <c r="BW9990" s="79" t="s">
        <v>15464</v>
      </c>
    </row>
    <row r="9991" spans="51:75" x14ac:dyDescent="0.3">
      <c r="AY9991" s="107" t="e">
        <f>VLOOKUP(C9991,#REF!, 2,FALSE)</f>
        <v>#REF!</v>
      </c>
      <c r="BM9991" s="79" t="s">
        <v>15465</v>
      </c>
      <c r="BN9991" s="79" t="s">
        <v>3101</v>
      </c>
      <c r="BO9991" s="79" t="s">
        <v>15466</v>
      </c>
      <c r="BU9991" s="79" t="s">
        <v>15465</v>
      </c>
      <c r="BV9991" s="79" t="s">
        <v>3101</v>
      </c>
      <c r="BW9991" s="79" t="s">
        <v>15466</v>
      </c>
    </row>
    <row r="9992" spans="51:75" x14ac:dyDescent="0.3">
      <c r="AY9992" s="107" t="e">
        <f>VLOOKUP(C9992,#REF!, 2,FALSE)</f>
        <v>#REF!</v>
      </c>
      <c r="BM9992" s="79" t="s">
        <v>15467</v>
      </c>
      <c r="BN9992" s="79" t="s">
        <v>1344</v>
      </c>
      <c r="BO9992" s="79" t="s">
        <v>15468</v>
      </c>
      <c r="BU9992" s="79" t="s">
        <v>15467</v>
      </c>
      <c r="BV9992" s="79" t="s">
        <v>1344</v>
      </c>
      <c r="BW9992" s="79" t="s">
        <v>15468</v>
      </c>
    </row>
    <row r="9993" spans="51:75" x14ac:dyDescent="0.3">
      <c r="AY9993" s="107" t="e">
        <f>VLOOKUP(C9993,#REF!, 2,FALSE)</f>
        <v>#REF!</v>
      </c>
      <c r="BM9993" s="79" t="s">
        <v>15469</v>
      </c>
      <c r="BN9993" s="79" t="s">
        <v>3101</v>
      </c>
      <c r="BO9993" s="79" t="s">
        <v>14669</v>
      </c>
      <c r="BU9993" s="79" t="s">
        <v>15469</v>
      </c>
      <c r="BV9993" s="79" t="s">
        <v>3101</v>
      </c>
      <c r="BW9993" s="79" t="s">
        <v>14669</v>
      </c>
    </row>
    <row r="9994" spans="51:75" x14ac:dyDescent="0.3">
      <c r="AY9994" s="107" t="e">
        <f>VLOOKUP(C9994,#REF!, 2,FALSE)</f>
        <v>#REF!</v>
      </c>
      <c r="BM9994" s="79" t="s">
        <v>15470</v>
      </c>
      <c r="BN9994" s="79" t="s">
        <v>3256</v>
      </c>
      <c r="BO9994" s="79" t="s">
        <v>4136</v>
      </c>
      <c r="BU9994" s="79" t="s">
        <v>15470</v>
      </c>
      <c r="BV9994" s="79" t="s">
        <v>3256</v>
      </c>
      <c r="BW9994" s="79" t="s">
        <v>4136</v>
      </c>
    </row>
    <row r="9995" spans="51:75" x14ac:dyDescent="0.3">
      <c r="AY9995" s="107" t="e">
        <f>VLOOKUP(C9995,#REF!, 2,FALSE)</f>
        <v>#REF!</v>
      </c>
      <c r="BM9995" s="79" t="s">
        <v>2691</v>
      </c>
      <c r="BN9995" s="79" t="s">
        <v>3009</v>
      </c>
      <c r="BO9995" s="79" t="s">
        <v>15471</v>
      </c>
      <c r="BU9995" s="79" t="s">
        <v>2691</v>
      </c>
      <c r="BV9995" s="79" t="s">
        <v>3009</v>
      </c>
      <c r="BW9995" s="79" t="s">
        <v>15471</v>
      </c>
    </row>
    <row r="9996" spans="51:75" x14ac:dyDescent="0.3">
      <c r="AY9996" s="107" t="e">
        <f>VLOOKUP(C9996,#REF!, 2,FALSE)</f>
        <v>#REF!</v>
      </c>
      <c r="BM9996" s="79" t="s">
        <v>2692</v>
      </c>
      <c r="BN9996" s="79" t="s">
        <v>3101</v>
      </c>
      <c r="BO9996" s="79" t="s">
        <v>15472</v>
      </c>
      <c r="BU9996" s="79" t="s">
        <v>2692</v>
      </c>
      <c r="BV9996" s="79" t="s">
        <v>3101</v>
      </c>
      <c r="BW9996" s="79" t="s">
        <v>15472</v>
      </c>
    </row>
    <row r="9997" spans="51:75" x14ac:dyDescent="0.3">
      <c r="AY9997" s="107" t="e">
        <f>VLOOKUP(C9997,#REF!, 2,FALSE)</f>
        <v>#REF!</v>
      </c>
      <c r="BM9997" s="79" t="s">
        <v>15473</v>
      </c>
      <c r="BN9997" s="79" t="s">
        <v>705</v>
      </c>
      <c r="BO9997" s="79" t="s">
        <v>15474</v>
      </c>
      <c r="BU9997" s="79" t="s">
        <v>15473</v>
      </c>
      <c r="BV9997" s="79" t="s">
        <v>705</v>
      </c>
      <c r="BW9997" s="79" t="s">
        <v>15474</v>
      </c>
    </row>
    <row r="9998" spans="51:75" x14ac:dyDescent="0.3">
      <c r="AY9998" s="107" t="e">
        <f>VLOOKUP(C9998,#REF!, 2,FALSE)</f>
        <v>#REF!</v>
      </c>
      <c r="BM9998" s="79" t="s">
        <v>15475</v>
      </c>
      <c r="BN9998" s="79" t="s">
        <v>668</v>
      </c>
      <c r="BO9998" s="79" t="s">
        <v>2985</v>
      </c>
      <c r="BU9998" s="79" t="s">
        <v>15475</v>
      </c>
      <c r="BV9998" s="79" t="s">
        <v>668</v>
      </c>
      <c r="BW9998" s="79" t="s">
        <v>2985</v>
      </c>
    </row>
    <row r="9999" spans="51:75" x14ac:dyDescent="0.3">
      <c r="AY9999" s="107" t="e">
        <f>VLOOKUP(C9999,#REF!, 2,FALSE)</f>
        <v>#REF!</v>
      </c>
      <c r="BM9999" s="79" t="s">
        <v>15476</v>
      </c>
      <c r="BN9999" s="79" t="s">
        <v>1344</v>
      </c>
      <c r="BO9999" s="79" t="s">
        <v>4761</v>
      </c>
      <c r="BU9999" s="79" t="s">
        <v>15476</v>
      </c>
      <c r="BV9999" s="79" t="s">
        <v>1344</v>
      </c>
      <c r="BW9999" s="79" t="s">
        <v>4761</v>
      </c>
    </row>
    <row r="10000" spans="51:75" x14ac:dyDescent="0.3">
      <c r="AY10000" s="107" t="e">
        <f>VLOOKUP(C10000,#REF!, 2,FALSE)</f>
        <v>#REF!</v>
      </c>
      <c r="BM10000" s="79" t="s">
        <v>15477</v>
      </c>
      <c r="BN10000" s="79" t="s">
        <v>630</v>
      </c>
      <c r="BO10000" s="79" t="s">
        <v>8028</v>
      </c>
      <c r="BU10000" s="79" t="s">
        <v>15477</v>
      </c>
      <c r="BV10000" s="79" t="s">
        <v>630</v>
      </c>
      <c r="BW10000" s="79" t="s">
        <v>8028</v>
      </c>
    </row>
    <row r="10001" spans="51:75" x14ac:dyDescent="0.3">
      <c r="AY10001" s="107" t="e">
        <f>VLOOKUP(C10001,#REF!, 2,FALSE)</f>
        <v>#REF!</v>
      </c>
      <c r="BM10001" s="79" t="s">
        <v>15478</v>
      </c>
      <c r="BN10001" s="79" t="s">
        <v>17003</v>
      </c>
      <c r="BO10001" s="79" t="s">
        <v>3880</v>
      </c>
      <c r="BU10001" s="79" t="s">
        <v>15478</v>
      </c>
      <c r="BV10001" s="79" t="s">
        <v>17003</v>
      </c>
      <c r="BW10001" s="79" t="s">
        <v>3880</v>
      </c>
    </row>
    <row r="10002" spans="51:75" x14ac:dyDescent="0.3">
      <c r="AY10002" s="107" t="e">
        <f>VLOOKUP(C10002,#REF!, 2,FALSE)</f>
        <v>#REF!</v>
      </c>
      <c r="BM10002" s="79" t="s">
        <v>15479</v>
      </c>
      <c r="BN10002" s="79" t="s">
        <v>3256</v>
      </c>
      <c r="BO10002" s="79" t="s">
        <v>13208</v>
      </c>
      <c r="BU10002" s="79" t="s">
        <v>15479</v>
      </c>
      <c r="BV10002" s="79" t="s">
        <v>3256</v>
      </c>
      <c r="BW10002" s="79" t="s">
        <v>13208</v>
      </c>
    </row>
    <row r="10003" spans="51:75" x14ac:dyDescent="0.3">
      <c r="AY10003" s="107" t="e">
        <f>VLOOKUP(C10003,#REF!, 2,FALSE)</f>
        <v>#REF!</v>
      </c>
      <c r="BM10003" s="79" t="s">
        <v>15480</v>
      </c>
      <c r="BN10003" s="79" t="s">
        <v>717</v>
      </c>
      <c r="BO10003" s="79" t="s">
        <v>15481</v>
      </c>
      <c r="BU10003" s="79" t="s">
        <v>15480</v>
      </c>
      <c r="BV10003" s="79" t="s">
        <v>717</v>
      </c>
      <c r="BW10003" s="79" t="s">
        <v>15481</v>
      </c>
    </row>
    <row r="10004" spans="51:75" x14ac:dyDescent="0.3">
      <c r="AY10004" s="107" t="e">
        <f>VLOOKUP(C10004,#REF!, 2,FALSE)</f>
        <v>#REF!</v>
      </c>
      <c r="BM10004" s="79" t="s">
        <v>15482</v>
      </c>
      <c r="BN10004" s="79" t="s">
        <v>717</v>
      </c>
      <c r="BO10004" s="79" t="s">
        <v>10982</v>
      </c>
      <c r="BU10004" s="79" t="s">
        <v>15482</v>
      </c>
      <c r="BV10004" s="79" t="s">
        <v>717</v>
      </c>
      <c r="BW10004" s="79" t="s">
        <v>10982</v>
      </c>
    </row>
    <row r="10005" spans="51:75" x14ac:dyDescent="0.3">
      <c r="AY10005" s="107" t="e">
        <f>VLOOKUP(C10005,#REF!, 2,FALSE)</f>
        <v>#REF!</v>
      </c>
      <c r="BM10005" s="79" t="s">
        <v>15483</v>
      </c>
      <c r="BN10005" s="79" t="s">
        <v>17003</v>
      </c>
      <c r="BO10005" s="79" t="s">
        <v>15484</v>
      </c>
      <c r="BU10005" s="79" t="s">
        <v>15483</v>
      </c>
      <c r="BV10005" s="79" t="s">
        <v>17003</v>
      </c>
      <c r="BW10005" s="79" t="s">
        <v>15484</v>
      </c>
    </row>
    <row r="10006" spans="51:75" x14ac:dyDescent="0.3">
      <c r="AY10006" s="107" t="e">
        <f>VLOOKUP(C10006,#REF!, 2,FALSE)</f>
        <v>#REF!</v>
      </c>
      <c r="BM10006" s="79" t="s">
        <v>15485</v>
      </c>
      <c r="BN10006" s="79" t="s">
        <v>628</v>
      </c>
      <c r="BO10006" s="79" t="s">
        <v>7657</v>
      </c>
      <c r="BU10006" s="79" t="s">
        <v>15485</v>
      </c>
      <c r="BV10006" s="79" t="s">
        <v>628</v>
      </c>
      <c r="BW10006" s="79" t="s">
        <v>7657</v>
      </c>
    </row>
    <row r="10007" spans="51:75" x14ac:dyDescent="0.3">
      <c r="AY10007" s="107" t="e">
        <f>VLOOKUP(C10007,#REF!, 2,FALSE)</f>
        <v>#REF!</v>
      </c>
      <c r="BM10007" s="79" t="s">
        <v>2704</v>
      </c>
      <c r="BN10007" s="79" t="s">
        <v>1274</v>
      </c>
      <c r="BO10007" s="79" t="s">
        <v>8214</v>
      </c>
      <c r="BU10007" s="79" t="s">
        <v>2704</v>
      </c>
      <c r="BV10007" s="79" t="s">
        <v>1274</v>
      </c>
      <c r="BW10007" s="79" t="s">
        <v>8214</v>
      </c>
    </row>
    <row r="10008" spans="51:75" x14ac:dyDescent="0.3">
      <c r="AY10008" s="107" t="e">
        <f>VLOOKUP(C10008,#REF!, 2,FALSE)</f>
        <v>#REF!</v>
      </c>
      <c r="BM10008" s="79" t="s">
        <v>15486</v>
      </c>
      <c r="BN10008" s="79" t="s">
        <v>2985</v>
      </c>
      <c r="BO10008" s="79" t="s">
        <v>11208</v>
      </c>
      <c r="BU10008" s="79" t="s">
        <v>15486</v>
      </c>
      <c r="BV10008" s="79" t="s">
        <v>2985</v>
      </c>
      <c r="BW10008" s="79" t="s">
        <v>11208</v>
      </c>
    </row>
    <row r="10009" spans="51:75" x14ac:dyDescent="0.3">
      <c r="AY10009" s="107" t="e">
        <f>VLOOKUP(C10009,#REF!, 2,FALSE)</f>
        <v>#REF!</v>
      </c>
      <c r="BM10009" s="79" t="s">
        <v>15487</v>
      </c>
      <c r="BN10009" s="79" t="s">
        <v>628</v>
      </c>
      <c r="BO10009" s="79" t="s">
        <v>15488</v>
      </c>
      <c r="BU10009" s="79" t="s">
        <v>15487</v>
      </c>
      <c r="BV10009" s="79" t="s">
        <v>628</v>
      </c>
      <c r="BW10009" s="79" t="s">
        <v>15488</v>
      </c>
    </row>
    <row r="10010" spans="51:75" x14ac:dyDescent="0.3">
      <c r="AY10010" s="107" t="e">
        <f>VLOOKUP(C10010,#REF!, 2,FALSE)</f>
        <v>#REF!</v>
      </c>
      <c r="BM10010" s="79" t="s">
        <v>15489</v>
      </c>
      <c r="BN10010" s="79" t="s">
        <v>628</v>
      </c>
      <c r="BO10010" s="79" t="s">
        <v>7381</v>
      </c>
      <c r="BU10010" s="79" t="s">
        <v>15489</v>
      </c>
      <c r="BV10010" s="79" t="s">
        <v>628</v>
      </c>
      <c r="BW10010" s="79" t="s">
        <v>7381</v>
      </c>
    </row>
    <row r="10011" spans="51:75" x14ac:dyDescent="0.3">
      <c r="AY10011" s="107" t="e">
        <f>VLOOKUP(C10011,#REF!, 2,FALSE)</f>
        <v>#REF!</v>
      </c>
      <c r="BM10011" s="79" t="s">
        <v>15490</v>
      </c>
      <c r="BN10011" s="79" t="s">
        <v>630</v>
      </c>
      <c r="BO10011" s="79" t="s">
        <v>4775</v>
      </c>
      <c r="BU10011" s="79" t="s">
        <v>15490</v>
      </c>
      <c r="BV10011" s="79" t="s">
        <v>630</v>
      </c>
      <c r="BW10011" s="79" t="s">
        <v>4775</v>
      </c>
    </row>
    <row r="10012" spans="51:75" x14ac:dyDescent="0.3">
      <c r="AY10012" s="107" t="e">
        <f>VLOOKUP(C10012,#REF!, 2,FALSE)</f>
        <v>#REF!</v>
      </c>
      <c r="BM10012" s="79" t="s">
        <v>15491</v>
      </c>
      <c r="BN10012" s="79" t="s">
        <v>628</v>
      </c>
      <c r="BO10012" s="79" t="s">
        <v>15492</v>
      </c>
      <c r="BU10012" s="79" t="s">
        <v>15491</v>
      </c>
      <c r="BV10012" s="79" t="s">
        <v>628</v>
      </c>
      <c r="BW10012" s="79" t="s">
        <v>15492</v>
      </c>
    </row>
    <row r="10013" spans="51:75" x14ac:dyDescent="0.3">
      <c r="AY10013" s="107" t="e">
        <f>VLOOKUP(C10013,#REF!, 2,FALSE)</f>
        <v>#REF!</v>
      </c>
      <c r="BM10013" s="79" t="s">
        <v>15493</v>
      </c>
      <c r="BN10013" s="79" t="s">
        <v>3009</v>
      </c>
      <c r="BO10013" s="79" t="s">
        <v>15494</v>
      </c>
      <c r="BU10013" s="79" t="s">
        <v>15493</v>
      </c>
      <c r="BV10013" s="79" t="s">
        <v>3009</v>
      </c>
      <c r="BW10013" s="79" t="s">
        <v>15494</v>
      </c>
    </row>
    <row r="10014" spans="51:75" x14ac:dyDescent="0.3">
      <c r="AY10014" s="107" t="e">
        <f>VLOOKUP(C10014,#REF!, 2,FALSE)</f>
        <v>#REF!</v>
      </c>
      <c r="BM10014" s="79" t="s">
        <v>15495</v>
      </c>
      <c r="BN10014" s="79" t="s">
        <v>3256</v>
      </c>
      <c r="BO10014" s="79" t="s">
        <v>4098</v>
      </c>
      <c r="BU10014" s="79" t="s">
        <v>15495</v>
      </c>
      <c r="BV10014" s="79" t="s">
        <v>3256</v>
      </c>
      <c r="BW10014" s="79" t="s">
        <v>4098</v>
      </c>
    </row>
    <row r="10015" spans="51:75" x14ac:dyDescent="0.3">
      <c r="AY10015" s="107" t="e">
        <f>VLOOKUP(C10015,#REF!, 2,FALSE)</f>
        <v>#REF!</v>
      </c>
      <c r="BM10015" s="79" t="s">
        <v>15496</v>
      </c>
      <c r="BN10015" s="79" t="s">
        <v>628</v>
      </c>
      <c r="BO10015" s="79" t="s">
        <v>15497</v>
      </c>
      <c r="BU10015" s="79" t="s">
        <v>15496</v>
      </c>
      <c r="BV10015" s="79" t="s">
        <v>628</v>
      </c>
      <c r="BW10015" s="79" t="s">
        <v>15497</v>
      </c>
    </row>
    <row r="10016" spans="51:75" x14ac:dyDescent="0.3">
      <c r="AY10016" s="107" t="e">
        <f>VLOOKUP(C10016,#REF!, 2,FALSE)</f>
        <v>#REF!</v>
      </c>
      <c r="BM10016" s="79" t="s">
        <v>15498</v>
      </c>
      <c r="BN10016" s="79" t="s">
        <v>17003</v>
      </c>
      <c r="BO10016" s="79" t="s">
        <v>713</v>
      </c>
      <c r="BU10016" s="79" t="s">
        <v>15498</v>
      </c>
      <c r="BV10016" s="79" t="s">
        <v>17003</v>
      </c>
      <c r="BW10016" s="79" t="s">
        <v>713</v>
      </c>
    </row>
    <row r="10017" spans="51:75" x14ac:dyDescent="0.3">
      <c r="AY10017" s="107" t="e">
        <f>VLOOKUP(C10017,#REF!, 2,FALSE)</f>
        <v>#REF!</v>
      </c>
      <c r="BM10017" s="79" t="s">
        <v>15499</v>
      </c>
      <c r="BN10017" s="79" t="s">
        <v>1141</v>
      </c>
      <c r="BO10017" s="79" t="s">
        <v>3116</v>
      </c>
      <c r="BU10017" s="79" t="s">
        <v>15499</v>
      </c>
      <c r="BV10017" s="79" t="s">
        <v>1141</v>
      </c>
      <c r="BW10017" s="79" t="s">
        <v>3116</v>
      </c>
    </row>
    <row r="10018" spans="51:75" x14ac:dyDescent="0.3">
      <c r="AY10018" s="107" t="e">
        <f>VLOOKUP(C10018,#REF!, 2,FALSE)</f>
        <v>#REF!</v>
      </c>
      <c r="BM10018" s="79" t="s">
        <v>15500</v>
      </c>
      <c r="BN10018" s="79" t="s">
        <v>2985</v>
      </c>
      <c r="BO10018" s="79" t="s">
        <v>2985</v>
      </c>
      <c r="BU10018" s="79" t="s">
        <v>15500</v>
      </c>
      <c r="BV10018" s="79" t="s">
        <v>2985</v>
      </c>
      <c r="BW10018" s="79" t="s">
        <v>2985</v>
      </c>
    </row>
    <row r="10019" spans="51:75" x14ac:dyDescent="0.3">
      <c r="AY10019" s="107" t="e">
        <f>VLOOKUP(C10019,#REF!, 2,FALSE)</f>
        <v>#REF!</v>
      </c>
      <c r="BM10019" s="79" t="s">
        <v>15501</v>
      </c>
      <c r="BN10019" s="79" t="s">
        <v>3091</v>
      </c>
      <c r="BO10019" s="79" t="s">
        <v>2985</v>
      </c>
      <c r="BU10019" s="79" t="s">
        <v>15501</v>
      </c>
      <c r="BV10019" s="79" t="s">
        <v>3091</v>
      </c>
      <c r="BW10019" s="79" t="s">
        <v>2985</v>
      </c>
    </row>
    <row r="10020" spans="51:75" x14ac:dyDescent="0.3">
      <c r="AY10020" s="107" t="e">
        <f>VLOOKUP(C10020,#REF!, 2,FALSE)</f>
        <v>#REF!</v>
      </c>
      <c r="BM10020" s="79" t="s">
        <v>15502</v>
      </c>
      <c r="BN10020" s="79" t="s">
        <v>16992</v>
      </c>
      <c r="BO10020" s="79" t="s">
        <v>2985</v>
      </c>
      <c r="BU10020" s="79" t="s">
        <v>15502</v>
      </c>
      <c r="BV10020" s="79" t="s">
        <v>16992</v>
      </c>
      <c r="BW10020" s="79" t="s">
        <v>2985</v>
      </c>
    </row>
    <row r="10021" spans="51:75" x14ac:dyDescent="0.3">
      <c r="AY10021" s="107" t="e">
        <f>VLOOKUP(C10021,#REF!, 2,FALSE)</f>
        <v>#REF!</v>
      </c>
      <c r="BM10021" s="79" t="s">
        <v>15503</v>
      </c>
      <c r="BN10021" s="79" t="s">
        <v>1141</v>
      </c>
      <c r="BO10021" s="79" t="s">
        <v>2985</v>
      </c>
      <c r="BU10021" s="79" t="s">
        <v>15503</v>
      </c>
      <c r="BV10021" s="79" t="s">
        <v>1141</v>
      </c>
      <c r="BW10021" s="79" t="s">
        <v>2985</v>
      </c>
    </row>
    <row r="10022" spans="51:75" x14ac:dyDescent="0.3">
      <c r="AY10022" s="107" t="e">
        <f>VLOOKUP(C10022,#REF!, 2,FALSE)</f>
        <v>#REF!</v>
      </c>
      <c r="BM10022" s="79" t="s">
        <v>15504</v>
      </c>
      <c r="BN10022" s="79" t="s">
        <v>16992</v>
      </c>
      <c r="BO10022" s="79" t="s">
        <v>2985</v>
      </c>
      <c r="BU10022" s="79" t="s">
        <v>15504</v>
      </c>
      <c r="BV10022" s="79" t="s">
        <v>16992</v>
      </c>
      <c r="BW10022" s="79" t="s">
        <v>2985</v>
      </c>
    </row>
    <row r="10023" spans="51:75" x14ac:dyDescent="0.3">
      <c r="AY10023" s="107" t="e">
        <f>VLOOKUP(C10023,#REF!, 2,FALSE)</f>
        <v>#REF!</v>
      </c>
      <c r="BM10023" s="79" t="s">
        <v>15505</v>
      </c>
      <c r="BN10023" s="79" t="s">
        <v>2985</v>
      </c>
      <c r="BO10023" s="79" t="s">
        <v>8473</v>
      </c>
      <c r="BU10023" s="79" t="s">
        <v>15505</v>
      </c>
      <c r="BV10023" s="79" t="s">
        <v>2985</v>
      </c>
      <c r="BW10023" s="79" t="s">
        <v>8473</v>
      </c>
    </row>
    <row r="10024" spans="51:75" x14ac:dyDescent="0.3">
      <c r="AY10024" s="107" t="e">
        <f>VLOOKUP(C10024,#REF!, 2,FALSE)</f>
        <v>#REF!</v>
      </c>
      <c r="BM10024" s="79" t="s">
        <v>15506</v>
      </c>
      <c r="BN10024" s="79" t="s">
        <v>1344</v>
      </c>
      <c r="BO10024" s="79" t="s">
        <v>2985</v>
      </c>
      <c r="BU10024" s="79" t="s">
        <v>15506</v>
      </c>
      <c r="BV10024" s="79" t="s">
        <v>1344</v>
      </c>
      <c r="BW10024" s="79" t="s">
        <v>2985</v>
      </c>
    </row>
    <row r="10025" spans="51:75" x14ac:dyDescent="0.3">
      <c r="AY10025" s="107" t="e">
        <f>VLOOKUP(C10025,#REF!, 2,FALSE)</f>
        <v>#REF!</v>
      </c>
      <c r="BM10025" s="79" t="s">
        <v>15507</v>
      </c>
      <c r="BN10025" s="79" t="s">
        <v>1344</v>
      </c>
      <c r="BO10025" s="79" t="s">
        <v>1021</v>
      </c>
      <c r="BU10025" s="79" t="s">
        <v>15507</v>
      </c>
      <c r="BV10025" s="79" t="s">
        <v>1344</v>
      </c>
      <c r="BW10025" s="79" t="s">
        <v>1021</v>
      </c>
    </row>
    <row r="10026" spans="51:75" x14ac:dyDescent="0.3">
      <c r="AY10026" s="107" t="e">
        <f>VLOOKUP(C10026,#REF!, 2,FALSE)</f>
        <v>#REF!</v>
      </c>
      <c r="BM10026" s="79" t="s">
        <v>15508</v>
      </c>
      <c r="BN10026" s="79" t="s">
        <v>3049</v>
      </c>
      <c r="BO10026" s="79" t="s">
        <v>2985</v>
      </c>
      <c r="BU10026" s="79" t="s">
        <v>15508</v>
      </c>
      <c r="BV10026" s="79" t="s">
        <v>3049</v>
      </c>
      <c r="BW10026" s="79" t="s">
        <v>2985</v>
      </c>
    </row>
    <row r="10027" spans="51:75" x14ac:dyDescent="0.3">
      <c r="AY10027" s="107" t="e">
        <f>VLOOKUP(C10027,#REF!, 2,FALSE)</f>
        <v>#REF!</v>
      </c>
      <c r="BM10027" s="79" t="s">
        <v>15509</v>
      </c>
      <c r="BN10027" s="79" t="s">
        <v>1344</v>
      </c>
      <c r="BO10027" s="79" t="s">
        <v>2888</v>
      </c>
      <c r="BU10027" s="79" t="s">
        <v>15509</v>
      </c>
      <c r="BV10027" s="79" t="s">
        <v>1344</v>
      </c>
      <c r="BW10027" s="79" t="s">
        <v>2888</v>
      </c>
    </row>
    <row r="10028" spans="51:75" x14ac:dyDescent="0.3">
      <c r="AY10028" s="107" t="e">
        <f>VLOOKUP(C10028,#REF!, 2,FALSE)</f>
        <v>#REF!</v>
      </c>
      <c r="BM10028" s="79" t="s">
        <v>15510</v>
      </c>
      <c r="BN10028" s="79" t="s">
        <v>1271</v>
      </c>
      <c r="BO10028" s="79" t="s">
        <v>4724</v>
      </c>
      <c r="BU10028" s="79" t="s">
        <v>15510</v>
      </c>
      <c r="BV10028" s="79" t="s">
        <v>1271</v>
      </c>
      <c r="BW10028" s="79" t="s">
        <v>4724</v>
      </c>
    </row>
    <row r="10029" spans="51:75" x14ac:dyDescent="0.3">
      <c r="AY10029" s="107" t="e">
        <f>VLOOKUP(C10029,#REF!, 2,FALSE)</f>
        <v>#REF!</v>
      </c>
      <c r="BM10029" s="79" t="s">
        <v>15511</v>
      </c>
      <c r="BN10029" s="79" t="s">
        <v>2981</v>
      </c>
      <c r="BO10029" s="79" t="s">
        <v>4494</v>
      </c>
      <c r="BU10029" s="79" t="s">
        <v>15511</v>
      </c>
      <c r="BV10029" s="79" t="s">
        <v>2981</v>
      </c>
      <c r="BW10029" s="79" t="s">
        <v>4494</v>
      </c>
    </row>
    <row r="10030" spans="51:75" x14ac:dyDescent="0.3">
      <c r="AY10030" s="107" t="e">
        <f>VLOOKUP(C10030,#REF!, 2,FALSE)</f>
        <v>#REF!</v>
      </c>
      <c r="BM10030" s="79" t="s">
        <v>15512</v>
      </c>
      <c r="BN10030" s="79" t="s">
        <v>665</v>
      </c>
      <c r="BO10030" s="79" t="s">
        <v>2985</v>
      </c>
      <c r="BU10030" s="79" t="s">
        <v>15512</v>
      </c>
      <c r="BV10030" s="79" t="s">
        <v>665</v>
      </c>
      <c r="BW10030" s="79" t="s">
        <v>2985</v>
      </c>
    </row>
    <row r="10031" spans="51:75" x14ac:dyDescent="0.3">
      <c r="AY10031" s="107" t="e">
        <f>VLOOKUP(C10031,#REF!, 2,FALSE)</f>
        <v>#REF!</v>
      </c>
      <c r="BM10031" s="79" t="s">
        <v>272</v>
      </c>
      <c r="BN10031" s="79" t="s">
        <v>16992</v>
      </c>
      <c r="BO10031" s="79" t="s">
        <v>2985</v>
      </c>
      <c r="BU10031" s="79" t="s">
        <v>272</v>
      </c>
      <c r="BV10031" s="79" t="s">
        <v>16992</v>
      </c>
      <c r="BW10031" s="79" t="s">
        <v>2985</v>
      </c>
    </row>
    <row r="10032" spans="51:75" x14ac:dyDescent="0.3">
      <c r="AY10032" s="107" t="e">
        <f>VLOOKUP(C10032,#REF!, 2,FALSE)</f>
        <v>#REF!</v>
      </c>
      <c r="BM10032" s="79" t="s">
        <v>273</v>
      </c>
      <c r="BN10032" s="79" t="s">
        <v>16992</v>
      </c>
      <c r="BO10032" s="79" t="s">
        <v>2985</v>
      </c>
      <c r="BU10032" s="79" t="s">
        <v>273</v>
      </c>
      <c r="BV10032" s="79" t="s">
        <v>16992</v>
      </c>
      <c r="BW10032" s="79" t="s">
        <v>2985</v>
      </c>
    </row>
    <row r="10033" spans="51:75" x14ac:dyDescent="0.3">
      <c r="AY10033" s="107" t="e">
        <f>VLOOKUP(C10033,#REF!, 2,FALSE)</f>
        <v>#REF!</v>
      </c>
      <c r="BM10033" s="79" t="s">
        <v>281</v>
      </c>
      <c r="BN10033" s="79" t="s">
        <v>16992</v>
      </c>
      <c r="BO10033" s="79" t="s">
        <v>2985</v>
      </c>
      <c r="BU10033" s="79" t="s">
        <v>281</v>
      </c>
      <c r="BV10033" s="79" t="s">
        <v>16992</v>
      </c>
      <c r="BW10033" s="79" t="s">
        <v>2985</v>
      </c>
    </row>
    <row r="10034" spans="51:75" x14ac:dyDescent="0.3">
      <c r="AY10034" s="107" t="e">
        <f>VLOOKUP(C10034,#REF!, 2,FALSE)</f>
        <v>#REF!</v>
      </c>
      <c r="BM10034" s="79" t="s">
        <v>15513</v>
      </c>
      <c r="BN10034" s="79" t="s">
        <v>16992</v>
      </c>
      <c r="BO10034" s="79" t="s">
        <v>2985</v>
      </c>
      <c r="BU10034" s="79" t="s">
        <v>15513</v>
      </c>
      <c r="BV10034" s="79" t="s">
        <v>16992</v>
      </c>
      <c r="BW10034" s="79" t="s">
        <v>2985</v>
      </c>
    </row>
    <row r="10035" spans="51:75" x14ac:dyDescent="0.3">
      <c r="AY10035" s="107" t="e">
        <f>VLOOKUP(C10035,#REF!, 2,FALSE)</f>
        <v>#REF!</v>
      </c>
      <c r="BM10035" s="79" t="s">
        <v>2705</v>
      </c>
      <c r="BN10035" s="79" t="s">
        <v>668</v>
      </c>
      <c r="BO10035" s="79" t="s">
        <v>2974</v>
      </c>
      <c r="BU10035" s="79" t="s">
        <v>2705</v>
      </c>
      <c r="BV10035" s="79" t="s">
        <v>668</v>
      </c>
      <c r="BW10035" s="79" t="s">
        <v>2974</v>
      </c>
    </row>
    <row r="10036" spans="51:75" x14ac:dyDescent="0.3">
      <c r="AY10036" s="107" t="e">
        <f>VLOOKUP(C10036,#REF!, 2,FALSE)</f>
        <v>#REF!</v>
      </c>
      <c r="BM10036" s="79" t="s">
        <v>15514</v>
      </c>
      <c r="BN10036" s="79" t="s">
        <v>3256</v>
      </c>
      <c r="BO10036" s="79" t="s">
        <v>2985</v>
      </c>
      <c r="BU10036" s="79" t="s">
        <v>15514</v>
      </c>
      <c r="BV10036" s="79" t="s">
        <v>3256</v>
      </c>
      <c r="BW10036" s="79" t="s">
        <v>2985</v>
      </c>
    </row>
    <row r="10037" spans="51:75" x14ac:dyDescent="0.3">
      <c r="AY10037" s="107" t="e">
        <f>VLOOKUP(C10037,#REF!, 2,FALSE)</f>
        <v>#REF!</v>
      </c>
      <c r="BM10037" s="79" t="s">
        <v>15515</v>
      </c>
      <c r="BN10037" s="79" t="s">
        <v>3009</v>
      </c>
      <c r="BO10037" s="79" t="s">
        <v>2985</v>
      </c>
      <c r="BU10037" s="79" t="s">
        <v>15515</v>
      </c>
      <c r="BV10037" s="79" t="s">
        <v>3009</v>
      </c>
      <c r="BW10037" s="79" t="s">
        <v>2985</v>
      </c>
    </row>
    <row r="10038" spans="51:75" x14ac:dyDescent="0.3">
      <c r="AY10038" s="107" t="e">
        <f>VLOOKUP(C10038,#REF!, 2,FALSE)</f>
        <v>#REF!</v>
      </c>
      <c r="BM10038" s="79" t="s">
        <v>15516</v>
      </c>
      <c r="BN10038" s="79" t="s">
        <v>812</v>
      </c>
      <c r="BO10038" s="79" t="s">
        <v>2985</v>
      </c>
      <c r="BU10038" s="79" t="s">
        <v>15516</v>
      </c>
      <c r="BV10038" s="79" t="s">
        <v>812</v>
      </c>
      <c r="BW10038" s="79" t="s">
        <v>2985</v>
      </c>
    </row>
    <row r="10039" spans="51:75" x14ac:dyDescent="0.3">
      <c r="AY10039" s="107" t="e">
        <f>VLOOKUP(C10039,#REF!, 2,FALSE)</f>
        <v>#REF!</v>
      </c>
      <c r="BM10039" s="79" t="s">
        <v>15517</v>
      </c>
      <c r="BN10039" s="79" t="s">
        <v>777</v>
      </c>
      <c r="BO10039" s="79" t="s">
        <v>2985</v>
      </c>
      <c r="BU10039" s="79" t="s">
        <v>15517</v>
      </c>
      <c r="BV10039" s="79" t="s">
        <v>777</v>
      </c>
      <c r="BW10039" s="79" t="s">
        <v>2985</v>
      </c>
    </row>
    <row r="10040" spans="51:75" x14ac:dyDescent="0.3">
      <c r="AY10040" s="107" t="e">
        <f>VLOOKUP(C10040,#REF!, 2,FALSE)</f>
        <v>#REF!</v>
      </c>
      <c r="BM10040" s="79" t="s">
        <v>15518</v>
      </c>
      <c r="BN10040" s="79" t="s">
        <v>854</v>
      </c>
      <c r="BO10040" s="79" t="s">
        <v>2985</v>
      </c>
      <c r="BU10040" s="79" t="s">
        <v>15518</v>
      </c>
      <c r="BV10040" s="79" t="s">
        <v>854</v>
      </c>
      <c r="BW10040" s="79" t="s">
        <v>2985</v>
      </c>
    </row>
    <row r="10041" spans="51:75" x14ac:dyDescent="0.3">
      <c r="AY10041" s="107" t="e">
        <f>VLOOKUP(C10041,#REF!, 2,FALSE)</f>
        <v>#REF!</v>
      </c>
      <c r="BM10041" s="79" t="s">
        <v>15519</v>
      </c>
      <c r="BN10041" s="79" t="s">
        <v>1141</v>
      </c>
      <c r="BO10041" s="79" t="s">
        <v>2985</v>
      </c>
      <c r="BU10041" s="79" t="s">
        <v>15519</v>
      </c>
      <c r="BV10041" s="79" t="s">
        <v>1141</v>
      </c>
      <c r="BW10041" s="79" t="s">
        <v>2985</v>
      </c>
    </row>
    <row r="10042" spans="51:75" x14ac:dyDescent="0.3">
      <c r="AY10042" s="107" t="e">
        <f>VLOOKUP(C10042,#REF!, 2,FALSE)</f>
        <v>#REF!</v>
      </c>
      <c r="BM10042" s="79" t="s">
        <v>15520</v>
      </c>
      <c r="BN10042" s="79" t="s">
        <v>1344</v>
      </c>
      <c r="BO10042" s="79" t="s">
        <v>2985</v>
      </c>
      <c r="BU10042" s="79" t="s">
        <v>15520</v>
      </c>
      <c r="BV10042" s="79" t="s">
        <v>1344</v>
      </c>
      <c r="BW10042" s="79" t="s">
        <v>2985</v>
      </c>
    </row>
    <row r="10043" spans="51:75" x14ac:dyDescent="0.3">
      <c r="AY10043" s="107" t="e">
        <f>VLOOKUP(C10043,#REF!, 2,FALSE)</f>
        <v>#REF!</v>
      </c>
      <c r="BM10043" s="79" t="s">
        <v>15521</v>
      </c>
      <c r="BN10043" s="79" t="s">
        <v>721</v>
      </c>
      <c r="BO10043" s="79" t="s">
        <v>2985</v>
      </c>
      <c r="BU10043" s="79" t="s">
        <v>15521</v>
      </c>
      <c r="BV10043" s="79" t="s">
        <v>721</v>
      </c>
      <c r="BW10043" s="79" t="s">
        <v>2985</v>
      </c>
    </row>
    <row r="10044" spans="51:75" x14ac:dyDescent="0.3">
      <c r="AY10044" s="107" t="e">
        <f>VLOOKUP(C10044,#REF!, 2,FALSE)</f>
        <v>#REF!</v>
      </c>
      <c r="BM10044" s="79" t="s">
        <v>15522</v>
      </c>
      <c r="BN10044" s="79" t="s">
        <v>3009</v>
      </c>
      <c r="BO10044" s="79" t="s">
        <v>9781</v>
      </c>
      <c r="BU10044" s="79" t="s">
        <v>15522</v>
      </c>
      <c r="BV10044" s="79" t="s">
        <v>3009</v>
      </c>
      <c r="BW10044" s="79" t="s">
        <v>9781</v>
      </c>
    </row>
    <row r="10045" spans="51:75" x14ac:dyDescent="0.3">
      <c r="AY10045" s="107" t="e">
        <f>VLOOKUP(C10045,#REF!, 2,FALSE)</f>
        <v>#REF!</v>
      </c>
      <c r="BM10045" s="79" t="s">
        <v>15523</v>
      </c>
      <c r="BN10045" s="79" t="s">
        <v>1141</v>
      </c>
      <c r="BO10045" s="79" t="s">
        <v>2985</v>
      </c>
      <c r="BU10045" s="79" t="s">
        <v>15523</v>
      </c>
      <c r="BV10045" s="79" t="s">
        <v>1141</v>
      </c>
      <c r="BW10045" s="79" t="s">
        <v>2985</v>
      </c>
    </row>
    <row r="10046" spans="51:75" x14ac:dyDescent="0.3">
      <c r="AY10046" s="107" t="e">
        <f>VLOOKUP(C10046,#REF!, 2,FALSE)</f>
        <v>#REF!</v>
      </c>
      <c r="BM10046" s="79" t="s">
        <v>15524</v>
      </c>
      <c r="BN10046" s="79" t="s">
        <v>3206</v>
      </c>
      <c r="BO10046" s="79" t="s">
        <v>1380</v>
      </c>
      <c r="BU10046" s="79" t="s">
        <v>15524</v>
      </c>
      <c r="BV10046" s="79" t="s">
        <v>3206</v>
      </c>
      <c r="BW10046" s="79" t="s">
        <v>1380</v>
      </c>
    </row>
    <row r="10047" spans="51:75" x14ac:dyDescent="0.3">
      <c r="AY10047" s="107" t="e">
        <f>VLOOKUP(C10047,#REF!, 2,FALSE)</f>
        <v>#REF!</v>
      </c>
      <c r="BM10047" s="79" t="s">
        <v>15525</v>
      </c>
      <c r="BN10047" s="79" t="s">
        <v>3049</v>
      </c>
      <c r="BO10047" s="79" t="s">
        <v>8709</v>
      </c>
      <c r="BU10047" s="79" t="s">
        <v>15525</v>
      </c>
      <c r="BV10047" s="79" t="s">
        <v>3049</v>
      </c>
      <c r="BW10047" s="79" t="s">
        <v>8709</v>
      </c>
    </row>
    <row r="10048" spans="51:75" x14ac:dyDescent="0.3">
      <c r="AY10048" s="107" t="e">
        <f>VLOOKUP(C10048,#REF!, 2,FALSE)</f>
        <v>#REF!</v>
      </c>
      <c r="BM10048" s="79" t="s">
        <v>15526</v>
      </c>
      <c r="BN10048" s="79" t="s">
        <v>3049</v>
      </c>
      <c r="BO10048" s="79" t="s">
        <v>8989</v>
      </c>
      <c r="BU10048" s="79" t="s">
        <v>15526</v>
      </c>
      <c r="BV10048" s="79" t="s">
        <v>3049</v>
      </c>
      <c r="BW10048" s="79" t="s">
        <v>8989</v>
      </c>
    </row>
    <row r="10049" spans="51:75" x14ac:dyDescent="0.3">
      <c r="AY10049" s="107" t="e">
        <f>VLOOKUP(C10049,#REF!, 2,FALSE)</f>
        <v>#REF!</v>
      </c>
      <c r="BM10049" s="79" t="s">
        <v>15527</v>
      </c>
      <c r="BN10049" s="79" t="s">
        <v>3049</v>
      </c>
      <c r="BO10049" s="79" t="s">
        <v>7514</v>
      </c>
      <c r="BU10049" s="79" t="s">
        <v>15527</v>
      </c>
      <c r="BV10049" s="79" t="s">
        <v>3049</v>
      </c>
      <c r="BW10049" s="79" t="s">
        <v>7514</v>
      </c>
    </row>
    <row r="10050" spans="51:75" x14ac:dyDescent="0.3">
      <c r="AY10050" s="107" t="e">
        <f>VLOOKUP(C10050,#REF!, 2,FALSE)</f>
        <v>#REF!</v>
      </c>
      <c r="BM10050" s="79" t="s">
        <v>15528</v>
      </c>
      <c r="BN10050" s="79" t="s">
        <v>3206</v>
      </c>
      <c r="BO10050" s="79" t="s">
        <v>10215</v>
      </c>
      <c r="BU10050" s="79" t="s">
        <v>15528</v>
      </c>
      <c r="BV10050" s="79" t="s">
        <v>3206</v>
      </c>
      <c r="BW10050" s="79" t="s">
        <v>10215</v>
      </c>
    </row>
    <row r="10051" spans="51:75" x14ac:dyDescent="0.3">
      <c r="AY10051" s="107" t="e">
        <f>VLOOKUP(C10051,#REF!, 2,FALSE)</f>
        <v>#REF!</v>
      </c>
      <c r="BM10051" s="79" t="s">
        <v>15530</v>
      </c>
      <c r="BN10051" s="79" t="s">
        <v>2985</v>
      </c>
      <c r="BO10051" s="79" t="s">
        <v>15532</v>
      </c>
      <c r="BU10051" s="79" t="s">
        <v>15530</v>
      </c>
      <c r="BV10051" s="79" t="s">
        <v>2985</v>
      </c>
      <c r="BW10051" s="79" t="s">
        <v>15532</v>
      </c>
    </row>
    <row r="10052" spans="51:75" x14ac:dyDescent="0.3">
      <c r="AY10052" s="107" t="e">
        <f>VLOOKUP(C10052,#REF!, 2,FALSE)</f>
        <v>#REF!</v>
      </c>
      <c r="BM10052" s="79" t="s">
        <v>15533</v>
      </c>
      <c r="BN10052" s="79" t="s">
        <v>663</v>
      </c>
      <c r="BO10052" s="79" t="s">
        <v>2985</v>
      </c>
      <c r="BU10052" s="79" t="s">
        <v>15533</v>
      </c>
      <c r="BV10052" s="79" t="s">
        <v>663</v>
      </c>
      <c r="BW10052" s="79" t="s">
        <v>2985</v>
      </c>
    </row>
    <row r="10053" spans="51:75" x14ac:dyDescent="0.3">
      <c r="AY10053" s="107" t="e">
        <f>VLOOKUP(C10053,#REF!, 2,FALSE)</f>
        <v>#REF!</v>
      </c>
      <c r="BM10053" s="79" t="s">
        <v>2708</v>
      </c>
      <c r="BN10053" s="79" t="s">
        <v>628</v>
      </c>
      <c r="BO10053" s="79" t="s">
        <v>2985</v>
      </c>
      <c r="BU10053" s="79" t="s">
        <v>2708</v>
      </c>
      <c r="BV10053" s="79" t="s">
        <v>628</v>
      </c>
      <c r="BW10053" s="79" t="s">
        <v>2985</v>
      </c>
    </row>
    <row r="10054" spans="51:75" x14ac:dyDescent="0.3">
      <c r="AY10054" s="107" t="e">
        <f>VLOOKUP(C10054,#REF!, 2,FALSE)</f>
        <v>#REF!</v>
      </c>
      <c r="BM10054" s="79" t="s">
        <v>275</v>
      </c>
      <c r="BN10054" s="79" t="s">
        <v>16992</v>
      </c>
      <c r="BO10054" s="79" t="s">
        <v>2985</v>
      </c>
      <c r="BU10054" s="79" t="s">
        <v>275</v>
      </c>
      <c r="BV10054" s="79" t="s">
        <v>16992</v>
      </c>
      <c r="BW10054" s="79" t="s">
        <v>2985</v>
      </c>
    </row>
    <row r="10055" spans="51:75" x14ac:dyDescent="0.3">
      <c r="AY10055" s="107" t="e">
        <f>VLOOKUP(C10055,#REF!, 2,FALSE)</f>
        <v>#REF!</v>
      </c>
      <c r="BM10055" s="79" t="s">
        <v>15534</v>
      </c>
      <c r="BN10055" s="79" t="s">
        <v>1141</v>
      </c>
      <c r="BO10055" s="79" t="s">
        <v>2985</v>
      </c>
      <c r="BU10055" s="79" t="s">
        <v>15534</v>
      </c>
      <c r="BV10055" s="79" t="s">
        <v>1141</v>
      </c>
      <c r="BW10055" s="79" t="s">
        <v>2985</v>
      </c>
    </row>
    <row r="10056" spans="51:75" x14ac:dyDescent="0.3">
      <c r="AY10056" s="107" t="e">
        <f>VLOOKUP(C10056,#REF!, 2,FALSE)</f>
        <v>#REF!</v>
      </c>
      <c r="BM10056" s="79" t="s">
        <v>15535</v>
      </c>
      <c r="BN10056" s="79" t="s">
        <v>3049</v>
      </c>
      <c r="BO10056" s="79" t="s">
        <v>772</v>
      </c>
      <c r="BU10056" s="79" t="s">
        <v>15535</v>
      </c>
      <c r="BV10056" s="79" t="s">
        <v>3049</v>
      </c>
      <c r="BW10056" s="79" t="s">
        <v>772</v>
      </c>
    </row>
    <row r="10057" spans="51:75" x14ac:dyDescent="0.3">
      <c r="AY10057" s="107" t="e">
        <f>VLOOKUP(C10057,#REF!, 2,FALSE)</f>
        <v>#REF!</v>
      </c>
      <c r="BM10057" s="79" t="s">
        <v>15536</v>
      </c>
      <c r="BN10057" s="79" t="s">
        <v>1344</v>
      </c>
      <c r="BO10057" s="79" t="s">
        <v>772</v>
      </c>
      <c r="BU10057" s="79" t="s">
        <v>15536</v>
      </c>
      <c r="BV10057" s="79" t="s">
        <v>1344</v>
      </c>
      <c r="BW10057" s="79" t="s">
        <v>772</v>
      </c>
    </row>
    <row r="10058" spans="51:75" x14ac:dyDescent="0.3">
      <c r="AY10058" s="107" t="e">
        <f>VLOOKUP(C10058,#REF!, 2,FALSE)</f>
        <v>#REF!</v>
      </c>
      <c r="BM10058" s="79" t="s">
        <v>15537</v>
      </c>
      <c r="BN10058" s="79" t="s">
        <v>2981</v>
      </c>
      <c r="BO10058" s="79" t="s">
        <v>772</v>
      </c>
      <c r="BU10058" s="79" t="s">
        <v>15537</v>
      </c>
      <c r="BV10058" s="79" t="s">
        <v>2981</v>
      </c>
      <c r="BW10058" s="79" t="s">
        <v>772</v>
      </c>
    </row>
    <row r="10059" spans="51:75" x14ac:dyDescent="0.3">
      <c r="AY10059" s="107" t="e">
        <f>VLOOKUP(C10059,#REF!, 2,FALSE)</f>
        <v>#REF!</v>
      </c>
      <c r="BM10059" s="79" t="s">
        <v>15538</v>
      </c>
      <c r="BN10059" s="79" t="s">
        <v>2981</v>
      </c>
      <c r="BO10059" s="79" t="s">
        <v>772</v>
      </c>
      <c r="BU10059" s="79" t="s">
        <v>15538</v>
      </c>
      <c r="BV10059" s="79" t="s">
        <v>2981</v>
      </c>
      <c r="BW10059" s="79" t="s">
        <v>772</v>
      </c>
    </row>
    <row r="10060" spans="51:75" x14ac:dyDescent="0.3">
      <c r="AY10060" s="107" t="e">
        <f>VLOOKUP(C10060,#REF!, 2,FALSE)</f>
        <v>#REF!</v>
      </c>
      <c r="BM10060" s="79" t="s">
        <v>15539</v>
      </c>
      <c r="BN10060" s="79" t="s">
        <v>3256</v>
      </c>
      <c r="BO10060" s="79" t="s">
        <v>15540</v>
      </c>
      <c r="BU10060" s="79" t="s">
        <v>15539</v>
      </c>
      <c r="BV10060" s="79" t="s">
        <v>3256</v>
      </c>
      <c r="BW10060" s="79" t="s">
        <v>15540</v>
      </c>
    </row>
    <row r="10061" spans="51:75" x14ac:dyDescent="0.3">
      <c r="AY10061" s="107" t="e">
        <f>VLOOKUP(C10061,#REF!, 2,FALSE)</f>
        <v>#REF!</v>
      </c>
      <c r="BM10061" s="79" t="s">
        <v>15541</v>
      </c>
      <c r="BN10061" s="79" t="s">
        <v>3009</v>
      </c>
      <c r="BO10061" s="79" t="s">
        <v>15542</v>
      </c>
      <c r="BU10061" s="79" t="s">
        <v>15541</v>
      </c>
      <c r="BV10061" s="79" t="s">
        <v>3009</v>
      </c>
      <c r="BW10061" s="79" t="s">
        <v>15542</v>
      </c>
    </row>
    <row r="10062" spans="51:75" x14ac:dyDescent="0.3">
      <c r="AY10062" s="107" t="e">
        <f>VLOOKUP(C10062,#REF!, 2,FALSE)</f>
        <v>#REF!</v>
      </c>
      <c r="BM10062" s="79" t="s">
        <v>15543</v>
      </c>
      <c r="BN10062" s="79" t="s">
        <v>3006</v>
      </c>
      <c r="BO10062" s="79" t="s">
        <v>15544</v>
      </c>
      <c r="BU10062" s="79" t="s">
        <v>15543</v>
      </c>
      <c r="BV10062" s="79" t="s">
        <v>3006</v>
      </c>
      <c r="BW10062" s="79" t="s">
        <v>15544</v>
      </c>
    </row>
    <row r="10063" spans="51:75" x14ac:dyDescent="0.3">
      <c r="AY10063" s="107" t="e">
        <f>VLOOKUP(C10063,#REF!, 2,FALSE)</f>
        <v>#REF!</v>
      </c>
      <c r="BM10063" s="79" t="s">
        <v>15545</v>
      </c>
      <c r="BN10063" s="79" t="s">
        <v>3009</v>
      </c>
      <c r="BO10063" s="79" t="s">
        <v>15546</v>
      </c>
      <c r="BU10063" s="79" t="s">
        <v>15545</v>
      </c>
      <c r="BV10063" s="79" t="s">
        <v>3009</v>
      </c>
      <c r="BW10063" s="79" t="s">
        <v>15546</v>
      </c>
    </row>
    <row r="10064" spans="51:75" x14ac:dyDescent="0.3">
      <c r="AY10064" s="107" t="e">
        <f>VLOOKUP(C10064,#REF!, 2,FALSE)</f>
        <v>#REF!</v>
      </c>
      <c r="BM10064" s="79" t="s">
        <v>15547</v>
      </c>
      <c r="BN10064" s="79" t="s">
        <v>1141</v>
      </c>
      <c r="BO10064" s="79" t="s">
        <v>15548</v>
      </c>
      <c r="BU10064" s="79" t="s">
        <v>15547</v>
      </c>
      <c r="BV10064" s="79" t="s">
        <v>1141</v>
      </c>
      <c r="BW10064" s="79" t="s">
        <v>15548</v>
      </c>
    </row>
    <row r="10065" spans="51:75" x14ac:dyDescent="0.3">
      <c r="AY10065" s="107" t="e">
        <f>VLOOKUP(C10065,#REF!, 2,FALSE)</f>
        <v>#REF!</v>
      </c>
      <c r="BM10065" s="79" t="s">
        <v>2709</v>
      </c>
      <c r="BN10065" s="79" t="s">
        <v>3049</v>
      </c>
      <c r="BO10065" s="79" t="s">
        <v>772</v>
      </c>
      <c r="BU10065" s="79" t="s">
        <v>2709</v>
      </c>
      <c r="BV10065" s="79" t="s">
        <v>3049</v>
      </c>
      <c r="BW10065" s="79" t="s">
        <v>772</v>
      </c>
    </row>
    <row r="10066" spans="51:75" x14ac:dyDescent="0.3">
      <c r="AY10066" s="107" t="e">
        <f>VLOOKUP(C10066,#REF!, 2,FALSE)</f>
        <v>#REF!</v>
      </c>
      <c r="BM10066" s="79" t="s">
        <v>15549</v>
      </c>
      <c r="BN10066" s="79" t="s">
        <v>1141</v>
      </c>
      <c r="BO10066" s="79" t="s">
        <v>15550</v>
      </c>
      <c r="BU10066" s="79" t="s">
        <v>15549</v>
      </c>
      <c r="BV10066" s="79" t="s">
        <v>1141</v>
      </c>
      <c r="BW10066" s="79" t="s">
        <v>15550</v>
      </c>
    </row>
    <row r="10067" spans="51:75" x14ac:dyDescent="0.3">
      <c r="AY10067" s="107" t="e">
        <f>VLOOKUP(C10067,#REF!, 2,FALSE)</f>
        <v>#REF!</v>
      </c>
      <c r="BM10067" s="79" t="s">
        <v>15551</v>
      </c>
      <c r="BN10067" s="79" t="s">
        <v>1141</v>
      </c>
      <c r="BO10067" s="79" t="s">
        <v>772</v>
      </c>
      <c r="BU10067" s="79" t="s">
        <v>15551</v>
      </c>
      <c r="BV10067" s="79" t="s">
        <v>1141</v>
      </c>
      <c r="BW10067" s="79" t="s">
        <v>772</v>
      </c>
    </row>
    <row r="10068" spans="51:75" x14ac:dyDescent="0.3">
      <c r="AY10068" s="107" t="e">
        <f>VLOOKUP(C10068,#REF!, 2,FALSE)</f>
        <v>#REF!</v>
      </c>
      <c r="BM10068" s="79" t="s">
        <v>15552</v>
      </c>
      <c r="BN10068" s="79" t="s">
        <v>2985</v>
      </c>
      <c r="BO10068" s="79" t="s">
        <v>6990</v>
      </c>
      <c r="BU10068" s="79" t="s">
        <v>15552</v>
      </c>
      <c r="BV10068" s="79" t="s">
        <v>2985</v>
      </c>
      <c r="BW10068" s="79" t="s">
        <v>6990</v>
      </c>
    </row>
    <row r="10069" spans="51:75" x14ac:dyDescent="0.3">
      <c r="AY10069" s="107" t="e">
        <f>VLOOKUP(C10069,#REF!, 2,FALSE)</f>
        <v>#REF!</v>
      </c>
      <c r="BM10069" s="79" t="s">
        <v>274</v>
      </c>
      <c r="BN10069" s="79" t="s">
        <v>2985</v>
      </c>
      <c r="BO10069" s="79" t="s">
        <v>13783</v>
      </c>
      <c r="BU10069" s="79" t="s">
        <v>274</v>
      </c>
      <c r="BV10069" s="79" t="s">
        <v>2985</v>
      </c>
      <c r="BW10069" s="79" t="s">
        <v>13783</v>
      </c>
    </row>
    <row r="10070" spans="51:75" x14ac:dyDescent="0.3">
      <c r="AY10070" s="107" t="e">
        <f>VLOOKUP(C10070,#REF!, 2,FALSE)</f>
        <v>#REF!</v>
      </c>
      <c r="BM10070" s="79" t="s">
        <v>15553</v>
      </c>
      <c r="BN10070" s="79" t="s">
        <v>3091</v>
      </c>
      <c r="BO10070" s="79" t="s">
        <v>1493</v>
      </c>
      <c r="BU10070" s="79" t="s">
        <v>15553</v>
      </c>
      <c r="BV10070" s="79" t="s">
        <v>3091</v>
      </c>
      <c r="BW10070" s="79" t="s">
        <v>1493</v>
      </c>
    </row>
    <row r="10071" spans="51:75" x14ac:dyDescent="0.3">
      <c r="AY10071" s="107" t="e">
        <f>VLOOKUP(C10071,#REF!, 2,FALSE)</f>
        <v>#REF!</v>
      </c>
      <c r="BM10071" s="79" t="s">
        <v>15554</v>
      </c>
      <c r="BN10071" s="79" t="s">
        <v>2981</v>
      </c>
      <c r="BO10071" s="79" t="s">
        <v>772</v>
      </c>
      <c r="BU10071" s="79" t="s">
        <v>15554</v>
      </c>
      <c r="BV10071" s="79" t="s">
        <v>2981</v>
      </c>
      <c r="BW10071" s="79" t="s">
        <v>772</v>
      </c>
    </row>
    <row r="10072" spans="51:75" x14ac:dyDescent="0.3">
      <c r="AY10072" s="107" t="e">
        <f>VLOOKUP(C10072,#REF!, 2,FALSE)</f>
        <v>#REF!</v>
      </c>
      <c r="BM10072" s="79" t="s">
        <v>15555</v>
      </c>
      <c r="BN10072" s="79" t="s">
        <v>2981</v>
      </c>
      <c r="BO10072" s="79" t="s">
        <v>772</v>
      </c>
      <c r="BU10072" s="79" t="s">
        <v>15555</v>
      </c>
      <c r="BV10072" s="79" t="s">
        <v>2981</v>
      </c>
      <c r="BW10072" s="79" t="s">
        <v>772</v>
      </c>
    </row>
    <row r="10073" spans="51:75" x14ac:dyDescent="0.3">
      <c r="AY10073" s="107" t="e">
        <f>VLOOKUP(C10073,#REF!, 2,FALSE)</f>
        <v>#REF!</v>
      </c>
      <c r="BM10073" s="79" t="s">
        <v>15556</v>
      </c>
      <c r="BN10073" s="79" t="s">
        <v>2985</v>
      </c>
      <c r="BO10073" s="79" t="s">
        <v>9766</v>
      </c>
      <c r="BU10073" s="79" t="s">
        <v>15556</v>
      </c>
      <c r="BV10073" s="79" t="s">
        <v>2985</v>
      </c>
      <c r="BW10073" s="79" t="s">
        <v>9766</v>
      </c>
    </row>
    <row r="10074" spans="51:75" x14ac:dyDescent="0.3">
      <c r="AY10074" s="107" t="e">
        <f>VLOOKUP(C10074,#REF!, 2,FALSE)</f>
        <v>#REF!</v>
      </c>
      <c r="BM10074" s="79" t="s">
        <v>2710</v>
      </c>
      <c r="BN10074" s="79" t="s">
        <v>16992</v>
      </c>
      <c r="BO10074" s="79" t="s">
        <v>15557</v>
      </c>
      <c r="BU10074" s="79" t="s">
        <v>2710</v>
      </c>
      <c r="BV10074" s="79" t="s">
        <v>16992</v>
      </c>
      <c r="BW10074" s="79" t="s">
        <v>15557</v>
      </c>
    </row>
    <row r="10075" spans="51:75" x14ac:dyDescent="0.3">
      <c r="AY10075" s="107" t="e">
        <f>VLOOKUP(C10075,#REF!, 2,FALSE)</f>
        <v>#REF!</v>
      </c>
      <c r="BM10075" s="79" t="s">
        <v>15558</v>
      </c>
      <c r="BN10075" s="79" t="s">
        <v>2981</v>
      </c>
      <c r="BO10075" s="79" t="s">
        <v>15557</v>
      </c>
      <c r="BU10075" s="79" t="s">
        <v>15558</v>
      </c>
      <c r="BV10075" s="79" t="s">
        <v>2981</v>
      </c>
      <c r="BW10075" s="79" t="s">
        <v>15557</v>
      </c>
    </row>
    <row r="10076" spans="51:75" x14ac:dyDescent="0.3">
      <c r="AY10076" s="107" t="e">
        <f>VLOOKUP(C10076,#REF!, 2,FALSE)</f>
        <v>#REF!</v>
      </c>
      <c r="BM10076" s="79" t="s">
        <v>15559</v>
      </c>
      <c r="BN10076" s="79" t="s">
        <v>2981</v>
      </c>
      <c r="BO10076" s="79" t="s">
        <v>15560</v>
      </c>
      <c r="BU10076" s="79" t="s">
        <v>15559</v>
      </c>
      <c r="BV10076" s="79" t="s">
        <v>2981</v>
      </c>
      <c r="BW10076" s="79" t="s">
        <v>15560</v>
      </c>
    </row>
    <row r="10077" spans="51:75" x14ac:dyDescent="0.3">
      <c r="AY10077" s="107" t="e">
        <f>VLOOKUP(C10077,#REF!, 2,FALSE)</f>
        <v>#REF!</v>
      </c>
      <c r="BM10077" s="79" t="s">
        <v>15561</v>
      </c>
      <c r="BN10077" s="79" t="s">
        <v>2981</v>
      </c>
      <c r="BO10077" s="79" t="s">
        <v>5444</v>
      </c>
      <c r="BU10077" s="79" t="s">
        <v>15561</v>
      </c>
      <c r="BV10077" s="79" t="s">
        <v>2981</v>
      </c>
      <c r="BW10077" s="79" t="s">
        <v>5444</v>
      </c>
    </row>
    <row r="10078" spans="51:75" x14ac:dyDescent="0.3">
      <c r="AY10078" s="107" t="e">
        <f>VLOOKUP(C10078,#REF!, 2,FALSE)</f>
        <v>#REF!</v>
      </c>
      <c r="BM10078" s="79" t="s">
        <v>15563</v>
      </c>
      <c r="BN10078" s="79" t="s">
        <v>2981</v>
      </c>
      <c r="BO10078" s="79" t="s">
        <v>15564</v>
      </c>
      <c r="BU10078" s="79" t="s">
        <v>15563</v>
      </c>
      <c r="BV10078" s="79" t="s">
        <v>2981</v>
      </c>
      <c r="BW10078" s="79" t="s">
        <v>15564</v>
      </c>
    </row>
    <row r="10079" spans="51:75" x14ac:dyDescent="0.3">
      <c r="AY10079" s="107" t="e">
        <f>VLOOKUP(C10079,#REF!, 2,FALSE)</f>
        <v>#REF!</v>
      </c>
      <c r="BM10079" s="79" t="s">
        <v>15565</v>
      </c>
      <c r="BN10079" s="79" t="s">
        <v>1141</v>
      </c>
      <c r="BO10079" s="79" t="s">
        <v>2985</v>
      </c>
      <c r="BU10079" s="79" t="s">
        <v>15565</v>
      </c>
      <c r="BV10079" s="79" t="s">
        <v>1141</v>
      </c>
      <c r="BW10079" s="79" t="s">
        <v>2985</v>
      </c>
    </row>
    <row r="10080" spans="51:75" x14ac:dyDescent="0.3">
      <c r="AY10080" s="107" t="e">
        <f>VLOOKUP(C10080,#REF!, 2,FALSE)</f>
        <v>#REF!</v>
      </c>
      <c r="BM10080" s="79" t="s">
        <v>15566</v>
      </c>
      <c r="BN10080" s="79" t="s">
        <v>707</v>
      </c>
      <c r="BO10080" s="79" t="s">
        <v>15567</v>
      </c>
      <c r="BU10080" s="79" t="s">
        <v>15566</v>
      </c>
      <c r="BV10080" s="79" t="s">
        <v>707</v>
      </c>
      <c r="BW10080" s="79" t="s">
        <v>15567</v>
      </c>
    </row>
    <row r="10081" spans="51:75" x14ac:dyDescent="0.3">
      <c r="AY10081" s="107" t="e">
        <f>VLOOKUP(C10081,#REF!, 2,FALSE)</f>
        <v>#REF!</v>
      </c>
      <c r="BM10081" s="79" t="s">
        <v>15568</v>
      </c>
      <c r="BN10081" s="79" t="s">
        <v>707</v>
      </c>
      <c r="BO10081" s="79" t="s">
        <v>2071</v>
      </c>
      <c r="BU10081" s="79" t="s">
        <v>15568</v>
      </c>
      <c r="BV10081" s="79" t="s">
        <v>707</v>
      </c>
      <c r="BW10081" s="79" t="s">
        <v>2071</v>
      </c>
    </row>
    <row r="10082" spans="51:75" x14ac:dyDescent="0.3">
      <c r="AY10082" s="107" t="e">
        <f>VLOOKUP(C10082,#REF!, 2,FALSE)</f>
        <v>#REF!</v>
      </c>
      <c r="BM10082" s="79" t="s">
        <v>15569</v>
      </c>
      <c r="BN10082" s="79" t="s">
        <v>3087</v>
      </c>
      <c r="BO10082" s="79" t="s">
        <v>2071</v>
      </c>
      <c r="BU10082" s="79" t="s">
        <v>15569</v>
      </c>
      <c r="BV10082" s="79" t="s">
        <v>3087</v>
      </c>
      <c r="BW10082" s="79" t="s">
        <v>2071</v>
      </c>
    </row>
    <row r="10083" spans="51:75" x14ac:dyDescent="0.3">
      <c r="AY10083" s="107" t="e">
        <f>VLOOKUP(C10083,#REF!, 2,FALSE)</f>
        <v>#REF!</v>
      </c>
      <c r="BM10083" s="79" t="s">
        <v>2711</v>
      </c>
      <c r="BN10083" s="79" t="s">
        <v>1015</v>
      </c>
      <c r="BO10083" s="79" t="s">
        <v>15570</v>
      </c>
      <c r="BU10083" s="79" t="s">
        <v>2711</v>
      </c>
      <c r="BV10083" s="79" t="s">
        <v>1015</v>
      </c>
      <c r="BW10083" s="79" t="s">
        <v>15570</v>
      </c>
    </row>
    <row r="10084" spans="51:75" x14ac:dyDescent="0.3">
      <c r="AY10084" s="107" t="e">
        <f>VLOOKUP(C10084,#REF!, 2,FALSE)</f>
        <v>#REF!</v>
      </c>
      <c r="BM10084" s="79" t="s">
        <v>258</v>
      </c>
      <c r="BN10084" s="79" t="s">
        <v>2985</v>
      </c>
      <c r="BO10084" s="79" t="s">
        <v>2985</v>
      </c>
      <c r="BU10084" s="79" t="s">
        <v>258</v>
      </c>
      <c r="BV10084" s="79" t="s">
        <v>2985</v>
      </c>
      <c r="BW10084" s="79" t="s">
        <v>2985</v>
      </c>
    </row>
    <row r="10085" spans="51:75" x14ac:dyDescent="0.3">
      <c r="AY10085" s="107" t="e">
        <f>VLOOKUP(C10085,#REF!, 2,FALSE)</f>
        <v>#REF!</v>
      </c>
      <c r="BM10085" s="79" t="s">
        <v>15571</v>
      </c>
      <c r="BN10085" s="79" t="s">
        <v>733</v>
      </c>
      <c r="BO10085" s="79" t="s">
        <v>2985</v>
      </c>
      <c r="BU10085" s="79" t="s">
        <v>15571</v>
      </c>
      <c r="BV10085" s="79" t="s">
        <v>733</v>
      </c>
      <c r="BW10085" s="79" t="s">
        <v>2985</v>
      </c>
    </row>
    <row r="10086" spans="51:75" x14ac:dyDescent="0.3">
      <c r="AY10086" s="107" t="e">
        <f>VLOOKUP(C10086,#REF!, 2,FALSE)</f>
        <v>#REF!</v>
      </c>
      <c r="BM10086" s="79" t="s">
        <v>15572</v>
      </c>
      <c r="BN10086" s="79" t="s">
        <v>785</v>
      </c>
      <c r="BO10086" s="79" t="s">
        <v>2985</v>
      </c>
      <c r="BU10086" s="79" t="s">
        <v>15572</v>
      </c>
      <c r="BV10086" s="79" t="s">
        <v>785</v>
      </c>
      <c r="BW10086" s="79" t="s">
        <v>2985</v>
      </c>
    </row>
    <row r="10087" spans="51:75" x14ac:dyDescent="0.3">
      <c r="AY10087" s="107" t="e">
        <f>VLOOKUP(C10087,#REF!, 2,FALSE)</f>
        <v>#REF!</v>
      </c>
      <c r="BM10087" s="79" t="s">
        <v>15573</v>
      </c>
      <c r="BN10087" s="79" t="s">
        <v>1072</v>
      </c>
      <c r="BO10087" s="79" t="s">
        <v>2985</v>
      </c>
      <c r="BU10087" s="79" t="s">
        <v>15573</v>
      </c>
      <c r="BV10087" s="79" t="s">
        <v>1072</v>
      </c>
      <c r="BW10087" s="79" t="s">
        <v>2985</v>
      </c>
    </row>
    <row r="10088" spans="51:75" x14ac:dyDescent="0.3">
      <c r="AY10088" s="107" t="e">
        <f>VLOOKUP(C10088,#REF!, 2,FALSE)</f>
        <v>#REF!</v>
      </c>
      <c r="BM10088" s="79" t="s">
        <v>15574</v>
      </c>
      <c r="BN10088" s="79" t="s">
        <v>782</v>
      </c>
      <c r="BO10088" s="79" t="s">
        <v>15575</v>
      </c>
      <c r="BU10088" s="79" t="s">
        <v>15574</v>
      </c>
      <c r="BV10088" s="79" t="s">
        <v>782</v>
      </c>
      <c r="BW10088" s="79" t="s">
        <v>15575</v>
      </c>
    </row>
    <row r="10089" spans="51:75" x14ac:dyDescent="0.3">
      <c r="AY10089" s="107" t="e">
        <f>VLOOKUP(C10089,#REF!, 2,FALSE)</f>
        <v>#REF!</v>
      </c>
      <c r="BM10089" s="79" t="s">
        <v>15576</v>
      </c>
      <c r="BN10089" s="79" t="s">
        <v>2985</v>
      </c>
      <c r="BO10089" s="79" t="s">
        <v>15577</v>
      </c>
      <c r="BU10089" s="79" t="s">
        <v>15576</v>
      </c>
      <c r="BV10089" s="79" t="s">
        <v>2985</v>
      </c>
      <c r="BW10089" s="79" t="s">
        <v>15577</v>
      </c>
    </row>
    <row r="10090" spans="51:75" x14ac:dyDescent="0.3">
      <c r="AY10090" s="107" t="e">
        <f>VLOOKUP(C10090,#REF!, 2,FALSE)</f>
        <v>#REF!</v>
      </c>
      <c r="BM10090" s="79" t="s">
        <v>15578</v>
      </c>
      <c r="BN10090" s="79" t="s">
        <v>785</v>
      </c>
      <c r="BO10090" s="79" t="s">
        <v>772</v>
      </c>
      <c r="BU10090" s="79" t="s">
        <v>15578</v>
      </c>
      <c r="BV10090" s="79" t="s">
        <v>785</v>
      </c>
      <c r="BW10090" s="79" t="s">
        <v>772</v>
      </c>
    </row>
    <row r="10091" spans="51:75" x14ac:dyDescent="0.3">
      <c r="AY10091" s="107" t="e">
        <f>VLOOKUP(C10091,#REF!, 2,FALSE)</f>
        <v>#REF!</v>
      </c>
      <c r="BM10091" s="79" t="s">
        <v>15579</v>
      </c>
      <c r="BN10091" s="79" t="s">
        <v>2985</v>
      </c>
      <c r="BO10091" s="79" t="s">
        <v>15580</v>
      </c>
      <c r="BU10091" s="79" t="s">
        <v>15579</v>
      </c>
      <c r="BV10091" s="79" t="s">
        <v>2985</v>
      </c>
      <c r="BW10091" s="79" t="s">
        <v>15580</v>
      </c>
    </row>
    <row r="10092" spans="51:75" x14ac:dyDescent="0.3">
      <c r="AY10092" s="107" t="e">
        <f>VLOOKUP(C10092,#REF!, 2,FALSE)</f>
        <v>#REF!</v>
      </c>
      <c r="BM10092" s="79" t="s">
        <v>15581</v>
      </c>
      <c r="BN10092" s="79" t="s">
        <v>785</v>
      </c>
      <c r="BO10092" s="79" t="s">
        <v>772</v>
      </c>
      <c r="BU10092" s="79" t="s">
        <v>15581</v>
      </c>
      <c r="BV10092" s="79" t="s">
        <v>785</v>
      </c>
      <c r="BW10092" s="79" t="s">
        <v>772</v>
      </c>
    </row>
    <row r="10093" spans="51:75" x14ac:dyDescent="0.3">
      <c r="AY10093" s="107" t="e">
        <f>VLOOKUP(C10093,#REF!, 2,FALSE)</f>
        <v>#REF!</v>
      </c>
      <c r="BM10093" s="79" t="s">
        <v>278</v>
      </c>
      <c r="BN10093" s="79" t="s">
        <v>2985</v>
      </c>
      <c r="BO10093" s="79" t="s">
        <v>2985</v>
      </c>
      <c r="BU10093" s="79" t="s">
        <v>278</v>
      </c>
      <c r="BV10093" s="79" t="s">
        <v>2985</v>
      </c>
      <c r="BW10093" s="79" t="s">
        <v>2985</v>
      </c>
    </row>
    <row r="10094" spans="51:75" x14ac:dyDescent="0.3">
      <c r="AY10094" s="107" t="e">
        <f>VLOOKUP(C10094,#REF!, 2,FALSE)</f>
        <v>#REF!</v>
      </c>
      <c r="BM10094" s="79" t="s">
        <v>286</v>
      </c>
      <c r="BN10094" s="79" t="s">
        <v>2985</v>
      </c>
      <c r="BO10094" s="79" t="s">
        <v>2985</v>
      </c>
      <c r="BU10094" s="79" t="s">
        <v>286</v>
      </c>
      <c r="BV10094" s="79" t="s">
        <v>2985</v>
      </c>
      <c r="BW10094" s="79" t="s">
        <v>2985</v>
      </c>
    </row>
    <row r="10095" spans="51:75" x14ac:dyDescent="0.3">
      <c r="AY10095" s="107" t="e">
        <f>VLOOKUP(C10095,#REF!, 2,FALSE)</f>
        <v>#REF!</v>
      </c>
      <c r="BM10095" s="79" t="s">
        <v>15582</v>
      </c>
      <c r="BN10095" s="79" t="s">
        <v>3009</v>
      </c>
      <c r="BO10095" s="79" t="s">
        <v>2985</v>
      </c>
      <c r="BU10095" s="79" t="s">
        <v>15582</v>
      </c>
      <c r="BV10095" s="79" t="s">
        <v>3009</v>
      </c>
      <c r="BW10095" s="79" t="s">
        <v>2985</v>
      </c>
    </row>
    <row r="10096" spans="51:75" x14ac:dyDescent="0.3">
      <c r="AY10096" s="107" t="e">
        <f>VLOOKUP(C10096,#REF!, 2,FALSE)</f>
        <v>#REF!</v>
      </c>
      <c r="BM10096" s="79" t="s">
        <v>2712</v>
      </c>
      <c r="BN10096" s="79" t="s">
        <v>628</v>
      </c>
      <c r="BO10096" s="79" t="s">
        <v>3096</v>
      </c>
      <c r="BU10096" s="79" t="s">
        <v>2712</v>
      </c>
      <c r="BV10096" s="79" t="s">
        <v>628</v>
      </c>
      <c r="BW10096" s="79" t="s">
        <v>3096</v>
      </c>
    </row>
    <row r="10097" spans="51:75" x14ac:dyDescent="0.3">
      <c r="AY10097" s="107" t="e">
        <f>VLOOKUP(C10097,#REF!, 2,FALSE)</f>
        <v>#REF!</v>
      </c>
      <c r="BM10097" s="79" t="s">
        <v>15583</v>
      </c>
      <c r="BN10097" s="79" t="s">
        <v>17010</v>
      </c>
      <c r="BO10097" s="79" t="s">
        <v>772</v>
      </c>
      <c r="BU10097" s="79" t="s">
        <v>15583</v>
      </c>
      <c r="BV10097" s="79" t="s">
        <v>17010</v>
      </c>
      <c r="BW10097" s="79" t="s">
        <v>772</v>
      </c>
    </row>
    <row r="10098" spans="51:75" x14ac:dyDescent="0.3">
      <c r="AY10098" s="107" t="e">
        <f>VLOOKUP(C10098,#REF!, 2,FALSE)</f>
        <v>#REF!</v>
      </c>
      <c r="BM10098" s="79" t="s">
        <v>15584</v>
      </c>
      <c r="BN10098" s="79" t="s">
        <v>16992</v>
      </c>
      <c r="BO10098" s="79" t="s">
        <v>2985</v>
      </c>
      <c r="BU10098" s="79" t="s">
        <v>15584</v>
      </c>
      <c r="BV10098" s="79" t="s">
        <v>16992</v>
      </c>
      <c r="BW10098" s="79" t="s">
        <v>2985</v>
      </c>
    </row>
    <row r="10099" spans="51:75" x14ac:dyDescent="0.3">
      <c r="AY10099" s="107" t="e">
        <f>VLOOKUP(C10099,#REF!, 2,FALSE)</f>
        <v>#REF!</v>
      </c>
      <c r="BM10099" s="79" t="s">
        <v>15585</v>
      </c>
      <c r="BN10099" s="79" t="s">
        <v>2985</v>
      </c>
      <c r="BO10099" s="79" t="s">
        <v>2985</v>
      </c>
      <c r="BU10099" s="79" t="s">
        <v>15585</v>
      </c>
      <c r="BV10099" s="79" t="s">
        <v>2985</v>
      </c>
      <c r="BW10099" s="79" t="s">
        <v>2985</v>
      </c>
    </row>
    <row r="10100" spans="51:75" x14ac:dyDescent="0.3">
      <c r="AY10100" s="107" t="e">
        <f>VLOOKUP(C10100,#REF!, 2,FALSE)</f>
        <v>#REF!</v>
      </c>
      <c r="BM10100" s="79" t="s">
        <v>15586</v>
      </c>
      <c r="BN10100" s="79" t="s">
        <v>17011</v>
      </c>
      <c r="BO10100" s="79" t="s">
        <v>7523</v>
      </c>
      <c r="BU10100" s="79" t="s">
        <v>15586</v>
      </c>
      <c r="BV10100" s="79" t="s">
        <v>17011</v>
      </c>
      <c r="BW10100" s="79" t="s">
        <v>7523</v>
      </c>
    </row>
    <row r="10101" spans="51:75" x14ac:dyDescent="0.3">
      <c r="AY10101" s="107" t="e">
        <f>VLOOKUP(C10101,#REF!, 2,FALSE)</f>
        <v>#REF!</v>
      </c>
      <c r="BM10101" s="79" t="s">
        <v>2713</v>
      </c>
      <c r="BN10101" s="79" t="s">
        <v>628</v>
      </c>
      <c r="BO10101" s="79" t="s">
        <v>2722</v>
      </c>
      <c r="BU10101" s="79" t="s">
        <v>2713</v>
      </c>
      <c r="BV10101" s="79" t="s">
        <v>628</v>
      </c>
      <c r="BW10101" s="79" t="s">
        <v>2722</v>
      </c>
    </row>
    <row r="10102" spans="51:75" x14ac:dyDescent="0.3">
      <c r="AY10102" s="107" t="e">
        <f>VLOOKUP(C10102,#REF!, 2,FALSE)</f>
        <v>#REF!</v>
      </c>
      <c r="BM10102" s="79" t="s">
        <v>15587</v>
      </c>
      <c r="BN10102" s="79" t="s">
        <v>1344</v>
      </c>
      <c r="BO10102" s="79" t="s">
        <v>2985</v>
      </c>
      <c r="BU10102" s="79" t="s">
        <v>15587</v>
      </c>
      <c r="BV10102" s="79" t="s">
        <v>1344</v>
      </c>
      <c r="BW10102" s="79" t="s">
        <v>2985</v>
      </c>
    </row>
    <row r="10103" spans="51:75" x14ac:dyDescent="0.3">
      <c r="AY10103" s="107" t="e">
        <f>VLOOKUP(C10103,#REF!, 2,FALSE)</f>
        <v>#REF!</v>
      </c>
      <c r="BM10103" s="79" t="s">
        <v>15588</v>
      </c>
      <c r="BN10103" s="79" t="s">
        <v>2985</v>
      </c>
      <c r="BO10103" s="79" t="s">
        <v>15589</v>
      </c>
      <c r="BU10103" s="79" t="s">
        <v>15588</v>
      </c>
      <c r="BV10103" s="79" t="s">
        <v>2985</v>
      </c>
      <c r="BW10103" s="79" t="s">
        <v>15589</v>
      </c>
    </row>
    <row r="10104" spans="51:75" x14ac:dyDescent="0.3">
      <c r="AY10104" s="107" t="e">
        <f>VLOOKUP(C10104,#REF!, 2,FALSE)</f>
        <v>#REF!</v>
      </c>
      <c r="BM10104" s="79" t="s">
        <v>15590</v>
      </c>
      <c r="BN10104" s="79" t="s">
        <v>2985</v>
      </c>
      <c r="BO10104" s="79" t="s">
        <v>2985</v>
      </c>
      <c r="BU10104" s="79" t="s">
        <v>15590</v>
      </c>
      <c r="BV10104" s="79" t="s">
        <v>2985</v>
      </c>
      <c r="BW10104" s="79" t="s">
        <v>2985</v>
      </c>
    </row>
    <row r="10105" spans="51:75" x14ac:dyDescent="0.3">
      <c r="AY10105" s="107" t="e">
        <f>VLOOKUP(C10105,#REF!, 2,FALSE)</f>
        <v>#REF!</v>
      </c>
      <c r="BM10105" s="79" t="s">
        <v>15591</v>
      </c>
      <c r="BN10105" s="79" t="s">
        <v>2985</v>
      </c>
      <c r="BO10105" s="79" t="s">
        <v>2985</v>
      </c>
      <c r="BU10105" s="79" t="s">
        <v>15591</v>
      </c>
      <c r="BV10105" s="79" t="s">
        <v>2985</v>
      </c>
      <c r="BW10105" s="79" t="s">
        <v>2985</v>
      </c>
    </row>
    <row r="10106" spans="51:75" x14ac:dyDescent="0.3">
      <c r="AY10106" s="107" t="e">
        <f>VLOOKUP(C10106,#REF!, 2,FALSE)</f>
        <v>#REF!</v>
      </c>
      <c r="BM10106" s="79" t="s">
        <v>15592</v>
      </c>
      <c r="BN10106" s="79" t="s">
        <v>2985</v>
      </c>
      <c r="BO10106" s="79" t="s">
        <v>2985</v>
      </c>
      <c r="BU10106" s="79" t="s">
        <v>15592</v>
      </c>
      <c r="BV10106" s="79" t="s">
        <v>2985</v>
      </c>
      <c r="BW10106" s="79" t="s">
        <v>2985</v>
      </c>
    </row>
    <row r="10107" spans="51:75" x14ac:dyDescent="0.3">
      <c r="AY10107" s="107" t="e">
        <f>VLOOKUP(C10107,#REF!, 2,FALSE)</f>
        <v>#REF!</v>
      </c>
      <c r="BM10107" s="79" t="s">
        <v>15593</v>
      </c>
      <c r="BN10107" s="79" t="s">
        <v>16992</v>
      </c>
      <c r="BO10107" s="79" t="s">
        <v>15594</v>
      </c>
      <c r="BU10107" s="79" t="s">
        <v>15593</v>
      </c>
      <c r="BV10107" s="79" t="s">
        <v>16992</v>
      </c>
      <c r="BW10107" s="79" t="s">
        <v>15594</v>
      </c>
    </row>
    <row r="10108" spans="51:75" x14ac:dyDescent="0.3">
      <c r="AY10108" s="107" t="e">
        <f>VLOOKUP(C10108,#REF!, 2,FALSE)</f>
        <v>#REF!</v>
      </c>
      <c r="BM10108" s="79" t="s">
        <v>15595</v>
      </c>
      <c r="BN10108" s="79" t="s">
        <v>2985</v>
      </c>
      <c r="BO10108" s="79" t="s">
        <v>2985</v>
      </c>
      <c r="BU10108" s="79" t="s">
        <v>15595</v>
      </c>
      <c r="BV10108" s="79" t="s">
        <v>2985</v>
      </c>
      <c r="BW10108" s="79" t="s">
        <v>2985</v>
      </c>
    </row>
    <row r="10109" spans="51:75" x14ac:dyDescent="0.3">
      <c r="AY10109" s="107" t="e">
        <f>VLOOKUP(C10109,#REF!, 2,FALSE)</f>
        <v>#REF!</v>
      </c>
      <c r="BM10109" s="79" t="s">
        <v>15596</v>
      </c>
      <c r="BN10109" s="79" t="s">
        <v>2985</v>
      </c>
      <c r="BO10109" s="79" t="s">
        <v>15597</v>
      </c>
      <c r="BU10109" s="79" t="s">
        <v>15596</v>
      </c>
      <c r="BV10109" s="79" t="s">
        <v>2985</v>
      </c>
      <c r="BW10109" s="79" t="s">
        <v>15597</v>
      </c>
    </row>
    <row r="10110" spans="51:75" x14ac:dyDescent="0.3">
      <c r="AY10110" s="107" t="e">
        <f>VLOOKUP(C10110,#REF!, 2,FALSE)</f>
        <v>#REF!</v>
      </c>
      <c r="BM10110" s="79" t="s">
        <v>15598</v>
      </c>
      <c r="BN10110" s="79" t="s">
        <v>2985</v>
      </c>
      <c r="BO10110" s="79" t="s">
        <v>2985</v>
      </c>
      <c r="BU10110" s="79" t="s">
        <v>15598</v>
      </c>
      <c r="BV10110" s="79" t="s">
        <v>2985</v>
      </c>
      <c r="BW10110" s="79" t="s">
        <v>2985</v>
      </c>
    </row>
    <row r="10111" spans="51:75" x14ac:dyDescent="0.3">
      <c r="AY10111" s="107" t="e">
        <f>VLOOKUP(C10111,#REF!, 2,FALSE)</f>
        <v>#REF!</v>
      </c>
      <c r="BM10111" s="79" t="s">
        <v>15599</v>
      </c>
      <c r="BN10111" s="79" t="s">
        <v>16992</v>
      </c>
      <c r="BO10111" s="79" t="s">
        <v>14007</v>
      </c>
      <c r="BU10111" s="79" t="s">
        <v>15599</v>
      </c>
      <c r="BV10111" s="79" t="s">
        <v>16992</v>
      </c>
      <c r="BW10111" s="79" t="s">
        <v>14007</v>
      </c>
    </row>
    <row r="10112" spans="51:75" x14ac:dyDescent="0.3">
      <c r="AY10112" s="107" t="e">
        <f>VLOOKUP(C10112,#REF!, 2,FALSE)</f>
        <v>#REF!</v>
      </c>
      <c r="BM10112" s="79" t="s">
        <v>15600</v>
      </c>
      <c r="BN10112" s="79" t="s">
        <v>2985</v>
      </c>
      <c r="BO10112" s="79" t="s">
        <v>2985</v>
      </c>
      <c r="BU10112" s="79" t="s">
        <v>15600</v>
      </c>
      <c r="BV10112" s="79" t="s">
        <v>2985</v>
      </c>
      <c r="BW10112" s="79" t="s">
        <v>2985</v>
      </c>
    </row>
    <row r="10113" spans="51:75" x14ac:dyDescent="0.3">
      <c r="AY10113" s="107" t="e">
        <f>VLOOKUP(C10113,#REF!, 2,FALSE)</f>
        <v>#REF!</v>
      </c>
      <c r="BM10113" s="79" t="s">
        <v>15601</v>
      </c>
      <c r="BN10113" s="79" t="s">
        <v>2985</v>
      </c>
      <c r="BO10113" s="79" t="s">
        <v>3426</v>
      </c>
      <c r="BU10113" s="79" t="s">
        <v>15601</v>
      </c>
      <c r="BV10113" s="79" t="s">
        <v>2985</v>
      </c>
      <c r="BW10113" s="79" t="s">
        <v>3426</v>
      </c>
    </row>
    <row r="10114" spans="51:75" x14ac:dyDescent="0.3">
      <c r="AY10114" s="107" t="e">
        <f>VLOOKUP(C10114,#REF!, 2,FALSE)</f>
        <v>#REF!</v>
      </c>
      <c r="BM10114" s="79" t="s">
        <v>15602</v>
      </c>
      <c r="BN10114" s="79" t="s">
        <v>2985</v>
      </c>
      <c r="BO10114" s="79" t="s">
        <v>2985</v>
      </c>
      <c r="BU10114" s="79" t="s">
        <v>15602</v>
      </c>
      <c r="BV10114" s="79" t="s">
        <v>2985</v>
      </c>
      <c r="BW10114" s="79" t="s">
        <v>2985</v>
      </c>
    </row>
    <row r="10115" spans="51:75" x14ac:dyDescent="0.3">
      <c r="AY10115" s="107" t="e">
        <f>VLOOKUP(C10115,#REF!, 2,FALSE)</f>
        <v>#REF!</v>
      </c>
      <c r="BM10115" s="79" t="s">
        <v>2714</v>
      </c>
      <c r="BN10115" s="79" t="s">
        <v>2985</v>
      </c>
      <c r="BO10115" s="79" t="s">
        <v>2985</v>
      </c>
      <c r="BU10115" s="79" t="s">
        <v>2714</v>
      </c>
      <c r="BV10115" s="79" t="s">
        <v>2985</v>
      </c>
      <c r="BW10115" s="79" t="s">
        <v>2985</v>
      </c>
    </row>
    <row r="10116" spans="51:75" x14ac:dyDescent="0.3">
      <c r="AY10116" s="107" t="e">
        <f>VLOOKUP(C10116,#REF!, 2,FALSE)</f>
        <v>#REF!</v>
      </c>
      <c r="BM10116" s="79" t="s">
        <v>15603</v>
      </c>
      <c r="BN10116" s="79" t="s">
        <v>2985</v>
      </c>
      <c r="BO10116" s="79" t="s">
        <v>2985</v>
      </c>
      <c r="BU10116" s="79" t="s">
        <v>15603</v>
      </c>
      <c r="BV10116" s="79" t="s">
        <v>2985</v>
      </c>
      <c r="BW10116" s="79" t="s">
        <v>2985</v>
      </c>
    </row>
    <row r="10117" spans="51:75" x14ac:dyDescent="0.3">
      <c r="AY10117" s="107" t="e">
        <f>VLOOKUP(C10117,#REF!, 2,FALSE)</f>
        <v>#REF!</v>
      </c>
      <c r="BM10117" s="79" t="s">
        <v>15604</v>
      </c>
      <c r="BN10117" s="79" t="s">
        <v>2985</v>
      </c>
      <c r="BO10117" s="79" t="s">
        <v>2985</v>
      </c>
      <c r="BU10117" s="79" t="s">
        <v>15604</v>
      </c>
      <c r="BV10117" s="79" t="s">
        <v>2985</v>
      </c>
      <c r="BW10117" s="79" t="s">
        <v>2985</v>
      </c>
    </row>
    <row r="10118" spans="51:75" x14ac:dyDescent="0.3">
      <c r="AY10118" s="107" t="e">
        <f>VLOOKUP(C10118,#REF!, 2,FALSE)</f>
        <v>#REF!</v>
      </c>
      <c r="BM10118" s="79" t="s">
        <v>15605</v>
      </c>
      <c r="BN10118" s="79" t="s">
        <v>2985</v>
      </c>
      <c r="BO10118" s="79" t="s">
        <v>2985</v>
      </c>
      <c r="BU10118" s="79" t="s">
        <v>15605</v>
      </c>
      <c r="BV10118" s="79" t="s">
        <v>2985</v>
      </c>
      <c r="BW10118" s="79" t="s">
        <v>2985</v>
      </c>
    </row>
    <row r="10119" spans="51:75" x14ac:dyDescent="0.3">
      <c r="AY10119" s="107" t="e">
        <f>VLOOKUP(C10119,#REF!, 2,FALSE)</f>
        <v>#REF!</v>
      </c>
      <c r="BM10119" s="79" t="s">
        <v>15606</v>
      </c>
      <c r="BN10119" s="79" t="s">
        <v>2985</v>
      </c>
      <c r="BO10119" s="79" t="s">
        <v>3998</v>
      </c>
      <c r="BU10119" s="79" t="s">
        <v>15606</v>
      </c>
      <c r="BV10119" s="79" t="s">
        <v>2985</v>
      </c>
      <c r="BW10119" s="79" t="s">
        <v>3998</v>
      </c>
    </row>
    <row r="10120" spans="51:75" x14ac:dyDescent="0.3">
      <c r="AY10120" s="107" t="e">
        <f>VLOOKUP(C10120,#REF!, 2,FALSE)</f>
        <v>#REF!</v>
      </c>
      <c r="BM10120" s="79" t="s">
        <v>15607</v>
      </c>
      <c r="BN10120" s="79" t="s">
        <v>799</v>
      </c>
      <c r="BO10120" s="79" t="s">
        <v>772</v>
      </c>
      <c r="BU10120" s="79" t="s">
        <v>15607</v>
      </c>
      <c r="BV10120" s="79" t="s">
        <v>799</v>
      </c>
      <c r="BW10120" s="79" t="s">
        <v>772</v>
      </c>
    </row>
    <row r="10121" spans="51:75" x14ac:dyDescent="0.3">
      <c r="AY10121" s="107" t="e">
        <f>VLOOKUP(C10121,#REF!, 2,FALSE)</f>
        <v>#REF!</v>
      </c>
      <c r="BM10121" s="79" t="s">
        <v>15608</v>
      </c>
      <c r="BN10121" s="79" t="s">
        <v>843</v>
      </c>
      <c r="BO10121" s="79" t="s">
        <v>772</v>
      </c>
      <c r="BU10121" s="79" t="s">
        <v>15608</v>
      </c>
      <c r="BV10121" s="79" t="s">
        <v>843</v>
      </c>
      <c r="BW10121" s="79" t="s">
        <v>772</v>
      </c>
    </row>
    <row r="10122" spans="51:75" x14ac:dyDescent="0.3">
      <c r="AY10122" s="107" t="e">
        <f>VLOOKUP(C10122,#REF!, 2,FALSE)</f>
        <v>#REF!</v>
      </c>
      <c r="BM10122" s="79" t="s">
        <v>15609</v>
      </c>
      <c r="BN10122" s="79" t="s">
        <v>2985</v>
      </c>
      <c r="BO10122" s="79" t="s">
        <v>2985</v>
      </c>
      <c r="BU10122" s="79" t="s">
        <v>15609</v>
      </c>
      <c r="BV10122" s="79" t="s">
        <v>2985</v>
      </c>
      <c r="BW10122" s="79" t="s">
        <v>2985</v>
      </c>
    </row>
    <row r="10123" spans="51:75" x14ac:dyDescent="0.3">
      <c r="AY10123" s="107" t="e">
        <f>VLOOKUP(C10123,#REF!, 2,FALSE)</f>
        <v>#REF!</v>
      </c>
      <c r="BM10123" s="79" t="s">
        <v>15610</v>
      </c>
      <c r="BN10123" s="79" t="s">
        <v>2985</v>
      </c>
      <c r="BO10123" s="79" t="s">
        <v>2985</v>
      </c>
      <c r="BU10123" s="79" t="s">
        <v>15610</v>
      </c>
      <c r="BV10123" s="79" t="s">
        <v>2985</v>
      </c>
      <c r="BW10123" s="79" t="s">
        <v>2985</v>
      </c>
    </row>
    <row r="10124" spans="51:75" x14ac:dyDescent="0.3">
      <c r="AY10124" s="107" t="e">
        <f>VLOOKUP(C10124,#REF!, 2,FALSE)</f>
        <v>#REF!</v>
      </c>
      <c r="BM10124" s="79" t="s">
        <v>15611</v>
      </c>
      <c r="BN10124" s="79" t="s">
        <v>2985</v>
      </c>
      <c r="BO10124" s="79" t="s">
        <v>2985</v>
      </c>
      <c r="BU10124" s="79" t="s">
        <v>15611</v>
      </c>
      <c r="BV10124" s="79" t="s">
        <v>2985</v>
      </c>
      <c r="BW10124" s="79" t="s">
        <v>2985</v>
      </c>
    </row>
    <row r="10125" spans="51:75" x14ac:dyDescent="0.3">
      <c r="AY10125" s="107" t="e">
        <f>VLOOKUP(C10125,#REF!, 2,FALSE)</f>
        <v>#REF!</v>
      </c>
      <c r="BM10125" s="79" t="s">
        <v>15612</v>
      </c>
      <c r="BN10125" s="79" t="s">
        <v>1344</v>
      </c>
      <c r="BO10125" s="79" t="s">
        <v>7084</v>
      </c>
      <c r="BU10125" s="79" t="s">
        <v>15612</v>
      </c>
      <c r="BV10125" s="79" t="s">
        <v>1344</v>
      </c>
      <c r="BW10125" s="79" t="s">
        <v>7084</v>
      </c>
    </row>
    <row r="10126" spans="51:75" x14ac:dyDescent="0.3">
      <c r="AY10126" s="107" t="e">
        <f>VLOOKUP(C10126,#REF!, 2,FALSE)</f>
        <v>#REF!</v>
      </c>
      <c r="BM10126" s="79" t="s">
        <v>15613</v>
      </c>
      <c r="BN10126" s="79" t="s">
        <v>1344</v>
      </c>
      <c r="BO10126" s="79" t="s">
        <v>7461</v>
      </c>
      <c r="BU10126" s="79" t="s">
        <v>15613</v>
      </c>
      <c r="BV10126" s="79" t="s">
        <v>1344</v>
      </c>
      <c r="BW10126" s="79" t="s">
        <v>7461</v>
      </c>
    </row>
    <row r="10127" spans="51:75" x14ac:dyDescent="0.3">
      <c r="AY10127" s="107" t="e">
        <f>VLOOKUP(C10127,#REF!, 2,FALSE)</f>
        <v>#REF!</v>
      </c>
      <c r="BM10127" s="79" t="s">
        <v>15614</v>
      </c>
      <c r="BN10127" s="79" t="s">
        <v>1344</v>
      </c>
      <c r="BO10127" s="79" t="s">
        <v>15615</v>
      </c>
      <c r="BU10127" s="79" t="s">
        <v>15614</v>
      </c>
      <c r="BV10127" s="79" t="s">
        <v>1344</v>
      </c>
      <c r="BW10127" s="79" t="s">
        <v>15615</v>
      </c>
    </row>
    <row r="10128" spans="51:75" x14ac:dyDescent="0.3">
      <c r="AY10128" s="107" t="e">
        <f>VLOOKUP(C10128,#REF!, 2,FALSE)</f>
        <v>#REF!</v>
      </c>
      <c r="BM10128" s="79" t="s">
        <v>15616</v>
      </c>
      <c r="BN10128" s="79" t="s">
        <v>3049</v>
      </c>
      <c r="BO10128" s="79" t="s">
        <v>1502</v>
      </c>
      <c r="BU10128" s="79" t="s">
        <v>15616</v>
      </c>
      <c r="BV10128" s="79" t="s">
        <v>3049</v>
      </c>
      <c r="BW10128" s="79" t="s">
        <v>1502</v>
      </c>
    </row>
    <row r="10129" spans="51:75" x14ac:dyDescent="0.3">
      <c r="AY10129" s="107" t="e">
        <f>VLOOKUP(C10129,#REF!, 2,FALSE)</f>
        <v>#REF!</v>
      </c>
      <c r="BM10129" s="79" t="s">
        <v>15617</v>
      </c>
      <c r="BN10129" s="79" t="s">
        <v>2981</v>
      </c>
      <c r="BO10129" s="79" t="s">
        <v>2985</v>
      </c>
      <c r="BU10129" s="79" t="s">
        <v>15617</v>
      </c>
      <c r="BV10129" s="79" t="s">
        <v>2981</v>
      </c>
      <c r="BW10129" s="79" t="s">
        <v>2985</v>
      </c>
    </row>
    <row r="10130" spans="51:75" x14ac:dyDescent="0.3">
      <c r="AY10130" s="107" t="e">
        <f>VLOOKUP(C10130,#REF!, 2,FALSE)</f>
        <v>#REF!</v>
      </c>
      <c r="BM10130" s="79" t="s">
        <v>15618</v>
      </c>
      <c r="BN10130" s="79" t="s">
        <v>2985</v>
      </c>
      <c r="BO10130" s="79" t="s">
        <v>15619</v>
      </c>
      <c r="BU10130" s="79" t="s">
        <v>15618</v>
      </c>
      <c r="BV10130" s="79" t="s">
        <v>2985</v>
      </c>
      <c r="BW10130" s="79" t="s">
        <v>15619</v>
      </c>
    </row>
    <row r="10131" spans="51:75" x14ac:dyDescent="0.3">
      <c r="AY10131" s="107" t="e">
        <f>VLOOKUP(C10131,#REF!, 2,FALSE)</f>
        <v>#REF!</v>
      </c>
      <c r="BM10131" s="79" t="s">
        <v>15620</v>
      </c>
      <c r="BN10131" s="79" t="s">
        <v>785</v>
      </c>
      <c r="BO10131" s="79" t="s">
        <v>772</v>
      </c>
      <c r="BU10131" s="79" t="s">
        <v>15620</v>
      </c>
      <c r="BV10131" s="79" t="s">
        <v>785</v>
      </c>
      <c r="BW10131" s="79" t="s">
        <v>772</v>
      </c>
    </row>
    <row r="10132" spans="51:75" x14ac:dyDescent="0.3">
      <c r="AY10132" s="107" t="e">
        <f>VLOOKUP(C10132,#REF!, 2,FALSE)</f>
        <v>#REF!</v>
      </c>
      <c r="BM10132" s="79" t="s">
        <v>15621</v>
      </c>
      <c r="BN10132" s="79" t="s">
        <v>17012</v>
      </c>
      <c r="BO10132" s="79" t="s">
        <v>772</v>
      </c>
      <c r="BU10132" s="79" t="s">
        <v>15621</v>
      </c>
      <c r="BV10132" s="79" t="s">
        <v>17012</v>
      </c>
      <c r="BW10132" s="79" t="s">
        <v>772</v>
      </c>
    </row>
    <row r="10133" spans="51:75" x14ac:dyDescent="0.3">
      <c r="AY10133" s="107" t="e">
        <f>VLOOKUP(C10133,#REF!, 2,FALSE)</f>
        <v>#REF!</v>
      </c>
      <c r="BM10133" s="79" t="s">
        <v>15622</v>
      </c>
      <c r="BN10133" s="79" t="s">
        <v>2985</v>
      </c>
      <c r="BO10133" s="79" t="s">
        <v>2985</v>
      </c>
      <c r="BU10133" s="79" t="s">
        <v>15622</v>
      </c>
      <c r="BV10133" s="79" t="s">
        <v>2985</v>
      </c>
      <c r="BW10133" s="79" t="s">
        <v>2985</v>
      </c>
    </row>
    <row r="10134" spans="51:75" x14ac:dyDescent="0.3">
      <c r="AY10134" s="107" t="e">
        <f>VLOOKUP(C10134,#REF!, 2,FALSE)</f>
        <v>#REF!</v>
      </c>
      <c r="BM10134" s="79" t="s">
        <v>15623</v>
      </c>
      <c r="BN10134" s="79" t="s">
        <v>2985</v>
      </c>
      <c r="BO10134" s="79" t="s">
        <v>772</v>
      </c>
      <c r="BU10134" s="79" t="s">
        <v>15623</v>
      </c>
      <c r="BV10134" s="79" t="s">
        <v>2985</v>
      </c>
      <c r="BW10134" s="79" t="s">
        <v>772</v>
      </c>
    </row>
    <row r="10135" spans="51:75" x14ac:dyDescent="0.3">
      <c r="AY10135" s="107" t="e">
        <f>VLOOKUP(C10135,#REF!, 2,FALSE)</f>
        <v>#REF!</v>
      </c>
      <c r="BM10135" s="79" t="s">
        <v>15624</v>
      </c>
      <c r="BN10135" s="79" t="s">
        <v>615</v>
      </c>
      <c r="BO10135" s="79" t="s">
        <v>772</v>
      </c>
      <c r="BU10135" s="79" t="s">
        <v>15624</v>
      </c>
      <c r="BV10135" s="79" t="s">
        <v>615</v>
      </c>
      <c r="BW10135" s="79" t="s">
        <v>772</v>
      </c>
    </row>
    <row r="10136" spans="51:75" x14ac:dyDescent="0.3">
      <c r="AY10136" s="107" t="e">
        <f>VLOOKUP(C10136,#REF!, 2,FALSE)</f>
        <v>#REF!</v>
      </c>
      <c r="BM10136" s="79" t="s">
        <v>15625</v>
      </c>
      <c r="BN10136" s="79" t="s">
        <v>851</v>
      </c>
      <c r="BO10136" s="79" t="s">
        <v>3881</v>
      </c>
      <c r="BU10136" s="79" t="s">
        <v>15625</v>
      </c>
      <c r="BV10136" s="79" t="s">
        <v>851</v>
      </c>
      <c r="BW10136" s="79" t="s">
        <v>3881</v>
      </c>
    </row>
    <row r="10137" spans="51:75" x14ac:dyDescent="0.3">
      <c r="AY10137" s="107" t="e">
        <f>VLOOKUP(C10137,#REF!, 2,FALSE)</f>
        <v>#REF!</v>
      </c>
      <c r="BM10137" s="79" t="s">
        <v>15626</v>
      </c>
      <c r="BN10137" s="79" t="s">
        <v>2985</v>
      </c>
      <c r="BO10137" s="79" t="s">
        <v>15627</v>
      </c>
      <c r="BU10137" s="79" t="s">
        <v>15626</v>
      </c>
      <c r="BV10137" s="79" t="s">
        <v>2985</v>
      </c>
      <c r="BW10137" s="79" t="s">
        <v>15627</v>
      </c>
    </row>
    <row r="10138" spans="51:75" x14ac:dyDescent="0.3">
      <c r="AY10138" s="107" t="e">
        <f>VLOOKUP(C10138,#REF!, 2,FALSE)</f>
        <v>#REF!</v>
      </c>
      <c r="BM10138" s="79" t="s">
        <v>15628</v>
      </c>
      <c r="BN10138" s="79" t="s">
        <v>799</v>
      </c>
      <c r="BO10138" s="79" t="s">
        <v>772</v>
      </c>
      <c r="BU10138" s="79" t="s">
        <v>15628</v>
      </c>
      <c r="BV10138" s="79" t="s">
        <v>799</v>
      </c>
      <c r="BW10138" s="79" t="s">
        <v>772</v>
      </c>
    </row>
    <row r="10139" spans="51:75" x14ac:dyDescent="0.3">
      <c r="AY10139" s="107" t="e">
        <f>VLOOKUP(C10139,#REF!, 2,FALSE)</f>
        <v>#REF!</v>
      </c>
      <c r="BM10139" s="79" t="s">
        <v>2715</v>
      </c>
      <c r="BN10139" s="79" t="s">
        <v>3009</v>
      </c>
      <c r="BO10139" s="79" t="s">
        <v>2985</v>
      </c>
      <c r="BU10139" s="79" t="s">
        <v>2715</v>
      </c>
      <c r="BV10139" s="79" t="s">
        <v>3009</v>
      </c>
      <c r="BW10139" s="79" t="s">
        <v>2985</v>
      </c>
    </row>
    <row r="10140" spans="51:75" x14ac:dyDescent="0.3">
      <c r="AY10140" s="107" t="e">
        <f>VLOOKUP(C10140,#REF!, 2,FALSE)</f>
        <v>#REF!</v>
      </c>
      <c r="BM10140" s="79" t="s">
        <v>15629</v>
      </c>
      <c r="BN10140" s="79" t="s">
        <v>3009</v>
      </c>
      <c r="BO10140" s="79" t="s">
        <v>2985</v>
      </c>
      <c r="BU10140" s="79" t="s">
        <v>15629</v>
      </c>
      <c r="BV10140" s="79" t="s">
        <v>3009</v>
      </c>
      <c r="BW10140" s="79" t="s">
        <v>2985</v>
      </c>
    </row>
    <row r="10141" spans="51:75" x14ac:dyDescent="0.3">
      <c r="AY10141" s="107" t="e">
        <f>VLOOKUP(C10141,#REF!, 2,FALSE)</f>
        <v>#REF!</v>
      </c>
      <c r="BM10141" s="79" t="s">
        <v>2716</v>
      </c>
      <c r="BN10141" s="79" t="s">
        <v>3009</v>
      </c>
      <c r="BO10141" s="79" t="s">
        <v>2985</v>
      </c>
      <c r="BU10141" s="79" t="s">
        <v>2716</v>
      </c>
      <c r="BV10141" s="79" t="s">
        <v>3009</v>
      </c>
      <c r="BW10141" s="79" t="s">
        <v>2985</v>
      </c>
    </row>
    <row r="10142" spans="51:75" x14ac:dyDescent="0.3">
      <c r="AY10142" s="107" t="e">
        <f>VLOOKUP(C10142,#REF!, 2,FALSE)</f>
        <v>#REF!</v>
      </c>
      <c r="BM10142" s="79" t="s">
        <v>15630</v>
      </c>
      <c r="BN10142" s="79" t="s">
        <v>2985</v>
      </c>
      <c r="BO10142" s="79" t="s">
        <v>772</v>
      </c>
      <c r="BU10142" s="79" t="s">
        <v>15630</v>
      </c>
      <c r="BV10142" s="79" t="s">
        <v>2985</v>
      </c>
      <c r="BW10142" s="79" t="s">
        <v>772</v>
      </c>
    </row>
    <row r="10143" spans="51:75" x14ac:dyDescent="0.3">
      <c r="AY10143" s="107" t="e">
        <f>VLOOKUP(C10143,#REF!, 2,FALSE)</f>
        <v>#REF!</v>
      </c>
      <c r="BM10143" s="79" t="s">
        <v>15631</v>
      </c>
      <c r="BN10143" s="79" t="s">
        <v>2985</v>
      </c>
      <c r="BO10143" s="79" t="s">
        <v>772</v>
      </c>
      <c r="BU10143" s="79" t="s">
        <v>15631</v>
      </c>
      <c r="BV10143" s="79" t="s">
        <v>2985</v>
      </c>
      <c r="BW10143" s="79" t="s">
        <v>772</v>
      </c>
    </row>
    <row r="10144" spans="51:75" x14ac:dyDescent="0.3">
      <c r="AY10144" s="107" t="e">
        <f>VLOOKUP(C10144,#REF!, 2,FALSE)</f>
        <v>#REF!</v>
      </c>
      <c r="BM10144" s="79" t="s">
        <v>285</v>
      </c>
      <c r="BN10144" s="79" t="s">
        <v>16992</v>
      </c>
      <c r="BO10144" s="79" t="s">
        <v>2985</v>
      </c>
      <c r="BU10144" s="79" t="s">
        <v>285</v>
      </c>
      <c r="BV10144" s="79" t="s">
        <v>16992</v>
      </c>
      <c r="BW10144" s="79" t="s">
        <v>2985</v>
      </c>
    </row>
    <row r="10145" spans="51:75" x14ac:dyDescent="0.3">
      <c r="AY10145" s="107" t="e">
        <f>VLOOKUP(C10145,#REF!, 2,FALSE)</f>
        <v>#REF!</v>
      </c>
      <c r="BM10145" s="79" t="s">
        <v>15632</v>
      </c>
      <c r="BN10145" s="79" t="s">
        <v>2985</v>
      </c>
      <c r="BO10145" s="79" t="s">
        <v>5055</v>
      </c>
      <c r="BU10145" s="79" t="s">
        <v>15632</v>
      </c>
      <c r="BV10145" s="79" t="s">
        <v>2985</v>
      </c>
      <c r="BW10145" s="79" t="s">
        <v>5055</v>
      </c>
    </row>
    <row r="10146" spans="51:75" x14ac:dyDescent="0.3">
      <c r="AY10146" s="107" t="e">
        <f>VLOOKUP(C10146,#REF!, 2,FALSE)</f>
        <v>#REF!</v>
      </c>
      <c r="BM10146" s="79" t="s">
        <v>15633</v>
      </c>
      <c r="BN10146" s="79" t="s">
        <v>16992</v>
      </c>
      <c r="BO10146" s="79" t="s">
        <v>2985</v>
      </c>
      <c r="BU10146" s="79" t="s">
        <v>15633</v>
      </c>
      <c r="BV10146" s="79" t="s">
        <v>16992</v>
      </c>
      <c r="BW10146" s="79" t="s">
        <v>2985</v>
      </c>
    </row>
    <row r="10147" spans="51:75" x14ac:dyDescent="0.3">
      <c r="AY10147" s="107" t="e">
        <f>VLOOKUP(C10147,#REF!, 2,FALSE)</f>
        <v>#REF!</v>
      </c>
      <c r="BM10147" s="79" t="s">
        <v>15634</v>
      </c>
      <c r="BN10147" s="79" t="s">
        <v>16992</v>
      </c>
      <c r="BO10147" s="79" t="s">
        <v>2985</v>
      </c>
      <c r="BU10147" s="79" t="s">
        <v>15634</v>
      </c>
      <c r="BV10147" s="79" t="s">
        <v>16992</v>
      </c>
      <c r="BW10147" s="79" t="s">
        <v>2985</v>
      </c>
    </row>
    <row r="10148" spans="51:75" x14ac:dyDescent="0.3">
      <c r="AY10148" s="107" t="e">
        <f>VLOOKUP(C10148,#REF!, 2,FALSE)</f>
        <v>#REF!</v>
      </c>
      <c r="BM10148" s="79" t="s">
        <v>15635</v>
      </c>
      <c r="BN10148" s="79" t="s">
        <v>3009</v>
      </c>
      <c r="BO10148" s="79" t="s">
        <v>2985</v>
      </c>
      <c r="BU10148" s="79" t="s">
        <v>15635</v>
      </c>
      <c r="BV10148" s="79" t="s">
        <v>3009</v>
      </c>
      <c r="BW10148" s="79" t="s">
        <v>2985</v>
      </c>
    </row>
    <row r="10149" spans="51:75" x14ac:dyDescent="0.3">
      <c r="AY10149" s="107" t="e">
        <f>VLOOKUP(C10149,#REF!, 2,FALSE)</f>
        <v>#REF!</v>
      </c>
      <c r="BM10149" s="79" t="s">
        <v>15636</v>
      </c>
      <c r="BN10149" s="79" t="s">
        <v>1271</v>
      </c>
      <c r="BO10149" s="79" t="s">
        <v>2985</v>
      </c>
      <c r="BU10149" s="79" t="s">
        <v>15636</v>
      </c>
      <c r="BV10149" s="79" t="s">
        <v>1271</v>
      </c>
      <c r="BW10149" s="79" t="s">
        <v>2985</v>
      </c>
    </row>
    <row r="10150" spans="51:75" x14ac:dyDescent="0.3">
      <c r="AY10150" s="107" t="e">
        <f>VLOOKUP(C10150,#REF!, 2,FALSE)</f>
        <v>#REF!</v>
      </c>
      <c r="BM10150" s="79" t="s">
        <v>15637</v>
      </c>
      <c r="BN10150" s="79" t="s">
        <v>2981</v>
      </c>
      <c r="BO10150" s="79" t="s">
        <v>2985</v>
      </c>
      <c r="BU10150" s="79" t="s">
        <v>15637</v>
      </c>
      <c r="BV10150" s="79" t="s">
        <v>2981</v>
      </c>
      <c r="BW10150" s="79" t="s">
        <v>2985</v>
      </c>
    </row>
    <row r="10151" spans="51:75" x14ac:dyDescent="0.3">
      <c r="AY10151" s="107" t="e">
        <f>VLOOKUP(C10151,#REF!, 2,FALSE)</f>
        <v>#REF!</v>
      </c>
      <c r="BM10151" s="79" t="s">
        <v>2717</v>
      </c>
      <c r="BN10151" s="79" t="s">
        <v>2985</v>
      </c>
      <c r="BO10151" s="79" t="s">
        <v>2985</v>
      </c>
      <c r="BU10151" s="79" t="s">
        <v>2717</v>
      </c>
      <c r="BV10151" s="79" t="s">
        <v>2985</v>
      </c>
      <c r="BW10151" s="79" t="s">
        <v>2985</v>
      </c>
    </row>
    <row r="10152" spans="51:75" x14ac:dyDescent="0.3">
      <c r="AY10152" s="107" t="e">
        <f>VLOOKUP(C10152,#REF!, 2,FALSE)</f>
        <v>#REF!</v>
      </c>
      <c r="BM10152" s="79" t="s">
        <v>15638</v>
      </c>
      <c r="BN10152" s="79" t="s">
        <v>16992</v>
      </c>
      <c r="BO10152" s="79" t="s">
        <v>2985</v>
      </c>
      <c r="BU10152" s="79" t="s">
        <v>15638</v>
      </c>
      <c r="BV10152" s="79" t="s">
        <v>16992</v>
      </c>
      <c r="BW10152" s="79" t="s">
        <v>2985</v>
      </c>
    </row>
    <row r="10153" spans="51:75" x14ac:dyDescent="0.3">
      <c r="AY10153" s="107" t="e">
        <f>VLOOKUP(C10153,#REF!, 2,FALSE)</f>
        <v>#REF!</v>
      </c>
      <c r="BM10153" s="79" t="s">
        <v>15639</v>
      </c>
      <c r="BN10153" s="79" t="s">
        <v>3009</v>
      </c>
      <c r="BO10153" s="79" t="s">
        <v>2985</v>
      </c>
      <c r="BU10153" s="79" t="s">
        <v>15639</v>
      </c>
      <c r="BV10153" s="79" t="s">
        <v>3009</v>
      </c>
      <c r="BW10153" s="79" t="s">
        <v>2985</v>
      </c>
    </row>
    <row r="10154" spans="51:75" x14ac:dyDescent="0.3">
      <c r="AY10154" s="107" t="e">
        <f>VLOOKUP(C10154,#REF!, 2,FALSE)</f>
        <v>#REF!</v>
      </c>
      <c r="BM10154" s="79" t="s">
        <v>15641</v>
      </c>
      <c r="BN10154" s="79" t="s">
        <v>2981</v>
      </c>
      <c r="BO10154" s="79" t="s">
        <v>2985</v>
      </c>
      <c r="BU10154" s="79" t="s">
        <v>15641</v>
      </c>
      <c r="BV10154" s="79" t="s">
        <v>2981</v>
      </c>
      <c r="BW10154" s="79" t="s">
        <v>2985</v>
      </c>
    </row>
    <row r="10155" spans="51:75" x14ac:dyDescent="0.3">
      <c r="AY10155" s="107" t="e">
        <f>VLOOKUP(C10155,#REF!, 2,FALSE)</f>
        <v>#REF!</v>
      </c>
      <c r="BM10155" s="79" t="s">
        <v>15642</v>
      </c>
      <c r="BN10155" s="79" t="s">
        <v>928</v>
      </c>
      <c r="BO10155" s="79" t="s">
        <v>2985</v>
      </c>
      <c r="BU10155" s="79" t="s">
        <v>15642</v>
      </c>
      <c r="BV10155" s="79" t="s">
        <v>928</v>
      </c>
      <c r="BW10155" s="79" t="s">
        <v>2985</v>
      </c>
    </row>
    <row r="10156" spans="51:75" x14ac:dyDescent="0.3">
      <c r="AY10156" s="107" t="e">
        <f>VLOOKUP(C10156,#REF!, 2,FALSE)</f>
        <v>#REF!</v>
      </c>
      <c r="BM10156" s="79" t="s">
        <v>15643</v>
      </c>
      <c r="BN10156" s="79" t="s">
        <v>2985</v>
      </c>
      <c r="BO10156" s="79" t="s">
        <v>2985</v>
      </c>
      <c r="BU10156" s="79" t="s">
        <v>15643</v>
      </c>
      <c r="BV10156" s="79" t="s">
        <v>2985</v>
      </c>
      <c r="BW10156" s="79" t="s">
        <v>2985</v>
      </c>
    </row>
    <row r="10157" spans="51:75" x14ac:dyDescent="0.3">
      <c r="AY10157" s="107" t="e">
        <f>VLOOKUP(C10157,#REF!, 2,FALSE)</f>
        <v>#REF!</v>
      </c>
      <c r="BM10157" s="79" t="s">
        <v>15644</v>
      </c>
      <c r="BN10157" s="79" t="s">
        <v>3006</v>
      </c>
      <c r="BO10157" s="79" t="s">
        <v>772</v>
      </c>
      <c r="BU10157" s="79" t="s">
        <v>15644</v>
      </c>
      <c r="BV10157" s="79" t="s">
        <v>3006</v>
      </c>
      <c r="BW10157" s="79" t="s">
        <v>772</v>
      </c>
    </row>
    <row r="10158" spans="51:75" x14ac:dyDescent="0.3">
      <c r="AY10158" s="107" t="e">
        <f>VLOOKUP(C10158,#REF!, 2,FALSE)</f>
        <v>#REF!</v>
      </c>
      <c r="BM10158" s="79" t="s">
        <v>15645</v>
      </c>
      <c r="BN10158" s="79" t="s">
        <v>2985</v>
      </c>
      <c r="BO10158" s="79" t="s">
        <v>2985</v>
      </c>
      <c r="BU10158" s="79" t="s">
        <v>15645</v>
      </c>
      <c r="BV10158" s="79" t="s">
        <v>2985</v>
      </c>
      <c r="BW10158" s="79" t="s">
        <v>2985</v>
      </c>
    </row>
    <row r="10159" spans="51:75" x14ac:dyDescent="0.3">
      <c r="AY10159" s="107" t="e">
        <f>VLOOKUP(C10159,#REF!, 2,FALSE)</f>
        <v>#REF!</v>
      </c>
      <c r="BM10159" s="79" t="s">
        <v>15646</v>
      </c>
      <c r="BN10159" s="79" t="s">
        <v>2985</v>
      </c>
      <c r="BO10159" s="79" t="s">
        <v>2985</v>
      </c>
      <c r="BU10159" s="79" t="s">
        <v>15646</v>
      </c>
      <c r="BV10159" s="79" t="s">
        <v>2985</v>
      </c>
      <c r="BW10159" s="79" t="s">
        <v>2985</v>
      </c>
    </row>
    <row r="10160" spans="51:75" x14ac:dyDescent="0.3">
      <c r="AY10160" s="107" t="e">
        <f>VLOOKUP(C10160,#REF!, 2,FALSE)</f>
        <v>#REF!</v>
      </c>
      <c r="BM10160" s="79" t="s">
        <v>15647</v>
      </c>
      <c r="BN10160" s="79" t="s">
        <v>2985</v>
      </c>
      <c r="BO10160" s="79" t="s">
        <v>2985</v>
      </c>
      <c r="BU10160" s="79" t="s">
        <v>15647</v>
      </c>
      <c r="BV10160" s="79" t="s">
        <v>2985</v>
      </c>
      <c r="BW10160" s="79" t="s">
        <v>2985</v>
      </c>
    </row>
    <row r="10161" spans="51:75" x14ac:dyDescent="0.3">
      <c r="AY10161" s="107" t="e">
        <f>VLOOKUP(C10161,#REF!, 2,FALSE)</f>
        <v>#REF!</v>
      </c>
      <c r="BM10161" s="79" t="s">
        <v>15648</v>
      </c>
      <c r="BN10161" s="79" t="s">
        <v>789</v>
      </c>
      <c r="BO10161" s="79" t="s">
        <v>711</v>
      </c>
      <c r="BU10161" s="79" t="s">
        <v>15648</v>
      </c>
      <c r="BV10161" s="79" t="s">
        <v>789</v>
      </c>
      <c r="BW10161" s="79" t="s">
        <v>711</v>
      </c>
    </row>
    <row r="10162" spans="51:75" x14ac:dyDescent="0.3">
      <c r="AY10162" s="107" t="e">
        <f>VLOOKUP(C10162,#REF!, 2,FALSE)</f>
        <v>#REF!</v>
      </c>
      <c r="BM10162" s="79" t="s">
        <v>15649</v>
      </c>
      <c r="BN10162" s="79" t="s">
        <v>1344</v>
      </c>
      <c r="BO10162" s="79" t="s">
        <v>2985</v>
      </c>
      <c r="BU10162" s="79" t="s">
        <v>15649</v>
      </c>
      <c r="BV10162" s="79" t="s">
        <v>1344</v>
      </c>
      <c r="BW10162" s="79" t="s">
        <v>2985</v>
      </c>
    </row>
    <row r="10163" spans="51:75" x14ac:dyDescent="0.3">
      <c r="AY10163" s="107" t="e">
        <f>VLOOKUP(C10163,#REF!, 2,FALSE)</f>
        <v>#REF!</v>
      </c>
      <c r="BM10163" s="79" t="s">
        <v>15650</v>
      </c>
      <c r="BN10163" s="79" t="s">
        <v>738</v>
      </c>
      <c r="BO10163" s="79" t="s">
        <v>15651</v>
      </c>
      <c r="BU10163" s="79" t="s">
        <v>15650</v>
      </c>
      <c r="BV10163" s="79" t="s">
        <v>738</v>
      </c>
      <c r="BW10163" s="79" t="s">
        <v>15651</v>
      </c>
    </row>
    <row r="10164" spans="51:75" x14ac:dyDescent="0.3">
      <c r="AY10164" s="107" t="e">
        <f>VLOOKUP(C10164,#REF!, 2,FALSE)</f>
        <v>#REF!</v>
      </c>
      <c r="BM10164" s="79" t="s">
        <v>15652</v>
      </c>
      <c r="BN10164" s="79" t="s">
        <v>616</v>
      </c>
      <c r="BO10164" s="79" t="s">
        <v>2476</v>
      </c>
      <c r="BU10164" s="79" t="s">
        <v>15652</v>
      </c>
      <c r="BV10164" s="79" t="s">
        <v>616</v>
      </c>
      <c r="BW10164" s="79" t="s">
        <v>2476</v>
      </c>
    </row>
    <row r="10165" spans="51:75" x14ac:dyDescent="0.3">
      <c r="AY10165" s="107" t="e">
        <f>VLOOKUP(C10165,#REF!, 2,FALSE)</f>
        <v>#REF!</v>
      </c>
      <c r="BM10165" s="79" t="s">
        <v>15653</v>
      </c>
      <c r="BN10165" s="79" t="s">
        <v>16992</v>
      </c>
      <c r="BO10165" s="79" t="s">
        <v>9625</v>
      </c>
      <c r="BU10165" s="79" t="s">
        <v>15653</v>
      </c>
      <c r="BV10165" s="79" t="s">
        <v>16992</v>
      </c>
      <c r="BW10165" s="79" t="s">
        <v>9625</v>
      </c>
    </row>
    <row r="10166" spans="51:75" x14ac:dyDescent="0.3">
      <c r="AY10166" s="107" t="e">
        <f>VLOOKUP(C10166,#REF!, 2,FALSE)</f>
        <v>#REF!</v>
      </c>
      <c r="BM10166" s="79" t="s">
        <v>15654</v>
      </c>
      <c r="BN10166" s="79" t="s">
        <v>2985</v>
      </c>
      <c r="BO10166" s="79" t="s">
        <v>15655</v>
      </c>
      <c r="BU10166" s="79" t="s">
        <v>15654</v>
      </c>
      <c r="BV10166" s="79" t="s">
        <v>2985</v>
      </c>
      <c r="BW10166" s="79" t="s">
        <v>15655</v>
      </c>
    </row>
    <row r="10167" spans="51:75" x14ac:dyDescent="0.3">
      <c r="AY10167" s="107" t="e">
        <f>VLOOKUP(C10167,#REF!, 2,FALSE)</f>
        <v>#REF!</v>
      </c>
      <c r="BM10167" s="79" t="s">
        <v>2723</v>
      </c>
      <c r="BN10167" s="79" t="s">
        <v>628</v>
      </c>
      <c r="BO10167" s="79" t="s">
        <v>15656</v>
      </c>
      <c r="BU10167" s="79" t="s">
        <v>2723</v>
      </c>
      <c r="BV10167" s="79" t="s">
        <v>628</v>
      </c>
      <c r="BW10167" s="79" t="s">
        <v>15656</v>
      </c>
    </row>
    <row r="10168" spans="51:75" x14ac:dyDescent="0.3">
      <c r="AY10168" s="107" t="e">
        <f>VLOOKUP(C10168,#REF!, 2,FALSE)</f>
        <v>#REF!</v>
      </c>
      <c r="BM10168" s="79" t="s">
        <v>264</v>
      </c>
      <c r="BN10168" s="79" t="s">
        <v>1274</v>
      </c>
      <c r="BO10168" s="79" t="s">
        <v>15657</v>
      </c>
      <c r="BU10168" s="79" t="s">
        <v>264</v>
      </c>
      <c r="BV10168" s="79" t="s">
        <v>1274</v>
      </c>
      <c r="BW10168" s="79" t="s">
        <v>15657</v>
      </c>
    </row>
    <row r="10169" spans="51:75" x14ac:dyDescent="0.3">
      <c r="AY10169" s="107" t="e">
        <f>VLOOKUP(C10169,#REF!, 2,FALSE)</f>
        <v>#REF!</v>
      </c>
      <c r="BM10169" s="79" t="s">
        <v>2724</v>
      </c>
      <c r="BN10169" s="79" t="s">
        <v>2985</v>
      </c>
      <c r="BO10169" s="79" t="s">
        <v>15658</v>
      </c>
      <c r="BU10169" s="79" t="s">
        <v>2724</v>
      </c>
      <c r="BV10169" s="79" t="s">
        <v>2985</v>
      </c>
      <c r="BW10169" s="79" t="s">
        <v>15658</v>
      </c>
    </row>
    <row r="10170" spans="51:75" x14ac:dyDescent="0.3">
      <c r="AY10170" s="107" t="e">
        <f>VLOOKUP(C10170,#REF!, 2,FALSE)</f>
        <v>#REF!</v>
      </c>
      <c r="BM10170" s="79" t="s">
        <v>15659</v>
      </c>
      <c r="BN10170" s="79" t="s">
        <v>1344</v>
      </c>
      <c r="BO10170" s="79" t="s">
        <v>3316</v>
      </c>
      <c r="BU10170" s="79" t="s">
        <v>15659</v>
      </c>
      <c r="BV10170" s="79" t="s">
        <v>1344</v>
      </c>
      <c r="BW10170" s="79" t="s">
        <v>3316</v>
      </c>
    </row>
    <row r="10171" spans="51:75" x14ac:dyDescent="0.3">
      <c r="AY10171" s="107" t="e">
        <f>VLOOKUP(C10171,#REF!, 2,FALSE)</f>
        <v>#REF!</v>
      </c>
      <c r="BM10171" s="79" t="s">
        <v>15660</v>
      </c>
      <c r="BN10171" s="79" t="s">
        <v>3009</v>
      </c>
      <c r="BO10171" s="79" t="s">
        <v>15661</v>
      </c>
      <c r="BU10171" s="79" t="s">
        <v>15660</v>
      </c>
      <c r="BV10171" s="79" t="s">
        <v>3009</v>
      </c>
      <c r="BW10171" s="79" t="s">
        <v>15661</v>
      </c>
    </row>
    <row r="10172" spans="51:75" x14ac:dyDescent="0.3">
      <c r="AY10172" s="107" t="e">
        <f>VLOOKUP(C10172,#REF!, 2,FALSE)</f>
        <v>#REF!</v>
      </c>
      <c r="BM10172" s="79" t="s">
        <v>15662</v>
      </c>
      <c r="BN10172" s="79" t="s">
        <v>3009</v>
      </c>
      <c r="BO10172" s="79" t="s">
        <v>2549</v>
      </c>
      <c r="BU10172" s="79" t="s">
        <v>15662</v>
      </c>
      <c r="BV10172" s="79" t="s">
        <v>3009</v>
      </c>
      <c r="BW10172" s="79" t="s">
        <v>2549</v>
      </c>
    </row>
    <row r="10173" spans="51:75" x14ac:dyDescent="0.3">
      <c r="AY10173" s="107" t="e">
        <f>VLOOKUP(C10173,#REF!, 2,FALSE)</f>
        <v>#REF!</v>
      </c>
      <c r="BM10173" s="79" t="s">
        <v>15663</v>
      </c>
      <c r="BN10173" s="79" t="s">
        <v>780</v>
      </c>
      <c r="BO10173" s="79" t="s">
        <v>15664</v>
      </c>
      <c r="BU10173" s="79" t="s">
        <v>15663</v>
      </c>
      <c r="BV10173" s="79" t="s">
        <v>780</v>
      </c>
      <c r="BW10173" s="79" t="s">
        <v>15664</v>
      </c>
    </row>
    <row r="10174" spans="51:75" x14ac:dyDescent="0.3">
      <c r="AY10174" s="107" t="e">
        <f>VLOOKUP(C10174,#REF!, 2,FALSE)</f>
        <v>#REF!</v>
      </c>
      <c r="BM10174" s="79" t="s">
        <v>15665</v>
      </c>
      <c r="BN10174" s="79" t="s">
        <v>2985</v>
      </c>
      <c r="BO10174" s="79" t="s">
        <v>2985</v>
      </c>
      <c r="BU10174" s="79" t="s">
        <v>15665</v>
      </c>
      <c r="BV10174" s="79" t="s">
        <v>2985</v>
      </c>
      <c r="BW10174" s="79" t="s">
        <v>2985</v>
      </c>
    </row>
    <row r="10175" spans="51:75" x14ac:dyDescent="0.3">
      <c r="AY10175" s="107" t="e">
        <f>VLOOKUP(C10175,#REF!, 2,FALSE)</f>
        <v>#REF!</v>
      </c>
      <c r="BM10175" s="79" t="s">
        <v>15666</v>
      </c>
      <c r="BN10175" s="79" t="s">
        <v>16992</v>
      </c>
      <c r="BO10175" s="79" t="s">
        <v>8863</v>
      </c>
      <c r="BU10175" s="79" t="s">
        <v>15666</v>
      </c>
      <c r="BV10175" s="79" t="s">
        <v>16992</v>
      </c>
      <c r="BW10175" s="79" t="s">
        <v>8863</v>
      </c>
    </row>
    <row r="10176" spans="51:75" x14ac:dyDescent="0.3">
      <c r="AY10176" s="107" t="e">
        <f>VLOOKUP(C10176,#REF!, 2,FALSE)</f>
        <v>#REF!</v>
      </c>
      <c r="BM10176" s="79" t="s">
        <v>2725</v>
      </c>
      <c r="BN10176" s="79" t="s">
        <v>2985</v>
      </c>
      <c r="BO10176" s="79" t="s">
        <v>2985</v>
      </c>
      <c r="BU10176" s="79" t="s">
        <v>2725</v>
      </c>
      <c r="BV10176" s="79" t="s">
        <v>2985</v>
      </c>
      <c r="BW10176" s="79" t="s">
        <v>2985</v>
      </c>
    </row>
    <row r="10177" spans="51:75" x14ac:dyDescent="0.3">
      <c r="AY10177" s="107" t="e">
        <f>VLOOKUP(C10177,#REF!, 2,FALSE)</f>
        <v>#REF!</v>
      </c>
      <c r="BM10177" s="79" t="s">
        <v>15667</v>
      </c>
      <c r="BN10177" s="79" t="s">
        <v>3256</v>
      </c>
      <c r="BO10177" s="79" t="s">
        <v>4761</v>
      </c>
      <c r="BU10177" s="79" t="s">
        <v>15667</v>
      </c>
      <c r="BV10177" s="79" t="s">
        <v>3256</v>
      </c>
      <c r="BW10177" s="79" t="s">
        <v>4761</v>
      </c>
    </row>
    <row r="10178" spans="51:75" x14ac:dyDescent="0.3">
      <c r="AY10178" s="107" t="e">
        <f>VLOOKUP(C10178,#REF!, 2,FALSE)</f>
        <v>#REF!</v>
      </c>
      <c r="BM10178" s="79" t="s">
        <v>15668</v>
      </c>
      <c r="BN10178" s="79" t="s">
        <v>2985</v>
      </c>
      <c r="BO10178" s="79" t="s">
        <v>2985</v>
      </c>
      <c r="BU10178" s="79" t="s">
        <v>15668</v>
      </c>
      <c r="BV10178" s="79" t="s">
        <v>2985</v>
      </c>
      <c r="BW10178" s="79" t="s">
        <v>2985</v>
      </c>
    </row>
    <row r="10179" spans="51:75" x14ac:dyDescent="0.3">
      <c r="AY10179" s="107" t="e">
        <f>VLOOKUP(C10179,#REF!, 2,FALSE)</f>
        <v>#REF!</v>
      </c>
      <c r="BM10179" s="79" t="s">
        <v>15669</v>
      </c>
      <c r="BN10179" s="79" t="s">
        <v>630</v>
      </c>
      <c r="BO10179" s="79" t="s">
        <v>15670</v>
      </c>
      <c r="BU10179" s="79" t="s">
        <v>15669</v>
      </c>
      <c r="BV10179" s="79" t="s">
        <v>630</v>
      </c>
      <c r="BW10179" s="79" t="s">
        <v>15670</v>
      </c>
    </row>
    <row r="10180" spans="51:75" x14ac:dyDescent="0.3">
      <c r="AY10180" s="107" t="e">
        <f>VLOOKUP(C10180,#REF!, 2,FALSE)</f>
        <v>#REF!</v>
      </c>
      <c r="BM10180" s="79" t="s">
        <v>265</v>
      </c>
      <c r="BN10180" s="79" t="s">
        <v>2985</v>
      </c>
      <c r="BO10180" s="79" t="s">
        <v>2985</v>
      </c>
      <c r="BU10180" s="79" t="s">
        <v>265</v>
      </c>
      <c r="BV10180" s="79" t="s">
        <v>2985</v>
      </c>
      <c r="BW10180" s="79" t="s">
        <v>2985</v>
      </c>
    </row>
    <row r="10181" spans="51:75" x14ac:dyDescent="0.3">
      <c r="AY10181" s="107" t="e">
        <f>VLOOKUP(C10181,#REF!, 2,FALSE)</f>
        <v>#REF!</v>
      </c>
      <c r="BM10181" s="79" t="s">
        <v>15671</v>
      </c>
      <c r="BN10181" s="79" t="s">
        <v>2985</v>
      </c>
      <c r="BO10181" s="79" t="s">
        <v>2985</v>
      </c>
      <c r="BU10181" s="79" t="s">
        <v>15671</v>
      </c>
      <c r="BV10181" s="79" t="s">
        <v>2985</v>
      </c>
      <c r="BW10181" s="79" t="s">
        <v>2985</v>
      </c>
    </row>
    <row r="10182" spans="51:75" x14ac:dyDescent="0.3">
      <c r="AY10182" s="107" t="e">
        <f>VLOOKUP(C10182,#REF!, 2,FALSE)</f>
        <v>#REF!</v>
      </c>
      <c r="BM10182" s="79" t="s">
        <v>15672</v>
      </c>
      <c r="BN10182" s="79" t="s">
        <v>1274</v>
      </c>
      <c r="BO10182" s="79" t="s">
        <v>3605</v>
      </c>
      <c r="BU10182" s="79" t="s">
        <v>15672</v>
      </c>
      <c r="BV10182" s="79" t="s">
        <v>1274</v>
      </c>
      <c r="BW10182" s="79" t="s">
        <v>3605</v>
      </c>
    </row>
    <row r="10183" spans="51:75" x14ac:dyDescent="0.3">
      <c r="AY10183" s="107" t="e">
        <f>VLOOKUP(C10183,#REF!, 2,FALSE)</f>
        <v>#REF!</v>
      </c>
      <c r="BM10183" s="79" t="s">
        <v>15673</v>
      </c>
      <c r="BN10183" s="79" t="s">
        <v>1274</v>
      </c>
      <c r="BO10183" s="79" t="s">
        <v>15174</v>
      </c>
      <c r="BU10183" s="79" t="s">
        <v>15673</v>
      </c>
      <c r="BV10183" s="79" t="s">
        <v>1274</v>
      </c>
      <c r="BW10183" s="79" t="s">
        <v>15174</v>
      </c>
    </row>
    <row r="10184" spans="51:75" x14ac:dyDescent="0.3">
      <c r="AY10184" s="107" t="e">
        <f>VLOOKUP(C10184,#REF!, 2,FALSE)</f>
        <v>#REF!</v>
      </c>
      <c r="BM10184" s="79" t="s">
        <v>15674</v>
      </c>
      <c r="BN10184" s="79" t="s">
        <v>621</v>
      </c>
      <c r="BO10184" s="79" t="s">
        <v>772</v>
      </c>
      <c r="BU10184" s="79" t="s">
        <v>15674</v>
      </c>
      <c r="BV10184" s="79" t="s">
        <v>621</v>
      </c>
      <c r="BW10184" s="79" t="s">
        <v>772</v>
      </c>
    </row>
    <row r="10185" spans="51:75" x14ac:dyDescent="0.3">
      <c r="AY10185" s="107" t="e">
        <f>VLOOKUP(C10185,#REF!, 2,FALSE)</f>
        <v>#REF!</v>
      </c>
      <c r="BM10185" s="79" t="s">
        <v>15675</v>
      </c>
      <c r="BN10185" s="79" t="s">
        <v>3009</v>
      </c>
      <c r="BO10185" s="79" t="s">
        <v>15676</v>
      </c>
      <c r="BU10185" s="79" t="s">
        <v>15675</v>
      </c>
      <c r="BV10185" s="79" t="s">
        <v>3009</v>
      </c>
      <c r="BW10185" s="79" t="s">
        <v>15676</v>
      </c>
    </row>
    <row r="10186" spans="51:75" x14ac:dyDescent="0.3">
      <c r="AY10186" s="107" t="e">
        <f>VLOOKUP(C10186,#REF!, 2,FALSE)</f>
        <v>#REF!</v>
      </c>
      <c r="BM10186" s="79" t="s">
        <v>15677</v>
      </c>
      <c r="BN10186" s="79" t="s">
        <v>1271</v>
      </c>
      <c r="BO10186" s="79" t="s">
        <v>2985</v>
      </c>
      <c r="BU10186" s="79" t="s">
        <v>15677</v>
      </c>
      <c r="BV10186" s="79" t="s">
        <v>1271</v>
      </c>
      <c r="BW10186" s="79" t="s">
        <v>2985</v>
      </c>
    </row>
    <row r="10187" spans="51:75" x14ac:dyDescent="0.3">
      <c r="AY10187" s="107" t="e">
        <f>VLOOKUP(C10187,#REF!, 2,FALSE)</f>
        <v>#REF!</v>
      </c>
      <c r="BM10187" s="79" t="s">
        <v>15678</v>
      </c>
      <c r="BN10187" s="79" t="s">
        <v>3256</v>
      </c>
      <c r="BO10187" s="79" t="s">
        <v>2985</v>
      </c>
      <c r="BU10187" s="79" t="s">
        <v>15678</v>
      </c>
      <c r="BV10187" s="79" t="s">
        <v>3256</v>
      </c>
      <c r="BW10187" s="79" t="s">
        <v>2985</v>
      </c>
    </row>
    <row r="10188" spans="51:75" x14ac:dyDescent="0.3">
      <c r="AY10188" s="107" t="e">
        <f>VLOOKUP(C10188,#REF!, 2,FALSE)</f>
        <v>#REF!</v>
      </c>
      <c r="BM10188" s="79" t="s">
        <v>15679</v>
      </c>
      <c r="BN10188" s="79" t="s">
        <v>1274</v>
      </c>
      <c r="BO10188" s="79" t="s">
        <v>15680</v>
      </c>
      <c r="BU10188" s="79" t="s">
        <v>15679</v>
      </c>
      <c r="BV10188" s="79" t="s">
        <v>1274</v>
      </c>
      <c r="BW10188" s="79" t="s">
        <v>15680</v>
      </c>
    </row>
    <row r="10189" spans="51:75" x14ac:dyDescent="0.3">
      <c r="AY10189" s="107" t="e">
        <f>VLOOKUP(C10189,#REF!, 2,FALSE)</f>
        <v>#REF!</v>
      </c>
      <c r="BM10189" s="79" t="s">
        <v>15681</v>
      </c>
      <c r="BN10189" s="79" t="s">
        <v>2985</v>
      </c>
      <c r="BO10189" s="79" t="s">
        <v>2985</v>
      </c>
      <c r="BU10189" s="79" t="s">
        <v>15681</v>
      </c>
      <c r="BV10189" s="79" t="s">
        <v>2985</v>
      </c>
      <c r="BW10189" s="79" t="s">
        <v>2985</v>
      </c>
    </row>
    <row r="10190" spans="51:75" x14ac:dyDescent="0.3">
      <c r="AY10190" s="107" t="e">
        <f>VLOOKUP(C10190,#REF!, 2,FALSE)</f>
        <v>#REF!</v>
      </c>
      <c r="BM10190" s="79" t="s">
        <v>15682</v>
      </c>
      <c r="BN10190" s="79" t="s">
        <v>789</v>
      </c>
      <c r="BO10190" s="79" t="s">
        <v>2397</v>
      </c>
      <c r="BU10190" s="79" t="s">
        <v>15682</v>
      </c>
      <c r="BV10190" s="79" t="s">
        <v>789</v>
      </c>
      <c r="BW10190" s="79" t="s">
        <v>2397</v>
      </c>
    </row>
    <row r="10191" spans="51:75" x14ac:dyDescent="0.3">
      <c r="AY10191" s="107" t="e">
        <f>VLOOKUP(C10191,#REF!, 2,FALSE)</f>
        <v>#REF!</v>
      </c>
      <c r="BM10191" s="79" t="s">
        <v>15683</v>
      </c>
      <c r="BN10191" s="79" t="s">
        <v>2985</v>
      </c>
      <c r="BO10191" s="79" t="s">
        <v>2985</v>
      </c>
      <c r="BU10191" s="79" t="s">
        <v>15683</v>
      </c>
      <c r="BV10191" s="79" t="s">
        <v>2985</v>
      </c>
      <c r="BW10191" s="79" t="s">
        <v>2985</v>
      </c>
    </row>
    <row r="10192" spans="51:75" x14ac:dyDescent="0.3">
      <c r="AY10192" s="107" t="e">
        <f>VLOOKUP(C10192,#REF!, 2,FALSE)</f>
        <v>#REF!</v>
      </c>
      <c r="BM10192" s="79" t="s">
        <v>15684</v>
      </c>
      <c r="BN10192" s="79" t="s">
        <v>664</v>
      </c>
      <c r="BO10192" s="79" t="s">
        <v>772</v>
      </c>
      <c r="BU10192" s="79" t="s">
        <v>15684</v>
      </c>
      <c r="BV10192" s="79" t="s">
        <v>664</v>
      </c>
      <c r="BW10192" s="79" t="s">
        <v>772</v>
      </c>
    </row>
    <row r="10193" spans="51:75" x14ac:dyDescent="0.3">
      <c r="AY10193" s="107" t="e">
        <f>VLOOKUP(C10193,#REF!, 2,FALSE)</f>
        <v>#REF!</v>
      </c>
      <c r="BM10193" s="79" t="s">
        <v>15685</v>
      </c>
      <c r="BN10193" s="79" t="s">
        <v>2985</v>
      </c>
      <c r="BO10193" s="79" t="s">
        <v>2985</v>
      </c>
      <c r="BU10193" s="79" t="s">
        <v>15685</v>
      </c>
      <c r="BV10193" s="79" t="s">
        <v>2985</v>
      </c>
      <c r="BW10193" s="79" t="s">
        <v>2985</v>
      </c>
    </row>
    <row r="10194" spans="51:75" x14ac:dyDescent="0.3">
      <c r="AY10194" s="107" t="e">
        <f>VLOOKUP(C10194,#REF!, 2,FALSE)</f>
        <v>#REF!</v>
      </c>
      <c r="BM10194" s="79" t="s">
        <v>15686</v>
      </c>
      <c r="BN10194" s="79" t="s">
        <v>2985</v>
      </c>
      <c r="BO10194" s="79" t="s">
        <v>2985</v>
      </c>
      <c r="BU10194" s="79" t="s">
        <v>15686</v>
      </c>
      <c r="BV10194" s="79" t="s">
        <v>2985</v>
      </c>
      <c r="BW10194" s="79" t="s">
        <v>2985</v>
      </c>
    </row>
    <row r="10195" spans="51:75" x14ac:dyDescent="0.3">
      <c r="AY10195" s="107" t="e">
        <f>VLOOKUP(C10195,#REF!, 2,FALSE)</f>
        <v>#REF!</v>
      </c>
      <c r="BM10195" s="79" t="s">
        <v>15687</v>
      </c>
      <c r="BN10195" s="79" t="s">
        <v>2985</v>
      </c>
      <c r="BO10195" s="79" t="s">
        <v>15688</v>
      </c>
      <c r="BU10195" s="79" t="s">
        <v>15687</v>
      </c>
      <c r="BV10195" s="79" t="s">
        <v>2985</v>
      </c>
      <c r="BW10195" s="79" t="s">
        <v>15688</v>
      </c>
    </row>
    <row r="10196" spans="51:75" x14ac:dyDescent="0.3">
      <c r="AY10196" s="107" t="e">
        <f>VLOOKUP(C10196,#REF!, 2,FALSE)</f>
        <v>#REF!</v>
      </c>
      <c r="BM10196" s="79" t="s">
        <v>15689</v>
      </c>
      <c r="BN10196" s="79" t="s">
        <v>3009</v>
      </c>
      <c r="BO10196" s="79" t="s">
        <v>2985</v>
      </c>
      <c r="BU10196" s="79" t="s">
        <v>15689</v>
      </c>
      <c r="BV10196" s="79" t="s">
        <v>3009</v>
      </c>
      <c r="BW10196" s="79" t="s">
        <v>2985</v>
      </c>
    </row>
    <row r="10197" spans="51:75" x14ac:dyDescent="0.3">
      <c r="AY10197" s="107" t="e">
        <f>VLOOKUP(C10197,#REF!, 2,FALSE)</f>
        <v>#REF!</v>
      </c>
      <c r="BM10197" s="79" t="s">
        <v>15690</v>
      </c>
      <c r="BN10197" s="79" t="s">
        <v>2981</v>
      </c>
      <c r="BO10197" s="79" t="s">
        <v>2578</v>
      </c>
      <c r="BU10197" s="79" t="s">
        <v>15690</v>
      </c>
      <c r="BV10197" s="79" t="s">
        <v>2981</v>
      </c>
      <c r="BW10197" s="79" t="s">
        <v>2578</v>
      </c>
    </row>
    <row r="10198" spans="51:75" x14ac:dyDescent="0.3">
      <c r="AY10198" s="107" t="e">
        <f>VLOOKUP(C10198,#REF!, 2,FALSE)</f>
        <v>#REF!</v>
      </c>
      <c r="BM10198" s="79" t="s">
        <v>15691</v>
      </c>
      <c r="BN10198" s="79" t="s">
        <v>665</v>
      </c>
      <c r="BO10198" s="79" t="s">
        <v>7900</v>
      </c>
      <c r="BU10198" s="79" t="s">
        <v>15691</v>
      </c>
      <c r="BV10198" s="79" t="s">
        <v>665</v>
      </c>
      <c r="BW10198" s="79" t="s">
        <v>7900</v>
      </c>
    </row>
    <row r="10199" spans="51:75" x14ac:dyDescent="0.3">
      <c r="AY10199" s="107" t="e">
        <f>VLOOKUP(C10199,#REF!, 2,FALSE)</f>
        <v>#REF!</v>
      </c>
      <c r="BM10199" s="79" t="s">
        <v>15692</v>
      </c>
      <c r="BN10199" s="79" t="s">
        <v>799</v>
      </c>
      <c r="BO10199" s="79" t="s">
        <v>772</v>
      </c>
      <c r="BU10199" s="79" t="s">
        <v>15692</v>
      </c>
      <c r="BV10199" s="79" t="s">
        <v>799</v>
      </c>
      <c r="BW10199" s="79" t="s">
        <v>772</v>
      </c>
    </row>
    <row r="10200" spans="51:75" x14ac:dyDescent="0.3">
      <c r="AY10200" s="107" t="e">
        <f>VLOOKUP(C10200,#REF!, 2,FALSE)</f>
        <v>#REF!</v>
      </c>
      <c r="BM10200" s="79" t="s">
        <v>2726</v>
      </c>
      <c r="BN10200" s="79" t="s">
        <v>2985</v>
      </c>
      <c r="BO10200" s="79" t="s">
        <v>1213</v>
      </c>
      <c r="BU10200" s="79" t="s">
        <v>2726</v>
      </c>
      <c r="BV10200" s="79" t="s">
        <v>2985</v>
      </c>
      <c r="BW10200" s="79" t="s">
        <v>1213</v>
      </c>
    </row>
    <row r="10201" spans="51:75" x14ac:dyDescent="0.3">
      <c r="AY10201" s="107" t="e">
        <f>VLOOKUP(C10201,#REF!, 2,FALSE)</f>
        <v>#REF!</v>
      </c>
      <c r="BM10201" s="79" t="s">
        <v>15693</v>
      </c>
      <c r="BN10201" s="79" t="s">
        <v>2981</v>
      </c>
      <c r="BO10201" s="79" t="s">
        <v>15694</v>
      </c>
      <c r="BU10201" s="79" t="s">
        <v>15693</v>
      </c>
      <c r="BV10201" s="79" t="s">
        <v>2981</v>
      </c>
      <c r="BW10201" s="79" t="s">
        <v>15694</v>
      </c>
    </row>
    <row r="10202" spans="51:75" x14ac:dyDescent="0.3">
      <c r="AY10202" s="107" t="e">
        <f>VLOOKUP(C10202,#REF!, 2,FALSE)</f>
        <v>#REF!</v>
      </c>
      <c r="BM10202" s="79" t="s">
        <v>2727</v>
      </c>
      <c r="BN10202" s="79" t="s">
        <v>785</v>
      </c>
      <c r="BO10202" s="79" t="s">
        <v>772</v>
      </c>
      <c r="BU10202" s="79" t="s">
        <v>2727</v>
      </c>
      <c r="BV10202" s="79" t="s">
        <v>785</v>
      </c>
      <c r="BW10202" s="79" t="s">
        <v>772</v>
      </c>
    </row>
    <row r="10203" spans="51:75" x14ac:dyDescent="0.3">
      <c r="AY10203" s="107" t="e">
        <f>VLOOKUP(C10203,#REF!, 2,FALSE)</f>
        <v>#REF!</v>
      </c>
      <c r="BM10203" s="79" t="s">
        <v>15695</v>
      </c>
      <c r="BN10203" s="79" t="s">
        <v>16992</v>
      </c>
      <c r="BO10203" s="79" t="s">
        <v>15696</v>
      </c>
      <c r="BU10203" s="79" t="s">
        <v>15695</v>
      </c>
      <c r="BV10203" s="79" t="s">
        <v>16992</v>
      </c>
      <c r="BW10203" s="79" t="s">
        <v>15696</v>
      </c>
    </row>
    <row r="10204" spans="51:75" x14ac:dyDescent="0.3">
      <c r="AY10204" s="107" t="e">
        <f>VLOOKUP(C10204,#REF!, 2,FALSE)</f>
        <v>#REF!</v>
      </c>
      <c r="BM10204" s="79" t="s">
        <v>277</v>
      </c>
      <c r="BN10204" s="79" t="s">
        <v>2985</v>
      </c>
      <c r="BO10204" s="79" t="s">
        <v>2985</v>
      </c>
      <c r="BU10204" s="79" t="s">
        <v>277</v>
      </c>
      <c r="BV10204" s="79" t="s">
        <v>2985</v>
      </c>
      <c r="BW10204" s="79" t="s">
        <v>2985</v>
      </c>
    </row>
    <row r="10205" spans="51:75" x14ac:dyDescent="0.3">
      <c r="AY10205" s="107" t="e">
        <f>VLOOKUP(C10205,#REF!, 2,FALSE)</f>
        <v>#REF!</v>
      </c>
      <c r="BM10205" s="79" t="s">
        <v>15697</v>
      </c>
      <c r="BN10205" s="79" t="s">
        <v>16992</v>
      </c>
      <c r="BO10205" s="79" t="s">
        <v>1002</v>
      </c>
      <c r="BU10205" s="79" t="s">
        <v>15697</v>
      </c>
      <c r="BV10205" s="79" t="s">
        <v>16992</v>
      </c>
      <c r="BW10205" s="79" t="s">
        <v>1002</v>
      </c>
    </row>
    <row r="10206" spans="51:75" x14ac:dyDescent="0.3">
      <c r="AY10206" s="107" t="e">
        <f>VLOOKUP(C10206,#REF!, 2,FALSE)</f>
        <v>#REF!</v>
      </c>
      <c r="BM10206" s="79" t="s">
        <v>15698</v>
      </c>
      <c r="BN10206" s="79" t="s">
        <v>2985</v>
      </c>
      <c r="BO10206" s="79" t="s">
        <v>2985</v>
      </c>
      <c r="BU10206" s="79" t="s">
        <v>15698</v>
      </c>
      <c r="BV10206" s="79" t="s">
        <v>2985</v>
      </c>
      <c r="BW10206" s="79" t="s">
        <v>2985</v>
      </c>
    </row>
    <row r="10207" spans="51:75" x14ac:dyDescent="0.3">
      <c r="AY10207" s="107" t="e">
        <f>VLOOKUP(C10207,#REF!, 2,FALSE)</f>
        <v>#REF!</v>
      </c>
      <c r="BM10207" s="79" t="s">
        <v>15699</v>
      </c>
      <c r="BN10207" s="79" t="s">
        <v>948</v>
      </c>
      <c r="BO10207" s="79" t="s">
        <v>772</v>
      </c>
      <c r="BU10207" s="79" t="s">
        <v>15699</v>
      </c>
      <c r="BV10207" s="79" t="s">
        <v>948</v>
      </c>
      <c r="BW10207" s="79" t="s">
        <v>772</v>
      </c>
    </row>
    <row r="10208" spans="51:75" x14ac:dyDescent="0.3">
      <c r="AY10208" s="107" t="e">
        <f>VLOOKUP(C10208,#REF!, 2,FALSE)</f>
        <v>#REF!</v>
      </c>
      <c r="BM10208" s="79" t="s">
        <v>15700</v>
      </c>
      <c r="BN10208" s="79" t="s">
        <v>2985</v>
      </c>
      <c r="BO10208" s="79" t="s">
        <v>2985</v>
      </c>
      <c r="BU10208" s="79" t="s">
        <v>15700</v>
      </c>
      <c r="BV10208" s="79" t="s">
        <v>2985</v>
      </c>
      <c r="BW10208" s="79" t="s">
        <v>2985</v>
      </c>
    </row>
    <row r="10209" spans="51:75" x14ac:dyDescent="0.3">
      <c r="AY10209" s="107" t="e">
        <f>VLOOKUP(C10209,#REF!, 2,FALSE)</f>
        <v>#REF!</v>
      </c>
      <c r="BM10209" s="79" t="s">
        <v>15701</v>
      </c>
      <c r="BN10209" s="79" t="s">
        <v>2985</v>
      </c>
      <c r="BO10209" s="79" t="s">
        <v>2985</v>
      </c>
      <c r="BU10209" s="79" t="s">
        <v>15701</v>
      </c>
      <c r="BV10209" s="79" t="s">
        <v>2985</v>
      </c>
      <c r="BW10209" s="79" t="s">
        <v>2985</v>
      </c>
    </row>
    <row r="10210" spans="51:75" x14ac:dyDescent="0.3">
      <c r="AY10210" s="107" t="e">
        <f>VLOOKUP(C10210,#REF!, 2,FALSE)</f>
        <v>#REF!</v>
      </c>
      <c r="BM10210" s="79" t="s">
        <v>15702</v>
      </c>
      <c r="BN10210" s="79" t="s">
        <v>2985</v>
      </c>
      <c r="BO10210" s="79" t="s">
        <v>2985</v>
      </c>
      <c r="BU10210" s="79" t="s">
        <v>15702</v>
      </c>
      <c r="BV10210" s="79" t="s">
        <v>2985</v>
      </c>
      <c r="BW10210" s="79" t="s">
        <v>2985</v>
      </c>
    </row>
    <row r="10211" spans="51:75" x14ac:dyDescent="0.3">
      <c r="AY10211" s="107" t="e">
        <f>VLOOKUP(C10211,#REF!, 2,FALSE)</f>
        <v>#REF!</v>
      </c>
      <c r="BM10211" s="79" t="s">
        <v>15703</v>
      </c>
      <c r="BN10211" s="79" t="s">
        <v>639</v>
      </c>
      <c r="BO10211" s="79" t="s">
        <v>7205</v>
      </c>
      <c r="BU10211" s="79" t="s">
        <v>15703</v>
      </c>
      <c r="BV10211" s="79" t="s">
        <v>639</v>
      </c>
      <c r="BW10211" s="79" t="s">
        <v>7205</v>
      </c>
    </row>
    <row r="10212" spans="51:75" x14ac:dyDescent="0.3">
      <c r="AY10212" s="107" t="e">
        <f>VLOOKUP(C10212,#REF!, 2,FALSE)</f>
        <v>#REF!</v>
      </c>
      <c r="BM10212" s="79" t="s">
        <v>15704</v>
      </c>
      <c r="BN10212" s="79" t="s">
        <v>639</v>
      </c>
      <c r="BO10212" s="79" t="s">
        <v>15705</v>
      </c>
      <c r="BU10212" s="79" t="s">
        <v>15704</v>
      </c>
      <c r="BV10212" s="79" t="s">
        <v>639</v>
      </c>
      <c r="BW10212" s="79" t="s">
        <v>15705</v>
      </c>
    </row>
    <row r="10213" spans="51:75" x14ac:dyDescent="0.3">
      <c r="AY10213" s="107" t="e">
        <f>VLOOKUP(C10213,#REF!, 2,FALSE)</f>
        <v>#REF!</v>
      </c>
      <c r="BM10213" s="79" t="s">
        <v>15706</v>
      </c>
      <c r="BN10213" s="79" t="s">
        <v>928</v>
      </c>
      <c r="BO10213" s="79" t="s">
        <v>7821</v>
      </c>
      <c r="BU10213" s="79" t="s">
        <v>15706</v>
      </c>
      <c r="BV10213" s="79" t="s">
        <v>928</v>
      </c>
      <c r="BW10213" s="79" t="s">
        <v>7821</v>
      </c>
    </row>
    <row r="10214" spans="51:75" x14ac:dyDescent="0.3">
      <c r="AY10214" s="107" t="e">
        <f>VLOOKUP(C10214,#REF!, 2,FALSE)</f>
        <v>#REF!</v>
      </c>
      <c r="BM10214" s="79" t="s">
        <v>15707</v>
      </c>
      <c r="BN10214" s="79" t="s">
        <v>16992</v>
      </c>
      <c r="BO10214" s="79" t="s">
        <v>6827</v>
      </c>
      <c r="BU10214" s="79" t="s">
        <v>15707</v>
      </c>
      <c r="BV10214" s="79" t="s">
        <v>16992</v>
      </c>
      <c r="BW10214" s="79" t="s">
        <v>6827</v>
      </c>
    </row>
    <row r="10215" spans="51:75" x14ac:dyDescent="0.3">
      <c r="AY10215" s="107" t="e">
        <f>VLOOKUP(C10215,#REF!, 2,FALSE)</f>
        <v>#REF!</v>
      </c>
      <c r="BM10215" s="79" t="s">
        <v>15708</v>
      </c>
      <c r="BN10215" s="79" t="s">
        <v>928</v>
      </c>
      <c r="BO10215" s="79" t="s">
        <v>7389</v>
      </c>
      <c r="BU10215" s="79" t="s">
        <v>15708</v>
      </c>
      <c r="BV10215" s="79" t="s">
        <v>928</v>
      </c>
      <c r="BW10215" s="79" t="s">
        <v>7389</v>
      </c>
    </row>
    <row r="10216" spans="51:75" x14ac:dyDescent="0.3">
      <c r="AY10216" s="107" t="e">
        <f>VLOOKUP(C10216,#REF!, 2,FALSE)</f>
        <v>#REF!</v>
      </c>
      <c r="BM10216" s="79" t="s">
        <v>15709</v>
      </c>
      <c r="BN10216" s="79" t="s">
        <v>1269</v>
      </c>
      <c r="BO10216" s="79" t="s">
        <v>7389</v>
      </c>
      <c r="BU10216" s="79" t="s">
        <v>15709</v>
      </c>
      <c r="BV10216" s="79" t="s">
        <v>1269</v>
      </c>
      <c r="BW10216" s="79" t="s">
        <v>7389</v>
      </c>
    </row>
    <row r="10217" spans="51:75" x14ac:dyDescent="0.3">
      <c r="AY10217" s="107" t="e">
        <f>VLOOKUP(C10217,#REF!, 2,FALSE)</f>
        <v>#REF!</v>
      </c>
      <c r="BM10217" s="79" t="s">
        <v>15711</v>
      </c>
      <c r="BN10217" s="79" t="s">
        <v>1141</v>
      </c>
      <c r="BO10217" s="79" t="s">
        <v>9794</v>
      </c>
      <c r="BU10217" s="79" t="s">
        <v>15711</v>
      </c>
      <c r="BV10217" s="79" t="s">
        <v>1141</v>
      </c>
      <c r="BW10217" s="79" t="s">
        <v>9794</v>
      </c>
    </row>
    <row r="10218" spans="51:75" x14ac:dyDescent="0.3">
      <c r="AY10218" s="107" t="e">
        <f>VLOOKUP(C10218,#REF!, 2,FALSE)</f>
        <v>#REF!</v>
      </c>
      <c r="BM10218" s="79" t="s">
        <v>15712</v>
      </c>
      <c r="BN10218" s="79" t="s">
        <v>3049</v>
      </c>
      <c r="BO10218" s="79" t="s">
        <v>2985</v>
      </c>
      <c r="BU10218" s="79" t="s">
        <v>15712</v>
      </c>
      <c r="BV10218" s="79" t="s">
        <v>3049</v>
      </c>
      <c r="BW10218" s="79" t="s">
        <v>2985</v>
      </c>
    </row>
    <row r="10219" spans="51:75" x14ac:dyDescent="0.3">
      <c r="AY10219" s="107" t="e">
        <f>VLOOKUP(C10219,#REF!, 2,FALSE)</f>
        <v>#REF!</v>
      </c>
      <c r="BM10219" s="79" t="s">
        <v>15713</v>
      </c>
      <c r="BN10219" s="79" t="s">
        <v>738</v>
      </c>
      <c r="BO10219" s="79" t="s">
        <v>2985</v>
      </c>
      <c r="BU10219" s="79" t="s">
        <v>15713</v>
      </c>
      <c r="BV10219" s="79" t="s">
        <v>738</v>
      </c>
      <c r="BW10219" s="79" t="s">
        <v>2985</v>
      </c>
    </row>
    <row r="10220" spans="51:75" x14ac:dyDescent="0.3">
      <c r="AY10220" s="107" t="e">
        <f>VLOOKUP(C10220,#REF!, 2,FALSE)</f>
        <v>#REF!</v>
      </c>
      <c r="BM10220" s="79" t="s">
        <v>15714</v>
      </c>
      <c r="BN10220" s="79" t="s">
        <v>2981</v>
      </c>
      <c r="BO10220" s="79" t="s">
        <v>2985</v>
      </c>
      <c r="BU10220" s="79" t="s">
        <v>15714</v>
      </c>
      <c r="BV10220" s="79" t="s">
        <v>2981</v>
      </c>
      <c r="BW10220" s="79" t="s">
        <v>2985</v>
      </c>
    </row>
    <row r="10221" spans="51:75" x14ac:dyDescent="0.3">
      <c r="AY10221" s="107" t="e">
        <f>VLOOKUP(C10221,#REF!, 2,FALSE)</f>
        <v>#REF!</v>
      </c>
      <c r="BM10221" s="79" t="s">
        <v>15715</v>
      </c>
      <c r="BN10221" s="79" t="s">
        <v>2981</v>
      </c>
      <c r="BO10221" s="79" t="s">
        <v>2985</v>
      </c>
      <c r="BU10221" s="79" t="s">
        <v>15715</v>
      </c>
      <c r="BV10221" s="79" t="s">
        <v>2981</v>
      </c>
      <c r="BW10221" s="79" t="s">
        <v>2985</v>
      </c>
    </row>
    <row r="10222" spans="51:75" x14ac:dyDescent="0.3">
      <c r="AY10222" s="107" t="e">
        <f>VLOOKUP(C10222,#REF!, 2,FALSE)</f>
        <v>#REF!</v>
      </c>
      <c r="BM10222" s="79" t="s">
        <v>15716</v>
      </c>
      <c r="BN10222" s="79" t="s">
        <v>864</v>
      </c>
      <c r="BO10222" s="79" t="s">
        <v>2985</v>
      </c>
      <c r="BU10222" s="79" t="s">
        <v>15716</v>
      </c>
      <c r="BV10222" s="79" t="s">
        <v>864</v>
      </c>
      <c r="BW10222" s="79" t="s">
        <v>2985</v>
      </c>
    </row>
    <row r="10223" spans="51:75" x14ac:dyDescent="0.3">
      <c r="AY10223" s="107" t="e">
        <f>VLOOKUP(C10223,#REF!, 2,FALSE)</f>
        <v>#REF!</v>
      </c>
      <c r="BM10223" s="79" t="s">
        <v>2728</v>
      </c>
      <c r="BN10223" s="79" t="s">
        <v>639</v>
      </c>
      <c r="BO10223" s="79" t="s">
        <v>2985</v>
      </c>
      <c r="BU10223" s="79" t="s">
        <v>2728</v>
      </c>
      <c r="BV10223" s="79" t="s">
        <v>639</v>
      </c>
      <c r="BW10223" s="79" t="s">
        <v>2985</v>
      </c>
    </row>
    <row r="10224" spans="51:75" x14ac:dyDescent="0.3">
      <c r="AY10224" s="107" t="e">
        <f>VLOOKUP(C10224,#REF!, 2,FALSE)</f>
        <v>#REF!</v>
      </c>
      <c r="BM10224" s="79" t="s">
        <v>15717</v>
      </c>
      <c r="BN10224" s="79" t="s">
        <v>1271</v>
      </c>
      <c r="BO10224" s="79" t="s">
        <v>2985</v>
      </c>
      <c r="BU10224" s="79" t="s">
        <v>15717</v>
      </c>
      <c r="BV10224" s="79" t="s">
        <v>1271</v>
      </c>
      <c r="BW10224" s="79" t="s">
        <v>2985</v>
      </c>
    </row>
    <row r="10225" spans="51:75" x14ac:dyDescent="0.3">
      <c r="AY10225" s="107" t="e">
        <f>VLOOKUP(C10225,#REF!, 2,FALSE)</f>
        <v>#REF!</v>
      </c>
      <c r="BM10225" s="79" t="s">
        <v>15718</v>
      </c>
      <c r="BN10225" s="79" t="s">
        <v>3009</v>
      </c>
      <c r="BO10225" s="79" t="s">
        <v>2985</v>
      </c>
      <c r="BU10225" s="79" t="s">
        <v>15718</v>
      </c>
      <c r="BV10225" s="79" t="s">
        <v>3009</v>
      </c>
      <c r="BW10225" s="79" t="s">
        <v>2985</v>
      </c>
    </row>
    <row r="10226" spans="51:75" x14ac:dyDescent="0.3">
      <c r="AY10226" s="107" t="e">
        <f>VLOOKUP(C10226,#REF!, 2,FALSE)</f>
        <v>#REF!</v>
      </c>
      <c r="BM10226" s="79" t="s">
        <v>15719</v>
      </c>
      <c r="BN10226" s="79" t="s">
        <v>789</v>
      </c>
      <c r="BO10226" s="79" t="s">
        <v>2985</v>
      </c>
      <c r="BU10226" s="79" t="s">
        <v>15719</v>
      </c>
      <c r="BV10226" s="79" t="s">
        <v>789</v>
      </c>
      <c r="BW10226" s="79" t="s">
        <v>2985</v>
      </c>
    </row>
    <row r="10227" spans="51:75" x14ac:dyDescent="0.3">
      <c r="AY10227" s="107" t="e">
        <f>VLOOKUP(C10227,#REF!, 2,FALSE)</f>
        <v>#REF!</v>
      </c>
      <c r="BM10227" s="79" t="s">
        <v>15720</v>
      </c>
      <c r="BN10227" s="79" t="s">
        <v>3009</v>
      </c>
      <c r="BO10227" s="79" t="s">
        <v>2985</v>
      </c>
      <c r="BU10227" s="79" t="s">
        <v>15720</v>
      </c>
      <c r="BV10227" s="79" t="s">
        <v>3009</v>
      </c>
      <c r="BW10227" s="79" t="s">
        <v>2985</v>
      </c>
    </row>
    <row r="10228" spans="51:75" x14ac:dyDescent="0.3">
      <c r="AY10228" s="107" t="e">
        <f>VLOOKUP(C10228,#REF!, 2,FALSE)</f>
        <v>#REF!</v>
      </c>
      <c r="BM10228" s="79" t="s">
        <v>15721</v>
      </c>
      <c r="BN10228" s="79" t="s">
        <v>3049</v>
      </c>
      <c r="BO10228" s="79" t="s">
        <v>2985</v>
      </c>
      <c r="BU10228" s="79" t="s">
        <v>15721</v>
      </c>
      <c r="BV10228" s="79" t="s">
        <v>3049</v>
      </c>
      <c r="BW10228" s="79" t="s">
        <v>2985</v>
      </c>
    </row>
    <row r="10229" spans="51:75" x14ac:dyDescent="0.3">
      <c r="AY10229" s="107" t="e">
        <f>VLOOKUP(C10229,#REF!, 2,FALSE)</f>
        <v>#REF!</v>
      </c>
      <c r="BM10229" s="79" t="s">
        <v>15722</v>
      </c>
      <c r="BN10229" s="79" t="s">
        <v>864</v>
      </c>
      <c r="BO10229" s="79" t="s">
        <v>2985</v>
      </c>
      <c r="BU10229" s="79" t="s">
        <v>15722</v>
      </c>
      <c r="BV10229" s="79" t="s">
        <v>864</v>
      </c>
      <c r="BW10229" s="79" t="s">
        <v>2985</v>
      </c>
    </row>
    <row r="10230" spans="51:75" x14ac:dyDescent="0.3">
      <c r="AY10230" s="107" t="e">
        <f>VLOOKUP(C10230,#REF!, 2,FALSE)</f>
        <v>#REF!</v>
      </c>
      <c r="BM10230" s="79" t="s">
        <v>15723</v>
      </c>
      <c r="BN10230" s="79" t="s">
        <v>633</v>
      </c>
      <c r="BO10230" s="79" t="s">
        <v>2985</v>
      </c>
      <c r="BU10230" s="79" t="s">
        <v>15723</v>
      </c>
      <c r="BV10230" s="79" t="s">
        <v>633</v>
      </c>
      <c r="BW10230" s="79" t="s">
        <v>2985</v>
      </c>
    </row>
    <row r="10231" spans="51:75" x14ac:dyDescent="0.3">
      <c r="AY10231" s="107" t="e">
        <f>VLOOKUP(C10231,#REF!, 2,FALSE)</f>
        <v>#REF!</v>
      </c>
      <c r="BM10231" s="79" t="s">
        <v>2729</v>
      </c>
      <c r="BN10231" s="79" t="s">
        <v>3206</v>
      </c>
      <c r="BO10231" s="79" t="s">
        <v>2985</v>
      </c>
      <c r="BU10231" s="79" t="s">
        <v>2729</v>
      </c>
      <c r="BV10231" s="79" t="s">
        <v>3206</v>
      </c>
      <c r="BW10231" s="79" t="s">
        <v>2985</v>
      </c>
    </row>
    <row r="10232" spans="51:75" x14ac:dyDescent="0.3">
      <c r="AY10232" s="107" t="e">
        <f>VLOOKUP(C10232,#REF!, 2,FALSE)</f>
        <v>#REF!</v>
      </c>
      <c r="BM10232" s="79" t="s">
        <v>15724</v>
      </c>
      <c r="BN10232" s="79" t="s">
        <v>3009</v>
      </c>
      <c r="BO10232" s="79" t="s">
        <v>2985</v>
      </c>
      <c r="BU10232" s="79" t="s">
        <v>15724</v>
      </c>
      <c r="BV10232" s="79" t="s">
        <v>3009</v>
      </c>
      <c r="BW10232" s="79" t="s">
        <v>2985</v>
      </c>
    </row>
    <row r="10233" spans="51:75" x14ac:dyDescent="0.3">
      <c r="AY10233" s="107" t="e">
        <f>VLOOKUP(C10233,#REF!, 2,FALSE)</f>
        <v>#REF!</v>
      </c>
      <c r="BM10233" s="79" t="s">
        <v>2730</v>
      </c>
      <c r="BN10233" s="79" t="s">
        <v>3206</v>
      </c>
      <c r="BO10233" s="79" t="s">
        <v>2985</v>
      </c>
      <c r="BU10233" s="79" t="s">
        <v>2730</v>
      </c>
      <c r="BV10233" s="79" t="s">
        <v>3206</v>
      </c>
      <c r="BW10233" s="79" t="s">
        <v>2985</v>
      </c>
    </row>
    <row r="10234" spans="51:75" x14ac:dyDescent="0.3">
      <c r="AY10234" s="107" t="e">
        <f>VLOOKUP(C10234,#REF!, 2,FALSE)</f>
        <v>#REF!</v>
      </c>
      <c r="BM10234" s="79" t="s">
        <v>2731</v>
      </c>
      <c r="BN10234" s="79" t="s">
        <v>641</v>
      </c>
      <c r="BO10234" s="79" t="s">
        <v>2985</v>
      </c>
      <c r="BU10234" s="79" t="s">
        <v>2731</v>
      </c>
      <c r="BV10234" s="79" t="s">
        <v>641</v>
      </c>
      <c r="BW10234" s="79" t="s">
        <v>2985</v>
      </c>
    </row>
    <row r="10235" spans="51:75" x14ac:dyDescent="0.3">
      <c r="AY10235" s="107" t="e">
        <f>VLOOKUP(C10235,#REF!, 2,FALSE)</f>
        <v>#REF!</v>
      </c>
      <c r="BM10235" s="79" t="s">
        <v>2732</v>
      </c>
      <c r="BN10235" s="79" t="s">
        <v>623</v>
      </c>
      <c r="BO10235" s="79" t="s">
        <v>2985</v>
      </c>
      <c r="BU10235" s="79" t="s">
        <v>2732</v>
      </c>
      <c r="BV10235" s="79" t="s">
        <v>623</v>
      </c>
      <c r="BW10235" s="79" t="s">
        <v>2985</v>
      </c>
    </row>
    <row r="10236" spans="51:75" x14ac:dyDescent="0.3">
      <c r="AY10236" s="107" t="e">
        <f>VLOOKUP(C10236,#REF!, 2,FALSE)</f>
        <v>#REF!</v>
      </c>
      <c r="BM10236" s="79" t="s">
        <v>15725</v>
      </c>
      <c r="BN10236" s="79" t="s">
        <v>3009</v>
      </c>
      <c r="BO10236" s="79" t="s">
        <v>2985</v>
      </c>
      <c r="BU10236" s="79" t="s">
        <v>15725</v>
      </c>
      <c r="BV10236" s="79" t="s">
        <v>3009</v>
      </c>
      <c r="BW10236" s="79" t="s">
        <v>2985</v>
      </c>
    </row>
    <row r="10237" spans="51:75" x14ac:dyDescent="0.3">
      <c r="AY10237" s="107" t="e">
        <f>VLOOKUP(C10237,#REF!, 2,FALSE)</f>
        <v>#REF!</v>
      </c>
      <c r="BM10237" s="79" t="s">
        <v>284</v>
      </c>
      <c r="BN10237" s="79" t="s">
        <v>663</v>
      </c>
      <c r="BO10237" s="79" t="s">
        <v>2985</v>
      </c>
      <c r="BU10237" s="79" t="s">
        <v>284</v>
      </c>
      <c r="BV10237" s="79" t="s">
        <v>663</v>
      </c>
      <c r="BW10237" s="79" t="s">
        <v>2985</v>
      </c>
    </row>
    <row r="10238" spans="51:75" x14ac:dyDescent="0.3">
      <c r="AY10238" s="107" t="e">
        <f>VLOOKUP(C10238,#REF!, 2,FALSE)</f>
        <v>#REF!</v>
      </c>
      <c r="BM10238" s="79" t="s">
        <v>15726</v>
      </c>
      <c r="BN10238" s="79" t="s">
        <v>928</v>
      </c>
      <c r="BO10238" s="79" t="s">
        <v>2985</v>
      </c>
      <c r="BU10238" s="79" t="s">
        <v>15726</v>
      </c>
      <c r="BV10238" s="79" t="s">
        <v>928</v>
      </c>
      <c r="BW10238" s="79" t="s">
        <v>2985</v>
      </c>
    </row>
    <row r="10239" spans="51:75" x14ac:dyDescent="0.3">
      <c r="AY10239" s="107" t="e">
        <f>VLOOKUP(C10239,#REF!, 2,FALSE)</f>
        <v>#REF!</v>
      </c>
      <c r="BM10239" s="79" t="s">
        <v>15727</v>
      </c>
      <c r="BN10239" s="79" t="s">
        <v>928</v>
      </c>
      <c r="BO10239" s="79" t="s">
        <v>2985</v>
      </c>
      <c r="BU10239" s="79" t="s">
        <v>15727</v>
      </c>
      <c r="BV10239" s="79" t="s">
        <v>928</v>
      </c>
      <c r="BW10239" s="79" t="s">
        <v>2985</v>
      </c>
    </row>
    <row r="10240" spans="51:75" x14ac:dyDescent="0.3">
      <c r="AY10240" s="107" t="e">
        <f>VLOOKUP(C10240,#REF!, 2,FALSE)</f>
        <v>#REF!</v>
      </c>
      <c r="BM10240" s="79" t="s">
        <v>15728</v>
      </c>
      <c r="BN10240" s="79" t="s">
        <v>780</v>
      </c>
      <c r="BO10240" s="79" t="s">
        <v>2985</v>
      </c>
      <c r="BU10240" s="79" t="s">
        <v>15728</v>
      </c>
      <c r="BV10240" s="79" t="s">
        <v>780</v>
      </c>
      <c r="BW10240" s="79" t="s">
        <v>2985</v>
      </c>
    </row>
    <row r="10241" spans="51:75" x14ac:dyDescent="0.3">
      <c r="AY10241" s="107" t="e">
        <f>VLOOKUP(C10241,#REF!, 2,FALSE)</f>
        <v>#REF!</v>
      </c>
      <c r="BM10241" s="79" t="s">
        <v>15729</v>
      </c>
      <c r="BN10241" s="79" t="s">
        <v>805</v>
      </c>
      <c r="BO10241" s="79" t="s">
        <v>2985</v>
      </c>
      <c r="BU10241" s="79" t="s">
        <v>15729</v>
      </c>
      <c r="BV10241" s="79" t="s">
        <v>805</v>
      </c>
      <c r="BW10241" s="79" t="s">
        <v>2985</v>
      </c>
    </row>
    <row r="10242" spans="51:75" x14ac:dyDescent="0.3">
      <c r="AY10242" s="107" t="e">
        <f>VLOOKUP(C10242,#REF!, 2,FALSE)</f>
        <v>#REF!</v>
      </c>
      <c r="BM10242" s="79" t="s">
        <v>15730</v>
      </c>
      <c r="BN10242" s="79" t="s">
        <v>1344</v>
      </c>
      <c r="BO10242" s="79" t="s">
        <v>2985</v>
      </c>
      <c r="BU10242" s="79" t="s">
        <v>15730</v>
      </c>
      <c r="BV10242" s="79" t="s">
        <v>1344</v>
      </c>
      <c r="BW10242" s="79" t="s">
        <v>2985</v>
      </c>
    </row>
    <row r="10243" spans="51:75" x14ac:dyDescent="0.3">
      <c r="AY10243" s="107" t="e">
        <f>VLOOKUP(C10243,#REF!, 2,FALSE)</f>
        <v>#REF!</v>
      </c>
      <c r="BM10243" s="79" t="s">
        <v>15731</v>
      </c>
      <c r="BN10243" s="79" t="s">
        <v>3206</v>
      </c>
      <c r="BO10243" s="79" t="s">
        <v>2985</v>
      </c>
      <c r="BU10243" s="79" t="s">
        <v>15731</v>
      </c>
      <c r="BV10243" s="79" t="s">
        <v>3206</v>
      </c>
      <c r="BW10243" s="79" t="s">
        <v>2985</v>
      </c>
    </row>
    <row r="10244" spans="51:75" x14ac:dyDescent="0.3">
      <c r="AY10244" s="107" t="e">
        <f>VLOOKUP(C10244,#REF!, 2,FALSE)</f>
        <v>#REF!</v>
      </c>
      <c r="BM10244" s="79" t="s">
        <v>15732</v>
      </c>
      <c r="BN10244" s="79" t="s">
        <v>996</v>
      </c>
      <c r="BO10244" s="79" t="s">
        <v>2985</v>
      </c>
      <c r="BU10244" s="79" t="s">
        <v>15732</v>
      </c>
      <c r="BV10244" s="79" t="s">
        <v>996</v>
      </c>
      <c r="BW10244" s="79" t="s">
        <v>2985</v>
      </c>
    </row>
    <row r="10245" spans="51:75" x14ac:dyDescent="0.3">
      <c r="AY10245" s="107" t="e">
        <f>VLOOKUP(C10245,#REF!, 2,FALSE)</f>
        <v>#REF!</v>
      </c>
      <c r="BM10245" s="79" t="s">
        <v>15733</v>
      </c>
      <c r="BN10245" s="79" t="s">
        <v>3009</v>
      </c>
      <c r="BO10245" s="79" t="s">
        <v>2985</v>
      </c>
      <c r="BU10245" s="79" t="s">
        <v>15733</v>
      </c>
      <c r="BV10245" s="79" t="s">
        <v>3009</v>
      </c>
      <c r="BW10245" s="79" t="s">
        <v>2985</v>
      </c>
    </row>
    <row r="10246" spans="51:75" x14ac:dyDescent="0.3">
      <c r="AY10246" s="107" t="e">
        <f>VLOOKUP(C10246,#REF!, 2,FALSE)</f>
        <v>#REF!</v>
      </c>
      <c r="BM10246" s="79" t="s">
        <v>15734</v>
      </c>
      <c r="BN10246" s="79" t="s">
        <v>789</v>
      </c>
      <c r="BO10246" s="79" t="s">
        <v>2985</v>
      </c>
      <c r="BU10246" s="79" t="s">
        <v>15734</v>
      </c>
      <c r="BV10246" s="79" t="s">
        <v>789</v>
      </c>
      <c r="BW10246" s="79" t="s">
        <v>2985</v>
      </c>
    </row>
    <row r="10247" spans="51:75" x14ac:dyDescent="0.3">
      <c r="AY10247" s="107" t="e">
        <f>VLOOKUP(C10247,#REF!, 2,FALSE)</f>
        <v>#REF!</v>
      </c>
      <c r="BM10247" s="79" t="s">
        <v>15735</v>
      </c>
      <c r="BN10247" s="79" t="s">
        <v>630</v>
      </c>
      <c r="BO10247" s="79" t="s">
        <v>2985</v>
      </c>
      <c r="BU10247" s="79" t="s">
        <v>15735</v>
      </c>
      <c r="BV10247" s="79" t="s">
        <v>630</v>
      </c>
      <c r="BW10247" s="79" t="s">
        <v>2985</v>
      </c>
    </row>
    <row r="10248" spans="51:75" x14ac:dyDescent="0.3">
      <c r="AY10248" s="107" t="e">
        <f>VLOOKUP(C10248,#REF!, 2,FALSE)</f>
        <v>#REF!</v>
      </c>
      <c r="BM10248" s="79" t="s">
        <v>15736</v>
      </c>
      <c r="BN10248" s="79" t="s">
        <v>3256</v>
      </c>
      <c r="BO10248" s="79" t="s">
        <v>2985</v>
      </c>
      <c r="BU10248" s="79" t="s">
        <v>15736</v>
      </c>
      <c r="BV10248" s="79" t="s">
        <v>3256</v>
      </c>
      <c r="BW10248" s="79" t="s">
        <v>2985</v>
      </c>
    </row>
    <row r="10249" spans="51:75" x14ac:dyDescent="0.3">
      <c r="AY10249" s="107" t="e">
        <f>VLOOKUP(C10249,#REF!, 2,FALSE)</f>
        <v>#REF!</v>
      </c>
      <c r="BM10249" s="79" t="s">
        <v>15737</v>
      </c>
      <c r="BN10249" s="79" t="s">
        <v>799</v>
      </c>
      <c r="BO10249" s="79" t="s">
        <v>2985</v>
      </c>
      <c r="BU10249" s="79" t="s">
        <v>15737</v>
      </c>
      <c r="BV10249" s="79" t="s">
        <v>799</v>
      </c>
      <c r="BW10249" s="79" t="s">
        <v>2985</v>
      </c>
    </row>
    <row r="10250" spans="51:75" x14ac:dyDescent="0.3">
      <c r="AY10250" s="107" t="e">
        <f>VLOOKUP(C10250,#REF!, 2,FALSE)</f>
        <v>#REF!</v>
      </c>
      <c r="BM10250" s="79" t="s">
        <v>15738</v>
      </c>
      <c r="BN10250" s="79" t="s">
        <v>623</v>
      </c>
      <c r="BO10250" s="79" t="s">
        <v>2985</v>
      </c>
      <c r="BU10250" s="79" t="s">
        <v>15738</v>
      </c>
      <c r="BV10250" s="79" t="s">
        <v>623</v>
      </c>
      <c r="BW10250" s="79" t="s">
        <v>2985</v>
      </c>
    </row>
    <row r="10251" spans="51:75" x14ac:dyDescent="0.3">
      <c r="AY10251" s="107" t="e">
        <f>VLOOKUP(C10251,#REF!, 2,FALSE)</f>
        <v>#REF!</v>
      </c>
      <c r="BM10251" s="79" t="s">
        <v>15739</v>
      </c>
      <c r="BN10251" s="79" t="s">
        <v>3009</v>
      </c>
      <c r="BO10251" s="79" t="s">
        <v>2985</v>
      </c>
      <c r="BU10251" s="79" t="s">
        <v>15739</v>
      </c>
      <c r="BV10251" s="79" t="s">
        <v>3009</v>
      </c>
      <c r="BW10251" s="79" t="s">
        <v>2985</v>
      </c>
    </row>
    <row r="10252" spans="51:75" x14ac:dyDescent="0.3">
      <c r="AY10252" s="107" t="e">
        <f>VLOOKUP(C10252,#REF!, 2,FALSE)</f>
        <v>#REF!</v>
      </c>
      <c r="BM10252" s="79" t="s">
        <v>2733</v>
      </c>
      <c r="BN10252" s="79" t="s">
        <v>639</v>
      </c>
      <c r="BO10252" s="79" t="s">
        <v>2985</v>
      </c>
      <c r="BU10252" s="79" t="s">
        <v>2733</v>
      </c>
      <c r="BV10252" s="79" t="s">
        <v>639</v>
      </c>
      <c r="BW10252" s="79" t="s">
        <v>2985</v>
      </c>
    </row>
    <row r="10253" spans="51:75" x14ac:dyDescent="0.3">
      <c r="AY10253" s="107" t="e">
        <f>VLOOKUP(C10253,#REF!, 2,FALSE)</f>
        <v>#REF!</v>
      </c>
      <c r="BM10253" s="79" t="s">
        <v>2734</v>
      </c>
      <c r="BN10253" s="79" t="s">
        <v>639</v>
      </c>
      <c r="BO10253" s="79" t="s">
        <v>2985</v>
      </c>
      <c r="BU10253" s="79" t="s">
        <v>2734</v>
      </c>
      <c r="BV10253" s="79" t="s">
        <v>639</v>
      </c>
      <c r="BW10253" s="79" t="s">
        <v>2985</v>
      </c>
    </row>
    <row r="10254" spans="51:75" x14ac:dyDescent="0.3">
      <c r="AY10254" s="107" t="e">
        <f>VLOOKUP(C10254,#REF!, 2,FALSE)</f>
        <v>#REF!</v>
      </c>
      <c r="BM10254" s="79" t="s">
        <v>15740</v>
      </c>
      <c r="BN10254" s="79" t="s">
        <v>738</v>
      </c>
      <c r="BO10254" s="79" t="s">
        <v>2985</v>
      </c>
      <c r="BU10254" s="79" t="s">
        <v>15740</v>
      </c>
      <c r="BV10254" s="79" t="s">
        <v>738</v>
      </c>
      <c r="BW10254" s="79" t="s">
        <v>2985</v>
      </c>
    </row>
    <row r="10255" spans="51:75" x14ac:dyDescent="0.3">
      <c r="AY10255" s="107" t="e">
        <f>VLOOKUP(C10255,#REF!, 2,FALSE)</f>
        <v>#REF!</v>
      </c>
      <c r="BM10255" s="79" t="s">
        <v>15741</v>
      </c>
      <c r="BN10255" s="79" t="s">
        <v>660</v>
      </c>
      <c r="BO10255" s="79" t="s">
        <v>2985</v>
      </c>
      <c r="BU10255" s="79" t="s">
        <v>15741</v>
      </c>
      <c r="BV10255" s="79" t="s">
        <v>660</v>
      </c>
      <c r="BW10255" s="79" t="s">
        <v>2985</v>
      </c>
    </row>
    <row r="10256" spans="51:75" x14ac:dyDescent="0.3">
      <c r="AY10256" s="107" t="e">
        <f>VLOOKUP(C10256,#REF!, 2,FALSE)</f>
        <v>#REF!</v>
      </c>
      <c r="BM10256" s="79" t="s">
        <v>262</v>
      </c>
      <c r="BN10256" s="79" t="s">
        <v>738</v>
      </c>
      <c r="BO10256" s="79" t="s">
        <v>2985</v>
      </c>
      <c r="BU10256" s="79" t="s">
        <v>262</v>
      </c>
      <c r="BV10256" s="79" t="s">
        <v>738</v>
      </c>
      <c r="BW10256" s="79" t="s">
        <v>2985</v>
      </c>
    </row>
    <row r="10257" spans="51:75" x14ac:dyDescent="0.3">
      <c r="AY10257" s="107" t="e">
        <f>VLOOKUP(C10257,#REF!, 2,FALSE)</f>
        <v>#REF!</v>
      </c>
      <c r="BM10257" s="79" t="s">
        <v>15743</v>
      </c>
      <c r="BN10257" s="79" t="s">
        <v>930</v>
      </c>
      <c r="BO10257" s="79" t="s">
        <v>2985</v>
      </c>
      <c r="BU10257" s="79" t="s">
        <v>15743</v>
      </c>
      <c r="BV10257" s="79" t="s">
        <v>930</v>
      </c>
      <c r="BW10257" s="79" t="s">
        <v>2985</v>
      </c>
    </row>
    <row r="10258" spans="51:75" x14ac:dyDescent="0.3">
      <c r="AY10258" s="107" t="e">
        <f>VLOOKUP(C10258,#REF!, 2,FALSE)</f>
        <v>#REF!</v>
      </c>
      <c r="BM10258" s="79" t="s">
        <v>15744</v>
      </c>
      <c r="BN10258" s="79" t="s">
        <v>641</v>
      </c>
      <c r="BO10258" s="79" t="s">
        <v>2985</v>
      </c>
      <c r="BU10258" s="79" t="s">
        <v>15744</v>
      </c>
      <c r="BV10258" s="79" t="s">
        <v>641</v>
      </c>
      <c r="BW10258" s="79" t="s">
        <v>2985</v>
      </c>
    </row>
    <row r="10259" spans="51:75" x14ac:dyDescent="0.3">
      <c r="AY10259" s="107" t="e">
        <f>VLOOKUP(C10259,#REF!, 2,FALSE)</f>
        <v>#REF!</v>
      </c>
      <c r="BM10259" s="79" t="s">
        <v>15745</v>
      </c>
      <c r="BN10259" s="79" t="s">
        <v>843</v>
      </c>
      <c r="BO10259" s="79" t="s">
        <v>2985</v>
      </c>
      <c r="BU10259" s="79" t="s">
        <v>15745</v>
      </c>
      <c r="BV10259" s="79" t="s">
        <v>843</v>
      </c>
      <c r="BW10259" s="79" t="s">
        <v>2985</v>
      </c>
    </row>
    <row r="10260" spans="51:75" x14ac:dyDescent="0.3">
      <c r="AY10260" s="107" t="e">
        <f>VLOOKUP(C10260,#REF!, 2,FALSE)</f>
        <v>#REF!</v>
      </c>
      <c r="BM10260" s="79" t="s">
        <v>15746</v>
      </c>
      <c r="BN10260" s="79" t="s">
        <v>638</v>
      </c>
      <c r="BO10260" s="79" t="s">
        <v>2985</v>
      </c>
      <c r="BU10260" s="79" t="s">
        <v>15746</v>
      </c>
      <c r="BV10260" s="79" t="s">
        <v>638</v>
      </c>
      <c r="BW10260" s="79" t="s">
        <v>2985</v>
      </c>
    </row>
    <row r="10261" spans="51:75" x14ac:dyDescent="0.3">
      <c r="AY10261" s="107" t="e">
        <f>VLOOKUP(C10261,#REF!, 2,FALSE)</f>
        <v>#REF!</v>
      </c>
      <c r="BM10261" s="79" t="s">
        <v>15747</v>
      </c>
      <c r="BN10261" s="79" t="s">
        <v>618</v>
      </c>
      <c r="BO10261" s="79" t="s">
        <v>2985</v>
      </c>
      <c r="BU10261" s="79" t="s">
        <v>15747</v>
      </c>
      <c r="BV10261" s="79" t="s">
        <v>618</v>
      </c>
      <c r="BW10261" s="79" t="s">
        <v>2985</v>
      </c>
    </row>
    <row r="10262" spans="51:75" x14ac:dyDescent="0.3">
      <c r="AY10262" s="107" t="e">
        <f>VLOOKUP(C10262,#REF!, 2,FALSE)</f>
        <v>#REF!</v>
      </c>
      <c r="BM10262" s="79" t="s">
        <v>15748</v>
      </c>
      <c r="BN10262" s="79" t="s">
        <v>789</v>
      </c>
      <c r="BO10262" s="79" t="s">
        <v>2985</v>
      </c>
      <c r="BU10262" s="79" t="s">
        <v>15748</v>
      </c>
      <c r="BV10262" s="79" t="s">
        <v>789</v>
      </c>
      <c r="BW10262" s="79" t="s">
        <v>2985</v>
      </c>
    </row>
    <row r="10263" spans="51:75" x14ac:dyDescent="0.3">
      <c r="AY10263" s="107" t="e">
        <f>VLOOKUP(C10263,#REF!, 2,FALSE)</f>
        <v>#REF!</v>
      </c>
      <c r="BM10263" s="79" t="s">
        <v>15749</v>
      </c>
      <c r="BN10263" s="79" t="s">
        <v>782</v>
      </c>
      <c r="BO10263" s="79" t="s">
        <v>2985</v>
      </c>
      <c r="BU10263" s="79" t="s">
        <v>15749</v>
      </c>
      <c r="BV10263" s="79" t="s">
        <v>782</v>
      </c>
      <c r="BW10263" s="79" t="s">
        <v>2985</v>
      </c>
    </row>
    <row r="10264" spans="51:75" x14ac:dyDescent="0.3">
      <c r="AY10264" s="107" t="e">
        <f>VLOOKUP(C10264,#REF!, 2,FALSE)</f>
        <v>#REF!</v>
      </c>
      <c r="BM10264" s="79" t="s">
        <v>15750</v>
      </c>
      <c r="BN10264" s="79" t="s">
        <v>780</v>
      </c>
      <c r="BO10264" s="79" t="s">
        <v>2985</v>
      </c>
      <c r="BU10264" s="79" t="s">
        <v>15750</v>
      </c>
      <c r="BV10264" s="79" t="s">
        <v>780</v>
      </c>
      <c r="BW10264" s="79" t="s">
        <v>2985</v>
      </c>
    </row>
    <row r="10265" spans="51:75" x14ac:dyDescent="0.3">
      <c r="AY10265" s="107" t="e">
        <f>VLOOKUP(C10265,#REF!, 2,FALSE)</f>
        <v>#REF!</v>
      </c>
      <c r="BM10265" s="79" t="s">
        <v>15751</v>
      </c>
      <c r="BN10265" s="79" t="s">
        <v>638</v>
      </c>
      <c r="BO10265" s="79" t="s">
        <v>2985</v>
      </c>
      <c r="BU10265" s="79" t="s">
        <v>15751</v>
      </c>
      <c r="BV10265" s="79" t="s">
        <v>638</v>
      </c>
      <c r="BW10265" s="79" t="s">
        <v>2985</v>
      </c>
    </row>
    <row r="10266" spans="51:75" x14ac:dyDescent="0.3">
      <c r="AY10266" s="107" t="e">
        <f>VLOOKUP(C10266,#REF!, 2,FALSE)</f>
        <v>#REF!</v>
      </c>
      <c r="BM10266" s="79" t="s">
        <v>15752</v>
      </c>
      <c r="BN10266" s="79" t="s">
        <v>621</v>
      </c>
      <c r="BO10266" s="79" t="s">
        <v>14345</v>
      </c>
      <c r="BU10266" s="79" t="s">
        <v>15752</v>
      </c>
      <c r="BV10266" s="79" t="s">
        <v>621</v>
      </c>
      <c r="BW10266" s="79" t="s">
        <v>14345</v>
      </c>
    </row>
    <row r="10267" spans="51:75" x14ac:dyDescent="0.3">
      <c r="AY10267" s="107" t="e">
        <f>VLOOKUP(C10267,#REF!, 2,FALSE)</f>
        <v>#REF!</v>
      </c>
      <c r="BM10267" s="79" t="s">
        <v>276</v>
      </c>
      <c r="BN10267" s="79" t="s">
        <v>630</v>
      </c>
      <c r="BO10267" s="79" t="s">
        <v>2985</v>
      </c>
      <c r="BU10267" s="79" t="s">
        <v>276</v>
      </c>
      <c r="BV10267" s="79" t="s">
        <v>630</v>
      </c>
      <c r="BW10267" s="79" t="s">
        <v>2985</v>
      </c>
    </row>
    <row r="10268" spans="51:75" x14ac:dyDescent="0.3">
      <c r="AY10268" s="107" t="e">
        <f>VLOOKUP(C10268,#REF!, 2,FALSE)</f>
        <v>#REF!</v>
      </c>
      <c r="BM10268" s="79" t="s">
        <v>15753</v>
      </c>
      <c r="BN10268" s="79" t="s">
        <v>619</v>
      </c>
      <c r="BO10268" s="79" t="s">
        <v>2985</v>
      </c>
      <c r="BU10268" s="79" t="s">
        <v>15753</v>
      </c>
      <c r="BV10268" s="79" t="s">
        <v>619</v>
      </c>
      <c r="BW10268" s="79" t="s">
        <v>2985</v>
      </c>
    </row>
    <row r="10269" spans="51:75" x14ac:dyDescent="0.3">
      <c r="AY10269" s="107" t="e">
        <f>VLOOKUP(C10269,#REF!, 2,FALSE)</f>
        <v>#REF!</v>
      </c>
      <c r="BM10269" s="79" t="s">
        <v>2735</v>
      </c>
      <c r="BN10269" s="79" t="s">
        <v>630</v>
      </c>
      <c r="BO10269" s="79" t="s">
        <v>2985</v>
      </c>
      <c r="BU10269" s="79" t="s">
        <v>2735</v>
      </c>
      <c r="BV10269" s="79" t="s">
        <v>630</v>
      </c>
      <c r="BW10269" s="79" t="s">
        <v>2985</v>
      </c>
    </row>
    <row r="10270" spans="51:75" x14ac:dyDescent="0.3">
      <c r="AY10270" s="107" t="e">
        <f>VLOOKUP(C10270,#REF!, 2,FALSE)</f>
        <v>#REF!</v>
      </c>
      <c r="BM10270" s="79" t="s">
        <v>15754</v>
      </c>
      <c r="BN10270" s="79" t="s">
        <v>665</v>
      </c>
      <c r="BO10270" s="79" t="s">
        <v>2985</v>
      </c>
      <c r="BU10270" s="79" t="s">
        <v>15754</v>
      </c>
      <c r="BV10270" s="79" t="s">
        <v>665</v>
      </c>
      <c r="BW10270" s="79" t="s">
        <v>2985</v>
      </c>
    </row>
    <row r="10271" spans="51:75" x14ac:dyDescent="0.3">
      <c r="AY10271" s="107" t="e">
        <f>VLOOKUP(C10271,#REF!, 2,FALSE)</f>
        <v>#REF!</v>
      </c>
      <c r="BM10271" s="79" t="s">
        <v>2736</v>
      </c>
      <c r="BN10271" s="79" t="s">
        <v>665</v>
      </c>
      <c r="BO10271" s="79" t="s">
        <v>2985</v>
      </c>
      <c r="BU10271" s="79" t="s">
        <v>2736</v>
      </c>
      <c r="BV10271" s="79" t="s">
        <v>665</v>
      </c>
      <c r="BW10271" s="79" t="s">
        <v>2985</v>
      </c>
    </row>
    <row r="10272" spans="51:75" x14ac:dyDescent="0.3">
      <c r="AY10272" s="107" t="e">
        <f>VLOOKUP(C10272,#REF!, 2,FALSE)</f>
        <v>#REF!</v>
      </c>
      <c r="BM10272" s="79" t="s">
        <v>15755</v>
      </c>
      <c r="BN10272" s="79" t="s">
        <v>864</v>
      </c>
      <c r="BO10272" s="79" t="s">
        <v>2985</v>
      </c>
      <c r="BU10272" s="79" t="s">
        <v>15755</v>
      </c>
      <c r="BV10272" s="79" t="s">
        <v>864</v>
      </c>
      <c r="BW10272" s="79" t="s">
        <v>2985</v>
      </c>
    </row>
    <row r="10273" spans="51:75" x14ac:dyDescent="0.3">
      <c r="AY10273" s="107" t="e">
        <f>VLOOKUP(C10273,#REF!, 2,FALSE)</f>
        <v>#REF!</v>
      </c>
      <c r="BM10273" s="79" t="s">
        <v>15756</v>
      </c>
      <c r="BN10273" s="79" t="s">
        <v>3009</v>
      </c>
      <c r="BO10273" s="79" t="s">
        <v>2985</v>
      </c>
      <c r="BU10273" s="79" t="s">
        <v>15756</v>
      </c>
      <c r="BV10273" s="79" t="s">
        <v>3009</v>
      </c>
      <c r="BW10273" s="79" t="s">
        <v>2985</v>
      </c>
    </row>
    <row r="10274" spans="51:75" x14ac:dyDescent="0.3">
      <c r="AY10274" s="107" t="e">
        <f>VLOOKUP(C10274,#REF!, 2,FALSE)</f>
        <v>#REF!</v>
      </c>
      <c r="BM10274" s="79" t="s">
        <v>15757</v>
      </c>
      <c r="BN10274" s="79" t="s">
        <v>930</v>
      </c>
      <c r="BO10274" s="79" t="s">
        <v>2985</v>
      </c>
      <c r="BU10274" s="79" t="s">
        <v>15757</v>
      </c>
      <c r="BV10274" s="79" t="s">
        <v>930</v>
      </c>
      <c r="BW10274" s="79" t="s">
        <v>2985</v>
      </c>
    </row>
    <row r="10275" spans="51:75" x14ac:dyDescent="0.3">
      <c r="AY10275" s="107" t="e">
        <f>VLOOKUP(C10275,#REF!, 2,FALSE)</f>
        <v>#REF!</v>
      </c>
      <c r="BM10275" s="79" t="s">
        <v>15758</v>
      </c>
      <c r="BN10275" s="79" t="s">
        <v>789</v>
      </c>
      <c r="BO10275" s="79" t="s">
        <v>2985</v>
      </c>
      <c r="BU10275" s="79" t="s">
        <v>15758</v>
      </c>
      <c r="BV10275" s="79" t="s">
        <v>789</v>
      </c>
      <c r="BW10275" s="79" t="s">
        <v>2985</v>
      </c>
    </row>
    <row r="10276" spans="51:75" x14ac:dyDescent="0.3">
      <c r="AY10276" s="107" t="e">
        <f>VLOOKUP(C10276,#REF!, 2,FALSE)</f>
        <v>#REF!</v>
      </c>
      <c r="BM10276" s="79" t="s">
        <v>15759</v>
      </c>
      <c r="BN10276" s="79" t="s">
        <v>1271</v>
      </c>
      <c r="BO10276" s="79" t="s">
        <v>2985</v>
      </c>
      <c r="BU10276" s="79" t="s">
        <v>15759</v>
      </c>
      <c r="BV10276" s="79" t="s">
        <v>1271</v>
      </c>
      <c r="BW10276" s="79" t="s">
        <v>2985</v>
      </c>
    </row>
    <row r="10277" spans="51:75" x14ac:dyDescent="0.3">
      <c r="AY10277" s="107" t="e">
        <f>VLOOKUP(C10277,#REF!, 2,FALSE)</f>
        <v>#REF!</v>
      </c>
      <c r="BM10277" s="79" t="s">
        <v>15760</v>
      </c>
      <c r="BN10277" s="79" t="s">
        <v>3009</v>
      </c>
      <c r="BO10277" s="79" t="s">
        <v>2985</v>
      </c>
      <c r="BU10277" s="79" t="s">
        <v>15760</v>
      </c>
      <c r="BV10277" s="79" t="s">
        <v>3009</v>
      </c>
      <c r="BW10277" s="79" t="s">
        <v>2985</v>
      </c>
    </row>
    <row r="10278" spans="51:75" x14ac:dyDescent="0.3">
      <c r="AY10278" s="107" t="e">
        <f>VLOOKUP(C10278,#REF!, 2,FALSE)</f>
        <v>#REF!</v>
      </c>
      <c r="BM10278" s="79" t="s">
        <v>15761</v>
      </c>
      <c r="BN10278" s="79" t="s">
        <v>925</v>
      </c>
      <c r="BO10278" s="79" t="s">
        <v>2985</v>
      </c>
      <c r="BU10278" s="79" t="s">
        <v>15761</v>
      </c>
      <c r="BV10278" s="79" t="s">
        <v>925</v>
      </c>
      <c r="BW10278" s="79" t="s">
        <v>2985</v>
      </c>
    </row>
    <row r="10279" spans="51:75" x14ac:dyDescent="0.3">
      <c r="AY10279" s="107" t="e">
        <f>VLOOKUP(C10279,#REF!, 2,FALSE)</f>
        <v>#REF!</v>
      </c>
      <c r="BM10279" s="79" t="s">
        <v>15762</v>
      </c>
      <c r="BN10279" s="79" t="s">
        <v>777</v>
      </c>
      <c r="BO10279" s="79" t="s">
        <v>2985</v>
      </c>
      <c r="BU10279" s="79" t="s">
        <v>15762</v>
      </c>
      <c r="BV10279" s="79" t="s">
        <v>777</v>
      </c>
      <c r="BW10279" s="79" t="s">
        <v>2985</v>
      </c>
    </row>
    <row r="10280" spans="51:75" x14ac:dyDescent="0.3">
      <c r="AY10280" s="107" t="e">
        <f>VLOOKUP(C10280,#REF!, 2,FALSE)</f>
        <v>#REF!</v>
      </c>
      <c r="BM10280" s="79" t="s">
        <v>15763</v>
      </c>
      <c r="BN10280" s="79" t="s">
        <v>805</v>
      </c>
      <c r="BO10280" s="79" t="s">
        <v>2985</v>
      </c>
      <c r="BU10280" s="79" t="s">
        <v>15763</v>
      </c>
      <c r="BV10280" s="79" t="s">
        <v>805</v>
      </c>
      <c r="BW10280" s="79" t="s">
        <v>2985</v>
      </c>
    </row>
    <row r="10281" spans="51:75" x14ac:dyDescent="0.3">
      <c r="AY10281" s="107" t="e">
        <f>VLOOKUP(C10281,#REF!, 2,FALSE)</f>
        <v>#REF!</v>
      </c>
      <c r="BM10281" s="79" t="s">
        <v>2737</v>
      </c>
      <c r="BN10281" s="79" t="s">
        <v>669</v>
      </c>
      <c r="BO10281" s="79" t="s">
        <v>2985</v>
      </c>
      <c r="BU10281" s="79" t="s">
        <v>2737</v>
      </c>
      <c r="BV10281" s="79" t="s">
        <v>669</v>
      </c>
      <c r="BW10281" s="79" t="s">
        <v>2985</v>
      </c>
    </row>
    <row r="10282" spans="51:75" x14ac:dyDescent="0.3">
      <c r="AY10282" s="107" t="e">
        <f>VLOOKUP(C10282,#REF!, 2,FALSE)</f>
        <v>#REF!</v>
      </c>
      <c r="BM10282" s="79" t="s">
        <v>15764</v>
      </c>
      <c r="BN10282" s="79" t="s">
        <v>669</v>
      </c>
      <c r="BO10282" s="79" t="s">
        <v>2985</v>
      </c>
      <c r="BU10282" s="79" t="s">
        <v>15764</v>
      </c>
      <c r="BV10282" s="79" t="s">
        <v>669</v>
      </c>
      <c r="BW10282" s="79" t="s">
        <v>2985</v>
      </c>
    </row>
    <row r="10283" spans="51:75" x14ac:dyDescent="0.3">
      <c r="AY10283" s="107" t="e">
        <f>VLOOKUP(C10283,#REF!, 2,FALSE)</f>
        <v>#REF!</v>
      </c>
      <c r="BM10283" s="79" t="s">
        <v>15765</v>
      </c>
      <c r="BN10283" s="79" t="s">
        <v>660</v>
      </c>
      <c r="BO10283" s="79" t="s">
        <v>2985</v>
      </c>
      <c r="BU10283" s="79" t="s">
        <v>15765</v>
      </c>
      <c r="BV10283" s="79" t="s">
        <v>660</v>
      </c>
      <c r="BW10283" s="79" t="s">
        <v>2985</v>
      </c>
    </row>
    <row r="10284" spans="51:75" x14ac:dyDescent="0.3">
      <c r="AY10284" s="107" t="e">
        <f>VLOOKUP(C10284,#REF!, 2,FALSE)</f>
        <v>#REF!</v>
      </c>
      <c r="BM10284" s="79" t="s">
        <v>2738</v>
      </c>
      <c r="BN10284" s="79" t="s">
        <v>669</v>
      </c>
      <c r="BO10284" s="79" t="s">
        <v>2985</v>
      </c>
      <c r="BU10284" s="79" t="s">
        <v>2738</v>
      </c>
      <c r="BV10284" s="79" t="s">
        <v>669</v>
      </c>
      <c r="BW10284" s="79" t="s">
        <v>2985</v>
      </c>
    </row>
    <row r="10285" spans="51:75" x14ac:dyDescent="0.3">
      <c r="AY10285" s="107" t="e">
        <f>VLOOKUP(C10285,#REF!, 2,FALSE)</f>
        <v>#REF!</v>
      </c>
      <c r="BM10285" s="79" t="s">
        <v>15766</v>
      </c>
      <c r="BN10285" s="79" t="s">
        <v>782</v>
      </c>
      <c r="BO10285" s="79" t="s">
        <v>2985</v>
      </c>
      <c r="BU10285" s="79" t="s">
        <v>15766</v>
      </c>
      <c r="BV10285" s="79" t="s">
        <v>782</v>
      </c>
      <c r="BW10285" s="79" t="s">
        <v>2985</v>
      </c>
    </row>
    <row r="10286" spans="51:75" x14ac:dyDescent="0.3">
      <c r="AY10286" s="107" t="e">
        <f>VLOOKUP(C10286,#REF!, 2,FALSE)</f>
        <v>#REF!</v>
      </c>
      <c r="BM10286" s="79" t="s">
        <v>15767</v>
      </c>
      <c r="BN10286" s="79" t="s">
        <v>664</v>
      </c>
      <c r="BO10286" s="79" t="s">
        <v>2985</v>
      </c>
      <c r="BU10286" s="79" t="s">
        <v>15767</v>
      </c>
      <c r="BV10286" s="79" t="s">
        <v>664</v>
      </c>
      <c r="BW10286" s="79" t="s">
        <v>2985</v>
      </c>
    </row>
    <row r="10287" spans="51:75" x14ac:dyDescent="0.3">
      <c r="AY10287" s="107" t="e">
        <f>VLOOKUP(C10287,#REF!, 2,FALSE)</f>
        <v>#REF!</v>
      </c>
      <c r="BM10287" s="79" t="s">
        <v>15768</v>
      </c>
      <c r="BN10287" s="79" t="s">
        <v>3006</v>
      </c>
      <c r="BO10287" s="79" t="s">
        <v>2985</v>
      </c>
      <c r="BU10287" s="79" t="s">
        <v>15768</v>
      </c>
      <c r="BV10287" s="79" t="s">
        <v>3006</v>
      </c>
      <c r="BW10287" s="79" t="s">
        <v>2985</v>
      </c>
    </row>
    <row r="10288" spans="51:75" x14ac:dyDescent="0.3">
      <c r="AY10288" s="107" t="e">
        <f>VLOOKUP(C10288,#REF!, 2,FALSE)</f>
        <v>#REF!</v>
      </c>
      <c r="BM10288" s="79" t="s">
        <v>15769</v>
      </c>
      <c r="BN10288" s="79" t="s">
        <v>812</v>
      </c>
      <c r="BO10288" s="79" t="s">
        <v>2985</v>
      </c>
      <c r="BU10288" s="79" t="s">
        <v>15769</v>
      </c>
      <c r="BV10288" s="79" t="s">
        <v>812</v>
      </c>
      <c r="BW10288" s="79" t="s">
        <v>2985</v>
      </c>
    </row>
    <row r="10289" spans="51:75" x14ac:dyDescent="0.3">
      <c r="AY10289" s="107" t="e">
        <f>VLOOKUP(C10289,#REF!, 2,FALSE)</f>
        <v>#REF!</v>
      </c>
      <c r="BM10289" s="79" t="s">
        <v>15770</v>
      </c>
      <c r="BN10289" s="79" t="s">
        <v>780</v>
      </c>
      <c r="BO10289" s="79" t="s">
        <v>2985</v>
      </c>
      <c r="BU10289" s="79" t="s">
        <v>15770</v>
      </c>
      <c r="BV10289" s="79" t="s">
        <v>780</v>
      </c>
      <c r="BW10289" s="79" t="s">
        <v>2985</v>
      </c>
    </row>
    <row r="10290" spans="51:75" x14ac:dyDescent="0.3">
      <c r="AY10290" s="107" t="e">
        <f>VLOOKUP(C10290,#REF!, 2,FALSE)</f>
        <v>#REF!</v>
      </c>
      <c r="BM10290" s="79" t="s">
        <v>15771</v>
      </c>
      <c r="BN10290" s="79" t="s">
        <v>3006</v>
      </c>
      <c r="BO10290" s="79" t="s">
        <v>2985</v>
      </c>
      <c r="BU10290" s="79" t="s">
        <v>15771</v>
      </c>
      <c r="BV10290" s="79" t="s">
        <v>3006</v>
      </c>
      <c r="BW10290" s="79" t="s">
        <v>2985</v>
      </c>
    </row>
    <row r="10291" spans="51:75" x14ac:dyDescent="0.3">
      <c r="AY10291" s="107" t="e">
        <f>VLOOKUP(C10291,#REF!, 2,FALSE)</f>
        <v>#REF!</v>
      </c>
      <c r="BM10291" s="79" t="s">
        <v>15772</v>
      </c>
      <c r="BN10291" s="79" t="s">
        <v>812</v>
      </c>
      <c r="BO10291" s="79" t="s">
        <v>2985</v>
      </c>
      <c r="BU10291" s="79" t="s">
        <v>15772</v>
      </c>
      <c r="BV10291" s="79" t="s">
        <v>812</v>
      </c>
      <c r="BW10291" s="79" t="s">
        <v>2985</v>
      </c>
    </row>
    <row r="10292" spans="51:75" x14ac:dyDescent="0.3">
      <c r="AY10292" s="107" t="e">
        <f>VLOOKUP(C10292,#REF!, 2,FALSE)</f>
        <v>#REF!</v>
      </c>
      <c r="BM10292" s="79" t="s">
        <v>15773</v>
      </c>
      <c r="BN10292" s="79" t="s">
        <v>3256</v>
      </c>
      <c r="BO10292" s="79" t="s">
        <v>2985</v>
      </c>
      <c r="BU10292" s="79" t="s">
        <v>15773</v>
      </c>
      <c r="BV10292" s="79" t="s">
        <v>3256</v>
      </c>
      <c r="BW10292" s="79" t="s">
        <v>2985</v>
      </c>
    </row>
    <row r="10293" spans="51:75" x14ac:dyDescent="0.3">
      <c r="AY10293" s="107" t="e">
        <f>VLOOKUP(C10293,#REF!, 2,FALSE)</f>
        <v>#REF!</v>
      </c>
      <c r="BM10293" s="79" t="s">
        <v>15774</v>
      </c>
      <c r="BN10293" s="79" t="s">
        <v>854</v>
      </c>
      <c r="BO10293" s="79" t="s">
        <v>2985</v>
      </c>
      <c r="BU10293" s="79" t="s">
        <v>15774</v>
      </c>
      <c r="BV10293" s="79" t="s">
        <v>854</v>
      </c>
      <c r="BW10293" s="79" t="s">
        <v>2985</v>
      </c>
    </row>
    <row r="10294" spans="51:75" x14ac:dyDescent="0.3">
      <c r="AY10294" s="107" t="e">
        <f>VLOOKUP(C10294,#REF!, 2,FALSE)</f>
        <v>#REF!</v>
      </c>
      <c r="BM10294" s="79" t="s">
        <v>15775</v>
      </c>
      <c r="BN10294" s="79" t="s">
        <v>3009</v>
      </c>
      <c r="BO10294" s="79" t="s">
        <v>2985</v>
      </c>
      <c r="BU10294" s="79" t="s">
        <v>15775</v>
      </c>
      <c r="BV10294" s="79" t="s">
        <v>3009</v>
      </c>
      <c r="BW10294" s="79" t="s">
        <v>2985</v>
      </c>
    </row>
    <row r="10295" spans="51:75" x14ac:dyDescent="0.3">
      <c r="AY10295" s="107" t="e">
        <f>VLOOKUP(C10295,#REF!, 2,FALSE)</f>
        <v>#REF!</v>
      </c>
      <c r="BM10295" s="79" t="s">
        <v>15776</v>
      </c>
      <c r="BN10295" s="79" t="s">
        <v>785</v>
      </c>
      <c r="BO10295" s="79" t="s">
        <v>2985</v>
      </c>
      <c r="BU10295" s="79" t="s">
        <v>15776</v>
      </c>
      <c r="BV10295" s="79" t="s">
        <v>785</v>
      </c>
      <c r="BW10295" s="79" t="s">
        <v>2985</v>
      </c>
    </row>
    <row r="10296" spans="51:75" x14ac:dyDescent="0.3">
      <c r="AY10296" s="107" t="e">
        <f>VLOOKUP(C10296,#REF!, 2,FALSE)</f>
        <v>#REF!</v>
      </c>
      <c r="BM10296" s="79" t="s">
        <v>15777</v>
      </c>
      <c r="BN10296" s="79" t="s">
        <v>3256</v>
      </c>
      <c r="BO10296" s="79" t="s">
        <v>2985</v>
      </c>
      <c r="BU10296" s="79" t="s">
        <v>15777</v>
      </c>
      <c r="BV10296" s="79" t="s">
        <v>3256</v>
      </c>
      <c r="BW10296" s="79" t="s">
        <v>2985</v>
      </c>
    </row>
    <row r="10297" spans="51:75" x14ac:dyDescent="0.3">
      <c r="AY10297" s="107" t="e">
        <f>VLOOKUP(C10297,#REF!, 2,FALSE)</f>
        <v>#REF!</v>
      </c>
      <c r="BM10297" s="79" t="s">
        <v>2739</v>
      </c>
      <c r="BN10297" s="79" t="s">
        <v>785</v>
      </c>
      <c r="BO10297" s="79" t="s">
        <v>2985</v>
      </c>
      <c r="BU10297" s="79" t="s">
        <v>2739</v>
      </c>
      <c r="BV10297" s="79" t="s">
        <v>785</v>
      </c>
      <c r="BW10297" s="79" t="s">
        <v>2985</v>
      </c>
    </row>
    <row r="10298" spans="51:75" x14ac:dyDescent="0.3">
      <c r="AY10298" s="107" t="e">
        <f>VLOOKUP(C10298,#REF!, 2,FALSE)</f>
        <v>#REF!</v>
      </c>
      <c r="BM10298" s="79" t="s">
        <v>2740</v>
      </c>
      <c r="BN10298" s="79" t="s">
        <v>669</v>
      </c>
      <c r="BO10298" s="79" t="s">
        <v>2985</v>
      </c>
      <c r="BU10298" s="79" t="s">
        <v>2740</v>
      </c>
      <c r="BV10298" s="79" t="s">
        <v>669</v>
      </c>
      <c r="BW10298" s="79" t="s">
        <v>2985</v>
      </c>
    </row>
    <row r="10299" spans="51:75" x14ac:dyDescent="0.3">
      <c r="AY10299" s="107" t="e">
        <f>VLOOKUP(C10299,#REF!, 2,FALSE)</f>
        <v>#REF!</v>
      </c>
      <c r="BM10299" s="79" t="s">
        <v>2741</v>
      </c>
      <c r="BN10299" s="79" t="s">
        <v>669</v>
      </c>
      <c r="BO10299" s="79" t="s">
        <v>2985</v>
      </c>
      <c r="BU10299" s="79" t="s">
        <v>2741</v>
      </c>
      <c r="BV10299" s="79" t="s">
        <v>669</v>
      </c>
      <c r="BW10299" s="79" t="s">
        <v>2985</v>
      </c>
    </row>
    <row r="10300" spans="51:75" x14ac:dyDescent="0.3">
      <c r="AY10300" s="107" t="e">
        <f>VLOOKUP(C10300,#REF!, 2,FALSE)</f>
        <v>#REF!</v>
      </c>
      <c r="BM10300" s="79" t="s">
        <v>2742</v>
      </c>
      <c r="BN10300" s="79" t="s">
        <v>663</v>
      </c>
      <c r="BO10300" s="79" t="s">
        <v>2985</v>
      </c>
      <c r="BU10300" s="79" t="s">
        <v>2742</v>
      </c>
      <c r="BV10300" s="79" t="s">
        <v>663</v>
      </c>
      <c r="BW10300" s="79" t="s">
        <v>2985</v>
      </c>
    </row>
    <row r="10301" spans="51:75" x14ac:dyDescent="0.3">
      <c r="AY10301" s="107" t="e">
        <f>VLOOKUP(C10301,#REF!, 2,FALSE)</f>
        <v>#REF!</v>
      </c>
      <c r="BM10301" s="79" t="s">
        <v>15778</v>
      </c>
      <c r="BN10301" s="79" t="s">
        <v>3006</v>
      </c>
      <c r="BO10301" s="79" t="s">
        <v>2985</v>
      </c>
      <c r="BU10301" s="79" t="s">
        <v>15778</v>
      </c>
      <c r="BV10301" s="79" t="s">
        <v>3006</v>
      </c>
      <c r="BW10301" s="79" t="s">
        <v>2985</v>
      </c>
    </row>
    <row r="10302" spans="51:75" x14ac:dyDescent="0.3">
      <c r="AY10302" s="107" t="e">
        <f>VLOOKUP(C10302,#REF!, 2,FALSE)</f>
        <v>#REF!</v>
      </c>
      <c r="BM10302" s="79" t="s">
        <v>15779</v>
      </c>
      <c r="BN10302" s="79" t="s">
        <v>1141</v>
      </c>
      <c r="BO10302" s="79" t="s">
        <v>3481</v>
      </c>
      <c r="BU10302" s="79" t="s">
        <v>15779</v>
      </c>
      <c r="BV10302" s="79" t="s">
        <v>1141</v>
      </c>
      <c r="BW10302" s="79" t="s">
        <v>3481</v>
      </c>
    </row>
    <row r="10303" spans="51:75" x14ac:dyDescent="0.3">
      <c r="AY10303" s="107" t="e">
        <f>VLOOKUP(C10303,#REF!, 2,FALSE)</f>
        <v>#REF!</v>
      </c>
      <c r="BM10303" s="79" t="s">
        <v>15780</v>
      </c>
      <c r="BN10303" s="79" t="s">
        <v>773</v>
      </c>
      <c r="BO10303" s="79" t="s">
        <v>2985</v>
      </c>
      <c r="BU10303" s="79" t="s">
        <v>15780</v>
      </c>
      <c r="BV10303" s="79" t="s">
        <v>773</v>
      </c>
      <c r="BW10303" s="79" t="s">
        <v>2985</v>
      </c>
    </row>
    <row r="10304" spans="51:75" x14ac:dyDescent="0.3">
      <c r="AY10304" s="107" t="e">
        <f>VLOOKUP(C10304,#REF!, 2,FALSE)</f>
        <v>#REF!</v>
      </c>
      <c r="BM10304" s="79" t="s">
        <v>15781</v>
      </c>
      <c r="BN10304" s="79" t="s">
        <v>738</v>
      </c>
      <c r="BO10304" s="79" t="s">
        <v>2985</v>
      </c>
      <c r="BU10304" s="79" t="s">
        <v>15781</v>
      </c>
      <c r="BV10304" s="79" t="s">
        <v>738</v>
      </c>
      <c r="BW10304" s="79" t="s">
        <v>2985</v>
      </c>
    </row>
    <row r="10305" spans="51:75" x14ac:dyDescent="0.3">
      <c r="AY10305" s="107" t="e">
        <f>VLOOKUP(C10305,#REF!, 2,FALSE)</f>
        <v>#REF!</v>
      </c>
      <c r="BM10305" s="79" t="s">
        <v>15782</v>
      </c>
      <c r="BN10305" s="79" t="s">
        <v>777</v>
      </c>
      <c r="BO10305" s="79" t="s">
        <v>2985</v>
      </c>
      <c r="BU10305" s="79" t="s">
        <v>15782</v>
      </c>
      <c r="BV10305" s="79" t="s">
        <v>777</v>
      </c>
      <c r="BW10305" s="79" t="s">
        <v>2985</v>
      </c>
    </row>
    <row r="10306" spans="51:75" x14ac:dyDescent="0.3">
      <c r="AY10306" s="107" t="e">
        <f>VLOOKUP(C10306,#REF!, 2,FALSE)</f>
        <v>#REF!</v>
      </c>
      <c r="BM10306" s="79" t="s">
        <v>15783</v>
      </c>
      <c r="BN10306" s="79" t="s">
        <v>705</v>
      </c>
      <c r="BO10306" s="79" t="s">
        <v>2985</v>
      </c>
      <c r="BU10306" s="79" t="s">
        <v>15783</v>
      </c>
      <c r="BV10306" s="79" t="s">
        <v>705</v>
      </c>
      <c r="BW10306" s="79" t="s">
        <v>2985</v>
      </c>
    </row>
    <row r="10307" spans="51:75" x14ac:dyDescent="0.3">
      <c r="AY10307" s="107" t="e">
        <f>VLOOKUP(C10307,#REF!, 2,FALSE)</f>
        <v>#REF!</v>
      </c>
      <c r="BM10307" s="79" t="s">
        <v>15784</v>
      </c>
      <c r="BN10307" s="79" t="s">
        <v>705</v>
      </c>
      <c r="BO10307" s="79" t="s">
        <v>2985</v>
      </c>
      <c r="BU10307" s="79" t="s">
        <v>15784</v>
      </c>
      <c r="BV10307" s="79" t="s">
        <v>705</v>
      </c>
      <c r="BW10307" s="79" t="s">
        <v>2985</v>
      </c>
    </row>
    <row r="10308" spans="51:75" x14ac:dyDescent="0.3">
      <c r="AY10308" s="107" t="e">
        <f>VLOOKUP(C10308,#REF!, 2,FALSE)</f>
        <v>#REF!</v>
      </c>
      <c r="BM10308" s="79" t="s">
        <v>15785</v>
      </c>
      <c r="BN10308" s="79" t="s">
        <v>930</v>
      </c>
      <c r="BO10308" s="79" t="s">
        <v>2985</v>
      </c>
      <c r="BU10308" s="79" t="s">
        <v>15785</v>
      </c>
      <c r="BV10308" s="79" t="s">
        <v>930</v>
      </c>
      <c r="BW10308" s="79" t="s">
        <v>2985</v>
      </c>
    </row>
    <row r="10309" spans="51:75" x14ac:dyDescent="0.3">
      <c r="AY10309" s="107" t="e">
        <f>VLOOKUP(C10309,#REF!, 2,FALSE)</f>
        <v>#REF!</v>
      </c>
      <c r="BM10309" s="79" t="s">
        <v>15786</v>
      </c>
      <c r="BN10309" s="79" t="s">
        <v>930</v>
      </c>
      <c r="BO10309" s="79" t="s">
        <v>2985</v>
      </c>
      <c r="BU10309" s="79" t="s">
        <v>15786</v>
      </c>
      <c r="BV10309" s="79" t="s">
        <v>930</v>
      </c>
      <c r="BW10309" s="79" t="s">
        <v>2985</v>
      </c>
    </row>
    <row r="10310" spans="51:75" x14ac:dyDescent="0.3">
      <c r="AY10310" s="107" t="e">
        <f>VLOOKUP(C10310,#REF!, 2,FALSE)</f>
        <v>#REF!</v>
      </c>
      <c r="BM10310" s="79" t="s">
        <v>15787</v>
      </c>
      <c r="BN10310" s="79" t="s">
        <v>864</v>
      </c>
      <c r="BO10310" s="79" t="s">
        <v>772</v>
      </c>
      <c r="BU10310" s="79" t="s">
        <v>15787</v>
      </c>
      <c r="BV10310" s="79" t="s">
        <v>864</v>
      </c>
      <c r="BW10310" s="79" t="s">
        <v>772</v>
      </c>
    </row>
    <row r="10311" spans="51:75" x14ac:dyDescent="0.3">
      <c r="AY10311" s="107" t="e">
        <f>VLOOKUP(C10311,#REF!, 2,FALSE)</f>
        <v>#REF!</v>
      </c>
      <c r="BM10311" s="79" t="s">
        <v>15788</v>
      </c>
      <c r="BN10311" s="79" t="s">
        <v>864</v>
      </c>
      <c r="BO10311" s="79" t="s">
        <v>772</v>
      </c>
      <c r="BU10311" s="79" t="s">
        <v>15788</v>
      </c>
      <c r="BV10311" s="79" t="s">
        <v>864</v>
      </c>
      <c r="BW10311" s="79" t="s">
        <v>772</v>
      </c>
    </row>
    <row r="10312" spans="51:75" x14ac:dyDescent="0.3">
      <c r="AY10312" s="107" t="e">
        <f>VLOOKUP(C10312,#REF!, 2,FALSE)</f>
        <v>#REF!</v>
      </c>
      <c r="BM10312" s="79" t="s">
        <v>15789</v>
      </c>
      <c r="BN10312" s="79" t="s">
        <v>864</v>
      </c>
      <c r="BO10312" s="79" t="s">
        <v>772</v>
      </c>
      <c r="BU10312" s="79" t="s">
        <v>15789</v>
      </c>
      <c r="BV10312" s="79" t="s">
        <v>864</v>
      </c>
      <c r="BW10312" s="79" t="s">
        <v>772</v>
      </c>
    </row>
    <row r="10313" spans="51:75" x14ac:dyDescent="0.3">
      <c r="AY10313" s="107" t="e">
        <f>VLOOKUP(C10313,#REF!, 2,FALSE)</f>
        <v>#REF!</v>
      </c>
      <c r="BM10313" s="79" t="s">
        <v>15790</v>
      </c>
      <c r="BN10313" s="79" t="s">
        <v>864</v>
      </c>
      <c r="BO10313" s="79" t="s">
        <v>772</v>
      </c>
      <c r="BU10313" s="79" t="s">
        <v>15790</v>
      </c>
      <c r="BV10313" s="79" t="s">
        <v>864</v>
      </c>
      <c r="BW10313" s="79" t="s">
        <v>772</v>
      </c>
    </row>
    <row r="10314" spans="51:75" x14ac:dyDescent="0.3">
      <c r="AY10314" s="107" t="e">
        <f>VLOOKUP(C10314,#REF!, 2,FALSE)</f>
        <v>#REF!</v>
      </c>
      <c r="BM10314" s="79" t="s">
        <v>15791</v>
      </c>
      <c r="BN10314" s="79" t="s">
        <v>1141</v>
      </c>
      <c r="BO10314" s="79" t="s">
        <v>772</v>
      </c>
      <c r="BU10314" s="79" t="s">
        <v>15791</v>
      </c>
      <c r="BV10314" s="79" t="s">
        <v>1141</v>
      </c>
      <c r="BW10314" s="79" t="s">
        <v>772</v>
      </c>
    </row>
    <row r="10315" spans="51:75" x14ac:dyDescent="0.3">
      <c r="AY10315" s="107" t="e">
        <f>VLOOKUP(C10315,#REF!, 2,FALSE)</f>
        <v>#REF!</v>
      </c>
      <c r="BM10315" s="79" t="s">
        <v>15792</v>
      </c>
      <c r="BN10315" s="79" t="s">
        <v>3256</v>
      </c>
      <c r="BO10315" s="79" t="s">
        <v>2985</v>
      </c>
      <c r="BU10315" s="79" t="s">
        <v>15792</v>
      </c>
      <c r="BV10315" s="79" t="s">
        <v>3256</v>
      </c>
      <c r="BW10315" s="79" t="s">
        <v>2985</v>
      </c>
    </row>
    <row r="10316" spans="51:75" x14ac:dyDescent="0.3">
      <c r="AY10316" s="107" t="e">
        <f>VLOOKUP(C10316,#REF!, 2,FALSE)</f>
        <v>#REF!</v>
      </c>
      <c r="BM10316" s="79" t="s">
        <v>15793</v>
      </c>
      <c r="BN10316" s="79" t="s">
        <v>864</v>
      </c>
      <c r="BO10316" s="79" t="s">
        <v>6911</v>
      </c>
      <c r="BU10316" s="79" t="s">
        <v>15793</v>
      </c>
      <c r="BV10316" s="79" t="s">
        <v>864</v>
      </c>
      <c r="BW10316" s="79" t="s">
        <v>6911</v>
      </c>
    </row>
    <row r="10317" spans="51:75" x14ac:dyDescent="0.3">
      <c r="AY10317" s="107" t="e">
        <f>VLOOKUP(C10317,#REF!, 2,FALSE)</f>
        <v>#REF!</v>
      </c>
      <c r="BM10317" s="79" t="s">
        <v>15794</v>
      </c>
      <c r="BN10317" s="79" t="s">
        <v>854</v>
      </c>
      <c r="BO10317" s="79" t="s">
        <v>772</v>
      </c>
      <c r="BU10317" s="79" t="s">
        <v>15794</v>
      </c>
      <c r="BV10317" s="79" t="s">
        <v>854</v>
      </c>
      <c r="BW10317" s="79" t="s">
        <v>772</v>
      </c>
    </row>
    <row r="10318" spans="51:75" x14ac:dyDescent="0.3">
      <c r="AY10318" s="107" t="e">
        <f>VLOOKUP(C10318,#REF!, 2,FALSE)</f>
        <v>#REF!</v>
      </c>
      <c r="BM10318" s="79" t="s">
        <v>15795</v>
      </c>
      <c r="BN10318" s="79" t="s">
        <v>3256</v>
      </c>
      <c r="BO10318" s="79" t="s">
        <v>2985</v>
      </c>
      <c r="BU10318" s="79" t="s">
        <v>15795</v>
      </c>
      <c r="BV10318" s="79" t="s">
        <v>3256</v>
      </c>
      <c r="BW10318" s="79" t="s">
        <v>2985</v>
      </c>
    </row>
    <row r="10319" spans="51:75" x14ac:dyDescent="0.3">
      <c r="AY10319" s="107" t="e">
        <f>VLOOKUP(C10319,#REF!, 2,FALSE)</f>
        <v>#REF!</v>
      </c>
      <c r="BM10319" s="79" t="s">
        <v>2743</v>
      </c>
      <c r="BN10319" s="79" t="s">
        <v>669</v>
      </c>
      <c r="BO10319" s="79" t="s">
        <v>772</v>
      </c>
      <c r="BU10319" s="79" t="s">
        <v>2743</v>
      </c>
      <c r="BV10319" s="79" t="s">
        <v>669</v>
      </c>
      <c r="BW10319" s="79" t="s">
        <v>772</v>
      </c>
    </row>
    <row r="10320" spans="51:75" x14ac:dyDescent="0.3">
      <c r="AY10320" s="107" t="e">
        <f>VLOOKUP(C10320,#REF!, 2,FALSE)</f>
        <v>#REF!</v>
      </c>
      <c r="BM10320" s="79" t="s">
        <v>15796</v>
      </c>
      <c r="BN10320" s="79" t="s">
        <v>3006</v>
      </c>
      <c r="BO10320" s="79" t="s">
        <v>3351</v>
      </c>
      <c r="BU10320" s="79" t="s">
        <v>15796</v>
      </c>
      <c r="BV10320" s="79" t="s">
        <v>3006</v>
      </c>
      <c r="BW10320" s="79" t="s">
        <v>3351</v>
      </c>
    </row>
    <row r="10321" spans="51:75" x14ac:dyDescent="0.3">
      <c r="AY10321" s="107" t="e">
        <f>VLOOKUP(C10321,#REF!, 2,FALSE)</f>
        <v>#REF!</v>
      </c>
      <c r="BM10321" s="79" t="s">
        <v>282</v>
      </c>
      <c r="BN10321" s="79" t="s">
        <v>805</v>
      </c>
      <c r="BO10321" s="79" t="s">
        <v>15797</v>
      </c>
      <c r="BU10321" s="79" t="s">
        <v>282</v>
      </c>
      <c r="BV10321" s="79" t="s">
        <v>805</v>
      </c>
      <c r="BW10321" s="79" t="s">
        <v>15797</v>
      </c>
    </row>
    <row r="10322" spans="51:75" x14ac:dyDescent="0.3">
      <c r="AY10322" s="107" t="e">
        <f>VLOOKUP(C10322,#REF!, 2,FALSE)</f>
        <v>#REF!</v>
      </c>
      <c r="BM10322" s="79" t="s">
        <v>15798</v>
      </c>
      <c r="BN10322" s="79" t="s">
        <v>1015</v>
      </c>
      <c r="BO10322" s="79" t="s">
        <v>1265</v>
      </c>
      <c r="BU10322" s="79" t="s">
        <v>15798</v>
      </c>
      <c r="BV10322" s="79" t="s">
        <v>1015</v>
      </c>
      <c r="BW10322" s="79" t="s">
        <v>1265</v>
      </c>
    </row>
    <row r="10323" spans="51:75" x14ac:dyDescent="0.3">
      <c r="AY10323" s="107" t="e">
        <f>VLOOKUP(C10323,#REF!, 2,FALSE)</f>
        <v>#REF!</v>
      </c>
      <c r="BM10323" s="79" t="s">
        <v>15799</v>
      </c>
      <c r="BN10323" s="79" t="s">
        <v>930</v>
      </c>
      <c r="BO10323" s="79" t="s">
        <v>1399</v>
      </c>
      <c r="BU10323" s="79" t="s">
        <v>15799</v>
      </c>
      <c r="BV10323" s="79" t="s">
        <v>930</v>
      </c>
      <c r="BW10323" s="79" t="s">
        <v>1399</v>
      </c>
    </row>
    <row r="10324" spans="51:75" x14ac:dyDescent="0.3">
      <c r="AY10324" s="107" t="e">
        <f>VLOOKUP(C10324,#REF!, 2,FALSE)</f>
        <v>#REF!</v>
      </c>
      <c r="BM10324" s="79" t="s">
        <v>15800</v>
      </c>
      <c r="BN10324" s="79" t="s">
        <v>17000</v>
      </c>
      <c r="BO10324" s="79" t="s">
        <v>1008</v>
      </c>
      <c r="BU10324" s="79" t="s">
        <v>15800</v>
      </c>
      <c r="BV10324" s="79" t="s">
        <v>17000</v>
      </c>
      <c r="BW10324" s="79" t="s">
        <v>1008</v>
      </c>
    </row>
    <row r="10325" spans="51:75" x14ac:dyDescent="0.3">
      <c r="AY10325" s="107" t="e">
        <f>VLOOKUP(C10325,#REF!, 2,FALSE)</f>
        <v>#REF!</v>
      </c>
      <c r="BM10325" s="79" t="s">
        <v>260</v>
      </c>
      <c r="BN10325" s="79" t="s">
        <v>1344</v>
      </c>
      <c r="BO10325" s="79" t="s">
        <v>15801</v>
      </c>
      <c r="BU10325" s="79" t="s">
        <v>260</v>
      </c>
      <c r="BV10325" s="79" t="s">
        <v>1344</v>
      </c>
      <c r="BW10325" s="79" t="s">
        <v>15801</v>
      </c>
    </row>
    <row r="10326" spans="51:75" x14ac:dyDescent="0.3">
      <c r="AY10326" s="107" t="e">
        <f>VLOOKUP(C10326,#REF!, 2,FALSE)</f>
        <v>#REF!</v>
      </c>
      <c r="BM10326" s="79" t="s">
        <v>2744</v>
      </c>
      <c r="BN10326" s="79" t="s">
        <v>1344</v>
      </c>
      <c r="BO10326" s="79" t="s">
        <v>15802</v>
      </c>
      <c r="BU10326" s="79" t="s">
        <v>2744</v>
      </c>
      <c r="BV10326" s="79" t="s">
        <v>1344</v>
      </c>
      <c r="BW10326" s="79" t="s">
        <v>15802</v>
      </c>
    </row>
    <row r="10327" spans="51:75" x14ac:dyDescent="0.3">
      <c r="AY10327" s="107" t="e">
        <f>VLOOKUP(C10327,#REF!, 2,FALSE)</f>
        <v>#REF!</v>
      </c>
      <c r="BM10327" s="79" t="s">
        <v>283</v>
      </c>
      <c r="BN10327" s="79" t="s">
        <v>1344</v>
      </c>
      <c r="BO10327" s="79" t="s">
        <v>15803</v>
      </c>
      <c r="BU10327" s="79" t="s">
        <v>283</v>
      </c>
      <c r="BV10327" s="79" t="s">
        <v>1344</v>
      </c>
      <c r="BW10327" s="79" t="s">
        <v>15803</v>
      </c>
    </row>
    <row r="10328" spans="51:75" x14ac:dyDescent="0.3">
      <c r="AY10328" s="107" t="e">
        <f>VLOOKUP(C10328,#REF!, 2,FALSE)</f>
        <v>#REF!</v>
      </c>
      <c r="BM10328" s="79" t="s">
        <v>15804</v>
      </c>
      <c r="BN10328" s="79" t="s">
        <v>3049</v>
      </c>
      <c r="BO10328" s="79" t="s">
        <v>9553</v>
      </c>
      <c r="BU10328" s="79" t="s">
        <v>15804</v>
      </c>
      <c r="BV10328" s="79" t="s">
        <v>3049</v>
      </c>
      <c r="BW10328" s="79" t="s">
        <v>9553</v>
      </c>
    </row>
    <row r="10329" spans="51:75" x14ac:dyDescent="0.3">
      <c r="AY10329" s="107" t="e">
        <f>VLOOKUP(C10329,#REF!, 2,FALSE)</f>
        <v>#REF!</v>
      </c>
      <c r="BM10329" s="79" t="s">
        <v>15805</v>
      </c>
      <c r="BN10329" s="79" t="s">
        <v>3049</v>
      </c>
      <c r="BO10329" s="79" t="s">
        <v>15806</v>
      </c>
      <c r="BU10329" s="79" t="s">
        <v>15805</v>
      </c>
      <c r="BV10329" s="79" t="s">
        <v>3049</v>
      </c>
      <c r="BW10329" s="79" t="s">
        <v>15806</v>
      </c>
    </row>
    <row r="10330" spans="51:75" x14ac:dyDescent="0.3">
      <c r="AY10330" s="107" t="e">
        <f>VLOOKUP(C10330,#REF!, 2,FALSE)</f>
        <v>#REF!</v>
      </c>
      <c r="BM10330" s="79" t="s">
        <v>15807</v>
      </c>
      <c r="BN10330" s="79" t="s">
        <v>1344</v>
      </c>
      <c r="BO10330" s="79" t="s">
        <v>15808</v>
      </c>
      <c r="BU10330" s="79" t="s">
        <v>15807</v>
      </c>
      <c r="BV10330" s="79" t="s">
        <v>1344</v>
      </c>
      <c r="BW10330" s="79" t="s">
        <v>15808</v>
      </c>
    </row>
    <row r="10331" spans="51:75" x14ac:dyDescent="0.3">
      <c r="AY10331" s="107" t="e">
        <f>VLOOKUP(C10331,#REF!, 2,FALSE)</f>
        <v>#REF!</v>
      </c>
      <c r="BM10331" s="79" t="s">
        <v>15809</v>
      </c>
      <c r="BN10331" s="79" t="s">
        <v>3049</v>
      </c>
      <c r="BO10331" s="79" t="s">
        <v>15806</v>
      </c>
      <c r="BU10331" s="79" t="s">
        <v>15809</v>
      </c>
      <c r="BV10331" s="79" t="s">
        <v>3049</v>
      </c>
      <c r="BW10331" s="79" t="s">
        <v>15806</v>
      </c>
    </row>
    <row r="10332" spans="51:75" x14ac:dyDescent="0.3">
      <c r="AY10332" s="107" t="e">
        <f>VLOOKUP(C10332,#REF!, 2,FALSE)</f>
        <v>#REF!</v>
      </c>
      <c r="BM10332" s="79" t="s">
        <v>15810</v>
      </c>
      <c r="BN10332" s="79" t="s">
        <v>3049</v>
      </c>
      <c r="BO10332" s="79" t="s">
        <v>3798</v>
      </c>
      <c r="BU10332" s="79" t="s">
        <v>15810</v>
      </c>
      <c r="BV10332" s="79" t="s">
        <v>3049</v>
      </c>
      <c r="BW10332" s="79" t="s">
        <v>3798</v>
      </c>
    </row>
    <row r="10333" spans="51:75" x14ac:dyDescent="0.3">
      <c r="AY10333" s="107" t="e">
        <f>VLOOKUP(C10333,#REF!, 2,FALSE)</f>
        <v>#REF!</v>
      </c>
      <c r="BM10333" s="79" t="s">
        <v>15811</v>
      </c>
      <c r="BN10333" s="79" t="s">
        <v>1344</v>
      </c>
      <c r="BO10333" s="79" t="s">
        <v>4463</v>
      </c>
      <c r="BU10333" s="79" t="s">
        <v>15811</v>
      </c>
      <c r="BV10333" s="79" t="s">
        <v>1344</v>
      </c>
      <c r="BW10333" s="79" t="s">
        <v>4463</v>
      </c>
    </row>
    <row r="10334" spans="51:75" x14ac:dyDescent="0.3">
      <c r="AY10334" s="107" t="e">
        <f>VLOOKUP(C10334,#REF!, 2,FALSE)</f>
        <v>#REF!</v>
      </c>
      <c r="BM10334" s="79" t="s">
        <v>15812</v>
      </c>
      <c r="BN10334" s="79" t="s">
        <v>1344</v>
      </c>
      <c r="BO10334" s="79" t="s">
        <v>1676</v>
      </c>
      <c r="BU10334" s="79" t="s">
        <v>15812</v>
      </c>
      <c r="BV10334" s="79" t="s">
        <v>1344</v>
      </c>
      <c r="BW10334" s="79" t="s">
        <v>1676</v>
      </c>
    </row>
    <row r="10335" spans="51:75" x14ac:dyDescent="0.3">
      <c r="AY10335" s="107" t="e">
        <f>VLOOKUP(C10335,#REF!, 2,FALSE)</f>
        <v>#REF!</v>
      </c>
      <c r="BM10335" s="79" t="s">
        <v>15813</v>
      </c>
      <c r="BN10335" s="79" t="s">
        <v>1344</v>
      </c>
      <c r="BO10335" s="79" t="s">
        <v>8760</v>
      </c>
      <c r="BU10335" s="79" t="s">
        <v>15813</v>
      </c>
      <c r="BV10335" s="79" t="s">
        <v>1344</v>
      </c>
      <c r="BW10335" s="79" t="s">
        <v>8760</v>
      </c>
    </row>
    <row r="10336" spans="51:75" x14ac:dyDescent="0.3">
      <c r="AY10336" s="107" t="e">
        <f>VLOOKUP(C10336,#REF!, 2,FALSE)</f>
        <v>#REF!</v>
      </c>
      <c r="BM10336" s="79" t="s">
        <v>15814</v>
      </c>
      <c r="BN10336" s="79" t="s">
        <v>1271</v>
      </c>
      <c r="BO10336" s="79" t="s">
        <v>8760</v>
      </c>
      <c r="BU10336" s="79" t="s">
        <v>15814</v>
      </c>
      <c r="BV10336" s="79" t="s">
        <v>1271</v>
      </c>
      <c r="BW10336" s="79" t="s">
        <v>8760</v>
      </c>
    </row>
    <row r="10337" spans="51:75" x14ac:dyDescent="0.3">
      <c r="AY10337" s="107" t="e">
        <f>VLOOKUP(C10337,#REF!, 2,FALSE)</f>
        <v>#REF!</v>
      </c>
      <c r="BM10337" s="79" t="s">
        <v>15815</v>
      </c>
      <c r="BN10337" s="79" t="s">
        <v>1271</v>
      </c>
      <c r="BO10337" s="79" t="s">
        <v>5361</v>
      </c>
      <c r="BU10337" s="79" t="s">
        <v>15815</v>
      </c>
      <c r="BV10337" s="79" t="s">
        <v>1271</v>
      </c>
      <c r="BW10337" s="79" t="s">
        <v>5361</v>
      </c>
    </row>
    <row r="10338" spans="51:75" x14ac:dyDescent="0.3">
      <c r="AY10338" s="107" t="e">
        <f>VLOOKUP(C10338,#REF!, 2,FALSE)</f>
        <v>#REF!</v>
      </c>
      <c r="BM10338" s="79" t="s">
        <v>15816</v>
      </c>
      <c r="BN10338" s="79" t="s">
        <v>1344</v>
      </c>
      <c r="BO10338" s="79" t="s">
        <v>13775</v>
      </c>
      <c r="BU10338" s="79" t="s">
        <v>15816</v>
      </c>
      <c r="BV10338" s="79" t="s">
        <v>1344</v>
      </c>
      <c r="BW10338" s="79" t="s">
        <v>13775</v>
      </c>
    </row>
    <row r="10339" spans="51:75" x14ac:dyDescent="0.3">
      <c r="AY10339" s="107" t="e">
        <f>VLOOKUP(C10339,#REF!, 2,FALSE)</f>
        <v>#REF!</v>
      </c>
      <c r="BM10339" s="79" t="s">
        <v>15818</v>
      </c>
      <c r="BN10339" s="79" t="s">
        <v>2981</v>
      </c>
      <c r="BO10339" s="79" t="s">
        <v>8899</v>
      </c>
      <c r="BU10339" s="79" t="s">
        <v>15818</v>
      </c>
      <c r="BV10339" s="79" t="s">
        <v>2981</v>
      </c>
      <c r="BW10339" s="79" t="s">
        <v>8899</v>
      </c>
    </row>
    <row r="10340" spans="51:75" x14ac:dyDescent="0.3">
      <c r="AY10340" s="107" t="e">
        <f>VLOOKUP(C10340,#REF!, 2,FALSE)</f>
        <v>#REF!</v>
      </c>
      <c r="BM10340" s="79" t="s">
        <v>15819</v>
      </c>
      <c r="BN10340" s="79" t="s">
        <v>2981</v>
      </c>
      <c r="BO10340" s="79" t="s">
        <v>15806</v>
      </c>
      <c r="BU10340" s="79" t="s">
        <v>15819</v>
      </c>
      <c r="BV10340" s="79" t="s">
        <v>2981</v>
      </c>
      <c r="BW10340" s="79" t="s">
        <v>15806</v>
      </c>
    </row>
    <row r="10341" spans="51:75" x14ac:dyDescent="0.3">
      <c r="AY10341" s="107" t="e">
        <f>VLOOKUP(C10341,#REF!, 2,FALSE)</f>
        <v>#REF!</v>
      </c>
      <c r="BM10341" s="79" t="s">
        <v>15820</v>
      </c>
      <c r="BN10341" s="79" t="s">
        <v>2985</v>
      </c>
      <c r="BO10341" s="79" t="s">
        <v>2985</v>
      </c>
      <c r="BU10341" s="79" t="s">
        <v>15820</v>
      </c>
      <c r="BV10341" s="79" t="s">
        <v>2985</v>
      </c>
      <c r="BW10341" s="79" t="s">
        <v>2985</v>
      </c>
    </row>
    <row r="10342" spans="51:75" x14ac:dyDescent="0.3">
      <c r="AY10342" s="107" t="e">
        <f>VLOOKUP(C10342,#REF!, 2,FALSE)</f>
        <v>#REF!</v>
      </c>
      <c r="BM10342" s="79" t="s">
        <v>15821</v>
      </c>
      <c r="BN10342" s="79" t="s">
        <v>2981</v>
      </c>
      <c r="BO10342" s="79" t="s">
        <v>15822</v>
      </c>
      <c r="BU10342" s="79" t="s">
        <v>15821</v>
      </c>
      <c r="BV10342" s="79" t="s">
        <v>2981</v>
      </c>
      <c r="BW10342" s="79" t="s">
        <v>15822</v>
      </c>
    </row>
    <row r="10343" spans="51:75" x14ac:dyDescent="0.3">
      <c r="AY10343" s="107" t="e">
        <f>VLOOKUP(C10343,#REF!, 2,FALSE)</f>
        <v>#REF!</v>
      </c>
      <c r="BM10343" s="79" t="s">
        <v>57</v>
      </c>
      <c r="BN10343" s="79" t="s">
        <v>638</v>
      </c>
      <c r="BO10343" s="79" t="s">
        <v>772</v>
      </c>
      <c r="BU10343" s="79" t="s">
        <v>57</v>
      </c>
      <c r="BV10343" s="79" t="s">
        <v>638</v>
      </c>
      <c r="BW10343" s="79" t="s">
        <v>772</v>
      </c>
    </row>
    <row r="10344" spans="51:75" x14ac:dyDescent="0.3">
      <c r="AY10344" s="107" t="e">
        <f>VLOOKUP(C10344,#REF!, 2,FALSE)</f>
        <v>#REF!</v>
      </c>
      <c r="BM10344" s="79" t="s">
        <v>15823</v>
      </c>
      <c r="BN10344" s="79" t="s">
        <v>16992</v>
      </c>
      <c r="BO10344" s="79" t="s">
        <v>2985</v>
      </c>
      <c r="BU10344" s="79" t="s">
        <v>15823</v>
      </c>
      <c r="BV10344" s="79" t="s">
        <v>16992</v>
      </c>
      <c r="BW10344" s="79" t="s">
        <v>2985</v>
      </c>
    </row>
    <row r="10345" spans="51:75" x14ac:dyDescent="0.3">
      <c r="AY10345" s="107" t="e">
        <f>VLOOKUP(C10345,#REF!, 2,FALSE)</f>
        <v>#REF!</v>
      </c>
      <c r="BM10345" s="79" t="s">
        <v>15824</v>
      </c>
      <c r="BN10345" s="79" t="s">
        <v>3049</v>
      </c>
      <c r="BO10345" s="79" t="s">
        <v>15196</v>
      </c>
      <c r="BU10345" s="79" t="s">
        <v>15824</v>
      </c>
      <c r="BV10345" s="79" t="s">
        <v>3049</v>
      </c>
      <c r="BW10345" s="79" t="s">
        <v>15196</v>
      </c>
    </row>
    <row r="10346" spans="51:75" x14ac:dyDescent="0.3">
      <c r="AY10346" s="107" t="e">
        <f>VLOOKUP(C10346,#REF!, 2,FALSE)</f>
        <v>#REF!</v>
      </c>
      <c r="BM10346" s="79" t="s">
        <v>15825</v>
      </c>
      <c r="BN10346" s="79" t="s">
        <v>3091</v>
      </c>
      <c r="BO10346" s="79" t="s">
        <v>3900</v>
      </c>
      <c r="BU10346" s="79" t="s">
        <v>15825</v>
      </c>
      <c r="BV10346" s="79" t="s">
        <v>3091</v>
      </c>
      <c r="BW10346" s="79" t="s">
        <v>3900</v>
      </c>
    </row>
    <row r="10347" spans="51:75" x14ac:dyDescent="0.3">
      <c r="AY10347" s="107" t="e">
        <f>VLOOKUP(C10347,#REF!, 2,FALSE)</f>
        <v>#REF!</v>
      </c>
      <c r="BM10347" s="79" t="s">
        <v>15826</v>
      </c>
      <c r="BN10347" s="79" t="s">
        <v>2981</v>
      </c>
      <c r="BO10347" s="79" t="s">
        <v>15827</v>
      </c>
      <c r="BU10347" s="79" t="s">
        <v>15826</v>
      </c>
      <c r="BV10347" s="79" t="s">
        <v>2981</v>
      </c>
      <c r="BW10347" s="79" t="s">
        <v>15827</v>
      </c>
    </row>
    <row r="10348" spans="51:75" x14ac:dyDescent="0.3">
      <c r="AY10348" s="107" t="e">
        <f>VLOOKUP(C10348,#REF!, 2,FALSE)</f>
        <v>#REF!</v>
      </c>
      <c r="BM10348" s="79" t="s">
        <v>15828</v>
      </c>
      <c r="BN10348" s="79" t="s">
        <v>3009</v>
      </c>
      <c r="BO10348" s="79" t="s">
        <v>15829</v>
      </c>
      <c r="BU10348" s="79" t="s">
        <v>15828</v>
      </c>
      <c r="BV10348" s="79" t="s">
        <v>3009</v>
      </c>
      <c r="BW10348" s="79" t="s">
        <v>15829</v>
      </c>
    </row>
    <row r="10349" spans="51:75" x14ac:dyDescent="0.3">
      <c r="AY10349" s="107" t="e">
        <f>VLOOKUP(C10349,#REF!, 2,FALSE)</f>
        <v>#REF!</v>
      </c>
      <c r="BM10349" s="79" t="s">
        <v>15830</v>
      </c>
      <c r="BN10349" s="79" t="s">
        <v>16992</v>
      </c>
      <c r="BO10349" s="79" t="s">
        <v>2985</v>
      </c>
      <c r="BU10349" s="79" t="s">
        <v>15830</v>
      </c>
      <c r="BV10349" s="79" t="s">
        <v>16992</v>
      </c>
      <c r="BW10349" s="79" t="s">
        <v>2985</v>
      </c>
    </row>
    <row r="10350" spans="51:75" x14ac:dyDescent="0.3">
      <c r="AY10350" s="107" t="e">
        <f>VLOOKUP(C10350,#REF!, 2,FALSE)</f>
        <v>#REF!</v>
      </c>
      <c r="BM10350" s="79" t="s">
        <v>15831</v>
      </c>
      <c r="BN10350" s="79" t="s">
        <v>16992</v>
      </c>
      <c r="BO10350" s="79" t="s">
        <v>2985</v>
      </c>
      <c r="BU10350" s="79" t="s">
        <v>15831</v>
      </c>
      <c r="BV10350" s="79" t="s">
        <v>16992</v>
      </c>
      <c r="BW10350" s="79" t="s">
        <v>2985</v>
      </c>
    </row>
    <row r="10351" spans="51:75" x14ac:dyDescent="0.3">
      <c r="AY10351" s="107" t="e">
        <f>VLOOKUP(C10351,#REF!, 2,FALSE)</f>
        <v>#REF!</v>
      </c>
      <c r="BM10351" s="79" t="s">
        <v>15832</v>
      </c>
      <c r="BN10351" s="79" t="s">
        <v>16992</v>
      </c>
      <c r="BO10351" s="79" t="s">
        <v>2985</v>
      </c>
      <c r="BU10351" s="79" t="s">
        <v>15832</v>
      </c>
      <c r="BV10351" s="79" t="s">
        <v>16992</v>
      </c>
      <c r="BW10351" s="79" t="s">
        <v>2985</v>
      </c>
    </row>
    <row r="10352" spans="51:75" x14ac:dyDescent="0.3">
      <c r="AY10352" s="107" t="e">
        <f>VLOOKUP(C10352,#REF!, 2,FALSE)</f>
        <v>#REF!</v>
      </c>
      <c r="BM10352" s="79" t="s">
        <v>15833</v>
      </c>
      <c r="BN10352" s="79" t="s">
        <v>1344</v>
      </c>
      <c r="BO10352" s="79" t="s">
        <v>15834</v>
      </c>
      <c r="BU10352" s="79" t="s">
        <v>15833</v>
      </c>
      <c r="BV10352" s="79" t="s">
        <v>1344</v>
      </c>
      <c r="BW10352" s="79" t="s">
        <v>15834</v>
      </c>
    </row>
    <row r="10353" spans="51:75" x14ac:dyDescent="0.3">
      <c r="AY10353" s="107" t="e">
        <f>VLOOKUP(C10353,#REF!, 2,FALSE)</f>
        <v>#REF!</v>
      </c>
      <c r="BM10353" s="79" t="s">
        <v>15835</v>
      </c>
      <c r="BN10353" s="79" t="s">
        <v>16992</v>
      </c>
      <c r="BO10353" s="79" t="s">
        <v>772</v>
      </c>
      <c r="BU10353" s="79" t="s">
        <v>15835</v>
      </c>
      <c r="BV10353" s="79" t="s">
        <v>16992</v>
      </c>
      <c r="BW10353" s="79" t="s">
        <v>772</v>
      </c>
    </row>
    <row r="10354" spans="51:75" x14ac:dyDescent="0.3">
      <c r="AY10354" s="107" t="e">
        <f>VLOOKUP(C10354,#REF!, 2,FALSE)</f>
        <v>#REF!</v>
      </c>
      <c r="BM10354" s="79" t="s">
        <v>15836</v>
      </c>
      <c r="BN10354" s="79" t="s">
        <v>16992</v>
      </c>
      <c r="BO10354" s="79" t="s">
        <v>2985</v>
      </c>
      <c r="BU10354" s="79" t="s">
        <v>15836</v>
      </c>
      <c r="BV10354" s="79" t="s">
        <v>16992</v>
      </c>
      <c r="BW10354" s="79" t="s">
        <v>2985</v>
      </c>
    </row>
    <row r="10355" spans="51:75" x14ac:dyDescent="0.3">
      <c r="AY10355" s="107" t="e">
        <f>VLOOKUP(C10355,#REF!, 2,FALSE)</f>
        <v>#REF!</v>
      </c>
      <c r="BM10355" s="79" t="s">
        <v>15837</v>
      </c>
      <c r="BN10355" s="79" t="s">
        <v>16992</v>
      </c>
      <c r="BO10355" s="79" t="s">
        <v>2985</v>
      </c>
      <c r="BU10355" s="79" t="s">
        <v>15837</v>
      </c>
      <c r="BV10355" s="79" t="s">
        <v>16992</v>
      </c>
      <c r="BW10355" s="79" t="s">
        <v>2985</v>
      </c>
    </row>
    <row r="10356" spans="51:75" x14ac:dyDescent="0.3">
      <c r="AY10356" s="107" t="e">
        <f>VLOOKUP(C10356,#REF!, 2,FALSE)</f>
        <v>#REF!</v>
      </c>
      <c r="BM10356" s="79" t="s">
        <v>15838</v>
      </c>
      <c r="BN10356" s="79" t="s">
        <v>3101</v>
      </c>
      <c r="BO10356" s="79" t="s">
        <v>772</v>
      </c>
      <c r="BU10356" s="79" t="s">
        <v>15838</v>
      </c>
      <c r="BV10356" s="79" t="s">
        <v>3101</v>
      </c>
      <c r="BW10356" s="79" t="s">
        <v>772</v>
      </c>
    </row>
    <row r="10357" spans="51:75" x14ac:dyDescent="0.3">
      <c r="AY10357" s="107" t="e">
        <f>VLOOKUP(C10357,#REF!, 2,FALSE)</f>
        <v>#REF!</v>
      </c>
      <c r="BM10357" s="79" t="s">
        <v>15839</v>
      </c>
      <c r="BN10357" s="79" t="s">
        <v>16992</v>
      </c>
      <c r="BO10357" s="79" t="s">
        <v>2985</v>
      </c>
      <c r="BU10357" s="79" t="s">
        <v>15839</v>
      </c>
      <c r="BV10357" s="79" t="s">
        <v>16992</v>
      </c>
      <c r="BW10357" s="79" t="s">
        <v>2985</v>
      </c>
    </row>
    <row r="10358" spans="51:75" x14ac:dyDescent="0.3">
      <c r="AY10358" s="107" t="e">
        <f>VLOOKUP(C10358,#REF!, 2,FALSE)</f>
        <v>#REF!</v>
      </c>
      <c r="BM10358" s="79" t="s">
        <v>15840</v>
      </c>
      <c r="BN10358" s="79" t="s">
        <v>1141</v>
      </c>
      <c r="BO10358" s="79" t="s">
        <v>15841</v>
      </c>
      <c r="BU10358" s="79" t="s">
        <v>15840</v>
      </c>
      <c r="BV10358" s="79" t="s">
        <v>1141</v>
      </c>
      <c r="BW10358" s="79" t="s">
        <v>15841</v>
      </c>
    </row>
    <row r="10359" spans="51:75" x14ac:dyDescent="0.3">
      <c r="AY10359" s="107" t="e">
        <f>VLOOKUP(C10359,#REF!, 2,FALSE)</f>
        <v>#REF!</v>
      </c>
      <c r="BM10359" s="79" t="s">
        <v>15842</v>
      </c>
      <c r="BN10359" s="79" t="s">
        <v>16992</v>
      </c>
      <c r="BO10359" s="79" t="s">
        <v>9889</v>
      </c>
      <c r="BU10359" s="79" t="s">
        <v>15842</v>
      </c>
      <c r="BV10359" s="79" t="s">
        <v>16992</v>
      </c>
      <c r="BW10359" s="79" t="s">
        <v>9889</v>
      </c>
    </row>
    <row r="10360" spans="51:75" x14ac:dyDescent="0.3">
      <c r="AY10360" s="107" t="e">
        <f>VLOOKUP(C10360,#REF!, 2,FALSE)</f>
        <v>#REF!</v>
      </c>
      <c r="BM10360" s="79" t="s">
        <v>15844</v>
      </c>
      <c r="BN10360" s="79" t="s">
        <v>16992</v>
      </c>
      <c r="BO10360" s="79" t="s">
        <v>2985</v>
      </c>
      <c r="BU10360" s="79" t="s">
        <v>15844</v>
      </c>
      <c r="BV10360" s="79" t="s">
        <v>16992</v>
      </c>
      <c r="BW10360" s="79" t="s">
        <v>2985</v>
      </c>
    </row>
    <row r="10361" spans="51:75" x14ac:dyDescent="0.3">
      <c r="AY10361" s="107" t="e">
        <f>VLOOKUP(C10361,#REF!, 2,FALSE)</f>
        <v>#REF!</v>
      </c>
      <c r="BM10361" s="79" t="s">
        <v>15845</v>
      </c>
      <c r="BN10361" s="79" t="s">
        <v>1344</v>
      </c>
      <c r="BO10361" s="79" t="s">
        <v>2985</v>
      </c>
      <c r="BU10361" s="79" t="s">
        <v>15845</v>
      </c>
      <c r="BV10361" s="79" t="s">
        <v>1344</v>
      </c>
      <c r="BW10361" s="79" t="s">
        <v>2985</v>
      </c>
    </row>
    <row r="10362" spans="51:75" x14ac:dyDescent="0.3">
      <c r="AY10362" s="107" t="e">
        <f>VLOOKUP(C10362,#REF!, 2,FALSE)</f>
        <v>#REF!</v>
      </c>
      <c r="BM10362" s="79" t="s">
        <v>15846</v>
      </c>
      <c r="BN10362" s="79" t="s">
        <v>3009</v>
      </c>
      <c r="BO10362" s="79" t="s">
        <v>15847</v>
      </c>
      <c r="BU10362" s="79" t="s">
        <v>15846</v>
      </c>
      <c r="BV10362" s="79" t="s">
        <v>3009</v>
      </c>
      <c r="BW10362" s="79" t="s">
        <v>15847</v>
      </c>
    </row>
    <row r="10363" spans="51:75" x14ac:dyDescent="0.3">
      <c r="AY10363" s="107" t="e">
        <f>VLOOKUP(C10363,#REF!, 2,FALSE)</f>
        <v>#REF!</v>
      </c>
      <c r="BM10363" s="79" t="s">
        <v>65</v>
      </c>
      <c r="BN10363" s="79" t="s">
        <v>3256</v>
      </c>
      <c r="BO10363" s="79" t="s">
        <v>15848</v>
      </c>
      <c r="BU10363" s="79" t="s">
        <v>65</v>
      </c>
      <c r="BV10363" s="79" t="s">
        <v>3256</v>
      </c>
      <c r="BW10363" s="79" t="s">
        <v>15848</v>
      </c>
    </row>
    <row r="10364" spans="51:75" x14ac:dyDescent="0.3">
      <c r="AY10364" s="107" t="e">
        <f>VLOOKUP(C10364,#REF!, 2,FALSE)</f>
        <v>#REF!</v>
      </c>
      <c r="BM10364" s="79" t="s">
        <v>15849</v>
      </c>
      <c r="BN10364" s="79" t="s">
        <v>738</v>
      </c>
      <c r="BO10364" s="79" t="s">
        <v>15850</v>
      </c>
      <c r="BU10364" s="79" t="s">
        <v>15849</v>
      </c>
      <c r="BV10364" s="79" t="s">
        <v>738</v>
      </c>
      <c r="BW10364" s="79" t="s">
        <v>15850</v>
      </c>
    </row>
    <row r="10365" spans="51:75" x14ac:dyDescent="0.3">
      <c r="AY10365" s="107" t="e">
        <f>VLOOKUP(C10365,#REF!, 2,FALSE)</f>
        <v>#REF!</v>
      </c>
      <c r="BM10365" s="79" t="s">
        <v>15851</v>
      </c>
      <c r="BN10365" s="79" t="s">
        <v>1344</v>
      </c>
      <c r="BO10365" s="79" t="s">
        <v>14544</v>
      </c>
      <c r="BU10365" s="79" t="s">
        <v>15851</v>
      </c>
      <c r="BV10365" s="79" t="s">
        <v>1344</v>
      </c>
      <c r="BW10365" s="79" t="s">
        <v>14544</v>
      </c>
    </row>
    <row r="10366" spans="51:75" x14ac:dyDescent="0.3">
      <c r="AY10366" s="107" t="e">
        <f>VLOOKUP(C10366,#REF!, 2,FALSE)</f>
        <v>#REF!</v>
      </c>
      <c r="BM10366" s="79" t="s">
        <v>15852</v>
      </c>
      <c r="BN10366" s="79" t="s">
        <v>3006</v>
      </c>
      <c r="BO10366" s="79" t="s">
        <v>15853</v>
      </c>
      <c r="BU10366" s="79" t="s">
        <v>15852</v>
      </c>
      <c r="BV10366" s="79" t="s">
        <v>3006</v>
      </c>
      <c r="BW10366" s="79" t="s">
        <v>15853</v>
      </c>
    </row>
    <row r="10367" spans="51:75" x14ac:dyDescent="0.3">
      <c r="AY10367" s="107" t="e">
        <f>VLOOKUP(C10367,#REF!, 2,FALSE)</f>
        <v>#REF!</v>
      </c>
      <c r="BM10367" s="79" t="s">
        <v>15854</v>
      </c>
      <c r="BN10367" s="79" t="s">
        <v>1344</v>
      </c>
      <c r="BO10367" s="79" t="s">
        <v>15855</v>
      </c>
      <c r="BU10367" s="79" t="s">
        <v>15854</v>
      </c>
      <c r="BV10367" s="79" t="s">
        <v>1344</v>
      </c>
      <c r="BW10367" s="79" t="s">
        <v>15855</v>
      </c>
    </row>
    <row r="10368" spans="51:75" x14ac:dyDescent="0.3">
      <c r="AY10368" s="107" t="e">
        <f>VLOOKUP(C10368,#REF!, 2,FALSE)</f>
        <v>#REF!</v>
      </c>
      <c r="BM10368" s="79" t="s">
        <v>15856</v>
      </c>
      <c r="BN10368" s="79" t="s">
        <v>3006</v>
      </c>
      <c r="BO10368" s="79" t="s">
        <v>15857</v>
      </c>
      <c r="BU10368" s="79" t="s">
        <v>15856</v>
      </c>
      <c r="BV10368" s="79" t="s">
        <v>3006</v>
      </c>
      <c r="BW10368" s="79" t="s">
        <v>15857</v>
      </c>
    </row>
    <row r="10369" spans="51:75" x14ac:dyDescent="0.3">
      <c r="AY10369" s="107" t="e">
        <f>VLOOKUP(C10369,#REF!, 2,FALSE)</f>
        <v>#REF!</v>
      </c>
      <c r="BM10369" s="79" t="s">
        <v>15858</v>
      </c>
      <c r="BN10369" s="79" t="s">
        <v>773</v>
      </c>
      <c r="BO10369" s="79" t="s">
        <v>15859</v>
      </c>
      <c r="BU10369" s="79" t="s">
        <v>15858</v>
      </c>
      <c r="BV10369" s="79" t="s">
        <v>773</v>
      </c>
      <c r="BW10369" s="79" t="s">
        <v>15859</v>
      </c>
    </row>
    <row r="10370" spans="51:75" x14ac:dyDescent="0.3">
      <c r="AY10370" s="107" t="e">
        <f>VLOOKUP(C10370,#REF!, 2,FALSE)</f>
        <v>#REF!</v>
      </c>
      <c r="BM10370" s="79" t="s">
        <v>2745</v>
      </c>
      <c r="BN10370" s="79" t="s">
        <v>3006</v>
      </c>
      <c r="BO10370" s="79" t="s">
        <v>15860</v>
      </c>
      <c r="BU10370" s="79" t="s">
        <v>2745</v>
      </c>
      <c r="BV10370" s="79" t="s">
        <v>3006</v>
      </c>
      <c r="BW10370" s="79" t="s">
        <v>15860</v>
      </c>
    </row>
    <row r="10371" spans="51:75" x14ac:dyDescent="0.3">
      <c r="AY10371" s="107" t="e">
        <f>VLOOKUP(C10371,#REF!, 2,FALSE)</f>
        <v>#REF!</v>
      </c>
      <c r="BM10371" s="79" t="s">
        <v>2746</v>
      </c>
      <c r="BN10371" s="79" t="s">
        <v>3006</v>
      </c>
      <c r="BO10371" s="79" t="s">
        <v>14919</v>
      </c>
      <c r="BU10371" s="79" t="s">
        <v>2746</v>
      </c>
      <c r="BV10371" s="79" t="s">
        <v>3006</v>
      </c>
      <c r="BW10371" s="79" t="s">
        <v>14919</v>
      </c>
    </row>
    <row r="10372" spans="51:75" x14ac:dyDescent="0.3">
      <c r="AY10372" s="107" t="e">
        <f>VLOOKUP(C10372,#REF!, 2,FALSE)</f>
        <v>#REF!</v>
      </c>
      <c r="BM10372" s="79" t="s">
        <v>2747</v>
      </c>
      <c r="BN10372" s="79" t="s">
        <v>3256</v>
      </c>
      <c r="BO10372" s="79" t="s">
        <v>15861</v>
      </c>
      <c r="BU10372" s="79" t="s">
        <v>2747</v>
      </c>
      <c r="BV10372" s="79" t="s">
        <v>3256</v>
      </c>
      <c r="BW10372" s="79" t="s">
        <v>15861</v>
      </c>
    </row>
    <row r="10373" spans="51:75" x14ac:dyDescent="0.3">
      <c r="AY10373" s="107" t="e">
        <f>VLOOKUP(C10373,#REF!, 2,FALSE)</f>
        <v>#REF!</v>
      </c>
      <c r="BM10373" s="79" t="s">
        <v>15862</v>
      </c>
      <c r="BN10373" s="79" t="s">
        <v>812</v>
      </c>
      <c r="BO10373" s="79" t="s">
        <v>15863</v>
      </c>
      <c r="BU10373" s="79" t="s">
        <v>15862</v>
      </c>
      <c r="BV10373" s="79" t="s">
        <v>812</v>
      </c>
      <c r="BW10373" s="79" t="s">
        <v>15863</v>
      </c>
    </row>
    <row r="10374" spans="51:75" x14ac:dyDescent="0.3">
      <c r="AY10374" s="107" t="e">
        <f>VLOOKUP(C10374,#REF!, 2,FALSE)</f>
        <v>#REF!</v>
      </c>
      <c r="BM10374" s="79" t="s">
        <v>15864</v>
      </c>
      <c r="BN10374" s="79" t="s">
        <v>1344</v>
      </c>
      <c r="BO10374" s="79" t="s">
        <v>7579</v>
      </c>
      <c r="BU10374" s="79" t="s">
        <v>15864</v>
      </c>
      <c r="BV10374" s="79" t="s">
        <v>1344</v>
      </c>
      <c r="BW10374" s="79" t="s">
        <v>7579</v>
      </c>
    </row>
    <row r="10375" spans="51:75" x14ac:dyDescent="0.3">
      <c r="AY10375" s="107" t="e">
        <f>VLOOKUP(C10375,#REF!, 2,FALSE)</f>
        <v>#REF!</v>
      </c>
      <c r="BM10375" s="79" t="s">
        <v>15865</v>
      </c>
      <c r="BN10375" s="79" t="s">
        <v>948</v>
      </c>
      <c r="BO10375" s="79" t="s">
        <v>772</v>
      </c>
      <c r="BU10375" s="79" t="s">
        <v>15865</v>
      </c>
      <c r="BV10375" s="79" t="s">
        <v>948</v>
      </c>
      <c r="BW10375" s="79" t="s">
        <v>772</v>
      </c>
    </row>
    <row r="10376" spans="51:75" x14ac:dyDescent="0.3">
      <c r="AY10376" s="107" t="e">
        <f>VLOOKUP(C10376,#REF!, 2,FALSE)</f>
        <v>#REF!</v>
      </c>
      <c r="BM10376" s="79" t="s">
        <v>15866</v>
      </c>
      <c r="BN10376" s="79" t="s">
        <v>16992</v>
      </c>
      <c r="BO10376" s="79" t="s">
        <v>772</v>
      </c>
      <c r="BU10376" s="79" t="s">
        <v>15866</v>
      </c>
      <c r="BV10376" s="79" t="s">
        <v>16992</v>
      </c>
      <c r="BW10376" s="79" t="s">
        <v>772</v>
      </c>
    </row>
    <row r="10377" spans="51:75" x14ac:dyDescent="0.3">
      <c r="AY10377" s="107" t="e">
        <f>VLOOKUP(C10377,#REF!, 2,FALSE)</f>
        <v>#REF!</v>
      </c>
      <c r="BM10377" s="79" t="s">
        <v>15867</v>
      </c>
      <c r="BN10377" s="79" t="s">
        <v>799</v>
      </c>
      <c r="BO10377" s="79" t="s">
        <v>4231</v>
      </c>
      <c r="BU10377" s="79" t="s">
        <v>15867</v>
      </c>
      <c r="BV10377" s="79" t="s">
        <v>799</v>
      </c>
      <c r="BW10377" s="79" t="s">
        <v>4231</v>
      </c>
    </row>
    <row r="10378" spans="51:75" x14ac:dyDescent="0.3">
      <c r="AY10378" s="107" t="e">
        <f>VLOOKUP(C10378,#REF!, 2,FALSE)</f>
        <v>#REF!</v>
      </c>
      <c r="BM10378" s="79" t="s">
        <v>15868</v>
      </c>
      <c r="BN10378" s="79" t="s">
        <v>3206</v>
      </c>
      <c r="BO10378" s="79" t="s">
        <v>15869</v>
      </c>
      <c r="BU10378" s="79" t="s">
        <v>15868</v>
      </c>
      <c r="BV10378" s="79" t="s">
        <v>3206</v>
      </c>
      <c r="BW10378" s="79" t="s">
        <v>15869</v>
      </c>
    </row>
    <row r="10379" spans="51:75" x14ac:dyDescent="0.3">
      <c r="AY10379" s="107" t="e">
        <f>VLOOKUP(C10379,#REF!, 2,FALSE)</f>
        <v>#REF!</v>
      </c>
      <c r="BM10379" s="79" t="s">
        <v>2759</v>
      </c>
      <c r="BN10379" s="79" t="s">
        <v>1269</v>
      </c>
      <c r="BO10379" s="79" t="s">
        <v>772</v>
      </c>
      <c r="BU10379" s="79" t="s">
        <v>2759</v>
      </c>
      <c r="BV10379" s="79" t="s">
        <v>1269</v>
      </c>
      <c r="BW10379" s="79" t="s">
        <v>772</v>
      </c>
    </row>
    <row r="10380" spans="51:75" x14ac:dyDescent="0.3">
      <c r="AY10380" s="107" t="e">
        <f>VLOOKUP(C10380,#REF!, 2,FALSE)</f>
        <v>#REF!</v>
      </c>
      <c r="BM10380" s="79" t="s">
        <v>15870</v>
      </c>
      <c r="BN10380" s="79" t="s">
        <v>614</v>
      </c>
      <c r="BO10380" s="79" t="s">
        <v>15871</v>
      </c>
      <c r="BU10380" s="79" t="s">
        <v>15870</v>
      </c>
      <c r="BV10380" s="79" t="s">
        <v>614</v>
      </c>
      <c r="BW10380" s="79" t="s">
        <v>15871</v>
      </c>
    </row>
    <row r="10381" spans="51:75" x14ac:dyDescent="0.3">
      <c r="AY10381" s="107" t="e">
        <f>VLOOKUP(C10381,#REF!, 2,FALSE)</f>
        <v>#REF!</v>
      </c>
      <c r="BM10381" s="79" t="s">
        <v>15872</v>
      </c>
      <c r="BN10381" s="79" t="s">
        <v>3009</v>
      </c>
      <c r="BO10381" s="79" t="s">
        <v>772</v>
      </c>
      <c r="BU10381" s="79" t="s">
        <v>15872</v>
      </c>
      <c r="BV10381" s="79" t="s">
        <v>3009</v>
      </c>
      <c r="BW10381" s="79" t="s">
        <v>772</v>
      </c>
    </row>
    <row r="10382" spans="51:75" x14ac:dyDescent="0.3">
      <c r="AY10382" s="107" t="e">
        <f>VLOOKUP(C10382,#REF!, 2,FALSE)</f>
        <v>#REF!</v>
      </c>
      <c r="BM10382" s="79" t="s">
        <v>15873</v>
      </c>
      <c r="BN10382" s="79" t="s">
        <v>2985</v>
      </c>
      <c r="BO10382" s="79" t="s">
        <v>8149</v>
      </c>
      <c r="BU10382" s="79" t="s">
        <v>15873</v>
      </c>
      <c r="BV10382" s="79" t="s">
        <v>2985</v>
      </c>
      <c r="BW10382" s="79" t="s">
        <v>8149</v>
      </c>
    </row>
    <row r="10383" spans="51:75" x14ac:dyDescent="0.3">
      <c r="AY10383" s="107" t="e">
        <f>VLOOKUP(C10383,#REF!, 2,FALSE)</f>
        <v>#REF!</v>
      </c>
      <c r="BM10383" s="79" t="s">
        <v>15874</v>
      </c>
      <c r="BN10383" s="79" t="s">
        <v>16992</v>
      </c>
      <c r="BO10383" s="79" t="s">
        <v>772</v>
      </c>
      <c r="BU10383" s="79" t="s">
        <v>15874</v>
      </c>
      <c r="BV10383" s="79" t="s">
        <v>16992</v>
      </c>
      <c r="BW10383" s="79" t="s">
        <v>772</v>
      </c>
    </row>
    <row r="10384" spans="51:75" x14ac:dyDescent="0.3">
      <c r="AY10384" s="107" t="e">
        <f>VLOOKUP(C10384,#REF!, 2,FALSE)</f>
        <v>#REF!</v>
      </c>
      <c r="BM10384" s="79" t="s">
        <v>15875</v>
      </c>
      <c r="BN10384" s="79" t="s">
        <v>2981</v>
      </c>
      <c r="BO10384" s="79" t="s">
        <v>15876</v>
      </c>
      <c r="BU10384" s="79" t="s">
        <v>15875</v>
      </c>
      <c r="BV10384" s="79" t="s">
        <v>2981</v>
      </c>
      <c r="BW10384" s="79" t="s">
        <v>15876</v>
      </c>
    </row>
    <row r="10385" spans="51:75" x14ac:dyDescent="0.3">
      <c r="AY10385" s="107" t="e">
        <f>VLOOKUP(C10385,#REF!, 2,FALSE)</f>
        <v>#REF!</v>
      </c>
      <c r="BM10385" s="79" t="s">
        <v>15877</v>
      </c>
      <c r="BN10385" s="79" t="s">
        <v>16992</v>
      </c>
      <c r="BO10385" s="79" t="s">
        <v>620</v>
      </c>
      <c r="BU10385" s="79" t="s">
        <v>15877</v>
      </c>
      <c r="BV10385" s="79" t="s">
        <v>16992</v>
      </c>
      <c r="BW10385" s="79" t="s">
        <v>620</v>
      </c>
    </row>
    <row r="10386" spans="51:75" x14ac:dyDescent="0.3">
      <c r="AY10386" s="107" t="e">
        <f>VLOOKUP(C10386,#REF!, 2,FALSE)</f>
        <v>#REF!</v>
      </c>
      <c r="BM10386" s="79" t="s">
        <v>15878</v>
      </c>
      <c r="BN10386" s="79" t="s">
        <v>16992</v>
      </c>
      <c r="BO10386" s="79" t="s">
        <v>11195</v>
      </c>
      <c r="BU10386" s="79" t="s">
        <v>15878</v>
      </c>
      <c r="BV10386" s="79" t="s">
        <v>16992</v>
      </c>
      <c r="BW10386" s="79" t="s">
        <v>11195</v>
      </c>
    </row>
    <row r="10387" spans="51:75" x14ac:dyDescent="0.3">
      <c r="AY10387" s="107" t="e">
        <f>VLOOKUP(C10387,#REF!, 2,FALSE)</f>
        <v>#REF!</v>
      </c>
      <c r="BM10387" s="79" t="s">
        <v>15879</v>
      </c>
      <c r="BN10387" s="79" t="s">
        <v>1344</v>
      </c>
      <c r="BO10387" s="79" t="s">
        <v>15880</v>
      </c>
      <c r="BU10387" s="79" t="s">
        <v>15879</v>
      </c>
      <c r="BV10387" s="79" t="s">
        <v>1344</v>
      </c>
      <c r="BW10387" s="79" t="s">
        <v>15880</v>
      </c>
    </row>
    <row r="10388" spans="51:75" x14ac:dyDescent="0.3">
      <c r="AY10388" s="107" t="e">
        <f>VLOOKUP(C10388,#REF!, 2,FALSE)</f>
        <v>#REF!</v>
      </c>
      <c r="BM10388" s="79" t="s">
        <v>15881</v>
      </c>
      <c r="BN10388" s="79" t="s">
        <v>1344</v>
      </c>
      <c r="BO10388" s="79" t="s">
        <v>2985</v>
      </c>
      <c r="BU10388" s="79" t="s">
        <v>15881</v>
      </c>
      <c r="BV10388" s="79" t="s">
        <v>1344</v>
      </c>
      <c r="BW10388" s="79" t="s">
        <v>2985</v>
      </c>
    </row>
    <row r="10389" spans="51:75" x14ac:dyDescent="0.3">
      <c r="AY10389" s="107" t="e">
        <f>VLOOKUP(C10389,#REF!, 2,FALSE)</f>
        <v>#REF!</v>
      </c>
      <c r="BM10389" s="79" t="s">
        <v>15882</v>
      </c>
      <c r="BN10389" s="79" t="s">
        <v>1344</v>
      </c>
      <c r="BO10389" s="79" t="s">
        <v>2985</v>
      </c>
      <c r="BU10389" s="79" t="s">
        <v>15882</v>
      </c>
      <c r="BV10389" s="79" t="s">
        <v>1344</v>
      </c>
      <c r="BW10389" s="79" t="s">
        <v>2985</v>
      </c>
    </row>
    <row r="10390" spans="51:75" x14ac:dyDescent="0.3">
      <c r="AY10390" s="107" t="e">
        <f>VLOOKUP(C10390,#REF!, 2,FALSE)</f>
        <v>#REF!</v>
      </c>
      <c r="BM10390" s="79" t="s">
        <v>15883</v>
      </c>
      <c r="BN10390" s="79" t="s">
        <v>16992</v>
      </c>
      <c r="BO10390" s="79" t="s">
        <v>1491</v>
      </c>
      <c r="BU10390" s="79" t="s">
        <v>15883</v>
      </c>
      <c r="BV10390" s="79" t="s">
        <v>16992</v>
      </c>
      <c r="BW10390" s="79" t="s">
        <v>1491</v>
      </c>
    </row>
    <row r="10391" spans="51:75" x14ac:dyDescent="0.3">
      <c r="AY10391" s="107" t="e">
        <f>VLOOKUP(C10391,#REF!, 2,FALSE)</f>
        <v>#REF!</v>
      </c>
      <c r="BM10391" s="79" t="s">
        <v>15884</v>
      </c>
      <c r="BN10391" s="79" t="s">
        <v>782</v>
      </c>
      <c r="BO10391" s="79" t="s">
        <v>15885</v>
      </c>
      <c r="BU10391" s="79" t="s">
        <v>15884</v>
      </c>
      <c r="BV10391" s="79" t="s">
        <v>782</v>
      </c>
      <c r="BW10391" s="79" t="s">
        <v>15885</v>
      </c>
    </row>
    <row r="10392" spans="51:75" x14ac:dyDescent="0.3">
      <c r="AY10392" s="107" t="e">
        <f>VLOOKUP(C10392,#REF!, 2,FALSE)</f>
        <v>#REF!</v>
      </c>
      <c r="BM10392" s="79" t="s">
        <v>15886</v>
      </c>
      <c r="BN10392" s="79" t="s">
        <v>16992</v>
      </c>
      <c r="BO10392" s="79" t="s">
        <v>15880</v>
      </c>
      <c r="BU10392" s="79" t="s">
        <v>15886</v>
      </c>
      <c r="BV10392" s="79" t="s">
        <v>16992</v>
      </c>
      <c r="BW10392" s="79" t="s">
        <v>15880</v>
      </c>
    </row>
    <row r="10393" spans="51:75" x14ac:dyDescent="0.3">
      <c r="AY10393" s="107" t="e">
        <f>VLOOKUP(C10393,#REF!, 2,FALSE)</f>
        <v>#REF!</v>
      </c>
      <c r="BM10393" s="79" t="s">
        <v>15887</v>
      </c>
      <c r="BN10393" s="79" t="s">
        <v>854</v>
      </c>
      <c r="BO10393" s="79" t="s">
        <v>2577</v>
      </c>
      <c r="BU10393" s="79" t="s">
        <v>15887</v>
      </c>
      <c r="BV10393" s="79" t="s">
        <v>854</v>
      </c>
      <c r="BW10393" s="79" t="s">
        <v>2577</v>
      </c>
    </row>
    <row r="10394" spans="51:75" x14ac:dyDescent="0.3">
      <c r="AY10394" s="107" t="e">
        <f>VLOOKUP(C10394,#REF!, 2,FALSE)</f>
        <v>#REF!</v>
      </c>
      <c r="BM10394" s="79" t="s">
        <v>15888</v>
      </c>
      <c r="BN10394" s="79" t="s">
        <v>3256</v>
      </c>
      <c r="BO10394" s="79" t="s">
        <v>2985</v>
      </c>
      <c r="BU10394" s="79" t="s">
        <v>15888</v>
      </c>
      <c r="BV10394" s="79" t="s">
        <v>3256</v>
      </c>
      <c r="BW10394" s="79" t="s">
        <v>2985</v>
      </c>
    </row>
    <row r="10395" spans="51:75" x14ac:dyDescent="0.3">
      <c r="AY10395" s="107" t="e">
        <f>VLOOKUP(C10395,#REF!, 2,FALSE)</f>
        <v>#REF!</v>
      </c>
      <c r="BM10395" s="79" t="s">
        <v>15889</v>
      </c>
      <c r="BN10395" s="79" t="s">
        <v>16992</v>
      </c>
      <c r="BO10395" s="79" t="s">
        <v>5348</v>
      </c>
      <c r="BU10395" s="79" t="s">
        <v>15889</v>
      </c>
      <c r="BV10395" s="79" t="s">
        <v>16992</v>
      </c>
      <c r="BW10395" s="79" t="s">
        <v>5348</v>
      </c>
    </row>
    <row r="10396" spans="51:75" x14ac:dyDescent="0.3">
      <c r="AY10396" s="107" t="e">
        <f>VLOOKUP(C10396,#REF!, 2,FALSE)</f>
        <v>#REF!</v>
      </c>
      <c r="BM10396" s="79" t="s">
        <v>15890</v>
      </c>
      <c r="BN10396" s="79" t="s">
        <v>812</v>
      </c>
      <c r="BO10396" s="79" t="s">
        <v>10129</v>
      </c>
      <c r="BU10396" s="79" t="s">
        <v>15890</v>
      </c>
      <c r="BV10396" s="79" t="s">
        <v>812</v>
      </c>
      <c r="BW10396" s="79" t="s">
        <v>10129</v>
      </c>
    </row>
    <row r="10397" spans="51:75" x14ac:dyDescent="0.3">
      <c r="AY10397" s="107" t="e">
        <f>VLOOKUP(C10397,#REF!, 2,FALSE)</f>
        <v>#REF!</v>
      </c>
      <c r="BM10397" s="79" t="s">
        <v>15891</v>
      </c>
      <c r="BN10397" s="79" t="s">
        <v>16992</v>
      </c>
      <c r="BO10397" s="79" t="s">
        <v>802</v>
      </c>
      <c r="BU10397" s="79" t="s">
        <v>15891</v>
      </c>
      <c r="BV10397" s="79" t="s">
        <v>16992</v>
      </c>
      <c r="BW10397" s="79" t="s">
        <v>802</v>
      </c>
    </row>
    <row r="10398" spans="51:75" x14ac:dyDescent="0.3">
      <c r="AY10398" s="107" t="e">
        <f>VLOOKUP(C10398,#REF!, 2,FALSE)</f>
        <v>#REF!</v>
      </c>
      <c r="BM10398" s="79" t="s">
        <v>15892</v>
      </c>
      <c r="BN10398" s="79" t="s">
        <v>16992</v>
      </c>
      <c r="BO10398" s="79" t="s">
        <v>15893</v>
      </c>
      <c r="BU10398" s="79" t="s">
        <v>15892</v>
      </c>
      <c r="BV10398" s="79" t="s">
        <v>16992</v>
      </c>
      <c r="BW10398" s="79" t="s">
        <v>15893</v>
      </c>
    </row>
    <row r="10399" spans="51:75" x14ac:dyDescent="0.3">
      <c r="AY10399" s="107" t="e">
        <f>VLOOKUP(C10399,#REF!, 2,FALSE)</f>
        <v>#REF!</v>
      </c>
      <c r="BM10399" s="79" t="s">
        <v>15894</v>
      </c>
      <c r="BN10399" s="79" t="s">
        <v>782</v>
      </c>
      <c r="BO10399" s="79" t="s">
        <v>2986</v>
      </c>
      <c r="BU10399" s="79" t="s">
        <v>15894</v>
      </c>
      <c r="BV10399" s="79" t="s">
        <v>782</v>
      </c>
      <c r="BW10399" s="79" t="s">
        <v>2986</v>
      </c>
    </row>
    <row r="10400" spans="51:75" x14ac:dyDescent="0.3">
      <c r="AY10400" s="107" t="e">
        <f>VLOOKUP(C10400,#REF!, 2,FALSE)</f>
        <v>#REF!</v>
      </c>
      <c r="BM10400" s="79" t="s">
        <v>15895</v>
      </c>
      <c r="BN10400" s="79" t="s">
        <v>639</v>
      </c>
      <c r="BO10400" s="79" t="s">
        <v>4809</v>
      </c>
      <c r="BU10400" s="79" t="s">
        <v>15895</v>
      </c>
      <c r="BV10400" s="79" t="s">
        <v>639</v>
      </c>
      <c r="BW10400" s="79" t="s">
        <v>4809</v>
      </c>
    </row>
    <row r="10401" spans="51:75" x14ac:dyDescent="0.3">
      <c r="AY10401" s="107" t="e">
        <f>VLOOKUP(C10401,#REF!, 2,FALSE)</f>
        <v>#REF!</v>
      </c>
      <c r="BM10401" s="79" t="s">
        <v>15896</v>
      </c>
      <c r="BN10401" s="79" t="s">
        <v>1344</v>
      </c>
      <c r="BO10401" s="79" t="s">
        <v>8861</v>
      </c>
      <c r="BU10401" s="79" t="s">
        <v>15896</v>
      </c>
      <c r="BV10401" s="79" t="s">
        <v>1344</v>
      </c>
      <c r="BW10401" s="79" t="s">
        <v>8861</v>
      </c>
    </row>
    <row r="10402" spans="51:75" x14ac:dyDescent="0.3">
      <c r="AY10402" s="107" t="e">
        <f>VLOOKUP(C10402,#REF!, 2,FALSE)</f>
        <v>#REF!</v>
      </c>
      <c r="BM10402" s="79" t="s">
        <v>15897</v>
      </c>
      <c r="BN10402" s="79" t="s">
        <v>864</v>
      </c>
      <c r="BO10402" s="79" t="s">
        <v>2459</v>
      </c>
      <c r="BU10402" s="79" t="s">
        <v>15897</v>
      </c>
      <c r="BV10402" s="79" t="s">
        <v>864</v>
      </c>
      <c r="BW10402" s="79" t="s">
        <v>2459</v>
      </c>
    </row>
    <row r="10403" spans="51:75" x14ac:dyDescent="0.3">
      <c r="AY10403" s="107" t="e">
        <f>VLOOKUP(C10403,#REF!, 2,FALSE)</f>
        <v>#REF!</v>
      </c>
      <c r="BM10403" s="79" t="s">
        <v>15898</v>
      </c>
      <c r="BN10403" s="79" t="s">
        <v>16992</v>
      </c>
      <c r="BO10403" s="79" t="s">
        <v>15899</v>
      </c>
      <c r="BU10403" s="79" t="s">
        <v>15898</v>
      </c>
      <c r="BV10403" s="79" t="s">
        <v>16992</v>
      </c>
      <c r="BW10403" s="79" t="s">
        <v>15899</v>
      </c>
    </row>
    <row r="10404" spans="51:75" x14ac:dyDescent="0.3">
      <c r="AY10404" s="107" t="e">
        <f>VLOOKUP(C10404,#REF!, 2,FALSE)</f>
        <v>#REF!</v>
      </c>
      <c r="BM10404" s="79" t="s">
        <v>2760</v>
      </c>
      <c r="BN10404" s="79" t="s">
        <v>16992</v>
      </c>
      <c r="BO10404" s="79" t="s">
        <v>15900</v>
      </c>
      <c r="BU10404" s="79" t="s">
        <v>2760</v>
      </c>
      <c r="BV10404" s="79" t="s">
        <v>16992</v>
      </c>
      <c r="BW10404" s="79" t="s">
        <v>15900</v>
      </c>
    </row>
    <row r="10405" spans="51:75" x14ac:dyDescent="0.3">
      <c r="AY10405" s="107" t="e">
        <f>VLOOKUP(C10405,#REF!, 2,FALSE)</f>
        <v>#REF!</v>
      </c>
      <c r="BM10405" s="79" t="s">
        <v>15901</v>
      </c>
      <c r="BN10405" s="79" t="s">
        <v>639</v>
      </c>
      <c r="BO10405" s="79" t="s">
        <v>4809</v>
      </c>
      <c r="BU10405" s="79" t="s">
        <v>15901</v>
      </c>
      <c r="BV10405" s="79" t="s">
        <v>639</v>
      </c>
      <c r="BW10405" s="79" t="s">
        <v>4809</v>
      </c>
    </row>
    <row r="10406" spans="51:75" x14ac:dyDescent="0.3">
      <c r="AY10406" s="107" t="e">
        <f>VLOOKUP(C10406,#REF!, 2,FALSE)</f>
        <v>#REF!</v>
      </c>
      <c r="BM10406" s="79" t="s">
        <v>15902</v>
      </c>
      <c r="BN10406" s="79" t="s">
        <v>641</v>
      </c>
      <c r="BO10406" s="79" t="s">
        <v>859</v>
      </c>
      <c r="BU10406" s="79" t="s">
        <v>15902</v>
      </c>
      <c r="BV10406" s="79" t="s">
        <v>641</v>
      </c>
      <c r="BW10406" s="79" t="s">
        <v>859</v>
      </c>
    </row>
    <row r="10407" spans="51:75" x14ac:dyDescent="0.3">
      <c r="AY10407" s="107" t="e">
        <f>VLOOKUP(C10407,#REF!, 2,FALSE)</f>
        <v>#REF!</v>
      </c>
      <c r="BM10407" s="79" t="s">
        <v>15903</v>
      </c>
      <c r="BN10407" s="79" t="s">
        <v>665</v>
      </c>
      <c r="BO10407" s="79" t="s">
        <v>15904</v>
      </c>
      <c r="BU10407" s="79" t="s">
        <v>15903</v>
      </c>
      <c r="BV10407" s="79" t="s">
        <v>665</v>
      </c>
      <c r="BW10407" s="79" t="s">
        <v>15904</v>
      </c>
    </row>
    <row r="10408" spans="51:75" x14ac:dyDescent="0.3">
      <c r="AY10408" s="107" t="e">
        <f>VLOOKUP(C10408,#REF!, 2,FALSE)</f>
        <v>#REF!</v>
      </c>
      <c r="BM10408" s="79" t="s">
        <v>15905</v>
      </c>
      <c r="BN10408" s="79" t="s">
        <v>928</v>
      </c>
      <c r="BO10408" s="79" t="s">
        <v>11561</v>
      </c>
      <c r="BU10408" s="79" t="s">
        <v>15905</v>
      </c>
      <c r="BV10408" s="79" t="s">
        <v>928</v>
      </c>
      <c r="BW10408" s="79" t="s">
        <v>11561</v>
      </c>
    </row>
    <row r="10409" spans="51:75" x14ac:dyDescent="0.3">
      <c r="AY10409" s="107" t="e">
        <f>VLOOKUP(C10409,#REF!, 2,FALSE)</f>
        <v>#REF!</v>
      </c>
      <c r="BM10409" s="79" t="s">
        <v>15906</v>
      </c>
      <c r="BN10409" s="79" t="s">
        <v>705</v>
      </c>
      <c r="BO10409" s="79" t="s">
        <v>772</v>
      </c>
      <c r="BU10409" s="79" t="s">
        <v>15906</v>
      </c>
      <c r="BV10409" s="79" t="s">
        <v>705</v>
      </c>
      <c r="BW10409" s="79" t="s">
        <v>772</v>
      </c>
    </row>
    <row r="10410" spans="51:75" x14ac:dyDescent="0.3">
      <c r="AY10410" s="107" t="e">
        <f>VLOOKUP(C10410,#REF!, 2,FALSE)</f>
        <v>#REF!</v>
      </c>
      <c r="BM10410" s="79" t="s">
        <v>61</v>
      </c>
      <c r="BN10410" s="79" t="s">
        <v>1344</v>
      </c>
      <c r="BO10410" s="79" t="s">
        <v>7971</v>
      </c>
      <c r="BU10410" s="79" t="s">
        <v>61</v>
      </c>
      <c r="BV10410" s="79" t="s">
        <v>1344</v>
      </c>
      <c r="BW10410" s="79" t="s">
        <v>7971</v>
      </c>
    </row>
    <row r="10411" spans="51:75" x14ac:dyDescent="0.3">
      <c r="AY10411" s="107" t="e">
        <f>VLOOKUP(C10411,#REF!, 2,FALSE)</f>
        <v>#REF!</v>
      </c>
      <c r="BM10411" s="79" t="s">
        <v>15907</v>
      </c>
      <c r="BN10411" s="79" t="s">
        <v>625</v>
      </c>
      <c r="BO10411" s="79" t="s">
        <v>13587</v>
      </c>
      <c r="BU10411" s="79" t="s">
        <v>15907</v>
      </c>
      <c r="BV10411" s="79" t="s">
        <v>625</v>
      </c>
      <c r="BW10411" s="79" t="s">
        <v>13587</v>
      </c>
    </row>
    <row r="10412" spans="51:75" x14ac:dyDescent="0.3">
      <c r="AY10412" s="107" t="e">
        <f>VLOOKUP(C10412,#REF!, 2,FALSE)</f>
        <v>#REF!</v>
      </c>
      <c r="BM10412" s="79" t="s">
        <v>15908</v>
      </c>
      <c r="BN10412" s="79" t="s">
        <v>1141</v>
      </c>
      <c r="BO10412" s="79" t="s">
        <v>15909</v>
      </c>
      <c r="BU10412" s="79" t="s">
        <v>15908</v>
      </c>
      <c r="BV10412" s="79" t="s">
        <v>1141</v>
      </c>
      <c r="BW10412" s="79" t="s">
        <v>15909</v>
      </c>
    </row>
    <row r="10413" spans="51:75" x14ac:dyDescent="0.3">
      <c r="AY10413" s="107" t="e">
        <f>VLOOKUP(C10413,#REF!, 2,FALSE)</f>
        <v>#REF!</v>
      </c>
      <c r="BM10413" s="79" t="s">
        <v>15910</v>
      </c>
      <c r="BN10413" s="79" t="s">
        <v>628</v>
      </c>
      <c r="BO10413" s="79" t="s">
        <v>15911</v>
      </c>
      <c r="BU10413" s="79" t="s">
        <v>15910</v>
      </c>
      <c r="BV10413" s="79" t="s">
        <v>628</v>
      </c>
      <c r="BW10413" s="79" t="s">
        <v>15911</v>
      </c>
    </row>
    <row r="10414" spans="51:75" x14ac:dyDescent="0.3">
      <c r="AY10414" s="107" t="e">
        <f>VLOOKUP(C10414,#REF!, 2,FALSE)</f>
        <v>#REF!</v>
      </c>
      <c r="BM10414" s="79" t="s">
        <v>15912</v>
      </c>
      <c r="BN10414" s="79" t="s">
        <v>664</v>
      </c>
      <c r="BO10414" s="79" t="s">
        <v>7823</v>
      </c>
      <c r="BU10414" s="79" t="s">
        <v>15912</v>
      </c>
      <c r="BV10414" s="79" t="s">
        <v>664</v>
      </c>
      <c r="BW10414" s="79" t="s">
        <v>7823</v>
      </c>
    </row>
    <row r="10415" spans="51:75" x14ac:dyDescent="0.3">
      <c r="AY10415" s="107" t="e">
        <f>VLOOKUP(C10415,#REF!, 2,FALSE)</f>
        <v>#REF!</v>
      </c>
      <c r="BM10415" s="79" t="s">
        <v>15913</v>
      </c>
      <c r="BN10415" s="79" t="s">
        <v>16992</v>
      </c>
      <c r="BO10415" s="79" t="s">
        <v>772</v>
      </c>
      <c r="BU10415" s="79" t="s">
        <v>15913</v>
      </c>
      <c r="BV10415" s="79" t="s">
        <v>16992</v>
      </c>
      <c r="BW10415" s="79" t="s">
        <v>772</v>
      </c>
    </row>
    <row r="10416" spans="51:75" x14ac:dyDescent="0.3">
      <c r="AY10416" s="107" t="e">
        <f>VLOOKUP(C10416,#REF!, 2,FALSE)</f>
        <v>#REF!</v>
      </c>
      <c r="BM10416" s="79" t="s">
        <v>15914</v>
      </c>
      <c r="BN10416" s="79" t="s">
        <v>16992</v>
      </c>
      <c r="BO10416" s="79" t="s">
        <v>15915</v>
      </c>
      <c r="BU10416" s="79" t="s">
        <v>15914</v>
      </c>
      <c r="BV10416" s="79" t="s">
        <v>16992</v>
      </c>
      <c r="BW10416" s="79" t="s">
        <v>15915</v>
      </c>
    </row>
    <row r="10417" spans="51:75" x14ac:dyDescent="0.3">
      <c r="AY10417" s="107" t="e">
        <f>VLOOKUP(C10417,#REF!, 2,FALSE)</f>
        <v>#REF!</v>
      </c>
      <c r="BM10417" s="79" t="s">
        <v>15916</v>
      </c>
      <c r="BN10417" s="79" t="s">
        <v>16992</v>
      </c>
      <c r="BO10417" s="79" t="s">
        <v>772</v>
      </c>
      <c r="BU10417" s="79" t="s">
        <v>15916</v>
      </c>
      <c r="BV10417" s="79" t="s">
        <v>16992</v>
      </c>
      <c r="BW10417" s="79" t="s">
        <v>772</v>
      </c>
    </row>
    <row r="10418" spans="51:75" x14ac:dyDescent="0.3">
      <c r="AY10418" s="107" t="e">
        <f>VLOOKUP(C10418,#REF!, 2,FALSE)</f>
        <v>#REF!</v>
      </c>
      <c r="BM10418" s="79" t="s">
        <v>15917</v>
      </c>
      <c r="BN10418" s="79" t="s">
        <v>2981</v>
      </c>
      <c r="BO10418" s="79" t="s">
        <v>3818</v>
      </c>
      <c r="BU10418" s="79" t="s">
        <v>15917</v>
      </c>
      <c r="BV10418" s="79" t="s">
        <v>2981</v>
      </c>
      <c r="BW10418" s="79" t="s">
        <v>3818</v>
      </c>
    </row>
    <row r="10419" spans="51:75" x14ac:dyDescent="0.3">
      <c r="AY10419" s="107" t="e">
        <f>VLOOKUP(C10419,#REF!, 2,FALSE)</f>
        <v>#REF!</v>
      </c>
      <c r="BM10419" s="79" t="s">
        <v>15918</v>
      </c>
      <c r="BN10419" s="79" t="s">
        <v>2981</v>
      </c>
      <c r="BO10419" s="79" t="s">
        <v>15919</v>
      </c>
      <c r="BU10419" s="79" t="s">
        <v>15918</v>
      </c>
      <c r="BV10419" s="79" t="s">
        <v>2981</v>
      </c>
      <c r="BW10419" s="79" t="s">
        <v>15919</v>
      </c>
    </row>
    <row r="10420" spans="51:75" x14ac:dyDescent="0.3">
      <c r="AY10420" s="107" t="e">
        <f>VLOOKUP(C10420,#REF!, 2,FALSE)</f>
        <v>#REF!</v>
      </c>
      <c r="BM10420" s="79" t="s">
        <v>15920</v>
      </c>
      <c r="BN10420" s="79" t="s">
        <v>3256</v>
      </c>
      <c r="BO10420" s="79" t="s">
        <v>2985</v>
      </c>
      <c r="BU10420" s="79" t="s">
        <v>15920</v>
      </c>
      <c r="BV10420" s="79" t="s">
        <v>3256</v>
      </c>
      <c r="BW10420" s="79" t="s">
        <v>2985</v>
      </c>
    </row>
    <row r="10421" spans="51:75" x14ac:dyDescent="0.3">
      <c r="AY10421" s="107" t="e">
        <f>VLOOKUP(C10421,#REF!, 2,FALSE)</f>
        <v>#REF!</v>
      </c>
      <c r="BM10421" s="79" t="s">
        <v>15921</v>
      </c>
      <c r="BN10421" s="79" t="s">
        <v>669</v>
      </c>
      <c r="BO10421" s="79" t="s">
        <v>15922</v>
      </c>
      <c r="BU10421" s="79" t="s">
        <v>15921</v>
      </c>
      <c r="BV10421" s="79" t="s">
        <v>669</v>
      </c>
      <c r="BW10421" s="79" t="s">
        <v>15922</v>
      </c>
    </row>
    <row r="10422" spans="51:75" x14ac:dyDescent="0.3">
      <c r="AY10422" s="107" t="e">
        <f>VLOOKUP(C10422,#REF!, 2,FALSE)</f>
        <v>#REF!</v>
      </c>
      <c r="BM10422" s="79" t="s">
        <v>15923</v>
      </c>
      <c r="BN10422" s="79" t="s">
        <v>3256</v>
      </c>
      <c r="BO10422" s="79" t="s">
        <v>2985</v>
      </c>
      <c r="BU10422" s="79" t="s">
        <v>15923</v>
      </c>
      <c r="BV10422" s="79" t="s">
        <v>3256</v>
      </c>
      <c r="BW10422" s="79" t="s">
        <v>2985</v>
      </c>
    </row>
    <row r="10423" spans="51:75" x14ac:dyDescent="0.3">
      <c r="AY10423" s="107" t="e">
        <f>VLOOKUP(C10423,#REF!, 2,FALSE)</f>
        <v>#REF!</v>
      </c>
      <c r="BM10423" s="79" t="s">
        <v>15924</v>
      </c>
      <c r="BN10423" s="79" t="s">
        <v>3206</v>
      </c>
      <c r="BO10423" s="79" t="s">
        <v>15925</v>
      </c>
      <c r="BU10423" s="79" t="s">
        <v>15924</v>
      </c>
      <c r="BV10423" s="79" t="s">
        <v>3206</v>
      </c>
      <c r="BW10423" s="79" t="s">
        <v>15925</v>
      </c>
    </row>
    <row r="10424" spans="51:75" x14ac:dyDescent="0.3">
      <c r="AY10424" s="107" t="e">
        <f>VLOOKUP(C10424,#REF!, 2,FALSE)</f>
        <v>#REF!</v>
      </c>
      <c r="BM10424" s="79" t="s">
        <v>60</v>
      </c>
      <c r="BN10424" s="79" t="s">
        <v>3256</v>
      </c>
      <c r="BO10424" s="79" t="s">
        <v>15926</v>
      </c>
      <c r="BU10424" s="79" t="s">
        <v>60</v>
      </c>
      <c r="BV10424" s="79" t="s">
        <v>3256</v>
      </c>
      <c r="BW10424" s="79" t="s">
        <v>15926</v>
      </c>
    </row>
    <row r="10425" spans="51:75" x14ac:dyDescent="0.3">
      <c r="AY10425" s="107" t="e">
        <f>VLOOKUP(C10425,#REF!, 2,FALSE)</f>
        <v>#REF!</v>
      </c>
      <c r="BM10425" s="79" t="s">
        <v>15927</v>
      </c>
      <c r="BN10425" s="79" t="s">
        <v>16992</v>
      </c>
      <c r="BO10425" s="79" t="s">
        <v>2985</v>
      </c>
      <c r="BU10425" s="79" t="s">
        <v>15927</v>
      </c>
      <c r="BV10425" s="79" t="s">
        <v>16992</v>
      </c>
      <c r="BW10425" s="79" t="s">
        <v>2985</v>
      </c>
    </row>
    <row r="10426" spans="51:75" x14ac:dyDescent="0.3">
      <c r="AY10426" s="107" t="e">
        <f>VLOOKUP(C10426,#REF!, 2,FALSE)</f>
        <v>#REF!</v>
      </c>
      <c r="BM10426" s="79" t="s">
        <v>15928</v>
      </c>
      <c r="BN10426" s="79" t="s">
        <v>3206</v>
      </c>
      <c r="BO10426" s="79" t="s">
        <v>15283</v>
      </c>
      <c r="BU10426" s="79" t="s">
        <v>15928</v>
      </c>
      <c r="BV10426" s="79" t="s">
        <v>3206</v>
      </c>
      <c r="BW10426" s="79" t="s">
        <v>15283</v>
      </c>
    </row>
    <row r="10427" spans="51:75" x14ac:dyDescent="0.3">
      <c r="AY10427" s="107" t="e">
        <f>VLOOKUP(C10427,#REF!, 2,FALSE)</f>
        <v>#REF!</v>
      </c>
      <c r="BM10427" s="79" t="s">
        <v>15929</v>
      </c>
      <c r="BN10427" s="79" t="s">
        <v>16992</v>
      </c>
      <c r="BO10427" s="79" t="s">
        <v>2985</v>
      </c>
      <c r="BU10427" s="79" t="s">
        <v>15929</v>
      </c>
      <c r="BV10427" s="79" t="s">
        <v>16992</v>
      </c>
      <c r="BW10427" s="79" t="s">
        <v>2985</v>
      </c>
    </row>
    <row r="10428" spans="51:75" x14ac:dyDescent="0.3">
      <c r="AY10428" s="107" t="e">
        <f>VLOOKUP(C10428,#REF!, 2,FALSE)</f>
        <v>#REF!</v>
      </c>
      <c r="BM10428" s="79" t="s">
        <v>15930</v>
      </c>
      <c r="BN10428" s="79" t="s">
        <v>782</v>
      </c>
      <c r="BO10428" s="79" t="s">
        <v>4561</v>
      </c>
      <c r="BU10428" s="79" t="s">
        <v>15930</v>
      </c>
      <c r="BV10428" s="79" t="s">
        <v>782</v>
      </c>
      <c r="BW10428" s="79" t="s">
        <v>4561</v>
      </c>
    </row>
    <row r="10429" spans="51:75" x14ac:dyDescent="0.3">
      <c r="AY10429" s="107" t="e">
        <f>VLOOKUP(C10429,#REF!, 2,FALSE)</f>
        <v>#REF!</v>
      </c>
      <c r="BM10429" s="79" t="s">
        <v>15931</v>
      </c>
      <c r="BN10429" s="79" t="s">
        <v>777</v>
      </c>
      <c r="BO10429" s="79" t="s">
        <v>1279</v>
      </c>
      <c r="BU10429" s="79" t="s">
        <v>15931</v>
      </c>
      <c r="BV10429" s="79" t="s">
        <v>777</v>
      </c>
      <c r="BW10429" s="79" t="s">
        <v>1279</v>
      </c>
    </row>
    <row r="10430" spans="51:75" x14ac:dyDescent="0.3">
      <c r="AY10430" s="107" t="e">
        <f>VLOOKUP(C10430,#REF!, 2,FALSE)</f>
        <v>#REF!</v>
      </c>
      <c r="BM10430" s="79" t="s">
        <v>15932</v>
      </c>
      <c r="BN10430" s="79" t="s">
        <v>1015</v>
      </c>
      <c r="BO10430" s="79" t="s">
        <v>8922</v>
      </c>
      <c r="BU10430" s="79" t="s">
        <v>15932</v>
      </c>
      <c r="BV10430" s="79" t="s">
        <v>1015</v>
      </c>
      <c r="BW10430" s="79" t="s">
        <v>8922</v>
      </c>
    </row>
    <row r="10431" spans="51:75" x14ac:dyDescent="0.3">
      <c r="AY10431" s="107" t="e">
        <f>VLOOKUP(C10431,#REF!, 2,FALSE)</f>
        <v>#REF!</v>
      </c>
      <c r="BM10431" s="79" t="s">
        <v>15933</v>
      </c>
      <c r="BN10431" s="79" t="s">
        <v>2985</v>
      </c>
      <c r="BO10431" s="79" t="s">
        <v>2985</v>
      </c>
      <c r="BU10431" s="79" t="s">
        <v>15933</v>
      </c>
      <c r="BV10431" s="79" t="s">
        <v>2985</v>
      </c>
      <c r="BW10431" s="79" t="s">
        <v>2985</v>
      </c>
    </row>
    <row r="10432" spans="51:75" x14ac:dyDescent="0.3">
      <c r="AY10432" s="107" t="e">
        <f>VLOOKUP(C10432,#REF!, 2,FALSE)</f>
        <v>#REF!</v>
      </c>
      <c r="BM10432" s="79" t="s">
        <v>15934</v>
      </c>
      <c r="BN10432" s="79" t="s">
        <v>930</v>
      </c>
      <c r="BO10432" s="79" t="s">
        <v>15935</v>
      </c>
      <c r="BU10432" s="79" t="s">
        <v>15934</v>
      </c>
      <c r="BV10432" s="79" t="s">
        <v>930</v>
      </c>
      <c r="BW10432" s="79" t="s">
        <v>15935</v>
      </c>
    </row>
    <row r="10433" spans="51:75" x14ac:dyDescent="0.3">
      <c r="AY10433" s="107" t="e">
        <f>VLOOKUP(C10433,#REF!, 2,FALSE)</f>
        <v>#REF!</v>
      </c>
      <c r="BM10433" s="79" t="s">
        <v>15936</v>
      </c>
      <c r="BN10433" s="79" t="s">
        <v>1344</v>
      </c>
      <c r="BO10433" s="79" t="s">
        <v>8998</v>
      </c>
      <c r="BU10433" s="79" t="s">
        <v>15936</v>
      </c>
      <c r="BV10433" s="79" t="s">
        <v>1344</v>
      </c>
      <c r="BW10433" s="79" t="s">
        <v>8998</v>
      </c>
    </row>
    <row r="10434" spans="51:75" x14ac:dyDescent="0.3">
      <c r="AY10434" s="107" t="e">
        <f>VLOOKUP(C10434,#REF!, 2,FALSE)</f>
        <v>#REF!</v>
      </c>
      <c r="BM10434" s="79" t="s">
        <v>15937</v>
      </c>
      <c r="BN10434" s="79" t="s">
        <v>3009</v>
      </c>
      <c r="BO10434" s="79" t="s">
        <v>6307</v>
      </c>
      <c r="BU10434" s="79" t="s">
        <v>15937</v>
      </c>
      <c r="BV10434" s="79" t="s">
        <v>3009</v>
      </c>
      <c r="BW10434" s="79" t="s">
        <v>6307</v>
      </c>
    </row>
    <row r="10435" spans="51:75" x14ac:dyDescent="0.3">
      <c r="AY10435" s="107" t="e">
        <f>VLOOKUP(C10435,#REF!, 2,FALSE)</f>
        <v>#REF!</v>
      </c>
      <c r="BM10435" s="79" t="s">
        <v>15938</v>
      </c>
      <c r="BN10435" s="79" t="s">
        <v>660</v>
      </c>
      <c r="BO10435" s="79" t="s">
        <v>15939</v>
      </c>
      <c r="BU10435" s="79" t="s">
        <v>15938</v>
      </c>
      <c r="BV10435" s="79" t="s">
        <v>660</v>
      </c>
      <c r="BW10435" s="79" t="s">
        <v>15939</v>
      </c>
    </row>
    <row r="10436" spans="51:75" x14ac:dyDescent="0.3">
      <c r="AY10436" s="107" t="e">
        <f>VLOOKUP(C10436,#REF!, 2,FALSE)</f>
        <v>#REF!</v>
      </c>
      <c r="BM10436" s="79" t="s">
        <v>15940</v>
      </c>
      <c r="BN10436" s="79" t="s">
        <v>1344</v>
      </c>
      <c r="BO10436" s="79" t="s">
        <v>5118</v>
      </c>
      <c r="BU10436" s="79" t="s">
        <v>15940</v>
      </c>
      <c r="BV10436" s="79" t="s">
        <v>1344</v>
      </c>
      <c r="BW10436" s="79" t="s">
        <v>5118</v>
      </c>
    </row>
    <row r="10437" spans="51:75" x14ac:dyDescent="0.3">
      <c r="AY10437" s="107" t="e">
        <f>VLOOKUP(C10437,#REF!, 2,FALSE)</f>
        <v>#REF!</v>
      </c>
      <c r="BM10437" s="79" t="s">
        <v>15941</v>
      </c>
      <c r="BN10437" s="79" t="s">
        <v>3256</v>
      </c>
      <c r="BO10437" s="79" t="s">
        <v>15942</v>
      </c>
      <c r="BU10437" s="79" t="s">
        <v>15941</v>
      </c>
      <c r="BV10437" s="79" t="s">
        <v>3256</v>
      </c>
      <c r="BW10437" s="79" t="s">
        <v>15942</v>
      </c>
    </row>
    <row r="10438" spans="51:75" x14ac:dyDescent="0.3">
      <c r="AY10438" s="107" t="e">
        <f>VLOOKUP(C10438,#REF!, 2,FALSE)</f>
        <v>#REF!</v>
      </c>
      <c r="BM10438" s="79" t="s">
        <v>15943</v>
      </c>
      <c r="BN10438" s="79" t="s">
        <v>3256</v>
      </c>
      <c r="BO10438" s="79" t="s">
        <v>8673</v>
      </c>
      <c r="BU10438" s="79" t="s">
        <v>15943</v>
      </c>
      <c r="BV10438" s="79" t="s">
        <v>3256</v>
      </c>
      <c r="BW10438" s="79" t="s">
        <v>8673</v>
      </c>
    </row>
    <row r="10439" spans="51:75" x14ac:dyDescent="0.3">
      <c r="AY10439" s="107" t="e">
        <f>VLOOKUP(C10439,#REF!, 2,FALSE)</f>
        <v>#REF!</v>
      </c>
      <c r="BM10439" s="79" t="s">
        <v>2761</v>
      </c>
      <c r="BN10439" s="79" t="s">
        <v>3049</v>
      </c>
      <c r="BO10439" s="79" t="s">
        <v>15944</v>
      </c>
      <c r="BU10439" s="79" t="s">
        <v>2761</v>
      </c>
      <c r="BV10439" s="79" t="s">
        <v>3049</v>
      </c>
      <c r="BW10439" s="79" t="s">
        <v>15944</v>
      </c>
    </row>
    <row r="10440" spans="51:75" x14ac:dyDescent="0.3">
      <c r="AY10440" s="107" t="e">
        <f>VLOOKUP(C10440,#REF!, 2,FALSE)</f>
        <v>#REF!</v>
      </c>
      <c r="BM10440" s="79" t="s">
        <v>15945</v>
      </c>
      <c r="BN10440" s="79" t="s">
        <v>3006</v>
      </c>
      <c r="BO10440" s="79" t="s">
        <v>11001</v>
      </c>
      <c r="BU10440" s="79" t="s">
        <v>15945</v>
      </c>
      <c r="BV10440" s="79" t="s">
        <v>3006</v>
      </c>
      <c r="BW10440" s="79" t="s">
        <v>11001</v>
      </c>
    </row>
    <row r="10441" spans="51:75" x14ac:dyDescent="0.3">
      <c r="AY10441" s="107" t="e">
        <f>VLOOKUP(C10441,#REF!, 2,FALSE)</f>
        <v>#REF!</v>
      </c>
      <c r="BM10441" s="79" t="s">
        <v>15946</v>
      </c>
      <c r="BN10441" s="79" t="s">
        <v>3256</v>
      </c>
      <c r="BO10441" s="79" t="s">
        <v>11387</v>
      </c>
      <c r="BU10441" s="79" t="s">
        <v>15946</v>
      </c>
      <c r="BV10441" s="79" t="s">
        <v>3256</v>
      </c>
      <c r="BW10441" s="79" t="s">
        <v>11387</v>
      </c>
    </row>
    <row r="10442" spans="51:75" x14ac:dyDescent="0.3">
      <c r="AY10442" s="107" t="e">
        <f>VLOOKUP(C10442,#REF!, 2,FALSE)</f>
        <v>#REF!</v>
      </c>
      <c r="BM10442" s="79" t="s">
        <v>15947</v>
      </c>
      <c r="BN10442" s="79" t="s">
        <v>3206</v>
      </c>
      <c r="BO10442" s="79" t="s">
        <v>2985</v>
      </c>
      <c r="BU10442" s="79" t="s">
        <v>15947</v>
      </c>
      <c r="BV10442" s="79" t="s">
        <v>3206</v>
      </c>
      <c r="BW10442" s="79" t="s">
        <v>2985</v>
      </c>
    </row>
    <row r="10443" spans="51:75" x14ac:dyDescent="0.3">
      <c r="AY10443" s="107" t="e">
        <f>VLOOKUP(C10443,#REF!, 2,FALSE)</f>
        <v>#REF!</v>
      </c>
      <c r="BM10443" s="79" t="s">
        <v>15948</v>
      </c>
      <c r="BN10443" s="79" t="s">
        <v>16992</v>
      </c>
      <c r="BO10443" s="79" t="s">
        <v>15949</v>
      </c>
      <c r="BU10443" s="79" t="s">
        <v>15948</v>
      </c>
      <c r="BV10443" s="79" t="s">
        <v>16992</v>
      </c>
      <c r="BW10443" s="79" t="s">
        <v>15949</v>
      </c>
    </row>
    <row r="10444" spans="51:75" x14ac:dyDescent="0.3">
      <c r="AY10444" s="107" t="e">
        <f>VLOOKUP(C10444,#REF!, 2,FALSE)</f>
        <v>#REF!</v>
      </c>
      <c r="BM10444" s="79" t="s">
        <v>15950</v>
      </c>
      <c r="BN10444" s="79" t="s">
        <v>16992</v>
      </c>
      <c r="BO10444" s="79" t="s">
        <v>720</v>
      </c>
      <c r="BU10444" s="79" t="s">
        <v>15950</v>
      </c>
      <c r="BV10444" s="79" t="s">
        <v>16992</v>
      </c>
      <c r="BW10444" s="79" t="s">
        <v>720</v>
      </c>
    </row>
    <row r="10445" spans="51:75" x14ac:dyDescent="0.3">
      <c r="AY10445" s="107" t="e">
        <f>VLOOKUP(C10445,#REF!, 2,FALSE)</f>
        <v>#REF!</v>
      </c>
      <c r="BM10445" s="79" t="s">
        <v>15951</v>
      </c>
      <c r="BN10445" s="79" t="s">
        <v>16992</v>
      </c>
      <c r="BO10445" s="79" t="s">
        <v>9862</v>
      </c>
      <c r="BU10445" s="79" t="s">
        <v>15951</v>
      </c>
      <c r="BV10445" s="79" t="s">
        <v>16992</v>
      </c>
      <c r="BW10445" s="79" t="s">
        <v>9862</v>
      </c>
    </row>
    <row r="10446" spans="51:75" x14ac:dyDescent="0.3">
      <c r="AY10446" s="107" t="e">
        <f>VLOOKUP(C10446,#REF!, 2,FALSE)</f>
        <v>#REF!</v>
      </c>
      <c r="BM10446" s="79" t="s">
        <v>15952</v>
      </c>
      <c r="BN10446" s="79" t="s">
        <v>16992</v>
      </c>
      <c r="BO10446" s="79" t="s">
        <v>15953</v>
      </c>
      <c r="BU10446" s="79" t="s">
        <v>15952</v>
      </c>
      <c r="BV10446" s="79" t="s">
        <v>16992</v>
      </c>
      <c r="BW10446" s="79" t="s">
        <v>15953</v>
      </c>
    </row>
    <row r="10447" spans="51:75" x14ac:dyDescent="0.3">
      <c r="AY10447" s="107" t="e">
        <f>VLOOKUP(C10447,#REF!, 2,FALSE)</f>
        <v>#REF!</v>
      </c>
      <c r="BM10447" s="79" t="s">
        <v>15954</v>
      </c>
      <c r="BN10447" s="79" t="s">
        <v>16992</v>
      </c>
      <c r="BO10447" s="79" t="s">
        <v>772</v>
      </c>
      <c r="BU10447" s="79" t="s">
        <v>15954</v>
      </c>
      <c r="BV10447" s="79" t="s">
        <v>16992</v>
      </c>
      <c r="BW10447" s="79" t="s">
        <v>772</v>
      </c>
    </row>
    <row r="10448" spans="51:75" x14ac:dyDescent="0.3">
      <c r="AY10448" s="107" t="e">
        <f>VLOOKUP(C10448,#REF!, 2,FALSE)</f>
        <v>#REF!</v>
      </c>
      <c r="BM10448" s="79" t="s">
        <v>15955</v>
      </c>
      <c r="BN10448" s="79" t="s">
        <v>2981</v>
      </c>
      <c r="BO10448" s="79" t="s">
        <v>15848</v>
      </c>
      <c r="BU10448" s="79" t="s">
        <v>15955</v>
      </c>
      <c r="BV10448" s="79" t="s">
        <v>2981</v>
      </c>
      <c r="BW10448" s="79" t="s">
        <v>15848</v>
      </c>
    </row>
    <row r="10449" spans="51:75" x14ac:dyDescent="0.3">
      <c r="AY10449" s="107" t="e">
        <f>VLOOKUP(C10449,#REF!, 2,FALSE)</f>
        <v>#REF!</v>
      </c>
      <c r="BM10449" s="79" t="s">
        <v>15956</v>
      </c>
      <c r="BN10449" s="79" t="s">
        <v>1344</v>
      </c>
      <c r="BO10449" s="79" t="s">
        <v>3099</v>
      </c>
      <c r="BU10449" s="79" t="s">
        <v>15956</v>
      </c>
      <c r="BV10449" s="79" t="s">
        <v>1344</v>
      </c>
      <c r="BW10449" s="79" t="s">
        <v>3099</v>
      </c>
    </row>
    <row r="10450" spans="51:75" x14ac:dyDescent="0.3">
      <c r="AY10450" s="107" t="e">
        <f>VLOOKUP(C10450,#REF!, 2,FALSE)</f>
        <v>#REF!</v>
      </c>
      <c r="BM10450" s="79" t="s">
        <v>15957</v>
      </c>
      <c r="BN10450" s="79" t="s">
        <v>16992</v>
      </c>
      <c r="BO10450" s="79" t="s">
        <v>2985</v>
      </c>
      <c r="BU10450" s="79" t="s">
        <v>15957</v>
      </c>
      <c r="BV10450" s="79" t="s">
        <v>16992</v>
      </c>
      <c r="BW10450" s="79" t="s">
        <v>2985</v>
      </c>
    </row>
    <row r="10451" spans="51:75" x14ac:dyDescent="0.3">
      <c r="AY10451" s="107" t="e">
        <f>VLOOKUP(C10451,#REF!, 2,FALSE)</f>
        <v>#REF!</v>
      </c>
      <c r="BM10451" s="79" t="s">
        <v>15958</v>
      </c>
      <c r="BN10451" s="79" t="s">
        <v>16992</v>
      </c>
      <c r="BO10451" s="79" t="s">
        <v>1808</v>
      </c>
      <c r="BU10451" s="79" t="s">
        <v>15958</v>
      </c>
      <c r="BV10451" s="79" t="s">
        <v>16992</v>
      </c>
      <c r="BW10451" s="79" t="s">
        <v>1808</v>
      </c>
    </row>
    <row r="10452" spans="51:75" x14ac:dyDescent="0.3">
      <c r="AY10452" s="107" t="e">
        <f>VLOOKUP(C10452,#REF!, 2,FALSE)</f>
        <v>#REF!</v>
      </c>
      <c r="BM10452" s="79" t="s">
        <v>15959</v>
      </c>
      <c r="BN10452" s="79" t="s">
        <v>16992</v>
      </c>
      <c r="BO10452" s="79" t="s">
        <v>4486</v>
      </c>
      <c r="BU10452" s="79" t="s">
        <v>15959</v>
      </c>
      <c r="BV10452" s="79" t="s">
        <v>16992</v>
      </c>
      <c r="BW10452" s="79" t="s">
        <v>4486</v>
      </c>
    </row>
    <row r="10453" spans="51:75" x14ac:dyDescent="0.3">
      <c r="AY10453" s="107" t="e">
        <f>VLOOKUP(C10453,#REF!, 2,FALSE)</f>
        <v>#REF!</v>
      </c>
      <c r="BM10453" s="79" t="s">
        <v>2762</v>
      </c>
      <c r="BN10453" s="79" t="s">
        <v>1271</v>
      </c>
      <c r="BO10453" s="79" t="s">
        <v>15960</v>
      </c>
      <c r="BU10453" s="79" t="s">
        <v>2762</v>
      </c>
      <c r="BV10453" s="79" t="s">
        <v>1271</v>
      </c>
      <c r="BW10453" s="79" t="s">
        <v>15960</v>
      </c>
    </row>
    <row r="10454" spans="51:75" x14ac:dyDescent="0.3">
      <c r="AY10454" s="107" t="e">
        <f>VLOOKUP(C10454,#REF!, 2,FALSE)</f>
        <v>#REF!</v>
      </c>
      <c r="BM10454" s="79" t="s">
        <v>2763</v>
      </c>
      <c r="BN10454" s="79" t="s">
        <v>641</v>
      </c>
      <c r="BO10454" s="79" t="s">
        <v>12283</v>
      </c>
      <c r="BU10454" s="79" t="s">
        <v>2763</v>
      </c>
      <c r="BV10454" s="79" t="s">
        <v>641</v>
      </c>
      <c r="BW10454" s="79" t="s">
        <v>12283</v>
      </c>
    </row>
    <row r="10455" spans="51:75" x14ac:dyDescent="0.3">
      <c r="AY10455" s="107" t="e">
        <f>VLOOKUP(C10455,#REF!, 2,FALSE)</f>
        <v>#REF!</v>
      </c>
      <c r="BM10455" s="79" t="s">
        <v>15961</v>
      </c>
      <c r="BN10455" s="79" t="s">
        <v>2985</v>
      </c>
      <c r="BO10455" s="79" t="s">
        <v>2461</v>
      </c>
      <c r="BU10455" s="79" t="s">
        <v>15961</v>
      </c>
      <c r="BV10455" s="79" t="s">
        <v>2985</v>
      </c>
      <c r="BW10455" s="79" t="s">
        <v>2461</v>
      </c>
    </row>
    <row r="10456" spans="51:75" x14ac:dyDescent="0.3">
      <c r="AY10456" s="107" t="e">
        <f>VLOOKUP(C10456,#REF!, 2,FALSE)</f>
        <v>#REF!</v>
      </c>
      <c r="BM10456" s="79" t="s">
        <v>66</v>
      </c>
      <c r="BN10456" s="79" t="s">
        <v>16992</v>
      </c>
      <c r="BO10456" s="79" t="s">
        <v>12522</v>
      </c>
      <c r="BU10456" s="79" t="s">
        <v>66</v>
      </c>
      <c r="BV10456" s="79" t="s">
        <v>16992</v>
      </c>
      <c r="BW10456" s="79" t="s">
        <v>12522</v>
      </c>
    </row>
    <row r="10457" spans="51:75" x14ac:dyDescent="0.3">
      <c r="AY10457" s="107" t="e">
        <f>VLOOKUP(C10457,#REF!, 2,FALSE)</f>
        <v>#REF!</v>
      </c>
      <c r="BM10457" s="79" t="s">
        <v>15962</v>
      </c>
      <c r="BN10457" s="79" t="s">
        <v>618</v>
      </c>
      <c r="BO10457" s="79" t="s">
        <v>7875</v>
      </c>
      <c r="BU10457" s="79" t="s">
        <v>15962</v>
      </c>
      <c r="BV10457" s="79" t="s">
        <v>618</v>
      </c>
      <c r="BW10457" s="79" t="s">
        <v>7875</v>
      </c>
    </row>
    <row r="10458" spans="51:75" x14ac:dyDescent="0.3">
      <c r="AY10458" s="107" t="e">
        <f>VLOOKUP(C10458,#REF!, 2,FALSE)</f>
        <v>#REF!</v>
      </c>
      <c r="BM10458" s="79" t="s">
        <v>15963</v>
      </c>
      <c r="BN10458" s="79" t="s">
        <v>2985</v>
      </c>
      <c r="BO10458" s="79" t="s">
        <v>13460</v>
      </c>
      <c r="BU10458" s="79" t="s">
        <v>15963</v>
      </c>
      <c r="BV10458" s="79" t="s">
        <v>2985</v>
      </c>
      <c r="BW10458" s="79" t="s">
        <v>13460</v>
      </c>
    </row>
    <row r="10459" spans="51:75" x14ac:dyDescent="0.3">
      <c r="AY10459" s="107" t="e">
        <f>VLOOKUP(C10459,#REF!, 2,FALSE)</f>
        <v>#REF!</v>
      </c>
      <c r="BM10459" s="79" t="s">
        <v>58</v>
      </c>
      <c r="BN10459" s="79" t="s">
        <v>2985</v>
      </c>
      <c r="BO10459" s="79" t="s">
        <v>9758</v>
      </c>
      <c r="BU10459" s="79" t="s">
        <v>58</v>
      </c>
      <c r="BV10459" s="79" t="s">
        <v>2985</v>
      </c>
      <c r="BW10459" s="79" t="s">
        <v>9758</v>
      </c>
    </row>
    <row r="10460" spans="51:75" x14ac:dyDescent="0.3">
      <c r="AY10460" s="107" t="e">
        <f>VLOOKUP(C10460,#REF!, 2,FALSE)</f>
        <v>#REF!</v>
      </c>
      <c r="BM10460" s="79" t="s">
        <v>15964</v>
      </c>
      <c r="BN10460" s="79" t="s">
        <v>633</v>
      </c>
      <c r="BO10460" s="79" t="s">
        <v>15965</v>
      </c>
      <c r="BU10460" s="79" t="s">
        <v>15964</v>
      </c>
      <c r="BV10460" s="79" t="s">
        <v>633</v>
      </c>
      <c r="BW10460" s="79" t="s">
        <v>15965</v>
      </c>
    </row>
    <row r="10461" spans="51:75" x14ac:dyDescent="0.3">
      <c r="AY10461" s="107" t="e">
        <f>VLOOKUP(C10461,#REF!, 2,FALSE)</f>
        <v>#REF!</v>
      </c>
      <c r="BM10461" s="79" t="s">
        <v>15966</v>
      </c>
      <c r="BN10461" s="79" t="s">
        <v>668</v>
      </c>
      <c r="BO10461" s="79" t="s">
        <v>2644</v>
      </c>
      <c r="BU10461" s="79" t="s">
        <v>15966</v>
      </c>
      <c r="BV10461" s="79" t="s">
        <v>668</v>
      </c>
      <c r="BW10461" s="79" t="s">
        <v>2644</v>
      </c>
    </row>
    <row r="10462" spans="51:75" x14ac:dyDescent="0.3">
      <c r="AY10462" s="107" t="e">
        <f>VLOOKUP(C10462,#REF!, 2,FALSE)</f>
        <v>#REF!</v>
      </c>
      <c r="BM10462" s="79" t="s">
        <v>15967</v>
      </c>
      <c r="BN10462" s="79" t="s">
        <v>2985</v>
      </c>
      <c r="BO10462" s="79" t="s">
        <v>15038</v>
      </c>
      <c r="BU10462" s="79" t="s">
        <v>15967</v>
      </c>
      <c r="BV10462" s="79" t="s">
        <v>2985</v>
      </c>
      <c r="BW10462" s="79" t="s">
        <v>15038</v>
      </c>
    </row>
    <row r="10463" spans="51:75" x14ac:dyDescent="0.3">
      <c r="AY10463" s="107" t="e">
        <f>VLOOKUP(C10463,#REF!, 2,FALSE)</f>
        <v>#REF!</v>
      </c>
      <c r="BM10463" s="79" t="s">
        <v>15968</v>
      </c>
      <c r="BN10463" s="79" t="s">
        <v>2985</v>
      </c>
      <c r="BO10463" s="79" t="s">
        <v>709</v>
      </c>
      <c r="BU10463" s="79" t="s">
        <v>15968</v>
      </c>
      <c r="BV10463" s="79" t="s">
        <v>2985</v>
      </c>
      <c r="BW10463" s="79" t="s">
        <v>709</v>
      </c>
    </row>
    <row r="10464" spans="51:75" x14ac:dyDescent="0.3">
      <c r="AY10464" s="107" t="e">
        <f>VLOOKUP(C10464,#REF!, 2,FALSE)</f>
        <v>#REF!</v>
      </c>
      <c r="BM10464" s="79" t="s">
        <v>15969</v>
      </c>
      <c r="BN10464" s="79" t="s">
        <v>2985</v>
      </c>
      <c r="BO10464" s="79" t="s">
        <v>8673</v>
      </c>
      <c r="BU10464" s="79" t="s">
        <v>15969</v>
      </c>
      <c r="BV10464" s="79" t="s">
        <v>2985</v>
      </c>
      <c r="BW10464" s="79" t="s">
        <v>8673</v>
      </c>
    </row>
    <row r="10465" spans="51:75" x14ac:dyDescent="0.3">
      <c r="AY10465" s="107" t="e">
        <f>VLOOKUP(C10465,#REF!, 2,FALSE)</f>
        <v>#REF!</v>
      </c>
      <c r="BM10465" s="79" t="s">
        <v>15970</v>
      </c>
      <c r="BN10465" s="79" t="s">
        <v>3256</v>
      </c>
      <c r="BO10465" s="79" t="s">
        <v>15971</v>
      </c>
      <c r="BU10465" s="79" t="s">
        <v>15970</v>
      </c>
      <c r="BV10465" s="79" t="s">
        <v>3256</v>
      </c>
      <c r="BW10465" s="79" t="s">
        <v>15971</v>
      </c>
    </row>
    <row r="10466" spans="51:75" x14ac:dyDescent="0.3">
      <c r="AY10466" s="107" t="e">
        <f>VLOOKUP(C10466,#REF!, 2,FALSE)</f>
        <v>#REF!</v>
      </c>
      <c r="BM10466" s="79" t="s">
        <v>15972</v>
      </c>
      <c r="BN10466" s="79" t="s">
        <v>16992</v>
      </c>
      <c r="BO10466" s="79" t="s">
        <v>6526</v>
      </c>
      <c r="BU10466" s="79" t="s">
        <v>15972</v>
      </c>
      <c r="BV10466" s="79" t="s">
        <v>16992</v>
      </c>
      <c r="BW10466" s="79" t="s">
        <v>6526</v>
      </c>
    </row>
    <row r="10467" spans="51:75" x14ac:dyDescent="0.3">
      <c r="AY10467" s="107" t="e">
        <f>VLOOKUP(C10467,#REF!, 2,FALSE)</f>
        <v>#REF!</v>
      </c>
      <c r="BM10467" s="79" t="s">
        <v>15973</v>
      </c>
      <c r="BN10467" s="79" t="s">
        <v>2985</v>
      </c>
      <c r="BO10467" s="79" t="s">
        <v>10751</v>
      </c>
      <c r="BU10467" s="79" t="s">
        <v>15973</v>
      </c>
      <c r="BV10467" s="79" t="s">
        <v>2985</v>
      </c>
      <c r="BW10467" s="79" t="s">
        <v>10751</v>
      </c>
    </row>
    <row r="10468" spans="51:75" x14ac:dyDescent="0.3">
      <c r="AY10468" s="107" t="e">
        <f>VLOOKUP(C10468,#REF!, 2,FALSE)</f>
        <v>#REF!</v>
      </c>
      <c r="BM10468" s="79" t="s">
        <v>15974</v>
      </c>
      <c r="BN10468" s="79" t="s">
        <v>665</v>
      </c>
      <c r="BO10468" s="79" t="s">
        <v>5652</v>
      </c>
      <c r="BU10468" s="79" t="s">
        <v>15974</v>
      </c>
      <c r="BV10468" s="79" t="s">
        <v>665</v>
      </c>
      <c r="BW10468" s="79" t="s">
        <v>5652</v>
      </c>
    </row>
    <row r="10469" spans="51:75" x14ac:dyDescent="0.3">
      <c r="AY10469" s="107" t="e">
        <f>VLOOKUP(C10469,#REF!, 2,FALSE)</f>
        <v>#REF!</v>
      </c>
      <c r="BM10469" s="79" t="s">
        <v>15975</v>
      </c>
      <c r="BN10469" s="79" t="s">
        <v>16992</v>
      </c>
      <c r="BO10469" s="79" t="s">
        <v>15976</v>
      </c>
      <c r="BU10469" s="79" t="s">
        <v>15975</v>
      </c>
      <c r="BV10469" s="79" t="s">
        <v>16992</v>
      </c>
      <c r="BW10469" s="79" t="s">
        <v>15976</v>
      </c>
    </row>
    <row r="10470" spans="51:75" x14ac:dyDescent="0.3">
      <c r="AY10470" s="107" t="e">
        <f>VLOOKUP(C10470,#REF!, 2,FALSE)</f>
        <v>#REF!</v>
      </c>
      <c r="BM10470" s="79" t="s">
        <v>15977</v>
      </c>
      <c r="BN10470" s="79" t="s">
        <v>16992</v>
      </c>
      <c r="BO10470" s="79" t="s">
        <v>2985</v>
      </c>
      <c r="BU10470" s="79" t="s">
        <v>15977</v>
      </c>
      <c r="BV10470" s="79" t="s">
        <v>16992</v>
      </c>
      <c r="BW10470" s="79" t="s">
        <v>2985</v>
      </c>
    </row>
    <row r="10471" spans="51:75" x14ac:dyDescent="0.3">
      <c r="AY10471" s="107" t="e">
        <f>VLOOKUP(C10471,#REF!, 2,FALSE)</f>
        <v>#REF!</v>
      </c>
      <c r="BM10471" s="79" t="s">
        <v>15978</v>
      </c>
      <c r="BN10471" s="79" t="s">
        <v>16992</v>
      </c>
      <c r="BO10471" s="79" t="s">
        <v>772</v>
      </c>
      <c r="BU10471" s="79" t="s">
        <v>15978</v>
      </c>
      <c r="BV10471" s="79" t="s">
        <v>16992</v>
      </c>
      <c r="BW10471" s="79" t="s">
        <v>772</v>
      </c>
    </row>
    <row r="10472" spans="51:75" x14ac:dyDescent="0.3">
      <c r="AY10472" s="107" t="e">
        <f>VLOOKUP(C10472,#REF!, 2,FALSE)</f>
        <v>#REF!</v>
      </c>
      <c r="BM10472" s="79" t="s">
        <v>15979</v>
      </c>
      <c r="BN10472" s="79" t="s">
        <v>16992</v>
      </c>
      <c r="BO10472" s="79" t="s">
        <v>772</v>
      </c>
      <c r="BU10472" s="79" t="s">
        <v>15979</v>
      </c>
      <c r="BV10472" s="79" t="s">
        <v>16992</v>
      </c>
      <c r="BW10472" s="79" t="s">
        <v>772</v>
      </c>
    </row>
    <row r="10473" spans="51:75" x14ac:dyDescent="0.3">
      <c r="AY10473" s="107" t="e">
        <f>VLOOKUP(C10473,#REF!, 2,FALSE)</f>
        <v>#REF!</v>
      </c>
      <c r="BM10473" s="79" t="s">
        <v>15980</v>
      </c>
      <c r="BN10473" s="79" t="s">
        <v>16992</v>
      </c>
      <c r="BO10473" s="79" t="s">
        <v>4595</v>
      </c>
      <c r="BU10473" s="79" t="s">
        <v>15980</v>
      </c>
      <c r="BV10473" s="79" t="s">
        <v>16992</v>
      </c>
      <c r="BW10473" s="79" t="s">
        <v>4595</v>
      </c>
    </row>
    <row r="10474" spans="51:75" x14ac:dyDescent="0.3">
      <c r="AY10474" s="107" t="e">
        <f>VLOOKUP(C10474,#REF!, 2,FALSE)</f>
        <v>#REF!</v>
      </c>
      <c r="BM10474" s="79" t="s">
        <v>15981</v>
      </c>
      <c r="BN10474" s="79" t="s">
        <v>2985</v>
      </c>
      <c r="BO10474" s="79" t="s">
        <v>2985</v>
      </c>
      <c r="BU10474" s="79" t="s">
        <v>15981</v>
      </c>
      <c r="BV10474" s="79" t="s">
        <v>2985</v>
      </c>
      <c r="BW10474" s="79" t="s">
        <v>2985</v>
      </c>
    </row>
    <row r="10475" spans="51:75" x14ac:dyDescent="0.3">
      <c r="AY10475" s="107" t="e">
        <f>VLOOKUP(C10475,#REF!, 2,FALSE)</f>
        <v>#REF!</v>
      </c>
      <c r="BM10475" s="79" t="s">
        <v>15982</v>
      </c>
      <c r="BN10475" s="79" t="s">
        <v>2985</v>
      </c>
      <c r="BO10475" s="79" t="s">
        <v>2985</v>
      </c>
      <c r="BU10475" s="79" t="s">
        <v>15982</v>
      </c>
      <c r="BV10475" s="79" t="s">
        <v>2985</v>
      </c>
      <c r="BW10475" s="79" t="s">
        <v>2985</v>
      </c>
    </row>
    <row r="10476" spans="51:75" x14ac:dyDescent="0.3">
      <c r="AY10476" s="107" t="e">
        <f>VLOOKUP(C10476,#REF!, 2,FALSE)</f>
        <v>#REF!</v>
      </c>
      <c r="BM10476" s="79" t="s">
        <v>15983</v>
      </c>
      <c r="BN10476" s="79" t="s">
        <v>843</v>
      </c>
      <c r="BO10476" s="79" t="s">
        <v>15984</v>
      </c>
      <c r="BU10476" s="79" t="s">
        <v>15983</v>
      </c>
      <c r="BV10476" s="79" t="s">
        <v>843</v>
      </c>
      <c r="BW10476" s="79" t="s">
        <v>15984</v>
      </c>
    </row>
    <row r="10477" spans="51:75" x14ac:dyDescent="0.3">
      <c r="AY10477" s="107" t="e">
        <f>VLOOKUP(C10477,#REF!, 2,FALSE)</f>
        <v>#REF!</v>
      </c>
      <c r="BM10477" s="79" t="s">
        <v>15985</v>
      </c>
      <c r="BN10477" s="79" t="s">
        <v>625</v>
      </c>
      <c r="BO10477" s="79" t="s">
        <v>15986</v>
      </c>
      <c r="BU10477" s="79" t="s">
        <v>15985</v>
      </c>
      <c r="BV10477" s="79" t="s">
        <v>625</v>
      </c>
      <c r="BW10477" s="79" t="s">
        <v>15986</v>
      </c>
    </row>
    <row r="10478" spans="51:75" x14ac:dyDescent="0.3">
      <c r="AY10478" s="107" t="e">
        <f>VLOOKUP(C10478,#REF!, 2,FALSE)</f>
        <v>#REF!</v>
      </c>
      <c r="BM10478" s="79" t="s">
        <v>15987</v>
      </c>
      <c r="BN10478" s="79" t="s">
        <v>3256</v>
      </c>
      <c r="BO10478" s="79" t="s">
        <v>4232</v>
      </c>
      <c r="BU10478" s="79" t="s">
        <v>15987</v>
      </c>
      <c r="BV10478" s="79" t="s">
        <v>3256</v>
      </c>
      <c r="BW10478" s="79" t="s">
        <v>4232</v>
      </c>
    </row>
    <row r="10479" spans="51:75" x14ac:dyDescent="0.3">
      <c r="AY10479" s="107" t="e">
        <f>VLOOKUP(C10479,#REF!, 2,FALSE)</f>
        <v>#REF!</v>
      </c>
      <c r="BM10479" s="79" t="s">
        <v>15988</v>
      </c>
      <c r="BN10479" s="79" t="s">
        <v>3006</v>
      </c>
      <c r="BO10479" s="79" t="s">
        <v>15989</v>
      </c>
      <c r="BU10479" s="79" t="s">
        <v>15988</v>
      </c>
      <c r="BV10479" s="79" t="s">
        <v>3006</v>
      </c>
      <c r="BW10479" s="79" t="s">
        <v>15989</v>
      </c>
    </row>
    <row r="10480" spans="51:75" x14ac:dyDescent="0.3">
      <c r="AY10480" s="107" t="e">
        <f>VLOOKUP(C10480,#REF!, 2,FALSE)</f>
        <v>#REF!</v>
      </c>
      <c r="BM10480" s="79" t="s">
        <v>15990</v>
      </c>
      <c r="BN10480" s="79" t="s">
        <v>16992</v>
      </c>
      <c r="BO10480" s="79" t="s">
        <v>772</v>
      </c>
      <c r="BU10480" s="79" t="s">
        <v>15990</v>
      </c>
      <c r="BV10480" s="79" t="s">
        <v>16992</v>
      </c>
      <c r="BW10480" s="79" t="s">
        <v>772</v>
      </c>
    </row>
    <row r="10481" spans="51:75" x14ac:dyDescent="0.3">
      <c r="AY10481" s="107" t="e">
        <f>VLOOKUP(C10481,#REF!, 2,FALSE)</f>
        <v>#REF!</v>
      </c>
      <c r="BM10481" s="79" t="s">
        <v>15991</v>
      </c>
      <c r="BN10481" s="79" t="s">
        <v>16992</v>
      </c>
      <c r="BO10481" s="79" t="s">
        <v>12864</v>
      </c>
      <c r="BU10481" s="79" t="s">
        <v>15991</v>
      </c>
      <c r="BV10481" s="79" t="s">
        <v>16992</v>
      </c>
      <c r="BW10481" s="79" t="s">
        <v>12864</v>
      </c>
    </row>
    <row r="10482" spans="51:75" x14ac:dyDescent="0.3">
      <c r="AY10482" s="107" t="e">
        <f>VLOOKUP(C10482,#REF!, 2,FALSE)</f>
        <v>#REF!</v>
      </c>
      <c r="BM10482" s="79" t="s">
        <v>15992</v>
      </c>
      <c r="BN10482" s="79" t="s">
        <v>1271</v>
      </c>
      <c r="BO10482" s="79" t="s">
        <v>6920</v>
      </c>
      <c r="BU10482" s="79" t="s">
        <v>15992</v>
      </c>
      <c r="BV10482" s="79" t="s">
        <v>1271</v>
      </c>
      <c r="BW10482" s="79" t="s">
        <v>6920</v>
      </c>
    </row>
    <row r="10483" spans="51:75" x14ac:dyDescent="0.3">
      <c r="AY10483" s="107" t="e">
        <f>VLOOKUP(C10483,#REF!, 2,FALSE)</f>
        <v>#REF!</v>
      </c>
      <c r="BM10483" s="79" t="s">
        <v>2764</v>
      </c>
      <c r="BN10483" s="79" t="s">
        <v>851</v>
      </c>
      <c r="BO10483" s="79" t="s">
        <v>4186</v>
      </c>
      <c r="BU10483" s="79" t="s">
        <v>2764</v>
      </c>
      <c r="BV10483" s="79" t="s">
        <v>851</v>
      </c>
      <c r="BW10483" s="79" t="s">
        <v>4186</v>
      </c>
    </row>
    <row r="10484" spans="51:75" x14ac:dyDescent="0.3">
      <c r="AY10484" s="107" t="e">
        <f>VLOOKUP(C10484,#REF!, 2,FALSE)</f>
        <v>#REF!</v>
      </c>
      <c r="BM10484" s="79" t="s">
        <v>15993</v>
      </c>
      <c r="BN10484" s="79" t="s">
        <v>3009</v>
      </c>
      <c r="BO10484" s="79" t="s">
        <v>4232</v>
      </c>
      <c r="BU10484" s="79" t="s">
        <v>15993</v>
      </c>
      <c r="BV10484" s="79" t="s">
        <v>3009</v>
      </c>
      <c r="BW10484" s="79" t="s">
        <v>4232</v>
      </c>
    </row>
    <row r="10485" spans="51:75" x14ac:dyDescent="0.3">
      <c r="AY10485" s="107" t="e">
        <f>VLOOKUP(C10485,#REF!, 2,FALSE)</f>
        <v>#REF!</v>
      </c>
      <c r="BM10485" s="79" t="s">
        <v>2765</v>
      </c>
      <c r="BN10485" s="79" t="s">
        <v>928</v>
      </c>
      <c r="BO10485" s="79" t="s">
        <v>12051</v>
      </c>
      <c r="BU10485" s="79" t="s">
        <v>2765</v>
      </c>
      <c r="BV10485" s="79" t="s">
        <v>928</v>
      </c>
      <c r="BW10485" s="79" t="s">
        <v>12051</v>
      </c>
    </row>
    <row r="10486" spans="51:75" x14ac:dyDescent="0.3">
      <c r="AY10486" s="107" t="e">
        <f>VLOOKUP(C10486,#REF!, 2,FALSE)</f>
        <v>#REF!</v>
      </c>
      <c r="BM10486" s="79" t="s">
        <v>15994</v>
      </c>
      <c r="BN10486" s="79" t="s">
        <v>785</v>
      </c>
      <c r="BO10486" s="79" t="s">
        <v>3416</v>
      </c>
      <c r="BU10486" s="79" t="s">
        <v>15994</v>
      </c>
      <c r="BV10486" s="79" t="s">
        <v>785</v>
      </c>
      <c r="BW10486" s="79" t="s">
        <v>3416</v>
      </c>
    </row>
    <row r="10487" spans="51:75" x14ac:dyDescent="0.3">
      <c r="AY10487" s="107" t="e">
        <f>VLOOKUP(C10487,#REF!, 2,FALSE)</f>
        <v>#REF!</v>
      </c>
      <c r="BM10487" s="79" t="s">
        <v>15995</v>
      </c>
      <c r="BN10487" s="79" t="s">
        <v>639</v>
      </c>
      <c r="BO10487" s="79" t="s">
        <v>15996</v>
      </c>
      <c r="BU10487" s="79" t="s">
        <v>15995</v>
      </c>
      <c r="BV10487" s="79" t="s">
        <v>639</v>
      </c>
      <c r="BW10487" s="79" t="s">
        <v>15996</v>
      </c>
    </row>
    <row r="10488" spans="51:75" x14ac:dyDescent="0.3">
      <c r="AY10488" s="107" t="e">
        <f>VLOOKUP(C10488,#REF!, 2,FALSE)</f>
        <v>#REF!</v>
      </c>
      <c r="BM10488" s="79" t="s">
        <v>15997</v>
      </c>
      <c r="BN10488" s="79" t="s">
        <v>663</v>
      </c>
      <c r="BO10488" s="79" t="s">
        <v>15998</v>
      </c>
      <c r="BU10488" s="79" t="s">
        <v>15997</v>
      </c>
      <c r="BV10488" s="79" t="s">
        <v>663</v>
      </c>
      <c r="BW10488" s="79" t="s">
        <v>15998</v>
      </c>
    </row>
    <row r="10489" spans="51:75" x14ac:dyDescent="0.3">
      <c r="AY10489" s="107" t="e">
        <f>VLOOKUP(C10489,#REF!, 2,FALSE)</f>
        <v>#REF!</v>
      </c>
      <c r="BM10489" s="79" t="s">
        <v>15999</v>
      </c>
      <c r="BN10489" s="79" t="s">
        <v>780</v>
      </c>
      <c r="BO10489" s="79" t="s">
        <v>16000</v>
      </c>
      <c r="BU10489" s="79" t="s">
        <v>15999</v>
      </c>
      <c r="BV10489" s="79" t="s">
        <v>780</v>
      </c>
      <c r="BW10489" s="79" t="s">
        <v>16000</v>
      </c>
    </row>
    <row r="10490" spans="51:75" x14ac:dyDescent="0.3">
      <c r="AY10490" s="107" t="e">
        <f>VLOOKUP(C10490,#REF!, 2,FALSE)</f>
        <v>#REF!</v>
      </c>
      <c r="BM10490" s="79" t="s">
        <v>16001</v>
      </c>
      <c r="BN10490" s="79" t="s">
        <v>1015</v>
      </c>
      <c r="BO10490" s="79" t="s">
        <v>5976</v>
      </c>
      <c r="BU10490" s="79" t="s">
        <v>16001</v>
      </c>
      <c r="BV10490" s="79" t="s">
        <v>1015</v>
      </c>
      <c r="BW10490" s="79" t="s">
        <v>5976</v>
      </c>
    </row>
    <row r="10491" spans="51:75" x14ac:dyDescent="0.3">
      <c r="AY10491" s="107" t="e">
        <f>VLOOKUP(C10491,#REF!, 2,FALSE)</f>
        <v>#REF!</v>
      </c>
      <c r="BM10491" s="79" t="s">
        <v>16002</v>
      </c>
      <c r="BN10491" s="79" t="s">
        <v>2981</v>
      </c>
      <c r="BO10491" s="79" t="s">
        <v>16003</v>
      </c>
      <c r="BU10491" s="79" t="s">
        <v>16002</v>
      </c>
      <c r="BV10491" s="79" t="s">
        <v>2981</v>
      </c>
      <c r="BW10491" s="79" t="s">
        <v>16003</v>
      </c>
    </row>
    <row r="10492" spans="51:75" x14ac:dyDescent="0.3">
      <c r="AY10492" s="107" t="e">
        <f>VLOOKUP(C10492,#REF!, 2,FALSE)</f>
        <v>#REF!</v>
      </c>
      <c r="BM10492" s="79" t="s">
        <v>16004</v>
      </c>
      <c r="BN10492" s="79" t="s">
        <v>616</v>
      </c>
      <c r="BO10492" s="79" t="s">
        <v>15304</v>
      </c>
      <c r="BU10492" s="79" t="s">
        <v>16004</v>
      </c>
      <c r="BV10492" s="79" t="s">
        <v>616</v>
      </c>
      <c r="BW10492" s="79" t="s">
        <v>15304</v>
      </c>
    </row>
    <row r="10493" spans="51:75" x14ac:dyDescent="0.3">
      <c r="AY10493" s="107" t="e">
        <f>VLOOKUP(C10493,#REF!, 2,FALSE)</f>
        <v>#REF!</v>
      </c>
      <c r="BM10493" s="79" t="s">
        <v>16005</v>
      </c>
      <c r="BN10493" s="79" t="s">
        <v>16992</v>
      </c>
      <c r="BO10493" s="79" t="s">
        <v>4726</v>
      </c>
      <c r="BU10493" s="79" t="s">
        <v>16005</v>
      </c>
      <c r="BV10493" s="79" t="s">
        <v>16992</v>
      </c>
      <c r="BW10493" s="79" t="s">
        <v>4726</v>
      </c>
    </row>
    <row r="10494" spans="51:75" x14ac:dyDescent="0.3">
      <c r="AY10494" s="107" t="e">
        <f>VLOOKUP(C10494,#REF!, 2,FALSE)</f>
        <v>#REF!</v>
      </c>
      <c r="BM10494" s="79" t="s">
        <v>16006</v>
      </c>
      <c r="BN10494" s="79" t="s">
        <v>16992</v>
      </c>
      <c r="BO10494" s="79" t="s">
        <v>15562</v>
      </c>
      <c r="BU10494" s="79" t="s">
        <v>16006</v>
      </c>
      <c r="BV10494" s="79" t="s">
        <v>16992</v>
      </c>
      <c r="BW10494" s="79" t="s">
        <v>15562</v>
      </c>
    </row>
    <row r="10495" spans="51:75" x14ac:dyDescent="0.3">
      <c r="AY10495" s="107" t="e">
        <f>VLOOKUP(C10495,#REF!, 2,FALSE)</f>
        <v>#REF!</v>
      </c>
      <c r="BM10495" s="79" t="s">
        <v>16007</v>
      </c>
      <c r="BN10495" s="79" t="s">
        <v>738</v>
      </c>
      <c r="BO10495" s="79" t="s">
        <v>3726</v>
      </c>
      <c r="BU10495" s="79" t="s">
        <v>16007</v>
      </c>
      <c r="BV10495" s="79" t="s">
        <v>738</v>
      </c>
      <c r="BW10495" s="79" t="s">
        <v>3726</v>
      </c>
    </row>
    <row r="10496" spans="51:75" x14ac:dyDescent="0.3">
      <c r="AY10496" s="107" t="e">
        <f>VLOOKUP(C10496,#REF!, 2,FALSE)</f>
        <v>#REF!</v>
      </c>
      <c r="BM10496" s="79" t="s">
        <v>16008</v>
      </c>
      <c r="BN10496" s="79" t="s">
        <v>2985</v>
      </c>
      <c r="BO10496" s="79" t="s">
        <v>2985</v>
      </c>
      <c r="BU10496" s="79" t="s">
        <v>16008</v>
      </c>
      <c r="BV10496" s="79" t="s">
        <v>2985</v>
      </c>
      <c r="BW10496" s="79" t="s">
        <v>2985</v>
      </c>
    </row>
    <row r="10497" spans="51:75" x14ac:dyDescent="0.3">
      <c r="AY10497" s="107" t="e">
        <f>VLOOKUP(C10497,#REF!, 2,FALSE)</f>
        <v>#REF!</v>
      </c>
      <c r="BM10497" s="79" t="s">
        <v>16009</v>
      </c>
      <c r="BN10497" s="79" t="s">
        <v>2985</v>
      </c>
      <c r="BO10497" s="79" t="s">
        <v>2985</v>
      </c>
      <c r="BU10497" s="79" t="s">
        <v>16009</v>
      </c>
      <c r="BV10497" s="79" t="s">
        <v>2985</v>
      </c>
      <c r="BW10497" s="79" t="s">
        <v>2985</v>
      </c>
    </row>
    <row r="10498" spans="51:75" x14ac:dyDescent="0.3">
      <c r="AY10498" s="107" t="e">
        <f>VLOOKUP(C10498,#REF!, 2,FALSE)</f>
        <v>#REF!</v>
      </c>
      <c r="BM10498" s="79" t="s">
        <v>16010</v>
      </c>
      <c r="BN10498" s="79" t="s">
        <v>2985</v>
      </c>
      <c r="BO10498" s="79" t="s">
        <v>2985</v>
      </c>
      <c r="BU10498" s="79" t="s">
        <v>16010</v>
      </c>
      <c r="BV10498" s="79" t="s">
        <v>2985</v>
      </c>
      <c r="BW10498" s="79" t="s">
        <v>2985</v>
      </c>
    </row>
    <row r="10499" spans="51:75" x14ac:dyDescent="0.3">
      <c r="AY10499" s="107" t="e">
        <f>VLOOKUP(C10499,#REF!, 2,FALSE)</f>
        <v>#REF!</v>
      </c>
      <c r="BM10499" s="79" t="s">
        <v>16011</v>
      </c>
      <c r="BN10499" s="79" t="s">
        <v>3049</v>
      </c>
      <c r="BO10499" s="79" t="s">
        <v>16012</v>
      </c>
      <c r="BU10499" s="79" t="s">
        <v>16011</v>
      </c>
      <c r="BV10499" s="79" t="s">
        <v>3049</v>
      </c>
      <c r="BW10499" s="79" t="s">
        <v>16012</v>
      </c>
    </row>
    <row r="10500" spans="51:75" x14ac:dyDescent="0.3">
      <c r="AY10500" s="107" t="e">
        <f>VLOOKUP(C10500,#REF!, 2,FALSE)</f>
        <v>#REF!</v>
      </c>
      <c r="BM10500" s="79" t="s">
        <v>16013</v>
      </c>
      <c r="BN10500" s="79" t="s">
        <v>2985</v>
      </c>
      <c r="BO10500" s="79" t="s">
        <v>2985</v>
      </c>
      <c r="BU10500" s="79" t="s">
        <v>16013</v>
      </c>
      <c r="BV10500" s="79" t="s">
        <v>2985</v>
      </c>
      <c r="BW10500" s="79" t="s">
        <v>2985</v>
      </c>
    </row>
    <row r="10501" spans="51:75" x14ac:dyDescent="0.3">
      <c r="AY10501" s="107" t="e">
        <f>VLOOKUP(C10501,#REF!, 2,FALSE)</f>
        <v>#REF!</v>
      </c>
      <c r="BM10501" s="79" t="s">
        <v>16014</v>
      </c>
      <c r="BN10501" s="79" t="s">
        <v>2985</v>
      </c>
      <c r="BO10501" s="79" t="s">
        <v>16015</v>
      </c>
      <c r="BU10501" s="79" t="s">
        <v>16014</v>
      </c>
      <c r="BV10501" s="79" t="s">
        <v>2985</v>
      </c>
      <c r="BW10501" s="79" t="s">
        <v>16015</v>
      </c>
    </row>
    <row r="10502" spans="51:75" x14ac:dyDescent="0.3">
      <c r="AY10502" s="107" t="e">
        <f>VLOOKUP(C10502,#REF!, 2,FALSE)</f>
        <v>#REF!</v>
      </c>
      <c r="BM10502" s="79" t="s">
        <v>16016</v>
      </c>
      <c r="BN10502" s="79" t="s">
        <v>2985</v>
      </c>
      <c r="BO10502" s="79" t="s">
        <v>2985</v>
      </c>
      <c r="BU10502" s="79" t="s">
        <v>16016</v>
      </c>
      <c r="BV10502" s="79" t="s">
        <v>2985</v>
      </c>
      <c r="BW10502" s="79" t="s">
        <v>2985</v>
      </c>
    </row>
    <row r="10503" spans="51:75" x14ac:dyDescent="0.3">
      <c r="AY10503" s="107" t="e">
        <f>VLOOKUP(C10503,#REF!, 2,FALSE)</f>
        <v>#REF!</v>
      </c>
      <c r="BM10503" s="79" t="s">
        <v>16017</v>
      </c>
      <c r="BN10503" s="79" t="s">
        <v>671</v>
      </c>
      <c r="BO10503" s="79" t="s">
        <v>3351</v>
      </c>
      <c r="BU10503" s="79" t="s">
        <v>16017</v>
      </c>
      <c r="BV10503" s="79" t="s">
        <v>671</v>
      </c>
      <c r="BW10503" s="79" t="s">
        <v>3351</v>
      </c>
    </row>
    <row r="10504" spans="51:75" x14ac:dyDescent="0.3">
      <c r="AY10504" s="107" t="e">
        <f>VLOOKUP(C10504,#REF!, 2,FALSE)</f>
        <v>#REF!</v>
      </c>
      <c r="BM10504" s="79" t="s">
        <v>16018</v>
      </c>
      <c r="BN10504" s="79" t="s">
        <v>665</v>
      </c>
      <c r="BO10504" s="79" t="s">
        <v>12512</v>
      </c>
      <c r="BU10504" s="79" t="s">
        <v>16018</v>
      </c>
      <c r="BV10504" s="79" t="s">
        <v>665</v>
      </c>
      <c r="BW10504" s="79" t="s">
        <v>12512</v>
      </c>
    </row>
    <row r="10505" spans="51:75" x14ac:dyDescent="0.3">
      <c r="AY10505" s="107" t="e">
        <f>VLOOKUP(C10505,#REF!, 2,FALSE)</f>
        <v>#REF!</v>
      </c>
      <c r="BM10505" s="79" t="s">
        <v>16019</v>
      </c>
      <c r="BN10505" s="79" t="s">
        <v>660</v>
      </c>
      <c r="BO10505" s="79" t="s">
        <v>8816</v>
      </c>
      <c r="BU10505" s="79" t="s">
        <v>16019</v>
      </c>
      <c r="BV10505" s="79" t="s">
        <v>660</v>
      </c>
      <c r="BW10505" s="79" t="s">
        <v>8816</v>
      </c>
    </row>
    <row r="10506" spans="51:75" x14ac:dyDescent="0.3">
      <c r="AY10506" s="107" t="e">
        <f>VLOOKUP(C10506,#REF!, 2,FALSE)</f>
        <v>#REF!</v>
      </c>
      <c r="BM10506" s="79" t="s">
        <v>16020</v>
      </c>
      <c r="BN10506" s="79" t="s">
        <v>16992</v>
      </c>
      <c r="BO10506" s="79" t="s">
        <v>3941</v>
      </c>
      <c r="BU10506" s="79" t="s">
        <v>16020</v>
      </c>
      <c r="BV10506" s="79" t="s">
        <v>16992</v>
      </c>
      <c r="BW10506" s="79" t="s">
        <v>3941</v>
      </c>
    </row>
    <row r="10507" spans="51:75" x14ac:dyDescent="0.3">
      <c r="AY10507" s="107" t="e">
        <f>VLOOKUP(C10507,#REF!, 2,FALSE)</f>
        <v>#REF!</v>
      </c>
      <c r="BM10507" s="79" t="s">
        <v>16021</v>
      </c>
      <c r="BN10507" s="79" t="s">
        <v>16992</v>
      </c>
      <c r="BO10507" s="79" t="s">
        <v>1074</v>
      </c>
      <c r="BU10507" s="79" t="s">
        <v>16021</v>
      </c>
      <c r="BV10507" s="79" t="s">
        <v>16992</v>
      </c>
      <c r="BW10507" s="79" t="s">
        <v>1074</v>
      </c>
    </row>
    <row r="10508" spans="51:75" x14ac:dyDescent="0.3">
      <c r="AY10508" s="107" t="e">
        <f>VLOOKUP(C10508,#REF!, 2,FALSE)</f>
        <v>#REF!</v>
      </c>
      <c r="BM10508" s="79" t="s">
        <v>16022</v>
      </c>
      <c r="BN10508" s="79" t="s">
        <v>1015</v>
      </c>
      <c r="BO10508" s="79" t="s">
        <v>14919</v>
      </c>
      <c r="BU10508" s="79" t="s">
        <v>16022</v>
      </c>
      <c r="BV10508" s="79" t="s">
        <v>1015</v>
      </c>
      <c r="BW10508" s="79" t="s">
        <v>14919</v>
      </c>
    </row>
    <row r="10509" spans="51:75" x14ac:dyDescent="0.3">
      <c r="AY10509" s="107" t="e">
        <f>VLOOKUP(C10509,#REF!, 2,FALSE)</f>
        <v>#REF!</v>
      </c>
      <c r="BM10509" s="79" t="s">
        <v>67</v>
      </c>
      <c r="BN10509" s="79" t="s">
        <v>16992</v>
      </c>
      <c r="BO10509" s="79" t="s">
        <v>8087</v>
      </c>
      <c r="BU10509" s="79" t="s">
        <v>67</v>
      </c>
      <c r="BV10509" s="79" t="s">
        <v>16992</v>
      </c>
      <c r="BW10509" s="79" t="s">
        <v>8087</v>
      </c>
    </row>
    <row r="10510" spans="51:75" x14ac:dyDescent="0.3">
      <c r="AY10510" s="107" t="e">
        <f>VLOOKUP(C10510,#REF!, 2,FALSE)</f>
        <v>#REF!</v>
      </c>
      <c r="BM10510" s="79" t="s">
        <v>16023</v>
      </c>
      <c r="BN10510" s="79" t="s">
        <v>668</v>
      </c>
      <c r="BO10510" s="79" t="s">
        <v>16024</v>
      </c>
      <c r="BU10510" s="79" t="s">
        <v>16023</v>
      </c>
      <c r="BV10510" s="79" t="s">
        <v>668</v>
      </c>
      <c r="BW10510" s="79" t="s">
        <v>16024</v>
      </c>
    </row>
    <row r="10511" spans="51:75" x14ac:dyDescent="0.3">
      <c r="AY10511" s="107" t="e">
        <f>VLOOKUP(C10511,#REF!, 2,FALSE)</f>
        <v>#REF!</v>
      </c>
      <c r="BM10511" s="79" t="s">
        <v>16025</v>
      </c>
      <c r="BN10511" s="79" t="s">
        <v>16992</v>
      </c>
      <c r="BO10511" s="79" t="s">
        <v>8600</v>
      </c>
      <c r="BU10511" s="79" t="s">
        <v>16025</v>
      </c>
      <c r="BV10511" s="79" t="s">
        <v>16992</v>
      </c>
      <c r="BW10511" s="79" t="s">
        <v>8600</v>
      </c>
    </row>
    <row r="10512" spans="51:75" x14ac:dyDescent="0.3">
      <c r="AY10512" s="107" t="e">
        <f>VLOOKUP(C10512,#REF!, 2,FALSE)</f>
        <v>#REF!</v>
      </c>
      <c r="BM10512" s="79" t="s">
        <v>2766</v>
      </c>
      <c r="BN10512" s="79" t="s">
        <v>3006</v>
      </c>
      <c r="BO10512" s="79" t="s">
        <v>10653</v>
      </c>
      <c r="BU10512" s="79" t="s">
        <v>2766</v>
      </c>
      <c r="BV10512" s="79" t="s">
        <v>3006</v>
      </c>
      <c r="BW10512" s="79" t="s">
        <v>10653</v>
      </c>
    </row>
    <row r="10513" spans="51:75" x14ac:dyDescent="0.3">
      <c r="AY10513" s="107" t="e">
        <f>VLOOKUP(C10513,#REF!, 2,FALSE)</f>
        <v>#REF!</v>
      </c>
      <c r="BM10513" s="79" t="s">
        <v>16026</v>
      </c>
      <c r="BN10513" s="79" t="s">
        <v>3006</v>
      </c>
      <c r="BO10513" s="79" t="s">
        <v>4781</v>
      </c>
      <c r="BU10513" s="79" t="s">
        <v>16026</v>
      </c>
      <c r="BV10513" s="79" t="s">
        <v>3006</v>
      </c>
      <c r="BW10513" s="79" t="s">
        <v>4781</v>
      </c>
    </row>
    <row r="10514" spans="51:75" x14ac:dyDescent="0.3">
      <c r="AY10514" s="107" t="e">
        <f>VLOOKUP(C10514,#REF!, 2,FALSE)</f>
        <v>#REF!</v>
      </c>
      <c r="BM10514" s="79" t="s">
        <v>16027</v>
      </c>
      <c r="BN10514" s="79" t="s">
        <v>16992</v>
      </c>
      <c r="BO10514" s="79" t="s">
        <v>3171</v>
      </c>
      <c r="BU10514" s="79" t="s">
        <v>16027</v>
      </c>
      <c r="BV10514" s="79" t="s">
        <v>16992</v>
      </c>
      <c r="BW10514" s="79" t="s">
        <v>3171</v>
      </c>
    </row>
    <row r="10515" spans="51:75" x14ac:dyDescent="0.3">
      <c r="AY10515" s="107" t="e">
        <f>VLOOKUP(C10515,#REF!, 2,FALSE)</f>
        <v>#REF!</v>
      </c>
      <c r="BM10515" s="79" t="s">
        <v>16028</v>
      </c>
      <c r="BN10515" s="79" t="s">
        <v>16992</v>
      </c>
      <c r="BO10515" s="79" t="s">
        <v>6300</v>
      </c>
      <c r="BU10515" s="79" t="s">
        <v>16028</v>
      </c>
      <c r="BV10515" s="79" t="s">
        <v>16992</v>
      </c>
      <c r="BW10515" s="79" t="s">
        <v>6300</v>
      </c>
    </row>
    <row r="10516" spans="51:75" x14ac:dyDescent="0.3">
      <c r="AY10516" s="107" t="e">
        <f>VLOOKUP(C10516,#REF!, 2,FALSE)</f>
        <v>#REF!</v>
      </c>
      <c r="BM10516" s="79" t="s">
        <v>2768</v>
      </c>
      <c r="BN10516" s="79" t="s">
        <v>16992</v>
      </c>
      <c r="BO10516" s="79" t="s">
        <v>12582</v>
      </c>
      <c r="BU10516" s="79" t="s">
        <v>2768</v>
      </c>
      <c r="BV10516" s="79" t="s">
        <v>16992</v>
      </c>
      <c r="BW10516" s="79" t="s">
        <v>12582</v>
      </c>
    </row>
    <row r="10517" spans="51:75" x14ac:dyDescent="0.3">
      <c r="AY10517" s="107" t="e">
        <f>VLOOKUP(C10517,#REF!, 2,FALSE)</f>
        <v>#REF!</v>
      </c>
      <c r="BM10517" s="79" t="s">
        <v>16029</v>
      </c>
      <c r="BN10517" s="79" t="s">
        <v>16992</v>
      </c>
      <c r="BO10517" s="79" t="s">
        <v>16030</v>
      </c>
      <c r="BU10517" s="79" t="s">
        <v>16029</v>
      </c>
      <c r="BV10517" s="79" t="s">
        <v>16992</v>
      </c>
      <c r="BW10517" s="79" t="s">
        <v>16030</v>
      </c>
    </row>
    <row r="10518" spans="51:75" x14ac:dyDescent="0.3">
      <c r="AY10518" s="107" t="e">
        <f>VLOOKUP(C10518,#REF!, 2,FALSE)</f>
        <v>#REF!</v>
      </c>
      <c r="BM10518" s="79" t="s">
        <v>16031</v>
      </c>
      <c r="BN10518" s="79" t="s">
        <v>16992</v>
      </c>
      <c r="BO10518" s="79" t="s">
        <v>12633</v>
      </c>
      <c r="BU10518" s="79" t="s">
        <v>16031</v>
      </c>
      <c r="BV10518" s="79" t="s">
        <v>16992</v>
      </c>
      <c r="BW10518" s="79" t="s">
        <v>12633</v>
      </c>
    </row>
    <row r="10519" spans="51:75" x14ac:dyDescent="0.3">
      <c r="AY10519" s="107" t="e">
        <f>VLOOKUP(C10519,#REF!, 2,FALSE)</f>
        <v>#REF!</v>
      </c>
      <c r="BM10519" s="79" t="s">
        <v>16032</v>
      </c>
      <c r="BN10519" s="79" t="s">
        <v>618</v>
      </c>
      <c r="BO10519" s="79" t="s">
        <v>14016</v>
      </c>
      <c r="BU10519" s="79" t="s">
        <v>16032</v>
      </c>
      <c r="BV10519" s="79" t="s">
        <v>618</v>
      </c>
      <c r="BW10519" s="79" t="s">
        <v>14016</v>
      </c>
    </row>
    <row r="10520" spans="51:75" x14ac:dyDescent="0.3">
      <c r="AY10520" s="107" t="e">
        <f>VLOOKUP(C10520,#REF!, 2,FALSE)</f>
        <v>#REF!</v>
      </c>
      <c r="BM10520" s="79" t="s">
        <v>16033</v>
      </c>
      <c r="BN10520" s="79" t="s">
        <v>16992</v>
      </c>
      <c r="BO10520" s="79" t="s">
        <v>9274</v>
      </c>
      <c r="BU10520" s="79" t="s">
        <v>16033</v>
      </c>
      <c r="BV10520" s="79" t="s">
        <v>16992</v>
      </c>
      <c r="BW10520" s="79" t="s">
        <v>9274</v>
      </c>
    </row>
    <row r="10521" spans="51:75" x14ac:dyDescent="0.3">
      <c r="AY10521" s="107" t="e">
        <f>VLOOKUP(C10521,#REF!, 2,FALSE)</f>
        <v>#REF!</v>
      </c>
      <c r="BM10521" s="79" t="s">
        <v>16034</v>
      </c>
      <c r="BN10521" s="79" t="s">
        <v>16992</v>
      </c>
      <c r="BO10521" s="79" t="s">
        <v>4047</v>
      </c>
      <c r="BU10521" s="79" t="s">
        <v>16034</v>
      </c>
      <c r="BV10521" s="79" t="s">
        <v>16992</v>
      </c>
      <c r="BW10521" s="79" t="s">
        <v>4047</v>
      </c>
    </row>
    <row r="10522" spans="51:75" x14ac:dyDescent="0.3">
      <c r="AY10522" s="107" t="e">
        <f>VLOOKUP(C10522,#REF!, 2,FALSE)</f>
        <v>#REF!</v>
      </c>
      <c r="BM10522" s="79" t="s">
        <v>16035</v>
      </c>
      <c r="BN10522" s="79" t="s">
        <v>16992</v>
      </c>
      <c r="BO10522" s="79" t="s">
        <v>9684</v>
      </c>
      <c r="BU10522" s="79" t="s">
        <v>16035</v>
      </c>
      <c r="BV10522" s="79" t="s">
        <v>16992</v>
      </c>
      <c r="BW10522" s="79" t="s">
        <v>9684</v>
      </c>
    </row>
    <row r="10523" spans="51:75" x14ac:dyDescent="0.3">
      <c r="AY10523" s="107" t="e">
        <f>VLOOKUP(C10523,#REF!, 2,FALSE)</f>
        <v>#REF!</v>
      </c>
      <c r="BM10523" s="79" t="s">
        <v>2769</v>
      </c>
      <c r="BN10523" s="79" t="s">
        <v>2985</v>
      </c>
      <c r="BO10523" s="79" t="s">
        <v>9176</v>
      </c>
      <c r="BU10523" s="79" t="s">
        <v>2769</v>
      </c>
      <c r="BV10523" s="79" t="s">
        <v>2985</v>
      </c>
      <c r="BW10523" s="79" t="s">
        <v>9176</v>
      </c>
    </row>
    <row r="10524" spans="51:75" x14ac:dyDescent="0.3">
      <c r="AY10524" s="107" t="e">
        <f>VLOOKUP(C10524,#REF!, 2,FALSE)</f>
        <v>#REF!</v>
      </c>
      <c r="BM10524" s="79" t="s">
        <v>16036</v>
      </c>
      <c r="BN10524" s="79" t="s">
        <v>3006</v>
      </c>
      <c r="BO10524" s="79" t="s">
        <v>1740</v>
      </c>
      <c r="BU10524" s="79" t="s">
        <v>16036</v>
      </c>
      <c r="BV10524" s="79" t="s">
        <v>3006</v>
      </c>
      <c r="BW10524" s="79" t="s">
        <v>1740</v>
      </c>
    </row>
    <row r="10525" spans="51:75" x14ac:dyDescent="0.3">
      <c r="AY10525" s="107" t="e">
        <f>VLOOKUP(C10525,#REF!, 2,FALSE)</f>
        <v>#REF!</v>
      </c>
      <c r="BM10525" s="79" t="s">
        <v>2770</v>
      </c>
      <c r="BN10525" s="79" t="s">
        <v>773</v>
      </c>
      <c r="BO10525" s="79" t="s">
        <v>16037</v>
      </c>
      <c r="BU10525" s="79" t="s">
        <v>2770</v>
      </c>
      <c r="BV10525" s="79" t="s">
        <v>773</v>
      </c>
      <c r="BW10525" s="79" t="s">
        <v>16037</v>
      </c>
    </row>
    <row r="10526" spans="51:75" x14ac:dyDescent="0.3">
      <c r="AY10526" s="107" t="e">
        <f>VLOOKUP(C10526,#REF!, 2,FALSE)</f>
        <v>#REF!</v>
      </c>
      <c r="BM10526" s="79" t="s">
        <v>16038</v>
      </c>
      <c r="BN10526" s="79" t="s">
        <v>939</v>
      </c>
      <c r="BO10526" s="79" t="s">
        <v>10311</v>
      </c>
      <c r="BU10526" s="79" t="s">
        <v>16038</v>
      </c>
      <c r="BV10526" s="79" t="s">
        <v>939</v>
      </c>
      <c r="BW10526" s="79" t="s">
        <v>10311</v>
      </c>
    </row>
    <row r="10527" spans="51:75" x14ac:dyDescent="0.3">
      <c r="AY10527" s="107" t="e">
        <f>VLOOKUP(C10527,#REF!, 2,FALSE)</f>
        <v>#REF!</v>
      </c>
      <c r="BM10527" s="79" t="s">
        <v>16039</v>
      </c>
      <c r="BN10527" s="79" t="s">
        <v>702</v>
      </c>
      <c r="BO10527" s="79" t="s">
        <v>1400</v>
      </c>
      <c r="BU10527" s="79" t="s">
        <v>16039</v>
      </c>
      <c r="BV10527" s="79" t="s">
        <v>702</v>
      </c>
      <c r="BW10527" s="79" t="s">
        <v>1400</v>
      </c>
    </row>
    <row r="10528" spans="51:75" x14ac:dyDescent="0.3">
      <c r="AY10528" s="107" t="e">
        <f>VLOOKUP(C10528,#REF!, 2,FALSE)</f>
        <v>#REF!</v>
      </c>
      <c r="BM10528" s="79" t="s">
        <v>2771</v>
      </c>
      <c r="BN10528" s="79" t="s">
        <v>785</v>
      </c>
      <c r="BO10528" s="79" t="s">
        <v>16040</v>
      </c>
      <c r="BU10528" s="79" t="s">
        <v>2771</v>
      </c>
      <c r="BV10528" s="79" t="s">
        <v>785</v>
      </c>
      <c r="BW10528" s="79" t="s">
        <v>16040</v>
      </c>
    </row>
    <row r="10529" spans="51:75" x14ac:dyDescent="0.3">
      <c r="AY10529" s="107" t="e">
        <f>VLOOKUP(C10529,#REF!, 2,FALSE)</f>
        <v>#REF!</v>
      </c>
      <c r="BM10529" s="79" t="s">
        <v>16041</v>
      </c>
      <c r="BN10529" s="79" t="s">
        <v>3009</v>
      </c>
      <c r="BO10529" s="79" t="s">
        <v>1066</v>
      </c>
      <c r="BU10529" s="79" t="s">
        <v>16041</v>
      </c>
      <c r="BV10529" s="79" t="s">
        <v>3009</v>
      </c>
      <c r="BW10529" s="79" t="s">
        <v>1066</v>
      </c>
    </row>
    <row r="10530" spans="51:75" x14ac:dyDescent="0.3">
      <c r="AY10530" s="107" t="e">
        <f>VLOOKUP(C10530,#REF!, 2,FALSE)</f>
        <v>#REF!</v>
      </c>
      <c r="BM10530" s="79" t="s">
        <v>16042</v>
      </c>
      <c r="BN10530" s="79" t="s">
        <v>16992</v>
      </c>
      <c r="BO10530" s="79" t="s">
        <v>1910</v>
      </c>
      <c r="BU10530" s="79" t="s">
        <v>16042</v>
      </c>
      <c r="BV10530" s="79" t="s">
        <v>16992</v>
      </c>
      <c r="BW10530" s="79" t="s">
        <v>1910</v>
      </c>
    </row>
    <row r="10531" spans="51:75" x14ac:dyDescent="0.3">
      <c r="AY10531" s="107" t="e">
        <f>VLOOKUP(C10531,#REF!, 2,FALSE)</f>
        <v>#REF!</v>
      </c>
      <c r="BM10531" s="79" t="s">
        <v>16043</v>
      </c>
      <c r="BN10531" s="79" t="s">
        <v>733</v>
      </c>
      <c r="BO10531" s="79" t="s">
        <v>9309</v>
      </c>
      <c r="BU10531" s="79" t="s">
        <v>16043</v>
      </c>
      <c r="BV10531" s="79" t="s">
        <v>733</v>
      </c>
      <c r="BW10531" s="79" t="s">
        <v>9309</v>
      </c>
    </row>
    <row r="10532" spans="51:75" x14ac:dyDescent="0.3">
      <c r="AY10532" s="107" t="e">
        <f>VLOOKUP(C10532,#REF!, 2,FALSE)</f>
        <v>#REF!</v>
      </c>
      <c r="BM10532" s="79" t="s">
        <v>16044</v>
      </c>
      <c r="BN10532" s="79" t="s">
        <v>2985</v>
      </c>
      <c r="BO10532" s="79" t="s">
        <v>2985</v>
      </c>
      <c r="BU10532" s="79" t="s">
        <v>16044</v>
      </c>
      <c r="BV10532" s="79" t="s">
        <v>2985</v>
      </c>
      <c r="BW10532" s="79" t="s">
        <v>2985</v>
      </c>
    </row>
    <row r="10533" spans="51:75" x14ac:dyDescent="0.3">
      <c r="AY10533" s="107" t="e">
        <f>VLOOKUP(C10533,#REF!, 2,FALSE)</f>
        <v>#REF!</v>
      </c>
      <c r="BM10533" s="79" t="s">
        <v>16045</v>
      </c>
      <c r="BN10533" s="79" t="s">
        <v>2985</v>
      </c>
      <c r="BO10533" s="79" t="s">
        <v>2985</v>
      </c>
      <c r="BU10533" s="79" t="s">
        <v>16045</v>
      </c>
      <c r="BV10533" s="79" t="s">
        <v>2985</v>
      </c>
      <c r="BW10533" s="79" t="s">
        <v>2985</v>
      </c>
    </row>
    <row r="10534" spans="51:75" x14ac:dyDescent="0.3">
      <c r="AY10534" s="107" t="e">
        <f>VLOOKUP(C10534,#REF!, 2,FALSE)</f>
        <v>#REF!</v>
      </c>
      <c r="BM10534" s="79" t="s">
        <v>16046</v>
      </c>
      <c r="BN10534" s="79" t="s">
        <v>2985</v>
      </c>
      <c r="BO10534" s="79" t="s">
        <v>2985</v>
      </c>
      <c r="BU10534" s="79" t="s">
        <v>16046</v>
      </c>
      <c r="BV10534" s="79" t="s">
        <v>2985</v>
      </c>
      <c r="BW10534" s="79" t="s">
        <v>2985</v>
      </c>
    </row>
    <row r="10535" spans="51:75" x14ac:dyDescent="0.3">
      <c r="AY10535" s="107" t="e">
        <f>VLOOKUP(C10535,#REF!, 2,FALSE)</f>
        <v>#REF!</v>
      </c>
      <c r="BM10535" s="79" t="s">
        <v>16047</v>
      </c>
      <c r="BN10535" s="79" t="s">
        <v>2985</v>
      </c>
      <c r="BO10535" s="79" t="s">
        <v>2985</v>
      </c>
      <c r="BU10535" s="79" t="s">
        <v>16047</v>
      </c>
      <c r="BV10535" s="79" t="s">
        <v>2985</v>
      </c>
      <c r="BW10535" s="79" t="s">
        <v>2985</v>
      </c>
    </row>
    <row r="10536" spans="51:75" x14ac:dyDescent="0.3">
      <c r="AY10536" s="107" t="e">
        <f>VLOOKUP(C10536,#REF!, 2,FALSE)</f>
        <v>#REF!</v>
      </c>
      <c r="BM10536" s="79" t="s">
        <v>16048</v>
      </c>
      <c r="BN10536" s="79" t="s">
        <v>16992</v>
      </c>
      <c r="BO10536" s="79" t="s">
        <v>2065</v>
      </c>
      <c r="BU10536" s="79" t="s">
        <v>16048</v>
      </c>
      <c r="BV10536" s="79" t="s">
        <v>16992</v>
      </c>
      <c r="BW10536" s="79" t="s">
        <v>2065</v>
      </c>
    </row>
    <row r="10537" spans="51:75" x14ac:dyDescent="0.3">
      <c r="AY10537" s="107" t="e">
        <f>VLOOKUP(C10537,#REF!, 2,FALSE)</f>
        <v>#REF!</v>
      </c>
      <c r="BM10537" s="79" t="s">
        <v>16049</v>
      </c>
      <c r="BN10537" s="79" t="s">
        <v>843</v>
      </c>
      <c r="BO10537" s="79" t="s">
        <v>714</v>
      </c>
      <c r="BU10537" s="79" t="s">
        <v>16049</v>
      </c>
      <c r="BV10537" s="79" t="s">
        <v>843</v>
      </c>
      <c r="BW10537" s="79" t="s">
        <v>714</v>
      </c>
    </row>
    <row r="10538" spans="51:75" x14ac:dyDescent="0.3">
      <c r="AY10538" s="107" t="e">
        <f>VLOOKUP(C10538,#REF!, 2,FALSE)</f>
        <v>#REF!</v>
      </c>
      <c r="BM10538" s="79" t="s">
        <v>16050</v>
      </c>
      <c r="BN10538" s="79" t="s">
        <v>16992</v>
      </c>
      <c r="BO10538" s="79" t="s">
        <v>1509</v>
      </c>
      <c r="BU10538" s="79" t="s">
        <v>16050</v>
      </c>
      <c r="BV10538" s="79" t="s">
        <v>16992</v>
      </c>
      <c r="BW10538" s="79" t="s">
        <v>1509</v>
      </c>
    </row>
    <row r="10539" spans="51:75" x14ac:dyDescent="0.3">
      <c r="AY10539" s="107" t="e">
        <f>VLOOKUP(C10539,#REF!, 2,FALSE)</f>
        <v>#REF!</v>
      </c>
      <c r="BM10539" s="79" t="s">
        <v>2773</v>
      </c>
      <c r="BN10539" s="79" t="s">
        <v>16992</v>
      </c>
      <c r="BO10539" s="79" t="s">
        <v>2375</v>
      </c>
      <c r="BU10539" s="79" t="s">
        <v>2773</v>
      </c>
      <c r="BV10539" s="79" t="s">
        <v>16992</v>
      </c>
      <c r="BW10539" s="79" t="s">
        <v>2375</v>
      </c>
    </row>
    <row r="10540" spans="51:75" x14ac:dyDescent="0.3">
      <c r="AY10540" s="107" t="e">
        <f>VLOOKUP(C10540,#REF!, 2,FALSE)</f>
        <v>#REF!</v>
      </c>
      <c r="BM10540" s="79" t="s">
        <v>16051</v>
      </c>
      <c r="BN10540" s="79" t="s">
        <v>16992</v>
      </c>
      <c r="BO10540" s="79" t="s">
        <v>3843</v>
      </c>
      <c r="BU10540" s="79" t="s">
        <v>16051</v>
      </c>
      <c r="BV10540" s="79" t="s">
        <v>16992</v>
      </c>
      <c r="BW10540" s="79" t="s">
        <v>3843</v>
      </c>
    </row>
    <row r="10541" spans="51:75" x14ac:dyDescent="0.3">
      <c r="AY10541" s="107" t="e">
        <f>VLOOKUP(C10541,#REF!, 2,FALSE)</f>
        <v>#REF!</v>
      </c>
      <c r="BM10541" s="79" t="s">
        <v>16052</v>
      </c>
      <c r="BN10541" s="79" t="s">
        <v>3009</v>
      </c>
      <c r="BO10541" s="79" t="s">
        <v>1049</v>
      </c>
      <c r="BU10541" s="79" t="s">
        <v>16052</v>
      </c>
      <c r="BV10541" s="79" t="s">
        <v>3009</v>
      </c>
      <c r="BW10541" s="79" t="s">
        <v>1049</v>
      </c>
    </row>
    <row r="10542" spans="51:75" x14ac:dyDescent="0.3">
      <c r="AY10542" s="107" t="e">
        <f>VLOOKUP(C10542,#REF!, 2,FALSE)</f>
        <v>#REF!</v>
      </c>
      <c r="BM10542" s="79" t="s">
        <v>2774</v>
      </c>
      <c r="BN10542" s="79" t="s">
        <v>16992</v>
      </c>
      <c r="BO10542" s="79" t="s">
        <v>1388</v>
      </c>
      <c r="BU10542" s="79" t="s">
        <v>2774</v>
      </c>
      <c r="BV10542" s="79" t="s">
        <v>16992</v>
      </c>
      <c r="BW10542" s="79" t="s">
        <v>1388</v>
      </c>
    </row>
    <row r="10543" spans="51:75" x14ac:dyDescent="0.3">
      <c r="AY10543" s="107" t="e">
        <f>VLOOKUP(C10543,#REF!, 2,FALSE)</f>
        <v>#REF!</v>
      </c>
      <c r="BM10543" s="79" t="s">
        <v>16053</v>
      </c>
      <c r="BN10543" s="79" t="s">
        <v>733</v>
      </c>
      <c r="BO10543" s="79" t="s">
        <v>16054</v>
      </c>
      <c r="BU10543" s="79" t="s">
        <v>16053</v>
      </c>
      <c r="BV10543" s="79" t="s">
        <v>733</v>
      </c>
      <c r="BW10543" s="79" t="s">
        <v>16054</v>
      </c>
    </row>
    <row r="10544" spans="51:75" x14ac:dyDescent="0.3">
      <c r="AY10544" s="107" t="e">
        <f>VLOOKUP(C10544,#REF!, 2,FALSE)</f>
        <v>#REF!</v>
      </c>
      <c r="BM10544" s="79" t="s">
        <v>16055</v>
      </c>
      <c r="BN10544" s="79" t="s">
        <v>789</v>
      </c>
      <c r="BO10544" s="79" t="s">
        <v>16056</v>
      </c>
      <c r="BU10544" s="79" t="s">
        <v>16055</v>
      </c>
      <c r="BV10544" s="79" t="s">
        <v>789</v>
      </c>
      <c r="BW10544" s="79" t="s">
        <v>16056</v>
      </c>
    </row>
    <row r="10545" spans="51:75" x14ac:dyDescent="0.3">
      <c r="AY10545" s="107" t="e">
        <f>VLOOKUP(C10545,#REF!, 2,FALSE)</f>
        <v>#REF!</v>
      </c>
      <c r="BM10545" s="79" t="s">
        <v>16057</v>
      </c>
      <c r="BN10545" s="79" t="s">
        <v>2985</v>
      </c>
      <c r="BO10545" s="79" t="s">
        <v>2985</v>
      </c>
      <c r="BU10545" s="79" t="s">
        <v>16057</v>
      </c>
      <c r="BV10545" s="79" t="s">
        <v>2985</v>
      </c>
      <c r="BW10545" s="79" t="s">
        <v>2985</v>
      </c>
    </row>
    <row r="10546" spans="51:75" x14ac:dyDescent="0.3">
      <c r="AY10546" s="107" t="e">
        <f>VLOOKUP(C10546,#REF!, 2,FALSE)</f>
        <v>#REF!</v>
      </c>
      <c r="BM10546" s="79" t="s">
        <v>16058</v>
      </c>
      <c r="BN10546" s="79" t="s">
        <v>928</v>
      </c>
      <c r="BO10546" s="79" t="s">
        <v>16059</v>
      </c>
      <c r="BU10546" s="79" t="s">
        <v>16058</v>
      </c>
      <c r="BV10546" s="79" t="s">
        <v>928</v>
      </c>
      <c r="BW10546" s="79" t="s">
        <v>16059</v>
      </c>
    </row>
    <row r="10547" spans="51:75" x14ac:dyDescent="0.3">
      <c r="AY10547" s="107" t="e">
        <f>VLOOKUP(C10547,#REF!, 2,FALSE)</f>
        <v>#REF!</v>
      </c>
      <c r="BM10547" s="79" t="s">
        <v>16060</v>
      </c>
      <c r="BN10547" s="79" t="s">
        <v>3006</v>
      </c>
      <c r="BO10547" s="79" t="s">
        <v>16061</v>
      </c>
      <c r="BU10547" s="79" t="s">
        <v>16060</v>
      </c>
      <c r="BV10547" s="79" t="s">
        <v>3006</v>
      </c>
      <c r="BW10547" s="79" t="s">
        <v>16061</v>
      </c>
    </row>
    <row r="10548" spans="51:75" x14ac:dyDescent="0.3">
      <c r="AY10548" s="107" t="e">
        <f>VLOOKUP(C10548,#REF!, 2,FALSE)</f>
        <v>#REF!</v>
      </c>
      <c r="BM10548" s="79" t="s">
        <v>16062</v>
      </c>
      <c r="BN10548" s="79" t="s">
        <v>3049</v>
      </c>
      <c r="BO10548" s="79" t="s">
        <v>16063</v>
      </c>
      <c r="BU10548" s="79" t="s">
        <v>16062</v>
      </c>
      <c r="BV10548" s="79" t="s">
        <v>3049</v>
      </c>
      <c r="BW10548" s="79" t="s">
        <v>16063</v>
      </c>
    </row>
    <row r="10549" spans="51:75" x14ac:dyDescent="0.3">
      <c r="AY10549" s="107" t="e">
        <f>VLOOKUP(C10549,#REF!, 2,FALSE)</f>
        <v>#REF!</v>
      </c>
      <c r="BM10549" s="79" t="s">
        <v>16064</v>
      </c>
      <c r="BN10549" s="79" t="s">
        <v>618</v>
      </c>
      <c r="BO10549" s="79" t="s">
        <v>16056</v>
      </c>
      <c r="BU10549" s="79" t="s">
        <v>16064</v>
      </c>
      <c r="BV10549" s="79" t="s">
        <v>618</v>
      </c>
      <c r="BW10549" s="79" t="s">
        <v>16056</v>
      </c>
    </row>
    <row r="10550" spans="51:75" x14ac:dyDescent="0.3">
      <c r="AY10550" s="107" t="e">
        <f>VLOOKUP(C10550,#REF!, 2,FALSE)</f>
        <v>#REF!</v>
      </c>
      <c r="BM10550" s="79" t="s">
        <v>16065</v>
      </c>
      <c r="BN10550" s="79" t="s">
        <v>619</v>
      </c>
      <c r="BO10550" s="79" t="s">
        <v>16066</v>
      </c>
      <c r="BU10550" s="79" t="s">
        <v>16065</v>
      </c>
      <c r="BV10550" s="79" t="s">
        <v>619</v>
      </c>
      <c r="BW10550" s="79" t="s">
        <v>16066</v>
      </c>
    </row>
    <row r="10551" spans="51:75" x14ac:dyDescent="0.3">
      <c r="AY10551" s="107" t="e">
        <f>VLOOKUP(C10551,#REF!, 2,FALSE)</f>
        <v>#REF!</v>
      </c>
      <c r="BM10551" s="79" t="s">
        <v>2775</v>
      </c>
      <c r="BN10551" s="79" t="s">
        <v>843</v>
      </c>
      <c r="BO10551" s="79" t="s">
        <v>16067</v>
      </c>
      <c r="BU10551" s="79" t="s">
        <v>2775</v>
      </c>
      <c r="BV10551" s="79" t="s">
        <v>843</v>
      </c>
      <c r="BW10551" s="79" t="s">
        <v>16067</v>
      </c>
    </row>
    <row r="10552" spans="51:75" x14ac:dyDescent="0.3">
      <c r="AY10552" s="107" t="e">
        <f>VLOOKUP(C10552,#REF!, 2,FALSE)</f>
        <v>#REF!</v>
      </c>
      <c r="BM10552" s="79" t="s">
        <v>16068</v>
      </c>
      <c r="BN10552" s="79" t="s">
        <v>2985</v>
      </c>
      <c r="BO10552" s="79" t="s">
        <v>2985</v>
      </c>
      <c r="BU10552" s="79" t="s">
        <v>16068</v>
      </c>
      <c r="BV10552" s="79" t="s">
        <v>2985</v>
      </c>
      <c r="BW10552" s="79" t="s">
        <v>2985</v>
      </c>
    </row>
    <row r="10553" spans="51:75" x14ac:dyDescent="0.3">
      <c r="AY10553" s="107" t="e">
        <f>VLOOKUP(C10553,#REF!, 2,FALSE)</f>
        <v>#REF!</v>
      </c>
      <c r="BM10553" s="79" t="s">
        <v>16069</v>
      </c>
      <c r="BN10553" s="79" t="s">
        <v>2985</v>
      </c>
      <c r="BO10553" s="79" t="s">
        <v>2985</v>
      </c>
      <c r="BU10553" s="79" t="s">
        <v>16069</v>
      </c>
      <c r="BV10553" s="79" t="s">
        <v>2985</v>
      </c>
      <c r="BW10553" s="79" t="s">
        <v>2985</v>
      </c>
    </row>
    <row r="10554" spans="51:75" x14ac:dyDescent="0.3">
      <c r="AY10554" s="107" t="e">
        <f>VLOOKUP(C10554,#REF!, 2,FALSE)</f>
        <v>#REF!</v>
      </c>
      <c r="BM10554" s="79" t="s">
        <v>16070</v>
      </c>
      <c r="BN10554" s="79" t="s">
        <v>2985</v>
      </c>
      <c r="BO10554" s="79" t="s">
        <v>2985</v>
      </c>
      <c r="BU10554" s="79" t="s">
        <v>16070</v>
      </c>
      <c r="BV10554" s="79" t="s">
        <v>2985</v>
      </c>
      <c r="BW10554" s="79" t="s">
        <v>2985</v>
      </c>
    </row>
    <row r="10555" spans="51:75" x14ac:dyDescent="0.3">
      <c r="AY10555" s="107" t="e">
        <f>VLOOKUP(C10555,#REF!, 2,FALSE)</f>
        <v>#REF!</v>
      </c>
      <c r="BM10555" s="79" t="s">
        <v>16071</v>
      </c>
      <c r="BN10555" s="79" t="s">
        <v>2985</v>
      </c>
      <c r="BO10555" s="79" t="s">
        <v>2985</v>
      </c>
      <c r="BU10555" s="79" t="s">
        <v>16071</v>
      </c>
      <c r="BV10555" s="79" t="s">
        <v>2985</v>
      </c>
      <c r="BW10555" s="79" t="s">
        <v>2985</v>
      </c>
    </row>
    <row r="10556" spans="51:75" x14ac:dyDescent="0.3">
      <c r="AY10556" s="107" t="e">
        <f>VLOOKUP(C10556,#REF!, 2,FALSE)</f>
        <v>#REF!</v>
      </c>
      <c r="BM10556" s="79" t="s">
        <v>2777</v>
      </c>
      <c r="BN10556" s="79" t="s">
        <v>782</v>
      </c>
      <c r="BO10556" s="79" t="s">
        <v>12257</v>
      </c>
      <c r="BU10556" s="79" t="s">
        <v>2777</v>
      </c>
      <c r="BV10556" s="79" t="s">
        <v>782</v>
      </c>
      <c r="BW10556" s="79" t="s">
        <v>12257</v>
      </c>
    </row>
    <row r="10557" spans="51:75" x14ac:dyDescent="0.3">
      <c r="AY10557" s="107" t="e">
        <f>VLOOKUP(C10557,#REF!, 2,FALSE)</f>
        <v>#REF!</v>
      </c>
      <c r="BM10557" s="79" t="s">
        <v>16072</v>
      </c>
      <c r="BN10557" s="79" t="s">
        <v>3009</v>
      </c>
      <c r="BO10557" s="79" t="s">
        <v>16073</v>
      </c>
      <c r="BU10557" s="79" t="s">
        <v>16072</v>
      </c>
      <c r="BV10557" s="79" t="s">
        <v>3009</v>
      </c>
      <c r="BW10557" s="79" t="s">
        <v>16073</v>
      </c>
    </row>
    <row r="10558" spans="51:75" x14ac:dyDescent="0.3">
      <c r="AY10558" s="107" t="e">
        <f>VLOOKUP(C10558,#REF!, 2,FALSE)</f>
        <v>#REF!</v>
      </c>
      <c r="BM10558" s="79" t="s">
        <v>16074</v>
      </c>
      <c r="BN10558" s="79" t="s">
        <v>668</v>
      </c>
      <c r="BO10558" s="79" t="s">
        <v>772</v>
      </c>
      <c r="BU10558" s="79" t="s">
        <v>16074</v>
      </c>
      <c r="BV10558" s="79" t="s">
        <v>668</v>
      </c>
      <c r="BW10558" s="79" t="s">
        <v>772</v>
      </c>
    </row>
    <row r="10559" spans="51:75" x14ac:dyDescent="0.3">
      <c r="AY10559" s="107" t="e">
        <f>VLOOKUP(C10559,#REF!, 2,FALSE)</f>
        <v>#REF!</v>
      </c>
      <c r="BM10559" s="79" t="s">
        <v>16075</v>
      </c>
      <c r="BN10559" s="79" t="s">
        <v>3009</v>
      </c>
      <c r="BO10559" s="79" t="s">
        <v>11214</v>
      </c>
      <c r="BU10559" s="79" t="s">
        <v>16075</v>
      </c>
      <c r="BV10559" s="79" t="s">
        <v>3009</v>
      </c>
      <c r="BW10559" s="79" t="s">
        <v>11214</v>
      </c>
    </row>
    <row r="10560" spans="51:75" x14ac:dyDescent="0.3">
      <c r="AY10560" s="107" t="e">
        <f>VLOOKUP(C10560,#REF!, 2,FALSE)</f>
        <v>#REF!</v>
      </c>
      <c r="BM10560" s="79" t="s">
        <v>16076</v>
      </c>
      <c r="BN10560" s="79" t="s">
        <v>773</v>
      </c>
      <c r="BO10560" s="79" t="s">
        <v>772</v>
      </c>
      <c r="BU10560" s="79" t="s">
        <v>16076</v>
      </c>
      <c r="BV10560" s="79" t="s">
        <v>773</v>
      </c>
      <c r="BW10560" s="79" t="s">
        <v>772</v>
      </c>
    </row>
    <row r="10561" spans="51:75" x14ac:dyDescent="0.3">
      <c r="AY10561" s="107" t="e">
        <f>VLOOKUP(C10561,#REF!, 2,FALSE)</f>
        <v>#REF!</v>
      </c>
      <c r="BM10561" s="79" t="s">
        <v>16077</v>
      </c>
      <c r="BN10561" s="79" t="s">
        <v>668</v>
      </c>
      <c r="BO10561" s="79" t="s">
        <v>772</v>
      </c>
      <c r="BU10561" s="79" t="s">
        <v>16077</v>
      </c>
      <c r="BV10561" s="79" t="s">
        <v>668</v>
      </c>
      <c r="BW10561" s="79" t="s">
        <v>772</v>
      </c>
    </row>
    <row r="10562" spans="51:75" x14ac:dyDescent="0.3">
      <c r="AY10562" s="107" t="e">
        <f>VLOOKUP(C10562,#REF!, 2,FALSE)</f>
        <v>#REF!</v>
      </c>
      <c r="BM10562" s="79" t="s">
        <v>16078</v>
      </c>
      <c r="BN10562" s="79" t="s">
        <v>16992</v>
      </c>
      <c r="BO10562" s="79" t="s">
        <v>772</v>
      </c>
      <c r="BU10562" s="79" t="s">
        <v>16078</v>
      </c>
      <c r="BV10562" s="79" t="s">
        <v>16992</v>
      </c>
      <c r="BW10562" s="79" t="s">
        <v>772</v>
      </c>
    </row>
    <row r="10563" spans="51:75" x14ac:dyDescent="0.3">
      <c r="AY10563" s="107" t="e">
        <f>VLOOKUP(C10563,#REF!, 2,FALSE)</f>
        <v>#REF!</v>
      </c>
      <c r="BM10563" s="79" t="s">
        <v>16079</v>
      </c>
      <c r="BN10563" s="79" t="s">
        <v>3049</v>
      </c>
      <c r="BO10563" s="79" t="s">
        <v>3323</v>
      </c>
      <c r="BU10563" s="79" t="s">
        <v>16079</v>
      </c>
      <c r="BV10563" s="79" t="s">
        <v>3049</v>
      </c>
      <c r="BW10563" s="79" t="s">
        <v>3323</v>
      </c>
    </row>
    <row r="10564" spans="51:75" x14ac:dyDescent="0.3">
      <c r="AY10564" s="107" t="e">
        <f>VLOOKUP(C10564,#REF!, 2,FALSE)</f>
        <v>#REF!</v>
      </c>
      <c r="BM10564" s="79" t="s">
        <v>16080</v>
      </c>
      <c r="BN10564" s="79" t="s">
        <v>3049</v>
      </c>
      <c r="BO10564" s="79" t="s">
        <v>14621</v>
      </c>
      <c r="BU10564" s="79" t="s">
        <v>16080</v>
      </c>
      <c r="BV10564" s="79" t="s">
        <v>3049</v>
      </c>
      <c r="BW10564" s="79" t="s">
        <v>14621</v>
      </c>
    </row>
    <row r="10565" spans="51:75" x14ac:dyDescent="0.3">
      <c r="AY10565" s="107" t="e">
        <f>VLOOKUP(C10565,#REF!, 2,FALSE)</f>
        <v>#REF!</v>
      </c>
      <c r="BM10565" s="79" t="s">
        <v>16081</v>
      </c>
      <c r="BN10565" s="79" t="s">
        <v>3009</v>
      </c>
      <c r="BO10565" s="79" t="s">
        <v>16082</v>
      </c>
      <c r="BU10565" s="79" t="s">
        <v>16081</v>
      </c>
      <c r="BV10565" s="79" t="s">
        <v>3009</v>
      </c>
      <c r="BW10565" s="79" t="s">
        <v>16082</v>
      </c>
    </row>
    <row r="10566" spans="51:75" x14ac:dyDescent="0.3">
      <c r="AY10566" s="107" t="e">
        <f>VLOOKUP(C10566,#REF!, 2,FALSE)</f>
        <v>#REF!</v>
      </c>
      <c r="BM10566" s="79" t="s">
        <v>16083</v>
      </c>
      <c r="BN10566" s="79" t="s">
        <v>3049</v>
      </c>
      <c r="BO10566" s="79" t="s">
        <v>10128</v>
      </c>
      <c r="BU10566" s="79" t="s">
        <v>16083</v>
      </c>
      <c r="BV10566" s="79" t="s">
        <v>3049</v>
      </c>
      <c r="BW10566" s="79" t="s">
        <v>10128</v>
      </c>
    </row>
    <row r="10567" spans="51:75" x14ac:dyDescent="0.3">
      <c r="AY10567" s="107" t="e">
        <f>VLOOKUP(C10567,#REF!, 2,FALSE)</f>
        <v>#REF!</v>
      </c>
      <c r="BM10567" s="79" t="s">
        <v>16085</v>
      </c>
      <c r="BN10567" s="79" t="s">
        <v>3256</v>
      </c>
      <c r="BO10567" s="79" t="s">
        <v>16086</v>
      </c>
      <c r="BU10567" s="79" t="s">
        <v>16085</v>
      </c>
      <c r="BV10567" s="79" t="s">
        <v>3256</v>
      </c>
      <c r="BW10567" s="79" t="s">
        <v>16086</v>
      </c>
    </row>
    <row r="10568" spans="51:75" x14ac:dyDescent="0.3">
      <c r="AY10568" s="107" t="e">
        <f>VLOOKUP(C10568,#REF!, 2,FALSE)</f>
        <v>#REF!</v>
      </c>
      <c r="BM10568" s="79" t="s">
        <v>16087</v>
      </c>
      <c r="BN10568" s="79" t="s">
        <v>3256</v>
      </c>
      <c r="BO10568" s="79" t="s">
        <v>9375</v>
      </c>
      <c r="BU10568" s="79" t="s">
        <v>16087</v>
      </c>
      <c r="BV10568" s="79" t="s">
        <v>3256</v>
      </c>
      <c r="BW10568" s="79" t="s">
        <v>9375</v>
      </c>
    </row>
    <row r="10569" spans="51:75" x14ac:dyDescent="0.3">
      <c r="AY10569" s="107" t="e">
        <f>VLOOKUP(C10569,#REF!, 2,FALSE)</f>
        <v>#REF!</v>
      </c>
      <c r="BM10569" s="79" t="s">
        <v>16088</v>
      </c>
      <c r="BN10569" s="79" t="s">
        <v>3049</v>
      </c>
      <c r="BO10569" s="79" t="s">
        <v>11163</v>
      </c>
      <c r="BU10569" s="79" t="s">
        <v>16088</v>
      </c>
      <c r="BV10569" s="79" t="s">
        <v>3049</v>
      </c>
      <c r="BW10569" s="79" t="s">
        <v>11163</v>
      </c>
    </row>
    <row r="10570" spans="51:75" x14ac:dyDescent="0.3">
      <c r="AY10570" s="107" t="e">
        <f>VLOOKUP(C10570,#REF!, 2,FALSE)</f>
        <v>#REF!</v>
      </c>
      <c r="BM10570" s="79" t="s">
        <v>16089</v>
      </c>
      <c r="BN10570" s="79" t="s">
        <v>854</v>
      </c>
      <c r="BO10570" s="79" t="s">
        <v>858</v>
      </c>
      <c r="BU10570" s="79" t="s">
        <v>16089</v>
      </c>
      <c r="BV10570" s="79" t="s">
        <v>854</v>
      </c>
      <c r="BW10570" s="79" t="s">
        <v>858</v>
      </c>
    </row>
    <row r="10571" spans="51:75" x14ac:dyDescent="0.3">
      <c r="AY10571" s="107" t="e">
        <f>VLOOKUP(C10571,#REF!, 2,FALSE)</f>
        <v>#REF!</v>
      </c>
      <c r="BM10571" s="79" t="s">
        <v>16090</v>
      </c>
      <c r="BN10571" s="79" t="s">
        <v>616</v>
      </c>
      <c r="BO10571" s="79" t="s">
        <v>3157</v>
      </c>
      <c r="BU10571" s="79" t="s">
        <v>16090</v>
      </c>
      <c r="BV10571" s="79" t="s">
        <v>616</v>
      </c>
      <c r="BW10571" s="79" t="s">
        <v>3157</v>
      </c>
    </row>
    <row r="10572" spans="51:75" x14ac:dyDescent="0.3">
      <c r="AY10572" s="107" t="e">
        <f>VLOOKUP(C10572,#REF!, 2,FALSE)</f>
        <v>#REF!</v>
      </c>
      <c r="BM10572" s="79" t="s">
        <v>16091</v>
      </c>
      <c r="BN10572" s="79" t="s">
        <v>1015</v>
      </c>
      <c r="BO10572" s="79" t="s">
        <v>3129</v>
      </c>
      <c r="BU10572" s="79" t="s">
        <v>16091</v>
      </c>
      <c r="BV10572" s="79" t="s">
        <v>1015</v>
      </c>
      <c r="BW10572" s="79" t="s">
        <v>3129</v>
      </c>
    </row>
    <row r="10573" spans="51:75" x14ac:dyDescent="0.3">
      <c r="AY10573" s="107" t="e">
        <f>VLOOKUP(C10573,#REF!, 2,FALSE)</f>
        <v>#REF!</v>
      </c>
      <c r="BM10573" s="79" t="s">
        <v>2778</v>
      </c>
      <c r="BN10573" s="79" t="s">
        <v>1269</v>
      </c>
      <c r="BO10573" s="79" t="s">
        <v>5066</v>
      </c>
      <c r="BU10573" s="79" t="s">
        <v>2778</v>
      </c>
      <c r="BV10573" s="79" t="s">
        <v>1269</v>
      </c>
      <c r="BW10573" s="79" t="s">
        <v>5066</v>
      </c>
    </row>
    <row r="10574" spans="51:75" x14ac:dyDescent="0.3">
      <c r="AY10574" s="107" t="e">
        <f>VLOOKUP(C10574,#REF!, 2,FALSE)</f>
        <v>#REF!</v>
      </c>
      <c r="BM10574" s="79" t="s">
        <v>16092</v>
      </c>
      <c r="BN10574" s="79" t="s">
        <v>2981</v>
      </c>
      <c r="BO10574" s="79" t="s">
        <v>3518</v>
      </c>
      <c r="BU10574" s="79" t="s">
        <v>16092</v>
      </c>
      <c r="BV10574" s="79" t="s">
        <v>2981</v>
      </c>
      <c r="BW10574" s="79" t="s">
        <v>3518</v>
      </c>
    </row>
    <row r="10575" spans="51:75" x14ac:dyDescent="0.3">
      <c r="AY10575" s="107" t="e">
        <f>VLOOKUP(C10575,#REF!, 2,FALSE)</f>
        <v>#REF!</v>
      </c>
      <c r="BM10575" s="79" t="s">
        <v>16093</v>
      </c>
      <c r="BN10575" s="79" t="s">
        <v>1141</v>
      </c>
      <c r="BO10575" s="79" t="s">
        <v>5066</v>
      </c>
      <c r="BU10575" s="79" t="s">
        <v>16093</v>
      </c>
      <c r="BV10575" s="79" t="s">
        <v>1141</v>
      </c>
      <c r="BW10575" s="79" t="s">
        <v>5066</v>
      </c>
    </row>
    <row r="10576" spans="51:75" x14ac:dyDescent="0.3">
      <c r="AY10576" s="107" t="e">
        <f>VLOOKUP(C10576,#REF!, 2,FALSE)</f>
        <v>#REF!</v>
      </c>
      <c r="BM10576" s="79" t="s">
        <v>62</v>
      </c>
      <c r="BN10576" s="79" t="s">
        <v>638</v>
      </c>
      <c r="BO10576" s="79" t="s">
        <v>9882</v>
      </c>
      <c r="BU10576" s="79" t="s">
        <v>62</v>
      </c>
      <c r="BV10576" s="79" t="s">
        <v>638</v>
      </c>
      <c r="BW10576" s="79" t="s">
        <v>9882</v>
      </c>
    </row>
    <row r="10577" spans="51:75" x14ac:dyDescent="0.3">
      <c r="AY10577" s="107" t="e">
        <f>VLOOKUP(C10577,#REF!, 2,FALSE)</f>
        <v>#REF!</v>
      </c>
      <c r="BM10577" s="79" t="s">
        <v>16094</v>
      </c>
      <c r="BN10577" s="79" t="s">
        <v>638</v>
      </c>
      <c r="BO10577" s="79" t="s">
        <v>1195</v>
      </c>
      <c r="BU10577" s="79" t="s">
        <v>16094</v>
      </c>
      <c r="BV10577" s="79" t="s">
        <v>638</v>
      </c>
      <c r="BW10577" s="79" t="s">
        <v>1195</v>
      </c>
    </row>
    <row r="10578" spans="51:75" x14ac:dyDescent="0.3">
      <c r="AY10578" s="107" t="e">
        <f>VLOOKUP(C10578,#REF!, 2,FALSE)</f>
        <v>#REF!</v>
      </c>
      <c r="BM10578" s="79" t="s">
        <v>16095</v>
      </c>
      <c r="BN10578" s="79" t="s">
        <v>843</v>
      </c>
      <c r="BO10578" s="79" t="s">
        <v>5318</v>
      </c>
      <c r="BU10578" s="79" t="s">
        <v>16095</v>
      </c>
      <c r="BV10578" s="79" t="s">
        <v>843</v>
      </c>
      <c r="BW10578" s="79" t="s">
        <v>5318</v>
      </c>
    </row>
    <row r="10579" spans="51:75" x14ac:dyDescent="0.3">
      <c r="AY10579" s="107" t="e">
        <f>VLOOKUP(C10579,#REF!, 2,FALSE)</f>
        <v>#REF!</v>
      </c>
      <c r="BM10579" s="79" t="s">
        <v>16096</v>
      </c>
      <c r="BN10579" s="79" t="s">
        <v>789</v>
      </c>
      <c r="BO10579" s="79" t="s">
        <v>1595</v>
      </c>
      <c r="BU10579" s="79" t="s">
        <v>16096</v>
      </c>
      <c r="BV10579" s="79" t="s">
        <v>789</v>
      </c>
      <c r="BW10579" s="79" t="s">
        <v>1595</v>
      </c>
    </row>
    <row r="10580" spans="51:75" x14ac:dyDescent="0.3">
      <c r="AY10580" s="107" t="e">
        <f>VLOOKUP(C10580,#REF!, 2,FALSE)</f>
        <v>#REF!</v>
      </c>
      <c r="BM10580" s="79" t="s">
        <v>16097</v>
      </c>
      <c r="BN10580" s="79" t="s">
        <v>3256</v>
      </c>
      <c r="BO10580" s="79" t="s">
        <v>2694</v>
      </c>
      <c r="BU10580" s="79" t="s">
        <v>16097</v>
      </c>
      <c r="BV10580" s="79" t="s">
        <v>3256</v>
      </c>
      <c r="BW10580" s="79" t="s">
        <v>2694</v>
      </c>
    </row>
    <row r="10581" spans="51:75" x14ac:dyDescent="0.3">
      <c r="AY10581" s="107" t="e">
        <f>VLOOKUP(C10581,#REF!, 2,FALSE)</f>
        <v>#REF!</v>
      </c>
      <c r="BM10581" s="79" t="s">
        <v>16098</v>
      </c>
      <c r="BN10581" s="79" t="s">
        <v>16992</v>
      </c>
      <c r="BO10581" s="79" t="s">
        <v>772</v>
      </c>
      <c r="BU10581" s="79" t="s">
        <v>16098</v>
      </c>
      <c r="BV10581" s="79" t="s">
        <v>16992</v>
      </c>
      <c r="BW10581" s="79" t="s">
        <v>772</v>
      </c>
    </row>
    <row r="10582" spans="51:75" x14ac:dyDescent="0.3">
      <c r="AY10582" s="107" t="e">
        <f>VLOOKUP(C10582,#REF!, 2,FALSE)</f>
        <v>#REF!</v>
      </c>
      <c r="BM10582" s="79" t="s">
        <v>16099</v>
      </c>
      <c r="BN10582" s="79" t="s">
        <v>669</v>
      </c>
      <c r="BO10582" s="79" t="s">
        <v>772</v>
      </c>
      <c r="BU10582" s="79" t="s">
        <v>16099</v>
      </c>
      <c r="BV10582" s="79" t="s">
        <v>669</v>
      </c>
      <c r="BW10582" s="79" t="s">
        <v>772</v>
      </c>
    </row>
    <row r="10583" spans="51:75" x14ac:dyDescent="0.3">
      <c r="AY10583" s="107" t="e">
        <f>VLOOKUP(C10583,#REF!, 2,FALSE)</f>
        <v>#REF!</v>
      </c>
      <c r="BM10583" s="79" t="s">
        <v>16100</v>
      </c>
      <c r="BN10583" s="79" t="s">
        <v>3006</v>
      </c>
      <c r="BO10583" s="79" t="s">
        <v>772</v>
      </c>
      <c r="BU10583" s="79" t="s">
        <v>16100</v>
      </c>
      <c r="BV10583" s="79" t="s">
        <v>3006</v>
      </c>
      <c r="BW10583" s="79" t="s">
        <v>772</v>
      </c>
    </row>
    <row r="10584" spans="51:75" x14ac:dyDescent="0.3">
      <c r="AY10584" s="107" t="e">
        <f>VLOOKUP(C10584,#REF!, 2,FALSE)</f>
        <v>#REF!</v>
      </c>
      <c r="BM10584" s="79" t="s">
        <v>68</v>
      </c>
      <c r="BN10584" s="79" t="s">
        <v>16992</v>
      </c>
      <c r="BO10584" s="79" t="s">
        <v>772</v>
      </c>
      <c r="BU10584" s="79" t="s">
        <v>68</v>
      </c>
      <c r="BV10584" s="79" t="s">
        <v>16992</v>
      </c>
      <c r="BW10584" s="79" t="s">
        <v>772</v>
      </c>
    </row>
    <row r="10585" spans="51:75" x14ac:dyDescent="0.3">
      <c r="AY10585" s="107" t="e">
        <f>VLOOKUP(C10585,#REF!, 2,FALSE)</f>
        <v>#REF!</v>
      </c>
      <c r="BM10585" s="79" t="s">
        <v>16101</v>
      </c>
      <c r="BN10585" s="79" t="s">
        <v>16992</v>
      </c>
      <c r="BO10585" s="79" t="s">
        <v>772</v>
      </c>
      <c r="BU10585" s="79" t="s">
        <v>16101</v>
      </c>
      <c r="BV10585" s="79" t="s">
        <v>16992</v>
      </c>
      <c r="BW10585" s="79" t="s">
        <v>772</v>
      </c>
    </row>
    <row r="10586" spans="51:75" x14ac:dyDescent="0.3">
      <c r="AY10586" s="107" t="e">
        <f>VLOOKUP(C10586,#REF!, 2,FALSE)</f>
        <v>#REF!</v>
      </c>
      <c r="BM10586" s="79" t="s">
        <v>16103</v>
      </c>
      <c r="BN10586" s="79" t="s">
        <v>16992</v>
      </c>
      <c r="BO10586" s="79" t="s">
        <v>772</v>
      </c>
      <c r="BU10586" s="79" t="s">
        <v>16103</v>
      </c>
      <c r="BV10586" s="79" t="s">
        <v>16992</v>
      </c>
      <c r="BW10586" s="79" t="s">
        <v>772</v>
      </c>
    </row>
    <row r="10587" spans="51:75" x14ac:dyDescent="0.3">
      <c r="AY10587" s="107" t="e">
        <f>VLOOKUP(C10587,#REF!, 2,FALSE)</f>
        <v>#REF!</v>
      </c>
      <c r="BM10587" s="79" t="s">
        <v>16104</v>
      </c>
      <c r="BN10587" s="79" t="s">
        <v>16992</v>
      </c>
      <c r="BO10587" s="79" t="s">
        <v>772</v>
      </c>
      <c r="BU10587" s="79" t="s">
        <v>16104</v>
      </c>
      <c r="BV10587" s="79" t="s">
        <v>16992</v>
      </c>
      <c r="BW10587" s="79" t="s">
        <v>772</v>
      </c>
    </row>
    <row r="10588" spans="51:75" x14ac:dyDescent="0.3">
      <c r="AY10588" s="107" t="e">
        <f>VLOOKUP(C10588,#REF!, 2,FALSE)</f>
        <v>#REF!</v>
      </c>
      <c r="BM10588" s="79" t="s">
        <v>16105</v>
      </c>
      <c r="BN10588" s="79" t="s">
        <v>3101</v>
      </c>
      <c r="BO10588" s="79" t="s">
        <v>772</v>
      </c>
      <c r="BU10588" s="79" t="s">
        <v>16105</v>
      </c>
      <c r="BV10588" s="79" t="s">
        <v>3101</v>
      </c>
      <c r="BW10588" s="79" t="s">
        <v>772</v>
      </c>
    </row>
    <row r="10589" spans="51:75" x14ac:dyDescent="0.3">
      <c r="AY10589" s="107" t="e">
        <f>VLOOKUP(C10589,#REF!, 2,FALSE)</f>
        <v>#REF!</v>
      </c>
      <c r="BM10589" s="79" t="s">
        <v>16106</v>
      </c>
      <c r="BN10589" s="79" t="s">
        <v>619</v>
      </c>
      <c r="BO10589" s="79" t="s">
        <v>16086</v>
      </c>
      <c r="BU10589" s="79" t="s">
        <v>16106</v>
      </c>
      <c r="BV10589" s="79" t="s">
        <v>619</v>
      </c>
      <c r="BW10589" s="79" t="s">
        <v>16086</v>
      </c>
    </row>
    <row r="10590" spans="51:75" x14ac:dyDescent="0.3">
      <c r="AY10590" s="107" t="e">
        <f>VLOOKUP(C10590,#REF!, 2,FALSE)</f>
        <v>#REF!</v>
      </c>
      <c r="BM10590" s="79" t="s">
        <v>16107</v>
      </c>
      <c r="BN10590" s="79" t="s">
        <v>663</v>
      </c>
      <c r="BO10590" s="79" t="s">
        <v>4783</v>
      </c>
      <c r="BU10590" s="79" t="s">
        <v>16107</v>
      </c>
      <c r="BV10590" s="79" t="s">
        <v>663</v>
      </c>
      <c r="BW10590" s="79" t="s">
        <v>4783</v>
      </c>
    </row>
    <row r="10591" spans="51:75" x14ac:dyDescent="0.3">
      <c r="AY10591" s="107" t="e">
        <f>VLOOKUP(C10591,#REF!, 2,FALSE)</f>
        <v>#REF!</v>
      </c>
      <c r="BM10591" s="79" t="s">
        <v>16108</v>
      </c>
      <c r="BN10591" s="79" t="s">
        <v>638</v>
      </c>
      <c r="BO10591" s="79" t="s">
        <v>8280</v>
      </c>
      <c r="BU10591" s="79" t="s">
        <v>16108</v>
      </c>
      <c r="BV10591" s="79" t="s">
        <v>638</v>
      </c>
      <c r="BW10591" s="79" t="s">
        <v>8280</v>
      </c>
    </row>
    <row r="10592" spans="51:75" x14ac:dyDescent="0.3">
      <c r="AY10592" s="107" t="e">
        <f>VLOOKUP(C10592,#REF!, 2,FALSE)</f>
        <v>#REF!</v>
      </c>
      <c r="BM10592" s="79" t="s">
        <v>2779</v>
      </c>
      <c r="BN10592" s="79" t="s">
        <v>657</v>
      </c>
      <c r="BO10592" s="79" t="s">
        <v>12250</v>
      </c>
      <c r="BU10592" s="79" t="s">
        <v>2779</v>
      </c>
      <c r="BV10592" s="79" t="s">
        <v>657</v>
      </c>
      <c r="BW10592" s="79" t="s">
        <v>12250</v>
      </c>
    </row>
    <row r="10593" spans="51:75" x14ac:dyDescent="0.3">
      <c r="AY10593" s="107" t="e">
        <f>VLOOKUP(C10593,#REF!, 2,FALSE)</f>
        <v>#REF!</v>
      </c>
      <c r="BM10593" s="79" t="s">
        <v>2780</v>
      </c>
      <c r="BN10593" s="79" t="s">
        <v>3006</v>
      </c>
      <c r="BO10593" s="79" t="s">
        <v>16109</v>
      </c>
      <c r="BU10593" s="79" t="s">
        <v>2780</v>
      </c>
      <c r="BV10593" s="79" t="s">
        <v>3006</v>
      </c>
      <c r="BW10593" s="79" t="s">
        <v>16109</v>
      </c>
    </row>
    <row r="10594" spans="51:75" x14ac:dyDescent="0.3">
      <c r="AY10594" s="107" t="e">
        <f>VLOOKUP(C10594,#REF!, 2,FALSE)</f>
        <v>#REF!</v>
      </c>
      <c r="BM10594" s="79" t="s">
        <v>16110</v>
      </c>
      <c r="BN10594" s="79" t="s">
        <v>780</v>
      </c>
      <c r="BO10594" s="79" t="s">
        <v>790</v>
      </c>
      <c r="BU10594" s="79" t="s">
        <v>16110</v>
      </c>
      <c r="BV10594" s="79" t="s">
        <v>780</v>
      </c>
      <c r="BW10594" s="79" t="s">
        <v>790</v>
      </c>
    </row>
    <row r="10595" spans="51:75" x14ac:dyDescent="0.3">
      <c r="AY10595" s="107" t="e">
        <f>VLOOKUP(C10595,#REF!, 2,FALSE)</f>
        <v>#REF!</v>
      </c>
      <c r="BM10595" s="79" t="s">
        <v>64</v>
      </c>
      <c r="BN10595" s="79" t="s">
        <v>16992</v>
      </c>
      <c r="BO10595" s="79" t="s">
        <v>16111</v>
      </c>
      <c r="BU10595" s="79" t="s">
        <v>64</v>
      </c>
      <c r="BV10595" s="79" t="s">
        <v>16992</v>
      </c>
      <c r="BW10595" s="79" t="s">
        <v>16111</v>
      </c>
    </row>
    <row r="10596" spans="51:75" x14ac:dyDescent="0.3">
      <c r="AY10596" s="107" t="e">
        <f>VLOOKUP(C10596,#REF!, 2,FALSE)</f>
        <v>#REF!</v>
      </c>
      <c r="BM10596" s="79" t="s">
        <v>16112</v>
      </c>
      <c r="BN10596" s="79" t="s">
        <v>657</v>
      </c>
      <c r="BO10596" s="79" t="s">
        <v>8147</v>
      </c>
      <c r="BU10596" s="79" t="s">
        <v>16112</v>
      </c>
      <c r="BV10596" s="79" t="s">
        <v>657</v>
      </c>
      <c r="BW10596" s="79" t="s">
        <v>8147</v>
      </c>
    </row>
    <row r="10597" spans="51:75" x14ac:dyDescent="0.3">
      <c r="AY10597" s="107" t="e">
        <f>VLOOKUP(C10597,#REF!, 2,FALSE)</f>
        <v>#REF!</v>
      </c>
      <c r="BM10597" s="79" t="s">
        <v>2781</v>
      </c>
      <c r="BN10597" s="79" t="s">
        <v>621</v>
      </c>
      <c r="BO10597" s="79" t="s">
        <v>8701</v>
      </c>
      <c r="BU10597" s="79" t="s">
        <v>2781</v>
      </c>
      <c r="BV10597" s="79" t="s">
        <v>621</v>
      </c>
      <c r="BW10597" s="79" t="s">
        <v>8701</v>
      </c>
    </row>
    <row r="10598" spans="51:75" x14ac:dyDescent="0.3">
      <c r="AY10598" s="107" t="e">
        <f>VLOOKUP(C10598,#REF!, 2,FALSE)</f>
        <v>#REF!</v>
      </c>
      <c r="BM10598" s="79" t="s">
        <v>2782</v>
      </c>
      <c r="BN10598" s="79" t="s">
        <v>621</v>
      </c>
      <c r="BO10598" s="79" t="s">
        <v>8280</v>
      </c>
      <c r="BU10598" s="79" t="s">
        <v>2782</v>
      </c>
      <c r="BV10598" s="79" t="s">
        <v>621</v>
      </c>
      <c r="BW10598" s="79" t="s">
        <v>8280</v>
      </c>
    </row>
    <row r="10599" spans="51:75" x14ac:dyDescent="0.3">
      <c r="AY10599" s="107" t="e">
        <f>VLOOKUP(C10599,#REF!, 2,FALSE)</f>
        <v>#REF!</v>
      </c>
      <c r="BM10599" s="79" t="s">
        <v>69</v>
      </c>
      <c r="BN10599" s="79" t="s">
        <v>2981</v>
      </c>
      <c r="BO10599" s="79" t="s">
        <v>3108</v>
      </c>
      <c r="BU10599" s="79" t="s">
        <v>69</v>
      </c>
      <c r="BV10599" s="79" t="s">
        <v>2981</v>
      </c>
      <c r="BW10599" s="79" t="s">
        <v>3108</v>
      </c>
    </row>
    <row r="10600" spans="51:75" x14ac:dyDescent="0.3">
      <c r="AY10600" s="107" t="e">
        <f>VLOOKUP(C10600,#REF!, 2,FALSE)</f>
        <v>#REF!</v>
      </c>
      <c r="BM10600" s="79" t="s">
        <v>2783</v>
      </c>
      <c r="BN10600" s="79" t="s">
        <v>618</v>
      </c>
      <c r="BO10600" s="79" t="s">
        <v>1445</v>
      </c>
      <c r="BU10600" s="79" t="s">
        <v>2783</v>
      </c>
      <c r="BV10600" s="79" t="s">
        <v>618</v>
      </c>
      <c r="BW10600" s="79" t="s">
        <v>1445</v>
      </c>
    </row>
    <row r="10601" spans="51:75" x14ac:dyDescent="0.3">
      <c r="AY10601" s="107" t="e">
        <f>VLOOKUP(C10601,#REF!, 2,FALSE)</f>
        <v>#REF!</v>
      </c>
      <c r="BM10601" s="79" t="s">
        <v>16113</v>
      </c>
      <c r="BN10601" s="79" t="s">
        <v>1141</v>
      </c>
      <c r="BO10601" s="79" t="s">
        <v>5912</v>
      </c>
      <c r="BU10601" s="79" t="s">
        <v>16113</v>
      </c>
      <c r="BV10601" s="79" t="s">
        <v>1141</v>
      </c>
      <c r="BW10601" s="79" t="s">
        <v>5912</v>
      </c>
    </row>
    <row r="10602" spans="51:75" x14ac:dyDescent="0.3">
      <c r="AY10602" s="107" t="e">
        <f>VLOOKUP(C10602,#REF!, 2,FALSE)</f>
        <v>#REF!</v>
      </c>
      <c r="BM10602" s="79" t="s">
        <v>16114</v>
      </c>
      <c r="BN10602" s="79" t="s">
        <v>3006</v>
      </c>
      <c r="BO10602" s="79" t="s">
        <v>2501</v>
      </c>
      <c r="BU10602" s="79" t="s">
        <v>16114</v>
      </c>
      <c r="BV10602" s="79" t="s">
        <v>3006</v>
      </c>
      <c r="BW10602" s="79" t="s">
        <v>2501</v>
      </c>
    </row>
    <row r="10603" spans="51:75" x14ac:dyDescent="0.3">
      <c r="AY10603" s="107" t="e">
        <f>VLOOKUP(C10603,#REF!, 2,FALSE)</f>
        <v>#REF!</v>
      </c>
      <c r="BM10603" s="79" t="s">
        <v>2784</v>
      </c>
      <c r="BN10603" s="79" t="s">
        <v>1141</v>
      </c>
      <c r="BO10603" s="79" t="s">
        <v>5170</v>
      </c>
      <c r="BU10603" s="79" t="s">
        <v>2784</v>
      </c>
      <c r="BV10603" s="79" t="s">
        <v>1141</v>
      </c>
      <c r="BW10603" s="79" t="s">
        <v>5170</v>
      </c>
    </row>
    <row r="10604" spans="51:75" x14ac:dyDescent="0.3">
      <c r="AY10604" s="107" t="e">
        <f>VLOOKUP(C10604,#REF!, 2,FALSE)</f>
        <v>#REF!</v>
      </c>
      <c r="BM10604" s="79" t="s">
        <v>16115</v>
      </c>
      <c r="BN10604" s="79" t="s">
        <v>3006</v>
      </c>
      <c r="BO10604" s="79" t="s">
        <v>5170</v>
      </c>
      <c r="BU10604" s="79" t="s">
        <v>16115</v>
      </c>
      <c r="BV10604" s="79" t="s">
        <v>3006</v>
      </c>
      <c r="BW10604" s="79" t="s">
        <v>5170</v>
      </c>
    </row>
    <row r="10605" spans="51:75" x14ac:dyDescent="0.3">
      <c r="AY10605" s="107" t="e">
        <f>VLOOKUP(C10605,#REF!, 2,FALSE)</f>
        <v>#REF!</v>
      </c>
      <c r="BM10605" s="79" t="s">
        <v>59</v>
      </c>
      <c r="BN10605" s="79" t="s">
        <v>738</v>
      </c>
      <c r="BO10605" s="79" t="s">
        <v>12446</v>
      </c>
      <c r="BU10605" s="79" t="s">
        <v>59</v>
      </c>
      <c r="BV10605" s="79" t="s">
        <v>738</v>
      </c>
      <c r="BW10605" s="79" t="s">
        <v>12446</v>
      </c>
    </row>
    <row r="10606" spans="51:75" x14ac:dyDescent="0.3">
      <c r="AY10606" s="107" t="e">
        <f>VLOOKUP(C10606,#REF!, 2,FALSE)</f>
        <v>#REF!</v>
      </c>
      <c r="BM10606" s="79" t="s">
        <v>16116</v>
      </c>
      <c r="BN10606" s="79" t="s">
        <v>914</v>
      </c>
      <c r="BO10606" s="79" t="s">
        <v>7925</v>
      </c>
      <c r="BU10606" s="79" t="s">
        <v>16116</v>
      </c>
      <c r="BV10606" s="79" t="s">
        <v>914</v>
      </c>
      <c r="BW10606" s="79" t="s">
        <v>7925</v>
      </c>
    </row>
    <row r="10607" spans="51:75" x14ac:dyDescent="0.3">
      <c r="AY10607" s="107" t="e">
        <f>VLOOKUP(C10607,#REF!, 2,FALSE)</f>
        <v>#REF!</v>
      </c>
      <c r="BM10607" s="79" t="s">
        <v>16117</v>
      </c>
      <c r="BN10607" s="79" t="s">
        <v>16992</v>
      </c>
      <c r="BO10607" s="79" t="s">
        <v>772</v>
      </c>
      <c r="BU10607" s="79" t="s">
        <v>16117</v>
      </c>
      <c r="BV10607" s="79" t="s">
        <v>16992</v>
      </c>
      <c r="BW10607" s="79" t="s">
        <v>772</v>
      </c>
    </row>
    <row r="10608" spans="51:75" x14ac:dyDescent="0.3">
      <c r="AY10608" s="107" t="e">
        <f>VLOOKUP(C10608,#REF!, 2,FALSE)</f>
        <v>#REF!</v>
      </c>
      <c r="BM10608" s="79" t="s">
        <v>2785</v>
      </c>
      <c r="BN10608" s="79" t="s">
        <v>3006</v>
      </c>
      <c r="BO10608" s="79" t="s">
        <v>1059</v>
      </c>
      <c r="BU10608" s="79" t="s">
        <v>2785</v>
      </c>
      <c r="BV10608" s="79" t="s">
        <v>3006</v>
      </c>
      <c r="BW10608" s="79" t="s">
        <v>1059</v>
      </c>
    </row>
    <row r="10609" spans="51:75" x14ac:dyDescent="0.3">
      <c r="AY10609" s="107" t="e">
        <f>VLOOKUP(C10609,#REF!, 2,FALSE)</f>
        <v>#REF!</v>
      </c>
      <c r="BM10609" s="79" t="s">
        <v>2786</v>
      </c>
      <c r="BN10609" s="79" t="s">
        <v>1269</v>
      </c>
      <c r="BO10609" s="79" t="s">
        <v>2887</v>
      </c>
      <c r="BU10609" s="79" t="s">
        <v>2786</v>
      </c>
      <c r="BV10609" s="79" t="s">
        <v>1269</v>
      </c>
      <c r="BW10609" s="79" t="s">
        <v>2887</v>
      </c>
    </row>
    <row r="10610" spans="51:75" x14ac:dyDescent="0.3">
      <c r="AY10610" s="107" t="e">
        <f>VLOOKUP(C10610,#REF!, 2,FALSE)</f>
        <v>#REF!</v>
      </c>
      <c r="BM10610" s="79" t="s">
        <v>16118</v>
      </c>
      <c r="BN10610" s="79" t="s">
        <v>2981</v>
      </c>
      <c r="BO10610" s="79" t="s">
        <v>7800</v>
      </c>
      <c r="BU10610" s="79" t="s">
        <v>16118</v>
      </c>
      <c r="BV10610" s="79" t="s">
        <v>2981</v>
      </c>
      <c r="BW10610" s="79" t="s">
        <v>7800</v>
      </c>
    </row>
    <row r="10611" spans="51:75" x14ac:dyDescent="0.3">
      <c r="AY10611" s="107" t="e">
        <f>VLOOKUP(C10611,#REF!, 2,FALSE)</f>
        <v>#REF!</v>
      </c>
      <c r="BM10611" s="79" t="s">
        <v>16119</v>
      </c>
      <c r="BN10611" s="79" t="s">
        <v>925</v>
      </c>
      <c r="BO10611" s="79" t="s">
        <v>16120</v>
      </c>
      <c r="BU10611" s="79" t="s">
        <v>16119</v>
      </c>
      <c r="BV10611" s="79" t="s">
        <v>925</v>
      </c>
      <c r="BW10611" s="79" t="s">
        <v>16120</v>
      </c>
    </row>
    <row r="10612" spans="51:75" x14ac:dyDescent="0.3">
      <c r="AY10612" s="107" t="e">
        <f>VLOOKUP(C10612,#REF!, 2,FALSE)</f>
        <v>#REF!</v>
      </c>
      <c r="BM10612" s="79" t="s">
        <v>16121</v>
      </c>
      <c r="BN10612" s="79" t="s">
        <v>925</v>
      </c>
      <c r="BO10612" s="79" t="s">
        <v>9437</v>
      </c>
      <c r="BU10612" s="79" t="s">
        <v>16121</v>
      </c>
      <c r="BV10612" s="79" t="s">
        <v>925</v>
      </c>
      <c r="BW10612" s="79" t="s">
        <v>9437</v>
      </c>
    </row>
    <row r="10613" spans="51:75" x14ac:dyDescent="0.3">
      <c r="AY10613" s="107" t="e">
        <f>VLOOKUP(C10613,#REF!, 2,FALSE)</f>
        <v>#REF!</v>
      </c>
      <c r="BM10613" s="79" t="s">
        <v>16122</v>
      </c>
      <c r="BN10613" s="79" t="s">
        <v>925</v>
      </c>
      <c r="BO10613" s="79" t="s">
        <v>9437</v>
      </c>
      <c r="BU10613" s="79" t="s">
        <v>16122</v>
      </c>
      <c r="BV10613" s="79" t="s">
        <v>925</v>
      </c>
      <c r="BW10613" s="79" t="s">
        <v>9437</v>
      </c>
    </row>
    <row r="10614" spans="51:75" x14ac:dyDescent="0.3">
      <c r="AY10614" s="107" t="e">
        <f>VLOOKUP(C10614,#REF!, 2,FALSE)</f>
        <v>#REF!</v>
      </c>
      <c r="BM10614" s="79" t="s">
        <v>16123</v>
      </c>
      <c r="BN10614" s="79" t="s">
        <v>1344</v>
      </c>
      <c r="BO10614" s="79" t="s">
        <v>2985</v>
      </c>
      <c r="BU10614" s="79" t="s">
        <v>16123</v>
      </c>
      <c r="BV10614" s="79" t="s">
        <v>1344</v>
      </c>
      <c r="BW10614" s="79" t="s">
        <v>2985</v>
      </c>
    </row>
    <row r="10615" spans="51:75" x14ac:dyDescent="0.3">
      <c r="AY10615" s="107" t="e">
        <f>VLOOKUP(C10615,#REF!, 2,FALSE)</f>
        <v>#REF!</v>
      </c>
      <c r="BM10615" s="79" t="s">
        <v>16124</v>
      </c>
      <c r="BN10615" s="79" t="s">
        <v>16992</v>
      </c>
      <c r="BO10615" s="79" t="s">
        <v>772</v>
      </c>
      <c r="BU10615" s="79" t="s">
        <v>16124</v>
      </c>
      <c r="BV10615" s="79" t="s">
        <v>16992</v>
      </c>
      <c r="BW10615" s="79" t="s">
        <v>772</v>
      </c>
    </row>
    <row r="10616" spans="51:75" x14ac:dyDescent="0.3">
      <c r="AY10616" s="107" t="e">
        <f>VLOOKUP(C10616,#REF!, 2,FALSE)</f>
        <v>#REF!</v>
      </c>
      <c r="BM10616" s="79" t="s">
        <v>16125</v>
      </c>
      <c r="BN10616" s="79" t="s">
        <v>668</v>
      </c>
      <c r="BO10616" s="79" t="s">
        <v>7440</v>
      </c>
      <c r="BU10616" s="79" t="s">
        <v>16125</v>
      </c>
      <c r="BV10616" s="79" t="s">
        <v>668</v>
      </c>
      <c r="BW10616" s="79" t="s">
        <v>7440</v>
      </c>
    </row>
    <row r="10617" spans="51:75" x14ac:dyDescent="0.3">
      <c r="AY10617" s="107" t="e">
        <f>VLOOKUP(C10617,#REF!, 2,FALSE)</f>
        <v>#REF!</v>
      </c>
      <c r="BM10617" s="79" t="s">
        <v>16126</v>
      </c>
      <c r="BN10617" s="79" t="s">
        <v>782</v>
      </c>
      <c r="BO10617" s="79" t="s">
        <v>6200</v>
      </c>
      <c r="BU10617" s="79" t="s">
        <v>16126</v>
      </c>
      <c r="BV10617" s="79" t="s">
        <v>782</v>
      </c>
      <c r="BW10617" s="79" t="s">
        <v>6200</v>
      </c>
    </row>
    <row r="10618" spans="51:75" x14ac:dyDescent="0.3">
      <c r="AY10618" s="107" t="e">
        <f>VLOOKUP(C10618,#REF!, 2,FALSE)</f>
        <v>#REF!</v>
      </c>
      <c r="BM10618" s="79" t="s">
        <v>16127</v>
      </c>
      <c r="BN10618" s="79" t="s">
        <v>1344</v>
      </c>
      <c r="BO10618" s="79" t="s">
        <v>2985</v>
      </c>
      <c r="BU10618" s="79" t="s">
        <v>16127</v>
      </c>
      <c r="BV10618" s="79" t="s">
        <v>1344</v>
      </c>
      <c r="BW10618" s="79" t="s">
        <v>2985</v>
      </c>
    </row>
    <row r="10619" spans="51:75" x14ac:dyDescent="0.3">
      <c r="AY10619" s="107" t="e">
        <f>VLOOKUP(C10619,#REF!, 2,FALSE)</f>
        <v>#REF!</v>
      </c>
      <c r="BM10619" s="79" t="s">
        <v>16128</v>
      </c>
      <c r="BN10619" s="79" t="s">
        <v>16992</v>
      </c>
      <c r="BO10619" s="79" t="s">
        <v>5413</v>
      </c>
      <c r="BU10619" s="79" t="s">
        <v>16128</v>
      </c>
      <c r="BV10619" s="79" t="s">
        <v>16992</v>
      </c>
      <c r="BW10619" s="79" t="s">
        <v>5413</v>
      </c>
    </row>
    <row r="10620" spans="51:75" x14ac:dyDescent="0.3">
      <c r="AY10620" s="107" t="e">
        <f>VLOOKUP(C10620,#REF!, 2,FALSE)</f>
        <v>#REF!</v>
      </c>
      <c r="BM10620" s="79" t="s">
        <v>2787</v>
      </c>
      <c r="BN10620" s="79" t="s">
        <v>16992</v>
      </c>
      <c r="BO10620" s="79" t="s">
        <v>772</v>
      </c>
      <c r="BU10620" s="79" t="s">
        <v>2787</v>
      </c>
      <c r="BV10620" s="79" t="s">
        <v>16992</v>
      </c>
      <c r="BW10620" s="79" t="s">
        <v>772</v>
      </c>
    </row>
    <row r="10621" spans="51:75" x14ac:dyDescent="0.3">
      <c r="AY10621" s="107" t="e">
        <f>VLOOKUP(C10621,#REF!, 2,FALSE)</f>
        <v>#REF!</v>
      </c>
      <c r="BM10621" s="79" t="s">
        <v>2788</v>
      </c>
      <c r="BN10621" s="79" t="s">
        <v>3006</v>
      </c>
      <c r="BO10621" s="79" t="s">
        <v>16129</v>
      </c>
      <c r="BU10621" s="79" t="s">
        <v>2788</v>
      </c>
      <c r="BV10621" s="79" t="s">
        <v>3006</v>
      </c>
      <c r="BW10621" s="79" t="s">
        <v>16129</v>
      </c>
    </row>
    <row r="10622" spans="51:75" x14ac:dyDescent="0.3">
      <c r="AY10622" s="107" t="e">
        <f>VLOOKUP(C10622,#REF!, 2,FALSE)</f>
        <v>#REF!</v>
      </c>
      <c r="BM10622" s="79" t="s">
        <v>16130</v>
      </c>
      <c r="BN10622" s="79" t="s">
        <v>780</v>
      </c>
      <c r="BO10622" s="79" t="s">
        <v>4757</v>
      </c>
      <c r="BU10622" s="79" t="s">
        <v>16130</v>
      </c>
      <c r="BV10622" s="79" t="s">
        <v>780</v>
      </c>
      <c r="BW10622" s="79" t="s">
        <v>4757</v>
      </c>
    </row>
    <row r="10623" spans="51:75" x14ac:dyDescent="0.3">
      <c r="AY10623" s="107" t="e">
        <f>VLOOKUP(C10623,#REF!, 2,FALSE)</f>
        <v>#REF!</v>
      </c>
      <c r="BM10623" s="79" t="s">
        <v>16131</v>
      </c>
      <c r="BN10623" s="79" t="s">
        <v>780</v>
      </c>
      <c r="BO10623" s="79" t="s">
        <v>662</v>
      </c>
      <c r="BU10623" s="79" t="s">
        <v>16131</v>
      </c>
      <c r="BV10623" s="79" t="s">
        <v>780</v>
      </c>
      <c r="BW10623" s="79" t="s">
        <v>662</v>
      </c>
    </row>
    <row r="10624" spans="51:75" x14ac:dyDescent="0.3">
      <c r="AY10624" s="107" t="e">
        <f>VLOOKUP(C10624,#REF!, 2,FALSE)</f>
        <v>#REF!</v>
      </c>
      <c r="BM10624" s="79" t="s">
        <v>16132</v>
      </c>
      <c r="BN10624" s="79" t="s">
        <v>805</v>
      </c>
      <c r="BO10624" s="79" t="s">
        <v>2985</v>
      </c>
      <c r="BU10624" s="79" t="s">
        <v>16132</v>
      </c>
      <c r="BV10624" s="79" t="s">
        <v>805</v>
      </c>
      <c r="BW10624" s="79" t="s">
        <v>2985</v>
      </c>
    </row>
    <row r="10625" spans="51:75" x14ac:dyDescent="0.3">
      <c r="AY10625" s="107" t="e">
        <f>VLOOKUP(C10625,#REF!, 2,FALSE)</f>
        <v>#REF!</v>
      </c>
      <c r="BM10625" s="79" t="s">
        <v>16133</v>
      </c>
      <c r="BN10625" s="79" t="s">
        <v>16992</v>
      </c>
      <c r="BO10625" s="79" t="s">
        <v>2722</v>
      </c>
      <c r="BU10625" s="79" t="s">
        <v>16133</v>
      </c>
      <c r="BV10625" s="79" t="s">
        <v>16992</v>
      </c>
      <c r="BW10625" s="79" t="s">
        <v>2722</v>
      </c>
    </row>
    <row r="10626" spans="51:75" x14ac:dyDescent="0.3">
      <c r="AY10626" s="107" t="e">
        <f>VLOOKUP(C10626,#REF!, 2,FALSE)</f>
        <v>#REF!</v>
      </c>
      <c r="BM10626" s="79" t="s">
        <v>2791</v>
      </c>
      <c r="BN10626" s="79" t="s">
        <v>16992</v>
      </c>
      <c r="BO10626" s="79" t="s">
        <v>9660</v>
      </c>
      <c r="BU10626" s="79" t="s">
        <v>2791</v>
      </c>
      <c r="BV10626" s="79" t="s">
        <v>16992</v>
      </c>
      <c r="BW10626" s="79" t="s">
        <v>9660</v>
      </c>
    </row>
    <row r="10627" spans="51:75" x14ac:dyDescent="0.3">
      <c r="AY10627" s="107" t="e">
        <f>VLOOKUP(C10627,#REF!, 2,FALSE)</f>
        <v>#REF!</v>
      </c>
      <c r="BM10627" s="79" t="s">
        <v>63</v>
      </c>
      <c r="BN10627" s="79" t="s">
        <v>16992</v>
      </c>
      <c r="BO10627" s="79" t="s">
        <v>16134</v>
      </c>
      <c r="BU10627" s="79" t="s">
        <v>63</v>
      </c>
      <c r="BV10627" s="79" t="s">
        <v>16992</v>
      </c>
      <c r="BW10627" s="79" t="s">
        <v>16134</v>
      </c>
    </row>
    <row r="10628" spans="51:75" x14ac:dyDescent="0.3">
      <c r="AY10628" s="107" t="e">
        <f>VLOOKUP(C10628,#REF!, 2,FALSE)</f>
        <v>#REF!</v>
      </c>
      <c r="BM10628" s="79" t="s">
        <v>16135</v>
      </c>
      <c r="BN10628" s="79" t="s">
        <v>16992</v>
      </c>
      <c r="BO10628" s="79" t="s">
        <v>16136</v>
      </c>
      <c r="BU10628" s="79" t="s">
        <v>16135</v>
      </c>
      <c r="BV10628" s="79" t="s">
        <v>16992</v>
      </c>
      <c r="BW10628" s="79" t="s">
        <v>16136</v>
      </c>
    </row>
    <row r="10629" spans="51:75" x14ac:dyDescent="0.3">
      <c r="AY10629" s="107" t="e">
        <f>VLOOKUP(C10629,#REF!, 2,FALSE)</f>
        <v>#REF!</v>
      </c>
      <c r="BM10629" s="79" t="s">
        <v>16137</v>
      </c>
      <c r="BN10629" s="79" t="s">
        <v>16992</v>
      </c>
      <c r="BO10629" s="79" t="s">
        <v>1502</v>
      </c>
      <c r="BU10629" s="79" t="s">
        <v>16137</v>
      </c>
      <c r="BV10629" s="79" t="s">
        <v>16992</v>
      </c>
      <c r="BW10629" s="79" t="s">
        <v>1502</v>
      </c>
    </row>
    <row r="10630" spans="51:75" x14ac:dyDescent="0.3">
      <c r="AY10630" s="107" t="e">
        <f>VLOOKUP(C10630,#REF!, 2,FALSE)</f>
        <v>#REF!</v>
      </c>
      <c r="BM10630" s="79" t="s">
        <v>16138</v>
      </c>
      <c r="BN10630" s="79" t="s">
        <v>3256</v>
      </c>
      <c r="BO10630" s="79" t="s">
        <v>4037</v>
      </c>
      <c r="BU10630" s="79" t="s">
        <v>16138</v>
      </c>
      <c r="BV10630" s="79" t="s">
        <v>3256</v>
      </c>
      <c r="BW10630" s="79" t="s">
        <v>4037</v>
      </c>
    </row>
    <row r="10631" spans="51:75" x14ac:dyDescent="0.3">
      <c r="AY10631" s="107" t="e">
        <f>VLOOKUP(C10631,#REF!, 2,FALSE)</f>
        <v>#REF!</v>
      </c>
      <c r="BM10631" s="79" t="s">
        <v>16139</v>
      </c>
      <c r="BN10631" s="79" t="s">
        <v>625</v>
      </c>
      <c r="BO10631" s="79" t="s">
        <v>3148</v>
      </c>
      <c r="BU10631" s="79" t="s">
        <v>16139</v>
      </c>
      <c r="BV10631" s="79" t="s">
        <v>625</v>
      </c>
      <c r="BW10631" s="79" t="s">
        <v>3148</v>
      </c>
    </row>
    <row r="10632" spans="51:75" x14ac:dyDescent="0.3">
      <c r="AY10632" s="107" t="e">
        <f>VLOOKUP(C10632,#REF!, 2,FALSE)</f>
        <v>#REF!</v>
      </c>
      <c r="BM10632" s="79" t="s">
        <v>16140</v>
      </c>
      <c r="BN10632" s="79" t="s">
        <v>16992</v>
      </c>
      <c r="BO10632" s="79" t="s">
        <v>1860</v>
      </c>
      <c r="BU10632" s="79" t="s">
        <v>16140</v>
      </c>
      <c r="BV10632" s="79" t="s">
        <v>16992</v>
      </c>
      <c r="BW10632" s="79" t="s">
        <v>1860</v>
      </c>
    </row>
    <row r="10633" spans="51:75" x14ac:dyDescent="0.3">
      <c r="AY10633" s="107" t="e">
        <f>VLOOKUP(C10633,#REF!, 2,FALSE)</f>
        <v>#REF!</v>
      </c>
      <c r="BM10633" s="79" t="s">
        <v>16141</v>
      </c>
      <c r="BN10633" s="79" t="s">
        <v>16992</v>
      </c>
      <c r="BO10633" s="79" t="s">
        <v>4077</v>
      </c>
      <c r="BU10633" s="79" t="s">
        <v>16141</v>
      </c>
      <c r="BV10633" s="79" t="s">
        <v>16992</v>
      </c>
      <c r="BW10633" s="79" t="s">
        <v>4077</v>
      </c>
    </row>
    <row r="10634" spans="51:75" x14ac:dyDescent="0.3">
      <c r="AY10634" s="107" t="e">
        <f>VLOOKUP(C10634,#REF!, 2,FALSE)</f>
        <v>#REF!</v>
      </c>
      <c r="BM10634" s="79" t="s">
        <v>16142</v>
      </c>
      <c r="BN10634" s="79" t="s">
        <v>16992</v>
      </c>
      <c r="BO10634" s="79" t="s">
        <v>16143</v>
      </c>
      <c r="BU10634" s="79" t="s">
        <v>16142</v>
      </c>
      <c r="BV10634" s="79" t="s">
        <v>16992</v>
      </c>
      <c r="BW10634" s="79" t="s">
        <v>16143</v>
      </c>
    </row>
    <row r="10635" spans="51:75" x14ac:dyDescent="0.3">
      <c r="AY10635" s="107" t="e">
        <f>VLOOKUP(C10635,#REF!, 2,FALSE)</f>
        <v>#REF!</v>
      </c>
      <c r="BM10635" s="79" t="s">
        <v>16144</v>
      </c>
      <c r="BN10635" s="79" t="s">
        <v>16992</v>
      </c>
      <c r="BO10635" s="79" t="s">
        <v>3735</v>
      </c>
      <c r="BU10635" s="79" t="s">
        <v>16144</v>
      </c>
      <c r="BV10635" s="79" t="s">
        <v>16992</v>
      </c>
      <c r="BW10635" s="79" t="s">
        <v>3735</v>
      </c>
    </row>
    <row r="10636" spans="51:75" x14ac:dyDescent="0.3">
      <c r="AY10636" s="107" t="e">
        <f>VLOOKUP(C10636,#REF!, 2,FALSE)</f>
        <v>#REF!</v>
      </c>
      <c r="BM10636" s="79" t="s">
        <v>2792</v>
      </c>
      <c r="BN10636" s="79" t="s">
        <v>16992</v>
      </c>
      <c r="BO10636" s="79" t="s">
        <v>8924</v>
      </c>
      <c r="BU10636" s="79" t="s">
        <v>2792</v>
      </c>
      <c r="BV10636" s="79" t="s">
        <v>16992</v>
      </c>
      <c r="BW10636" s="79" t="s">
        <v>8924</v>
      </c>
    </row>
    <row r="10637" spans="51:75" x14ac:dyDescent="0.3">
      <c r="AY10637" s="107" t="e">
        <f>VLOOKUP(C10637,#REF!, 2,FALSE)</f>
        <v>#REF!</v>
      </c>
      <c r="BM10637" s="79" t="s">
        <v>16145</v>
      </c>
      <c r="BN10637" s="79" t="s">
        <v>16992</v>
      </c>
      <c r="BO10637" s="79" t="s">
        <v>8342</v>
      </c>
      <c r="BU10637" s="79" t="s">
        <v>16145</v>
      </c>
      <c r="BV10637" s="79" t="s">
        <v>16992</v>
      </c>
      <c r="BW10637" s="79" t="s">
        <v>8342</v>
      </c>
    </row>
    <row r="10638" spans="51:75" x14ac:dyDescent="0.3">
      <c r="AY10638" s="107" t="e">
        <f>VLOOKUP(C10638,#REF!, 2,FALSE)</f>
        <v>#REF!</v>
      </c>
      <c r="BM10638" s="79" t="s">
        <v>16146</v>
      </c>
      <c r="BN10638" s="79" t="s">
        <v>16992</v>
      </c>
      <c r="BO10638" s="79" t="s">
        <v>6820</v>
      </c>
      <c r="BU10638" s="79" t="s">
        <v>16146</v>
      </c>
      <c r="BV10638" s="79" t="s">
        <v>16992</v>
      </c>
      <c r="BW10638" s="79" t="s">
        <v>6820</v>
      </c>
    </row>
    <row r="10639" spans="51:75" x14ac:dyDescent="0.3">
      <c r="AY10639" s="107" t="e">
        <f>VLOOKUP(C10639,#REF!, 2,FALSE)</f>
        <v>#REF!</v>
      </c>
      <c r="BM10639" s="79" t="s">
        <v>16147</v>
      </c>
      <c r="BN10639" s="79" t="s">
        <v>623</v>
      </c>
      <c r="BO10639" s="79" t="s">
        <v>8924</v>
      </c>
      <c r="BU10639" s="79" t="s">
        <v>16147</v>
      </c>
      <c r="BV10639" s="79" t="s">
        <v>623</v>
      </c>
      <c r="BW10639" s="79" t="s">
        <v>8924</v>
      </c>
    </row>
    <row r="10640" spans="51:75" x14ac:dyDescent="0.3">
      <c r="AY10640" s="107" t="e">
        <f>VLOOKUP(C10640,#REF!, 2,FALSE)</f>
        <v>#REF!</v>
      </c>
      <c r="BM10640" s="79" t="s">
        <v>16148</v>
      </c>
      <c r="BN10640" s="79" t="s">
        <v>3049</v>
      </c>
      <c r="BO10640" s="79" t="s">
        <v>3884</v>
      </c>
      <c r="BU10640" s="79" t="s">
        <v>16148</v>
      </c>
      <c r="BV10640" s="79" t="s">
        <v>3049</v>
      </c>
      <c r="BW10640" s="79" t="s">
        <v>3884</v>
      </c>
    </row>
    <row r="10641" spans="51:75" x14ac:dyDescent="0.3">
      <c r="AY10641" s="107" t="e">
        <f>VLOOKUP(C10641,#REF!, 2,FALSE)</f>
        <v>#REF!</v>
      </c>
      <c r="BM10641" s="79" t="s">
        <v>16149</v>
      </c>
      <c r="BN10641" s="79" t="s">
        <v>3049</v>
      </c>
      <c r="BO10641" s="79" t="s">
        <v>8347</v>
      </c>
      <c r="BU10641" s="79" t="s">
        <v>16149</v>
      </c>
      <c r="BV10641" s="79" t="s">
        <v>3049</v>
      </c>
      <c r="BW10641" s="79" t="s">
        <v>8347</v>
      </c>
    </row>
    <row r="10642" spans="51:75" x14ac:dyDescent="0.3">
      <c r="AY10642" s="107" t="e">
        <f>VLOOKUP(C10642,#REF!, 2,FALSE)</f>
        <v>#REF!</v>
      </c>
      <c r="BM10642" s="79" t="s">
        <v>16150</v>
      </c>
      <c r="BN10642" s="79" t="s">
        <v>944</v>
      </c>
      <c r="BO10642" s="79" t="s">
        <v>16151</v>
      </c>
      <c r="BU10642" s="79" t="s">
        <v>16150</v>
      </c>
      <c r="BV10642" s="79" t="s">
        <v>944</v>
      </c>
      <c r="BW10642" s="79" t="s">
        <v>16151</v>
      </c>
    </row>
    <row r="10643" spans="51:75" x14ac:dyDescent="0.3">
      <c r="AY10643" s="107" t="e">
        <f>VLOOKUP(C10643,#REF!, 2,FALSE)</f>
        <v>#REF!</v>
      </c>
      <c r="BM10643" s="79" t="s">
        <v>16152</v>
      </c>
      <c r="BN10643" s="79" t="s">
        <v>623</v>
      </c>
      <c r="BO10643" s="79" t="s">
        <v>13933</v>
      </c>
      <c r="BU10643" s="79" t="s">
        <v>16152</v>
      </c>
      <c r="BV10643" s="79" t="s">
        <v>623</v>
      </c>
      <c r="BW10643" s="79" t="s">
        <v>13933</v>
      </c>
    </row>
    <row r="10644" spans="51:75" x14ac:dyDescent="0.3">
      <c r="AY10644" s="107" t="e">
        <f>VLOOKUP(C10644,#REF!, 2,FALSE)</f>
        <v>#REF!</v>
      </c>
      <c r="BM10644" s="79" t="s">
        <v>16153</v>
      </c>
      <c r="BN10644" s="79" t="s">
        <v>738</v>
      </c>
      <c r="BO10644" s="79" t="s">
        <v>8391</v>
      </c>
      <c r="BU10644" s="79" t="s">
        <v>16153</v>
      </c>
      <c r="BV10644" s="79" t="s">
        <v>738</v>
      </c>
      <c r="BW10644" s="79" t="s">
        <v>8391</v>
      </c>
    </row>
    <row r="10645" spans="51:75" x14ac:dyDescent="0.3">
      <c r="AY10645" s="107" t="e">
        <f>VLOOKUP(C10645,#REF!, 2,FALSE)</f>
        <v>#REF!</v>
      </c>
      <c r="BM10645" s="79" t="s">
        <v>16154</v>
      </c>
      <c r="BN10645" s="79" t="s">
        <v>660</v>
      </c>
      <c r="BO10645" s="79" t="s">
        <v>16155</v>
      </c>
      <c r="BU10645" s="79" t="s">
        <v>16154</v>
      </c>
      <c r="BV10645" s="79" t="s">
        <v>660</v>
      </c>
      <c r="BW10645" s="79" t="s">
        <v>16155</v>
      </c>
    </row>
    <row r="10646" spans="51:75" x14ac:dyDescent="0.3">
      <c r="AY10646" s="107" t="e">
        <f>VLOOKUP(C10646,#REF!, 2,FALSE)</f>
        <v>#REF!</v>
      </c>
      <c r="BM10646" s="79" t="s">
        <v>496</v>
      </c>
      <c r="BN10646" s="79" t="s">
        <v>671</v>
      </c>
      <c r="BO10646" s="79" t="s">
        <v>16156</v>
      </c>
      <c r="BU10646" s="79" t="s">
        <v>496</v>
      </c>
      <c r="BV10646" s="79" t="s">
        <v>671</v>
      </c>
      <c r="BW10646" s="79" t="s">
        <v>16156</v>
      </c>
    </row>
    <row r="10647" spans="51:75" x14ac:dyDescent="0.3">
      <c r="AY10647" s="107" t="e">
        <f>VLOOKUP(C10647,#REF!, 2,FALSE)</f>
        <v>#REF!</v>
      </c>
      <c r="BM10647" s="79" t="s">
        <v>16157</v>
      </c>
      <c r="BN10647" s="79" t="s">
        <v>630</v>
      </c>
      <c r="BO10647" s="79" t="s">
        <v>5641</v>
      </c>
      <c r="BU10647" s="79" t="s">
        <v>16157</v>
      </c>
      <c r="BV10647" s="79" t="s">
        <v>630</v>
      </c>
      <c r="BW10647" s="79" t="s">
        <v>5641</v>
      </c>
    </row>
    <row r="10648" spans="51:75" x14ac:dyDescent="0.3">
      <c r="AY10648" s="107" t="e">
        <f>VLOOKUP(C10648,#REF!, 2,FALSE)</f>
        <v>#REF!</v>
      </c>
      <c r="BM10648" s="79" t="s">
        <v>16158</v>
      </c>
      <c r="BN10648" s="79" t="s">
        <v>659</v>
      </c>
      <c r="BO10648" s="79" t="s">
        <v>9343</v>
      </c>
      <c r="BU10648" s="79" t="s">
        <v>16158</v>
      </c>
      <c r="BV10648" s="79" t="s">
        <v>659</v>
      </c>
      <c r="BW10648" s="79" t="s">
        <v>9343</v>
      </c>
    </row>
    <row r="10649" spans="51:75" x14ac:dyDescent="0.3">
      <c r="AY10649" s="107" t="e">
        <f>VLOOKUP(C10649,#REF!, 2,FALSE)</f>
        <v>#REF!</v>
      </c>
      <c r="BM10649" s="79" t="s">
        <v>16159</v>
      </c>
      <c r="BN10649" s="79" t="s">
        <v>1141</v>
      </c>
      <c r="BO10649" s="79" t="s">
        <v>772</v>
      </c>
      <c r="BU10649" s="79" t="s">
        <v>16159</v>
      </c>
      <c r="BV10649" s="79" t="s">
        <v>1141</v>
      </c>
      <c r="BW10649" s="79" t="s">
        <v>772</v>
      </c>
    </row>
    <row r="10650" spans="51:75" x14ac:dyDescent="0.3">
      <c r="AY10650" s="107" t="e">
        <f>VLOOKUP(C10650,#REF!, 2,FALSE)</f>
        <v>#REF!</v>
      </c>
      <c r="BM10650" s="79" t="s">
        <v>16160</v>
      </c>
      <c r="BN10650" s="79" t="s">
        <v>3206</v>
      </c>
      <c r="BO10650" s="79" t="s">
        <v>862</v>
      </c>
      <c r="BU10650" s="79" t="s">
        <v>16160</v>
      </c>
      <c r="BV10650" s="79" t="s">
        <v>3206</v>
      </c>
      <c r="BW10650" s="79" t="s">
        <v>862</v>
      </c>
    </row>
    <row r="10651" spans="51:75" x14ac:dyDescent="0.3">
      <c r="AY10651" s="107" t="e">
        <f>VLOOKUP(C10651,#REF!, 2,FALSE)</f>
        <v>#REF!</v>
      </c>
      <c r="BM10651" s="79" t="s">
        <v>16161</v>
      </c>
      <c r="BN10651" s="79" t="s">
        <v>671</v>
      </c>
      <c r="BO10651" s="79" t="s">
        <v>10100</v>
      </c>
      <c r="BU10651" s="79" t="s">
        <v>16161</v>
      </c>
      <c r="BV10651" s="79" t="s">
        <v>671</v>
      </c>
      <c r="BW10651" s="79" t="s">
        <v>10100</v>
      </c>
    </row>
    <row r="10652" spans="51:75" x14ac:dyDescent="0.3">
      <c r="AY10652" s="107" t="e">
        <f>VLOOKUP(C10652,#REF!, 2,FALSE)</f>
        <v>#REF!</v>
      </c>
      <c r="BM10652" s="79" t="s">
        <v>16162</v>
      </c>
      <c r="BN10652" s="79" t="s">
        <v>707</v>
      </c>
      <c r="BO10652" s="79" t="s">
        <v>1609</v>
      </c>
      <c r="BU10652" s="79" t="s">
        <v>16162</v>
      </c>
      <c r="BV10652" s="79" t="s">
        <v>707</v>
      </c>
      <c r="BW10652" s="79" t="s">
        <v>1609</v>
      </c>
    </row>
    <row r="10653" spans="51:75" x14ac:dyDescent="0.3">
      <c r="AY10653" s="107" t="e">
        <f>VLOOKUP(C10653,#REF!, 2,FALSE)</f>
        <v>#REF!</v>
      </c>
      <c r="BM10653" s="79" t="s">
        <v>16163</v>
      </c>
      <c r="BN10653" s="79" t="s">
        <v>864</v>
      </c>
      <c r="BO10653" s="79" t="s">
        <v>772</v>
      </c>
      <c r="BU10653" s="79" t="s">
        <v>16163</v>
      </c>
      <c r="BV10653" s="79" t="s">
        <v>864</v>
      </c>
      <c r="BW10653" s="79" t="s">
        <v>772</v>
      </c>
    </row>
    <row r="10654" spans="51:75" x14ac:dyDescent="0.3">
      <c r="AY10654" s="107" t="e">
        <f>VLOOKUP(C10654,#REF!, 2,FALSE)</f>
        <v>#REF!</v>
      </c>
      <c r="BM10654" s="79" t="s">
        <v>16164</v>
      </c>
      <c r="BN10654" s="79" t="s">
        <v>864</v>
      </c>
      <c r="BO10654" s="79" t="s">
        <v>772</v>
      </c>
      <c r="BU10654" s="79" t="s">
        <v>16164</v>
      </c>
      <c r="BV10654" s="79" t="s">
        <v>864</v>
      </c>
      <c r="BW10654" s="79" t="s">
        <v>772</v>
      </c>
    </row>
    <row r="10655" spans="51:75" x14ac:dyDescent="0.3">
      <c r="AY10655" s="107" t="e">
        <f>VLOOKUP(C10655,#REF!, 2,FALSE)</f>
        <v>#REF!</v>
      </c>
      <c r="BM10655" s="79" t="s">
        <v>16165</v>
      </c>
      <c r="BN10655" s="79" t="s">
        <v>864</v>
      </c>
      <c r="BO10655" s="79" t="s">
        <v>9461</v>
      </c>
      <c r="BU10655" s="79" t="s">
        <v>16165</v>
      </c>
      <c r="BV10655" s="79" t="s">
        <v>864</v>
      </c>
      <c r="BW10655" s="79" t="s">
        <v>9461</v>
      </c>
    </row>
    <row r="10656" spans="51:75" x14ac:dyDescent="0.3">
      <c r="AY10656" s="107" t="e">
        <f>VLOOKUP(C10656,#REF!, 2,FALSE)</f>
        <v>#REF!</v>
      </c>
      <c r="BM10656" s="79" t="s">
        <v>16166</v>
      </c>
      <c r="BN10656" s="79" t="s">
        <v>2985</v>
      </c>
      <c r="BO10656" s="79" t="s">
        <v>772</v>
      </c>
      <c r="BU10656" s="79" t="s">
        <v>16166</v>
      </c>
      <c r="BV10656" s="79" t="s">
        <v>2985</v>
      </c>
      <c r="BW10656" s="79" t="s">
        <v>772</v>
      </c>
    </row>
    <row r="10657" spans="51:75" x14ac:dyDescent="0.3">
      <c r="AY10657" s="107" t="e">
        <f>VLOOKUP(C10657,#REF!, 2,FALSE)</f>
        <v>#REF!</v>
      </c>
      <c r="BM10657" s="79" t="s">
        <v>16167</v>
      </c>
      <c r="BN10657" s="79" t="s">
        <v>1141</v>
      </c>
      <c r="BO10657" s="79" t="s">
        <v>1227</v>
      </c>
      <c r="BU10657" s="79" t="s">
        <v>16167</v>
      </c>
      <c r="BV10657" s="79" t="s">
        <v>1141</v>
      </c>
      <c r="BW10657" s="79" t="s">
        <v>1227</v>
      </c>
    </row>
    <row r="10658" spans="51:75" x14ac:dyDescent="0.3">
      <c r="AY10658" s="107" t="e">
        <f>VLOOKUP(C10658,#REF!, 2,FALSE)</f>
        <v>#REF!</v>
      </c>
      <c r="BM10658" s="79" t="s">
        <v>16168</v>
      </c>
      <c r="BN10658" s="79" t="s">
        <v>3091</v>
      </c>
      <c r="BO10658" s="79" t="s">
        <v>16169</v>
      </c>
      <c r="BU10658" s="79" t="s">
        <v>16168</v>
      </c>
      <c r="BV10658" s="79" t="s">
        <v>3091</v>
      </c>
      <c r="BW10658" s="79" t="s">
        <v>16169</v>
      </c>
    </row>
    <row r="10659" spans="51:75" x14ac:dyDescent="0.3">
      <c r="AY10659" s="107" t="e">
        <f>VLOOKUP(C10659,#REF!, 2,FALSE)</f>
        <v>#REF!</v>
      </c>
      <c r="BM10659" s="79" t="s">
        <v>16170</v>
      </c>
      <c r="BN10659" s="79" t="s">
        <v>16992</v>
      </c>
      <c r="BO10659" s="79" t="s">
        <v>2985</v>
      </c>
      <c r="BU10659" s="79" t="s">
        <v>16170</v>
      </c>
      <c r="BV10659" s="79" t="s">
        <v>16992</v>
      </c>
      <c r="BW10659" s="79" t="s">
        <v>2985</v>
      </c>
    </row>
    <row r="10660" spans="51:75" x14ac:dyDescent="0.3">
      <c r="AY10660" s="107" t="e">
        <f>VLOOKUP(C10660,#REF!, 2,FALSE)</f>
        <v>#REF!</v>
      </c>
      <c r="BM10660" s="79" t="s">
        <v>16171</v>
      </c>
      <c r="BN10660" s="79" t="s">
        <v>1141</v>
      </c>
      <c r="BO10660" s="79" t="s">
        <v>772</v>
      </c>
      <c r="BU10660" s="79" t="s">
        <v>16171</v>
      </c>
      <c r="BV10660" s="79" t="s">
        <v>1141</v>
      </c>
      <c r="BW10660" s="79" t="s">
        <v>772</v>
      </c>
    </row>
    <row r="10661" spans="51:75" x14ac:dyDescent="0.3">
      <c r="AY10661" s="107" t="e">
        <f>VLOOKUP(C10661,#REF!, 2,FALSE)</f>
        <v>#REF!</v>
      </c>
      <c r="BM10661" s="79" t="s">
        <v>16172</v>
      </c>
      <c r="BN10661" s="79" t="s">
        <v>1141</v>
      </c>
      <c r="BO10661" s="79" t="s">
        <v>772</v>
      </c>
      <c r="BU10661" s="79" t="s">
        <v>16172</v>
      </c>
      <c r="BV10661" s="79" t="s">
        <v>1141</v>
      </c>
      <c r="BW10661" s="79" t="s">
        <v>772</v>
      </c>
    </row>
    <row r="10662" spans="51:75" x14ac:dyDescent="0.3">
      <c r="AY10662" s="107" t="e">
        <f>VLOOKUP(C10662,#REF!, 2,FALSE)</f>
        <v>#REF!</v>
      </c>
      <c r="BM10662" s="79" t="s">
        <v>16173</v>
      </c>
      <c r="BN10662" s="79" t="s">
        <v>3006</v>
      </c>
      <c r="BO10662" s="79" t="s">
        <v>772</v>
      </c>
      <c r="BU10662" s="79" t="s">
        <v>16173</v>
      </c>
      <c r="BV10662" s="79" t="s">
        <v>3006</v>
      </c>
      <c r="BW10662" s="79" t="s">
        <v>772</v>
      </c>
    </row>
    <row r="10663" spans="51:75" x14ac:dyDescent="0.3">
      <c r="AY10663" s="107" t="e">
        <f>VLOOKUP(C10663,#REF!, 2,FALSE)</f>
        <v>#REF!</v>
      </c>
      <c r="BM10663" s="79" t="s">
        <v>2796</v>
      </c>
      <c r="BN10663" s="79" t="s">
        <v>630</v>
      </c>
      <c r="BO10663" s="79" t="s">
        <v>772</v>
      </c>
      <c r="BU10663" s="79" t="s">
        <v>2796</v>
      </c>
      <c r="BV10663" s="79" t="s">
        <v>630</v>
      </c>
      <c r="BW10663" s="79" t="s">
        <v>772</v>
      </c>
    </row>
    <row r="10664" spans="51:75" x14ac:dyDescent="0.3">
      <c r="AY10664" s="107" t="e">
        <f>VLOOKUP(C10664,#REF!, 2,FALSE)</f>
        <v>#REF!</v>
      </c>
      <c r="BM10664" s="79" t="s">
        <v>16174</v>
      </c>
      <c r="BN10664" s="79" t="s">
        <v>3006</v>
      </c>
      <c r="BO10664" s="79" t="s">
        <v>772</v>
      </c>
      <c r="BU10664" s="79" t="s">
        <v>16174</v>
      </c>
      <c r="BV10664" s="79" t="s">
        <v>3006</v>
      </c>
      <c r="BW10664" s="79" t="s">
        <v>772</v>
      </c>
    </row>
    <row r="10665" spans="51:75" x14ac:dyDescent="0.3">
      <c r="AY10665" s="107" t="e">
        <f>VLOOKUP(C10665,#REF!, 2,FALSE)</f>
        <v>#REF!</v>
      </c>
      <c r="BM10665" s="79" t="s">
        <v>16175</v>
      </c>
      <c r="BN10665" s="79" t="s">
        <v>16992</v>
      </c>
      <c r="BO10665" s="79" t="s">
        <v>772</v>
      </c>
      <c r="BU10665" s="79" t="s">
        <v>16175</v>
      </c>
      <c r="BV10665" s="79" t="s">
        <v>16992</v>
      </c>
      <c r="BW10665" s="79" t="s">
        <v>772</v>
      </c>
    </row>
    <row r="10666" spans="51:75" x14ac:dyDescent="0.3">
      <c r="AY10666" s="107" t="e">
        <f>VLOOKUP(C10666,#REF!, 2,FALSE)</f>
        <v>#REF!</v>
      </c>
      <c r="BM10666" s="79" t="s">
        <v>16176</v>
      </c>
      <c r="BN10666" s="79" t="s">
        <v>3256</v>
      </c>
      <c r="BO10666" s="79" t="s">
        <v>5582</v>
      </c>
      <c r="BU10666" s="79" t="s">
        <v>16176</v>
      </c>
      <c r="BV10666" s="79" t="s">
        <v>3256</v>
      </c>
      <c r="BW10666" s="79" t="s">
        <v>5582</v>
      </c>
    </row>
    <row r="10667" spans="51:75" x14ac:dyDescent="0.3">
      <c r="AY10667" s="107" t="e">
        <f>VLOOKUP(C10667,#REF!, 2,FALSE)</f>
        <v>#REF!</v>
      </c>
      <c r="BM10667" s="79" t="s">
        <v>16177</v>
      </c>
      <c r="BN10667" s="79" t="s">
        <v>3049</v>
      </c>
      <c r="BO10667" s="79" t="s">
        <v>772</v>
      </c>
      <c r="BU10667" s="79" t="s">
        <v>16177</v>
      </c>
      <c r="BV10667" s="79" t="s">
        <v>3049</v>
      </c>
      <c r="BW10667" s="79" t="s">
        <v>772</v>
      </c>
    </row>
    <row r="10668" spans="51:75" x14ac:dyDescent="0.3">
      <c r="AY10668" s="107" t="e">
        <f>VLOOKUP(C10668,#REF!, 2,FALSE)</f>
        <v>#REF!</v>
      </c>
      <c r="BM10668" s="79" t="s">
        <v>16178</v>
      </c>
      <c r="BN10668" s="79" t="s">
        <v>16992</v>
      </c>
      <c r="BO10668" s="79" t="s">
        <v>5974</v>
      </c>
      <c r="BU10668" s="79" t="s">
        <v>16178</v>
      </c>
      <c r="BV10668" s="79" t="s">
        <v>16992</v>
      </c>
      <c r="BW10668" s="79" t="s">
        <v>5974</v>
      </c>
    </row>
    <row r="10669" spans="51:75" x14ac:dyDescent="0.3">
      <c r="AY10669" s="107" t="e">
        <f>VLOOKUP(C10669,#REF!, 2,FALSE)</f>
        <v>#REF!</v>
      </c>
      <c r="BM10669" s="79" t="s">
        <v>16179</v>
      </c>
      <c r="BN10669" s="79" t="s">
        <v>3256</v>
      </c>
      <c r="BO10669" s="79" t="s">
        <v>7539</v>
      </c>
      <c r="BU10669" s="79" t="s">
        <v>16179</v>
      </c>
      <c r="BV10669" s="79" t="s">
        <v>3256</v>
      </c>
      <c r="BW10669" s="79" t="s">
        <v>7539</v>
      </c>
    </row>
    <row r="10670" spans="51:75" x14ac:dyDescent="0.3">
      <c r="AY10670" s="107" t="e">
        <f>VLOOKUP(C10670,#REF!, 2,FALSE)</f>
        <v>#REF!</v>
      </c>
      <c r="BM10670" s="79" t="s">
        <v>16180</v>
      </c>
      <c r="BN10670" s="79" t="s">
        <v>3091</v>
      </c>
      <c r="BO10670" s="79" t="s">
        <v>16181</v>
      </c>
      <c r="BU10670" s="79" t="s">
        <v>16180</v>
      </c>
      <c r="BV10670" s="79" t="s">
        <v>3091</v>
      </c>
      <c r="BW10670" s="79" t="s">
        <v>16181</v>
      </c>
    </row>
    <row r="10671" spans="51:75" x14ac:dyDescent="0.3">
      <c r="AY10671" s="107" t="e">
        <f>VLOOKUP(C10671,#REF!, 2,FALSE)</f>
        <v>#REF!</v>
      </c>
      <c r="BM10671" s="79" t="s">
        <v>16182</v>
      </c>
      <c r="BN10671" s="79" t="s">
        <v>3256</v>
      </c>
      <c r="BO10671" s="79" t="s">
        <v>3308</v>
      </c>
      <c r="BU10671" s="79" t="s">
        <v>16182</v>
      </c>
      <c r="BV10671" s="79" t="s">
        <v>3256</v>
      </c>
      <c r="BW10671" s="79" t="s">
        <v>3308</v>
      </c>
    </row>
    <row r="10672" spans="51:75" x14ac:dyDescent="0.3">
      <c r="AY10672" s="107" t="e">
        <f>VLOOKUP(C10672,#REF!, 2,FALSE)</f>
        <v>#REF!</v>
      </c>
      <c r="BM10672" s="79" t="s">
        <v>16183</v>
      </c>
      <c r="BN10672" s="79" t="s">
        <v>3256</v>
      </c>
      <c r="BO10672" s="79" t="s">
        <v>16184</v>
      </c>
      <c r="BU10672" s="79" t="s">
        <v>16183</v>
      </c>
      <c r="BV10672" s="79" t="s">
        <v>3256</v>
      </c>
      <c r="BW10672" s="79" t="s">
        <v>16184</v>
      </c>
    </row>
    <row r="10673" spans="51:75" x14ac:dyDescent="0.3">
      <c r="AY10673" s="107" t="e">
        <f>VLOOKUP(C10673,#REF!, 2,FALSE)</f>
        <v>#REF!</v>
      </c>
      <c r="BM10673" s="79" t="s">
        <v>16185</v>
      </c>
      <c r="BN10673" s="79" t="s">
        <v>3087</v>
      </c>
      <c r="BO10673" s="79" t="s">
        <v>16186</v>
      </c>
      <c r="BU10673" s="79" t="s">
        <v>16185</v>
      </c>
      <c r="BV10673" s="79" t="s">
        <v>3087</v>
      </c>
      <c r="BW10673" s="79" t="s">
        <v>16186</v>
      </c>
    </row>
    <row r="10674" spans="51:75" x14ac:dyDescent="0.3">
      <c r="AY10674" s="107" t="e">
        <f>VLOOKUP(C10674,#REF!, 2,FALSE)</f>
        <v>#REF!</v>
      </c>
      <c r="BM10674" s="79" t="s">
        <v>2797</v>
      </c>
      <c r="BN10674" s="79" t="s">
        <v>16992</v>
      </c>
      <c r="BO10674" s="79" t="s">
        <v>3716</v>
      </c>
      <c r="BU10674" s="79" t="s">
        <v>2797</v>
      </c>
      <c r="BV10674" s="79" t="s">
        <v>16992</v>
      </c>
      <c r="BW10674" s="79" t="s">
        <v>3716</v>
      </c>
    </row>
    <row r="10675" spans="51:75" x14ac:dyDescent="0.3">
      <c r="AY10675" s="107" t="e">
        <f>VLOOKUP(C10675,#REF!, 2,FALSE)</f>
        <v>#REF!</v>
      </c>
      <c r="BM10675" s="79" t="s">
        <v>16187</v>
      </c>
      <c r="BN10675" s="79" t="s">
        <v>657</v>
      </c>
      <c r="BO10675" s="79" t="s">
        <v>3354</v>
      </c>
      <c r="BU10675" s="79" t="s">
        <v>16187</v>
      </c>
      <c r="BV10675" s="79" t="s">
        <v>657</v>
      </c>
      <c r="BW10675" s="79" t="s">
        <v>3354</v>
      </c>
    </row>
    <row r="10676" spans="51:75" x14ac:dyDescent="0.3">
      <c r="AY10676" s="107" t="e">
        <f>VLOOKUP(C10676,#REF!, 2,FALSE)</f>
        <v>#REF!</v>
      </c>
      <c r="BM10676" s="79" t="s">
        <v>16188</v>
      </c>
      <c r="BN10676" s="79" t="s">
        <v>669</v>
      </c>
      <c r="BO10676" s="79" t="s">
        <v>7660</v>
      </c>
      <c r="BU10676" s="79" t="s">
        <v>16188</v>
      </c>
      <c r="BV10676" s="79" t="s">
        <v>669</v>
      </c>
      <c r="BW10676" s="79" t="s">
        <v>7660</v>
      </c>
    </row>
    <row r="10677" spans="51:75" x14ac:dyDescent="0.3">
      <c r="AY10677" s="107" t="e">
        <f>VLOOKUP(C10677,#REF!, 2,FALSE)</f>
        <v>#REF!</v>
      </c>
      <c r="BM10677" s="79" t="s">
        <v>16189</v>
      </c>
      <c r="BN10677" s="79" t="s">
        <v>851</v>
      </c>
      <c r="BO10677" s="79" t="s">
        <v>10919</v>
      </c>
      <c r="BU10677" s="79" t="s">
        <v>16189</v>
      </c>
      <c r="BV10677" s="79" t="s">
        <v>851</v>
      </c>
      <c r="BW10677" s="79" t="s">
        <v>10919</v>
      </c>
    </row>
    <row r="10678" spans="51:75" x14ac:dyDescent="0.3">
      <c r="AY10678" s="107" t="e">
        <f>VLOOKUP(C10678,#REF!, 2,FALSE)</f>
        <v>#REF!</v>
      </c>
      <c r="BM10678" s="79" t="s">
        <v>16190</v>
      </c>
      <c r="BN10678" s="79" t="s">
        <v>16992</v>
      </c>
      <c r="BO10678" s="79" t="s">
        <v>16191</v>
      </c>
      <c r="BU10678" s="79" t="s">
        <v>16190</v>
      </c>
      <c r="BV10678" s="79" t="s">
        <v>16992</v>
      </c>
      <c r="BW10678" s="79" t="s">
        <v>16191</v>
      </c>
    </row>
    <row r="10679" spans="51:75" x14ac:dyDescent="0.3">
      <c r="AY10679" s="107" t="e">
        <f>VLOOKUP(C10679,#REF!, 2,FALSE)</f>
        <v>#REF!</v>
      </c>
      <c r="BM10679" s="79" t="s">
        <v>16192</v>
      </c>
      <c r="BN10679" s="79" t="s">
        <v>1274</v>
      </c>
      <c r="BO10679" s="79" t="s">
        <v>772</v>
      </c>
      <c r="BU10679" s="79" t="s">
        <v>16192</v>
      </c>
      <c r="BV10679" s="79" t="s">
        <v>1274</v>
      </c>
      <c r="BW10679" s="79" t="s">
        <v>772</v>
      </c>
    </row>
    <row r="10680" spans="51:75" x14ac:dyDescent="0.3">
      <c r="AY10680" s="107" t="e">
        <f>VLOOKUP(C10680,#REF!, 2,FALSE)</f>
        <v>#REF!</v>
      </c>
      <c r="BM10680" s="79" t="s">
        <v>16193</v>
      </c>
      <c r="BN10680" s="79" t="s">
        <v>1015</v>
      </c>
      <c r="BO10680" s="79" t="s">
        <v>772</v>
      </c>
      <c r="BU10680" s="79" t="s">
        <v>16193</v>
      </c>
      <c r="BV10680" s="79" t="s">
        <v>1015</v>
      </c>
      <c r="BW10680" s="79" t="s">
        <v>772</v>
      </c>
    </row>
    <row r="10681" spans="51:75" x14ac:dyDescent="0.3">
      <c r="AY10681" s="107" t="e">
        <f>VLOOKUP(C10681,#REF!, 2,FALSE)</f>
        <v>#REF!</v>
      </c>
      <c r="BM10681" s="79" t="s">
        <v>16194</v>
      </c>
      <c r="BN10681" s="79" t="s">
        <v>1015</v>
      </c>
      <c r="BO10681" s="79" t="s">
        <v>3739</v>
      </c>
      <c r="BU10681" s="79" t="s">
        <v>16194</v>
      </c>
      <c r="BV10681" s="79" t="s">
        <v>1015</v>
      </c>
      <c r="BW10681" s="79" t="s">
        <v>3739</v>
      </c>
    </row>
    <row r="10682" spans="51:75" x14ac:dyDescent="0.3">
      <c r="AY10682" s="107" t="e">
        <f>VLOOKUP(C10682,#REF!, 2,FALSE)</f>
        <v>#REF!</v>
      </c>
      <c r="BM10682" s="79" t="s">
        <v>16195</v>
      </c>
      <c r="BN10682" s="79" t="s">
        <v>16992</v>
      </c>
      <c r="BO10682" s="79" t="s">
        <v>794</v>
      </c>
      <c r="BU10682" s="79" t="s">
        <v>16195</v>
      </c>
      <c r="BV10682" s="79" t="s">
        <v>16992</v>
      </c>
      <c r="BW10682" s="79" t="s">
        <v>794</v>
      </c>
    </row>
    <row r="10683" spans="51:75" x14ac:dyDescent="0.3">
      <c r="AY10683" s="107" t="e">
        <f>VLOOKUP(C10683,#REF!, 2,FALSE)</f>
        <v>#REF!</v>
      </c>
      <c r="BM10683" s="79" t="s">
        <v>16196</v>
      </c>
      <c r="BN10683" s="79" t="s">
        <v>16992</v>
      </c>
      <c r="BO10683" s="79" t="s">
        <v>772</v>
      </c>
      <c r="BU10683" s="79" t="s">
        <v>16196</v>
      </c>
      <c r="BV10683" s="79" t="s">
        <v>16992</v>
      </c>
      <c r="BW10683" s="79" t="s">
        <v>772</v>
      </c>
    </row>
    <row r="10684" spans="51:75" x14ac:dyDescent="0.3">
      <c r="AY10684" s="107" t="e">
        <f>VLOOKUP(C10684,#REF!, 2,FALSE)</f>
        <v>#REF!</v>
      </c>
      <c r="BM10684" s="79" t="s">
        <v>2798</v>
      </c>
      <c r="BN10684" s="79" t="s">
        <v>2985</v>
      </c>
      <c r="BO10684" s="79" t="s">
        <v>2985</v>
      </c>
      <c r="BU10684" s="79" t="s">
        <v>2798</v>
      </c>
      <c r="BV10684" s="79" t="s">
        <v>2985</v>
      </c>
      <c r="BW10684" s="79" t="s">
        <v>2985</v>
      </c>
    </row>
    <row r="10685" spans="51:75" x14ac:dyDescent="0.3">
      <c r="AY10685" s="107" t="e">
        <f>VLOOKUP(C10685,#REF!, 2,FALSE)</f>
        <v>#REF!</v>
      </c>
      <c r="BM10685" s="79" t="s">
        <v>16197</v>
      </c>
      <c r="BN10685" s="79" t="s">
        <v>928</v>
      </c>
      <c r="BO10685" s="79" t="s">
        <v>8596</v>
      </c>
      <c r="BU10685" s="79" t="s">
        <v>16197</v>
      </c>
      <c r="BV10685" s="79" t="s">
        <v>928</v>
      </c>
      <c r="BW10685" s="79" t="s">
        <v>8596</v>
      </c>
    </row>
    <row r="10686" spans="51:75" x14ac:dyDescent="0.3">
      <c r="AY10686" s="107" t="e">
        <f>VLOOKUP(C10686,#REF!, 2,FALSE)</f>
        <v>#REF!</v>
      </c>
      <c r="BM10686" s="79" t="s">
        <v>2799</v>
      </c>
      <c r="BN10686" s="79" t="s">
        <v>16992</v>
      </c>
      <c r="BO10686" s="79" t="s">
        <v>2985</v>
      </c>
      <c r="BU10686" s="79" t="s">
        <v>2799</v>
      </c>
      <c r="BV10686" s="79" t="s">
        <v>16992</v>
      </c>
      <c r="BW10686" s="79" t="s">
        <v>2985</v>
      </c>
    </row>
    <row r="10687" spans="51:75" x14ac:dyDescent="0.3">
      <c r="AY10687" s="107" t="e">
        <f>VLOOKUP(C10687,#REF!, 2,FALSE)</f>
        <v>#REF!</v>
      </c>
      <c r="BM10687" s="79" t="s">
        <v>16198</v>
      </c>
      <c r="BN10687" s="79" t="s">
        <v>616</v>
      </c>
      <c r="BO10687" s="79" t="s">
        <v>803</v>
      </c>
      <c r="BU10687" s="79" t="s">
        <v>16198</v>
      </c>
      <c r="BV10687" s="79" t="s">
        <v>616</v>
      </c>
      <c r="BW10687" s="79" t="s">
        <v>803</v>
      </c>
    </row>
    <row r="10688" spans="51:75" x14ac:dyDescent="0.3">
      <c r="AY10688" s="107" t="e">
        <f>VLOOKUP(C10688,#REF!, 2,FALSE)</f>
        <v>#REF!</v>
      </c>
      <c r="BM10688" s="79" t="s">
        <v>16199</v>
      </c>
      <c r="BN10688" s="79" t="s">
        <v>16992</v>
      </c>
      <c r="BO10688" s="79" t="s">
        <v>2985</v>
      </c>
      <c r="BU10688" s="79" t="s">
        <v>16199</v>
      </c>
      <c r="BV10688" s="79" t="s">
        <v>16992</v>
      </c>
      <c r="BW10688" s="79" t="s">
        <v>2985</v>
      </c>
    </row>
    <row r="10689" spans="51:75" x14ac:dyDescent="0.3">
      <c r="AY10689" s="107" t="e">
        <f>VLOOKUP(C10689,#REF!, 2,FALSE)</f>
        <v>#REF!</v>
      </c>
      <c r="BM10689" s="79" t="s">
        <v>16200</v>
      </c>
      <c r="BN10689" s="79" t="s">
        <v>2981</v>
      </c>
      <c r="BO10689" s="79" t="s">
        <v>10834</v>
      </c>
      <c r="BU10689" s="79" t="s">
        <v>16200</v>
      </c>
      <c r="BV10689" s="79" t="s">
        <v>2981</v>
      </c>
      <c r="BW10689" s="79" t="s">
        <v>10834</v>
      </c>
    </row>
    <row r="10690" spans="51:75" x14ac:dyDescent="0.3">
      <c r="AY10690" s="107" t="e">
        <f>VLOOKUP(C10690,#REF!, 2,FALSE)</f>
        <v>#REF!</v>
      </c>
      <c r="BM10690" s="79" t="s">
        <v>16201</v>
      </c>
      <c r="BN10690" s="79" t="s">
        <v>16992</v>
      </c>
      <c r="BO10690" s="79" t="s">
        <v>2985</v>
      </c>
      <c r="BU10690" s="79" t="s">
        <v>16201</v>
      </c>
      <c r="BV10690" s="79" t="s">
        <v>16992</v>
      </c>
      <c r="BW10690" s="79" t="s">
        <v>2985</v>
      </c>
    </row>
    <row r="10691" spans="51:75" x14ac:dyDescent="0.3">
      <c r="AY10691" s="107" t="e">
        <f>VLOOKUP(C10691,#REF!, 2,FALSE)</f>
        <v>#REF!</v>
      </c>
      <c r="BM10691" s="79" t="s">
        <v>16202</v>
      </c>
      <c r="BN10691" s="79" t="s">
        <v>925</v>
      </c>
      <c r="BO10691" s="79" t="s">
        <v>2367</v>
      </c>
      <c r="BU10691" s="79" t="s">
        <v>16202</v>
      </c>
      <c r="BV10691" s="79" t="s">
        <v>925</v>
      </c>
      <c r="BW10691" s="79" t="s">
        <v>2367</v>
      </c>
    </row>
    <row r="10692" spans="51:75" x14ac:dyDescent="0.3">
      <c r="AY10692" s="107" t="e">
        <f>VLOOKUP(C10692,#REF!, 2,FALSE)</f>
        <v>#REF!</v>
      </c>
      <c r="BM10692" s="79" t="s">
        <v>16203</v>
      </c>
      <c r="BN10692" s="79" t="s">
        <v>1072</v>
      </c>
      <c r="BO10692" s="79" t="s">
        <v>772</v>
      </c>
      <c r="BU10692" s="79" t="s">
        <v>16203</v>
      </c>
      <c r="BV10692" s="79" t="s">
        <v>1072</v>
      </c>
      <c r="BW10692" s="79" t="s">
        <v>772</v>
      </c>
    </row>
    <row r="10693" spans="51:75" x14ac:dyDescent="0.3">
      <c r="AY10693" s="107" t="e">
        <f>VLOOKUP(C10693,#REF!, 2,FALSE)</f>
        <v>#REF!</v>
      </c>
      <c r="BM10693" s="79" t="s">
        <v>16204</v>
      </c>
      <c r="BN10693" s="79" t="s">
        <v>16992</v>
      </c>
      <c r="BO10693" s="79" t="s">
        <v>2985</v>
      </c>
      <c r="BU10693" s="79" t="s">
        <v>16204</v>
      </c>
      <c r="BV10693" s="79" t="s">
        <v>16992</v>
      </c>
      <c r="BW10693" s="79" t="s">
        <v>2985</v>
      </c>
    </row>
    <row r="10694" spans="51:75" x14ac:dyDescent="0.3">
      <c r="AY10694" s="107" t="e">
        <f>VLOOKUP(C10694,#REF!, 2,FALSE)</f>
        <v>#REF!</v>
      </c>
      <c r="BM10694" s="79" t="s">
        <v>16205</v>
      </c>
      <c r="BN10694" s="79" t="s">
        <v>16992</v>
      </c>
      <c r="BO10694" s="79" t="s">
        <v>2985</v>
      </c>
      <c r="BU10694" s="79" t="s">
        <v>16205</v>
      </c>
      <c r="BV10694" s="79" t="s">
        <v>16992</v>
      </c>
      <c r="BW10694" s="79" t="s">
        <v>2985</v>
      </c>
    </row>
    <row r="10695" spans="51:75" x14ac:dyDescent="0.3">
      <c r="AY10695" s="107" t="e">
        <f>VLOOKUP(C10695,#REF!, 2,FALSE)</f>
        <v>#REF!</v>
      </c>
      <c r="BM10695" s="79" t="s">
        <v>16206</v>
      </c>
      <c r="BN10695" s="79" t="s">
        <v>16992</v>
      </c>
      <c r="BO10695" s="79" t="s">
        <v>7598</v>
      </c>
      <c r="BU10695" s="79" t="s">
        <v>16206</v>
      </c>
      <c r="BV10695" s="79" t="s">
        <v>16992</v>
      </c>
      <c r="BW10695" s="79" t="s">
        <v>7598</v>
      </c>
    </row>
    <row r="10696" spans="51:75" x14ac:dyDescent="0.3">
      <c r="AY10696" s="107" t="e">
        <f>VLOOKUP(C10696,#REF!, 2,FALSE)</f>
        <v>#REF!</v>
      </c>
      <c r="BM10696" s="79" t="s">
        <v>2800</v>
      </c>
      <c r="BN10696" s="79" t="s">
        <v>16992</v>
      </c>
      <c r="BO10696" s="79" t="s">
        <v>2985</v>
      </c>
      <c r="BU10696" s="79" t="s">
        <v>2800</v>
      </c>
      <c r="BV10696" s="79" t="s">
        <v>16992</v>
      </c>
      <c r="BW10696" s="79" t="s">
        <v>2985</v>
      </c>
    </row>
    <row r="10697" spans="51:75" x14ac:dyDescent="0.3">
      <c r="AY10697" s="107" t="e">
        <f>VLOOKUP(C10697,#REF!, 2,FALSE)</f>
        <v>#REF!</v>
      </c>
      <c r="BM10697" s="79" t="s">
        <v>2801</v>
      </c>
      <c r="BN10697" s="79" t="s">
        <v>623</v>
      </c>
      <c r="BO10697" s="79" t="s">
        <v>15308</v>
      </c>
      <c r="BU10697" s="79" t="s">
        <v>2801</v>
      </c>
      <c r="BV10697" s="79" t="s">
        <v>623</v>
      </c>
      <c r="BW10697" s="79" t="s">
        <v>15308</v>
      </c>
    </row>
    <row r="10698" spans="51:75" x14ac:dyDescent="0.3">
      <c r="AY10698" s="107" t="e">
        <f>VLOOKUP(C10698,#REF!, 2,FALSE)</f>
        <v>#REF!</v>
      </c>
      <c r="BM10698" s="79" t="s">
        <v>16207</v>
      </c>
      <c r="BN10698" s="79" t="s">
        <v>1269</v>
      </c>
      <c r="BO10698" s="79" t="s">
        <v>7598</v>
      </c>
      <c r="BU10698" s="79" t="s">
        <v>16207</v>
      </c>
      <c r="BV10698" s="79" t="s">
        <v>1269</v>
      </c>
      <c r="BW10698" s="79" t="s">
        <v>7598</v>
      </c>
    </row>
    <row r="10699" spans="51:75" x14ac:dyDescent="0.3">
      <c r="AY10699" s="107" t="e">
        <f>VLOOKUP(C10699,#REF!, 2,FALSE)</f>
        <v>#REF!</v>
      </c>
      <c r="BM10699" s="79" t="s">
        <v>16208</v>
      </c>
      <c r="BN10699" s="79" t="s">
        <v>16992</v>
      </c>
      <c r="BO10699" s="79" t="s">
        <v>772</v>
      </c>
      <c r="BU10699" s="79" t="s">
        <v>16208</v>
      </c>
      <c r="BV10699" s="79" t="s">
        <v>16992</v>
      </c>
      <c r="BW10699" s="79" t="s">
        <v>772</v>
      </c>
    </row>
    <row r="10700" spans="51:75" x14ac:dyDescent="0.3">
      <c r="AY10700" s="107" t="e">
        <f>VLOOKUP(C10700,#REF!, 2,FALSE)</f>
        <v>#REF!</v>
      </c>
      <c r="BM10700" s="79" t="s">
        <v>16209</v>
      </c>
      <c r="BN10700" s="79" t="s">
        <v>705</v>
      </c>
      <c r="BO10700" s="79" t="s">
        <v>15308</v>
      </c>
      <c r="BU10700" s="79" t="s">
        <v>16209</v>
      </c>
      <c r="BV10700" s="79" t="s">
        <v>705</v>
      </c>
      <c r="BW10700" s="79" t="s">
        <v>15308</v>
      </c>
    </row>
    <row r="10701" spans="51:75" x14ac:dyDescent="0.3">
      <c r="AY10701" s="107" t="e">
        <f>VLOOKUP(C10701,#REF!, 2,FALSE)</f>
        <v>#REF!</v>
      </c>
      <c r="BM10701" s="79" t="s">
        <v>16210</v>
      </c>
      <c r="BN10701" s="79" t="s">
        <v>705</v>
      </c>
      <c r="BO10701" s="79" t="s">
        <v>919</v>
      </c>
      <c r="BU10701" s="79" t="s">
        <v>16210</v>
      </c>
      <c r="BV10701" s="79" t="s">
        <v>705</v>
      </c>
      <c r="BW10701" s="79" t="s">
        <v>919</v>
      </c>
    </row>
    <row r="10702" spans="51:75" x14ac:dyDescent="0.3">
      <c r="AY10702" s="107" t="e">
        <f>VLOOKUP(C10702,#REF!, 2,FALSE)</f>
        <v>#REF!</v>
      </c>
      <c r="BM10702" s="79" t="s">
        <v>2802</v>
      </c>
      <c r="BN10702" s="79" t="s">
        <v>16992</v>
      </c>
      <c r="BO10702" s="79" t="s">
        <v>2985</v>
      </c>
      <c r="BU10702" s="79" t="s">
        <v>2802</v>
      </c>
      <c r="BV10702" s="79" t="s">
        <v>16992</v>
      </c>
      <c r="BW10702" s="79" t="s">
        <v>2985</v>
      </c>
    </row>
    <row r="10703" spans="51:75" x14ac:dyDescent="0.3">
      <c r="AY10703" s="107" t="e">
        <f>VLOOKUP(C10703,#REF!, 2,FALSE)</f>
        <v>#REF!</v>
      </c>
      <c r="BM10703" s="79" t="s">
        <v>16211</v>
      </c>
      <c r="BN10703" s="79" t="s">
        <v>663</v>
      </c>
      <c r="BO10703" s="79" t="s">
        <v>16212</v>
      </c>
      <c r="BU10703" s="79" t="s">
        <v>16211</v>
      </c>
      <c r="BV10703" s="79" t="s">
        <v>663</v>
      </c>
      <c r="BW10703" s="79" t="s">
        <v>16212</v>
      </c>
    </row>
    <row r="10704" spans="51:75" x14ac:dyDescent="0.3">
      <c r="AY10704" s="107" t="e">
        <f>VLOOKUP(C10704,#REF!, 2,FALSE)</f>
        <v>#REF!</v>
      </c>
      <c r="BM10704" s="79" t="s">
        <v>2803</v>
      </c>
      <c r="BN10704" s="79" t="s">
        <v>702</v>
      </c>
      <c r="BO10704" s="79" t="s">
        <v>772</v>
      </c>
      <c r="BU10704" s="79" t="s">
        <v>2803</v>
      </c>
      <c r="BV10704" s="79" t="s">
        <v>702</v>
      </c>
      <c r="BW10704" s="79" t="s">
        <v>772</v>
      </c>
    </row>
    <row r="10705" spans="51:75" x14ac:dyDescent="0.3">
      <c r="AY10705" s="107" t="e">
        <f>VLOOKUP(C10705,#REF!, 2,FALSE)</f>
        <v>#REF!</v>
      </c>
      <c r="BM10705" s="79" t="s">
        <v>16213</v>
      </c>
      <c r="BN10705" s="79" t="s">
        <v>639</v>
      </c>
      <c r="BO10705" s="79" t="s">
        <v>1492</v>
      </c>
      <c r="BU10705" s="79" t="s">
        <v>16213</v>
      </c>
      <c r="BV10705" s="79" t="s">
        <v>639</v>
      </c>
      <c r="BW10705" s="79" t="s">
        <v>1492</v>
      </c>
    </row>
    <row r="10706" spans="51:75" x14ac:dyDescent="0.3">
      <c r="AY10706" s="107" t="e">
        <f>VLOOKUP(C10706,#REF!, 2,FALSE)</f>
        <v>#REF!</v>
      </c>
      <c r="BM10706" s="79" t="s">
        <v>2804</v>
      </c>
      <c r="BN10706" s="79" t="s">
        <v>1344</v>
      </c>
      <c r="BO10706" s="79" t="s">
        <v>772</v>
      </c>
      <c r="BU10706" s="79" t="s">
        <v>2804</v>
      </c>
      <c r="BV10706" s="79" t="s">
        <v>1344</v>
      </c>
      <c r="BW10706" s="79" t="s">
        <v>772</v>
      </c>
    </row>
    <row r="10707" spans="51:75" x14ac:dyDescent="0.3">
      <c r="AY10707" s="107" t="e">
        <f>VLOOKUP(C10707,#REF!, 2,FALSE)</f>
        <v>#REF!</v>
      </c>
      <c r="BM10707" s="79" t="s">
        <v>16214</v>
      </c>
      <c r="BN10707" s="79" t="s">
        <v>16992</v>
      </c>
      <c r="BO10707" s="79" t="s">
        <v>3389</v>
      </c>
      <c r="BU10707" s="79" t="s">
        <v>16214</v>
      </c>
      <c r="BV10707" s="79" t="s">
        <v>16992</v>
      </c>
      <c r="BW10707" s="79" t="s">
        <v>3389</v>
      </c>
    </row>
    <row r="10708" spans="51:75" x14ac:dyDescent="0.3">
      <c r="AY10708" s="107" t="e">
        <f>VLOOKUP(C10708,#REF!, 2,FALSE)</f>
        <v>#REF!</v>
      </c>
      <c r="BM10708" s="79" t="s">
        <v>16215</v>
      </c>
      <c r="BN10708" s="79" t="s">
        <v>1015</v>
      </c>
      <c r="BO10708" s="79" t="s">
        <v>1778</v>
      </c>
      <c r="BU10708" s="79" t="s">
        <v>16215</v>
      </c>
      <c r="BV10708" s="79" t="s">
        <v>1015</v>
      </c>
      <c r="BW10708" s="79" t="s">
        <v>1778</v>
      </c>
    </row>
    <row r="10709" spans="51:75" x14ac:dyDescent="0.3">
      <c r="AY10709" s="107" t="e">
        <f>VLOOKUP(C10709,#REF!, 2,FALSE)</f>
        <v>#REF!</v>
      </c>
      <c r="BM10709" s="79" t="s">
        <v>16216</v>
      </c>
      <c r="BN10709" s="79" t="s">
        <v>930</v>
      </c>
      <c r="BO10709" s="79" t="s">
        <v>14695</v>
      </c>
      <c r="BU10709" s="79" t="s">
        <v>16216</v>
      </c>
      <c r="BV10709" s="79" t="s">
        <v>930</v>
      </c>
      <c r="BW10709" s="79" t="s">
        <v>14695</v>
      </c>
    </row>
    <row r="10710" spans="51:75" x14ac:dyDescent="0.3">
      <c r="AY10710" s="107" t="e">
        <f>VLOOKUP(C10710,#REF!, 2,FALSE)</f>
        <v>#REF!</v>
      </c>
      <c r="BM10710" s="79" t="s">
        <v>16217</v>
      </c>
      <c r="BN10710" s="79" t="s">
        <v>733</v>
      </c>
      <c r="BO10710" s="79" t="s">
        <v>8537</v>
      </c>
      <c r="BU10710" s="79" t="s">
        <v>16217</v>
      </c>
      <c r="BV10710" s="79" t="s">
        <v>733</v>
      </c>
      <c r="BW10710" s="79" t="s">
        <v>8537</v>
      </c>
    </row>
    <row r="10711" spans="51:75" x14ac:dyDescent="0.3">
      <c r="AY10711" s="107" t="e">
        <f>VLOOKUP(C10711,#REF!, 2,FALSE)</f>
        <v>#REF!</v>
      </c>
      <c r="BM10711" s="79" t="s">
        <v>2807</v>
      </c>
      <c r="BN10711" s="79" t="s">
        <v>639</v>
      </c>
      <c r="BO10711" s="79" t="s">
        <v>15308</v>
      </c>
      <c r="BU10711" s="79" t="s">
        <v>2807</v>
      </c>
      <c r="BV10711" s="79" t="s">
        <v>639</v>
      </c>
      <c r="BW10711" s="79" t="s">
        <v>15308</v>
      </c>
    </row>
    <row r="10712" spans="51:75" x14ac:dyDescent="0.3">
      <c r="AY10712" s="107" t="e">
        <f>VLOOKUP(C10712,#REF!, 2,FALSE)</f>
        <v>#REF!</v>
      </c>
      <c r="BM10712" s="79" t="s">
        <v>495</v>
      </c>
      <c r="BN10712" s="79" t="s">
        <v>1015</v>
      </c>
      <c r="BO10712" s="79" t="s">
        <v>16218</v>
      </c>
      <c r="BU10712" s="79" t="s">
        <v>495</v>
      </c>
      <c r="BV10712" s="79" t="s">
        <v>1015</v>
      </c>
      <c r="BW10712" s="79" t="s">
        <v>16218</v>
      </c>
    </row>
    <row r="10713" spans="51:75" x14ac:dyDescent="0.3">
      <c r="AY10713" s="107" t="e">
        <f>VLOOKUP(C10713,#REF!, 2,FALSE)</f>
        <v>#REF!</v>
      </c>
      <c r="BM10713" s="79" t="s">
        <v>2808</v>
      </c>
      <c r="BN10713" s="79" t="s">
        <v>623</v>
      </c>
      <c r="BO10713" s="79" t="s">
        <v>16219</v>
      </c>
      <c r="BU10713" s="79" t="s">
        <v>2808</v>
      </c>
      <c r="BV10713" s="79" t="s">
        <v>623</v>
      </c>
      <c r="BW10713" s="79" t="s">
        <v>16219</v>
      </c>
    </row>
    <row r="10714" spans="51:75" x14ac:dyDescent="0.3">
      <c r="AY10714" s="107" t="e">
        <f>VLOOKUP(C10714,#REF!, 2,FALSE)</f>
        <v>#REF!</v>
      </c>
      <c r="BM10714" s="79" t="s">
        <v>16220</v>
      </c>
      <c r="BN10714" s="79" t="s">
        <v>16992</v>
      </c>
      <c r="BO10714" s="79" t="s">
        <v>2985</v>
      </c>
      <c r="BU10714" s="79" t="s">
        <v>16220</v>
      </c>
      <c r="BV10714" s="79" t="s">
        <v>16992</v>
      </c>
      <c r="BW10714" s="79" t="s">
        <v>2985</v>
      </c>
    </row>
    <row r="10715" spans="51:75" x14ac:dyDescent="0.3">
      <c r="AY10715" s="107" t="e">
        <f>VLOOKUP(C10715,#REF!, 2,FALSE)</f>
        <v>#REF!</v>
      </c>
      <c r="BM10715" s="79" t="s">
        <v>16221</v>
      </c>
      <c r="BN10715" s="79" t="s">
        <v>16992</v>
      </c>
      <c r="BO10715" s="79" t="s">
        <v>1018</v>
      </c>
      <c r="BU10715" s="79" t="s">
        <v>16221</v>
      </c>
      <c r="BV10715" s="79" t="s">
        <v>16992</v>
      </c>
      <c r="BW10715" s="79" t="s">
        <v>1018</v>
      </c>
    </row>
    <row r="10716" spans="51:75" x14ac:dyDescent="0.3">
      <c r="AY10716" s="107" t="e">
        <f>VLOOKUP(C10716,#REF!, 2,FALSE)</f>
        <v>#REF!</v>
      </c>
      <c r="BM10716" s="79" t="s">
        <v>16222</v>
      </c>
      <c r="BN10716" s="79" t="s">
        <v>16992</v>
      </c>
      <c r="BO10716" s="79" t="s">
        <v>772</v>
      </c>
      <c r="BU10716" s="79" t="s">
        <v>16222</v>
      </c>
      <c r="BV10716" s="79" t="s">
        <v>16992</v>
      </c>
      <c r="BW10716" s="79" t="s">
        <v>772</v>
      </c>
    </row>
    <row r="10717" spans="51:75" x14ac:dyDescent="0.3">
      <c r="AY10717" s="107" t="e">
        <f>VLOOKUP(C10717,#REF!, 2,FALSE)</f>
        <v>#REF!</v>
      </c>
      <c r="BM10717" s="79" t="s">
        <v>16224</v>
      </c>
      <c r="BN10717" s="79" t="s">
        <v>1344</v>
      </c>
      <c r="BO10717" s="79" t="s">
        <v>772</v>
      </c>
      <c r="BU10717" s="79" t="s">
        <v>16224</v>
      </c>
      <c r="BV10717" s="79" t="s">
        <v>1344</v>
      </c>
      <c r="BW10717" s="79" t="s">
        <v>772</v>
      </c>
    </row>
    <row r="10718" spans="51:75" x14ac:dyDescent="0.3">
      <c r="AY10718" s="107" t="e">
        <f>VLOOKUP(C10718,#REF!, 2,FALSE)</f>
        <v>#REF!</v>
      </c>
      <c r="BM10718" s="79" t="s">
        <v>16225</v>
      </c>
      <c r="BN10718" s="79" t="s">
        <v>780</v>
      </c>
      <c r="BO10718" s="79" t="s">
        <v>15275</v>
      </c>
      <c r="BU10718" s="79" t="s">
        <v>16225</v>
      </c>
      <c r="BV10718" s="79" t="s">
        <v>780</v>
      </c>
      <c r="BW10718" s="79" t="s">
        <v>15275</v>
      </c>
    </row>
    <row r="10719" spans="51:75" x14ac:dyDescent="0.3">
      <c r="AY10719" s="107" t="e">
        <f>VLOOKUP(C10719,#REF!, 2,FALSE)</f>
        <v>#REF!</v>
      </c>
      <c r="BM10719" s="79" t="s">
        <v>16226</v>
      </c>
      <c r="BN10719" s="79" t="s">
        <v>944</v>
      </c>
      <c r="BO10719" s="79" t="s">
        <v>16227</v>
      </c>
      <c r="BU10719" s="79" t="s">
        <v>16226</v>
      </c>
      <c r="BV10719" s="79" t="s">
        <v>944</v>
      </c>
      <c r="BW10719" s="79" t="s">
        <v>16227</v>
      </c>
    </row>
    <row r="10720" spans="51:75" x14ac:dyDescent="0.3">
      <c r="AY10720" s="107" t="e">
        <f>VLOOKUP(C10720,#REF!, 2,FALSE)</f>
        <v>#REF!</v>
      </c>
      <c r="BM10720" s="79" t="s">
        <v>16228</v>
      </c>
      <c r="BN10720" s="79" t="s">
        <v>812</v>
      </c>
      <c r="BO10720" s="79" t="s">
        <v>9372</v>
      </c>
      <c r="BU10720" s="79" t="s">
        <v>16228</v>
      </c>
      <c r="BV10720" s="79" t="s">
        <v>812</v>
      </c>
      <c r="BW10720" s="79" t="s">
        <v>9372</v>
      </c>
    </row>
    <row r="10721" spans="51:75" x14ac:dyDescent="0.3">
      <c r="AY10721" s="107" t="e">
        <f>VLOOKUP(C10721,#REF!, 2,FALSE)</f>
        <v>#REF!</v>
      </c>
      <c r="BM10721" s="79" t="s">
        <v>16229</v>
      </c>
      <c r="BN10721" s="79" t="s">
        <v>944</v>
      </c>
      <c r="BO10721" s="79" t="s">
        <v>6430</v>
      </c>
      <c r="BU10721" s="79" t="s">
        <v>16229</v>
      </c>
      <c r="BV10721" s="79" t="s">
        <v>944</v>
      </c>
      <c r="BW10721" s="79" t="s">
        <v>6430</v>
      </c>
    </row>
    <row r="10722" spans="51:75" x14ac:dyDescent="0.3">
      <c r="AY10722" s="107" t="e">
        <f>VLOOKUP(C10722,#REF!, 2,FALSE)</f>
        <v>#REF!</v>
      </c>
      <c r="BM10722" s="79" t="s">
        <v>16230</v>
      </c>
      <c r="BN10722" s="79" t="s">
        <v>944</v>
      </c>
      <c r="BO10722" s="79" t="s">
        <v>9251</v>
      </c>
      <c r="BU10722" s="79" t="s">
        <v>16230</v>
      </c>
      <c r="BV10722" s="79" t="s">
        <v>944</v>
      </c>
      <c r="BW10722" s="79" t="s">
        <v>9251</v>
      </c>
    </row>
    <row r="10723" spans="51:75" x14ac:dyDescent="0.3">
      <c r="AY10723" s="107" t="e">
        <f>VLOOKUP(C10723,#REF!, 2,FALSE)</f>
        <v>#REF!</v>
      </c>
      <c r="BM10723" s="79" t="s">
        <v>16231</v>
      </c>
      <c r="BN10723" s="79" t="s">
        <v>633</v>
      </c>
      <c r="BO10723" s="79" t="s">
        <v>16232</v>
      </c>
      <c r="BU10723" s="79" t="s">
        <v>16231</v>
      </c>
      <c r="BV10723" s="79" t="s">
        <v>633</v>
      </c>
      <c r="BW10723" s="79" t="s">
        <v>16232</v>
      </c>
    </row>
    <row r="10724" spans="51:75" x14ac:dyDescent="0.3">
      <c r="AY10724" s="107" t="e">
        <f>VLOOKUP(C10724,#REF!, 2,FALSE)</f>
        <v>#REF!</v>
      </c>
      <c r="BM10724" s="79" t="s">
        <v>16233</v>
      </c>
      <c r="BN10724" s="79" t="s">
        <v>2985</v>
      </c>
      <c r="BO10724" s="79" t="s">
        <v>2985</v>
      </c>
      <c r="BU10724" s="79" t="s">
        <v>16233</v>
      </c>
      <c r="BV10724" s="79" t="s">
        <v>2985</v>
      </c>
      <c r="BW10724" s="79" t="s">
        <v>2985</v>
      </c>
    </row>
    <row r="10725" spans="51:75" x14ac:dyDescent="0.3">
      <c r="AY10725" s="107" t="e">
        <f>VLOOKUP(C10725,#REF!, 2,FALSE)</f>
        <v>#REF!</v>
      </c>
      <c r="BM10725" s="79" t="s">
        <v>16234</v>
      </c>
      <c r="BN10725" s="79" t="s">
        <v>944</v>
      </c>
      <c r="BO10725" s="79" t="s">
        <v>2597</v>
      </c>
      <c r="BU10725" s="79" t="s">
        <v>16234</v>
      </c>
      <c r="BV10725" s="79" t="s">
        <v>944</v>
      </c>
      <c r="BW10725" s="79" t="s">
        <v>2597</v>
      </c>
    </row>
    <row r="10726" spans="51:75" x14ac:dyDescent="0.3">
      <c r="AY10726" s="107" t="e">
        <f>VLOOKUP(C10726,#REF!, 2,FALSE)</f>
        <v>#REF!</v>
      </c>
      <c r="BM10726" s="79" t="s">
        <v>16235</v>
      </c>
      <c r="BN10726" s="79" t="s">
        <v>944</v>
      </c>
      <c r="BO10726" s="79" t="s">
        <v>16236</v>
      </c>
      <c r="BU10726" s="79" t="s">
        <v>16235</v>
      </c>
      <c r="BV10726" s="79" t="s">
        <v>944</v>
      </c>
      <c r="BW10726" s="79" t="s">
        <v>16236</v>
      </c>
    </row>
    <row r="10727" spans="51:75" x14ac:dyDescent="0.3">
      <c r="AY10727" s="107" t="e">
        <f>VLOOKUP(C10727,#REF!, 2,FALSE)</f>
        <v>#REF!</v>
      </c>
      <c r="BM10727" s="79" t="s">
        <v>494</v>
      </c>
      <c r="BN10727" s="79" t="s">
        <v>944</v>
      </c>
      <c r="BO10727" s="79" t="s">
        <v>8861</v>
      </c>
      <c r="BU10727" s="79" t="s">
        <v>494</v>
      </c>
      <c r="BV10727" s="79" t="s">
        <v>944</v>
      </c>
      <c r="BW10727" s="79" t="s">
        <v>8861</v>
      </c>
    </row>
    <row r="10728" spans="51:75" x14ac:dyDescent="0.3">
      <c r="AY10728" s="107" t="e">
        <f>VLOOKUP(C10728,#REF!, 2,FALSE)</f>
        <v>#REF!</v>
      </c>
      <c r="BM10728" s="79" t="s">
        <v>16237</v>
      </c>
      <c r="BN10728" s="79" t="s">
        <v>944</v>
      </c>
      <c r="BO10728" s="79" t="s">
        <v>16238</v>
      </c>
      <c r="BU10728" s="79" t="s">
        <v>16237</v>
      </c>
      <c r="BV10728" s="79" t="s">
        <v>944</v>
      </c>
      <c r="BW10728" s="79" t="s">
        <v>16238</v>
      </c>
    </row>
    <row r="10729" spans="51:75" x14ac:dyDescent="0.3">
      <c r="AY10729" s="107" t="e">
        <f>VLOOKUP(C10729,#REF!, 2,FALSE)</f>
        <v>#REF!</v>
      </c>
      <c r="BM10729" s="79" t="s">
        <v>16239</v>
      </c>
      <c r="BN10729" s="79" t="s">
        <v>1344</v>
      </c>
      <c r="BO10729" s="79" t="s">
        <v>16240</v>
      </c>
      <c r="BU10729" s="79" t="s">
        <v>16239</v>
      </c>
      <c r="BV10729" s="79" t="s">
        <v>1344</v>
      </c>
      <c r="BW10729" s="79" t="s">
        <v>16240</v>
      </c>
    </row>
    <row r="10730" spans="51:75" x14ac:dyDescent="0.3">
      <c r="AY10730" s="107" t="e">
        <f>VLOOKUP(C10730,#REF!, 2,FALSE)</f>
        <v>#REF!</v>
      </c>
      <c r="BM10730" s="79" t="s">
        <v>16241</v>
      </c>
      <c r="BN10730" s="79" t="s">
        <v>619</v>
      </c>
      <c r="BO10730" s="79" t="s">
        <v>16242</v>
      </c>
      <c r="BU10730" s="79" t="s">
        <v>16241</v>
      </c>
      <c r="BV10730" s="79" t="s">
        <v>619</v>
      </c>
      <c r="BW10730" s="79" t="s">
        <v>16242</v>
      </c>
    </row>
    <row r="10731" spans="51:75" x14ac:dyDescent="0.3">
      <c r="AY10731" s="107" t="e">
        <f>VLOOKUP(C10731,#REF!, 2,FALSE)</f>
        <v>#REF!</v>
      </c>
      <c r="BM10731" s="79" t="s">
        <v>2809</v>
      </c>
      <c r="BN10731" s="79" t="s">
        <v>812</v>
      </c>
      <c r="BO10731" s="79" t="s">
        <v>2720</v>
      </c>
      <c r="BU10731" s="79" t="s">
        <v>2809</v>
      </c>
      <c r="BV10731" s="79" t="s">
        <v>812</v>
      </c>
      <c r="BW10731" s="79" t="s">
        <v>2720</v>
      </c>
    </row>
    <row r="10732" spans="51:75" x14ac:dyDescent="0.3">
      <c r="AY10732" s="107" t="e">
        <f>VLOOKUP(C10732,#REF!, 2,FALSE)</f>
        <v>#REF!</v>
      </c>
      <c r="BM10732" s="79" t="s">
        <v>16243</v>
      </c>
      <c r="BN10732" s="79" t="s">
        <v>3091</v>
      </c>
      <c r="BO10732" s="79" t="s">
        <v>772</v>
      </c>
      <c r="BU10732" s="79" t="s">
        <v>16243</v>
      </c>
      <c r="BV10732" s="79" t="s">
        <v>3091</v>
      </c>
      <c r="BW10732" s="79" t="s">
        <v>772</v>
      </c>
    </row>
    <row r="10733" spans="51:75" x14ac:dyDescent="0.3">
      <c r="AY10733" s="107" t="e">
        <f>VLOOKUP(C10733,#REF!, 2,FALSE)</f>
        <v>#REF!</v>
      </c>
      <c r="BM10733" s="79" t="s">
        <v>16244</v>
      </c>
      <c r="BN10733" s="79" t="s">
        <v>665</v>
      </c>
      <c r="BO10733" s="79" t="s">
        <v>13368</v>
      </c>
      <c r="BU10733" s="79" t="s">
        <v>16244</v>
      </c>
      <c r="BV10733" s="79" t="s">
        <v>665</v>
      </c>
      <c r="BW10733" s="79" t="s">
        <v>13368</v>
      </c>
    </row>
    <row r="10734" spans="51:75" x14ac:dyDescent="0.3">
      <c r="AY10734" s="107" t="e">
        <f>VLOOKUP(C10734,#REF!, 2,FALSE)</f>
        <v>#REF!</v>
      </c>
      <c r="BM10734" s="79" t="s">
        <v>2810</v>
      </c>
      <c r="BN10734" s="79" t="s">
        <v>665</v>
      </c>
      <c r="BO10734" s="79" t="s">
        <v>2985</v>
      </c>
      <c r="BU10734" s="79" t="s">
        <v>2810</v>
      </c>
      <c r="BV10734" s="79" t="s">
        <v>665</v>
      </c>
      <c r="BW10734" s="79" t="s">
        <v>2985</v>
      </c>
    </row>
    <row r="10735" spans="51:75" x14ac:dyDescent="0.3">
      <c r="AY10735" s="107" t="e">
        <f>VLOOKUP(C10735,#REF!, 2,FALSE)</f>
        <v>#REF!</v>
      </c>
      <c r="BM10735" s="79" t="s">
        <v>2811</v>
      </c>
      <c r="BN10735" s="79" t="s">
        <v>665</v>
      </c>
      <c r="BO10735" s="79" t="s">
        <v>13368</v>
      </c>
      <c r="BU10735" s="79" t="s">
        <v>2811</v>
      </c>
      <c r="BV10735" s="79" t="s">
        <v>665</v>
      </c>
      <c r="BW10735" s="79" t="s">
        <v>13368</v>
      </c>
    </row>
    <row r="10736" spans="51:75" x14ac:dyDescent="0.3">
      <c r="AY10736" s="107" t="e">
        <f>VLOOKUP(C10736,#REF!, 2,FALSE)</f>
        <v>#REF!</v>
      </c>
      <c r="BM10736" s="79" t="s">
        <v>16245</v>
      </c>
      <c r="BN10736" s="79" t="s">
        <v>843</v>
      </c>
      <c r="BO10736" s="79" t="s">
        <v>13642</v>
      </c>
      <c r="BU10736" s="79" t="s">
        <v>16245</v>
      </c>
      <c r="BV10736" s="79" t="s">
        <v>843</v>
      </c>
      <c r="BW10736" s="79" t="s">
        <v>13642</v>
      </c>
    </row>
    <row r="10737" spans="51:75" x14ac:dyDescent="0.3">
      <c r="AY10737" s="107" t="e">
        <f>VLOOKUP(C10737,#REF!, 2,FALSE)</f>
        <v>#REF!</v>
      </c>
      <c r="BM10737" s="79" t="s">
        <v>16246</v>
      </c>
      <c r="BN10737" s="79" t="s">
        <v>843</v>
      </c>
      <c r="BO10737" s="79" t="s">
        <v>16247</v>
      </c>
      <c r="BU10737" s="79" t="s">
        <v>16246</v>
      </c>
      <c r="BV10737" s="79" t="s">
        <v>843</v>
      </c>
      <c r="BW10737" s="79" t="s">
        <v>16247</v>
      </c>
    </row>
    <row r="10738" spans="51:75" x14ac:dyDescent="0.3">
      <c r="AY10738" s="107" t="e">
        <f>VLOOKUP(C10738,#REF!, 2,FALSE)</f>
        <v>#REF!</v>
      </c>
      <c r="BM10738" s="79" t="s">
        <v>16248</v>
      </c>
      <c r="BN10738" s="79" t="s">
        <v>843</v>
      </c>
      <c r="BO10738" s="79" t="s">
        <v>2720</v>
      </c>
      <c r="BU10738" s="79" t="s">
        <v>16248</v>
      </c>
      <c r="BV10738" s="79" t="s">
        <v>843</v>
      </c>
      <c r="BW10738" s="79" t="s">
        <v>2720</v>
      </c>
    </row>
    <row r="10739" spans="51:75" x14ac:dyDescent="0.3">
      <c r="AY10739" s="107" t="e">
        <f>VLOOKUP(C10739,#REF!, 2,FALSE)</f>
        <v>#REF!</v>
      </c>
      <c r="BM10739" s="79" t="s">
        <v>16249</v>
      </c>
      <c r="BN10739" s="79" t="s">
        <v>843</v>
      </c>
      <c r="BO10739" s="79" t="s">
        <v>8998</v>
      </c>
      <c r="BU10739" s="79" t="s">
        <v>16249</v>
      </c>
      <c r="BV10739" s="79" t="s">
        <v>843</v>
      </c>
      <c r="BW10739" s="79" t="s">
        <v>8998</v>
      </c>
    </row>
    <row r="10740" spans="51:75" x14ac:dyDescent="0.3">
      <c r="AY10740" s="107" t="e">
        <f>VLOOKUP(C10740,#REF!, 2,FALSE)</f>
        <v>#REF!</v>
      </c>
      <c r="BM10740" s="79" t="s">
        <v>16250</v>
      </c>
      <c r="BN10740" s="79" t="s">
        <v>733</v>
      </c>
      <c r="BO10740" s="79" t="s">
        <v>938</v>
      </c>
      <c r="BU10740" s="79" t="s">
        <v>16250</v>
      </c>
      <c r="BV10740" s="79" t="s">
        <v>733</v>
      </c>
      <c r="BW10740" s="79" t="s">
        <v>938</v>
      </c>
    </row>
    <row r="10741" spans="51:75" x14ac:dyDescent="0.3">
      <c r="AY10741" s="107" t="e">
        <f>VLOOKUP(C10741,#REF!, 2,FALSE)</f>
        <v>#REF!</v>
      </c>
      <c r="BM10741" s="79" t="s">
        <v>16251</v>
      </c>
      <c r="BN10741" s="79" t="s">
        <v>663</v>
      </c>
      <c r="BO10741" s="79" t="s">
        <v>772</v>
      </c>
      <c r="BU10741" s="79" t="s">
        <v>16251</v>
      </c>
      <c r="BV10741" s="79" t="s">
        <v>663</v>
      </c>
      <c r="BW10741" s="79" t="s">
        <v>772</v>
      </c>
    </row>
    <row r="10742" spans="51:75" x14ac:dyDescent="0.3">
      <c r="AY10742" s="107" t="e">
        <f>VLOOKUP(C10742,#REF!, 2,FALSE)</f>
        <v>#REF!</v>
      </c>
      <c r="BM10742" s="79" t="s">
        <v>16252</v>
      </c>
      <c r="BN10742" s="79" t="s">
        <v>16992</v>
      </c>
      <c r="BO10742" s="79" t="s">
        <v>16254</v>
      </c>
      <c r="BU10742" s="79" t="s">
        <v>16252</v>
      </c>
      <c r="BV10742" s="79" t="s">
        <v>16992</v>
      </c>
      <c r="BW10742" s="79" t="s">
        <v>16254</v>
      </c>
    </row>
    <row r="10743" spans="51:75" x14ac:dyDescent="0.3">
      <c r="AY10743" s="107" t="e">
        <f>VLOOKUP(C10743,#REF!, 2,FALSE)</f>
        <v>#REF!</v>
      </c>
      <c r="BM10743" s="79" t="s">
        <v>16255</v>
      </c>
      <c r="BN10743" s="79" t="s">
        <v>705</v>
      </c>
      <c r="BO10743" s="79" t="s">
        <v>2720</v>
      </c>
      <c r="BU10743" s="79" t="s">
        <v>16255</v>
      </c>
      <c r="BV10743" s="79" t="s">
        <v>705</v>
      </c>
      <c r="BW10743" s="79" t="s">
        <v>2720</v>
      </c>
    </row>
    <row r="10744" spans="51:75" x14ac:dyDescent="0.3">
      <c r="AY10744" s="107" t="e">
        <f>VLOOKUP(C10744,#REF!, 2,FALSE)</f>
        <v>#REF!</v>
      </c>
      <c r="BM10744" s="79" t="s">
        <v>16256</v>
      </c>
      <c r="BN10744" s="79" t="s">
        <v>930</v>
      </c>
      <c r="BO10744" s="79" t="s">
        <v>2720</v>
      </c>
      <c r="BU10744" s="79" t="s">
        <v>16256</v>
      </c>
      <c r="BV10744" s="79" t="s">
        <v>930</v>
      </c>
      <c r="BW10744" s="79" t="s">
        <v>2720</v>
      </c>
    </row>
    <row r="10745" spans="51:75" x14ac:dyDescent="0.3">
      <c r="AY10745" s="107" t="e">
        <f>VLOOKUP(C10745,#REF!, 2,FALSE)</f>
        <v>#REF!</v>
      </c>
      <c r="BM10745" s="79" t="s">
        <v>2812</v>
      </c>
      <c r="BN10745" s="79" t="s">
        <v>785</v>
      </c>
      <c r="BO10745" s="79" t="s">
        <v>2720</v>
      </c>
      <c r="BU10745" s="79" t="s">
        <v>2812</v>
      </c>
      <c r="BV10745" s="79" t="s">
        <v>785</v>
      </c>
      <c r="BW10745" s="79" t="s">
        <v>2720</v>
      </c>
    </row>
    <row r="10746" spans="51:75" x14ac:dyDescent="0.3">
      <c r="AY10746" s="107" t="e">
        <f>VLOOKUP(C10746,#REF!, 2,FALSE)</f>
        <v>#REF!</v>
      </c>
      <c r="BM10746" s="79" t="s">
        <v>16257</v>
      </c>
      <c r="BN10746" s="79" t="s">
        <v>812</v>
      </c>
      <c r="BO10746" s="79" t="s">
        <v>3666</v>
      </c>
      <c r="BU10746" s="79" t="s">
        <v>16257</v>
      </c>
      <c r="BV10746" s="79" t="s">
        <v>812</v>
      </c>
      <c r="BW10746" s="79" t="s">
        <v>3666</v>
      </c>
    </row>
    <row r="10747" spans="51:75" x14ac:dyDescent="0.3">
      <c r="AY10747" s="107" t="e">
        <f>VLOOKUP(C10747,#REF!, 2,FALSE)</f>
        <v>#REF!</v>
      </c>
      <c r="BM10747" s="79" t="s">
        <v>16258</v>
      </c>
      <c r="BN10747" s="79" t="s">
        <v>633</v>
      </c>
      <c r="BO10747" s="79" t="s">
        <v>772</v>
      </c>
      <c r="BU10747" s="79" t="s">
        <v>16258</v>
      </c>
      <c r="BV10747" s="79" t="s">
        <v>633</v>
      </c>
      <c r="BW10747" s="79" t="s">
        <v>772</v>
      </c>
    </row>
    <row r="10748" spans="51:75" x14ac:dyDescent="0.3">
      <c r="AY10748" s="107" t="e">
        <f>VLOOKUP(C10748,#REF!, 2,FALSE)</f>
        <v>#REF!</v>
      </c>
      <c r="BM10748" s="79" t="s">
        <v>16259</v>
      </c>
      <c r="BN10748" s="79" t="s">
        <v>16992</v>
      </c>
      <c r="BO10748" s="79" t="s">
        <v>772</v>
      </c>
      <c r="BU10748" s="79" t="s">
        <v>16259</v>
      </c>
      <c r="BV10748" s="79" t="s">
        <v>16992</v>
      </c>
      <c r="BW10748" s="79" t="s">
        <v>772</v>
      </c>
    </row>
    <row r="10749" spans="51:75" x14ac:dyDescent="0.3">
      <c r="AY10749" s="107" t="e">
        <f>VLOOKUP(C10749,#REF!, 2,FALSE)</f>
        <v>#REF!</v>
      </c>
      <c r="BM10749" s="79" t="s">
        <v>16260</v>
      </c>
      <c r="BN10749" s="79" t="s">
        <v>16992</v>
      </c>
      <c r="BO10749" s="79" t="s">
        <v>772</v>
      </c>
      <c r="BU10749" s="79" t="s">
        <v>16260</v>
      </c>
      <c r="BV10749" s="79" t="s">
        <v>16992</v>
      </c>
      <c r="BW10749" s="79" t="s">
        <v>772</v>
      </c>
    </row>
    <row r="10750" spans="51:75" x14ac:dyDescent="0.3">
      <c r="AY10750" s="107" t="e">
        <f>VLOOKUP(C10750,#REF!, 2,FALSE)</f>
        <v>#REF!</v>
      </c>
      <c r="BM10750" s="79" t="s">
        <v>2813</v>
      </c>
      <c r="BN10750" s="79" t="s">
        <v>785</v>
      </c>
      <c r="BO10750" s="79" t="s">
        <v>2985</v>
      </c>
      <c r="BU10750" s="79" t="s">
        <v>2813</v>
      </c>
      <c r="BV10750" s="79" t="s">
        <v>785</v>
      </c>
      <c r="BW10750" s="79" t="s">
        <v>2985</v>
      </c>
    </row>
    <row r="10751" spans="51:75" x14ac:dyDescent="0.3">
      <c r="AY10751" s="107" t="e">
        <f>VLOOKUP(C10751,#REF!, 2,FALSE)</f>
        <v>#REF!</v>
      </c>
      <c r="BM10751" s="79" t="s">
        <v>16261</v>
      </c>
      <c r="BN10751" s="79" t="s">
        <v>668</v>
      </c>
      <c r="BO10751" s="79" t="s">
        <v>7621</v>
      </c>
      <c r="BU10751" s="79" t="s">
        <v>16261</v>
      </c>
      <c r="BV10751" s="79" t="s">
        <v>668</v>
      </c>
      <c r="BW10751" s="79" t="s">
        <v>7621</v>
      </c>
    </row>
    <row r="10752" spans="51:75" x14ac:dyDescent="0.3">
      <c r="AY10752" s="107" t="e">
        <f>VLOOKUP(C10752,#REF!, 2,FALSE)</f>
        <v>#REF!</v>
      </c>
      <c r="BM10752" s="79" t="s">
        <v>16262</v>
      </c>
      <c r="BN10752" s="79" t="s">
        <v>780</v>
      </c>
      <c r="BO10752" s="79" t="s">
        <v>16263</v>
      </c>
      <c r="BU10752" s="79" t="s">
        <v>16262</v>
      </c>
      <c r="BV10752" s="79" t="s">
        <v>780</v>
      </c>
      <c r="BW10752" s="79" t="s">
        <v>16263</v>
      </c>
    </row>
    <row r="10753" spans="51:75" x14ac:dyDescent="0.3">
      <c r="AY10753" s="107" t="e">
        <f>VLOOKUP(C10753,#REF!, 2,FALSE)</f>
        <v>#REF!</v>
      </c>
      <c r="BM10753" s="79" t="s">
        <v>16264</v>
      </c>
      <c r="BN10753" s="79" t="s">
        <v>780</v>
      </c>
      <c r="BO10753" s="79" t="s">
        <v>2985</v>
      </c>
      <c r="BU10753" s="79" t="s">
        <v>16264</v>
      </c>
      <c r="BV10753" s="79" t="s">
        <v>780</v>
      </c>
      <c r="BW10753" s="79" t="s">
        <v>2985</v>
      </c>
    </row>
    <row r="10754" spans="51:75" x14ac:dyDescent="0.3">
      <c r="AY10754" s="107" t="e">
        <f>VLOOKUP(C10754,#REF!, 2,FALSE)</f>
        <v>#REF!</v>
      </c>
      <c r="BM10754" s="79" t="s">
        <v>16265</v>
      </c>
      <c r="BN10754" s="79" t="s">
        <v>668</v>
      </c>
      <c r="BO10754" s="79" t="s">
        <v>16266</v>
      </c>
      <c r="BU10754" s="79" t="s">
        <v>16265</v>
      </c>
      <c r="BV10754" s="79" t="s">
        <v>668</v>
      </c>
      <c r="BW10754" s="79" t="s">
        <v>16266</v>
      </c>
    </row>
    <row r="10755" spans="51:75" x14ac:dyDescent="0.3">
      <c r="AY10755" s="107" t="e">
        <f>VLOOKUP(C10755,#REF!, 2,FALSE)</f>
        <v>#REF!</v>
      </c>
      <c r="BM10755" s="79" t="s">
        <v>16267</v>
      </c>
      <c r="BN10755" s="79" t="s">
        <v>668</v>
      </c>
      <c r="BO10755" s="79" t="s">
        <v>16268</v>
      </c>
      <c r="BU10755" s="79" t="s">
        <v>16267</v>
      </c>
      <c r="BV10755" s="79" t="s">
        <v>668</v>
      </c>
      <c r="BW10755" s="79" t="s">
        <v>16268</v>
      </c>
    </row>
    <row r="10756" spans="51:75" x14ac:dyDescent="0.3">
      <c r="AY10756" s="107" t="e">
        <f>VLOOKUP(C10756,#REF!, 2,FALSE)</f>
        <v>#REF!</v>
      </c>
      <c r="BM10756" s="79" t="s">
        <v>16269</v>
      </c>
      <c r="BN10756" s="79" t="s">
        <v>16992</v>
      </c>
      <c r="BO10756" s="79" t="s">
        <v>772</v>
      </c>
      <c r="BU10756" s="79" t="s">
        <v>16269</v>
      </c>
      <c r="BV10756" s="79" t="s">
        <v>16992</v>
      </c>
      <c r="BW10756" s="79" t="s">
        <v>772</v>
      </c>
    </row>
    <row r="10757" spans="51:75" x14ac:dyDescent="0.3">
      <c r="AY10757" s="107" t="e">
        <f>VLOOKUP(C10757,#REF!, 2,FALSE)</f>
        <v>#REF!</v>
      </c>
      <c r="BM10757" s="79" t="s">
        <v>16270</v>
      </c>
      <c r="BN10757" s="79" t="s">
        <v>780</v>
      </c>
      <c r="BO10757" s="79" t="s">
        <v>16271</v>
      </c>
      <c r="BU10757" s="79" t="s">
        <v>16270</v>
      </c>
      <c r="BV10757" s="79" t="s">
        <v>780</v>
      </c>
      <c r="BW10757" s="79" t="s">
        <v>16271</v>
      </c>
    </row>
    <row r="10758" spans="51:75" x14ac:dyDescent="0.3">
      <c r="AY10758" s="107" t="e">
        <f>VLOOKUP(C10758,#REF!, 2,FALSE)</f>
        <v>#REF!</v>
      </c>
      <c r="BM10758" s="79" t="s">
        <v>16272</v>
      </c>
      <c r="BN10758" s="79" t="s">
        <v>16992</v>
      </c>
      <c r="BO10758" s="79" t="s">
        <v>772</v>
      </c>
      <c r="BU10758" s="79" t="s">
        <v>16272</v>
      </c>
      <c r="BV10758" s="79" t="s">
        <v>16992</v>
      </c>
      <c r="BW10758" s="79" t="s">
        <v>772</v>
      </c>
    </row>
    <row r="10759" spans="51:75" x14ac:dyDescent="0.3">
      <c r="AY10759" s="107" t="e">
        <f>VLOOKUP(C10759,#REF!, 2,FALSE)</f>
        <v>#REF!</v>
      </c>
      <c r="BM10759" s="79" t="s">
        <v>2814</v>
      </c>
      <c r="BN10759" s="79" t="s">
        <v>668</v>
      </c>
      <c r="BO10759" s="79" t="s">
        <v>16266</v>
      </c>
      <c r="BU10759" s="79" t="s">
        <v>2814</v>
      </c>
      <c r="BV10759" s="79" t="s">
        <v>668</v>
      </c>
      <c r="BW10759" s="79" t="s">
        <v>16266</v>
      </c>
    </row>
    <row r="10760" spans="51:75" x14ac:dyDescent="0.3">
      <c r="AY10760" s="107" t="e">
        <f>VLOOKUP(C10760,#REF!, 2,FALSE)</f>
        <v>#REF!</v>
      </c>
      <c r="BM10760" s="79" t="s">
        <v>2815</v>
      </c>
      <c r="BN10760" s="79" t="s">
        <v>789</v>
      </c>
      <c r="BO10760" s="79" t="s">
        <v>9758</v>
      </c>
      <c r="BU10760" s="79" t="s">
        <v>2815</v>
      </c>
      <c r="BV10760" s="79" t="s">
        <v>789</v>
      </c>
      <c r="BW10760" s="79" t="s">
        <v>9758</v>
      </c>
    </row>
    <row r="10761" spans="51:75" x14ac:dyDescent="0.3">
      <c r="AY10761" s="107" t="e">
        <f>VLOOKUP(C10761,#REF!, 2,FALSE)</f>
        <v>#REF!</v>
      </c>
      <c r="BM10761" s="79" t="s">
        <v>2816</v>
      </c>
      <c r="BN10761" s="79" t="s">
        <v>812</v>
      </c>
      <c r="BO10761" s="79" t="s">
        <v>16266</v>
      </c>
      <c r="BU10761" s="79" t="s">
        <v>2816</v>
      </c>
      <c r="BV10761" s="79" t="s">
        <v>812</v>
      </c>
      <c r="BW10761" s="79" t="s">
        <v>16266</v>
      </c>
    </row>
    <row r="10762" spans="51:75" x14ac:dyDescent="0.3">
      <c r="AY10762" s="107" t="e">
        <f>VLOOKUP(C10762,#REF!, 2,FALSE)</f>
        <v>#REF!</v>
      </c>
      <c r="BM10762" s="79" t="s">
        <v>16273</v>
      </c>
      <c r="BN10762" s="79" t="s">
        <v>665</v>
      </c>
      <c r="BO10762" s="79" t="s">
        <v>2703</v>
      </c>
      <c r="BU10762" s="79" t="s">
        <v>16273</v>
      </c>
      <c r="BV10762" s="79" t="s">
        <v>665</v>
      </c>
      <c r="BW10762" s="79" t="s">
        <v>2703</v>
      </c>
    </row>
    <row r="10763" spans="51:75" x14ac:dyDescent="0.3">
      <c r="AY10763" s="107" t="e">
        <f>VLOOKUP(C10763,#REF!, 2,FALSE)</f>
        <v>#REF!</v>
      </c>
      <c r="BM10763" s="79" t="s">
        <v>16274</v>
      </c>
      <c r="BN10763" s="79" t="s">
        <v>812</v>
      </c>
      <c r="BO10763" s="79" t="s">
        <v>16275</v>
      </c>
      <c r="BU10763" s="79" t="s">
        <v>16274</v>
      </c>
      <c r="BV10763" s="79" t="s">
        <v>812</v>
      </c>
      <c r="BW10763" s="79" t="s">
        <v>16275</v>
      </c>
    </row>
    <row r="10764" spans="51:75" x14ac:dyDescent="0.3">
      <c r="AY10764" s="107" t="e">
        <f>VLOOKUP(C10764,#REF!, 2,FALSE)</f>
        <v>#REF!</v>
      </c>
      <c r="BM10764" s="79" t="s">
        <v>2817</v>
      </c>
      <c r="BN10764" s="79" t="s">
        <v>812</v>
      </c>
      <c r="BO10764" s="79" t="s">
        <v>6938</v>
      </c>
      <c r="BU10764" s="79" t="s">
        <v>2817</v>
      </c>
      <c r="BV10764" s="79" t="s">
        <v>812</v>
      </c>
      <c r="BW10764" s="79" t="s">
        <v>6938</v>
      </c>
    </row>
    <row r="10765" spans="51:75" x14ac:dyDescent="0.3">
      <c r="AY10765" s="107" t="e">
        <f>VLOOKUP(C10765,#REF!, 2,FALSE)</f>
        <v>#REF!</v>
      </c>
      <c r="BM10765" s="79" t="s">
        <v>2818</v>
      </c>
      <c r="BN10765" s="79" t="s">
        <v>812</v>
      </c>
      <c r="BO10765" s="79" t="s">
        <v>16266</v>
      </c>
      <c r="BU10765" s="79" t="s">
        <v>2818</v>
      </c>
      <c r="BV10765" s="79" t="s">
        <v>812</v>
      </c>
      <c r="BW10765" s="79" t="s">
        <v>16266</v>
      </c>
    </row>
    <row r="10766" spans="51:75" x14ac:dyDescent="0.3">
      <c r="AY10766" s="107" t="e">
        <f>VLOOKUP(C10766,#REF!, 2,FALSE)</f>
        <v>#REF!</v>
      </c>
      <c r="BM10766" s="79" t="s">
        <v>16276</v>
      </c>
      <c r="BN10766" s="79" t="s">
        <v>16992</v>
      </c>
      <c r="BO10766" s="79" t="s">
        <v>772</v>
      </c>
      <c r="BU10766" s="79" t="s">
        <v>16276</v>
      </c>
      <c r="BV10766" s="79" t="s">
        <v>16992</v>
      </c>
      <c r="BW10766" s="79" t="s">
        <v>772</v>
      </c>
    </row>
    <row r="10767" spans="51:75" x14ac:dyDescent="0.3">
      <c r="AY10767" s="107" t="e">
        <f>VLOOKUP(C10767,#REF!, 2,FALSE)</f>
        <v>#REF!</v>
      </c>
      <c r="BM10767" s="79" t="s">
        <v>16277</v>
      </c>
      <c r="BN10767" s="79" t="s">
        <v>616</v>
      </c>
      <c r="BO10767" s="79" t="s">
        <v>16278</v>
      </c>
      <c r="BU10767" s="79" t="s">
        <v>16277</v>
      </c>
      <c r="BV10767" s="79" t="s">
        <v>616</v>
      </c>
      <c r="BW10767" s="79" t="s">
        <v>16278</v>
      </c>
    </row>
    <row r="10768" spans="51:75" x14ac:dyDescent="0.3">
      <c r="AY10768" s="107" t="e">
        <f>VLOOKUP(C10768,#REF!, 2,FALSE)</f>
        <v>#REF!</v>
      </c>
      <c r="BM10768" s="79" t="s">
        <v>16279</v>
      </c>
      <c r="BN10768" s="79" t="s">
        <v>616</v>
      </c>
      <c r="BO10768" s="79" t="s">
        <v>16266</v>
      </c>
      <c r="BU10768" s="79" t="s">
        <v>16279</v>
      </c>
      <c r="BV10768" s="79" t="s">
        <v>616</v>
      </c>
      <c r="BW10768" s="79" t="s">
        <v>16266</v>
      </c>
    </row>
    <row r="10769" spans="51:75" x14ac:dyDescent="0.3">
      <c r="AY10769" s="107" t="e">
        <f>VLOOKUP(C10769,#REF!, 2,FALSE)</f>
        <v>#REF!</v>
      </c>
      <c r="BM10769" s="79" t="s">
        <v>16280</v>
      </c>
      <c r="BN10769" s="79" t="s">
        <v>616</v>
      </c>
      <c r="BO10769" s="79" t="s">
        <v>2985</v>
      </c>
      <c r="BU10769" s="79" t="s">
        <v>16280</v>
      </c>
      <c r="BV10769" s="79" t="s">
        <v>616</v>
      </c>
      <c r="BW10769" s="79" t="s">
        <v>2985</v>
      </c>
    </row>
    <row r="10770" spans="51:75" x14ac:dyDescent="0.3">
      <c r="AY10770" s="107" t="e">
        <f>VLOOKUP(C10770,#REF!, 2,FALSE)</f>
        <v>#REF!</v>
      </c>
      <c r="BM10770" s="79" t="s">
        <v>16281</v>
      </c>
      <c r="BN10770" s="79" t="s">
        <v>16992</v>
      </c>
      <c r="BO10770" s="79" t="s">
        <v>772</v>
      </c>
      <c r="BU10770" s="79" t="s">
        <v>16281</v>
      </c>
      <c r="BV10770" s="79" t="s">
        <v>16992</v>
      </c>
      <c r="BW10770" s="79" t="s">
        <v>772</v>
      </c>
    </row>
    <row r="10771" spans="51:75" x14ac:dyDescent="0.3">
      <c r="AY10771" s="107" t="e">
        <f>VLOOKUP(C10771,#REF!, 2,FALSE)</f>
        <v>#REF!</v>
      </c>
      <c r="BM10771" s="79" t="s">
        <v>16282</v>
      </c>
      <c r="BN10771" s="79" t="s">
        <v>616</v>
      </c>
      <c r="BO10771" s="79" t="s">
        <v>2985</v>
      </c>
      <c r="BU10771" s="79" t="s">
        <v>16282</v>
      </c>
      <c r="BV10771" s="79" t="s">
        <v>616</v>
      </c>
      <c r="BW10771" s="79" t="s">
        <v>2985</v>
      </c>
    </row>
    <row r="10772" spans="51:75" x14ac:dyDescent="0.3">
      <c r="AY10772" s="107" t="e">
        <f>VLOOKUP(C10772,#REF!, 2,FALSE)</f>
        <v>#REF!</v>
      </c>
      <c r="BM10772" s="79" t="s">
        <v>16283</v>
      </c>
      <c r="BN10772" s="79" t="s">
        <v>668</v>
      </c>
      <c r="BO10772" s="79" t="s">
        <v>10139</v>
      </c>
      <c r="BU10772" s="79" t="s">
        <v>16283</v>
      </c>
      <c r="BV10772" s="79" t="s">
        <v>668</v>
      </c>
      <c r="BW10772" s="79" t="s">
        <v>10139</v>
      </c>
    </row>
    <row r="10773" spans="51:75" x14ac:dyDescent="0.3">
      <c r="AY10773" s="107" t="e">
        <f>VLOOKUP(C10773,#REF!, 2,FALSE)</f>
        <v>#REF!</v>
      </c>
      <c r="BM10773" s="79" t="s">
        <v>16284</v>
      </c>
      <c r="BN10773" s="79" t="s">
        <v>777</v>
      </c>
      <c r="BO10773" s="79" t="s">
        <v>16266</v>
      </c>
      <c r="BU10773" s="79" t="s">
        <v>16284</v>
      </c>
      <c r="BV10773" s="79" t="s">
        <v>777</v>
      </c>
      <c r="BW10773" s="79" t="s">
        <v>16266</v>
      </c>
    </row>
    <row r="10774" spans="51:75" x14ac:dyDescent="0.3">
      <c r="AY10774" s="107" t="e">
        <f>VLOOKUP(C10774,#REF!, 2,FALSE)</f>
        <v>#REF!</v>
      </c>
      <c r="BM10774" s="79" t="s">
        <v>16285</v>
      </c>
      <c r="BN10774" s="79" t="s">
        <v>16992</v>
      </c>
      <c r="BO10774" s="79" t="s">
        <v>2985</v>
      </c>
      <c r="BU10774" s="79" t="s">
        <v>16285</v>
      </c>
      <c r="BV10774" s="79" t="s">
        <v>16992</v>
      </c>
      <c r="BW10774" s="79" t="s">
        <v>2985</v>
      </c>
    </row>
    <row r="10775" spans="51:75" x14ac:dyDescent="0.3">
      <c r="AY10775" s="107" t="e">
        <f>VLOOKUP(C10775,#REF!, 2,FALSE)</f>
        <v>#REF!</v>
      </c>
      <c r="BM10775" s="79" t="s">
        <v>16286</v>
      </c>
      <c r="BN10775" s="79" t="s">
        <v>777</v>
      </c>
      <c r="BO10775" s="79" t="s">
        <v>2985</v>
      </c>
      <c r="BU10775" s="79" t="s">
        <v>16286</v>
      </c>
      <c r="BV10775" s="79" t="s">
        <v>777</v>
      </c>
      <c r="BW10775" s="79" t="s">
        <v>2985</v>
      </c>
    </row>
    <row r="10776" spans="51:75" x14ac:dyDescent="0.3">
      <c r="AY10776" s="107" t="e">
        <f>VLOOKUP(C10776,#REF!, 2,FALSE)</f>
        <v>#REF!</v>
      </c>
      <c r="BM10776" s="79" t="s">
        <v>16287</v>
      </c>
      <c r="BN10776" s="79" t="s">
        <v>16992</v>
      </c>
      <c r="BO10776" s="79" t="s">
        <v>772</v>
      </c>
      <c r="BU10776" s="79" t="s">
        <v>16287</v>
      </c>
      <c r="BV10776" s="79" t="s">
        <v>16992</v>
      </c>
      <c r="BW10776" s="79" t="s">
        <v>772</v>
      </c>
    </row>
    <row r="10777" spans="51:75" x14ac:dyDescent="0.3">
      <c r="AY10777" s="107" t="e">
        <f>VLOOKUP(C10777,#REF!, 2,FALSE)</f>
        <v>#REF!</v>
      </c>
      <c r="BM10777" s="79" t="s">
        <v>16288</v>
      </c>
      <c r="BN10777" s="79" t="s">
        <v>782</v>
      </c>
      <c r="BO10777" s="79" t="s">
        <v>2985</v>
      </c>
      <c r="BU10777" s="79" t="s">
        <v>16288</v>
      </c>
      <c r="BV10777" s="79" t="s">
        <v>782</v>
      </c>
      <c r="BW10777" s="79" t="s">
        <v>2985</v>
      </c>
    </row>
    <row r="10778" spans="51:75" x14ac:dyDescent="0.3">
      <c r="AY10778" s="107" t="e">
        <f>VLOOKUP(C10778,#REF!, 2,FALSE)</f>
        <v>#REF!</v>
      </c>
      <c r="BM10778" s="79" t="s">
        <v>16289</v>
      </c>
      <c r="BN10778" s="79" t="s">
        <v>777</v>
      </c>
      <c r="BO10778" s="79" t="s">
        <v>15529</v>
      </c>
      <c r="BU10778" s="79" t="s">
        <v>16289</v>
      </c>
      <c r="BV10778" s="79" t="s">
        <v>777</v>
      </c>
      <c r="BW10778" s="79" t="s">
        <v>15529</v>
      </c>
    </row>
    <row r="10779" spans="51:75" x14ac:dyDescent="0.3">
      <c r="AY10779" s="107" t="e">
        <f>VLOOKUP(C10779,#REF!, 2,FALSE)</f>
        <v>#REF!</v>
      </c>
      <c r="BM10779" s="79" t="s">
        <v>16290</v>
      </c>
      <c r="BN10779" s="79" t="s">
        <v>668</v>
      </c>
      <c r="BO10779" s="79" t="s">
        <v>4228</v>
      </c>
      <c r="BU10779" s="79" t="s">
        <v>16290</v>
      </c>
      <c r="BV10779" s="79" t="s">
        <v>668</v>
      </c>
      <c r="BW10779" s="79" t="s">
        <v>4228</v>
      </c>
    </row>
    <row r="10780" spans="51:75" x14ac:dyDescent="0.3">
      <c r="AY10780" s="107" t="e">
        <f>VLOOKUP(C10780,#REF!, 2,FALSE)</f>
        <v>#REF!</v>
      </c>
      <c r="BM10780" s="79" t="s">
        <v>16291</v>
      </c>
      <c r="BN10780" s="79" t="s">
        <v>668</v>
      </c>
      <c r="BO10780" s="79" t="s">
        <v>772</v>
      </c>
      <c r="BU10780" s="79" t="s">
        <v>16291</v>
      </c>
      <c r="BV10780" s="79" t="s">
        <v>668</v>
      </c>
      <c r="BW10780" s="79" t="s">
        <v>772</v>
      </c>
    </row>
    <row r="10781" spans="51:75" x14ac:dyDescent="0.3">
      <c r="AY10781" s="107" t="e">
        <f>VLOOKUP(C10781,#REF!, 2,FALSE)</f>
        <v>#REF!</v>
      </c>
      <c r="BM10781" s="79" t="s">
        <v>16292</v>
      </c>
      <c r="BN10781" s="79" t="s">
        <v>2985</v>
      </c>
      <c r="BO10781" s="79" t="s">
        <v>2985</v>
      </c>
      <c r="BU10781" s="79" t="s">
        <v>16292</v>
      </c>
      <c r="BV10781" s="79" t="s">
        <v>2985</v>
      </c>
      <c r="BW10781" s="79" t="s">
        <v>2985</v>
      </c>
    </row>
    <row r="10782" spans="51:75" x14ac:dyDescent="0.3">
      <c r="AY10782" s="107" t="e">
        <f>VLOOKUP(C10782,#REF!, 2,FALSE)</f>
        <v>#REF!</v>
      </c>
      <c r="BM10782" s="79" t="s">
        <v>16293</v>
      </c>
      <c r="BN10782" s="79" t="s">
        <v>668</v>
      </c>
      <c r="BO10782" s="79" t="s">
        <v>16294</v>
      </c>
      <c r="BU10782" s="79" t="s">
        <v>16293</v>
      </c>
      <c r="BV10782" s="79" t="s">
        <v>668</v>
      </c>
      <c r="BW10782" s="79" t="s">
        <v>16294</v>
      </c>
    </row>
    <row r="10783" spans="51:75" x14ac:dyDescent="0.3">
      <c r="AY10783" s="107" t="e">
        <f>VLOOKUP(C10783,#REF!, 2,FALSE)</f>
        <v>#REF!</v>
      </c>
      <c r="BM10783" s="79" t="s">
        <v>16295</v>
      </c>
      <c r="BN10783" s="79" t="s">
        <v>3206</v>
      </c>
      <c r="BO10783" s="79" t="s">
        <v>16268</v>
      </c>
      <c r="BU10783" s="79" t="s">
        <v>16295</v>
      </c>
      <c r="BV10783" s="79" t="s">
        <v>3206</v>
      </c>
      <c r="BW10783" s="79" t="s">
        <v>16268</v>
      </c>
    </row>
    <row r="10784" spans="51:75" x14ac:dyDescent="0.3">
      <c r="AY10784" s="107" t="e">
        <f>VLOOKUP(C10784,#REF!, 2,FALSE)</f>
        <v>#REF!</v>
      </c>
      <c r="BM10784" s="79" t="s">
        <v>16296</v>
      </c>
      <c r="BN10784" s="79" t="s">
        <v>16992</v>
      </c>
      <c r="BO10784" s="79" t="s">
        <v>772</v>
      </c>
      <c r="BU10784" s="79" t="s">
        <v>16296</v>
      </c>
      <c r="BV10784" s="79" t="s">
        <v>16992</v>
      </c>
      <c r="BW10784" s="79" t="s">
        <v>772</v>
      </c>
    </row>
    <row r="10785" spans="51:75" x14ac:dyDescent="0.3">
      <c r="AY10785" s="107" t="e">
        <f>VLOOKUP(C10785,#REF!, 2,FALSE)</f>
        <v>#REF!</v>
      </c>
      <c r="BM10785" s="79" t="s">
        <v>16297</v>
      </c>
      <c r="BN10785" s="79" t="s">
        <v>789</v>
      </c>
      <c r="BO10785" s="79" t="s">
        <v>16298</v>
      </c>
      <c r="BU10785" s="79" t="s">
        <v>16297</v>
      </c>
      <c r="BV10785" s="79" t="s">
        <v>789</v>
      </c>
      <c r="BW10785" s="79" t="s">
        <v>16298</v>
      </c>
    </row>
    <row r="10786" spans="51:75" x14ac:dyDescent="0.3">
      <c r="AY10786" s="107" t="e">
        <f>VLOOKUP(C10786,#REF!, 2,FALSE)</f>
        <v>#REF!</v>
      </c>
      <c r="BM10786" s="79" t="s">
        <v>2821</v>
      </c>
      <c r="BN10786" s="79" t="s">
        <v>789</v>
      </c>
      <c r="BO10786" s="79" t="s">
        <v>2985</v>
      </c>
      <c r="BU10786" s="79" t="s">
        <v>2821</v>
      </c>
      <c r="BV10786" s="79" t="s">
        <v>789</v>
      </c>
      <c r="BW10786" s="79" t="s">
        <v>2985</v>
      </c>
    </row>
    <row r="10787" spans="51:75" x14ac:dyDescent="0.3">
      <c r="AY10787" s="107" t="e">
        <f>VLOOKUP(C10787,#REF!, 2,FALSE)</f>
        <v>#REF!</v>
      </c>
      <c r="BM10787" s="79" t="s">
        <v>16299</v>
      </c>
      <c r="BN10787" s="79" t="s">
        <v>782</v>
      </c>
      <c r="BO10787" s="79" t="s">
        <v>2985</v>
      </c>
      <c r="BU10787" s="79" t="s">
        <v>16299</v>
      </c>
      <c r="BV10787" s="79" t="s">
        <v>782</v>
      </c>
      <c r="BW10787" s="79" t="s">
        <v>2985</v>
      </c>
    </row>
    <row r="10788" spans="51:75" x14ac:dyDescent="0.3">
      <c r="AY10788" s="107" t="e">
        <f>VLOOKUP(C10788,#REF!, 2,FALSE)</f>
        <v>#REF!</v>
      </c>
      <c r="BM10788" s="79" t="s">
        <v>16300</v>
      </c>
      <c r="BN10788" s="79" t="s">
        <v>782</v>
      </c>
      <c r="BO10788" s="79" t="s">
        <v>772</v>
      </c>
      <c r="BU10788" s="79" t="s">
        <v>16300</v>
      </c>
      <c r="BV10788" s="79" t="s">
        <v>782</v>
      </c>
      <c r="BW10788" s="79" t="s">
        <v>772</v>
      </c>
    </row>
    <row r="10789" spans="51:75" x14ac:dyDescent="0.3">
      <c r="AY10789" s="107" t="e">
        <f>VLOOKUP(C10789,#REF!, 2,FALSE)</f>
        <v>#REF!</v>
      </c>
      <c r="BM10789" s="79" t="s">
        <v>16301</v>
      </c>
      <c r="BN10789" s="79" t="s">
        <v>789</v>
      </c>
      <c r="BO10789" s="79" t="s">
        <v>772</v>
      </c>
      <c r="BU10789" s="79" t="s">
        <v>16301</v>
      </c>
      <c r="BV10789" s="79" t="s">
        <v>789</v>
      </c>
      <c r="BW10789" s="79" t="s">
        <v>772</v>
      </c>
    </row>
    <row r="10790" spans="51:75" x14ac:dyDescent="0.3">
      <c r="AY10790" s="107" t="e">
        <f>VLOOKUP(C10790,#REF!, 2,FALSE)</f>
        <v>#REF!</v>
      </c>
      <c r="BM10790" s="79" t="s">
        <v>16302</v>
      </c>
      <c r="BN10790" s="79" t="s">
        <v>702</v>
      </c>
      <c r="BO10790" s="79" t="s">
        <v>772</v>
      </c>
      <c r="BU10790" s="79" t="s">
        <v>16302</v>
      </c>
      <c r="BV10790" s="79" t="s">
        <v>702</v>
      </c>
      <c r="BW10790" s="79" t="s">
        <v>772</v>
      </c>
    </row>
    <row r="10791" spans="51:75" x14ac:dyDescent="0.3">
      <c r="AY10791" s="107" t="e">
        <f>VLOOKUP(C10791,#REF!, 2,FALSE)</f>
        <v>#REF!</v>
      </c>
      <c r="BM10791" s="79" t="s">
        <v>16303</v>
      </c>
      <c r="BN10791" s="79" t="s">
        <v>668</v>
      </c>
      <c r="BO10791" s="79" t="s">
        <v>772</v>
      </c>
      <c r="BU10791" s="79" t="s">
        <v>16303</v>
      </c>
      <c r="BV10791" s="79" t="s">
        <v>668</v>
      </c>
      <c r="BW10791" s="79" t="s">
        <v>772</v>
      </c>
    </row>
    <row r="10792" spans="51:75" x14ac:dyDescent="0.3">
      <c r="AY10792" s="107" t="e">
        <f>VLOOKUP(C10792,#REF!, 2,FALSE)</f>
        <v>#REF!</v>
      </c>
      <c r="BM10792" s="79" t="s">
        <v>16304</v>
      </c>
      <c r="BN10792" s="79" t="s">
        <v>780</v>
      </c>
      <c r="BO10792" s="79" t="s">
        <v>2985</v>
      </c>
      <c r="BU10792" s="79" t="s">
        <v>16304</v>
      </c>
      <c r="BV10792" s="79" t="s">
        <v>780</v>
      </c>
      <c r="BW10792" s="79" t="s">
        <v>2985</v>
      </c>
    </row>
    <row r="10793" spans="51:75" x14ac:dyDescent="0.3">
      <c r="AY10793" s="107" t="e">
        <f>VLOOKUP(C10793,#REF!, 2,FALSE)</f>
        <v>#REF!</v>
      </c>
      <c r="BM10793" s="79" t="s">
        <v>16305</v>
      </c>
      <c r="BN10793" s="79" t="s">
        <v>3206</v>
      </c>
      <c r="BO10793" s="79" t="s">
        <v>772</v>
      </c>
      <c r="BU10793" s="79" t="s">
        <v>16305</v>
      </c>
      <c r="BV10793" s="79" t="s">
        <v>3206</v>
      </c>
      <c r="BW10793" s="79" t="s">
        <v>772</v>
      </c>
    </row>
    <row r="10794" spans="51:75" x14ac:dyDescent="0.3">
      <c r="AY10794" s="107" t="e">
        <f>VLOOKUP(C10794,#REF!, 2,FALSE)</f>
        <v>#REF!</v>
      </c>
      <c r="BM10794" s="79" t="s">
        <v>16306</v>
      </c>
      <c r="BN10794" s="79" t="s">
        <v>16992</v>
      </c>
      <c r="BO10794" s="79" t="s">
        <v>772</v>
      </c>
      <c r="BU10794" s="79" t="s">
        <v>16306</v>
      </c>
      <c r="BV10794" s="79" t="s">
        <v>16992</v>
      </c>
      <c r="BW10794" s="79" t="s">
        <v>772</v>
      </c>
    </row>
    <row r="10795" spans="51:75" x14ac:dyDescent="0.3">
      <c r="AY10795" s="107" t="e">
        <f>VLOOKUP(C10795,#REF!, 2,FALSE)</f>
        <v>#REF!</v>
      </c>
      <c r="BM10795" s="79" t="s">
        <v>16307</v>
      </c>
      <c r="BN10795" s="79" t="s">
        <v>16992</v>
      </c>
      <c r="BO10795" s="79" t="s">
        <v>772</v>
      </c>
      <c r="BU10795" s="79" t="s">
        <v>16307</v>
      </c>
      <c r="BV10795" s="79" t="s">
        <v>16992</v>
      </c>
      <c r="BW10795" s="79" t="s">
        <v>772</v>
      </c>
    </row>
    <row r="10796" spans="51:75" x14ac:dyDescent="0.3">
      <c r="AY10796" s="107" t="e">
        <f>VLOOKUP(C10796,#REF!, 2,FALSE)</f>
        <v>#REF!</v>
      </c>
      <c r="BM10796" s="79" t="s">
        <v>16308</v>
      </c>
      <c r="BN10796" s="79" t="s">
        <v>702</v>
      </c>
      <c r="BO10796" s="79" t="s">
        <v>772</v>
      </c>
      <c r="BU10796" s="79" t="s">
        <v>16308</v>
      </c>
      <c r="BV10796" s="79" t="s">
        <v>702</v>
      </c>
      <c r="BW10796" s="79" t="s">
        <v>772</v>
      </c>
    </row>
    <row r="10797" spans="51:75" x14ac:dyDescent="0.3">
      <c r="AY10797" s="107" t="e">
        <f>VLOOKUP(C10797,#REF!, 2,FALSE)</f>
        <v>#REF!</v>
      </c>
      <c r="BM10797" s="79" t="s">
        <v>16309</v>
      </c>
      <c r="BN10797" s="79" t="s">
        <v>780</v>
      </c>
      <c r="BO10797" s="79" t="s">
        <v>772</v>
      </c>
      <c r="BU10797" s="79" t="s">
        <v>16309</v>
      </c>
      <c r="BV10797" s="79" t="s">
        <v>780</v>
      </c>
      <c r="BW10797" s="79" t="s">
        <v>772</v>
      </c>
    </row>
    <row r="10798" spans="51:75" x14ac:dyDescent="0.3">
      <c r="AY10798" s="107" t="e">
        <f>VLOOKUP(C10798,#REF!, 2,FALSE)</f>
        <v>#REF!</v>
      </c>
      <c r="BM10798" s="79" t="s">
        <v>16310</v>
      </c>
      <c r="BN10798" s="79" t="s">
        <v>782</v>
      </c>
      <c r="BO10798" s="79" t="s">
        <v>772</v>
      </c>
      <c r="BU10798" s="79" t="s">
        <v>16310</v>
      </c>
      <c r="BV10798" s="79" t="s">
        <v>782</v>
      </c>
      <c r="BW10798" s="79" t="s">
        <v>772</v>
      </c>
    </row>
    <row r="10799" spans="51:75" x14ac:dyDescent="0.3">
      <c r="AY10799" s="107" t="e">
        <f>VLOOKUP(C10799,#REF!, 2,FALSE)</f>
        <v>#REF!</v>
      </c>
      <c r="BM10799" s="79" t="s">
        <v>16311</v>
      </c>
      <c r="BN10799" s="79" t="s">
        <v>812</v>
      </c>
      <c r="BO10799" s="79" t="s">
        <v>772</v>
      </c>
      <c r="BU10799" s="79" t="s">
        <v>16311</v>
      </c>
      <c r="BV10799" s="79" t="s">
        <v>812</v>
      </c>
      <c r="BW10799" s="79" t="s">
        <v>772</v>
      </c>
    </row>
    <row r="10800" spans="51:75" x14ac:dyDescent="0.3">
      <c r="AY10800" s="107" t="e">
        <f>VLOOKUP(C10800,#REF!, 2,FALSE)</f>
        <v>#REF!</v>
      </c>
      <c r="BM10800" s="79" t="s">
        <v>16312</v>
      </c>
      <c r="BN10800" s="79" t="s">
        <v>789</v>
      </c>
      <c r="BO10800" s="79" t="s">
        <v>16313</v>
      </c>
      <c r="BU10800" s="79" t="s">
        <v>16312</v>
      </c>
      <c r="BV10800" s="79" t="s">
        <v>789</v>
      </c>
      <c r="BW10800" s="79" t="s">
        <v>16313</v>
      </c>
    </row>
    <row r="10801" spans="51:75" x14ac:dyDescent="0.3">
      <c r="AY10801" s="107" t="e">
        <f>VLOOKUP(C10801,#REF!, 2,FALSE)</f>
        <v>#REF!</v>
      </c>
      <c r="BM10801" s="79" t="s">
        <v>16314</v>
      </c>
      <c r="BN10801" s="79" t="s">
        <v>702</v>
      </c>
      <c r="BO10801" s="79" t="s">
        <v>772</v>
      </c>
      <c r="BU10801" s="79" t="s">
        <v>16314</v>
      </c>
      <c r="BV10801" s="79" t="s">
        <v>702</v>
      </c>
      <c r="BW10801" s="79" t="s">
        <v>772</v>
      </c>
    </row>
    <row r="10802" spans="51:75" x14ac:dyDescent="0.3">
      <c r="AY10802" s="107" t="e">
        <f>VLOOKUP(C10802,#REF!, 2,FALSE)</f>
        <v>#REF!</v>
      </c>
      <c r="BM10802" s="79" t="s">
        <v>16315</v>
      </c>
      <c r="BN10802" s="79" t="s">
        <v>812</v>
      </c>
      <c r="BO10802" s="79" t="s">
        <v>16316</v>
      </c>
      <c r="BU10802" s="79" t="s">
        <v>16315</v>
      </c>
      <c r="BV10802" s="79" t="s">
        <v>812</v>
      </c>
      <c r="BW10802" s="79" t="s">
        <v>16316</v>
      </c>
    </row>
    <row r="10803" spans="51:75" x14ac:dyDescent="0.3">
      <c r="AY10803" s="107" t="e">
        <f>VLOOKUP(C10803,#REF!, 2,FALSE)</f>
        <v>#REF!</v>
      </c>
      <c r="BM10803" s="79" t="s">
        <v>16317</v>
      </c>
      <c r="BN10803" s="79" t="s">
        <v>782</v>
      </c>
      <c r="BO10803" s="79" t="s">
        <v>772</v>
      </c>
      <c r="BU10803" s="79" t="s">
        <v>16317</v>
      </c>
      <c r="BV10803" s="79" t="s">
        <v>782</v>
      </c>
      <c r="BW10803" s="79" t="s">
        <v>772</v>
      </c>
    </row>
    <row r="10804" spans="51:75" x14ac:dyDescent="0.3">
      <c r="AY10804" s="107" t="e">
        <f>VLOOKUP(C10804,#REF!, 2,FALSE)</f>
        <v>#REF!</v>
      </c>
      <c r="BM10804" s="79" t="s">
        <v>16319</v>
      </c>
      <c r="BN10804" s="79" t="s">
        <v>780</v>
      </c>
      <c r="BO10804" s="79" t="s">
        <v>2985</v>
      </c>
      <c r="BU10804" s="79" t="s">
        <v>16319</v>
      </c>
      <c r="BV10804" s="79" t="s">
        <v>780</v>
      </c>
      <c r="BW10804" s="79" t="s">
        <v>2985</v>
      </c>
    </row>
    <row r="10805" spans="51:75" x14ac:dyDescent="0.3">
      <c r="AY10805" s="107" t="e">
        <f>VLOOKUP(C10805,#REF!, 2,FALSE)</f>
        <v>#REF!</v>
      </c>
      <c r="BM10805" s="79" t="s">
        <v>16320</v>
      </c>
      <c r="BN10805" s="79" t="s">
        <v>812</v>
      </c>
      <c r="BO10805" s="79" t="s">
        <v>772</v>
      </c>
      <c r="BU10805" s="79" t="s">
        <v>16320</v>
      </c>
      <c r="BV10805" s="79" t="s">
        <v>812</v>
      </c>
      <c r="BW10805" s="79" t="s">
        <v>772</v>
      </c>
    </row>
    <row r="10806" spans="51:75" x14ac:dyDescent="0.3">
      <c r="AY10806" s="107" t="e">
        <f>VLOOKUP(C10806,#REF!, 2,FALSE)</f>
        <v>#REF!</v>
      </c>
      <c r="BM10806" s="79" t="s">
        <v>16321</v>
      </c>
      <c r="BN10806" s="79" t="s">
        <v>668</v>
      </c>
      <c r="BO10806" s="79" t="s">
        <v>16322</v>
      </c>
      <c r="BU10806" s="79" t="s">
        <v>16321</v>
      </c>
      <c r="BV10806" s="79" t="s">
        <v>668</v>
      </c>
      <c r="BW10806" s="79" t="s">
        <v>16322</v>
      </c>
    </row>
    <row r="10807" spans="51:75" x14ac:dyDescent="0.3">
      <c r="AY10807" s="107" t="e">
        <f>VLOOKUP(C10807,#REF!, 2,FALSE)</f>
        <v>#REF!</v>
      </c>
      <c r="BM10807" s="79" t="s">
        <v>16323</v>
      </c>
      <c r="BN10807" s="79" t="s">
        <v>665</v>
      </c>
      <c r="BO10807" s="79" t="s">
        <v>772</v>
      </c>
      <c r="BU10807" s="79" t="s">
        <v>16323</v>
      </c>
      <c r="BV10807" s="79" t="s">
        <v>665</v>
      </c>
      <c r="BW10807" s="79" t="s">
        <v>772</v>
      </c>
    </row>
    <row r="10808" spans="51:75" x14ac:dyDescent="0.3">
      <c r="AY10808" s="107" t="e">
        <f>VLOOKUP(C10808,#REF!, 2,FALSE)</f>
        <v>#REF!</v>
      </c>
      <c r="BM10808" s="79" t="s">
        <v>16324</v>
      </c>
      <c r="BN10808" s="79" t="s">
        <v>668</v>
      </c>
      <c r="BO10808" s="79" t="s">
        <v>2985</v>
      </c>
      <c r="BU10808" s="79" t="s">
        <v>16324</v>
      </c>
      <c r="BV10808" s="79" t="s">
        <v>668</v>
      </c>
      <c r="BW10808" s="79" t="s">
        <v>2985</v>
      </c>
    </row>
    <row r="10809" spans="51:75" x14ac:dyDescent="0.3">
      <c r="AY10809" s="107" t="e">
        <f>VLOOKUP(C10809,#REF!, 2,FALSE)</f>
        <v>#REF!</v>
      </c>
      <c r="BM10809" s="79" t="s">
        <v>16325</v>
      </c>
      <c r="BN10809" s="79" t="s">
        <v>664</v>
      </c>
      <c r="BO10809" s="79" t="s">
        <v>16326</v>
      </c>
      <c r="BU10809" s="79" t="s">
        <v>16325</v>
      </c>
      <c r="BV10809" s="79" t="s">
        <v>664</v>
      </c>
      <c r="BW10809" s="79" t="s">
        <v>16326</v>
      </c>
    </row>
    <row r="10810" spans="51:75" x14ac:dyDescent="0.3">
      <c r="AY10810" s="107" t="e">
        <f>VLOOKUP(C10810,#REF!, 2,FALSE)</f>
        <v>#REF!</v>
      </c>
      <c r="BM10810" s="79" t="s">
        <v>497</v>
      </c>
      <c r="BN10810" s="79" t="s">
        <v>2985</v>
      </c>
      <c r="BO10810" s="79" t="s">
        <v>7965</v>
      </c>
      <c r="BU10810" s="79" t="s">
        <v>497</v>
      </c>
      <c r="BV10810" s="79" t="s">
        <v>2985</v>
      </c>
      <c r="BW10810" s="79" t="s">
        <v>7965</v>
      </c>
    </row>
    <row r="10811" spans="51:75" x14ac:dyDescent="0.3">
      <c r="AY10811" s="107" t="e">
        <f>VLOOKUP(C10811,#REF!, 2,FALSE)</f>
        <v>#REF!</v>
      </c>
      <c r="BM10811" s="79" t="s">
        <v>16327</v>
      </c>
      <c r="BN10811" s="79" t="s">
        <v>2985</v>
      </c>
      <c r="BO10811" s="79" t="s">
        <v>2642</v>
      </c>
      <c r="BU10811" s="79" t="s">
        <v>16327</v>
      </c>
      <c r="BV10811" s="79" t="s">
        <v>2985</v>
      </c>
      <c r="BW10811" s="79" t="s">
        <v>2642</v>
      </c>
    </row>
    <row r="10812" spans="51:75" x14ac:dyDescent="0.3">
      <c r="AY10812" s="107" t="e">
        <f>VLOOKUP(C10812,#REF!, 2,FALSE)</f>
        <v>#REF!</v>
      </c>
      <c r="BM10812" s="79" t="s">
        <v>2822</v>
      </c>
      <c r="BN10812" s="79" t="s">
        <v>16992</v>
      </c>
      <c r="BO10812" s="79" t="s">
        <v>4468</v>
      </c>
      <c r="BU10812" s="79" t="s">
        <v>2822</v>
      </c>
      <c r="BV10812" s="79" t="s">
        <v>16992</v>
      </c>
      <c r="BW10812" s="79" t="s">
        <v>4468</v>
      </c>
    </row>
    <row r="10813" spans="51:75" x14ac:dyDescent="0.3">
      <c r="AY10813" s="107" t="e">
        <f>VLOOKUP(C10813,#REF!, 2,FALSE)</f>
        <v>#REF!</v>
      </c>
      <c r="BM10813" s="79" t="s">
        <v>16328</v>
      </c>
      <c r="BN10813" s="79" t="s">
        <v>2985</v>
      </c>
      <c r="BO10813" s="79" t="s">
        <v>9417</v>
      </c>
      <c r="BU10813" s="79" t="s">
        <v>16328</v>
      </c>
      <c r="BV10813" s="79" t="s">
        <v>2985</v>
      </c>
      <c r="BW10813" s="79" t="s">
        <v>9417</v>
      </c>
    </row>
    <row r="10814" spans="51:75" x14ac:dyDescent="0.3">
      <c r="AY10814" s="107" t="e">
        <f>VLOOKUP(C10814,#REF!, 2,FALSE)</f>
        <v>#REF!</v>
      </c>
      <c r="BM10814" s="79" t="s">
        <v>16329</v>
      </c>
      <c r="BN10814" s="79" t="s">
        <v>16992</v>
      </c>
      <c r="BO10814" s="79" t="s">
        <v>11344</v>
      </c>
      <c r="BU10814" s="79" t="s">
        <v>16329</v>
      </c>
      <c r="BV10814" s="79" t="s">
        <v>16992</v>
      </c>
      <c r="BW10814" s="79" t="s">
        <v>11344</v>
      </c>
    </row>
    <row r="10815" spans="51:75" x14ac:dyDescent="0.3">
      <c r="AY10815" s="107" t="e">
        <f>VLOOKUP(C10815,#REF!, 2,FALSE)</f>
        <v>#REF!</v>
      </c>
      <c r="BM10815" s="79" t="s">
        <v>16330</v>
      </c>
      <c r="BN10815" s="79" t="s">
        <v>2985</v>
      </c>
      <c r="BO10815" s="79" t="s">
        <v>2985</v>
      </c>
      <c r="BU10815" s="79" t="s">
        <v>16330</v>
      </c>
      <c r="BV10815" s="79" t="s">
        <v>2985</v>
      </c>
      <c r="BW10815" s="79" t="s">
        <v>2985</v>
      </c>
    </row>
    <row r="10816" spans="51:75" x14ac:dyDescent="0.3">
      <c r="AY10816" s="107" t="e">
        <f>VLOOKUP(C10816,#REF!, 2,FALSE)</f>
        <v>#REF!</v>
      </c>
      <c r="BM10816" s="79" t="s">
        <v>16331</v>
      </c>
      <c r="BN10816" s="79" t="s">
        <v>2985</v>
      </c>
      <c r="BO10816" s="79" t="s">
        <v>8421</v>
      </c>
      <c r="BU10816" s="79" t="s">
        <v>16331</v>
      </c>
      <c r="BV10816" s="79" t="s">
        <v>2985</v>
      </c>
      <c r="BW10816" s="79" t="s">
        <v>8421</v>
      </c>
    </row>
    <row r="10817" spans="51:75" x14ac:dyDescent="0.3">
      <c r="AY10817" s="107" t="e">
        <f>VLOOKUP(C10817,#REF!, 2,FALSE)</f>
        <v>#REF!</v>
      </c>
      <c r="BM10817" s="79" t="s">
        <v>16332</v>
      </c>
      <c r="BN10817" s="79" t="s">
        <v>2985</v>
      </c>
      <c r="BO10817" s="79" t="s">
        <v>7626</v>
      </c>
      <c r="BU10817" s="79" t="s">
        <v>16332</v>
      </c>
      <c r="BV10817" s="79" t="s">
        <v>2985</v>
      </c>
      <c r="BW10817" s="79" t="s">
        <v>7626</v>
      </c>
    </row>
    <row r="10818" spans="51:75" x14ac:dyDescent="0.3">
      <c r="AY10818" s="107" t="e">
        <f>VLOOKUP(C10818,#REF!, 2,FALSE)</f>
        <v>#REF!</v>
      </c>
      <c r="BM10818" s="79" t="s">
        <v>16333</v>
      </c>
      <c r="BN10818" s="79" t="s">
        <v>2985</v>
      </c>
      <c r="BO10818" s="79" t="s">
        <v>8284</v>
      </c>
      <c r="BU10818" s="79" t="s">
        <v>16333</v>
      </c>
      <c r="BV10818" s="79" t="s">
        <v>2985</v>
      </c>
      <c r="BW10818" s="79" t="s">
        <v>8284</v>
      </c>
    </row>
    <row r="10819" spans="51:75" x14ac:dyDescent="0.3">
      <c r="AY10819" s="107" t="e">
        <f>VLOOKUP(C10819,#REF!, 2,FALSE)</f>
        <v>#REF!</v>
      </c>
      <c r="BM10819" s="79" t="s">
        <v>16334</v>
      </c>
      <c r="BN10819" s="79" t="s">
        <v>2985</v>
      </c>
      <c r="BO10819" s="79" t="s">
        <v>12628</v>
      </c>
      <c r="BU10819" s="79" t="s">
        <v>16334</v>
      </c>
      <c r="BV10819" s="79" t="s">
        <v>2985</v>
      </c>
      <c r="BW10819" s="79" t="s">
        <v>12628</v>
      </c>
    </row>
    <row r="10820" spans="51:75" x14ac:dyDescent="0.3">
      <c r="AY10820" s="107" t="e">
        <f>VLOOKUP(C10820,#REF!, 2,FALSE)</f>
        <v>#REF!</v>
      </c>
      <c r="BM10820" s="79" t="s">
        <v>16335</v>
      </c>
      <c r="BN10820" s="79" t="s">
        <v>2985</v>
      </c>
      <c r="BO10820" s="79" t="s">
        <v>4505</v>
      </c>
      <c r="BU10820" s="79" t="s">
        <v>16335</v>
      </c>
      <c r="BV10820" s="79" t="s">
        <v>2985</v>
      </c>
      <c r="BW10820" s="79" t="s">
        <v>4505</v>
      </c>
    </row>
    <row r="10821" spans="51:75" x14ac:dyDescent="0.3">
      <c r="AY10821" s="107" t="e">
        <f>VLOOKUP(C10821,#REF!, 2,FALSE)</f>
        <v>#REF!</v>
      </c>
      <c r="BM10821" s="79" t="s">
        <v>16336</v>
      </c>
      <c r="BN10821" s="79" t="s">
        <v>2985</v>
      </c>
      <c r="BO10821" s="79" t="s">
        <v>4266</v>
      </c>
      <c r="BU10821" s="79" t="s">
        <v>16336</v>
      </c>
      <c r="BV10821" s="79" t="s">
        <v>2985</v>
      </c>
      <c r="BW10821" s="79" t="s">
        <v>4266</v>
      </c>
    </row>
    <row r="10822" spans="51:75" x14ac:dyDescent="0.3">
      <c r="AY10822" s="107" t="e">
        <f>VLOOKUP(C10822,#REF!, 2,FALSE)</f>
        <v>#REF!</v>
      </c>
      <c r="BM10822" s="79" t="s">
        <v>2823</v>
      </c>
      <c r="BN10822" s="79" t="s">
        <v>16992</v>
      </c>
      <c r="BO10822" s="79" t="s">
        <v>2929</v>
      </c>
      <c r="BU10822" s="79" t="s">
        <v>2823</v>
      </c>
      <c r="BV10822" s="79" t="s">
        <v>16992</v>
      </c>
      <c r="BW10822" s="79" t="s">
        <v>2929</v>
      </c>
    </row>
    <row r="10823" spans="51:75" x14ac:dyDescent="0.3">
      <c r="AY10823" s="107" t="e">
        <f>VLOOKUP(C10823,#REF!, 2,FALSE)</f>
        <v>#REF!</v>
      </c>
      <c r="BM10823" s="79" t="s">
        <v>16337</v>
      </c>
      <c r="BN10823" s="79" t="s">
        <v>2985</v>
      </c>
      <c r="BO10823" s="79" t="s">
        <v>2829</v>
      </c>
      <c r="BU10823" s="79" t="s">
        <v>16337</v>
      </c>
      <c r="BV10823" s="79" t="s">
        <v>2985</v>
      </c>
      <c r="BW10823" s="79" t="s">
        <v>2829</v>
      </c>
    </row>
    <row r="10824" spans="51:75" x14ac:dyDescent="0.3">
      <c r="AY10824" s="107" t="e">
        <f>VLOOKUP(C10824,#REF!, 2,FALSE)</f>
        <v>#REF!</v>
      </c>
      <c r="BM10824" s="79" t="s">
        <v>16338</v>
      </c>
      <c r="BN10824" s="79" t="s">
        <v>2985</v>
      </c>
      <c r="BO10824" s="79" t="s">
        <v>10834</v>
      </c>
      <c r="BU10824" s="79" t="s">
        <v>16338</v>
      </c>
      <c r="BV10824" s="79" t="s">
        <v>2985</v>
      </c>
      <c r="BW10824" s="79" t="s">
        <v>10834</v>
      </c>
    </row>
    <row r="10825" spans="51:75" x14ac:dyDescent="0.3">
      <c r="AY10825" s="107" t="e">
        <f>VLOOKUP(C10825,#REF!, 2,FALSE)</f>
        <v>#REF!</v>
      </c>
      <c r="BM10825" s="79" t="s">
        <v>16339</v>
      </c>
      <c r="BN10825" s="79" t="s">
        <v>16992</v>
      </c>
      <c r="BO10825" s="79" t="s">
        <v>4881</v>
      </c>
      <c r="BU10825" s="79" t="s">
        <v>16339</v>
      </c>
      <c r="BV10825" s="79" t="s">
        <v>16992</v>
      </c>
      <c r="BW10825" s="79" t="s">
        <v>4881</v>
      </c>
    </row>
    <row r="10826" spans="51:75" x14ac:dyDescent="0.3">
      <c r="AY10826" s="107" t="e">
        <f>VLOOKUP(C10826,#REF!, 2,FALSE)</f>
        <v>#REF!</v>
      </c>
      <c r="BM10826" s="79" t="s">
        <v>16340</v>
      </c>
      <c r="BN10826" s="79" t="s">
        <v>16992</v>
      </c>
      <c r="BO10826" s="79" t="s">
        <v>2985</v>
      </c>
      <c r="BU10826" s="79" t="s">
        <v>16340</v>
      </c>
      <c r="BV10826" s="79" t="s">
        <v>16992</v>
      </c>
      <c r="BW10826" s="79" t="s">
        <v>2985</v>
      </c>
    </row>
    <row r="10827" spans="51:75" x14ac:dyDescent="0.3">
      <c r="AY10827" s="107" t="e">
        <f>VLOOKUP(C10827,#REF!, 2,FALSE)</f>
        <v>#REF!</v>
      </c>
      <c r="BM10827" s="79" t="s">
        <v>2824</v>
      </c>
      <c r="BN10827" s="79" t="s">
        <v>2985</v>
      </c>
      <c r="BO10827" s="79" t="s">
        <v>7682</v>
      </c>
      <c r="BU10827" s="79" t="s">
        <v>2824</v>
      </c>
      <c r="BV10827" s="79" t="s">
        <v>2985</v>
      </c>
      <c r="BW10827" s="79" t="s">
        <v>7682</v>
      </c>
    </row>
    <row r="10828" spans="51:75" x14ac:dyDescent="0.3">
      <c r="AY10828" s="107" t="e">
        <f>VLOOKUP(C10828,#REF!, 2,FALSE)</f>
        <v>#REF!</v>
      </c>
      <c r="BM10828" s="79" t="s">
        <v>16341</v>
      </c>
      <c r="BN10828" s="79" t="s">
        <v>16992</v>
      </c>
      <c r="BO10828" s="79" t="s">
        <v>2655</v>
      </c>
      <c r="BU10828" s="79" t="s">
        <v>16341</v>
      </c>
      <c r="BV10828" s="79" t="s">
        <v>16992</v>
      </c>
      <c r="BW10828" s="79" t="s">
        <v>2655</v>
      </c>
    </row>
    <row r="10829" spans="51:75" x14ac:dyDescent="0.3">
      <c r="AY10829" s="107" t="e">
        <f>VLOOKUP(C10829,#REF!, 2,FALSE)</f>
        <v>#REF!</v>
      </c>
      <c r="BM10829" s="79" t="s">
        <v>2825</v>
      </c>
      <c r="BN10829" s="79" t="s">
        <v>16992</v>
      </c>
      <c r="BO10829" s="79" t="s">
        <v>16342</v>
      </c>
      <c r="BU10829" s="79" t="s">
        <v>2825</v>
      </c>
      <c r="BV10829" s="79" t="s">
        <v>16992</v>
      </c>
      <c r="BW10829" s="79" t="s">
        <v>16342</v>
      </c>
    </row>
    <row r="10830" spans="51:75" x14ac:dyDescent="0.3">
      <c r="AY10830" s="107" t="e">
        <f>VLOOKUP(C10830,#REF!, 2,FALSE)</f>
        <v>#REF!</v>
      </c>
      <c r="BM10830" s="79" t="s">
        <v>503</v>
      </c>
      <c r="BN10830" s="79" t="s">
        <v>2985</v>
      </c>
      <c r="BO10830" s="79" t="s">
        <v>9610</v>
      </c>
      <c r="BU10830" s="79" t="s">
        <v>503</v>
      </c>
      <c r="BV10830" s="79" t="s">
        <v>2985</v>
      </c>
      <c r="BW10830" s="79" t="s">
        <v>9610</v>
      </c>
    </row>
    <row r="10831" spans="51:75" x14ac:dyDescent="0.3">
      <c r="AY10831" s="107" t="e">
        <f>VLOOKUP(C10831,#REF!, 2,FALSE)</f>
        <v>#REF!</v>
      </c>
      <c r="BM10831" s="79" t="s">
        <v>16343</v>
      </c>
      <c r="BN10831" s="79" t="s">
        <v>16992</v>
      </c>
      <c r="BO10831" s="79" t="s">
        <v>8560</v>
      </c>
      <c r="BU10831" s="79" t="s">
        <v>16343</v>
      </c>
      <c r="BV10831" s="79" t="s">
        <v>16992</v>
      </c>
      <c r="BW10831" s="79" t="s">
        <v>8560</v>
      </c>
    </row>
    <row r="10832" spans="51:75" x14ac:dyDescent="0.3">
      <c r="AY10832" s="107" t="e">
        <f>VLOOKUP(C10832,#REF!, 2,FALSE)</f>
        <v>#REF!</v>
      </c>
      <c r="BM10832" s="79" t="s">
        <v>16345</v>
      </c>
      <c r="BN10832" s="79" t="s">
        <v>2985</v>
      </c>
      <c r="BO10832" s="79" t="s">
        <v>2980</v>
      </c>
      <c r="BU10832" s="79" t="s">
        <v>16345</v>
      </c>
      <c r="BV10832" s="79" t="s">
        <v>2985</v>
      </c>
      <c r="BW10832" s="79" t="s">
        <v>2980</v>
      </c>
    </row>
    <row r="10833" spans="51:75" x14ac:dyDescent="0.3">
      <c r="AY10833" s="107" t="e">
        <f>VLOOKUP(C10833,#REF!, 2,FALSE)</f>
        <v>#REF!</v>
      </c>
      <c r="BM10833" s="79" t="s">
        <v>16346</v>
      </c>
      <c r="BN10833" s="79" t="s">
        <v>2985</v>
      </c>
      <c r="BO10833" s="79" t="s">
        <v>10264</v>
      </c>
      <c r="BU10833" s="79" t="s">
        <v>16346</v>
      </c>
      <c r="BV10833" s="79" t="s">
        <v>2985</v>
      </c>
      <c r="BW10833" s="79" t="s">
        <v>10264</v>
      </c>
    </row>
    <row r="10834" spans="51:75" x14ac:dyDescent="0.3">
      <c r="AY10834" s="107" t="e">
        <f>VLOOKUP(C10834,#REF!, 2,FALSE)</f>
        <v>#REF!</v>
      </c>
      <c r="BM10834" s="79" t="s">
        <v>16347</v>
      </c>
      <c r="BN10834" s="79" t="s">
        <v>2985</v>
      </c>
      <c r="BO10834" s="79" t="s">
        <v>15426</v>
      </c>
      <c r="BU10834" s="79" t="s">
        <v>16347</v>
      </c>
      <c r="BV10834" s="79" t="s">
        <v>2985</v>
      </c>
      <c r="BW10834" s="79" t="s">
        <v>15426</v>
      </c>
    </row>
    <row r="10835" spans="51:75" x14ac:dyDescent="0.3">
      <c r="AY10835" s="107" t="e">
        <f>VLOOKUP(C10835,#REF!, 2,FALSE)</f>
        <v>#REF!</v>
      </c>
      <c r="BM10835" s="79" t="s">
        <v>16348</v>
      </c>
      <c r="BN10835" s="79" t="s">
        <v>2985</v>
      </c>
      <c r="BO10835" s="79" t="s">
        <v>9588</v>
      </c>
      <c r="BU10835" s="79" t="s">
        <v>16348</v>
      </c>
      <c r="BV10835" s="79" t="s">
        <v>2985</v>
      </c>
      <c r="BW10835" s="79" t="s">
        <v>9588</v>
      </c>
    </row>
    <row r="10836" spans="51:75" x14ac:dyDescent="0.3">
      <c r="AY10836" s="107" t="e">
        <f>VLOOKUP(C10836,#REF!, 2,FALSE)</f>
        <v>#REF!</v>
      </c>
      <c r="BM10836" s="79" t="s">
        <v>16349</v>
      </c>
      <c r="BN10836" s="79" t="s">
        <v>2985</v>
      </c>
      <c r="BO10836" s="79" t="s">
        <v>7921</v>
      </c>
      <c r="BU10836" s="79" t="s">
        <v>16349</v>
      </c>
      <c r="BV10836" s="79" t="s">
        <v>2985</v>
      </c>
      <c r="BW10836" s="79" t="s">
        <v>7921</v>
      </c>
    </row>
    <row r="10837" spans="51:75" x14ac:dyDescent="0.3">
      <c r="AY10837" s="107" t="e">
        <f>VLOOKUP(C10837,#REF!, 2,FALSE)</f>
        <v>#REF!</v>
      </c>
      <c r="BM10837" s="79" t="s">
        <v>16350</v>
      </c>
      <c r="BN10837" s="79" t="s">
        <v>2985</v>
      </c>
      <c r="BO10837" s="79" t="s">
        <v>9659</v>
      </c>
      <c r="BU10837" s="79" t="s">
        <v>16350</v>
      </c>
      <c r="BV10837" s="79" t="s">
        <v>2985</v>
      </c>
      <c r="BW10837" s="79" t="s">
        <v>9659</v>
      </c>
    </row>
    <row r="10838" spans="51:75" x14ac:dyDescent="0.3">
      <c r="AY10838" s="107" t="e">
        <f>VLOOKUP(C10838,#REF!, 2,FALSE)</f>
        <v>#REF!</v>
      </c>
      <c r="BM10838" s="79" t="s">
        <v>16351</v>
      </c>
      <c r="BN10838" s="79" t="s">
        <v>16992</v>
      </c>
      <c r="BO10838" s="79" t="s">
        <v>4900</v>
      </c>
      <c r="BU10838" s="79" t="s">
        <v>16351</v>
      </c>
      <c r="BV10838" s="79" t="s">
        <v>16992</v>
      </c>
      <c r="BW10838" s="79" t="s">
        <v>4900</v>
      </c>
    </row>
    <row r="10839" spans="51:75" x14ac:dyDescent="0.3">
      <c r="AY10839" s="107" t="e">
        <f>VLOOKUP(C10839,#REF!, 2,FALSE)</f>
        <v>#REF!</v>
      </c>
      <c r="BM10839" s="79" t="s">
        <v>16352</v>
      </c>
      <c r="BN10839" s="79" t="s">
        <v>789</v>
      </c>
      <c r="BO10839" s="79" t="s">
        <v>3999</v>
      </c>
      <c r="BU10839" s="79" t="s">
        <v>16352</v>
      </c>
      <c r="BV10839" s="79" t="s">
        <v>789</v>
      </c>
      <c r="BW10839" s="79" t="s">
        <v>3999</v>
      </c>
    </row>
    <row r="10840" spans="51:75" x14ac:dyDescent="0.3">
      <c r="AY10840" s="107" t="e">
        <f>VLOOKUP(C10840,#REF!, 2,FALSE)</f>
        <v>#REF!</v>
      </c>
      <c r="BM10840" s="79" t="s">
        <v>16353</v>
      </c>
      <c r="BN10840" s="79" t="s">
        <v>2985</v>
      </c>
      <c r="BO10840" s="79" t="s">
        <v>3368</v>
      </c>
      <c r="BU10840" s="79" t="s">
        <v>16353</v>
      </c>
      <c r="BV10840" s="79" t="s">
        <v>2985</v>
      </c>
      <c r="BW10840" s="79" t="s">
        <v>3368</v>
      </c>
    </row>
    <row r="10841" spans="51:75" x14ac:dyDescent="0.3">
      <c r="AY10841" s="107" t="e">
        <f>VLOOKUP(C10841,#REF!, 2,FALSE)</f>
        <v>#REF!</v>
      </c>
      <c r="BM10841" s="79" t="s">
        <v>16354</v>
      </c>
      <c r="BN10841" s="79" t="s">
        <v>16992</v>
      </c>
      <c r="BO10841" s="79" t="s">
        <v>8600</v>
      </c>
      <c r="BU10841" s="79" t="s">
        <v>16354</v>
      </c>
      <c r="BV10841" s="79" t="s">
        <v>16992</v>
      </c>
      <c r="BW10841" s="79" t="s">
        <v>8600</v>
      </c>
    </row>
    <row r="10842" spans="51:75" x14ac:dyDescent="0.3">
      <c r="AY10842" s="107" t="e">
        <f>VLOOKUP(C10842,#REF!, 2,FALSE)</f>
        <v>#REF!</v>
      </c>
      <c r="BM10842" s="79" t="s">
        <v>16355</v>
      </c>
      <c r="BN10842" s="79" t="s">
        <v>657</v>
      </c>
      <c r="BO10842" s="79" t="s">
        <v>16356</v>
      </c>
      <c r="BU10842" s="79" t="s">
        <v>16355</v>
      </c>
      <c r="BV10842" s="79" t="s">
        <v>657</v>
      </c>
      <c r="BW10842" s="79" t="s">
        <v>16356</v>
      </c>
    </row>
    <row r="10843" spans="51:75" x14ac:dyDescent="0.3">
      <c r="AY10843" s="107" t="e">
        <f>VLOOKUP(C10843,#REF!, 2,FALSE)</f>
        <v>#REF!</v>
      </c>
      <c r="BM10843" s="79" t="s">
        <v>504</v>
      </c>
      <c r="BN10843" s="79" t="s">
        <v>2985</v>
      </c>
      <c r="BO10843" s="79" t="s">
        <v>1204</v>
      </c>
      <c r="BU10843" s="79" t="s">
        <v>504</v>
      </c>
      <c r="BV10843" s="79" t="s">
        <v>2985</v>
      </c>
      <c r="BW10843" s="79" t="s">
        <v>1204</v>
      </c>
    </row>
    <row r="10844" spans="51:75" x14ac:dyDescent="0.3">
      <c r="AY10844" s="107" t="e">
        <f>VLOOKUP(C10844,#REF!, 2,FALSE)</f>
        <v>#REF!</v>
      </c>
      <c r="BM10844" s="79" t="s">
        <v>2826</v>
      </c>
      <c r="BN10844" s="79" t="s">
        <v>2985</v>
      </c>
      <c r="BO10844" s="79" t="s">
        <v>5147</v>
      </c>
      <c r="BU10844" s="79" t="s">
        <v>2826</v>
      </c>
      <c r="BV10844" s="79" t="s">
        <v>2985</v>
      </c>
      <c r="BW10844" s="79" t="s">
        <v>5147</v>
      </c>
    </row>
    <row r="10845" spans="51:75" x14ac:dyDescent="0.3">
      <c r="AY10845" s="107" t="e">
        <f>VLOOKUP(C10845,#REF!, 2,FALSE)</f>
        <v>#REF!</v>
      </c>
      <c r="BM10845" s="79" t="s">
        <v>2830</v>
      </c>
      <c r="BN10845" s="79" t="s">
        <v>2985</v>
      </c>
      <c r="BO10845" s="79" t="s">
        <v>7941</v>
      </c>
      <c r="BU10845" s="79" t="s">
        <v>2830</v>
      </c>
      <c r="BV10845" s="79" t="s">
        <v>2985</v>
      </c>
      <c r="BW10845" s="79" t="s">
        <v>7941</v>
      </c>
    </row>
    <row r="10846" spans="51:75" x14ac:dyDescent="0.3">
      <c r="AY10846" s="107" t="e">
        <f>VLOOKUP(C10846,#REF!, 2,FALSE)</f>
        <v>#REF!</v>
      </c>
      <c r="BM10846" s="79" t="s">
        <v>16357</v>
      </c>
      <c r="BN10846" s="79" t="s">
        <v>2985</v>
      </c>
      <c r="BO10846" s="79" t="s">
        <v>7618</v>
      </c>
      <c r="BU10846" s="79" t="s">
        <v>16357</v>
      </c>
      <c r="BV10846" s="79" t="s">
        <v>2985</v>
      </c>
      <c r="BW10846" s="79" t="s">
        <v>7618</v>
      </c>
    </row>
    <row r="10847" spans="51:75" x14ac:dyDescent="0.3">
      <c r="AY10847" s="107" t="e">
        <f>VLOOKUP(C10847,#REF!, 2,FALSE)</f>
        <v>#REF!</v>
      </c>
      <c r="BM10847" s="79" t="s">
        <v>2831</v>
      </c>
      <c r="BN10847" s="79" t="s">
        <v>2985</v>
      </c>
      <c r="BO10847" s="79" t="s">
        <v>2870</v>
      </c>
      <c r="BU10847" s="79" t="s">
        <v>2831</v>
      </c>
      <c r="BV10847" s="79" t="s">
        <v>2985</v>
      </c>
      <c r="BW10847" s="79" t="s">
        <v>2870</v>
      </c>
    </row>
    <row r="10848" spans="51:75" x14ac:dyDescent="0.3">
      <c r="AY10848" s="107" t="e">
        <f>VLOOKUP(C10848,#REF!, 2,FALSE)</f>
        <v>#REF!</v>
      </c>
      <c r="BM10848" s="79" t="s">
        <v>2832</v>
      </c>
      <c r="BN10848" s="79" t="s">
        <v>2985</v>
      </c>
      <c r="BO10848" s="79" t="s">
        <v>8487</v>
      </c>
      <c r="BU10848" s="79" t="s">
        <v>2832</v>
      </c>
      <c r="BV10848" s="79" t="s">
        <v>2985</v>
      </c>
      <c r="BW10848" s="79" t="s">
        <v>8487</v>
      </c>
    </row>
    <row r="10849" spans="51:75" x14ac:dyDescent="0.3">
      <c r="AY10849" s="107" t="e">
        <f>VLOOKUP(C10849,#REF!, 2,FALSE)</f>
        <v>#REF!</v>
      </c>
      <c r="BM10849" s="79" t="s">
        <v>16358</v>
      </c>
      <c r="BN10849" s="79" t="s">
        <v>16992</v>
      </c>
      <c r="BO10849" s="79" t="s">
        <v>16253</v>
      </c>
      <c r="BU10849" s="79" t="s">
        <v>16358</v>
      </c>
      <c r="BV10849" s="79" t="s">
        <v>16992</v>
      </c>
      <c r="BW10849" s="79" t="s">
        <v>16253</v>
      </c>
    </row>
    <row r="10850" spans="51:75" x14ac:dyDescent="0.3">
      <c r="AY10850" s="107" t="e">
        <f>VLOOKUP(C10850,#REF!, 2,FALSE)</f>
        <v>#REF!</v>
      </c>
      <c r="BM10850" s="79" t="s">
        <v>16359</v>
      </c>
      <c r="BN10850" s="79" t="s">
        <v>702</v>
      </c>
      <c r="BO10850" s="79" t="s">
        <v>16360</v>
      </c>
      <c r="BU10850" s="79" t="s">
        <v>16359</v>
      </c>
      <c r="BV10850" s="79" t="s">
        <v>702</v>
      </c>
      <c r="BW10850" s="79" t="s">
        <v>16360</v>
      </c>
    </row>
    <row r="10851" spans="51:75" x14ac:dyDescent="0.3">
      <c r="AY10851" s="107" t="e">
        <f>VLOOKUP(C10851,#REF!, 2,FALSE)</f>
        <v>#REF!</v>
      </c>
      <c r="BM10851" s="79" t="s">
        <v>16361</v>
      </c>
      <c r="BN10851" s="79" t="s">
        <v>2985</v>
      </c>
      <c r="BO10851" s="79" t="s">
        <v>5855</v>
      </c>
      <c r="BU10851" s="79" t="s">
        <v>16361</v>
      </c>
      <c r="BV10851" s="79" t="s">
        <v>2985</v>
      </c>
      <c r="BW10851" s="79" t="s">
        <v>5855</v>
      </c>
    </row>
    <row r="10852" spans="51:75" x14ac:dyDescent="0.3">
      <c r="AY10852" s="107" t="e">
        <f>VLOOKUP(C10852,#REF!, 2,FALSE)</f>
        <v>#REF!</v>
      </c>
      <c r="BM10852" s="79" t="s">
        <v>16362</v>
      </c>
      <c r="BN10852" s="79" t="s">
        <v>16992</v>
      </c>
      <c r="BO10852" s="79" t="s">
        <v>2984</v>
      </c>
      <c r="BU10852" s="79" t="s">
        <v>16362</v>
      </c>
      <c r="BV10852" s="79" t="s">
        <v>16992</v>
      </c>
      <c r="BW10852" s="79" t="s">
        <v>2984</v>
      </c>
    </row>
    <row r="10853" spans="51:75" x14ac:dyDescent="0.3">
      <c r="AY10853" s="107" t="e">
        <f>VLOOKUP(C10853,#REF!, 2,FALSE)</f>
        <v>#REF!</v>
      </c>
      <c r="BM10853" s="79" t="s">
        <v>16363</v>
      </c>
      <c r="BN10853" s="79" t="s">
        <v>16992</v>
      </c>
      <c r="BO10853" s="79" t="s">
        <v>16364</v>
      </c>
      <c r="BU10853" s="79" t="s">
        <v>16363</v>
      </c>
      <c r="BV10853" s="79" t="s">
        <v>16992</v>
      </c>
      <c r="BW10853" s="79" t="s">
        <v>16364</v>
      </c>
    </row>
    <row r="10854" spans="51:75" x14ac:dyDescent="0.3">
      <c r="AY10854" s="107" t="e">
        <f>VLOOKUP(C10854,#REF!, 2,FALSE)</f>
        <v>#REF!</v>
      </c>
      <c r="BM10854" s="79" t="s">
        <v>16365</v>
      </c>
      <c r="BN10854" s="79" t="s">
        <v>2985</v>
      </c>
      <c r="BO10854" s="79" t="s">
        <v>2985</v>
      </c>
      <c r="BU10854" s="79" t="s">
        <v>16365</v>
      </c>
      <c r="BV10854" s="79" t="s">
        <v>2985</v>
      </c>
      <c r="BW10854" s="79" t="s">
        <v>2985</v>
      </c>
    </row>
    <row r="10855" spans="51:75" x14ac:dyDescent="0.3">
      <c r="AY10855" s="107" t="e">
        <f>VLOOKUP(C10855,#REF!, 2,FALSE)</f>
        <v>#REF!</v>
      </c>
      <c r="BM10855" s="79" t="s">
        <v>16366</v>
      </c>
      <c r="BN10855" s="79" t="s">
        <v>2985</v>
      </c>
      <c r="BO10855" s="79" t="s">
        <v>2985</v>
      </c>
      <c r="BU10855" s="79" t="s">
        <v>16366</v>
      </c>
      <c r="BV10855" s="79" t="s">
        <v>2985</v>
      </c>
      <c r="BW10855" s="79" t="s">
        <v>2985</v>
      </c>
    </row>
    <row r="10856" spans="51:75" x14ac:dyDescent="0.3">
      <c r="AY10856" s="107" t="e">
        <f>VLOOKUP(C10856,#REF!, 2,FALSE)</f>
        <v>#REF!</v>
      </c>
      <c r="BM10856" s="79" t="s">
        <v>16367</v>
      </c>
      <c r="BN10856" s="79" t="s">
        <v>2985</v>
      </c>
      <c r="BO10856" s="79" t="s">
        <v>2985</v>
      </c>
      <c r="BU10856" s="79" t="s">
        <v>16367</v>
      </c>
      <c r="BV10856" s="79" t="s">
        <v>2985</v>
      </c>
      <c r="BW10856" s="79" t="s">
        <v>2985</v>
      </c>
    </row>
    <row r="10857" spans="51:75" x14ac:dyDescent="0.3">
      <c r="AY10857" s="107" t="e">
        <f>VLOOKUP(C10857,#REF!, 2,FALSE)</f>
        <v>#REF!</v>
      </c>
      <c r="BM10857" s="79" t="s">
        <v>16368</v>
      </c>
      <c r="BN10857" s="79" t="s">
        <v>2985</v>
      </c>
      <c r="BO10857" s="79" t="s">
        <v>2985</v>
      </c>
      <c r="BU10857" s="79" t="s">
        <v>16368</v>
      </c>
      <c r="BV10857" s="79" t="s">
        <v>2985</v>
      </c>
      <c r="BW10857" s="79" t="s">
        <v>2985</v>
      </c>
    </row>
    <row r="10858" spans="51:75" x14ac:dyDescent="0.3">
      <c r="AY10858" s="107" t="e">
        <f>VLOOKUP(C10858,#REF!, 2,FALSE)</f>
        <v>#REF!</v>
      </c>
      <c r="BM10858" s="79" t="s">
        <v>16369</v>
      </c>
      <c r="BN10858" s="79" t="s">
        <v>16992</v>
      </c>
      <c r="BO10858" s="79" t="s">
        <v>2985</v>
      </c>
      <c r="BU10858" s="79" t="s">
        <v>16369</v>
      </c>
      <c r="BV10858" s="79" t="s">
        <v>16992</v>
      </c>
      <c r="BW10858" s="79" t="s">
        <v>2985</v>
      </c>
    </row>
    <row r="10859" spans="51:75" x14ac:dyDescent="0.3">
      <c r="AY10859" s="107" t="e">
        <f>VLOOKUP(C10859,#REF!, 2,FALSE)</f>
        <v>#REF!</v>
      </c>
      <c r="BM10859" s="79" t="s">
        <v>16370</v>
      </c>
      <c r="BN10859" s="79" t="s">
        <v>16992</v>
      </c>
      <c r="BO10859" s="79" t="s">
        <v>2985</v>
      </c>
      <c r="BU10859" s="79" t="s">
        <v>16370</v>
      </c>
      <c r="BV10859" s="79" t="s">
        <v>16992</v>
      </c>
      <c r="BW10859" s="79" t="s">
        <v>2985</v>
      </c>
    </row>
    <row r="10860" spans="51:75" x14ac:dyDescent="0.3">
      <c r="AY10860" s="107" t="e">
        <f>VLOOKUP(C10860,#REF!, 2,FALSE)</f>
        <v>#REF!</v>
      </c>
      <c r="BM10860" s="79" t="s">
        <v>16371</v>
      </c>
      <c r="BN10860" s="79" t="s">
        <v>2985</v>
      </c>
      <c r="BO10860" s="79" t="s">
        <v>2985</v>
      </c>
      <c r="BU10860" s="79" t="s">
        <v>16371</v>
      </c>
      <c r="BV10860" s="79" t="s">
        <v>2985</v>
      </c>
      <c r="BW10860" s="79" t="s">
        <v>2985</v>
      </c>
    </row>
    <row r="10861" spans="51:75" x14ac:dyDescent="0.3">
      <c r="AY10861" s="107" t="e">
        <f>VLOOKUP(C10861,#REF!, 2,FALSE)</f>
        <v>#REF!</v>
      </c>
      <c r="BM10861" s="79" t="s">
        <v>16372</v>
      </c>
      <c r="BN10861" s="79" t="s">
        <v>2985</v>
      </c>
      <c r="BO10861" s="79" t="s">
        <v>2985</v>
      </c>
      <c r="BU10861" s="79" t="s">
        <v>16372</v>
      </c>
      <c r="BV10861" s="79" t="s">
        <v>2985</v>
      </c>
      <c r="BW10861" s="79" t="s">
        <v>2985</v>
      </c>
    </row>
    <row r="10862" spans="51:75" x14ac:dyDescent="0.3">
      <c r="AY10862" s="107" t="e">
        <f>VLOOKUP(C10862,#REF!, 2,FALSE)</f>
        <v>#REF!</v>
      </c>
      <c r="BM10862" s="79" t="s">
        <v>16373</v>
      </c>
      <c r="BN10862" s="79" t="s">
        <v>2985</v>
      </c>
      <c r="BO10862" s="79" t="s">
        <v>2985</v>
      </c>
      <c r="BU10862" s="79" t="s">
        <v>16373</v>
      </c>
      <c r="BV10862" s="79" t="s">
        <v>2985</v>
      </c>
      <c r="BW10862" s="79" t="s">
        <v>2985</v>
      </c>
    </row>
    <row r="10863" spans="51:75" x14ac:dyDescent="0.3">
      <c r="AY10863" s="107" t="e">
        <f>VLOOKUP(C10863,#REF!, 2,FALSE)</f>
        <v>#REF!</v>
      </c>
      <c r="BM10863" s="79" t="s">
        <v>16374</v>
      </c>
      <c r="BN10863" s="79" t="s">
        <v>2985</v>
      </c>
      <c r="BO10863" s="79" t="s">
        <v>2985</v>
      </c>
      <c r="BU10863" s="79" t="s">
        <v>16374</v>
      </c>
      <c r="BV10863" s="79" t="s">
        <v>2985</v>
      </c>
      <c r="BW10863" s="79" t="s">
        <v>2985</v>
      </c>
    </row>
    <row r="10864" spans="51:75" x14ac:dyDescent="0.3">
      <c r="AY10864" s="107" t="e">
        <f>VLOOKUP(C10864,#REF!, 2,FALSE)</f>
        <v>#REF!</v>
      </c>
      <c r="BM10864" s="79" t="s">
        <v>16375</v>
      </c>
      <c r="BN10864" s="79" t="s">
        <v>2985</v>
      </c>
      <c r="BO10864" s="79" t="s">
        <v>2985</v>
      </c>
      <c r="BU10864" s="79" t="s">
        <v>16375</v>
      </c>
      <c r="BV10864" s="79" t="s">
        <v>2985</v>
      </c>
      <c r="BW10864" s="79" t="s">
        <v>2985</v>
      </c>
    </row>
    <row r="10865" spans="51:75" x14ac:dyDescent="0.3">
      <c r="AY10865" s="107" t="e">
        <f>VLOOKUP(C10865,#REF!, 2,FALSE)</f>
        <v>#REF!</v>
      </c>
      <c r="BM10865" s="79" t="s">
        <v>16376</v>
      </c>
      <c r="BN10865" s="79" t="s">
        <v>2985</v>
      </c>
      <c r="BO10865" s="79" t="s">
        <v>2985</v>
      </c>
      <c r="BU10865" s="79" t="s">
        <v>16376</v>
      </c>
      <c r="BV10865" s="79" t="s">
        <v>2985</v>
      </c>
      <c r="BW10865" s="79" t="s">
        <v>2985</v>
      </c>
    </row>
    <row r="10866" spans="51:75" x14ac:dyDescent="0.3">
      <c r="AY10866" s="107" t="e">
        <f>VLOOKUP(C10866,#REF!, 2,FALSE)</f>
        <v>#REF!</v>
      </c>
      <c r="BM10866" s="79" t="s">
        <v>16377</v>
      </c>
      <c r="BN10866" s="79" t="s">
        <v>2985</v>
      </c>
      <c r="BO10866" s="79" t="s">
        <v>2985</v>
      </c>
      <c r="BU10866" s="79" t="s">
        <v>16377</v>
      </c>
      <c r="BV10866" s="79" t="s">
        <v>2985</v>
      </c>
      <c r="BW10866" s="79" t="s">
        <v>2985</v>
      </c>
    </row>
    <row r="10867" spans="51:75" x14ac:dyDescent="0.3">
      <c r="AY10867" s="107" t="e">
        <f>VLOOKUP(C10867,#REF!, 2,FALSE)</f>
        <v>#REF!</v>
      </c>
      <c r="BM10867" s="79" t="s">
        <v>16378</v>
      </c>
      <c r="BN10867" s="79" t="s">
        <v>2985</v>
      </c>
      <c r="BO10867" s="79" t="s">
        <v>10493</v>
      </c>
      <c r="BU10867" s="79" t="s">
        <v>16378</v>
      </c>
      <c r="BV10867" s="79" t="s">
        <v>2985</v>
      </c>
      <c r="BW10867" s="79" t="s">
        <v>10493</v>
      </c>
    </row>
    <row r="10868" spans="51:75" x14ac:dyDescent="0.3">
      <c r="AY10868" s="107" t="e">
        <f>VLOOKUP(C10868,#REF!, 2,FALSE)</f>
        <v>#REF!</v>
      </c>
      <c r="BM10868" s="79" t="s">
        <v>16379</v>
      </c>
      <c r="BN10868" s="79" t="s">
        <v>705</v>
      </c>
      <c r="BO10868" s="79" t="s">
        <v>8513</v>
      </c>
      <c r="BU10868" s="79" t="s">
        <v>16379</v>
      </c>
      <c r="BV10868" s="79" t="s">
        <v>705</v>
      </c>
      <c r="BW10868" s="79" t="s">
        <v>8513</v>
      </c>
    </row>
    <row r="10869" spans="51:75" x14ac:dyDescent="0.3">
      <c r="AY10869" s="107" t="e">
        <f>VLOOKUP(C10869,#REF!, 2,FALSE)</f>
        <v>#REF!</v>
      </c>
      <c r="BM10869" s="79" t="s">
        <v>16380</v>
      </c>
      <c r="BN10869" s="79" t="s">
        <v>16992</v>
      </c>
      <c r="BO10869" s="79" t="s">
        <v>6969</v>
      </c>
      <c r="BU10869" s="79" t="s">
        <v>16380</v>
      </c>
      <c r="BV10869" s="79" t="s">
        <v>16992</v>
      </c>
      <c r="BW10869" s="79" t="s">
        <v>6969</v>
      </c>
    </row>
    <row r="10870" spans="51:75" x14ac:dyDescent="0.3">
      <c r="AY10870" s="107" t="e">
        <f>VLOOKUP(C10870,#REF!, 2,FALSE)</f>
        <v>#REF!</v>
      </c>
      <c r="BM10870" s="79" t="s">
        <v>16381</v>
      </c>
      <c r="BN10870" s="79" t="s">
        <v>705</v>
      </c>
      <c r="BO10870" s="79" t="s">
        <v>6796</v>
      </c>
      <c r="BU10870" s="79" t="s">
        <v>16381</v>
      </c>
      <c r="BV10870" s="79" t="s">
        <v>705</v>
      </c>
      <c r="BW10870" s="79" t="s">
        <v>6796</v>
      </c>
    </row>
    <row r="10871" spans="51:75" x14ac:dyDescent="0.3">
      <c r="AY10871" s="107" t="e">
        <f>VLOOKUP(C10871,#REF!, 2,FALSE)</f>
        <v>#REF!</v>
      </c>
      <c r="BM10871" s="79" t="s">
        <v>16382</v>
      </c>
      <c r="BN10871" s="79" t="s">
        <v>925</v>
      </c>
      <c r="BO10871" s="79" t="s">
        <v>8308</v>
      </c>
      <c r="BU10871" s="79" t="s">
        <v>16382</v>
      </c>
      <c r="BV10871" s="79" t="s">
        <v>925</v>
      </c>
      <c r="BW10871" s="79" t="s">
        <v>8308</v>
      </c>
    </row>
    <row r="10872" spans="51:75" x14ac:dyDescent="0.3">
      <c r="AY10872" s="107" t="e">
        <f>VLOOKUP(C10872,#REF!, 2,FALSE)</f>
        <v>#REF!</v>
      </c>
      <c r="BM10872" s="79" t="s">
        <v>16383</v>
      </c>
      <c r="BN10872" s="79" t="s">
        <v>625</v>
      </c>
      <c r="BO10872" s="79" t="s">
        <v>3364</v>
      </c>
      <c r="BU10872" s="79" t="s">
        <v>16383</v>
      </c>
      <c r="BV10872" s="79" t="s">
        <v>625</v>
      </c>
      <c r="BW10872" s="79" t="s">
        <v>3364</v>
      </c>
    </row>
    <row r="10873" spans="51:75" x14ac:dyDescent="0.3">
      <c r="AY10873" s="107" t="e">
        <f>VLOOKUP(C10873,#REF!, 2,FALSE)</f>
        <v>#REF!</v>
      </c>
      <c r="BM10873" s="79" t="s">
        <v>16384</v>
      </c>
      <c r="BN10873" s="79" t="s">
        <v>663</v>
      </c>
      <c r="BO10873" s="79" t="s">
        <v>4757</v>
      </c>
      <c r="BU10873" s="79" t="s">
        <v>16384</v>
      </c>
      <c r="BV10873" s="79" t="s">
        <v>663</v>
      </c>
      <c r="BW10873" s="79" t="s">
        <v>4757</v>
      </c>
    </row>
    <row r="10874" spans="51:75" x14ac:dyDescent="0.3">
      <c r="AY10874" s="107" t="e">
        <f>VLOOKUP(C10874,#REF!, 2,FALSE)</f>
        <v>#REF!</v>
      </c>
      <c r="BM10874" s="79" t="s">
        <v>16385</v>
      </c>
      <c r="BN10874" s="79" t="s">
        <v>928</v>
      </c>
      <c r="BO10874" s="79" t="s">
        <v>8049</v>
      </c>
      <c r="BU10874" s="79" t="s">
        <v>16385</v>
      </c>
      <c r="BV10874" s="79" t="s">
        <v>928</v>
      </c>
      <c r="BW10874" s="79" t="s">
        <v>8049</v>
      </c>
    </row>
    <row r="10875" spans="51:75" x14ac:dyDescent="0.3">
      <c r="AY10875" s="107" t="e">
        <f>VLOOKUP(C10875,#REF!, 2,FALSE)</f>
        <v>#REF!</v>
      </c>
      <c r="BM10875" s="79" t="s">
        <v>16386</v>
      </c>
      <c r="BN10875" s="79" t="s">
        <v>851</v>
      </c>
      <c r="BO10875" s="79" t="s">
        <v>16387</v>
      </c>
      <c r="BU10875" s="79" t="s">
        <v>16386</v>
      </c>
      <c r="BV10875" s="79" t="s">
        <v>851</v>
      </c>
      <c r="BW10875" s="79" t="s">
        <v>16387</v>
      </c>
    </row>
    <row r="10876" spans="51:75" x14ac:dyDescent="0.3">
      <c r="AY10876" s="107" t="e">
        <f>VLOOKUP(C10876,#REF!, 2,FALSE)</f>
        <v>#REF!</v>
      </c>
      <c r="BM10876" s="79" t="s">
        <v>16388</v>
      </c>
      <c r="BN10876" s="79" t="s">
        <v>663</v>
      </c>
      <c r="BO10876" s="79" t="s">
        <v>16389</v>
      </c>
      <c r="BU10876" s="79" t="s">
        <v>16388</v>
      </c>
      <c r="BV10876" s="79" t="s">
        <v>663</v>
      </c>
      <c r="BW10876" s="79" t="s">
        <v>16389</v>
      </c>
    </row>
    <row r="10877" spans="51:75" x14ac:dyDescent="0.3">
      <c r="AY10877" s="107" t="e">
        <f>VLOOKUP(C10877,#REF!, 2,FALSE)</f>
        <v>#REF!</v>
      </c>
      <c r="BM10877" s="79" t="s">
        <v>16390</v>
      </c>
      <c r="BN10877" s="79" t="s">
        <v>1344</v>
      </c>
      <c r="BO10877" s="79" t="s">
        <v>16391</v>
      </c>
      <c r="BU10877" s="79" t="s">
        <v>16390</v>
      </c>
      <c r="BV10877" s="79" t="s">
        <v>1344</v>
      </c>
      <c r="BW10877" s="79" t="s">
        <v>16391</v>
      </c>
    </row>
    <row r="10878" spans="51:75" x14ac:dyDescent="0.3">
      <c r="AY10878" s="107" t="e">
        <f>VLOOKUP(C10878,#REF!, 2,FALSE)</f>
        <v>#REF!</v>
      </c>
      <c r="BM10878" s="79" t="s">
        <v>16392</v>
      </c>
      <c r="BN10878" s="79" t="s">
        <v>663</v>
      </c>
      <c r="BO10878" s="79" t="s">
        <v>5827</v>
      </c>
      <c r="BU10878" s="79" t="s">
        <v>16392</v>
      </c>
      <c r="BV10878" s="79" t="s">
        <v>663</v>
      </c>
      <c r="BW10878" s="79" t="s">
        <v>5827</v>
      </c>
    </row>
    <row r="10879" spans="51:75" x14ac:dyDescent="0.3">
      <c r="AY10879" s="107" t="e">
        <f>VLOOKUP(C10879,#REF!, 2,FALSE)</f>
        <v>#REF!</v>
      </c>
      <c r="BM10879" s="79" t="s">
        <v>16393</v>
      </c>
      <c r="BN10879" s="79" t="s">
        <v>663</v>
      </c>
      <c r="BO10879" s="79" t="s">
        <v>772</v>
      </c>
      <c r="BU10879" s="79" t="s">
        <v>16393</v>
      </c>
      <c r="BV10879" s="79" t="s">
        <v>663</v>
      </c>
      <c r="BW10879" s="79" t="s">
        <v>772</v>
      </c>
    </row>
    <row r="10880" spans="51:75" x14ac:dyDescent="0.3">
      <c r="AY10880" s="107" t="e">
        <f>VLOOKUP(C10880,#REF!, 2,FALSE)</f>
        <v>#REF!</v>
      </c>
      <c r="BM10880" s="79" t="s">
        <v>16394</v>
      </c>
      <c r="BN10880" s="79" t="s">
        <v>2985</v>
      </c>
      <c r="BO10880" s="79" t="s">
        <v>16342</v>
      </c>
      <c r="BU10880" s="79" t="s">
        <v>16394</v>
      </c>
      <c r="BV10880" s="79" t="s">
        <v>2985</v>
      </c>
      <c r="BW10880" s="79" t="s">
        <v>16342</v>
      </c>
    </row>
    <row r="10881" spans="51:75" x14ac:dyDescent="0.3">
      <c r="AY10881" s="107" t="e">
        <f>VLOOKUP(C10881,#REF!, 2,FALSE)</f>
        <v>#REF!</v>
      </c>
      <c r="BM10881" s="79" t="s">
        <v>16395</v>
      </c>
      <c r="BN10881" s="79" t="s">
        <v>1274</v>
      </c>
      <c r="BO10881" s="79" t="s">
        <v>7361</v>
      </c>
      <c r="BU10881" s="79" t="s">
        <v>16395</v>
      </c>
      <c r="BV10881" s="79" t="s">
        <v>1274</v>
      </c>
      <c r="BW10881" s="79" t="s">
        <v>7361</v>
      </c>
    </row>
    <row r="10882" spans="51:75" x14ac:dyDescent="0.3">
      <c r="AY10882" s="107" t="e">
        <f>VLOOKUP(C10882,#REF!, 2,FALSE)</f>
        <v>#REF!</v>
      </c>
      <c r="BM10882" s="79" t="s">
        <v>16396</v>
      </c>
      <c r="BN10882" s="79" t="s">
        <v>16992</v>
      </c>
      <c r="BO10882" s="79" t="s">
        <v>5032</v>
      </c>
      <c r="BU10882" s="79" t="s">
        <v>16396</v>
      </c>
      <c r="BV10882" s="79" t="s">
        <v>16992</v>
      </c>
      <c r="BW10882" s="79" t="s">
        <v>5032</v>
      </c>
    </row>
    <row r="10883" spans="51:75" x14ac:dyDescent="0.3">
      <c r="AY10883" s="107" t="e">
        <f>VLOOKUP(C10883,#REF!, 2,FALSE)</f>
        <v>#REF!</v>
      </c>
      <c r="BM10883" s="79" t="s">
        <v>16397</v>
      </c>
      <c r="BN10883" s="79" t="s">
        <v>864</v>
      </c>
      <c r="BO10883" s="79" t="s">
        <v>14773</v>
      </c>
      <c r="BU10883" s="79" t="s">
        <v>16397</v>
      </c>
      <c r="BV10883" s="79" t="s">
        <v>864</v>
      </c>
      <c r="BW10883" s="79" t="s">
        <v>14773</v>
      </c>
    </row>
    <row r="10884" spans="51:75" x14ac:dyDescent="0.3">
      <c r="AY10884" s="107" t="e">
        <f>VLOOKUP(C10884,#REF!, 2,FALSE)</f>
        <v>#REF!</v>
      </c>
      <c r="BM10884" s="79" t="s">
        <v>16398</v>
      </c>
      <c r="BN10884" s="79" t="s">
        <v>1271</v>
      </c>
      <c r="BO10884" s="79" t="s">
        <v>8530</v>
      </c>
      <c r="BU10884" s="79" t="s">
        <v>16398</v>
      </c>
      <c r="BV10884" s="79" t="s">
        <v>1271</v>
      </c>
      <c r="BW10884" s="79" t="s">
        <v>8530</v>
      </c>
    </row>
    <row r="10885" spans="51:75" x14ac:dyDescent="0.3">
      <c r="AY10885" s="107" t="e">
        <f>VLOOKUP(C10885,#REF!, 2,FALSE)</f>
        <v>#REF!</v>
      </c>
      <c r="BM10885" s="79" t="s">
        <v>16399</v>
      </c>
      <c r="BN10885" s="79" t="s">
        <v>3256</v>
      </c>
      <c r="BO10885" s="79" t="s">
        <v>2383</v>
      </c>
      <c r="BU10885" s="79" t="s">
        <v>16399</v>
      </c>
      <c r="BV10885" s="79" t="s">
        <v>3256</v>
      </c>
      <c r="BW10885" s="79" t="s">
        <v>2383</v>
      </c>
    </row>
    <row r="10886" spans="51:75" x14ac:dyDescent="0.3">
      <c r="AY10886" s="107" t="e">
        <f>VLOOKUP(C10886,#REF!, 2,FALSE)</f>
        <v>#REF!</v>
      </c>
      <c r="BM10886" s="79" t="s">
        <v>16400</v>
      </c>
      <c r="BN10886" s="79" t="s">
        <v>3049</v>
      </c>
      <c r="BO10886" s="79" t="s">
        <v>1956</v>
      </c>
      <c r="BU10886" s="79" t="s">
        <v>16400</v>
      </c>
      <c r="BV10886" s="79" t="s">
        <v>3049</v>
      </c>
      <c r="BW10886" s="79" t="s">
        <v>1956</v>
      </c>
    </row>
    <row r="10887" spans="51:75" x14ac:dyDescent="0.3">
      <c r="AY10887" s="107" t="e">
        <f>VLOOKUP(C10887,#REF!, 2,FALSE)</f>
        <v>#REF!</v>
      </c>
      <c r="BM10887" s="79" t="s">
        <v>16401</v>
      </c>
      <c r="BN10887" s="79" t="s">
        <v>707</v>
      </c>
      <c r="BO10887" s="79" t="s">
        <v>16223</v>
      </c>
      <c r="BU10887" s="79" t="s">
        <v>16401</v>
      </c>
      <c r="BV10887" s="79" t="s">
        <v>707</v>
      </c>
      <c r="BW10887" s="79" t="s">
        <v>16223</v>
      </c>
    </row>
    <row r="10888" spans="51:75" x14ac:dyDescent="0.3">
      <c r="AY10888" s="107" t="e">
        <f>VLOOKUP(C10888,#REF!, 2,FALSE)</f>
        <v>#REF!</v>
      </c>
      <c r="BM10888" s="79" t="s">
        <v>16402</v>
      </c>
      <c r="BN10888" s="79" t="s">
        <v>628</v>
      </c>
      <c r="BO10888" s="79" t="s">
        <v>14572</v>
      </c>
      <c r="BU10888" s="79" t="s">
        <v>16402</v>
      </c>
      <c r="BV10888" s="79" t="s">
        <v>628</v>
      </c>
      <c r="BW10888" s="79" t="s">
        <v>14572</v>
      </c>
    </row>
    <row r="10889" spans="51:75" x14ac:dyDescent="0.3">
      <c r="AY10889" s="107" t="e">
        <f>VLOOKUP(C10889,#REF!, 2,FALSE)</f>
        <v>#REF!</v>
      </c>
      <c r="BM10889" s="79" t="s">
        <v>16403</v>
      </c>
      <c r="BN10889" s="79" t="s">
        <v>3049</v>
      </c>
      <c r="BO10889" s="79" t="s">
        <v>772</v>
      </c>
      <c r="BU10889" s="79" t="s">
        <v>16403</v>
      </c>
      <c r="BV10889" s="79" t="s">
        <v>3049</v>
      </c>
      <c r="BW10889" s="79" t="s">
        <v>772</v>
      </c>
    </row>
    <row r="10890" spans="51:75" x14ac:dyDescent="0.3">
      <c r="AY10890" s="107" t="e">
        <f>VLOOKUP(C10890,#REF!, 2,FALSE)</f>
        <v>#REF!</v>
      </c>
      <c r="BM10890" s="79" t="s">
        <v>16404</v>
      </c>
      <c r="BN10890" s="79" t="s">
        <v>3049</v>
      </c>
      <c r="BO10890" s="79" t="s">
        <v>11064</v>
      </c>
      <c r="BU10890" s="79" t="s">
        <v>16404</v>
      </c>
      <c r="BV10890" s="79" t="s">
        <v>3049</v>
      </c>
      <c r="BW10890" s="79" t="s">
        <v>11064</v>
      </c>
    </row>
    <row r="10891" spans="51:75" x14ac:dyDescent="0.3">
      <c r="AY10891" s="107" t="e">
        <f>VLOOKUP(C10891,#REF!, 2,FALSE)</f>
        <v>#REF!</v>
      </c>
      <c r="BM10891" s="79" t="s">
        <v>16405</v>
      </c>
      <c r="BN10891" s="79" t="s">
        <v>621</v>
      </c>
      <c r="BO10891" s="79" t="s">
        <v>8160</v>
      </c>
      <c r="BU10891" s="79" t="s">
        <v>16405</v>
      </c>
      <c r="BV10891" s="79" t="s">
        <v>621</v>
      </c>
      <c r="BW10891" s="79" t="s">
        <v>8160</v>
      </c>
    </row>
    <row r="10892" spans="51:75" x14ac:dyDescent="0.3">
      <c r="AY10892" s="107" t="e">
        <f>VLOOKUP(C10892,#REF!, 2,FALSE)</f>
        <v>#REF!</v>
      </c>
      <c r="BM10892" s="79" t="s">
        <v>16406</v>
      </c>
      <c r="BN10892" s="79" t="s">
        <v>633</v>
      </c>
      <c r="BO10892" s="79" t="s">
        <v>2985</v>
      </c>
      <c r="BU10892" s="79" t="s">
        <v>16406</v>
      </c>
      <c r="BV10892" s="79" t="s">
        <v>633</v>
      </c>
      <c r="BW10892" s="79" t="s">
        <v>2985</v>
      </c>
    </row>
    <row r="10893" spans="51:75" x14ac:dyDescent="0.3">
      <c r="AY10893" s="107" t="e">
        <f>VLOOKUP(C10893,#REF!, 2,FALSE)</f>
        <v>#REF!</v>
      </c>
      <c r="BM10893" s="79" t="s">
        <v>16407</v>
      </c>
      <c r="BN10893" s="79" t="s">
        <v>619</v>
      </c>
      <c r="BO10893" s="79" t="s">
        <v>16408</v>
      </c>
      <c r="BU10893" s="79" t="s">
        <v>16407</v>
      </c>
      <c r="BV10893" s="79" t="s">
        <v>619</v>
      </c>
      <c r="BW10893" s="79" t="s">
        <v>16408</v>
      </c>
    </row>
    <row r="10894" spans="51:75" x14ac:dyDescent="0.3">
      <c r="AY10894" s="107" t="e">
        <f>VLOOKUP(C10894,#REF!, 2,FALSE)</f>
        <v>#REF!</v>
      </c>
      <c r="BM10894" s="79" t="s">
        <v>16409</v>
      </c>
      <c r="BN10894" s="79" t="s">
        <v>721</v>
      </c>
      <c r="BO10894" s="79" t="s">
        <v>1265</v>
      </c>
      <c r="BU10894" s="79" t="s">
        <v>16409</v>
      </c>
      <c r="BV10894" s="79" t="s">
        <v>721</v>
      </c>
      <c r="BW10894" s="79" t="s">
        <v>1265</v>
      </c>
    </row>
    <row r="10895" spans="51:75" x14ac:dyDescent="0.3">
      <c r="AY10895" s="107" t="e">
        <f>VLOOKUP(C10895,#REF!, 2,FALSE)</f>
        <v>#REF!</v>
      </c>
      <c r="BM10895" s="79" t="s">
        <v>16410</v>
      </c>
      <c r="BN10895" s="79" t="s">
        <v>628</v>
      </c>
      <c r="BO10895" s="79" t="s">
        <v>772</v>
      </c>
      <c r="BU10895" s="79" t="s">
        <v>16410</v>
      </c>
      <c r="BV10895" s="79" t="s">
        <v>628</v>
      </c>
      <c r="BW10895" s="79" t="s">
        <v>772</v>
      </c>
    </row>
    <row r="10896" spans="51:75" x14ac:dyDescent="0.3">
      <c r="AY10896" s="107" t="e">
        <f>VLOOKUP(C10896,#REF!, 2,FALSE)</f>
        <v>#REF!</v>
      </c>
      <c r="BM10896" s="79" t="s">
        <v>16411</v>
      </c>
      <c r="BN10896" s="79" t="s">
        <v>3049</v>
      </c>
      <c r="BO10896" s="79" t="s">
        <v>8178</v>
      </c>
      <c r="BU10896" s="79" t="s">
        <v>16411</v>
      </c>
      <c r="BV10896" s="79" t="s">
        <v>3049</v>
      </c>
      <c r="BW10896" s="79" t="s">
        <v>8178</v>
      </c>
    </row>
    <row r="10897" spans="51:75" x14ac:dyDescent="0.3">
      <c r="AY10897" s="107" t="e">
        <f>VLOOKUP(C10897,#REF!, 2,FALSE)</f>
        <v>#REF!</v>
      </c>
      <c r="BM10897" s="79" t="s">
        <v>16412</v>
      </c>
      <c r="BN10897" s="79" t="s">
        <v>628</v>
      </c>
      <c r="BO10897" s="79" t="s">
        <v>8334</v>
      </c>
      <c r="BU10897" s="79" t="s">
        <v>16412</v>
      </c>
      <c r="BV10897" s="79" t="s">
        <v>628</v>
      </c>
      <c r="BW10897" s="79" t="s">
        <v>8334</v>
      </c>
    </row>
    <row r="10898" spans="51:75" x14ac:dyDescent="0.3">
      <c r="AY10898" s="107" t="e">
        <f>VLOOKUP(C10898,#REF!, 2,FALSE)</f>
        <v>#REF!</v>
      </c>
      <c r="BM10898" s="79" t="s">
        <v>16413</v>
      </c>
      <c r="BN10898" s="79" t="s">
        <v>16992</v>
      </c>
      <c r="BO10898" s="79" t="s">
        <v>16414</v>
      </c>
      <c r="BU10898" s="79" t="s">
        <v>16413</v>
      </c>
      <c r="BV10898" s="79" t="s">
        <v>16992</v>
      </c>
      <c r="BW10898" s="79" t="s">
        <v>16414</v>
      </c>
    </row>
    <row r="10899" spans="51:75" x14ac:dyDescent="0.3">
      <c r="AY10899" s="107" t="e">
        <f>VLOOKUP(C10899,#REF!, 2,FALSE)</f>
        <v>#REF!</v>
      </c>
      <c r="BM10899" s="79" t="s">
        <v>2833</v>
      </c>
      <c r="BN10899" s="79" t="s">
        <v>1271</v>
      </c>
      <c r="BO10899" s="79" t="s">
        <v>4193</v>
      </c>
      <c r="BU10899" s="79" t="s">
        <v>2833</v>
      </c>
      <c r="BV10899" s="79" t="s">
        <v>1271</v>
      </c>
      <c r="BW10899" s="79" t="s">
        <v>4193</v>
      </c>
    </row>
    <row r="10900" spans="51:75" x14ac:dyDescent="0.3">
      <c r="AY10900" s="107" t="e">
        <f>VLOOKUP(C10900,#REF!, 2,FALSE)</f>
        <v>#REF!</v>
      </c>
      <c r="BM10900" s="79" t="s">
        <v>16415</v>
      </c>
      <c r="BN10900" s="79" t="s">
        <v>16992</v>
      </c>
      <c r="BO10900" s="79" t="s">
        <v>16416</v>
      </c>
      <c r="BU10900" s="79" t="s">
        <v>16415</v>
      </c>
      <c r="BV10900" s="79" t="s">
        <v>16992</v>
      </c>
      <c r="BW10900" s="79" t="s">
        <v>16416</v>
      </c>
    </row>
    <row r="10901" spans="51:75" x14ac:dyDescent="0.3">
      <c r="AY10901" s="107" t="e">
        <f>VLOOKUP(C10901,#REF!, 2,FALSE)</f>
        <v>#REF!</v>
      </c>
      <c r="BM10901" s="79" t="s">
        <v>16417</v>
      </c>
      <c r="BN10901" s="79" t="s">
        <v>1271</v>
      </c>
      <c r="BO10901" s="79" t="s">
        <v>12919</v>
      </c>
      <c r="BU10901" s="79" t="s">
        <v>16417</v>
      </c>
      <c r="BV10901" s="79" t="s">
        <v>1271</v>
      </c>
      <c r="BW10901" s="79" t="s">
        <v>12919</v>
      </c>
    </row>
    <row r="10902" spans="51:75" x14ac:dyDescent="0.3">
      <c r="AY10902" s="107" t="e">
        <f>VLOOKUP(C10902,#REF!, 2,FALSE)</f>
        <v>#REF!</v>
      </c>
      <c r="BM10902" s="79" t="s">
        <v>16418</v>
      </c>
      <c r="BN10902" s="79" t="s">
        <v>16992</v>
      </c>
      <c r="BO10902" s="79" t="s">
        <v>5352</v>
      </c>
      <c r="BU10902" s="79" t="s">
        <v>16418</v>
      </c>
      <c r="BV10902" s="79" t="s">
        <v>16992</v>
      </c>
      <c r="BW10902" s="79" t="s">
        <v>5352</v>
      </c>
    </row>
    <row r="10903" spans="51:75" x14ac:dyDescent="0.3">
      <c r="AY10903" s="107" t="e">
        <f>VLOOKUP(C10903,#REF!, 2,FALSE)</f>
        <v>#REF!</v>
      </c>
      <c r="BM10903" s="79" t="s">
        <v>16419</v>
      </c>
      <c r="BN10903" s="79" t="s">
        <v>619</v>
      </c>
      <c r="BO10903" s="79" t="s">
        <v>3598</v>
      </c>
      <c r="BU10903" s="79" t="s">
        <v>16419</v>
      </c>
      <c r="BV10903" s="79" t="s">
        <v>619</v>
      </c>
      <c r="BW10903" s="79" t="s">
        <v>3598</v>
      </c>
    </row>
    <row r="10904" spans="51:75" x14ac:dyDescent="0.3">
      <c r="AY10904" s="107" t="e">
        <f>VLOOKUP(C10904,#REF!, 2,FALSE)</f>
        <v>#REF!</v>
      </c>
      <c r="BM10904" s="79" t="s">
        <v>16420</v>
      </c>
      <c r="BN10904" s="79" t="s">
        <v>16992</v>
      </c>
      <c r="BO10904" s="79" t="s">
        <v>9007</v>
      </c>
      <c r="BU10904" s="79" t="s">
        <v>16420</v>
      </c>
      <c r="BV10904" s="79" t="s">
        <v>16992</v>
      </c>
      <c r="BW10904" s="79" t="s">
        <v>9007</v>
      </c>
    </row>
    <row r="10905" spans="51:75" x14ac:dyDescent="0.3">
      <c r="AY10905" s="107" t="e">
        <f>VLOOKUP(C10905,#REF!, 2,FALSE)</f>
        <v>#REF!</v>
      </c>
      <c r="BM10905" s="79" t="s">
        <v>16421</v>
      </c>
      <c r="BN10905" s="79" t="s">
        <v>3009</v>
      </c>
      <c r="BO10905" s="79" t="s">
        <v>706</v>
      </c>
      <c r="BU10905" s="79" t="s">
        <v>16421</v>
      </c>
      <c r="BV10905" s="79" t="s">
        <v>3009</v>
      </c>
      <c r="BW10905" s="79" t="s">
        <v>706</v>
      </c>
    </row>
    <row r="10906" spans="51:75" x14ac:dyDescent="0.3">
      <c r="AY10906" s="107" t="e">
        <f>VLOOKUP(C10906,#REF!, 2,FALSE)</f>
        <v>#REF!</v>
      </c>
      <c r="BM10906" s="79" t="s">
        <v>16422</v>
      </c>
      <c r="BN10906" s="79" t="s">
        <v>1271</v>
      </c>
      <c r="BO10906" s="79" t="s">
        <v>5372</v>
      </c>
      <c r="BU10906" s="79" t="s">
        <v>16422</v>
      </c>
      <c r="BV10906" s="79" t="s">
        <v>1271</v>
      </c>
      <c r="BW10906" s="79" t="s">
        <v>5372</v>
      </c>
    </row>
    <row r="10907" spans="51:75" x14ac:dyDescent="0.3">
      <c r="AY10907" s="107" t="e">
        <f>VLOOKUP(C10907,#REF!, 2,FALSE)</f>
        <v>#REF!</v>
      </c>
      <c r="BM10907" s="79" t="s">
        <v>2834</v>
      </c>
      <c r="BN10907" s="79" t="s">
        <v>1271</v>
      </c>
      <c r="BO10907" s="79" t="s">
        <v>11355</v>
      </c>
      <c r="BU10907" s="79" t="s">
        <v>2834</v>
      </c>
      <c r="BV10907" s="79" t="s">
        <v>1271</v>
      </c>
      <c r="BW10907" s="79" t="s">
        <v>11355</v>
      </c>
    </row>
    <row r="10908" spans="51:75" x14ac:dyDescent="0.3">
      <c r="AY10908" s="107" t="e">
        <f>VLOOKUP(C10908,#REF!, 2,FALSE)</f>
        <v>#REF!</v>
      </c>
      <c r="BM10908" s="79" t="s">
        <v>16423</v>
      </c>
      <c r="BN10908" s="79" t="s">
        <v>3256</v>
      </c>
      <c r="BO10908" s="79" t="s">
        <v>2056</v>
      </c>
      <c r="BU10908" s="79" t="s">
        <v>16423</v>
      </c>
      <c r="BV10908" s="79" t="s">
        <v>3256</v>
      </c>
      <c r="BW10908" s="79" t="s">
        <v>2056</v>
      </c>
    </row>
    <row r="10909" spans="51:75" x14ac:dyDescent="0.3">
      <c r="AY10909" s="107" t="e">
        <f>VLOOKUP(C10909,#REF!, 2,FALSE)</f>
        <v>#REF!</v>
      </c>
      <c r="BM10909" s="79" t="s">
        <v>16424</v>
      </c>
      <c r="BN10909" s="79" t="s">
        <v>1141</v>
      </c>
      <c r="BO10909" s="79" t="s">
        <v>946</v>
      </c>
      <c r="BU10909" s="79" t="s">
        <v>16424</v>
      </c>
      <c r="BV10909" s="79" t="s">
        <v>1141</v>
      </c>
      <c r="BW10909" s="79" t="s">
        <v>946</v>
      </c>
    </row>
    <row r="10910" spans="51:75" x14ac:dyDescent="0.3">
      <c r="AY10910" s="107" t="e">
        <f>VLOOKUP(C10910,#REF!, 2,FALSE)</f>
        <v>#REF!</v>
      </c>
      <c r="BM10910" s="79" t="s">
        <v>16425</v>
      </c>
      <c r="BN10910" s="79" t="s">
        <v>1141</v>
      </c>
      <c r="BO10910" s="79" t="s">
        <v>946</v>
      </c>
      <c r="BU10910" s="79" t="s">
        <v>16425</v>
      </c>
      <c r="BV10910" s="79" t="s">
        <v>1141</v>
      </c>
      <c r="BW10910" s="79" t="s">
        <v>946</v>
      </c>
    </row>
    <row r="10911" spans="51:75" x14ac:dyDescent="0.3">
      <c r="AY10911" s="107" t="e">
        <f>VLOOKUP(C10911,#REF!, 2,FALSE)</f>
        <v>#REF!</v>
      </c>
      <c r="BM10911" s="79" t="s">
        <v>16426</v>
      </c>
      <c r="BN10911" s="79" t="s">
        <v>1141</v>
      </c>
      <c r="BO10911" s="79" t="s">
        <v>946</v>
      </c>
      <c r="BU10911" s="79" t="s">
        <v>16426</v>
      </c>
      <c r="BV10911" s="79" t="s">
        <v>1141</v>
      </c>
      <c r="BW10911" s="79" t="s">
        <v>946</v>
      </c>
    </row>
    <row r="10912" spans="51:75" x14ac:dyDescent="0.3">
      <c r="AY10912" s="107" t="e">
        <f>VLOOKUP(C10912,#REF!, 2,FALSE)</f>
        <v>#REF!</v>
      </c>
      <c r="BM10912" s="79" t="s">
        <v>16427</v>
      </c>
      <c r="BN10912" s="79" t="s">
        <v>16992</v>
      </c>
      <c r="BO10912" s="79" t="s">
        <v>772</v>
      </c>
      <c r="BU10912" s="79" t="s">
        <v>16427</v>
      </c>
      <c r="BV10912" s="79" t="s">
        <v>16992</v>
      </c>
      <c r="BW10912" s="79" t="s">
        <v>772</v>
      </c>
    </row>
    <row r="10913" spans="51:75" x14ac:dyDescent="0.3">
      <c r="AY10913" s="107" t="e">
        <f>VLOOKUP(C10913,#REF!, 2,FALSE)</f>
        <v>#REF!</v>
      </c>
      <c r="BM10913" s="79" t="s">
        <v>16428</v>
      </c>
      <c r="BN10913" s="79" t="s">
        <v>2985</v>
      </c>
      <c r="BO10913" s="79" t="s">
        <v>12443</v>
      </c>
      <c r="BU10913" s="79" t="s">
        <v>16428</v>
      </c>
      <c r="BV10913" s="79" t="s">
        <v>2985</v>
      </c>
      <c r="BW10913" s="79" t="s">
        <v>12443</v>
      </c>
    </row>
    <row r="10914" spans="51:75" x14ac:dyDescent="0.3">
      <c r="AY10914" s="107" t="e">
        <f>VLOOKUP(C10914,#REF!, 2,FALSE)</f>
        <v>#REF!</v>
      </c>
      <c r="BM10914" s="79" t="s">
        <v>16429</v>
      </c>
      <c r="BN10914" s="79" t="s">
        <v>2985</v>
      </c>
      <c r="BO10914" s="79" t="s">
        <v>2871</v>
      </c>
      <c r="BU10914" s="79" t="s">
        <v>16429</v>
      </c>
      <c r="BV10914" s="79" t="s">
        <v>2985</v>
      </c>
      <c r="BW10914" s="79" t="s">
        <v>2871</v>
      </c>
    </row>
    <row r="10915" spans="51:75" x14ac:dyDescent="0.3">
      <c r="AY10915" s="107" t="e">
        <f>VLOOKUP(C10915,#REF!, 2,FALSE)</f>
        <v>#REF!</v>
      </c>
      <c r="BM10915" s="79" t="s">
        <v>16430</v>
      </c>
      <c r="BN10915" s="79" t="s">
        <v>2985</v>
      </c>
      <c r="BO10915" s="79" t="s">
        <v>13957</v>
      </c>
      <c r="BU10915" s="79" t="s">
        <v>16430</v>
      </c>
      <c r="BV10915" s="79" t="s">
        <v>2985</v>
      </c>
      <c r="BW10915" s="79" t="s">
        <v>13957</v>
      </c>
    </row>
    <row r="10916" spans="51:75" x14ac:dyDescent="0.3">
      <c r="AY10916" s="107" t="e">
        <f>VLOOKUP(C10916,#REF!, 2,FALSE)</f>
        <v>#REF!</v>
      </c>
      <c r="BM10916" s="79" t="s">
        <v>16431</v>
      </c>
      <c r="BN10916" s="79" t="s">
        <v>16992</v>
      </c>
      <c r="BO10916" s="79" t="s">
        <v>3503</v>
      </c>
      <c r="BU10916" s="79" t="s">
        <v>16431</v>
      </c>
      <c r="BV10916" s="79" t="s">
        <v>16992</v>
      </c>
      <c r="BW10916" s="79" t="s">
        <v>3503</v>
      </c>
    </row>
    <row r="10917" spans="51:75" x14ac:dyDescent="0.3">
      <c r="AY10917" s="107" t="e">
        <f>VLOOKUP(C10917,#REF!, 2,FALSE)</f>
        <v>#REF!</v>
      </c>
      <c r="BM10917" s="79" t="s">
        <v>16432</v>
      </c>
      <c r="BN10917" s="79" t="s">
        <v>16992</v>
      </c>
      <c r="BO10917" s="79" t="s">
        <v>3822</v>
      </c>
      <c r="BU10917" s="79" t="s">
        <v>16432</v>
      </c>
      <c r="BV10917" s="79" t="s">
        <v>16992</v>
      </c>
      <c r="BW10917" s="79" t="s">
        <v>3822</v>
      </c>
    </row>
    <row r="10918" spans="51:75" x14ac:dyDescent="0.3">
      <c r="AY10918" s="107" t="e">
        <f>VLOOKUP(C10918,#REF!, 2,FALSE)</f>
        <v>#REF!</v>
      </c>
      <c r="BM10918" s="79" t="s">
        <v>16433</v>
      </c>
      <c r="BN10918" s="79" t="s">
        <v>2985</v>
      </c>
      <c r="BO10918" s="79" t="s">
        <v>794</v>
      </c>
      <c r="BU10918" s="79" t="s">
        <v>16433</v>
      </c>
      <c r="BV10918" s="79" t="s">
        <v>2985</v>
      </c>
      <c r="BW10918" s="79" t="s">
        <v>794</v>
      </c>
    </row>
    <row r="10919" spans="51:75" x14ac:dyDescent="0.3">
      <c r="AY10919" s="107" t="e">
        <f>VLOOKUP(C10919,#REF!, 2,FALSE)</f>
        <v>#REF!</v>
      </c>
      <c r="BM10919" s="79" t="s">
        <v>16434</v>
      </c>
      <c r="BN10919" s="79" t="s">
        <v>2985</v>
      </c>
      <c r="BO10919" s="79" t="s">
        <v>2191</v>
      </c>
      <c r="BU10919" s="79" t="s">
        <v>16434</v>
      </c>
      <c r="BV10919" s="79" t="s">
        <v>2985</v>
      </c>
      <c r="BW10919" s="79" t="s">
        <v>2191</v>
      </c>
    </row>
    <row r="10920" spans="51:75" x14ac:dyDescent="0.3">
      <c r="AY10920" s="107" t="e">
        <f>VLOOKUP(C10920,#REF!, 2,FALSE)</f>
        <v>#REF!</v>
      </c>
      <c r="BM10920" s="79" t="s">
        <v>16435</v>
      </c>
      <c r="BN10920" s="79" t="s">
        <v>1344</v>
      </c>
      <c r="BO10920" s="79" t="s">
        <v>5827</v>
      </c>
      <c r="BU10920" s="79" t="s">
        <v>16435</v>
      </c>
      <c r="BV10920" s="79" t="s">
        <v>1344</v>
      </c>
      <c r="BW10920" s="79" t="s">
        <v>5827</v>
      </c>
    </row>
    <row r="10921" spans="51:75" x14ac:dyDescent="0.3">
      <c r="AY10921" s="107" t="e">
        <f>VLOOKUP(C10921,#REF!, 2,FALSE)</f>
        <v>#REF!</v>
      </c>
      <c r="BM10921" s="79" t="s">
        <v>16436</v>
      </c>
      <c r="BN10921" s="79" t="s">
        <v>3006</v>
      </c>
      <c r="BO10921" s="79" t="s">
        <v>772</v>
      </c>
      <c r="BU10921" s="79" t="s">
        <v>16436</v>
      </c>
      <c r="BV10921" s="79" t="s">
        <v>3006</v>
      </c>
      <c r="BW10921" s="79" t="s">
        <v>772</v>
      </c>
    </row>
    <row r="10922" spans="51:75" x14ac:dyDescent="0.3">
      <c r="AY10922" s="107" t="e">
        <f>VLOOKUP(C10922,#REF!, 2,FALSE)</f>
        <v>#REF!</v>
      </c>
      <c r="BM10922" s="79" t="s">
        <v>16437</v>
      </c>
      <c r="BN10922" s="79" t="s">
        <v>1344</v>
      </c>
      <c r="BO10922" s="79" t="s">
        <v>3016</v>
      </c>
      <c r="BU10922" s="79" t="s">
        <v>16437</v>
      </c>
      <c r="BV10922" s="79" t="s">
        <v>1344</v>
      </c>
      <c r="BW10922" s="79" t="s">
        <v>3016</v>
      </c>
    </row>
    <row r="10923" spans="51:75" x14ac:dyDescent="0.3">
      <c r="AY10923" s="107" t="e">
        <f>VLOOKUP(C10923,#REF!, 2,FALSE)</f>
        <v>#REF!</v>
      </c>
      <c r="BM10923" s="79" t="s">
        <v>16438</v>
      </c>
      <c r="BN10923" s="79" t="s">
        <v>623</v>
      </c>
      <c r="BO10923" s="79" t="s">
        <v>5827</v>
      </c>
      <c r="BU10923" s="79" t="s">
        <v>16438</v>
      </c>
      <c r="BV10923" s="79" t="s">
        <v>623</v>
      </c>
      <c r="BW10923" s="79" t="s">
        <v>5827</v>
      </c>
    </row>
    <row r="10924" spans="51:75" x14ac:dyDescent="0.3">
      <c r="AY10924" s="107" t="e">
        <f>VLOOKUP(C10924,#REF!, 2,FALSE)</f>
        <v>#REF!</v>
      </c>
      <c r="BM10924" s="79" t="s">
        <v>16439</v>
      </c>
      <c r="BN10924" s="79" t="s">
        <v>707</v>
      </c>
      <c r="BO10924" s="79" t="s">
        <v>12393</v>
      </c>
      <c r="BU10924" s="79" t="s">
        <v>16439</v>
      </c>
      <c r="BV10924" s="79" t="s">
        <v>707</v>
      </c>
      <c r="BW10924" s="79" t="s">
        <v>12393</v>
      </c>
    </row>
    <row r="10925" spans="51:75" x14ac:dyDescent="0.3">
      <c r="AY10925" s="107" t="e">
        <f>VLOOKUP(C10925,#REF!, 2,FALSE)</f>
        <v>#REF!</v>
      </c>
      <c r="BM10925" s="79" t="s">
        <v>16440</v>
      </c>
      <c r="BN10925" s="79" t="s">
        <v>657</v>
      </c>
      <c r="BO10925" s="79" t="s">
        <v>8963</v>
      </c>
      <c r="BU10925" s="79" t="s">
        <v>16440</v>
      </c>
      <c r="BV10925" s="79" t="s">
        <v>657</v>
      </c>
      <c r="BW10925" s="79" t="s">
        <v>8963</v>
      </c>
    </row>
    <row r="10926" spans="51:75" x14ac:dyDescent="0.3">
      <c r="AY10926" s="107" t="e">
        <f>VLOOKUP(C10926,#REF!, 2,FALSE)</f>
        <v>#REF!</v>
      </c>
      <c r="BM10926" s="79" t="s">
        <v>16441</v>
      </c>
      <c r="BN10926" s="79" t="s">
        <v>657</v>
      </c>
      <c r="BO10926" s="79" t="s">
        <v>5912</v>
      </c>
      <c r="BU10926" s="79" t="s">
        <v>16441</v>
      </c>
      <c r="BV10926" s="79" t="s">
        <v>657</v>
      </c>
      <c r="BW10926" s="79" t="s">
        <v>5912</v>
      </c>
    </row>
    <row r="10927" spans="51:75" x14ac:dyDescent="0.3">
      <c r="AY10927" s="107" t="e">
        <f>VLOOKUP(C10927,#REF!, 2,FALSE)</f>
        <v>#REF!</v>
      </c>
      <c r="BM10927" s="79" t="s">
        <v>16442</v>
      </c>
      <c r="BN10927" s="79" t="s">
        <v>707</v>
      </c>
      <c r="BO10927" s="79" t="s">
        <v>16443</v>
      </c>
      <c r="BU10927" s="79" t="s">
        <v>16442</v>
      </c>
      <c r="BV10927" s="79" t="s">
        <v>707</v>
      </c>
      <c r="BW10927" s="79" t="s">
        <v>16443</v>
      </c>
    </row>
    <row r="10928" spans="51:75" x14ac:dyDescent="0.3">
      <c r="AY10928" s="107" t="e">
        <f>VLOOKUP(C10928,#REF!, 2,FALSE)</f>
        <v>#REF!</v>
      </c>
      <c r="BM10928" s="79" t="s">
        <v>16444</v>
      </c>
      <c r="BN10928" s="79" t="s">
        <v>659</v>
      </c>
      <c r="BO10928" s="79" t="s">
        <v>4193</v>
      </c>
      <c r="BU10928" s="79" t="s">
        <v>16444</v>
      </c>
      <c r="BV10928" s="79" t="s">
        <v>659</v>
      </c>
      <c r="BW10928" s="79" t="s">
        <v>4193</v>
      </c>
    </row>
    <row r="10929" spans="51:75" x14ac:dyDescent="0.3">
      <c r="AY10929" s="107" t="e">
        <f>VLOOKUP(C10929,#REF!, 2,FALSE)</f>
        <v>#REF!</v>
      </c>
      <c r="BM10929" s="79" t="s">
        <v>16445</v>
      </c>
      <c r="BN10929" s="79" t="s">
        <v>1344</v>
      </c>
      <c r="BO10929" s="79" t="s">
        <v>15710</v>
      </c>
      <c r="BU10929" s="79" t="s">
        <v>16445</v>
      </c>
      <c r="BV10929" s="79" t="s">
        <v>1344</v>
      </c>
      <c r="BW10929" s="79" t="s">
        <v>15710</v>
      </c>
    </row>
    <row r="10930" spans="51:75" x14ac:dyDescent="0.3">
      <c r="AY10930" s="107" t="e">
        <f>VLOOKUP(C10930,#REF!, 2,FALSE)</f>
        <v>#REF!</v>
      </c>
      <c r="BM10930" s="79" t="s">
        <v>16446</v>
      </c>
      <c r="BN10930" s="79" t="s">
        <v>663</v>
      </c>
      <c r="BO10930" s="79" t="s">
        <v>3330</v>
      </c>
      <c r="BU10930" s="79" t="s">
        <v>16446</v>
      </c>
      <c r="BV10930" s="79" t="s">
        <v>663</v>
      </c>
      <c r="BW10930" s="79" t="s">
        <v>3330</v>
      </c>
    </row>
    <row r="10931" spans="51:75" x14ac:dyDescent="0.3">
      <c r="AY10931" s="107" t="e">
        <f>VLOOKUP(C10931,#REF!, 2,FALSE)</f>
        <v>#REF!</v>
      </c>
      <c r="BM10931" s="79" t="s">
        <v>16447</v>
      </c>
      <c r="BN10931" s="79" t="s">
        <v>3006</v>
      </c>
      <c r="BO10931" s="79" t="s">
        <v>772</v>
      </c>
      <c r="BU10931" s="79" t="s">
        <v>16447</v>
      </c>
      <c r="BV10931" s="79" t="s">
        <v>3006</v>
      </c>
      <c r="BW10931" s="79" t="s">
        <v>772</v>
      </c>
    </row>
    <row r="10932" spans="51:75" x14ac:dyDescent="0.3">
      <c r="AY10932" s="107" t="e">
        <f>VLOOKUP(C10932,#REF!, 2,FALSE)</f>
        <v>#REF!</v>
      </c>
      <c r="BM10932" s="79" t="s">
        <v>16448</v>
      </c>
      <c r="BN10932" s="79" t="s">
        <v>639</v>
      </c>
      <c r="BO10932" s="79" t="s">
        <v>16449</v>
      </c>
      <c r="BU10932" s="79" t="s">
        <v>16448</v>
      </c>
      <c r="BV10932" s="79" t="s">
        <v>639</v>
      </c>
      <c r="BW10932" s="79" t="s">
        <v>16449</v>
      </c>
    </row>
    <row r="10933" spans="51:75" x14ac:dyDescent="0.3">
      <c r="AY10933" s="107" t="e">
        <f>VLOOKUP(C10933,#REF!, 2,FALSE)</f>
        <v>#REF!</v>
      </c>
      <c r="BM10933" s="79" t="s">
        <v>16450</v>
      </c>
      <c r="BN10933" s="79" t="s">
        <v>1072</v>
      </c>
      <c r="BO10933" s="79" t="s">
        <v>10330</v>
      </c>
      <c r="BU10933" s="79" t="s">
        <v>16450</v>
      </c>
      <c r="BV10933" s="79" t="s">
        <v>1072</v>
      </c>
      <c r="BW10933" s="79" t="s">
        <v>10330</v>
      </c>
    </row>
    <row r="10934" spans="51:75" x14ac:dyDescent="0.3">
      <c r="AY10934" s="107" t="e">
        <f>VLOOKUP(C10934,#REF!, 2,FALSE)</f>
        <v>#REF!</v>
      </c>
      <c r="BM10934" s="79" t="s">
        <v>16451</v>
      </c>
      <c r="BN10934" s="79" t="s">
        <v>623</v>
      </c>
      <c r="BO10934" s="79" t="s">
        <v>9388</v>
      </c>
      <c r="BU10934" s="79" t="s">
        <v>16451</v>
      </c>
      <c r="BV10934" s="79" t="s">
        <v>623</v>
      </c>
      <c r="BW10934" s="79" t="s">
        <v>9388</v>
      </c>
    </row>
    <row r="10935" spans="51:75" x14ac:dyDescent="0.3">
      <c r="AY10935" s="107" t="e">
        <f>VLOOKUP(C10935,#REF!, 2,FALSE)</f>
        <v>#REF!</v>
      </c>
      <c r="BM10935" s="79" t="s">
        <v>501</v>
      </c>
      <c r="BN10935" s="79" t="s">
        <v>707</v>
      </c>
      <c r="BO10935" s="79" t="s">
        <v>9388</v>
      </c>
      <c r="BU10935" s="79" t="s">
        <v>501</v>
      </c>
      <c r="BV10935" s="79" t="s">
        <v>707</v>
      </c>
      <c r="BW10935" s="79" t="s">
        <v>9388</v>
      </c>
    </row>
    <row r="10936" spans="51:75" x14ac:dyDescent="0.3">
      <c r="AY10936" s="107" t="e">
        <f>VLOOKUP(C10936,#REF!, 2,FALSE)</f>
        <v>#REF!</v>
      </c>
      <c r="BM10936" s="79" t="s">
        <v>16452</v>
      </c>
      <c r="BN10936" s="79" t="s">
        <v>2981</v>
      </c>
      <c r="BO10936" s="79" t="s">
        <v>8032</v>
      </c>
      <c r="BU10936" s="79" t="s">
        <v>16452</v>
      </c>
      <c r="BV10936" s="79" t="s">
        <v>2981</v>
      </c>
      <c r="BW10936" s="79" t="s">
        <v>8032</v>
      </c>
    </row>
    <row r="10937" spans="51:75" x14ac:dyDescent="0.3">
      <c r="AY10937" s="107" t="e">
        <f>VLOOKUP(C10937,#REF!, 2,FALSE)</f>
        <v>#REF!</v>
      </c>
      <c r="BM10937" s="79" t="s">
        <v>16453</v>
      </c>
      <c r="BN10937" s="79" t="s">
        <v>623</v>
      </c>
      <c r="BO10937" s="79" t="s">
        <v>15710</v>
      </c>
      <c r="BU10937" s="79" t="s">
        <v>16453</v>
      </c>
      <c r="BV10937" s="79" t="s">
        <v>623</v>
      </c>
      <c r="BW10937" s="79" t="s">
        <v>15710</v>
      </c>
    </row>
    <row r="10938" spans="51:75" x14ac:dyDescent="0.3">
      <c r="AY10938" s="107" t="e">
        <f>VLOOKUP(C10938,#REF!, 2,FALSE)</f>
        <v>#REF!</v>
      </c>
      <c r="BM10938" s="79" t="s">
        <v>16454</v>
      </c>
      <c r="BN10938" s="79" t="s">
        <v>623</v>
      </c>
      <c r="BO10938" s="79" t="s">
        <v>661</v>
      </c>
      <c r="BU10938" s="79" t="s">
        <v>16454</v>
      </c>
      <c r="BV10938" s="79" t="s">
        <v>623</v>
      </c>
      <c r="BW10938" s="79" t="s">
        <v>661</v>
      </c>
    </row>
    <row r="10939" spans="51:75" x14ac:dyDescent="0.3">
      <c r="AY10939" s="107" t="e">
        <f>VLOOKUP(C10939,#REF!, 2,FALSE)</f>
        <v>#REF!</v>
      </c>
      <c r="BM10939" s="79" t="s">
        <v>16455</v>
      </c>
      <c r="BN10939" s="79" t="s">
        <v>623</v>
      </c>
      <c r="BO10939" s="79" t="s">
        <v>1126</v>
      </c>
      <c r="BU10939" s="79" t="s">
        <v>16455</v>
      </c>
      <c r="BV10939" s="79" t="s">
        <v>623</v>
      </c>
      <c r="BW10939" s="79" t="s">
        <v>1126</v>
      </c>
    </row>
    <row r="10940" spans="51:75" x14ac:dyDescent="0.3">
      <c r="AY10940" s="107" t="e">
        <f>VLOOKUP(C10940,#REF!, 2,FALSE)</f>
        <v>#REF!</v>
      </c>
      <c r="BM10940" s="79" t="s">
        <v>16456</v>
      </c>
      <c r="BN10940" s="79" t="s">
        <v>707</v>
      </c>
      <c r="BO10940" s="79" t="s">
        <v>10886</v>
      </c>
      <c r="BU10940" s="79" t="s">
        <v>16456</v>
      </c>
      <c r="BV10940" s="79" t="s">
        <v>707</v>
      </c>
      <c r="BW10940" s="79" t="s">
        <v>10886</v>
      </c>
    </row>
    <row r="10941" spans="51:75" x14ac:dyDescent="0.3">
      <c r="AY10941" s="107" t="e">
        <f>VLOOKUP(C10941,#REF!, 2,FALSE)</f>
        <v>#REF!</v>
      </c>
      <c r="BM10941" s="79" t="s">
        <v>16457</v>
      </c>
      <c r="BN10941" s="79" t="s">
        <v>3256</v>
      </c>
      <c r="BO10941" s="79" t="s">
        <v>2776</v>
      </c>
      <c r="BU10941" s="79" t="s">
        <v>16457</v>
      </c>
      <c r="BV10941" s="79" t="s">
        <v>3256</v>
      </c>
      <c r="BW10941" s="79" t="s">
        <v>2776</v>
      </c>
    </row>
    <row r="10942" spans="51:75" x14ac:dyDescent="0.3">
      <c r="AY10942" s="107" t="e">
        <f>VLOOKUP(C10942,#REF!, 2,FALSE)</f>
        <v>#REF!</v>
      </c>
      <c r="BM10942" s="79" t="s">
        <v>16458</v>
      </c>
      <c r="BN10942" s="79" t="s">
        <v>2985</v>
      </c>
      <c r="BO10942" s="79" t="s">
        <v>2985</v>
      </c>
      <c r="BU10942" s="79" t="s">
        <v>16458</v>
      </c>
      <c r="BV10942" s="79" t="s">
        <v>2985</v>
      </c>
      <c r="BW10942" s="79" t="s">
        <v>2985</v>
      </c>
    </row>
    <row r="10943" spans="51:75" x14ac:dyDescent="0.3">
      <c r="AY10943" s="107" t="e">
        <f>VLOOKUP(C10943,#REF!, 2,FALSE)</f>
        <v>#REF!</v>
      </c>
      <c r="BM10943" s="79" t="s">
        <v>16459</v>
      </c>
      <c r="BN10943" s="79" t="s">
        <v>2985</v>
      </c>
      <c r="BO10943" s="79" t="s">
        <v>2985</v>
      </c>
      <c r="BU10943" s="79" t="s">
        <v>16459</v>
      </c>
      <c r="BV10943" s="79" t="s">
        <v>2985</v>
      </c>
      <c r="BW10943" s="79" t="s">
        <v>2985</v>
      </c>
    </row>
    <row r="10944" spans="51:75" x14ac:dyDescent="0.3">
      <c r="AY10944" s="107" t="e">
        <f>VLOOKUP(C10944,#REF!, 2,FALSE)</f>
        <v>#REF!</v>
      </c>
      <c r="BM10944" s="79" t="s">
        <v>16460</v>
      </c>
      <c r="BN10944" s="79" t="s">
        <v>3009</v>
      </c>
      <c r="BO10944" s="79" t="s">
        <v>2985</v>
      </c>
      <c r="BU10944" s="79" t="s">
        <v>16460</v>
      </c>
      <c r="BV10944" s="79" t="s">
        <v>3009</v>
      </c>
      <c r="BW10944" s="79" t="s">
        <v>2985</v>
      </c>
    </row>
    <row r="10945" spans="51:75" x14ac:dyDescent="0.3">
      <c r="AY10945" s="107" t="e">
        <f>VLOOKUP(C10945,#REF!, 2,FALSE)</f>
        <v>#REF!</v>
      </c>
      <c r="BM10945" s="79" t="s">
        <v>506</v>
      </c>
      <c r="BN10945" s="79" t="s">
        <v>657</v>
      </c>
      <c r="BO10945" s="79" t="s">
        <v>16408</v>
      </c>
      <c r="BU10945" s="79" t="s">
        <v>506</v>
      </c>
      <c r="BV10945" s="79" t="s">
        <v>657</v>
      </c>
      <c r="BW10945" s="79" t="s">
        <v>16408</v>
      </c>
    </row>
    <row r="10946" spans="51:75" x14ac:dyDescent="0.3">
      <c r="AY10946" s="107" t="e">
        <f>VLOOKUP(C10946,#REF!, 2,FALSE)</f>
        <v>#REF!</v>
      </c>
      <c r="BM10946" s="79" t="s">
        <v>16461</v>
      </c>
      <c r="BN10946" s="79" t="s">
        <v>657</v>
      </c>
      <c r="BO10946" s="79" t="s">
        <v>3360</v>
      </c>
      <c r="BU10946" s="79" t="s">
        <v>16461</v>
      </c>
      <c r="BV10946" s="79" t="s">
        <v>657</v>
      </c>
      <c r="BW10946" s="79" t="s">
        <v>3360</v>
      </c>
    </row>
    <row r="10947" spans="51:75" x14ac:dyDescent="0.3">
      <c r="AY10947" s="107" t="e">
        <f>VLOOKUP(C10947,#REF!, 2,FALSE)</f>
        <v>#REF!</v>
      </c>
      <c r="BM10947" s="79" t="s">
        <v>16462</v>
      </c>
      <c r="BN10947" s="79" t="s">
        <v>1141</v>
      </c>
      <c r="BO10947" s="79" t="s">
        <v>16463</v>
      </c>
      <c r="BU10947" s="79" t="s">
        <v>16462</v>
      </c>
      <c r="BV10947" s="79" t="s">
        <v>1141</v>
      </c>
      <c r="BW10947" s="79" t="s">
        <v>16463</v>
      </c>
    </row>
    <row r="10948" spans="51:75" x14ac:dyDescent="0.3">
      <c r="AY10948" s="107" t="e">
        <f>VLOOKUP(C10948,#REF!, 2,FALSE)</f>
        <v>#REF!</v>
      </c>
      <c r="BM10948" s="79" t="s">
        <v>16464</v>
      </c>
      <c r="BN10948" s="79" t="s">
        <v>738</v>
      </c>
      <c r="BO10948" s="79" t="s">
        <v>16465</v>
      </c>
      <c r="BU10948" s="79" t="s">
        <v>16464</v>
      </c>
      <c r="BV10948" s="79" t="s">
        <v>738</v>
      </c>
      <c r="BW10948" s="79" t="s">
        <v>16465</v>
      </c>
    </row>
    <row r="10949" spans="51:75" x14ac:dyDescent="0.3">
      <c r="AY10949" s="107" t="e">
        <f>VLOOKUP(C10949,#REF!, 2,FALSE)</f>
        <v>#REF!</v>
      </c>
      <c r="BM10949" s="79" t="s">
        <v>16466</v>
      </c>
      <c r="BN10949" s="79" t="s">
        <v>3006</v>
      </c>
      <c r="BO10949" s="79" t="s">
        <v>16467</v>
      </c>
      <c r="BU10949" s="79" t="s">
        <v>16466</v>
      </c>
      <c r="BV10949" s="79" t="s">
        <v>3006</v>
      </c>
      <c r="BW10949" s="79" t="s">
        <v>16467</v>
      </c>
    </row>
    <row r="10950" spans="51:75" x14ac:dyDescent="0.3">
      <c r="AY10950" s="107" t="e">
        <f>VLOOKUP(C10950,#REF!, 2,FALSE)</f>
        <v>#REF!</v>
      </c>
      <c r="BM10950" s="79" t="s">
        <v>16468</v>
      </c>
      <c r="BN10950" s="79" t="s">
        <v>623</v>
      </c>
      <c r="BO10950" s="79" t="s">
        <v>7703</v>
      </c>
      <c r="BU10950" s="79" t="s">
        <v>16468</v>
      </c>
      <c r="BV10950" s="79" t="s">
        <v>623</v>
      </c>
      <c r="BW10950" s="79" t="s">
        <v>7703</v>
      </c>
    </row>
    <row r="10951" spans="51:75" x14ac:dyDescent="0.3">
      <c r="AY10951" s="107" t="e">
        <f>VLOOKUP(C10951,#REF!, 2,FALSE)</f>
        <v>#REF!</v>
      </c>
      <c r="BM10951" s="79" t="s">
        <v>16469</v>
      </c>
      <c r="BN10951" s="79" t="s">
        <v>3049</v>
      </c>
      <c r="BO10951" s="79" t="s">
        <v>9430</v>
      </c>
      <c r="BU10951" s="79" t="s">
        <v>16469</v>
      </c>
      <c r="BV10951" s="79" t="s">
        <v>3049</v>
      </c>
      <c r="BW10951" s="79" t="s">
        <v>9430</v>
      </c>
    </row>
    <row r="10952" spans="51:75" x14ac:dyDescent="0.3">
      <c r="AY10952" s="107" t="e">
        <f>VLOOKUP(C10952,#REF!, 2,FALSE)</f>
        <v>#REF!</v>
      </c>
      <c r="BM10952" s="79" t="s">
        <v>16470</v>
      </c>
      <c r="BN10952" s="79" t="s">
        <v>1271</v>
      </c>
      <c r="BO10952" s="79" t="s">
        <v>6150</v>
      </c>
      <c r="BU10952" s="79" t="s">
        <v>16470</v>
      </c>
      <c r="BV10952" s="79" t="s">
        <v>1271</v>
      </c>
      <c r="BW10952" s="79" t="s">
        <v>6150</v>
      </c>
    </row>
    <row r="10953" spans="51:75" x14ac:dyDescent="0.3">
      <c r="AY10953" s="107" t="e">
        <f>VLOOKUP(C10953,#REF!, 2,FALSE)</f>
        <v>#REF!</v>
      </c>
      <c r="BM10953" s="79" t="s">
        <v>16471</v>
      </c>
      <c r="BN10953" s="79" t="s">
        <v>3049</v>
      </c>
      <c r="BO10953" s="79" t="s">
        <v>16472</v>
      </c>
      <c r="BU10953" s="79" t="s">
        <v>16471</v>
      </c>
      <c r="BV10953" s="79" t="s">
        <v>3049</v>
      </c>
      <c r="BW10953" s="79" t="s">
        <v>16472</v>
      </c>
    </row>
    <row r="10954" spans="51:75" x14ac:dyDescent="0.3">
      <c r="AY10954" s="107" t="e">
        <f>VLOOKUP(C10954,#REF!, 2,FALSE)</f>
        <v>#REF!</v>
      </c>
      <c r="BM10954" s="79" t="s">
        <v>16473</v>
      </c>
      <c r="BN10954" s="79" t="s">
        <v>928</v>
      </c>
      <c r="BO10954" s="79" t="s">
        <v>16474</v>
      </c>
      <c r="BU10954" s="79" t="s">
        <v>16473</v>
      </c>
      <c r="BV10954" s="79" t="s">
        <v>928</v>
      </c>
      <c r="BW10954" s="79" t="s">
        <v>16474</v>
      </c>
    </row>
    <row r="10955" spans="51:75" x14ac:dyDescent="0.3">
      <c r="AY10955" s="107" t="e">
        <f>VLOOKUP(C10955,#REF!, 2,FALSE)</f>
        <v>#REF!</v>
      </c>
      <c r="BM10955" s="79" t="s">
        <v>16475</v>
      </c>
      <c r="BN10955" s="79" t="s">
        <v>1269</v>
      </c>
      <c r="BO10955" s="79" t="s">
        <v>9430</v>
      </c>
      <c r="BU10955" s="79" t="s">
        <v>16475</v>
      </c>
      <c r="BV10955" s="79" t="s">
        <v>1269</v>
      </c>
      <c r="BW10955" s="79" t="s">
        <v>9430</v>
      </c>
    </row>
    <row r="10956" spans="51:75" x14ac:dyDescent="0.3">
      <c r="AY10956" s="107" t="e">
        <f>VLOOKUP(C10956,#REF!, 2,FALSE)</f>
        <v>#REF!</v>
      </c>
      <c r="BM10956" s="79" t="s">
        <v>16476</v>
      </c>
      <c r="BN10956" s="79" t="s">
        <v>3006</v>
      </c>
      <c r="BO10956" s="79" t="s">
        <v>1282</v>
      </c>
      <c r="BU10956" s="79" t="s">
        <v>16476</v>
      </c>
      <c r="BV10956" s="79" t="s">
        <v>3006</v>
      </c>
      <c r="BW10956" s="79" t="s">
        <v>1282</v>
      </c>
    </row>
    <row r="10957" spans="51:75" x14ac:dyDescent="0.3">
      <c r="AY10957" s="107" t="e">
        <f>VLOOKUP(C10957,#REF!, 2,FALSE)</f>
        <v>#REF!</v>
      </c>
      <c r="BM10957" s="79" t="s">
        <v>16477</v>
      </c>
      <c r="BN10957" s="79" t="s">
        <v>3091</v>
      </c>
      <c r="BO10957" s="79" t="s">
        <v>9458</v>
      </c>
      <c r="BU10957" s="79" t="s">
        <v>16477</v>
      </c>
      <c r="BV10957" s="79" t="s">
        <v>3091</v>
      </c>
      <c r="BW10957" s="79" t="s">
        <v>9458</v>
      </c>
    </row>
    <row r="10958" spans="51:75" x14ac:dyDescent="0.3">
      <c r="AY10958" s="107" t="e">
        <f>VLOOKUP(C10958,#REF!, 2,FALSE)</f>
        <v>#REF!</v>
      </c>
      <c r="BM10958" s="79" t="s">
        <v>16478</v>
      </c>
      <c r="BN10958" s="79" t="s">
        <v>638</v>
      </c>
      <c r="BO10958" s="79" t="s">
        <v>16479</v>
      </c>
      <c r="BU10958" s="79" t="s">
        <v>16478</v>
      </c>
      <c r="BV10958" s="79" t="s">
        <v>638</v>
      </c>
      <c r="BW10958" s="79" t="s">
        <v>16479</v>
      </c>
    </row>
    <row r="10959" spans="51:75" x14ac:dyDescent="0.3">
      <c r="AY10959" s="107" t="e">
        <f>VLOOKUP(C10959,#REF!, 2,FALSE)</f>
        <v>#REF!</v>
      </c>
      <c r="BM10959" s="79" t="s">
        <v>16480</v>
      </c>
      <c r="BN10959" s="79" t="s">
        <v>3049</v>
      </c>
      <c r="BO10959" s="79" t="s">
        <v>16481</v>
      </c>
      <c r="BU10959" s="79" t="s">
        <v>16480</v>
      </c>
      <c r="BV10959" s="79" t="s">
        <v>3049</v>
      </c>
      <c r="BW10959" s="79" t="s">
        <v>16481</v>
      </c>
    </row>
    <row r="10960" spans="51:75" x14ac:dyDescent="0.3">
      <c r="AY10960" s="107" t="e">
        <f>VLOOKUP(C10960,#REF!, 2,FALSE)</f>
        <v>#REF!</v>
      </c>
      <c r="BM10960" s="79" t="s">
        <v>16482</v>
      </c>
      <c r="BN10960" s="79" t="s">
        <v>621</v>
      </c>
      <c r="BO10960" s="79" t="s">
        <v>10070</v>
      </c>
      <c r="BU10960" s="79" t="s">
        <v>16482</v>
      </c>
      <c r="BV10960" s="79" t="s">
        <v>621</v>
      </c>
      <c r="BW10960" s="79" t="s">
        <v>10070</v>
      </c>
    </row>
    <row r="10961" spans="51:75" x14ac:dyDescent="0.3">
      <c r="AY10961" s="107" t="e">
        <f>VLOOKUP(C10961,#REF!, 2,FALSE)</f>
        <v>#REF!</v>
      </c>
      <c r="BM10961" s="79" t="s">
        <v>16483</v>
      </c>
      <c r="BN10961" s="79" t="s">
        <v>1344</v>
      </c>
      <c r="BO10961" s="79" t="s">
        <v>8889</v>
      </c>
      <c r="BU10961" s="79" t="s">
        <v>16483</v>
      </c>
      <c r="BV10961" s="79" t="s">
        <v>1344</v>
      </c>
      <c r="BW10961" s="79" t="s">
        <v>8889</v>
      </c>
    </row>
    <row r="10962" spans="51:75" x14ac:dyDescent="0.3">
      <c r="AY10962" s="107" t="e">
        <f>VLOOKUP(C10962,#REF!, 2,FALSE)</f>
        <v>#REF!</v>
      </c>
      <c r="BM10962" s="79" t="s">
        <v>16484</v>
      </c>
      <c r="BN10962" s="79" t="s">
        <v>1015</v>
      </c>
      <c r="BO10962" s="79" t="s">
        <v>16485</v>
      </c>
      <c r="BU10962" s="79" t="s">
        <v>16484</v>
      </c>
      <c r="BV10962" s="79" t="s">
        <v>1015</v>
      </c>
      <c r="BW10962" s="79" t="s">
        <v>16485</v>
      </c>
    </row>
    <row r="10963" spans="51:75" x14ac:dyDescent="0.3">
      <c r="AY10963" s="107" t="e">
        <f>VLOOKUP(C10963,#REF!, 2,FALSE)</f>
        <v>#REF!</v>
      </c>
      <c r="BM10963" s="79" t="s">
        <v>2835</v>
      </c>
      <c r="BN10963" s="79" t="s">
        <v>3049</v>
      </c>
      <c r="BO10963" s="79" t="s">
        <v>16486</v>
      </c>
      <c r="BU10963" s="79" t="s">
        <v>2835</v>
      </c>
      <c r="BV10963" s="79" t="s">
        <v>3049</v>
      </c>
      <c r="BW10963" s="79" t="s">
        <v>16486</v>
      </c>
    </row>
    <row r="10964" spans="51:75" x14ac:dyDescent="0.3">
      <c r="AY10964" s="107" t="e">
        <f>VLOOKUP(C10964,#REF!, 2,FALSE)</f>
        <v>#REF!</v>
      </c>
      <c r="BM10964" s="79" t="s">
        <v>2836</v>
      </c>
      <c r="BN10964" s="79" t="s">
        <v>3049</v>
      </c>
      <c r="BO10964" s="79" t="s">
        <v>16486</v>
      </c>
      <c r="BU10964" s="79" t="s">
        <v>2836</v>
      </c>
      <c r="BV10964" s="79" t="s">
        <v>3049</v>
      </c>
      <c r="BW10964" s="79" t="s">
        <v>16486</v>
      </c>
    </row>
    <row r="10965" spans="51:75" x14ac:dyDescent="0.3">
      <c r="AY10965" s="107" t="e">
        <f>VLOOKUP(C10965,#REF!, 2,FALSE)</f>
        <v>#REF!</v>
      </c>
      <c r="BM10965" s="79" t="s">
        <v>2837</v>
      </c>
      <c r="BN10965" s="79" t="s">
        <v>1344</v>
      </c>
      <c r="BO10965" s="79" t="s">
        <v>15817</v>
      </c>
      <c r="BU10965" s="79" t="s">
        <v>2837</v>
      </c>
      <c r="BV10965" s="79" t="s">
        <v>1344</v>
      </c>
      <c r="BW10965" s="79" t="s">
        <v>15817</v>
      </c>
    </row>
    <row r="10966" spans="51:75" x14ac:dyDescent="0.3">
      <c r="AY10966" s="107" t="e">
        <f>VLOOKUP(C10966,#REF!, 2,FALSE)</f>
        <v>#REF!</v>
      </c>
      <c r="BM10966" s="79" t="s">
        <v>16487</v>
      </c>
      <c r="BN10966" s="79" t="s">
        <v>3049</v>
      </c>
      <c r="BO10966" s="79" t="s">
        <v>8281</v>
      </c>
      <c r="BU10966" s="79" t="s">
        <v>16487</v>
      </c>
      <c r="BV10966" s="79" t="s">
        <v>3049</v>
      </c>
      <c r="BW10966" s="79" t="s">
        <v>8281</v>
      </c>
    </row>
    <row r="10967" spans="51:75" x14ac:dyDescent="0.3">
      <c r="AY10967" s="107" t="e">
        <f>VLOOKUP(C10967,#REF!, 2,FALSE)</f>
        <v>#REF!</v>
      </c>
      <c r="BM10967" s="79" t="s">
        <v>16488</v>
      </c>
      <c r="BN10967" s="79" t="s">
        <v>3049</v>
      </c>
      <c r="BO10967" s="79" t="s">
        <v>16489</v>
      </c>
      <c r="BU10967" s="79" t="s">
        <v>16488</v>
      </c>
      <c r="BV10967" s="79" t="s">
        <v>3049</v>
      </c>
      <c r="BW10967" s="79" t="s">
        <v>16489</v>
      </c>
    </row>
    <row r="10968" spans="51:75" x14ac:dyDescent="0.3">
      <c r="AY10968" s="107" t="e">
        <f>VLOOKUP(C10968,#REF!, 2,FALSE)</f>
        <v>#REF!</v>
      </c>
      <c r="BM10968" s="79" t="s">
        <v>16490</v>
      </c>
      <c r="BN10968" s="79" t="s">
        <v>773</v>
      </c>
      <c r="BO10968" s="79" t="s">
        <v>11971</v>
      </c>
      <c r="BU10968" s="79" t="s">
        <v>16490</v>
      </c>
      <c r="BV10968" s="79" t="s">
        <v>773</v>
      </c>
      <c r="BW10968" s="79" t="s">
        <v>11971</v>
      </c>
    </row>
    <row r="10969" spans="51:75" x14ac:dyDescent="0.3">
      <c r="AY10969" s="107" t="e">
        <f>VLOOKUP(C10969,#REF!, 2,FALSE)</f>
        <v>#REF!</v>
      </c>
      <c r="BM10969" s="79" t="s">
        <v>16491</v>
      </c>
      <c r="BN10969" s="79" t="s">
        <v>3049</v>
      </c>
      <c r="BO10969" s="79" t="s">
        <v>11937</v>
      </c>
      <c r="BU10969" s="79" t="s">
        <v>16491</v>
      </c>
      <c r="BV10969" s="79" t="s">
        <v>3049</v>
      </c>
      <c r="BW10969" s="79" t="s">
        <v>11937</v>
      </c>
    </row>
    <row r="10970" spans="51:75" x14ac:dyDescent="0.3">
      <c r="AY10970" s="107" t="e">
        <f>VLOOKUP(C10970,#REF!, 2,FALSE)</f>
        <v>#REF!</v>
      </c>
      <c r="BM10970" s="79" t="s">
        <v>16492</v>
      </c>
      <c r="BN10970" s="79" t="s">
        <v>3049</v>
      </c>
      <c r="BO10970" s="79" t="s">
        <v>16493</v>
      </c>
      <c r="BU10970" s="79" t="s">
        <v>16492</v>
      </c>
      <c r="BV10970" s="79" t="s">
        <v>3049</v>
      </c>
      <c r="BW10970" s="79" t="s">
        <v>16493</v>
      </c>
    </row>
    <row r="10971" spans="51:75" x14ac:dyDescent="0.3">
      <c r="AY10971" s="107" t="e">
        <f>VLOOKUP(C10971,#REF!, 2,FALSE)</f>
        <v>#REF!</v>
      </c>
      <c r="BM10971" s="79" t="s">
        <v>16494</v>
      </c>
      <c r="BN10971" s="79" t="s">
        <v>1344</v>
      </c>
      <c r="BO10971" s="79" t="s">
        <v>13572</v>
      </c>
      <c r="BU10971" s="79" t="s">
        <v>16494</v>
      </c>
      <c r="BV10971" s="79" t="s">
        <v>1344</v>
      </c>
      <c r="BW10971" s="79" t="s">
        <v>13572</v>
      </c>
    </row>
    <row r="10972" spans="51:75" x14ac:dyDescent="0.3">
      <c r="AY10972" s="107" t="e">
        <f>VLOOKUP(C10972,#REF!, 2,FALSE)</f>
        <v>#REF!</v>
      </c>
      <c r="BM10972" s="79" t="s">
        <v>16495</v>
      </c>
      <c r="BN10972" s="79" t="s">
        <v>3049</v>
      </c>
      <c r="BO10972" s="79" t="s">
        <v>5666</v>
      </c>
      <c r="BU10972" s="79" t="s">
        <v>16495</v>
      </c>
      <c r="BV10972" s="79" t="s">
        <v>3049</v>
      </c>
      <c r="BW10972" s="79" t="s">
        <v>5666</v>
      </c>
    </row>
    <row r="10973" spans="51:75" x14ac:dyDescent="0.3">
      <c r="AY10973" s="107" t="e">
        <f>VLOOKUP(C10973,#REF!, 2,FALSE)</f>
        <v>#REF!</v>
      </c>
      <c r="BM10973" s="79" t="s">
        <v>16496</v>
      </c>
      <c r="BN10973" s="79" t="s">
        <v>3049</v>
      </c>
      <c r="BO10973" s="79" t="s">
        <v>10908</v>
      </c>
      <c r="BU10973" s="79" t="s">
        <v>16496</v>
      </c>
      <c r="BV10973" s="79" t="s">
        <v>3049</v>
      </c>
      <c r="BW10973" s="79" t="s">
        <v>10908</v>
      </c>
    </row>
    <row r="10974" spans="51:75" x14ac:dyDescent="0.3">
      <c r="AY10974" s="107" t="e">
        <f>VLOOKUP(C10974,#REF!, 2,FALSE)</f>
        <v>#REF!</v>
      </c>
      <c r="BM10974" s="79" t="s">
        <v>16497</v>
      </c>
      <c r="BN10974" s="79" t="s">
        <v>1344</v>
      </c>
      <c r="BO10974" s="79" t="s">
        <v>4336</v>
      </c>
      <c r="BU10974" s="79" t="s">
        <v>16497</v>
      </c>
      <c r="BV10974" s="79" t="s">
        <v>1344</v>
      </c>
      <c r="BW10974" s="79" t="s">
        <v>4336</v>
      </c>
    </row>
    <row r="10975" spans="51:75" x14ac:dyDescent="0.3">
      <c r="AY10975" s="107" t="e">
        <f>VLOOKUP(C10975,#REF!, 2,FALSE)</f>
        <v>#REF!</v>
      </c>
      <c r="BM10975" s="79" t="s">
        <v>16498</v>
      </c>
      <c r="BN10975" s="79" t="s">
        <v>1141</v>
      </c>
      <c r="BO10975" s="79" t="s">
        <v>1728</v>
      </c>
      <c r="BU10975" s="79" t="s">
        <v>16498</v>
      </c>
      <c r="BV10975" s="79" t="s">
        <v>1141</v>
      </c>
      <c r="BW10975" s="79" t="s">
        <v>1728</v>
      </c>
    </row>
    <row r="10976" spans="51:75" x14ac:dyDescent="0.3">
      <c r="AY10976" s="107" t="e">
        <f>VLOOKUP(C10976,#REF!, 2,FALSE)</f>
        <v>#REF!</v>
      </c>
      <c r="BM10976" s="79" t="s">
        <v>16499</v>
      </c>
      <c r="BN10976" s="79" t="s">
        <v>738</v>
      </c>
      <c r="BO10976" s="79" t="s">
        <v>3195</v>
      </c>
      <c r="BU10976" s="79" t="s">
        <v>16499</v>
      </c>
      <c r="BV10976" s="79" t="s">
        <v>738</v>
      </c>
      <c r="BW10976" s="79" t="s">
        <v>3195</v>
      </c>
    </row>
    <row r="10977" spans="51:75" x14ac:dyDescent="0.3">
      <c r="AY10977" s="107" t="e">
        <f>VLOOKUP(C10977,#REF!, 2,FALSE)</f>
        <v>#REF!</v>
      </c>
      <c r="BM10977" s="79" t="s">
        <v>16500</v>
      </c>
      <c r="BN10977" s="79" t="s">
        <v>1344</v>
      </c>
      <c r="BO10977" s="79" t="s">
        <v>3195</v>
      </c>
      <c r="BU10977" s="79" t="s">
        <v>16500</v>
      </c>
      <c r="BV10977" s="79" t="s">
        <v>1344</v>
      </c>
      <c r="BW10977" s="79" t="s">
        <v>3195</v>
      </c>
    </row>
    <row r="10978" spans="51:75" x14ac:dyDescent="0.3">
      <c r="AY10978" s="107" t="e">
        <f>VLOOKUP(C10978,#REF!, 2,FALSE)</f>
        <v>#REF!</v>
      </c>
      <c r="BM10978" s="79" t="s">
        <v>2838</v>
      </c>
      <c r="BN10978" s="79" t="s">
        <v>3049</v>
      </c>
      <c r="BO10978" s="79" t="s">
        <v>1073</v>
      </c>
      <c r="BU10978" s="79" t="s">
        <v>2838</v>
      </c>
      <c r="BV10978" s="79" t="s">
        <v>3049</v>
      </c>
      <c r="BW10978" s="79" t="s">
        <v>1073</v>
      </c>
    </row>
    <row r="10979" spans="51:75" x14ac:dyDescent="0.3">
      <c r="AY10979" s="107" t="e">
        <f>VLOOKUP(C10979,#REF!, 2,FALSE)</f>
        <v>#REF!</v>
      </c>
      <c r="BM10979" s="79" t="s">
        <v>16501</v>
      </c>
      <c r="BN10979" s="79" t="s">
        <v>780</v>
      </c>
      <c r="BO10979" s="79" t="s">
        <v>1203</v>
      </c>
      <c r="BU10979" s="79" t="s">
        <v>16501</v>
      </c>
      <c r="BV10979" s="79" t="s">
        <v>780</v>
      </c>
      <c r="BW10979" s="79" t="s">
        <v>1203</v>
      </c>
    </row>
    <row r="10980" spans="51:75" x14ac:dyDescent="0.3">
      <c r="AY10980" s="107" t="e">
        <f>VLOOKUP(C10980,#REF!, 2,FALSE)</f>
        <v>#REF!</v>
      </c>
      <c r="BM10980" s="79" t="s">
        <v>16502</v>
      </c>
      <c r="BN10980" s="79" t="s">
        <v>3091</v>
      </c>
      <c r="BO10980" s="79" t="s">
        <v>1748</v>
      </c>
      <c r="BU10980" s="79" t="s">
        <v>16502</v>
      </c>
      <c r="BV10980" s="79" t="s">
        <v>3091</v>
      </c>
      <c r="BW10980" s="79" t="s">
        <v>1748</v>
      </c>
    </row>
    <row r="10981" spans="51:75" x14ac:dyDescent="0.3">
      <c r="AY10981" s="107" t="e">
        <f>VLOOKUP(C10981,#REF!, 2,FALSE)</f>
        <v>#REF!</v>
      </c>
      <c r="BM10981" s="79" t="s">
        <v>2839</v>
      </c>
      <c r="BN10981" s="79" t="s">
        <v>639</v>
      </c>
      <c r="BO10981" s="79" t="s">
        <v>4637</v>
      </c>
      <c r="BU10981" s="79" t="s">
        <v>2839</v>
      </c>
      <c r="BV10981" s="79" t="s">
        <v>639</v>
      </c>
      <c r="BW10981" s="79" t="s">
        <v>4637</v>
      </c>
    </row>
    <row r="10982" spans="51:75" x14ac:dyDescent="0.3">
      <c r="AY10982" s="107" t="e">
        <f>VLOOKUP(C10982,#REF!, 2,FALSE)</f>
        <v>#REF!</v>
      </c>
      <c r="BM10982" s="79" t="s">
        <v>16503</v>
      </c>
      <c r="BN10982" s="79" t="s">
        <v>1141</v>
      </c>
      <c r="BO10982" s="79" t="s">
        <v>3539</v>
      </c>
      <c r="BU10982" s="79" t="s">
        <v>16503</v>
      </c>
      <c r="BV10982" s="79" t="s">
        <v>1141</v>
      </c>
      <c r="BW10982" s="79" t="s">
        <v>3539</v>
      </c>
    </row>
    <row r="10983" spans="51:75" x14ac:dyDescent="0.3">
      <c r="AY10983" s="107" t="e">
        <f>VLOOKUP(C10983,#REF!, 2,FALSE)</f>
        <v>#REF!</v>
      </c>
      <c r="BM10983" s="79" t="s">
        <v>16504</v>
      </c>
      <c r="BN10983" s="79" t="s">
        <v>1344</v>
      </c>
      <c r="BO10983" s="79" t="s">
        <v>1740</v>
      </c>
      <c r="BU10983" s="79" t="s">
        <v>16504</v>
      </c>
      <c r="BV10983" s="79" t="s">
        <v>1344</v>
      </c>
      <c r="BW10983" s="79" t="s">
        <v>1740</v>
      </c>
    </row>
    <row r="10984" spans="51:75" x14ac:dyDescent="0.3">
      <c r="AY10984" s="107" t="e">
        <f>VLOOKUP(C10984,#REF!, 2,FALSE)</f>
        <v>#REF!</v>
      </c>
      <c r="BM10984" s="79" t="s">
        <v>16505</v>
      </c>
      <c r="BN10984" s="79" t="s">
        <v>616</v>
      </c>
      <c r="BO10984" s="79" t="s">
        <v>2376</v>
      </c>
      <c r="BU10984" s="79" t="s">
        <v>16505</v>
      </c>
      <c r="BV10984" s="79" t="s">
        <v>616</v>
      </c>
      <c r="BW10984" s="79" t="s">
        <v>2376</v>
      </c>
    </row>
    <row r="10985" spans="51:75" x14ac:dyDescent="0.3">
      <c r="AY10985" s="107" t="e">
        <f>VLOOKUP(C10985,#REF!, 2,FALSE)</f>
        <v>#REF!</v>
      </c>
      <c r="BM10985" s="79" t="s">
        <v>16506</v>
      </c>
      <c r="BN10985" s="79" t="s">
        <v>621</v>
      </c>
      <c r="BO10985" s="79" t="s">
        <v>2549</v>
      </c>
      <c r="BU10985" s="79" t="s">
        <v>16506</v>
      </c>
      <c r="BV10985" s="79" t="s">
        <v>621</v>
      </c>
      <c r="BW10985" s="79" t="s">
        <v>2549</v>
      </c>
    </row>
    <row r="10986" spans="51:75" x14ac:dyDescent="0.3">
      <c r="AY10986" s="107" t="e">
        <f>VLOOKUP(C10986,#REF!, 2,FALSE)</f>
        <v>#REF!</v>
      </c>
      <c r="BM10986" s="79" t="s">
        <v>16507</v>
      </c>
      <c r="BN10986" s="79" t="s">
        <v>805</v>
      </c>
      <c r="BO10986" s="79" t="s">
        <v>16508</v>
      </c>
      <c r="BU10986" s="79" t="s">
        <v>16507</v>
      </c>
      <c r="BV10986" s="79" t="s">
        <v>805</v>
      </c>
      <c r="BW10986" s="79" t="s">
        <v>16508</v>
      </c>
    </row>
    <row r="10987" spans="51:75" x14ac:dyDescent="0.3">
      <c r="AY10987" s="107" t="e">
        <f>VLOOKUP(C10987,#REF!, 2,FALSE)</f>
        <v>#REF!</v>
      </c>
      <c r="BM10987" s="79" t="s">
        <v>16509</v>
      </c>
      <c r="BN10987" s="79" t="s">
        <v>621</v>
      </c>
      <c r="BO10987" s="79" t="s">
        <v>1975</v>
      </c>
      <c r="BU10987" s="79" t="s">
        <v>16509</v>
      </c>
      <c r="BV10987" s="79" t="s">
        <v>621</v>
      </c>
      <c r="BW10987" s="79" t="s">
        <v>1975</v>
      </c>
    </row>
    <row r="10988" spans="51:75" x14ac:dyDescent="0.3">
      <c r="AY10988" s="107" t="e">
        <f>VLOOKUP(C10988,#REF!, 2,FALSE)</f>
        <v>#REF!</v>
      </c>
      <c r="BM10988" s="79" t="s">
        <v>16510</v>
      </c>
      <c r="BN10988" s="79" t="s">
        <v>812</v>
      </c>
      <c r="BO10988" s="79" t="s">
        <v>622</v>
      </c>
      <c r="BU10988" s="79" t="s">
        <v>16510</v>
      </c>
      <c r="BV10988" s="79" t="s">
        <v>812</v>
      </c>
      <c r="BW10988" s="79" t="s">
        <v>622</v>
      </c>
    </row>
    <row r="10989" spans="51:75" x14ac:dyDescent="0.3">
      <c r="AY10989" s="107" t="e">
        <f>VLOOKUP(C10989,#REF!, 2,FALSE)</f>
        <v>#REF!</v>
      </c>
      <c r="BM10989" s="79" t="s">
        <v>16511</v>
      </c>
      <c r="BN10989" s="79" t="s">
        <v>1344</v>
      </c>
      <c r="BO10989" s="79" t="s">
        <v>1144</v>
      </c>
      <c r="BU10989" s="79" t="s">
        <v>16511</v>
      </c>
      <c r="BV10989" s="79" t="s">
        <v>1344</v>
      </c>
      <c r="BW10989" s="79" t="s">
        <v>1144</v>
      </c>
    </row>
    <row r="10990" spans="51:75" x14ac:dyDescent="0.3">
      <c r="AY10990" s="107" t="e">
        <f>VLOOKUP(C10990,#REF!, 2,FALSE)</f>
        <v>#REF!</v>
      </c>
      <c r="BM10990" s="79" t="s">
        <v>16512</v>
      </c>
      <c r="BN10990" s="79" t="s">
        <v>618</v>
      </c>
      <c r="BO10990" s="79" t="s">
        <v>5927</v>
      </c>
      <c r="BU10990" s="79" t="s">
        <v>16512</v>
      </c>
      <c r="BV10990" s="79" t="s">
        <v>618</v>
      </c>
      <c r="BW10990" s="79" t="s">
        <v>5927</v>
      </c>
    </row>
    <row r="10991" spans="51:75" x14ac:dyDescent="0.3">
      <c r="AY10991" s="107" t="e">
        <f>VLOOKUP(C10991,#REF!, 2,FALSE)</f>
        <v>#REF!</v>
      </c>
      <c r="BM10991" s="79" t="s">
        <v>16513</v>
      </c>
      <c r="BN10991" s="79" t="s">
        <v>618</v>
      </c>
      <c r="BO10991" s="79" t="s">
        <v>16514</v>
      </c>
      <c r="BU10991" s="79" t="s">
        <v>16513</v>
      </c>
      <c r="BV10991" s="79" t="s">
        <v>618</v>
      </c>
      <c r="BW10991" s="79" t="s">
        <v>16514</v>
      </c>
    </row>
    <row r="10992" spans="51:75" x14ac:dyDescent="0.3">
      <c r="AY10992" s="107" t="e">
        <f>VLOOKUP(C10992,#REF!, 2,FALSE)</f>
        <v>#REF!</v>
      </c>
      <c r="BM10992" s="79" t="s">
        <v>16515</v>
      </c>
      <c r="BN10992" s="79" t="s">
        <v>1141</v>
      </c>
      <c r="BO10992" s="79" t="s">
        <v>2985</v>
      </c>
      <c r="BU10992" s="79" t="s">
        <v>16515</v>
      </c>
      <c r="BV10992" s="79" t="s">
        <v>1141</v>
      </c>
      <c r="BW10992" s="79" t="s">
        <v>2985</v>
      </c>
    </row>
    <row r="10993" spans="51:75" x14ac:dyDescent="0.3">
      <c r="AY10993" s="107" t="e">
        <f>VLOOKUP(C10993,#REF!, 2,FALSE)</f>
        <v>#REF!</v>
      </c>
      <c r="BM10993" s="79" t="s">
        <v>16516</v>
      </c>
      <c r="BN10993" s="79" t="s">
        <v>864</v>
      </c>
      <c r="BO10993" s="79" t="s">
        <v>2985</v>
      </c>
      <c r="BU10993" s="79" t="s">
        <v>16516</v>
      </c>
      <c r="BV10993" s="79" t="s">
        <v>864</v>
      </c>
      <c r="BW10993" s="79" t="s">
        <v>2985</v>
      </c>
    </row>
    <row r="10994" spans="51:75" x14ac:dyDescent="0.3">
      <c r="AY10994" s="107" t="e">
        <f>VLOOKUP(C10994,#REF!, 2,FALSE)</f>
        <v>#REF!</v>
      </c>
      <c r="BM10994" s="79" t="s">
        <v>16517</v>
      </c>
      <c r="BN10994" s="79" t="s">
        <v>864</v>
      </c>
      <c r="BO10994" s="79" t="s">
        <v>2985</v>
      </c>
      <c r="BU10994" s="79" t="s">
        <v>16517</v>
      </c>
      <c r="BV10994" s="79" t="s">
        <v>864</v>
      </c>
      <c r="BW10994" s="79" t="s">
        <v>2985</v>
      </c>
    </row>
    <row r="10995" spans="51:75" x14ac:dyDescent="0.3">
      <c r="AY10995" s="107" t="e">
        <f>VLOOKUP(C10995,#REF!, 2,FALSE)</f>
        <v>#REF!</v>
      </c>
      <c r="BM10995" s="79" t="s">
        <v>16518</v>
      </c>
      <c r="BN10995" s="79" t="s">
        <v>16992</v>
      </c>
      <c r="BO10995" s="79" t="s">
        <v>2985</v>
      </c>
      <c r="BU10995" s="79" t="s">
        <v>16518</v>
      </c>
      <c r="BV10995" s="79" t="s">
        <v>16992</v>
      </c>
      <c r="BW10995" s="79" t="s">
        <v>2985</v>
      </c>
    </row>
    <row r="10996" spans="51:75" x14ac:dyDescent="0.3">
      <c r="AY10996" s="107" t="e">
        <f>VLOOKUP(C10996,#REF!, 2,FALSE)</f>
        <v>#REF!</v>
      </c>
      <c r="BM10996" s="79" t="s">
        <v>16519</v>
      </c>
      <c r="BN10996" s="79" t="s">
        <v>16992</v>
      </c>
      <c r="BO10996" s="79" t="s">
        <v>16520</v>
      </c>
      <c r="BU10996" s="79" t="s">
        <v>16519</v>
      </c>
      <c r="BV10996" s="79" t="s">
        <v>16992</v>
      </c>
      <c r="BW10996" s="79" t="s">
        <v>16520</v>
      </c>
    </row>
    <row r="10997" spans="51:75" x14ac:dyDescent="0.3">
      <c r="AY10997" s="107" t="e">
        <f>VLOOKUP(C10997,#REF!, 2,FALSE)</f>
        <v>#REF!</v>
      </c>
      <c r="BM10997" s="79" t="s">
        <v>16521</v>
      </c>
      <c r="BN10997" s="79" t="s">
        <v>16992</v>
      </c>
      <c r="BO10997" s="79" t="s">
        <v>2985</v>
      </c>
      <c r="BU10997" s="79" t="s">
        <v>16521</v>
      </c>
      <c r="BV10997" s="79" t="s">
        <v>16992</v>
      </c>
      <c r="BW10997" s="79" t="s">
        <v>2985</v>
      </c>
    </row>
    <row r="10998" spans="51:75" x14ac:dyDescent="0.3">
      <c r="AY10998" s="107" t="e">
        <f>VLOOKUP(C10998,#REF!, 2,FALSE)</f>
        <v>#REF!</v>
      </c>
      <c r="BM10998" s="79" t="s">
        <v>16522</v>
      </c>
      <c r="BN10998" s="79" t="s">
        <v>16992</v>
      </c>
      <c r="BO10998" s="79" t="s">
        <v>772</v>
      </c>
      <c r="BU10998" s="79" t="s">
        <v>16522</v>
      </c>
      <c r="BV10998" s="79" t="s">
        <v>16992</v>
      </c>
      <c r="BW10998" s="79" t="s">
        <v>772</v>
      </c>
    </row>
    <row r="10999" spans="51:75" x14ac:dyDescent="0.3">
      <c r="AY10999" s="107" t="e">
        <f>VLOOKUP(C10999,#REF!, 2,FALSE)</f>
        <v>#REF!</v>
      </c>
      <c r="BM10999" s="79" t="s">
        <v>16523</v>
      </c>
      <c r="BN10999" s="79" t="s">
        <v>16992</v>
      </c>
      <c r="BO10999" s="79" t="s">
        <v>16524</v>
      </c>
      <c r="BU10999" s="79" t="s">
        <v>16523</v>
      </c>
      <c r="BV10999" s="79" t="s">
        <v>16992</v>
      </c>
      <c r="BW10999" s="79" t="s">
        <v>16524</v>
      </c>
    </row>
    <row r="11000" spans="51:75" x14ac:dyDescent="0.3">
      <c r="AY11000" s="107" t="e">
        <f>VLOOKUP(C11000,#REF!, 2,FALSE)</f>
        <v>#REF!</v>
      </c>
      <c r="BM11000" s="79" t="s">
        <v>16525</v>
      </c>
      <c r="BN11000" s="79" t="s">
        <v>16992</v>
      </c>
      <c r="BO11000" s="79" t="s">
        <v>16526</v>
      </c>
      <c r="BU11000" s="79" t="s">
        <v>16525</v>
      </c>
      <c r="BV11000" s="79" t="s">
        <v>16992</v>
      </c>
      <c r="BW11000" s="79" t="s">
        <v>16526</v>
      </c>
    </row>
    <row r="11001" spans="51:75" x14ac:dyDescent="0.3">
      <c r="AY11001" s="107" t="e">
        <f>VLOOKUP(C11001,#REF!, 2,FALSE)</f>
        <v>#REF!</v>
      </c>
      <c r="BM11001" s="79" t="s">
        <v>16527</v>
      </c>
      <c r="BN11001" s="79" t="s">
        <v>16992</v>
      </c>
      <c r="BO11001" s="79" t="s">
        <v>4724</v>
      </c>
      <c r="BU11001" s="79" t="s">
        <v>16527</v>
      </c>
      <c r="BV11001" s="79" t="s">
        <v>16992</v>
      </c>
      <c r="BW11001" s="79" t="s">
        <v>4724</v>
      </c>
    </row>
    <row r="11002" spans="51:75" x14ac:dyDescent="0.3">
      <c r="AY11002" s="107" t="e">
        <f>VLOOKUP(C11002,#REF!, 2,FALSE)</f>
        <v>#REF!</v>
      </c>
      <c r="BM11002" s="79" t="s">
        <v>16528</v>
      </c>
      <c r="BN11002" s="79" t="s">
        <v>16992</v>
      </c>
      <c r="BO11002" s="79" t="s">
        <v>16529</v>
      </c>
      <c r="BU11002" s="79" t="s">
        <v>16528</v>
      </c>
      <c r="BV11002" s="79" t="s">
        <v>16992</v>
      </c>
      <c r="BW11002" s="79" t="s">
        <v>16529</v>
      </c>
    </row>
    <row r="11003" spans="51:75" x14ac:dyDescent="0.3">
      <c r="AY11003" s="107" t="e">
        <f>VLOOKUP(C11003,#REF!, 2,FALSE)</f>
        <v>#REF!</v>
      </c>
      <c r="BM11003" s="79" t="s">
        <v>16530</v>
      </c>
      <c r="BN11003" s="79" t="s">
        <v>1344</v>
      </c>
      <c r="BO11003" s="79" t="s">
        <v>16531</v>
      </c>
      <c r="BU11003" s="79" t="s">
        <v>16530</v>
      </c>
      <c r="BV11003" s="79" t="s">
        <v>1344</v>
      </c>
      <c r="BW11003" s="79" t="s">
        <v>16531</v>
      </c>
    </row>
    <row r="11004" spans="51:75" x14ac:dyDescent="0.3">
      <c r="AY11004" s="107" t="e">
        <f>VLOOKUP(C11004,#REF!, 2,FALSE)</f>
        <v>#REF!</v>
      </c>
      <c r="BM11004" s="79" t="s">
        <v>16532</v>
      </c>
      <c r="BN11004" s="79" t="s">
        <v>16992</v>
      </c>
      <c r="BO11004" s="79" t="s">
        <v>662</v>
      </c>
      <c r="BU11004" s="79" t="s">
        <v>16532</v>
      </c>
      <c r="BV11004" s="79" t="s">
        <v>16992</v>
      </c>
      <c r="BW11004" s="79" t="s">
        <v>662</v>
      </c>
    </row>
    <row r="11005" spans="51:75" x14ac:dyDescent="0.3">
      <c r="AY11005" s="107" t="e">
        <f>VLOOKUP(C11005,#REF!, 2,FALSE)</f>
        <v>#REF!</v>
      </c>
      <c r="BM11005" s="79" t="s">
        <v>16533</v>
      </c>
      <c r="BN11005" s="79" t="s">
        <v>16992</v>
      </c>
      <c r="BO11005" s="79" t="s">
        <v>12095</v>
      </c>
      <c r="BU11005" s="79" t="s">
        <v>16533</v>
      </c>
      <c r="BV11005" s="79" t="s">
        <v>16992</v>
      </c>
      <c r="BW11005" s="79" t="s">
        <v>12095</v>
      </c>
    </row>
    <row r="11006" spans="51:75" x14ac:dyDescent="0.3">
      <c r="AY11006" s="107" t="e">
        <f>VLOOKUP(C11006,#REF!, 2,FALSE)</f>
        <v>#REF!</v>
      </c>
      <c r="BM11006" s="79" t="s">
        <v>16534</v>
      </c>
      <c r="BN11006" s="79" t="s">
        <v>3206</v>
      </c>
      <c r="BO11006" s="79" t="s">
        <v>2985</v>
      </c>
      <c r="BU11006" s="79" t="s">
        <v>16534</v>
      </c>
      <c r="BV11006" s="79" t="s">
        <v>3206</v>
      </c>
      <c r="BW11006" s="79" t="s">
        <v>2985</v>
      </c>
    </row>
    <row r="11007" spans="51:75" x14ac:dyDescent="0.3">
      <c r="AY11007" s="107" t="e">
        <f>VLOOKUP(C11007,#REF!, 2,FALSE)</f>
        <v>#REF!</v>
      </c>
      <c r="BM11007" s="79" t="s">
        <v>16535</v>
      </c>
      <c r="BN11007" s="79" t="s">
        <v>3006</v>
      </c>
      <c r="BO11007" s="79" t="s">
        <v>16536</v>
      </c>
      <c r="BU11007" s="79" t="s">
        <v>16535</v>
      </c>
      <c r="BV11007" s="79" t="s">
        <v>3006</v>
      </c>
      <c r="BW11007" s="79" t="s">
        <v>16536</v>
      </c>
    </row>
    <row r="11008" spans="51:75" x14ac:dyDescent="0.3">
      <c r="AY11008" s="107" t="e">
        <f>VLOOKUP(C11008,#REF!, 2,FALSE)</f>
        <v>#REF!</v>
      </c>
      <c r="BM11008" s="79" t="s">
        <v>16537</v>
      </c>
      <c r="BN11008" s="79" t="s">
        <v>1344</v>
      </c>
      <c r="BO11008" s="79" t="s">
        <v>5209</v>
      </c>
      <c r="BU11008" s="79" t="s">
        <v>16537</v>
      </c>
      <c r="BV11008" s="79" t="s">
        <v>1344</v>
      </c>
      <c r="BW11008" s="79" t="s">
        <v>5209</v>
      </c>
    </row>
    <row r="11009" spans="51:75" x14ac:dyDescent="0.3">
      <c r="AY11009" s="107" t="e">
        <f>VLOOKUP(C11009,#REF!, 2,FALSE)</f>
        <v>#REF!</v>
      </c>
      <c r="BM11009" s="79" t="s">
        <v>2840</v>
      </c>
      <c r="BN11009" s="79" t="s">
        <v>1344</v>
      </c>
      <c r="BO11009" s="79" t="s">
        <v>16538</v>
      </c>
      <c r="BU11009" s="79" t="s">
        <v>2840</v>
      </c>
      <c r="BV11009" s="79" t="s">
        <v>1344</v>
      </c>
      <c r="BW11009" s="79" t="s">
        <v>16538</v>
      </c>
    </row>
    <row r="11010" spans="51:75" x14ac:dyDescent="0.3">
      <c r="AY11010" s="107" t="e">
        <f>VLOOKUP(C11010,#REF!, 2,FALSE)</f>
        <v>#REF!</v>
      </c>
      <c r="BM11010" s="79" t="s">
        <v>16539</v>
      </c>
      <c r="BN11010" s="79" t="s">
        <v>3091</v>
      </c>
      <c r="BO11010" s="79" t="s">
        <v>16540</v>
      </c>
      <c r="BU11010" s="79" t="s">
        <v>16539</v>
      </c>
      <c r="BV11010" s="79" t="s">
        <v>3091</v>
      </c>
      <c r="BW11010" s="79" t="s">
        <v>16540</v>
      </c>
    </row>
    <row r="11011" spans="51:75" x14ac:dyDescent="0.3">
      <c r="AY11011" s="107" t="e">
        <f>VLOOKUP(C11011,#REF!, 2,FALSE)</f>
        <v>#REF!</v>
      </c>
      <c r="BM11011" s="79" t="s">
        <v>16541</v>
      </c>
      <c r="BN11011" s="79" t="s">
        <v>3256</v>
      </c>
      <c r="BO11011" s="79" t="s">
        <v>6210</v>
      </c>
      <c r="BU11011" s="79" t="s">
        <v>16541</v>
      </c>
      <c r="BV11011" s="79" t="s">
        <v>3256</v>
      </c>
      <c r="BW11011" s="79" t="s">
        <v>6210</v>
      </c>
    </row>
    <row r="11012" spans="51:75" x14ac:dyDescent="0.3">
      <c r="AY11012" s="107" t="e">
        <f>VLOOKUP(C11012,#REF!, 2,FALSE)</f>
        <v>#REF!</v>
      </c>
      <c r="BM11012" s="79" t="s">
        <v>16542</v>
      </c>
      <c r="BN11012" s="79" t="s">
        <v>16992</v>
      </c>
      <c r="BO11012" s="79" t="s">
        <v>16543</v>
      </c>
      <c r="BU11012" s="79" t="s">
        <v>16542</v>
      </c>
      <c r="BV11012" s="79" t="s">
        <v>16992</v>
      </c>
      <c r="BW11012" s="79" t="s">
        <v>16543</v>
      </c>
    </row>
    <row r="11013" spans="51:75" x14ac:dyDescent="0.3">
      <c r="AY11013" s="107" t="e">
        <f>VLOOKUP(C11013,#REF!, 2,FALSE)</f>
        <v>#REF!</v>
      </c>
      <c r="BM11013" s="79" t="s">
        <v>16544</v>
      </c>
      <c r="BN11013" s="79" t="s">
        <v>16992</v>
      </c>
      <c r="BO11013" s="79" t="s">
        <v>9503</v>
      </c>
      <c r="BU11013" s="79" t="s">
        <v>16544</v>
      </c>
      <c r="BV11013" s="79" t="s">
        <v>16992</v>
      </c>
      <c r="BW11013" s="79" t="s">
        <v>9503</v>
      </c>
    </row>
    <row r="11014" spans="51:75" x14ac:dyDescent="0.3">
      <c r="AY11014" s="107" t="e">
        <f>VLOOKUP(C11014,#REF!, 2,FALSE)</f>
        <v>#REF!</v>
      </c>
      <c r="BM11014" s="79" t="s">
        <v>16545</v>
      </c>
      <c r="BN11014" s="79" t="s">
        <v>1141</v>
      </c>
      <c r="BO11014" s="79" t="s">
        <v>2985</v>
      </c>
      <c r="BU11014" s="79" t="s">
        <v>16545</v>
      </c>
      <c r="BV11014" s="79" t="s">
        <v>1141</v>
      </c>
      <c r="BW11014" s="79" t="s">
        <v>2985</v>
      </c>
    </row>
    <row r="11015" spans="51:75" x14ac:dyDescent="0.3">
      <c r="AY11015" s="107" t="e">
        <f>VLOOKUP(C11015,#REF!, 2,FALSE)</f>
        <v>#REF!</v>
      </c>
      <c r="BM11015" s="79" t="s">
        <v>16546</v>
      </c>
      <c r="BN11015" s="79" t="s">
        <v>1344</v>
      </c>
      <c r="BO11015" s="79" t="s">
        <v>13649</v>
      </c>
      <c r="BU11015" s="79" t="s">
        <v>16546</v>
      </c>
      <c r="BV11015" s="79" t="s">
        <v>1344</v>
      </c>
      <c r="BW11015" s="79" t="s">
        <v>13649</v>
      </c>
    </row>
    <row r="11016" spans="51:75" x14ac:dyDescent="0.3">
      <c r="AY11016" s="107" t="e">
        <f>VLOOKUP(C11016,#REF!, 2,FALSE)</f>
        <v>#REF!</v>
      </c>
      <c r="BM11016" s="79" t="s">
        <v>16547</v>
      </c>
      <c r="BN11016" s="79" t="s">
        <v>2985</v>
      </c>
      <c r="BO11016" s="79" t="s">
        <v>9258</v>
      </c>
      <c r="BU11016" s="79" t="s">
        <v>16547</v>
      </c>
      <c r="BV11016" s="79" t="s">
        <v>2985</v>
      </c>
      <c r="BW11016" s="79" t="s">
        <v>9258</v>
      </c>
    </row>
    <row r="11017" spans="51:75" x14ac:dyDescent="0.3">
      <c r="AY11017" s="107" t="e">
        <f>VLOOKUP(C11017,#REF!, 2,FALSE)</f>
        <v>#REF!</v>
      </c>
      <c r="BM11017" s="79" t="s">
        <v>16548</v>
      </c>
      <c r="BN11017" s="79" t="s">
        <v>864</v>
      </c>
      <c r="BO11017" s="79" t="s">
        <v>16549</v>
      </c>
      <c r="BU11017" s="79" t="s">
        <v>16548</v>
      </c>
      <c r="BV11017" s="79" t="s">
        <v>864</v>
      </c>
      <c r="BW11017" s="79" t="s">
        <v>16549</v>
      </c>
    </row>
    <row r="11018" spans="51:75" x14ac:dyDescent="0.3">
      <c r="AY11018" s="107" t="e">
        <f>VLOOKUP(C11018,#REF!, 2,FALSE)</f>
        <v>#REF!</v>
      </c>
      <c r="BM11018" s="79" t="s">
        <v>16550</v>
      </c>
      <c r="BN11018" s="79" t="s">
        <v>2985</v>
      </c>
      <c r="BO11018" s="79" t="s">
        <v>4733</v>
      </c>
      <c r="BU11018" s="79" t="s">
        <v>16550</v>
      </c>
      <c r="BV11018" s="79" t="s">
        <v>2985</v>
      </c>
      <c r="BW11018" s="79" t="s">
        <v>4733</v>
      </c>
    </row>
    <row r="11019" spans="51:75" x14ac:dyDescent="0.3">
      <c r="AY11019" s="107" t="e">
        <f>VLOOKUP(C11019,#REF!, 2,FALSE)</f>
        <v>#REF!</v>
      </c>
      <c r="BM11019" s="79" t="s">
        <v>16551</v>
      </c>
      <c r="BN11019" s="79" t="s">
        <v>2985</v>
      </c>
      <c r="BO11019" s="79" t="s">
        <v>9893</v>
      </c>
      <c r="BU11019" s="79" t="s">
        <v>16551</v>
      </c>
      <c r="BV11019" s="79" t="s">
        <v>2985</v>
      </c>
      <c r="BW11019" s="79" t="s">
        <v>9893</v>
      </c>
    </row>
    <row r="11020" spans="51:75" x14ac:dyDescent="0.3">
      <c r="AY11020" s="107" t="e">
        <f>VLOOKUP(C11020,#REF!, 2,FALSE)</f>
        <v>#REF!</v>
      </c>
      <c r="BM11020" s="79" t="s">
        <v>16552</v>
      </c>
      <c r="BN11020" s="79" t="s">
        <v>2985</v>
      </c>
      <c r="BO11020" s="79" t="s">
        <v>8755</v>
      </c>
      <c r="BU11020" s="79" t="s">
        <v>16552</v>
      </c>
      <c r="BV11020" s="79" t="s">
        <v>2985</v>
      </c>
      <c r="BW11020" s="79" t="s">
        <v>8755</v>
      </c>
    </row>
    <row r="11021" spans="51:75" x14ac:dyDescent="0.3">
      <c r="AY11021" s="107" t="e">
        <f>VLOOKUP(C11021,#REF!, 2,FALSE)</f>
        <v>#REF!</v>
      </c>
      <c r="BM11021" s="79" t="s">
        <v>16553</v>
      </c>
      <c r="BN11021" s="79" t="s">
        <v>2985</v>
      </c>
      <c r="BO11021" s="79" t="s">
        <v>16554</v>
      </c>
      <c r="BU11021" s="79" t="s">
        <v>16553</v>
      </c>
      <c r="BV11021" s="79" t="s">
        <v>2985</v>
      </c>
      <c r="BW11021" s="79" t="s">
        <v>16554</v>
      </c>
    </row>
    <row r="11022" spans="51:75" x14ac:dyDescent="0.3">
      <c r="AY11022" s="107" t="e">
        <f>VLOOKUP(C11022,#REF!, 2,FALSE)</f>
        <v>#REF!</v>
      </c>
      <c r="BM11022" s="79" t="s">
        <v>16555</v>
      </c>
      <c r="BN11022" s="79" t="s">
        <v>2985</v>
      </c>
      <c r="BO11022" s="79" t="s">
        <v>16556</v>
      </c>
      <c r="BU11022" s="79" t="s">
        <v>16555</v>
      </c>
      <c r="BV11022" s="79" t="s">
        <v>2985</v>
      </c>
      <c r="BW11022" s="79" t="s">
        <v>16556</v>
      </c>
    </row>
    <row r="11023" spans="51:75" x14ac:dyDescent="0.3">
      <c r="AY11023" s="107" t="e">
        <f>VLOOKUP(C11023,#REF!, 2,FALSE)</f>
        <v>#REF!</v>
      </c>
      <c r="BM11023" s="79" t="s">
        <v>16557</v>
      </c>
      <c r="BN11023" s="79" t="s">
        <v>2985</v>
      </c>
      <c r="BO11023" s="79" t="s">
        <v>7518</v>
      </c>
      <c r="BU11023" s="79" t="s">
        <v>16557</v>
      </c>
      <c r="BV11023" s="79" t="s">
        <v>2985</v>
      </c>
      <c r="BW11023" s="79" t="s">
        <v>7518</v>
      </c>
    </row>
    <row r="11024" spans="51:75" x14ac:dyDescent="0.3">
      <c r="AY11024" s="107" t="e">
        <f>VLOOKUP(C11024,#REF!, 2,FALSE)</f>
        <v>#REF!</v>
      </c>
      <c r="BM11024" s="79" t="s">
        <v>16558</v>
      </c>
      <c r="BN11024" s="79" t="s">
        <v>2985</v>
      </c>
      <c r="BO11024" s="79" t="s">
        <v>16559</v>
      </c>
      <c r="BU11024" s="79" t="s">
        <v>16558</v>
      </c>
      <c r="BV11024" s="79" t="s">
        <v>2985</v>
      </c>
      <c r="BW11024" s="79" t="s">
        <v>16559</v>
      </c>
    </row>
    <row r="11025" spans="51:75" x14ac:dyDescent="0.3">
      <c r="AY11025" s="107" t="e">
        <f>VLOOKUP(C11025,#REF!, 2,FALSE)</f>
        <v>#REF!</v>
      </c>
      <c r="BM11025" s="79" t="s">
        <v>16560</v>
      </c>
      <c r="BN11025" s="79" t="s">
        <v>773</v>
      </c>
      <c r="BO11025" s="79" t="s">
        <v>10672</v>
      </c>
      <c r="BU11025" s="79" t="s">
        <v>16560</v>
      </c>
      <c r="BV11025" s="79" t="s">
        <v>773</v>
      </c>
      <c r="BW11025" s="79" t="s">
        <v>10672</v>
      </c>
    </row>
    <row r="11026" spans="51:75" x14ac:dyDescent="0.3">
      <c r="AY11026" s="107" t="e">
        <f>VLOOKUP(C11026,#REF!, 2,FALSE)</f>
        <v>#REF!</v>
      </c>
      <c r="BM11026" s="79" t="s">
        <v>16561</v>
      </c>
      <c r="BN11026" s="79" t="s">
        <v>2985</v>
      </c>
      <c r="BO11026" s="79" t="s">
        <v>16102</v>
      </c>
      <c r="BU11026" s="79" t="s">
        <v>16561</v>
      </c>
      <c r="BV11026" s="79" t="s">
        <v>2985</v>
      </c>
      <c r="BW11026" s="79" t="s">
        <v>16102</v>
      </c>
    </row>
    <row r="11027" spans="51:75" x14ac:dyDescent="0.3">
      <c r="AY11027" s="107" t="e">
        <f>VLOOKUP(C11027,#REF!, 2,FALSE)</f>
        <v>#REF!</v>
      </c>
      <c r="BM11027" s="79" t="s">
        <v>2841</v>
      </c>
      <c r="BN11027" s="79" t="s">
        <v>2985</v>
      </c>
      <c r="BO11027" s="79" t="s">
        <v>8887</v>
      </c>
      <c r="BU11027" s="79" t="s">
        <v>2841</v>
      </c>
      <c r="BV11027" s="79" t="s">
        <v>2985</v>
      </c>
      <c r="BW11027" s="79" t="s">
        <v>8887</v>
      </c>
    </row>
    <row r="11028" spans="51:75" x14ac:dyDescent="0.3">
      <c r="AY11028" s="107" t="e">
        <f>VLOOKUP(C11028,#REF!, 2,FALSE)</f>
        <v>#REF!</v>
      </c>
      <c r="BM11028" s="79" t="s">
        <v>16562</v>
      </c>
      <c r="BN11028" s="79" t="s">
        <v>2985</v>
      </c>
      <c r="BO11028" s="79" t="s">
        <v>16563</v>
      </c>
      <c r="BU11028" s="79" t="s">
        <v>16562</v>
      </c>
      <c r="BV11028" s="79" t="s">
        <v>2985</v>
      </c>
      <c r="BW11028" s="79" t="s">
        <v>16563</v>
      </c>
    </row>
    <row r="11029" spans="51:75" x14ac:dyDescent="0.3">
      <c r="AY11029" s="107" t="e">
        <f>VLOOKUP(C11029,#REF!, 2,FALSE)</f>
        <v>#REF!</v>
      </c>
      <c r="BM11029" s="79" t="s">
        <v>505</v>
      </c>
      <c r="BN11029" s="79" t="s">
        <v>1344</v>
      </c>
      <c r="BO11029" s="79" t="s">
        <v>16564</v>
      </c>
      <c r="BU11029" s="79" t="s">
        <v>505</v>
      </c>
      <c r="BV11029" s="79" t="s">
        <v>1344</v>
      </c>
      <c r="BW11029" s="79" t="s">
        <v>16564</v>
      </c>
    </row>
    <row r="11030" spans="51:75" x14ac:dyDescent="0.3">
      <c r="AY11030" s="107" t="e">
        <f>VLOOKUP(C11030,#REF!, 2,FALSE)</f>
        <v>#REF!</v>
      </c>
      <c r="BM11030" s="79" t="s">
        <v>16565</v>
      </c>
      <c r="BN11030" s="79" t="s">
        <v>1344</v>
      </c>
      <c r="BO11030" s="79" t="s">
        <v>2242</v>
      </c>
      <c r="BU11030" s="79" t="s">
        <v>16565</v>
      </c>
      <c r="BV11030" s="79" t="s">
        <v>1344</v>
      </c>
      <c r="BW11030" s="79" t="s">
        <v>2242</v>
      </c>
    </row>
    <row r="11031" spans="51:75" x14ac:dyDescent="0.3">
      <c r="AY11031" s="107" t="e">
        <f>VLOOKUP(C11031,#REF!, 2,FALSE)</f>
        <v>#REF!</v>
      </c>
      <c r="BM11031" s="79" t="s">
        <v>500</v>
      </c>
      <c r="BN11031" s="79" t="s">
        <v>3049</v>
      </c>
      <c r="BO11031" s="79" t="s">
        <v>16566</v>
      </c>
      <c r="BU11031" s="79" t="s">
        <v>500</v>
      </c>
      <c r="BV11031" s="79" t="s">
        <v>3049</v>
      </c>
      <c r="BW11031" s="79" t="s">
        <v>16566</v>
      </c>
    </row>
    <row r="11032" spans="51:75" x14ac:dyDescent="0.3">
      <c r="AY11032" s="107" t="e">
        <f>VLOOKUP(C11032,#REF!, 2,FALSE)</f>
        <v>#REF!</v>
      </c>
      <c r="BM11032" s="79" t="s">
        <v>16567</v>
      </c>
      <c r="BN11032" s="79" t="s">
        <v>16992</v>
      </c>
      <c r="BO11032" s="79" t="s">
        <v>2985</v>
      </c>
      <c r="BU11032" s="79" t="s">
        <v>16567</v>
      </c>
      <c r="BV11032" s="79" t="s">
        <v>16992</v>
      </c>
      <c r="BW11032" s="79" t="s">
        <v>2985</v>
      </c>
    </row>
    <row r="11033" spans="51:75" x14ac:dyDescent="0.3">
      <c r="AY11033" s="107" t="e">
        <f>VLOOKUP(C11033,#REF!, 2,FALSE)</f>
        <v>#REF!</v>
      </c>
      <c r="BM11033" s="79" t="s">
        <v>16568</v>
      </c>
      <c r="BN11033" s="79" t="s">
        <v>3049</v>
      </c>
      <c r="BO11033" s="79" t="s">
        <v>7147</v>
      </c>
      <c r="BU11033" s="79" t="s">
        <v>16568</v>
      </c>
      <c r="BV11033" s="79" t="s">
        <v>3049</v>
      </c>
      <c r="BW11033" s="79" t="s">
        <v>7147</v>
      </c>
    </row>
    <row r="11034" spans="51:75" x14ac:dyDescent="0.3">
      <c r="AY11034" s="107" t="e">
        <f>VLOOKUP(C11034,#REF!, 2,FALSE)</f>
        <v>#REF!</v>
      </c>
      <c r="BM11034" s="79" t="s">
        <v>16569</v>
      </c>
      <c r="BN11034" s="79" t="s">
        <v>3049</v>
      </c>
      <c r="BO11034" s="79" t="s">
        <v>8831</v>
      </c>
      <c r="BU11034" s="79" t="s">
        <v>16569</v>
      </c>
      <c r="BV11034" s="79" t="s">
        <v>3049</v>
      </c>
      <c r="BW11034" s="79" t="s">
        <v>8831</v>
      </c>
    </row>
    <row r="11035" spans="51:75" x14ac:dyDescent="0.3">
      <c r="AY11035" s="107" t="e">
        <f>VLOOKUP(C11035,#REF!, 2,FALSE)</f>
        <v>#REF!</v>
      </c>
      <c r="BM11035" s="79" t="s">
        <v>16570</v>
      </c>
      <c r="BN11035" s="79" t="s">
        <v>3049</v>
      </c>
      <c r="BO11035" s="79" t="s">
        <v>9677</v>
      </c>
      <c r="BU11035" s="79" t="s">
        <v>16570</v>
      </c>
      <c r="BV11035" s="79" t="s">
        <v>3049</v>
      </c>
      <c r="BW11035" s="79" t="s">
        <v>9677</v>
      </c>
    </row>
    <row r="11036" spans="51:75" x14ac:dyDescent="0.3">
      <c r="AY11036" s="107" t="e">
        <f>VLOOKUP(C11036,#REF!, 2,FALSE)</f>
        <v>#REF!</v>
      </c>
      <c r="BM11036" s="79" t="s">
        <v>16571</v>
      </c>
      <c r="BN11036" s="79" t="s">
        <v>1344</v>
      </c>
      <c r="BO11036" s="79" t="s">
        <v>4752</v>
      </c>
      <c r="BU11036" s="79" t="s">
        <v>16571</v>
      </c>
      <c r="BV11036" s="79" t="s">
        <v>1344</v>
      </c>
      <c r="BW11036" s="79" t="s">
        <v>4752</v>
      </c>
    </row>
    <row r="11037" spans="51:75" x14ac:dyDescent="0.3">
      <c r="AY11037" s="107" t="e">
        <f>VLOOKUP(C11037,#REF!, 2,FALSE)</f>
        <v>#REF!</v>
      </c>
      <c r="BM11037" s="79" t="s">
        <v>16572</v>
      </c>
      <c r="BN11037" s="79" t="s">
        <v>3049</v>
      </c>
      <c r="BO11037" s="79" t="s">
        <v>5359</v>
      </c>
      <c r="BU11037" s="79" t="s">
        <v>16572</v>
      </c>
      <c r="BV11037" s="79" t="s">
        <v>3049</v>
      </c>
      <c r="BW11037" s="79" t="s">
        <v>5359</v>
      </c>
    </row>
    <row r="11038" spans="51:75" x14ac:dyDescent="0.3">
      <c r="AY11038" s="107" t="e">
        <f>VLOOKUP(C11038,#REF!, 2,FALSE)</f>
        <v>#REF!</v>
      </c>
      <c r="BM11038" s="79" t="s">
        <v>16573</v>
      </c>
      <c r="BN11038" s="79" t="s">
        <v>3049</v>
      </c>
      <c r="BO11038" s="79" t="s">
        <v>961</v>
      </c>
      <c r="BU11038" s="79" t="s">
        <v>16573</v>
      </c>
      <c r="BV11038" s="79" t="s">
        <v>3049</v>
      </c>
      <c r="BW11038" s="79" t="s">
        <v>961</v>
      </c>
    </row>
    <row r="11039" spans="51:75" x14ac:dyDescent="0.3">
      <c r="AY11039" s="107" t="e">
        <f>VLOOKUP(C11039,#REF!, 2,FALSE)</f>
        <v>#REF!</v>
      </c>
      <c r="BM11039" s="79" t="s">
        <v>507</v>
      </c>
      <c r="BN11039" s="79" t="s">
        <v>16992</v>
      </c>
      <c r="BO11039" s="79" t="s">
        <v>8563</v>
      </c>
      <c r="BU11039" s="79" t="s">
        <v>507</v>
      </c>
      <c r="BV11039" s="79" t="s">
        <v>16992</v>
      </c>
      <c r="BW11039" s="79" t="s">
        <v>8563</v>
      </c>
    </row>
    <row r="11040" spans="51:75" x14ac:dyDescent="0.3">
      <c r="AY11040" s="107" t="e">
        <f>VLOOKUP(C11040,#REF!, 2,FALSE)</f>
        <v>#REF!</v>
      </c>
      <c r="BM11040" s="79" t="s">
        <v>16574</v>
      </c>
      <c r="BN11040" s="79" t="s">
        <v>16992</v>
      </c>
      <c r="BO11040" s="79" t="s">
        <v>2398</v>
      </c>
      <c r="BU11040" s="79" t="s">
        <v>16574</v>
      </c>
      <c r="BV11040" s="79" t="s">
        <v>16992</v>
      </c>
      <c r="BW11040" s="79" t="s">
        <v>2398</v>
      </c>
    </row>
    <row r="11041" spans="51:75" x14ac:dyDescent="0.3">
      <c r="AY11041" s="107" t="e">
        <f>VLOOKUP(C11041,#REF!, 2,FALSE)</f>
        <v>#REF!</v>
      </c>
      <c r="BM11041" s="79" t="s">
        <v>2842</v>
      </c>
      <c r="BN11041" s="79" t="s">
        <v>669</v>
      </c>
      <c r="BO11041" s="79" t="s">
        <v>1087</v>
      </c>
      <c r="BU11041" s="79" t="s">
        <v>2842</v>
      </c>
      <c r="BV11041" s="79" t="s">
        <v>669</v>
      </c>
      <c r="BW11041" s="79" t="s">
        <v>1087</v>
      </c>
    </row>
    <row r="11042" spans="51:75" x14ac:dyDescent="0.3">
      <c r="AY11042" s="107" t="e">
        <f>VLOOKUP(C11042,#REF!, 2,FALSE)</f>
        <v>#REF!</v>
      </c>
      <c r="BM11042" s="79" t="s">
        <v>16575</v>
      </c>
      <c r="BN11042" s="79" t="s">
        <v>3032</v>
      </c>
      <c r="BO11042" s="79" t="s">
        <v>941</v>
      </c>
      <c r="BU11042" s="79" t="s">
        <v>16575</v>
      </c>
      <c r="BV11042" s="79" t="s">
        <v>3032</v>
      </c>
      <c r="BW11042" s="79" t="s">
        <v>941</v>
      </c>
    </row>
    <row r="11043" spans="51:75" x14ac:dyDescent="0.3">
      <c r="AY11043" s="107" t="e">
        <f>VLOOKUP(C11043,#REF!, 2,FALSE)</f>
        <v>#REF!</v>
      </c>
      <c r="BM11043" s="79" t="s">
        <v>2843</v>
      </c>
      <c r="BN11043" s="79" t="s">
        <v>1141</v>
      </c>
      <c r="BO11043" s="79" t="s">
        <v>16576</v>
      </c>
      <c r="BU11043" s="79" t="s">
        <v>2843</v>
      </c>
      <c r="BV11043" s="79" t="s">
        <v>1141</v>
      </c>
      <c r="BW11043" s="79" t="s">
        <v>16576</v>
      </c>
    </row>
    <row r="11044" spans="51:75" x14ac:dyDescent="0.3">
      <c r="AY11044" s="107" t="e">
        <f>VLOOKUP(C11044,#REF!, 2,FALSE)</f>
        <v>#REF!</v>
      </c>
      <c r="BM11044" s="79" t="s">
        <v>16577</v>
      </c>
      <c r="BN11044" s="79" t="s">
        <v>3009</v>
      </c>
      <c r="BO11044" s="79" t="s">
        <v>2985</v>
      </c>
      <c r="BU11044" s="79" t="s">
        <v>16577</v>
      </c>
      <c r="BV11044" s="79" t="s">
        <v>3009</v>
      </c>
      <c r="BW11044" s="79" t="s">
        <v>2985</v>
      </c>
    </row>
    <row r="11045" spans="51:75" x14ac:dyDescent="0.3">
      <c r="AY11045" s="107" t="e">
        <f>VLOOKUP(C11045,#REF!, 2,FALSE)</f>
        <v>#REF!</v>
      </c>
      <c r="BM11045" s="79" t="s">
        <v>16578</v>
      </c>
      <c r="BN11045" s="79" t="s">
        <v>3009</v>
      </c>
      <c r="BO11045" s="79" t="s">
        <v>2985</v>
      </c>
      <c r="BU11045" s="79" t="s">
        <v>16578</v>
      </c>
      <c r="BV11045" s="79" t="s">
        <v>3009</v>
      </c>
      <c r="BW11045" s="79" t="s">
        <v>2985</v>
      </c>
    </row>
    <row r="11046" spans="51:75" x14ac:dyDescent="0.3">
      <c r="AY11046" s="107" t="e">
        <f>VLOOKUP(C11046,#REF!, 2,FALSE)</f>
        <v>#REF!</v>
      </c>
      <c r="BM11046" s="79" t="s">
        <v>16579</v>
      </c>
      <c r="BN11046" s="79" t="s">
        <v>3049</v>
      </c>
      <c r="BO11046" s="79" t="s">
        <v>8485</v>
      </c>
      <c r="BU11046" s="79" t="s">
        <v>16579</v>
      </c>
      <c r="BV11046" s="79" t="s">
        <v>3049</v>
      </c>
      <c r="BW11046" s="79" t="s">
        <v>8485</v>
      </c>
    </row>
    <row r="11047" spans="51:75" x14ac:dyDescent="0.3">
      <c r="AY11047" s="107" t="e">
        <f>VLOOKUP(C11047,#REF!, 2,FALSE)</f>
        <v>#REF!</v>
      </c>
      <c r="BM11047" s="79" t="s">
        <v>16580</v>
      </c>
      <c r="BN11047" s="79" t="s">
        <v>1344</v>
      </c>
      <c r="BO11047" s="79" t="s">
        <v>2985</v>
      </c>
      <c r="BU11047" s="79" t="s">
        <v>16580</v>
      </c>
      <c r="BV11047" s="79" t="s">
        <v>1344</v>
      </c>
      <c r="BW11047" s="79" t="s">
        <v>2985</v>
      </c>
    </row>
    <row r="11048" spans="51:75" x14ac:dyDescent="0.3">
      <c r="AY11048" s="107" t="e">
        <f>VLOOKUP(C11048,#REF!, 2,FALSE)</f>
        <v>#REF!</v>
      </c>
      <c r="BM11048" s="79" t="s">
        <v>16581</v>
      </c>
      <c r="BN11048" s="79" t="s">
        <v>1344</v>
      </c>
      <c r="BO11048" s="79" t="s">
        <v>13045</v>
      </c>
      <c r="BU11048" s="79" t="s">
        <v>16581</v>
      </c>
      <c r="BV11048" s="79" t="s">
        <v>1344</v>
      </c>
      <c r="BW11048" s="79" t="s">
        <v>13045</v>
      </c>
    </row>
    <row r="11049" spans="51:75" x14ac:dyDescent="0.3">
      <c r="AY11049" s="107" t="e">
        <f>VLOOKUP(C11049,#REF!, 2,FALSE)</f>
        <v>#REF!</v>
      </c>
      <c r="BM11049" s="79" t="s">
        <v>16582</v>
      </c>
      <c r="BN11049" s="79" t="s">
        <v>3206</v>
      </c>
      <c r="BO11049" s="79" t="s">
        <v>8168</v>
      </c>
      <c r="BU11049" s="79" t="s">
        <v>16582</v>
      </c>
      <c r="BV11049" s="79" t="s">
        <v>3206</v>
      </c>
      <c r="BW11049" s="79" t="s">
        <v>8168</v>
      </c>
    </row>
    <row r="11050" spans="51:75" x14ac:dyDescent="0.3">
      <c r="AY11050" s="107" t="e">
        <f>VLOOKUP(C11050,#REF!, 2,FALSE)</f>
        <v>#REF!</v>
      </c>
      <c r="BM11050" s="79" t="s">
        <v>2844</v>
      </c>
      <c r="BN11050" s="79" t="s">
        <v>3049</v>
      </c>
      <c r="BO11050" s="79" t="s">
        <v>2985</v>
      </c>
      <c r="BU11050" s="79" t="s">
        <v>2844</v>
      </c>
      <c r="BV11050" s="79" t="s">
        <v>3049</v>
      </c>
      <c r="BW11050" s="79" t="s">
        <v>2985</v>
      </c>
    </row>
    <row r="11051" spans="51:75" x14ac:dyDescent="0.3">
      <c r="AY11051" s="107" t="e">
        <f>VLOOKUP(C11051,#REF!, 2,FALSE)</f>
        <v>#REF!</v>
      </c>
      <c r="BM11051" s="79" t="s">
        <v>16583</v>
      </c>
      <c r="BN11051" s="79" t="s">
        <v>1271</v>
      </c>
      <c r="BO11051" s="79" t="s">
        <v>2985</v>
      </c>
      <c r="BU11051" s="79" t="s">
        <v>16583</v>
      </c>
      <c r="BV11051" s="79" t="s">
        <v>1271</v>
      </c>
      <c r="BW11051" s="79" t="s">
        <v>2985</v>
      </c>
    </row>
    <row r="11052" spans="51:75" x14ac:dyDescent="0.3">
      <c r="AY11052" s="107" t="e">
        <f>VLOOKUP(C11052,#REF!, 2,FALSE)</f>
        <v>#REF!</v>
      </c>
      <c r="BM11052" s="79" t="s">
        <v>16584</v>
      </c>
      <c r="BN11052" s="79" t="s">
        <v>3049</v>
      </c>
      <c r="BO11052" s="79" t="s">
        <v>2985</v>
      </c>
      <c r="BU11052" s="79" t="s">
        <v>16584</v>
      </c>
      <c r="BV11052" s="79" t="s">
        <v>3049</v>
      </c>
      <c r="BW11052" s="79" t="s">
        <v>2985</v>
      </c>
    </row>
    <row r="11053" spans="51:75" x14ac:dyDescent="0.3">
      <c r="AY11053" s="107" t="e">
        <f>VLOOKUP(C11053,#REF!, 2,FALSE)</f>
        <v>#REF!</v>
      </c>
      <c r="BM11053" s="79" t="s">
        <v>2845</v>
      </c>
      <c r="BN11053" s="79" t="s">
        <v>2981</v>
      </c>
      <c r="BO11053" s="79" t="s">
        <v>2985</v>
      </c>
      <c r="BU11053" s="79" t="s">
        <v>2845</v>
      </c>
      <c r="BV11053" s="79" t="s">
        <v>2981</v>
      </c>
      <c r="BW11053" s="79" t="s">
        <v>2985</v>
      </c>
    </row>
    <row r="11054" spans="51:75" x14ac:dyDescent="0.3">
      <c r="AY11054" s="107" t="e">
        <f>VLOOKUP(C11054,#REF!, 2,FALSE)</f>
        <v>#REF!</v>
      </c>
      <c r="BM11054" s="79" t="s">
        <v>16585</v>
      </c>
      <c r="BN11054" s="79" t="s">
        <v>2981</v>
      </c>
      <c r="BO11054" s="79" t="s">
        <v>2985</v>
      </c>
      <c r="BU11054" s="79" t="s">
        <v>16585</v>
      </c>
      <c r="BV11054" s="79" t="s">
        <v>2981</v>
      </c>
      <c r="BW11054" s="79" t="s">
        <v>2985</v>
      </c>
    </row>
    <row r="11055" spans="51:75" x14ac:dyDescent="0.3">
      <c r="AY11055" s="107" t="e">
        <f>VLOOKUP(C11055,#REF!, 2,FALSE)</f>
        <v>#REF!</v>
      </c>
      <c r="BM11055" s="79" t="s">
        <v>16586</v>
      </c>
      <c r="BN11055" s="79" t="s">
        <v>1344</v>
      </c>
      <c r="BO11055" s="79" t="s">
        <v>2985</v>
      </c>
      <c r="BU11055" s="79" t="s">
        <v>16586</v>
      </c>
      <c r="BV11055" s="79" t="s">
        <v>1344</v>
      </c>
      <c r="BW11055" s="79" t="s">
        <v>2985</v>
      </c>
    </row>
    <row r="11056" spans="51:75" x14ac:dyDescent="0.3">
      <c r="AY11056" s="107" t="e">
        <f>VLOOKUP(C11056,#REF!, 2,FALSE)</f>
        <v>#REF!</v>
      </c>
      <c r="BM11056" s="79" t="s">
        <v>2846</v>
      </c>
      <c r="BN11056" s="79" t="s">
        <v>696</v>
      </c>
      <c r="BO11056" s="79" t="s">
        <v>1286</v>
      </c>
      <c r="BU11056" s="79" t="s">
        <v>2846</v>
      </c>
      <c r="BV11056" s="79" t="s">
        <v>696</v>
      </c>
      <c r="BW11056" s="79" t="s">
        <v>1286</v>
      </c>
    </row>
    <row r="11057" spans="51:75" x14ac:dyDescent="0.3">
      <c r="AY11057" s="107" t="e">
        <f>VLOOKUP(C11057,#REF!, 2,FALSE)</f>
        <v>#REF!</v>
      </c>
      <c r="BM11057" s="79" t="s">
        <v>2847</v>
      </c>
      <c r="BN11057" s="79" t="s">
        <v>2981</v>
      </c>
      <c r="BO11057" s="79" t="s">
        <v>7635</v>
      </c>
      <c r="BU11057" s="79" t="s">
        <v>2847</v>
      </c>
      <c r="BV11057" s="79" t="s">
        <v>2981</v>
      </c>
      <c r="BW11057" s="79" t="s">
        <v>7635</v>
      </c>
    </row>
    <row r="11058" spans="51:75" x14ac:dyDescent="0.3">
      <c r="AY11058" s="107" t="e">
        <f>VLOOKUP(C11058,#REF!, 2,FALSE)</f>
        <v>#REF!</v>
      </c>
      <c r="BM11058" s="79" t="s">
        <v>16587</v>
      </c>
      <c r="BN11058" s="79" t="s">
        <v>2985</v>
      </c>
      <c r="BO11058" s="79" t="s">
        <v>2985</v>
      </c>
      <c r="BU11058" s="79" t="s">
        <v>16587</v>
      </c>
      <c r="BV11058" s="79" t="s">
        <v>2985</v>
      </c>
      <c r="BW11058" s="79" t="s">
        <v>2985</v>
      </c>
    </row>
    <row r="11059" spans="51:75" x14ac:dyDescent="0.3">
      <c r="AY11059" s="107" t="e">
        <f>VLOOKUP(C11059,#REF!, 2,FALSE)</f>
        <v>#REF!</v>
      </c>
      <c r="BM11059" s="79" t="s">
        <v>16588</v>
      </c>
      <c r="BN11059" s="79" t="s">
        <v>1271</v>
      </c>
      <c r="BO11059" s="79" t="s">
        <v>2985</v>
      </c>
      <c r="BU11059" s="79" t="s">
        <v>16588</v>
      </c>
      <c r="BV11059" s="79" t="s">
        <v>1271</v>
      </c>
      <c r="BW11059" s="79" t="s">
        <v>2985</v>
      </c>
    </row>
    <row r="11060" spans="51:75" x14ac:dyDescent="0.3">
      <c r="AY11060" s="107" t="e">
        <f>VLOOKUP(C11060,#REF!, 2,FALSE)</f>
        <v>#REF!</v>
      </c>
      <c r="BM11060" s="79" t="s">
        <v>16589</v>
      </c>
      <c r="BN11060" s="79" t="s">
        <v>3256</v>
      </c>
      <c r="BO11060" s="79" t="s">
        <v>8746</v>
      </c>
      <c r="BU11060" s="79" t="s">
        <v>16589</v>
      </c>
      <c r="BV11060" s="79" t="s">
        <v>3256</v>
      </c>
      <c r="BW11060" s="79" t="s">
        <v>8746</v>
      </c>
    </row>
    <row r="11061" spans="51:75" x14ac:dyDescent="0.3">
      <c r="AY11061" s="107" t="e">
        <f>VLOOKUP(C11061,#REF!, 2,FALSE)</f>
        <v>#REF!</v>
      </c>
      <c r="BM11061" s="79" t="s">
        <v>2848</v>
      </c>
      <c r="BN11061" s="79" t="s">
        <v>1344</v>
      </c>
      <c r="BO11061" s="79" t="s">
        <v>2985</v>
      </c>
      <c r="BU11061" s="79" t="s">
        <v>2848</v>
      </c>
      <c r="BV11061" s="79" t="s">
        <v>1344</v>
      </c>
      <c r="BW11061" s="79" t="s">
        <v>2985</v>
      </c>
    </row>
    <row r="11062" spans="51:75" x14ac:dyDescent="0.3">
      <c r="AY11062" s="107" t="e">
        <f>VLOOKUP(C11062,#REF!, 2,FALSE)</f>
        <v>#REF!</v>
      </c>
      <c r="BM11062" s="79" t="s">
        <v>16590</v>
      </c>
      <c r="BN11062" s="79" t="s">
        <v>3256</v>
      </c>
      <c r="BO11062" s="79" t="s">
        <v>16591</v>
      </c>
      <c r="BU11062" s="79" t="s">
        <v>16590</v>
      </c>
      <c r="BV11062" s="79" t="s">
        <v>3256</v>
      </c>
      <c r="BW11062" s="79" t="s">
        <v>16591</v>
      </c>
    </row>
    <row r="11063" spans="51:75" x14ac:dyDescent="0.3">
      <c r="AY11063" s="107" t="e">
        <f>VLOOKUP(C11063,#REF!, 2,FALSE)</f>
        <v>#REF!</v>
      </c>
      <c r="BM11063" s="79" t="s">
        <v>16592</v>
      </c>
      <c r="BN11063" s="79" t="s">
        <v>1141</v>
      </c>
      <c r="BO11063" s="79" t="s">
        <v>16593</v>
      </c>
      <c r="BU11063" s="79" t="s">
        <v>16592</v>
      </c>
      <c r="BV11063" s="79" t="s">
        <v>1141</v>
      </c>
      <c r="BW11063" s="79" t="s">
        <v>16593</v>
      </c>
    </row>
    <row r="11064" spans="51:75" x14ac:dyDescent="0.3">
      <c r="AY11064" s="107" t="e">
        <f>VLOOKUP(C11064,#REF!, 2,FALSE)</f>
        <v>#REF!</v>
      </c>
      <c r="BM11064" s="79" t="s">
        <v>2849</v>
      </c>
      <c r="BN11064" s="79" t="s">
        <v>2981</v>
      </c>
      <c r="BO11064" s="79" t="s">
        <v>2985</v>
      </c>
      <c r="BU11064" s="79" t="s">
        <v>2849</v>
      </c>
      <c r="BV11064" s="79" t="s">
        <v>2981</v>
      </c>
      <c r="BW11064" s="79" t="s">
        <v>2985</v>
      </c>
    </row>
    <row r="11065" spans="51:75" x14ac:dyDescent="0.3">
      <c r="AY11065" s="107" t="e">
        <f>VLOOKUP(C11065,#REF!, 2,FALSE)</f>
        <v>#REF!</v>
      </c>
      <c r="BM11065" s="79" t="s">
        <v>16594</v>
      </c>
      <c r="BN11065" s="79" t="s">
        <v>1141</v>
      </c>
      <c r="BO11065" s="79" t="s">
        <v>2985</v>
      </c>
      <c r="BU11065" s="79" t="s">
        <v>16594</v>
      </c>
      <c r="BV11065" s="79" t="s">
        <v>1141</v>
      </c>
      <c r="BW11065" s="79" t="s">
        <v>2985</v>
      </c>
    </row>
    <row r="11066" spans="51:75" x14ac:dyDescent="0.3">
      <c r="AY11066" s="107" t="e">
        <f>VLOOKUP(C11066,#REF!, 2,FALSE)</f>
        <v>#REF!</v>
      </c>
      <c r="BM11066" s="79" t="s">
        <v>16595</v>
      </c>
      <c r="BN11066" s="79" t="s">
        <v>1344</v>
      </c>
      <c r="BO11066" s="79" t="s">
        <v>2985</v>
      </c>
      <c r="BU11066" s="79" t="s">
        <v>16595</v>
      </c>
      <c r="BV11066" s="79" t="s">
        <v>1344</v>
      </c>
      <c r="BW11066" s="79" t="s">
        <v>2985</v>
      </c>
    </row>
    <row r="11067" spans="51:75" x14ac:dyDescent="0.3">
      <c r="AY11067" s="107" t="e">
        <f>VLOOKUP(C11067,#REF!, 2,FALSE)</f>
        <v>#REF!</v>
      </c>
      <c r="BM11067" s="79" t="s">
        <v>16596</v>
      </c>
      <c r="BN11067" s="79" t="s">
        <v>3006</v>
      </c>
      <c r="BO11067" s="79" t="s">
        <v>16597</v>
      </c>
      <c r="BU11067" s="79" t="s">
        <v>16596</v>
      </c>
      <c r="BV11067" s="79" t="s">
        <v>3006</v>
      </c>
      <c r="BW11067" s="79" t="s">
        <v>16597</v>
      </c>
    </row>
    <row r="11068" spans="51:75" x14ac:dyDescent="0.3">
      <c r="AY11068" s="107" t="e">
        <f>VLOOKUP(C11068,#REF!, 2,FALSE)</f>
        <v>#REF!</v>
      </c>
      <c r="BM11068" s="79" t="s">
        <v>16598</v>
      </c>
      <c r="BN11068" s="79" t="s">
        <v>1344</v>
      </c>
      <c r="BO11068" s="79" t="s">
        <v>2985</v>
      </c>
      <c r="BU11068" s="79" t="s">
        <v>16598</v>
      </c>
      <c r="BV11068" s="79" t="s">
        <v>1344</v>
      </c>
      <c r="BW11068" s="79" t="s">
        <v>2985</v>
      </c>
    </row>
    <row r="11069" spans="51:75" x14ac:dyDescent="0.3">
      <c r="AY11069" s="107" t="e">
        <f>VLOOKUP(C11069,#REF!, 2,FALSE)</f>
        <v>#REF!</v>
      </c>
      <c r="BM11069" s="79" t="s">
        <v>16599</v>
      </c>
      <c r="BN11069" s="79" t="s">
        <v>3009</v>
      </c>
      <c r="BO11069" s="79" t="s">
        <v>2358</v>
      </c>
      <c r="BU11069" s="79" t="s">
        <v>16599</v>
      </c>
      <c r="BV11069" s="79" t="s">
        <v>3009</v>
      </c>
      <c r="BW11069" s="79" t="s">
        <v>2358</v>
      </c>
    </row>
    <row r="11070" spans="51:75" x14ac:dyDescent="0.3">
      <c r="AY11070" s="107" t="e">
        <f>VLOOKUP(C11070,#REF!, 2,FALSE)</f>
        <v>#REF!</v>
      </c>
      <c r="BM11070" s="79" t="s">
        <v>16600</v>
      </c>
      <c r="BN11070" s="79" t="s">
        <v>3009</v>
      </c>
      <c r="BO11070" s="79" t="s">
        <v>2985</v>
      </c>
      <c r="BU11070" s="79" t="s">
        <v>16600</v>
      </c>
      <c r="BV11070" s="79" t="s">
        <v>3009</v>
      </c>
      <c r="BW11070" s="79" t="s">
        <v>2985</v>
      </c>
    </row>
    <row r="11071" spans="51:75" x14ac:dyDescent="0.3">
      <c r="AY11071" s="107" t="e">
        <f>VLOOKUP(C11071,#REF!, 2,FALSE)</f>
        <v>#REF!</v>
      </c>
      <c r="BM11071" s="79" t="s">
        <v>16601</v>
      </c>
      <c r="BN11071" s="79" t="s">
        <v>1141</v>
      </c>
      <c r="BO11071" s="79" t="s">
        <v>2985</v>
      </c>
      <c r="BU11071" s="79" t="s">
        <v>16601</v>
      </c>
      <c r="BV11071" s="79" t="s">
        <v>1141</v>
      </c>
      <c r="BW11071" s="79" t="s">
        <v>2985</v>
      </c>
    </row>
    <row r="11072" spans="51:75" x14ac:dyDescent="0.3">
      <c r="AY11072" s="107" t="e">
        <f>VLOOKUP(C11072,#REF!, 2,FALSE)</f>
        <v>#REF!</v>
      </c>
      <c r="BM11072" s="79" t="s">
        <v>16602</v>
      </c>
      <c r="BN11072" s="79" t="s">
        <v>3009</v>
      </c>
      <c r="BO11072" s="79" t="s">
        <v>16603</v>
      </c>
      <c r="BU11072" s="79" t="s">
        <v>16602</v>
      </c>
      <c r="BV11072" s="79" t="s">
        <v>3009</v>
      </c>
      <c r="BW11072" s="79" t="s">
        <v>16603</v>
      </c>
    </row>
    <row r="11073" spans="51:75" x14ac:dyDescent="0.3">
      <c r="AY11073" s="107" t="e">
        <f>VLOOKUP(C11073,#REF!, 2,FALSE)</f>
        <v>#REF!</v>
      </c>
      <c r="BM11073" s="79" t="s">
        <v>16604</v>
      </c>
      <c r="BN11073" s="79" t="s">
        <v>3009</v>
      </c>
      <c r="BO11073" s="79" t="s">
        <v>4158</v>
      </c>
      <c r="BU11073" s="79" t="s">
        <v>16604</v>
      </c>
      <c r="BV11073" s="79" t="s">
        <v>3009</v>
      </c>
      <c r="BW11073" s="79" t="s">
        <v>4158</v>
      </c>
    </row>
    <row r="11074" spans="51:75" x14ac:dyDescent="0.3">
      <c r="AY11074" s="107" t="e">
        <f>VLOOKUP(C11074,#REF!, 2,FALSE)</f>
        <v>#REF!</v>
      </c>
      <c r="BM11074" s="79" t="s">
        <v>16605</v>
      </c>
      <c r="BN11074" s="79" t="s">
        <v>3006</v>
      </c>
      <c r="BO11074" s="79" t="s">
        <v>11175</v>
      </c>
      <c r="BU11074" s="79" t="s">
        <v>16605</v>
      </c>
      <c r="BV11074" s="79" t="s">
        <v>3006</v>
      </c>
      <c r="BW11074" s="79" t="s">
        <v>11175</v>
      </c>
    </row>
    <row r="11075" spans="51:75" x14ac:dyDescent="0.3">
      <c r="AY11075" s="107" t="e">
        <f>VLOOKUP(C11075,#REF!, 2,FALSE)</f>
        <v>#REF!</v>
      </c>
      <c r="BM11075" s="79" t="s">
        <v>307</v>
      </c>
      <c r="BN11075" s="79" t="s">
        <v>1271</v>
      </c>
      <c r="BO11075" s="79" t="s">
        <v>2985</v>
      </c>
      <c r="BU11075" s="79" t="s">
        <v>307</v>
      </c>
      <c r="BV11075" s="79" t="s">
        <v>1271</v>
      </c>
      <c r="BW11075" s="79" t="s">
        <v>2985</v>
      </c>
    </row>
    <row r="11076" spans="51:75" x14ac:dyDescent="0.3">
      <c r="AY11076" s="107" t="e">
        <f>VLOOKUP(C11076,#REF!, 2,FALSE)</f>
        <v>#REF!</v>
      </c>
      <c r="BM11076" s="79" t="s">
        <v>16606</v>
      </c>
      <c r="BN11076" s="79" t="s">
        <v>3006</v>
      </c>
      <c r="BO11076" s="79" t="s">
        <v>2556</v>
      </c>
      <c r="BU11076" s="79" t="s">
        <v>16606</v>
      </c>
      <c r="BV11076" s="79" t="s">
        <v>3006</v>
      </c>
      <c r="BW11076" s="79" t="s">
        <v>2556</v>
      </c>
    </row>
    <row r="11077" spans="51:75" x14ac:dyDescent="0.3">
      <c r="AY11077" s="107" t="e">
        <f>VLOOKUP(C11077,#REF!, 2,FALSE)</f>
        <v>#REF!</v>
      </c>
      <c r="BM11077" s="79" t="s">
        <v>16607</v>
      </c>
      <c r="BN11077" s="79" t="s">
        <v>3006</v>
      </c>
      <c r="BO11077" s="79" t="s">
        <v>2985</v>
      </c>
      <c r="BU11077" s="79" t="s">
        <v>16607</v>
      </c>
      <c r="BV11077" s="79" t="s">
        <v>3006</v>
      </c>
      <c r="BW11077" s="79" t="s">
        <v>2985</v>
      </c>
    </row>
    <row r="11078" spans="51:75" x14ac:dyDescent="0.3">
      <c r="AY11078" s="107" t="e">
        <f>VLOOKUP(C11078,#REF!, 2,FALSE)</f>
        <v>#REF!</v>
      </c>
      <c r="BM11078" s="79" t="s">
        <v>16608</v>
      </c>
      <c r="BN11078" s="79" t="s">
        <v>1344</v>
      </c>
      <c r="BO11078" s="79" t="s">
        <v>15640</v>
      </c>
      <c r="BU11078" s="79" t="s">
        <v>16608</v>
      </c>
      <c r="BV11078" s="79" t="s">
        <v>1344</v>
      </c>
      <c r="BW11078" s="79" t="s">
        <v>15640</v>
      </c>
    </row>
    <row r="11079" spans="51:75" x14ac:dyDescent="0.3">
      <c r="AY11079" s="107" t="e">
        <f>VLOOKUP(C11079,#REF!, 2,FALSE)</f>
        <v>#REF!</v>
      </c>
      <c r="BM11079" s="79" t="s">
        <v>16609</v>
      </c>
      <c r="BN11079" s="79" t="s">
        <v>3009</v>
      </c>
      <c r="BO11079" s="79" t="s">
        <v>8845</v>
      </c>
      <c r="BU11079" s="79" t="s">
        <v>16609</v>
      </c>
      <c r="BV11079" s="79" t="s">
        <v>3009</v>
      </c>
      <c r="BW11079" s="79" t="s">
        <v>8845</v>
      </c>
    </row>
    <row r="11080" spans="51:75" x14ac:dyDescent="0.3">
      <c r="AY11080" s="107" t="e">
        <f>VLOOKUP(C11080,#REF!, 2,FALSE)</f>
        <v>#REF!</v>
      </c>
      <c r="BM11080" s="79" t="s">
        <v>2850</v>
      </c>
      <c r="BN11080" s="79" t="s">
        <v>3009</v>
      </c>
      <c r="BO11080" s="79" t="s">
        <v>2358</v>
      </c>
      <c r="BU11080" s="79" t="s">
        <v>2850</v>
      </c>
      <c r="BV11080" s="79" t="s">
        <v>3009</v>
      </c>
      <c r="BW11080" s="79" t="s">
        <v>2358</v>
      </c>
    </row>
    <row r="11081" spans="51:75" x14ac:dyDescent="0.3">
      <c r="AY11081" s="107" t="e">
        <f>VLOOKUP(C11081,#REF!, 2,FALSE)</f>
        <v>#REF!</v>
      </c>
      <c r="BM11081" s="79" t="s">
        <v>16610</v>
      </c>
      <c r="BN11081" s="79" t="s">
        <v>864</v>
      </c>
      <c r="BO11081" s="79" t="s">
        <v>2071</v>
      </c>
      <c r="BU11081" s="79" t="s">
        <v>16610</v>
      </c>
      <c r="BV11081" s="79" t="s">
        <v>864</v>
      </c>
      <c r="BW11081" s="79" t="s">
        <v>2071</v>
      </c>
    </row>
    <row r="11082" spans="51:75" x14ac:dyDescent="0.3">
      <c r="AY11082" s="107" t="e">
        <f>VLOOKUP(C11082,#REF!, 2,FALSE)</f>
        <v>#REF!</v>
      </c>
      <c r="BM11082" s="79" t="s">
        <v>16611</v>
      </c>
      <c r="BN11082" s="79" t="s">
        <v>1271</v>
      </c>
      <c r="BO11082" s="79" t="s">
        <v>5372</v>
      </c>
      <c r="BU11082" s="79" t="s">
        <v>16611</v>
      </c>
      <c r="BV11082" s="79" t="s">
        <v>1271</v>
      </c>
      <c r="BW11082" s="79" t="s">
        <v>5372</v>
      </c>
    </row>
    <row r="11083" spans="51:75" x14ac:dyDescent="0.3">
      <c r="AY11083" s="107" t="e">
        <f>VLOOKUP(C11083,#REF!, 2,FALSE)</f>
        <v>#REF!</v>
      </c>
      <c r="BM11083" s="79" t="s">
        <v>16612</v>
      </c>
      <c r="BN11083" s="79" t="s">
        <v>3256</v>
      </c>
      <c r="BO11083" s="79" t="s">
        <v>1960</v>
      </c>
      <c r="BU11083" s="79" t="s">
        <v>16612</v>
      </c>
      <c r="BV11083" s="79" t="s">
        <v>3256</v>
      </c>
      <c r="BW11083" s="79" t="s">
        <v>1960</v>
      </c>
    </row>
    <row r="11084" spans="51:75" x14ac:dyDescent="0.3">
      <c r="AY11084" s="107" t="e">
        <f>VLOOKUP(C11084,#REF!, 2,FALSE)</f>
        <v>#REF!</v>
      </c>
      <c r="BM11084" s="79" t="s">
        <v>16613</v>
      </c>
      <c r="BN11084" s="79" t="s">
        <v>3049</v>
      </c>
      <c r="BO11084" s="79" t="s">
        <v>945</v>
      </c>
      <c r="BU11084" s="79" t="s">
        <v>16613</v>
      </c>
      <c r="BV11084" s="79" t="s">
        <v>3049</v>
      </c>
      <c r="BW11084" s="79" t="s">
        <v>945</v>
      </c>
    </row>
    <row r="11085" spans="51:75" x14ac:dyDescent="0.3">
      <c r="AY11085" s="107" t="e">
        <f>VLOOKUP(C11085,#REF!, 2,FALSE)</f>
        <v>#REF!</v>
      </c>
      <c r="BM11085" s="79" t="s">
        <v>16614</v>
      </c>
      <c r="BN11085" s="79" t="s">
        <v>2981</v>
      </c>
      <c r="BO11085" s="79" t="s">
        <v>2985</v>
      </c>
      <c r="BU11085" s="79" t="s">
        <v>16614</v>
      </c>
      <c r="BV11085" s="79" t="s">
        <v>2981</v>
      </c>
      <c r="BW11085" s="79" t="s">
        <v>2985</v>
      </c>
    </row>
    <row r="11086" spans="51:75" x14ac:dyDescent="0.3">
      <c r="AY11086" s="107" t="e">
        <f>VLOOKUP(C11086,#REF!, 2,FALSE)</f>
        <v>#REF!</v>
      </c>
      <c r="BM11086" s="79" t="s">
        <v>16615</v>
      </c>
      <c r="BN11086" s="79" t="s">
        <v>773</v>
      </c>
      <c r="BO11086" s="79" t="s">
        <v>2985</v>
      </c>
      <c r="BU11086" s="79" t="s">
        <v>16615</v>
      </c>
      <c r="BV11086" s="79" t="s">
        <v>773</v>
      </c>
      <c r="BW11086" s="79" t="s">
        <v>2985</v>
      </c>
    </row>
    <row r="11087" spans="51:75" x14ac:dyDescent="0.3">
      <c r="AY11087" s="107" t="e">
        <f>VLOOKUP(C11087,#REF!, 2,FALSE)</f>
        <v>#REF!</v>
      </c>
      <c r="BM11087" s="79" t="s">
        <v>304</v>
      </c>
      <c r="BN11087" s="79" t="s">
        <v>3256</v>
      </c>
      <c r="BO11087" s="79" t="s">
        <v>16616</v>
      </c>
      <c r="BU11087" s="79" t="s">
        <v>304</v>
      </c>
      <c r="BV11087" s="79" t="s">
        <v>3256</v>
      </c>
      <c r="BW11087" s="79" t="s">
        <v>16616</v>
      </c>
    </row>
    <row r="11088" spans="51:75" x14ac:dyDescent="0.3">
      <c r="AY11088" s="107" t="e">
        <f>VLOOKUP(C11088,#REF!, 2,FALSE)</f>
        <v>#REF!</v>
      </c>
      <c r="BM11088" s="79" t="s">
        <v>16617</v>
      </c>
      <c r="BN11088" s="79" t="s">
        <v>3256</v>
      </c>
      <c r="BO11088" s="79" t="s">
        <v>2546</v>
      </c>
      <c r="BU11088" s="79" t="s">
        <v>16617</v>
      </c>
      <c r="BV11088" s="79" t="s">
        <v>3256</v>
      </c>
      <c r="BW11088" s="79" t="s">
        <v>2546</v>
      </c>
    </row>
    <row r="11089" spans="51:75" x14ac:dyDescent="0.3">
      <c r="AY11089" s="107" t="e">
        <f>VLOOKUP(C11089,#REF!, 2,FALSE)</f>
        <v>#REF!</v>
      </c>
      <c r="BM11089" s="79" t="s">
        <v>16618</v>
      </c>
      <c r="BN11089" s="79" t="s">
        <v>3256</v>
      </c>
      <c r="BO11089" s="79" t="s">
        <v>13789</v>
      </c>
      <c r="BU11089" s="79" t="s">
        <v>16618</v>
      </c>
      <c r="BV11089" s="79" t="s">
        <v>3256</v>
      </c>
      <c r="BW11089" s="79" t="s">
        <v>13789</v>
      </c>
    </row>
    <row r="11090" spans="51:75" x14ac:dyDescent="0.3">
      <c r="AY11090" s="107" t="e">
        <f>VLOOKUP(C11090,#REF!, 2,FALSE)</f>
        <v>#REF!</v>
      </c>
      <c r="BM11090" s="79" t="s">
        <v>16619</v>
      </c>
      <c r="BN11090" s="79" t="s">
        <v>3049</v>
      </c>
      <c r="BO11090" s="79" t="s">
        <v>2985</v>
      </c>
      <c r="BU11090" s="79" t="s">
        <v>16619</v>
      </c>
      <c r="BV11090" s="79" t="s">
        <v>3049</v>
      </c>
      <c r="BW11090" s="79" t="s">
        <v>2985</v>
      </c>
    </row>
    <row r="11091" spans="51:75" x14ac:dyDescent="0.3">
      <c r="AY11091" s="107" t="e">
        <f>VLOOKUP(C11091,#REF!, 2,FALSE)</f>
        <v>#REF!</v>
      </c>
      <c r="BM11091" s="79" t="s">
        <v>16620</v>
      </c>
      <c r="BN11091" s="79" t="s">
        <v>3256</v>
      </c>
      <c r="BO11091" s="79" t="s">
        <v>3735</v>
      </c>
      <c r="BU11091" s="79" t="s">
        <v>16620</v>
      </c>
      <c r="BV11091" s="79" t="s">
        <v>3256</v>
      </c>
      <c r="BW11091" s="79" t="s">
        <v>3735</v>
      </c>
    </row>
    <row r="11092" spans="51:75" x14ac:dyDescent="0.3">
      <c r="AY11092" s="107" t="e">
        <f>VLOOKUP(C11092,#REF!, 2,FALSE)</f>
        <v>#REF!</v>
      </c>
      <c r="BM11092" s="79" t="s">
        <v>16621</v>
      </c>
      <c r="BN11092" s="79" t="s">
        <v>1344</v>
      </c>
      <c r="BO11092" s="79" t="s">
        <v>2985</v>
      </c>
      <c r="BU11092" s="79" t="s">
        <v>16621</v>
      </c>
      <c r="BV11092" s="79" t="s">
        <v>1344</v>
      </c>
      <c r="BW11092" s="79" t="s">
        <v>2985</v>
      </c>
    </row>
    <row r="11093" spans="51:75" x14ac:dyDescent="0.3">
      <c r="AY11093" s="107" t="e">
        <f>VLOOKUP(C11093,#REF!, 2,FALSE)</f>
        <v>#REF!</v>
      </c>
      <c r="BM11093" s="79" t="s">
        <v>16622</v>
      </c>
      <c r="BN11093" s="79" t="s">
        <v>3256</v>
      </c>
      <c r="BO11093" s="79" t="s">
        <v>7368</v>
      </c>
      <c r="BU11093" s="79" t="s">
        <v>16622</v>
      </c>
      <c r="BV11093" s="79" t="s">
        <v>3256</v>
      </c>
      <c r="BW11093" s="79" t="s">
        <v>7368</v>
      </c>
    </row>
    <row r="11094" spans="51:75" x14ac:dyDescent="0.3">
      <c r="AY11094" s="107" t="e">
        <f>VLOOKUP(C11094,#REF!, 2,FALSE)</f>
        <v>#REF!</v>
      </c>
      <c r="BM11094" s="79" t="s">
        <v>16623</v>
      </c>
      <c r="BN11094" s="79" t="s">
        <v>3256</v>
      </c>
      <c r="BO11094" s="79" t="s">
        <v>16624</v>
      </c>
      <c r="BU11094" s="79" t="s">
        <v>16623</v>
      </c>
      <c r="BV11094" s="79" t="s">
        <v>3256</v>
      </c>
      <c r="BW11094" s="79" t="s">
        <v>16624</v>
      </c>
    </row>
    <row r="11095" spans="51:75" x14ac:dyDescent="0.3">
      <c r="AY11095" s="107" t="e">
        <f>VLOOKUP(C11095,#REF!, 2,FALSE)</f>
        <v>#REF!</v>
      </c>
      <c r="BM11095" s="79" t="s">
        <v>2851</v>
      </c>
      <c r="BN11095" s="79" t="s">
        <v>3049</v>
      </c>
      <c r="BO11095" s="79" t="s">
        <v>2985</v>
      </c>
      <c r="BU11095" s="79" t="s">
        <v>2851</v>
      </c>
      <c r="BV11095" s="79" t="s">
        <v>3049</v>
      </c>
      <c r="BW11095" s="79" t="s">
        <v>2985</v>
      </c>
    </row>
    <row r="11096" spans="51:75" x14ac:dyDescent="0.3">
      <c r="AY11096" s="107" t="e">
        <f>VLOOKUP(C11096,#REF!, 2,FALSE)</f>
        <v>#REF!</v>
      </c>
      <c r="BM11096" s="79" t="s">
        <v>16625</v>
      </c>
      <c r="BN11096" s="79" t="s">
        <v>1344</v>
      </c>
      <c r="BO11096" s="79" t="s">
        <v>2985</v>
      </c>
      <c r="BU11096" s="79" t="s">
        <v>16625</v>
      </c>
      <c r="BV11096" s="79" t="s">
        <v>1344</v>
      </c>
      <c r="BW11096" s="79" t="s">
        <v>2985</v>
      </c>
    </row>
    <row r="11097" spans="51:75" x14ac:dyDescent="0.3">
      <c r="AY11097" s="107" t="e">
        <f>VLOOKUP(C11097,#REF!, 2,FALSE)</f>
        <v>#REF!</v>
      </c>
      <c r="BM11097" s="79" t="s">
        <v>2852</v>
      </c>
      <c r="BN11097" s="79" t="s">
        <v>1271</v>
      </c>
      <c r="BO11097" s="79" t="s">
        <v>2985</v>
      </c>
      <c r="BU11097" s="79" t="s">
        <v>2852</v>
      </c>
      <c r="BV11097" s="79" t="s">
        <v>1271</v>
      </c>
      <c r="BW11097" s="79" t="s">
        <v>2985</v>
      </c>
    </row>
    <row r="11098" spans="51:75" x14ac:dyDescent="0.3">
      <c r="AY11098" s="107" t="e">
        <f>VLOOKUP(C11098,#REF!, 2,FALSE)</f>
        <v>#REF!</v>
      </c>
      <c r="BM11098" s="79" t="s">
        <v>16626</v>
      </c>
      <c r="BN11098" s="79" t="s">
        <v>1344</v>
      </c>
      <c r="BO11098" s="79" t="s">
        <v>2985</v>
      </c>
      <c r="BU11098" s="79" t="s">
        <v>16626</v>
      </c>
      <c r="BV11098" s="79" t="s">
        <v>1344</v>
      </c>
      <c r="BW11098" s="79" t="s">
        <v>2985</v>
      </c>
    </row>
    <row r="11099" spans="51:75" x14ac:dyDescent="0.3">
      <c r="AY11099" s="107" t="e">
        <f>VLOOKUP(C11099,#REF!, 2,FALSE)</f>
        <v>#REF!</v>
      </c>
      <c r="BM11099" s="79" t="s">
        <v>2853</v>
      </c>
      <c r="BN11099" s="79" t="s">
        <v>3256</v>
      </c>
      <c r="BO11099" s="79" t="s">
        <v>2943</v>
      </c>
      <c r="BU11099" s="79" t="s">
        <v>2853</v>
      </c>
      <c r="BV11099" s="79" t="s">
        <v>3256</v>
      </c>
      <c r="BW11099" s="79" t="s">
        <v>2943</v>
      </c>
    </row>
    <row r="11100" spans="51:75" x14ac:dyDescent="0.3">
      <c r="AY11100" s="107" t="e">
        <f>VLOOKUP(C11100,#REF!, 2,FALSE)</f>
        <v>#REF!</v>
      </c>
      <c r="BM11100" s="79" t="s">
        <v>16627</v>
      </c>
      <c r="BN11100" s="79" t="s">
        <v>3256</v>
      </c>
      <c r="BO11100" s="79" t="s">
        <v>15426</v>
      </c>
      <c r="BU11100" s="79" t="s">
        <v>16627</v>
      </c>
      <c r="BV11100" s="79" t="s">
        <v>3256</v>
      </c>
      <c r="BW11100" s="79" t="s">
        <v>15426</v>
      </c>
    </row>
    <row r="11101" spans="51:75" x14ac:dyDescent="0.3">
      <c r="AY11101" s="107" t="e">
        <f>VLOOKUP(C11101,#REF!, 2,FALSE)</f>
        <v>#REF!</v>
      </c>
      <c r="BM11101" s="79" t="s">
        <v>16628</v>
      </c>
      <c r="BN11101" s="79" t="s">
        <v>2981</v>
      </c>
      <c r="BO11101" s="79" t="s">
        <v>2985</v>
      </c>
      <c r="BU11101" s="79" t="s">
        <v>16628</v>
      </c>
      <c r="BV11101" s="79" t="s">
        <v>2981</v>
      </c>
      <c r="BW11101" s="79" t="s">
        <v>2985</v>
      </c>
    </row>
    <row r="11102" spans="51:75" x14ac:dyDescent="0.3">
      <c r="AY11102" s="107" t="e">
        <f>VLOOKUP(C11102,#REF!, 2,FALSE)</f>
        <v>#REF!</v>
      </c>
      <c r="BM11102" s="79" t="s">
        <v>16629</v>
      </c>
      <c r="BN11102" s="79" t="s">
        <v>3256</v>
      </c>
      <c r="BO11102" s="79" t="s">
        <v>1059</v>
      </c>
      <c r="BU11102" s="79" t="s">
        <v>16629</v>
      </c>
      <c r="BV11102" s="79" t="s">
        <v>3256</v>
      </c>
      <c r="BW11102" s="79" t="s">
        <v>1059</v>
      </c>
    </row>
    <row r="11103" spans="51:75" x14ac:dyDescent="0.3">
      <c r="AY11103" s="107" t="e">
        <f>VLOOKUP(C11103,#REF!, 2,FALSE)</f>
        <v>#REF!</v>
      </c>
      <c r="BM11103" s="79" t="s">
        <v>16630</v>
      </c>
      <c r="BN11103" s="79" t="s">
        <v>3256</v>
      </c>
      <c r="BO11103" s="79" t="s">
        <v>16631</v>
      </c>
      <c r="BU11103" s="79" t="s">
        <v>16630</v>
      </c>
      <c r="BV11103" s="79" t="s">
        <v>3256</v>
      </c>
      <c r="BW11103" s="79" t="s">
        <v>16631</v>
      </c>
    </row>
    <row r="11104" spans="51:75" x14ac:dyDescent="0.3">
      <c r="AY11104" s="107" t="e">
        <f>VLOOKUP(C11104,#REF!, 2,FALSE)</f>
        <v>#REF!</v>
      </c>
      <c r="BM11104" s="79" t="s">
        <v>16632</v>
      </c>
      <c r="BN11104" s="79" t="s">
        <v>3009</v>
      </c>
      <c r="BO11104" s="79" t="s">
        <v>4312</v>
      </c>
      <c r="BU11104" s="79" t="s">
        <v>16632</v>
      </c>
      <c r="BV11104" s="79" t="s">
        <v>3009</v>
      </c>
      <c r="BW11104" s="79" t="s">
        <v>4312</v>
      </c>
    </row>
    <row r="11105" spans="51:75" x14ac:dyDescent="0.3">
      <c r="AY11105" s="107" t="e">
        <f>VLOOKUP(C11105,#REF!, 2,FALSE)</f>
        <v>#REF!</v>
      </c>
      <c r="BM11105" s="79" t="s">
        <v>306</v>
      </c>
      <c r="BN11105" s="79" t="s">
        <v>619</v>
      </c>
      <c r="BO11105" s="79" t="s">
        <v>2985</v>
      </c>
      <c r="BU11105" s="79" t="s">
        <v>306</v>
      </c>
      <c r="BV11105" s="79" t="s">
        <v>619</v>
      </c>
      <c r="BW11105" s="79" t="s">
        <v>2985</v>
      </c>
    </row>
    <row r="11106" spans="51:75" x14ac:dyDescent="0.3">
      <c r="AY11106" s="107" t="e">
        <f>VLOOKUP(C11106,#REF!, 2,FALSE)</f>
        <v>#REF!</v>
      </c>
      <c r="BM11106" s="79" t="s">
        <v>16633</v>
      </c>
      <c r="BN11106" s="79" t="s">
        <v>3256</v>
      </c>
      <c r="BO11106" s="79" t="s">
        <v>10226</v>
      </c>
      <c r="BU11106" s="79" t="s">
        <v>16633</v>
      </c>
      <c r="BV11106" s="79" t="s">
        <v>3256</v>
      </c>
      <c r="BW11106" s="79" t="s">
        <v>10226</v>
      </c>
    </row>
    <row r="11107" spans="51:75" x14ac:dyDescent="0.3">
      <c r="AY11107" s="107" t="e">
        <f>VLOOKUP(C11107,#REF!, 2,FALSE)</f>
        <v>#REF!</v>
      </c>
      <c r="BM11107" s="79" t="s">
        <v>16634</v>
      </c>
      <c r="BN11107" s="79" t="s">
        <v>3256</v>
      </c>
      <c r="BO11107" s="79" t="s">
        <v>2198</v>
      </c>
      <c r="BU11107" s="79" t="s">
        <v>16634</v>
      </c>
      <c r="BV11107" s="79" t="s">
        <v>3256</v>
      </c>
      <c r="BW11107" s="79" t="s">
        <v>2198</v>
      </c>
    </row>
    <row r="11108" spans="51:75" x14ac:dyDescent="0.3">
      <c r="AY11108" s="107" t="e">
        <f>VLOOKUP(C11108,#REF!, 2,FALSE)</f>
        <v>#REF!</v>
      </c>
      <c r="BM11108" s="79" t="s">
        <v>16635</v>
      </c>
      <c r="BN11108" s="79" t="s">
        <v>3256</v>
      </c>
      <c r="BO11108" s="79" t="s">
        <v>15531</v>
      </c>
      <c r="BU11108" s="79" t="s">
        <v>16635</v>
      </c>
      <c r="BV11108" s="79" t="s">
        <v>3256</v>
      </c>
      <c r="BW11108" s="79" t="s">
        <v>15531</v>
      </c>
    </row>
    <row r="11109" spans="51:75" x14ac:dyDescent="0.3">
      <c r="AY11109" s="107" t="e">
        <f>VLOOKUP(C11109,#REF!, 2,FALSE)</f>
        <v>#REF!</v>
      </c>
      <c r="BM11109" s="79" t="s">
        <v>2854</v>
      </c>
      <c r="BN11109" s="79" t="s">
        <v>3009</v>
      </c>
      <c r="BO11109" s="79" t="s">
        <v>1960</v>
      </c>
      <c r="BU11109" s="79" t="s">
        <v>2854</v>
      </c>
      <c r="BV11109" s="79" t="s">
        <v>3009</v>
      </c>
      <c r="BW11109" s="79" t="s">
        <v>1960</v>
      </c>
    </row>
    <row r="11110" spans="51:75" x14ac:dyDescent="0.3">
      <c r="AY11110" s="107" t="e">
        <f>VLOOKUP(C11110,#REF!, 2,FALSE)</f>
        <v>#REF!</v>
      </c>
      <c r="BM11110" s="79" t="s">
        <v>16636</v>
      </c>
      <c r="BN11110" s="79" t="s">
        <v>3256</v>
      </c>
      <c r="BO11110" s="79" t="s">
        <v>5160</v>
      </c>
      <c r="BU11110" s="79" t="s">
        <v>16636</v>
      </c>
      <c r="BV11110" s="79" t="s">
        <v>3256</v>
      </c>
      <c r="BW11110" s="79" t="s">
        <v>5160</v>
      </c>
    </row>
    <row r="11111" spans="51:75" x14ac:dyDescent="0.3">
      <c r="AY11111" s="107" t="e">
        <f>VLOOKUP(C11111,#REF!, 2,FALSE)</f>
        <v>#REF!</v>
      </c>
      <c r="BM11111" s="79" t="s">
        <v>2855</v>
      </c>
      <c r="BN11111" s="79" t="s">
        <v>1141</v>
      </c>
      <c r="BO11111" s="79" t="s">
        <v>16637</v>
      </c>
      <c r="BU11111" s="79" t="s">
        <v>2855</v>
      </c>
      <c r="BV11111" s="79" t="s">
        <v>1141</v>
      </c>
      <c r="BW11111" s="79" t="s">
        <v>16637</v>
      </c>
    </row>
    <row r="11112" spans="51:75" x14ac:dyDescent="0.3">
      <c r="AY11112" s="107" t="e">
        <f>VLOOKUP(C11112,#REF!, 2,FALSE)</f>
        <v>#REF!</v>
      </c>
      <c r="BM11112" s="79" t="s">
        <v>16638</v>
      </c>
      <c r="BN11112" s="79" t="s">
        <v>1141</v>
      </c>
      <c r="BO11112" s="79" t="s">
        <v>2985</v>
      </c>
      <c r="BU11112" s="79" t="s">
        <v>16638</v>
      </c>
      <c r="BV11112" s="79" t="s">
        <v>1141</v>
      </c>
      <c r="BW11112" s="79" t="s">
        <v>2985</v>
      </c>
    </row>
    <row r="11113" spans="51:75" x14ac:dyDescent="0.3">
      <c r="AY11113" s="107" t="e">
        <f>VLOOKUP(C11113,#REF!, 2,FALSE)</f>
        <v>#REF!</v>
      </c>
      <c r="BM11113" s="79" t="s">
        <v>16639</v>
      </c>
      <c r="BN11113" s="79" t="s">
        <v>1344</v>
      </c>
      <c r="BO11113" s="79" t="s">
        <v>2985</v>
      </c>
      <c r="BU11113" s="79" t="s">
        <v>16639</v>
      </c>
      <c r="BV11113" s="79" t="s">
        <v>1344</v>
      </c>
      <c r="BW11113" s="79" t="s">
        <v>2985</v>
      </c>
    </row>
    <row r="11114" spans="51:75" x14ac:dyDescent="0.3">
      <c r="AY11114" s="107" t="e">
        <f>VLOOKUP(C11114,#REF!, 2,FALSE)</f>
        <v>#REF!</v>
      </c>
      <c r="BM11114" s="79" t="s">
        <v>16640</v>
      </c>
      <c r="BN11114" s="79" t="s">
        <v>1344</v>
      </c>
      <c r="BO11114" s="79" t="s">
        <v>2985</v>
      </c>
      <c r="BU11114" s="79" t="s">
        <v>16640</v>
      </c>
      <c r="BV11114" s="79" t="s">
        <v>1344</v>
      </c>
      <c r="BW11114" s="79" t="s">
        <v>2985</v>
      </c>
    </row>
    <row r="11115" spans="51:75" x14ac:dyDescent="0.3">
      <c r="AY11115" s="107" t="e">
        <f>VLOOKUP(C11115,#REF!, 2,FALSE)</f>
        <v>#REF!</v>
      </c>
      <c r="BM11115" s="79" t="s">
        <v>16641</v>
      </c>
      <c r="BN11115" s="79" t="s">
        <v>1271</v>
      </c>
      <c r="BO11115" s="79" t="s">
        <v>5918</v>
      </c>
      <c r="BU11115" s="79" t="s">
        <v>16641</v>
      </c>
      <c r="BV11115" s="79" t="s">
        <v>1271</v>
      </c>
      <c r="BW11115" s="79" t="s">
        <v>5918</v>
      </c>
    </row>
    <row r="11116" spans="51:75" x14ac:dyDescent="0.3">
      <c r="AY11116" s="107" t="e">
        <f>VLOOKUP(C11116,#REF!, 2,FALSE)</f>
        <v>#REF!</v>
      </c>
      <c r="BM11116" s="79" t="s">
        <v>16642</v>
      </c>
      <c r="BN11116" s="79" t="s">
        <v>1271</v>
      </c>
      <c r="BO11116" s="79" t="s">
        <v>2985</v>
      </c>
      <c r="BU11116" s="79" t="s">
        <v>16642</v>
      </c>
      <c r="BV11116" s="79" t="s">
        <v>1271</v>
      </c>
      <c r="BW11116" s="79" t="s">
        <v>2985</v>
      </c>
    </row>
    <row r="11117" spans="51:75" x14ac:dyDescent="0.3">
      <c r="AY11117" s="107" t="e">
        <f>VLOOKUP(C11117,#REF!, 2,FALSE)</f>
        <v>#REF!</v>
      </c>
      <c r="BM11117" s="79" t="s">
        <v>16643</v>
      </c>
      <c r="BN11117" s="79" t="s">
        <v>660</v>
      </c>
      <c r="BO11117" s="79" t="s">
        <v>2985</v>
      </c>
      <c r="BU11117" s="79" t="s">
        <v>16643</v>
      </c>
      <c r="BV11117" s="79" t="s">
        <v>660</v>
      </c>
      <c r="BW11117" s="79" t="s">
        <v>2985</v>
      </c>
    </row>
    <row r="11118" spans="51:75" x14ac:dyDescent="0.3">
      <c r="AY11118" s="107" t="e">
        <f>VLOOKUP(C11118,#REF!, 2,FALSE)</f>
        <v>#REF!</v>
      </c>
      <c r="BM11118" s="79" t="s">
        <v>16644</v>
      </c>
      <c r="BN11118" s="79" t="s">
        <v>669</v>
      </c>
      <c r="BO11118" s="79" t="s">
        <v>2985</v>
      </c>
      <c r="BU11118" s="79" t="s">
        <v>16644</v>
      </c>
      <c r="BV11118" s="79" t="s">
        <v>669</v>
      </c>
      <c r="BW11118" s="79" t="s">
        <v>2985</v>
      </c>
    </row>
    <row r="11119" spans="51:75" x14ac:dyDescent="0.3">
      <c r="AY11119" s="107" t="e">
        <f>VLOOKUP(C11119,#REF!, 2,FALSE)</f>
        <v>#REF!</v>
      </c>
      <c r="BM11119" s="79" t="s">
        <v>16645</v>
      </c>
      <c r="BN11119" s="79" t="s">
        <v>3049</v>
      </c>
      <c r="BO11119" s="79" t="s">
        <v>2985</v>
      </c>
      <c r="BU11119" s="79" t="s">
        <v>16645</v>
      </c>
      <c r="BV11119" s="79" t="s">
        <v>3049</v>
      </c>
      <c r="BW11119" s="79" t="s">
        <v>2985</v>
      </c>
    </row>
    <row r="11120" spans="51:75" x14ac:dyDescent="0.3">
      <c r="AY11120" s="107" t="e">
        <f>VLOOKUP(C11120,#REF!, 2,FALSE)</f>
        <v>#REF!</v>
      </c>
      <c r="BM11120" s="79" t="s">
        <v>2856</v>
      </c>
      <c r="BN11120" s="79" t="s">
        <v>1344</v>
      </c>
      <c r="BO11120" s="79" t="s">
        <v>2985</v>
      </c>
      <c r="BU11120" s="79" t="s">
        <v>2856</v>
      </c>
      <c r="BV11120" s="79" t="s">
        <v>1344</v>
      </c>
      <c r="BW11120" s="79" t="s">
        <v>2985</v>
      </c>
    </row>
    <row r="11121" spans="51:75" x14ac:dyDescent="0.3">
      <c r="AY11121" s="107" t="e">
        <f>VLOOKUP(C11121,#REF!, 2,FALSE)</f>
        <v>#REF!</v>
      </c>
      <c r="BM11121" s="79" t="s">
        <v>16646</v>
      </c>
      <c r="BN11121" s="79" t="s">
        <v>2981</v>
      </c>
      <c r="BO11121" s="79" t="s">
        <v>2985</v>
      </c>
      <c r="BU11121" s="79" t="s">
        <v>16646</v>
      </c>
      <c r="BV11121" s="79" t="s">
        <v>2981</v>
      </c>
      <c r="BW11121" s="79" t="s">
        <v>2985</v>
      </c>
    </row>
    <row r="11122" spans="51:75" x14ac:dyDescent="0.3">
      <c r="AY11122" s="107" t="e">
        <f>VLOOKUP(C11122,#REF!, 2,FALSE)</f>
        <v>#REF!</v>
      </c>
      <c r="BM11122" s="79" t="s">
        <v>16647</v>
      </c>
      <c r="BN11122" s="79" t="s">
        <v>1344</v>
      </c>
      <c r="BO11122" s="79" t="s">
        <v>11527</v>
      </c>
      <c r="BU11122" s="79" t="s">
        <v>16647</v>
      </c>
      <c r="BV11122" s="79" t="s">
        <v>1344</v>
      </c>
      <c r="BW11122" s="79" t="s">
        <v>11527</v>
      </c>
    </row>
    <row r="11123" spans="51:75" x14ac:dyDescent="0.3">
      <c r="AY11123" s="107" t="e">
        <f>VLOOKUP(C11123,#REF!, 2,FALSE)</f>
        <v>#REF!</v>
      </c>
      <c r="BM11123" s="79" t="s">
        <v>16648</v>
      </c>
      <c r="BN11123" s="79" t="s">
        <v>3049</v>
      </c>
      <c r="BO11123" s="79" t="s">
        <v>7525</v>
      </c>
      <c r="BU11123" s="79" t="s">
        <v>16648</v>
      </c>
      <c r="BV11123" s="79" t="s">
        <v>3049</v>
      </c>
      <c r="BW11123" s="79" t="s">
        <v>7525</v>
      </c>
    </row>
    <row r="11124" spans="51:75" x14ac:dyDescent="0.3">
      <c r="AY11124" s="107" t="e">
        <f>VLOOKUP(C11124,#REF!, 2,FALSE)</f>
        <v>#REF!</v>
      </c>
      <c r="BM11124" s="79" t="s">
        <v>2857</v>
      </c>
      <c r="BN11124" s="79" t="s">
        <v>1344</v>
      </c>
      <c r="BO11124" s="79" t="s">
        <v>2985</v>
      </c>
      <c r="BU11124" s="79" t="s">
        <v>2857</v>
      </c>
      <c r="BV11124" s="79" t="s">
        <v>1344</v>
      </c>
      <c r="BW11124" s="79" t="s">
        <v>2985</v>
      </c>
    </row>
    <row r="11125" spans="51:75" x14ac:dyDescent="0.3">
      <c r="AY11125" s="107" t="e">
        <f>VLOOKUP(C11125,#REF!, 2,FALSE)</f>
        <v>#REF!</v>
      </c>
      <c r="BM11125" s="79" t="s">
        <v>16649</v>
      </c>
      <c r="BN11125" s="79" t="s">
        <v>1344</v>
      </c>
      <c r="BO11125" s="79" t="s">
        <v>2985</v>
      </c>
      <c r="BU11125" s="79" t="s">
        <v>16649</v>
      </c>
      <c r="BV11125" s="79" t="s">
        <v>1344</v>
      </c>
      <c r="BW11125" s="79" t="s">
        <v>2985</v>
      </c>
    </row>
    <row r="11126" spans="51:75" x14ac:dyDescent="0.3">
      <c r="AY11126" s="107" t="e">
        <f>VLOOKUP(C11126,#REF!, 2,FALSE)</f>
        <v>#REF!</v>
      </c>
      <c r="BM11126" s="79" t="s">
        <v>2858</v>
      </c>
      <c r="BN11126" s="79" t="s">
        <v>1141</v>
      </c>
      <c r="BO11126" s="79" t="s">
        <v>2985</v>
      </c>
      <c r="BU11126" s="79" t="s">
        <v>2858</v>
      </c>
      <c r="BV11126" s="79" t="s">
        <v>1141</v>
      </c>
      <c r="BW11126" s="79" t="s">
        <v>2985</v>
      </c>
    </row>
    <row r="11127" spans="51:75" x14ac:dyDescent="0.3">
      <c r="AY11127" s="107" t="e">
        <f>VLOOKUP(C11127,#REF!, 2,FALSE)</f>
        <v>#REF!</v>
      </c>
      <c r="BM11127" s="79" t="s">
        <v>16650</v>
      </c>
      <c r="BN11127" s="79" t="s">
        <v>3006</v>
      </c>
      <c r="BO11127" s="79" t="s">
        <v>13678</v>
      </c>
      <c r="BU11127" s="79" t="s">
        <v>16650</v>
      </c>
      <c r="BV11127" s="79" t="s">
        <v>3006</v>
      </c>
      <c r="BW11127" s="79" t="s">
        <v>13678</v>
      </c>
    </row>
    <row r="11128" spans="51:75" x14ac:dyDescent="0.3">
      <c r="AY11128" s="107" t="e">
        <f>VLOOKUP(C11128,#REF!, 2,FALSE)</f>
        <v>#REF!</v>
      </c>
      <c r="BM11128" s="79" t="s">
        <v>16651</v>
      </c>
      <c r="BN11128" s="79" t="s">
        <v>1141</v>
      </c>
      <c r="BO11128" s="79" t="s">
        <v>2985</v>
      </c>
      <c r="BU11128" s="79" t="s">
        <v>16651</v>
      </c>
      <c r="BV11128" s="79" t="s">
        <v>1141</v>
      </c>
      <c r="BW11128" s="79" t="s">
        <v>2985</v>
      </c>
    </row>
    <row r="11129" spans="51:75" x14ac:dyDescent="0.3">
      <c r="AY11129" s="107" t="e">
        <f>VLOOKUP(C11129,#REF!, 2,FALSE)</f>
        <v>#REF!</v>
      </c>
      <c r="BM11129" s="79" t="s">
        <v>16652</v>
      </c>
      <c r="BN11129" s="79" t="s">
        <v>3009</v>
      </c>
      <c r="BO11129" s="79" t="s">
        <v>3765</v>
      </c>
      <c r="BU11129" s="79" t="s">
        <v>16652</v>
      </c>
      <c r="BV11129" s="79" t="s">
        <v>3009</v>
      </c>
      <c r="BW11129" s="79" t="s">
        <v>3765</v>
      </c>
    </row>
    <row r="11130" spans="51:75" x14ac:dyDescent="0.3">
      <c r="AY11130" s="107" t="e">
        <f>VLOOKUP(C11130,#REF!, 2,FALSE)</f>
        <v>#REF!</v>
      </c>
      <c r="BM11130" s="79" t="s">
        <v>16653</v>
      </c>
      <c r="BN11130" s="79" t="s">
        <v>3009</v>
      </c>
      <c r="BO11130" s="79" t="s">
        <v>12414</v>
      </c>
      <c r="BU11130" s="79" t="s">
        <v>16653</v>
      </c>
      <c r="BV11130" s="79" t="s">
        <v>3009</v>
      </c>
      <c r="BW11130" s="79" t="s">
        <v>12414</v>
      </c>
    </row>
    <row r="11131" spans="51:75" x14ac:dyDescent="0.3">
      <c r="AY11131" s="107" t="e">
        <f>VLOOKUP(C11131,#REF!, 2,FALSE)</f>
        <v>#REF!</v>
      </c>
      <c r="BM11131" s="79" t="s">
        <v>16654</v>
      </c>
      <c r="BN11131" s="79" t="s">
        <v>3206</v>
      </c>
      <c r="BO11131" s="79" t="s">
        <v>2985</v>
      </c>
      <c r="BU11131" s="79" t="s">
        <v>16654</v>
      </c>
      <c r="BV11131" s="79" t="s">
        <v>3206</v>
      </c>
      <c r="BW11131" s="79" t="s">
        <v>2985</v>
      </c>
    </row>
    <row r="11132" spans="51:75" x14ac:dyDescent="0.3">
      <c r="AY11132" s="107" t="e">
        <f>VLOOKUP(C11132,#REF!, 2,FALSE)</f>
        <v>#REF!</v>
      </c>
      <c r="BM11132" s="79" t="s">
        <v>16655</v>
      </c>
      <c r="BN11132" s="79" t="s">
        <v>3009</v>
      </c>
      <c r="BO11132" s="79" t="s">
        <v>2985</v>
      </c>
      <c r="BU11132" s="79" t="s">
        <v>16655</v>
      </c>
      <c r="BV11132" s="79" t="s">
        <v>3009</v>
      </c>
      <c r="BW11132" s="79" t="s">
        <v>2985</v>
      </c>
    </row>
    <row r="11133" spans="51:75" x14ac:dyDescent="0.3">
      <c r="AY11133" s="107" t="e">
        <f>VLOOKUP(C11133,#REF!, 2,FALSE)</f>
        <v>#REF!</v>
      </c>
      <c r="BM11133" s="79" t="s">
        <v>16656</v>
      </c>
      <c r="BN11133" s="79" t="s">
        <v>3009</v>
      </c>
      <c r="BO11133" s="79" t="s">
        <v>2362</v>
      </c>
      <c r="BU11133" s="79" t="s">
        <v>16656</v>
      </c>
      <c r="BV11133" s="79" t="s">
        <v>3009</v>
      </c>
      <c r="BW11133" s="79" t="s">
        <v>2362</v>
      </c>
    </row>
    <row r="11134" spans="51:75" x14ac:dyDescent="0.3">
      <c r="AY11134" s="107" t="e">
        <f>VLOOKUP(C11134,#REF!, 2,FALSE)</f>
        <v>#REF!</v>
      </c>
      <c r="BM11134" s="79" t="s">
        <v>16657</v>
      </c>
      <c r="BN11134" s="79" t="s">
        <v>638</v>
      </c>
      <c r="BO11134" s="79" t="s">
        <v>16658</v>
      </c>
      <c r="BU11134" s="79" t="s">
        <v>16657</v>
      </c>
      <c r="BV11134" s="79" t="s">
        <v>638</v>
      </c>
      <c r="BW11134" s="79" t="s">
        <v>16658</v>
      </c>
    </row>
    <row r="11135" spans="51:75" x14ac:dyDescent="0.3">
      <c r="AY11135" s="107" t="e">
        <f>VLOOKUP(C11135,#REF!, 2,FALSE)</f>
        <v>#REF!</v>
      </c>
      <c r="BM11135" s="79" t="s">
        <v>2859</v>
      </c>
      <c r="BN11135" s="79" t="s">
        <v>668</v>
      </c>
      <c r="BO11135" s="79" t="s">
        <v>2985</v>
      </c>
      <c r="BU11135" s="79" t="s">
        <v>2859</v>
      </c>
      <c r="BV11135" s="79" t="s">
        <v>668</v>
      </c>
      <c r="BW11135" s="79" t="s">
        <v>2985</v>
      </c>
    </row>
    <row r="11136" spans="51:75" x14ac:dyDescent="0.3">
      <c r="AY11136" s="107" t="e">
        <f>VLOOKUP(C11136,#REF!, 2,FALSE)</f>
        <v>#REF!</v>
      </c>
      <c r="BM11136" s="79" t="s">
        <v>16659</v>
      </c>
      <c r="BN11136" s="79" t="s">
        <v>3206</v>
      </c>
      <c r="BO11136" s="79" t="s">
        <v>5376</v>
      </c>
      <c r="BU11136" s="79" t="s">
        <v>16659</v>
      </c>
      <c r="BV11136" s="79" t="s">
        <v>3206</v>
      </c>
      <c r="BW11136" s="79" t="s">
        <v>5376</v>
      </c>
    </row>
    <row r="11137" spans="51:75" x14ac:dyDescent="0.3">
      <c r="AY11137" s="107" t="e">
        <f>VLOOKUP(C11137,#REF!, 2,FALSE)</f>
        <v>#REF!</v>
      </c>
      <c r="BM11137" s="79" t="s">
        <v>16660</v>
      </c>
      <c r="BN11137" s="79" t="s">
        <v>1271</v>
      </c>
      <c r="BO11137" s="79" t="s">
        <v>2985</v>
      </c>
      <c r="BU11137" s="79" t="s">
        <v>16660</v>
      </c>
      <c r="BV11137" s="79" t="s">
        <v>1271</v>
      </c>
      <c r="BW11137" s="79" t="s">
        <v>2985</v>
      </c>
    </row>
    <row r="11138" spans="51:75" x14ac:dyDescent="0.3">
      <c r="AY11138" s="107" t="e">
        <f>VLOOKUP(C11138,#REF!, 2,FALSE)</f>
        <v>#REF!</v>
      </c>
      <c r="BM11138" s="79" t="s">
        <v>2860</v>
      </c>
      <c r="BN11138" s="79" t="s">
        <v>1271</v>
      </c>
      <c r="BO11138" s="79" t="s">
        <v>2985</v>
      </c>
      <c r="BU11138" s="79" t="s">
        <v>2860</v>
      </c>
      <c r="BV11138" s="79" t="s">
        <v>1271</v>
      </c>
      <c r="BW11138" s="79" t="s">
        <v>2985</v>
      </c>
    </row>
    <row r="11139" spans="51:75" x14ac:dyDescent="0.3">
      <c r="AY11139" s="107" t="e">
        <f>VLOOKUP(C11139,#REF!, 2,FALSE)</f>
        <v>#REF!</v>
      </c>
      <c r="BM11139" s="79" t="s">
        <v>16661</v>
      </c>
      <c r="BN11139" s="79" t="s">
        <v>3256</v>
      </c>
      <c r="BO11139" s="79" t="s">
        <v>2985</v>
      </c>
      <c r="BU11139" s="79" t="s">
        <v>16661</v>
      </c>
      <c r="BV11139" s="79" t="s">
        <v>3256</v>
      </c>
      <c r="BW11139" s="79" t="s">
        <v>2985</v>
      </c>
    </row>
    <row r="11140" spans="51:75" x14ac:dyDescent="0.3">
      <c r="AY11140" s="107" t="e">
        <f>VLOOKUP(C11140,#REF!, 2,FALSE)</f>
        <v>#REF!</v>
      </c>
      <c r="BM11140" s="79" t="s">
        <v>16662</v>
      </c>
      <c r="BN11140" s="79" t="s">
        <v>3009</v>
      </c>
      <c r="BO11140" s="79" t="s">
        <v>2985</v>
      </c>
      <c r="BU11140" s="79" t="s">
        <v>16662</v>
      </c>
      <c r="BV11140" s="79" t="s">
        <v>3009</v>
      </c>
      <c r="BW11140" s="79" t="s">
        <v>2985</v>
      </c>
    </row>
    <row r="11141" spans="51:75" x14ac:dyDescent="0.3">
      <c r="AY11141" s="107" t="e">
        <f>VLOOKUP(C11141,#REF!, 2,FALSE)</f>
        <v>#REF!</v>
      </c>
      <c r="BM11141" s="79" t="s">
        <v>308</v>
      </c>
      <c r="BN11141" s="79" t="s">
        <v>1344</v>
      </c>
      <c r="BO11141" s="79" t="s">
        <v>6085</v>
      </c>
      <c r="BU11141" s="79" t="s">
        <v>308</v>
      </c>
      <c r="BV11141" s="79" t="s">
        <v>1344</v>
      </c>
      <c r="BW11141" s="79" t="s">
        <v>6085</v>
      </c>
    </row>
    <row r="11142" spans="51:75" x14ac:dyDescent="0.3">
      <c r="AY11142" s="107" t="e">
        <f>VLOOKUP(C11142,#REF!, 2,FALSE)</f>
        <v>#REF!</v>
      </c>
      <c r="BM11142" s="79" t="s">
        <v>16663</v>
      </c>
      <c r="BN11142" s="79" t="s">
        <v>717</v>
      </c>
      <c r="BO11142" s="79" t="s">
        <v>10669</v>
      </c>
      <c r="BU11142" s="79" t="s">
        <v>16663</v>
      </c>
      <c r="BV11142" s="79" t="s">
        <v>717</v>
      </c>
      <c r="BW11142" s="79" t="s">
        <v>10669</v>
      </c>
    </row>
    <row r="11143" spans="51:75" x14ac:dyDescent="0.3">
      <c r="AY11143" s="107" t="e">
        <f>VLOOKUP(C11143,#REF!, 2,FALSE)</f>
        <v>#REF!</v>
      </c>
      <c r="BM11143" s="79" t="s">
        <v>16664</v>
      </c>
      <c r="BN11143" s="79" t="s">
        <v>1344</v>
      </c>
      <c r="BO11143" s="79" t="s">
        <v>16665</v>
      </c>
      <c r="BU11143" s="79" t="s">
        <v>16664</v>
      </c>
      <c r="BV11143" s="79" t="s">
        <v>1344</v>
      </c>
      <c r="BW11143" s="79" t="s">
        <v>16665</v>
      </c>
    </row>
    <row r="11144" spans="51:75" x14ac:dyDescent="0.3">
      <c r="AY11144" s="107" t="e">
        <f>VLOOKUP(C11144,#REF!, 2,FALSE)</f>
        <v>#REF!</v>
      </c>
      <c r="BM11144" s="79" t="s">
        <v>16666</v>
      </c>
      <c r="BN11144" s="79" t="s">
        <v>1344</v>
      </c>
      <c r="BO11144" s="79" t="s">
        <v>1807</v>
      </c>
      <c r="BU11144" s="79" t="s">
        <v>16666</v>
      </c>
      <c r="BV11144" s="79" t="s">
        <v>1344</v>
      </c>
      <c r="BW11144" s="79" t="s">
        <v>1807</v>
      </c>
    </row>
    <row r="11145" spans="51:75" x14ac:dyDescent="0.3">
      <c r="AY11145" s="107" t="e">
        <f>VLOOKUP(C11145,#REF!, 2,FALSE)</f>
        <v>#REF!</v>
      </c>
      <c r="BM11145" s="79" t="s">
        <v>16667</v>
      </c>
      <c r="BN11145" s="79" t="s">
        <v>1271</v>
      </c>
      <c r="BO11145" s="79" t="s">
        <v>16668</v>
      </c>
      <c r="BU11145" s="79" t="s">
        <v>16667</v>
      </c>
      <c r="BV11145" s="79" t="s">
        <v>1271</v>
      </c>
      <c r="BW11145" s="79" t="s">
        <v>16668</v>
      </c>
    </row>
    <row r="11146" spans="51:75" x14ac:dyDescent="0.3">
      <c r="AY11146" s="107" t="e">
        <f>VLOOKUP(C11146,#REF!, 2,FALSE)</f>
        <v>#REF!</v>
      </c>
      <c r="BM11146" s="79" t="s">
        <v>16669</v>
      </c>
      <c r="BN11146" s="79" t="s">
        <v>3009</v>
      </c>
      <c r="BO11146" s="79" t="s">
        <v>16670</v>
      </c>
      <c r="BU11146" s="79" t="s">
        <v>16669</v>
      </c>
      <c r="BV11146" s="79" t="s">
        <v>3009</v>
      </c>
      <c r="BW11146" s="79" t="s">
        <v>16670</v>
      </c>
    </row>
    <row r="11147" spans="51:75" x14ac:dyDescent="0.3">
      <c r="AY11147" s="107" t="e">
        <f>VLOOKUP(C11147,#REF!, 2,FALSE)</f>
        <v>#REF!</v>
      </c>
      <c r="BM11147" s="79" t="s">
        <v>16671</v>
      </c>
      <c r="BN11147" s="79" t="s">
        <v>3049</v>
      </c>
      <c r="BO11147" s="79" t="s">
        <v>16672</v>
      </c>
      <c r="BU11147" s="79" t="s">
        <v>16671</v>
      </c>
      <c r="BV11147" s="79" t="s">
        <v>3049</v>
      </c>
      <c r="BW11147" s="79" t="s">
        <v>16672</v>
      </c>
    </row>
    <row r="11148" spans="51:75" x14ac:dyDescent="0.3">
      <c r="AY11148" s="107" t="e">
        <f>VLOOKUP(C11148,#REF!, 2,FALSE)</f>
        <v>#REF!</v>
      </c>
      <c r="BM11148" s="79" t="s">
        <v>16673</v>
      </c>
      <c r="BN11148" s="79" t="s">
        <v>2981</v>
      </c>
      <c r="BO11148" s="79" t="s">
        <v>14664</v>
      </c>
      <c r="BU11148" s="79" t="s">
        <v>16673</v>
      </c>
      <c r="BV11148" s="79" t="s">
        <v>2981</v>
      </c>
      <c r="BW11148" s="79" t="s">
        <v>14664</v>
      </c>
    </row>
    <row r="11149" spans="51:75" x14ac:dyDescent="0.3">
      <c r="AY11149" s="107" t="e">
        <f>VLOOKUP(C11149,#REF!, 2,FALSE)</f>
        <v>#REF!</v>
      </c>
      <c r="BM11149" s="79" t="s">
        <v>16674</v>
      </c>
      <c r="BN11149" s="79" t="s">
        <v>1344</v>
      </c>
      <c r="BO11149" s="79" t="s">
        <v>6717</v>
      </c>
      <c r="BU11149" s="79" t="s">
        <v>16674</v>
      </c>
      <c r="BV11149" s="79" t="s">
        <v>1344</v>
      </c>
      <c r="BW11149" s="79" t="s">
        <v>6717</v>
      </c>
    </row>
    <row r="11150" spans="51:75" x14ac:dyDescent="0.3">
      <c r="AY11150" s="107" t="e">
        <f>VLOOKUP(C11150,#REF!, 2,FALSE)</f>
        <v>#REF!</v>
      </c>
      <c r="BM11150" s="79" t="s">
        <v>16675</v>
      </c>
      <c r="BN11150" s="79" t="s">
        <v>3009</v>
      </c>
      <c r="BO11150" s="79" t="s">
        <v>2985</v>
      </c>
      <c r="BU11150" s="79" t="s">
        <v>16675</v>
      </c>
      <c r="BV11150" s="79" t="s">
        <v>3009</v>
      </c>
      <c r="BW11150" s="79" t="s">
        <v>2985</v>
      </c>
    </row>
    <row r="11151" spans="51:75" x14ac:dyDescent="0.3">
      <c r="AY11151" s="107" t="e">
        <f>VLOOKUP(C11151,#REF!, 2,FALSE)</f>
        <v>#REF!</v>
      </c>
      <c r="BM11151" s="79" t="s">
        <v>16676</v>
      </c>
      <c r="BN11151" s="79" t="s">
        <v>3256</v>
      </c>
      <c r="BO11151" s="79" t="s">
        <v>16677</v>
      </c>
      <c r="BU11151" s="79" t="s">
        <v>16676</v>
      </c>
      <c r="BV11151" s="79" t="s">
        <v>3256</v>
      </c>
      <c r="BW11151" s="79" t="s">
        <v>16677</v>
      </c>
    </row>
    <row r="11152" spans="51:75" x14ac:dyDescent="0.3">
      <c r="AY11152" s="107" t="e">
        <f>VLOOKUP(C11152,#REF!, 2,FALSE)</f>
        <v>#REF!</v>
      </c>
      <c r="BM11152" s="79" t="s">
        <v>16678</v>
      </c>
      <c r="BN11152" s="79" t="s">
        <v>3256</v>
      </c>
      <c r="BO11152" s="79" t="s">
        <v>5279</v>
      </c>
      <c r="BU11152" s="79" t="s">
        <v>16678</v>
      </c>
      <c r="BV11152" s="79" t="s">
        <v>3256</v>
      </c>
      <c r="BW11152" s="79" t="s">
        <v>5279</v>
      </c>
    </row>
    <row r="11153" spans="51:75" x14ac:dyDescent="0.3">
      <c r="AY11153" s="107" t="e">
        <f>VLOOKUP(C11153,#REF!, 2,FALSE)</f>
        <v>#REF!</v>
      </c>
      <c r="BM11153" s="79" t="s">
        <v>2861</v>
      </c>
      <c r="BN11153" s="79" t="s">
        <v>1271</v>
      </c>
      <c r="BO11153" s="79" t="s">
        <v>2985</v>
      </c>
      <c r="BU11153" s="79" t="s">
        <v>2861</v>
      </c>
      <c r="BV11153" s="79" t="s">
        <v>1271</v>
      </c>
      <c r="BW11153" s="79" t="s">
        <v>2985</v>
      </c>
    </row>
    <row r="11154" spans="51:75" x14ac:dyDescent="0.3">
      <c r="AY11154" s="107" t="e">
        <f>VLOOKUP(C11154,#REF!, 2,FALSE)</f>
        <v>#REF!</v>
      </c>
      <c r="BM11154" s="79" t="s">
        <v>16679</v>
      </c>
      <c r="BN11154" s="79" t="s">
        <v>3009</v>
      </c>
      <c r="BO11154" s="79" t="s">
        <v>2175</v>
      </c>
      <c r="BU11154" s="79" t="s">
        <v>16679</v>
      </c>
      <c r="BV11154" s="79" t="s">
        <v>3009</v>
      </c>
      <c r="BW11154" s="79" t="s">
        <v>2175</v>
      </c>
    </row>
    <row r="11155" spans="51:75" x14ac:dyDescent="0.3">
      <c r="AY11155" s="107" t="e">
        <f>VLOOKUP(C11155,#REF!, 2,FALSE)</f>
        <v>#REF!</v>
      </c>
      <c r="BM11155" s="79" t="s">
        <v>16680</v>
      </c>
      <c r="BN11155" s="79" t="s">
        <v>2981</v>
      </c>
      <c r="BO11155" s="79" t="s">
        <v>2757</v>
      </c>
      <c r="BU11155" s="79" t="s">
        <v>16680</v>
      </c>
      <c r="BV11155" s="79" t="s">
        <v>2981</v>
      </c>
      <c r="BW11155" s="79" t="s">
        <v>2757</v>
      </c>
    </row>
    <row r="11156" spans="51:75" x14ac:dyDescent="0.3">
      <c r="AY11156" s="107" t="e">
        <f>VLOOKUP(C11156,#REF!, 2,FALSE)</f>
        <v>#REF!</v>
      </c>
      <c r="BM11156" s="79" t="s">
        <v>16681</v>
      </c>
      <c r="BN11156" s="79" t="s">
        <v>1271</v>
      </c>
      <c r="BO11156" s="79" t="s">
        <v>2985</v>
      </c>
      <c r="BU11156" s="79" t="s">
        <v>16681</v>
      </c>
      <c r="BV11156" s="79" t="s">
        <v>1271</v>
      </c>
      <c r="BW11156" s="79" t="s">
        <v>2985</v>
      </c>
    </row>
    <row r="11157" spans="51:75" x14ac:dyDescent="0.3">
      <c r="AY11157" s="107" t="e">
        <f>VLOOKUP(C11157,#REF!, 2,FALSE)</f>
        <v>#REF!</v>
      </c>
      <c r="BM11157" s="79" t="s">
        <v>16682</v>
      </c>
      <c r="BN11157" s="79" t="s">
        <v>1141</v>
      </c>
      <c r="BO11157" s="79" t="s">
        <v>8414</v>
      </c>
      <c r="BU11157" s="79" t="s">
        <v>16682</v>
      </c>
      <c r="BV11157" s="79" t="s">
        <v>1141</v>
      </c>
      <c r="BW11157" s="79" t="s">
        <v>8414</v>
      </c>
    </row>
    <row r="11158" spans="51:75" x14ac:dyDescent="0.3">
      <c r="AY11158" s="107" t="e">
        <f>VLOOKUP(C11158,#REF!, 2,FALSE)</f>
        <v>#REF!</v>
      </c>
      <c r="BM11158" s="79" t="s">
        <v>16683</v>
      </c>
      <c r="BN11158" s="79" t="s">
        <v>2981</v>
      </c>
      <c r="BO11158" s="79" t="s">
        <v>2985</v>
      </c>
      <c r="BU11158" s="79" t="s">
        <v>16683</v>
      </c>
      <c r="BV11158" s="79" t="s">
        <v>2981</v>
      </c>
      <c r="BW11158" s="79" t="s">
        <v>2985</v>
      </c>
    </row>
    <row r="11159" spans="51:75" x14ac:dyDescent="0.3">
      <c r="AY11159" s="107" t="e">
        <f>VLOOKUP(C11159,#REF!, 2,FALSE)</f>
        <v>#REF!</v>
      </c>
      <c r="BM11159" s="79" t="s">
        <v>16684</v>
      </c>
      <c r="BN11159" s="79" t="s">
        <v>1271</v>
      </c>
      <c r="BO11159" s="79" t="s">
        <v>15843</v>
      </c>
      <c r="BU11159" s="79" t="s">
        <v>16684</v>
      </c>
      <c r="BV11159" s="79" t="s">
        <v>1271</v>
      </c>
      <c r="BW11159" s="79" t="s">
        <v>15843</v>
      </c>
    </row>
    <row r="11160" spans="51:75" x14ac:dyDescent="0.3">
      <c r="AY11160" s="107" t="e">
        <f>VLOOKUP(C11160,#REF!, 2,FALSE)</f>
        <v>#REF!</v>
      </c>
      <c r="BM11160" s="79" t="s">
        <v>16685</v>
      </c>
      <c r="BN11160" s="79" t="s">
        <v>1271</v>
      </c>
      <c r="BO11160" s="79" t="s">
        <v>2985</v>
      </c>
      <c r="BU11160" s="79" t="s">
        <v>16685</v>
      </c>
      <c r="BV11160" s="79" t="s">
        <v>1271</v>
      </c>
      <c r="BW11160" s="79" t="s">
        <v>2985</v>
      </c>
    </row>
    <row r="11161" spans="51:75" x14ac:dyDescent="0.3">
      <c r="AY11161" s="107" t="e">
        <f>VLOOKUP(C11161,#REF!, 2,FALSE)</f>
        <v>#REF!</v>
      </c>
      <c r="BM11161" s="79" t="s">
        <v>16686</v>
      </c>
      <c r="BN11161" s="79" t="s">
        <v>3256</v>
      </c>
      <c r="BO11161" s="79" t="s">
        <v>9394</v>
      </c>
      <c r="BU11161" s="79" t="s">
        <v>16686</v>
      </c>
      <c r="BV11161" s="79" t="s">
        <v>3256</v>
      </c>
      <c r="BW11161" s="79" t="s">
        <v>9394</v>
      </c>
    </row>
    <row r="11162" spans="51:75" x14ac:dyDescent="0.3">
      <c r="AY11162" s="107" t="e">
        <f>VLOOKUP(C11162,#REF!, 2,FALSE)</f>
        <v>#REF!</v>
      </c>
      <c r="BM11162" s="79" t="s">
        <v>16687</v>
      </c>
      <c r="BN11162" s="79" t="s">
        <v>1344</v>
      </c>
      <c r="BO11162" s="79" t="s">
        <v>2985</v>
      </c>
      <c r="BU11162" s="79" t="s">
        <v>16687</v>
      </c>
      <c r="BV11162" s="79" t="s">
        <v>1344</v>
      </c>
      <c r="BW11162" s="79" t="s">
        <v>2985</v>
      </c>
    </row>
    <row r="11163" spans="51:75" x14ac:dyDescent="0.3">
      <c r="AY11163" s="107" t="e">
        <f>VLOOKUP(C11163,#REF!, 2,FALSE)</f>
        <v>#REF!</v>
      </c>
      <c r="BM11163" s="79" t="s">
        <v>16688</v>
      </c>
      <c r="BN11163" s="79" t="s">
        <v>864</v>
      </c>
      <c r="BO11163" s="79" t="s">
        <v>2985</v>
      </c>
      <c r="BU11163" s="79" t="s">
        <v>16688</v>
      </c>
      <c r="BV11163" s="79" t="s">
        <v>864</v>
      </c>
      <c r="BW11163" s="79" t="s">
        <v>2985</v>
      </c>
    </row>
    <row r="11164" spans="51:75" x14ac:dyDescent="0.3">
      <c r="AY11164" s="107" t="e">
        <f>VLOOKUP(C11164,#REF!, 2,FALSE)</f>
        <v>#REF!</v>
      </c>
      <c r="BM11164" s="79" t="s">
        <v>16689</v>
      </c>
      <c r="BN11164" s="79" t="s">
        <v>1344</v>
      </c>
      <c r="BO11164" s="79" t="s">
        <v>2985</v>
      </c>
      <c r="BU11164" s="79" t="s">
        <v>16689</v>
      </c>
      <c r="BV11164" s="79" t="s">
        <v>1344</v>
      </c>
      <c r="BW11164" s="79" t="s">
        <v>2985</v>
      </c>
    </row>
    <row r="11165" spans="51:75" x14ac:dyDescent="0.3">
      <c r="AY11165" s="107" t="e">
        <f>VLOOKUP(C11165,#REF!, 2,FALSE)</f>
        <v>#REF!</v>
      </c>
      <c r="BM11165" s="79" t="s">
        <v>16690</v>
      </c>
      <c r="BN11165" s="79" t="s">
        <v>1141</v>
      </c>
      <c r="BO11165" s="79" t="s">
        <v>2985</v>
      </c>
      <c r="BU11165" s="79" t="s">
        <v>16690</v>
      </c>
      <c r="BV11165" s="79" t="s">
        <v>1141</v>
      </c>
      <c r="BW11165" s="79" t="s">
        <v>2985</v>
      </c>
    </row>
    <row r="11166" spans="51:75" x14ac:dyDescent="0.3">
      <c r="AY11166" s="107" t="e">
        <f>VLOOKUP(C11166,#REF!, 2,FALSE)</f>
        <v>#REF!</v>
      </c>
      <c r="BM11166" s="79" t="s">
        <v>16691</v>
      </c>
      <c r="BN11166" s="79" t="s">
        <v>864</v>
      </c>
      <c r="BO11166" s="79" t="s">
        <v>1279</v>
      </c>
      <c r="BU11166" s="79" t="s">
        <v>16691</v>
      </c>
      <c r="BV11166" s="79" t="s">
        <v>864</v>
      </c>
      <c r="BW11166" s="79" t="s">
        <v>1279</v>
      </c>
    </row>
    <row r="11167" spans="51:75" x14ac:dyDescent="0.3">
      <c r="AY11167" s="107" t="e">
        <f>VLOOKUP(C11167,#REF!, 2,FALSE)</f>
        <v>#REF!</v>
      </c>
      <c r="BM11167" s="79" t="s">
        <v>16692</v>
      </c>
      <c r="BN11167" s="79" t="s">
        <v>3049</v>
      </c>
      <c r="BO11167" s="79" t="s">
        <v>2066</v>
      </c>
      <c r="BU11167" s="79" t="s">
        <v>16692</v>
      </c>
      <c r="BV11167" s="79" t="s">
        <v>3049</v>
      </c>
      <c r="BW11167" s="79" t="s">
        <v>2066</v>
      </c>
    </row>
    <row r="11168" spans="51:75" x14ac:dyDescent="0.3">
      <c r="AY11168" s="107" t="e">
        <f>VLOOKUP(C11168,#REF!, 2,FALSE)</f>
        <v>#REF!</v>
      </c>
      <c r="BM11168" s="79" t="s">
        <v>16693</v>
      </c>
      <c r="BN11168" s="79" t="s">
        <v>2981</v>
      </c>
      <c r="BO11168" s="79" t="s">
        <v>1608</v>
      </c>
      <c r="BU11168" s="79" t="s">
        <v>16693</v>
      </c>
      <c r="BV11168" s="79" t="s">
        <v>2981</v>
      </c>
      <c r="BW11168" s="79" t="s">
        <v>1608</v>
      </c>
    </row>
    <row r="11169" spans="51:75" x14ac:dyDescent="0.3">
      <c r="AY11169" s="107" t="e">
        <f>VLOOKUP(C11169,#REF!, 2,FALSE)</f>
        <v>#REF!</v>
      </c>
      <c r="BM11169" s="79" t="s">
        <v>2862</v>
      </c>
      <c r="BN11169" s="79" t="s">
        <v>3206</v>
      </c>
      <c r="BO11169" s="79" t="s">
        <v>2985</v>
      </c>
      <c r="BU11169" s="79" t="s">
        <v>2862</v>
      </c>
      <c r="BV11169" s="79" t="s">
        <v>3206</v>
      </c>
      <c r="BW11169" s="79" t="s">
        <v>2985</v>
      </c>
    </row>
    <row r="11170" spans="51:75" x14ac:dyDescent="0.3">
      <c r="AY11170" s="107" t="e">
        <f>VLOOKUP(C11170,#REF!, 2,FALSE)</f>
        <v>#REF!</v>
      </c>
      <c r="BM11170" s="79" t="s">
        <v>16694</v>
      </c>
      <c r="BN11170" s="79" t="s">
        <v>3049</v>
      </c>
      <c r="BO11170" s="79" t="s">
        <v>2985</v>
      </c>
      <c r="BU11170" s="79" t="s">
        <v>16694</v>
      </c>
      <c r="BV11170" s="79" t="s">
        <v>3049</v>
      </c>
      <c r="BW11170" s="79" t="s">
        <v>2985</v>
      </c>
    </row>
    <row r="11171" spans="51:75" x14ac:dyDescent="0.3">
      <c r="AY11171" s="107" t="e">
        <f>VLOOKUP(C11171,#REF!, 2,FALSE)</f>
        <v>#REF!</v>
      </c>
      <c r="BM11171" s="79" t="s">
        <v>16695</v>
      </c>
      <c r="BN11171" s="79" t="s">
        <v>1271</v>
      </c>
      <c r="BO11171" s="79" t="s">
        <v>3434</v>
      </c>
      <c r="BU11171" s="79" t="s">
        <v>16695</v>
      </c>
      <c r="BV11171" s="79" t="s">
        <v>1271</v>
      </c>
      <c r="BW11171" s="79" t="s">
        <v>3434</v>
      </c>
    </row>
    <row r="11172" spans="51:75" x14ac:dyDescent="0.3">
      <c r="AY11172" s="107" t="e">
        <f>VLOOKUP(C11172,#REF!, 2,FALSE)</f>
        <v>#REF!</v>
      </c>
      <c r="BM11172" s="79" t="s">
        <v>16696</v>
      </c>
      <c r="BN11172" s="79" t="s">
        <v>1344</v>
      </c>
      <c r="BO11172" s="79" t="s">
        <v>946</v>
      </c>
      <c r="BU11172" s="79" t="s">
        <v>16696</v>
      </c>
      <c r="BV11172" s="79" t="s">
        <v>1344</v>
      </c>
      <c r="BW11172" s="79" t="s">
        <v>946</v>
      </c>
    </row>
    <row r="11173" spans="51:75" x14ac:dyDescent="0.3">
      <c r="AY11173" s="107" t="e">
        <f>VLOOKUP(C11173,#REF!, 2,FALSE)</f>
        <v>#REF!</v>
      </c>
      <c r="BM11173" s="79" t="s">
        <v>16697</v>
      </c>
      <c r="BN11173" s="79" t="s">
        <v>3049</v>
      </c>
      <c r="BO11173" s="79" t="s">
        <v>2985</v>
      </c>
      <c r="BU11173" s="79" t="s">
        <v>16697</v>
      </c>
      <c r="BV11173" s="79" t="s">
        <v>3049</v>
      </c>
      <c r="BW11173" s="79" t="s">
        <v>2985</v>
      </c>
    </row>
    <row r="11174" spans="51:75" x14ac:dyDescent="0.3">
      <c r="AY11174" s="107" t="e">
        <f>VLOOKUP(C11174,#REF!, 2,FALSE)</f>
        <v>#REF!</v>
      </c>
      <c r="BM11174" s="79" t="s">
        <v>16698</v>
      </c>
      <c r="BN11174" s="79" t="s">
        <v>3256</v>
      </c>
      <c r="BO11174" s="79" t="s">
        <v>3812</v>
      </c>
      <c r="BU11174" s="79" t="s">
        <v>16698</v>
      </c>
      <c r="BV11174" s="79" t="s">
        <v>3256</v>
      </c>
      <c r="BW11174" s="79" t="s">
        <v>3812</v>
      </c>
    </row>
    <row r="11175" spans="51:75" x14ac:dyDescent="0.3">
      <c r="AY11175" s="107" t="e">
        <f>VLOOKUP(C11175,#REF!, 2,FALSE)</f>
        <v>#REF!</v>
      </c>
      <c r="BM11175" s="79" t="s">
        <v>16699</v>
      </c>
      <c r="BN11175" s="79" t="s">
        <v>1271</v>
      </c>
      <c r="BO11175" s="79" t="s">
        <v>15742</v>
      </c>
      <c r="BU11175" s="79" t="s">
        <v>16699</v>
      </c>
      <c r="BV11175" s="79" t="s">
        <v>1271</v>
      </c>
      <c r="BW11175" s="79" t="s">
        <v>15742</v>
      </c>
    </row>
    <row r="11176" spans="51:75" x14ac:dyDescent="0.3">
      <c r="AY11176" s="107" t="e">
        <f>VLOOKUP(C11176,#REF!, 2,FALSE)</f>
        <v>#REF!</v>
      </c>
      <c r="BM11176" s="79" t="s">
        <v>16700</v>
      </c>
      <c r="BN11176" s="79" t="s">
        <v>1344</v>
      </c>
      <c r="BO11176" s="79" t="s">
        <v>2985</v>
      </c>
      <c r="BU11176" s="79" t="s">
        <v>16700</v>
      </c>
      <c r="BV11176" s="79" t="s">
        <v>1344</v>
      </c>
      <c r="BW11176" s="79" t="s">
        <v>2985</v>
      </c>
    </row>
    <row r="11177" spans="51:75" x14ac:dyDescent="0.3">
      <c r="AY11177" s="107" t="e">
        <f>VLOOKUP(C11177,#REF!, 2,FALSE)</f>
        <v>#REF!</v>
      </c>
      <c r="BM11177" s="79" t="s">
        <v>16701</v>
      </c>
      <c r="BN11177" s="79" t="s">
        <v>2981</v>
      </c>
      <c r="BO11177" s="79" t="s">
        <v>8751</v>
      </c>
      <c r="BU11177" s="79" t="s">
        <v>16701</v>
      </c>
      <c r="BV11177" s="79" t="s">
        <v>2981</v>
      </c>
      <c r="BW11177" s="79" t="s">
        <v>8751</v>
      </c>
    </row>
    <row r="11178" spans="51:75" x14ac:dyDescent="0.3">
      <c r="AY11178" s="107" t="e">
        <f>VLOOKUP(C11178,#REF!, 2,FALSE)</f>
        <v>#REF!</v>
      </c>
      <c r="BM11178" s="79" t="s">
        <v>2863</v>
      </c>
      <c r="BN11178" s="79" t="s">
        <v>3256</v>
      </c>
      <c r="BO11178" s="79" t="s">
        <v>9345</v>
      </c>
      <c r="BU11178" s="79" t="s">
        <v>2863</v>
      </c>
      <c r="BV11178" s="79" t="s">
        <v>3256</v>
      </c>
      <c r="BW11178" s="79" t="s">
        <v>9345</v>
      </c>
    </row>
    <row r="11179" spans="51:75" x14ac:dyDescent="0.3">
      <c r="AY11179" s="107" t="e">
        <f>VLOOKUP(C11179,#REF!, 2,FALSE)</f>
        <v>#REF!</v>
      </c>
      <c r="BM11179" s="79" t="s">
        <v>16702</v>
      </c>
      <c r="BN11179" s="79" t="s">
        <v>2981</v>
      </c>
      <c r="BO11179" s="79" t="s">
        <v>16703</v>
      </c>
      <c r="BU11179" s="79" t="s">
        <v>16702</v>
      </c>
      <c r="BV11179" s="79" t="s">
        <v>2981</v>
      </c>
      <c r="BW11179" s="79" t="s">
        <v>16703</v>
      </c>
    </row>
    <row r="11180" spans="51:75" x14ac:dyDescent="0.3">
      <c r="AY11180" s="107" t="e">
        <f>VLOOKUP(C11180,#REF!, 2,FALSE)</f>
        <v>#REF!</v>
      </c>
      <c r="BM11180" s="79" t="s">
        <v>16704</v>
      </c>
      <c r="BN11180" s="79" t="s">
        <v>3049</v>
      </c>
      <c r="BO11180" s="79" t="s">
        <v>16705</v>
      </c>
      <c r="BU11180" s="79" t="s">
        <v>16704</v>
      </c>
      <c r="BV11180" s="79" t="s">
        <v>3049</v>
      </c>
      <c r="BW11180" s="79" t="s">
        <v>16705</v>
      </c>
    </row>
    <row r="11181" spans="51:75" x14ac:dyDescent="0.3">
      <c r="AY11181" s="107" t="e">
        <f>VLOOKUP(C11181,#REF!, 2,FALSE)</f>
        <v>#REF!</v>
      </c>
      <c r="BM11181" s="79" t="s">
        <v>16706</v>
      </c>
      <c r="BN11181" s="79" t="s">
        <v>3049</v>
      </c>
      <c r="BO11181" s="79" t="s">
        <v>2985</v>
      </c>
      <c r="BU11181" s="79" t="s">
        <v>16706</v>
      </c>
      <c r="BV11181" s="79" t="s">
        <v>3049</v>
      </c>
      <c r="BW11181" s="79" t="s">
        <v>2985</v>
      </c>
    </row>
    <row r="11182" spans="51:75" x14ac:dyDescent="0.3">
      <c r="AY11182" s="107" t="e">
        <f>VLOOKUP(C11182,#REF!, 2,FALSE)</f>
        <v>#REF!</v>
      </c>
      <c r="BM11182" s="79" t="s">
        <v>16707</v>
      </c>
      <c r="BN11182" s="79" t="s">
        <v>3049</v>
      </c>
      <c r="BO11182" s="79" t="s">
        <v>2980</v>
      </c>
      <c r="BU11182" s="79" t="s">
        <v>16707</v>
      </c>
      <c r="BV11182" s="79" t="s">
        <v>3049</v>
      </c>
      <c r="BW11182" s="79" t="s">
        <v>2980</v>
      </c>
    </row>
    <row r="11183" spans="51:75" x14ac:dyDescent="0.3">
      <c r="AY11183" s="107" t="e">
        <f>VLOOKUP(C11183,#REF!, 2,FALSE)</f>
        <v>#REF!</v>
      </c>
      <c r="BM11183" s="79" t="s">
        <v>16708</v>
      </c>
      <c r="BN11183" s="79" t="s">
        <v>1344</v>
      </c>
      <c r="BO11183" s="79" t="s">
        <v>16709</v>
      </c>
      <c r="BU11183" s="79" t="s">
        <v>16708</v>
      </c>
      <c r="BV11183" s="79" t="s">
        <v>1344</v>
      </c>
      <c r="BW11183" s="79" t="s">
        <v>16709</v>
      </c>
    </row>
    <row r="11184" spans="51:75" x14ac:dyDescent="0.3">
      <c r="AY11184" s="107" t="e">
        <f>VLOOKUP(C11184,#REF!, 2,FALSE)</f>
        <v>#REF!</v>
      </c>
      <c r="BM11184" s="79" t="s">
        <v>16710</v>
      </c>
      <c r="BN11184" s="79" t="s">
        <v>2981</v>
      </c>
      <c r="BO11184" s="79" t="s">
        <v>16711</v>
      </c>
      <c r="BU11184" s="79" t="s">
        <v>16710</v>
      </c>
      <c r="BV11184" s="79" t="s">
        <v>2981</v>
      </c>
      <c r="BW11184" s="79" t="s">
        <v>16711</v>
      </c>
    </row>
    <row r="11185" spans="51:75" x14ac:dyDescent="0.3">
      <c r="AY11185" s="107" t="e">
        <f>VLOOKUP(C11185,#REF!, 2,FALSE)</f>
        <v>#REF!</v>
      </c>
      <c r="BM11185" s="79" t="s">
        <v>16712</v>
      </c>
      <c r="BN11185" s="79" t="s">
        <v>3009</v>
      </c>
      <c r="BO11185" s="79" t="s">
        <v>16713</v>
      </c>
      <c r="BU11185" s="79" t="s">
        <v>16712</v>
      </c>
      <c r="BV11185" s="79" t="s">
        <v>3009</v>
      </c>
      <c r="BW11185" s="79" t="s">
        <v>16713</v>
      </c>
    </row>
    <row r="11186" spans="51:75" x14ac:dyDescent="0.3">
      <c r="AY11186" s="107" t="e">
        <f>VLOOKUP(C11186,#REF!, 2,FALSE)</f>
        <v>#REF!</v>
      </c>
      <c r="BM11186" s="79" t="s">
        <v>16714</v>
      </c>
      <c r="BN11186" s="79" t="s">
        <v>3256</v>
      </c>
      <c r="BO11186" s="79" t="s">
        <v>16715</v>
      </c>
      <c r="BU11186" s="79" t="s">
        <v>16714</v>
      </c>
      <c r="BV11186" s="79" t="s">
        <v>3256</v>
      </c>
      <c r="BW11186" s="79" t="s">
        <v>16715</v>
      </c>
    </row>
    <row r="11187" spans="51:75" x14ac:dyDescent="0.3">
      <c r="AY11187" s="107" t="e">
        <f>VLOOKUP(C11187,#REF!, 2,FALSE)</f>
        <v>#REF!</v>
      </c>
      <c r="BM11187" s="79" t="s">
        <v>2864</v>
      </c>
      <c r="BN11187" s="79" t="s">
        <v>3006</v>
      </c>
      <c r="BO11187" s="79" t="s">
        <v>8831</v>
      </c>
      <c r="BU11187" s="79" t="s">
        <v>2864</v>
      </c>
      <c r="BV11187" s="79" t="s">
        <v>3006</v>
      </c>
      <c r="BW11187" s="79" t="s">
        <v>8831</v>
      </c>
    </row>
    <row r="11188" spans="51:75" x14ac:dyDescent="0.3">
      <c r="AY11188" s="107" t="e">
        <f>VLOOKUP(C11188,#REF!, 2,FALSE)</f>
        <v>#REF!</v>
      </c>
      <c r="BM11188" s="79" t="s">
        <v>2865</v>
      </c>
      <c r="BN11188" s="79" t="s">
        <v>1141</v>
      </c>
      <c r="BO11188" s="79" t="s">
        <v>2985</v>
      </c>
      <c r="BU11188" s="79" t="s">
        <v>2865</v>
      </c>
      <c r="BV11188" s="79" t="s">
        <v>1141</v>
      </c>
      <c r="BW11188" s="79" t="s">
        <v>2985</v>
      </c>
    </row>
    <row r="11189" spans="51:75" x14ac:dyDescent="0.3">
      <c r="AY11189" s="107" t="e">
        <f>VLOOKUP(C11189,#REF!, 2,FALSE)</f>
        <v>#REF!</v>
      </c>
      <c r="BM11189" s="79" t="s">
        <v>16716</v>
      </c>
      <c r="BN11189" s="79" t="s">
        <v>3006</v>
      </c>
      <c r="BO11189" s="79" t="s">
        <v>2985</v>
      </c>
      <c r="BU11189" s="79" t="s">
        <v>16716</v>
      </c>
      <c r="BV11189" s="79" t="s">
        <v>3006</v>
      </c>
      <c r="BW11189" s="79" t="s">
        <v>2985</v>
      </c>
    </row>
    <row r="11190" spans="51:75" x14ac:dyDescent="0.3">
      <c r="AY11190" s="107" t="e">
        <f>VLOOKUP(C11190,#REF!, 2,FALSE)</f>
        <v>#REF!</v>
      </c>
      <c r="BM11190" s="79" t="s">
        <v>16717</v>
      </c>
      <c r="BN11190" s="79" t="s">
        <v>1141</v>
      </c>
      <c r="BO11190" s="79" t="s">
        <v>2985</v>
      </c>
      <c r="BU11190" s="79" t="s">
        <v>16717</v>
      </c>
      <c r="BV11190" s="79" t="s">
        <v>1141</v>
      </c>
      <c r="BW11190" s="79" t="s">
        <v>2985</v>
      </c>
    </row>
    <row r="11191" spans="51:75" x14ac:dyDescent="0.3">
      <c r="AY11191" s="107" t="e">
        <f>VLOOKUP(C11191,#REF!, 2,FALSE)</f>
        <v>#REF!</v>
      </c>
      <c r="BM11191" s="79" t="s">
        <v>16718</v>
      </c>
      <c r="BN11191" s="79" t="s">
        <v>3256</v>
      </c>
      <c r="BO11191" s="79" t="s">
        <v>10793</v>
      </c>
      <c r="BU11191" s="79" t="s">
        <v>16718</v>
      </c>
      <c r="BV11191" s="79" t="s">
        <v>3256</v>
      </c>
      <c r="BW11191" s="79" t="s">
        <v>10793</v>
      </c>
    </row>
    <row r="11192" spans="51:75" x14ac:dyDescent="0.3">
      <c r="AY11192" s="107" t="e">
        <f>VLOOKUP(C11192,#REF!, 2,FALSE)</f>
        <v>#REF!</v>
      </c>
      <c r="BM11192" s="79" t="s">
        <v>16719</v>
      </c>
      <c r="BN11192" s="79" t="s">
        <v>2981</v>
      </c>
      <c r="BO11192" s="79" t="s">
        <v>1099</v>
      </c>
      <c r="BU11192" s="79" t="s">
        <v>16719</v>
      </c>
      <c r="BV11192" s="79" t="s">
        <v>2981</v>
      </c>
      <c r="BW11192" s="79" t="s">
        <v>1099</v>
      </c>
    </row>
    <row r="11193" spans="51:75" x14ac:dyDescent="0.3">
      <c r="AY11193" s="107" t="e">
        <f>VLOOKUP(C11193,#REF!, 2,FALSE)</f>
        <v>#REF!</v>
      </c>
      <c r="BM11193" s="79" t="s">
        <v>16720</v>
      </c>
      <c r="BN11193" s="79" t="s">
        <v>3009</v>
      </c>
      <c r="BO11193" s="79" t="s">
        <v>8536</v>
      </c>
      <c r="BU11193" s="79" t="s">
        <v>16720</v>
      </c>
      <c r="BV11193" s="79" t="s">
        <v>3009</v>
      </c>
      <c r="BW11193" s="79" t="s">
        <v>8536</v>
      </c>
    </row>
    <row r="11194" spans="51:75" x14ac:dyDescent="0.3">
      <c r="AY11194" s="107" t="e">
        <f>VLOOKUP(C11194,#REF!, 2,FALSE)</f>
        <v>#REF!</v>
      </c>
      <c r="BM11194" s="79" t="s">
        <v>16721</v>
      </c>
      <c r="BN11194" s="79" t="s">
        <v>3049</v>
      </c>
      <c r="BO11194" s="79" t="s">
        <v>2985</v>
      </c>
      <c r="BU11194" s="79" t="s">
        <v>16721</v>
      </c>
      <c r="BV11194" s="79" t="s">
        <v>3049</v>
      </c>
      <c r="BW11194" s="79" t="s">
        <v>2985</v>
      </c>
    </row>
    <row r="11195" spans="51:75" x14ac:dyDescent="0.3">
      <c r="AY11195" s="107" t="e">
        <f>VLOOKUP(C11195,#REF!, 2,FALSE)</f>
        <v>#REF!</v>
      </c>
      <c r="BM11195" s="79" t="s">
        <v>16722</v>
      </c>
      <c r="BN11195" s="79" t="s">
        <v>1344</v>
      </c>
      <c r="BO11195" s="79" t="s">
        <v>2985</v>
      </c>
      <c r="BU11195" s="79" t="s">
        <v>16722</v>
      </c>
      <c r="BV11195" s="79" t="s">
        <v>1344</v>
      </c>
      <c r="BW11195" s="79" t="s">
        <v>2985</v>
      </c>
    </row>
    <row r="11196" spans="51:75" x14ac:dyDescent="0.3">
      <c r="AY11196" s="107" t="e">
        <f>VLOOKUP(C11196,#REF!, 2,FALSE)</f>
        <v>#REF!</v>
      </c>
      <c r="BM11196" s="79" t="s">
        <v>16723</v>
      </c>
      <c r="BN11196" s="79" t="s">
        <v>1344</v>
      </c>
      <c r="BO11196" s="79" t="s">
        <v>10557</v>
      </c>
      <c r="BU11196" s="79" t="s">
        <v>16723</v>
      </c>
      <c r="BV11196" s="79" t="s">
        <v>1344</v>
      </c>
      <c r="BW11196" s="79" t="s">
        <v>10557</v>
      </c>
    </row>
    <row r="11197" spans="51:75" x14ac:dyDescent="0.3">
      <c r="AY11197" s="107" t="e">
        <f>VLOOKUP(C11197,#REF!, 2,FALSE)</f>
        <v>#REF!</v>
      </c>
      <c r="BM11197" s="79" t="s">
        <v>16724</v>
      </c>
      <c r="BN11197" s="79" t="s">
        <v>3256</v>
      </c>
      <c r="BO11197" s="79" t="s">
        <v>16725</v>
      </c>
      <c r="BU11197" s="79" t="s">
        <v>16724</v>
      </c>
      <c r="BV11197" s="79" t="s">
        <v>3256</v>
      </c>
      <c r="BW11197" s="79" t="s">
        <v>16725</v>
      </c>
    </row>
    <row r="11198" spans="51:75" x14ac:dyDescent="0.3">
      <c r="AY11198" s="107" t="e">
        <f>VLOOKUP(C11198,#REF!, 2,FALSE)</f>
        <v>#REF!</v>
      </c>
      <c r="BM11198" s="79" t="s">
        <v>16726</v>
      </c>
      <c r="BN11198" s="79" t="s">
        <v>3256</v>
      </c>
      <c r="BO11198" s="79" t="s">
        <v>6674</v>
      </c>
      <c r="BU11198" s="79" t="s">
        <v>16726</v>
      </c>
      <c r="BV11198" s="79" t="s">
        <v>3256</v>
      </c>
      <c r="BW11198" s="79" t="s">
        <v>6674</v>
      </c>
    </row>
    <row r="11199" spans="51:75" x14ac:dyDescent="0.3">
      <c r="AY11199" s="107" t="e">
        <f>VLOOKUP(C11199,#REF!, 2,FALSE)</f>
        <v>#REF!</v>
      </c>
      <c r="BM11199" s="79" t="s">
        <v>16727</v>
      </c>
      <c r="BN11199" s="79" t="s">
        <v>3049</v>
      </c>
      <c r="BO11199" s="79" t="s">
        <v>2985</v>
      </c>
      <c r="BU11199" s="79" t="s">
        <v>16727</v>
      </c>
      <c r="BV11199" s="79" t="s">
        <v>3049</v>
      </c>
      <c r="BW11199" s="79" t="s">
        <v>2985</v>
      </c>
    </row>
    <row r="11200" spans="51:75" x14ac:dyDescent="0.3">
      <c r="AY11200" s="107" t="e">
        <f>VLOOKUP(C11200,#REF!, 2,FALSE)</f>
        <v>#REF!</v>
      </c>
      <c r="BM11200" s="79" t="s">
        <v>16728</v>
      </c>
      <c r="BN11200" s="79" t="s">
        <v>3206</v>
      </c>
      <c r="BO11200" s="79" t="s">
        <v>4843</v>
      </c>
      <c r="BU11200" s="79" t="s">
        <v>16728</v>
      </c>
      <c r="BV11200" s="79" t="s">
        <v>3206</v>
      </c>
      <c r="BW11200" s="79" t="s">
        <v>4843</v>
      </c>
    </row>
    <row r="11201" spans="51:75" x14ac:dyDescent="0.3">
      <c r="AY11201" s="107" t="e">
        <f>VLOOKUP(C11201,#REF!, 2,FALSE)</f>
        <v>#REF!</v>
      </c>
      <c r="BM11201" s="79" t="s">
        <v>16729</v>
      </c>
      <c r="BN11201" s="79" t="s">
        <v>3256</v>
      </c>
      <c r="BO11201" s="79" t="s">
        <v>13029</v>
      </c>
      <c r="BU11201" s="79" t="s">
        <v>16729</v>
      </c>
      <c r="BV11201" s="79" t="s">
        <v>3256</v>
      </c>
      <c r="BW11201" s="79" t="s">
        <v>13029</v>
      </c>
    </row>
    <row r="11202" spans="51:75" x14ac:dyDescent="0.3">
      <c r="AY11202" s="107" t="e">
        <f>VLOOKUP(C11202,#REF!, 2,FALSE)</f>
        <v>#REF!</v>
      </c>
      <c r="BM11202" s="79" t="s">
        <v>2866</v>
      </c>
      <c r="BN11202" s="79" t="s">
        <v>3009</v>
      </c>
      <c r="BO11202" s="79" t="s">
        <v>16730</v>
      </c>
      <c r="BU11202" s="79" t="s">
        <v>2866</v>
      </c>
      <c r="BV11202" s="79" t="s">
        <v>3009</v>
      </c>
      <c r="BW11202" s="79" t="s">
        <v>16730</v>
      </c>
    </row>
    <row r="11203" spans="51:75" x14ac:dyDescent="0.3">
      <c r="AY11203" s="107" t="e">
        <f>VLOOKUP(C11203,#REF!, 2,FALSE)</f>
        <v>#REF!</v>
      </c>
      <c r="BM11203" s="79" t="s">
        <v>16731</v>
      </c>
      <c r="BN11203" s="79" t="s">
        <v>3006</v>
      </c>
      <c r="BO11203" s="79" t="s">
        <v>3025</v>
      </c>
      <c r="BU11203" s="79" t="s">
        <v>16731</v>
      </c>
      <c r="BV11203" s="79" t="s">
        <v>3006</v>
      </c>
      <c r="BW11203" s="79" t="s">
        <v>3025</v>
      </c>
    </row>
    <row r="11204" spans="51:75" x14ac:dyDescent="0.3">
      <c r="AY11204" s="107" t="e">
        <f>VLOOKUP(C11204,#REF!, 2,FALSE)</f>
        <v>#REF!</v>
      </c>
      <c r="BM11204" s="79" t="s">
        <v>16732</v>
      </c>
      <c r="BN11204" s="79" t="s">
        <v>3006</v>
      </c>
      <c r="BO11204" s="79" t="s">
        <v>9052</v>
      </c>
      <c r="BU11204" s="79" t="s">
        <v>16732</v>
      </c>
      <c r="BV11204" s="79" t="s">
        <v>3006</v>
      </c>
      <c r="BW11204" s="79" t="s">
        <v>9052</v>
      </c>
    </row>
    <row r="11205" spans="51:75" x14ac:dyDescent="0.3">
      <c r="AY11205" s="107" t="e">
        <f>VLOOKUP(C11205,#REF!, 2,FALSE)</f>
        <v>#REF!</v>
      </c>
      <c r="BM11205" s="79" t="s">
        <v>16733</v>
      </c>
      <c r="BN11205" s="79" t="s">
        <v>3256</v>
      </c>
      <c r="BO11205" s="79" t="s">
        <v>13235</v>
      </c>
      <c r="BU11205" s="79" t="s">
        <v>16733</v>
      </c>
      <c r="BV11205" s="79" t="s">
        <v>3256</v>
      </c>
      <c r="BW11205" s="79" t="s">
        <v>13235</v>
      </c>
    </row>
    <row r="11206" spans="51:75" x14ac:dyDescent="0.3">
      <c r="AY11206" s="107" t="e">
        <f>VLOOKUP(C11206,#REF!, 2,FALSE)</f>
        <v>#REF!</v>
      </c>
      <c r="BM11206" s="79" t="s">
        <v>16734</v>
      </c>
      <c r="BN11206" s="79" t="s">
        <v>1344</v>
      </c>
      <c r="BO11206" s="79" t="s">
        <v>2985</v>
      </c>
      <c r="BU11206" s="79" t="s">
        <v>16734</v>
      </c>
      <c r="BV11206" s="79" t="s">
        <v>1344</v>
      </c>
      <c r="BW11206" s="79" t="s">
        <v>2985</v>
      </c>
    </row>
    <row r="11207" spans="51:75" x14ac:dyDescent="0.3">
      <c r="AY11207" s="107" t="e">
        <f>VLOOKUP(C11207,#REF!, 2,FALSE)</f>
        <v>#REF!</v>
      </c>
      <c r="BM11207" s="79" t="s">
        <v>16735</v>
      </c>
      <c r="BN11207" s="79" t="s">
        <v>1344</v>
      </c>
      <c r="BO11207" s="79" t="s">
        <v>2985</v>
      </c>
      <c r="BU11207" s="79" t="s">
        <v>16735</v>
      </c>
      <c r="BV11207" s="79" t="s">
        <v>1344</v>
      </c>
      <c r="BW11207" s="79" t="s">
        <v>2985</v>
      </c>
    </row>
    <row r="11208" spans="51:75" x14ac:dyDescent="0.3">
      <c r="AY11208" s="107" t="e">
        <f>VLOOKUP(C11208,#REF!, 2,FALSE)</f>
        <v>#REF!</v>
      </c>
      <c r="BM11208" s="79" t="s">
        <v>16736</v>
      </c>
      <c r="BN11208" s="79" t="s">
        <v>3006</v>
      </c>
      <c r="BO11208" s="79" t="s">
        <v>8276</v>
      </c>
      <c r="BU11208" s="79" t="s">
        <v>16736</v>
      </c>
      <c r="BV11208" s="79" t="s">
        <v>3006</v>
      </c>
      <c r="BW11208" s="79" t="s">
        <v>8276</v>
      </c>
    </row>
    <row r="11209" spans="51:75" x14ac:dyDescent="0.3">
      <c r="AY11209" s="107" t="e">
        <f>VLOOKUP(C11209,#REF!, 2,FALSE)</f>
        <v>#REF!</v>
      </c>
      <c r="BM11209" s="79" t="s">
        <v>16737</v>
      </c>
      <c r="BN11209" s="79" t="s">
        <v>864</v>
      </c>
      <c r="BO11209" s="79" t="s">
        <v>2985</v>
      </c>
      <c r="BU11209" s="79" t="s">
        <v>16737</v>
      </c>
      <c r="BV11209" s="79" t="s">
        <v>864</v>
      </c>
      <c r="BW11209" s="79" t="s">
        <v>2985</v>
      </c>
    </row>
    <row r="11210" spans="51:75" x14ac:dyDescent="0.3">
      <c r="AY11210" s="107" t="e">
        <f>VLOOKUP(C11210,#REF!, 2,FALSE)</f>
        <v>#REF!</v>
      </c>
      <c r="BM11210" s="79" t="s">
        <v>16738</v>
      </c>
      <c r="BN11210" s="79" t="s">
        <v>3256</v>
      </c>
      <c r="BO11210" s="79" t="s">
        <v>16739</v>
      </c>
      <c r="BU11210" s="79" t="s">
        <v>16738</v>
      </c>
      <c r="BV11210" s="79" t="s">
        <v>3256</v>
      </c>
      <c r="BW11210" s="79" t="s">
        <v>16739</v>
      </c>
    </row>
    <row r="11211" spans="51:75" x14ac:dyDescent="0.3">
      <c r="AY11211" s="107" t="e">
        <f>VLOOKUP(C11211,#REF!, 2,FALSE)</f>
        <v>#REF!</v>
      </c>
      <c r="BM11211" s="79" t="s">
        <v>16740</v>
      </c>
      <c r="BN11211" s="79" t="s">
        <v>3009</v>
      </c>
      <c r="BO11211" s="79" t="s">
        <v>3468</v>
      </c>
      <c r="BU11211" s="79" t="s">
        <v>16740</v>
      </c>
      <c r="BV11211" s="79" t="s">
        <v>3009</v>
      </c>
      <c r="BW11211" s="79" t="s">
        <v>3468</v>
      </c>
    </row>
    <row r="11212" spans="51:75" x14ac:dyDescent="0.3">
      <c r="AY11212" s="107" t="e">
        <f>VLOOKUP(C11212,#REF!, 2,FALSE)</f>
        <v>#REF!</v>
      </c>
      <c r="BM11212" s="79" t="s">
        <v>16741</v>
      </c>
      <c r="BN11212" s="79" t="s">
        <v>1141</v>
      </c>
      <c r="BO11212" s="79" t="s">
        <v>10763</v>
      </c>
      <c r="BU11212" s="79" t="s">
        <v>16741</v>
      </c>
      <c r="BV11212" s="79" t="s">
        <v>1141</v>
      </c>
      <c r="BW11212" s="79" t="s">
        <v>10763</v>
      </c>
    </row>
    <row r="11213" spans="51:75" x14ac:dyDescent="0.3">
      <c r="AY11213" s="107" t="e">
        <f>VLOOKUP(C11213,#REF!, 2,FALSE)</f>
        <v>#REF!</v>
      </c>
      <c r="BM11213" s="79" t="s">
        <v>2867</v>
      </c>
      <c r="BN11213" s="79" t="s">
        <v>1344</v>
      </c>
      <c r="BO11213" s="79" t="s">
        <v>9602</v>
      </c>
      <c r="BU11213" s="79" t="s">
        <v>2867</v>
      </c>
      <c r="BV11213" s="79" t="s">
        <v>1344</v>
      </c>
      <c r="BW11213" s="79" t="s">
        <v>9602</v>
      </c>
    </row>
    <row r="11214" spans="51:75" x14ac:dyDescent="0.3">
      <c r="AY11214" s="107" t="e">
        <f>VLOOKUP(C11214,#REF!, 2,FALSE)</f>
        <v>#REF!</v>
      </c>
      <c r="BM11214" s="79" t="s">
        <v>16742</v>
      </c>
      <c r="BN11214" s="79" t="s">
        <v>1344</v>
      </c>
      <c r="BO11214" s="79" t="s">
        <v>6248</v>
      </c>
      <c r="BU11214" s="79" t="s">
        <v>16742</v>
      </c>
      <c r="BV11214" s="79" t="s">
        <v>1344</v>
      </c>
      <c r="BW11214" s="79" t="s">
        <v>6248</v>
      </c>
    </row>
    <row r="11215" spans="51:75" x14ac:dyDescent="0.3">
      <c r="AY11215" s="107" t="e">
        <f>VLOOKUP(C11215,#REF!, 2,FALSE)</f>
        <v>#REF!</v>
      </c>
      <c r="BM11215" s="79" t="s">
        <v>16743</v>
      </c>
      <c r="BN11215" s="79" t="s">
        <v>1344</v>
      </c>
      <c r="BO11215" s="79" t="s">
        <v>1086</v>
      </c>
      <c r="BU11215" s="79" t="s">
        <v>16743</v>
      </c>
      <c r="BV11215" s="79" t="s">
        <v>1344</v>
      </c>
      <c r="BW11215" s="79" t="s">
        <v>1086</v>
      </c>
    </row>
    <row r="11216" spans="51:75" x14ac:dyDescent="0.3">
      <c r="AY11216" s="107" t="e">
        <f>VLOOKUP(C11216,#REF!, 2,FALSE)</f>
        <v>#REF!</v>
      </c>
      <c r="BM11216" s="79" t="s">
        <v>16744</v>
      </c>
      <c r="BN11216" s="79" t="s">
        <v>2981</v>
      </c>
      <c r="BO11216" s="79" t="s">
        <v>6248</v>
      </c>
      <c r="BU11216" s="79" t="s">
        <v>16744</v>
      </c>
      <c r="BV11216" s="79" t="s">
        <v>2981</v>
      </c>
      <c r="BW11216" s="79" t="s">
        <v>6248</v>
      </c>
    </row>
    <row r="11217" spans="51:75" x14ac:dyDescent="0.3">
      <c r="AY11217" s="107" t="e">
        <f>VLOOKUP(C11217,#REF!, 2,FALSE)</f>
        <v>#REF!</v>
      </c>
      <c r="BM11217" s="79" t="s">
        <v>16745</v>
      </c>
      <c r="BN11217" s="79" t="s">
        <v>3009</v>
      </c>
      <c r="BO11217" s="79" t="s">
        <v>16713</v>
      </c>
      <c r="BU11217" s="79" t="s">
        <v>16745</v>
      </c>
      <c r="BV11217" s="79" t="s">
        <v>3009</v>
      </c>
      <c r="BW11217" s="79" t="s">
        <v>16713</v>
      </c>
    </row>
    <row r="11218" spans="51:75" x14ac:dyDescent="0.3">
      <c r="AY11218" s="107" t="e">
        <f>VLOOKUP(C11218,#REF!, 2,FALSE)</f>
        <v>#REF!</v>
      </c>
      <c r="BM11218" s="79" t="s">
        <v>16746</v>
      </c>
      <c r="BN11218" s="79" t="s">
        <v>3009</v>
      </c>
      <c r="BO11218" s="79" t="s">
        <v>16747</v>
      </c>
      <c r="BU11218" s="79" t="s">
        <v>16746</v>
      </c>
      <c r="BV11218" s="79" t="s">
        <v>3009</v>
      </c>
      <c r="BW11218" s="79" t="s">
        <v>16747</v>
      </c>
    </row>
    <row r="11219" spans="51:75" x14ac:dyDescent="0.3">
      <c r="AY11219" s="107" t="e">
        <f>VLOOKUP(C11219,#REF!, 2,FALSE)</f>
        <v>#REF!</v>
      </c>
      <c r="BM11219" s="79" t="s">
        <v>16748</v>
      </c>
      <c r="BN11219" s="79" t="s">
        <v>1271</v>
      </c>
      <c r="BO11219" s="79" t="s">
        <v>2985</v>
      </c>
      <c r="BU11219" s="79" t="s">
        <v>16748</v>
      </c>
      <c r="BV11219" s="79" t="s">
        <v>1271</v>
      </c>
      <c r="BW11219" s="79" t="s">
        <v>2985</v>
      </c>
    </row>
    <row r="11220" spans="51:75" x14ac:dyDescent="0.3">
      <c r="AY11220" s="107" t="e">
        <f>VLOOKUP(C11220,#REF!, 2,FALSE)</f>
        <v>#REF!</v>
      </c>
      <c r="BM11220" s="79" t="s">
        <v>2868</v>
      </c>
      <c r="BN11220" s="79" t="s">
        <v>1344</v>
      </c>
      <c r="BO11220" s="79" t="s">
        <v>1970</v>
      </c>
      <c r="BU11220" s="79" t="s">
        <v>2868</v>
      </c>
      <c r="BV11220" s="79" t="s">
        <v>1344</v>
      </c>
      <c r="BW11220" s="79" t="s">
        <v>1970</v>
      </c>
    </row>
    <row r="11221" spans="51:75" x14ac:dyDescent="0.3">
      <c r="AY11221" s="107" t="e">
        <f>VLOOKUP(C11221,#REF!, 2,FALSE)</f>
        <v>#REF!</v>
      </c>
      <c r="BM11221" s="79" t="s">
        <v>2869</v>
      </c>
      <c r="BN11221" s="79" t="s">
        <v>3049</v>
      </c>
      <c r="BO11221" s="79" t="s">
        <v>2985</v>
      </c>
      <c r="BU11221" s="79" t="s">
        <v>2869</v>
      </c>
      <c r="BV11221" s="79" t="s">
        <v>3049</v>
      </c>
      <c r="BW11221" s="79" t="s">
        <v>2985</v>
      </c>
    </row>
    <row r="11222" spans="51:75" x14ac:dyDescent="0.3">
      <c r="AY11222" s="107" t="e">
        <f>VLOOKUP(C11222,#REF!, 2,FALSE)</f>
        <v>#REF!</v>
      </c>
      <c r="BM11222" s="79" t="s">
        <v>2893</v>
      </c>
      <c r="BN11222" s="79" t="s">
        <v>1344</v>
      </c>
      <c r="BO11222" s="79" t="s">
        <v>2985</v>
      </c>
      <c r="BU11222" s="79" t="s">
        <v>2893</v>
      </c>
      <c r="BV11222" s="79" t="s">
        <v>1344</v>
      </c>
      <c r="BW11222" s="79" t="s">
        <v>2985</v>
      </c>
    </row>
    <row r="11223" spans="51:75" x14ac:dyDescent="0.3">
      <c r="AY11223" s="107" t="e">
        <f>VLOOKUP(C11223,#REF!, 2,FALSE)</f>
        <v>#REF!</v>
      </c>
      <c r="BM11223" s="79" t="s">
        <v>16749</v>
      </c>
      <c r="BN11223" s="79" t="s">
        <v>1344</v>
      </c>
      <c r="BO11223" s="79" t="s">
        <v>2985</v>
      </c>
      <c r="BU11223" s="79" t="s">
        <v>16749</v>
      </c>
      <c r="BV11223" s="79" t="s">
        <v>1344</v>
      </c>
      <c r="BW11223" s="79" t="s">
        <v>2985</v>
      </c>
    </row>
    <row r="11224" spans="51:75" x14ac:dyDescent="0.3">
      <c r="AY11224" s="107" t="e">
        <f>VLOOKUP(C11224,#REF!, 2,FALSE)</f>
        <v>#REF!</v>
      </c>
      <c r="BM11224" s="79" t="s">
        <v>16750</v>
      </c>
      <c r="BN11224" s="79" t="s">
        <v>3256</v>
      </c>
      <c r="BO11224" s="79" t="s">
        <v>2985</v>
      </c>
      <c r="BU11224" s="79" t="s">
        <v>16750</v>
      </c>
      <c r="BV11224" s="79" t="s">
        <v>3256</v>
      </c>
      <c r="BW11224" s="79" t="s">
        <v>2985</v>
      </c>
    </row>
    <row r="11225" spans="51:75" x14ac:dyDescent="0.3">
      <c r="AY11225" s="107" t="e">
        <f>VLOOKUP(C11225,#REF!, 2,FALSE)</f>
        <v>#REF!</v>
      </c>
      <c r="BM11225" s="79" t="s">
        <v>2894</v>
      </c>
      <c r="BN11225" s="79" t="s">
        <v>3256</v>
      </c>
      <c r="BO11225" s="79" t="s">
        <v>10206</v>
      </c>
      <c r="BU11225" s="79" t="s">
        <v>2894</v>
      </c>
      <c r="BV11225" s="79" t="s">
        <v>3256</v>
      </c>
      <c r="BW11225" s="79" t="s">
        <v>10206</v>
      </c>
    </row>
    <row r="11226" spans="51:75" x14ac:dyDescent="0.3">
      <c r="AY11226" s="107" t="e">
        <f>VLOOKUP(C11226,#REF!, 2,FALSE)</f>
        <v>#REF!</v>
      </c>
      <c r="BM11226" s="79" t="s">
        <v>2895</v>
      </c>
      <c r="BN11226" s="79" t="s">
        <v>3256</v>
      </c>
      <c r="BO11226" s="79" t="s">
        <v>1067</v>
      </c>
      <c r="BU11226" s="79" t="s">
        <v>2895</v>
      </c>
      <c r="BV11226" s="79" t="s">
        <v>3256</v>
      </c>
      <c r="BW11226" s="79" t="s">
        <v>1067</v>
      </c>
    </row>
    <row r="11227" spans="51:75" x14ac:dyDescent="0.3">
      <c r="AY11227" s="107" t="e">
        <f>VLOOKUP(C11227,#REF!, 2,FALSE)</f>
        <v>#REF!</v>
      </c>
      <c r="BM11227" s="79" t="s">
        <v>16751</v>
      </c>
      <c r="BN11227" s="79" t="s">
        <v>1344</v>
      </c>
      <c r="BO11227" s="79" t="s">
        <v>2694</v>
      </c>
      <c r="BU11227" s="79" t="s">
        <v>16751</v>
      </c>
      <c r="BV11227" s="79" t="s">
        <v>1344</v>
      </c>
      <c r="BW11227" s="79" t="s">
        <v>2694</v>
      </c>
    </row>
    <row r="11228" spans="51:75" x14ac:dyDescent="0.3">
      <c r="AY11228" s="107" t="e">
        <f>VLOOKUP(C11228,#REF!, 2,FALSE)</f>
        <v>#REF!</v>
      </c>
      <c r="BM11228" s="79" t="s">
        <v>2896</v>
      </c>
      <c r="BN11228" s="79" t="s">
        <v>2981</v>
      </c>
      <c r="BO11228" s="79" t="s">
        <v>2985</v>
      </c>
      <c r="BU11228" s="79" t="s">
        <v>2896</v>
      </c>
      <c r="BV11228" s="79" t="s">
        <v>2981</v>
      </c>
      <c r="BW11228" s="79" t="s">
        <v>2985</v>
      </c>
    </row>
    <row r="11229" spans="51:75" x14ac:dyDescent="0.3">
      <c r="AY11229" s="107" t="e">
        <f>VLOOKUP(C11229,#REF!, 2,FALSE)</f>
        <v>#REF!</v>
      </c>
      <c r="BM11229" s="79" t="s">
        <v>16752</v>
      </c>
      <c r="BN11229" s="79" t="s">
        <v>3256</v>
      </c>
      <c r="BO11229" s="79" t="s">
        <v>8804</v>
      </c>
      <c r="BU11229" s="79" t="s">
        <v>16752</v>
      </c>
      <c r="BV11229" s="79" t="s">
        <v>3256</v>
      </c>
      <c r="BW11229" s="79" t="s">
        <v>8804</v>
      </c>
    </row>
    <row r="11230" spans="51:75" x14ac:dyDescent="0.3">
      <c r="AY11230" s="107" t="e">
        <f>VLOOKUP(C11230,#REF!, 2,FALSE)</f>
        <v>#REF!</v>
      </c>
      <c r="BM11230" s="79" t="s">
        <v>16753</v>
      </c>
      <c r="BN11230" s="79" t="s">
        <v>1141</v>
      </c>
      <c r="BO11230" s="79" t="s">
        <v>2985</v>
      </c>
      <c r="BU11230" s="79" t="s">
        <v>16753</v>
      </c>
      <c r="BV11230" s="79" t="s">
        <v>1141</v>
      </c>
      <c r="BW11230" s="79" t="s">
        <v>2985</v>
      </c>
    </row>
    <row r="11231" spans="51:75" x14ac:dyDescent="0.3">
      <c r="AY11231" s="107" t="e">
        <f>VLOOKUP(C11231,#REF!, 2,FALSE)</f>
        <v>#REF!</v>
      </c>
      <c r="BM11231" s="79" t="s">
        <v>16754</v>
      </c>
      <c r="BN11231" s="79" t="s">
        <v>2981</v>
      </c>
      <c r="BO11231" s="79" t="s">
        <v>6136</v>
      </c>
      <c r="BU11231" s="79" t="s">
        <v>16754</v>
      </c>
      <c r="BV11231" s="79" t="s">
        <v>2981</v>
      </c>
      <c r="BW11231" s="79" t="s">
        <v>6136</v>
      </c>
    </row>
    <row r="11232" spans="51:75" x14ac:dyDescent="0.3">
      <c r="AY11232" s="107" t="e">
        <f>VLOOKUP(C11232,#REF!, 2,FALSE)</f>
        <v>#REF!</v>
      </c>
      <c r="BM11232" s="79" t="s">
        <v>16755</v>
      </c>
      <c r="BN11232" s="79" t="s">
        <v>3256</v>
      </c>
      <c r="BO11232" s="79" t="s">
        <v>2985</v>
      </c>
      <c r="BU11232" s="79" t="s">
        <v>16755</v>
      </c>
      <c r="BV11232" s="79" t="s">
        <v>3256</v>
      </c>
      <c r="BW11232" s="79" t="s">
        <v>2985</v>
      </c>
    </row>
    <row r="11233" spans="51:75" x14ac:dyDescent="0.3">
      <c r="AY11233" s="107" t="e">
        <f>VLOOKUP(C11233,#REF!, 2,FALSE)</f>
        <v>#REF!</v>
      </c>
      <c r="BM11233" s="79" t="s">
        <v>16756</v>
      </c>
      <c r="BN11233" s="79" t="s">
        <v>3006</v>
      </c>
      <c r="BO11233" s="79" t="s">
        <v>9247</v>
      </c>
      <c r="BU11233" s="79" t="s">
        <v>16756</v>
      </c>
      <c r="BV11233" s="79" t="s">
        <v>3006</v>
      </c>
      <c r="BW11233" s="79" t="s">
        <v>9247</v>
      </c>
    </row>
    <row r="11234" spans="51:75" x14ac:dyDescent="0.3">
      <c r="AY11234" s="107" t="e">
        <f>VLOOKUP(C11234,#REF!, 2,FALSE)</f>
        <v>#REF!</v>
      </c>
      <c r="BM11234" s="79" t="s">
        <v>16757</v>
      </c>
      <c r="BN11234" s="79" t="s">
        <v>3006</v>
      </c>
      <c r="BO11234" s="79" t="s">
        <v>7257</v>
      </c>
      <c r="BU11234" s="79" t="s">
        <v>16757</v>
      </c>
      <c r="BV11234" s="79" t="s">
        <v>3006</v>
      </c>
      <c r="BW11234" s="79" t="s">
        <v>7257</v>
      </c>
    </row>
    <row r="11235" spans="51:75" x14ac:dyDescent="0.3">
      <c r="AY11235" s="107" t="e">
        <f>VLOOKUP(C11235,#REF!, 2,FALSE)</f>
        <v>#REF!</v>
      </c>
      <c r="BM11235" s="79" t="s">
        <v>16758</v>
      </c>
      <c r="BN11235" s="79" t="s">
        <v>3006</v>
      </c>
      <c r="BO11235" s="79" t="s">
        <v>9274</v>
      </c>
      <c r="BU11235" s="79" t="s">
        <v>16758</v>
      </c>
      <c r="BV11235" s="79" t="s">
        <v>3006</v>
      </c>
      <c r="BW11235" s="79" t="s">
        <v>9274</v>
      </c>
    </row>
    <row r="11236" spans="51:75" x14ac:dyDescent="0.3">
      <c r="AY11236" s="107" t="e">
        <f>VLOOKUP(C11236,#REF!, 2,FALSE)</f>
        <v>#REF!</v>
      </c>
      <c r="BM11236" s="79" t="s">
        <v>16759</v>
      </c>
      <c r="BN11236" s="79" t="s">
        <v>3256</v>
      </c>
      <c r="BO11236" s="79" t="s">
        <v>13020</v>
      </c>
      <c r="BU11236" s="79" t="s">
        <v>16759</v>
      </c>
      <c r="BV11236" s="79" t="s">
        <v>3256</v>
      </c>
      <c r="BW11236" s="79" t="s">
        <v>13020</v>
      </c>
    </row>
    <row r="11237" spans="51:75" x14ac:dyDescent="0.3">
      <c r="AY11237" s="107" t="e">
        <f>VLOOKUP(C11237,#REF!, 2,FALSE)</f>
        <v>#REF!</v>
      </c>
      <c r="BM11237" s="79" t="s">
        <v>16760</v>
      </c>
      <c r="BN11237" s="79" t="s">
        <v>2981</v>
      </c>
      <c r="BO11237" s="79" t="s">
        <v>2985</v>
      </c>
      <c r="BU11237" s="79" t="s">
        <v>16760</v>
      </c>
      <c r="BV11237" s="79" t="s">
        <v>2981</v>
      </c>
      <c r="BW11237" s="79" t="s">
        <v>2985</v>
      </c>
    </row>
    <row r="11238" spans="51:75" x14ac:dyDescent="0.3">
      <c r="AY11238" s="107" t="e">
        <f>VLOOKUP(C11238,#REF!, 2,FALSE)</f>
        <v>#REF!</v>
      </c>
      <c r="BM11238" s="79" t="s">
        <v>16761</v>
      </c>
      <c r="BN11238" s="79" t="s">
        <v>2981</v>
      </c>
      <c r="BO11238" s="79" t="s">
        <v>2985</v>
      </c>
      <c r="BU11238" s="79" t="s">
        <v>16761</v>
      </c>
      <c r="BV11238" s="79" t="s">
        <v>2981</v>
      </c>
      <c r="BW11238" s="79" t="s">
        <v>2985</v>
      </c>
    </row>
    <row r="11239" spans="51:75" x14ac:dyDescent="0.3">
      <c r="AY11239" s="107" t="e">
        <f>VLOOKUP(C11239,#REF!, 2,FALSE)</f>
        <v>#REF!</v>
      </c>
      <c r="BM11239" s="79" t="s">
        <v>16762</v>
      </c>
      <c r="BN11239" s="79" t="s">
        <v>3256</v>
      </c>
      <c r="BO11239" s="79" t="s">
        <v>2985</v>
      </c>
      <c r="BU11239" s="79" t="s">
        <v>16762</v>
      </c>
      <c r="BV11239" s="79" t="s">
        <v>3256</v>
      </c>
      <c r="BW11239" s="79" t="s">
        <v>2985</v>
      </c>
    </row>
    <row r="11240" spans="51:75" x14ac:dyDescent="0.3">
      <c r="AY11240" s="107" t="e">
        <f>VLOOKUP(C11240,#REF!, 2,FALSE)</f>
        <v>#REF!</v>
      </c>
      <c r="BM11240" s="79" t="s">
        <v>16763</v>
      </c>
      <c r="BN11240" s="79" t="s">
        <v>2981</v>
      </c>
      <c r="BO11240" s="79" t="s">
        <v>9186</v>
      </c>
      <c r="BU11240" s="79" t="s">
        <v>16763</v>
      </c>
      <c r="BV11240" s="79" t="s">
        <v>2981</v>
      </c>
      <c r="BW11240" s="79" t="s">
        <v>9186</v>
      </c>
    </row>
    <row r="11241" spans="51:75" x14ac:dyDescent="0.3">
      <c r="AY11241" s="107" t="e">
        <f>VLOOKUP(C11241,#REF!, 2,FALSE)</f>
        <v>#REF!</v>
      </c>
      <c r="BM11241" s="79" t="s">
        <v>16764</v>
      </c>
      <c r="BN11241" s="79" t="s">
        <v>1271</v>
      </c>
      <c r="BO11241" s="79" t="s">
        <v>16765</v>
      </c>
      <c r="BU11241" s="79" t="s">
        <v>16764</v>
      </c>
      <c r="BV11241" s="79" t="s">
        <v>1271</v>
      </c>
      <c r="BW11241" s="79" t="s">
        <v>16765</v>
      </c>
    </row>
    <row r="11242" spans="51:75" x14ac:dyDescent="0.3">
      <c r="AY11242" s="107" t="e">
        <f>VLOOKUP(C11242,#REF!, 2,FALSE)</f>
        <v>#REF!</v>
      </c>
      <c r="BM11242" s="79" t="s">
        <v>16766</v>
      </c>
      <c r="BN11242" s="79" t="s">
        <v>3006</v>
      </c>
      <c r="BO11242" s="79" t="s">
        <v>16767</v>
      </c>
      <c r="BU11242" s="79" t="s">
        <v>16766</v>
      </c>
      <c r="BV11242" s="79" t="s">
        <v>3006</v>
      </c>
      <c r="BW11242" s="79" t="s">
        <v>16767</v>
      </c>
    </row>
    <row r="11243" spans="51:75" x14ac:dyDescent="0.3">
      <c r="AY11243" s="107" t="e">
        <f>VLOOKUP(C11243,#REF!, 2,FALSE)</f>
        <v>#REF!</v>
      </c>
      <c r="BM11243" s="79" t="s">
        <v>16768</v>
      </c>
      <c r="BN11243" s="79" t="s">
        <v>2981</v>
      </c>
      <c r="BO11243" s="79" t="s">
        <v>2985</v>
      </c>
      <c r="BU11243" s="79" t="s">
        <v>16768</v>
      </c>
      <c r="BV11243" s="79" t="s">
        <v>2981</v>
      </c>
      <c r="BW11243" s="79" t="s">
        <v>2985</v>
      </c>
    </row>
    <row r="11244" spans="51:75" x14ac:dyDescent="0.3">
      <c r="AY11244" s="107" t="e">
        <f>VLOOKUP(C11244,#REF!, 2,FALSE)</f>
        <v>#REF!</v>
      </c>
      <c r="BM11244" s="79" t="s">
        <v>16769</v>
      </c>
      <c r="BN11244" s="79" t="s">
        <v>1141</v>
      </c>
      <c r="BO11244" s="79" t="s">
        <v>845</v>
      </c>
      <c r="BU11244" s="79" t="s">
        <v>16769</v>
      </c>
      <c r="BV11244" s="79" t="s">
        <v>1141</v>
      </c>
      <c r="BW11244" s="79" t="s">
        <v>845</v>
      </c>
    </row>
    <row r="11245" spans="51:75" x14ac:dyDescent="0.3">
      <c r="AY11245" s="107" t="e">
        <f>VLOOKUP(C11245,#REF!, 2,FALSE)</f>
        <v>#REF!</v>
      </c>
      <c r="BM11245" s="79" t="s">
        <v>16770</v>
      </c>
      <c r="BN11245" s="79" t="s">
        <v>3006</v>
      </c>
      <c r="BO11245" s="79" t="s">
        <v>2643</v>
      </c>
      <c r="BU11245" s="79" t="s">
        <v>16770</v>
      </c>
      <c r="BV11245" s="79" t="s">
        <v>3006</v>
      </c>
      <c r="BW11245" s="79" t="s">
        <v>2643</v>
      </c>
    </row>
    <row r="11246" spans="51:75" x14ac:dyDescent="0.3">
      <c r="AY11246" s="107" t="e">
        <f>VLOOKUP(C11246,#REF!, 2,FALSE)</f>
        <v>#REF!</v>
      </c>
      <c r="BM11246" s="79" t="s">
        <v>16771</v>
      </c>
      <c r="BN11246" s="79" t="s">
        <v>3256</v>
      </c>
      <c r="BO11246" s="79" t="s">
        <v>3469</v>
      </c>
      <c r="BU11246" s="79" t="s">
        <v>16771</v>
      </c>
      <c r="BV11246" s="79" t="s">
        <v>3256</v>
      </c>
      <c r="BW11246" s="79" t="s">
        <v>3469</v>
      </c>
    </row>
    <row r="11247" spans="51:75" x14ac:dyDescent="0.3">
      <c r="AY11247" s="107" t="e">
        <f>VLOOKUP(C11247,#REF!, 2,FALSE)</f>
        <v>#REF!</v>
      </c>
      <c r="BM11247" s="79" t="s">
        <v>16772</v>
      </c>
      <c r="BN11247" s="79" t="s">
        <v>3006</v>
      </c>
      <c r="BO11247" s="79" t="s">
        <v>7820</v>
      </c>
      <c r="BU11247" s="79" t="s">
        <v>16772</v>
      </c>
      <c r="BV11247" s="79" t="s">
        <v>3006</v>
      </c>
      <c r="BW11247" s="79" t="s">
        <v>7820</v>
      </c>
    </row>
    <row r="11248" spans="51:75" x14ac:dyDescent="0.3">
      <c r="AY11248" s="107" t="e">
        <f>VLOOKUP(C11248,#REF!, 2,FALSE)</f>
        <v>#REF!</v>
      </c>
      <c r="BM11248" s="79" t="s">
        <v>16773</v>
      </c>
      <c r="BN11248" s="79" t="s">
        <v>3256</v>
      </c>
      <c r="BO11248" s="79" t="s">
        <v>16493</v>
      </c>
      <c r="BU11248" s="79" t="s">
        <v>16773</v>
      </c>
      <c r="BV11248" s="79" t="s">
        <v>3256</v>
      </c>
      <c r="BW11248" s="79" t="s">
        <v>16493</v>
      </c>
    </row>
    <row r="11249" spans="51:75" x14ac:dyDescent="0.3">
      <c r="AY11249" s="107" t="e">
        <f>VLOOKUP(C11249,#REF!, 2,FALSE)</f>
        <v>#REF!</v>
      </c>
      <c r="BM11249" s="79" t="s">
        <v>16774</v>
      </c>
      <c r="BN11249" s="79" t="s">
        <v>3256</v>
      </c>
      <c r="BO11249" s="79" t="s">
        <v>7411</v>
      </c>
      <c r="BU11249" s="79" t="s">
        <v>16774</v>
      </c>
      <c r="BV11249" s="79" t="s">
        <v>3256</v>
      </c>
      <c r="BW11249" s="79" t="s">
        <v>7411</v>
      </c>
    </row>
    <row r="11250" spans="51:75" x14ac:dyDescent="0.3">
      <c r="AY11250" s="107" t="e">
        <f>VLOOKUP(C11250,#REF!, 2,FALSE)</f>
        <v>#REF!</v>
      </c>
      <c r="BM11250" s="79" t="s">
        <v>16775</v>
      </c>
      <c r="BN11250" s="79" t="s">
        <v>1141</v>
      </c>
      <c r="BO11250" s="79" t="s">
        <v>3308</v>
      </c>
      <c r="BU11250" s="79" t="s">
        <v>16775</v>
      </c>
      <c r="BV11250" s="79" t="s">
        <v>1141</v>
      </c>
      <c r="BW11250" s="79" t="s">
        <v>3308</v>
      </c>
    </row>
    <row r="11251" spans="51:75" x14ac:dyDescent="0.3">
      <c r="AY11251" s="107" t="e">
        <f>VLOOKUP(C11251,#REF!, 2,FALSE)</f>
        <v>#REF!</v>
      </c>
      <c r="BM11251" s="79" t="s">
        <v>16776</v>
      </c>
      <c r="BN11251" s="79" t="s">
        <v>1271</v>
      </c>
      <c r="BO11251" s="79" t="s">
        <v>10911</v>
      </c>
      <c r="BU11251" s="79" t="s">
        <v>16776</v>
      </c>
      <c r="BV11251" s="79" t="s">
        <v>1271</v>
      </c>
      <c r="BW11251" s="79" t="s">
        <v>10911</v>
      </c>
    </row>
    <row r="11252" spans="51:75" x14ac:dyDescent="0.3">
      <c r="AY11252" s="107" t="e">
        <f>VLOOKUP(C11252,#REF!, 2,FALSE)</f>
        <v>#REF!</v>
      </c>
      <c r="BM11252" s="79" t="s">
        <v>16777</v>
      </c>
      <c r="BN11252" s="79" t="s">
        <v>1271</v>
      </c>
      <c r="BO11252" s="79" t="s">
        <v>2985</v>
      </c>
      <c r="BU11252" s="79" t="s">
        <v>16777</v>
      </c>
      <c r="BV11252" s="79" t="s">
        <v>1271</v>
      </c>
      <c r="BW11252" s="79" t="s">
        <v>2985</v>
      </c>
    </row>
    <row r="11253" spans="51:75" x14ac:dyDescent="0.3">
      <c r="AY11253" s="107" t="e">
        <f>VLOOKUP(C11253,#REF!, 2,FALSE)</f>
        <v>#REF!</v>
      </c>
      <c r="BM11253" s="79" t="s">
        <v>16778</v>
      </c>
      <c r="BN11253" s="79" t="s">
        <v>1344</v>
      </c>
      <c r="BO11253" s="79" t="s">
        <v>6391</v>
      </c>
      <c r="BU11253" s="79" t="s">
        <v>16778</v>
      </c>
      <c r="BV11253" s="79" t="s">
        <v>1344</v>
      </c>
      <c r="BW11253" s="79" t="s">
        <v>6391</v>
      </c>
    </row>
    <row r="11254" spans="51:75" x14ac:dyDescent="0.3">
      <c r="AY11254" s="107" t="e">
        <f>VLOOKUP(C11254,#REF!, 2,FALSE)</f>
        <v>#REF!</v>
      </c>
      <c r="BM11254" s="79" t="s">
        <v>16779</v>
      </c>
      <c r="BN11254" s="79" t="s">
        <v>3256</v>
      </c>
      <c r="BO11254" s="79" t="s">
        <v>3072</v>
      </c>
      <c r="BU11254" s="79" t="s">
        <v>16779</v>
      </c>
      <c r="BV11254" s="79" t="s">
        <v>3256</v>
      </c>
      <c r="BW11254" s="79" t="s">
        <v>3072</v>
      </c>
    </row>
    <row r="11255" spans="51:75" x14ac:dyDescent="0.3">
      <c r="AY11255" s="107" t="e">
        <f>VLOOKUP(C11255,#REF!, 2,FALSE)</f>
        <v>#REF!</v>
      </c>
      <c r="BM11255" s="79" t="s">
        <v>16780</v>
      </c>
      <c r="BN11255" s="79" t="s">
        <v>1141</v>
      </c>
      <c r="BO11255" s="79" t="s">
        <v>2985</v>
      </c>
      <c r="BU11255" s="79" t="s">
        <v>16780</v>
      </c>
      <c r="BV11255" s="79" t="s">
        <v>1141</v>
      </c>
      <c r="BW11255" s="79" t="s">
        <v>2985</v>
      </c>
    </row>
    <row r="11256" spans="51:75" x14ac:dyDescent="0.3">
      <c r="AY11256" s="107" t="e">
        <f>VLOOKUP(C11256,#REF!, 2,FALSE)</f>
        <v>#REF!</v>
      </c>
      <c r="BM11256" s="79" t="s">
        <v>16781</v>
      </c>
      <c r="BN11256" s="79" t="s">
        <v>3006</v>
      </c>
      <c r="BO11256" s="79" t="s">
        <v>2985</v>
      </c>
      <c r="BU11256" s="79" t="s">
        <v>16781</v>
      </c>
      <c r="BV11256" s="79" t="s">
        <v>3006</v>
      </c>
      <c r="BW11256" s="79" t="s">
        <v>2985</v>
      </c>
    </row>
    <row r="11257" spans="51:75" x14ac:dyDescent="0.3">
      <c r="AY11257" s="107" t="e">
        <f>VLOOKUP(C11257,#REF!, 2,FALSE)</f>
        <v>#REF!</v>
      </c>
      <c r="BM11257" s="79" t="s">
        <v>16782</v>
      </c>
      <c r="BN11257" s="79" t="s">
        <v>3009</v>
      </c>
      <c r="BO11257" s="79" t="s">
        <v>16783</v>
      </c>
      <c r="BU11257" s="79" t="s">
        <v>16782</v>
      </c>
      <c r="BV11257" s="79" t="s">
        <v>3009</v>
      </c>
      <c r="BW11257" s="79" t="s">
        <v>16783</v>
      </c>
    </row>
    <row r="11258" spans="51:75" x14ac:dyDescent="0.3">
      <c r="AY11258" s="107" t="e">
        <f>VLOOKUP(C11258,#REF!, 2,FALSE)</f>
        <v>#REF!</v>
      </c>
      <c r="BM11258" s="79" t="s">
        <v>16784</v>
      </c>
      <c r="BN11258" s="79" t="s">
        <v>3049</v>
      </c>
      <c r="BO11258" s="79" t="s">
        <v>16785</v>
      </c>
      <c r="BU11258" s="79" t="s">
        <v>16784</v>
      </c>
      <c r="BV11258" s="79" t="s">
        <v>3049</v>
      </c>
      <c r="BW11258" s="79" t="s">
        <v>16785</v>
      </c>
    </row>
    <row r="11259" spans="51:75" x14ac:dyDescent="0.3">
      <c r="AY11259" s="107" t="e">
        <f>VLOOKUP(C11259,#REF!, 2,FALSE)</f>
        <v>#REF!</v>
      </c>
      <c r="BM11259" s="79" t="s">
        <v>16786</v>
      </c>
      <c r="BN11259" s="79" t="s">
        <v>3009</v>
      </c>
      <c r="BO11259" s="79" t="s">
        <v>2985</v>
      </c>
      <c r="BU11259" s="79" t="s">
        <v>16786</v>
      </c>
      <c r="BV11259" s="79" t="s">
        <v>3009</v>
      </c>
      <c r="BW11259" s="79" t="s">
        <v>2985</v>
      </c>
    </row>
    <row r="11260" spans="51:75" x14ac:dyDescent="0.3">
      <c r="AY11260" s="107" t="e">
        <f>VLOOKUP(C11260,#REF!, 2,FALSE)</f>
        <v>#REF!</v>
      </c>
      <c r="BM11260" s="79" t="s">
        <v>16787</v>
      </c>
      <c r="BN11260" s="79" t="s">
        <v>1271</v>
      </c>
      <c r="BO11260" s="79" t="s">
        <v>2985</v>
      </c>
      <c r="BU11260" s="79" t="s">
        <v>16787</v>
      </c>
      <c r="BV11260" s="79" t="s">
        <v>1271</v>
      </c>
      <c r="BW11260" s="79" t="s">
        <v>2985</v>
      </c>
    </row>
    <row r="11261" spans="51:75" x14ac:dyDescent="0.3">
      <c r="AY11261" s="107" t="e">
        <f>VLOOKUP(C11261,#REF!, 2,FALSE)</f>
        <v>#REF!</v>
      </c>
      <c r="BM11261" s="79" t="s">
        <v>2897</v>
      </c>
      <c r="BN11261" s="79" t="s">
        <v>1141</v>
      </c>
      <c r="BO11261" s="79" t="s">
        <v>2985</v>
      </c>
      <c r="BU11261" s="79" t="s">
        <v>2897</v>
      </c>
      <c r="BV11261" s="79" t="s">
        <v>1141</v>
      </c>
      <c r="BW11261" s="79" t="s">
        <v>2985</v>
      </c>
    </row>
    <row r="11262" spans="51:75" x14ac:dyDescent="0.3">
      <c r="AY11262" s="107" t="e">
        <f>VLOOKUP(C11262,#REF!, 2,FALSE)</f>
        <v>#REF!</v>
      </c>
      <c r="BM11262" s="79" t="s">
        <v>2898</v>
      </c>
      <c r="BN11262" s="79" t="s">
        <v>1141</v>
      </c>
      <c r="BO11262" s="79" t="s">
        <v>2985</v>
      </c>
      <c r="BU11262" s="79" t="s">
        <v>2898</v>
      </c>
      <c r="BV11262" s="79" t="s">
        <v>1141</v>
      </c>
      <c r="BW11262" s="79" t="s">
        <v>2985</v>
      </c>
    </row>
    <row r="11263" spans="51:75" x14ac:dyDescent="0.3">
      <c r="AY11263" s="107" t="e">
        <f>VLOOKUP(C11263,#REF!, 2,FALSE)</f>
        <v>#REF!</v>
      </c>
      <c r="BM11263" s="79" t="s">
        <v>16788</v>
      </c>
      <c r="BN11263" s="79" t="s">
        <v>1271</v>
      </c>
      <c r="BO11263" s="79" t="s">
        <v>2360</v>
      </c>
      <c r="BU11263" s="79" t="s">
        <v>16788</v>
      </c>
      <c r="BV11263" s="79" t="s">
        <v>1271</v>
      </c>
      <c r="BW11263" s="79" t="s">
        <v>2360</v>
      </c>
    </row>
    <row r="11264" spans="51:75" x14ac:dyDescent="0.3">
      <c r="AY11264" s="107" t="e">
        <f>VLOOKUP(C11264,#REF!, 2,FALSE)</f>
        <v>#REF!</v>
      </c>
      <c r="BM11264" s="79" t="s">
        <v>16789</v>
      </c>
      <c r="BN11264" s="79" t="s">
        <v>1141</v>
      </c>
      <c r="BO11264" s="79" t="s">
        <v>2095</v>
      </c>
      <c r="BU11264" s="79" t="s">
        <v>16789</v>
      </c>
      <c r="BV11264" s="79" t="s">
        <v>1141</v>
      </c>
      <c r="BW11264" s="79" t="s">
        <v>2095</v>
      </c>
    </row>
    <row r="11265" spans="51:75" x14ac:dyDescent="0.3">
      <c r="AY11265" s="107" t="e">
        <f>VLOOKUP(C11265,#REF!, 2,FALSE)</f>
        <v>#REF!</v>
      </c>
      <c r="BM11265" s="79" t="s">
        <v>16790</v>
      </c>
      <c r="BN11265" s="79" t="s">
        <v>3006</v>
      </c>
      <c r="BO11265" s="79" t="s">
        <v>1978</v>
      </c>
      <c r="BU11265" s="79" t="s">
        <v>16790</v>
      </c>
      <c r="BV11265" s="79" t="s">
        <v>3006</v>
      </c>
      <c r="BW11265" s="79" t="s">
        <v>1978</v>
      </c>
    </row>
    <row r="11266" spans="51:75" x14ac:dyDescent="0.3">
      <c r="AY11266" s="107" t="e">
        <f>VLOOKUP(C11266,#REF!, 2,FALSE)</f>
        <v>#REF!</v>
      </c>
      <c r="BM11266" s="79" t="s">
        <v>16791</v>
      </c>
      <c r="BN11266" s="79" t="s">
        <v>1271</v>
      </c>
      <c r="BO11266" s="79" t="s">
        <v>2985</v>
      </c>
      <c r="BU11266" s="79" t="s">
        <v>16791</v>
      </c>
      <c r="BV11266" s="79" t="s">
        <v>1271</v>
      </c>
      <c r="BW11266" s="79" t="s">
        <v>2985</v>
      </c>
    </row>
    <row r="11267" spans="51:75" x14ac:dyDescent="0.3">
      <c r="AY11267" s="107" t="e">
        <f>VLOOKUP(C11267,#REF!, 2,FALSE)</f>
        <v>#REF!</v>
      </c>
      <c r="BM11267" s="79" t="s">
        <v>16792</v>
      </c>
      <c r="BN11267" s="79" t="s">
        <v>1271</v>
      </c>
      <c r="BO11267" s="79" t="s">
        <v>2985</v>
      </c>
      <c r="BU11267" s="79" t="s">
        <v>16792</v>
      </c>
      <c r="BV11267" s="79" t="s">
        <v>1271</v>
      </c>
      <c r="BW11267" s="79" t="s">
        <v>2985</v>
      </c>
    </row>
    <row r="11268" spans="51:75" x14ac:dyDescent="0.3">
      <c r="AY11268" s="107" t="e">
        <f>VLOOKUP(C11268,#REF!, 2,FALSE)</f>
        <v>#REF!</v>
      </c>
      <c r="BM11268" s="79" t="s">
        <v>16793</v>
      </c>
      <c r="BN11268" s="79" t="s">
        <v>3009</v>
      </c>
      <c r="BO11268" s="79" t="s">
        <v>1595</v>
      </c>
      <c r="BU11268" s="79" t="s">
        <v>16793</v>
      </c>
      <c r="BV11268" s="79" t="s">
        <v>3009</v>
      </c>
      <c r="BW11268" s="79" t="s">
        <v>1595</v>
      </c>
    </row>
    <row r="11269" spans="51:75" x14ac:dyDescent="0.3">
      <c r="AY11269" s="107" t="e">
        <f>VLOOKUP(C11269,#REF!, 2,FALSE)</f>
        <v>#REF!</v>
      </c>
      <c r="BM11269" s="79" t="s">
        <v>2899</v>
      </c>
      <c r="BN11269" s="79" t="s">
        <v>3256</v>
      </c>
      <c r="BO11269" s="79" t="s">
        <v>16794</v>
      </c>
      <c r="BU11269" s="79" t="s">
        <v>2899</v>
      </c>
      <c r="BV11269" s="79" t="s">
        <v>3256</v>
      </c>
      <c r="BW11269" s="79" t="s">
        <v>16794</v>
      </c>
    </row>
    <row r="11270" spans="51:75" x14ac:dyDescent="0.3">
      <c r="AY11270" s="107" t="e">
        <f>VLOOKUP(C11270,#REF!, 2,FALSE)</f>
        <v>#REF!</v>
      </c>
      <c r="BM11270" s="79" t="s">
        <v>16795</v>
      </c>
      <c r="BN11270" s="79" t="s">
        <v>1141</v>
      </c>
      <c r="BO11270" s="79" t="s">
        <v>2985</v>
      </c>
      <c r="BU11270" s="79" t="s">
        <v>16795</v>
      </c>
      <c r="BV11270" s="79" t="s">
        <v>1141</v>
      </c>
      <c r="BW11270" s="79" t="s">
        <v>2985</v>
      </c>
    </row>
    <row r="11271" spans="51:75" x14ac:dyDescent="0.3">
      <c r="AY11271" s="107" t="e">
        <f>VLOOKUP(C11271,#REF!, 2,FALSE)</f>
        <v>#REF!</v>
      </c>
      <c r="BM11271" s="79" t="s">
        <v>16796</v>
      </c>
      <c r="BN11271" s="79" t="s">
        <v>3049</v>
      </c>
      <c r="BO11271" s="79" t="s">
        <v>2985</v>
      </c>
      <c r="BU11271" s="79" t="s">
        <v>16796</v>
      </c>
      <c r="BV11271" s="79" t="s">
        <v>3049</v>
      </c>
      <c r="BW11271" s="79" t="s">
        <v>2985</v>
      </c>
    </row>
    <row r="11272" spans="51:75" x14ac:dyDescent="0.3">
      <c r="AY11272" s="107" t="e">
        <f>VLOOKUP(C11272,#REF!, 2,FALSE)</f>
        <v>#REF!</v>
      </c>
      <c r="BM11272" s="79" t="s">
        <v>16797</v>
      </c>
      <c r="BN11272" s="79" t="s">
        <v>1141</v>
      </c>
      <c r="BO11272" s="79" t="s">
        <v>2985</v>
      </c>
      <c r="BU11272" s="79" t="s">
        <v>16797</v>
      </c>
      <c r="BV11272" s="79" t="s">
        <v>1141</v>
      </c>
      <c r="BW11272" s="79" t="s">
        <v>2985</v>
      </c>
    </row>
    <row r="11273" spans="51:75" x14ac:dyDescent="0.3">
      <c r="AY11273" s="107" t="e">
        <f>VLOOKUP(C11273,#REF!, 2,FALSE)</f>
        <v>#REF!</v>
      </c>
      <c r="BM11273" s="79" t="s">
        <v>16798</v>
      </c>
      <c r="BN11273" s="79" t="s">
        <v>1344</v>
      </c>
      <c r="BO11273" s="79" t="s">
        <v>2985</v>
      </c>
      <c r="BU11273" s="79" t="s">
        <v>16798</v>
      </c>
      <c r="BV11273" s="79" t="s">
        <v>1344</v>
      </c>
      <c r="BW11273" s="79" t="s">
        <v>2985</v>
      </c>
    </row>
    <row r="11274" spans="51:75" x14ac:dyDescent="0.3">
      <c r="AY11274" s="107" t="e">
        <f>VLOOKUP(C11274,#REF!, 2,FALSE)</f>
        <v>#REF!</v>
      </c>
      <c r="BM11274" s="79" t="s">
        <v>16799</v>
      </c>
      <c r="BN11274" s="79" t="s">
        <v>1141</v>
      </c>
      <c r="BO11274" s="79" t="s">
        <v>2985</v>
      </c>
      <c r="BU11274" s="79" t="s">
        <v>16799</v>
      </c>
      <c r="BV11274" s="79" t="s">
        <v>1141</v>
      </c>
      <c r="BW11274" s="79" t="s">
        <v>2985</v>
      </c>
    </row>
    <row r="11275" spans="51:75" x14ac:dyDescent="0.3">
      <c r="AY11275" s="107" t="e">
        <f>VLOOKUP(C11275,#REF!, 2,FALSE)</f>
        <v>#REF!</v>
      </c>
      <c r="BM11275" s="79" t="s">
        <v>16800</v>
      </c>
      <c r="BN11275" s="79" t="s">
        <v>3006</v>
      </c>
      <c r="BO11275" s="79" t="s">
        <v>2194</v>
      </c>
      <c r="BU11275" s="79" t="s">
        <v>16800</v>
      </c>
      <c r="BV11275" s="79" t="s">
        <v>3006</v>
      </c>
      <c r="BW11275" s="79" t="s">
        <v>2194</v>
      </c>
    </row>
    <row r="11276" spans="51:75" x14ac:dyDescent="0.3">
      <c r="AY11276" s="107" t="e">
        <f>VLOOKUP(C11276,#REF!, 2,FALSE)</f>
        <v>#REF!</v>
      </c>
      <c r="BM11276" s="79" t="s">
        <v>2900</v>
      </c>
      <c r="BN11276" s="79" t="s">
        <v>1271</v>
      </c>
      <c r="BO11276" s="79" t="s">
        <v>2985</v>
      </c>
      <c r="BU11276" s="79" t="s">
        <v>2900</v>
      </c>
      <c r="BV11276" s="79" t="s">
        <v>1271</v>
      </c>
      <c r="BW11276" s="79" t="s">
        <v>2985</v>
      </c>
    </row>
    <row r="11277" spans="51:75" x14ac:dyDescent="0.3">
      <c r="AY11277" s="107" t="e">
        <f>VLOOKUP(C11277,#REF!, 2,FALSE)</f>
        <v>#REF!</v>
      </c>
      <c r="BM11277" s="79" t="s">
        <v>16801</v>
      </c>
      <c r="BN11277" s="79" t="s">
        <v>1271</v>
      </c>
      <c r="BO11277" s="79" t="s">
        <v>4075</v>
      </c>
      <c r="BU11277" s="79" t="s">
        <v>16801</v>
      </c>
      <c r="BV11277" s="79" t="s">
        <v>1271</v>
      </c>
      <c r="BW11277" s="79" t="s">
        <v>4075</v>
      </c>
    </row>
    <row r="11278" spans="51:75" x14ac:dyDescent="0.3">
      <c r="AY11278" s="107" t="e">
        <f>VLOOKUP(C11278,#REF!, 2,FALSE)</f>
        <v>#REF!</v>
      </c>
      <c r="BM11278" s="79" t="s">
        <v>16802</v>
      </c>
      <c r="BN11278" s="79" t="s">
        <v>2985</v>
      </c>
      <c r="BO11278" s="79" t="s">
        <v>2985</v>
      </c>
      <c r="BU11278" s="79" t="s">
        <v>16802</v>
      </c>
      <c r="BV11278" s="79" t="s">
        <v>2985</v>
      </c>
      <c r="BW11278" s="79" t="s">
        <v>2985</v>
      </c>
    </row>
    <row r="11279" spans="51:75" x14ac:dyDescent="0.3">
      <c r="AY11279" s="107" t="e">
        <f>VLOOKUP(C11279,#REF!, 2,FALSE)</f>
        <v>#REF!</v>
      </c>
      <c r="BM11279" s="79" t="s">
        <v>16803</v>
      </c>
      <c r="BN11279" s="79" t="s">
        <v>3091</v>
      </c>
      <c r="BO11279" s="79" t="s">
        <v>2985</v>
      </c>
      <c r="BU11279" s="79" t="s">
        <v>16803</v>
      </c>
      <c r="BV11279" s="79" t="s">
        <v>3091</v>
      </c>
      <c r="BW11279" s="79" t="s">
        <v>2985</v>
      </c>
    </row>
    <row r="11280" spans="51:75" x14ac:dyDescent="0.3">
      <c r="AY11280" s="107" t="e">
        <f>VLOOKUP(C11280,#REF!, 2,FALSE)</f>
        <v>#REF!</v>
      </c>
      <c r="BM11280" s="79" t="s">
        <v>16804</v>
      </c>
      <c r="BN11280" s="79" t="s">
        <v>3049</v>
      </c>
      <c r="BO11280" s="79" t="s">
        <v>3335</v>
      </c>
      <c r="BU11280" s="79" t="s">
        <v>16804</v>
      </c>
      <c r="BV11280" s="79" t="s">
        <v>3049</v>
      </c>
      <c r="BW11280" s="79" t="s">
        <v>3335</v>
      </c>
    </row>
    <row r="11281" spans="51:75" x14ac:dyDescent="0.3">
      <c r="AY11281" s="107" t="e">
        <f>VLOOKUP(C11281,#REF!, 2,FALSE)</f>
        <v>#REF!</v>
      </c>
      <c r="BM11281" s="79" t="s">
        <v>2901</v>
      </c>
      <c r="BN11281" s="79" t="s">
        <v>1344</v>
      </c>
      <c r="BO11281" s="79" t="s">
        <v>2985</v>
      </c>
      <c r="BU11281" s="79" t="s">
        <v>2901</v>
      </c>
      <c r="BV11281" s="79" t="s">
        <v>1344</v>
      </c>
      <c r="BW11281" s="79" t="s">
        <v>2985</v>
      </c>
    </row>
    <row r="11282" spans="51:75" x14ac:dyDescent="0.3">
      <c r="AY11282" s="107" t="e">
        <f>VLOOKUP(C11282,#REF!, 2,FALSE)</f>
        <v>#REF!</v>
      </c>
      <c r="BM11282" s="79" t="s">
        <v>16805</v>
      </c>
      <c r="BN11282" s="79" t="s">
        <v>1141</v>
      </c>
      <c r="BO11282" s="79" t="s">
        <v>5368</v>
      </c>
      <c r="BU11282" s="79" t="s">
        <v>16805</v>
      </c>
      <c r="BV11282" s="79" t="s">
        <v>1141</v>
      </c>
      <c r="BW11282" s="79" t="s">
        <v>5368</v>
      </c>
    </row>
    <row r="11283" spans="51:75" x14ac:dyDescent="0.3">
      <c r="AY11283" s="107" t="e">
        <f>VLOOKUP(C11283,#REF!, 2,FALSE)</f>
        <v>#REF!</v>
      </c>
      <c r="BM11283" s="79" t="s">
        <v>16806</v>
      </c>
      <c r="BN11283" s="79" t="s">
        <v>1344</v>
      </c>
      <c r="BO11283" s="79" t="s">
        <v>10812</v>
      </c>
      <c r="BU11283" s="79" t="s">
        <v>16806</v>
      </c>
      <c r="BV11283" s="79" t="s">
        <v>1344</v>
      </c>
      <c r="BW11283" s="79" t="s">
        <v>10812</v>
      </c>
    </row>
    <row r="11284" spans="51:75" x14ac:dyDescent="0.3">
      <c r="AY11284" s="107" t="e">
        <f>VLOOKUP(C11284,#REF!, 2,FALSE)</f>
        <v>#REF!</v>
      </c>
      <c r="BM11284" s="79" t="s">
        <v>16807</v>
      </c>
      <c r="BN11284" s="79" t="s">
        <v>3049</v>
      </c>
      <c r="BO11284" s="79" t="s">
        <v>2985</v>
      </c>
      <c r="BU11284" s="79" t="s">
        <v>16807</v>
      </c>
      <c r="BV11284" s="79" t="s">
        <v>3049</v>
      </c>
      <c r="BW11284" s="79" t="s">
        <v>2985</v>
      </c>
    </row>
    <row r="11285" spans="51:75" x14ac:dyDescent="0.3">
      <c r="AY11285" s="107" t="e">
        <f>VLOOKUP(C11285,#REF!, 2,FALSE)</f>
        <v>#REF!</v>
      </c>
      <c r="BM11285" s="79" t="s">
        <v>16808</v>
      </c>
      <c r="BN11285" s="79" t="s">
        <v>3049</v>
      </c>
      <c r="BO11285" s="79" t="s">
        <v>1263</v>
      </c>
      <c r="BU11285" s="79" t="s">
        <v>16808</v>
      </c>
      <c r="BV11285" s="79" t="s">
        <v>3049</v>
      </c>
      <c r="BW11285" s="79" t="s">
        <v>1263</v>
      </c>
    </row>
    <row r="11286" spans="51:75" x14ac:dyDescent="0.3">
      <c r="AY11286" s="107" t="e">
        <f>VLOOKUP(C11286,#REF!, 2,FALSE)</f>
        <v>#REF!</v>
      </c>
      <c r="BM11286" s="79" t="s">
        <v>16809</v>
      </c>
      <c r="BN11286" s="79" t="s">
        <v>3256</v>
      </c>
      <c r="BO11286" s="79" t="s">
        <v>16344</v>
      </c>
      <c r="BU11286" s="79" t="s">
        <v>16809</v>
      </c>
      <c r="BV11286" s="79" t="s">
        <v>3256</v>
      </c>
      <c r="BW11286" s="79" t="s">
        <v>16344</v>
      </c>
    </row>
    <row r="11287" spans="51:75" x14ac:dyDescent="0.3">
      <c r="AY11287" s="107" t="e">
        <f>VLOOKUP(C11287,#REF!, 2,FALSE)</f>
        <v>#REF!</v>
      </c>
      <c r="BM11287" s="79" t="s">
        <v>16810</v>
      </c>
      <c r="BN11287" s="79" t="s">
        <v>3256</v>
      </c>
      <c r="BO11287" s="79" t="s">
        <v>778</v>
      </c>
      <c r="BU11287" s="79" t="s">
        <v>16810</v>
      </c>
      <c r="BV11287" s="79" t="s">
        <v>3256</v>
      </c>
      <c r="BW11287" s="79" t="s">
        <v>778</v>
      </c>
    </row>
    <row r="11288" spans="51:75" x14ac:dyDescent="0.3">
      <c r="AY11288" s="107" t="e">
        <f>VLOOKUP(C11288,#REF!, 2,FALSE)</f>
        <v>#REF!</v>
      </c>
      <c r="BM11288" s="79" t="s">
        <v>16811</v>
      </c>
      <c r="BN11288" s="79" t="s">
        <v>3009</v>
      </c>
      <c r="BO11288" s="79" t="s">
        <v>1270</v>
      </c>
      <c r="BU11288" s="79" t="s">
        <v>16811</v>
      </c>
      <c r="BV11288" s="79" t="s">
        <v>3009</v>
      </c>
      <c r="BW11288" s="79" t="s">
        <v>1270</v>
      </c>
    </row>
    <row r="11289" spans="51:75" x14ac:dyDescent="0.3">
      <c r="AY11289" s="107" t="e">
        <f>VLOOKUP(C11289,#REF!, 2,FALSE)</f>
        <v>#REF!</v>
      </c>
      <c r="BM11289" s="79" t="s">
        <v>16812</v>
      </c>
      <c r="BN11289" s="79" t="s">
        <v>2981</v>
      </c>
      <c r="BO11289" s="79" t="s">
        <v>2985</v>
      </c>
      <c r="BU11289" s="79" t="s">
        <v>16812</v>
      </c>
      <c r="BV11289" s="79" t="s">
        <v>2981</v>
      </c>
      <c r="BW11289" s="79" t="s">
        <v>2985</v>
      </c>
    </row>
    <row r="11290" spans="51:75" x14ac:dyDescent="0.3">
      <c r="AY11290" s="107" t="e">
        <f>VLOOKUP(C11290,#REF!, 2,FALSE)</f>
        <v>#REF!</v>
      </c>
      <c r="BM11290" s="79" t="s">
        <v>16813</v>
      </c>
      <c r="BN11290" s="79" t="s">
        <v>944</v>
      </c>
      <c r="BO11290" s="79" t="s">
        <v>2985</v>
      </c>
      <c r="BU11290" s="79" t="s">
        <v>16813</v>
      </c>
      <c r="BV11290" s="79" t="s">
        <v>944</v>
      </c>
      <c r="BW11290" s="79" t="s">
        <v>2985</v>
      </c>
    </row>
    <row r="11291" spans="51:75" x14ac:dyDescent="0.3">
      <c r="AY11291" s="107" t="e">
        <f>VLOOKUP(C11291,#REF!, 2,FALSE)</f>
        <v>#REF!</v>
      </c>
      <c r="BM11291" s="79" t="s">
        <v>2902</v>
      </c>
      <c r="BN11291" s="79" t="s">
        <v>3009</v>
      </c>
      <c r="BO11291" s="79" t="s">
        <v>5373</v>
      </c>
      <c r="BU11291" s="79" t="s">
        <v>2902</v>
      </c>
      <c r="BV11291" s="79" t="s">
        <v>3009</v>
      </c>
      <c r="BW11291" s="79" t="s">
        <v>5373</v>
      </c>
    </row>
    <row r="11292" spans="51:75" x14ac:dyDescent="0.3">
      <c r="AY11292" s="107" t="e">
        <f>VLOOKUP(C11292,#REF!, 2,FALSE)</f>
        <v>#REF!</v>
      </c>
      <c r="BM11292" s="79" t="s">
        <v>2903</v>
      </c>
      <c r="BN11292" s="79" t="s">
        <v>2981</v>
      </c>
      <c r="BO11292" s="79" t="s">
        <v>1611</v>
      </c>
      <c r="BU11292" s="79" t="s">
        <v>2903</v>
      </c>
      <c r="BV11292" s="79" t="s">
        <v>2981</v>
      </c>
      <c r="BW11292" s="79" t="s">
        <v>1611</v>
      </c>
    </row>
    <row r="11293" spans="51:75" x14ac:dyDescent="0.3">
      <c r="AY11293" s="107" t="e">
        <f>VLOOKUP(C11293,#REF!, 2,FALSE)</f>
        <v>#REF!</v>
      </c>
      <c r="BM11293" s="79" t="s">
        <v>16814</v>
      </c>
      <c r="BN11293" s="79" t="s">
        <v>16992</v>
      </c>
      <c r="BO11293" s="79" t="s">
        <v>2985</v>
      </c>
      <c r="BU11293" s="79" t="s">
        <v>16814</v>
      </c>
      <c r="BV11293" s="79" t="s">
        <v>16992</v>
      </c>
      <c r="BW11293" s="79" t="s">
        <v>2985</v>
      </c>
    </row>
    <row r="11294" spans="51:75" x14ac:dyDescent="0.3">
      <c r="AY11294" s="107" t="e">
        <f>VLOOKUP(C11294,#REF!, 2,FALSE)</f>
        <v>#REF!</v>
      </c>
      <c r="BM11294" s="79" t="s">
        <v>16815</v>
      </c>
      <c r="BN11294" s="79" t="s">
        <v>17003</v>
      </c>
      <c r="BO11294" s="79" t="s">
        <v>1200</v>
      </c>
      <c r="BU11294" s="79" t="s">
        <v>16815</v>
      </c>
      <c r="BV11294" s="79" t="s">
        <v>17003</v>
      </c>
      <c r="BW11294" s="79" t="s">
        <v>1200</v>
      </c>
    </row>
    <row r="11295" spans="51:75" x14ac:dyDescent="0.3">
      <c r="AY11295" s="107" t="e">
        <f>VLOOKUP(C11295,#REF!, 2,FALSE)</f>
        <v>#REF!</v>
      </c>
      <c r="BM11295" s="79" t="s">
        <v>16816</v>
      </c>
      <c r="BN11295" s="79" t="s">
        <v>2981</v>
      </c>
      <c r="BO11295" s="79" t="s">
        <v>1956</v>
      </c>
      <c r="BU11295" s="79" t="s">
        <v>16816</v>
      </c>
      <c r="BV11295" s="79" t="s">
        <v>2981</v>
      </c>
      <c r="BW11295" s="79" t="s">
        <v>1956</v>
      </c>
    </row>
    <row r="11296" spans="51:75" x14ac:dyDescent="0.3">
      <c r="AY11296" s="107" t="e">
        <f>VLOOKUP(C11296,#REF!, 2,FALSE)</f>
        <v>#REF!</v>
      </c>
      <c r="BM11296" s="79" t="s">
        <v>16817</v>
      </c>
      <c r="BN11296" s="79" t="s">
        <v>1344</v>
      </c>
      <c r="BO11296" s="79" t="s">
        <v>2985</v>
      </c>
      <c r="BU11296" s="79" t="s">
        <v>16817</v>
      </c>
      <c r="BV11296" s="79" t="s">
        <v>1344</v>
      </c>
      <c r="BW11296" s="79" t="s">
        <v>2985</v>
      </c>
    </row>
    <row r="11297" spans="51:75" x14ac:dyDescent="0.3">
      <c r="AY11297" s="107" t="e">
        <f>VLOOKUP(C11297,#REF!, 2,FALSE)</f>
        <v>#REF!</v>
      </c>
      <c r="BM11297" s="79" t="s">
        <v>16818</v>
      </c>
      <c r="BN11297" s="79" t="s">
        <v>2981</v>
      </c>
      <c r="BO11297" s="79" t="s">
        <v>2985</v>
      </c>
      <c r="BU11297" s="79" t="s">
        <v>16818</v>
      </c>
      <c r="BV11297" s="79" t="s">
        <v>2981</v>
      </c>
      <c r="BW11297" s="79" t="s">
        <v>2985</v>
      </c>
    </row>
    <row r="11298" spans="51:75" x14ac:dyDescent="0.3">
      <c r="AY11298" s="107" t="e">
        <f>VLOOKUP(C11298,#REF!, 2,FALSE)</f>
        <v>#REF!</v>
      </c>
      <c r="BM11298" s="79" t="s">
        <v>16819</v>
      </c>
      <c r="BN11298" s="79" t="s">
        <v>925</v>
      </c>
      <c r="BO11298" s="79" t="s">
        <v>2985</v>
      </c>
      <c r="BU11298" s="79" t="s">
        <v>16819</v>
      </c>
      <c r="BV11298" s="79" t="s">
        <v>925</v>
      </c>
      <c r="BW11298" s="79" t="s">
        <v>2985</v>
      </c>
    </row>
    <row r="11299" spans="51:75" x14ac:dyDescent="0.3">
      <c r="AY11299" s="107" t="e">
        <f>VLOOKUP(C11299,#REF!, 2,FALSE)</f>
        <v>#REF!</v>
      </c>
      <c r="BM11299" s="79" t="s">
        <v>16820</v>
      </c>
      <c r="BN11299" s="79" t="s">
        <v>1344</v>
      </c>
      <c r="BO11299" s="79" t="s">
        <v>5373</v>
      </c>
      <c r="BU11299" s="79" t="s">
        <v>16820</v>
      </c>
      <c r="BV11299" s="79" t="s">
        <v>1344</v>
      </c>
      <c r="BW11299" s="79" t="s">
        <v>5373</v>
      </c>
    </row>
    <row r="11300" spans="51:75" x14ac:dyDescent="0.3">
      <c r="AY11300" s="107" t="e">
        <f>VLOOKUP(C11300,#REF!, 2,FALSE)</f>
        <v>#REF!</v>
      </c>
      <c r="BM11300" s="79" t="s">
        <v>2904</v>
      </c>
      <c r="BN11300" s="79" t="s">
        <v>1344</v>
      </c>
      <c r="BO11300" s="79" t="s">
        <v>16821</v>
      </c>
      <c r="BU11300" s="79" t="s">
        <v>2904</v>
      </c>
      <c r="BV11300" s="79" t="s">
        <v>1344</v>
      </c>
      <c r="BW11300" s="79" t="s">
        <v>16821</v>
      </c>
    </row>
    <row r="11301" spans="51:75" x14ac:dyDescent="0.3">
      <c r="AY11301" s="107" t="e">
        <f>VLOOKUP(C11301,#REF!, 2,FALSE)</f>
        <v>#REF!</v>
      </c>
      <c r="BM11301" s="79" t="s">
        <v>2905</v>
      </c>
      <c r="BN11301" s="79" t="s">
        <v>1344</v>
      </c>
      <c r="BO11301" s="79" t="s">
        <v>2985</v>
      </c>
      <c r="BU11301" s="79" t="s">
        <v>2905</v>
      </c>
      <c r="BV11301" s="79" t="s">
        <v>1344</v>
      </c>
      <c r="BW11301" s="79" t="s">
        <v>2985</v>
      </c>
    </row>
    <row r="11302" spans="51:75" x14ac:dyDescent="0.3">
      <c r="AY11302" s="107" t="e">
        <f>VLOOKUP(C11302,#REF!, 2,FALSE)</f>
        <v>#REF!</v>
      </c>
      <c r="BM11302" s="79" t="s">
        <v>16822</v>
      </c>
      <c r="BN11302" s="79" t="s">
        <v>1271</v>
      </c>
      <c r="BO11302" s="79" t="s">
        <v>14919</v>
      </c>
      <c r="BU11302" s="79" t="s">
        <v>16822</v>
      </c>
      <c r="BV11302" s="79" t="s">
        <v>1271</v>
      </c>
      <c r="BW11302" s="79" t="s">
        <v>14919</v>
      </c>
    </row>
    <row r="11303" spans="51:75" x14ac:dyDescent="0.3">
      <c r="AY11303" s="107" t="e">
        <f>VLOOKUP(C11303,#REF!, 2,FALSE)</f>
        <v>#REF!</v>
      </c>
      <c r="BM11303" s="79" t="s">
        <v>16823</v>
      </c>
      <c r="BN11303" s="79" t="s">
        <v>2981</v>
      </c>
      <c r="BO11303" s="79" t="s">
        <v>16677</v>
      </c>
      <c r="BU11303" s="79" t="s">
        <v>16823</v>
      </c>
      <c r="BV11303" s="79" t="s">
        <v>2981</v>
      </c>
      <c r="BW11303" s="79" t="s">
        <v>16677</v>
      </c>
    </row>
    <row r="11304" spans="51:75" x14ac:dyDescent="0.3">
      <c r="AY11304" s="107" t="e">
        <f>VLOOKUP(C11304,#REF!, 2,FALSE)</f>
        <v>#REF!</v>
      </c>
      <c r="BM11304" s="79" t="s">
        <v>16824</v>
      </c>
      <c r="BN11304" s="79" t="s">
        <v>3256</v>
      </c>
      <c r="BO11304" s="79" t="s">
        <v>2985</v>
      </c>
      <c r="BU11304" s="79" t="s">
        <v>16824</v>
      </c>
      <c r="BV11304" s="79" t="s">
        <v>3256</v>
      </c>
      <c r="BW11304" s="79" t="s">
        <v>2985</v>
      </c>
    </row>
    <row r="11305" spans="51:75" x14ac:dyDescent="0.3">
      <c r="AY11305" s="107" t="e">
        <f>VLOOKUP(C11305,#REF!, 2,FALSE)</f>
        <v>#REF!</v>
      </c>
      <c r="BM11305" s="79" t="s">
        <v>16825</v>
      </c>
      <c r="BN11305" s="79" t="s">
        <v>864</v>
      </c>
      <c r="BO11305" s="79" t="s">
        <v>9108</v>
      </c>
      <c r="BU11305" s="79" t="s">
        <v>16825</v>
      </c>
      <c r="BV11305" s="79" t="s">
        <v>864</v>
      </c>
      <c r="BW11305" s="79" t="s">
        <v>9108</v>
      </c>
    </row>
    <row r="11306" spans="51:75" x14ac:dyDescent="0.3">
      <c r="AY11306" s="107" t="e">
        <f>VLOOKUP(C11306,#REF!, 2,FALSE)</f>
        <v>#REF!</v>
      </c>
      <c r="BM11306" s="79" t="s">
        <v>16826</v>
      </c>
      <c r="BN11306" s="79" t="s">
        <v>851</v>
      </c>
      <c r="BO11306" s="79" t="s">
        <v>2985</v>
      </c>
      <c r="BU11306" s="79" t="s">
        <v>16826</v>
      </c>
      <c r="BV11306" s="79" t="s">
        <v>851</v>
      </c>
      <c r="BW11306" s="79" t="s">
        <v>2985</v>
      </c>
    </row>
    <row r="11307" spans="51:75" x14ac:dyDescent="0.3">
      <c r="AY11307" s="107" t="e">
        <f>VLOOKUP(C11307,#REF!, 2,FALSE)</f>
        <v>#REF!</v>
      </c>
      <c r="BM11307" s="79" t="s">
        <v>16827</v>
      </c>
      <c r="BN11307" s="79" t="s">
        <v>2981</v>
      </c>
      <c r="BO11307" s="79" t="s">
        <v>2985</v>
      </c>
      <c r="BU11307" s="79" t="s">
        <v>16827</v>
      </c>
      <c r="BV11307" s="79" t="s">
        <v>2981</v>
      </c>
      <c r="BW11307" s="79" t="s">
        <v>2985</v>
      </c>
    </row>
    <row r="11308" spans="51:75" x14ac:dyDescent="0.3">
      <c r="AY11308" s="107" t="e">
        <f>VLOOKUP(C11308,#REF!, 2,FALSE)</f>
        <v>#REF!</v>
      </c>
      <c r="BM11308" s="79" t="s">
        <v>16828</v>
      </c>
      <c r="BN11308" s="79" t="s">
        <v>3006</v>
      </c>
      <c r="BO11308" s="79" t="s">
        <v>8965</v>
      </c>
      <c r="BU11308" s="79" t="s">
        <v>16828</v>
      </c>
      <c r="BV11308" s="79" t="s">
        <v>3006</v>
      </c>
      <c r="BW11308" s="79" t="s">
        <v>8965</v>
      </c>
    </row>
    <row r="11309" spans="51:75" x14ac:dyDescent="0.3">
      <c r="AY11309" s="107" t="e">
        <f>VLOOKUP(C11309,#REF!, 2,FALSE)</f>
        <v>#REF!</v>
      </c>
      <c r="BM11309" s="79" t="s">
        <v>16829</v>
      </c>
      <c r="BN11309" s="79" t="s">
        <v>2981</v>
      </c>
      <c r="BO11309" s="79" t="s">
        <v>2361</v>
      </c>
      <c r="BU11309" s="79" t="s">
        <v>16829</v>
      </c>
      <c r="BV11309" s="79" t="s">
        <v>2981</v>
      </c>
      <c r="BW11309" s="79" t="s">
        <v>2361</v>
      </c>
    </row>
    <row r="11310" spans="51:75" x14ac:dyDescent="0.3">
      <c r="AY11310" s="107" t="e">
        <f>VLOOKUP(C11310,#REF!, 2,FALSE)</f>
        <v>#REF!</v>
      </c>
      <c r="BM11310" s="79" t="s">
        <v>16830</v>
      </c>
      <c r="BN11310" s="79" t="s">
        <v>3009</v>
      </c>
      <c r="BO11310" s="79" t="s">
        <v>8598</v>
      </c>
      <c r="BU11310" s="79" t="s">
        <v>16830</v>
      </c>
      <c r="BV11310" s="79" t="s">
        <v>3009</v>
      </c>
      <c r="BW11310" s="79" t="s">
        <v>8598</v>
      </c>
    </row>
    <row r="11311" spans="51:75" x14ac:dyDescent="0.3">
      <c r="AY11311" s="107" t="e">
        <f>VLOOKUP(C11311,#REF!, 2,FALSE)</f>
        <v>#REF!</v>
      </c>
      <c r="BM11311" s="79" t="s">
        <v>16831</v>
      </c>
      <c r="BN11311" s="79" t="s">
        <v>1344</v>
      </c>
      <c r="BO11311" s="79" t="s">
        <v>2985</v>
      </c>
      <c r="BU11311" s="79" t="s">
        <v>16831</v>
      </c>
      <c r="BV11311" s="79" t="s">
        <v>1344</v>
      </c>
      <c r="BW11311" s="79" t="s">
        <v>2985</v>
      </c>
    </row>
    <row r="11312" spans="51:75" x14ac:dyDescent="0.3">
      <c r="AY11312" s="107" t="e">
        <f>VLOOKUP(C11312,#REF!, 2,FALSE)</f>
        <v>#REF!</v>
      </c>
      <c r="BM11312" s="79" t="s">
        <v>16832</v>
      </c>
      <c r="BN11312" s="79" t="s">
        <v>3009</v>
      </c>
      <c r="BO11312" s="79" t="s">
        <v>11510</v>
      </c>
      <c r="BU11312" s="79" t="s">
        <v>16832</v>
      </c>
      <c r="BV11312" s="79" t="s">
        <v>3009</v>
      </c>
      <c r="BW11312" s="79" t="s">
        <v>11510</v>
      </c>
    </row>
    <row r="11313" spans="51:75" x14ac:dyDescent="0.3">
      <c r="AY11313" s="107" t="e">
        <f>VLOOKUP(C11313,#REF!, 2,FALSE)</f>
        <v>#REF!</v>
      </c>
      <c r="BM11313" s="79" t="s">
        <v>16833</v>
      </c>
      <c r="BN11313" s="79" t="s">
        <v>3009</v>
      </c>
      <c r="BO11313" s="79" t="s">
        <v>933</v>
      </c>
      <c r="BU11313" s="79" t="s">
        <v>16833</v>
      </c>
      <c r="BV11313" s="79" t="s">
        <v>3009</v>
      </c>
      <c r="BW11313" s="79" t="s">
        <v>933</v>
      </c>
    </row>
    <row r="11314" spans="51:75" x14ac:dyDescent="0.3">
      <c r="AY11314" s="107" t="e">
        <f>VLOOKUP(C11314,#REF!, 2,FALSE)</f>
        <v>#REF!</v>
      </c>
      <c r="BM11314" s="79" t="s">
        <v>16834</v>
      </c>
      <c r="BN11314" s="79" t="s">
        <v>3049</v>
      </c>
      <c r="BO11314" s="79" t="s">
        <v>2597</v>
      </c>
      <c r="BU11314" s="79" t="s">
        <v>16834</v>
      </c>
      <c r="BV11314" s="79" t="s">
        <v>3049</v>
      </c>
      <c r="BW11314" s="79" t="s">
        <v>2597</v>
      </c>
    </row>
    <row r="11315" spans="51:75" x14ac:dyDescent="0.3">
      <c r="AY11315" s="107" t="e">
        <f>VLOOKUP(C11315,#REF!, 2,FALSE)</f>
        <v>#REF!</v>
      </c>
      <c r="BM11315" s="79" t="s">
        <v>16835</v>
      </c>
      <c r="BN11315" s="79" t="s">
        <v>3009</v>
      </c>
      <c r="BO11315" s="79" t="s">
        <v>7703</v>
      </c>
      <c r="BU11315" s="79" t="s">
        <v>16835</v>
      </c>
      <c r="BV11315" s="79" t="s">
        <v>3009</v>
      </c>
      <c r="BW11315" s="79" t="s">
        <v>7703</v>
      </c>
    </row>
    <row r="11316" spans="51:75" x14ac:dyDescent="0.3">
      <c r="AY11316" s="107" t="e">
        <f>VLOOKUP(C11316,#REF!, 2,FALSE)</f>
        <v>#REF!</v>
      </c>
      <c r="BM11316" s="79" t="s">
        <v>16836</v>
      </c>
      <c r="BN11316" s="79" t="s">
        <v>3256</v>
      </c>
      <c r="BO11316" s="79" t="s">
        <v>16837</v>
      </c>
      <c r="BU11316" s="79" t="s">
        <v>16836</v>
      </c>
      <c r="BV11316" s="79" t="s">
        <v>3256</v>
      </c>
      <c r="BW11316" s="79" t="s">
        <v>16837</v>
      </c>
    </row>
    <row r="11317" spans="51:75" x14ac:dyDescent="0.3">
      <c r="AY11317" s="107" t="e">
        <f>VLOOKUP(C11317,#REF!, 2,FALSE)</f>
        <v>#REF!</v>
      </c>
      <c r="BM11317" s="79" t="s">
        <v>16838</v>
      </c>
      <c r="BN11317" s="79" t="s">
        <v>1141</v>
      </c>
      <c r="BO11317" s="79" t="s">
        <v>8479</v>
      </c>
      <c r="BU11317" s="79" t="s">
        <v>16838</v>
      </c>
      <c r="BV11317" s="79" t="s">
        <v>1141</v>
      </c>
      <c r="BW11317" s="79" t="s">
        <v>8479</v>
      </c>
    </row>
    <row r="11318" spans="51:75" x14ac:dyDescent="0.3">
      <c r="AY11318" s="107" t="e">
        <f>VLOOKUP(C11318,#REF!, 2,FALSE)</f>
        <v>#REF!</v>
      </c>
      <c r="BM11318" s="79" t="s">
        <v>16839</v>
      </c>
      <c r="BN11318" s="79" t="s">
        <v>1344</v>
      </c>
      <c r="BO11318" s="79" t="s">
        <v>2985</v>
      </c>
      <c r="BU11318" s="79" t="s">
        <v>16839</v>
      </c>
      <c r="BV11318" s="79" t="s">
        <v>1344</v>
      </c>
      <c r="BW11318" s="79" t="s">
        <v>2985</v>
      </c>
    </row>
    <row r="11319" spans="51:75" x14ac:dyDescent="0.3">
      <c r="AY11319" s="107" t="e">
        <f>VLOOKUP(C11319,#REF!, 2,FALSE)</f>
        <v>#REF!</v>
      </c>
      <c r="BM11319" s="79" t="s">
        <v>16840</v>
      </c>
      <c r="BN11319" s="79" t="s">
        <v>3049</v>
      </c>
      <c r="BO11319" s="79" t="s">
        <v>1778</v>
      </c>
      <c r="BU11319" s="79" t="s">
        <v>16840</v>
      </c>
      <c r="BV11319" s="79" t="s">
        <v>3049</v>
      </c>
      <c r="BW11319" s="79" t="s">
        <v>1778</v>
      </c>
    </row>
    <row r="11320" spans="51:75" x14ac:dyDescent="0.3">
      <c r="AY11320" s="107" t="e">
        <f>VLOOKUP(C11320,#REF!, 2,FALSE)</f>
        <v>#REF!</v>
      </c>
      <c r="BM11320" s="79" t="s">
        <v>16841</v>
      </c>
      <c r="BN11320" s="79" t="s">
        <v>3256</v>
      </c>
      <c r="BO11320" s="79" t="s">
        <v>3490</v>
      </c>
      <c r="BU11320" s="79" t="s">
        <v>16841</v>
      </c>
      <c r="BV11320" s="79" t="s">
        <v>3256</v>
      </c>
      <c r="BW11320" s="79" t="s">
        <v>3490</v>
      </c>
    </row>
    <row r="11321" spans="51:75" x14ac:dyDescent="0.3">
      <c r="AY11321" s="107" t="e">
        <f>VLOOKUP(C11321,#REF!, 2,FALSE)</f>
        <v>#REF!</v>
      </c>
      <c r="BM11321" s="79" t="s">
        <v>16842</v>
      </c>
      <c r="BN11321" s="79" t="s">
        <v>3049</v>
      </c>
      <c r="BO11321" s="79" t="s">
        <v>2985</v>
      </c>
      <c r="BU11321" s="79" t="s">
        <v>16842</v>
      </c>
      <c r="BV11321" s="79" t="s">
        <v>3049</v>
      </c>
      <c r="BW11321" s="79" t="s">
        <v>2985</v>
      </c>
    </row>
    <row r="11322" spans="51:75" x14ac:dyDescent="0.3">
      <c r="AY11322" s="107" t="e">
        <f>VLOOKUP(C11322,#REF!, 2,FALSE)</f>
        <v>#REF!</v>
      </c>
      <c r="BM11322" s="79" t="s">
        <v>2906</v>
      </c>
      <c r="BN11322" s="79" t="s">
        <v>2981</v>
      </c>
      <c r="BO11322" s="79" t="s">
        <v>2985</v>
      </c>
      <c r="BU11322" s="79" t="s">
        <v>2906</v>
      </c>
      <c r="BV11322" s="79" t="s">
        <v>2981</v>
      </c>
      <c r="BW11322" s="79" t="s">
        <v>2985</v>
      </c>
    </row>
    <row r="11323" spans="51:75" x14ac:dyDescent="0.3">
      <c r="AY11323" s="107" t="e">
        <f>VLOOKUP(C11323,#REF!, 2,FALSE)</f>
        <v>#REF!</v>
      </c>
      <c r="BM11323" s="79" t="s">
        <v>16843</v>
      </c>
      <c r="BN11323" s="79" t="s">
        <v>1271</v>
      </c>
      <c r="BO11323" s="79" t="s">
        <v>2985</v>
      </c>
      <c r="BU11323" s="79" t="s">
        <v>16843</v>
      </c>
      <c r="BV11323" s="79" t="s">
        <v>1271</v>
      </c>
      <c r="BW11323" s="79" t="s">
        <v>2985</v>
      </c>
    </row>
    <row r="11324" spans="51:75" x14ac:dyDescent="0.3">
      <c r="AY11324" s="107" t="e">
        <f>VLOOKUP(C11324,#REF!, 2,FALSE)</f>
        <v>#REF!</v>
      </c>
      <c r="BM11324" s="79" t="s">
        <v>16844</v>
      </c>
      <c r="BN11324" s="79" t="s">
        <v>2985</v>
      </c>
      <c r="BO11324" s="79" t="s">
        <v>2985</v>
      </c>
      <c r="BU11324" s="79" t="s">
        <v>16844</v>
      </c>
      <c r="BV11324" s="79" t="s">
        <v>2985</v>
      </c>
      <c r="BW11324" s="79" t="s">
        <v>2985</v>
      </c>
    </row>
    <row r="11325" spans="51:75" x14ac:dyDescent="0.3">
      <c r="AY11325" s="107" t="e">
        <f>VLOOKUP(C11325,#REF!, 2,FALSE)</f>
        <v>#REF!</v>
      </c>
      <c r="BM11325" s="79" t="s">
        <v>2907</v>
      </c>
      <c r="BN11325" s="79" t="s">
        <v>1141</v>
      </c>
      <c r="BO11325" s="79" t="s">
        <v>1378</v>
      </c>
      <c r="BU11325" s="79" t="s">
        <v>2907</v>
      </c>
      <c r="BV11325" s="79" t="s">
        <v>1141</v>
      </c>
      <c r="BW11325" s="79" t="s">
        <v>1378</v>
      </c>
    </row>
    <row r="11326" spans="51:75" x14ac:dyDescent="0.3">
      <c r="AY11326" s="107" t="e">
        <f>VLOOKUP(C11326,#REF!, 2,FALSE)</f>
        <v>#REF!</v>
      </c>
      <c r="BM11326" s="79" t="s">
        <v>16845</v>
      </c>
      <c r="BN11326" s="79" t="s">
        <v>1344</v>
      </c>
      <c r="BO11326" s="79" t="s">
        <v>2985</v>
      </c>
      <c r="BU11326" s="79" t="s">
        <v>16845</v>
      </c>
      <c r="BV11326" s="79" t="s">
        <v>1344</v>
      </c>
      <c r="BW11326" s="79" t="s">
        <v>2985</v>
      </c>
    </row>
    <row r="11327" spans="51:75" x14ac:dyDescent="0.3">
      <c r="AY11327" s="107" t="e">
        <f>VLOOKUP(C11327,#REF!, 2,FALSE)</f>
        <v>#REF!</v>
      </c>
      <c r="BM11327" s="79" t="s">
        <v>16846</v>
      </c>
      <c r="BN11327" s="79" t="s">
        <v>16995</v>
      </c>
      <c r="BO11327" s="79" t="s">
        <v>4244</v>
      </c>
      <c r="BU11327" s="79" t="s">
        <v>16846</v>
      </c>
      <c r="BV11327" s="79" t="s">
        <v>16995</v>
      </c>
      <c r="BW11327" s="79" t="s">
        <v>4244</v>
      </c>
    </row>
    <row r="11328" spans="51:75" x14ac:dyDescent="0.3">
      <c r="AY11328" s="107" t="e">
        <f>VLOOKUP(C11328,#REF!, 2,FALSE)</f>
        <v>#REF!</v>
      </c>
      <c r="BM11328" s="79" t="s">
        <v>16847</v>
      </c>
      <c r="BN11328" s="79" t="s">
        <v>3206</v>
      </c>
      <c r="BO11328" s="79" t="s">
        <v>11311</v>
      </c>
      <c r="BU11328" s="79" t="s">
        <v>16847</v>
      </c>
      <c r="BV11328" s="79" t="s">
        <v>3206</v>
      </c>
      <c r="BW11328" s="79" t="s">
        <v>11311</v>
      </c>
    </row>
    <row r="11329" spans="51:75" x14ac:dyDescent="0.3">
      <c r="AY11329" s="107" t="e">
        <f>VLOOKUP(C11329,#REF!, 2,FALSE)</f>
        <v>#REF!</v>
      </c>
      <c r="BM11329" s="79" t="s">
        <v>16848</v>
      </c>
      <c r="BN11329" s="79" t="s">
        <v>3206</v>
      </c>
      <c r="BO11329" s="79" t="s">
        <v>2985</v>
      </c>
      <c r="BU11329" s="79" t="s">
        <v>16848</v>
      </c>
      <c r="BV11329" s="79" t="s">
        <v>3206</v>
      </c>
      <c r="BW11329" s="79" t="s">
        <v>2985</v>
      </c>
    </row>
    <row r="11330" spans="51:75" x14ac:dyDescent="0.3">
      <c r="AY11330" s="107" t="e">
        <f>VLOOKUP(C11330,#REF!, 2,FALSE)</f>
        <v>#REF!</v>
      </c>
      <c r="BM11330" s="79" t="s">
        <v>16849</v>
      </c>
      <c r="BN11330" s="79" t="s">
        <v>3206</v>
      </c>
      <c r="BO11330" s="79" t="s">
        <v>9247</v>
      </c>
      <c r="BU11330" s="79" t="s">
        <v>16849</v>
      </c>
      <c r="BV11330" s="79" t="s">
        <v>3206</v>
      </c>
      <c r="BW11330" s="79" t="s">
        <v>9247</v>
      </c>
    </row>
    <row r="11331" spans="51:75" x14ac:dyDescent="0.3">
      <c r="AY11331" s="107" t="e">
        <f>VLOOKUP(C11331,#REF!, 2,FALSE)</f>
        <v>#REF!</v>
      </c>
      <c r="BM11331" s="79" t="s">
        <v>16850</v>
      </c>
      <c r="BN11331" s="79" t="s">
        <v>1271</v>
      </c>
      <c r="BO11331" s="79" t="s">
        <v>2985</v>
      </c>
      <c r="BU11331" s="79" t="s">
        <v>16850</v>
      </c>
      <c r="BV11331" s="79" t="s">
        <v>1271</v>
      </c>
      <c r="BW11331" s="79" t="s">
        <v>2985</v>
      </c>
    </row>
    <row r="11332" spans="51:75" x14ac:dyDescent="0.3">
      <c r="AY11332" s="107" t="e">
        <f>VLOOKUP(C11332,#REF!, 2,FALSE)</f>
        <v>#REF!</v>
      </c>
      <c r="BM11332" s="79" t="s">
        <v>16851</v>
      </c>
      <c r="BN11332" s="79" t="s">
        <v>3006</v>
      </c>
      <c r="BO11332" s="79" t="s">
        <v>3943</v>
      </c>
      <c r="BU11332" s="79" t="s">
        <v>16851</v>
      </c>
      <c r="BV11332" s="79" t="s">
        <v>3006</v>
      </c>
      <c r="BW11332" s="79" t="s">
        <v>3943</v>
      </c>
    </row>
    <row r="11333" spans="51:75" x14ac:dyDescent="0.3">
      <c r="AY11333" s="107" t="e">
        <f>VLOOKUP(C11333,#REF!, 2,FALSE)</f>
        <v>#REF!</v>
      </c>
      <c r="BM11333" s="79" t="s">
        <v>2908</v>
      </c>
      <c r="BN11333" s="79" t="s">
        <v>1271</v>
      </c>
      <c r="BO11333" s="79" t="s">
        <v>13402</v>
      </c>
      <c r="BU11333" s="79" t="s">
        <v>2908</v>
      </c>
      <c r="BV11333" s="79" t="s">
        <v>1271</v>
      </c>
      <c r="BW11333" s="79" t="s">
        <v>13402</v>
      </c>
    </row>
    <row r="11334" spans="51:75" x14ac:dyDescent="0.3">
      <c r="AY11334" s="107" t="e">
        <f>VLOOKUP(C11334,#REF!, 2,FALSE)</f>
        <v>#REF!</v>
      </c>
      <c r="BM11334" s="79" t="s">
        <v>2909</v>
      </c>
      <c r="BN11334" s="79" t="s">
        <v>1141</v>
      </c>
      <c r="BO11334" s="79" t="s">
        <v>2985</v>
      </c>
      <c r="BU11334" s="79" t="s">
        <v>2909</v>
      </c>
      <c r="BV11334" s="79" t="s">
        <v>1141</v>
      </c>
      <c r="BW11334" s="79" t="s">
        <v>2985</v>
      </c>
    </row>
    <row r="11335" spans="51:75" x14ac:dyDescent="0.3">
      <c r="AY11335" s="107" t="e">
        <f>VLOOKUP(C11335,#REF!, 2,FALSE)</f>
        <v>#REF!</v>
      </c>
      <c r="BM11335" s="79" t="s">
        <v>2910</v>
      </c>
      <c r="BN11335" s="79" t="s">
        <v>1141</v>
      </c>
      <c r="BO11335" s="79" t="s">
        <v>2985</v>
      </c>
      <c r="BU11335" s="79" t="s">
        <v>2910</v>
      </c>
      <c r="BV11335" s="79" t="s">
        <v>1141</v>
      </c>
      <c r="BW11335" s="79" t="s">
        <v>2985</v>
      </c>
    </row>
    <row r="11336" spans="51:75" x14ac:dyDescent="0.3">
      <c r="AY11336" s="107" t="e">
        <f>VLOOKUP(C11336,#REF!, 2,FALSE)</f>
        <v>#REF!</v>
      </c>
      <c r="BM11336" s="79" t="s">
        <v>16852</v>
      </c>
      <c r="BN11336" s="79" t="s">
        <v>1344</v>
      </c>
      <c r="BO11336" s="79" t="s">
        <v>3510</v>
      </c>
      <c r="BU11336" s="79" t="s">
        <v>16852</v>
      </c>
      <c r="BV11336" s="79" t="s">
        <v>1344</v>
      </c>
      <c r="BW11336" s="79" t="s">
        <v>3510</v>
      </c>
    </row>
    <row r="11337" spans="51:75" x14ac:dyDescent="0.3">
      <c r="AY11337" s="107" t="e">
        <f>VLOOKUP(C11337,#REF!, 2,FALSE)</f>
        <v>#REF!</v>
      </c>
      <c r="BM11337" s="79" t="s">
        <v>16853</v>
      </c>
      <c r="BN11337" s="79" t="s">
        <v>16992</v>
      </c>
      <c r="BO11337" s="79" t="s">
        <v>2985</v>
      </c>
      <c r="BU11337" s="79" t="s">
        <v>16853</v>
      </c>
      <c r="BV11337" s="79" t="s">
        <v>16992</v>
      </c>
      <c r="BW11337" s="79" t="s">
        <v>2985</v>
      </c>
    </row>
    <row r="11338" spans="51:75" x14ac:dyDescent="0.3">
      <c r="AY11338" s="107" t="e">
        <f>VLOOKUP(C11338,#REF!, 2,FALSE)</f>
        <v>#REF!</v>
      </c>
      <c r="BM11338" s="79" t="s">
        <v>16854</v>
      </c>
      <c r="BN11338" s="79" t="s">
        <v>1141</v>
      </c>
      <c r="BO11338" s="79" t="s">
        <v>2985</v>
      </c>
      <c r="BU11338" s="79" t="s">
        <v>16854</v>
      </c>
      <c r="BV11338" s="79" t="s">
        <v>1141</v>
      </c>
      <c r="BW11338" s="79" t="s">
        <v>2985</v>
      </c>
    </row>
    <row r="11339" spans="51:75" x14ac:dyDescent="0.3">
      <c r="AY11339" s="107" t="e">
        <f>VLOOKUP(C11339,#REF!, 2,FALSE)</f>
        <v>#REF!</v>
      </c>
      <c r="BM11339" s="79" t="s">
        <v>16855</v>
      </c>
      <c r="BN11339" s="79" t="s">
        <v>864</v>
      </c>
      <c r="BO11339" s="79" t="s">
        <v>2985</v>
      </c>
      <c r="BU11339" s="79" t="s">
        <v>16855</v>
      </c>
      <c r="BV11339" s="79" t="s">
        <v>864</v>
      </c>
      <c r="BW11339" s="79" t="s">
        <v>2985</v>
      </c>
    </row>
    <row r="11340" spans="51:75" x14ac:dyDescent="0.3">
      <c r="AY11340" s="107" t="e">
        <f>VLOOKUP(C11340,#REF!, 2,FALSE)</f>
        <v>#REF!</v>
      </c>
      <c r="BM11340" s="79" t="s">
        <v>16856</v>
      </c>
      <c r="BN11340" s="79" t="s">
        <v>3256</v>
      </c>
      <c r="BO11340" s="79" t="s">
        <v>2985</v>
      </c>
      <c r="BU11340" s="79" t="s">
        <v>16856</v>
      </c>
      <c r="BV11340" s="79" t="s">
        <v>3256</v>
      </c>
      <c r="BW11340" s="79" t="s">
        <v>2985</v>
      </c>
    </row>
    <row r="11341" spans="51:75" x14ac:dyDescent="0.3">
      <c r="AY11341" s="107" t="e">
        <f>VLOOKUP(C11341,#REF!, 2,FALSE)</f>
        <v>#REF!</v>
      </c>
      <c r="BM11341" s="79" t="s">
        <v>2911</v>
      </c>
      <c r="BN11341" s="79" t="s">
        <v>2981</v>
      </c>
      <c r="BO11341" s="79" t="s">
        <v>2985</v>
      </c>
      <c r="BU11341" s="79" t="s">
        <v>2911</v>
      </c>
      <c r="BV11341" s="79" t="s">
        <v>2981</v>
      </c>
      <c r="BW11341" s="79" t="s">
        <v>2985</v>
      </c>
    </row>
    <row r="11342" spans="51:75" x14ac:dyDescent="0.3">
      <c r="AY11342" s="107" t="e">
        <f>VLOOKUP(C11342,#REF!, 2,FALSE)</f>
        <v>#REF!</v>
      </c>
      <c r="BM11342" s="79" t="s">
        <v>16857</v>
      </c>
      <c r="BN11342" s="79" t="s">
        <v>3256</v>
      </c>
      <c r="BO11342" s="79" t="s">
        <v>16318</v>
      </c>
      <c r="BU11342" s="79" t="s">
        <v>16857</v>
      </c>
      <c r="BV11342" s="79" t="s">
        <v>3256</v>
      </c>
      <c r="BW11342" s="79" t="s">
        <v>16318</v>
      </c>
    </row>
    <row r="11343" spans="51:75" x14ac:dyDescent="0.3">
      <c r="AY11343" s="107" t="e">
        <f>VLOOKUP(C11343,#REF!, 2,FALSE)</f>
        <v>#REF!</v>
      </c>
      <c r="BM11343" s="79" t="s">
        <v>16858</v>
      </c>
      <c r="BN11343" s="79" t="s">
        <v>1344</v>
      </c>
      <c r="BO11343" s="79" t="s">
        <v>2985</v>
      </c>
      <c r="BU11343" s="79" t="s">
        <v>16858</v>
      </c>
      <c r="BV11343" s="79" t="s">
        <v>1344</v>
      </c>
      <c r="BW11343" s="79" t="s">
        <v>2985</v>
      </c>
    </row>
    <row r="11344" spans="51:75" x14ac:dyDescent="0.3">
      <c r="AY11344" s="107" t="e">
        <f>VLOOKUP(C11344,#REF!, 2,FALSE)</f>
        <v>#REF!</v>
      </c>
      <c r="BM11344" s="79" t="s">
        <v>16859</v>
      </c>
      <c r="BN11344" s="79" t="s">
        <v>1344</v>
      </c>
      <c r="BO11344" s="79" t="s">
        <v>2985</v>
      </c>
      <c r="BU11344" s="79" t="s">
        <v>16859</v>
      </c>
      <c r="BV11344" s="79" t="s">
        <v>1344</v>
      </c>
      <c r="BW11344" s="79" t="s">
        <v>2985</v>
      </c>
    </row>
    <row r="11345" spans="51:75" x14ac:dyDescent="0.3">
      <c r="AY11345" s="107" t="e">
        <f>VLOOKUP(C11345,#REF!, 2,FALSE)</f>
        <v>#REF!</v>
      </c>
      <c r="BM11345" s="79" t="s">
        <v>2912</v>
      </c>
      <c r="BN11345" s="79" t="s">
        <v>3049</v>
      </c>
      <c r="BO11345" s="79" t="s">
        <v>5087</v>
      </c>
      <c r="BU11345" s="79" t="s">
        <v>2912</v>
      </c>
      <c r="BV11345" s="79" t="s">
        <v>3049</v>
      </c>
      <c r="BW11345" s="79" t="s">
        <v>5087</v>
      </c>
    </row>
    <row r="11346" spans="51:75" x14ac:dyDescent="0.3">
      <c r="AY11346" s="107" t="e">
        <f>VLOOKUP(C11346,#REF!, 2,FALSE)</f>
        <v>#REF!</v>
      </c>
      <c r="BM11346" s="79" t="s">
        <v>16860</v>
      </c>
      <c r="BN11346" s="79" t="s">
        <v>1344</v>
      </c>
      <c r="BO11346" s="79" t="s">
        <v>15564</v>
      </c>
      <c r="BU11346" s="79" t="s">
        <v>16860</v>
      </c>
      <c r="BV11346" s="79" t="s">
        <v>1344</v>
      </c>
      <c r="BW11346" s="79" t="s">
        <v>15564</v>
      </c>
    </row>
    <row r="11347" spans="51:75" x14ac:dyDescent="0.3">
      <c r="AY11347" s="107" t="e">
        <f>VLOOKUP(C11347,#REF!, 2,FALSE)</f>
        <v>#REF!</v>
      </c>
      <c r="BM11347" s="79" t="s">
        <v>16861</v>
      </c>
      <c r="BN11347" s="79" t="s">
        <v>1344</v>
      </c>
      <c r="BO11347" s="79" t="s">
        <v>5811</v>
      </c>
      <c r="BU11347" s="79" t="s">
        <v>16861</v>
      </c>
      <c r="BV11347" s="79" t="s">
        <v>1344</v>
      </c>
      <c r="BW11347" s="79" t="s">
        <v>5811</v>
      </c>
    </row>
    <row r="11348" spans="51:75" x14ac:dyDescent="0.3">
      <c r="AY11348" s="107" t="e">
        <f>VLOOKUP(C11348,#REF!, 2,FALSE)</f>
        <v>#REF!</v>
      </c>
      <c r="BM11348" s="79" t="s">
        <v>16862</v>
      </c>
      <c r="BN11348" s="79" t="s">
        <v>2981</v>
      </c>
      <c r="BO11348" s="79" t="s">
        <v>1099</v>
      </c>
      <c r="BU11348" s="79" t="s">
        <v>16862</v>
      </c>
      <c r="BV11348" s="79" t="s">
        <v>2981</v>
      </c>
      <c r="BW11348" s="79" t="s">
        <v>1099</v>
      </c>
    </row>
    <row r="11349" spans="51:75" x14ac:dyDescent="0.3">
      <c r="AY11349" s="107" t="e">
        <f>VLOOKUP(C11349,#REF!, 2,FALSE)</f>
        <v>#REF!</v>
      </c>
      <c r="BM11349" s="79" t="s">
        <v>16863</v>
      </c>
      <c r="BN11349" s="79" t="s">
        <v>2985</v>
      </c>
      <c r="BO11349" s="79" t="s">
        <v>16864</v>
      </c>
      <c r="BU11349" s="79" t="s">
        <v>16863</v>
      </c>
      <c r="BV11349" s="79" t="s">
        <v>2985</v>
      </c>
      <c r="BW11349" s="79" t="s">
        <v>16864</v>
      </c>
    </row>
    <row r="11350" spans="51:75" x14ac:dyDescent="0.3">
      <c r="AY11350" s="107" t="e">
        <f>VLOOKUP(C11350,#REF!, 2,FALSE)</f>
        <v>#REF!</v>
      </c>
      <c r="BM11350" s="79" t="s">
        <v>16865</v>
      </c>
      <c r="BN11350" s="79" t="s">
        <v>2981</v>
      </c>
      <c r="BO11350" s="79" t="s">
        <v>2985</v>
      </c>
      <c r="BU11350" s="79" t="s">
        <v>16865</v>
      </c>
      <c r="BV11350" s="79" t="s">
        <v>2981</v>
      </c>
      <c r="BW11350" s="79" t="s">
        <v>2985</v>
      </c>
    </row>
    <row r="11351" spans="51:75" x14ac:dyDescent="0.3">
      <c r="AY11351" s="107" t="e">
        <f>VLOOKUP(C11351,#REF!, 2,FALSE)</f>
        <v>#REF!</v>
      </c>
      <c r="BM11351" s="79" t="s">
        <v>16866</v>
      </c>
      <c r="BN11351" s="79" t="s">
        <v>773</v>
      </c>
      <c r="BO11351" s="79" t="s">
        <v>16867</v>
      </c>
      <c r="BU11351" s="79" t="s">
        <v>16866</v>
      </c>
      <c r="BV11351" s="79" t="s">
        <v>773</v>
      </c>
      <c r="BW11351" s="79" t="s">
        <v>16867</v>
      </c>
    </row>
    <row r="11352" spans="51:75" x14ac:dyDescent="0.3">
      <c r="AY11352" s="107" t="e">
        <f>VLOOKUP(C11352,#REF!, 2,FALSE)</f>
        <v>#REF!</v>
      </c>
      <c r="BM11352" s="79" t="s">
        <v>16868</v>
      </c>
      <c r="BN11352" s="79" t="s">
        <v>3256</v>
      </c>
      <c r="BO11352" s="79" t="s">
        <v>10507</v>
      </c>
      <c r="BU11352" s="79" t="s">
        <v>16868</v>
      </c>
      <c r="BV11352" s="79" t="s">
        <v>3256</v>
      </c>
      <c r="BW11352" s="79" t="s">
        <v>10507</v>
      </c>
    </row>
    <row r="11353" spans="51:75" x14ac:dyDescent="0.3">
      <c r="AY11353" s="107" t="e">
        <f>VLOOKUP(C11353,#REF!, 2,FALSE)</f>
        <v>#REF!</v>
      </c>
      <c r="BM11353" s="79" t="s">
        <v>16869</v>
      </c>
      <c r="BN11353" s="79" t="s">
        <v>1344</v>
      </c>
      <c r="BO11353" s="79" t="s">
        <v>2985</v>
      </c>
      <c r="BU11353" s="79" t="s">
        <v>16869</v>
      </c>
      <c r="BV11353" s="79" t="s">
        <v>1344</v>
      </c>
      <c r="BW11353" s="79" t="s">
        <v>2985</v>
      </c>
    </row>
    <row r="11354" spans="51:75" x14ac:dyDescent="0.3">
      <c r="AY11354" s="107" t="e">
        <f>VLOOKUP(C11354,#REF!, 2,FALSE)</f>
        <v>#REF!</v>
      </c>
      <c r="BM11354" s="79" t="s">
        <v>16870</v>
      </c>
      <c r="BN11354" s="79" t="s">
        <v>1344</v>
      </c>
      <c r="BO11354" s="79" t="s">
        <v>2985</v>
      </c>
      <c r="BU11354" s="79" t="s">
        <v>16870</v>
      </c>
      <c r="BV11354" s="79" t="s">
        <v>1344</v>
      </c>
      <c r="BW11354" s="79" t="s">
        <v>2985</v>
      </c>
    </row>
    <row r="11355" spans="51:75" x14ac:dyDescent="0.3">
      <c r="AY11355" s="107" t="e">
        <f>VLOOKUP(C11355,#REF!, 2,FALSE)</f>
        <v>#REF!</v>
      </c>
      <c r="BM11355" s="79" t="s">
        <v>16871</v>
      </c>
      <c r="BN11355" s="79" t="s">
        <v>1344</v>
      </c>
      <c r="BO11355" s="79" t="s">
        <v>2985</v>
      </c>
      <c r="BU11355" s="79" t="s">
        <v>16871</v>
      </c>
      <c r="BV11355" s="79" t="s">
        <v>1344</v>
      </c>
      <c r="BW11355" s="79" t="s">
        <v>2985</v>
      </c>
    </row>
    <row r="11356" spans="51:75" x14ac:dyDescent="0.3">
      <c r="AY11356" s="107" t="e">
        <f>VLOOKUP(C11356,#REF!, 2,FALSE)</f>
        <v>#REF!</v>
      </c>
      <c r="BM11356" s="79" t="s">
        <v>16872</v>
      </c>
      <c r="BN11356" s="79" t="s">
        <v>16992</v>
      </c>
      <c r="BO11356" s="79" t="s">
        <v>6412</v>
      </c>
      <c r="BU11356" s="79" t="s">
        <v>16872</v>
      </c>
      <c r="BV11356" s="79" t="s">
        <v>16992</v>
      </c>
      <c r="BW11356" s="79" t="s">
        <v>6412</v>
      </c>
    </row>
    <row r="11357" spans="51:75" x14ac:dyDescent="0.3">
      <c r="AY11357" s="107" t="e">
        <f>VLOOKUP(C11357,#REF!, 2,FALSE)</f>
        <v>#REF!</v>
      </c>
      <c r="BM11357" s="79" t="s">
        <v>16873</v>
      </c>
      <c r="BN11357" s="79" t="s">
        <v>1141</v>
      </c>
      <c r="BO11357" s="79" t="s">
        <v>2985</v>
      </c>
      <c r="BU11357" s="79" t="s">
        <v>16873</v>
      </c>
      <c r="BV11357" s="79" t="s">
        <v>1141</v>
      </c>
      <c r="BW11357" s="79" t="s">
        <v>2985</v>
      </c>
    </row>
    <row r="11358" spans="51:75" x14ac:dyDescent="0.3">
      <c r="AY11358" s="107" t="e">
        <f>VLOOKUP(C11358,#REF!, 2,FALSE)</f>
        <v>#REF!</v>
      </c>
      <c r="BM11358" s="79" t="s">
        <v>2913</v>
      </c>
      <c r="BN11358" s="79" t="s">
        <v>1344</v>
      </c>
      <c r="BO11358" s="79" t="s">
        <v>2985</v>
      </c>
      <c r="BU11358" s="79" t="s">
        <v>2913</v>
      </c>
      <c r="BV11358" s="79" t="s">
        <v>1344</v>
      </c>
      <c r="BW11358" s="79" t="s">
        <v>2985</v>
      </c>
    </row>
    <row r="11359" spans="51:75" x14ac:dyDescent="0.3">
      <c r="AY11359" s="107" t="e">
        <f>VLOOKUP(C11359,#REF!, 2,FALSE)</f>
        <v>#REF!</v>
      </c>
      <c r="BM11359" s="79" t="s">
        <v>315</v>
      </c>
      <c r="BN11359" s="79" t="s">
        <v>1271</v>
      </c>
      <c r="BO11359" s="79" t="s">
        <v>2985</v>
      </c>
      <c r="BU11359" s="79" t="s">
        <v>315</v>
      </c>
      <c r="BV11359" s="79" t="s">
        <v>1271</v>
      </c>
      <c r="BW11359" s="79" t="s">
        <v>2985</v>
      </c>
    </row>
    <row r="11360" spans="51:75" x14ac:dyDescent="0.3">
      <c r="AY11360" s="107" t="e">
        <f>VLOOKUP(C11360,#REF!, 2,FALSE)</f>
        <v>#REF!</v>
      </c>
      <c r="BM11360" s="79" t="s">
        <v>16874</v>
      </c>
      <c r="BN11360" s="79" t="s">
        <v>3206</v>
      </c>
      <c r="BO11360" s="79" t="s">
        <v>2657</v>
      </c>
      <c r="BU11360" s="79" t="s">
        <v>16874</v>
      </c>
      <c r="BV11360" s="79" t="s">
        <v>3206</v>
      </c>
      <c r="BW11360" s="79" t="s">
        <v>2657</v>
      </c>
    </row>
    <row r="11361" spans="51:75" x14ac:dyDescent="0.3">
      <c r="AY11361" s="107" t="e">
        <f>VLOOKUP(C11361,#REF!, 2,FALSE)</f>
        <v>#REF!</v>
      </c>
      <c r="BM11361" s="79" t="s">
        <v>16875</v>
      </c>
      <c r="BN11361" s="79" t="s">
        <v>16994</v>
      </c>
      <c r="BO11361" s="79" t="s">
        <v>2985</v>
      </c>
      <c r="BU11361" s="79" t="s">
        <v>16875</v>
      </c>
      <c r="BV11361" s="79" t="s">
        <v>16994</v>
      </c>
      <c r="BW11361" s="79" t="s">
        <v>2985</v>
      </c>
    </row>
    <row r="11362" spans="51:75" x14ac:dyDescent="0.3">
      <c r="AY11362" s="107" t="e">
        <f>VLOOKUP(C11362,#REF!, 2,FALSE)</f>
        <v>#REF!</v>
      </c>
      <c r="BM11362" s="79" t="s">
        <v>16876</v>
      </c>
      <c r="BN11362" s="79" t="s">
        <v>864</v>
      </c>
      <c r="BO11362" s="79" t="s">
        <v>2985</v>
      </c>
      <c r="BU11362" s="79" t="s">
        <v>16876</v>
      </c>
      <c r="BV11362" s="79" t="s">
        <v>864</v>
      </c>
      <c r="BW11362" s="79" t="s">
        <v>2985</v>
      </c>
    </row>
    <row r="11363" spans="51:75" x14ac:dyDescent="0.3">
      <c r="AY11363" s="107" t="e">
        <f>VLOOKUP(C11363,#REF!, 2,FALSE)</f>
        <v>#REF!</v>
      </c>
      <c r="BM11363" s="79" t="s">
        <v>2914</v>
      </c>
      <c r="BN11363" s="79" t="s">
        <v>2981</v>
      </c>
      <c r="BO11363" s="79" t="s">
        <v>1085</v>
      </c>
      <c r="BU11363" s="79" t="s">
        <v>2914</v>
      </c>
      <c r="BV11363" s="79" t="s">
        <v>2981</v>
      </c>
      <c r="BW11363" s="79" t="s">
        <v>1085</v>
      </c>
    </row>
    <row r="11364" spans="51:75" x14ac:dyDescent="0.3">
      <c r="AY11364" s="107" t="e">
        <f>VLOOKUP(C11364,#REF!, 2,FALSE)</f>
        <v>#REF!</v>
      </c>
      <c r="BM11364" s="79" t="s">
        <v>16877</v>
      </c>
      <c r="BN11364" s="79" t="s">
        <v>2981</v>
      </c>
      <c r="BO11364" s="79" t="s">
        <v>2985</v>
      </c>
      <c r="BU11364" s="79" t="s">
        <v>16877</v>
      </c>
      <c r="BV11364" s="79" t="s">
        <v>2981</v>
      </c>
      <c r="BW11364" s="79" t="s">
        <v>2985</v>
      </c>
    </row>
    <row r="11365" spans="51:75" x14ac:dyDescent="0.3">
      <c r="AY11365" s="107" t="e">
        <f>VLOOKUP(C11365,#REF!, 2,FALSE)</f>
        <v>#REF!</v>
      </c>
      <c r="BM11365" s="79" t="s">
        <v>2915</v>
      </c>
      <c r="BN11365" s="79" t="s">
        <v>16992</v>
      </c>
      <c r="BO11365" s="79" t="s">
        <v>2985</v>
      </c>
      <c r="BU11365" s="79" t="s">
        <v>2915</v>
      </c>
      <c r="BV11365" s="79" t="s">
        <v>16992</v>
      </c>
      <c r="BW11365" s="79" t="s">
        <v>2985</v>
      </c>
    </row>
    <row r="11366" spans="51:75" x14ac:dyDescent="0.3">
      <c r="AY11366" s="107" t="e">
        <f>VLOOKUP(C11366,#REF!, 2,FALSE)</f>
        <v>#REF!</v>
      </c>
      <c r="BM11366" s="79" t="s">
        <v>16878</v>
      </c>
      <c r="BN11366" s="79" t="s">
        <v>1344</v>
      </c>
      <c r="BO11366" s="79" t="s">
        <v>9724</v>
      </c>
      <c r="BU11366" s="79" t="s">
        <v>16878</v>
      </c>
      <c r="BV11366" s="79" t="s">
        <v>1344</v>
      </c>
      <c r="BW11366" s="79" t="s">
        <v>9724</v>
      </c>
    </row>
    <row r="11367" spans="51:75" x14ac:dyDescent="0.3">
      <c r="AY11367" s="107" t="e">
        <f>VLOOKUP(C11367,#REF!, 2,FALSE)</f>
        <v>#REF!</v>
      </c>
      <c r="BM11367" s="79" t="s">
        <v>2916</v>
      </c>
      <c r="BN11367" s="79" t="s">
        <v>1344</v>
      </c>
      <c r="BO11367" s="79" t="s">
        <v>2985</v>
      </c>
      <c r="BU11367" s="79" t="s">
        <v>2916</v>
      </c>
      <c r="BV11367" s="79" t="s">
        <v>1344</v>
      </c>
      <c r="BW11367" s="79" t="s">
        <v>2985</v>
      </c>
    </row>
    <row r="11368" spans="51:75" x14ac:dyDescent="0.3">
      <c r="AY11368" s="107" t="e">
        <f>VLOOKUP(C11368,#REF!, 2,FALSE)</f>
        <v>#REF!</v>
      </c>
      <c r="BM11368" s="79" t="s">
        <v>16879</v>
      </c>
      <c r="BN11368" s="79" t="s">
        <v>1141</v>
      </c>
      <c r="BO11368" s="79" t="s">
        <v>13376</v>
      </c>
      <c r="BU11368" s="79" t="s">
        <v>16879</v>
      </c>
      <c r="BV11368" s="79" t="s">
        <v>1141</v>
      </c>
      <c r="BW11368" s="79" t="s">
        <v>13376</v>
      </c>
    </row>
    <row r="11369" spans="51:75" x14ac:dyDescent="0.3">
      <c r="AY11369" s="107" t="e">
        <f>VLOOKUP(C11369,#REF!, 2,FALSE)</f>
        <v>#REF!</v>
      </c>
      <c r="BM11369" s="79" t="s">
        <v>16880</v>
      </c>
      <c r="BN11369" s="79" t="s">
        <v>1141</v>
      </c>
      <c r="BO11369" s="79" t="s">
        <v>7157</v>
      </c>
      <c r="BU11369" s="79" t="s">
        <v>16880</v>
      </c>
      <c r="BV11369" s="79" t="s">
        <v>1141</v>
      </c>
      <c r="BW11369" s="79" t="s">
        <v>7157</v>
      </c>
    </row>
    <row r="11370" spans="51:75" x14ac:dyDescent="0.3">
      <c r="AY11370" s="107" t="e">
        <f>VLOOKUP(C11370,#REF!, 2,FALSE)</f>
        <v>#REF!</v>
      </c>
      <c r="BM11370" s="79" t="s">
        <v>16881</v>
      </c>
      <c r="BN11370" s="79" t="s">
        <v>2981</v>
      </c>
      <c r="BO11370" s="79" t="s">
        <v>2985</v>
      </c>
      <c r="BU11370" s="79" t="s">
        <v>16881</v>
      </c>
      <c r="BV11370" s="79" t="s">
        <v>2981</v>
      </c>
      <c r="BW11370" s="79" t="s">
        <v>2985</v>
      </c>
    </row>
    <row r="11371" spans="51:75" x14ac:dyDescent="0.3">
      <c r="AY11371" s="107" t="e">
        <f>VLOOKUP(C11371,#REF!, 2,FALSE)</f>
        <v>#REF!</v>
      </c>
      <c r="BM11371" s="79" t="s">
        <v>16882</v>
      </c>
      <c r="BN11371" s="79" t="s">
        <v>1344</v>
      </c>
      <c r="BO11371" s="79" t="s">
        <v>16084</v>
      </c>
      <c r="BU11371" s="79" t="s">
        <v>16882</v>
      </c>
      <c r="BV11371" s="79" t="s">
        <v>1344</v>
      </c>
      <c r="BW11371" s="79" t="s">
        <v>16084</v>
      </c>
    </row>
    <row r="11372" spans="51:75" x14ac:dyDescent="0.3">
      <c r="AY11372" s="107" t="e">
        <f>VLOOKUP(C11372,#REF!, 2,FALSE)</f>
        <v>#REF!</v>
      </c>
      <c r="BM11372" s="79" t="s">
        <v>2917</v>
      </c>
      <c r="BN11372" s="79" t="s">
        <v>2981</v>
      </c>
      <c r="BO11372" s="79" t="s">
        <v>14378</v>
      </c>
      <c r="BU11372" s="79" t="s">
        <v>2917</v>
      </c>
      <c r="BV11372" s="79" t="s">
        <v>2981</v>
      </c>
      <c r="BW11372" s="79" t="s">
        <v>14378</v>
      </c>
    </row>
    <row r="11373" spans="51:75" x14ac:dyDescent="0.3">
      <c r="AY11373" s="107" t="e">
        <f>VLOOKUP(C11373,#REF!, 2,FALSE)</f>
        <v>#REF!</v>
      </c>
      <c r="BM11373" s="79" t="s">
        <v>16883</v>
      </c>
      <c r="BN11373" s="79" t="s">
        <v>3256</v>
      </c>
      <c r="BO11373" s="79" t="s">
        <v>2985</v>
      </c>
      <c r="BU11373" s="79" t="s">
        <v>16883</v>
      </c>
      <c r="BV11373" s="79" t="s">
        <v>3256</v>
      </c>
      <c r="BW11373" s="79" t="s">
        <v>2985</v>
      </c>
    </row>
    <row r="11374" spans="51:75" x14ac:dyDescent="0.3">
      <c r="AY11374" s="107" t="e">
        <f>VLOOKUP(C11374,#REF!, 2,FALSE)</f>
        <v>#REF!</v>
      </c>
      <c r="BM11374" s="79" t="s">
        <v>16884</v>
      </c>
      <c r="BN11374" s="79" t="s">
        <v>2981</v>
      </c>
      <c r="BO11374" s="79" t="s">
        <v>2378</v>
      </c>
      <c r="BU11374" s="79" t="s">
        <v>16884</v>
      </c>
      <c r="BV11374" s="79" t="s">
        <v>2981</v>
      </c>
      <c r="BW11374" s="79" t="s">
        <v>2378</v>
      </c>
    </row>
    <row r="11375" spans="51:75" x14ac:dyDescent="0.3">
      <c r="AY11375" s="107" t="e">
        <f>VLOOKUP(C11375,#REF!, 2,FALSE)</f>
        <v>#REF!</v>
      </c>
      <c r="BM11375" s="79" t="s">
        <v>16885</v>
      </c>
      <c r="BN11375" s="79" t="s">
        <v>2981</v>
      </c>
      <c r="BO11375" s="79" t="s">
        <v>2985</v>
      </c>
      <c r="BU11375" s="79" t="s">
        <v>16885</v>
      </c>
      <c r="BV11375" s="79" t="s">
        <v>2981</v>
      </c>
      <c r="BW11375" s="79" t="s">
        <v>2985</v>
      </c>
    </row>
    <row r="11376" spans="51:75" x14ac:dyDescent="0.3">
      <c r="AY11376" s="107" t="e">
        <f>VLOOKUP(C11376,#REF!, 2,FALSE)</f>
        <v>#REF!</v>
      </c>
      <c r="BM11376" s="79" t="s">
        <v>16886</v>
      </c>
      <c r="BN11376" s="79" t="s">
        <v>1141</v>
      </c>
      <c r="BO11376" s="79" t="s">
        <v>2067</v>
      </c>
      <c r="BU11376" s="79" t="s">
        <v>16886</v>
      </c>
      <c r="BV11376" s="79" t="s">
        <v>1141</v>
      </c>
      <c r="BW11376" s="79" t="s">
        <v>2067</v>
      </c>
    </row>
    <row r="11377" spans="51:75" x14ac:dyDescent="0.3">
      <c r="AY11377" s="107" t="e">
        <f>VLOOKUP(C11377,#REF!, 2,FALSE)</f>
        <v>#REF!</v>
      </c>
      <c r="BM11377" s="79" t="s">
        <v>16887</v>
      </c>
      <c r="BN11377" s="79" t="s">
        <v>2981</v>
      </c>
      <c r="BO11377" s="79" t="s">
        <v>2171</v>
      </c>
      <c r="BU11377" s="79" t="s">
        <v>16887</v>
      </c>
      <c r="BV11377" s="79" t="s">
        <v>2981</v>
      </c>
      <c r="BW11377" s="79" t="s">
        <v>2171</v>
      </c>
    </row>
    <row r="11378" spans="51:75" x14ac:dyDescent="0.3">
      <c r="AY11378" s="107" t="e">
        <f>VLOOKUP(C11378,#REF!, 2,FALSE)</f>
        <v>#REF!</v>
      </c>
      <c r="BM11378" s="79" t="s">
        <v>16888</v>
      </c>
      <c r="BN11378" s="79" t="s">
        <v>1344</v>
      </c>
      <c r="BO11378" s="79" t="s">
        <v>9247</v>
      </c>
      <c r="BU11378" s="79" t="s">
        <v>16888</v>
      </c>
      <c r="BV11378" s="79" t="s">
        <v>1344</v>
      </c>
      <c r="BW11378" s="79" t="s">
        <v>9247</v>
      </c>
    </row>
    <row r="11379" spans="51:75" x14ac:dyDescent="0.3">
      <c r="AY11379" s="107" t="e">
        <f>VLOOKUP(C11379,#REF!, 2,FALSE)</f>
        <v>#REF!</v>
      </c>
      <c r="BM11379" s="79" t="s">
        <v>16889</v>
      </c>
      <c r="BN11379" s="79" t="s">
        <v>1344</v>
      </c>
      <c r="BO11379" s="79" t="s">
        <v>5583</v>
      </c>
      <c r="BU11379" s="79" t="s">
        <v>16889</v>
      </c>
      <c r="BV11379" s="79" t="s">
        <v>1344</v>
      </c>
      <c r="BW11379" s="79" t="s">
        <v>5583</v>
      </c>
    </row>
    <row r="11380" spans="51:75" x14ac:dyDescent="0.3">
      <c r="AY11380" s="107" t="e">
        <f>VLOOKUP(C11380,#REF!, 2,FALSE)</f>
        <v>#REF!</v>
      </c>
      <c r="BM11380" s="79" t="s">
        <v>16890</v>
      </c>
      <c r="BN11380" s="79" t="s">
        <v>3206</v>
      </c>
      <c r="BO11380" s="79" t="s">
        <v>2985</v>
      </c>
      <c r="BU11380" s="79" t="s">
        <v>16890</v>
      </c>
      <c r="BV11380" s="79" t="s">
        <v>3206</v>
      </c>
      <c r="BW11380" s="79" t="s">
        <v>2985</v>
      </c>
    </row>
    <row r="11381" spans="51:75" x14ac:dyDescent="0.3">
      <c r="AY11381" s="107" t="e">
        <f>VLOOKUP(C11381,#REF!, 2,FALSE)</f>
        <v>#REF!</v>
      </c>
      <c r="BM11381" s="79" t="s">
        <v>16891</v>
      </c>
      <c r="BN11381" s="79" t="s">
        <v>1141</v>
      </c>
      <c r="BO11381" s="79" t="s">
        <v>2985</v>
      </c>
      <c r="BU11381" s="79" t="s">
        <v>16891</v>
      </c>
      <c r="BV11381" s="79" t="s">
        <v>1141</v>
      </c>
      <c r="BW11381" s="79" t="s">
        <v>2985</v>
      </c>
    </row>
    <row r="11382" spans="51:75" x14ac:dyDescent="0.3">
      <c r="AY11382" s="107" t="e">
        <f>VLOOKUP(C11382,#REF!, 2,FALSE)</f>
        <v>#REF!</v>
      </c>
      <c r="BM11382" s="79" t="s">
        <v>16892</v>
      </c>
      <c r="BN11382" s="79" t="s">
        <v>657</v>
      </c>
      <c r="BO11382" s="79" t="s">
        <v>3095</v>
      </c>
      <c r="BU11382" s="79" t="s">
        <v>16892</v>
      </c>
      <c r="BV11382" s="79" t="s">
        <v>657</v>
      </c>
      <c r="BW11382" s="79" t="s">
        <v>3095</v>
      </c>
    </row>
    <row r="11383" spans="51:75" x14ac:dyDescent="0.3">
      <c r="AY11383" s="107" t="e">
        <f>VLOOKUP(C11383,#REF!, 2,FALSE)</f>
        <v>#REF!</v>
      </c>
      <c r="BM11383" s="79" t="s">
        <v>16893</v>
      </c>
      <c r="BN11383" s="79" t="s">
        <v>3049</v>
      </c>
      <c r="BO11383" s="79" t="s">
        <v>2985</v>
      </c>
      <c r="BU11383" s="79" t="s">
        <v>16893</v>
      </c>
      <c r="BV11383" s="79" t="s">
        <v>3049</v>
      </c>
      <c r="BW11383" s="79" t="s">
        <v>2985</v>
      </c>
    </row>
    <row r="11384" spans="51:75" x14ac:dyDescent="0.3">
      <c r="AY11384" s="107" t="e">
        <f>VLOOKUP(C11384,#REF!, 2,FALSE)</f>
        <v>#REF!</v>
      </c>
      <c r="BM11384" s="79" t="s">
        <v>16894</v>
      </c>
      <c r="BN11384" s="79" t="s">
        <v>2981</v>
      </c>
      <c r="BO11384" s="79" t="s">
        <v>1332</v>
      </c>
      <c r="BU11384" s="79" t="s">
        <v>16894</v>
      </c>
      <c r="BV11384" s="79" t="s">
        <v>2981</v>
      </c>
      <c r="BW11384" s="79" t="s">
        <v>1332</v>
      </c>
    </row>
    <row r="11385" spans="51:75" x14ac:dyDescent="0.3">
      <c r="AY11385" s="107" t="e">
        <f>VLOOKUP(C11385,#REF!, 2,FALSE)</f>
        <v>#REF!</v>
      </c>
      <c r="BM11385" s="79" t="s">
        <v>16895</v>
      </c>
      <c r="BN11385" s="79" t="s">
        <v>2981</v>
      </c>
      <c r="BO11385" s="79" t="s">
        <v>2985</v>
      </c>
      <c r="BU11385" s="79" t="s">
        <v>16895</v>
      </c>
      <c r="BV11385" s="79" t="s">
        <v>2981</v>
      </c>
      <c r="BW11385" s="79" t="s">
        <v>2985</v>
      </c>
    </row>
    <row r="11386" spans="51:75" x14ac:dyDescent="0.3">
      <c r="AY11386" s="107" t="e">
        <f>VLOOKUP(C11386,#REF!, 2,FALSE)</f>
        <v>#REF!</v>
      </c>
      <c r="BM11386" s="79" t="s">
        <v>16896</v>
      </c>
      <c r="BN11386" s="79" t="s">
        <v>2981</v>
      </c>
      <c r="BO11386" s="79" t="s">
        <v>2985</v>
      </c>
      <c r="BU11386" s="79" t="s">
        <v>16896</v>
      </c>
      <c r="BV11386" s="79" t="s">
        <v>2981</v>
      </c>
      <c r="BW11386" s="79" t="s">
        <v>2985</v>
      </c>
    </row>
    <row r="11387" spans="51:75" x14ac:dyDescent="0.3">
      <c r="AY11387" s="107" t="e">
        <f>VLOOKUP(C11387,#REF!, 2,FALSE)</f>
        <v>#REF!</v>
      </c>
      <c r="BM11387" s="79" t="s">
        <v>2918</v>
      </c>
      <c r="BN11387" s="79" t="s">
        <v>3256</v>
      </c>
      <c r="BO11387" s="79" t="s">
        <v>2985</v>
      </c>
      <c r="BU11387" s="79" t="s">
        <v>2918</v>
      </c>
      <c r="BV11387" s="79" t="s">
        <v>3256</v>
      </c>
      <c r="BW11387" s="79" t="s">
        <v>2985</v>
      </c>
    </row>
    <row r="11388" spans="51:75" x14ac:dyDescent="0.3">
      <c r="AY11388" s="107" t="e">
        <f>VLOOKUP(C11388,#REF!, 2,FALSE)</f>
        <v>#REF!</v>
      </c>
      <c r="BM11388" s="79" t="s">
        <v>16897</v>
      </c>
      <c r="BN11388" s="79" t="s">
        <v>3256</v>
      </c>
      <c r="BO11388" s="79" t="s">
        <v>16898</v>
      </c>
      <c r="BU11388" s="79" t="s">
        <v>16897</v>
      </c>
      <c r="BV11388" s="79" t="s">
        <v>3256</v>
      </c>
      <c r="BW11388" s="79" t="s">
        <v>16898</v>
      </c>
    </row>
    <row r="11389" spans="51:75" x14ac:dyDescent="0.3">
      <c r="AY11389" s="107" t="e">
        <f>VLOOKUP(C11389,#REF!, 2,FALSE)</f>
        <v>#REF!</v>
      </c>
      <c r="BM11389" s="79" t="s">
        <v>16899</v>
      </c>
      <c r="BN11389" s="79" t="s">
        <v>3049</v>
      </c>
      <c r="BO11389" s="79" t="s">
        <v>2934</v>
      </c>
      <c r="BU11389" s="79" t="s">
        <v>16899</v>
      </c>
      <c r="BV11389" s="79" t="s">
        <v>3049</v>
      </c>
      <c r="BW11389" s="79" t="s">
        <v>2934</v>
      </c>
    </row>
    <row r="11390" spans="51:75" x14ac:dyDescent="0.3">
      <c r="AY11390" s="107" t="e">
        <f>VLOOKUP(C11390,#REF!, 2,FALSE)</f>
        <v>#REF!</v>
      </c>
      <c r="BM11390" s="79" t="s">
        <v>16900</v>
      </c>
      <c r="BN11390" s="79" t="s">
        <v>2981</v>
      </c>
      <c r="BO11390" s="79" t="s">
        <v>2985</v>
      </c>
      <c r="BU11390" s="79" t="s">
        <v>16900</v>
      </c>
      <c r="BV11390" s="79" t="s">
        <v>2981</v>
      </c>
      <c r="BW11390" s="79" t="s">
        <v>2985</v>
      </c>
    </row>
    <row r="11391" spans="51:75" x14ac:dyDescent="0.3">
      <c r="AY11391" s="107" t="e">
        <f>VLOOKUP(C11391,#REF!, 2,FALSE)</f>
        <v>#REF!</v>
      </c>
      <c r="BM11391" s="79" t="s">
        <v>16901</v>
      </c>
      <c r="BN11391" s="79" t="s">
        <v>1141</v>
      </c>
      <c r="BO11391" s="79" t="s">
        <v>2985</v>
      </c>
      <c r="BU11391" s="79" t="s">
        <v>16901</v>
      </c>
      <c r="BV11391" s="79" t="s">
        <v>1141</v>
      </c>
      <c r="BW11391" s="79" t="s">
        <v>2985</v>
      </c>
    </row>
    <row r="11392" spans="51:75" x14ac:dyDescent="0.3">
      <c r="AY11392" s="107" t="e">
        <f>VLOOKUP(C11392,#REF!, 2,FALSE)</f>
        <v>#REF!</v>
      </c>
      <c r="BM11392" s="79" t="s">
        <v>16902</v>
      </c>
      <c r="BN11392" s="79" t="s">
        <v>3256</v>
      </c>
      <c r="BO11392" s="79" t="s">
        <v>2655</v>
      </c>
      <c r="BU11392" s="79" t="s">
        <v>16902</v>
      </c>
      <c r="BV11392" s="79" t="s">
        <v>3256</v>
      </c>
      <c r="BW11392" s="79" t="s">
        <v>2655</v>
      </c>
    </row>
    <row r="11393" spans="51:75" x14ac:dyDescent="0.3">
      <c r="AY11393" s="107" t="e">
        <f>VLOOKUP(C11393,#REF!, 2,FALSE)</f>
        <v>#REF!</v>
      </c>
      <c r="BM11393" s="79" t="s">
        <v>2919</v>
      </c>
      <c r="BN11393" s="79" t="s">
        <v>1271</v>
      </c>
      <c r="BO11393" s="79" t="s">
        <v>2985</v>
      </c>
      <c r="BU11393" s="79" t="s">
        <v>2919</v>
      </c>
      <c r="BV11393" s="79" t="s">
        <v>1271</v>
      </c>
      <c r="BW11393" s="79" t="s">
        <v>2985</v>
      </c>
    </row>
    <row r="11394" spans="51:75" x14ac:dyDescent="0.3">
      <c r="AY11394" s="107" t="e">
        <f>VLOOKUP(C11394,#REF!, 2,FALSE)</f>
        <v>#REF!</v>
      </c>
      <c r="BM11394" s="79" t="s">
        <v>16903</v>
      </c>
      <c r="BN11394" s="79" t="s">
        <v>864</v>
      </c>
      <c r="BO11394" s="79" t="s">
        <v>2985</v>
      </c>
      <c r="BU11394" s="79" t="s">
        <v>16903</v>
      </c>
      <c r="BV11394" s="79" t="s">
        <v>864</v>
      </c>
      <c r="BW11394" s="79" t="s">
        <v>2985</v>
      </c>
    </row>
    <row r="11395" spans="51:75" x14ac:dyDescent="0.3">
      <c r="AY11395" s="107" t="e">
        <f>VLOOKUP(C11395,#REF!, 2,FALSE)</f>
        <v>#REF!</v>
      </c>
      <c r="BM11395" s="79" t="s">
        <v>16904</v>
      </c>
      <c r="BN11395" s="79" t="s">
        <v>3256</v>
      </c>
      <c r="BO11395" s="79" t="s">
        <v>2985</v>
      </c>
      <c r="BU11395" s="79" t="s">
        <v>16904</v>
      </c>
      <c r="BV11395" s="79" t="s">
        <v>3256</v>
      </c>
      <c r="BW11395" s="79" t="s">
        <v>2985</v>
      </c>
    </row>
    <row r="11396" spans="51:75" x14ac:dyDescent="0.3">
      <c r="AY11396" s="107" t="e">
        <f>VLOOKUP(C11396,#REF!, 2,FALSE)</f>
        <v>#REF!</v>
      </c>
      <c r="BM11396" s="79" t="s">
        <v>16905</v>
      </c>
      <c r="BN11396" s="79" t="s">
        <v>3256</v>
      </c>
      <c r="BO11396" s="79" t="s">
        <v>12093</v>
      </c>
      <c r="BU11396" s="79" t="s">
        <v>16905</v>
      </c>
      <c r="BV11396" s="79" t="s">
        <v>3256</v>
      </c>
      <c r="BW11396" s="79" t="s">
        <v>12093</v>
      </c>
    </row>
    <row r="11397" spans="51:75" x14ac:dyDescent="0.3">
      <c r="AY11397" s="107" t="e">
        <f>VLOOKUP(C11397,#REF!, 2,FALSE)</f>
        <v>#REF!</v>
      </c>
      <c r="BM11397" s="79" t="s">
        <v>16906</v>
      </c>
      <c r="BN11397" s="79" t="s">
        <v>1271</v>
      </c>
      <c r="BO11397" s="79" t="s">
        <v>2985</v>
      </c>
      <c r="BU11397" s="79" t="s">
        <v>16906</v>
      </c>
      <c r="BV11397" s="79" t="s">
        <v>1271</v>
      </c>
      <c r="BW11397" s="79" t="s">
        <v>2985</v>
      </c>
    </row>
    <row r="11398" spans="51:75" x14ac:dyDescent="0.3">
      <c r="AY11398" s="107" t="e">
        <f>VLOOKUP(C11398,#REF!, 2,FALSE)</f>
        <v>#REF!</v>
      </c>
      <c r="BM11398" s="79" t="s">
        <v>16907</v>
      </c>
      <c r="BN11398" s="79" t="s">
        <v>3049</v>
      </c>
      <c r="BO11398" s="79" t="s">
        <v>2985</v>
      </c>
      <c r="BU11398" s="79" t="s">
        <v>16907</v>
      </c>
      <c r="BV11398" s="79" t="s">
        <v>3049</v>
      </c>
      <c r="BW11398" s="79" t="s">
        <v>2985</v>
      </c>
    </row>
    <row r="11399" spans="51:75" x14ac:dyDescent="0.3">
      <c r="AY11399" s="107" t="e">
        <f>VLOOKUP(C11399,#REF!, 2,FALSE)</f>
        <v>#REF!</v>
      </c>
      <c r="BM11399" s="79" t="s">
        <v>16908</v>
      </c>
      <c r="BN11399" s="79" t="s">
        <v>1344</v>
      </c>
      <c r="BO11399" s="79" t="s">
        <v>2985</v>
      </c>
      <c r="BU11399" s="79" t="s">
        <v>16908</v>
      </c>
      <c r="BV11399" s="79" t="s">
        <v>1344</v>
      </c>
      <c r="BW11399" s="79" t="s">
        <v>2985</v>
      </c>
    </row>
    <row r="11400" spans="51:75" x14ac:dyDescent="0.3">
      <c r="AY11400" s="107" t="e">
        <f>VLOOKUP(C11400,#REF!, 2,FALSE)</f>
        <v>#REF!</v>
      </c>
      <c r="BM11400" s="79" t="s">
        <v>16909</v>
      </c>
      <c r="BN11400" s="79" t="s">
        <v>1141</v>
      </c>
      <c r="BO11400" s="79" t="s">
        <v>1806</v>
      </c>
      <c r="BU11400" s="79" t="s">
        <v>16909</v>
      </c>
      <c r="BV11400" s="79" t="s">
        <v>1141</v>
      </c>
      <c r="BW11400" s="79" t="s">
        <v>1806</v>
      </c>
    </row>
    <row r="11401" spans="51:75" x14ac:dyDescent="0.3">
      <c r="AY11401" s="107" t="e">
        <f>VLOOKUP(C11401,#REF!, 2,FALSE)</f>
        <v>#REF!</v>
      </c>
      <c r="BM11401" s="79" t="s">
        <v>312</v>
      </c>
      <c r="BN11401" s="79" t="s">
        <v>864</v>
      </c>
      <c r="BO11401" s="79" t="s">
        <v>8913</v>
      </c>
      <c r="BU11401" s="79" t="s">
        <v>312</v>
      </c>
      <c r="BV11401" s="79" t="s">
        <v>864</v>
      </c>
      <c r="BW11401" s="79" t="s">
        <v>8913</v>
      </c>
    </row>
    <row r="11402" spans="51:75" x14ac:dyDescent="0.3">
      <c r="AY11402" s="107" t="e">
        <f>VLOOKUP(C11402,#REF!, 2,FALSE)</f>
        <v>#REF!</v>
      </c>
      <c r="BM11402" s="79" t="s">
        <v>16910</v>
      </c>
      <c r="BN11402" s="79" t="s">
        <v>3256</v>
      </c>
      <c r="BO11402" s="79" t="s">
        <v>2985</v>
      </c>
      <c r="BU11402" s="79" t="s">
        <v>16910</v>
      </c>
      <c r="BV11402" s="79" t="s">
        <v>3256</v>
      </c>
      <c r="BW11402" s="79" t="s">
        <v>2985</v>
      </c>
    </row>
    <row r="11403" spans="51:75" x14ac:dyDescent="0.3">
      <c r="AY11403" s="107" t="e">
        <f>VLOOKUP(C11403,#REF!, 2,FALSE)</f>
        <v>#REF!</v>
      </c>
      <c r="BM11403" s="79" t="s">
        <v>16911</v>
      </c>
      <c r="BN11403" s="79" t="s">
        <v>3256</v>
      </c>
      <c r="BO11403" s="79" t="s">
        <v>2985</v>
      </c>
      <c r="BU11403" s="79" t="s">
        <v>16911</v>
      </c>
      <c r="BV11403" s="79" t="s">
        <v>3256</v>
      </c>
      <c r="BW11403" s="79" t="s">
        <v>2985</v>
      </c>
    </row>
    <row r="11404" spans="51:75" x14ac:dyDescent="0.3">
      <c r="AY11404" s="107" t="e">
        <f>VLOOKUP(C11404,#REF!, 2,FALSE)</f>
        <v>#REF!</v>
      </c>
      <c r="BM11404" s="79" t="s">
        <v>16912</v>
      </c>
      <c r="BN11404" s="79" t="s">
        <v>1344</v>
      </c>
      <c r="BO11404" s="79" t="s">
        <v>3727</v>
      </c>
      <c r="BU11404" s="79" t="s">
        <v>16912</v>
      </c>
      <c r="BV11404" s="79" t="s">
        <v>1344</v>
      </c>
      <c r="BW11404" s="79" t="s">
        <v>3727</v>
      </c>
    </row>
    <row r="11405" spans="51:75" x14ac:dyDescent="0.3">
      <c r="AY11405" s="107" t="e">
        <f>VLOOKUP(C11405,#REF!, 2,FALSE)</f>
        <v>#REF!</v>
      </c>
      <c r="BM11405" s="79" t="s">
        <v>16913</v>
      </c>
      <c r="BN11405" s="79" t="s">
        <v>1344</v>
      </c>
      <c r="BO11405" s="79" t="s">
        <v>2985</v>
      </c>
      <c r="BU11405" s="79" t="s">
        <v>16913</v>
      </c>
      <c r="BV11405" s="79" t="s">
        <v>1344</v>
      </c>
      <c r="BW11405" s="79" t="s">
        <v>2985</v>
      </c>
    </row>
    <row r="11406" spans="51:75" x14ac:dyDescent="0.3">
      <c r="AY11406" s="107" t="e">
        <f>VLOOKUP(C11406,#REF!, 2,FALSE)</f>
        <v>#REF!</v>
      </c>
      <c r="BM11406" s="79" t="s">
        <v>16914</v>
      </c>
      <c r="BN11406" s="79" t="s">
        <v>1344</v>
      </c>
      <c r="BO11406" s="79" t="s">
        <v>2985</v>
      </c>
      <c r="BU11406" s="79" t="s">
        <v>16914</v>
      </c>
      <c r="BV11406" s="79" t="s">
        <v>1344</v>
      </c>
      <c r="BW11406" s="79" t="s">
        <v>2985</v>
      </c>
    </row>
    <row r="11407" spans="51:75" x14ac:dyDescent="0.3">
      <c r="AY11407" s="107" t="e">
        <f>VLOOKUP(C11407,#REF!, 2,FALSE)</f>
        <v>#REF!</v>
      </c>
      <c r="BM11407" s="79" t="s">
        <v>16915</v>
      </c>
      <c r="BN11407" s="79" t="s">
        <v>1141</v>
      </c>
      <c r="BO11407" s="79" t="s">
        <v>2985</v>
      </c>
      <c r="BU11407" s="79" t="s">
        <v>16915</v>
      </c>
      <c r="BV11407" s="79" t="s">
        <v>1141</v>
      </c>
      <c r="BW11407" s="79" t="s">
        <v>2985</v>
      </c>
    </row>
    <row r="11408" spans="51:75" x14ac:dyDescent="0.3">
      <c r="AY11408" s="107" t="e">
        <f>VLOOKUP(C11408,#REF!, 2,FALSE)</f>
        <v>#REF!</v>
      </c>
      <c r="BM11408" s="79" t="s">
        <v>16916</v>
      </c>
      <c r="BN11408" s="79" t="s">
        <v>1344</v>
      </c>
      <c r="BO11408" s="79" t="s">
        <v>2985</v>
      </c>
      <c r="BU11408" s="79" t="s">
        <v>16916</v>
      </c>
      <c r="BV11408" s="79" t="s">
        <v>1344</v>
      </c>
      <c r="BW11408" s="79" t="s">
        <v>2985</v>
      </c>
    </row>
    <row r="11409" spans="51:75" x14ac:dyDescent="0.3">
      <c r="AY11409" s="107" t="e">
        <f>VLOOKUP(C11409,#REF!, 2,FALSE)</f>
        <v>#REF!</v>
      </c>
      <c r="BM11409" s="79" t="s">
        <v>2920</v>
      </c>
      <c r="BN11409" s="79" t="s">
        <v>780</v>
      </c>
      <c r="BO11409" s="79" t="s">
        <v>2985</v>
      </c>
      <c r="BU11409" s="79" t="s">
        <v>2920</v>
      </c>
      <c r="BV11409" s="79" t="s">
        <v>780</v>
      </c>
      <c r="BW11409" s="79" t="s">
        <v>2985</v>
      </c>
    </row>
    <row r="11410" spans="51:75" x14ac:dyDescent="0.3">
      <c r="AY11410" s="107" t="e">
        <f>VLOOKUP(C11410,#REF!, 2,FALSE)</f>
        <v>#REF!</v>
      </c>
      <c r="BM11410" s="79" t="s">
        <v>16917</v>
      </c>
      <c r="BN11410" s="79" t="s">
        <v>1271</v>
      </c>
      <c r="BO11410" s="79" t="s">
        <v>5359</v>
      </c>
      <c r="BU11410" s="79" t="s">
        <v>16917</v>
      </c>
      <c r="BV11410" s="79" t="s">
        <v>1271</v>
      </c>
      <c r="BW11410" s="79" t="s">
        <v>5359</v>
      </c>
    </row>
    <row r="11411" spans="51:75" x14ac:dyDescent="0.3">
      <c r="AY11411" s="107" t="e">
        <f>VLOOKUP(C11411,#REF!, 2,FALSE)</f>
        <v>#REF!</v>
      </c>
      <c r="BM11411" s="79" t="s">
        <v>2921</v>
      </c>
      <c r="BN11411" s="79" t="s">
        <v>1271</v>
      </c>
      <c r="BO11411" s="79" t="s">
        <v>2985</v>
      </c>
      <c r="BU11411" s="79" t="s">
        <v>2921</v>
      </c>
      <c r="BV11411" s="79" t="s">
        <v>1271</v>
      </c>
      <c r="BW11411" s="79" t="s">
        <v>2985</v>
      </c>
    </row>
    <row r="11412" spans="51:75" x14ac:dyDescent="0.3">
      <c r="AY11412" s="107" t="e">
        <f>VLOOKUP(C11412,#REF!, 2,FALSE)</f>
        <v>#REF!</v>
      </c>
      <c r="BM11412" s="79" t="s">
        <v>2922</v>
      </c>
      <c r="BN11412" s="79" t="s">
        <v>1271</v>
      </c>
      <c r="BO11412" s="79" t="s">
        <v>2985</v>
      </c>
      <c r="BU11412" s="79" t="s">
        <v>2922</v>
      </c>
      <c r="BV11412" s="79" t="s">
        <v>1271</v>
      </c>
      <c r="BW11412" s="79" t="s">
        <v>2985</v>
      </c>
    </row>
    <row r="11413" spans="51:75" x14ac:dyDescent="0.3">
      <c r="AY11413" s="107" t="e">
        <f>VLOOKUP(C11413,#REF!, 2,FALSE)</f>
        <v>#REF!</v>
      </c>
      <c r="BM11413" s="79" t="s">
        <v>310</v>
      </c>
      <c r="BN11413" s="79" t="s">
        <v>2985</v>
      </c>
      <c r="BO11413" s="79" t="s">
        <v>2985</v>
      </c>
      <c r="BU11413" s="79" t="s">
        <v>310</v>
      </c>
      <c r="BV11413" s="79" t="s">
        <v>2985</v>
      </c>
      <c r="BW11413" s="79" t="s">
        <v>2985</v>
      </c>
    </row>
    <row r="11414" spans="51:75" x14ac:dyDescent="0.3">
      <c r="AY11414" s="107" t="e">
        <f>VLOOKUP(C11414,#REF!, 2,FALSE)</f>
        <v>#REF!</v>
      </c>
      <c r="BM11414" s="79" t="s">
        <v>16918</v>
      </c>
      <c r="BN11414" s="79" t="s">
        <v>1344</v>
      </c>
      <c r="BO11414" s="79" t="s">
        <v>845</v>
      </c>
      <c r="BU11414" s="79" t="s">
        <v>16918</v>
      </c>
      <c r="BV11414" s="79" t="s">
        <v>1344</v>
      </c>
      <c r="BW11414" s="79" t="s">
        <v>845</v>
      </c>
    </row>
    <row r="11415" spans="51:75" x14ac:dyDescent="0.3">
      <c r="AY11415" s="107" t="e">
        <f>VLOOKUP(C11415,#REF!, 2,FALSE)</f>
        <v>#REF!</v>
      </c>
      <c r="BM11415" s="79" t="s">
        <v>16919</v>
      </c>
      <c r="BN11415" s="79" t="s">
        <v>3256</v>
      </c>
      <c r="BO11415" s="79" t="s">
        <v>2936</v>
      </c>
      <c r="BU11415" s="79" t="s">
        <v>16919</v>
      </c>
      <c r="BV11415" s="79" t="s">
        <v>3256</v>
      </c>
      <c r="BW11415" s="79" t="s">
        <v>2936</v>
      </c>
    </row>
    <row r="11416" spans="51:75" x14ac:dyDescent="0.3">
      <c r="AY11416" s="107" t="e">
        <f>VLOOKUP(C11416,#REF!, 2,FALSE)</f>
        <v>#REF!</v>
      </c>
      <c r="BM11416" s="79" t="s">
        <v>2923</v>
      </c>
      <c r="BN11416" s="79" t="s">
        <v>1344</v>
      </c>
      <c r="BO11416" s="79" t="s">
        <v>2985</v>
      </c>
      <c r="BU11416" s="79" t="s">
        <v>2923</v>
      </c>
      <c r="BV11416" s="79" t="s">
        <v>1344</v>
      </c>
      <c r="BW11416" s="79" t="s">
        <v>2985</v>
      </c>
    </row>
    <row r="11417" spans="51:75" x14ac:dyDescent="0.3">
      <c r="AY11417" s="107" t="e">
        <f>VLOOKUP(C11417,#REF!, 2,FALSE)</f>
        <v>#REF!</v>
      </c>
      <c r="BM11417" s="79" t="s">
        <v>16920</v>
      </c>
      <c r="BN11417" s="79" t="s">
        <v>1344</v>
      </c>
      <c r="BO11417" s="79" t="s">
        <v>2985</v>
      </c>
      <c r="BU11417" s="79" t="s">
        <v>16920</v>
      </c>
      <c r="BV11417" s="79" t="s">
        <v>1344</v>
      </c>
      <c r="BW11417" s="79" t="s">
        <v>2985</v>
      </c>
    </row>
    <row r="11418" spans="51:75" x14ac:dyDescent="0.3">
      <c r="AY11418" s="107" t="e">
        <f>VLOOKUP(C11418,#REF!, 2,FALSE)</f>
        <v>#REF!</v>
      </c>
      <c r="BM11418" s="79" t="s">
        <v>16921</v>
      </c>
      <c r="BN11418" s="79" t="s">
        <v>1271</v>
      </c>
      <c r="BO11418" s="79" t="s">
        <v>2985</v>
      </c>
      <c r="BU11418" s="79" t="s">
        <v>16921</v>
      </c>
      <c r="BV11418" s="79" t="s">
        <v>1271</v>
      </c>
      <c r="BW11418" s="79" t="s">
        <v>2985</v>
      </c>
    </row>
    <row r="11419" spans="51:75" x14ac:dyDescent="0.3">
      <c r="AY11419" s="107" t="e">
        <f>VLOOKUP(C11419,#REF!, 2,FALSE)</f>
        <v>#REF!</v>
      </c>
      <c r="BM11419" s="79" t="s">
        <v>16922</v>
      </c>
      <c r="BN11419" s="79" t="s">
        <v>2460</v>
      </c>
      <c r="BO11419" s="79" t="s">
        <v>2985</v>
      </c>
      <c r="BU11419" s="79" t="s">
        <v>16922</v>
      </c>
      <c r="BV11419" s="79" t="s">
        <v>2460</v>
      </c>
      <c r="BW11419" s="79" t="s">
        <v>2985</v>
      </c>
    </row>
    <row r="11420" spans="51:75" x14ac:dyDescent="0.3">
      <c r="AY11420" s="107" t="e">
        <f>VLOOKUP(C11420,#REF!, 2,FALSE)</f>
        <v>#REF!</v>
      </c>
      <c r="BM11420" s="79" t="s">
        <v>16923</v>
      </c>
      <c r="BN11420" s="79" t="s">
        <v>1141</v>
      </c>
      <c r="BO11420" s="79" t="s">
        <v>2985</v>
      </c>
      <c r="BU11420" s="79" t="s">
        <v>16923</v>
      </c>
      <c r="BV11420" s="79" t="s">
        <v>1141</v>
      </c>
      <c r="BW11420" s="79" t="s">
        <v>2985</v>
      </c>
    </row>
    <row r="11421" spans="51:75" x14ac:dyDescent="0.3">
      <c r="AY11421" s="107" t="e">
        <f>VLOOKUP(C11421,#REF!, 2,FALSE)</f>
        <v>#REF!</v>
      </c>
      <c r="BM11421" s="79" t="s">
        <v>16924</v>
      </c>
      <c r="BN11421" s="79" t="s">
        <v>2981</v>
      </c>
      <c r="BO11421" s="79" t="s">
        <v>2985</v>
      </c>
      <c r="BU11421" s="79" t="s">
        <v>16924</v>
      </c>
      <c r="BV11421" s="79" t="s">
        <v>2981</v>
      </c>
      <c r="BW11421" s="79" t="s">
        <v>2985</v>
      </c>
    </row>
    <row r="11422" spans="51:75" x14ac:dyDescent="0.3">
      <c r="AY11422" s="107" t="e">
        <f>VLOOKUP(C11422,#REF!, 2,FALSE)</f>
        <v>#REF!</v>
      </c>
      <c r="BM11422" s="79" t="s">
        <v>16925</v>
      </c>
      <c r="BN11422" s="79" t="s">
        <v>1271</v>
      </c>
      <c r="BO11422" s="79" t="s">
        <v>2985</v>
      </c>
      <c r="BU11422" s="79" t="s">
        <v>16925</v>
      </c>
      <c r="BV11422" s="79" t="s">
        <v>1271</v>
      </c>
      <c r="BW11422" s="79" t="s">
        <v>2985</v>
      </c>
    </row>
    <row r="11423" spans="51:75" x14ac:dyDescent="0.3">
      <c r="AY11423" s="107" t="e">
        <f>VLOOKUP(C11423,#REF!, 2,FALSE)</f>
        <v>#REF!</v>
      </c>
      <c r="BM11423" s="79" t="s">
        <v>16926</v>
      </c>
      <c r="BN11423" s="79" t="s">
        <v>1271</v>
      </c>
      <c r="BO11423" s="79" t="s">
        <v>2985</v>
      </c>
      <c r="BU11423" s="79" t="s">
        <v>16926</v>
      </c>
      <c r="BV11423" s="79" t="s">
        <v>1271</v>
      </c>
      <c r="BW11423" s="79" t="s">
        <v>2985</v>
      </c>
    </row>
    <row r="11424" spans="51:75" x14ac:dyDescent="0.3">
      <c r="AY11424" s="107" t="e">
        <f>VLOOKUP(C11424,#REF!, 2,FALSE)</f>
        <v>#REF!</v>
      </c>
      <c r="BM11424" s="79" t="s">
        <v>16927</v>
      </c>
      <c r="BN11424" s="79" t="s">
        <v>2981</v>
      </c>
      <c r="BO11424" s="79" t="s">
        <v>3859</v>
      </c>
      <c r="BU11424" s="79" t="s">
        <v>16927</v>
      </c>
      <c r="BV11424" s="79" t="s">
        <v>2981</v>
      </c>
      <c r="BW11424" s="79" t="s">
        <v>3859</v>
      </c>
    </row>
    <row r="11425" spans="51:75" x14ac:dyDescent="0.3">
      <c r="AY11425" s="107" t="e">
        <f>VLOOKUP(C11425,#REF!, 2,FALSE)</f>
        <v>#REF!</v>
      </c>
      <c r="BM11425" s="79" t="s">
        <v>16928</v>
      </c>
      <c r="BN11425" s="79" t="s">
        <v>2981</v>
      </c>
      <c r="BO11425" s="79" t="s">
        <v>2985</v>
      </c>
      <c r="BU11425" s="79" t="s">
        <v>16928</v>
      </c>
      <c r="BV11425" s="79" t="s">
        <v>2981</v>
      </c>
      <c r="BW11425" s="79" t="s">
        <v>2985</v>
      </c>
    </row>
    <row r="11426" spans="51:75" x14ac:dyDescent="0.3">
      <c r="AY11426" s="107" t="e">
        <f>VLOOKUP(C11426,#REF!, 2,FALSE)</f>
        <v>#REF!</v>
      </c>
      <c r="BM11426" s="79" t="s">
        <v>16929</v>
      </c>
      <c r="BN11426" s="79" t="s">
        <v>1344</v>
      </c>
      <c r="BO11426" s="79" t="s">
        <v>2985</v>
      </c>
      <c r="BU11426" s="79" t="s">
        <v>16929</v>
      </c>
      <c r="BV11426" s="79" t="s">
        <v>1344</v>
      </c>
      <c r="BW11426" s="79" t="s">
        <v>2985</v>
      </c>
    </row>
    <row r="11427" spans="51:75" x14ac:dyDescent="0.3">
      <c r="AY11427" s="107" t="e">
        <f>VLOOKUP(C11427,#REF!, 2,FALSE)</f>
        <v>#REF!</v>
      </c>
      <c r="BM11427" s="79" t="s">
        <v>16930</v>
      </c>
      <c r="BN11427" s="79" t="s">
        <v>2981</v>
      </c>
      <c r="BO11427" s="79" t="s">
        <v>1597</v>
      </c>
      <c r="BU11427" s="79" t="s">
        <v>16930</v>
      </c>
      <c r="BV11427" s="79" t="s">
        <v>2981</v>
      </c>
      <c r="BW11427" s="79" t="s">
        <v>1597</v>
      </c>
    </row>
    <row r="11428" spans="51:75" x14ac:dyDescent="0.3">
      <c r="AY11428" s="107" t="e">
        <f>VLOOKUP(C11428,#REF!, 2,FALSE)</f>
        <v>#REF!</v>
      </c>
      <c r="BM11428" s="79" t="s">
        <v>16931</v>
      </c>
      <c r="BN11428" s="79" t="s">
        <v>2981</v>
      </c>
      <c r="BO11428" s="79" t="s">
        <v>2985</v>
      </c>
      <c r="BU11428" s="79" t="s">
        <v>16931</v>
      </c>
      <c r="BV11428" s="79" t="s">
        <v>2981</v>
      </c>
      <c r="BW11428" s="79" t="s">
        <v>2985</v>
      </c>
    </row>
    <row r="11429" spans="51:75" x14ac:dyDescent="0.3">
      <c r="AY11429" s="107" t="e">
        <f>VLOOKUP(C11429,#REF!, 2,FALSE)</f>
        <v>#REF!</v>
      </c>
      <c r="BM11429" s="79" t="s">
        <v>16932</v>
      </c>
      <c r="BN11429" s="79" t="s">
        <v>2981</v>
      </c>
      <c r="BO11429" s="79" t="s">
        <v>2985</v>
      </c>
      <c r="BU11429" s="79" t="s">
        <v>16932</v>
      </c>
      <c r="BV11429" s="79" t="s">
        <v>2981</v>
      </c>
      <c r="BW11429" s="79" t="s">
        <v>2985</v>
      </c>
    </row>
    <row r="11430" spans="51:75" x14ac:dyDescent="0.3">
      <c r="AY11430" s="107" t="e">
        <f>VLOOKUP(C11430,#REF!, 2,FALSE)</f>
        <v>#REF!</v>
      </c>
      <c r="BM11430" s="79" t="s">
        <v>16933</v>
      </c>
      <c r="BN11430" s="79" t="s">
        <v>1344</v>
      </c>
      <c r="BO11430" s="79" t="s">
        <v>2985</v>
      </c>
      <c r="BU11430" s="79" t="s">
        <v>16933</v>
      </c>
      <c r="BV11430" s="79" t="s">
        <v>1344</v>
      </c>
      <c r="BW11430" s="79" t="s">
        <v>2985</v>
      </c>
    </row>
    <row r="11431" spans="51:75" x14ac:dyDescent="0.3">
      <c r="AY11431" s="107" t="e">
        <f>VLOOKUP(C11431,#REF!, 2,FALSE)</f>
        <v>#REF!</v>
      </c>
      <c r="BM11431" s="79" t="s">
        <v>16934</v>
      </c>
      <c r="BN11431" s="79" t="s">
        <v>1271</v>
      </c>
      <c r="BO11431" s="79" t="s">
        <v>2985</v>
      </c>
      <c r="BU11431" s="79" t="s">
        <v>16934</v>
      </c>
      <c r="BV11431" s="79" t="s">
        <v>1271</v>
      </c>
      <c r="BW11431" s="79" t="s">
        <v>2985</v>
      </c>
    </row>
    <row r="11432" spans="51:75" x14ac:dyDescent="0.3">
      <c r="AY11432" s="107" t="e">
        <f>VLOOKUP(C11432,#REF!, 2,FALSE)</f>
        <v>#REF!</v>
      </c>
      <c r="BM11432" s="79" t="s">
        <v>16935</v>
      </c>
      <c r="BN11432" s="79" t="s">
        <v>1271</v>
      </c>
      <c r="BO11432" s="79" t="s">
        <v>2985</v>
      </c>
      <c r="BU11432" s="79" t="s">
        <v>16935</v>
      </c>
      <c r="BV11432" s="79" t="s">
        <v>1271</v>
      </c>
      <c r="BW11432" s="79" t="s">
        <v>2985</v>
      </c>
    </row>
    <row r="11433" spans="51:75" x14ac:dyDescent="0.3">
      <c r="AY11433" s="107" t="e">
        <f>VLOOKUP(C11433,#REF!, 2,FALSE)</f>
        <v>#REF!</v>
      </c>
      <c r="BM11433" s="79" t="s">
        <v>16936</v>
      </c>
      <c r="BN11433" s="79" t="s">
        <v>2981</v>
      </c>
      <c r="BO11433" s="79" t="s">
        <v>2985</v>
      </c>
      <c r="BU11433" s="79" t="s">
        <v>16936</v>
      </c>
      <c r="BV11433" s="79" t="s">
        <v>2981</v>
      </c>
      <c r="BW11433" s="79" t="s">
        <v>2985</v>
      </c>
    </row>
    <row r="11434" spans="51:75" x14ac:dyDescent="0.3">
      <c r="AY11434" s="107" t="e">
        <f>VLOOKUP(C11434,#REF!, 2,FALSE)</f>
        <v>#REF!</v>
      </c>
      <c r="BM11434" s="79" t="s">
        <v>16937</v>
      </c>
      <c r="BN11434" s="79" t="s">
        <v>2981</v>
      </c>
      <c r="BO11434" s="79" t="s">
        <v>9359</v>
      </c>
      <c r="BU11434" s="79" t="s">
        <v>16937</v>
      </c>
      <c r="BV11434" s="79" t="s">
        <v>2981</v>
      </c>
      <c r="BW11434" s="79" t="s">
        <v>9359</v>
      </c>
    </row>
    <row r="11435" spans="51:75" x14ac:dyDescent="0.3">
      <c r="AY11435" s="107" t="e">
        <f>VLOOKUP(C11435,#REF!, 2,FALSE)</f>
        <v>#REF!</v>
      </c>
      <c r="BM11435" s="79" t="s">
        <v>316</v>
      </c>
      <c r="BN11435" s="79" t="s">
        <v>2981</v>
      </c>
      <c r="BO11435" s="79" t="s">
        <v>2985</v>
      </c>
      <c r="BU11435" s="79" t="s">
        <v>316</v>
      </c>
      <c r="BV11435" s="79" t="s">
        <v>2981</v>
      </c>
      <c r="BW11435" s="79" t="s">
        <v>2985</v>
      </c>
    </row>
    <row r="11436" spans="51:75" x14ac:dyDescent="0.3">
      <c r="AY11436" s="107" t="e">
        <f>VLOOKUP(C11436,#REF!, 2,FALSE)</f>
        <v>#REF!</v>
      </c>
      <c r="BM11436" s="79" t="s">
        <v>311</v>
      </c>
      <c r="BN11436" s="79" t="s">
        <v>2981</v>
      </c>
      <c r="BO11436" s="79" t="s">
        <v>9227</v>
      </c>
      <c r="BU11436" s="79" t="s">
        <v>311</v>
      </c>
      <c r="BV11436" s="79" t="s">
        <v>2981</v>
      </c>
      <c r="BW11436" s="79" t="s">
        <v>9227</v>
      </c>
    </row>
    <row r="11437" spans="51:75" x14ac:dyDescent="0.3">
      <c r="AY11437" s="107" t="e">
        <f>VLOOKUP(C11437,#REF!, 2,FALSE)</f>
        <v>#REF!</v>
      </c>
      <c r="BM11437" s="79" t="s">
        <v>2924</v>
      </c>
      <c r="BN11437" s="79" t="s">
        <v>1344</v>
      </c>
      <c r="BO11437" s="79" t="s">
        <v>1339</v>
      </c>
      <c r="BU11437" s="79" t="s">
        <v>2924</v>
      </c>
      <c r="BV11437" s="79" t="s">
        <v>1344</v>
      </c>
      <c r="BW11437" s="79" t="s">
        <v>1339</v>
      </c>
    </row>
    <row r="11438" spans="51:75" x14ac:dyDescent="0.3">
      <c r="AY11438" s="107" t="e">
        <f>VLOOKUP(C11438,#REF!, 2,FALSE)</f>
        <v>#REF!</v>
      </c>
      <c r="BM11438" s="79" t="s">
        <v>2925</v>
      </c>
      <c r="BN11438" s="79" t="s">
        <v>2981</v>
      </c>
      <c r="BO11438" s="79" t="s">
        <v>2985</v>
      </c>
      <c r="BU11438" s="79" t="s">
        <v>2925</v>
      </c>
      <c r="BV11438" s="79" t="s">
        <v>2981</v>
      </c>
      <c r="BW11438" s="79" t="s">
        <v>2985</v>
      </c>
    </row>
    <row r="11439" spans="51:75" x14ac:dyDescent="0.3">
      <c r="AY11439" s="107" t="e">
        <f>VLOOKUP(C11439,#REF!, 2,FALSE)</f>
        <v>#REF!</v>
      </c>
      <c r="BM11439" s="79" t="s">
        <v>2926</v>
      </c>
      <c r="BN11439" s="79" t="s">
        <v>1344</v>
      </c>
      <c r="BO11439" s="79" t="s">
        <v>2985</v>
      </c>
      <c r="BU11439" s="79" t="s">
        <v>2926</v>
      </c>
      <c r="BV11439" s="79" t="s">
        <v>1344</v>
      </c>
      <c r="BW11439" s="79" t="s">
        <v>2985</v>
      </c>
    </row>
    <row r="11440" spans="51:75" x14ac:dyDescent="0.3">
      <c r="AY11440" s="107" t="e">
        <f>VLOOKUP(C11440,#REF!, 2,FALSE)</f>
        <v>#REF!</v>
      </c>
      <c r="BM11440" s="79" t="s">
        <v>16938</v>
      </c>
      <c r="BN11440" s="79" t="s">
        <v>3256</v>
      </c>
      <c r="BO11440" s="79" t="s">
        <v>16939</v>
      </c>
      <c r="BU11440" s="79" t="s">
        <v>16938</v>
      </c>
      <c r="BV11440" s="79" t="s">
        <v>3256</v>
      </c>
      <c r="BW11440" s="79" t="s">
        <v>16939</v>
      </c>
    </row>
    <row r="11441" spans="51:75" x14ac:dyDescent="0.3">
      <c r="AY11441" s="107" t="e">
        <f>VLOOKUP(C11441,#REF!, 2,FALSE)</f>
        <v>#REF!</v>
      </c>
      <c r="BM11441" s="79" t="s">
        <v>16940</v>
      </c>
      <c r="BN11441" s="79" t="s">
        <v>1141</v>
      </c>
      <c r="BO11441" s="79" t="s">
        <v>2985</v>
      </c>
      <c r="BU11441" s="79" t="s">
        <v>16940</v>
      </c>
      <c r="BV11441" s="79" t="s">
        <v>1141</v>
      </c>
      <c r="BW11441" s="79" t="s">
        <v>2985</v>
      </c>
    </row>
    <row r="11442" spans="51:75" x14ac:dyDescent="0.3">
      <c r="AY11442" s="107" t="e">
        <f>VLOOKUP(C11442,#REF!, 2,FALSE)</f>
        <v>#REF!</v>
      </c>
      <c r="BM11442" s="79" t="s">
        <v>314</v>
      </c>
      <c r="BN11442" s="79" t="s">
        <v>2981</v>
      </c>
      <c r="BO11442" s="79" t="s">
        <v>2985</v>
      </c>
      <c r="BU11442" s="79" t="s">
        <v>314</v>
      </c>
      <c r="BV11442" s="79" t="s">
        <v>2981</v>
      </c>
      <c r="BW11442" s="79" t="s">
        <v>2985</v>
      </c>
    </row>
    <row r="11443" spans="51:75" x14ac:dyDescent="0.3">
      <c r="AY11443" s="107" t="e">
        <f>VLOOKUP(C11443,#REF!, 2,FALSE)</f>
        <v>#REF!</v>
      </c>
      <c r="BM11443" s="79" t="s">
        <v>16941</v>
      </c>
      <c r="BN11443" s="79" t="s">
        <v>2981</v>
      </c>
      <c r="BO11443" s="79" t="s">
        <v>5890</v>
      </c>
      <c r="BU11443" s="79" t="s">
        <v>16941</v>
      </c>
      <c r="BV11443" s="79" t="s">
        <v>2981</v>
      </c>
      <c r="BW11443" s="79" t="s">
        <v>5890</v>
      </c>
    </row>
    <row r="11444" spans="51:75" x14ac:dyDescent="0.3">
      <c r="AY11444" s="107" t="e">
        <f>VLOOKUP(C11444,#REF!, 2,FALSE)</f>
        <v>#REF!</v>
      </c>
      <c r="BM11444" s="79" t="s">
        <v>16942</v>
      </c>
      <c r="BN11444" s="79" t="s">
        <v>2981</v>
      </c>
      <c r="BO11444" s="79" t="s">
        <v>8784</v>
      </c>
      <c r="BU11444" s="79" t="s">
        <v>16942</v>
      </c>
      <c r="BV11444" s="79" t="s">
        <v>2981</v>
      </c>
      <c r="BW11444" s="79" t="s">
        <v>8784</v>
      </c>
    </row>
    <row r="11445" spans="51:75" x14ac:dyDescent="0.3">
      <c r="AY11445" s="107" t="e">
        <f>VLOOKUP(C11445,#REF!, 2,FALSE)</f>
        <v>#REF!</v>
      </c>
      <c r="BM11445" s="79" t="s">
        <v>2927</v>
      </c>
      <c r="BN11445" s="79" t="s">
        <v>1141</v>
      </c>
      <c r="BO11445" s="79" t="s">
        <v>2985</v>
      </c>
      <c r="BU11445" s="79" t="s">
        <v>2927</v>
      </c>
      <c r="BV11445" s="79" t="s">
        <v>1141</v>
      </c>
      <c r="BW11445" s="79" t="s">
        <v>2985</v>
      </c>
    </row>
    <row r="11446" spans="51:75" x14ac:dyDescent="0.3">
      <c r="AY11446" s="107" t="e">
        <f>VLOOKUP(C11446,#REF!, 2,FALSE)</f>
        <v>#REF!</v>
      </c>
      <c r="BM11446" s="79" t="s">
        <v>2928</v>
      </c>
      <c r="BN11446" s="79" t="s">
        <v>1344</v>
      </c>
      <c r="BO11446" s="79" t="s">
        <v>2985</v>
      </c>
      <c r="BU11446" s="79" t="s">
        <v>2928</v>
      </c>
      <c r="BV11446" s="79" t="s">
        <v>1344</v>
      </c>
      <c r="BW11446" s="79" t="s">
        <v>2985</v>
      </c>
    </row>
    <row r="11447" spans="51:75" x14ac:dyDescent="0.3">
      <c r="AY11447" s="107" t="e">
        <f>VLOOKUP(C11447,#REF!, 2,FALSE)</f>
        <v>#REF!</v>
      </c>
      <c r="BM11447" s="79" t="s">
        <v>16943</v>
      </c>
      <c r="BN11447" s="79" t="s">
        <v>1344</v>
      </c>
      <c r="BO11447" s="79" t="s">
        <v>2985</v>
      </c>
      <c r="BU11447" s="79" t="s">
        <v>16943</v>
      </c>
      <c r="BV11447" s="79" t="s">
        <v>1344</v>
      </c>
      <c r="BW11447" s="79" t="s">
        <v>2985</v>
      </c>
    </row>
  </sheetData>
  <mergeCells count="63">
    <mergeCell ref="B832:AH832"/>
    <mergeCell ref="AT11:AT17"/>
    <mergeCell ref="B11:B17"/>
    <mergeCell ref="C11:C17"/>
    <mergeCell ref="AR12:AR17"/>
    <mergeCell ref="E11:T11"/>
    <mergeCell ref="U11:AE11"/>
    <mergeCell ref="AF11:AF17"/>
    <mergeCell ref="AG11:AG17"/>
    <mergeCell ref="AH11:AH17"/>
    <mergeCell ref="AI11:AI17"/>
    <mergeCell ref="U12:U16"/>
    <mergeCell ref="V12:V16"/>
    <mergeCell ref="W12:W16"/>
    <mergeCell ref="X12:X16"/>
    <mergeCell ref="E13:E16"/>
    <mergeCell ref="BA11:BA17"/>
    <mergeCell ref="E12:J12"/>
    <mergeCell ref="K12:L16"/>
    <mergeCell ref="M12:N16"/>
    <mergeCell ref="O12:P16"/>
    <mergeCell ref="Q12:R16"/>
    <mergeCell ref="S12:T16"/>
    <mergeCell ref="AU11:AU17"/>
    <mergeCell ref="AV11:AV17"/>
    <mergeCell ref="AW11:AW17"/>
    <mergeCell ref="AX11:AX17"/>
    <mergeCell ref="AY11:AY17"/>
    <mergeCell ref="AZ11:AZ17"/>
    <mergeCell ref="Y12:Y16"/>
    <mergeCell ref="AM11:AR11"/>
    <mergeCell ref="AS11:AS17"/>
    <mergeCell ref="AD1:AO1"/>
    <mergeCell ref="AC3:AO3"/>
    <mergeCell ref="Z2:AO2"/>
    <mergeCell ref="AQ12:AQ17"/>
    <mergeCell ref="AM12:AM17"/>
    <mergeCell ref="AN12:AN17"/>
    <mergeCell ref="AO12:AO17"/>
    <mergeCell ref="AJ11:AJ17"/>
    <mergeCell ref="AK11:AK17"/>
    <mergeCell ref="AL11:AL17"/>
    <mergeCell ref="AP12:AP17"/>
    <mergeCell ref="C9:AH9"/>
    <mergeCell ref="G13:G16"/>
    <mergeCell ref="H13:H16"/>
    <mergeCell ref="I13:I16"/>
    <mergeCell ref="B818:AH818"/>
    <mergeCell ref="B813:AH813"/>
    <mergeCell ref="D11:D16"/>
    <mergeCell ref="Z12:Z16"/>
    <mergeCell ref="AA12:AA16"/>
    <mergeCell ref="AB12:AB16"/>
    <mergeCell ref="AC12:AC16"/>
    <mergeCell ref="AD12:AD16"/>
    <mergeCell ref="J13:J16"/>
    <mergeCell ref="AE12:AE16"/>
    <mergeCell ref="F13:F16"/>
    <mergeCell ref="B7:B8"/>
    <mergeCell ref="B4:AH4"/>
    <mergeCell ref="B5:AH5"/>
    <mergeCell ref="B6:AH6"/>
    <mergeCell ref="C7:AH8"/>
  </mergeCells>
  <pageMargins left="0.23622047244094491" right="0.23622047244094491" top="0.55118110236220474" bottom="0.55118110236220474" header="0.31496062992125984" footer="0.31496062992125984"/>
  <pageSetup paperSize="8" scale="28" fitToHeight="0" orientation="landscape" r:id="rId1"/>
  <headerFooter differentFirst="1"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F65C-FE1D-418D-83ED-4996A4FA5255}">
  <sheetPr>
    <pageSetUpPr fitToPage="1"/>
  </sheetPr>
  <dimension ref="A1:WXZ834"/>
  <sheetViews>
    <sheetView view="pageBreakPreview" topLeftCell="B789" zoomScale="30" zoomScaleNormal="70" zoomScaleSheetLayoutView="30" workbookViewId="0">
      <selection activeCell="B1" sqref="B1:V834"/>
    </sheetView>
  </sheetViews>
  <sheetFormatPr defaultRowHeight="15" x14ac:dyDescent="0.25"/>
  <cols>
    <col min="1" max="1" width="9.140625" hidden="1" customWidth="1"/>
    <col min="2" max="2" width="19.42578125" customWidth="1"/>
    <col min="3" max="3" width="168.7109375" bestFit="1" customWidth="1"/>
    <col min="4" max="4" width="38.42578125" style="27" customWidth="1"/>
    <col min="5" max="5" width="37.28515625" style="27" customWidth="1"/>
    <col min="6" max="6" width="59.28515625" style="27" customWidth="1"/>
    <col min="7" max="7" width="32" style="27" customWidth="1"/>
    <col min="8" max="8" width="30.85546875" style="27" customWidth="1"/>
    <col min="9" max="9" width="35.7109375" customWidth="1"/>
    <col min="10" max="10" width="34.7109375" customWidth="1"/>
    <col min="11" max="11" width="34.28515625" customWidth="1"/>
    <col min="12" max="12" width="32" customWidth="1"/>
    <col min="13" max="13" width="32.7109375" style="27" customWidth="1"/>
    <col min="14" max="14" width="39.85546875" style="27" customWidth="1"/>
    <col min="15" max="15" width="124.7109375" style="27" customWidth="1"/>
    <col min="16" max="16" width="48.42578125" customWidth="1"/>
    <col min="17" max="17" width="39.85546875" hidden="1" customWidth="1"/>
    <col min="18" max="18" width="36.7109375" customWidth="1"/>
    <col min="19" max="19" width="37.7109375" customWidth="1"/>
    <col min="20" max="20" width="47.5703125" customWidth="1"/>
    <col min="21" max="21" width="35.5703125" customWidth="1"/>
    <col min="22" max="22" width="36.5703125" customWidth="1"/>
  </cols>
  <sheetData>
    <row r="1" spans="1:22" ht="36" customHeight="1" x14ac:dyDescent="0.55000000000000004">
      <c r="B1" s="177"/>
      <c r="C1" s="178"/>
      <c r="D1" s="179"/>
      <c r="E1" s="180"/>
      <c r="F1" s="179"/>
      <c r="G1" s="179"/>
      <c r="H1" s="179"/>
      <c r="I1" s="177"/>
      <c r="J1" s="177"/>
      <c r="K1" s="181"/>
      <c r="L1" s="177"/>
      <c r="M1" s="179"/>
      <c r="N1" s="180"/>
      <c r="O1" s="182"/>
      <c r="P1" s="183"/>
      <c r="Q1" s="183"/>
      <c r="R1" s="183"/>
      <c r="S1" s="183"/>
      <c r="T1" s="259" t="s">
        <v>17030</v>
      </c>
      <c r="U1" s="259"/>
      <c r="V1" s="259"/>
    </row>
    <row r="2" spans="1:22" ht="159.75" customHeight="1" x14ac:dyDescent="0.25">
      <c r="B2" s="177"/>
      <c r="C2" s="178"/>
      <c r="D2" s="179"/>
      <c r="E2" s="180"/>
      <c r="F2" s="179"/>
      <c r="G2" s="179"/>
      <c r="H2" s="179"/>
      <c r="I2" s="177"/>
      <c r="J2" s="177"/>
      <c r="K2" s="181"/>
      <c r="L2" s="177"/>
      <c r="M2" s="179"/>
      <c r="N2" s="180"/>
      <c r="O2" s="260" t="s">
        <v>17196</v>
      </c>
      <c r="P2" s="260"/>
      <c r="Q2" s="260"/>
      <c r="R2" s="260"/>
      <c r="S2" s="260"/>
      <c r="T2" s="260"/>
      <c r="U2" s="260"/>
      <c r="V2" s="260"/>
    </row>
    <row r="3" spans="1:22" x14ac:dyDescent="0.25">
      <c r="B3" s="177"/>
      <c r="C3" s="178"/>
      <c r="D3" s="179"/>
      <c r="E3" s="180"/>
      <c r="F3" s="179"/>
      <c r="G3" s="179"/>
      <c r="H3" s="179"/>
      <c r="I3" s="177"/>
      <c r="J3" s="177"/>
      <c r="K3" s="181"/>
      <c r="L3" s="177"/>
      <c r="M3" s="179"/>
      <c r="N3" s="180"/>
      <c r="O3" s="260"/>
      <c r="P3" s="260"/>
      <c r="Q3" s="260"/>
      <c r="R3" s="260"/>
      <c r="S3" s="260"/>
      <c r="T3" s="260"/>
      <c r="U3" s="260"/>
      <c r="V3" s="260"/>
    </row>
    <row r="4" spans="1:22" x14ac:dyDescent="0.25">
      <c r="B4" s="273" t="s">
        <v>17195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</row>
    <row r="5" spans="1:22" x14ac:dyDescent="0.25"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</row>
    <row r="6" spans="1:22" ht="77.25" customHeight="1" x14ac:dyDescent="0.25"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</row>
    <row r="7" spans="1:22" x14ac:dyDescent="0.25">
      <c r="B7" s="27"/>
      <c r="L7" s="184"/>
      <c r="O7" s="185"/>
      <c r="P7" s="1"/>
      <c r="Q7" s="1"/>
      <c r="R7" s="1"/>
      <c r="S7" s="1"/>
      <c r="T7" s="1"/>
      <c r="U7" s="1"/>
      <c r="V7" s="1"/>
    </row>
    <row r="8" spans="1:22" ht="35.25" x14ac:dyDescent="0.25">
      <c r="B8" s="274" t="s">
        <v>0</v>
      </c>
      <c r="C8" s="274" t="s">
        <v>17031</v>
      </c>
      <c r="D8" s="277" t="s">
        <v>17032</v>
      </c>
      <c r="E8" s="278"/>
      <c r="F8" s="279" t="s">
        <v>17033</v>
      </c>
      <c r="G8" s="279" t="s">
        <v>17034</v>
      </c>
      <c r="H8" s="279" t="s">
        <v>17035</v>
      </c>
      <c r="I8" s="279" t="s">
        <v>17036</v>
      </c>
      <c r="J8" s="277" t="s">
        <v>17037</v>
      </c>
      <c r="K8" s="278"/>
      <c r="L8" s="279" t="s">
        <v>17409</v>
      </c>
      <c r="M8" s="291" t="s">
        <v>17424</v>
      </c>
      <c r="N8" s="291" t="s">
        <v>17038</v>
      </c>
      <c r="O8" s="274" t="s">
        <v>17039</v>
      </c>
      <c r="P8" s="288" t="s">
        <v>17040</v>
      </c>
      <c r="Q8" s="289"/>
      <c r="R8" s="289"/>
      <c r="S8" s="289"/>
      <c r="T8" s="290"/>
      <c r="U8" s="282" t="s">
        <v>17041</v>
      </c>
      <c r="V8" s="282" t="s">
        <v>17042</v>
      </c>
    </row>
    <row r="9" spans="1:22" x14ac:dyDescent="0.25">
      <c r="B9" s="275"/>
      <c r="C9" s="275"/>
      <c r="D9" s="279" t="s">
        <v>17043</v>
      </c>
      <c r="E9" s="279" t="s">
        <v>17044</v>
      </c>
      <c r="F9" s="280"/>
      <c r="G9" s="280"/>
      <c r="H9" s="280"/>
      <c r="I9" s="280"/>
      <c r="J9" s="279" t="s">
        <v>17045</v>
      </c>
      <c r="K9" s="279" t="s">
        <v>17411</v>
      </c>
      <c r="L9" s="280"/>
      <c r="M9" s="292"/>
      <c r="N9" s="292"/>
      <c r="O9" s="275"/>
      <c r="P9" s="282" t="s">
        <v>17045</v>
      </c>
      <c r="Q9" s="186"/>
      <c r="R9" s="282" t="s">
        <v>17046</v>
      </c>
      <c r="S9" s="282" t="s">
        <v>17047</v>
      </c>
      <c r="T9" s="282" t="s">
        <v>17048</v>
      </c>
      <c r="U9" s="283"/>
      <c r="V9" s="283"/>
    </row>
    <row r="10" spans="1:22" ht="409.6" customHeight="1" x14ac:dyDescent="0.25">
      <c r="B10" s="275"/>
      <c r="C10" s="275"/>
      <c r="D10" s="280"/>
      <c r="E10" s="280"/>
      <c r="F10" s="280"/>
      <c r="G10" s="280"/>
      <c r="H10" s="280"/>
      <c r="I10" s="281"/>
      <c r="J10" s="281"/>
      <c r="K10" s="281"/>
      <c r="L10" s="281"/>
      <c r="M10" s="292"/>
      <c r="N10" s="292"/>
      <c r="O10" s="275"/>
      <c r="P10" s="284"/>
      <c r="Q10" s="187"/>
      <c r="R10" s="284"/>
      <c r="S10" s="284"/>
      <c r="T10" s="284"/>
      <c r="U10" s="284"/>
      <c r="V10" s="284"/>
    </row>
    <row r="11" spans="1:22" ht="37.5" customHeight="1" x14ac:dyDescent="0.25">
      <c r="B11" s="276"/>
      <c r="C11" s="276"/>
      <c r="D11" s="281"/>
      <c r="E11" s="281"/>
      <c r="F11" s="281"/>
      <c r="G11" s="281"/>
      <c r="H11" s="281"/>
      <c r="I11" s="188" t="s">
        <v>33</v>
      </c>
      <c r="J11" s="188" t="s">
        <v>33</v>
      </c>
      <c r="K11" s="188" t="s">
        <v>33</v>
      </c>
      <c r="L11" s="188" t="s">
        <v>17049</v>
      </c>
      <c r="M11" s="293"/>
      <c r="N11" s="293"/>
      <c r="O11" s="276"/>
      <c r="P11" s="189" t="s">
        <v>31</v>
      </c>
      <c r="Q11" s="189"/>
      <c r="R11" s="189" t="s">
        <v>31</v>
      </c>
      <c r="S11" s="189" t="s">
        <v>31</v>
      </c>
      <c r="T11" s="189" t="s">
        <v>31</v>
      </c>
      <c r="U11" s="189" t="s">
        <v>17050</v>
      </c>
      <c r="V11" s="189" t="s">
        <v>17050</v>
      </c>
    </row>
    <row r="12" spans="1:22" ht="35.25" x14ac:dyDescent="0.25">
      <c r="B12" s="188">
        <v>1</v>
      </c>
      <c r="C12" s="188">
        <v>2</v>
      </c>
      <c r="D12" s="188">
        <v>3</v>
      </c>
      <c r="E12" s="188">
        <v>4</v>
      </c>
      <c r="F12" s="188">
        <v>5</v>
      </c>
      <c r="G12" s="188">
        <v>6</v>
      </c>
      <c r="H12" s="188">
        <v>7</v>
      </c>
      <c r="I12" s="188">
        <v>8</v>
      </c>
      <c r="J12" s="188">
        <v>9</v>
      </c>
      <c r="K12" s="188">
        <v>10</v>
      </c>
      <c r="L12" s="188">
        <v>11</v>
      </c>
      <c r="M12" s="188">
        <v>12</v>
      </c>
      <c r="N12" s="188">
        <v>13</v>
      </c>
      <c r="O12" s="190">
        <v>14</v>
      </c>
      <c r="P12" s="188">
        <v>15</v>
      </c>
      <c r="Q12" s="188"/>
      <c r="R12" s="188">
        <v>16</v>
      </c>
      <c r="S12" s="188">
        <v>17</v>
      </c>
      <c r="T12" s="188">
        <v>18</v>
      </c>
      <c r="U12" s="188">
        <v>19</v>
      </c>
      <c r="V12" s="188">
        <v>20</v>
      </c>
    </row>
    <row r="13" spans="1:22" ht="35.25" x14ac:dyDescent="0.5">
      <c r="B13" s="191" t="s">
        <v>17198</v>
      </c>
      <c r="C13" s="192"/>
      <c r="D13" s="193" t="s">
        <v>17029</v>
      </c>
      <c r="E13" s="193" t="s">
        <v>17029</v>
      </c>
      <c r="F13" s="193" t="s">
        <v>17029</v>
      </c>
      <c r="G13" s="193" t="s">
        <v>17029</v>
      </c>
      <c r="H13" s="193" t="s">
        <v>17029</v>
      </c>
      <c r="I13" s="194">
        <f>I14+I413+I627</f>
        <v>1363568.2799999998</v>
      </c>
      <c r="J13" s="194">
        <f>J14+J413+J627</f>
        <v>1147717.2499999995</v>
      </c>
      <c r="K13" s="194">
        <f>K14+K413+K627</f>
        <v>1062771.953</v>
      </c>
      <c r="L13" s="195">
        <f>L14+L413+L627</f>
        <v>50059</v>
      </c>
      <c r="M13" s="193" t="s">
        <v>17029</v>
      </c>
      <c r="N13" s="193" t="s">
        <v>17029</v>
      </c>
      <c r="O13" s="196" t="s">
        <v>17029</v>
      </c>
      <c r="P13" s="197">
        <f>P14+P413+P627</f>
        <v>3776151183.8699999</v>
      </c>
      <c r="Q13" s="197">
        <f>Q14+Q413+Q627</f>
        <v>2241498.0499999998</v>
      </c>
      <c r="R13" s="194">
        <f>R14+R413+R627</f>
        <v>0</v>
      </c>
      <c r="S13" s="194">
        <f>S14+S413+S627</f>
        <v>9724240.6099999994</v>
      </c>
      <c r="T13" s="194">
        <f>T14+T413+T627</f>
        <v>3766426943.2600002</v>
      </c>
      <c r="U13" s="194">
        <f>P13/I13</f>
        <v>2769.3158012373246</v>
      </c>
      <c r="V13" s="194">
        <f>MAX(V14:V806)</f>
        <v>50668.620859595198</v>
      </c>
    </row>
    <row r="14" spans="1:22" ht="35.25" x14ac:dyDescent="0.5">
      <c r="B14" s="191" t="s">
        <v>17199</v>
      </c>
      <c r="C14" s="192"/>
      <c r="D14" s="193" t="s">
        <v>17029</v>
      </c>
      <c r="E14" s="193" t="s">
        <v>17029</v>
      </c>
      <c r="F14" s="193" t="s">
        <v>17029</v>
      </c>
      <c r="G14" s="193" t="s">
        <v>17029</v>
      </c>
      <c r="H14" s="193" t="s">
        <v>17029</v>
      </c>
      <c r="I14" s="198">
        <f>I15+I109+I123+I168+I187+I192+I208+I216+I223+I230+I232+I243+I245+I247+I249+I252+I256+I261+I263+I267+I270+I272+I278+I280+I282+I286+I291+I295+I298+I300+I307+I309+I311+I313+I316+I318+I321+I326+I329+I335+I338+I341+I344+I346+I348+I350+I352+I354+I358+I365+I376+I381+I383+I389+I393+I391+I398+I400+I406+I408+I411+I265</f>
        <v>740092.82999999973</v>
      </c>
      <c r="J14" s="198">
        <f>J15+J109+J123+J168+J187+J192+J208+J216+J223+J230+J232+J243+J245+J247+J249+J252+J256+J261+J263+J267+J270+J272+J278+J280+J282+J286+J291+J295+J298+J300+J307+J309+J311+J313+J316+J318+J321+J326+J329+J335+J338+J341+J344+J346+J348+J350+J352+J354+J358+J365+J376+J381+J383+J389+J393+J391+J398+J400+J406+J408+J411+J265</f>
        <v>640479.56999999948</v>
      </c>
      <c r="K14" s="198">
        <f>K15+K109+K123+K168+K187+K192+K208+K216+K223+K230+K232+K243+K245+K247+K249+K252+K256+K261+K263+K267+K270+K272+K278+K280+K282+K286+K291+K295+K298+K300+K307+K309+K311+K313+K316+K318+K321+K326+K329+K335+K338+K341+K344+K346+K348+K350+K352+K354+K358+K365+K376+K381+K383+K389+K393+K391+K398+K400+K406+K408+K411+K265</f>
        <v>584902.84699999995</v>
      </c>
      <c r="L14" s="176">
        <f>L15+L109+L123+L168+L187+L192+L208+L216+L223+L230+L232+L243+L245+L247+L249+L252+L256+L261+L263+L267+L270+L272+L278+L280+L282+L286+L291+L295+L298+L300+L307+L309+L311+L313+L316+L318+L321+L326+L329+L335+L338+L341+L344+L346+L348+L350+L352+L354+L358+L365+L376+L381+L383+L389+L393+L391+L398+L400+L406+L408+L411+L265</f>
        <v>27713</v>
      </c>
      <c r="M14" s="193" t="s">
        <v>17029</v>
      </c>
      <c r="N14" s="193" t="s">
        <v>17029</v>
      </c>
      <c r="O14" s="196" t="s">
        <v>17029</v>
      </c>
      <c r="P14" s="199">
        <f>P15+P109+P123+P168+P187+P192+P208+P216+P223+P230+P232+P243+P245+P247+P249+P252+P256+P261+P263+P267+P270+P272+P278+P280+P282+P286+P291+P295+P298+P300+P307+P309+P311+P313+P316+P318+P321+P326+P329+P335+P338+P341+P344+P346+P348+P350+P352+P354+P358+P365+P376+P381+P383+P389+P393+P391+P398+P400+P406+P408+P411+P265</f>
        <v>1962713375.6299996</v>
      </c>
      <c r="Q14" s="199">
        <f>Q15+Q109+Q123+Q168+Q187+Q192+Q208+Q216+Q223+Q230+Q232+Q243+Q245+Q247+Q249+Q252+Q256+Q261+Q263+Q267+Q270+Q272+Q278+Q280+Q282+Q286+Q291+Q295+Q298+Q300+Q307+Q309+Q311+Q313+Q316+Q318+Q321+Q326+Q329+Q335+Q338+Q341+Q344+Q346+Q348+Q350+Q352+Q354+Q358+Q365+Q376+Q381+Q383+Q389+Q393+Q391+Q398+Q400+Q406+Q408+Q411+Q265</f>
        <v>2241498.0499999998</v>
      </c>
      <c r="R14" s="198">
        <f>R15+R109+R123+R168+R187+R192+R208+R216+R223+R230+R232+R243+R245+R247+R249+R252+R256+R261+R263+R267+R270+R272+R278+R280+R282+R286+R291+R295+R298+R300+R307+R309+R311+R313+R316+R318+R321+R326+R329+R335+R338+R341+R344+R346+R348+R350+R352+R354+R358+R365+R376+R381+R383+R389+R393+R391+R398+R400+R406+R408+R411+R265</f>
        <v>0</v>
      </c>
      <c r="S14" s="198">
        <f>S15+S109+S123+S168+S187+S192+S208+S216+S223+S230+S232+S243+S245+S247+S249+S252+S256+S261+S263+S267+S270+S272+S278+S280+S282+S286+S291+S295+S298+S300+S307+S309+S311+S313+S316+S318+S321+S326+S329+S335+S338+S341+S344+S346+S348+S350+S352+S354+S358+S365+S376+S381+S383+S389+S393+S391+S398+S400+S406+S408+S411+S265</f>
        <v>3699064.46</v>
      </c>
      <c r="T14" s="198">
        <f>T15+T109+T123+T168+T187+T192+T208+T216+T223+T230+T232+T243+T245+T247+T249+T252+T256+T261+T263+T267+T270+T272+T278+T280+T282+T286+T291+T295+T298+T300+T307+T309+T311+T313+T316+T318+T321+T326+T329+T335+T338+T341+T344+T346+T348+T350+T352+T354+T358+T365+T376+T381+T383+T389+T393+T391+T398+T400+T406+T408+T411+T265</f>
        <v>1959014311.1699996</v>
      </c>
      <c r="U14" s="194">
        <f t="shared" ref="U14:U70" si="0">P14/I14</f>
        <v>2651.982691995544</v>
      </c>
      <c r="V14" s="200">
        <f>MAX(V15:V412)</f>
        <v>50668.620859595198</v>
      </c>
    </row>
    <row r="15" spans="1:22" s="71" customFormat="1" ht="35.25" x14ac:dyDescent="0.5">
      <c r="A15"/>
      <c r="B15" s="201" t="s">
        <v>71</v>
      </c>
      <c r="C15" s="201"/>
      <c r="D15" s="193" t="s">
        <v>17029</v>
      </c>
      <c r="E15" s="193" t="s">
        <v>17029</v>
      </c>
      <c r="F15" s="193" t="s">
        <v>17029</v>
      </c>
      <c r="G15" s="193" t="s">
        <v>17029</v>
      </c>
      <c r="H15" s="193" t="s">
        <v>17029</v>
      </c>
      <c r="I15" s="198">
        <f>SUM(I16:I108)</f>
        <v>277133.39999999991</v>
      </c>
      <c r="J15" s="198">
        <f t="shared" ref="J15:L15" si="1">SUM(J16:J108)</f>
        <v>225045.03999999998</v>
      </c>
      <c r="K15" s="198">
        <f t="shared" si="1"/>
        <v>205704.24000000005</v>
      </c>
      <c r="L15" s="176">
        <f t="shared" si="1"/>
        <v>10836</v>
      </c>
      <c r="M15" s="193" t="s">
        <v>17029</v>
      </c>
      <c r="N15" s="193" t="s">
        <v>17029</v>
      </c>
      <c r="O15" s="196" t="s">
        <v>17029</v>
      </c>
      <c r="P15" s="199">
        <f>SUM(P16:P108)</f>
        <v>570362070.40999985</v>
      </c>
      <c r="Q15" s="198">
        <f t="shared" ref="Q15:T15" si="2">SUM(Q16:Q108)</f>
        <v>0</v>
      </c>
      <c r="R15" s="198">
        <f t="shared" si="2"/>
        <v>0</v>
      </c>
      <c r="S15" s="198">
        <f t="shared" si="2"/>
        <v>0</v>
      </c>
      <c r="T15" s="198">
        <f t="shared" si="2"/>
        <v>570362070.40999985</v>
      </c>
      <c r="U15" s="194">
        <f t="shared" si="0"/>
        <v>2058.0776998008901</v>
      </c>
      <c r="V15" s="200">
        <f>MAX(V16:V108)</f>
        <v>16327.707897071872</v>
      </c>
    </row>
    <row r="16" spans="1:22" ht="35.25" x14ac:dyDescent="0.5">
      <c r="A16">
        <v>1</v>
      </c>
      <c r="B16" s="193">
        <f>SUBTOTAL(9,$A16:A$16)</f>
        <v>1</v>
      </c>
      <c r="C16" s="202" t="s">
        <v>70</v>
      </c>
      <c r="D16" s="193">
        <v>1955</v>
      </c>
      <c r="E16" s="193"/>
      <c r="F16" s="193" t="s">
        <v>17193</v>
      </c>
      <c r="G16" s="193">
        <v>3</v>
      </c>
      <c r="H16" s="193">
        <v>3</v>
      </c>
      <c r="I16" s="203">
        <v>1403.96</v>
      </c>
      <c r="J16" s="203">
        <v>1268.56</v>
      </c>
      <c r="K16" s="203">
        <v>1268.56</v>
      </c>
      <c r="L16" s="204">
        <v>52</v>
      </c>
      <c r="M16" s="193" t="s">
        <v>17051</v>
      </c>
      <c r="N16" s="193" t="s">
        <v>17067</v>
      </c>
      <c r="O16" s="196" t="s">
        <v>17068</v>
      </c>
      <c r="P16" s="200">
        <v>7690792.6499999994</v>
      </c>
      <c r="Q16" s="200"/>
      <c r="R16" s="200">
        <v>0</v>
      </c>
      <c r="S16" s="200">
        <v>0</v>
      </c>
      <c r="T16" s="200">
        <f>P16-R16-S16</f>
        <v>7690792.6499999994</v>
      </c>
      <c r="U16" s="194">
        <f t="shared" si="0"/>
        <v>5477.9286090771811</v>
      </c>
      <c r="V16" s="200">
        <v>5188.5645175076215</v>
      </c>
    </row>
    <row r="17" spans="1:22" ht="35.25" x14ac:dyDescent="0.5">
      <c r="A17">
        <v>1</v>
      </c>
      <c r="B17" s="193">
        <f>SUBTOTAL(9,$A$16:A17)</f>
        <v>2</v>
      </c>
      <c r="C17" s="202" t="s">
        <v>73</v>
      </c>
      <c r="D17" s="193">
        <v>1995</v>
      </c>
      <c r="E17" s="193">
        <v>2020</v>
      </c>
      <c r="F17" s="193" t="s">
        <v>17056</v>
      </c>
      <c r="G17" s="193">
        <v>9</v>
      </c>
      <c r="H17" s="193">
        <v>1</v>
      </c>
      <c r="I17" s="203">
        <v>3212.7</v>
      </c>
      <c r="J17" s="203">
        <v>2297.9</v>
      </c>
      <c r="K17" s="203">
        <v>2297.9</v>
      </c>
      <c r="L17" s="204">
        <v>116</v>
      </c>
      <c r="M17" s="193" t="s">
        <v>17051</v>
      </c>
      <c r="N17" s="193" t="s">
        <v>17067</v>
      </c>
      <c r="O17" s="196" t="s">
        <v>17069</v>
      </c>
      <c r="P17" s="200">
        <v>18411738.940000001</v>
      </c>
      <c r="Q17" s="200"/>
      <c r="R17" s="200">
        <v>0</v>
      </c>
      <c r="S17" s="200">
        <v>0</v>
      </c>
      <c r="T17" s="200">
        <f t="shared" ref="T17:T77" si="3">P17-R17-S17</f>
        <v>18411738.940000001</v>
      </c>
      <c r="U17" s="194">
        <f t="shared" si="0"/>
        <v>5730.923814859776</v>
      </c>
      <c r="V17" s="200">
        <v>6901.3853114203012</v>
      </c>
    </row>
    <row r="18" spans="1:22" ht="35.25" x14ac:dyDescent="0.5">
      <c r="A18">
        <v>1</v>
      </c>
      <c r="B18" s="193">
        <f>SUBTOTAL(9,$A$16:A18)</f>
        <v>3</v>
      </c>
      <c r="C18" s="202" t="s">
        <v>74</v>
      </c>
      <c r="D18" s="193">
        <v>1980</v>
      </c>
      <c r="E18" s="193"/>
      <c r="F18" s="193" t="s">
        <v>17193</v>
      </c>
      <c r="G18" s="193">
        <v>9</v>
      </c>
      <c r="H18" s="193">
        <v>1</v>
      </c>
      <c r="I18" s="203">
        <v>6572.6</v>
      </c>
      <c r="J18" s="203">
        <v>5523.2</v>
      </c>
      <c r="K18" s="203">
        <v>5142.3999999999996</v>
      </c>
      <c r="L18" s="204">
        <v>231</v>
      </c>
      <c r="M18" s="193" t="s">
        <v>17051</v>
      </c>
      <c r="N18" s="193" t="s">
        <v>17067</v>
      </c>
      <c r="O18" s="196" t="s">
        <v>17068</v>
      </c>
      <c r="P18" s="200">
        <v>6161374.2799999993</v>
      </c>
      <c r="Q18" s="200"/>
      <c r="R18" s="200">
        <v>0</v>
      </c>
      <c r="S18" s="200">
        <v>0</v>
      </c>
      <c r="T18" s="200">
        <f t="shared" si="3"/>
        <v>6161374.2799999993</v>
      </c>
      <c r="U18" s="194">
        <f t="shared" si="0"/>
        <v>937.43332623314961</v>
      </c>
      <c r="V18" s="200">
        <v>1438.6673523415388</v>
      </c>
    </row>
    <row r="19" spans="1:22" ht="35.25" x14ac:dyDescent="0.5">
      <c r="A19">
        <v>1</v>
      </c>
      <c r="B19" s="193">
        <f>SUBTOTAL(9,$A$16:A19)</f>
        <v>4</v>
      </c>
      <c r="C19" s="202" t="s">
        <v>75</v>
      </c>
      <c r="D19" s="193">
        <v>1929</v>
      </c>
      <c r="E19" s="193"/>
      <c r="F19" s="193" t="s">
        <v>17193</v>
      </c>
      <c r="G19" s="193">
        <v>3</v>
      </c>
      <c r="H19" s="193">
        <v>1</v>
      </c>
      <c r="I19" s="203">
        <v>566.5</v>
      </c>
      <c r="J19" s="203">
        <v>515.5</v>
      </c>
      <c r="K19" s="203">
        <v>515.5</v>
      </c>
      <c r="L19" s="204">
        <v>13</v>
      </c>
      <c r="M19" s="193" t="s">
        <v>17051</v>
      </c>
      <c r="N19" s="193" t="s">
        <v>17067</v>
      </c>
      <c r="O19" s="196" t="s">
        <v>17070</v>
      </c>
      <c r="P19" s="200">
        <v>2879676.38</v>
      </c>
      <c r="Q19" s="200"/>
      <c r="R19" s="200">
        <v>0</v>
      </c>
      <c r="S19" s="200">
        <v>0</v>
      </c>
      <c r="T19" s="200">
        <f t="shared" si="3"/>
        <v>2879676.38</v>
      </c>
      <c r="U19" s="194">
        <f t="shared" si="0"/>
        <v>5083.276928508385</v>
      </c>
      <c r="V19" s="200">
        <v>6918.0982171226833</v>
      </c>
    </row>
    <row r="20" spans="1:22" ht="35.25" x14ac:dyDescent="0.5">
      <c r="A20">
        <v>1</v>
      </c>
      <c r="B20" s="193">
        <f>SUBTOTAL(9,$A$16:A20)</f>
        <v>5</v>
      </c>
      <c r="C20" s="202" t="s">
        <v>107</v>
      </c>
      <c r="D20" s="193">
        <v>1928</v>
      </c>
      <c r="E20" s="193"/>
      <c r="F20" s="193" t="s">
        <v>17193</v>
      </c>
      <c r="G20" s="193">
        <v>3</v>
      </c>
      <c r="H20" s="193">
        <v>2</v>
      </c>
      <c r="I20" s="203">
        <v>806.4</v>
      </c>
      <c r="J20" s="203">
        <v>737.4</v>
      </c>
      <c r="K20" s="203">
        <v>737.4</v>
      </c>
      <c r="L20" s="204">
        <v>33</v>
      </c>
      <c r="M20" s="193" t="s">
        <v>17051</v>
      </c>
      <c r="N20" s="193" t="s">
        <v>17067</v>
      </c>
      <c r="O20" s="196" t="s">
        <v>17070</v>
      </c>
      <c r="P20" s="200">
        <v>4260510</v>
      </c>
      <c r="Q20" s="200"/>
      <c r="R20" s="200">
        <v>0</v>
      </c>
      <c r="S20" s="200">
        <v>0</v>
      </c>
      <c r="T20" s="200">
        <f t="shared" si="3"/>
        <v>4260510</v>
      </c>
      <c r="U20" s="194">
        <f t="shared" si="0"/>
        <v>5283.3705357142862</v>
      </c>
      <c r="V20" s="200">
        <v>7108.2523809523809</v>
      </c>
    </row>
    <row r="21" spans="1:22" ht="35.25" x14ac:dyDescent="0.5">
      <c r="A21">
        <v>1</v>
      </c>
      <c r="B21" s="193">
        <f>SUBTOTAL(9,$A$16:A21)</f>
        <v>6</v>
      </c>
      <c r="C21" s="202" t="s">
        <v>76</v>
      </c>
      <c r="D21" s="193">
        <v>1986</v>
      </c>
      <c r="E21" s="193"/>
      <c r="F21" s="193" t="s">
        <v>17056</v>
      </c>
      <c r="G21" s="193">
        <v>9</v>
      </c>
      <c r="H21" s="193">
        <v>3</v>
      </c>
      <c r="I21" s="203">
        <v>7314.4</v>
      </c>
      <c r="J21" s="203">
        <v>5758.7</v>
      </c>
      <c r="K21" s="203">
        <v>5724.8</v>
      </c>
      <c r="L21" s="204">
        <v>290</v>
      </c>
      <c r="M21" s="193" t="s">
        <v>17051</v>
      </c>
      <c r="N21" s="193" t="s">
        <v>17067</v>
      </c>
      <c r="O21" s="196" t="s">
        <v>17071</v>
      </c>
      <c r="P21" s="200">
        <v>9565244.3599999994</v>
      </c>
      <c r="Q21" s="200"/>
      <c r="R21" s="200">
        <v>0</v>
      </c>
      <c r="S21" s="200">
        <v>0</v>
      </c>
      <c r="T21" s="200">
        <f t="shared" si="3"/>
        <v>9565244.3599999994</v>
      </c>
      <c r="U21" s="194">
        <f t="shared" si="0"/>
        <v>1307.7278190965767</v>
      </c>
      <c r="V21" s="200">
        <f>1301.6682817456+5674.57</f>
        <v>6976.2382817456</v>
      </c>
    </row>
    <row r="22" spans="1:22" ht="35.25" x14ac:dyDescent="0.5">
      <c r="A22">
        <v>1</v>
      </c>
      <c r="B22" s="193">
        <f>SUBTOTAL(9,$A$16:A22)</f>
        <v>7</v>
      </c>
      <c r="C22" s="202" t="s">
        <v>455</v>
      </c>
      <c r="D22" s="193">
        <v>1986</v>
      </c>
      <c r="E22" s="193"/>
      <c r="F22" s="193" t="s">
        <v>17056</v>
      </c>
      <c r="G22" s="193">
        <v>9</v>
      </c>
      <c r="H22" s="193">
        <v>2</v>
      </c>
      <c r="I22" s="203">
        <v>4949.3</v>
      </c>
      <c r="J22" s="203">
        <v>3829.8</v>
      </c>
      <c r="K22" s="203">
        <v>3472.7000000000003</v>
      </c>
      <c r="L22" s="204">
        <v>197</v>
      </c>
      <c r="M22" s="193" t="s">
        <v>17051</v>
      </c>
      <c r="N22" s="193" t="s">
        <v>17067</v>
      </c>
      <c r="O22" s="196" t="s">
        <v>17071</v>
      </c>
      <c r="P22" s="200">
        <v>4422184.46</v>
      </c>
      <c r="Q22" s="200"/>
      <c r="R22" s="200">
        <v>0</v>
      </c>
      <c r="S22" s="200">
        <v>0</v>
      </c>
      <c r="T22" s="200">
        <f t="shared" si="3"/>
        <v>4422184.46</v>
      </c>
      <c r="U22" s="194">
        <f t="shared" si="0"/>
        <v>893.49695108399169</v>
      </c>
      <c r="V22" s="200">
        <v>1241.5153334815025</v>
      </c>
    </row>
    <row r="23" spans="1:22" ht="35.25" x14ac:dyDescent="0.5">
      <c r="A23">
        <v>1</v>
      </c>
      <c r="B23" s="193">
        <f>SUBTOTAL(9,$A$16:A23)</f>
        <v>8</v>
      </c>
      <c r="C23" s="202" t="s">
        <v>80</v>
      </c>
      <c r="D23" s="193">
        <v>1975</v>
      </c>
      <c r="E23" s="193"/>
      <c r="F23" s="193" t="s">
        <v>17056</v>
      </c>
      <c r="G23" s="193">
        <v>5</v>
      </c>
      <c r="H23" s="193">
        <v>4</v>
      </c>
      <c r="I23" s="203">
        <v>4069</v>
      </c>
      <c r="J23" s="203">
        <v>3065.2</v>
      </c>
      <c r="K23" s="203">
        <v>2932.1</v>
      </c>
      <c r="L23" s="204">
        <v>127</v>
      </c>
      <c r="M23" s="193" t="s">
        <v>17051</v>
      </c>
      <c r="N23" s="193" t="s">
        <v>17067</v>
      </c>
      <c r="O23" s="196" t="s">
        <v>17073</v>
      </c>
      <c r="P23" s="200">
        <v>4354396.71</v>
      </c>
      <c r="Q23" s="200"/>
      <c r="R23" s="200">
        <v>0</v>
      </c>
      <c r="S23" s="200">
        <v>0</v>
      </c>
      <c r="T23" s="200">
        <f t="shared" si="3"/>
        <v>4354396.71</v>
      </c>
      <c r="U23" s="194">
        <f t="shared" si="0"/>
        <v>1070.1392750061441</v>
      </c>
      <c r="V23" s="200">
        <v>2345.2039714917669</v>
      </c>
    </row>
    <row r="24" spans="1:22" ht="35.25" x14ac:dyDescent="0.5">
      <c r="A24">
        <v>1</v>
      </c>
      <c r="B24" s="193">
        <f>SUBTOTAL(9,$A$16:A24)</f>
        <v>9</v>
      </c>
      <c r="C24" s="202" t="s">
        <v>81</v>
      </c>
      <c r="D24" s="193">
        <v>1962</v>
      </c>
      <c r="E24" s="193"/>
      <c r="F24" s="193" t="s">
        <v>17193</v>
      </c>
      <c r="G24" s="193">
        <v>4</v>
      </c>
      <c r="H24" s="193">
        <v>3</v>
      </c>
      <c r="I24" s="203">
        <v>2925.1</v>
      </c>
      <c r="J24" s="203">
        <v>2043.7</v>
      </c>
      <c r="K24" s="203">
        <v>1834</v>
      </c>
      <c r="L24" s="204">
        <v>99</v>
      </c>
      <c r="M24" s="193" t="s">
        <v>17051</v>
      </c>
      <c r="N24" s="193" t="s">
        <v>17067</v>
      </c>
      <c r="O24" s="196" t="s">
        <v>17071</v>
      </c>
      <c r="P24" s="200">
        <v>6427650.4499999993</v>
      </c>
      <c r="Q24" s="200"/>
      <c r="R24" s="200">
        <v>0</v>
      </c>
      <c r="S24" s="200">
        <v>0</v>
      </c>
      <c r="T24" s="200">
        <f t="shared" si="3"/>
        <v>6427650.4499999993</v>
      </c>
      <c r="U24" s="194">
        <f t="shared" si="0"/>
        <v>2197.4122081296364</v>
      </c>
      <c r="V24" s="200">
        <v>2690.7709138149125</v>
      </c>
    </row>
    <row r="25" spans="1:22" ht="35.25" x14ac:dyDescent="0.5">
      <c r="A25">
        <v>1</v>
      </c>
      <c r="B25" s="193">
        <f>SUBTOTAL(9,$A$16:A25)</f>
        <v>10</v>
      </c>
      <c r="C25" s="202" t="s">
        <v>82</v>
      </c>
      <c r="D25" s="193">
        <v>1980</v>
      </c>
      <c r="E25" s="193"/>
      <c r="F25" s="193" t="s">
        <v>17193</v>
      </c>
      <c r="G25" s="193">
        <v>4</v>
      </c>
      <c r="H25" s="193">
        <v>1</v>
      </c>
      <c r="I25" s="203">
        <v>872.4</v>
      </c>
      <c r="J25" s="203">
        <v>769.6</v>
      </c>
      <c r="K25" s="203">
        <v>769.6</v>
      </c>
      <c r="L25" s="204">
        <v>42</v>
      </c>
      <c r="M25" s="193" t="s">
        <v>17051</v>
      </c>
      <c r="N25" s="193" t="s">
        <v>17067</v>
      </c>
      <c r="O25" s="196" t="s">
        <v>17074</v>
      </c>
      <c r="P25" s="200">
        <v>3724627.09</v>
      </c>
      <c r="Q25" s="200"/>
      <c r="R25" s="200">
        <v>0</v>
      </c>
      <c r="S25" s="200">
        <v>0</v>
      </c>
      <c r="T25" s="200">
        <f t="shared" si="3"/>
        <v>3724627.09</v>
      </c>
      <c r="U25" s="194">
        <f t="shared" si="0"/>
        <v>4269.4029000458504</v>
      </c>
      <c r="V25" s="200">
        <v>4915.422741861531</v>
      </c>
    </row>
    <row r="26" spans="1:22" ht="35.25" x14ac:dyDescent="0.5">
      <c r="A26">
        <v>1</v>
      </c>
      <c r="B26" s="193">
        <f>SUBTOTAL(9,$A$16:A26)</f>
        <v>11</v>
      </c>
      <c r="C26" s="202" t="s">
        <v>83</v>
      </c>
      <c r="D26" s="193">
        <v>1980</v>
      </c>
      <c r="E26" s="193"/>
      <c r="F26" s="193" t="s">
        <v>17193</v>
      </c>
      <c r="G26" s="193">
        <v>4</v>
      </c>
      <c r="H26" s="193">
        <v>1</v>
      </c>
      <c r="I26" s="203">
        <v>903.1</v>
      </c>
      <c r="J26" s="203">
        <v>799.1</v>
      </c>
      <c r="K26" s="203">
        <v>651.70000000000005</v>
      </c>
      <c r="L26" s="204">
        <v>43</v>
      </c>
      <c r="M26" s="193" t="s">
        <v>17051</v>
      </c>
      <c r="N26" s="193" t="s">
        <v>17067</v>
      </c>
      <c r="O26" s="196" t="s">
        <v>17074</v>
      </c>
      <c r="P26" s="200">
        <v>4234402.88</v>
      </c>
      <c r="Q26" s="200"/>
      <c r="R26" s="200">
        <v>0</v>
      </c>
      <c r="S26" s="200">
        <v>0</v>
      </c>
      <c r="T26" s="200">
        <f t="shared" si="3"/>
        <v>4234402.88</v>
      </c>
      <c r="U26" s="194">
        <f t="shared" si="0"/>
        <v>4688.7419776325987</v>
      </c>
      <c r="V26" s="200">
        <v>4700.243428191784</v>
      </c>
    </row>
    <row r="27" spans="1:22" ht="35.25" x14ac:dyDescent="0.5">
      <c r="A27">
        <v>1</v>
      </c>
      <c r="B27" s="193">
        <f>SUBTOTAL(9,$A$16:A27)</f>
        <v>12</v>
      </c>
      <c r="C27" s="202" t="s">
        <v>84</v>
      </c>
      <c r="D27" s="193">
        <v>1980</v>
      </c>
      <c r="E27" s="193"/>
      <c r="F27" s="193" t="s">
        <v>17193</v>
      </c>
      <c r="G27" s="193">
        <v>4</v>
      </c>
      <c r="H27" s="193">
        <v>1</v>
      </c>
      <c r="I27" s="203">
        <v>894.7</v>
      </c>
      <c r="J27" s="203">
        <v>790.9</v>
      </c>
      <c r="K27" s="203">
        <v>731</v>
      </c>
      <c r="L27" s="204">
        <v>39</v>
      </c>
      <c r="M27" s="193" t="s">
        <v>17051</v>
      </c>
      <c r="N27" s="193" t="s">
        <v>17067</v>
      </c>
      <c r="O27" s="196" t="s">
        <v>17074</v>
      </c>
      <c r="P27" s="200">
        <v>3472197.5399999996</v>
      </c>
      <c r="Q27" s="200"/>
      <c r="R27" s="200">
        <v>0</v>
      </c>
      <c r="S27" s="200">
        <v>0</v>
      </c>
      <c r="T27" s="200">
        <f t="shared" si="3"/>
        <v>3472197.5399999996</v>
      </c>
      <c r="U27" s="194">
        <f t="shared" si="0"/>
        <v>3880.8511679892695</v>
      </c>
      <c r="V27" s="200">
        <v>4744.3722365038557</v>
      </c>
    </row>
    <row r="28" spans="1:22" ht="35.25" x14ac:dyDescent="0.5">
      <c r="A28">
        <v>1</v>
      </c>
      <c r="B28" s="193">
        <f>SUBTOTAL(9,$A$16:A28)</f>
        <v>13</v>
      </c>
      <c r="C28" s="202" t="s">
        <v>85</v>
      </c>
      <c r="D28" s="193">
        <v>1974</v>
      </c>
      <c r="E28" s="193"/>
      <c r="F28" s="193" t="s">
        <v>17193</v>
      </c>
      <c r="G28" s="193">
        <v>2</v>
      </c>
      <c r="H28" s="193">
        <v>3</v>
      </c>
      <c r="I28" s="203">
        <v>936.7</v>
      </c>
      <c r="J28" s="203">
        <v>895.7</v>
      </c>
      <c r="K28" s="203">
        <v>895.7</v>
      </c>
      <c r="L28" s="204">
        <v>51</v>
      </c>
      <c r="M28" s="193" t="s">
        <v>17051</v>
      </c>
      <c r="N28" s="193" t="s">
        <v>17067</v>
      </c>
      <c r="O28" s="196" t="s">
        <v>17074</v>
      </c>
      <c r="P28" s="200">
        <v>6317156.4800000004</v>
      </c>
      <c r="Q28" s="200"/>
      <c r="R28" s="200">
        <v>0</v>
      </c>
      <c r="S28" s="200">
        <v>0</v>
      </c>
      <c r="T28" s="200">
        <f t="shared" si="3"/>
        <v>6317156.4800000004</v>
      </c>
      <c r="U28" s="194">
        <f t="shared" si="0"/>
        <v>6744.0551724137931</v>
      </c>
      <c r="V28" s="200">
        <v>9063.2856624319411</v>
      </c>
    </row>
    <row r="29" spans="1:22" ht="35.25" x14ac:dyDescent="0.5">
      <c r="A29">
        <v>1</v>
      </c>
      <c r="B29" s="193">
        <f>SUBTOTAL(9,$A$16:A29)</f>
        <v>14</v>
      </c>
      <c r="C29" s="202" t="s">
        <v>86</v>
      </c>
      <c r="D29" s="193">
        <v>1990</v>
      </c>
      <c r="E29" s="193">
        <v>2014</v>
      </c>
      <c r="F29" s="193" t="s">
        <v>17056</v>
      </c>
      <c r="G29" s="193">
        <v>9</v>
      </c>
      <c r="H29" s="193">
        <v>2</v>
      </c>
      <c r="I29" s="203">
        <v>4384</v>
      </c>
      <c r="J29" s="203">
        <v>3943.7</v>
      </c>
      <c r="K29" s="203">
        <v>3648.6</v>
      </c>
      <c r="L29" s="204">
        <v>182</v>
      </c>
      <c r="M29" s="193" t="s">
        <v>17051</v>
      </c>
      <c r="N29" s="193" t="s">
        <v>17067</v>
      </c>
      <c r="O29" s="196" t="s">
        <v>17069</v>
      </c>
      <c r="P29" s="200">
        <v>24066544.300000001</v>
      </c>
      <c r="Q29" s="200"/>
      <c r="R29" s="200">
        <v>0</v>
      </c>
      <c r="S29" s="200">
        <v>0</v>
      </c>
      <c r="T29" s="200">
        <f t="shared" si="3"/>
        <v>24066544.300000001</v>
      </c>
      <c r="U29" s="194">
        <f t="shared" si="0"/>
        <v>5489.6314552919712</v>
      </c>
      <c r="V29" s="200">
        <f>6183.97274178832+5674.57+645.45</f>
        <v>12503.992741788319</v>
      </c>
    </row>
    <row r="30" spans="1:22" ht="35.25" x14ac:dyDescent="0.5">
      <c r="A30">
        <v>1</v>
      </c>
      <c r="B30" s="193">
        <f>SUBTOTAL(9,$A$16:A30)</f>
        <v>15</v>
      </c>
      <c r="C30" s="202" t="s">
        <v>88</v>
      </c>
      <c r="D30" s="193">
        <v>1998</v>
      </c>
      <c r="E30" s="193"/>
      <c r="F30" s="193" t="s">
        <v>17193</v>
      </c>
      <c r="G30" s="193">
        <v>5</v>
      </c>
      <c r="H30" s="193">
        <v>10</v>
      </c>
      <c r="I30" s="203">
        <v>10302.200000000001</v>
      </c>
      <c r="J30" s="203">
        <v>8740</v>
      </c>
      <c r="K30" s="203">
        <v>8282.7999999999993</v>
      </c>
      <c r="L30" s="204">
        <v>356</v>
      </c>
      <c r="M30" s="193" t="s">
        <v>17051</v>
      </c>
      <c r="N30" s="193" t="s">
        <v>17067</v>
      </c>
      <c r="O30" s="196" t="s">
        <v>17074</v>
      </c>
      <c r="P30" s="200">
        <v>19249394.109999999</v>
      </c>
      <c r="Q30" s="200"/>
      <c r="R30" s="200">
        <v>0</v>
      </c>
      <c r="S30" s="200">
        <v>0</v>
      </c>
      <c r="T30" s="200">
        <f t="shared" si="3"/>
        <v>19249394.109999999</v>
      </c>
      <c r="U30" s="194">
        <f t="shared" si="0"/>
        <v>1868.4741230028535</v>
      </c>
      <c r="V30" s="200">
        <v>2594.4034167459376</v>
      </c>
    </row>
    <row r="31" spans="1:22" ht="35.25" x14ac:dyDescent="0.5">
      <c r="A31">
        <v>1</v>
      </c>
      <c r="B31" s="193">
        <f>SUBTOTAL(9,$A$16:A31)</f>
        <v>16</v>
      </c>
      <c r="C31" s="202" t="s">
        <v>89</v>
      </c>
      <c r="D31" s="193">
        <v>1968</v>
      </c>
      <c r="E31" s="193"/>
      <c r="F31" s="193" t="s">
        <v>17193</v>
      </c>
      <c r="G31" s="193">
        <v>5</v>
      </c>
      <c r="H31" s="193">
        <v>2</v>
      </c>
      <c r="I31" s="203">
        <v>1963</v>
      </c>
      <c r="J31" s="203">
        <v>1373.3</v>
      </c>
      <c r="K31" s="203">
        <v>1331.3999999999999</v>
      </c>
      <c r="L31" s="204">
        <v>126</v>
      </c>
      <c r="M31" s="193" t="s">
        <v>17051</v>
      </c>
      <c r="N31" s="193" t="s">
        <v>17067</v>
      </c>
      <c r="O31" s="196" t="s">
        <v>17068</v>
      </c>
      <c r="P31" s="200">
        <v>4812586.07</v>
      </c>
      <c r="Q31" s="200"/>
      <c r="R31" s="200">
        <v>0</v>
      </c>
      <c r="S31" s="200">
        <v>0</v>
      </c>
      <c r="T31" s="200">
        <f t="shared" si="3"/>
        <v>4812586.07</v>
      </c>
      <c r="U31" s="194">
        <f t="shared" si="0"/>
        <v>2451.6485328578706</v>
      </c>
      <c r="V31" s="200">
        <v>3913.8874416709123</v>
      </c>
    </row>
    <row r="32" spans="1:22" ht="35.25" x14ac:dyDescent="0.5">
      <c r="A32">
        <v>1</v>
      </c>
      <c r="B32" s="193">
        <f>SUBTOTAL(9,$A$16:A32)</f>
        <v>17</v>
      </c>
      <c r="C32" s="202" t="s">
        <v>90</v>
      </c>
      <c r="D32" s="193">
        <v>1980</v>
      </c>
      <c r="E32" s="193"/>
      <c r="F32" s="193" t="s">
        <v>17193</v>
      </c>
      <c r="G32" s="193">
        <v>5</v>
      </c>
      <c r="H32" s="193">
        <v>1</v>
      </c>
      <c r="I32" s="203">
        <v>807.5</v>
      </c>
      <c r="J32" s="203">
        <v>706.7</v>
      </c>
      <c r="K32" s="203">
        <v>706.7</v>
      </c>
      <c r="L32" s="204">
        <v>21</v>
      </c>
      <c r="M32" s="193" t="s">
        <v>17051</v>
      </c>
      <c r="N32" s="193" t="s">
        <v>17067</v>
      </c>
      <c r="O32" s="196" t="s">
        <v>17075</v>
      </c>
      <c r="P32" s="200">
        <v>2390242.6300000004</v>
      </c>
      <c r="Q32" s="200"/>
      <c r="R32" s="200">
        <v>0</v>
      </c>
      <c r="S32" s="200">
        <v>0</v>
      </c>
      <c r="T32" s="200">
        <f t="shared" si="3"/>
        <v>2390242.6300000004</v>
      </c>
      <c r="U32" s="194">
        <f t="shared" si="0"/>
        <v>2960.0527925696597</v>
      </c>
      <c r="V32" s="200">
        <v>3898.8354179566563</v>
      </c>
    </row>
    <row r="33" spans="1:22" ht="35.25" x14ac:dyDescent="0.5">
      <c r="A33">
        <v>1</v>
      </c>
      <c r="B33" s="193">
        <f>SUBTOTAL(9,$A$16:A33)</f>
        <v>18</v>
      </c>
      <c r="C33" s="202" t="s">
        <v>91</v>
      </c>
      <c r="D33" s="193">
        <v>1959</v>
      </c>
      <c r="E33" s="193"/>
      <c r="F33" s="193" t="s">
        <v>17193</v>
      </c>
      <c r="G33" s="193">
        <v>4</v>
      </c>
      <c r="H33" s="193">
        <v>3</v>
      </c>
      <c r="I33" s="203">
        <v>3207</v>
      </c>
      <c r="J33" s="203">
        <v>1261.4000000000001</v>
      </c>
      <c r="K33" s="203">
        <v>1256.4000000000001</v>
      </c>
      <c r="L33" s="204">
        <v>82</v>
      </c>
      <c r="M33" s="193" t="s">
        <v>17051</v>
      </c>
      <c r="N33" s="193" t="s">
        <v>17067</v>
      </c>
      <c r="O33" s="196" t="s">
        <v>17076</v>
      </c>
      <c r="P33" s="200">
        <v>9659148.2200000007</v>
      </c>
      <c r="Q33" s="200"/>
      <c r="R33" s="200">
        <v>0</v>
      </c>
      <c r="S33" s="200">
        <v>0</v>
      </c>
      <c r="T33" s="200">
        <f t="shared" si="3"/>
        <v>9659148.2200000007</v>
      </c>
      <c r="U33" s="194">
        <f t="shared" si="0"/>
        <v>3011.8952977860931</v>
      </c>
      <c r="V33" s="200">
        <v>3991.4538771437478</v>
      </c>
    </row>
    <row r="34" spans="1:22" ht="35.25" x14ac:dyDescent="0.5">
      <c r="A34">
        <v>1</v>
      </c>
      <c r="B34" s="193">
        <f>SUBTOTAL(9,$A$16:A34)</f>
        <v>19</v>
      </c>
      <c r="C34" s="202" t="s">
        <v>92</v>
      </c>
      <c r="D34" s="193">
        <v>1971</v>
      </c>
      <c r="E34" s="193">
        <v>2016</v>
      </c>
      <c r="F34" s="193" t="s">
        <v>17193</v>
      </c>
      <c r="G34" s="193">
        <v>9</v>
      </c>
      <c r="H34" s="193">
        <v>1</v>
      </c>
      <c r="I34" s="203">
        <v>2660.1</v>
      </c>
      <c r="J34" s="203">
        <v>2302</v>
      </c>
      <c r="K34" s="203">
        <v>2291.3000000000002</v>
      </c>
      <c r="L34" s="204">
        <v>80</v>
      </c>
      <c r="M34" s="193" t="s">
        <v>17051</v>
      </c>
      <c r="N34" s="193" t="s">
        <v>17067</v>
      </c>
      <c r="O34" s="196" t="s">
        <v>17077</v>
      </c>
      <c r="P34" s="200">
        <v>5046342.9799999995</v>
      </c>
      <c r="Q34" s="200"/>
      <c r="R34" s="200">
        <v>0</v>
      </c>
      <c r="S34" s="200">
        <v>0</v>
      </c>
      <c r="T34" s="200">
        <f t="shared" si="3"/>
        <v>5046342.9799999995</v>
      </c>
      <c r="U34" s="194">
        <f t="shared" si="0"/>
        <v>1897.0501033795722</v>
      </c>
      <c r="V34" s="200">
        <v>3040.449156046765</v>
      </c>
    </row>
    <row r="35" spans="1:22" ht="35.25" x14ac:dyDescent="0.5">
      <c r="A35">
        <v>1</v>
      </c>
      <c r="B35" s="193">
        <f>SUBTOTAL(9,$A$16:A35)</f>
        <v>20</v>
      </c>
      <c r="C35" s="202" t="s">
        <v>93</v>
      </c>
      <c r="D35" s="193">
        <v>1968</v>
      </c>
      <c r="E35" s="193"/>
      <c r="F35" s="193" t="s">
        <v>17193</v>
      </c>
      <c r="G35" s="193">
        <v>5</v>
      </c>
      <c r="H35" s="193">
        <v>5</v>
      </c>
      <c r="I35" s="203">
        <v>6284.9</v>
      </c>
      <c r="J35" s="203">
        <v>5186.3999999999996</v>
      </c>
      <c r="K35" s="203">
        <v>4875.8999999999996</v>
      </c>
      <c r="L35" s="204">
        <v>210</v>
      </c>
      <c r="M35" s="193" t="s">
        <v>17051</v>
      </c>
      <c r="N35" s="193" t="s">
        <v>17067</v>
      </c>
      <c r="O35" s="196" t="s">
        <v>17078</v>
      </c>
      <c r="P35" s="200">
        <v>8197968.0300000003</v>
      </c>
      <c r="Q35" s="200"/>
      <c r="R35" s="200">
        <v>0</v>
      </c>
      <c r="S35" s="200">
        <v>0</v>
      </c>
      <c r="T35" s="200">
        <f t="shared" si="3"/>
        <v>8197968.0300000003</v>
      </c>
      <c r="U35" s="194">
        <f t="shared" si="0"/>
        <v>1304.3911645372243</v>
      </c>
      <c r="V35" s="200">
        <v>2763.7645785931359</v>
      </c>
    </row>
    <row r="36" spans="1:22" ht="35.25" x14ac:dyDescent="0.5">
      <c r="A36">
        <v>1</v>
      </c>
      <c r="B36" s="193">
        <f>SUBTOTAL(9,$A$16:A36)</f>
        <v>21</v>
      </c>
      <c r="C36" s="202" t="s">
        <v>94</v>
      </c>
      <c r="D36" s="193">
        <v>1969</v>
      </c>
      <c r="E36" s="193"/>
      <c r="F36" s="193" t="s">
        <v>17193</v>
      </c>
      <c r="G36" s="193">
        <v>6</v>
      </c>
      <c r="H36" s="193">
        <v>1</v>
      </c>
      <c r="I36" s="203">
        <v>2218</v>
      </c>
      <c r="J36" s="203">
        <v>1608.6</v>
      </c>
      <c r="K36" s="203">
        <v>1608.6</v>
      </c>
      <c r="L36" s="204">
        <v>48</v>
      </c>
      <c r="M36" s="193" t="s">
        <v>17051</v>
      </c>
      <c r="N36" s="193" t="s">
        <v>17067</v>
      </c>
      <c r="O36" s="196" t="s">
        <v>17079</v>
      </c>
      <c r="P36" s="200">
        <v>3342908.96</v>
      </c>
      <c r="Q36" s="200"/>
      <c r="R36" s="200">
        <v>0</v>
      </c>
      <c r="S36" s="200">
        <v>0</v>
      </c>
      <c r="T36" s="200">
        <f t="shared" si="3"/>
        <v>3342908.96</v>
      </c>
      <c r="U36" s="194">
        <f t="shared" si="0"/>
        <v>1507.1726600541028</v>
      </c>
      <c r="V36" s="200">
        <v>3461.4666041478813</v>
      </c>
    </row>
    <row r="37" spans="1:22" ht="35.25" x14ac:dyDescent="0.5">
      <c r="A37">
        <v>1</v>
      </c>
      <c r="B37" s="193">
        <f>SUBTOTAL(9,$A$16:A37)</f>
        <v>22</v>
      </c>
      <c r="C37" s="202" t="s">
        <v>95</v>
      </c>
      <c r="D37" s="193">
        <v>1967</v>
      </c>
      <c r="E37" s="193"/>
      <c r="F37" s="193" t="s">
        <v>17193</v>
      </c>
      <c r="G37" s="193">
        <v>5</v>
      </c>
      <c r="H37" s="193">
        <v>4</v>
      </c>
      <c r="I37" s="203">
        <v>4287.8999999999996</v>
      </c>
      <c r="J37" s="203">
        <v>3747</v>
      </c>
      <c r="K37" s="203">
        <v>3644.8</v>
      </c>
      <c r="L37" s="204">
        <v>110</v>
      </c>
      <c r="M37" s="193" t="s">
        <v>17051</v>
      </c>
      <c r="N37" s="193" t="s">
        <v>17067</v>
      </c>
      <c r="O37" s="196" t="s">
        <v>17071</v>
      </c>
      <c r="P37" s="200">
        <v>8546191.1199999992</v>
      </c>
      <c r="Q37" s="200"/>
      <c r="R37" s="200">
        <v>0</v>
      </c>
      <c r="S37" s="200">
        <v>0</v>
      </c>
      <c r="T37" s="200">
        <f t="shared" si="3"/>
        <v>8546191.1199999992</v>
      </c>
      <c r="U37" s="194">
        <f t="shared" si="0"/>
        <v>1993.0947829940064</v>
      </c>
      <c r="V37" s="200">
        <v>2957.1791133188744</v>
      </c>
    </row>
    <row r="38" spans="1:22" ht="35.25" x14ac:dyDescent="0.5">
      <c r="A38">
        <v>1</v>
      </c>
      <c r="B38" s="193">
        <f>SUBTOTAL(9,$A$16:A38)</f>
        <v>23</v>
      </c>
      <c r="C38" s="202" t="s">
        <v>96</v>
      </c>
      <c r="D38" s="193">
        <v>1966</v>
      </c>
      <c r="E38" s="193"/>
      <c r="F38" s="193" t="s">
        <v>17193</v>
      </c>
      <c r="G38" s="193">
        <v>5</v>
      </c>
      <c r="H38" s="193">
        <v>2</v>
      </c>
      <c r="I38" s="203">
        <v>1728.5</v>
      </c>
      <c r="J38" s="203">
        <v>1025.7</v>
      </c>
      <c r="K38" s="203">
        <v>1025.7</v>
      </c>
      <c r="L38" s="204">
        <v>75</v>
      </c>
      <c r="M38" s="193" t="s">
        <v>17051</v>
      </c>
      <c r="N38" s="193" t="s">
        <v>17067</v>
      </c>
      <c r="O38" s="196" t="s">
        <v>17077</v>
      </c>
      <c r="P38" s="200">
        <v>5047866.7300000004</v>
      </c>
      <c r="Q38" s="200"/>
      <c r="R38" s="200">
        <v>0</v>
      </c>
      <c r="S38" s="200">
        <v>0</v>
      </c>
      <c r="T38" s="200">
        <f t="shared" si="3"/>
        <v>5047866.7300000004</v>
      </c>
      <c r="U38" s="194">
        <f t="shared" si="0"/>
        <v>2920.3741567833385</v>
      </c>
      <c r="V38" s="200">
        <v>4333.7029794619611</v>
      </c>
    </row>
    <row r="39" spans="1:22" ht="35.25" x14ac:dyDescent="0.5">
      <c r="A39">
        <v>1</v>
      </c>
      <c r="B39" s="193">
        <f>SUBTOTAL(9,$A$16:A39)</f>
        <v>24</v>
      </c>
      <c r="C39" s="202" t="s">
        <v>87</v>
      </c>
      <c r="D39" s="193">
        <v>1959</v>
      </c>
      <c r="E39" s="193"/>
      <c r="F39" s="193" t="s">
        <v>17193</v>
      </c>
      <c r="G39" s="193">
        <v>3</v>
      </c>
      <c r="H39" s="193">
        <v>1</v>
      </c>
      <c r="I39" s="203">
        <v>1830.4</v>
      </c>
      <c r="J39" s="203">
        <v>1026.8</v>
      </c>
      <c r="K39" s="203">
        <v>1008.0999999999999</v>
      </c>
      <c r="L39" s="204">
        <v>56</v>
      </c>
      <c r="M39" s="193" t="s">
        <v>17051</v>
      </c>
      <c r="N39" s="193" t="s">
        <v>17067</v>
      </c>
      <c r="O39" s="196" t="s">
        <v>17068</v>
      </c>
      <c r="P39" s="200">
        <v>7068871.79</v>
      </c>
      <c r="Q39" s="200"/>
      <c r="R39" s="200">
        <v>0</v>
      </c>
      <c r="S39" s="200">
        <v>0</v>
      </c>
      <c r="T39" s="200">
        <f t="shared" si="3"/>
        <v>7068871.79</v>
      </c>
      <c r="U39" s="194">
        <f t="shared" si="0"/>
        <v>3861.9273328234262</v>
      </c>
      <c r="V39" s="200">
        <v>5148.1732517482515</v>
      </c>
    </row>
    <row r="40" spans="1:22" ht="35.25" x14ac:dyDescent="0.5">
      <c r="A40">
        <v>1</v>
      </c>
      <c r="B40" s="193">
        <f>SUBTOTAL(9,$A$16:A40)</f>
        <v>25</v>
      </c>
      <c r="C40" s="202" t="s">
        <v>99</v>
      </c>
      <c r="D40" s="193">
        <v>1956</v>
      </c>
      <c r="E40" s="193"/>
      <c r="F40" s="193" t="s">
        <v>17193</v>
      </c>
      <c r="G40" s="193">
        <v>2</v>
      </c>
      <c r="H40" s="193">
        <v>1</v>
      </c>
      <c r="I40" s="203">
        <v>450.8</v>
      </c>
      <c r="J40" s="203">
        <v>407.1</v>
      </c>
      <c r="K40" s="203">
        <v>407.1</v>
      </c>
      <c r="L40" s="204">
        <v>26</v>
      </c>
      <c r="M40" s="193" t="s">
        <v>17051</v>
      </c>
      <c r="N40" s="193" t="s">
        <v>17067</v>
      </c>
      <c r="O40" s="196" t="s">
        <v>17076</v>
      </c>
      <c r="P40" s="200">
        <v>2700799.25</v>
      </c>
      <c r="Q40" s="200"/>
      <c r="R40" s="200">
        <v>0</v>
      </c>
      <c r="S40" s="200">
        <v>0</v>
      </c>
      <c r="T40" s="200">
        <f t="shared" si="3"/>
        <v>2700799.25</v>
      </c>
      <c r="U40" s="194">
        <f t="shared" si="0"/>
        <v>5991.1252218278614</v>
      </c>
      <c r="V40" s="200">
        <v>16327.707897071872</v>
      </c>
    </row>
    <row r="41" spans="1:22" ht="35.25" x14ac:dyDescent="0.5">
      <c r="A41">
        <v>1</v>
      </c>
      <c r="B41" s="193">
        <f>SUBTOTAL(9,$A$16:A41)</f>
        <v>26</v>
      </c>
      <c r="C41" s="202" t="s">
        <v>101</v>
      </c>
      <c r="D41" s="193">
        <v>1974</v>
      </c>
      <c r="E41" s="193"/>
      <c r="F41" s="193" t="s">
        <v>17193</v>
      </c>
      <c r="G41" s="193">
        <v>5</v>
      </c>
      <c r="H41" s="193">
        <v>1</v>
      </c>
      <c r="I41" s="203">
        <v>5132</v>
      </c>
      <c r="J41" s="203">
        <v>4222.41</v>
      </c>
      <c r="K41" s="203">
        <v>3774.81</v>
      </c>
      <c r="L41" s="204">
        <v>229</v>
      </c>
      <c r="M41" s="193" t="s">
        <v>17051</v>
      </c>
      <c r="N41" s="193" t="s">
        <v>17067</v>
      </c>
      <c r="O41" s="196" t="s">
        <v>17068</v>
      </c>
      <c r="P41" s="200">
        <v>7018402.9800000004</v>
      </c>
      <c r="Q41" s="200"/>
      <c r="R41" s="200">
        <v>0</v>
      </c>
      <c r="S41" s="200">
        <v>0</v>
      </c>
      <c r="T41" s="200">
        <f t="shared" si="3"/>
        <v>7018402.9800000004</v>
      </c>
      <c r="U41" s="194">
        <f t="shared" si="0"/>
        <v>1367.5765744349183</v>
      </c>
      <c r="V41" s="200">
        <v>2426.3654091971939</v>
      </c>
    </row>
    <row r="42" spans="1:22" ht="35.25" x14ac:dyDescent="0.5">
      <c r="A42">
        <v>1</v>
      </c>
      <c r="B42" s="193">
        <f>SUBTOTAL(9,$A$16:A42)</f>
        <v>27</v>
      </c>
      <c r="C42" s="202" t="s">
        <v>102</v>
      </c>
      <c r="D42" s="193">
        <v>1984</v>
      </c>
      <c r="E42" s="193">
        <v>2015</v>
      </c>
      <c r="F42" s="193" t="s">
        <v>17193</v>
      </c>
      <c r="G42" s="193">
        <v>9</v>
      </c>
      <c r="H42" s="193">
        <v>1</v>
      </c>
      <c r="I42" s="203">
        <v>5895.5</v>
      </c>
      <c r="J42" s="203">
        <v>4961.3</v>
      </c>
      <c r="K42" s="203">
        <v>4765.6000000000004</v>
      </c>
      <c r="L42" s="204">
        <v>319</v>
      </c>
      <c r="M42" s="193" t="s">
        <v>17051</v>
      </c>
      <c r="N42" s="193" t="s">
        <v>17067</v>
      </c>
      <c r="O42" s="196" t="s">
        <v>17080</v>
      </c>
      <c r="P42" s="200">
        <v>9585108.6500000004</v>
      </c>
      <c r="Q42" s="200"/>
      <c r="R42" s="200">
        <v>0</v>
      </c>
      <c r="S42" s="200">
        <v>0</v>
      </c>
      <c r="T42" s="200">
        <f t="shared" si="3"/>
        <v>9585108.6500000004</v>
      </c>
      <c r="U42" s="194">
        <f t="shared" si="0"/>
        <v>1625.8347298787212</v>
      </c>
      <c r="V42" s="200">
        <v>2256.5069113730815</v>
      </c>
    </row>
    <row r="43" spans="1:22" ht="35.25" x14ac:dyDescent="0.5">
      <c r="A43">
        <v>1</v>
      </c>
      <c r="B43" s="193">
        <f>SUBTOTAL(9,$A$16:A43)</f>
        <v>28</v>
      </c>
      <c r="C43" s="202" t="s">
        <v>104</v>
      </c>
      <c r="D43" s="193">
        <v>1989</v>
      </c>
      <c r="E43" s="193"/>
      <c r="F43" s="193" t="s">
        <v>17056</v>
      </c>
      <c r="G43" s="193">
        <v>5</v>
      </c>
      <c r="H43" s="193">
        <v>7</v>
      </c>
      <c r="I43" s="203">
        <v>7715.6</v>
      </c>
      <c r="J43" s="203">
        <v>5398.6</v>
      </c>
      <c r="K43" s="203">
        <v>5070.8</v>
      </c>
      <c r="L43" s="204">
        <v>255</v>
      </c>
      <c r="M43" s="193" t="s">
        <v>17051</v>
      </c>
      <c r="N43" s="193" t="s">
        <v>17067</v>
      </c>
      <c r="O43" s="196" t="s">
        <v>17071</v>
      </c>
      <c r="P43" s="200">
        <v>9409064.4999999981</v>
      </c>
      <c r="Q43" s="200"/>
      <c r="R43" s="200">
        <v>0</v>
      </c>
      <c r="S43" s="200">
        <v>0</v>
      </c>
      <c r="T43" s="200">
        <f t="shared" si="3"/>
        <v>9409064.4999999981</v>
      </c>
      <c r="U43" s="194">
        <f t="shared" si="0"/>
        <v>1219.4857820519464</v>
      </c>
      <c r="V43" s="200">
        <v>2335.7040800456216</v>
      </c>
    </row>
    <row r="44" spans="1:22" ht="35.25" x14ac:dyDescent="0.5">
      <c r="A44">
        <v>1</v>
      </c>
      <c r="B44" s="193">
        <f>SUBTOTAL(9,$A$16:A44)</f>
        <v>29</v>
      </c>
      <c r="C44" s="202" t="s">
        <v>105</v>
      </c>
      <c r="D44" s="193">
        <v>1959</v>
      </c>
      <c r="E44" s="193"/>
      <c r="F44" s="193" t="s">
        <v>17193</v>
      </c>
      <c r="G44" s="193">
        <v>2</v>
      </c>
      <c r="H44" s="193">
        <v>2</v>
      </c>
      <c r="I44" s="203">
        <v>718.8</v>
      </c>
      <c r="J44" s="203">
        <v>656.3</v>
      </c>
      <c r="K44" s="203">
        <v>656.3</v>
      </c>
      <c r="L44" s="204">
        <v>31</v>
      </c>
      <c r="M44" s="193" t="s">
        <v>17051</v>
      </c>
      <c r="N44" s="193" t="s">
        <v>17067</v>
      </c>
      <c r="O44" s="196" t="s">
        <v>17081</v>
      </c>
      <c r="P44" s="200">
        <v>3405722.91</v>
      </c>
      <c r="Q44" s="200"/>
      <c r="R44" s="200">
        <v>0</v>
      </c>
      <c r="S44" s="200">
        <v>0</v>
      </c>
      <c r="T44" s="200">
        <f t="shared" si="3"/>
        <v>3405722.91</v>
      </c>
      <c r="U44" s="194">
        <f t="shared" si="0"/>
        <v>4738.0674874791321</v>
      </c>
      <c r="V44" s="200">
        <v>6433.9986644407354</v>
      </c>
    </row>
    <row r="45" spans="1:22" ht="35.25" x14ac:dyDescent="0.5">
      <c r="A45">
        <v>1</v>
      </c>
      <c r="B45" s="193">
        <f>SUBTOTAL(9,$A$16:A45)</f>
        <v>30</v>
      </c>
      <c r="C45" s="202" t="s">
        <v>106</v>
      </c>
      <c r="D45" s="193">
        <v>1977</v>
      </c>
      <c r="E45" s="193"/>
      <c r="F45" s="193" t="s">
        <v>17056</v>
      </c>
      <c r="G45" s="193">
        <v>5</v>
      </c>
      <c r="H45" s="193">
        <v>6</v>
      </c>
      <c r="I45" s="203">
        <v>5250.5</v>
      </c>
      <c r="J45" s="203">
        <v>4616</v>
      </c>
      <c r="K45" s="203">
        <v>4523.2</v>
      </c>
      <c r="L45" s="204">
        <v>236</v>
      </c>
      <c r="M45" s="193" t="s">
        <v>17051</v>
      </c>
      <c r="N45" s="193" t="s">
        <v>17067</v>
      </c>
      <c r="O45" s="196" t="s">
        <v>17069</v>
      </c>
      <c r="P45" s="200">
        <v>4889917.59</v>
      </c>
      <c r="Q45" s="200"/>
      <c r="R45" s="200">
        <v>0</v>
      </c>
      <c r="S45" s="200">
        <v>0</v>
      </c>
      <c r="T45" s="200">
        <f t="shared" si="3"/>
        <v>4889917.59</v>
      </c>
      <c r="U45" s="194">
        <f t="shared" si="0"/>
        <v>931.3241767450719</v>
      </c>
      <c r="V45" s="200">
        <v>1051.81</v>
      </c>
    </row>
    <row r="46" spans="1:22" ht="35.25" x14ac:dyDescent="0.5">
      <c r="A46">
        <v>1</v>
      </c>
      <c r="B46" s="193">
        <f>SUBTOTAL(9,$A$16:A46)</f>
        <v>31</v>
      </c>
      <c r="C46" s="202" t="s">
        <v>7345</v>
      </c>
      <c r="D46" s="193">
        <v>1950</v>
      </c>
      <c r="E46" s="193"/>
      <c r="F46" s="193" t="s">
        <v>17193</v>
      </c>
      <c r="G46" s="193">
        <v>2</v>
      </c>
      <c r="H46" s="193" t="s">
        <v>16999</v>
      </c>
      <c r="I46" s="203">
        <v>814.1</v>
      </c>
      <c r="J46" s="203">
        <v>739.6</v>
      </c>
      <c r="K46" s="203">
        <v>739.6</v>
      </c>
      <c r="L46" s="204">
        <v>34</v>
      </c>
      <c r="M46" s="193" t="s">
        <v>17051</v>
      </c>
      <c r="N46" s="193" t="s">
        <v>17067</v>
      </c>
      <c r="O46" s="196" t="s">
        <v>17311</v>
      </c>
      <c r="P46" s="200">
        <v>6148459.2400000002</v>
      </c>
      <c r="Q46" s="200"/>
      <c r="R46" s="200">
        <v>0</v>
      </c>
      <c r="S46" s="200">
        <v>0</v>
      </c>
      <c r="T46" s="200">
        <f t="shared" si="3"/>
        <v>6148459.2400000002</v>
      </c>
      <c r="U46" s="194">
        <f t="shared" si="0"/>
        <v>7552.4619088564059</v>
      </c>
      <c r="V46" s="200">
        <v>9721.4088686893501</v>
      </c>
    </row>
    <row r="47" spans="1:22" ht="35.25" x14ac:dyDescent="0.5">
      <c r="A47">
        <v>1</v>
      </c>
      <c r="B47" s="193">
        <f>SUBTOTAL(9,$A$16:A47)</f>
        <v>32</v>
      </c>
      <c r="C47" s="202" t="s">
        <v>132</v>
      </c>
      <c r="D47" s="193">
        <v>1977</v>
      </c>
      <c r="E47" s="193">
        <v>2016</v>
      </c>
      <c r="F47" s="193" t="s">
        <v>17193</v>
      </c>
      <c r="G47" s="193">
        <v>9</v>
      </c>
      <c r="H47" s="193">
        <v>1</v>
      </c>
      <c r="I47" s="203">
        <v>6820.9</v>
      </c>
      <c r="J47" s="203">
        <v>3380.5</v>
      </c>
      <c r="K47" s="203">
        <v>2922.7</v>
      </c>
      <c r="L47" s="204">
        <v>215</v>
      </c>
      <c r="M47" s="193" t="s">
        <v>17051</v>
      </c>
      <c r="N47" s="193" t="s">
        <v>17067</v>
      </c>
      <c r="O47" s="196" t="s">
        <v>17068</v>
      </c>
      <c r="P47" s="200">
        <v>4943487.4399999995</v>
      </c>
      <c r="Q47" s="200"/>
      <c r="R47" s="200">
        <v>0</v>
      </c>
      <c r="S47" s="200">
        <v>0</v>
      </c>
      <c r="T47" s="200">
        <f t="shared" si="3"/>
        <v>4943487.4399999995</v>
      </c>
      <c r="U47" s="194">
        <f t="shared" si="0"/>
        <v>724.75588851911039</v>
      </c>
      <c r="V47" s="200">
        <v>1050.46524652172</v>
      </c>
    </row>
    <row r="48" spans="1:22" ht="35.25" x14ac:dyDescent="0.5">
      <c r="A48">
        <v>1</v>
      </c>
      <c r="B48" s="193">
        <f>SUBTOTAL(9,$A$16:A48)</f>
        <v>33</v>
      </c>
      <c r="C48" s="202" t="s">
        <v>5290</v>
      </c>
      <c r="D48" s="193">
        <v>1986</v>
      </c>
      <c r="E48" s="193"/>
      <c r="F48" s="193" t="s">
        <v>17193</v>
      </c>
      <c r="G48" s="193">
        <v>5</v>
      </c>
      <c r="H48" s="193" t="s">
        <v>17057</v>
      </c>
      <c r="I48" s="203">
        <v>5760.4</v>
      </c>
      <c r="J48" s="203">
        <v>4094.2</v>
      </c>
      <c r="K48" s="203">
        <v>3478.1</v>
      </c>
      <c r="L48" s="204">
        <v>194</v>
      </c>
      <c r="M48" s="193" t="s">
        <v>17051</v>
      </c>
      <c r="N48" s="193" t="s">
        <v>17067</v>
      </c>
      <c r="O48" s="196" t="s">
        <v>17100</v>
      </c>
      <c r="P48" s="200">
        <v>13841781.459999999</v>
      </c>
      <c r="Q48" s="200"/>
      <c r="R48" s="200">
        <v>0</v>
      </c>
      <c r="S48" s="200">
        <v>0</v>
      </c>
      <c r="T48" s="200">
        <f t="shared" si="3"/>
        <v>13841781.459999999</v>
      </c>
      <c r="U48" s="194">
        <f t="shared" si="0"/>
        <v>2402.9201895701685</v>
      </c>
      <c r="V48" s="200">
        <v>2946.6237136309978</v>
      </c>
    </row>
    <row r="49" spans="1:22" ht="35.25" x14ac:dyDescent="0.5">
      <c r="A49">
        <v>1</v>
      </c>
      <c r="B49" s="193">
        <f>SUBTOTAL(9,$A$16:A49)</f>
        <v>34</v>
      </c>
      <c r="C49" s="202" t="s">
        <v>6666</v>
      </c>
      <c r="D49" s="193">
        <v>1972</v>
      </c>
      <c r="E49" s="193"/>
      <c r="F49" s="193" t="s">
        <v>17193</v>
      </c>
      <c r="G49" s="193">
        <v>9</v>
      </c>
      <c r="H49" s="193" t="s">
        <v>16997</v>
      </c>
      <c r="I49" s="203">
        <v>1896.4</v>
      </c>
      <c r="J49" s="203">
        <v>1896.4</v>
      </c>
      <c r="K49" s="203">
        <v>1859.1</v>
      </c>
      <c r="L49" s="204">
        <v>90</v>
      </c>
      <c r="M49" s="193" t="s">
        <v>17051</v>
      </c>
      <c r="N49" s="193" t="s">
        <v>17067</v>
      </c>
      <c r="O49" s="196" t="s">
        <v>17069</v>
      </c>
      <c r="P49" s="200">
        <v>4226772.08</v>
      </c>
      <c r="Q49" s="200"/>
      <c r="R49" s="200">
        <v>0</v>
      </c>
      <c r="S49" s="200">
        <v>0</v>
      </c>
      <c r="T49" s="200">
        <f t="shared" si="3"/>
        <v>4226772.08</v>
      </c>
      <c r="U49" s="194">
        <f t="shared" si="0"/>
        <v>2228.8399493777683</v>
      </c>
      <c r="V49" s="200">
        <v>10741.419939095127</v>
      </c>
    </row>
    <row r="50" spans="1:22" ht="35.25" x14ac:dyDescent="0.5">
      <c r="A50">
        <v>1</v>
      </c>
      <c r="B50" s="193">
        <f>SUBTOTAL(9,$A$16:A50)</f>
        <v>35</v>
      </c>
      <c r="C50" s="202" t="s">
        <v>1118</v>
      </c>
      <c r="D50" s="193" t="s">
        <v>799</v>
      </c>
      <c r="E50" s="193"/>
      <c r="F50" s="193" t="s">
        <v>17193</v>
      </c>
      <c r="G50" s="193" t="s">
        <v>17054</v>
      </c>
      <c r="H50" s="193" t="s">
        <v>16997</v>
      </c>
      <c r="I50" s="203">
        <v>946</v>
      </c>
      <c r="J50" s="203">
        <v>977.4</v>
      </c>
      <c r="K50" s="203">
        <v>688.5</v>
      </c>
      <c r="L50" s="204">
        <v>25</v>
      </c>
      <c r="M50" s="193" t="s">
        <v>17051</v>
      </c>
      <c r="N50" s="193" t="s">
        <v>17067</v>
      </c>
      <c r="O50" s="196" t="s">
        <v>17068</v>
      </c>
      <c r="P50" s="200">
        <v>3824817.79</v>
      </c>
      <c r="Q50" s="200"/>
      <c r="R50" s="200">
        <v>0</v>
      </c>
      <c r="S50" s="200">
        <v>0</v>
      </c>
      <c r="T50" s="200">
        <f t="shared" si="3"/>
        <v>3824817.79</v>
      </c>
      <c r="U50" s="194">
        <f t="shared" si="0"/>
        <v>4043.1477695560252</v>
      </c>
      <c r="V50" s="200">
        <v>9363.6881152219885</v>
      </c>
    </row>
    <row r="51" spans="1:22" ht="35.25" x14ac:dyDescent="0.5">
      <c r="A51">
        <v>1</v>
      </c>
      <c r="B51" s="193">
        <f>SUBTOTAL(9,$A$16:A51)</f>
        <v>36</v>
      </c>
      <c r="C51" s="202" t="s">
        <v>4740</v>
      </c>
      <c r="D51" s="193">
        <v>1976</v>
      </c>
      <c r="E51" s="193"/>
      <c r="F51" s="193" t="s">
        <v>17193</v>
      </c>
      <c r="G51" s="193">
        <v>5</v>
      </c>
      <c r="H51" s="193">
        <v>1</v>
      </c>
      <c r="I51" s="203">
        <v>579.79999999999995</v>
      </c>
      <c r="J51" s="203">
        <v>348.4</v>
      </c>
      <c r="K51" s="203">
        <v>348.4</v>
      </c>
      <c r="L51" s="204">
        <v>37</v>
      </c>
      <c r="M51" s="193" t="s">
        <v>17051</v>
      </c>
      <c r="N51" s="193" t="s">
        <v>17067</v>
      </c>
      <c r="O51" s="196" t="s">
        <v>17329</v>
      </c>
      <c r="P51" s="200">
        <v>3048912.3800000004</v>
      </c>
      <c r="Q51" s="200"/>
      <c r="R51" s="200">
        <v>0</v>
      </c>
      <c r="S51" s="200">
        <v>0</v>
      </c>
      <c r="T51" s="200">
        <f t="shared" si="3"/>
        <v>3048912.3800000004</v>
      </c>
      <c r="U51" s="194">
        <f t="shared" si="0"/>
        <v>5258.5587788892735</v>
      </c>
      <c r="V51" s="200">
        <v>10879.131640565713</v>
      </c>
    </row>
    <row r="52" spans="1:22" ht="35.25" x14ac:dyDescent="0.5">
      <c r="A52">
        <v>1</v>
      </c>
      <c r="B52" s="193">
        <f>SUBTOTAL(9,$A$16:A52)</f>
        <v>37</v>
      </c>
      <c r="C52" s="202" t="s">
        <v>6327</v>
      </c>
      <c r="D52" s="193">
        <v>1961</v>
      </c>
      <c r="E52" s="193"/>
      <c r="F52" s="193" t="s">
        <v>17193</v>
      </c>
      <c r="G52" s="193">
        <v>2</v>
      </c>
      <c r="H52" s="193">
        <v>1</v>
      </c>
      <c r="I52" s="203">
        <v>276</v>
      </c>
      <c r="J52" s="203">
        <v>189.9</v>
      </c>
      <c r="K52" s="203">
        <v>189.9</v>
      </c>
      <c r="L52" s="204">
        <v>20</v>
      </c>
      <c r="M52" s="193" t="s">
        <v>17051</v>
      </c>
      <c r="N52" s="193" t="s">
        <v>17067</v>
      </c>
      <c r="O52" s="196" t="s">
        <v>17329</v>
      </c>
      <c r="P52" s="200">
        <v>1130201.98</v>
      </c>
      <c r="Q52" s="200"/>
      <c r="R52" s="200">
        <v>0</v>
      </c>
      <c r="S52" s="200">
        <v>0</v>
      </c>
      <c r="T52" s="200">
        <f t="shared" si="3"/>
        <v>1130201.98</v>
      </c>
      <c r="U52" s="194">
        <f t="shared" si="0"/>
        <v>4094.9347101449275</v>
      </c>
      <c r="V52" s="200">
        <v>11973.406782608696</v>
      </c>
    </row>
    <row r="53" spans="1:22" ht="35.25" x14ac:dyDescent="0.5">
      <c r="A53">
        <v>1</v>
      </c>
      <c r="B53" s="193">
        <f>SUBTOTAL(9,$A$16:A53)</f>
        <v>38</v>
      </c>
      <c r="C53" s="202" t="s">
        <v>6662</v>
      </c>
      <c r="D53" s="193">
        <v>1973</v>
      </c>
      <c r="E53" s="193"/>
      <c r="F53" s="193" t="s">
        <v>17193</v>
      </c>
      <c r="G53" s="193">
        <v>9</v>
      </c>
      <c r="H53" s="193" t="s">
        <v>16997</v>
      </c>
      <c r="I53" s="203">
        <v>1958.4</v>
      </c>
      <c r="J53" s="203">
        <v>1958.4</v>
      </c>
      <c r="K53" s="203">
        <v>1941.8</v>
      </c>
      <c r="L53" s="204">
        <v>92</v>
      </c>
      <c r="M53" s="193" t="s">
        <v>17051</v>
      </c>
      <c r="N53" s="193" t="s">
        <v>17067</v>
      </c>
      <c r="O53" s="196" t="s">
        <v>17069</v>
      </c>
      <c r="P53" s="200">
        <v>1413024.25</v>
      </c>
      <c r="Q53" s="200"/>
      <c r="R53" s="200">
        <v>0</v>
      </c>
      <c r="S53" s="200">
        <v>0</v>
      </c>
      <c r="T53" s="200">
        <f t="shared" si="3"/>
        <v>1413024.25</v>
      </c>
      <c r="U53" s="194">
        <f t="shared" si="0"/>
        <v>721.519735498366</v>
      </c>
      <c r="V53" s="200">
        <v>7753.2772202818614</v>
      </c>
    </row>
    <row r="54" spans="1:22" ht="35.25" x14ac:dyDescent="0.5">
      <c r="A54">
        <v>1</v>
      </c>
      <c r="B54" s="193">
        <f>SUBTOTAL(9,$A$16:A54)</f>
        <v>39</v>
      </c>
      <c r="C54" s="202" t="s">
        <v>5002</v>
      </c>
      <c r="D54" s="193">
        <v>1917</v>
      </c>
      <c r="E54" s="193"/>
      <c r="F54" s="193" t="s">
        <v>17193</v>
      </c>
      <c r="G54" s="193">
        <v>2</v>
      </c>
      <c r="H54" s="193" t="s">
        <v>16997</v>
      </c>
      <c r="I54" s="203">
        <v>397.2</v>
      </c>
      <c r="J54" s="203">
        <v>370.5</v>
      </c>
      <c r="K54" s="203">
        <v>370.5</v>
      </c>
      <c r="L54" s="204">
        <v>19</v>
      </c>
      <c r="M54" s="193" t="s">
        <v>17051</v>
      </c>
      <c r="N54" s="193" t="s">
        <v>17067</v>
      </c>
      <c r="O54" s="196" t="s">
        <v>17330</v>
      </c>
      <c r="P54" s="200">
        <v>3048872.3600000003</v>
      </c>
      <c r="Q54" s="200"/>
      <c r="R54" s="200">
        <v>0</v>
      </c>
      <c r="S54" s="200">
        <v>0</v>
      </c>
      <c r="T54" s="200">
        <f t="shared" si="3"/>
        <v>3048872.3600000003</v>
      </c>
      <c r="U54" s="194">
        <f t="shared" si="0"/>
        <v>7675.9122860020152</v>
      </c>
      <c r="V54" s="200">
        <v>9959.7529103726083</v>
      </c>
    </row>
    <row r="55" spans="1:22" ht="35.25" x14ac:dyDescent="0.5">
      <c r="A55">
        <v>1</v>
      </c>
      <c r="B55" s="193">
        <f>SUBTOTAL(9,$A$16:A55)</f>
        <v>40</v>
      </c>
      <c r="C55" s="202" t="s">
        <v>6113</v>
      </c>
      <c r="D55" s="193">
        <v>1955</v>
      </c>
      <c r="E55" s="193"/>
      <c r="F55" s="193" t="s">
        <v>17193</v>
      </c>
      <c r="G55" s="193">
        <v>2</v>
      </c>
      <c r="H55" s="193">
        <v>1</v>
      </c>
      <c r="I55" s="203">
        <v>574.4</v>
      </c>
      <c r="J55" s="203">
        <v>531.9</v>
      </c>
      <c r="K55" s="203">
        <v>531.9</v>
      </c>
      <c r="L55" s="204">
        <v>24</v>
      </c>
      <c r="M55" s="193" t="s">
        <v>17051</v>
      </c>
      <c r="N55" s="193" t="s">
        <v>17067</v>
      </c>
      <c r="O55" s="196" t="s">
        <v>17068</v>
      </c>
      <c r="P55" s="200">
        <v>3802817.04</v>
      </c>
      <c r="Q55" s="200"/>
      <c r="R55" s="200">
        <v>0</v>
      </c>
      <c r="S55" s="200">
        <v>0</v>
      </c>
      <c r="T55" s="200">
        <f t="shared" si="3"/>
        <v>3802817.04</v>
      </c>
      <c r="U55" s="194">
        <f t="shared" si="0"/>
        <v>6620.5032033426187</v>
      </c>
      <c r="V55" s="200">
        <v>6728.4495821727023</v>
      </c>
    </row>
    <row r="56" spans="1:22" ht="35.25" x14ac:dyDescent="0.5">
      <c r="A56">
        <v>1</v>
      </c>
      <c r="B56" s="193">
        <f>SUBTOTAL(9,$A$16:A56)</f>
        <v>41</v>
      </c>
      <c r="C56" s="202" t="s">
        <v>6358</v>
      </c>
      <c r="D56" s="193" t="s">
        <v>638</v>
      </c>
      <c r="E56" s="193"/>
      <c r="F56" s="193" t="s">
        <v>17193</v>
      </c>
      <c r="G56" s="193" t="s">
        <v>17061</v>
      </c>
      <c r="H56" s="193" t="s">
        <v>17058</v>
      </c>
      <c r="I56" s="203">
        <v>2923.9</v>
      </c>
      <c r="J56" s="203">
        <v>2704.4</v>
      </c>
      <c r="K56" s="203">
        <v>1930.7</v>
      </c>
      <c r="L56" s="204">
        <v>125</v>
      </c>
      <c r="M56" s="193" t="s">
        <v>17051</v>
      </c>
      <c r="N56" s="193" t="s">
        <v>17067</v>
      </c>
      <c r="O56" s="196" t="s">
        <v>17331</v>
      </c>
      <c r="P56" s="200">
        <v>7903595.2400000002</v>
      </c>
      <c r="Q56" s="200"/>
      <c r="R56" s="200">
        <v>0</v>
      </c>
      <c r="S56" s="200">
        <v>0</v>
      </c>
      <c r="T56" s="200">
        <f t="shared" si="3"/>
        <v>7903595.2400000002</v>
      </c>
      <c r="U56" s="194">
        <f t="shared" si="0"/>
        <v>2703.1003933103048</v>
      </c>
      <c r="V56" s="200">
        <v>5765.898348712336</v>
      </c>
    </row>
    <row r="57" spans="1:22" ht="35.25" x14ac:dyDescent="0.5">
      <c r="A57">
        <v>1</v>
      </c>
      <c r="B57" s="193">
        <f>SUBTOTAL(9,$A$16:A57)</f>
        <v>42</v>
      </c>
      <c r="C57" s="202" t="s">
        <v>6533</v>
      </c>
      <c r="D57" s="193">
        <v>1963</v>
      </c>
      <c r="E57" s="193"/>
      <c r="F57" s="193" t="s">
        <v>17193</v>
      </c>
      <c r="G57" s="193">
        <v>5</v>
      </c>
      <c r="H57" s="193" t="s">
        <v>16999</v>
      </c>
      <c r="I57" s="203">
        <v>1703.9</v>
      </c>
      <c r="J57" s="203">
        <v>1558.5</v>
      </c>
      <c r="K57" s="203">
        <v>1516.4</v>
      </c>
      <c r="L57" s="204">
        <v>68</v>
      </c>
      <c r="M57" s="193" t="s">
        <v>17051</v>
      </c>
      <c r="N57" s="193" t="s">
        <v>17067</v>
      </c>
      <c r="O57" s="196" t="s">
        <v>17330</v>
      </c>
      <c r="P57" s="200">
        <v>7668792.9500000002</v>
      </c>
      <c r="Q57" s="200"/>
      <c r="R57" s="200">
        <v>0</v>
      </c>
      <c r="S57" s="200">
        <v>0</v>
      </c>
      <c r="T57" s="200">
        <f t="shared" si="3"/>
        <v>7668792.9500000002</v>
      </c>
      <c r="U57" s="194">
        <f t="shared" si="0"/>
        <v>4500.7294735606547</v>
      </c>
      <c r="V57" s="200">
        <v>6851.5714460355648</v>
      </c>
    </row>
    <row r="58" spans="1:22" ht="35.25" x14ac:dyDescent="0.5">
      <c r="A58">
        <v>1</v>
      </c>
      <c r="B58" s="193">
        <f>SUBTOTAL(9,$A$16:A58)</f>
        <v>43</v>
      </c>
      <c r="C58" s="202" t="s">
        <v>7082</v>
      </c>
      <c r="D58" s="193" t="s">
        <v>928</v>
      </c>
      <c r="E58" s="193"/>
      <c r="F58" s="193" t="s">
        <v>17193</v>
      </c>
      <c r="G58" s="193" t="s">
        <v>17061</v>
      </c>
      <c r="H58" s="193" t="s">
        <v>17058</v>
      </c>
      <c r="I58" s="203">
        <v>2600.9</v>
      </c>
      <c r="J58" s="203">
        <v>2217.3000000000002</v>
      </c>
      <c r="K58" s="203">
        <v>2214.6</v>
      </c>
      <c r="L58" s="204">
        <v>77</v>
      </c>
      <c r="M58" s="193" t="s">
        <v>17051</v>
      </c>
      <c r="N58" s="193" t="s">
        <v>17067</v>
      </c>
      <c r="O58" s="196" t="s">
        <v>17068</v>
      </c>
      <c r="P58" s="200">
        <v>5803876.71</v>
      </c>
      <c r="Q58" s="200"/>
      <c r="R58" s="200">
        <v>0</v>
      </c>
      <c r="S58" s="200">
        <v>0</v>
      </c>
      <c r="T58" s="200">
        <f t="shared" si="3"/>
        <v>5803876.71</v>
      </c>
      <c r="U58" s="194">
        <f t="shared" si="0"/>
        <v>2231.4878349801993</v>
      </c>
      <c r="V58" s="200">
        <v>5823.9854682994346</v>
      </c>
    </row>
    <row r="59" spans="1:22" ht="35.25" x14ac:dyDescent="0.5">
      <c r="A59">
        <v>1</v>
      </c>
      <c r="B59" s="193">
        <f>SUBTOTAL(9,$A$16:A59)</f>
        <v>44</v>
      </c>
      <c r="C59" s="202" t="s">
        <v>6095</v>
      </c>
      <c r="D59" s="193">
        <v>1969</v>
      </c>
      <c r="E59" s="193"/>
      <c r="F59" s="193" t="s">
        <v>17193</v>
      </c>
      <c r="G59" s="193">
        <v>5</v>
      </c>
      <c r="H59" s="193" t="s">
        <v>17054</v>
      </c>
      <c r="I59" s="203">
        <v>3567.4</v>
      </c>
      <c r="J59" s="203">
        <v>3567.4</v>
      </c>
      <c r="K59" s="203">
        <v>3567.4</v>
      </c>
      <c r="L59" s="204">
        <v>111</v>
      </c>
      <c r="M59" s="193" t="s">
        <v>17051</v>
      </c>
      <c r="N59" s="193" t="s">
        <v>17067</v>
      </c>
      <c r="O59" s="196" t="s">
        <v>17091</v>
      </c>
      <c r="P59" s="200">
        <v>5509850.1200000001</v>
      </c>
      <c r="Q59" s="200"/>
      <c r="R59" s="200">
        <v>0</v>
      </c>
      <c r="S59" s="200">
        <v>0</v>
      </c>
      <c r="T59" s="200">
        <f t="shared" si="3"/>
        <v>5509850.1200000001</v>
      </c>
      <c r="U59" s="194">
        <f t="shared" si="0"/>
        <v>1544.5002298592813</v>
      </c>
      <c r="V59" s="200">
        <v>3755.2840051578178</v>
      </c>
    </row>
    <row r="60" spans="1:22" ht="35.25" x14ac:dyDescent="0.5">
      <c r="A60">
        <v>1</v>
      </c>
      <c r="B60" s="193">
        <f>SUBTOTAL(9,$A$16:A60)</f>
        <v>45</v>
      </c>
      <c r="C60" s="202" t="s">
        <v>5474</v>
      </c>
      <c r="D60" s="193">
        <v>1991</v>
      </c>
      <c r="E60" s="193">
        <v>2016</v>
      </c>
      <c r="F60" s="193" t="s">
        <v>17194</v>
      </c>
      <c r="G60" s="193">
        <v>13</v>
      </c>
      <c r="H60" s="193" t="s">
        <v>16997</v>
      </c>
      <c r="I60" s="203">
        <v>4135.3</v>
      </c>
      <c r="J60" s="203">
        <v>3928.6</v>
      </c>
      <c r="K60" s="203">
        <v>3680.79</v>
      </c>
      <c r="L60" s="204">
        <v>204</v>
      </c>
      <c r="M60" s="193" t="s">
        <v>17051</v>
      </c>
      <c r="N60" s="193" t="s">
        <v>17067</v>
      </c>
      <c r="O60" s="196" t="s">
        <v>17069</v>
      </c>
      <c r="P60" s="200">
        <v>18253357.280000001</v>
      </c>
      <c r="Q60" s="200"/>
      <c r="R60" s="200">
        <v>0</v>
      </c>
      <c r="S60" s="200">
        <v>0</v>
      </c>
      <c r="T60" s="200">
        <f t="shared" si="3"/>
        <v>18253357.280000001</v>
      </c>
      <c r="U60" s="194">
        <f t="shared" si="0"/>
        <v>4414.0345996662882</v>
      </c>
      <c r="V60" s="200">
        <v>9322.1308450414708</v>
      </c>
    </row>
    <row r="61" spans="1:22" ht="35.25" x14ac:dyDescent="0.5">
      <c r="A61">
        <v>1</v>
      </c>
      <c r="B61" s="193">
        <f>SUBTOTAL(9,$A$16:A61)</f>
        <v>46</v>
      </c>
      <c r="C61" s="202" t="s">
        <v>1150</v>
      </c>
      <c r="D61" s="193" t="s">
        <v>641</v>
      </c>
      <c r="E61" s="193"/>
      <c r="F61" s="193" t="s">
        <v>17193</v>
      </c>
      <c r="G61" s="193" t="s">
        <v>17061</v>
      </c>
      <c r="H61" s="193" t="s">
        <v>16999</v>
      </c>
      <c r="I61" s="203">
        <v>2023.4</v>
      </c>
      <c r="J61" s="203">
        <v>1578.1</v>
      </c>
      <c r="K61" s="203">
        <v>1536.2</v>
      </c>
      <c r="L61" s="204">
        <v>72</v>
      </c>
      <c r="M61" s="193" t="s">
        <v>17051</v>
      </c>
      <c r="N61" s="193" t="s">
        <v>17067</v>
      </c>
      <c r="O61" s="196" t="s">
        <v>17068</v>
      </c>
      <c r="P61" s="200">
        <v>7620449.6799999997</v>
      </c>
      <c r="Q61" s="200"/>
      <c r="R61" s="200">
        <v>0</v>
      </c>
      <c r="S61" s="200">
        <v>0</v>
      </c>
      <c r="T61" s="200">
        <f t="shared" si="3"/>
        <v>7620449.6799999997</v>
      </c>
      <c r="U61" s="194">
        <f t="shared" si="0"/>
        <v>3766.1607591183156</v>
      </c>
      <c r="V61" s="200">
        <v>5796.6243056241965</v>
      </c>
    </row>
    <row r="62" spans="1:22" ht="35.25" x14ac:dyDescent="0.5">
      <c r="A62">
        <v>1</v>
      </c>
      <c r="B62" s="193">
        <f>SUBTOTAL(9,$A$16:A62)</f>
        <v>47</v>
      </c>
      <c r="C62" s="202" t="s">
        <v>5418</v>
      </c>
      <c r="D62" s="193">
        <v>1958</v>
      </c>
      <c r="E62" s="193"/>
      <c r="F62" s="193" t="s">
        <v>17193</v>
      </c>
      <c r="G62" s="193">
        <v>3</v>
      </c>
      <c r="H62" s="193">
        <v>3</v>
      </c>
      <c r="I62" s="203">
        <v>1457.8</v>
      </c>
      <c r="J62" s="203">
        <v>1370.6</v>
      </c>
      <c r="K62" s="203">
        <v>1307.8</v>
      </c>
      <c r="L62" s="204">
        <v>67</v>
      </c>
      <c r="M62" s="193" t="s">
        <v>17051</v>
      </c>
      <c r="N62" s="193" t="s">
        <v>17067</v>
      </c>
      <c r="O62" s="196" t="s">
        <v>17068</v>
      </c>
      <c r="P62" s="200">
        <v>6647449.7400000002</v>
      </c>
      <c r="Q62" s="200"/>
      <c r="R62" s="200">
        <v>0</v>
      </c>
      <c r="S62" s="200">
        <v>0</v>
      </c>
      <c r="T62" s="200">
        <f t="shared" si="3"/>
        <v>6647449.7400000002</v>
      </c>
      <c r="U62" s="194">
        <f t="shared" si="0"/>
        <v>4559.9188777610098</v>
      </c>
      <c r="V62" s="200">
        <v>8221.8277576485125</v>
      </c>
    </row>
    <row r="63" spans="1:22" ht="35.25" x14ac:dyDescent="0.5">
      <c r="A63">
        <v>1</v>
      </c>
      <c r="B63" s="193">
        <f>SUBTOTAL(9,$A$16:A63)</f>
        <v>48</v>
      </c>
      <c r="C63" s="202" t="s">
        <v>6360</v>
      </c>
      <c r="D63" s="193">
        <v>1963</v>
      </c>
      <c r="E63" s="193"/>
      <c r="F63" s="193" t="s">
        <v>17193</v>
      </c>
      <c r="G63" s="193">
        <v>5</v>
      </c>
      <c r="H63" s="193">
        <v>3</v>
      </c>
      <c r="I63" s="203">
        <v>2516.1</v>
      </c>
      <c r="J63" s="203">
        <v>2179.8000000000002</v>
      </c>
      <c r="K63" s="203">
        <v>2179.8000000000002</v>
      </c>
      <c r="L63" s="204">
        <v>130</v>
      </c>
      <c r="M63" s="193" t="s">
        <v>17051</v>
      </c>
      <c r="N63" s="193" t="s">
        <v>17067</v>
      </c>
      <c r="O63" s="196" t="s">
        <v>17081</v>
      </c>
      <c r="P63" s="200">
        <v>7898478.0200000005</v>
      </c>
      <c r="Q63" s="200"/>
      <c r="R63" s="200">
        <v>0</v>
      </c>
      <c r="S63" s="200">
        <v>0</v>
      </c>
      <c r="T63" s="200">
        <f t="shared" si="3"/>
        <v>7898478.0200000005</v>
      </c>
      <c r="U63" s="194">
        <f t="shared" si="0"/>
        <v>3139.1749215055047</v>
      </c>
      <c r="V63" s="200">
        <v>3683.8987766781925</v>
      </c>
    </row>
    <row r="64" spans="1:22" ht="35.25" x14ac:dyDescent="0.5">
      <c r="A64">
        <v>1</v>
      </c>
      <c r="B64" s="193">
        <f>SUBTOTAL(9,$A$16:A64)</f>
        <v>49</v>
      </c>
      <c r="C64" s="202" t="s">
        <v>6944</v>
      </c>
      <c r="D64" s="193">
        <v>1959</v>
      </c>
      <c r="E64" s="193"/>
      <c r="F64" s="193" t="s">
        <v>17193</v>
      </c>
      <c r="G64" s="193">
        <v>2</v>
      </c>
      <c r="H64" s="193">
        <v>1</v>
      </c>
      <c r="I64" s="203">
        <v>373.3</v>
      </c>
      <c r="J64" s="203">
        <v>330.4</v>
      </c>
      <c r="K64" s="203">
        <v>288.7</v>
      </c>
      <c r="L64" s="204">
        <v>20</v>
      </c>
      <c r="M64" s="193" t="s">
        <v>17051</v>
      </c>
      <c r="N64" s="193" t="s">
        <v>17067</v>
      </c>
      <c r="O64" s="196" t="s">
        <v>17068</v>
      </c>
      <c r="P64" s="200">
        <v>3314631.04</v>
      </c>
      <c r="Q64" s="200"/>
      <c r="R64" s="200">
        <v>0</v>
      </c>
      <c r="S64" s="200">
        <v>0</v>
      </c>
      <c r="T64" s="200">
        <f t="shared" si="3"/>
        <v>3314631.04</v>
      </c>
      <c r="U64" s="194">
        <f t="shared" si="0"/>
        <v>8879.2687918564152</v>
      </c>
      <c r="V64" s="200">
        <v>11440.784398607017</v>
      </c>
    </row>
    <row r="65" spans="1:22" ht="35.25" x14ac:dyDescent="0.5">
      <c r="A65">
        <v>1</v>
      </c>
      <c r="B65" s="193">
        <f>SUBTOTAL(9,$A$16:A65)</f>
        <v>50</v>
      </c>
      <c r="C65" s="202" t="s">
        <v>5879</v>
      </c>
      <c r="D65" s="193">
        <v>1961</v>
      </c>
      <c r="E65" s="193"/>
      <c r="F65" s="193" t="s">
        <v>17193</v>
      </c>
      <c r="G65" s="193" t="s">
        <v>17061</v>
      </c>
      <c r="H65" s="193" t="s">
        <v>17058</v>
      </c>
      <c r="I65" s="203">
        <v>2946.9</v>
      </c>
      <c r="J65" s="203">
        <v>2565.1</v>
      </c>
      <c r="K65" s="203">
        <v>2131.1999999999998</v>
      </c>
      <c r="L65" s="204">
        <v>129</v>
      </c>
      <c r="M65" s="193" t="s">
        <v>17051</v>
      </c>
      <c r="N65" s="193" t="s">
        <v>17067</v>
      </c>
      <c r="O65" s="196" t="s">
        <v>17327</v>
      </c>
      <c r="P65" s="200">
        <v>6287839.5199999996</v>
      </c>
      <c r="Q65" s="200"/>
      <c r="R65" s="200">
        <v>0</v>
      </c>
      <c r="S65" s="200">
        <v>0</v>
      </c>
      <c r="T65" s="200">
        <f t="shared" si="3"/>
        <v>6287839.5199999996</v>
      </c>
      <c r="U65" s="194">
        <f t="shared" si="0"/>
        <v>2133.7132308527603</v>
      </c>
      <c r="V65" s="200">
        <v>3415.0240863280055</v>
      </c>
    </row>
    <row r="66" spans="1:22" ht="35.25" x14ac:dyDescent="0.5">
      <c r="A66">
        <v>1</v>
      </c>
      <c r="B66" s="193">
        <f>SUBTOTAL(9,$A$16:A66)</f>
        <v>51</v>
      </c>
      <c r="C66" s="202" t="s">
        <v>7161</v>
      </c>
      <c r="D66" s="193">
        <v>1994</v>
      </c>
      <c r="E66" s="193"/>
      <c r="F66" s="193" t="s">
        <v>17193</v>
      </c>
      <c r="G66" s="193">
        <v>4</v>
      </c>
      <c r="H66" s="193" t="s">
        <v>17058</v>
      </c>
      <c r="I66" s="203">
        <v>1861.8</v>
      </c>
      <c r="J66" s="203">
        <v>1644.3</v>
      </c>
      <c r="K66" s="203">
        <v>1644.3</v>
      </c>
      <c r="L66" s="204">
        <v>71</v>
      </c>
      <c r="M66" s="193" t="s">
        <v>17051</v>
      </c>
      <c r="N66" s="193" t="s">
        <v>17067</v>
      </c>
      <c r="O66" s="196" t="s">
        <v>17334</v>
      </c>
      <c r="P66" s="200">
        <v>5770851.9800000004</v>
      </c>
      <c r="Q66" s="200"/>
      <c r="R66" s="200">
        <v>0</v>
      </c>
      <c r="S66" s="200">
        <v>0</v>
      </c>
      <c r="T66" s="200">
        <f t="shared" si="3"/>
        <v>5770851.9800000004</v>
      </c>
      <c r="U66" s="194">
        <f t="shared" si="0"/>
        <v>3099.6089698141586</v>
      </c>
      <c r="V66" s="200">
        <v>4646.2934562251585</v>
      </c>
    </row>
    <row r="67" spans="1:22" ht="35.25" x14ac:dyDescent="0.5">
      <c r="A67">
        <v>1</v>
      </c>
      <c r="B67" s="193">
        <f>SUBTOTAL(9,$A$16:A67)</f>
        <v>52</v>
      </c>
      <c r="C67" s="202" t="s">
        <v>4349</v>
      </c>
      <c r="D67" s="193">
        <v>1963</v>
      </c>
      <c r="E67" s="193"/>
      <c r="F67" s="193" t="s">
        <v>17193</v>
      </c>
      <c r="G67" s="193">
        <v>3</v>
      </c>
      <c r="H67" s="193">
        <v>2</v>
      </c>
      <c r="I67" s="203">
        <v>989</v>
      </c>
      <c r="J67" s="203">
        <v>918.9</v>
      </c>
      <c r="K67" s="203">
        <v>877.6</v>
      </c>
      <c r="L67" s="204">
        <v>60</v>
      </c>
      <c r="M67" s="193" t="s">
        <v>17051</v>
      </c>
      <c r="N67" s="193" t="s">
        <v>17067</v>
      </c>
      <c r="O67" s="196" t="s">
        <v>17075</v>
      </c>
      <c r="P67" s="200">
        <v>7650622.620000001</v>
      </c>
      <c r="Q67" s="200"/>
      <c r="R67" s="200">
        <v>0</v>
      </c>
      <c r="S67" s="200">
        <v>0</v>
      </c>
      <c r="T67" s="200">
        <f t="shared" si="3"/>
        <v>7650622.620000001</v>
      </c>
      <c r="U67" s="194">
        <f t="shared" si="0"/>
        <v>7735.7154903943392</v>
      </c>
      <c r="V67" s="200">
        <v>9989.0580384226487</v>
      </c>
    </row>
    <row r="68" spans="1:22" ht="35.25" x14ac:dyDescent="0.5">
      <c r="A68">
        <v>1</v>
      </c>
      <c r="B68" s="193">
        <f>SUBTOTAL(9,$A$16:A68)</f>
        <v>53</v>
      </c>
      <c r="C68" s="202" t="s">
        <v>5199</v>
      </c>
      <c r="D68" s="193">
        <v>1963</v>
      </c>
      <c r="E68" s="193"/>
      <c r="F68" s="193" t="s">
        <v>17193</v>
      </c>
      <c r="G68" s="193">
        <v>2</v>
      </c>
      <c r="H68" s="193">
        <v>2</v>
      </c>
      <c r="I68" s="203">
        <v>943</v>
      </c>
      <c r="J68" s="203">
        <v>515.70000000000005</v>
      </c>
      <c r="K68" s="203">
        <v>403.8</v>
      </c>
      <c r="L68" s="204">
        <v>47</v>
      </c>
      <c r="M68" s="193" t="s">
        <v>17051</v>
      </c>
      <c r="N68" s="193" t="s">
        <v>17067</v>
      </c>
      <c r="O68" s="196" t="s">
        <v>17072</v>
      </c>
      <c r="P68" s="200">
        <v>4725309.97</v>
      </c>
      <c r="Q68" s="200"/>
      <c r="R68" s="200">
        <v>0</v>
      </c>
      <c r="S68" s="200">
        <v>0</v>
      </c>
      <c r="T68" s="200">
        <f t="shared" si="3"/>
        <v>4725309.97</v>
      </c>
      <c r="U68" s="194">
        <f t="shared" si="0"/>
        <v>5010.9331601272534</v>
      </c>
      <c r="V68" s="200">
        <v>6608.1460869565217</v>
      </c>
    </row>
    <row r="69" spans="1:22" ht="35.25" x14ac:dyDescent="0.5">
      <c r="A69">
        <v>1</v>
      </c>
      <c r="B69" s="193">
        <f>SUBTOTAL(9,$A$16:A69)</f>
        <v>54</v>
      </c>
      <c r="C69" s="202" t="s">
        <v>7229</v>
      </c>
      <c r="D69" s="193">
        <v>1961</v>
      </c>
      <c r="E69" s="193"/>
      <c r="F69" s="193" t="s">
        <v>17193</v>
      </c>
      <c r="G69" s="193">
        <v>2</v>
      </c>
      <c r="H69" s="193">
        <v>2</v>
      </c>
      <c r="I69" s="203">
        <v>1132.2</v>
      </c>
      <c r="J69" s="203">
        <v>634</v>
      </c>
      <c r="K69" s="203">
        <v>634</v>
      </c>
      <c r="L69" s="204">
        <v>42</v>
      </c>
      <c r="M69" s="193" t="s">
        <v>17051</v>
      </c>
      <c r="N69" s="193" t="s">
        <v>17067</v>
      </c>
      <c r="O69" s="196" t="s">
        <v>17095</v>
      </c>
      <c r="P69" s="200">
        <v>4301233.1500000004</v>
      </c>
      <c r="Q69" s="200"/>
      <c r="R69" s="200">
        <v>0</v>
      </c>
      <c r="S69" s="200">
        <v>0</v>
      </c>
      <c r="T69" s="200">
        <f t="shared" si="3"/>
        <v>4301233.1500000004</v>
      </c>
      <c r="U69" s="194">
        <f t="shared" si="0"/>
        <v>3799.004725313549</v>
      </c>
      <c r="V69" s="200">
        <v>5455.9270093623027</v>
      </c>
    </row>
    <row r="70" spans="1:22" ht="35.25" x14ac:dyDescent="0.5">
      <c r="A70">
        <v>1</v>
      </c>
      <c r="B70" s="193">
        <f>SUBTOTAL(9,$A$16:A70)</f>
        <v>55</v>
      </c>
      <c r="C70" s="202" t="s">
        <v>4621</v>
      </c>
      <c r="D70" s="193">
        <v>1982</v>
      </c>
      <c r="E70" s="193"/>
      <c r="F70" s="193" t="s">
        <v>17056</v>
      </c>
      <c r="G70" s="193">
        <v>9</v>
      </c>
      <c r="H70" s="193">
        <v>3</v>
      </c>
      <c r="I70" s="203">
        <v>5811.9</v>
      </c>
      <c r="J70" s="203">
        <v>5761.5</v>
      </c>
      <c r="K70" s="203">
        <v>5761.5</v>
      </c>
      <c r="L70" s="204">
        <v>281</v>
      </c>
      <c r="M70" s="193" t="s">
        <v>17051</v>
      </c>
      <c r="N70" s="193" t="s">
        <v>17067</v>
      </c>
      <c r="O70" s="196" t="s">
        <v>17335</v>
      </c>
      <c r="P70" s="200">
        <v>24405376.52</v>
      </c>
      <c r="Q70" s="200"/>
      <c r="R70" s="200">
        <v>0</v>
      </c>
      <c r="S70" s="200">
        <v>0</v>
      </c>
      <c r="T70" s="200">
        <f t="shared" si="3"/>
        <v>24405376.52</v>
      </c>
      <c r="U70" s="194">
        <f t="shared" si="0"/>
        <v>4199.2079216779366</v>
      </c>
      <c r="V70" s="200">
        <f>2718.8442936045+5674.57</f>
        <v>8393.4142936044991</v>
      </c>
    </row>
    <row r="71" spans="1:22" ht="35.25" x14ac:dyDescent="0.5">
      <c r="A71">
        <v>1</v>
      </c>
      <c r="B71" s="193">
        <f>SUBTOTAL(9,$A$16:A71)</f>
        <v>56</v>
      </c>
      <c r="C71" s="202" t="s">
        <v>6398</v>
      </c>
      <c r="D71" s="193">
        <v>1979</v>
      </c>
      <c r="E71" s="193"/>
      <c r="F71" s="193" t="s">
        <v>17056</v>
      </c>
      <c r="G71" s="193">
        <v>5</v>
      </c>
      <c r="H71" s="193">
        <v>4</v>
      </c>
      <c r="I71" s="203">
        <v>3063.8</v>
      </c>
      <c r="J71" s="203">
        <v>1955.6</v>
      </c>
      <c r="K71" s="203">
        <v>1955.6</v>
      </c>
      <c r="L71" s="204">
        <v>122</v>
      </c>
      <c r="M71" s="193" t="s">
        <v>17051</v>
      </c>
      <c r="N71" s="193" t="s">
        <v>17067</v>
      </c>
      <c r="O71" s="196" t="s">
        <v>17338</v>
      </c>
      <c r="P71" s="200">
        <v>14018603.58</v>
      </c>
      <c r="Q71" s="200"/>
      <c r="R71" s="200">
        <v>0</v>
      </c>
      <c r="S71" s="200">
        <v>0</v>
      </c>
      <c r="T71" s="200">
        <f t="shared" si="3"/>
        <v>14018603.58</v>
      </c>
      <c r="U71" s="194">
        <f t="shared" ref="U71:U94" si="4">P71/I71</f>
        <v>4575.5609308701614</v>
      </c>
      <c r="V71" s="200">
        <f>3123.49877929369+5674.57</f>
        <v>8798.0687792936897</v>
      </c>
    </row>
    <row r="72" spans="1:22" ht="35.25" x14ac:dyDescent="0.5">
      <c r="A72">
        <v>1</v>
      </c>
      <c r="B72" s="193">
        <f>SUBTOTAL(9,$A$16:A72)</f>
        <v>57</v>
      </c>
      <c r="C72" s="202" t="s">
        <v>7209</v>
      </c>
      <c r="D72" s="193">
        <v>1985</v>
      </c>
      <c r="E72" s="193"/>
      <c r="F72" s="193" t="s">
        <v>17056</v>
      </c>
      <c r="G72" s="193">
        <v>16</v>
      </c>
      <c r="H72" s="193">
        <v>1</v>
      </c>
      <c r="I72" s="203">
        <v>4729.8</v>
      </c>
      <c r="J72" s="203">
        <v>4661.5</v>
      </c>
      <c r="K72" s="203">
        <v>4661.5</v>
      </c>
      <c r="L72" s="204">
        <v>208</v>
      </c>
      <c r="M72" s="193" t="s">
        <v>17051</v>
      </c>
      <c r="N72" s="193" t="s">
        <v>17067</v>
      </c>
      <c r="O72" s="196" t="s">
        <v>17339</v>
      </c>
      <c r="P72" s="200">
        <v>27618530.219999999</v>
      </c>
      <c r="Q72" s="200"/>
      <c r="R72" s="200">
        <v>0</v>
      </c>
      <c r="S72" s="200">
        <v>0</v>
      </c>
      <c r="T72" s="200">
        <f t="shared" si="3"/>
        <v>27618530.219999999</v>
      </c>
      <c r="U72" s="194">
        <f t="shared" si="4"/>
        <v>5839.2596346568562</v>
      </c>
      <c r="V72" s="200">
        <v>8608.7491022876238</v>
      </c>
    </row>
    <row r="73" spans="1:22" ht="35.25" x14ac:dyDescent="0.5">
      <c r="A73">
        <v>1</v>
      </c>
      <c r="B73" s="193">
        <f>SUBTOTAL(9,$A$16:A73)</f>
        <v>58</v>
      </c>
      <c r="C73" s="202" t="s">
        <v>875</v>
      </c>
      <c r="D73" s="193">
        <v>1962</v>
      </c>
      <c r="E73" s="193"/>
      <c r="F73" s="193" t="s">
        <v>17193</v>
      </c>
      <c r="G73" s="193">
        <v>3</v>
      </c>
      <c r="H73" s="193" t="s">
        <v>16999</v>
      </c>
      <c r="I73" s="203">
        <v>970.2</v>
      </c>
      <c r="J73" s="203">
        <v>615</v>
      </c>
      <c r="K73" s="203">
        <v>615</v>
      </c>
      <c r="L73" s="204">
        <v>53</v>
      </c>
      <c r="M73" s="193" t="s">
        <v>17051</v>
      </c>
      <c r="N73" s="193" t="s">
        <v>17067</v>
      </c>
      <c r="O73" s="196" t="s">
        <v>17329</v>
      </c>
      <c r="P73" s="200">
        <v>3630239.23</v>
      </c>
      <c r="Q73" s="200"/>
      <c r="R73" s="200">
        <v>0</v>
      </c>
      <c r="S73" s="200">
        <v>0</v>
      </c>
      <c r="T73" s="200">
        <f t="shared" si="3"/>
        <v>3630239.23</v>
      </c>
      <c r="U73" s="194">
        <f t="shared" si="4"/>
        <v>3741.743176664605</v>
      </c>
      <c r="V73" s="200">
        <v>4610.1534528963093</v>
      </c>
    </row>
    <row r="74" spans="1:22" ht="35.25" x14ac:dyDescent="0.5">
      <c r="A74">
        <v>1</v>
      </c>
      <c r="B74" s="193">
        <f>SUBTOTAL(9,$A$16:A74)</f>
        <v>59</v>
      </c>
      <c r="C74" s="202" t="s">
        <v>5410</v>
      </c>
      <c r="D74" s="193" t="s">
        <v>698</v>
      </c>
      <c r="E74" s="193"/>
      <c r="F74" s="193" t="s">
        <v>17193</v>
      </c>
      <c r="G74" s="193" t="s">
        <v>17058</v>
      </c>
      <c r="H74" s="193" t="s">
        <v>16997</v>
      </c>
      <c r="I74" s="203">
        <v>1637</v>
      </c>
      <c r="J74" s="203">
        <v>1066.9000000000001</v>
      </c>
      <c r="K74" s="203">
        <v>768.5</v>
      </c>
      <c r="L74" s="204">
        <v>61</v>
      </c>
      <c r="M74" s="193" t="s">
        <v>17051</v>
      </c>
      <c r="N74" s="193" t="s">
        <v>17067</v>
      </c>
      <c r="O74" s="196" t="s">
        <v>17068</v>
      </c>
      <c r="P74" s="200">
        <v>6513451.1699999999</v>
      </c>
      <c r="Q74" s="200"/>
      <c r="R74" s="200">
        <v>0</v>
      </c>
      <c r="S74" s="200">
        <v>0</v>
      </c>
      <c r="T74" s="200">
        <f t="shared" si="3"/>
        <v>6513451.1699999999</v>
      </c>
      <c r="U74" s="194">
        <f t="shared" si="4"/>
        <v>3978.8950335980453</v>
      </c>
      <c r="V74" s="200">
        <v>5139.6371411117898</v>
      </c>
    </row>
    <row r="75" spans="1:22" ht="35.25" x14ac:dyDescent="0.5">
      <c r="A75">
        <v>1</v>
      </c>
      <c r="B75" s="193">
        <f>SUBTOTAL(9,$A$16:A75)</f>
        <v>60</v>
      </c>
      <c r="C75" s="202" t="s">
        <v>5874</v>
      </c>
      <c r="D75" s="193">
        <v>1961</v>
      </c>
      <c r="E75" s="193"/>
      <c r="F75" s="193" t="s">
        <v>17193</v>
      </c>
      <c r="G75" s="193">
        <v>5</v>
      </c>
      <c r="H75" s="193" t="s">
        <v>17054</v>
      </c>
      <c r="I75" s="203">
        <v>3742.2</v>
      </c>
      <c r="J75" s="203">
        <v>2832.1</v>
      </c>
      <c r="K75" s="203">
        <v>2416.1999999999998</v>
      </c>
      <c r="L75" s="204">
        <v>135</v>
      </c>
      <c r="M75" s="193" t="s">
        <v>17051</v>
      </c>
      <c r="N75" s="193" t="s">
        <v>17067</v>
      </c>
      <c r="O75" s="196" t="s">
        <v>17100</v>
      </c>
      <c r="P75" s="200">
        <v>11631711.76</v>
      </c>
      <c r="Q75" s="200"/>
      <c r="R75" s="200">
        <v>0</v>
      </c>
      <c r="S75" s="200">
        <v>0</v>
      </c>
      <c r="T75" s="200">
        <f t="shared" si="3"/>
        <v>11631711.76</v>
      </c>
      <c r="U75" s="194">
        <f t="shared" si="4"/>
        <v>3108.2549730105288</v>
      </c>
      <c r="V75" s="200">
        <v>3291.8004190048637</v>
      </c>
    </row>
    <row r="76" spans="1:22" ht="35.25" x14ac:dyDescent="0.5">
      <c r="A76">
        <v>1</v>
      </c>
      <c r="B76" s="193">
        <f>SUBTOTAL(9,$A$16:A76)</f>
        <v>61</v>
      </c>
      <c r="C76" s="202" t="s">
        <v>6348</v>
      </c>
      <c r="D76" s="193">
        <v>1960</v>
      </c>
      <c r="E76" s="193"/>
      <c r="F76" s="193" t="s">
        <v>17193</v>
      </c>
      <c r="G76" s="193">
        <v>5</v>
      </c>
      <c r="H76" s="193" t="s">
        <v>17058</v>
      </c>
      <c r="I76" s="203">
        <v>5055.5</v>
      </c>
      <c r="J76" s="203">
        <v>4135.1000000000004</v>
      </c>
      <c r="K76" s="203">
        <v>2288.9</v>
      </c>
      <c r="L76" s="204">
        <v>135</v>
      </c>
      <c r="M76" s="193" t="s">
        <v>17051</v>
      </c>
      <c r="N76" s="193" t="s">
        <v>17067</v>
      </c>
      <c r="O76" s="196" t="s">
        <v>17100</v>
      </c>
      <c r="P76" s="200">
        <v>12172467.330000002</v>
      </c>
      <c r="Q76" s="200"/>
      <c r="R76" s="200">
        <v>0</v>
      </c>
      <c r="S76" s="200">
        <v>0</v>
      </c>
      <c r="T76" s="200">
        <f t="shared" si="3"/>
        <v>12172467.330000002</v>
      </c>
      <c r="U76" s="194">
        <f t="shared" si="4"/>
        <v>2407.7672495302149</v>
      </c>
      <c r="V76" s="200">
        <v>3107.3047730194835</v>
      </c>
    </row>
    <row r="77" spans="1:22" ht="35.25" x14ac:dyDescent="0.5">
      <c r="A77">
        <v>1</v>
      </c>
      <c r="B77" s="193">
        <f>SUBTOTAL(9,$A$16:A77)</f>
        <v>62</v>
      </c>
      <c r="C77" s="202" t="s">
        <v>7519</v>
      </c>
      <c r="D77" s="193">
        <v>1957</v>
      </c>
      <c r="E77" s="193"/>
      <c r="F77" s="193" t="s">
        <v>17193</v>
      </c>
      <c r="G77" s="193">
        <v>3</v>
      </c>
      <c r="H77" s="193" t="s">
        <v>17058</v>
      </c>
      <c r="I77" s="203">
        <v>2341.1</v>
      </c>
      <c r="J77" s="203">
        <v>1935.59</v>
      </c>
      <c r="K77" s="203">
        <v>1467.6</v>
      </c>
      <c r="L77" s="204">
        <v>56</v>
      </c>
      <c r="M77" s="193" t="s">
        <v>17051</v>
      </c>
      <c r="N77" s="193" t="s">
        <v>17067</v>
      </c>
      <c r="O77" s="196" t="s">
        <v>17104</v>
      </c>
      <c r="P77" s="200">
        <v>7851242.0399999991</v>
      </c>
      <c r="Q77" s="200"/>
      <c r="R77" s="200">
        <v>0</v>
      </c>
      <c r="S77" s="200">
        <v>0</v>
      </c>
      <c r="T77" s="200">
        <f t="shared" si="3"/>
        <v>7851242.0399999991</v>
      </c>
      <c r="U77" s="194">
        <f t="shared" si="4"/>
        <v>3353.6551364743068</v>
      </c>
      <c r="V77" s="200">
        <v>7543.8602503096845</v>
      </c>
    </row>
    <row r="78" spans="1:22" ht="35.25" x14ac:dyDescent="0.5">
      <c r="A78">
        <v>1</v>
      </c>
      <c r="B78" s="193">
        <f>SUBTOTAL(9,$A$16:A78)</f>
        <v>63</v>
      </c>
      <c r="C78" s="202" t="s">
        <v>989</v>
      </c>
      <c r="D78" s="193" t="s">
        <v>789</v>
      </c>
      <c r="E78" s="193"/>
      <c r="F78" s="193" t="s">
        <v>17193</v>
      </c>
      <c r="G78" s="193">
        <v>5</v>
      </c>
      <c r="H78" s="193" t="s">
        <v>17054</v>
      </c>
      <c r="I78" s="203">
        <v>3436</v>
      </c>
      <c r="J78" s="203">
        <v>3129.7</v>
      </c>
      <c r="K78" s="203">
        <v>2775.3</v>
      </c>
      <c r="L78" s="204">
        <v>145</v>
      </c>
      <c r="M78" s="193" t="s">
        <v>17051</v>
      </c>
      <c r="N78" s="193" t="s">
        <v>17067</v>
      </c>
      <c r="O78" s="196" t="s">
        <v>17073</v>
      </c>
      <c r="P78" s="200">
        <v>22560265.890000001</v>
      </c>
      <c r="Q78" s="200"/>
      <c r="R78" s="200">
        <v>0</v>
      </c>
      <c r="S78" s="200">
        <v>0</v>
      </c>
      <c r="T78" s="200">
        <f t="shared" ref="T78:T94" si="5">P78-R78-S78</f>
        <v>22560265.890000001</v>
      </c>
      <c r="U78" s="194">
        <f t="shared" si="4"/>
        <v>6565.8515395809081</v>
      </c>
      <c r="V78" s="200">
        <v>7663.67</v>
      </c>
    </row>
    <row r="79" spans="1:22" ht="35.25" x14ac:dyDescent="0.5">
      <c r="A79">
        <v>1</v>
      </c>
      <c r="B79" s="193">
        <f>SUBTOTAL(9,$A$16:A79)</f>
        <v>64</v>
      </c>
      <c r="C79" s="202" t="s">
        <v>1149</v>
      </c>
      <c r="D79" s="193" t="s">
        <v>638</v>
      </c>
      <c r="E79" s="193"/>
      <c r="F79" s="193" t="s">
        <v>17193</v>
      </c>
      <c r="G79" s="193" t="s">
        <v>17061</v>
      </c>
      <c r="H79" s="193" t="s">
        <v>17058</v>
      </c>
      <c r="I79" s="203">
        <v>2747.2</v>
      </c>
      <c r="J79" s="203">
        <v>2475.6</v>
      </c>
      <c r="K79" s="203">
        <v>2231</v>
      </c>
      <c r="L79" s="204">
        <v>146</v>
      </c>
      <c r="M79" s="193" t="s">
        <v>17051</v>
      </c>
      <c r="N79" s="193" t="s">
        <v>17067</v>
      </c>
      <c r="O79" s="196" t="s">
        <v>17081</v>
      </c>
      <c r="P79" s="200">
        <v>6866351.4299999997</v>
      </c>
      <c r="Q79" s="200"/>
      <c r="R79" s="200">
        <v>0</v>
      </c>
      <c r="S79" s="200">
        <v>0</v>
      </c>
      <c r="T79" s="200">
        <f t="shared" si="5"/>
        <v>6866351.4299999997</v>
      </c>
      <c r="U79" s="194">
        <f t="shared" si="4"/>
        <v>2499.3999089982526</v>
      </c>
      <c r="V79" s="200">
        <v>3545.9027926616191</v>
      </c>
    </row>
    <row r="80" spans="1:22" ht="35.25" x14ac:dyDescent="0.5">
      <c r="A80">
        <v>1</v>
      </c>
      <c r="B80" s="193">
        <f>SUBTOTAL(9,$A$16:A80)</f>
        <v>65</v>
      </c>
      <c r="C80" s="202" t="s">
        <v>1185</v>
      </c>
      <c r="D80" s="193">
        <v>1959</v>
      </c>
      <c r="E80" s="193"/>
      <c r="F80" s="193" t="s">
        <v>17193</v>
      </c>
      <c r="G80" s="193">
        <v>3</v>
      </c>
      <c r="H80" s="193">
        <v>1</v>
      </c>
      <c r="I80" s="203">
        <v>2200.3000000000002</v>
      </c>
      <c r="J80" s="203">
        <v>839</v>
      </c>
      <c r="K80" s="203">
        <v>718.6</v>
      </c>
      <c r="L80" s="204">
        <v>135</v>
      </c>
      <c r="M80" s="193" t="s">
        <v>17051</v>
      </c>
      <c r="N80" s="193" t="s">
        <v>17067</v>
      </c>
      <c r="O80" s="196" t="s">
        <v>17068</v>
      </c>
      <c r="P80" s="200">
        <v>9314204.5199999977</v>
      </c>
      <c r="Q80" s="200"/>
      <c r="R80" s="200">
        <v>0</v>
      </c>
      <c r="S80" s="200">
        <v>0</v>
      </c>
      <c r="T80" s="200">
        <f t="shared" si="5"/>
        <v>9314204.5199999977</v>
      </c>
      <c r="U80" s="194">
        <f t="shared" si="4"/>
        <v>4233.1520792619176</v>
      </c>
      <c r="V80" s="200">
        <v>4243.224287597146</v>
      </c>
    </row>
    <row r="81" spans="1:22" ht="35.25" x14ac:dyDescent="0.5">
      <c r="A81">
        <v>1</v>
      </c>
      <c r="B81" s="193">
        <f>SUBTOTAL(9,$A$16:A81)</f>
        <v>66</v>
      </c>
      <c r="C81" s="202" t="s">
        <v>5886</v>
      </c>
      <c r="D81" s="193">
        <v>1952</v>
      </c>
      <c r="E81" s="193"/>
      <c r="F81" s="193" t="s">
        <v>17193</v>
      </c>
      <c r="G81" s="193">
        <v>2</v>
      </c>
      <c r="H81" s="193">
        <v>2</v>
      </c>
      <c r="I81" s="203">
        <v>1055.3</v>
      </c>
      <c r="J81" s="203">
        <v>979.6</v>
      </c>
      <c r="K81" s="203">
        <v>979.6</v>
      </c>
      <c r="L81" s="204">
        <v>36</v>
      </c>
      <c r="M81" s="193" t="s">
        <v>17051</v>
      </c>
      <c r="N81" s="193" t="s">
        <v>17067</v>
      </c>
      <c r="O81" s="196" t="s">
        <v>17371</v>
      </c>
      <c r="P81" s="200">
        <v>100275.9</v>
      </c>
      <c r="Q81" s="200"/>
      <c r="R81" s="200">
        <v>0</v>
      </c>
      <c r="S81" s="200">
        <v>0</v>
      </c>
      <c r="T81" s="200">
        <f t="shared" si="5"/>
        <v>100275.9</v>
      </c>
      <c r="U81" s="194">
        <f t="shared" si="4"/>
        <v>95.021226191604285</v>
      </c>
      <c r="V81" s="200">
        <f>U81</f>
        <v>95.021226191604285</v>
      </c>
    </row>
    <row r="82" spans="1:22" ht="35.25" x14ac:dyDescent="0.5">
      <c r="A82">
        <v>1</v>
      </c>
      <c r="B82" s="193">
        <f>SUBTOTAL(9,$A$16:A82)</f>
        <v>67</v>
      </c>
      <c r="C82" s="202" t="s">
        <v>127</v>
      </c>
      <c r="D82" s="193">
        <v>1959</v>
      </c>
      <c r="E82" s="193"/>
      <c r="F82" s="193" t="s">
        <v>17193</v>
      </c>
      <c r="G82" s="193">
        <v>3</v>
      </c>
      <c r="H82" s="193">
        <v>3</v>
      </c>
      <c r="I82" s="203">
        <v>1707.7</v>
      </c>
      <c r="J82" s="203">
        <v>1158.7</v>
      </c>
      <c r="K82" s="203">
        <v>1158.7</v>
      </c>
      <c r="L82" s="204">
        <v>47</v>
      </c>
      <c r="M82" s="193" t="s">
        <v>17051</v>
      </c>
      <c r="N82" s="193" t="s">
        <v>17067</v>
      </c>
      <c r="O82" s="196" t="s">
        <v>17369</v>
      </c>
      <c r="P82" s="200">
        <v>6803479.2000000002</v>
      </c>
      <c r="Q82" s="200">
        <v>0</v>
      </c>
      <c r="R82" s="200">
        <v>0</v>
      </c>
      <c r="S82" s="200">
        <v>0</v>
      </c>
      <c r="T82" s="200">
        <f t="shared" si="5"/>
        <v>6803479.2000000002</v>
      </c>
      <c r="U82" s="194">
        <f t="shared" si="4"/>
        <v>3984.0014053990749</v>
      </c>
      <c r="V82" s="200">
        <v>5654.9459314867945</v>
      </c>
    </row>
    <row r="83" spans="1:22" ht="35.25" x14ac:dyDescent="0.5">
      <c r="A83">
        <v>1</v>
      </c>
      <c r="B83" s="193">
        <f>SUBTOTAL(9,$A$16:A83)</f>
        <v>68</v>
      </c>
      <c r="C83" s="202" t="s">
        <v>7023</v>
      </c>
      <c r="D83" s="193">
        <v>1965</v>
      </c>
      <c r="E83" s="193"/>
      <c r="F83" s="193" t="s">
        <v>17193</v>
      </c>
      <c r="G83" s="193">
        <v>5</v>
      </c>
      <c r="H83" s="193">
        <v>4</v>
      </c>
      <c r="I83" s="203">
        <v>2574.6</v>
      </c>
      <c r="J83" s="203">
        <v>2550.48</v>
      </c>
      <c r="K83" s="203">
        <v>2550.48</v>
      </c>
      <c r="L83" s="204">
        <v>123</v>
      </c>
      <c r="M83" s="193" t="s">
        <v>17051</v>
      </c>
      <c r="N83" s="193" t="s">
        <v>17067</v>
      </c>
      <c r="O83" s="196" t="s">
        <v>17370</v>
      </c>
      <c r="P83" s="200">
        <v>8603206.7200000007</v>
      </c>
      <c r="Q83" s="200">
        <v>0</v>
      </c>
      <c r="R83" s="200">
        <v>0</v>
      </c>
      <c r="S83" s="200">
        <v>0</v>
      </c>
      <c r="T83" s="200">
        <f t="shared" si="5"/>
        <v>8603206.7200000007</v>
      </c>
      <c r="U83" s="194">
        <f t="shared" si="4"/>
        <v>3341.5702322690909</v>
      </c>
      <c r="V83" s="200">
        <v>5128.6098907791502</v>
      </c>
    </row>
    <row r="84" spans="1:22" ht="35.25" x14ac:dyDescent="0.5">
      <c r="A84">
        <v>1</v>
      </c>
      <c r="B84" s="193">
        <f>SUBTOTAL(9,$A$16:A84)</f>
        <v>69</v>
      </c>
      <c r="C84" s="202" t="s">
        <v>4680</v>
      </c>
      <c r="D84" s="193">
        <v>1984</v>
      </c>
      <c r="E84" s="193"/>
      <c r="F84" s="193" t="s">
        <v>17193</v>
      </c>
      <c r="G84" s="193">
        <v>12</v>
      </c>
      <c r="H84" s="193" t="s">
        <v>16997</v>
      </c>
      <c r="I84" s="203">
        <v>6206.9</v>
      </c>
      <c r="J84" s="203">
        <v>5104.59</v>
      </c>
      <c r="K84" s="203">
        <v>5104.59</v>
      </c>
      <c r="L84" s="204">
        <v>242</v>
      </c>
      <c r="M84" s="193" t="s">
        <v>17051</v>
      </c>
      <c r="N84" s="193" t="s">
        <v>17067</v>
      </c>
      <c r="O84" s="196" t="s">
        <v>17333</v>
      </c>
      <c r="P84" s="200">
        <v>7220586.4100000001</v>
      </c>
      <c r="Q84" s="200">
        <v>0</v>
      </c>
      <c r="R84" s="200">
        <v>0</v>
      </c>
      <c r="S84" s="200">
        <v>0</v>
      </c>
      <c r="T84" s="200">
        <f t="shared" si="5"/>
        <v>7220586.4100000001</v>
      </c>
      <c r="U84" s="194">
        <f t="shared" si="4"/>
        <v>1163.3160531021929</v>
      </c>
      <c r="V84" s="200">
        <v>1049.435950313361</v>
      </c>
    </row>
    <row r="85" spans="1:22" ht="35.25" x14ac:dyDescent="0.5">
      <c r="A85">
        <v>1</v>
      </c>
      <c r="B85" s="193">
        <f>SUBTOTAL(9,$A$16:A85)</f>
        <v>70</v>
      </c>
      <c r="C85" s="202" t="s">
        <v>5007</v>
      </c>
      <c r="D85" s="193">
        <v>1970</v>
      </c>
      <c r="E85" s="193"/>
      <c r="F85" s="193" t="s">
        <v>17193</v>
      </c>
      <c r="G85" s="193">
        <v>5</v>
      </c>
      <c r="H85" s="193" t="s">
        <v>16999</v>
      </c>
      <c r="I85" s="203">
        <v>2303.6999999999998</v>
      </c>
      <c r="J85" s="203">
        <v>1759</v>
      </c>
      <c r="K85" s="203">
        <v>1399.2</v>
      </c>
      <c r="L85" s="204">
        <v>77</v>
      </c>
      <c r="M85" s="193" t="s">
        <v>17051</v>
      </c>
      <c r="N85" s="193" t="s">
        <v>17067</v>
      </c>
      <c r="O85" s="196" t="s">
        <v>17068</v>
      </c>
      <c r="P85" s="200">
        <v>4361296.29</v>
      </c>
      <c r="Q85" s="200">
        <v>0</v>
      </c>
      <c r="R85" s="200">
        <v>0</v>
      </c>
      <c r="S85" s="200">
        <v>0</v>
      </c>
      <c r="T85" s="200">
        <f t="shared" si="5"/>
        <v>4361296.29</v>
      </c>
      <c r="U85" s="194">
        <f t="shared" si="4"/>
        <v>1893.1702435212919</v>
      </c>
      <c r="V85" s="200">
        <v>2978.3147458436429</v>
      </c>
    </row>
    <row r="86" spans="1:22" ht="35.25" x14ac:dyDescent="0.5">
      <c r="A86">
        <v>1</v>
      </c>
      <c r="B86" s="193">
        <f>SUBTOTAL(9,$A$16:A86)</f>
        <v>71</v>
      </c>
      <c r="C86" s="202" t="s">
        <v>5415</v>
      </c>
      <c r="D86" s="193">
        <v>1961</v>
      </c>
      <c r="E86" s="193"/>
      <c r="F86" s="193" t="s">
        <v>17193</v>
      </c>
      <c r="G86" s="193" t="s">
        <v>17054</v>
      </c>
      <c r="H86" s="193" t="s">
        <v>16999</v>
      </c>
      <c r="I86" s="203">
        <v>1478.4</v>
      </c>
      <c r="J86" s="203">
        <v>1363.8</v>
      </c>
      <c r="K86" s="203">
        <v>1044.5999999999999</v>
      </c>
      <c r="L86" s="204">
        <v>50</v>
      </c>
      <c r="M86" s="193" t="s">
        <v>17051</v>
      </c>
      <c r="N86" s="193" t="s">
        <v>17067</v>
      </c>
      <c r="O86" s="196" t="s">
        <v>17311</v>
      </c>
      <c r="P86" s="200">
        <v>4662585.8</v>
      </c>
      <c r="Q86" s="200">
        <v>0</v>
      </c>
      <c r="R86" s="200">
        <v>0</v>
      </c>
      <c r="S86" s="200">
        <v>0</v>
      </c>
      <c r="T86" s="200">
        <f t="shared" si="5"/>
        <v>4662585.8</v>
      </c>
      <c r="U86" s="194">
        <f t="shared" si="4"/>
        <v>3153.8053300865799</v>
      </c>
      <c r="V86" s="200">
        <v>4897.9383658008655</v>
      </c>
    </row>
    <row r="87" spans="1:22" ht="35.25" x14ac:dyDescent="0.5">
      <c r="A87">
        <v>1</v>
      </c>
      <c r="B87" s="193">
        <f>SUBTOTAL(9,$A$16:A87)</f>
        <v>72</v>
      </c>
      <c r="C87" s="202" t="s">
        <v>1312</v>
      </c>
      <c r="D87" s="193" t="s">
        <v>668</v>
      </c>
      <c r="E87" s="193"/>
      <c r="F87" s="193" t="s">
        <v>17326</v>
      </c>
      <c r="G87" s="193" t="s">
        <v>17061</v>
      </c>
      <c r="H87" s="193" t="s">
        <v>17062</v>
      </c>
      <c r="I87" s="203">
        <v>8158.5</v>
      </c>
      <c r="J87" s="203">
        <v>6419.1</v>
      </c>
      <c r="K87" s="203">
        <v>6419.1</v>
      </c>
      <c r="L87" s="204">
        <v>324</v>
      </c>
      <c r="M87" s="193" t="s">
        <v>17051</v>
      </c>
      <c r="N87" s="193" t="s">
        <v>17067</v>
      </c>
      <c r="O87" s="196" t="s">
        <v>17068</v>
      </c>
      <c r="P87" s="200">
        <v>15284735.229999999</v>
      </c>
      <c r="Q87" s="200">
        <v>0</v>
      </c>
      <c r="R87" s="200">
        <v>0</v>
      </c>
      <c r="S87" s="200">
        <v>0</v>
      </c>
      <c r="T87" s="200">
        <f t="shared" si="5"/>
        <v>15284735.229999999</v>
      </c>
      <c r="U87" s="194">
        <f t="shared" si="4"/>
        <v>1873.4737059508486</v>
      </c>
      <c r="V87" s="200">
        <v>2246.1645057302203</v>
      </c>
    </row>
    <row r="88" spans="1:22" ht="35.25" x14ac:dyDescent="0.5">
      <c r="A88">
        <v>1</v>
      </c>
      <c r="B88" s="193">
        <f>SUBTOTAL(9,$A$16:A88)</f>
        <v>73</v>
      </c>
      <c r="C88" s="202" t="s">
        <v>1373</v>
      </c>
      <c r="D88" s="193">
        <v>1970</v>
      </c>
      <c r="E88" s="193"/>
      <c r="F88" s="193" t="s">
        <v>17193</v>
      </c>
      <c r="G88" s="193">
        <v>2</v>
      </c>
      <c r="H88" s="193">
        <v>2</v>
      </c>
      <c r="I88" s="203">
        <v>788.5</v>
      </c>
      <c r="J88" s="203">
        <v>722.8</v>
      </c>
      <c r="K88" s="203">
        <v>722.8</v>
      </c>
      <c r="L88" s="204">
        <v>42</v>
      </c>
      <c r="M88" s="193" t="s">
        <v>17051</v>
      </c>
      <c r="N88" s="193" t="s">
        <v>17067</v>
      </c>
      <c r="O88" s="196" t="s">
        <v>17384</v>
      </c>
      <c r="P88" s="200">
        <v>6067536.8499999996</v>
      </c>
      <c r="Q88" s="200"/>
      <c r="R88" s="200">
        <v>0</v>
      </c>
      <c r="S88" s="200">
        <v>0</v>
      </c>
      <c r="T88" s="200">
        <f t="shared" si="5"/>
        <v>6067536.8499999996</v>
      </c>
      <c r="U88" s="194">
        <f t="shared" si="4"/>
        <v>7695.0372225745077</v>
      </c>
      <c r="V88" s="200">
        <f>U88</f>
        <v>7695.0372225745077</v>
      </c>
    </row>
    <row r="89" spans="1:22" ht="35.25" x14ac:dyDescent="0.5">
      <c r="A89">
        <v>1</v>
      </c>
      <c r="B89" s="193">
        <f>SUBTOTAL(9,$A$16:A89)</f>
        <v>74</v>
      </c>
      <c r="C89" s="202" t="s">
        <v>6854</v>
      </c>
      <c r="D89" s="193">
        <v>1999</v>
      </c>
      <c r="E89" s="193"/>
      <c r="F89" s="193" t="s">
        <v>17056</v>
      </c>
      <c r="G89" s="193">
        <v>10</v>
      </c>
      <c r="H89" s="193">
        <v>3</v>
      </c>
      <c r="I89" s="203">
        <v>7576.1</v>
      </c>
      <c r="J89" s="203">
        <v>6473.7</v>
      </c>
      <c r="K89" s="203" t="s">
        <v>17336</v>
      </c>
      <c r="L89" s="204">
        <v>269</v>
      </c>
      <c r="M89" s="193" t="s">
        <v>17051</v>
      </c>
      <c r="N89" s="193" t="s">
        <v>17067</v>
      </c>
      <c r="O89" s="196" t="s">
        <v>17337</v>
      </c>
      <c r="P89" s="200">
        <v>2846419.65</v>
      </c>
      <c r="Q89" s="200">
        <v>0</v>
      </c>
      <c r="R89" s="200">
        <v>0</v>
      </c>
      <c r="S89" s="200">
        <v>0</v>
      </c>
      <c r="T89" s="200">
        <f t="shared" si="5"/>
        <v>2846419.65</v>
      </c>
      <c r="U89" s="194">
        <f t="shared" si="4"/>
        <v>375.71041168939161</v>
      </c>
      <c r="V89" s="200">
        <v>5674.57</v>
      </c>
    </row>
    <row r="90" spans="1:22" ht="35.25" x14ac:dyDescent="0.5">
      <c r="A90">
        <v>1</v>
      </c>
      <c r="B90" s="193">
        <f>SUBTOTAL(9,$A$16:A90)</f>
        <v>75</v>
      </c>
      <c r="C90" s="202" t="s">
        <v>7022</v>
      </c>
      <c r="D90" s="193">
        <v>1979</v>
      </c>
      <c r="E90" s="193"/>
      <c r="F90" s="193" t="s">
        <v>17056</v>
      </c>
      <c r="G90" s="193">
        <v>5</v>
      </c>
      <c r="H90" s="193">
        <v>4</v>
      </c>
      <c r="I90" s="203">
        <v>2154.4</v>
      </c>
      <c r="J90" s="203">
        <v>1955.6</v>
      </c>
      <c r="K90" s="203">
        <v>1955.6</v>
      </c>
      <c r="L90" s="204">
        <v>122</v>
      </c>
      <c r="M90" s="193" t="s">
        <v>17051</v>
      </c>
      <c r="N90" s="193" t="s">
        <v>17067</v>
      </c>
      <c r="O90" s="196" t="s">
        <v>17338</v>
      </c>
      <c r="P90" s="200">
        <v>2074043.28</v>
      </c>
      <c r="Q90" s="200">
        <v>0</v>
      </c>
      <c r="R90" s="200">
        <v>0</v>
      </c>
      <c r="S90" s="200">
        <v>0</v>
      </c>
      <c r="T90" s="200">
        <f t="shared" si="5"/>
        <v>2074043.28</v>
      </c>
      <c r="U90" s="194">
        <f t="shared" si="4"/>
        <v>962.70111399925736</v>
      </c>
      <c r="V90" s="200">
        <v>1838.2641812105458</v>
      </c>
    </row>
    <row r="91" spans="1:22" ht="35.25" x14ac:dyDescent="0.5">
      <c r="A91">
        <v>1</v>
      </c>
      <c r="B91" s="193">
        <f>SUBTOTAL(9,$A$16:A91)</f>
        <v>76</v>
      </c>
      <c r="C91" s="202" t="s">
        <v>7074</v>
      </c>
      <c r="D91" s="193" t="s">
        <v>925</v>
      </c>
      <c r="E91" s="193"/>
      <c r="F91" s="193" t="s">
        <v>17193</v>
      </c>
      <c r="G91" s="193" t="s">
        <v>17061</v>
      </c>
      <c r="H91" s="193">
        <v>1</v>
      </c>
      <c r="I91" s="203">
        <v>1129.8</v>
      </c>
      <c r="J91" s="203">
        <v>1033.3</v>
      </c>
      <c r="K91" s="203">
        <v>841.7</v>
      </c>
      <c r="L91" s="204">
        <v>42</v>
      </c>
      <c r="M91" s="193" t="s">
        <v>17051</v>
      </c>
      <c r="N91" s="193" t="s">
        <v>17067</v>
      </c>
      <c r="O91" s="196" t="s">
        <v>17330</v>
      </c>
      <c r="P91" s="200">
        <v>1956784.6700000002</v>
      </c>
      <c r="Q91" s="200">
        <v>0</v>
      </c>
      <c r="R91" s="200">
        <v>0</v>
      </c>
      <c r="S91" s="200">
        <v>0</v>
      </c>
      <c r="T91" s="200">
        <f t="shared" si="5"/>
        <v>1956784.6700000002</v>
      </c>
      <c r="U91" s="194">
        <f t="shared" si="4"/>
        <v>1731.9743936979999</v>
      </c>
      <c r="V91" s="200">
        <v>2258.1132943883872</v>
      </c>
    </row>
    <row r="92" spans="1:22" ht="35.25" x14ac:dyDescent="0.5">
      <c r="A92">
        <v>1</v>
      </c>
      <c r="B92" s="193">
        <f>SUBTOTAL(9,$A$16:A92)</f>
        <v>77</v>
      </c>
      <c r="C92" s="202" t="s">
        <v>7154</v>
      </c>
      <c r="D92" s="193">
        <v>1981</v>
      </c>
      <c r="E92" s="193"/>
      <c r="F92" s="193" t="s">
        <v>17193</v>
      </c>
      <c r="G92" s="193">
        <v>6</v>
      </c>
      <c r="H92" s="193">
        <v>1</v>
      </c>
      <c r="I92" s="203">
        <v>992.7</v>
      </c>
      <c r="J92" s="203">
        <v>982.4</v>
      </c>
      <c r="K92" s="203">
        <v>982.4</v>
      </c>
      <c r="L92" s="204">
        <v>40</v>
      </c>
      <c r="M92" s="193" t="s">
        <v>17051</v>
      </c>
      <c r="N92" s="193" t="s">
        <v>17067</v>
      </c>
      <c r="O92" s="196" t="s">
        <v>17419</v>
      </c>
      <c r="P92" s="200">
        <v>163126.06</v>
      </c>
      <c r="Q92" s="200"/>
      <c r="R92" s="200">
        <v>0</v>
      </c>
      <c r="S92" s="200">
        <v>0</v>
      </c>
      <c r="T92" s="200">
        <f t="shared" si="5"/>
        <v>163126.06</v>
      </c>
      <c r="U92" s="194">
        <f t="shared" si="4"/>
        <v>164.32563715120378</v>
      </c>
      <c r="V92" s="200">
        <f>U92</f>
        <v>164.32563715120378</v>
      </c>
    </row>
    <row r="93" spans="1:22" ht="35.25" x14ac:dyDescent="0.5">
      <c r="A93">
        <v>1</v>
      </c>
      <c r="B93" s="193">
        <f>SUBTOTAL(9,$A$16:A93)</f>
        <v>78</v>
      </c>
      <c r="C93" s="202" t="s">
        <v>6908</v>
      </c>
      <c r="D93" s="193">
        <v>1968</v>
      </c>
      <c r="E93" s="193"/>
      <c r="F93" s="193" t="s">
        <v>17193</v>
      </c>
      <c r="G93" s="193">
        <v>5</v>
      </c>
      <c r="H93" s="193">
        <v>6</v>
      </c>
      <c r="I93" s="203">
        <v>4551.3</v>
      </c>
      <c r="J93" s="203">
        <v>4456.07</v>
      </c>
      <c r="K93" s="203">
        <v>4456.07</v>
      </c>
      <c r="L93" s="204">
        <v>265</v>
      </c>
      <c r="M93" s="193" t="s">
        <v>17051</v>
      </c>
      <c r="N93" s="193" t="s">
        <v>17067</v>
      </c>
      <c r="O93" s="196" t="s">
        <v>17414</v>
      </c>
      <c r="P93" s="200">
        <v>185118.56</v>
      </c>
      <c r="Q93" s="200"/>
      <c r="R93" s="200">
        <v>0</v>
      </c>
      <c r="S93" s="200">
        <v>0</v>
      </c>
      <c r="T93" s="200">
        <f t="shared" si="5"/>
        <v>185118.56</v>
      </c>
      <c r="U93" s="194">
        <f t="shared" si="4"/>
        <v>40.673776723134047</v>
      </c>
      <c r="V93" s="200">
        <f>U93</f>
        <v>40.673776723134047</v>
      </c>
    </row>
    <row r="94" spans="1:22" ht="35.25" x14ac:dyDescent="0.5">
      <c r="A94">
        <v>1</v>
      </c>
      <c r="B94" s="193">
        <f>SUBTOTAL(9,$A$16:A94)</f>
        <v>79</v>
      </c>
      <c r="C94" s="202" t="s">
        <v>133</v>
      </c>
      <c r="D94" s="193">
        <v>1972</v>
      </c>
      <c r="E94" s="193"/>
      <c r="F94" s="193" t="s">
        <v>17193</v>
      </c>
      <c r="G94" s="193">
        <v>5</v>
      </c>
      <c r="H94" s="193">
        <v>6</v>
      </c>
      <c r="I94" s="203">
        <v>4625.6000000000004</v>
      </c>
      <c r="J94" s="203">
        <v>3577.4</v>
      </c>
      <c r="K94" s="203">
        <v>3577.4</v>
      </c>
      <c r="L94" s="204">
        <v>160</v>
      </c>
      <c r="M94" s="193" t="s">
        <v>17051</v>
      </c>
      <c r="N94" s="193" t="s">
        <v>17067</v>
      </c>
      <c r="O94" s="196" t="s">
        <v>17091</v>
      </c>
      <c r="P94" s="200">
        <v>205915.02</v>
      </c>
      <c r="Q94" s="200"/>
      <c r="R94" s="200">
        <v>0</v>
      </c>
      <c r="S94" s="200">
        <v>0</v>
      </c>
      <c r="T94" s="200">
        <f t="shared" si="5"/>
        <v>205915.02</v>
      </c>
      <c r="U94" s="194">
        <f t="shared" si="4"/>
        <v>44.516391387063294</v>
      </c>
      <c r="V94" s="200">
        <f>U94</f>
        <v>44.516391387063294</v>
      </c>
    </row>
    <row r="95" spans="1:22" ht="35.25" x14ac:dyDescent="0.5">
      <c r="A95">
        <v>1</v>
      </c>
      <c r="B95" s="193">
        <f>SUBTOTAL(9,$A$16:A95)</f>
        <v>80</v>
      </c>
      <c r="C95" s="202" t="s">
        <v>7747</v>
      </c>
      <c r="D95" s="193">
        <v>1969</v>
      </c>
      <c r="E95" s="193"/>
      <c r="F95" s="193" t="s">
        <v>17193</v>
      </c>
      <c r="G95" s="193">
        <v>5</v>
      </c>
      <c r="H95" s="193">
        <v>4</v>
      </c>
      <c r="I95" s="203">
        <v>4508.5</v>
      </c>
      <c r="J95" s="203">
        <v>3290.4</v>
      </c>
      <c r="K95" s="203">
        <v>3290.4</v>
      </c>
      <c r="L95" s="204">
        <v>145</v>
      </c>
      <c r="M95" s="193" t="s">
        <v>17051</v>
      </c>
      <c r="N95" s="193" t="s">
        <v>17067</v>
      </c>
      <c r="O95" s="196" t="s">
        <v>17068</v>
      </c>
      <c r="P95" s="396">
        <v>150000</v>
      </c>
      <c r="Q95" s="396"/>
      <c r="R95" s="396">
        <v>0</v>
      </c>
      <c r="S95" s="396">
        <v>0</v>
      </c>
      <c r="T95" s="396">
        <f t="shared" ref="T95:T108" si="6">P95-R95-S95</f>
        <v>150000</v>
      </c>
      <c r="U95" s="397">
        <f t="shared" ref="U95:U108" si="7">P95/I95</f>
        <v>33.270489076189421</v>
      </c>
      <c r="V95" s="396">
        <f t="shared" ref="V95:V108" si="8">U95</f>
        <v>33.270489076189421</v>
      </c>
    </row>
    <row r="96" spans="1:22" ht="35.25" x14ac:dyDescent="0.5">
      <c r="A96">
        <v>1</v>
      </c>
      <c r="B96" s="193">
        <f>SUBTOTAL(9,$A$16:A96)</f>
        <v>81</v>
      </c>
      <c r="C96" s="202" t="s">
        <v>4799</v>
      </c>
      <c r="D96" s="193">
        <v>1978</v>
      </c>
      <c r="E96" s="193"/>
      <c r="F96" s="193" t="s">
        <v>17193</v>
      </c>
      <c r="G96" s="193">
        <v>5</v>
      </c>
      <c r="H96" s="193">
        <v>4</v>
      </c>
      <c r="I96" s="203">
        <v>3303.8</v>
      </c>
      <c r="J96" s="203">
        <v>2996.6</v>
      </c>
      <c r="K96" s="203">
        <v>2996.6</v>
      </c>
      <c r="L96" s="204">
        <v>149</v>
      </c>
      <c r="M96" s="193" t="s">
        <v>17051</v>
      </c>
      <c r="N96" s="193" t="s">
        <v>17067</v>
      </c>
      <c r="O96" s="196" t="s">
        <v>17454</v>
      </c>
      <c r="P96" s="396">
        <v>150000</v>
      </c>
      <c r="Q96" s="396"/>
      <c r="R96" s="396">
        <v>0</v>
      </c>
      <c r="S96" s="396">
        <v>0</v>
      </c>
      <c r="T96" s="396">
        <f t="shared" si="6"/>
        <v>150000</v>
      </c>
      <c r="U96" s="397">
        <f t="shared" si="7"/>
        <v>45.40226405956777</v>
      </c>
      <c r="V96" s="396">
        <f t="shared" si="8"/>
        <v>45.40226405956777</v>
      </c>
    </row>
    <row r="97" spans="1:22" ht="35.25" x14ac:dyDescent="0.5">
      <c r="A97">
        <v>1</v>
      </c>
      <c r="B97" s="193">
        <f>SUBTOTAL(9,$A$16:A97)</f>
        <v>82</v>
      </c>
      <c r="C97" s="202" t="s">
        <v>5255</v>
      </c>
      <c r="D97" s="193">
        <v>1970</v>
      </c>
      <c r="E97" s="193"/>
      <c r="F97" s="193" t="s">
        <v>17193</v>
      </c>
      <c r="G97" s="193">
        <v>5</v>
      </c>
      <c r="H97" s="193">
        <v>6</v>
      </c>
      <c r="I97" s="203">
        <v>4522.8</v>
      </c>
      <c r="J97" s="203">
        <v>4342.3</v>
      </c>
      <c r="K97" s="203">
        <v>3921</v>
      </c>
      <c r="L97" s="204">
        <v>250</v>
      </c>
      <c r="M97" s="193" t="s">
        <v>17051</v>
      </c>
      <c r="N97" s="193" t="s">
        <v>17067</v>
      </c>
      <c r="O97" s="196" t="s">
        <v>17069</v>
      </c>
      <c r="P97" s="396">
        <v>150000</v>
      </c>
      <c r="Q97" s="396"/>
      <c r="R97" s="396">
        <v>0</v>
      </c>
      <c r="S97" s="396">
        <v>0</v>
      </c>
      <c r="T97" s="396">
        <f t="shared" si="6"/>
        <v>150000</v>
      </c>
      <c r="U97" s="397">
        <f t="shared" si="7"/>
        <v>33.165295834438844</v>
      </c>
      <c r="V97" s="396">
        <f t="shared" si="8"/>
        <v>33.165295834438844</v>
      </c>
    </row>
    <row r="98" spans="1:22" ht="35.25" x14ac:dyDescent="0.5">
      <c r="A98">
        <v>1</v>
      </c>
      <c r="B98" s="193">
        <f>SUBTOTAL(9,$A$16:A98)</f>
        <v>83</v>
      </c>
      <c r="C98" s="202" t="s">
        <v>5258</v>
      </c>
      <c r="D98" s="193">
        <v>1962</v>
      </c>
      <c r="E98" s="193"/>
      <c r="F98" s="193" t="s">
        <v>17193</v>
      </c>
      <c r="G98" s="193">
        <v>2</v>
      </c>
      <c r="H98" s="193">
        <v>2</v>
      </c>
      <c r="I98" s="203">
        <v>651.84</v>
      </c>
      <c r="J98" s="203">
        <v>638.64</v>
      </c>
      <c r="K98" s="203">
        <v>638.64</v>
      </c>
      <c r="L98" s="204">
        <v>42</v>
      </c>
      <c r="M98" s="193" t="s">
        <v>17051</v>
      </c>
      <c r="N98" s="193" t="s">
        <v>17067</v>
      </c>
      <c r="O98" s="196" t="s">
        <v>17068</v>
      </c>
      <c r="P98" s="396">
        <v>150000</v>
      </c>
      <c r="Q98" s="396"/>
      <c r="R98" s="396">
        <v>0</v>
      </c>
      <c r="S98" s="396">
        <v>0</v>
      </c>
      <c r="T98" s="396">
        <f t="shared" si="6"/>
        <v>150000</v>
      </c>
      <c r="U98" s="397">
        <f t="shared" si="7"/>
        <v>230.11782032400589</v>
      </c>
      <c r="V98" s="396">
        <f t="shared" si="8"/>
        <v>230.11782032400589</v>
      </c>
    </row>
    <row r="99" spans="1:22" ht="35.25" x14ac:dyDescent="0.5">
      <c r="A99">
        <v>1</v>
      </c>
      <c r="B99" s="193">
        <f>SUBTOTAL(9,$A$16:A99)</f>
        <v>84</v>
      </c>
      <c r="C99" s="202" t="s">
        <v>97</v>
      </c>
      <c r="D99" s="193">
        <v>1997</v>
      </c>
      <c r="E99" s="193"/>
      <c r="F99" s="193" t="s">
        <v>17193</v>
      </c>
      <c r="G99" s="193">
        <v>9</v>
      </c>
      <c r="H99" s="193">
        <v>2</v>
      </c>
      <c r="I99" s="203">
        <v>5737.8</v>
      </c>
      <c r="J99" s="203">
        <v>4244.5</v>
      </c>
      <c r="K99" s="203">
        <v>4244.5</v>
      </c>
      <c r="L99" s="204">
        <v>120</v>
      </c>
      <c r="M99" s="193" t="s">
        <v>17051</v>
      </c>
      <c r="N99" s="193" t="s">
        <v>17067</v>
      </c>
      <c r="O99" s="196" t="s">
        <v>17334</v>
      </c>
      <c r="P99" s="396">
        <v>150000</v>
      </c>
      <c r="Q99" s="396"/>
      <c r="R99" s="396">
        <v>0</v>
      </c>
      <c r="S99" s="396">
        <v>0</v>
      </c>
      <c r="T99" s="396">
        <f t="shared" si="6"/>
        <v>150000</v>
      </c>
      <c r="U99" s="397">
        <f t="shared" si="7"/>
        <v>26.142423925546375</v>
      </c>
      <c r="V99" s="396">
        <f t="shared" si="8"/>
        <v>26.142423925546375</v>
      </c>
    </row>
    <row r="100" spans="1:22" ht="35.25" x14ac:dyDescent="0.5">
      <c r="A100">
        <v>1</v>
      </c>
      <c r="B100" s="193">
        <f>SUBTOTAL(9,$A$16:A100)</f>
        <v>85</v>
      </c>
      <c r="C100" s="202" t="s">
        <v>5557</v>
      </c>
      <c r="D100" s="193">
        <v>1984</v>
      </c>
      <c r="E100" s="193"/>
      <c r="F100" s="193" t="s">
        <v>17193</v>
      </c>
      <c r="G100" s="193">
        <v>5</v>
      </c>
      <c r="H100" s="193">
        <v>3</v>
      </c>
      <c r="I100" s="203">
        <v>3258.2</v>
      </c>
      <c r="J100" s="203">
        <v>1917.3</v>
      </c>
      <c r="K100" s="203">
        <v>1879.4</v>
      </c>
      <c r="L100" s="204">
        <v>156</v>
      </c>
      <c r="M100" s="193" t="s">
        <v>17051</v>
      </c>
      <c r="N100" s="193" t="s">
        <v>17067</v>
      </c>
      <c r="O100" s="196" t="s">
        <v>17085</v>
      </c>
      <c r="P100" s="396">
        <v>150000</v>
      </c>
      <c r="Q100" s="396"/>
      <c r="R100" s="396">
        <v>0</v>
      </c>
      <c r="S100" s="396">
        <v>0</v>
      </c>
      <c r="T100" s="396">
        <f t="shared" si="6"/>
        <v>150000</v>
      </c>
      <c r="U100" s="397">
        <f t="shared" si="7"/>
        <v>46.037689521821868</v>
      </c>
      <c r="V100" s="396">
        <f t="shared" si="8"/>
        <v>46.037689521821868</v>
      </c>
    </row>
    <row r="101" spans="1:22" ht="35.25" x14ac:dyDescent="0.5">
      <c r="A101">
        <v>1</v>
      </c>
      <c r="B101" s="193">
        <f>SUBTOTAL(9,$A$16:A101)</f>
        <v>86</v>
      </c>
      <c r="C101" s="202" t="s">
        <v>6166</v>
      </c>
      <c r="D101" s="193">
        <v>1987</v>
      </c>
      <c r="E101" s="193"/>
      <c r="F101" s="193" t="s">
        <v>17056</v>
      </c>
      <c r="G101" s="193">
        <v>9</v>
      </c>
      <c r="H101" s="193">
        <v>2</v>
      </c>
      <c r="I101" s="203">
        <v>5051.2</v>
      </c>
      <c r="J101" s="203">
        <v>3905.8</v>
      </c>
      <c r="K101" s="203">
        <v>3606.8</v>
      </c>
      <c r="L101" s="204">
        <v>179</v>
      </c>
      <c r="M101" s="193" t="s">
        <v>17051</v>
      </c>
      <c r="N101" s="193" t="s">
        <v>17067</v>
      </c>
      <c r="O101" s="196" t="s">
        <v>17100</v>
      </c>
      <c r="P101" s="396">
        <v>150000</v>
      </c>
      <c r="Q101" s="396"/>
      <c r="R101" s="396">
        <v>0</v>
      </c>
      <c r="S101" s="396">
        <v>0</v>
      </c>
      <c r="T101" s="396">
        <f t="shared" si="6"/>
        <v>150000</v>
      </c>
      <c r="U101" s="397">
        <f t="shared" si="7"/>
        <v>29.695913842255308</v>
      </c>
      <c r="V101" s="396">
        <f t="shared" si="8"/>
        <v>29.695913842255308</v>
      </c>
    </row>
    <row r="102" spans="1:22" ht="35.25" x14ac:dyDescent="0.5">
      <c r="A102">
        <v>1</v>
      </c>
      <c r="B102" s="193">
        <f>SUBTOTAL(9,$A$16:A102)</f>
        <v>87</v>
      </c>
      <c r="C102" s="202" t="s">
        <v>4879</v>
      </c>
      <c r="D102" s="193">
        <v>1986</v>
      </c>
      <c r="E102" s="193"/>
      <c r="F102" s="193" t="s">
        <v>17056</v>
      </c>
      <c r="G102" s="193">
        <v>9</v>
      </c>
      <c r="H102" s="193">
        <v>4</v>
      </c>
      <c r="I102" s="203">
        <v>8632.7000000000007</v>
      </c>
      <c r="J102" s="203">
        <v>7750.5</v>
      </c>
      <c r="K102" s="203">
        <v>7543.4</v>
      </c>
      <c r="L102" s="204">
        <v>395</v>
      </c>
      <c r="M102" s="193" t="s">
        <v>17051</v>
      </c>
      <c r="N102" s="193" t="s">
        <v>17067</v>
      </c>
      <c r="O102" s="196" t="s">
        <v>17100</v>
      </c>
      <c r="P102" s="396">
        <v>150000</v>
      </c>
      <c r="Q102" s="396"/>
      <c r="R102" s="396">
        <v>0</v>
      </c>
      <c r="S102" s="396">
        <v>0</v>
      </c>
      <c r="T102" s="396">
        <f t="shared" si="6"/>
        <v>150000</v>
      </c>
      <c r="U102" s="397">
        <f t="shared" si="7"/>
        <v>17.375792046520786</v>
      </c>
      <c r="V102" s="396">
        <f t="shared" si="8"/>
        <v>17.375792046520786</v>
      </c>
    </row>
    <row r="103" spans="1:22" ht="35.25" x14ac:dyDescent="0.5">
      <c r="A103">
        <v>1</v>
      </c>
      <c r="B103" s="193">
        <f>SUBTOTAL(9,$A$16:A103)</f>
        <v>88</v>
      </c>
      <c r="C103" s="202" t="s">
        <v>6767</v>
      </c>
      <c r="D103" s="193">
        <v>1970</v>
      </c>
      <c r="E103" s="193"/>
      <c r="F103" s="193" t="s">
        <v>17193</v>
      </c>
      <c r="G103" s="193">
        <v>5</v>
      </c>
      <c r="H103" s="193">
        <v>4</v>
      </c>
      <c r="I103" s="203">
        <v>3821.4</v>
      </c>
      <c r="J103" s="203">
        <v>3346.8</v>
      </c>
      <c r="K103" s="203">
        <v>3211</v>
      </c>
      <c r="L103" s="204">
        <v>153</v>
      </c>
      <c r="M103" s="193" t="s">
        <v>17051</v>
      </c>
      <c r="N103" s="193" t="s">
        <v>17067</v>
      </c>
      <c r="O103" s="196" t="s">
        <v>17075</v>
      </c>
      <c r="P103" s="396">
        <v>150000</v>
      </c>
      <c r="Q103" s="396"/>
      <c r="R103" s="396">
        <v>0</v>
      </c>
      <c r="S103" s="396">
        <v>0</v>
      </c>
      <c r="T103" s="396">
        <f t="shared" si="6"/>
        <v>150000</v>
      </c>
      <c r="U103" s="397">
        <f t="shared" si="7"/>
        <v>39.252629926205053</v>
      </c>
      <c r="V103" s="396">
        <f t="shared" si="8"/>
        <v>39.252629926205053</v>
      </c>
    </row>
    <row r="104" spans="1:22" ht="35.25" x14ac:dyDescent="0.5">
      <c r="A104">
        <v>1</v>
      </c>
      <c r="B104" s="193">
        <f>SUBTOTAL(9,$A$16:A104)</f>
        <v>89</v>
      </c>
      <c r="C104" s="202" t="s">
        <v>17453</v>
      </c>
      <c r="D104" s="193">
        <v>1960</v>
      </c>
      <c r="E104" s="193"/>
      <c r="F104" s="193" t="s">
        <v>17193</v>
      </c>
      <c r="G104" s="193">
        <v>3</v>
      </c>
      <c r="H104" s="193">
        <v>1</v>
      </c>
      <c r="I104" s="203">
        <v>500.8</v>
      </c>
      <c r="J104" s="203">
        <v>448</v>
      </c>
      <c r="K104" s="203">
        <v>448</v>
      </c>
      <c r="L104" s="204">
        <v>25</v>
      </c>
      <c r="M104" s="193" t="s">
        <v>17051</v>
      </c>
      <c r="N104" s="193" t="s">
        <v>17067</v>
      </c>
      <c r="O104" s="196" t="s">
        <v>17371</v>
      </c>
      <c r="P104" s="396">
        <v>150000</v>
      </c>
      <c r="Q104" s="396"/>
      <c r="R104" s="396">
        <v>0</v>
      </c>
      <c r="S104" s="396">
        <v>0</v>
      </c>
      <c r="T104" s="396">
        <f t="shared" si="6"/>
        <v>150000</v>
      </c>
      <c r="U104" s="397">
        <f t="shared" si="7"/>
        <v>299.5207667731629</v>
      </c>
      <c r="V104" s="396">
        <f t="shared" si="8"/>
        <v>299.5207667731629</v>
      </c>
    </row>
    <row r="105" spans="1:22" ht="35.25" x14ac:dyDescent="0.5">
      <c r="A105">
        <v>1</v>
      </c>
      <c r="B105" s="193">
        <f>SUBTOTAL(9,$A$16:A105)</f>
        <v>90</v>
      </c>
      <c r="C105" s="202" t="s">
        <v>1120</v>
      </c>
      <c r="D105" s="193">
        <v>2004</v>
      </c>
      <c r="E105" s="193"/>
      <c r="F105" s="193" t="s">
        <v>17193</v>
      </c>
      <c r="G105" s="193">
        <v>9</v>
      </c>
      <c r="H105" s="193">
        <v>1</v>
      </c>
      <c r="I105" s="203">
        <v>2556.1</v>
      </c>
      <c r="J105" s="203">
        <v>1725.9</v>
      </c>
      <c r="K105" s="203">
        <v>1725.9</v>
      </c>
      <c r="L105" s="204">
        <v>18</v>
      </c>
      <c r="M105" s="193" t="s">
        <v>17051</v>
      </c>
      <c r="N105" s="193" t="s">
        <v>17067</v>
      </c>
      <c r="O105" s="196" t="s">
        <v>17455</v>
      </c>
      <c r="P105" s="396">
        <v>150000</v>
      </c>
      <c r="Q105" s="396"/>
      <c r="R105" s="396">
        <v>0</v>
      </c>
      <c r="S105" s="396">
        <v>0</v>
      </c>
      <c r="T105" s="396">
        <f t="shared" si="6"/>
        <v>150000</v>
      </c>
      <c r="U105" s="397">
        <f t="shared" si="7"/>
        <v>58.683150111497987</v>
      </c>
      <c r="V105" s="396">
        <f t="shared" si="8"/>
        <v>58.683150111497987</v>
      </c>
    </row>
    <row r="106" spans="1:22" ht="35.25" x14ac:dyDescent="0.5">
      <c r="A106">
        <v>1</v>
      </c>
      <c r="B106" s="193">
        <f>SUBTOTAL(9,$A$16:A106)</f>
        <v>91</v>
      </c>
      <c r="C106" s="202" t="s">
        <v>6383</v>
      </c>
      <c r="D106" s="193">
        <v>1966</v>
      </c>
      <c r="E106" s="193"/>
      <c r="F106" s="193" t="s">
        <v>17193</v>
      </c>
      <c r="G106" s="193">
        <v>2</v>
      </c>
      <c r="H106" s="193">
        <v>2</v>
      </c>
      <c r="I106" s="203">
        <v>426.7</v>
      </c>
      <c r="J106" s="203">
        <v>426.7</v>
      </c>
      <c r="K106" s="203">
        <v>383.1</v>
      </c>
      <c r="L106" s="204">
        <v>19</v>
      </c>
      <c r="M106" s="193" t="s">
        <v>17051</v>
      </c>
      <c r="N106" s="193" t="s">
        <v>17067</v>
      </c>
      <c r="O106" s="196" t="s">
        <v>17072</v>
      </c>
      <c r="P106" s="396">
        <v>150000</v>
      </c>
      <c r="Q106" s="396"/>
      <c r="R106" s="396">
        <v>0</v>
      </c>
      <c r="S106" s="396">
        <v>0</v>
      </c>
      <c r="T106" s="396">
        <f t="shared" si="6"/>
        <v>150000</v>
      </c>
      <c r="U106" s="397">
        <f t="shared" si="7"/>
        <v>351.53503632528708</v>
      </c>
      <c r="V106" s="396">
        <f t="shared" si="8"/>
        <v>351.53503632528708</v>
      </c>
    </row>
    <row r="107" spans="1:22" ht="35.25" x14ac:dyDescent="0.5">
      <c r="A107">
        <v>1</v>
      </c>
      <c r="B107" s="193">
        <f>SUBTOTAL(9,$A$16:A107)</f>
        <v>92</v>
      </c>
      <c r="C107" s="202" t="s">
        <v>1171</v>
      </c>
      <c r="D107" s="193">
        <v>1912</v>
      </c>
      <c r="E107" s="193"/>
      <c r="F107" s="193" t="s">
        <v>17193</v>
      </c>
      <c r="G107" s="193">
        <v>3</v>
      </c>
      <c r="H107" s="193">
        <v>5</v>
      </c>
      <c r="I107" s="203">
        <v>1703</v>
      </c>
      <c r="J107" s="203">
        <v>1295</v>
      </c>
      <c r="K107" s="203">
        <v>1034.7</v>
      </c>
      <c r="L107" s="204">
        <v>65</v>
      </c>
      <c r="M107" s="193" t="s">
        <v>17051</v>
      </c>
      <c r="N107" s="193" t="s">
        <v>17067</v>
      </c>
      <c r="O107" s="196" t="s">
        <v>17456</v>
      </c>
      <c r="P107" s="396">
        <v>150000</v>
      </c>
      <c r="Q107" s="396"/>
      <c r="R107" s="396">
        <v>0</v>
      </c>
      <c r="S107" s="396">
        <v>0</v>
      </c>
      <c r="T107" s="396">
        <f t="shared" si="6"/>
        <v>150000</v>
      </c>
      <c r="U107" s="397">
        <f t="shared" si="7"/>
        <v>88.079859072225489</v>
      </c>
      <c r="V107" s="396">
        <f t="shared" si="8"/>
        <v>88.079859072225489</v>
      </c>
    </row>
    <row r="108" spans="1:22" ht="35.25" x14ac:dyDescent="0.5">
      <c r="A108">
        <v>1</v>
      </c>
      <c r="B108" s="193">
        <f>SUBTOTAL(9,$A$16:A108)</f>
        <v>93</v>
      </c>
      <c r="C108" s="202" t="s">
        <v>5889</v>
      </c>
      <c r="D108" s="193">
        <v>1958</v>
      </c>
      <c r="E108" s="193"/>
      <c r="F108" s="193" t="s">
        <v>17193</v>
      </c>
      <c r="G108" s="193">
        <v>3</v>
      </c>
      <c r="H108" s="193">
        <v>2</v>
      </c>
      <c r="I108" s="203">
        <v>1958</v>
      </c>
      <c r="J108" s="203">
        <v>1093.5999999999999</v>
      </c>
      <c r="K108" s="203">
        <v>1093.5999999999999</v>
      </c>
      <c r="L108" s="204">
        <v>56</v>
      </c>
      <c r="M108" s="193" t="s">
        <v>17051</v>
      </c>
      <c r="N108" s="193" t="s">
        <v>17067</v>
      </c>
      <c r="O108" s="196" t="s">
        <v>17068</v>
      </c>
      <c r="P108" s="396">
        <v>150000</v>
      </c>
      <c r="Q108" s="396"/>
      <c r="R108" s="396">
        <v>0</v>
      </c>
      <c r="S108" s="396">
        <v>0</v>
      </c>
      <c r="T108" s="396">
        <f t="shared" si="6"/>
        <v>150000</v>
      </c>
      <c r="U108" s="397">
        <f t="shared" si="7"/>
        <v>76.608784473953008</v>
      </c>
      <c r="V108" s="396">
        <f t="shared" si="8"/>
        <v>76.608784473953008</v>
      </c>
    </row>
    <row r="109" spans="1:22" s="71" customFormat="1" ht="35.25" x14ac:dyDescent="0.5">
      <c r="A109"/>
      <c r="B109" s="201" t="s">
        <v>568</v>
      </c>
      <c r="C109" s="201"/>
      <c r="D109" s="193" t="s">
        <v>17029</v>
      </c>
      <c r="E109" s="193" t="s">
        <v>17029</v>
      </c>
      <c r="F109" s="193" t="s">
        <v>17029</v>
      </c>
      <c r="G109" s="193" t="s">
        <v>17029</v>
      </c>
      <c r="H109" s="193" t="s">
        <v>17029</v>
      </c>
      <c r="I109" s="198">
        <f>SUM(I110:I122)</f>
        <v>33408.999999999993</v>
      </c>
      <c r="J109" s="198">
        <f t="shared" ref="J109:L109" si="9">SUM(J110:J122)</f>
        <v>28358.300000000003</v>
      </c>
      <c r="K109" s="198">
        <f t="shared" si="9"/>
        <v>26685</v>
      </c>
      <c r="L109" s="176">
        <f t="shared" si="9"/>
        <v>1560</v>
      </c>
      <c r="M109" s="193" t="s">
        <v>17029</v>
      </c>
      <c r="N109" s="193" t="s">
        <v>17029</v>
      </c>
      <c r="O109" s="196" t="s">
        <v>17029</v>
      </c>
      <c r="P109" s="199">
        <v>100830004.40000001</v>
      </c>
      <c r="Q109" s="199">
        <f t="shared" ref="Q109:T109" si="10">SUM(Q110:Q122)</f>
        <v>0</v>
      </c>
      <c r="R109" s="198">
        <f t="shared" si="10"/>
        <v>0</v>
      </c>
      <c r="S109" s="198">
        <f t="shared" si="10"/>
        <v>0</v>
      </c>
      <c r="T109" s="198">
        <f t="shared" si="10"/>
        <v>100830004.40000001</v>
      </c>
      <c r="U109" s="194">
        <f t="shared" ref="U109:U140" si="11">P109/I109</f>
        <v>3018.0491604058793</v>
      </c>
      <c r="V109" s="200">
        <f>MAX(V110:V122)</f>
        <v>13585.424792569658</v>
      </c>
    </row>
    <row r="110" spans="1:22" ht="35.25" x14ac:dyDescent="0.5">
      <c r="A110">
        <v>1</v>
      </c>
      <c r="B110" s="193">
        <f>SUBTOTAL(9,$A$16:A110)</f>
        <v>94</v>
      </c>
      <c r="C110" s="202" t="s">
        <v>569</v>
      </c>
      <c r="D110" s="193">
        <v>1987</v>
      </c>
      <c r="E110" s="193"/>
      <c r="F110" s="193" t="s">
        <v>17193</v>
      </c>
      <c r="G110" s="193">
        <v>5</v>
      </c>
      <c r="H110" s="193" t="s">
        <v>17053</v>
      </c>
      <c r="I110" s="203">
        <v>6379.1</v>
      </c>
      <c r="J110" s="203">
        <v>5691.1</v>
      </c>
      <c r="K110" s="203">
        <v>5588.8</v>
      </c>
      <c r="L110" s="204">
        <v>278</v>
      </c>
      <c r="M110" s="193" t="s">
        <v>17051</v>
      </c>
      <c r="N110" s="193" t="s">
        <v>17067</v>
      </c>
      <c r="O110" s="196" t="s">
        <v>17130</v>
      </c>
      <c r="P110" s="200">
        <v>14604033.84</v>
      </c>
      <c r="Q110" s="200"/>
      <c r="R110" s="200">
        <v>0</v>
      </c>
      <c r="S110" s="200">
        <v>0</v>
      </c>
      <c r="T110" s="200">
        <f t="shared" ref="T110:T134" si="12">P110-R110-S110</f>
        <v>14604033.84</v>
      </c>
      <c r="U110" s="194">
        <f t="shared" si="11"/>
        <v>2289.3564672132429</v>
      </c>
      <c r="V110" s="200">
        <v>2760.3927325171262</v>
      </c>
    </row>
    <row r="111" spans="1:22" ht="35.25" x14ac:dyDescent="0.5">
      <c r="A111">
        <v>1</v>
      </c>
      <c r="B111" s="193">
        <f>SUBTOTAL(9,$A$16:A111)</f>
        <v>95</v>
      </c>
      <c r="C111" s="202" t="s">
        <v>570</v>
      </c>
      <c r="D111" s="193">
        <v>1969</v>
      </c>
      <c r="E111" s="193"/>
      <c r="F111" s="193" t="s">
        <v>17193</v>
      </c>
      <c r="G111" s="193">
        <v>5</v>
      </c>
      <c r="H111" s="193" t="s">
        <v>17054</v>
      </c>
      <c r="I111" s="203">
        <v>4014.8</v>
      </c>
      <c r="J111" s="203">
        <v>2541.6</v>
      </c>
      <c r="K111" s="203">
        <v>2421.6999999999998</v>
      </c>
      <c r="L111" s="204">
        <v>110</v>
      </c>
      <c r="M111" s="193" t="s">
        <v>17051</v>
      </c>
      <c r="N111" s="193" t="s">
        <v>17067</v>
      </c>
      <c r="O111" s="196" t="s">
        <v>17130</v>
      </c>
      <c r="P111" s="200">
        <v>11048027.58</v>
      </c>
      <c r="Q111" s="200"/>
      <c r="R111" s="200">
        <v>0</v>
      </c>
      <c r="S111" s="200">
        <v>0</v>
      </c>
      <c r="T111" s="200">
        <f t="shared" si="12"/>
        <v>11048027.58</v>
      </c>
      <c r="U111" s="194">
        <f t="shared" si="11"/>
        <v>2751.8251419746935</v>
      </c>
      <c r="V111" s="200">
        <v>3458.4863405400015</v>
      </c>
    </row>
    <row r="112" spans="1:22" ht="70.5" x14ac:dyDescent="0.5">
      <c r="A112">
        <v>1</v>
      </c>
      <c r="B112" s="193">
        <f>SUBTOTAL(9,$A$16:A112)</f>
        <v>96</v>
      </c>
      <c r="C112" s="202" t="s">
        <v>580</v>
      </c>
      <c r="D112" s="193">
        <v>1970</v>
      </c>
      <c r="E112" s="193"/>
      <c r="F112" s="193" t="s">
        <v>17193</v>
      </c>
      <c r="G112" s="193">
        <v>5</v>
      </c>
      <c r="H112" s="193" t="s">
        <v>17057</v>
      </c>
      <c r="I112" s="203">
        <v>3766.8</v>
      </c>
      <c r="J112" s="203">
        <v>2685.1</v>
      </c>
      <c r="K112" s="203">
        <v>2330.5</v>
      </c>
      <c r="L112" s="204">
        <v>250</v>
      </c>
      <c r="M112" s="193" t="s">
        <v>17051</v>
      </c>
      <c r="N112" s="193" t="s">
        <v>17067</v>
      </c>
      <c r="O112" s="196" t="s">
        <v>17131</v>
      </c>
      <c r="P112" s="200">
        <v>11563886.99</v>
      </c>
      <c r="Q112" s="200"/>
      <c r="R112" s="200">
        <v>0</v>
      </c>
      <c r="S112" s="200">
        <v>0</v>
      </c>
      <c r="T112" s="200">
        <f t="shared" si="12"/>
        <v>11563886.99</v>
      </c>
      <c r="U112" s="194">
        <f t="shared" si="11"/>
        <v>3069.9498221301901</v>
      </c>
      <c r="V112" s="200">
        <v>3743.8291812679195</v>
      </c>
    </row>
    <row r="113" spans="1:22" ht="70.5" x14ac:dyDescent="0.5">
      <c r="A113">
        <v>1</v>
      </c>
      <c r="B113" s="193">
        <f>SUBTOTAL(9,$A$16:A113)</f>
        <v>97</v>
      </c>
      <c r="C113" s="202" t="s">
        <v>571</v>
      </c>
      <c r="D113" s="193">
        <v>1973</v>
      </c>
      <c r="E113" s="193"/>
      <c r="F113" s="193" t="s">
        <v>17193</v>
      </c>
      <c r="G113" s="193">
        <v>5</v>
      </c>
      <c r="H113" s="193" t="s">
        <v>17057</v>
      </c>
      <c r="I113" s="203">
        <v>5161.8999999999996</v>
      </c>
      <c r="J113" s="203">
        <v>4665.3999999999996</v>
      </c>
      <c r="K113" s="203">
        <v>4402.5999999999995</v>
      </c>
      <c r="L113" s="204">
        <v>255</v>
      </c>
      <c r="M113" s="193" t="s">
        <v>17051</v>
      </c>
      <c r="N113" s="193" t="s">
        <v>17067</v>
      </c>
      <c r="O113" s="196" t="s">
        <v>17131</v>
      </c>
      <c r="P113" s="200">
        <v>10312788.01</v>
      </c>
      <c r="Q113" s="200"/>
      <c r="R113" s="200">
        <v>0</v>
      </c>
      <c r="S113" s="200">
        <v>0</v>
      </c>
      <c r="T113" s="200">
        <f t="shared" si="12"/>
        <v>10312788.01</v>
      </c>
      <c r="U113" s="194">
        <f t="shared" si="11"/>
        <v>1997.8666789360507</v>
      </c>
      <c r="V113" s="200">
        <v>2424.9297196768634</v>
      </c>
    </row>
    <row r="114" spans="1:22" ht="35.25" x14ac:dyDescent="0.5">
      <c r="A114">
        <v>1</v>
      </c>
      <c r="B114" s="193">
        <f>SUBTOTAL(9,$A$16:A114)</f>
        <v>98</v>
      </c>
      <c r="C114" s="202" t="s">
        <v>582</v>
      </c>
      <c r="D114" s="193">
        <v>1969</v>
      </c>
      <c r="E114" s="193"/>
      <c r="F114" s="193" t="s">
        <v>17193</v>
      </c>
      <c r="G114" s="193">
        <v>2</v>
      </c>
      <c r="H114" s="193" t="s">
        <v>17058</v>
      </c>
      <c r="I114" s="203">
        <v>911.3</v>
      </c>
      <c r="J114" s="203">
        <v>824</v>
      </c>
      <c r="K114" s="203">
        <v>824</v>
      </c>
      <c r="L114" s="204">
        <v>32</v>
      </c>
      <c r="M114" s="193" t="s">
        <v>17051</v>
      </c>
      <c r="N114" s="193" t="s">
        <v>17089</v>
      </c>
      <c r="O114" s="196" t="s">
        <v>17055</v>
      </c>
      <c r="P114" s="200">
        <v>7928806.7800000003</v>
      </c>
      <c r="Q114" s="200"/>
      <c r="R114" s="200">
        <v>0</v>
      </c>
      <c r="S114" s="200">
        <v>0</v>
      </c>
      <c r="T114" s="200">
        <f t="shared" si="12"/>
        <v>7928806.7800000003</v>
      </c>
      <c r="U114" s="194">
        <f t="shared" si="11"/>
        <v>8700.5451333260189</v>
      </c>
      <c r="V114" s="200">
        <v>10340.410753868102</v>
      </c>
    </row>
    <row r="115" spans="1:22" ht="70.5" x14ac:dyDescent="0.5">
      <c r="A115">
        <v>1</v>
      </c>
      <c r="B115" s="193">
        <f>SUBTOTAL(9,$A$16:A115)</f>
        <v>99</v>
      </c>
      <c r="C115" s="202" t="s">
        <v>574</v>
      </c>
      <c r="D115" s="193">
        <v>1986</v>
      </c>
      <c r="E115" s="193"/>
      <c r="F115" s="193" t="s">
        <v>17056</v>
      </c>
      <c r="G115" s="193">
        <v>5</v>
      </c>
      <c r="H115" s="193" t="s">
        <v>17058</v>
      </c>
      <c r="I115" s="203">
        <v>2422.1</v>
      </c>
      <c r="J115" s="203">
        <v>2358.1999999999998</v>
      </c>
      <c r="K115" s="203">
        <v>2304.8999999999996</v>
      </c>
      <c r="L115" s="204">
        <v>117</v>
      </c>
      <c r="M115" s="193" t="s">
        <v>17051</v>
      </c>
      <c r="N115" s="193" t="s">
        <v>17067</v>
      </c>
      <c r="O115" s="196" t="s">
        <v>17131</v>
      </c>
      <c r="P115" s="200">
        <v>6779801.1600000001</v>
      </c>
      <c r="Q115" s="200"/>
      <c r="R115" s="200">
        <v>0</v>
      </c>
      <c r="S115" s="200">
        <v>0</v>
      </c>
      <c r="T115" s="200">
        <f t="shared" si="12"/>
        <v>6779801.1600000001</v>
      </c>
      <c r="U115" s="194">
        <f t="shared" si="11"/>
        <v>2799.1417199950456</v>
      </c>
      <c r="V115" s="200">
        <v>3375.0665620742329</v>
      </c>
    </row>
    <row r="116" spans="1:22" ht="70.5" x14ac:dyDescent="0.5">
      <c r="A116">
        <v>1</v>
      </c>
      <c r="B116" s="193">
        <f>SUBTOTAL(9,$A$16:A116)</f>
        <v>100</v>
      </c>
      <c r="C116" s="202" t="s">
        <v>575</v>
      </c>
      <c r="D116" s="193">
        <v>1973</v>
      </c>
      <c r="E116" s="193"/>
      <c r="F116" s="193" t="s">
        <v>17193</v>
      </c>
      <c r="G116" s="193">
        <v>5</v>
      </c>
      <c r="H116" s="193" t="s">
        <v>17054</v>
      </c>
      <c r="I116" s="203">
        <v>4053.8</v>
      </c>
      <c r="J116" s="203">
        <v>3338.7</v>
      </c>
      <c r="K116" s="203">
        <v>3171.6</v>
      </c>
      <c r="L116" s="204">
        <v>177</v>
      </c>
      <c r="M116" s="193" t="s">
        <v>17051</v>
      </c>
      <c r="N116" s="193" t="s">
        <v>17067</v>
      </c>
      <c r="O116" s="196" t="s">
        <v>17131</v>
      </c>
      <c r="P116" s="200">
        <v>10724208.91</v>
      </c>
      <c r="Q116" s="200"/>
      <c r="R116" s="200">
        <v>0</v>
      </c>
      <c r="S116" s="200">
        <v>0</v>
      </c>
      <c r="T116" s="200">
        <f t="shared" si="12"/>
        <v>10724208.91</v>
      </c>
      <c r="U116" s="194">
        <f t="shared" si="11"/>
        <v>2645.4706472938969</v>
      </c>
      <c r="V116" s="200">
        <v>3243.1068725640139</v>
      </c>
    </row>
    <row r="117" spans="1:22" ht="35.25" x14ac:dyDescent="0.5">
      <c r="A117">
        <v>1</v>
      </c>
      <c r="B117" s="193">
        <f>SUBTOTAL(9,$A$16:A117)</f>
        <v>101</v>
      </c>
      <c r="C117" s="202" t="s">
        <v>9422</v>
      </c>
      <c r="D117" s="193">
        <v>1983</v>
      </c>
      <c r="E117" s="193"/>
      <c r="F117" s="193" t="s">
        <v>17193</v>
      </c>
      <c r="G117" s="193">
        <v>2</v>
      </c>
      <c r="H117" s="193">
        <v>2</v>
      </c>
      <c r="I117" s="203">
        <v>644.29999999999995</v>
      </c>
      <c r="J117" s="203">
        <v>582.4</v>
      </c>
      <c r="K117" s="203">
        <v>582.4</v>
      </c>
      <c r="L117" s="204">
        <v>42</v>
      </c>
      <c r="M117" s="193" t="s">
        <v>17051</v>
      </c>
      <c r="N117" s="193" t="s">
        <v>17089</v>
      </c>
      <c r="O117" s="196" t="s">
        <v>17055</v>
      </c>
      <c r="P117" s="200">
        <v>5286242.1500000004</v>
      </c>
      <c r="Q117" s="200"/>
      <c r="R117" s="200">
        <v>0</v>
      </c>
      <c r="S117" s="200">
        <v>0</v>
      </c>
      <c r="T117" s="200">
        <f t="shared" si="12"/>
        <v>5286242.1500000004</v>
      </c>
      <c r="U117" s="194">
        <f t="shared" si="11"/>
        <v>8204.628511562938</v>
      </c>
      <c r="V117" s="200">
        <v>10369.958630451654</v>
      </c>
    </row>
    <row r="118" spans="1:22" ht="35.25" x14ac:dyDescent="0.5">
      <c r="A118">
        <v>1</v>
      </c>
      <c r="B118" s="193">
        <f>SUBTOTAL(9,$A$16:A118)</f>
        <v>102</v>
      </c>
      <c r="C118" s="202" t="s">
        <v>9868</v>
      </c>
      <c r="D118" s="193">
        <v>1955</v>
      </c>
      <c r="E118" s="193"/>
      <c r="F118" s="193" t="s">
        <v>17193</v>
      </c>
      <c r="G118" s="193">
        <v>2</v>
      </c>
      <c r="H118" s="193" t="s">
        <v>16997</v>
      </c>
      <c r="I118" s="203">
        <v>388.3</v>
      </c>
      <c r="J118" s="203">
        <v>388.3</v>
      </c>
      <c r="K118" s="203">
        <v>388.3</v>
      </c>
      <c r="L118" s="204">
        <v>24</v>
      </c>
      <c r="M118" s="193" t="s">
        <v>17051</v>
      </c>
      <c r="N118" s="193" t="s">
        <v>17089</v>
      </c>
      <c r="O118" s="196" t="s">
        <v>17055</v>
      </c>
      <c r="P118" s="200">
        <v>1588305.5699999998</v>
      </c>
      <c r="Q118" s="200"/>
      <c r="R118" s="200">
        <v>0</v>
      </c>
      <c r="S118" s="200">
        <v>0</v>
      </c>
      <c r="T118" s="200">
        <f t="shared" si="12"/>
        <v>1588305.5699999998</v>
      </c>
      <c r="U118" s="194">
        <f t="shared" si="11"/>
        <v>4090.4083698171512</v>
      </c>
      <c r="V118" s="200">
        <v>9614.9960932268859</v>
      </c>
    </row>
    <row r="119" spans="1:22" ht="35.25" x14ac:dyDescent="0.5">
      <c r="A119">
        <v>1</v>
      </c>
      <c r="B119" s="193">
        <f>SUBTOTAL(9,$A$16:A119)</f>
        <v>103</v>
      </c>
      <c r="C119" s="202" t="s">
        <v>1719</v>
      </c>
      <c r="D119" s="193">
        <v>1966</v>
      </c>
      <c r="E119" s="193"/>
      <c r="F119" s="193" t="s">
        <v>17193</v>
      </c>
      <c r="G119" s="193">
        <v>5</v>
      </c>
      <c r="H119" s="193" t="s">
        <v>17058</v>
      </c>
      <c r="I119" s="203">
        <v>2708.5</v>
      </c>
      <c r="J119" s="203">
        <v>2523.1</v>
      </c>
      <c r="K119" s="203">
        <v>2195.4</v>
      </c>
      <c r="L119" s="204">
        <v>137</v>
      </c>
      <c r="M119" s="193" t="s">
        <v>17051</v>
      </c>
      <c r="N119" s="193" t="s">
        <v>17089</v>
      </c>
      <c r="O119" s="196" t="s">
        <v>17055</v>
      </c>
      <c r="P119" s="200">
        <v>7004824.3799999999</v>
      </c>
      <c r="Q119" s="200"/>
      <c r="R119" s="200">
        <v>0</v>
      </c>
      <c r="S119" s="200">
        <v>0</v>
      </c>
      <c r="T119" s="200">
        <f t="shared" si="12"/>
        <v>7004824.3799999999</v>
      </c>
      <c r="U119" s="194">
        <f t="shared" si="11"/>
        <v>2586.2375410743953</v>
      </c>
      <c r="V119" s="200">
        <v>3463.0944655713492</v>
      </c>
    </row>
    <row r="120" spans="1:22" ht="35.25" x14ac:dyDescent="0.5">
      <c r="A120">
        <v>1</v>
      </c>
      <c r="B120" s="193">
        <f>SUBTOTAL(9,$A$16:A120)</f>
        <v>104</v>
      </c>
      <c r="C120" s="202" t="s">
        <v>1684</v>
      </c>
      <c r="D120" s="193">
        <v>1959</v>
      </c>
      <c r="E120" s="193"/>
      <c r="F120" s="193" t="s">
        <v>17193</v>
      </c>
      <c r="G120" s="193">
        <v>2</v>
      </c>
      <c r="H120" s="193" t="s">
        <v>16999</v>
      </c>
      <c r="I120" s="203">
        <v>611</v>
      </c>
      <c r="J120" s="203">
        <v>564.20000000000005</v>
      </c>
      <c r="K120" s="203">
        <v>492.1</v>
      </c>
      <c r="L120" s="204">
        <v>36</v>
      </c>
      <c r="M120" s="193" t="s">
        <v>17051</v>
      </c>
      <c r="N120" s="193" t="s">
        <v>17067</v>
      </c>
      <c r="O120" s="196" t="s">
        <v>17372</v>
      </c>
      <c r="P120" s="200">
        <v>4480463.1499999994</v>
      </c>
      <c r="Q120" s="200">
        <v>0</v>
      </c>
      <c r="R120" s="200">
        <v>0</v>
      </c>
      <c r="S120" s="200">
        <v>0</v>
      </c>
      <c r="T120" s="200">
        <f>P120-R120-S120</f>
        <v>4480463.1499999994</v>
      </c>
      <c r="U120" s="194">
        <f t="shared" si="11"/>
        <v>7333.0002454991809</v>
      </c>
      <c r="V120" s="200">
        <v>9719.0888379705411</v>
      </c>
    </row>
    <row r="121" spans="1:22" ht="70.5" x14ac:dyDescent="0.5">
      <c r="A121">
        <v>1</v>
      </c>
      <c r="B121" s="193">
        <f>SUBTOTAL(9,$A$16:A121)</f>
        <v>105</v>
      </c>
      <c r="C121" s="202" t="s">
        <v>9347</v>
      </c>
      <c r="D121" s="193">
        <v>1965</v>
      </c>
      <c r="E121" s="193"/>
      <c r="F121" s="193" t="s">
        <v>17193</v>
      </c>
      <c r="G121" s="193">
        <v>4</v>
      </c>
      <c r="H121" s="193" t="s">
        <v>17058</v>
      </c>
      <c r="I121" s="203">
        <v>2024.1</v>
      </c>
      <c r="J121" s="203">
        <v>1904.5</v>
      </c>
      <c r="K121" s="203">
        <v>1691</v>
      </c>
      <c r="L121" s="204">
        <v>86</v>
      </c>
      <c r="M121" s="193" t="s">
        <v>17051</v>
      </c>
      <c r="N121" s="193" t="s">
        <v>17067</v>
      </c>
      <c r="O121" s="196" t="s">
        <v>17373</v>
      </c>
      <c r="P121" s="200">
        <v>6196769.3200000003</v>
      </c>
      <c r="Q121" s="200">
        <v>0</v>
      </c>
      <c r="R121" s="200">
        <v>0</v>
      </c>
      <c r="S121" s="200">
        <v>0</v>
      </c>
      <c r="T121" s="200">
        <f>P121-R121-S121</f>
        <v>6196769.3200000003</v>
      </c>
      <c r="U121" s="194">
        <f t="shared" si="11"/>
        <v>3061.493661380367</v>
      </c>
      <c r="V121" s="200">
        <v>4435.5</v>
      </c>
    </row>
    <row r="122" spans="1:22" ht="35.25" x14ac:dyDescent="0.5">
      <c r="A122">
        <v>1</v>
      </c>
      <c r="B122" s="193">
        <f>SUBTOTAL(9,$A$16:A122)</f>
        <v>106</v>
      </c>
      <c r="C122" s="202" t="s">
        <v>9779</v>
      </c>
      <c r="D122" s="193">
        <v>1887</v>
      </c>
      <c r="E122" s="193"/>
      <c r="F122" s="193" t="s">
        <v>17193</v>
      </c>
      <c r="G122" s="193">
        <v>2</v>
      </c>
      <c r="H122" s="193" t="s">
        <v>16999</v>
      </c>
      <c r="I122" s="203">
        <v>323</v>
      </c>
      <c r="J122" s="203">
        <v>291.7</v>
      </c>
      <c r="K122" s="203">
        <v>291.7</v>
      </c>
      <c r="L122" s="204">
        <v>16</v>
      </c>
      <c r="M122" s="193" t="s">
        <v>17051</v>
      </c>
      <c r="N122" s="193" t="s">
        <v>17089</v>
      </c>
      <c r="O122" s="196" t="s">
        <v>17055</v>
      </c>
      <c r="P122" s="200">
        <v>3311846.56</v>
      </c>
      <c r="Q122" s="200">
        <v>0</v>
      </c>
      <c r="R122" s="200">
        <v>0</v>
      </c>
      <c r="S122" s="200">
        <v>0</v>
      </c>
      <c r="T122" s="200">
        <f>P122-R122-S122</f>
        <v>3311846.56</v>
      </c>
      <c r="U122" s="194">
        <f t="shared" si="11"/>
        <v>10253.394922600619</v>
      </c>
      <c r="V122" s="200">
        <v>13585.424792569658</v>
      </c>
    </row>
    <row r="123" spans="1:22" s="71" customFormat="1" ht="35.25" x14ac:dyDescent="0.5">
      <c r="A123"/>
      <c r="B123" s="201" t="s">
        <v>380</v>
      </c>
      <c r="C123" s="201"/>
      <c r="D123" s="193" t="s">
        <v>17029</v>
      </c>
      <c r="E123" s="193" t="s">
        <v>17029</v>
      </c>
      <c r="F123" s="193" t="s">
        <v>17029</v>
      </c>
      <c r="G123" s="193" t="s">
        <v>17029</v>
      </c>
      <c r="H123" s="193" t="s">
        <v>17029</v>
      </c>
      <c r="I123" s="198">
        <f>SUM(I124:I167)</f>
        <v>59512.939999999995</v>
      </c>
      <c r="J123" s="198">
        <f t="shared" ref="J123:L123" si="13">SUM(J124:J167)</f>
        <v>46709.100000000006</v>
      </c>
      <c r="K123" s="198">
        <f t="shared" si="13"/>
        <v>43335.199999999997</v>
      </c>
      <c r="L123" s="176">
        <f t="shared" si="13"/>
        <v>1847</v>
      </c>
      <c r="M123" s="193" t="s">
        <v>17029</v>
      </c>
      <c r="N123" s="193" t="s">
        <v>17029</v>
      </c>
      <c r="O123" s="196" t="s">
        <v>17029</v>
      </c>
      <c r="P123" s="199">
        <v>190797026.01999995</v>
      </c>
      <c r="Q123" s="199">
        <f t="shared" ref="Q123:T123" si="14">SUM(Q124:Q167)</f>
        <v>0</v>
      </c>
      <c r="R123" s="198">
        <f t="shared" si="14"/>
        <v>0</v>
      </c>
      <c r="S123" s="198">
        <f t="shared" si="14"/>
        <v>0</v>
      </c>
      <c r="T123" s="198">
        <f t="shared" si="14"/>
        <v>190797026.01999995</v>
      </c>
      <c r="U123" s="194">
        <f t="shared" si="11"/>
        <v>3205.9754739053383</v>
      </c>
      <c r="V123" s="200">
        <f>MAX(V124:V167)</f>
        <v>15898.713426445549</v>
      </c>
    </row>
    <row r="124" spans="1:22" ht="35.25" x14ac:dyDescent="0.5">
      <c r="A124">
        <v>1</v>
      </c>
      <c r="B124" s="193">
        <f>SUBTOTAL(9,$A$16:A124)</f>
        <v>107</v>
      </c>
      <c r="C124" s="202" t="s">
        <v>383</v>
      </c>
      <c r="D124" s="193">
        <v>1989</v>
      </c>
      <c r="E124" s="193"/>
      <c r="F124" s="193" t="s">
        <v>17193</v>
      </c>
      <c r="G124" s="193">
        <v>5</v>
      </c>
      <c r="H124" s="193" t="s">
        <v>17054</v>
      </c>
      <c r="I124" s="203">
        <v>3601.5</v>
      </c>
      <c r="J124" s="203">
        <v>2642.8</v>
      </c>
      <c r="K124" s="203">
        <v>2526</v>
      </c>
      <c r="L124" s="204">
        <v>88</v>
      </c>
      <c r="M124" s="193" t="s">
        <v>17051</v>
      </c>
      <c r="N124" s="193" t="s">
        <v>17067</v>
      </c>
      <c r="O124" s="196" t="s">
        <v>17105</v>
      </c>
      <c r="P124" s="200">
        <v>6521564.9199999999</v>
      </c>
      <c r="Q124" s="200"/>
      <c r="R124" s="200">
        <v>0</v>
      </c>
      <c r="S124" s="200">
        <v>0</v>
      </c>
      <c r="T124" s="200">
        <f t="shared" si="12"/>
        <v>6521564.9199999999</v>
      </c>
      <c r="U124" s="194">
        <f t="shared" si="11"/>
        <v>1810.7913147299737</v>
      </c>
      <c r="V124" s="200">
        <v>2206.5160849645981</v>
      </c>
    </row>
    <row r="125" spans="1:22" ht="35.25" x14ac:dyDescent="0.5">
      <c r="A125">
        <v>1</v>
      </c>
      <c r="B125" s="193">
        <f>SUBTOTAL(9,$A$16:A125)</f>
        <v>108</v>
      </c>
      <c r="C125" s="202" t="s">
        <v>385</v>
      </c>
      <c r="D125" s="193">
        <v>1968</v>
      </c>
      <c r="E125" s="193"/>
      <c r="F125" s="193" t="s">
        <v>17193</v>
      </c>
      <c r="G125" s="193">
        <v>5</v>
      </c>
      <c r="H125" s="193" t="s">
        <v>16999</v>
      </c>
      <c r="I125" s="203">
        <v>1976.4</v>
      </c>
      <c r="J125" s="203">
        <v>1594.6</v>
      </c>
      <c r="K125" s="203">
        <v>1594.5</v>
      </c>
      <c r="L125" s="204">
        <v>56</v>
      </c>
      <c r="M125" s="193" t="s">
        <v>17051</v>
      </c>
      <c r="N125" s="193" t="s">
        <v>17067</v>
      </c>
      <c r="O125" s="196" t="s">
        <v>17105</v>
      </c>
      <c r="P125" s="200">
        <v>4297056</v>
      </c>
      <c r="Q125" s="200"/>
      <c r="R125" s="200">
        <v>0</v>
      </c>
      <c r="S125" s="200">
        <v>0</v>
      </c>
      <c r="T125" s="200">
        <f t="shared" si="12"/>
        <v>4297056</v>
      </c>
      <c r="U125" s="194">
        <f t="shared" si="11"/>
        <v>2174.1833636915603</v>
      </c>
      <c r="V125" s="200">
        <v>2801.3976927747417</v>
      </c>
    </row>
    <row r="126" spans="1:22" ht="35.25" x14ac:dyDescent="0.5">
      <c r="A126">
        <v>1</v>
      </c>
      <c r="B126" s="193">
        <f>SUBTOTAL(9,$A$16:A126)</f>
        <v>109</v>
      </c>
      <c r="C126" s="202" t="s">
        <v>390</v>
      </c>
      <c r="D126" s="193">
        <v>1974</v>
      </c>
      <c r="E126" s="193"/>
      <c r="F126" s="193" t="s">
        <v>17193</v>
      </c>
      <c r="G126" s="193">
        <v>5</v>
      </c>
      <c r="H126" s="193" t="s">
        <v>16999</v>
      </c>
      <c r="I126" s="203">
        <v>2383.4</v>
      </c>
      <c r="J126" s="203">
        <v>1780.1</v>
      </c>
      <c r="K126" s="203">
        <v>1722.6999999999998</v>
      </c>
      <c r="L126" s="204">
        <v>75</v>
      </c>
      <c r="M126" s="193" t="s">
        <v>17051</v>
      </c>
      <c r="N126" s="193" t="s">
        <v>17067</v>
      </c>
      <c r="O126" s="196" t="s">
        <v>17105</v>
      </c>
      <c r="P126" s="200">
        <v>5308128</v>
      </c>
      <c r="Q126" s="200"/>
      <c r="R126" s="200">
        <v>0</v>
      </c>
      <c r="S126" s="200">
        <v>0</v>
      </c>
      <c r="T126" s="200">
        <f t="shared" si="12"/>
        <v>5308128</v>
      </c>
      <c r="U126" s="194">
        <f t="shared" si="11"/>
        <v>2227.1242762440211</v>
      </c>
      <c r="V126" s="200">
        <v>2869.611143744231</v>
      </c>
    </row>
    <row r="127" spans="1:22" ht="35.25" x14ac:dyDescent="0.5">
      <c r="A127">
        <v>1</v>
      </c>
      <c r="B127" s="193">
        <f>SUBTOTAL(9,$A$16:A127)</f>
        <v>110</v>
      </c>
      <c r="C127" s="202" t="s">
        <v>399</v>
      </c>
      <c r="D127" s="193">
        <v>1966</v>
      </c>
      <c r="E127" s="193"/>
      <c r="F127" s="193" t="s">
        <v>17193</v>
      </c>
      <c r="G127" s="193">
        <v>5</v>
      </c>
      <c r="H127" s="193" t="s">
        <v>17057</v>
      </c>
      <c r="I127" s="203">
        <v>5692</v>
      </c>
      <c r="J127" s="203">
        <v>4539.7</v>
      </c>
      <c r="K127" s="203">
        <v>4143.7</v>
      </c>
      <c r="L127" s="204">
        <v>181</v>
      </c>
      <c r="M127" s="193" t="s">
        <v>17051</v>
      </c>
      <c r="N127" s="193" t="s">
        <v>17067</v>
      </c>
      <c r="O127" s="196" t="s">
        <v>17102</v>
      </c>
      <c r="P127" s="200">
        <v>13197219.200000001</v>
      </c>
      <c r="Q127" s="200"/>
      <c r="R127" s="200">
        <v>0</v>
      </c>
      <c r="S127" s="200">
        <v>0</v>
      </c>
      <c r="T127" s="200">
        <f t="shared" si="12"/>
        <v>13197219.200000001</v>
      </c>
      <c r="U127" s="194">
        <f t="shared" si="11"/>
        <v>2318.555727336613</v>
      </c>
      <c r="V127" s="200">
        <v>2822.7749824314828</v>
      </c>
    </row>
    <row r="128" spans="1:22" ht="35.25" x14ac:dyDescent="0.5">
      <c r="A128">
        <v>1</v>
      </c>
      <c r="B128" s="193">
        <f>SUBTOTAL(9,$A$16:A128)</f>
        <v>111</v>
      </c>
      <c r="C128" s="202" t="s">
        <v>433</v>
      </c>
      <c r="D128" s="193">
        <v>1962</v>
      </c>
      <c r="E128" s="193"/>
      <c r="F128" s="193" t="s">
        <v>17193</v>
      </c>
      <c r="G128" s="193">
        <v>5</v>
      </c>
      <c r="H128" s="193" t="s">
        <v>16999</v>
      </c>
      <c r="I128" s="203">
        <v>1601.3</v>
      </c>
      <c r="J128" s="203">
        <v>1511.3</v>
      </c>
      <c r="K128" s="203">
        <v>1511.3</v>
      </c>
      <c r="L128" s="204">
        <v>57</v>
      </c>
      <c r="M128" s="193" t="s">
        <v>17051</v>
      </c>
      <c r="N128" s="193" t="s">
        <v>17067</v>
      </c>
      <c r="O128" s="196" t="s">
        <v>17423</v>
      </c>
      <c r="P128" s="200">
        <v>9773696</v>
      </c>
      <c r="Q128" s="200"/>
      <c r="R128" s="200">
        <v>0</v>
      </c>
      <c r="S128" s="200">
        <v>0</v>
      </c>
      <c r="T128" s="200">
        <f t="shared" si="12"/>
        <v>9773696</v>
      </c>
      <c r="U128" s="194">
        <f t="shared" si="11"/>
        <v>6103.6008243302322</v>
      </c>
      <c r="V128" s="200">
        <v>7864.3841878473741</v>
      </c>
    </row>
    <row r="129" spans="1:22" ht="35.25" x14ac:dyDescent="0.5">
      <c r="A129">
        <v>1</v>
      </c>
      <c r="B129" s="193">
        <f>SUBTOTAL(9,$A$16:A129)</f>
        <v>112</v>
      </c>
      <c r="C129" s="202" t="s">
        <v>401</v>
      </c>
      <c r="D129" s="193">
        <v>1959</v>
      </c>
      <c r="E129" s="193"/>
      <c r="F129" s="193" t="s">
        <v>17193</v>
      </c>
      <c r="G129" s="193">
        <v>2</v>
      </c>
      <c r="H129" s="193" t="s">
        <v>16997</v>
      </c>
      <c r="I129" s="203">
        <v>307.2</v>
      </c>
      <c r="J129" s="203">
        <v>284.10000000000002</v>
      </c>
      <c r="K129" s="203">
        <v>284.10000000000002</v>
      </c>
      <c r="L129" s="204">
        <v>15</v>
      </c>
      <c r="M129" s="193" t="s">
        <v>17051</v>
      </c>
      <c r="N129" s="193" t="s">
        <v>17067</v>
      </c>
      <c r="O129" s="196" t="s">
        <v>17108</v>
      </c>
      <c r="P129" s="200">
        <v>2546532.12</v>
      </c>
      <c r="Q129" s="200"/>
      <c r="R129" s="200">
        <v>0</v>
      </c>
      <c r="S129" s="200">
        <v>0</v>
      </c>
      <c r="T129" s="200">
        <f t="shared" si="12"/>
        <v>2546532.12</v>
      </c>
      <c r="U129" s="194">
        <f t="shared" si="11"/>
        <v>8289.4925781250004</v>
      </c>
      <c r="V129" s="200">
        <v>9801.5081054687507</v>
      </c>
    </row>
    <row r="130" spans="1:22" ht="35.25" x14ac:dyDescent="0.5">
      <c r="A130">
        <v>1</v>
      </c>
      <c r="B130" s="193">
        <f>SUBTOTAL(9,$A$16:A130)</f>
        <v>113</v>
      </c>
      <c r="C130" s="202" t="s">
        <v>403</v>
      </c>
      <c r="D130" s="193">
        <v>1959</v>
      </c>
      <c r="E130" s="193"/>
      <c r="F130" s="193" t="s">
        <v>17193</v>
      </c>
      <c r="G130" s="193">
        <v>4</v>
      </c>
      <c r="H130" s="193" t="s">
        <v>17054</v>
      </c>
      <c r="I130" s="203">
        <v>4644.8999999999996</v>
      </c>
      <c r="J130" s="203">
        <v>3816.9</v>
      </c>
      <c r="K130" s="203">
        <v>3333.3</v>
      </c>
      <c r="L130" s="204">
        <v>124</v>
      </c>
      <c r="M130" s="193" t="s">
        <v>17051</v>
      </c>
      <c r="N130" s="193" t="s">
        <v>17067</v>
      </c>
      <c r="O130" s="196" t="s">
        <v>17107</v>
      </c>
      <c r="P130" s="200">
        <v>8423996.3599999994</v>
      </c>
      <c r="Q130" s="200"/>
      <c r="R130" s="200">
        <v>0</v>
      </c>
      <c r="S130" s="200">
        <v>0</v>
      </c>
      <c r="T130" s="200">
        <f t="shared" si="12"/>
        <v>8423996.3599999994</v>
      </c>
      <c r="U130" s="194">
        <f t="shared" si="11"/>
        <v>1813.6012314581585</v>
      </c>
      <c r="V130" s="200">
        <v>2142.9516243622038</v>
      </c>
    </row>
    <row r="131" spans="1:22" ht="35.25" x14ac:dyDescent="0.5">
      <c r="A131">
        <v>1</v>
      </c>
      <c r="B131" s="193">
        <f>SUBTOTAL(9,$A$16:A131)</f>
        <v>114</v>
      </c>
      <c r="C131" s="202" t="s">
        <v>405</v>
      </c>
      <c r="D131" s="193">
        <v>1962</v>
      </c>
      <c r="E131" s="193"/>
      <c r="F131" s="193" t="s">
        <v>17193</v>
      </c>
      <c r="G131" s="193">
        <v>3</v>
      </c>
      <c r="H131" s="193" t="s">
        <v>16999</v>
      </c>
      <c r="I131" s="203">
        <v>1025.5</v>
      </c>
      <c r="J131" s="203">
        <v>952.8</v>
      </c>
      <c r="K131" s="203">
        <v>825.3</v>
      </c>
      <c r="L131" s="204">
        <v>46</v>
      </c>
      <c r="M131" s="193" t="s">
        <v>17051</v>
      </c>
      <c r="N131" s="193" t="s">
        <v>17067</v>
      </c>
      <c r="O131" s="196" t="s">
        <v>17108</v>
      </c>
      <c r="P131" s="200">
        <v>3560537.12</v>
      </c>
      <c r="Q131" s="200"/>
      <c r="R131" s="200">
        <v>0</v>
      </c>
      <c r="S131" s="200">
        <v>0</v>
      </c>
      <c r="T131" s="200">
        <f t="shared" si="12"/>
        <v>3560537.12</v>
      </c>
      <c r="U131" s="194">
        <f t="shared" si="11"/>
        <v>3472.0010921501707</v>
      </c>
      <c r="V131" s="200">
        <v>6084.23</v>
      </c>
    </row>
    <row r="132" spans="1:22" ht="35.25" x14ac:dyDescent="0.5">
      <c r="A132">
        <v>1</v>
      </c>
      <c r="B132" s="193">
        <f>SUBTOTAL(9,$A$16:A132)</f>
        <v>115</v>
      </c>
      <c r="C132" s="202" t="s">
        <v>413</v>
      </c>
      <c r="D132" s="193">
        <v>1992</v>
      </c>
      <c r="E132" s="193"/>
      <c r="F132" s="193" t="s">
        <v>17193</v>
      </c>
      <c r="G132" s="193">
        <v>3</v>
      </c>
      <c r="H132" s="193" t="s">
        <v>16999</v>
      </c>
      <c r="I132" s="203">
        <v>1035.8</v>
      </c>
      <c r="J132" s="203">
        <v>636.5</v>
      </c>
      <c r="K132" s="203">
        <v>479.2</v>
      </c>
      <c r="L132" s="204">
        <v>35</v>
      </c>
      <c r="M132" s="193" t="s">
        <v>17051</v>
      </c>
      <c r="N132" s="193" t="s">
        <v>17089</v>
      </c>
      <c r="O132" s="196" t="s">
        <v>17055</v>
      </c>
      <c r="P132" s="200">
        <v>4547690.3999999994</v>
      </c>
      <c r="Q132" s="200"/>
      <c r="R132" s="200">
        <v>0</v>
      </c>
      <c r="S132" s="200">
        <v>0</v>
      </c>
      <c r="T132" s="200">
        <f t="shared" si="12"/>
        <v>4547690.3999999994</v>
      </c>
      <c r="U132" s="194">
        <f t="shared" si="11"/>
        <v>4390.510137092102</v>
      </c>
      <c r="V132" s="200">
        <v>5345.3199459355083</v>
      </c>
    </row>
    <row r="133" spans="1:22" ht="35.25" x14ac:dyDescent="0.5">
      <c r="A133">
        <v>1</v>
      </c>
      <c r="B133" s="193">
        <f>SUBTOTAL(9,$A$16:A133)</f>
        <v>116</v>
      </c>
      <c r="C133" s="202" t="s">
        <v>415</v>
      </c>
      <c r="D133" s="193">
        <v>1980</v>
      </c>
      <c r="E133" s="193"/>
      <c r="F133" s="193" t="s">
        <v>17193</v>
      </c>
      <c r="G133" s="193">
        <v>2</v>
      </c>
      <c r="H133" s="193" t="s">
        <v>16997</v>
      </c>
      <c r="I133" s="203">
        <v>408</v>
      </c>
      <c r="J133" s="203">
        <v>238.7</v>
      </c>
      <c r="K133" s="203">
        <v>238.7</v>
      </c>
      <c r="L133" s="204">
        <v>10</v>
      </c>
      <c r="M133" s="193" t="s">
        <v>17051</v>
      </c>
      <c r="N133" s="193" t="s">
        <v>17089</v>
      </c>
      <c r="O133" s="196" t="s">
        <v>17055</v>
      </c>
      <c r="P133" s="200">
        <v>2957385.5999999996</v>
      </c>
      <c r="Q133" s="200"/>
      <c r="R133" s="200">
        <v>0</v>
      </c>
      <c r="S133" s="200">
        <v>0</v>
      </c>
      <c r="T133" s="200">
        <f t="shared" si="12"/>
        <v>2957385.5999999996</v>
      </c>
      <c r="U133" s="194">
        <f t="shared" si="11"/>
        <v>7248.4941176470575</v>
      </c>
      <c r="V133" s="200">
        <v>9339.5594117647051</v>
      </c>
    </row>
    <row r="134" spans="1:22" ht="35.25" x14ac:dyDescent="0.5">
      <c r="A134">
        <v>1</v>
      </c>
      <c r="B134" s="193">
        <f>SUBTOTAL(9,$A$16:A134)</f>
        <v>117</v>
      </c>
      <c r="C134" s="202" t="s">
        <v>422</v>
      </c>
      <c r="D134" s="193">
        <v>1981</v>
      </c>
      <c r="E134" s="193"/>
      <c r="F134" s="193" t="s">
        <v>17056</v>
      </c>
      <c r="G134" s="193">
        <v>5</v>
      </c>
      <c r="H134" s="193" t="s">
        <v>17061</v>
      </c>
      <c r="I134" s="203">
        <v>4864.1000000000004</v>
      </c>
      <c r="J134" s="203">
        <v>3467.6</v>
      </c>
      <c r="K134" s="203">
        <v>3467.6</v>
      </c>
      <c r="L134" s="204">
        <v>143</v>
      </c>
      <c r="M134" s="193" t="s">
        <v>17051</v>
      </c>
      <c r="N134" s="193" t="s">
        <v>17067</v>
      </c>
      <c r="O134" s="196" t="s">
        <v>17114</v>
      </c>
      <c r="P134" s="200">
        <v>9541232.7999999989</v>
      </c>
      <c r="Q134" s="200"/>
      <c r="R134" s="200">
        <v>0</v>
      </c>
      <c r="S134" s="200">
        <v>0</v>
      </c>
      <c r="T134" s="200">
        <f t="shared" si="12"/>
        <v>9541232.7999999989</v>
      </c>
      <c r="U134" s="194">
        <f t="shared" si="11"/>
        <v>1961.5618099956823</v>
      </c>
      <c r="V134" s="200">
        <v>2388.1451450422478</v>
      </c>
    </row>
    <row r="135" spans="1:22" ht="35.25" x14ac:dyDescent="0.5">
      <c r="A135">
        <v>1</v>
      </c>
      <c r="B135" s="193">
        <f>SUBTOTAL(9,$A$16:A135)</f>
        <v>118</v>
      </c>
      <c r="C135" s="202" t="s">
        <v>11160</v>
      </c>
      <c r="D135" s="193">
        <v>1937</v>
      </c>
      <c r="E135" s="193"/>
      <c r="F135" s="193" t="s">
        <v>17193</v>
      </c>
      <c r="G135" s="193" t="s">
        <v>17054</v>
      </c>
      <c r="H135" s="193" t="s">
        <v>17058</v>
      </c>
      <c r="I135" s="203">
        <v>1585.9</v>
      </c>
      <c r="J135" s="203">
        <v>1585.9</v>
      </c>
      <c r="K135" s="203">
        <v>1465.1</v>
      </c>
      <c r="L135" s="204">
        <v>36</v>
      </c>
      <c r="M135" s="193" t="s">
        <v>17051</v>
      </c>
      <c r="N135" s="193" t="s">
        <v>17089</v>
      </c>
      <c r="O135" s="196" t="s">
        <v>17055</v>
      </c>
      <c r="P135" s="200">
        <v>10185538.860000001</v>
      </c>
      <c r="Q135" s="200"/>
      <c r="R135" s="200">
        <v>0</v>
      </c>
      <c r="S135" s="200">
        <v>0</v>
      </c>
      <c r="T135" s="200">
        <f t="shared" ref="T135:T220" si="15">P135-R135-S135</f>
        <v>10185538.860000001</v>
      </c>
      <c r="U135" s="194">
        <f t="shared" si="11"/>
        <v>6422.5606028122838</v>
      </c>
      <c r="V135" s="200">
        <v>15898.713426445549</v>
      </c>
    </row>
    <row r="136" spans="1:22" ht="35.25" x14ac:dyDescent="0.5">
      <c r="A136">
        <v>1</v>
      </c>
      <c r="B136" s="193">
        <f>SUBTOTAL(9,$A$16:A136)</f>
        <v>119</v>
      </c>
      <c r="C136" s="202" t="s">
        <v>17385</v>
      </c>
      <c r="D136" s="193">
        <v>1955</v>
      </c>
      <c r="E136" s="193"/>
      <c r="F136" s="193" t="s">
        <v>17193</v>
      </c>
      <c r="G136" s="193">
        <v>3</v>
      </c>
      <c r="H136" s="193" t="s">
        <v>17054</v>
      </c>
      <c r="I136" s="203">
        <v>2958.2</v>
      </c>
      <c r="J136" s="203">
        <v>2271</v>
      </c>
      <c r="K136" s="203">
        <v>1836.6</v>
      </c>
      <c r="L136" s="204">
        <v>72</v>
      </c>
      <c r="M136" s="193" t="s">
        <v>17051</v>
      </c>
      <c r="N136" s="193" t="s">
        <v>17067</v>
      </c>
      <c r="O136" s="196" t="s">
        <v>17340</v>
      </c>
      <c r="P136" s="200">
        <v>149372.4</v>
      </c>
      <c r="Q136" s="200"/>
      <c r="R136" s="200">
        <v>0</v>
      </c>
      <c r="S136" s="200">
        <v>0</v>
      </c>
      <c r="T136" s="200">
        <f t="shared" si="15"/>
        <v>149372.4</v>
      </c>
      <c r="U136" s="194">
        <f t="shared" si="11"/>
        <v>50.494354675140286</v>
      </c>
      <c r="V136" s="200">
        <f>U136</f>
        <v>50.494354675140286</v>
      </c>
    </row>
    <row r="137" spans="1:22" ht="35.25" x14ac:dyDescent="0.5">
      <c r="A137">
        <v>1</v>
      </c>
      <c r="B137" s="193">
        <f>SUBTOTAL(9,$A$16:A137)</f>
        <v>120</v>
      </c>
      <c r="C137" s="202" t="s">
        <v>11574</v>
      </c>
      <c r="D137" s="193">
        <v>1962</v>
      </c>
      <c r="E137" s="193"/>
      <c r="F137" s="193" t="s">
        <v>17193</v>
      </c>
      <c r="G137" s="193">
        <v>4</v>
      </c>
      <c r="H137" s="193" t="s">
        <v>16999</v>
      </c>
      <c r="I137" s="203">
        <v>1599.4</v>
      </c>
      <c r="J137" s="203">
        <v>1280.9000000000001</v>
      </c>
      <c r="K137" s="203">
        <v>975</v>
      </c>
      <c r="L137" s="204">
        <v>60</v>
      </c>
      <c r="M137" s="193" t="s">
        <v>17051</v>
      </c>
      <c r="N137" s="193" t="s">
        <v>17067</v>
      </c>
      <c r="O137" s="196" t="s">
        <v>17102</v>
      </c>
      <c r="P137" s="200">
        <v>5186133.25</v>
      </c>
      <c r="Q137" s="200"/>
      <c r="R137" s="200">
        <v>0</v>
      </c>
      <c r="S137" s="200">
        <v>0</v>
      </c>
      <c r="T137" s="200">
        <f t="shared" si="15"/>
        <v>5186133.25</v>
      </c>
      <c r="U137" s="194">
        <f t="shared" si="11"/>
        <v>3242.5492372139552</v>
      </c>
      <c r="V137" s="200">
        <v>4255.8850068775782</v>
      </c>
    </row>
    <row r="138" spans="1:22" ht="35.25" x14ac:dyDescent="0.5">
      <c r="A138">
        <v>1</v>
      </c>
      <c r="B138" s="193">
        <f>SUBTOTAL(9,$A$16:A138)</f>
        <v>121</v>
      </c>
      <c r="C138" s="202" t="s">
        <v>11568</v>
      </c>
      <c r="D138" s="193">
        <v>1937</v>
      </c>
      <c r="E138" s="193"/>
      <c r="F138" s="193" t="s">
        <v>17193</v>
      </c>
      <c r="G138" s="193" t="s">
        <v>17054</v>
      </c>
      <c r="H138" s="193" t="s">
        <v>17054</v>
      </c>
      <c r="I138" s="203">
        <v>2626</v>
      </c>
      <c r="J138" s="203">
        <v>2536</v>
      </c>
      <c r="K138" s="203">
        <v>2536</v>
      </c>
      <c r="L138" s="204">
        <v>96</v>
      </c>
      <c r="M138" s="193" t="s">
        <v>17051</v>
      </c>
      <c r="N138" s="193" t="s">
        <v>17067</v>
      </c>
      <c r="O138" s="196" t="s">
        <v>17167</v>
      </c>
      <c r="P138" s="200">
        <v>2537236.0500000003</v>
      </c>
      <c r="Q138" s="200"/>
      <c r="R138" s="200">
        <v>0</v>
      </c>
      <c r="S138" s="200">
        <v>0</v>
      </c>
      <c r="T138" s="200">
        <f t="shared" si="15"/>
        <v>2537236.0500000003</v>
      </c>
      <c r="U138" s="194">
        <f t="shared" si="11"/>
        <v>966.19803884234591</v>
      </c>
      <c r="V138" s="200">
        <v>6611.86</v>
      </c>
    </row>
    <row r="139" spans="1:22" ht="35.25" x14ac:dyDescent="0.5">
      <c r="A139">
        <v>1</v>
      </c>
      <c r="B139" s="193">
        <f>SUBTOTAL(9,$A$16:A139)</f>
        <v>122</v>
      </c>
      <c r="C139" s="202" t="s">
        <v>2039</v>
      </c>
      <c r="D139" s="193">
        <v>1937</v>
      </c>
      <c r="E139" s="193"/>
      <c r="F139" s="193" t="s">
        <v>17193</v>
      </c>
      <c r="G139" s="193">
        <v>3</v>
      </c>
      <c r="H139" s="193" t="s">
        <v>17054</v>
      </c>
      <c r="I139" s="203">
        <v>2718</v>
      </c>
      <c r="J139" s="203">
        <v>2039</v>
      </c>
      <c r="K139" s="203">
        <v>2039</v>
      </c>
      <c r="L139" s="204">
        <v>62</v>
      </c>
      <c r="M139" s="193" t="s">
        <v>17051</v>
      </c>
      <c r="N139" s="193" t="s">
        <v>17067</v>
      </c>
      <c r="O139" s="196" t="s">
        <v>17102</v>
      </c>
      <c r="P139" s="200">
        <v>1731161.0999999999</v>
      </c>
      <c r="Q139" s="200"/>
      <c r="R139" s="200">
        <v>0</v>
      </c>
      <c r="S139" s="200">
        <v>0</v>
      </c>
      <c r="T139" s="200">
        <f t="shared" si="15"/>
        <v>1731161.0999999999</v>
      </c>
      <c r="U139" s="194">
        <f t="shared" si="11"/>
        <v>636.92461368653414</v>
      </c>
      <c r="V139" s="200">
        <v>1051.81</v>
      </c>
    </row>
    <row r="140" spans="1:22" ht="35.25" x14ac:dyDescent="0.5">
      <c r="A140">
        <v>1</v>
      </c>
      <c r="B140" s="193">
        <f>SUBTOTAL(9,$A$16:A140)</f>
        <v>123</v>
      </c>
      <c r="C140" s="202" t="s">
        <v>432</v>
      </c>
      <c r="D140" s="193">
        <v>1928</v>
      </c>
      <c r="E140" s="193"/>
      <c r="F140" s="193" t="s">
        <v>17192</v>
      </c>
      <c r="G140" s="193">
        <v>2</v>
      </c>
      <c r="H140" s="193" t="s">
        <v>16999</v>
      </c>
      <c r="I140" s="203">
        <v>401.7</v>
      </c>
      <c r="J140" s="203">
        <v>350.3</v>
      </c>
      <c r="K140" s="203">
        <v>298.90000000000003</v>
      </c>
      <c r="L140" s="204">
        <v>16</v>
      </c>
      <c r="M140" s="193" t="s">
        <v>17051</v>
      </c>
      <c r="N140" s="193" t="s">
        <v>17089</v>
      </c>
      <c r="O140" s="196" t="s">
        <v>17055</v>
      </c>
      <c r="P140" s="200">
        <v>2714704</v>
      </c>
      <c r="Q140" s="200">
        <v>0</v>
      </c>
      <c r="R140" s="200">
        <v>0</v>
      </c>
      <c r="S140" s="200">
        <v>0</v>
      </c>
      <c r="T140" s="200">
        <f>P140-R140-S140</f>
        <v>2714704</v>
      </c>
      <c r="U140" s="194">
        <f t="shared" si="11"/>
        <v>6758.0383370674635</v>
      </c>
      <c r="V140" s="200">
        <v>9188.7518048294751</v>
      </c>
    </row>
    <row r="141" spans="1:22" ht="35.25" x14ac:dyDescent="0.5">
      <c r="A141">
        <v>1</v>
      </c>
      <c r="B141" s="193">
        <f>SUBTOTAL(9,$A$16:A141)</f>
        <v>124</v>
      </c>
      <c r="C141" s="202" t="s">
        <v>388</v>
      </c>
      <c r="D141" s="193">
        <v>1963</v>
      </c>
      <c r="E141" s="193"/>
      <c r="F141" s="193" t="s">
        <v>17193</v>
      </c>
      <c r="G141" s="193">
        <v>2</v>
      </c>
      <c r="H141" s="193" t="s">
        <v>16997</v>
      </c>
      <c r="I141" s="203">
        <v>419.1</v>
      </c>
      <c r="J141" s="203">
        <v>400</v>
      </c>
      <c r="K141" s="203">
        <v>400</v>
      </c>
      <c r="L141" s="204">
        <v>14</v>
      </c>
      <c r="M141" s="193" t="s">
        <v>17051</v>
      </c>
      <c r="N141" s="193" t="s">
        <v>17089</v>
      </c>
      <c r="O141" s="196" t="s">
        <v>17055</v>
      </c>
      <c r="P141" s="200">
        <v>3647924.8</v>
      </c>
      <c r="Q141" s="200"/>
      <c r="R141" s="200">
        <v>0</v>
      </c>
      <c r="S141" s="200">
        <v>0</v>
      </c>
      <c r="T141" s="200">
        <f>P141-R141-S141</f>
        <v>3647924.8</v>
      </c>
      <c r="U141" s="194">
        <f t="shared" ref="U141:U166" si="16">P141/I141</f>
        <v>8704.1870675256487</v>
      </c>
      <c r="V141" s="200">
        <v>10291.843474111189</v>
      </c>
    </row>
    <row r="142" spans="1:22" ht="35.25" x14ac:dyDescent="0.5">
      <c r="A142">
        <v>1</v>
      </c>
      <c r="B142" s="193">
        <f>SUBTOTAL(9,$A$16:A142)</f>
        <v>125</v>
      </c>
      <c r="C142" s="202" t="s">
        <v>445</v>
      </c>
      <c r="D142" s="193">
        <v>1956</v>
      </c>
      <c r="E142" s="193"/>
      <c r="F142" s="193" t="s">
        <v>17193</v>
      </c>
      <c r="G142" s="193">
        <v>2</v>
      </c>
      <c r="H142" s="193" t="s">
        <v>16997</v>
      </c>
      <c r="I142" s="203">
        <v>443</v>
      </c>
      <c r="J142" s="203">
        <v>248.5</v>
      </c>
      <c r="K142" s="203">
        <v>202.1</v>
      </c>
      <c r="L142" s="204">
        <v>21</v>
      </c>
      <c r="M142" s="193" t="s">
        <v>17051</v>
      </c>
      <c r="N142" s="193" t="s">
        <v>17089</v>
      </c>
      <c r="O142" s="196" t="s">
        <v>17055</v>
      </c>
      <c r="P142" s="200">
        <v>3075344</v>
      </c>
      <c r="Q142" s="200"/>
      <c r="R142" s="200">
        <v>0</v>
      </c>
      <c r="S142" s="200">
        <v>0</v>
      </c>
      <c r="T142" s="200">
        <f>P142-R142-S142</f>
        <v>3075344</v>
      </c>
      <c r="U142" s="194">
        <f t="shared" si="16"/>
        <v>6942.0857787810382</v>
      </c>
      <c r="V142" s="200">
        <v>8944.7575620767493</v>
      </c>
    </row>
    <row r="143" spans="1:22" ht="35.25" x14ac:dyDescent="0.5">
      <c r="A143">
        <v>1</v>
      </c>
      <c r="B143" s="193">
        <f>SUBTOTAL(9,$A$16:A143)</f>
        <v>126</v>
      </c>
      <c r="C143" s="202" t="s">
        <v>382</v>
      </c>
      <c r="D143" s="193">
        <v>1940</v>
      </c>
      <c r="E143" s="193"/>
      <c r="F143" s="193" t="s">
        <v>17192</v>
      </c>
      <c r="G143" s="193">
        <v>2</v>
      </c>
      <c r="H143" s="193" t="s">
        <v>16999</v>
      </c>
      <c r="I143" s="203">
        <v>831.9</v>
      </c>
      <c r="J143" s="203">
        <v>562.20000000000005</v>
      </c>
      <c r="K143" s="203">
        <v>389.8</v>
      </c>
      <c r="L143" s="204">
        <v>18</v>
      </c>
      <c r="M143" s="193" t="s">
        <v>17051</v>
      </c>
      <c r="N143" s="193" t="s">
        <v>17089</v>
      </c>
      <c r="O143" s="196" t="s">
        <v>17055</v>
      </c>
      <c r="P143" s="200">
        <v>3597731.1999999997</v>
      </c>
      <c r="Q143" s="200"/>
      <c r="R143" s="200">
        <v>0</v>
      </c>
      <c r="S143" s="200">
        <v>0</v>
      </c>
      <c r="T143" s="200">
        <f t="shared" ref="T143:T165" si="17">P143-R143-S143</f>
        <v>3597731.1999999997</v>
      </c>
      <c r="U143" s="194">
        <f t="shared" si="16"/>
        <v>4324.7159514364703</v>
      </c>
      <c r="V143" s="200">
        <v>5572.3217694434425</v>
      </c>
    </row>
    <row r="144" spans="1:22" ht="35.25" x14ac:dyDescent="0.5">
      <c r="A144">
        <v>1</v>
      </c>
      <c r="B144" s="193">
        <f>SUBTOTAL(9,$A$16:A144)</f>
        <v>127</v>
      </c>
      <c r="C144" s="202" t="s">
        <v>386</v>
      </c>
      <c r="D144" s="193">
        <v>1959</v>
      </c>
      <c r="E144" s="193"/>
      <c r="F144" s="193" t="s">
        <v>17193</v>
      </c>
      <c r="G144" s="193">
        <v>2</v>
      </c>
      <c r="H144" s="193" t="s">
        <v>16997</v>
      </c>
      <c r="I144" s="203">
        <v>302.39999999999998</v>
      </c>
      <c r="J144" s="203">
        <v>280.10000000000002</v>
      </c>
      <c r="K144" s="203">
        <v>242.10000000000002</v>
      </c>
      <c r="L144" s="204">
        <v>12</v>
      </c>
      <c r="M144" s="193" t="s">
        <v>17051</v>
      </c>
      <c r="N144" s="193" t="s">
        <v>17089</v>
      </c>
      <c r="O144" s="196" t="s">
        <v>17055</v>
      </c>
      <c r="P144" s="200">
        <v>2274912</v>
      </c>
      <c r="Q144" s="200"/>
      <c r="R144" s="200">
        <v>0</v>
      </c>
      <c r="S144" s="200">
        <v>0</v>
      </c>
      <c r="T144" s="200">
        <f t="shared" si="17"/>
        <v>2274912</v>
      </c>
      <c r="U144" s="194">
        <f t="shared" si="16"/>
        <v>7522.8571428571431</v>
      </c>
      <c r="V144" s="200">
        <v>9693.0714285714294</v>
      </c>
    </row>
    <row r="145" spans="1:22" ht="35.25" x14ac:dyDescent="0.5">
      <c r="A145">
        <v>1</v>
      </c>
      <c r="B145" s="193">
        <f>SUBTOTAL(9,$A$16:A145)</f>
        <v>128</v>
      </c>
      <c r="C145" s="202" t="s">
        <v>387</v>
      </c>
      <c r="D145" s="193">
        <v>1952</v>
      </c>
      <c r="E145" s="193"/>
      <c r="F145" s="193" t="s">
        <v>17192</v>
      </c>
      <c r="G145" s="193">
        <v>2</v>
      </c>
      <c r="H145" s="193" t="s">
        <v>16997</v>
      </c>
      <c r="I145" s="203">
        <v>416</v>
      </c>
      <c r="J145" s="203">
        <v>416</v>
      </c>
      <c r="K145" s="203">
        <v>416</v>
      </c>
      <c r="L145" s="204">
        <v>21</v>
      </c>
      <c r="M145" s="193" t="s">
        <v>17051</v>
      </c>
      <c r="N145" s="193" t="s">
        <v>17067</v>
      </c>
      <c r="O145" s="196" t="s">
        <v>17107</v>
      </c>
      <c r="P145" s="200">
        <v>2696192</v>
      </c>
      <c r="Q145" s="200"/>
      <c r="R145" s="200">
        <v>0</v>
      </c>
      <c r="S145" s="200">
        <v>0</v>
      </c>
      <c r="T145" s="200">
        <f t="shared" si="17"/>
        <v>2696192</v>
      </c>
      <c r="U145" s="194">
        <f t="shared" si="16"/>
        <v>6481.2307692307695</v>
      </c>
      <c r="V145" s="200">
        <v>8350.953846153845</v>
      </c>
    </row>
    <row r="146" spans="1:22" ht="35.25" x14ac:dyDescent="0.5">
      <c r="A146">
        <v>1</v>
      </c>
      <c r="B146" s="193">
        <f>SUBTOTAL(9,$A$16:A146)</f>
        <v>129</v>
      </c>
      <c r="C146" s="202" t="s">
        <v>391</v>
      </c>
      <c r="D146" s="193">
        <v>1927</v>
      </c>
      <c r="E146" s="193"/>
      <c r="F146" s="193" t="s">
        <v>17192</v>
      </c>
      <c r="G146" s="193">
        <v>2</v>
      </c>
      <c r="H146" s="193" t="s">
        <v>16999</v>
      </c>
      <c r="I146" s="203">
        <v>640.4</v>
      </c>
      <c r="J146" s="203">
        <v>389</v>
      </c>
      <c r="K146" s="203">
        <v>318</v>
      </c>
      <c r="L146" s="204">
        <v>43</v>
      </c>
      <c r="M146" s="193" t="s">
        <v>17051</v>
      </c>
      <c r="N146" s="193" t="s">
        <v>17089</v>
      </c>
      <c r="O146" s="196" t="s">
        <v>17055</v>
      </c>
      <c r="P146" s="200">
        <v>2822576</v>
      </c>
      <c r="Q146" s="200"/>
      <c r="R146" s="200">
        <v>0</v>
      </c>
      <c r="S146" s="200">
        <v>0</v>
      </c>
      <c r="T146" s="200">
        <f t="shared" si="17"/>
        <v>2822576</v>
      </c>
      <c r="U146" s="194">
        <f t="shared" si="16"/>
        <v>4407.5202998126169</v>
      </c>
      <c r="V146" s="200">
        <v>5679.013741411618</v>
      </c>
    </row>
    <row r="147" spans="1:22" ht="35.25" x14ac:dyDescent="0.5">
      <c r="A147">
        <v>1</v>
      </c>
      <c r="B147" s="193">
        <f>SUBTOTAL(9,$A$16:A147)</f>
        <v>130</v>
      </c>
      <c r="C147" s="202" t="s">
        <v>396</v>
      </c>
      <c r="D147" s="193">
        <v>1959</v>
      </c>
      <c r="E147" s="193"/>
      <c r="F147" s="193" t="s">
        <v>17193</v>
      </c>
      <c r="G147" s="193">
        <v>2</v>
      </c>
      <c r="H147" s="193" t="s">
        <v>16997</v>
      </c>
      <c r="I147" s="203">
        <v>312</v>
      </c>
      <c r="J147" s="203">
        <v>289.3</v>
      </c>
      <c r="K147" s="203">
        <v>289.3</v>
      </c>
      <c r="L147" s="204">
        <v>10</v>
      </c>
      <c r="M147" s="193" t="s">
        <v>17051</v>
      </c>
      <c r="N147" s="193" t="s">
        <v>17089</v>
      </c>
      <c r="O147" s="196" t="s">
        <v>17055</v>
      </c>
      <c r="P147" s="200">
        <v>2525486.4</v>
      </c>
      <c r="Q147" s="200"/>
      <c r="R147" s="200">
        <v>0</v>
      </c>
      <c r="S147" s="200">
        <v>0</v>
      </c>
      <c r="T147" s="200">
        <f t="shared" si="17"/>
        <v>2525486.4</v>
      </c>
      <c r="U147" s="194">
        <f t="shared" si="16"/>
        <v>8094.5076923076922</v>
      </c>
      <c r="V147" s="200">
        <v>9570.9576923076911</v>
      </c>
    </row>
    <row r="148" spans="1:22" ht="35.25" x14ac:dyDescent="0.5">
      <c r="A148">
        <v>1</v>
      </c>
      <c r="B148" s="193">
        <f>SUBTOTAL(9,$A$16:A148)</f>
        <v>131</v>
      </c>
      <c r="C148" s="202" t="s">
        <v>397</v>
      </c>
      <c r="D148" s="193">
        <v>1959</v>
      </c>
      <c r="E148" s="193"/>
      <c r="F148" s="193" t="s">
        <v>17193</v>
      </c>
      <c r="G148" s="193">
        <v>2</v>
      </c>
      <c r="H148" s="193" t="s">
        <v>16997</v>
      </c>
      <c r="I148" s="203">
        <v>313.7</v>
      </c>
      <c r="J148" s="203">
        <v>290.8</v>
      </c>
      <c r="K148" s="203">
        <v>290.8</v>
      </c>
      <c r="L148" s="204">
        <v>14</v>
      </c>
      <c r="M148" s="193" t="s">
        <v>17051</v>
      </c>
      <c r="N148" s="193" t="s">
        <v>17067</v>
      </c>
      <c r="O148" s="196" t="s">
        <v>17108</v>
      </c>
      <c r="P148" s="200">
        <v>2123251.2000000002</v>
      </c>
      <c r="Q148" s="200"/>
      <c r="R148" s="200">
        <v>0</v>
      </c>
      <c r="S148" s="200">
        <v>0</v>
      </c>
      <c r="T148" s="200">
        <f t="shared" si="17"/>
        <v>2123251.2000000002</v>
      </c>
      <c r="U148" s="194">
        <f t="shared" si="16"/>
        <v>6768.4131335671036</v>
      </c>
      <c r="V148" s="200">
        <v>9281.1135798533633</v>
      </c>
    </row>
    <row r="149" spans="1:22" ht="35.25" x14ac:dyDescent="0.5">
      <c r="A149">
        <v>1</v>
      </c>
      <c r="B149" s="193">
        <f>SUBTOTAL(9,$A$16:A149)</f>
        <v>132</v>
      </c>
      <c r="C149" s="202" t="s">
        <v>398</v>
      </c>
      <c r="D149" s="193">
        <v>1961</v>
      </c>
      <c r="E149" s="193"/>
      <c r="F149" s="193" t="s">
        <v>17193</v>
      </c>
      <c r="G149" s="193">
        <v>2</v>
      </c>
      <c r="H149" s="193" t="s">
        <v>16997</v>
      </c>
      <c r="I149" s="203">
        <v>732</v>
      </c>
      <c r="J149" s="203">
        <v>444.7</v>
      </c>
      <c r="K149" s="203">
        <v>397.59999999999997</v>
      </c>
      <c r="L149" s="204">
        <v>21</v>
      </c>
      <c r="M149" s="193" t="s">
        <v>17051</v>
      </c>
      <c r="N149" s="193" t="s">
        <v>17089</v>
      </c>
      <c r="O149" s="196" t="s">
        <v>17055</v>
      </c>
      <c r="P149" s="200">
        <v>3580880</v>
      </c>
      <c r="Q149" s="200"/>
      <c r="R149" s="200">
        <v>0</v>
      </c>
      <c r="S149" s="200">
        <v>0</v>
      </c>
      <c r="T149" s="200">
        <f t="shared" si="17"/>
        <v>3580880</v>
      </c>
      <c r="U149" s="194">
        <f t="shared" si="16"/>
        <v>4891.9125683060111</v>
      </c>
      <c r="V149" s="200">
        <v>6303.1448087431691</v>
      </c>
    </row>
    <row r="150" spans="1:22" ht="35.25" x14ac:dyDescent="0.5">
      <c r="A150">
        <v>1</v>
      </c>
      <c r="B150" s="193">
        <f>SUBTOTAL(9,$A$16:A150)</f>
        <v>133</v>
      </c>
      <c r="C150" s="202" t="s">
        <v>408</v>
      </c>
      <c r="D150" s="193">
        <v>1927</v>
      </c>
      <c r="E150" s="193"/>
      <c r="F150" s="193" t="s">
        <v>17192</v>
      </c>
      <c r="G150" s="193">
        <v>2</v>
      </c>
      <c r="H150" s="193" t="s">
        <v>16999</v>
      </c>
      <c r="I150" s="203">
        <v>636.9</v>
      </c>
      <c r="J150" s="203">
        <v>386.9</v>
      </c>
      <c r="K150" s="203">
        <v>386.9</v>
      </c>
      <c r="L150" s="204">
        <v>40</v>
      </c>
      <c r="M150" s="193" t="s">
        <v>17051</v>
      </c>
      <c r="N150" s="193" t="s">
        <v>17089</v>
      </c>
      <c r="O150" s="196" t="s">
        <v>17055</v>
      </c>
      <c r="P150" s="200">
        <v>2637212.7999999998</v>
      </c>
      <c r="Q150" s="200"/>
      <c r="R150" s="200">
        <v>0</v>
      </c>
      <c r="S150" s="200">
        <v>0</v>
      </c>
      <c r="T150" s="200">
        <f t="shared" si="17"/>
        <v>2637212.7999999998</v>
      </c>
      <c r="U150" s="194">
        <f t="shared" si="16"/>
        <v>4140.7015230020406</v>
      </c>
      <c r="V150" s="200">
        <v>5335.2223582980059</v>
      </c>
    </row>
    <row r="151" spans="1:22" ht="35.25" x14ac:dyDescent="0.5">
      <c r="A151">
        <v>1</v>
      </c>
      <c r="B151" s="193">
        <f>SUBTOTAL(9,$A$16:A151)</f>
        <v>134</v>
      </c>
      <c r="C151" s="202" t="s">
        <v>409</v>
      </c>
      <c r="D151" s="193">
        <v>1959</v>
      </c>
      <c r="E151" s="193"/>
      <c r="F151" s="193" t="s">
        <v>17193</v>
      </c>
      <c r="G151" s="193">
        <v>2</v>
      </c>
      <c r="H151" s="193" t="s">
        <v>16997</v>
      </c>
      <c r="I151" s="203">
        <v>422.1</v>
      </c>
      <c r="J151" s="203">
        <v>422.1</v>
      </c>
      <c r="K151" s="203">
        <v>422.1</v>
      </c>
      <c r="L151" s="204">
        <v>21</v>
      </c>
      <c r="M151" s="193" t="s">
        <v>17051</v>
      </c>
      <c r="N151" s="193" t="s">
        <v>17089</v>
      </c>
      <c r="O151" s="196" t="s">
        <v>17055</v>
      </c>
      <c r="P151" s="200">
        <v>2831001.6000000001</v>
      </c>
      <c r="Q151" s="200"/>
      <c r="R151" s="200">
        <v>0</v>
      </c>
      <c r="S151" s="200">
        <v>0</v>
      </c>
      <c r="T151" s="200">
        <f t="shared" si="17"/>
        <v>2831001.6000000001</v>
      </c>
      <c r="U151" s="194">
        <f t="shared" si="16"/>
        <v>6706.9452736318408</v>
      </c>
      <c r="V151" s="200">
        <v>8641.783084577115</v>
      </c>
    </row>
    <row r="152" spans="1:22" ht="35.25" x14ac:dyDescent="0.5">
      <c r="A152">
        <v>1</v>
      </c>
      <c r="B152" s="193">
        <f>SUBTOTAL(9,$A$16:A152)</f>
        <v>135</v>
      </c>
      <c r="C152" s="202" t="s">
        <v>435</v>
      </c>
      <c r="D152" s="193">
        <v>1943</v>
      </c>
      <c r="E152" s="193"/>
      <c r="F152" s="193" t="s">
        <v>17192</v>
      </c>
      <c r="G152" s="193">
        <v>2</v>
      </c>
      <c r="H152" s="193" t="s">
        <v>16999</v>
      </c>
      <c r="I152" s="203">
        <v>389.7</v>
      </c>
      <c r="J152" s="203">
        <v>368.31</v>
      </c>
      <c r="K152" s="203">
        <v>368.31</v>
      </c>
      <c r="L152" s="204">
        <v>9</v>
      </c>
      <c r="M152" s="193" t="s">
        <v>17051</v>
      </c>
      <c r="N152" s="193" t="s">
        <v>17089</v>
      </c>
      <c r="O152" s="196" t="s">
        <v>17055</v>
      </c>
      <c r="P152" s="200">
        <v>2738320</v>
      </c>
      <c r="Q152" s="200"/>
      <c r="R152" s="200">
        <v>0</v>
      </c>
      <c r="S152" s="200">
        <v>0</v>
      </c>
      <c r="T152" s="200">
        <f t="shared" si="17"/>
        <v>2738320</v>
      </c>
      <c r="U152" s="194">
        <f t="shared" si="16"/>
        <v>7026.7385168078008</v>
      </c>
      <c r="V152" s="200">
        <v>9053.8311521683354</v>
      </c>
    </row>
    <row r="153" spans="1:22" ht="35.25" x14ac:dyDescent="0.5">
      <c r="A153">
        <v>1</v>
      </c>
      <c r="B153" s="193">
        <f>SUBTOTAL(9,$A$16:A153)</f>
        <v>136</v>
      </c>
      <c r="C153" s="202" t="s">
        <v>436</v>
      </c>
      <c r="D153" s="193">
        <v>1948</v>
      </c>
      <c r="E153" s="193"/>
      <c r="F153" s="193" t="s">
        <v>17192</v>
      </c>
      <c r="G153" s="193">
        <v>2</v>
      </c>
      <c r="H153" s="193" t="s">
        <v>16999</v>
      </c>
      <c r="I153" s="203">
        <v>447.5</v>
      </c>
      <c r="J153" s="203">
        <v>368.08</v>
      </c>
      <c r="K153" s="203">
        <v>267.77999999999997</v>
      </c>
      <c r="L153" s="204">
        <v>7</v>
      </c>
      <c r="M153" s="193" t="s">
        <v>17051</v>
      </c>
      <c r="N153" s="193" t="s">
        <v>17089</v>
      </c>
      <c r="O153" s="196" t="s">
        <v>17055</v>
      </c>
      <c r="P153" s="200">
        <v>2738320</v>
      </c>
      <c r="Q153" s="200"/>
      <c r="R153" s="200">
        <v>0</v>
      </c>
      <c r="S153" s="200">
        <v>0</v>
      </c>
      <c r="T153" s="200">
        <f t="shared" si="17"/>
        <v>2738320</v>
      </c>
      <c r="U153" s="194">
        <f t="shared" si="16"/>
        <v>6119.1508379888264</v>
      </c>
      <c r="V153" s="200">
        <v>7884.4201117318435</v>
      </c>
    </row>
    <row r="154" spans="1:22" ht="35.25" x14ac:dyDescent="0.5">
      <c r="A154">
        <v>1</v>
      </c>
      <c r="B154" s="193">
        <f>SUBTOTAL(9,$A$16:A154)</f>
        <v>137</v>
      </c>
      <c r="C154" s="202" t="s">
        <v>404</v>
      </c>
      <c r="D154" s="193">
        <v>1961</v>
      </c>
      <c r="E154" s="193"/>
      <c r="F154" s="193" t="s">
        <v>17193</v>
      </c>
      <c r="G154" s="193">
        <v>2</v>
      </c>
      <c r="H154" s="193" t="s">
        <v>16999</v>
      </c>
      <c r="I154" s="203">
        <v>616.4</v>
      </c>
      <c r="J154" s="203">
        <v>571.4</v>
      </c>
      <c r="K154" s="203">
        <v>571.4</v>
      </c>
      <c r="L154" s="204">
        <v>28</v>
      </c>
      <c r="M154" s="193" t="s">
        <v>17051</v>
      </c>
      <c r="N154" s="193" t="s">
        <v>17067</v>
      </c>
      <c r="O154" s="196" t="s">
        <v>17107</v>
      </c>
      <c r="P154" s="200">
        <v>4819443.2</v>
      </c>
      <c r="Q154" s="200"/>
      <c r="R154" s="200">
        <v>0</v>
      </c>
      <c r="S154" s="200">
        <v>0</v>
      </c>
      <c r="T154" s="200">
        <f t="shared" si="17"/>
        <v>4819443.2</v>
      </c>
      <c r="U154" s="194">
        <f t="shared" si="16"/>
        <v>7818.6943543153802</v>
      </c>
      <c r="V154" s="200">
        <v>10074.252563270604</v>
      </c>
    </row>
    <row r="155" spans="1:22" ht="35.25" x14ac:dyDescent="0.5">
      <c r="A155">
        <v>1</v>
      </c>
      <c r="B155" s="193">
        <f>SUBTOTAL(9,$A$16:A155)</f>
        <v>138</v>
      </c>
      <c r="C155" s="202" t="s">
        <v>411</v>
      </c>
      <c r="D155" s="193">
        <v>1941</v>
      </c>
      <c r="E155" s="193"/>
      <c r="F155" s="193" t="s">
        <v>17192</v>
      </c>
      <c r="G155" s="193">
        <v>2</v>
      </c>
      <c r="H155" s="193" t="s">
        <v>16999</v>
      </c>
      <c r="I155" s="203">
        <v>485</v>
      </c>
      <c r="J155" s="203">
        <v>433.6</v>
      </c>
      <c r="K155" s="203">
        <v>324.5</v>
      </c>
      <c r="L155" s="204">
        <v>22</v>
      </c>
      <c r="M155" s="193" t="s">
        <v>17051</v>
      </c>
      <c r="N155" s="193" t="s">
        <v>17089</v>
      </c>
      <c r="O155" s="196" t="s">
        <v>17055</v>
      </c>
      <c r="P155" s="200">
        <v>2881555.1999999997</v>
      </c>
      <c r="Q155" s="200"/>
      <c r="R155" s="200">
        <v>0</v>
      </c>
      <c r="S155" s="200">
        <v>0</v>
      </c>
      <c r="T155" s="200">
        <f t="shared" si="17"/>
        <v>2881555.1999999997</v>
      </c>
      <c r="U155" s="194">
        <f t="shared" si="16"/>
        <v>5941.3509278350512</v>
      </c>
      <c r="V155" s="200">
        <v>7655.3280000000004</v>
      </c>
    </row>
    <row r="156" spans="1:22" ht="35.25" x14ac:dyDescent="0.5">
      <c r="A156">
        <v>1</v>
      </c>
      <c r="B156" s="193">
        <f>SUBTOTAL(9,$A$16:A156)</f>
        <v>139</v>
      </c>
      <c r="C156" s="202" t="s">
        <v>412</v>
      </c>
      <c r="D156" s="193">
        <v>1960</v>
      </c>
      <c r="E156" s="193"/>
      <c r="F156" s="193" t="s">
        <v>17193</v>
      </c>
      <c r="G156" s="193">
        <v>2</v>
      </c>
      <c r="H156" s="193" t="s">
        <v>16997</v>
      </c>
      <c r="I156" s="203">
        <v>311.3</v>
      </c>
      <c r="J156" s="203">
        <v>286.7</v>
      </c>
      <c r="K156" s="203">
        <v>247.3</v>
      </c>
      <c r="L156" s="204">
        <v>18</v>
      </c>
      <c r="M156" s="193" t="s">
        <v>17051</v>
      </c>
      <c r="N156" s="193" t="s">
        <v>17089</v>
      </c>
      <c r="O156" s="196" t="s">
        <v>17055</v>
      </c>
      <c r="P156" s="200">
        <v>2881555.1999999997</v>
      </c>
      <c r="Q156" s="200"/>
      <c r="R156" s="200">
        <v>0</v>
      </c>
      <c r="S156" s="200">
        <v>0</v>
      </c>
      <c r="T156" s="200">
        <f t="shared" si="17"/>
        <v>2881555.1999999997</v>
      </c>
      <c r="U156" s="194">
        <f t="shared" si="16"/>
        <v>9256.5216832637307</v>
      </c>
      <c r="V156" s="200">
        <v>11926.868230003212</v>
      </c>
    </row>
    <row r="157" spans="1:22" ht="35.25" x14ac:dyDescent="0.5">
      <c r="A157">
        <v>1</v>
      </c>
      <c r="B157" s="193">
        <f>SUBTOTAL(9,$A$16:A157)</f>
        <v>140</v>
      </c>
      <c r="C157" s="202" t="s">
        <v>441</v>
      </c>
      <c r="D157" s="193">
        <v>1954</v>
      </c>
      <c r="E157" s="193"/>
      <c r="F157" s="193" t="s">
        <v>17193</v>
      </c>
      <c r="G157" s="193">
        <v>2</v>
      </c>
      <c r="H157" s="193" t="s">
        <v>16999</v>
      </c>
      <c r="I157" s="203">
        <v>890.5</v>
      </c>
      <c r="J157" s="203">
        <v>829.3</v>
      </c>
      <c r="K157" s="203">
        <v>829.3</v>
      </c>
      <c r="L157" s="204">
        <v>22</v>
      </c>
      <c r="M157" s="193" t="s">
        <v>17051</v>
      </c>
      <c r="N157" s="193" t="s">
        <v>17089</v>
      </c>
      <c r="O157" s="196" t="s">
        <v>17055</v>
      </c>
      <c r="P157" s="200">
        <v>6993248</v>
      </c>
      <c r="Q157" s="200"/>
      <c r="R157" s="200">
        <v>0</v>
      </c>
      <c r="S157" s="200">
        <v>0</v>
      </c>
      <c r="T157" s="200">
        <f t="shared" si="17"/>
        <v>6993248</v>
      </c>
      <c r="U157" s="194">
        <f t="shared" si="16"/>
        <v>7853.1701291409317</v>
      </c>
      <c r="V157" s="200">
        <v>10118.674003368893</v>
      </c>
    </row>
    <row r="158" spans="1:22" ht="35.25" x14ac:dyDescent="0.5">
      <c r="A158">
        <v>1</v>
      </c>
      <c r="B158" s="193">
        <f>SUBTOTAL(9,$A$16:A158)</f>
        <v>141</v>
      </c>
      <c r="C158" s="202" t="s">
        <v>406</v>
      </c>
      <c r="D158" s="193">
        <v>1950</v>
      </c>
      <c r="E158" s="193"/>
      <c r="F158" s="193" t="s">
        <v>17193</v>
      </c>
      <c r="G158" s="193">
        <v>2</v>
      </c>
      <c r="H158" s="193" t="s">
        <v>16997</v>
      </c>
      <c r="I158" s="203">
        <v>393.9</v>
      </c>
      <c r="J158" s="203">
        <v>362.4</v>
      </c>
      <c r="K158" s="203">
        <v>362.4</v>
      </c>
      <c r="L158" s="204">
        <v>11</v>
      </c>
      <c r="M158" s="193" t="s">
        <v>17051</v>
      </c>
      <c r="N158" s="193" t="s">
        <v>17089</v>
      </c>
      <c r="O158" s="196" t="s">
        <v>17055</v>
      </c>
      <c r="P158" s="200">
        <v>3016553.2</v>
      </c>
      <c r="Q158" s="200"/>
      <c r="R158" s="200">
        <v>0</v>
      </c>
      <c r="S158" s="200">
        <v>0</v>
      </c>
      <c r="T158" s="200">
        <f t="shared" si="17"/>
        <v>3016553.2</v>
      </c>
      <c r="U158" s="194">
        <f t="shared" si="16"/>
        <v>7658.170093932471</v>
      </c>
      <c r="V158" s="200">
        <v>9055.0314800710839</v>
      </c>
    </row>
    <row r="159" spans="1:22" ht="35.25" x14ac:dyDescent="0.5">
      <c r="A159">
        <v>1</v>
      </c>
      <c r="B159" s="193">
        <f>SUBTOTAL(9,$A$16:A159)</f>
        <v>142</v>
      </c>
      <c r="C159" s="202" t="s">
        <v>414</v>
      </c>
      <c r="D159" s="193">
        <v>1959</v>
      </c>
      <c r="E159" s="193"/>
      <c r="F159" s="193" t="s">
        <v>17193</v>
      </c>
      <c r="G159" s="193">
        <v>3</v>
      </c>
      <c r="H159" s="193" t="s">
        <v>16999</v>
      </c>
      <c r="I159" s="203">
        <v>1638.83</v>
      </c>
      <c r="J159" s="203">
        <v>1030.2</v>
      </c>
      <c r="K159" s="203">
        <v>913.80000000000007</v>
      </c>
      <c r="L159" s="204">
        <v>48</v>
      </c>
      <c r="M159" s="193" t="s">
        <v>17051</v>
      </c>
      <c r="N159" s="193" t="s">
        <v>17067</v>
      </c>
      <c r="O159" s="196" t="s">
        <v>17110</v>
      </c>
      <c r="P159" s="200">
        <v>4802592</v>
      </c>
      <c r="Q159" s="200"/>
      <c r="R159" s="200">
        <v>0</v>
      </c>
      <c r="S159" s="200">
        <v>0</v>
      </c>
      <c r="T159" s="200">
        <f t="shared" si="17"/>
        <v>4802592</v>
      </c>
      <c r="U159" s="194">
        <f t="shared" si="16"/>
        <v>2930.5004179811208</v>
      </c>
      <c r="V159" s="200">
        <v>3775.8991475625903</v>
      </c>
    </row>
    <row r="160" spans="1:22" ht="35.25" x14ac:dyDescent="0.5">
      <c r="A160">
        <v>1</v>
      </c>
      <c r="B160" s="193">
        <f>SUBTOTAL(9,$A$16:A160)</f>
        <v>143</v>
      </c>
      <c r="C160" s="202" t="s">
        <v>418</v>
      </c>
      <c r="D160" s="193">
        <v>1948</v>
      </c>
      <c r="E160" s="193"/>
      <c r="F160" s="193" t="s">
        <v>17059</v>
      </c>
      <c r="G160" s="193">
        <v>2</v>
      </c>
      <c r="H160" s="193" t="s">
        <v>16997</v>
      </c>
      <c r="I160" s="203">
        <v>294.39999999999998</v>
      </c>
      <c r="J160" s="203">
        <v>271.89999999999998</v>
      </c>
      <c r="K160" s="203">
        <v>234.7</v>
      </c>
      <c r="L160" s="204">
        <v>14</v>
      </c>
      <c r="M160" s="193" t="s">
        <v>17051</v>
      </c>
      <c r="N160" s="193" t="s">
        <v>17089</v>
      </c>
      <c r="O160" s="196" t="s">
        <v>17055</v>
      </c>
      <c r="P160" s="200">
        <v>2822576</v>
      </c>
      <c r="Q160" s="200"/>
      <c r="R160" s="200">
        <v>0</v>
      </c>
      <c r="S160" s="200">
        <v>0</v>
      </c>
      <c r="T160" s="200">
        <f t="shared" si="17"/>
        <v>2822576</v>
      </c>
      <c r="U160" s="194">
        <f t="shared" si="16"/>
        <v>9587.5543478260879</v>
      </c>
      <c r="V160" s="200">
        <v>12353.398097826088</v>
      </c>
    </row>
    <row r="161" spans="1:22" ht="35.25" x14ac:dyDescent="0.5">
      <c r="A161">
        <v>1</v>
      </c>
      <c r="B161" s="193">
        <f>SUBTOTAL(9,$A$16:A161)</f>
        <v>144</v>
      </c>
      <c r="C161" s="202" t="s">
        <v>447</v>
      </c>
      <c r="D161" s="193">
        <v>1928</v>
      </c>
      <c r="E161" s="193"/>
      <c r="F161" s="193" t="s">
        <v>17192</v>
      </c>
      <c r="G161" s="193">
        <v>2</v>
      </c>
      <c r="H161" s="193" t="s">
        <v>16999</v>
      </c>
      <c r="I161" s="203">
        <v>456.6</v>
      </c>
      <c r="J161" s="203">
        <v>404.9</v>
      </c>
      <c r="K161" s="203">
        <v>353.9</v>
      </c>
      <c r="L161" s="204">
        <v>23</v>
      </c>
      <c r="M161" s="193" t="s">
        <v>17051</v>
      </c>
      <c r="N161" s="193" t="s">
        <v>17089</v>
      </c>
      <c r="O161" s="196" t="s">
        <v>17055</v>
      </c>
      <c r="P161" s="200">
        <v>2822576</v>
      </c>
      <c r="Q161" s="200"/>
      <c r="R161" s="200">
        <v>0</v>
      </c>
      <c r="S161" s="200">
        <v>0</v>
      </c>
      <c r="T161" s="200">
        <f t="shared" si="17"/>
        <v>2822576</v>
      </c>
      <c r="U161" s="194">
        <f t="shared" si="16"/>
        <v>6181.7257993867715</v>
      </c>
      <c r="V161" s="200">
        <v>7965.0468681559341</v>
      </c>
    </row>
    <row r="162" spans="1:22" ht="35.25" x14ac:dyDescent="0.5">
      <c r="A162">
        <v>1</v>
      </c>
      <c r="B162" s="193">
        <f>SUBTOTAL(9,$A$16:A162)</f>
        <v>145</v>
      </c>
      <c r="C162" s="202" t="s">
        <v>420</v>
      </c>
      <c r="D162" s="193">
        <v>1928</v>
      </c>
      <c r="E162" s="193"/>
      <c r="F162" s="193" t="s">
        <v>17192</v>
      </c>
      <c r="G162" s="193">
        <v>2</v>
      </c>
      <c r="H162" s="193" t="s">
        <v>16999</v>
      </c>
      <c r="I162" s="203">
        <v>455.74</v>
      </c>
      <c r="J162" s="203">
        <v>404.3</v>
      </c>
      <c r="K162" s="203">
        <v>328.8</v>
      </c>
      <c r="L162" s="204">
        <v>21</v>
      </c>
      <c r="M162" s="193" t="s">
        <v>17051</v>
      </c>
      <c r="N162" s="193" t="s">
        <v>17089</v>
      </c>
      <c r="O162" s="196" t="s">
        <v>17055</v>
      </c>
      <c r="P162" s="200">
        <v>1603722.3800000001</v>
      </c>
      <c r="Q162" s="200"/>
      <c r="R162" s="200">
        <v>0</v>
      </c>
      <c r="S162" s="200">
        <v>0</v>
      </c>
      <c r="T162" s="200">
        <f t="shared" si="17"/>
        <v>1603722.3800000001</v>
      </c>
      <c r="U162" s="194">
        <f t="shared" si="16"/>
        <v>3518.9414578487736</v>
      </c>
      <c r="V162" s="200">
        <v>7334.9201079562899</v>
      </c>
    </row>
    <row r="163" spans="1:22" ht="35.25" x14ac:dyDescent="0.5">
      <c r="A163">
        <v>1</v>
      </c>
      <c r="B163" s="193">
        <f>SUBTOTAL(9,$A$16:A163)</f>
        <v>146</v>
      </c>
      <c r="C163" s="202" t="s">
        <v>421</v>
      </c>
      <c r="D163" s="193">
        <v>1891</v>
      </c>
      <c r="E163" s="193"/>
      <c r="F163" s="193" t="s">
        <v>17192</v>
      </c>
      <c r="G163" s="193">
        <v>2</v>
      </c>
      <c r="H163" s="193" t="s">
        <v>16997</v>
      </c>
      <c r="I163" s="203">
        <v>299.81</v>
      </c>
      <c r="J163" s="203">
        <v>229.81</v>
      </c>
      <c r="K163" s="203">
        <v>229.81</v>
      </c>
      <c r="L163" s="204">
        <v>11</v>
      </c>
      <c r="M163" s="193" t="s">
        <v>17051</v>
      </c>
      <c r="N163" s="193" t="s">
        <v>17089</v>
      </c>
      <c r="O163" s="196" t="s">
        <v>17055</v>
      </c>
      <c r="P163" s="200">
        <v>2055846.4000000001</v>
      </c>
      <c r="Q163" s="200"/>
      <c r="R163" s="200">
        <v>0</v>
      </c>
      <c r="S163" s="200">
        <v>0</v>
      </c>
      <c r="T163" s="200">
        <f t="shared" si="17"/>
        <v>2055846.4000000001</v>
      </c>
      <c r="U163" s="194">
        <f t="shared" si="16"/>
        <v>6857.1642039958642</v>
      </c>
      <c r="V163" s="200">
        <v>8835.3375804676289</v>
      </c>
    </row>
    <row r="164" spans="1:22" ht="35.25" x14ac:dyDescent="0.5">
      <c r="A164">
        <v>1</v>
      </c>
      <c r="B164" s="193">
        <f>SUBTOTAL(9,$A$16:A164)</f>
        <v>147</v>
      </c>
      <c r="C164" s="202" t="s">
        <v>424</v>
      </c>
      <c r="D164" s="193">
        <v>1938</v>
      </c>
      <c r="E164" s="193"/>
      <c r="F164" s="193" t="s">
        <v>17192</v>
      </c>
      <c r="G164" s="193">
        <v>2</v>
      </c>
      <c r="H164" s="193" t="s">
        <v>16997</v>
      </c>
      <c r="I164" s="203">
        <v>383.6</v>
      </c>
      <c r="J164" s="203">
        <v>383.6</v>
      </c>
      <c r="K164" s="203">
        <v>383.6</v>
      </c>
      <c r="L164" s="204">
        <v>19</v>
      </c>
      <c r="M164" s="193" t="s">
        <v>17051</v>
      </c>
      <c r="N164" s="193" t="s">
        <v>17067</v>
      </c>
      <c r="O164" s="196" t="s">
        <v>17107</v>
      </c>
      <c r="P164" s="200">
        <v>3201728</v>
      </c>
      <c r="Q164" s="200"/>
      <c r="R164" s="200">
        <v>0</v>
      </c>
      <c r="S164" s="200">
        <v>0</v>
      </c>
      <c r="T164" s="200">
        <f t="shared" si="17"/>
        <v>3201728</v>
      </c>
      <c r="U164" s="194">
        <f t="shared" si="16"/>
        <v>8346.5276329509907</v>
      </c>
      <c r="V164" s="200">
        <v>10754.356621480707</v>
      </c>
    </row>
    <row r="165" spans="1:22" ht="35.25" x14ac:dyDescent="0.5">
      <c r="A165">
        <v>1</v>
      </c>
      <c r="B165" s="193">
        <f>SUBTOTAL(9,$A$16:A165)</f>
        <v>148</v>
      </c>
      <c r="C165" s="202" t="s">
        <v>426</v>
      </c>
      <c r="D165" s="193">
        <v>1916</v>
      </c>
      <c r="E165" s="193"/>
      <c r="F165" s="193" t="s">
        <v>17192</v>
      </c>
      <c r="G165" s="193">
        <v>2</v>
      </c>
      <c r="H165" s="193" t="s">
        <v>16997</v>
      </c>
      <c r="I165" s="203">
        <v>404.7</v>
      </c>
      <c r="J165" s="203">
        <v>356.1</v>
      </c>
      <c r="K165" s="203">
        <v>305.70000000000005</v>
      </c>
      <c r="L165" s="204">
        <v>13</v>
      </c>
      <c r="M165" s="193" t="s">
        <v>17051</v>
      </c>
      <c r="N165" s="193" t="s">
        <v>17067</v>
      </c>
      <c r="O165" s="196" t="s">
        <v>17102</v>
      </c>
      <c r="P165" s="200">
        <v>2864704</v>
      </c>
      <c r="Q165" s="200"/>
      <c r="R165" s="200">
        <v>0</v>
      </c>
      <c r="S165" s="200">
        <v>0</v>
      </c>
      <c r="T165" s="200">
        <f t="shared" si="17"/>
        <v>2864704</v>
      </c>
      <c r="U165" s="194">
        <f t="shared" si="16"/>
        <v>7078.5866073634797</v>
      </c>
      <c r="V165" s="200">
        <v>9120.6365208796651</v>
      </c>
    </row>
    <row r="166" spans="1:22" ht="35.25" x14ac:dyDescent="0.5">
      <c r="A166">
        <v>1</v>
      </c>
      <c r="B166" s="193">
        <f>SUBTOTAL(9,$A$16:A166)</f>
        <v>149</v>
      </c>
      <c r="C166" s="202" t="s">
        <v>381</v>
      </c>
      <c r="D166" s="193">
        <v>1972</v>
      </c>
      <c r="E166" s="193"/>
      <c r="F166" s="193" t="s">
        <v>17193</v>
      </c>
      <c r="G166" s="193">
        <v>2</v>
      </c>
      <c r="H166" s="193" t="s">
        <v>16997</v>
      </c>
      <c r="I166" s="203">
        <v>321.3</v>
      </c>
      <c r="J166" s="203">
        <v>275.3</v>
      </c>
      <c r="K166" s="203">
        <v>275.3</v>
      </c>
      <c r="L166" s="204">
        <v>14</v>
      </c>
      <c r="M166" s="193" t="s">
        <v>17051</v>
      </c>
      <c r="N166" s="193" t="s">
        <v>17089</v>
      </c>
      <c r="O166" s="196" t="s">
        <v>17055</v>
      </c>
      <c r="P166" s="200">
        <v>2485552</v>
      </c>
      <c r="Q166" s="200"/>
      <c r="R166" s="200">
        <v>0</v>
      </c>
      <c r="S166" s="200">
        <v>0</v>
      </c>
      <c r="T166" s="200">
        <f>P166-R166-S166</f>
        <v>2485552</v>
      </c>
      <c r="U166" s="194">
        <f t="shared" si="16"/>
        <v>7735.9228135698722</v>
      </c>
      <c r="V166" s="200">
        <v>9967.6028633675687</v>
      </c>
    </row>
    <row r="167" spans="1:22" ht="35.25" x14ac:dyDescent="0.5">
      <c r="A167">
        <v>1</v>
      </c>
      <c r="B167" s="193">
        <f>SUBTOTAL(9,$A$16:A167)</f>
        <v>150</v>
      </c>
      <c r="C167" s="202" t="s">
        <v>2133</v>
      </c>
      <c r="D167" s="193">
        <v>1975</v>
      </c>
      <c r="E167" s="193"/>
      <c r="F167" s="193" t="s">
        <v>17193</v>
      </c>
      <c r="G167" s="193">
        <v>5</v>
      </c>
      <c r="H167" s="193" t="s">
        <v>17057</v>
      </c>
      <c r="I167" s="203">
        <v>6824.86</v>
      </c>
      <c r="J167" s="203">
        <v>4475.3999999999996</v>
      </c>
      <c r="K167" s="203">
        <v>4306.8999999999996</v>
      </c>
      <c r="L167" s="204">
        <v>160</v>
      </c>
      <c r="M167" s="193" t="s">
        <v>17051</v>
      </c>
      <c r="N167" s="193" t="s">
        <v>17067</v>
      </c>
      <c r="O167" s="196" t="s">
        <v>17167</v>
      </c>
      <c r="P167" s="200">
        <v>17077038.260000002</v>
      </c>
      <c r="Q167" s="200">
        <v>0</v>
      </c>
      <c r="R167" s="200">
        <v>0</v>
      </c>
      <c r="S167" s="200">
        <v>0</v>
      </c>
      <c r="T167" s="200">
        <f t="shared" ref="T167" si="18">P167-Q167-R167-S167</f>
        <v>17077038.260000002</v>
      </c>
      <c r="U167" s="194">
        <f t="shared" ref="U167" si="19">P167/I167</f>
        <v>2502.1814747848312</v>
      </c>
      <c r="V167" s="200">
        <v>3256.9388090012103</v>
      </c>
    </row>
    <row r="168" spans="1:22" s="71" customFormat="1" ht="35.25" x14ac:dyDescent="0.5">
      <c r="A168"/>
      <c r="B168" s="201" t="s">
        <v>199</v>
      </c>
      <c r="C168" s="201"/>
      <c r="D168" s="193" t="s">
        <v>17029</v>
      </c>
      <c r="E168" s="193" t="s">
        <v>17029</v>
      </c>
      <c r="F168" s="193" t="s">
        <v>17029</v>
      </c>
      <c r="G168" s="193" t="s">
        <v>17029</v>
      </c>
      <c r="H168" s="193" t="s">
        <v>17029</v>
      </c>
      <c r="I168" s="198">
        <f>SUM(I169:I186)</f>
        <v>42218.509999999995</v>
      </c>
      <c r="J168" s="198">
        <f>SUM(J169:J186)</f>
        <v>32521.040000000005</v>
      </c>
      <c r="K168" s="198">
        <f>SUM(K169:K186)</f>
        <v>30115.398000000008</v>
      </c>
      <c r="L168" s="204">
        <f>SUM(L169:L186)</f>
        <v>1469</v>
      </c>
      <c r="M168" s="193" t="s">
        <v>17029</v>
      </c>
      <c r="N168" s="193" t="s">
        <v>17029</v>
      </c>
      <c r="O168" s="196" t="s">
        <v>17029</v>
      </c>
      <c r="P168" s="199">
        <v>150602349.22999999</v>
      </c>
      <c r="Q168" s="199">
        <f>SUM(Q169:Q186)</f>
        <v>0</v>
      </c>
      <c r="R168" s="198">
        <f>SUM(R169:R186)</f>
        <v>0</v>
      </c>
      <c r="S168" s="198">
        <f>SUM(S169:S186)</f>
        <v>0</v>
      </c>
      <c r="T168" s="198">
        <f>SUM(T169:T186)</f>
        <v>150602349.22999999</v>
      </c>
      <c r="U168" s="194">
        <f t="shared" ref="U168:U220" si="20">P168/I168</f>
        <v>3567.2113779003571</v>
      </c>
      <c r="V168" s="200">
        <f>MAX(V169:V186)</f>
        <v>12325.759346625624</v>
      </c>
    </row>
    <row r="169" spans="1:22" ht="35.25" x14ac:dyDescent="0.5">
      <c r="A169">
        <v>1</v>
      </c>
      <c r="B169" s="193">
        <f>SUBTOTAL(9,$A$16:A169)</f>
        <v>151</v>
      </c>
      <c r="C169" s="202" t="s">
        <v>190</v>
      </c>
      <c r="D169" s="193">
        <v>1960</v>
      </c>
      <c r="E169" s="193"/>
      <c r="F169" s="193" t="s">
        <v>17193</v>
      </c>
      <c r="G169" s="193">
        <v>2</v>
      </c>
      <c r="H169" s="193" t="s">
        <v>16997</v>
      </c>
      <c r="I169" s="203">
        <v>969.97</v>
      </c>
      <c r="J169" s="203">
        <v>550.42999999999995</v>
      </c>
      <c r="K169" s="203">
        <v>550.42999999999995</v>
      </c>
      <c r="L169" s="204">
        <v>16</v>
      </c>
      <c r="M169" s="193" t="s">
        <v>17051</v>
      </c>
      <c r="N169" s="193" t="s">
        <v>17067</v>
      </c>
      <c r="O169" s="196" t="s">
        <v>17119</v>
      </c>
      <c r="P169" s="200">
        <v>4251834.92</v>
      </c>
      <c r="Q169" s="200"/>
      <c r="R169" s="200">
        <v>0</v>
      </c>
      <c r="S169" s="200">
        <v>0</v>
      </c>
      <c r="T169" s="200">
        <f t="shared" si="15"/>
        <v>4251834.92</v>
      </c>
      <c r="U169" s="194">
        <f t="shared" si="20"/>
        <v>4383.4705403259895</v>
      </c>
      <c r="V169" s="200">
        <v>6737.7923853315042</v>
      </c>
    </row>
    <row r="170" spans="1:22" ht="35.25" x14ac:dyDescent="0.5">
      <c r="A170">
        <v>1</v>
      </c>
      <c r="B170" s="193">
        <f>SUBTOTAL(9,$A$16:A170)</f>
        <v>152</v>
      </c>
      <c r="C170" s="202" t="s">
        <v>191</v>
      </c>
      <c r="D170" s="193">
        <v>1964</v>
      </c>
      <c r="E170" s="193"/>
      <c r="F170" s="193" t="s">
        <v>17193</v>
      </c>
      <c r="G170" s="193">
        <v>4</v>
      </c>
      <c r="H170" s="193" t="s">
        <v>17058</v>
      </c>
      <c r="I170" s="203">
        <v>3980.6</v>
      </c>
      <c r="J170" s="203">
        <v>2394.8000000000002</v>
      </c>
      <c r="K170" s="203">
        <v>2058.5100000000002</v>
      </c>
      <c r="L170" s="204">
        <v>94</v>
      </c>
      <c r="M170" s="193" t="s">
        <v>17051</v>
      </c>
      <c r="N170" s="193" t="s">
        <v>17067</v>
      </c>
      <c r="O170" s="196" t="s">
        <v>17118</v>
      </c>
      <c r="P170" s="200">
        <v>9400487.7800000012</v>
      </c>
      <c r="Q170" s="200"/>
      <c r="R170" s="200">
        <v>0</v>
      </c>
      <c r="S170" s="200">
        <v>0</v>
      </c>
      <c r="T170" s="200">
        <f t="shared" si="15"/>
        <v>9400487.7800000012</v>
      </c>
      <c r="U170" s="194">
        <f t="shared" si="20"/>
        <v>2361.5755865949859</v>
      </c>
      <c r="V170" s="200">
        <v>2875.3790463749178</v>
      </c>
    </row>
    <row r="171" spans="1:22" ht="35.25" x14ac:dyDescent="0.5">
      <c r="A171">
        <v>1</v>
      </c>
      <c r="B171" s="193">
        <f>SUBTOTAL(9,$A$16:A171)</f>
        <v>153</v>
      </c>
      <c r="C171" s="202" t="s">
        <v>13834</v>
      </c>
      <c r="D171" s="193">
        <v>1967</v>
      </c>
      <c r="E171" s="193"/>
      <c r="F171" s="193" t="s">
        <v>17193</v>
      </c>
      <c r="G171" s="193">
        <v>2</v>
      </c>
      <c r="H171" s="193" t="s">
        <v>16999</v>
      </c>
      <c r="I171" s="203">
        <v>1351.94</v>
      </c>
      <c r="J171" s="203">
        <v>773.81</v>
      </c>
      <c r="K171" s="203">
        <v>563.05899999999997</v>
      </c>
      <c r="L171" s="204">
        <v>45</v>
      </c>
      <c r="M171" s="193" t="s">
        <v>17051</v>
      </c>
      <c r="N171" s="193" t="s">
        <v>17067</v>
      </c>
      <c r="O171" s="196" t="s">
        <v>17119</v>
      </c>
      <c r="P171" s="200">
        <v>5969218.1799999997</v>
      </c>
      <c r="Q171" s="200"/>
      <c r="R171" s="200">
        <v>0</v>
      </c>
      <c r="S171" s="200">
        <v>0</v>
      </c>
      <c r="T171" s="200">
        <f t="shared" si="15"/>
        <v>5969218.1799999997</v>
      </c>
      <c r="U171" s="194">
        <f t="shared" si="20"/>
        <v>4415.2981493261532</v>
      </c>
      <c r="V171" s="200">
        <v>5556.8428184682753</v>
      </c>
    </row>
    <row r="172" spans="1:22" ht="35.25" x14ac:dyDescent="0.5">
      <c r="A172">
        <v>1</v>
      </c>
      <c r="B172" s="193">
        <f>SUBTOTAL(9,$A$16:A172)</f>
        <v>154</v>
      </c>
      <c r="C172" s="202" t="s">
        <v>193</v>
      </c>
      <c r="D172" s="193">
        <v>1963</v>
      </c>
      <c r="E172" s="193"/>
      <c r="F172" s="193" t="s">
        <v>17193</v>
      </c>
      <c r="G172" s="193">
        <v>4</v>
      </c>
      <c r="H172" s="193" t="s">
        <v>17054</v>
      </c>
      <c r="I172" s="203">
        <v>4269.24</v>
      </c>
      <c r="J172" s="203">
        <v>2565.5</v>
      </c>
      <c r="K172" s="203">
        <v>2450.6999999999998</v>
      </c>
      <c r="L172" s="204">
        <v>117</v>
      </c>
      <c r="M172" s="193" t="s">
        <v>17051</v>
      </c>
      <c r="N172" s="193" t="s">
        <v>17067</v>
      </c>
      <c r="O172" s="196" t="s">
        <v>17119</v>
      </c>
      <c r="P172" s="200">
        <v>10786311.710000001</v>
      </c>
      <c r="Q172" s="200"/>
      <c r="R172" s="200">
        <v>0</v>
      </c>
      <c r="S172" s="200">
        <v>0</v>
      </c>
      <c r="T172" s="200">
        <f t="shared" si="15"/>
        <v>10786311.710000001</v>
      </c>
      <c r="U172" s="194">
        <f t="shared" si="20"/>
        <v>2526.5180008619805</v>
      </c>
      <c r="V172" s="200">
        <v>2926.8750972069975</v>
      </c>
    </row>
    <row r="173" spans="1:22" ht="35.25" x14ac:dyDescent="0.5">
      <c r="A173">
        <v>1</v>
      </c>
      <c r="B173" s="193">
        <f>SUBTOTAL(9,$A$16:A173)</f>
        <v>155</v>
      </c>
      <c r="C173" s="202" t="s">
        <v>194</v>
      </c>
      <c r="D173" s="193">
        <v>1962</v>
      </c>
      <c r="E173" s="193"/>
      <c r="F173" s="193" t="s">
        <v>17193</v>
      </c>
      <c r="G173" s="193">
        <v>4</v>
      </c>
      <c r="H173" s="193" t="s">
        <v>16999</v>
      </c>
      <c r="I173" s="203">
        <v>1764.53</v>
      </c>
      <c r="J173" s="203">
        <v>1245.7</v>
      </c>
      <c r="K173" s="203">
        <v>1245.7</v>
      </c>
      <c r="L173" s="204">
        <v>47</v>
      </c>
      <c r="M173" s="193" t="s">
        <v>17051</v>
      </c>
      <c r="N173" s="193" t="s">
        <v>17067</v>
      </c>
      <c r="O173" s="196" t="s">
        <v>17119</v>
      </c>
      <c r="P173" s="200">
        <v>5766537.71</v>
      </c>
      <c r="Q173" s="200"/>
      <c r="R173" s="200">
        <v>0</v>
      </c>
      <c r="S173" s="200">
        <v>0</v>
      </c>
      <c r="T173" s="200">
        <f t="shared" si="15"/>
        <v>5766537.71</v>
      </c>
      <c r="U173" s="194">
        <f t="shared" si="20"/>
        <v>3268.0304160314645</v>
      </c>
      <c r="V173" s="200">
        <v>3556.1349027786437</v>
      </c>
    </row>
    <row r="174" spans="1:22" ht="35.25" x14ac:dyDescent="0.5">
      <c r="A174">
        <v>1</v>
      </c>
      <c r="B174" s="193">
        <f>SUBTOTAL(9,$A$16:A174)</f>
        <v>156</v>
      </c>
      <c r="C174" s="202" t="s">
        <v>195</v>
      </c>
      <c r="D174" s="193">
        <v>1963</v>
      </c>
      <c r="E174" s="193"/>
      <c r="F174" s="193" t="s">
        <v>17193</v>
      </c>
      <c r="G174" s="193">
        <v>4</v>
      </c>
      <c r="H174" s="193" t="s">
        <v>17058</v>
      </c>
      <c r="I174" s="203">
        <v>2168.64</v>
      </c>
      <c r="J174" s="203">
        <v>2032.2</v>
      </c>
      <c r="K174" s="203">
        <v>2032.2</v>
      </c>
      <c r="L174" s="204">
        <v>66</v>
      </c>
      <c r="M174" s="193" t="s">
        <v>17051</v>
      </c>
      <c r="N174" s="193" t="s">
        <v>17067</v>
      </c>
      <c r="O174" s="196" t="s">
        <v>17121</v>
      </c>
      <c r="P174" s="200">
        <v>9088460.4900000002</v>
      </c>
      <c r="Q174" s="200"/>
      <c r="R174" s="200">
        <v>0</v>
      </c>
      <c r="S174" s="200">
        <v>0</v>
      </c>
      <c r="T174" s="200">
        <f t="shared" si="15"/>
        <v>9088460.4900000002</v>
      </c>
      <c r="U174" s="194">
        <f t="shared" si="20"/>
        <v>4190.8571685480301</v>
      </c>
      <c r="V174" s="200">
        <v>4580.5018813634351</v>
      </c>
    </row>
    <row r="175" spans="1:22" ht="35.25" x14ac:dyDescent="0.5">
      <c r="A175">
        <v>1</v>
      </c>
      <c r="B175" s="193">
        <f>SUBTOTAL(9,$A$16:A175)</f>
        <v>157</v>
      </c>
      <c r="C175" s="202" t="s">
        <v>196</v>
      </c>
      <c r="D175" s="193">
        <v>1956</v>
      </c>
      <c r="E175" s="193"/>
      <c r="F175" s="193" t="s">
        <v>17193</v>
      </c>
      <c r="G175" s="193">
        <v>2</v>
      </c>
      <c r="H175" s="193" t="s">
        <v>17058</v>
      </c>
      <c r="I175" s="203">
        <v>2003</v>
      </c>
      <c r="J175" s="203">
        <v>1130.3</v>
      </c>
      <c r="K175" s="203">
        <v>879.5</v>
      </c>
      <c r="L175" s="204">
        <v>48</v>
      </c>
      <c r="M175" s="193" t="s">
        <v>17051</v>
      </c>
      <c r="N175" s="193" t="s">
        <v>17067</v>
      </c>
      <c r="O175" s="196" t="s">
        <v>17119</v>
      </c>
      <c r="P175" s="200">
        <v>9639022.5999999996</v>
      </c>
      <c r="Q175" s="200"/>
      <c r="R175" s="200">
        <v>0</v>
      </c>
      <c r="S175" s="200">
        <v>0</v>
      </c>
      <c r="T175" s="200">
        <f t="shared" si="15"/>
        <v>9639022.5999999996</v>
      </c>
      <c r="U175" s="194">
        <f t="shared" si="20"/>
        <v>4812.2928607089361</v>
      </c>
      <c r="V175" s="200">
        <v>6428.1081577633549</v>
      </c>
    </row>
    <row r="176" spans="1:22" ht="35.25" x14ac:dyDescent="0.5">
      <c r="A176">
        <v>1</v>
      </c>
      <c r="B176" s="193">
        <f>SUBTOTAL(9,$A$16:A176)</f>
        <v>158</v>
      </c>
      <c r="C176" s="202" t="s">
        <v>197</v>
      </c>
      <c r="D176" s="193">
        <v>1969</v>
      </c>
      <c r="E176" s="193"/>
      <c r="F176" s="193" t="s">
        <v>17193</v>
      </c>
      <c r="G176" s="193">
        <v>5</v>
      </c>
      <c r="H176" s="193" t="s">
        <v>17054</v>
      </c>
      <c r="I176" s="203">
        <v>4394.12</v>
      </c>
      <c r="J176" s="203">
        <v>3401.91</v>
      </c>
      <c r="K176" s="203">
        <v>3221.83</v>
      </c>
      <c r="L176" s="204">
        <v>115</v>
      </c>
      <c r="M176" s="193" t="s">
        <v>17051</v>
      </c>
      <c r="N176" s="193" t="s">
        <v>17067</v>
      </c>
      <c r="O176" s="196" t="s">
        <v>17118</v>
      </c>
      <c r="P176" s="200">
        <v>12313252.390000001</v>
      </c>
      <c r="Q176" s="200"/>
      <c r="R176" s="200">
        <v>0</v>
      </c>
      <c r="S176" s="200">
        <v>0</v>
      </c>
      <c r="T176" s="200">
        <f t="shared" si="15"/>
        <v>12313252.390000001</v>
      </c>
      <c r="U176" s="194">
        <f t="shared" si="20"/>
        <v>2802.2112254558365</v>
      </c>
      <c r="V176" s="200">
        <v>3024.0498120215198</v>
      </c>
    </row>
    <row r="177" spans="1:22" ht="35.25" x14ac:dyDescent="0.5">
      <c r="A177">
        <v>1</v>
      </c>
      <c r="B177" s="193">
        <f>SUBTOTAL(9,$A$16:A177)</f>
        <v>159</v>
      </c>
      <c r="C177" s="202" t="s">
        <v>13728</v>
      </c>
      <c r="D177" s="193">
        <v>1981</v>
      </c>
      <c r="E177" s="193"/>
      <c r="F177" s="193" t="s">
        <v>17193</v>
      </c>
      <c r="G177" s="193">
        <v>5</v>
      </c>
      <c r="H177" s="193" t="s">
        <v>17054</v>
      </c>
      <c r="I177" s="203">
        <v>3102</v>
      </c>
      <c r="J177" s="203">
        <v>2280.8000000000002</v>
      </c>
      <c r="K177" s="203">
        <v>2027.8490000000002</v>
      </c>
      <c r="L177" s="204">
        <v>117</v>
      </c>
      <c r="M177" s="193" t="s">
        <v>17051</v>
      </c>
      <c r="N177" s="193" t="s">
        <v>17067</v>
      </c>
      <c r="O177" s="196" t="s">
        <v>17122</v>
      </c>
      <c r="P177" s="200">
        <v>1150992.3199999996</v>
      </c>
      <c r="Q177" s="200"/>
      <c r="R177" s="200">
        <v>0</v>
      </c>
      <c r="S177" s="200">
        <v>0</v>
      </c>
      <c r="T177" s="200">
        <f t="shared" si="15"/>
        <v>1150992.3199999996</v>
      </c>
      <c r="U177" s="194">
        <f t="shared" si="20"/>
        <v>371.04845905867171</v>
      </c>
      <c r="V177" s="200">
        <v>2855.8000773694389</v>
      </c>
    </row>
    <row r="178" spans="1:22" ht="35.25" x14ac:dyDescent="0.5">
      <c r="A178">
        <v>1</v>
      </c>
      <c r="B178" s="193">
        <f>SUBTOTAL(9,$A$16:A178)</f>
        <v>160</v>
      </c>
      <c r="C178" s="202" t="s">
        <v>198</v>
      </c>
      <c r="D178" s="193">
        <v>1980</v>
      </c>
      <c r="E178" s="193"/>
      <c r="F178" s="193" t="s">
        <v>17193</v>
      </c>
      <c r="G178" s="193">
        <v>2</v>
      </c>
      <c r="H178" s="193" t="s">
        <v>17058</v>
      </c>
      <c r="I178" s="203">
        <v>955</v>
      </c>
      <c r="J178" s="203">
        <v>868.7</v>
      </c>
      <c r="K178" s="203">
        <v>868.7</v>
      </c>
      <c r="L178" s="204">
        <v>25</v>
      </c>
      <c r="M178" s="193" t="s">
        <v>17051</v>
      </c>
      <c r="N178" s="193" t="s">
        <v>17067</v>
      </c>
      <c r="O178" s="196" t="s">
        <v>17123</v>
      </c>
      <c r="P178" s="200">
        <v>5910501.5499999998</v>
      </c>
      <c r="Q178" s="200"/>
      <c r="R178" s="200">
        <v>0</v>
      </c>
      <c r="S178" s="200">
        <v>0</v>
      </c>
      <c r="T178" s="200">
        <f t="shared" si="15"/>
        <v>5910501.5499999998</v>
      </c>
      <c r="U178" s="194">
        <f t="shared" si="20"/>
        <v>6189.0068586387433</v>
      </c>
      <c r="V178" s="200">
        <v>7379.9696418848171</v>
      </c>
    </row>
    <row r="179" spans="1:22" ht="35.25" x14ac:dyDescent="0.5">
      <c r="A179">
        <v>1</v>
      </c>
      <c r="B179" s="193">
        <f>SUBTOTAL(9,$A$16:A179)</f>
        <v>161</v>
      </c>
      <c r="C179" s="202" t="s">
        <v>14385</v>
      </c>
      <c r="D179" s="193">
        <v>1967</v>
      </c>
      <c r="E179" s="193"/>
      <c r="F179" s="193" t="s">
        <v>17193</v>
      </c>
      <c r="G179" s="193">
        <v>2</v>
      </c>
      <c r="H179" s="193" t="s">
        <v>16999</v>
      </c>
      <c r="I179" s="203">
        <v>680.9</v>
      </c>
      <c r="J179" s="203">
        <v>632.29999999999995</v>
      </c>
      <c r="K179" s="203">
        <v>592.29999999999995</v>
      </c>
      <c r="L179" s="204">
        <v>34</v>
      </c>
      <c r="M179" s="193" t="s">
        <v>17051</v>
      </c>
      <c r="N179" s="193" t="s">
        <v>17067</v>
      </c>
      <c r="O179" s="196" t="s">
        <v>17123</v>
      </c>
      <c r="P179" s="200">
        <v>5309254.76</v>
      </c>
      <c r="Q179" s="200"/>
      <c r="R179" s="200">
        <v>0</v>
      </c>
      <c r="S179" s="200">
        <v>0</v>
      </c>
      <c r="T179" s="200">
        <f t="shared" si="15"/>
        <v>5309254.76</v>
      </c>
      <c r="U179" s="194">
        <f t="shared" si="20"/>
        <v>7797.4074900866499</v>
      </c>
      <c r="V179" s="200">
        <v>11096.993743574682</v>
      </c>
    </row>
    <row r="180" spans="1:22" ht="35.25" x14ac:dyDescent="0.5">
      <c r="A180">
        <v>1</v>
      </c>
      <c r="B180" s="193">
        <f>SUBTOTAL(9,$A$16:A180)</f>
        <v>162</v>
      </c>
      <c r="C180" s="202" t="s">
        <v>13522</v>
      </c>
      <c r="D180" s="193">
        <v>1880</v>
      </c>
      <c r="E180" s="193"/>
      <c r="F180" s="193" t="s">
        <v>17193</v>
      </c>
      <c r="G180" s="193">
        <v>2</v>
      </c>
      <c r="H180" s="193" t="s">
        <v>16997</v>
      </c>
      <c r="I180" s="203">
        <v>646.49</v>
      </c>
      <c r="J180" s="203">
        <v>646.49</v>
      </c>
      <c r="K180" s="203">
        <v>646.49</v>
      </c>
      <c r="L180" s="204">
        <v>37</v>
      </c>
      <c r="M180" s="193" t="s">
        <v>17051</v>
      </c>
      <c r="N180" s="193" t="s">
        <v>17089</v>
      </c>
      <c r="O180" s="196" t="s">
        <v>17055</v>
      </c>
      <c r="P180" s="200">
        <v>5890214.5099999998</v>
      </c>
      <c r="Q180" s="200"/>
      <c r="R180" s="200">
        <v>0</v>
      </c>
      <c r="S180" s="200">
        <v>0</v>
      </c>
      <c r="T180" s="200">
        <f t="shared" si="15"/>
        <v>5890214.5099999998</v>
      </c>
      <c r="U180" s="194">
        <f t="shared" si="20"/>
        <v>9111.0682454484977</v>
      </c>
      <c r="V180" s="200">
        <v>12325.759346625624</v>
      </c>
    </row>
    <row r="181" spans="1:22" ht="35.25" x14ac:dyDescent="0.5">
      <c r="A181">
        <v>1</v>
      </c>
      <c r="B181" s="193">
        <f>SUBTOTAL(9,$A$16:A181)</f>
        <v>163</v>
      </c>
      <c r="C181" s="202" t="s">
        <v>14072</v>
      </c>
      <c r="D181" s="193">
        <v>1969</v>
      </c>
      <c r="E181" s="193"/>
      <c r="F181" s="193" t="s">
        <v>17193</v>
      </c>
      <c r="G181" s="193">
        <v>5</v>
      </c>
      <c r="H181" s="193" t="s">
        <v>17057</v>
      </c>
      <c r="I181" s="203">
        <v>5048.3</v>
      </c>
      <c r="J181" s="203">
        <v>4655.2</v>
      </c>
      <c r="K181" s="203">
        <v>3957.13</v>
      </c>
      <c r="L181" s="204">
        <v>217</v>
      </c>
      <c r="M181" s="193" t="s">
        <v>17051</v>
      </c>
      <c r="N181" s="193" t="s">
        <v>17067</v>
      </c>
      <c r="O181" s="196" t="s">
        <v>17120</v>
      </c>
      <c r="P181" s="200">
        <v>11905448.02</v>
      </c>
      <c r="Q181" s="200"/>
      <c r="R181" s="200">
        <v>0</v>
      </c>
      <c r="S181" s="200">
        <v>0</v>
      </c>
      <c r="T181" s="200">
        <f t="shared" si="15"/>
        <v>11905448.02</v>
      </c>
      <c r="U181" s="194">
        <f t="shared" si="20"/>
        <v>2358.3083453835943</v>
      </c>
      <c r="V181" s="200">
        <v>3164.229562110017</v>
      </c>
    </row>
    <row r="182" spans="1:22" ht="35.25" x14ac:dyDescent="0.5">
      <c r="A182">
        <v>1</v>
      </c>
      <c r="B182" s="193">
        <f>SUBTOTAL(9,$A$16:A182)</f>
        <v>164</v>
      </c>
      <c r="C182" s="202" t="s">
        <v>13973</v>
      </c>
      <c r="D182" s="193">
        <v>1994</v>
      </c>
      <c r="E182" s="193"/>
      <c r="F182" s="193" t="s">
        <v>17193</v>
      </c>
      <c r="G182" s="193">
        <v>4</v>
      </c>
      <c r="H182" s="193" t="s">
        <v>16997</v>
      </c>
      <c r="I182" s="203">
        <v>935</v>
      </c>
      <c r="J182" s="203">
        <v>845.2</v>
      </c>
      <c r="K182" s="203">
        <v>845.2</v>
      </c>
      <c r="L182" s="204">
        <v>25</v>
      </c>
      <c r="M182" s="193" t="s">
        <v>17051</v>
      </c>
      <c r="N182" s="193" t="s">
        <v>17067</v>
      </c>
      <c r="O182" s="196" t="s">
        <v>17123</v>
      </c>
      <c r="P182" s="200">
        <v>2993323.19</v>
      </c>
      <c r="Q182" s="200"/>
      <c r="R182" s="200">
        <v>0</v>
      </c>
      <c r="S182" s="200">
        <v>0</v>
      </c>
      <c r="T182" s="200">
        <f t="shared" si="15"/>
        <v>2993323.19</v>
      </c>
      <c r="U182" s="194">
        <f t="shared" si="20"/>
        <v>3201.415176470588</v>
      </c>
      <c r="V182" s="200">
        <v>4341.3349048128339</v>
      </c>
    </row>
    <row r="183" spans="1:22" ht="35.25" x14ac:dyDescent="0.5">
      <c r="A183">
        <v>1</v>
      </c>
      <c r="B183" s="193">
        <f>SUBTOTAL(9,$A$16:A183)</f>
        <v>165</v>
      </c>
      <c r="C183" s="205" t="s">
        <v>13415</v>
      </c>
      <c r="D183" s="206">
        <v>1957</v>
      </c>
      <c r="E183" s="206"/>
      <c r="F183" s="193" t="s">
        <v>17193</v>
      </c>
      <c r="G183" s="206">
        <v>3</v>
      </c>
      <c r="H183" s="206">
        <v>4</v>
      </c>
      <c r="I183" s="207">
        <v>3060.3</v>
      </c>
      <c r="J183" s="207">
        <v>2813.7</v>
      </c>
      <c r="K183" s="207">
        <v>2689.8999999999996</v>
      </c>
      <c r="L183" s="208">
        <v>100</v>
      </c>
      <c r="M183" s="206" t="s">
        <v>17051</v>
      </c>
      <c r="N183" s="206" t="s">
        <v>17067</v>
      </c>
      <c r="O183" s="209" t="s">
        <v>17123</v>
      </c>
      <c r="P183" s="210">
        <v>30439998.599999998</v>
      </c>
      <c r="Q183" s="210">
        <v>0</v>
      </c>
      <c r="R183" s="210">
        <v>0</v>
      </c>
      <c r="S183" s="210">
        <v>0</v>
      </c>
      <c r="T183" s="200">
        <f t="shared" si="15"/>
        <v>30439998.599999998</v>
      </c>
      <c r="U183" s="194">
        <f t="shared" si="20"/>
        <v>9946.736790510733</v>
      </c>
      <c r="V183" s="200">
        <v>12054.78</v>
      </c>
    </row>
    <row r="184" spans="1:22" ht="35.25" x14ac:dyDescent="0.5">
      <c r="A184">
        <v>1</v>
      </c>
      <c r="B184" s="193">
        <f>SUBTOTAL(9,$A$16:A184)</f>
        <v>166</v>
      </c>
      <c r="C184" s="205" t="s">
        <v>14028</v>
      </c>
      <c r="D184" s="206">
        <v>1968</v>
      </c>
      <c r="E184" s="206"/>
      <c r="F184" s="193" t="s">
        <v>17193</v>
      </c>
      <c r="G184" s="206">
        <v>3</v>
      </c>
      <c r="H184" s="206" t="s">
        <v>16999</v>
      </c>
      <c r="I184" s="207">
        <v>1032.5</v>
      </c>
      <c r="J184" s="207">
        <v>644</v>
      </c>
      <c r="K184" s="207">
        <v>445.9</v>
      </c>
      <c r="L184" s="208">
        <v>83</v>
      </c>
      <c r="M184" s="206" t="s">
        <v>17051</v>
      </c>
      <c r="N184" s="206" t="s">
        <v>17067</v>
      </c>
      <c r="O184" s="209" t="s">
        <v>17120</v>
      </c>
      <c r="P184" s="210">
        <v>3908071</v>
      </c>
      <c r="Q184" s="210">
        <v>0</v>
      </c>
      <c r="R184" s="210">
        <v>0</v>
      </c>
      <c r="S184" s="210">
        <v>0</v>
      </c>
      <c r="T184" s="200">
        <f t="shared" si="15"/>
        <v>3908071</v>
      </c>
      <c r="U184" s="194">
        <f t="shared" si="20"/>
        <v>3785.0566585956417</v>
      </c>
      <c r="V184" s="200">
        <v>5362.4042615012104</v>
      </c>
    </row>
    <row r="185" spans="1:22" ht="35.25" x14ac:dyDescent="0.5">
      <c r="A185">
        <v>1</v>
      </c>
      <c r="B185" s="193">
        <f>SUBTOTAL(9,$A$16:A185)</f>
        <v>167</v>
      </c>
      <c r="C185" s="205" t="s">
        <v>14093</v>
      </c>
      <c r="D185" s="206">
        <v>1973</v>
      </c>
      <c r="E185" s="206"/>
      <c r="F185" s="193" t="s">
        <v>17193</v>
      </c>
      <c r="G185" s="206">
        <v>5</v>
      </c>
      <c r="H185" s="206">
        <v>6</v>
      </c>
      <c r="I185" s="207">
        <v>4885.2</v>
      </c>
      <c r="J185" s="207">
        <v>4486.7</v>
      </c>
      <c r="K185" s="207">
        <v>4486.7</v>
      </c>
      <c r="L185" s="208">
        <v>260</v>
      </c>
      <c r="M185" s="206" t="s">
        <v>17051</v>
      </c>
      <c r="N185" s="206" t="s">
        <v>17067</v>
      </c>
      <c r="O185" s="209" t="s">
        <v>17119</v>
      </c>
      <c r="P185" s="210">
        <v>11109378.639999999</v>
      </c>
      <c r="Q185" s="210">
        <v>0</v>
      </c>
      <c r="R185" s="210">
        <v>0</v>
      </c>
      <c r="S185" s="210">
        <v>0</v>
      </c>
      <c r="T185" s="200">
        <f t="shared" si="15"/>
        <v>11109378.639999999</v>
      </c>
      <c r="U185" s="200">
        <v>2902.794307295505</v>
      </c>
      <c r="V185" s="200">
        <v>3267.81</v>
      </c>
    </row>
    <row r="186" spans="1:22" ht="35.25" x14ac:dyDescent="0.5">
      <c r="A186">
        <v>1</v>
      </c>
      <c r="B186" s="193">
        <f>SUBTOTAL(9,$A$16:A186)</f>
        <v>168</v>
      </c>
      <c r="C186" s="202" t="s">
        <v>192</v>
      </c>
      <c r="D186" s="193">
        <v>1964</v>
      </c>
      <c r="E186" s="193"/>
      <c r="F186" s="193" t="s">
        <v>17193</v>
      </c>
      <c r="G186" s="193">
        <v>2</v>
      </c>
      <c r="H186" s="193" t="s">
        <v>16999</v>
      </c>
      <c r="I186" s="207">
        <v>970.78</v>
      </c>
      <c r="J186" s="203">
        <v>553.29999999999995</v>
      </c>
      <c r="K186" s="203">
        <v>553.29999999999995</v>
      </c>
      <c r="L186" s="204">
        <v>23</v>
      </c>
      <c r="M186" s="193" t="s">
        <v>17051</v>
      </c>
      <c r="N186" s="193" t="s">
        <v>17067</v>
      </c>
      <c r="O186" s="196" t="s">
        <v>17119</v>
      </c>
      <c r="P186" s="200">
        <v>4770040.8600000003</v>
      </c>
      <c r="Q186" s="200"/>
      <c r="R186" s="200">
        <v>0</v>
      </c>
      <c r="S186" s="200">
        <v>0</v>
      </c>
      <c r="T186" s="200">
        <f t="shared" si="15"/>
        <v>4770040.8600000003</v>
      </c>
      <c r="U186" s="194">
        <f>P186/I186</f>
        <v>4913.6167411771985</v>
      </c>
      <c r="V186" s="200">
        <v>6877.5495992912911</v>
      </c>
    </row>
    <row r="187" spans="1:22" s="71" customFormat="1" ht="35.25" x14ac:dyDescent="0.5">
      <c r="A187"/>
      <c r="B187" s="201" t="s">
        <v>326</v>
      </c>
      <c r="C187" s="201"/>
      <c r="D187" s="193" t="s">
        <v>17029</v>
      </c>
      <c r="E187" s="193" t="s">
        <v>17029</v>
      </c>
      <c r="F187" s="193" t="s">
        <v>17029</v>
      </c>
      <c r="G187" s="193" t="s">
        <v>17029</v>
      </c>
      <c r="H187" s="193" t="s">
        <v>17029</v>
      </c>
      <c r="I187" s="198">
        <f>SUM(I188:I191)</f>
        <v>23589.8</v>
      </c>
      <c r="J187" s="198">
        <f t="shared" ref="J187:L187" si="21">SUM(J188:J191)</f>
        <v>19047.2</v>
      </c>
      <c r="K187" s="198">
        <f t="shared" si="21"/>
        <v>18537.099999999999</v>
      </c>
      <c r="L187" s="176">
        <f t="shared" si="21"/>
        <v>895</v>
      </c>
      <c r="M187" s="193" t="s">
        <v>17029</v>
      </c>
      <c r="N187" s="193" t="s">
        <v>17029</v>
      </c>
      <c r="O187" s="196" t="s">
        <v>17029</v>
      </c>
      <c r="P187" s="199">
        <v>62803696.75</v>
      </c>
      <c r="Q187" s="199"/>
      <c r="R187" s="198">
        <f t="shared" ref="R187" si="22">SUM(R188:R191)</f>
        <v>0</v>
      </c>
      <c r="S187" s="198">
        <f t="shared" ref="S187" si="23">SUM(S188:S191)</f>
        <v>0</v>
      </c>
      <c r="T187" s="198">
        <f t="shared" ref="T187" si="24">SUM(T188:T191)</f>
        <v>62803696.75</v>
      </c>
      <c r="U187" s="194">
        <f t="shared" si="20"/>
        <v>2662.3242566702561</v>
      </c>
      <c r="V187" s="200">
        <f>MAX(V188:V191)</f>
        <v>8312.1200000000008</v>
      </c>
    </row>
    <row r="188" spans="1:22" ht="35.25" x14ac:dyDescent="0.5">
      <c r="A188">
        <v>1</v>
      </c>
      <c r="B188" s="193">
        <f>SUBTOTAL(9,$A$16:A188)</f>
        <v>169</v>
      </c>
      <c r="C188" s="202" t="s">
        <v>2615</v>
      </c>
      <c r="D188" s="193">
        <v>1981</v>
      </c>
      <c r="E188" s="193">
        <v>2016</v>
      </c>
      <c r="F188" s="193" t="s">
        <v>17326</v>
      </c>
      <c r="G188" s="193">
        <v>5</v>
      </c>
      <c r="H188" s="193" t="s">
        <v>17061</v>
      </c>
      <c r="I188" s="203">
        <v>3982.4</v>
      </c>
      <c r="J188" s="203">
        <v>3501.5</v>
      </c>
      <c r="K188" s="203">
        <v>3375.6</v>
      </c>
      <c r="L188" s="204">
        <v>165</v>
      </c>
      <c r="M188" s="193" t="s">
        <v>17051</v>
      </c>
      <c r="N188" s="193" t="s">
        <v>17067</v>
      </c>
      <c r="O188" s="196" t="s">
        <v>17188</v>
      </c>
      <c r="P188" s="200">
        <v>29815369.73</v>
      </c>
      <c r="Q188" s="200"/>
      <c r="R188" s="200">
        <v>0</v>
      </c>
      <c r="S188" s="200">
        <v>0</v>
      </c>
      <c r="T188" s="200">
        <f t="shared" si="15"/>
        <v>29815369.73</v>
      </c>
      <c r="U188" s="194">
        <f t="shared" si="20"/>
        <v>7486.7842833467257</v>
      </c>
      <c r="V188" s="200">
        <v>8312.1200000000008</v>
      </c>
    </row>
    <row r="189" spans="1:22" ht="35.25" x14ac:dyDescent="0.5">
      <c r="A189">
        <v>1</v>
      </c>
      <c r="B189" s="193">
        <f>SUBTOTAL(9,$A$16:A189)</f>
        <v>170</v>
      </c>
      <c r="C189" s="202" t="s">
        <v>15119</v>
      </c>
      <c r="D189" s="193">
        <v>1975</v>
      </c>
      <c r="E189" s="193"/>
      <c r="F189" s="193" t="s">
        <v>17056</v>
      </c>
      <c r="G189" s="193" t="s">
        <v>17061</v>
      </c>
      <c r="H189" s="193" t="s">
        <v>17061</v>
      </c>
      <c r="I189" s="203">
        <v>5911.9</v>
      </c>
      <c r="J189" s="203">
        <v>3394.8</v>
      </c>
      <c r="K189" s="203">
        <v>3394.8</v>
      </c>
      <c r="L189" s="204">
        <v>170</v>
      </c>
      <c r="M189" s="193" t="s">
        <v>17051</v>
      </c>
      <c r="N189" s="193" t="s">
        <v>17067</v>
      </c>
      <c r="O189" s="196" t="s">
        <v>17188</v>
      </c>
      <c r="P189" s="200">
        <v>6613806.0499999998</v>
      </c>
      <c r="Q189" s="200"/>
      <c r="R189" s="200">
        <v>0</v>
      </c>
      <c r="S189" s="200">
        <v>0</v>
      </c>
      <c r="T189" s="200">
        <f t="shared" si="15"/>
        <v>6613806.0499999998</v>
      </c>
      <c r="U189" s="194">
        <f t="shared" si="20"/>
        <v>1118.7276594664997</v>
      </c>
      <c r="V189" s="200">
        <v>4326.6856962397878</v>
      </c>
    </row>
    <row r="190" spans="1:22" ht="35.25" x14ac:dyDescent="0.5">
      <c r="A190">
        <v>1</v>
      </c>
      <c r="B190" s="193">
        <f>SUBTOTAL(9,$A$16:A190)</f>
        <v>171</v>
      </c>
      <c r="C190" s="202" t="s">
        <v>320</v>
      </c>
      <c r="D190" s="193">
        <v>1999</v>
      </c>
      <c r="E190" s="193">
        <v>2016</v>
      </c>
      <c r="F190" s="193" t="s">
        <v>17326</v>
      </c>
      <c r="G190" s="193">
        <v>9</v>
      </c>
      <c r="H190" s="193" t="s">
        <v>17054</v>
      </c>
      <c r="I190" s="203">
        <v>9730.2999999999993</v>
      </c>
      <c r="J190" s="203">
        <v>8665.1</v>
      </c>
      <c r="K190" s="203">
        <v>8342.7000000000007</v>
      </c>
      <c r="L190" s="204">
        <v>382</v>
      </c>
      <c r="M190" s="193" t="s">
        <v>17051</v>
      </c>
      <c r="N190" s="193" t="s">
        <v>17067</v>
      </c>
      <c r="O190" s="196" t="s">
        <v>17188</v>
      </c>
      <c r="P190" s="200">
        <v>14912610.25</v>
      </c>
      <c r="Q190" s="200"/>
      <c r="R190" s="200">
        <v>0</v>
      </c>
      <c r="S190" s="200">
        <v>0</v>
      </c>
      <c r="T190" s="200">
        <f t="shared" si="15"/>
        <v>14912610.25</v>
      </c>
      <c r="U190" s="194">
        <f t="shared" si="20"/>
        <v>1532.5951152585224</v>
      </c>
      <c r="V190" s="200">
        <v>6338.5721370358569</v>
      </c>
    </row>
    <row r="191" spans="1:22" ht="35.25" x14ac:dyDescent="0.5">
      <c r="A191">
        <v>1</v>
      </c>
      <c r="B191" s="193">
        <f>SUBTOTAL(9,$A$16:A191)</f>
        <v>172</v>
      </c>
      <c r="C191" s="202" t="s">
        <v>2619</v>
      </c>
      <c r="D191" s="193">
        <v>1981</v>
      </c>
      <c r="E191" s="193">
        <v>2015</v>
      </c>
      <c r="F191" s="193" t="s">
        <v>17056</v>
      </c>
      <c r="G191" s="193">
        <v>5</v>
      </c>
      <c r="H191" s="193" t="s">
        <v>17061</v>
      </c>
      <c r="I191" s="203">
        <v>3965.2</v>
      </c>
      <c r="J191" s="203">
        <v>3485.8</v>
      </c>
      <c r="K191" s="203">
        <v>3424</v>
      </c>
      <c r="L191" s="204">
        <v>178</v>
      </c>
      <c r="M191" s="193" t="s">
        <v>17051</v>
      </c>
      <c r="N191" s="193" t="s">
        <v>17067</v>
      </c>
      <c r="O191" s="196" t="s">
        <v>17189</v>
      </c>
      <c r="P191" s="200">
        <v>11461910.719999999</v>
      </c>
      <c r="Q191" s="200"/>
      <c r="R191" s="200">
        <v>0</v>
      </c>
      <c r="S191" s="200">
        <v>0</v>
      </c>
      <c r="T191" s="200">
        <f t="shared" si="15"/>
        <v>11461910.719999999</v>
      </c>
      <c r="U191" s="194">
        <f t="shared" si="20"/>
        <v>2890.6261273075756</v>
      </c>
      <c r="V191" s="200">
        <v>8312.1200000000008</v>
      </c>
    </row>
    <row r="192" spans="1:22" s="71" customFormat="1" ht="35.25" x14ac:dyDescent="0.5">
      <c r="A192"/>
      <c r="B192" s="201" t="s">
        <v>509</v>
      </c>
      <c r="C192" s="201"/>
      <c r="D192" s="193" t="s">
        <v>17029</v>
      </c>
      <c r="E192" s="193" t="s">
        <v>17029</v>
      </c>
      <c r="F192" s="193" t="s">
        <v>17029</v>
      </c>
      <c r="G192" s="193" t="s">
        <v>17029</v>
      </c>
      <c r="H192" s="193" t="s">
        <v>17029</v>
      </c>
      <c r="I192" s="198">
        <f>SUM(I193:I207)</f>
        <v>61271.880000000005</v>
      </c>
      <c r="J192" s="198">
        <f t="shared" ref="J192:L192" si="25">SUM(J193:J207)</f>
        <v>50985.75</v>
      </c>
      <c r="K192" s="198">
        <f t="shared" si="25"/>
        <v>45627.530000000006</v>
      </c>
      <c r="L192" s="176">
        <f t="shared" si="25"/>
        <v>1985</v>
      </c>
      <c r="M192" s="193" t="s">
        <v>17029</v>
      </c>
      <c r="N192" s="193" t="s">
        <v>17029</v>
      </c>
      <c r="O192" s="196" t="s">
        <v>17029</v>
      </c>
      <c r="P192" s="199">
        <v>119357421.53</v>
      </c>
      <c r="Q192" s="199"/>
      <c r="R192" s="198">
        <f>SUM(R193:R207)</f>
        <v>0</v>
      </c>
      <c r="S192" s="198">
        <f t="shared" ref="S192:T192" si="26">SUM(S193:S207)</f>
        <v>0</v>
      </c>
      <c r="T192" s="198">
        <f t="shared" si="26"/>
        <v>119357421.53</v>
      </c>
      <c r="U192" s="194">
        <f t="shared" si="20"/>
        <v>1947.9967242722109</v>
      </c>
      <c r="V192" s="200">
        <f>MAX(V193:V207)</f>
        <v>11399.052</v>
      </c>
    </row>
    <row r="193" spans="1:22" ht="35.25" x14ac:dyDescent="0.5">
      <c r="A193">
        <v>1</v>
      </c>
      <c r="B193" s="193">
        <f>SUBTOTAL(9,$A$16:A193)</f>
        <v>173</v>
      </c>
      <c r="C193" s="202" t="s">
        <v>514</v>
      </c>
      <c r="D193" s="193">
        <v>1965</v>
      </c>
      <c r="E193" s="193"/>
      <c r="F193" s="193" t="s">
        <v>17056</v>
      </c>
      <c r="G193" s="193">
        <v>4</v>
      </c>
      <c r="H193" s="193" t="s">
        <v>17054</v>
      </c>
      <c r="I193" s="203">
        <v>3917.4</v>
      </c>
      <c r="J193" s="203">
        <v>2777.6</v>
      </c>
      <c r="K193" s="203">
        <v>2733</v>
      </c>
      <c r="L193" s="204">
        <v>118</v>
      </c>
      <c r="M193" s="193" t="s">
        <v>17051</v>
      </c>
      <c r="N193" s="193" t="s">
        <v>17067</v>
      </c>
      <c r="O193" s="196" t="s">
        <v>17135</v>
      </c>
      <c r="P193" s="200">
        <v>8609876.6600000001</v>
      </c>
      <c r="Q193" s="200"/>
      <c r="R193" s="200">
        <v>0</v>
      </c>
      <c r="S193" s="200">
        <v>0</v>
      </c>
      <c r="T193" s="200">
        <f t="shared" si="15"/>
        <v>8609876.6600000001</v>
      </c>
      <c r="U193" s="194">
        <f t="shared" si="20"/>
        <v>2197.8548680247104</v>
      </c>
      <c r="V193" s="200">
        <v>2835.0266809618624</v>
      </c>
    </row>
    <row r="194" spans="1:22" ht="35.25" x14ac:dyDescent="0.5">
      <c r="A194">
        <v>1</v>
      </c>
      <c r="B194" s="193">
        <f>SUBTOTAL(9,$A$16:A194)</f>
        <v>174</v>
      </c>
      <c r="C194" s="202" t="s">
        <v>515</v>
      </c>
      <c r="D194" s="193">
        <v>1968</v>
      </c>
      <c r="E194" s="193"/>
      <c r="F194" s="193" t="s">
        <v>17056</v>
      </c>
      <c r="G194" s="193">
        <v>5</v>
      </c>
      <c r="H194" s="193" t="s">
        <v>17054</v>
      </c>
      <c r="I194" s="203">
        <v>2900.26</v>
      </c>
      <c r="J194" s="203">
        <v>2622.26</v>
      </c>
      <c r="K194" s="203">
        <v>2563.1600000000003</v>
      </c>
      <c r="L194" s="204">
        <v>108</v>
      </c>
      <c r="M194" s="193" t="s">
        <v>17051</v>
      </c>
      <c r="N194" s="193" t="s">
        <v>17067</v>
      </c>
      <c r="O194" s="196" t="s">
        <v>17136</v>
      </c>
      <c r="P194" s="200">
        <v>6014407</v>
      </c>
      <c r="Q194" s="200"/>
      <c r="R194" s="200">
        <v>0</v>
      </c>
      <c r="S194" s="200">
        <v>0</v>
      </c>
      <c r="T194" s="200">
        <f t="shared" si="15"/>
        <v>6014407</v>
      </c>
      <c r="U194" s="194">
        <f t="shared" si="20"/>
        <v>2073.7475260838683</v>
      </c>
      <c r="V194" s="200">
        <v>2545.372897602284</v>
      </c>
    </row>
    <row r="195" spans="1:22" ht="35.25" x14ac:dyDescent="0.5">
      <c r="A195">
        <v>1</v>
      </c>
      <c r="B195" s="193">
        <f>SUBTOTAL(9,$A$16:A195)</f>
        <v>175</v>
      </c>
      <c r="C195" s="202" t="s">
        <v>3284</v>
      </c>
      <c r="D195" s="193">
        <v>1974</v>
      </c>
      <c r="E195" s="193"/>
      <c r="F195" s="193" t="s">
        <v>17193</v>
      </c>
      <c r="G195" s="193">
        <v>5</v>
      </c>
      <c r="H195" s="193" t="s">
        <v>17057</v>
      </c>
      <c r="I195" s="203">
        <v>4926.6000000000004</v>
      </c>
      <c r="J195" s="203">
        <v>4452</v>
      </c>
      <c r="K195" s="203">
        <v>4242.3</v>
      </c>
      <c r="L195" s="204">
        <v>180</v>
      </c>
      <c r="M195" s="193" t="s">
        <v>17051</v>
      </c>
      <c r="N195" s="193" t="s">
        <v>17067</v>
      </c>
      <c r="O195" s="196" t="s">
        <v>17134</v>
      </c>
      <c r="P195" s="200">
        <v>15028707.939999999</v>
      </c>
      <c r="Q195" s="200"/>
      <c r="R195" s="200">
        <v>0</v>
      </c>
      <c r="S195" s="200">
        <v>0</v>
      </c>
      <c r="T195" s="200">
        <f t="shared" si="15"/>
        <v>15028707.939999999</v>
      </c>
      <c r="U195" s="194">
        <f t="shared" si="20"/>
        <v>3050.5232695976938</v>
      </c>
      <c r="V195" s="200">
        <v>3294.7402265253922</v>
      </c>
    </row>
    <row r="196" spans="1:22" ht="35.25" x14ac:dyDescent="0.5">
      <c r="A196">
        <v>1</v>
      </c>
      <c r="B196" s="193">
        <f>SUBTOTAL(9,$A$16:A196)</f>
        <v>176</v>
      </c>
      <c r="C196" s="202" t="s">
        <v>517</v>
      </c>
      <c r="D196" s="193">
        <v>1963</v>
      </c>
      <c r="E196" s="193"/>
      <c r="F196" s="193" t="s">
        <v>17193</v>
      </c>
      <c r="G196" s="193">
        <v>2</v>
      </c>
      <c r="H196" s="193">
        <v>1</v>
      </c>
      <c r="I196" s="203">
        <v>400</v>
      </c>
      <c r="J196" s="203">
        <v>372.62</v>
      </c>
      <c r="K196" s="203">
        <v>372.62</v>
      </c>
      <c r="L196" s="204">
        <v>18</v>
      </c>
      <c r="M196" s="193" t="s">
        <v>17051</v>
      </c>
      <c r="N196" s="193" t="s">
        <v>17089</v>
      </c>
      <c r="O196" s="196" t="s">
        <v>17055</v>
      </c>
      <c r="P196" s="200">
        <v>3463144.67</v>
      </c>
      <c r="Q196" s="200"/>
      <c r="R196" s="200">
        <v>0</v>
      </c>
      <c r="S196" s="200">
        <v>0</v>
      </c>
      <c r="T196" s="200">
        <f t="shared" si="15"/>
        <v>3463144.67</v>
      </c>
      <c r="U196" s="194">
        <f t="shared" si="20"/>
        <v>8657.8616750000001</v>
      </c>
      <c r="V196" s="200">
        <v>11399.052</v>
      </c>
    </row>
    <row r="197" spans="1:22" ht="35.25" x14ac:dyDescent="0.5">
      <c r="A197">
        <v>1</v>
      </c>
      <c r="B197" s="193">
        <f>SUBTOTAL(9,$A$16:A197)</f>
        <v>177</v>
      </c>
      <c r="C197" s="202" t="s">
        <v>518</v>
      </c>
      <c r="D197" s="193">
        <v>1990</v>
      </c>
      <c r="E197" s="193"/>
      <c r="F197" s="193" t="s">
        <v>17056</v>
      </c>
      <c r="G197" s="193">
        <v>5</v>
      </c>
      <c r="H197" s="193" t="s">
        <v>17054</v>
      </c>
      <c r="I197" s="203">
        <v>4381.5</v>
      </c>
      <c r="J197" s="203">
        <v>3229.2</v>
      </c>
      <c r="K197" s="203">
        <v>3194.7</v>
      </c>
      <c r="L197" s="204">
        <v>112</v>
      </c>
      <c r="M197" s="193" t="s">
        <v>17051</v>
      </c>
      <c r="N197" s="193" t="s">
        <v>17067</v>
      </c>
      <c r="O197" s="196" t="s">
        <v>17137</v>
      </c>
      <c r="P197" s="200">
        <v>7387436.6600000001</v>
      </c>
      <c r="Q197" s="200"/>
      <c r="R197" s="200">
        <v>0</v>
      </c>
      <c r="S197" s="200">
        <v>0</v>
      </c>
      <c r="T197" s="200">
        <f t="shared" si="15"/>
        <v>7387436.6600000001</v>
      </c>
      <c r="U197" s="194">
        <f t="shared" si="20"/>
        <v>1686.0519593746435</v>
      </c>
      <c r="V197" s="200">
        <v>2063.9616387082051</v>
      </c>
    </row>
    <row r="198" spans="1:22" ht="35.25" x14ac:dyDescent="0.5">
      <c r="A198">
        <v>1</v>
      </c>
      <c r="B198" s="193">
        <f>SUBTOTAL(9,$A$16:A198)</f>
        <v>178</v>
      </c>
      <c r="C198" s="202" t="s">
        <v>519</v>
      </c>
      <c r="D198" s="193">
        <v>2005</v>
      </c>
      <c r="E198" s="193"/>
      <c r="F198" s="193" t="s">
        <v>17193</v>
      </c>
      <c r="G198" s="193">
        <v>3</v>
      </c>
      <c r="H198" s="193" t="s">
        <v>17058</v>
      </c>
      <c r="I198" s="203">
        <v>1468.2</v>
      </c>
      <c r="J198" s="203">
        <v>926.5</v>
      </c>
      <c r="K198" s="203">
        <v>898</v>
      </c>
      <c r="L198" s="204">
        <v>51</v>
      </c>
      <c r="M198" s="193" t="s">
        <v>17051</v>
      </c>
      <c r="N198" s="193" t="s">
        <v>17067</v>
      </c>
      <c r="O198" s="196" t="s">
        <v>17133</v>
      </c>
      <c r="P198" s="200">
        <v>5439187.5700000003</v>
      </c>
      <c r="Q198" s="200"/>
      <c r="R198" s="200">
        <v>0</v>
      </c>
      <c r="S198" s="200">
        <v>0</v>
      </c>
      <c r="T198" s="200">
        <f t="shared" si="15"/>
        <v>5439187.5700000003</v>
      </c>
      <c r="U198" s="194">
        <f t="shared" si="20"/>
        <v>3704.6639218090181</v>
      </c>
      <c r="V198" s="200">
        <v>4806.2634518457971</v>
      </c>
    </row>
    <row r="199" spans="1:22" ht="35.25" x14ac:dyDescent="0.5">
      <c r="A199">
        <v>1</v>
      </c>
      <c r="B199" s="193">
        <f>SUBTOTAL(9,$A$16:A199)</f>
        <v>179</v>
      </c>
      <c r="C199" s="202" t="s">
        <v>520</v>
      </c>
      <c r="D199" s="193">
        <v>1968</v>
      </c>
      <c r="E199" s="193"/>
      <c r="F199" s="193" t="s">
        <v>17193</v>
      </c>
      <c r="G199" s="193">
        <v>5</v>
      </c>
      <c r="H199" s="193" t="s">
        <v>16999</v>
      </c>
      <c r="I199" s="203">
        <v>2458</v>
      </c>
      <c r="J199" s="203">
        <v>1892.3</v>
      </c>
      <c r="K199" s="203">
        <v>1241.6300000000001</v>
      </c>
      <c r="L199" s="204">
        <v>52</v>
      </c>
      <c r="M199" s="193" t="s">
        <v>17051</v>
      </c>
      <c r="N199" s="193" t="s">
        <v>17067</v>
      </c>
      <c r="O199" s="196" t="s">
        <v>17136</v>
      </c>
      <c r="P199" s="200">
        <v>6294788.0300000003</v>
      </c>
      <c r="Q199" s="200"/>
      <c r="R199" s="200">
        <v>0</v>
      </c>
      <c r="S199" s="200">
        <v>0</v>
      </c>
      <c r="T199" s="200">
        <f t="shared" si="15"/>
        <v>6294788.0300000003</v>
      </c>
      <c r="U199" s="194">
        <f t="shared" si="20"/>
        <v>2560.9389869812858</v>
      </c>
      <c r="V199" s="200">
        <v>3299.2722864117168</v>
      </c>
    </row>
    <row r="200" spans="1:22" ht="35.25" x14ac:dyDescent="0.5">
      <c r="A200">
        <v>1</v>
      </c>
      <c r="B200" s="193">
        <f>SUBTOTAL(9,$A$16:A200)</f>
        <v>180</v>
      </c>
      <c r="C200" s="202" t="s">
        <v>522</v>
      </c>
      <c r="D200" s="193">
        <v>1973</v>
      </c>
      <c r="E200" s="193"/>
      <c r="F200" s="193" t="s">
        <v>17056</v>
      </c>
      <c r="G200" s="193">
        <v>5</v>
      </c>
      <c r="H200" s="193" t="s">
        <v>17061</v>
      </c>
      <c r="I200" s="203">
        <v>7134.5</v>
      </c>
      <c r="J200" s="203">
        <v>4410.8999999999996</v>
      </c>
      <c r="K200" s="203">
        <v>4268.5</v>
      </c>
      <c r="L200" s="204">
        <v>14</v>
      </c>
      <c r="M200" s="193" t="s">
        <v>17051</v>
      </c>
      <c r="N200" s="193" t="s">
        <v>17067</v>
      </c>
      <c r="O200" s="196" t="s">
        <v>17134</v>
      </c>
      <c r="P200" s="200">
        <v>10587190.48</v>
      </c>
      <c r="Q200" s="200"/>
      <c r="R200" s="200">
        <v>0</v>
      </c>
      <c r="S200" s="200">
        <v>0</v>
      </c>
      <c r="T200" s="200">
        <f t="shared" si="15"/>
        <v>10587190.48</v>
      </c>
      <c r="U200" s="194">
        <f t="shared" si="20"/>
        <v>1483.942880370033</v>
      </c>
      <c r="V200" s="200">
        <v>1903.330391646226</v>
      </c>
    </row>
    <row r="201" spans="1:22" ht="35.25" x14ac:dyDescent="0.5">
      <c r="A201">
        <v>1</v>
      </c>
      <c r="B201" s="193">
        <f>SUBTOTAL(9,$A$16:A201)</f>
        <v>181</v>
      </c>
      <c r="C201" s="202" t="s">
        <v>3531</v>
      </c>
      <c r="D201" s="193">
        <v>1975</v>
      </c>
      <c r="E201" s="193"/>
      <c r="F201" s="193" t="s">
        <v>17193</v>
      </c>
      <c r="G201" s="193">
        <v>5</v>
      </c>
      <c r="H201" s="193" t="s">
        <v>16997</v>
      </c>
      <c r="I201" s="203">
        <v>2310.5</v>
      </c>
      <c r="J201" s="203">
        <v>1287.55</v>
      </c>
      <c r="K201" s="203">
        <v>830.8</v>
      </c>
      <c r="L201" s="204">
        <v>86</v>
      </c>
      <c r="M201" s="193" t="s">
        <v>17051</v>
      </c>
      <c r="N201" s="193" t="s">
        <v>17067</v>
      </c>
      <c r="O201" s="196" t="s">
        <v>17145</v>
      </c>
      <c r="P201" s="200">
        <v>7018078.2599999998</v>
      </c>
      <c r="Q201" s="200"/>
      <c r="R201" s="200">
        <v>0</v>
      </c>
      <c r="S201" s="200">
        <v>0</v>
      </c>
      <c r="T201" s="200">
        <f t="shared" si="15"/>
        <v>7018078.2599999998</v>
      </c>
      <c r="U201" s="194">
        <f t="shared" si="20"/>
        <v>3037.4716554858255</v>
      </c>
      <c r="V201" s="200">
        <v>7455.0765851547285</v>
      </c>
    </row>
    <row r="202" spans="1:22" ht="35.25" x14ac:dyDescent="0.5">
      <c r="A202">
        <v>1</v>
      </c>
      <c r="B202" s="193">
        <f>SUBTOTAL(9,$A$16:A202)</f>
        <v>182</v>
      </c>
      <c r="C202" s="202" t="s">
        <v>3682</v>
      </c>
      <c r="D202" s="193">
        <v>1978</v>
      </c>
      <c r="E202" s="193"/>
      <c r="F202" s="193" t="s">
        <v>17193</v>
      </c>
      <c r="G202" s="193">
        <v>9</v>
      </c>
      <c r="H202" s="193" t="s">
        <v>17062</v>
      </c>
      <c r="I202" s="203">
        <v>12893.2</v>
      </c>
      <c r="J202" s="203">
        <v>12893.2</v>
      </c>
      <c r="K202" s="203">
        <v>12893.2</v>
      </c>
      <c r="L202" s="204">
        <v>493</v>
      </c>
      <c r="M202" s="193" t="s">
        <v>17051</v>
      </c>
      <c r="N202" s="193" t="s">
        <v>17067</v>
      </c>
      <c r="O202" s="196" t="s">
        <v>17341</v>
      </c>
      <c r="P202" s="200">
        <v>3399267.6599999997</v>
      </c>
      <c r="Q202" s="200"/>
      <c r="R202" s="200">
        <v>0</v>
      </c>
      <c r="S202" s="200">
        <v>0</v>
      </c>
      <c r="T202" s="200">
        <f t="shared" si="15"/>
        <v>3399267.6599999997</v>
      </c>
      <c r="U202" s="194">
        <f t="shared" si="20"/>
        <v>263.64809822231871</v>
      </c>
      <c r="V202" s="200">
        <v>1051.81</v>
      </c>
    </row>
    <row r="203" spans="1:22" ht="35.25" x14ac:dyDescent="0.5">
      <c r="A203">
        <v>1</v>
      </c>
      <c r="B203" s="193">
        <f>SUBTOTAL(9,$A$16:A203)</f>
        <v>183</v>
      </c>
      <c r="C203" s="202" t="s">
        <v>3551</v>
      </c>
      <c r="D203" s="193">
        <v>1982</v>
      </c>
      <c r="E203" s="193"/>
      <c r="F203" s="193" t="s">
        <v>17193</v>
      </c>
      <c r="G203" s="193">
        <v>9</v>
      </c>
      <c r="H203" s="193" t="s">
        <v>17054</v>
      </c>
      <c r="I203" s="203">
        <v>9363</v>
      </c>
      <c r="J203" s="203">
        <v>9363</v>
      </c>
      <c r="K203" s="203">
        <v>5631</v>
      </c>
      <c r="L203" s="204">
        <v>419</v>
      </c>
      <c r="M203" s="193" t="s">
        <v>17051</v>
      </c>
      <c r="N203" s="193" t="s">
        <v>17067</v>
      </c>
      <c r="O203" s="196" t="s">
        <v>17342</v>
      </c>
      <c r="P203" s="200">
        <v>18809755.130000003</v>
      </c>
      <c r="Q203" s="200"/>
      <c r="R203" s="200">
        <v>0</v>
      </c>
      <c r="S203" s="200">
        <v>0</v>
      </c>
      <c r="T203" s="200">
        <f t="shared" si="15"/>
        <v>18809755.130000003</v>
      </c>
      <c r="U203" s="194">
        <f t="shared" si="20"/>
        <v>2008.9453305564459</v>
      </c>
      <c r="V203" s="200">
        <v>2469.2351494179215</v>
      </c>
    </row>
    <row r="204" spans="1:22" ht="35.25" x14ac:dyDescent="0.5">
      <c r="A204">
        <v>1</v>
      </c>
      <c r="B204" s="193">
        <f>SUBTOTAL(9,$A$16:A204)</f>
        <v>184</v>
      </c>
      <c r="C204" s="202" t="s">
        <v>642</v>
      </c>
      <c r="D204" s="193">
        <v>2001</v>
      </c>
      <c r="E204" s="193"/>
      <c r="F204" s="193" t="s">
        <v>17326</v>
      </c>
      <c r="G204" s="193" t="s">
        <v>17061</v>
      </c>
      <c r="H204" s="193" t="s">
        <v>16999</v>
      </c>
      <c r="I204" s="203">
        <v>4008</v>
      </c>
      <c r="J204" s="203">
        <v>2472.3000000000002</v>
      </c>
      <c r="K204" s="203">
        <v>2472.3000000000002</v>
      </c>
      <c r="L204" s="204">
        <v>92</v>
      </c>
      <c r="M204" s="193" t="s">
        <v>17051</v>
      </c>
      <c r="N204" s="193" t="s">
        <v>17067</v>
      </c>
      <c r="O204" s="196" t="s">
        <v>17343</v>
      </c>
      <c r="P204" s="200">
        <v>8378586.0800000001</v>
      </c>
      <c r="Q204" s="200"/>
      <c r="R204" s="200">
        <v>0</v>
      </c>
      <c r="S204" s="200">
        <v>0</v>
      </c>
      <c r="T204" s="200">
        <f t="shared" si="15"/>
        <v>8378586.0800000001</v>
      </c>
      <c r="U204" s="194">
        <f t="shared" si="20"/>
        <v>2090.4655888223551</v>
      </c>
      <c r="V204" s="200">
        <v>2535.9938279441117</v>
      </c>
    </row>
    <row r="205" spans="1:22" ht="35.25" x14ac:dyDescent="0.5">
      <c r="A205">
        <v>1</v>
      </c>
      <c r="B205" s="193">
        <f>SUBTOTAL(9,$A$16:A205)</f>
        <v>185</v>
      </c>
      <c r="C205" s="202" t="s">
        <v>17052</v>
      </c>
      <c r="D205" s="193">
        <v>1972</v>
      </c>
      <c r="E205" s="193"/>
      <c r="F205" s="193" t="s">
        <v>17193</v>
      </c>
      <c r="G205" s="193" t="s">
        <v>17061</v>
      </c>
      <c r="H205" s="193" t="s">
        <v>17054</v>
      </c>
      <c r="I205" s="203">
        <v>2806.29</v>
      </c>
      <c r="J205" s="203">
        <v>2806.29</v>
      </c>
      <c r="K205" s="203">
        <v>2806.29</v>
      </c>
      <c r="L205" s="204">
        <v>150</v>
      </c>
      <c r="M205" s="193" t="s">
        <v>17051</v>
      </c>
      <c r="N205" s="193" t="s">
        <v>17089</v>
      </c>
      <c r="O205" s="196" t="s">
        <v>17055</v>
      </c>
      <c r="P205" s="200">
        <v>9655445.5599999987</v>
      </c>
      <c r="Q205" s="200"/>
      <c r="R205" s="200">
        <v>0</v>
      </c>
      <c r="S205" s="200">
        <v>0</v>
      </c>
      <c r="T205" s="200">
        <f t="shared" si="15"/>
        <v>9655445.5599999987</v>
      </c>
      <c r="U205" s="194">
        <f t="shared" si="20"/>
        <v>3440.6442527322547</v>
      </c>
      <c r="V205" s="200">
        <v>4255.3919944125519</v>
      </c>
    </row>
    <row r="206" spans="1:22" ht="35.25" x14ac:dyDescent="0.5">
      <c r="A206">
        <v>1</v>
      </c>
      <c r="B206" s="193">
        <f>SUBTOTAL(9,$A$16:A206)</f>
        <v>186</v>
      </c>
      <c r="C206" s="202" t="s">
        <v>17386</v>
      </c>
      <c r="D206" s="193">
        <v>1984</v>
      </c>
      <c r="E206" s="193"/>
      <c r="F206" s="193" t="s">
        <v>17193</v>
      </c>
      <c r="G206" s="193" t="s">
        <v>16999</v>
      </c>
      <c r="H206" s="193">
        <v>4</v>
      </c>
      <c r="I206" s="203">
        <v>1145.3</v>
      </c>
      <c r="J206" s="203">
        <v>645.70000000000005</v>
      </c>
      <c r="K206" s="203">
        <v>645.70000000000005</v>
      </c>
      <c r="L206" s="204">
        <v>48</v>
      </c>
      <c r="M206" s="193" t="s">
        <v>17051</v>
      </c>
      <c r="N206" s="193" t="s">
        <v>17089</v>
      </c>
      <c r="O206" s="196" t="s">
        <v>17055</v>
      </c>
      <c r="P206" s="200">
        <v>9091549.8300000001</v>
      </c>
      <c r="Q206" s="200"/>
      <c r="R206" s="200">
        <v>0</v>
      </c>
      <c r="S206" s="200">
        <v>0</v>
      </c>
      <c r="T206" s="200">
        <f t="shared" si="15"/>
        <v>9091549.8300000001</v>
      </c>
      <c r="U206" s="194">
        <f t="shared" si="20"/>
        <v>7938.1383305684103</v>
      </c>
      <c r="V206" s="200">
        <v>10473.100891644111</v>
      </c>
    </row>
    <row r="207" spans="1:22" ht="35.25" x14ac:dyDescent="0.5">
      <c r="A207">
        <v>1</v>
      </c>
      <c r="B207" s="193">
        <f>SUBTOTAL(9,$A$16:A207)</f>
        <v>187</v>
      </c>
      <c r="C207" s="202" t="s">
        <v>516</v>
      </c>
      <c r="D207" s="193">
        <v>1930</v>
      </c>
      <c r="E207" s="193">
        <v>2010</v>
      </c>
      <c r="F207" s="193" t="s">
        <v>17193</v>
      </c>
      <c r="G207" s="193">
        <v>3</v>
      </c>
      <c r="H207" s="193" t="s">
        <v>17058</v>
      </c>
      <c r="I207" s="203">
        <v>1159.1300000000001</v>
      </c>
      <c r="J207" s="203">
        <v>834.33</v>
      </c>
      <c r="K207" s="203">
        <v>834.33</v>
      </c>
      <c r="L207" s="204">
        <v>44</v>
      </c>
      <c r="M207" s="193" t="s">
        <v>17051</v>
      </c>
      <c r="N207" s="193" t="s">
        <v>17067</v>
      </c>
      <c r="O207" s="196" t="s">
        <v>17137</v>
      </c>
      <c r="P207" s="200">
        <v>180000</v>
      </c>
      <c r="Q207" s="200"/>
      <c r="R207" s="200">
        <v>0</v>
      </c>
      <c r="S207" s="200">
        <v>0</v>
      </c>
      <c r="T207" s="200">
        <f>P207-R207-S207</f>
        <v>180000</v>
      </c>
      <c r="U207" s="194">
        <f t="shared" si="20"/>
        <v>155.28888045344351</v>
      </c>
      <c r="V207" s="200">
        <f>U207</f>
        <v>155.28888045344351</v>
      </c>
    </row>
    <row r="208" spans="1:22" s="71" customFormat="1" ht="35.25" x14ac:dyDescent="0.5">
      <c r="A208"/>
      <c r="B208" s="201" t="s">
        <v>534</v>
      </c>
      <c r="C208" s="201"/>
      <c r="D208" s="193" t="s">
        <v>17029</v>
      </c>
      <c r="E208" s="193" t="s">
        <v>17029</v>
      </c>
      <c r="F208" s="193" t="s">
        <v>17029</v>
      </c>
      <c r="G208" s="193" t="s">
        <v>17029</v>
      </c>
      <c r="H208" s="193" t="s">
        <v>17029</v>
      </c>
      <c r="I208" s="198">
        <f>SUM(I209:I215)</f>
        <v>22040.7</v>
      </c>
      <c r="J208" s="198">
        <f t="shared" ref="J208:L208" si="27">SUM(J209:J215)</f>
        <v>13889</v>
      </c>
      <c r="K208" s="198">
        <f t="shared" si="27"/>
        <v>13232.7</v>
      </c>
      <c r="L208" s="176">
        <f t="shared" si="27"/>
        <v>613</v>
      </c>
      <c r="M208" s="193" t="s">
        <v>17029</v>
      </c>
      <c r="N208" s="193" t="s">
        <v>17029</v>
      </c>
      <c r="O208" s="196" t="s">
        <v>17029</v>
      </c>
      <c r="P208" s="199">
        <v>24808077.649999999</v>
      </c>
      <c r="Q208" s="199"/>
      <c r="R208" s="198">
        <f>SUM(R209:R215)</f>
        <v>0</v>
      </c>
      <c r="S208" s="198">
        <f t="shared" ref="S208:T208" si="28">SUM(S209:S215)</f>
        <v>0</v>
      </c>
      <c r="T208" s="198">
        <f t="shared" si="28"/>
        <v>24808077.649999999</v>
      </c>
      <c r="U208" s="194">
        <f t="shared" si="20"/>
        <v>1125.5576116003574</v>
      </c>
      <c r="V208" s="200">
        <f>MAX(V209:V215)</f>
        <v>7319.0806390105627</v>
      </c>
    </row>
    <row r="209" spans="1:22" ht="35.25" x14ac:dyDescent="0.5">
      <c r="A209">
        <v>1</v>
      </c>
      <c r="B209" s="193">
        <f>SUBTOTAL(9,$A$16:A209)</f>
        <v>188</v>
      </c>
      <c r="C209" s="202" t="s">
        <v>523</v>
      </c>
      <c r="D209" s="193">
        <v>1984</v>
      </c>
      <c r="E209" s="193"/>
      <c r="F209" s="193" t="s">
        <v>17056</v>
      </c>
      <c r="G209" s="193">
        <v>9</v>
      </c>
      <c r="H209" s="193">
        <v>2</v>
      </c>
      <c r="I209" s="203">
        <v>5594.5</v>
      </c>
      <c r="J209" s="203">
        <v>4096</v>
      </c>
      <c r="K209" s="203">
        <v>4096</v>
      </c>
      <c r="L209" s="204">
        <v>151</v>
      </c>
      <c r="M209" s="193" t="s">
        <v>17051</v>
      </c>
      <c r="N209" s="193" t="s">
        <v>17067</v>
      </c>
      <c r="O209" s="196" t="s">
        <v>17138</v>
      </c>
      <c r="P209" s="200">
        <v>5529192.29</v>
      </c>
      <c r="Q209" s="200"/>
      <c r="R209" s="200">
        <v>0</v>
      </c>
      <c r="S209" s="200">
        <v>0</v>
      </c>
      <c r="T209" s="200">
        <f t="shared" si="15"/>
        <v>5529192.29</v>
      </c>
      <c r="U209" s="194">
        <f t="shared" si="20"/>
        <v>988.32644382876038</v>
      </c>
      <c r="V209" s="200">
        <v>1199.0474029850745</v>
      </c>
    </row>
    <row r="210" spans="1:22" ht="35.25" x14ac:dyDescent="0.5">
      <c r="A210">
        <v>1</v>
      </c>
      <c r="B210" s="193">
        <f>SUBTOTAL(9,$A$16:A210)</f>
        <v>189</v>
      </c>
      <c r="C210" s="202" t="s">
        <v>525</v>
      </c>
      <c r="D210" s="193">
        <v>1972</v>
      </c>
      <c r="E210" s="193"/>
      <c r="F210" s="193" t="s">
        <v>17193</v>
      </c>
      <c r="G210" s="193">
        <v>2</v>
      </c>
      <c r="H210" s="193">
        <v>2</v>
      </c>
      <c r="I210" s="203">
        <v>776.2</v>
      </c>
      <c r="J210" s="203">
        <v>717.9</v>
      </c>
      <c r="K210" s="203">
        <v>637.70000000000005</v>
      </c>
      <c r="L210" s="204">
        <v>48</v>
      </c>
      <c r="M210" s="193" t="s">
        <v>17051</v>
      </c>
      <c r="N210" s="193" t="s">
        <v>17067</v>
      </c>
      <c r="O210" s="196" t="s">
        <v>17138</v>
      </c>
      <c r="P210" s="200">
        <v>4409116.4800000004</v>
      </c>
      <c r="Q210" s="200"/>
      <c r="R210" s="200">
        <v>0</v>
      </c>
      <c r="S210" s="200">
        <v>0</v>
      </c>
      <c r="T210" s="200">
        <f t="shared" si="15"/>
        <v>4409116.4800000004</v>
      </c>
      <c r="U210" s="194">
        <f t="shared" si="20"/>
        <v>5680.3871167224943</v>
      </c>
      <c r="V210" s="200">
        <v>7319.0806390105627</v>
      </c>
    </row>
    <row r="211" spans="1:22" ht="35.25" x14ac:dyDescent="0.5">
      <c r="A211">
        <v>1</v>
      </c>
      <c r="B211" s="193">
        <f>SUBTOTAL(9,$A$16:A211)</f>
        <v>190</v>
      </c>
      <c r="C211" s="202" t="s">
        <v>526</v>
      </c>
      <c r="D211" s="193">
        <v>1982</v>
      </c>
      <c r="E211" s="193"/>
      <c r="F211" s="193" t="s">
        <v>17056</v>
      </c>
      <c r="G211" s="193">
        <v>5</v>
      </c>
      <c r="H211" s="193">
        <v>4</v>
      </c>
      <c r="I211" s="203">
        <v>3798.1</v>
      </c>
      <c r="J211" s="203">
        <v>2692.4</v>
      </c>
      <c r="K211" s="203">
        <v>2469</v>
      </c>
      <c r="L211" s="204">
        <v>138</v>
      </c>
      <c r="M211" s="193" t="s">
        <v>17051</v>
      </c>
      <c r="N211" s="193" t="s">
        <v>17067</v>
      </c>
      <c r="O211" s="196" t="s">
        <v>17139</v>
      </c>
      <c r="P211" s="200">
        <v>356186.75</v>
      </c>
      <c r="Q211" s="200"/>
      <c r="R211" s="200">
        <v>0</v>
      </c>
      <c r="S211" s="200">
        <v>0</v>
      </c>
      <c r="T211" s="200">
        <f t="shared" si="15"/>
        <v>356186.75</v>
      </c>
      <c r="U211" s="194">
        <f t="shared" si="20"/>
        <v>93.780245385850819</v>
      </c>
      <c r="V211" s="200">
        <v>409.66</v>
      </c>
    </row>
    <row r="212" spans="1:22" ht="35.25" x14ac:dyDescent="0.5">
      <c r="A212">
        <v>1</v>
      </c>
      <c r="B212" s="193">
        <f>SUBTOTAL(9,$A$16:A212)</f>
        <v>191</v>
      </c>
      <c r="C212" s="202" t="s">
        <v>17065</v>
      </c>
      <c r="D212" s="193">
        <v>1993</v>
      </c>
      <c r="E212" s="193"/>
      <c r="F212" s="193" t="s">
        <v>17326</v>
      </c>
      <c r="G212" s="193">
        <v>5</v>
      </c>
      <c r="H212" s="193" t="s">
        <v>17058</v>
      </c>
      <c r="I212" s="203">
        <v>5482.2</v>
      </c>
      <c r="J212" s="203">
        <v>3303.8</v>
      </c>
      <c r="K212" s="203">
        <v>3096.3</v>
      </c>
      <c r="L212" s="204">
        <v>147</v>
      </c>
      <c r="M212" s="193" t="s">
        <v>17051</v>
      </c>
      <c r="N212" s="193" t="s">
        <v>17067</v>
      </c>
      <c r="O212" s="196" t="s">
        <v>17138</v>
      </c>
      <c r="P212" s="200">
        <v>5641615.0599999996</v>
      </c>
      <c r="Q212" s="200"/>
      <c r="R212" s="200">
        <v>0</v>
      </c>
      <c r="S212" s="200">
        <v>0</v>
      </c>
      <c r="T212" s="200">
        <f t="shared" si="15"/>
        <v>5641615.0599999996</v>
      </c>
      <c r="U212" s="194">
        <f t="shared" si="20"/>
        <v>1029.0786654992521</v>
      </c>
      <c r="V212" s="200">
        <v>2032.0151674875051</v>
      </c>
    </row>
    <row r="213" spans="1:22" ht="35.25" x14ac:dyDescent="0.5">
      <c r="A213">
        <v>1</v>
      </c>
      <c r="B213" s="193">
        <f>SUBTOTAL(9,$A$16:A213)</f>
        <v>192</v>
      </c>
      <c r="C213" s="202" t="s">
        <v>17064</v>
      </c>
      <c r="D213" s="193">
        <v>1964</v>
      </c>
      <c r="E213" s="193"/>
      <c r="F213" s="193" t="s">
        <v>17193</v>
      </c>
      <c r="G213" s="193">
        <v>2</v>
      </c>
      <c r="H213" s="193" t="s">
        <v>16999</v>
      </c>
      <c r="I213" s="203">
        <v>669.7</v>
      </c>
      <c r="J213" s="203">
        <v>350.2</v>
      </c>
      <c r="K213" s="203">
        <v>300.5</v>
      </c>
      <c r="L213" s="204">
        <v>11</v>
      </c>
      <c r="M213" s="193" t="s">
        <v>17051</v>
      </c>
      <c r="N213" s="193" t="s">
        <v>17067</v>
      </c>
      <c r="O213" s="196" t="s">
        <v>17138</v>
      </c>
      <c r="P213" s="200">
        <v>1695754.02</v>
      </c>
      <c r="Q213" s="200"/>
      <c r="R213" s="200">
        <v>0</v>
      </c>
      <c r="S213" s="200">
        <v>0</v>
      </c>
      <c r="T213" s="200">
        <f t="shared" si="15"/>
        <v>1695754.02</v>
      </c>
      <c r="U213" s="194">
        <f t="shared" si="20"/>
        <v>2532.1099298193221</v>
      </c>
      <c r="V213" s="200">
        <v>5856.6310469762575</v>
      </c>
    </row>
    <row r="214" spans="1:22" ht="35.25" x14ac:dyDescent="0.5">
      <c r="A214">
        <v>1</v>
      </c>
      <c r="B214" s="193">
        <f>SUBTOTAL(9,$A$16:A214)</f>
        <v>193</v>
      </c>
      <c r="C214" s="202" t="s">
        <v>3842</v>
      </c>
      <c r="D214" s="193">
        <v>2002</v>
      </c>
      <c r="E214" s="193"/>
      <c r="F214" s="193" t="s">
        <v>17193</v>
      </c>
      <c r="G214" s="193">
        <v>5</v>
      </c>
      <c r="H214" s="193" t="s">
        <v>17058</v>
      </c>
      <c r="I214" s="203">
        <v>5019</v>
      </c>
      <c r="J214" s="203">
        <v>2368</v>
      </c>
      <c r="K214" s="203">
        <v>2368</v>
      </c>
      <c r="L214" s="204">
        <v>93</v>
      </c>
      <c r="M214" s="193" t="s">
        <v>17051</v>
      </c>
      <c r="N214" s="193" t="s">
        <v>17067</v>
      </c>
      <c r="O214" s="196" t="s">
        <v>17138</v>
      </c>
      <c r="P214" s="200">
        <v>7026213.0500000007</v>
      </c>
      <c r="Q214" s="200"/>
      <c r="R214" s="200">
        <v>0</v>
      </c>
      <c r="S214" s="200">
        <v>0</v>
      </c>
      <c r="T214" s="200">
        <f t="shared" si="15"/>
        <v>7026213.0500000007</v>
      </c>
      <c r="U214" s="194">
        <f t="shared" si="20"/>
        <v>1399.922902968719</v>
      </c>
      <c r="V214" s="200">
        <v>2021.9557735006974</v>
      </c>
    </row>
    <row r="215" spans="1:22" ht="35.25" x14ac:dyDescent="0.5">
      <c r="A215">
        <v>1</v>
      </c>
      <c r="B215" s="193">
        <f>SUBTOTAL(9,$A$16:A215)</f>
        <v>194</v>
      </c>
      <c r="C215" s="202" t="s">
        <v>524</v>
      </c>
      <c r="D215" s="193">
        <v>1964</v>
      </c>
      <c r="E215" s="193"/>
      <c r="F215" s="193" t="s">
        <v>17193</v>
      </c>
      <c r="G215" s="193">
        <v>2</v>
      </c>
      <c r="H215" s="193">
        <v>2</v>
      </c>
      <c r="I215" s="203">
        <v>701</v>
      </c>
      <c r="J215" s="203">
        <v>360.7</v>
      </c>
      <c r="K215" s="203">
        <v>265.2</v>
      </c>
      <c r="L215" s="204">
        <v>25</v>
      </c>
      <c r="M215" s="193" t="s">
        <v>17051</v>
      </c>
      <c r="N215" s="193" t="s">
        <v>17067</v>
      </c>
      <c r="O215" s="196" t="s">
        <v>17139</v>
      </c>
      <c r="P215" s="200">
        <v>150000</v>
      </c>
      <c r="Q215" s="200"/>
      <c r="R215" s="200">
        <v>0</v>
      </c>
      <c r="S215" s="200">
        <v>0</v>
      </c>
      <c r="T215" s="200">
        <f>P215-R215-S215</f>
        <v>150000</v>
      </c>
      <c r="U215" s="194">
        <f t="shared" si="20"/>
        <v>213.98002853067047</v>
      </c>
      <c r="V215" s="200">
        <f>U215</f>
        <v>213.98002853067047</v>
      </c>
    </row>
    <row r="216" spans="1:22" s="71" customFormat="1" ht="35.25" x14ac:dyDescent="0.5">
      <c r="A216"/>
      <c r="B216" s="201" t="s">
        <v>535</v>
      </c>
      <c r="C216" s="201"/>
      <c r="D216" s="193" t="s">
        <v>17029</v>
      </c>
      <c r="E216" s="193" t="s">
        <v>17029</v>
      </c>
      <c r="F216" s="193" t="s">
        <v>17029</v>
      </c>
      <c r="G216" s="193" t="s">
        <v>17029</v>
      </c>
      <c r="H216" s="193" t="s">
        <v>17029</v>
      </c>
      <c r="I216" s="198">
        <f>SUM(I217:I222)</f>
        <v>11418.54</v>
      </c>
      <c r="J216" s="198">
        <f t="shared" ref="J216:L216" si="29">SUM(J217:J222)</f>
        <v>10473.939999999999</v>
      </c>
      <c r="K216" s="198">
        <f t="shared" si="29"/>
        <v>5790.74</v>
      </c>
      <c r="L216" s="176">
        <f t="shared" si="29"/>
        <v>448</v>
      </c>
      <c r="M216" s="193" t="s">
        <v>17029</v>
      </c>
      <c r="N216" s="193" t="s">
        <v>17029</v>
      </c>
      <c r="O216" s="196" t="s">
        <v>17029</v>
      </c>
      <c r="P216" s="199">
        <v>23720935.170000002</v>
      </c>
      <c r="Q216" s="199">
        <f t="shared" ref="Q216:T216" si="30">SUM(Q217:Q222)</f>
        <v>0</v>
      </c>
      <c r="R216" s="198">
        <f t="shared" si="30"/>
        <v>0</v>
      </c>
      <c r="S216" s="198">
        <f t="shared" si="30"/>
        <v>0</v>
      </c>
      <c r="T216" s="198">
        <f t="shared" si="30"/>
        <v>23720935.170000002</v>
      </c>
      <c r="U216" s="194">
        <f t="shared" si="20"/>
        <v>2077.4052698506111</v>
      </c>
      <c r="V216" s="200">
        <f>MAX(V217:V222)</f>
        <v>8748.0530399055478</v>
      </c>
    </row>
    <row r="217" spans="1:22" ht="35.25" x14ac:dyDescent="0.5">
      <c r="A217">
        <v>1</v>
      </c>
      <c r="B217" s="193">
        <f>SUBTOTAL(9,$A$16:A217)</f>
        <v>195</v>
      </c>
      <c r="C217" s="202" t="s">
        <v>527</v>
      </c>
      <c r="D217" s="193">
        <v>1955</v>
      </c>
      <c r="E217" s="193"/>
      <c r="F217" s="193" t="s">
        <v>17193</v>
      </c>
      <c r="G217" s="193">
        <v>3</v>
      </c>
      <c r="H217" s="193" t="s">
        <v>17058</v>
      </c>
      <c r="I217" s="203">
        <v>2093.84</v>
      </c>
      <c r="J217" s="203">
        <v>1914.34</v>
      </c>
      <c r="K217" s="203">
        <v>1565.94</v>
      </c>
      <c r="L217" s="204">
        <v>80</v>
      </c>
      <c r="M217" s="193" t="s">
        <v>17051</v>
      </c>
      <c r="N217" s="193" t="s">
        <v>17089</v>
      </c>
      <c r="O217" s="196" t="s">
        <v>17055</v>
      </c>
      <c r="P217" s="200">
        <v>10197503.680000002</v>
      </c>
      <c r="Q217" s="200"/>
      <c r="R217" s="200">
        <v>0</v>
      </c>
      <c r="S217" s="200">
        <v>0</v>
      </c>
      <c r="T217" s="200">
        <f t="shared" si="15"/>
        <v>10197503.680000002</v>
      </c>
      <c r="U217" s="194">
        <f t="shared" si="20"/>
        <v>4870.2401711687617</v>
      </c>
      <c r="V217" s="200">
        <v>6275.2202995453326</v>
      </c>
    </row>
    <row r="218" spans="1:22" ht="35.25" x14ac:dyDescent="0.5">
      <c r="A218">
        <v>1</v>
      </c>
      <c r="B218" s="193">
        <f>SUBTOTAL(9,$A$16:A218)</f>
        <v>196</v>
      </c>
      <c r="C218" s="202" t="s">
        <v>3897</v>
      </c>
      <c r="D218" s="193">
        <v>1882</v>
      </c>
      <c r="E218" s="193"/>
      <c r="F218" s="193" t="s">
        <v>17193</v>
      </c>
      <c r="G218" s="193">
        <v>3</v>
      </c>
      <c r="H218" s="193" t="s">
        <v>17058</v>
      </c>
      <c r="I218" s="203">
        <v>3501.8</v>
      </c>
      <c r="J218" s="203">
        <v>2939.7</v>
      </c>
      <c r="K218" s="203">
        <v>1028.9000000000001</v>
      </c>
      <c r="L218" s="204">
        <v>88</v>
      </c>
      <c r="M218" s="193" t="s">
        <v>17051</v>
      </c>
      <c r="N218" s="193" t="s">
        <v>17067</v>
      </c>
      <c r="O218" s="196" t="s">
        <v>17344</v>
      </c>
      <c r="P218" s="200">
        <v>6770508.0099999998</v>
      </c>
      <c r="Q218" s="200"/>
      <c r="R218" s="200">
        <v>0</v>
      </c>
      <c r="S218" s="200">
        <v>0</v>
      </c>
      <c r="T218" s="200">
        <f t="shared" si="15"/>
        <v>6770508.0099999998</v>
      </c>
      <c r="U218" s="194">
        <f t="shared" si="20"/>
        <v>1933.4365212176592</v>
      </c>
      <c r="V218" s="200">
        <v>5674.57</v>
      </c>
    </row>
    <row r="219" spans="1:22" ht="35.25" x14ac:dyDescent="0.5">
      <c r="A219">
        <v>1</v>
      </c>
      <c r="B219" s="193">
        <f>SUBTOTAL(9,$A$16:A219)</f>
        <v>197</v>
      </c>
      <c r="C219" s="202" t="s">
        <v>3923</v>
      </c>
      <c r="D219" s="193">
        <v>1977</v>
      </c>
      <c r="E219" s="193"/>
      <c r="F219" s="193" t="s">
        <v>17193</v>
      </c>
      <c r="G219" s="193">
        <v>5</v>
      </c>
      <c r="H219" s="193">
        <v>2</v>
      </c>
      <c r="I219" s="203">
        <v>4074.3</v>
      </c>
      <c r="J219" s="203">
        <v>4074.3</v>
      </c>
      <c r="K219" s="203">
        <v>1846.3</v>
      </c>
      <c r="L219" s="204">
        <v>209</v>
      </c>
      <c r="M219" s="193" t="s">
        <v>17051</v>
      </c>
      <c r="N219" s="193" t="s">
        <v>17067</v>
      </c>
      <c r="O219" s="196" t="s">
        <v>17345</v>
      </c>
      <c r="P219" s="200">
        <v>1260186.57</v>
      </c>
      <c r="Q219" s="200"/>
      <c r="R219" s="200">
        <v>0</v>
      </c>
      <c r="S219" s="200">
        <v>0</v>
      </c>
      <c r="T219" s="200">
        <f t="shared" si="15"/>
        <v>1260186.57</v>
      </c>
      <c r="U219" s="194">
        <f t="shared" si="20"/>
        <v>309.30136956041531</v>
      </c>
      <c r="V219" s="200">
        <v>527.63</v>
      </c>
    </row>
    <row r="220" spans="1:22" ht="35.25" x14ac:dyDescent="0.5">
      <c r="A220">
        <v>1</v>
      </c>
      <c r="B220" s="193">
        <f>SUBTOTAL(9,$A$16:A220)</f>
        <v>198</v>
      </c>
      <c r="C220" s="202" t="s">
        <v>767</v>
      </c>
      <c r="D220" s="193">
        <v>1937</v>
      </c>
      <c r="E220" s="193"/>
      <c r="F220" s="193" t="s">
        <v>17192</v>
      </c>
      <c r="G220" s="193">
        <v>2</v>
      </c>
      <c r="H220" s="193" t="s">
        <v>16999</v>
      </c>
      <c r="I220" s="203">
        <v>423.5</v>
      </c>
      <c r="J220" s="203">
        <v>301.89999999999998</v>
      </c>
      <c r="K220" s="203">
        <v>301.89999999999998</v>
      </c>
      <c r="L220" s="204">
        <v>26</v>
      </c>
      <c r="M220" s="193" t="s">
        <v>17051</v>
      </c>
      <c r="N220" s="193" t="s">
        <v>17176</v>
      </c>
      <c r="O220" s="196" t="s">
        <v>17055</v>
      </c>
      <c r="P220" s="200">
        <v>2363776.9100000006</v>
      </c>
      <c r="Q220" s="200"/>
      <c r="R220" s="200">
        <v>0</v>
      </c>
      <c r="S220" s="200">
        <v>0</v>
      </c>
      <c r="T220" s="200">
        <f t="shared" si="15"/>
        <v>2363776.9100000006</v>
      </c>
      <c r="U220" s="194">
        <f t="shared" si="20"/>
        <v>5581.527532467534</v>
      </c>
      <c r="V220" s="200">
        <v>8748.0530399055478</v>
      </c>
    </row>
    <row r="221" spans="1:22" ht="35.25" x14ac:dyDescent="0.5">
      <c r="A221">
        <v>1</v>
      </c>
      <c r="B221" s="193">
        <f>SUBTOTAL(9,$A$16:A221)</f>
        <v>199</v>
      </c>
      <c r="C221" s="202" t="s">
        <v>528</v>
      </c>
      <c r="D221" s="193">
        <v>1933</v>
      </c>
      <c r="E221" s="193"/>
      <c r="F221" s="193" t="s">
        <v>17192</v>
      </c>
      <c r="G221" s="193">
        <v>2</v>
      </c>
      <c r="H221" s="193" t="s">
        <v>16999</v>
      </c>
      <c r="I221" s="203">
        <v>441</v>
      </c>
      <c r="J221" s="203">
        <v>422.8</v>
      </c>
      <c r="K221" s="203">
        <v>376.7</v>
      </c>
      <c r="L221" s="204">
        <v>23</v>
      </c>
      <c r="M221" s="193" t="s">
        <v>17051</v>
      </c>
      <c r="N221" s="193" t="s">
        <v>17067</v>
      </c>
      <c r="O221" s="196" t="s">
        <v>17140</v>
      </c>
      <c r="P221" s="200">
        <v>2948960</v>
      </c>
      <c r="Q221" s="200"/>
      <c r="R221" s="200">
        <v>0</v>
      </c>
      <c r="S221" s="200">
        <v>0</v>
      </c>
      <c r="T221" s="200">
        <f>P221-R221-S221</f>
        <v>2948960</v>
      </c>
      <c r="U221" s="194">
        <f>P221/I221</f>
        <v>6686.9841269841272</v>
      </c>
      <c r="V221" s="200">
        <v>8616.063492063493</v>
      </c>
    </row>
    <row r="222" spans="1:22" ht="35.25" x14ac:dyDescent="0.5">
      <c r="A222">
        <v>1</v>
      </c>
      <c r="B222" s="193">
        <f>SUBTOTAL(9,$A$16:A222)</f>
        <v>200</v>
      </c>
      <c r="C222" s="202" t="s">
        <v>551</v>
      </c>
      <c r="D222" s="193">
        <v>1953</v>
      </c>
      <c r="E222" s="193"/>
      <c r="F222" s="193" t="s">
        <v>17193</v>
      </c>
      <c r="G222" s="193">
        <v>2</v>
      </c>
      <c r="H222" s="193" t="s">
        <v>16999</v>
      </c>
      <c r="I222" s="203">
        <v>884.1</v>
      </c>
      <c r="J222" s="203">
        <v>820.9</v>
      </c>
      <c r="K222" s="203">
        <v>671</v>
      </c>
      <c r="L222" s="204">
        <v>22</v>
      </c>
      <c r="M222" s="193" t="s">
        <v>17051</v>
      </c>
      <c r="N222" s="193" t="s">
        <v>17089</v>
      </c>
      <c r="O222" s="196" t="s">
        <v>17055</v>
      </c>
      <c r="P222" s="200">
        <v>180000</v>
      </c>
      <c r="Q222" s="200"/>
      <c r="R222" s="200">
        <v>0</v>
      </c>
      <c r="S222" s="200">
        <v>0</v>
      </c>
      <c r="T222" s="200">
        <f>P222-R222-S222</f>
        <v>180000</v>
      </c>
      <c r="U222" s="194">
        <f t="shared" ref="U222" si="31">P222/I222</f>
        <v>203.59687818120122</v>
      </c>
      <c r="V222" s="200">
        <f>U222</f>
        <v>203.59687818120122</v>
      </c>
    </row>
    <row r="223" spans="1:22" s="71" customFormat="1" ht="35.25" x14ac:dyDescent="0.5">
      <c r="A223"/>
      <c r="B223" s="201" t="s">
        <v>536</v>
      </c>
      <c r="C223" s="201"/>
      <c r="D223" s="193" t="s">
        <v>17029</v>
      </c>
      <c r="E223" s="193" t="s">
        <v>17029</v>
      </c>
      <c r="F223" s="193" t="s">
        <v>17029</v>
      </c>
      <c r="G223" s="193" t="s">
        <v>17029</v>
      </c>
      <c r="H223" s="193" t="s">
        <v>17029</v>
      </c>
      <c r="I223" s="198">
        <f>SUM(I224:I229)</f>
        <v>19574.940000000002</v>
      </c>
      <c r="J223" s="198">
        <f t="shared" ref="J223:L223" si="32">SUM(J224:J229)</f>
        <v>14175.919999999998</v>
      </c>
      <c r="K223" s="198">
        <f t="shared" si="32"/>
        <v>13377.289999999999</v>
      </c>
      <c r="L223" s="176">
        <f t="shared" si="32"/>
        <v>674</v>
      </c>
      <c r="M223" s="193" t="s">
        <v>17029</v>
      </c>
      <c r="N223" s="193" t="s">
        <v>17029</v>
      </c>
      <c r="O223" s="196" t="s">
        <v>17029</v>
      </c>
      <c r="P223" s="199">
        <v>32067911.869999997</v>
      </c>
      <c r="Q223" s="199"/>
      <c r="R223" s="198">
        <f t="shared" ref="R223" si="33">SUM(R224:R229)</f>
        <v>0</v>
      </c>
      <c r="S223" s="198">
        <f t="shared" ref="S223" si="34">SUM(S224:S229)</f>
        <v>0</v>
      </c>
      <c r="T223" s="198">
        <f t="shared" ref="T223" si="35">SUM(T224:T229)</f>
        <v>32067911.869999997</v>
      </c>
      <c r="U223" s="194">
        <f t="shared" ref="U223:U277" si="36">P223/I223</f>
        <v>1638.2125242784905</v>
      </c>
      <c r="V223" s="200">
        <f>MAX(V224:V229)</f>
        <v>7663.67</v>
      </c>
    </row>
    <row r="224" spans="1:22" ht="35.25" x14ac:dyDescent="0.5">
      <c r="A224">
        <v>1</v>
      </c>
      <c r="B224" s="193">
        <f>SUBTOTAL(9,$A$16:A224)</f>
        <v>201</v>
      </c>
      <c r="C224" s="202" t="s">
        <v>529</v>
      </c>
      <c r="D224" s="193">
        <v>1965</v>
      </c>
      <c r="E224" s="193"/>
      <c r="F224" s="193" t="s">
        <v>17193</v>
      </c>
      <c r="G224" s="193">
        <v>4</v>
      </c>
      <c r="H224" s="193" t="s">
        <v>17058</v>
      </c>
      <c r="I224" s="203">
        <v>2685.45</v>
      </c>
      <c r="J224" s="203">
        <v>1980.26</v>
      </c>
      <c r="K224" s="203">
        <v>1866.2</v>
      </c>
      <c r="L224" s="204">
        <v>74</v>
      </c>
      <c r="M224" s="193" t="s">
        <v>17051</v>
      </c>
      <c r="N224" s="193" t="s">
        <v>17067</v>
      </c>
      <c r="O224" s="196" t="s">
        <v>17142</v>
      </c>
      <c r="P224" s="200">
        <v>7564503.6799999997</v>
      </c>
      <c r="Q224" s="200"/>
      <c r="R224" s="200">
        <v>0</v>
      </c>
      <c r="S224" s="200">
        <v>0</v>
      </c>
      <c r="T224" s="200">
        <f t="shared" ref="T224:T279" si="37">P224-R224-S224</f>
        <v>7564503.6799999997</v>
      </c>
      <c r="U224" s="194">
        <f t="shared" si="36"/>
        <v>2816.847708950083</v>
      </c>
      <c r="V224" s="200">
        <v>3629.4595959708804</v>
      </c>
    </row>
    <row r="225" spans="1:22" ht="35.25" x14ac:dyDescent="0.5">
      <c r="A225">
        <v>1</v>
      </c>
      <c r="B225" s="193">
        <f>SUBTOTAL(9,$A$16:A225)</f>
        <v>202</v>
      </c>
      <c r="C225" s="202" t="s">
        <v>530</v>
      </c>
      <c r="D225" s="193">
        <v>1962</v>
      </c>
      <c r="E225" s="193"/>
      <c r="F225" s="193" t="s">
        <v>17193</v>
      </c>
      <c r="G225" s="193">
        <v>3</v>
      </c>
      <c r="H225" s="193" t="s">
        <v>16999</v>
      </c>
      <c r="I225" s="203">
        <v>1347.34</v>
      </c>
      <c r="J225" s="203">
        <v>927.1</v>
      </c>
      <c r="K225" s="203">
        <v>854.4</v>
      </c>
      <c r="L225" s="204">
        <v>40</v>
      </c>
      <c r="M225" s="193" t="s">
        <v>17051</v>
      </c>
      <c r="N225" s="193" t="s">
        <v>17067</v>
      </c>
      <c r="O225" s="196" t="s">
        <v>17141</v>
      </c>
      <c r="P225" s="200">
        <v>5016180.96</v>
      </c>
      <c r="Q225" s="200"/>
      <c r="R225" s="200">
        <v>0</v>
      </c>
      <c r="S225" s="200">
        <v>0</v>
      </c>
      <c r="T225" s="200">
        <f t="shared" si="37"/>
        <v>5016180.96</v>
      </c>
      <c r="U225" s="194">
        <f t="shared" si="36"/>
        <v>3723.0253388157407</v>
      </c>
      <c r="V225" s="200">
        <v>4797.0538126976116</v>
      </c>
    </row>
    <row r="226" spans="1:22" ht="35.25" x14ac:dyDescent="0.5">
      <c r="A226">
        <v>1</v>
      </c>
      <c r="B226" s="193">
        <f>SUBTOTAL(9,$A$16:A226)</f>
        <v>203</v>
      </c>
      <c r="C226" s="202" t="s">
        <v>531</v>
      </c>
      <c r="D226" s="193">
        <v>1962</v>
      </c>
      <c r="E226" s="193"/>
      <c r="F226" s="193" t="s">
        <v>17193</v>
      </c>
      <c r="G226" s="193">
        <v>3</v>
      </c>
      <c r="H226" s="193" t="s">
        <v>16999</v>
      </c>
      <c r="I226" s="203">
        <v>1392.88</v>
      </c>
      <c r="J226" s="203">
        <v>969.68</v>
      </c>
      <c r="K226" s="203">
        <v>819.3</v>
      </c>
      <c r="L226" s="204">
        <v>57</v>
      </c>
      <c r="M226" s="193" t="s">
        <v>17051</v>
      </c>
      <c r="N226" s="193" t="s">
        <v>17067</v>
      </c>
      <c r="O226" s="196" t="s">
        <v>17142</v>
      </c>
      <c r="P226" s="200">
        <v>4872018.9399999995</v>
      </c>
      <c r="Q226" s="200"/>
      <c r="R226" s="200">
        <v>0</v>
      </c>
      <c r="S226" s="200">
        <v>0</v>
      </c>
      <c r="T226" s="200">
        <f t="shared" si="37"/>
        <v>4872018.9399999995</v>
      </c>
      <c r="U226" s="194">
        <f t="shared" si="36"/>
        <v>3497.802351961403</v>
      </c>
      <c r="V226" s="200">
        <v>4506.8578898397564</v>
      </c>
    </row>
    <row r="227" spans="1:22" ht="35.25" x14ac:dyDescent="0.5">
      <c r="A227">
        <v>1</v>
      </c>
      <c r="B227" s="193">
        <f>SUBTOTAL(9,$A$16:A227)</f>
        <v>204</v>
      </c>
      <c r="C227" s="202" t="s">
        <v>532</v>
      </c>
      <c r="D227" s="193">
        <v>1967</v>
      </c>
      <c r="E227" s="193">
        <v>2016</v>
      </c>
      <c r="F227" s="193" t="s">
        <v>17193</v>
      </c>
      <c r="G227" s="193">
        <v>5</v>
      </c>
      <c r="H227" s="193" t="s">
        <v>17053</v>
      </c>
      <c r="I227" s="203">
        <v>7765.21</v>
      </c>
      <c r="J227" s="203">
        <v>6076.67</v>
      </c>
      <c r="K227" s="203">
        <v>5699.38</v>
      </c>
      <c r="L227" s="204">
        <v>260</v>
      </c>
      <c r="M227" s="193" t="s">
        <v>17051</v>
      </c>
      <c r="N227" s="193" t="s">
        <v>17067</v>
      </c>
      <c r="O227" s="196" t="s">
        <v>17141</v>
      </c>
      <c r="P227" s="200">
        <v>801202.7</v>
      </c>
      <c r="Q227" s="200"/>
      <c r="R227" s="200">
        <v>0</v>
      </c>
      <c r="S227" s="200">
        <v>0</v>
      </c>
      <c r="T227" s="200">
        <f t="shared" si="37"/>
        <v>801202.7</v>
      </c>
      <c r="U227" s="194">
        <f t="shared" si="36"/>
        <v>103.17849742634132</v>
      </c>
      <c r="V227" s="200">
        <v>494.01</v>
      </c>
    </row>
    <row r="228" spans="1:22" ht="35.25" x14ac:dyDescent="0.5">
      <c r="A228">
        <v>1</v>
      </c>
      <c r="B228" s="193">
        <f>SUBTOTAL(9,$A$16:A228)</f>
        <v>205</v>
      </c>
      <c r="C228" s="202" t="s">
        <v>4184</v>
      </c>
      <c r="D228" s="193">
        <v>1964</v>
      </c>
      <c r="E228" s="193"/>
      <c r="F228" s="193" t="s">
        <v>17193</v>
      </c>
      <c r="G228" s="193">
        <v>4</v>
      </c>
      <c r="H228" s="193" t="s">
        <v>17058</v>
      </c>
      <c r="I228" s="203">
        <v>2709.75</v>
      </c>
      <c r="J228" s="203">
        <v>2012.8</v>
      </c>
      <c r="K228" s="203">
        <v>1928.6</v>
      </c>
      <c r="L228" s="204">
        <v>73</v>
      </c>
      <c r="M228" s="193" t="s">
        <v>17051</v>
      </c>
      <c r="N228" s="193" t="s">
        <v>17067</v>
      </c>
      <c r="O228" s="196" t="s">
        <v>17346</v>
      </c>
      <c r="P228" s="200">
        <v>4348530.01</v>
      </c>
      <c r="Q228" s="200"/>
      <c r="R228" s="200">
        <v>0</v>
      </c>
      <c r="S228" s="200">
        <v>0</v>
      </c>
      <c r="T228" s="200">
        <f t="shared" si="37"/>
        <v>4348530.01</v>
      </c>
      <c r="U228" s="194">
        <f t="shared" si="36"/>
        <v>1604.7716615923978</v>
      </c>
      <c r="V228" s="200">
        <v>3456.488997139958</v>
      </c>
    </row>
    <row r="229" spans="1:22" ht="35.25" x14ac:dyDescent="0.5">
      <c r="A229">
        <v>1</v>
      </c>
      <c r="B229" s="193">
        <f>SUBTOTAL(9,$A$16:A229)</f>
        <v>206</v>
      </c>
      <c r="C229" s="202" t="s">
        <v>4224</v>
      </c>
      <c r="D229" s="193">
        <v>1965</v>
      </c>
      <c r="E229" s="193"/>
      <c r="F229" s="193" t="s">
        <v>17193</v>
      </c>
      <c r="G229" s="193">
        <v>4</v>
      </c>
      <c r="H229" s="193" t="s">
        <v>17058</v>
      </c>
      <c r="I229" s="203">
        <v>3674.31</v>
      </c>
      <c r="J229" s="203">
        <v>2209.41</v>
      </c>
      <c r="K229" s="203">
        <v>2209.41</v>
      </c>
      <c r="L229" s="204">
        <v>170</v>
      </c>
      <c r="M229" s="193" t="s">
        <v>17051</v>
      </c>
      <c r="N229" s="193" t="s">
        <v>17067</v>
      </c>
      <c r="O229" s="196" t="s">
        <v>17347</v>
      </c>
      <c r="P229" s="200">
        <v>9465475.5799999982</v>
      </c>
      <c r="Q229" s="200"/>
      <c r="R229" s="200">
        <v>0</v>
      </c>
      <c r="S229" s="200">
        <v>0</v>
      </c>
      <c r="T229" s="200">
        <f t="shared" si="37"/>
        <v>9465475.5799999982</v>
      </c>
      <c r="U229" s="194">
        <f t="shared" si="36"/>
        <v>2576.1232938973571</v>
      </c>
      <c r="V229" s="200">
        <v>7663.67</v>
      </c>
    </row>
    <row r="230" spans="1:22" s="71" customFormat="1" ht="35.25" x14ac:dyDescent="0.5">
      <c r="A230"/>
      <c r="B230" s="201" t="s">
        <v>537</v>
      </c>
      <c r="C230" s="201"/>
      <c r="D230" s="193" t="s">
        <v>17029</v>
      </c>
      <c r="E230" s="193" t="s">
        <v>17029</v>
      </c>
      <c r="F230" s="193" t="s">
        <v>17029</v>
      </c>
      <c r="G230" s="193" t="s">
        <v>17029</v>
      </c>
      <c r="H230" s="193" t="s">
        <v>17029</v>
      </c>
      <c r="I230" s="198">
        <f>I231</f>
        <v>936.95</v>
      </c>
      <c r="J230" s="198">
        <f t="shared" ref="J230:L230" si="38">J231</f>
        <v>812.48</v>
      </c>
      <c r="K230" s="198">
        <f t="shared" si="38"/>
        <v>812.48</v>
      </c>
      <c r="L230" s="176">
        <f t="shared" si="38"/>
        <v>41</v>
      </c>
      <c r="M230" s="193" t="s">
        <v>17029</v>
      </c>
      <c r="N230" s="193" t="s">
        <v>17029</v>
      </c>
      <c r="O230" s="196" t="s">
        <v>17029</v>
      </c>
      <c r="P230" s="199">
        <v>7085425</v>
      </c>
      <c r="Q230" s="199"/>
      <c r="R230" s="198">
        <f t="shared" ref="R230" si="39">R231</f>
        <v>0</v>
      </c>
      <c r="S230" s="198">
        <f t="shared" ref="S230" si="40">S231</f>
        <v>0</v>
      </c>
      <c r="T230" s="198">
        <f t="shared" ref="T230" si="41">T231</f>
        <v>7085425</v>
      </c>
      <c r="U230" s="194">
        <f t="shared" si="36"/>
        <v>7562.2231709269436</v>
      </c>
      <c r="V230" s="200">
        <f>V231</f>
        <v>9744.4877955066968</v>
      </c>
    </row>
    <row r="231" spans="1:22" ht="35.25" x14ac:dyDescent="0.5">
      <c r="A231">
        <v>1</v>
      </c>
      <c r="B231" s="193">
        <f>SUBTOTAL(9,$A$16:A231)</f>
        <v>207</v>
      </c>
      <c r="C231" s="202" t="s">
        <v>533</v>
      </c>
      <c r="D231" s="193">
        <v>1976</v>
      </c>
      <c r="E231" s="193">
        <v>2012</v>
      </c>
      <c r="F231" s="193" t="s">
        <v>17193</v>
      </c>
      <c r="G231" s="193">
        <v>2</v>
      </c>
      <c r="H231" s="193" t="s">
        <v>17058</v>
      </c>
      <c r="I231" s="203">
        <v>936.95</v>
      </c>
      <c r="J231" s="203">
        <v>812.48</v>
      </c>
      <c r="K231" s="203">
        <v>812.48</v>
      </c>
      <c r="L231" s="204">
        <v>41</v>
      </c>
      <c r="M231" s="193" t="s">
        <v>17051</v>
      </c>
      <c r="N231" s="193" t="s">
        <v>17067</v>
      </c>
      <c r="O231" s="196" t="s">
        <v>17143</v>
      </c>
      <c r="P231" s="200">
        <v>7085425</v>
      </c>
      <c r="Q231" s="200"/>
      <c r="R231" s="200">
        <v>0</v>
      </c>
      <c r="S231" s="200">
        <v>0</v>
      </c>
      <c r="T231" s="200">
        <f t="shared" si="37"/>
        <v>7085425</v>
      </c>
      <c r="U231" s="194">
        <f t="shared" si="36"/>
        <v>7562.2231709269436</v>
      </c>
      <c r="V231" s="200">
        <v>9744.4877955066968</v>
      </c>
    </row>
    <row r="232" spans="1:22" s="71" customFormat="1" ht="35.25" x14ac:dyDescent="0.5">
      <c r="A232"/>
      <c r="B232" s="201" t="s">
        <v>459</v>
      </c>
      <c r="C232" s="201"/>
      <c r="D232" s="193" t="s">
        <v>17029</v>
      </c>
      <c r="E232" s="193" t="s">
        <v>17029</v>
      </c>
      <c r="F232" s="193" t="s">
        <v>17029</v>
      </c>
      <c r="G232" s="193" t="s">
        <v>17029</v>
      </c>
      <c r="H232" s="193" t="s">
        <v>17029</v>
      </c>
      <c r="I232" s="198">
        <f>SUM(I233:I242)</f>
        <v>11317.4</v>
      </c>
      <c r="J232" s="198">
        <f t="shared" ref="J232:L232" si="42">SUM(J233:J242)</f>
        <v>8871.2999999999993</v>
      </c>
      <c r="K232" s="198">
        <f t="shared" si="42"/>
        <v>8528.6999999999989</v>
      </c>
      <c r="L232" s="176">
        <f t="shared" si="42"/>
        <v>430</v>
      </c>
      <c r="M232" s="193" t="s">
        <v>17029</v>
      </c>
      <c r="N232" s="193" t="s">
        <v>17029</v>
      </c>
      <c r="O232" s="196" t="s">
        <v>17029</v>
      </c>
      <c r="P232" s="199">
        <v>54379117.719999999</v>
      </c>
      <c r="Q232" s="199"/>
      <c r="R232" s="198">
        <f>SUM(R233:R242)</f>
        <v>0</v>
      </c>
      <c r="S232" s="198">
        <f t="shared" ref="S232:V232" si="43">SUM(S233:S242)</f>
        <v>0</v>
      </c>
      <c r="T232" s="198">
        <f t="shared" si="43"/>
        <v>54379117.719999999</v>
      </c>
      <c r="U232" s="194">
        <f t="shared" si="36"/>
        <v>4804.912587696821</v>
      </c>
      <c r="V232" s="198">
        <f t="shared" si="43"/>
        <v>50668.620859595198</v>
      </c>
    </row>
    <row r="233" spans="1:22" ht="35.25" x14ac:dyDescent="0.5">
      <c r="A233">
        <v>1</v>
      </c>
      <c r="B233" s="193">
        <f>SUBTOTAL(9,$A$16:A233)</f>
        <v>208</v>
      </c>
      <c r="C233" s="202" t="s">
        <v>461</v>
      </c>
      <c r="D233" s="193">
        <v>1961</v>
      </c>
      <c r="E233" s="193"/>
      <c r="F233" s="193" t="s">
        <v>17193</v>
      </c>
      <c r="G233" s="193">
        <v>2</v>
      </c>
      <c r="H233" s="193">
        <v>1</v>
      </c>
      <c r="I233" s="203">
        <v>559.20000000000005</v>
      </c>
      <c r="J233" s="203">
        <v>346.1</v>
      </c>
      <c r="K233" s="203">
        <v>346.1</v>
      </c>
      <c r="L233" s="204">
        <v>19</v>
      </c>
      <c r="M233" s="193" t="s">
        <v>17051</v>
      </c>
      <c r="N233" s="193" t="s">
        <v>17067</v>
      </c>
      <c r="O233" s="196" t="s">
        <v>17156</v>
      </c>
      <c r="P233" s="200">
        <v>3082887</v>
      </c>
      <c r="Q233" s="200"/>
      <c r="R233" s="200">
        <v>0</v>
      </c>
      <c r="S233" s="200">
        <v>0</v>
      </c>
      <c r="T233" s="200">
        <f t="shared" si="37"/>
        <v>3082887</v>
      </c>
      <c r="U233" s="194">
        <f t="shared" si="36"/>
        <v>5513.0311158798277</v>
      </c>
      <c r="V233" s="200">
        <v>7553.94</v>
      </c>
    </row>
    <row r="234" spans="1:22" ht="35.25" x14ac:dyDescent="0.5">
      <c r="A234">
        <v>1</v>
      </c>
      <c r="B234" s="193">
        <f>SUBTOTAL(9,$A$16:A234)</f>
        <v>209</v>
      </c>
      <c r="C234" s="202" t="s">
        <v>462</v>
      </c>
      <c r="D234" s="193">
        <v>1953</v>
      </c>
      <c r="E234" s="193"/>
      <c r="F234" s="193" t="s">
        <v>17193</v>
      </c>
      <c r="G234" s="193">
        <v>2</v>
      </c>
      <c r="H234" s="193" t="s">
        <v>17053</v>
      </c>
      <c r="I234" s="203">
        <v>481.1</v>
      </c>
      <c r="J234" s="203">
        <v>355.4</v>
      </c>
      <c r="K234" s="203">
        <v>313.2</v>
      </c>
      <c r="L234" s="204">
        <v>17</v>
      </c>
      <c r="M234" s="193" t="s">
        <v>17051</v>
      </c>
      <c r="N234" s="193" t="s">
        <v>17067</v>
      </c>
      <c r="O234" s="196" t="s">
        <v>17156</v>
      </c>
      <c r="P234" s="200">
        <v>3496624</v>
      </c>
      <c r="Q234" s="200"/>
      <c r="R234" s="200">
        <v>0</v>
      </c>
      <c r="S234" s="200">
        <v>0</v>
      </c>
      <c r="T234" s="200">
        <f t="shared" si="37"/>
        <v>3496624</v>
      </c>
      <c r="U234" s="194">
        <f t="shared" si="36"/>
        <v>7267.9775514446055</v>
      </c>
      <c r="V234" s="200">
        <v>9364.6634795260852</v>
      </c>
    </row>
    <row r="235" spans="1:22" ht="35.25" x14ac:dyDescent="0.5">
      <c r="A235">
        <v>1</v>
      </c>
      <c r="B235" s="193">
        <f>SUBTOTAL(9,$A$16:A235)</f>
        <v>210</v>
      </c>
      <c r="C235" s="202" t="s">
        <v>463</v>
      </c>
      <c r="D235" s="193">
        <v>1984</v>
      </c>
      <c r="E235" s="193"/>
      <c r="F235" s="193" t="s">
        <v>17193</v>
      </c>
      <c r="G235" s="193">
        <v>2</v>
      </c>
      <c r="H235" s="193" t="s">
        <v>16999</v>
      </c>
      <c r="I235" s="203">
        <v>990</v>
      </c>
      <c r="J235" s="203">
        <v>575.9</v>
      </c>
      <c r="K235" s="203">
        <v>517.29999999999995</v>
      </c>
      <c r="L235" s="204">
        <v>29</v>
      </c>
      <c r="M235" s="193" t="s">
        <v>17051</v>
      </c>
      <c r="N235" s="193" t="s">
        <v>17067</v>
      </c>
      <c r="O235" s="196" t="s">
        <v>17157</v>
      </c>
      <c r="P235" s="200">
        <v>4012668</v>
      </c>
      <c r="Q235" s="200"/>
      <c r="R235" s="200">
        <v>0</v>
      </c>
      <c r="S235" s="200">
        <v>0</v>
      </c>
      <c r="T235" s="200">
        <f t="shared" si="37"/>
        <v>4012668</v>
      </c>
      <c r="U235" s="194">
        <f t="shared" si="36"/>
        <v>4053.2</v>
      </c>
      <c r="V235" s="200">
        <v>4934.6545454545458</v>
      </c>
    </row>
    <row r="236" spans="1:22" ht="35.25" x14ac:dyDescent="0.5">
      <c r="A236">
        <v>1</v>
      </c>
      <c r="B236" s="193">
        <f>SUBTOTAL(9,$A$16:A236)</f>
        <v>211</v>
      </c>
      <c r="C236" s="202" t="s">
        <v>465</v>
      </c>
      <c r="D236" s="193">
        <v>1975</v>
      </c>
      <c r="E236" s="193"/>
      <c r="F236" s="193" t="s">
        <v>17191</v>
      </c>
      <c r="G236" s="193">
        <v>5</v>
      </c>
      <c r="H236" s="193" t="s">
        <v>17054</v>
      </c>
      <c r="I236" s="203">
        <v>3009.1</v>
      </c>
      <c r="J236" s="203">
        <v>1705.2</v>
      </c>
      <c r="K236" s="203">
        <v>1652.8</v>
      </c>
      <c r="L236" s="204">
        <v>90</v>
      </c>
      <c r="M236" s="193" t="s">
        <v>17051</v>
      </c>
      <c r="N236" s="193" t="s">
        <v>17067</v>
      </c>
      <c r="O236" s="196" t="s">
        <v>17157</v>
      </c>
      <c r="P236" s="200">
        <v>6388272.25</v>
      </c>
      <c r="Q236" s="200"/>
      <c r="R236" s="200">
        <v>0</v>
      </c>
      <c r="S236" s="200">
        <v>0</v>
      </c>
      <c r="T236" s="200">
        <f t="shared" si="37"/>
        <v>6388272.25</v>
      </c>
      <c r="U236" s="194">
        <f t="shared" si="36"/>
        <v>2122.9843640955769</v>
      </c>
      <c r="V236" s="200">
        <v>2850.16436808348</v>
      </c>
    </row>
    <row r="237" spans="1:22" ht="35.25" x14ac:dyDescent="0.5">
      <c r="A237">
        <v>1</v>
      </c>
      <c r="B237" s="193">
        <f>SUBTOTAL(9,$A$16:A237)</f>
        <v>212</v>
      </c>
      <c r="C237" s="202" t="s">
        <v>8956</v>
      </c>
      <c r="D237" s="193">
        <v>1981</v>
      </c>
      <c r="E237" s="193"/>
      <c r="F237" s="193" t="s">
        <v>17193</v>
      </c>
      <c r="G237" s="193">
        <v>2</v>
      </c>
      <c r="H237" s="193">
        <v>3</v>
      </c>
      <c r="I237" s="203">
        <v>985</v>
      </c>
      <c r="J237" s="203">
        <v>948.4</v>
      </c>
      <c r="K237" s="203">
        <v>948.4</v>
      </c>
      <c r="L237" s="204">
        <v>47</v>
      </c>
      <c r="M237" s="193" t="s">
        <v>17051</v>
      </c>
      <c r="N237" s="193" t="s">
        <v>17089</v>
      </c>
      <c r="O237" s="196" t="s">
        <v>17055</v>
      </c>
      <c r="P237" s="200">
        <v>7153463.7599999998</v>
      </c>
      <c r="Q237" s="200"/>
      <c r="R237" s="200">
        <v>0</v>
      </c>
      <c r="S237" s="200">
        <v>0</v>
      </c>
      <c r="T237" s="200">
        <f t="shared" si="37"/>
        <v>7153463.7599999998</v>
      </c>
      <c r="U237" s="194">
        <f t="shared" si="36"/>
        <v>7262.3997563451776</v>
      </c>
      <c r="V237" s="200">
        <v>7880.417868020304</v>
      </c>
    </row>
    <row r="238" spans="1:22" ht="35.25" x14ac:dyDescent="0.5">
      <c r="A238">
        <v>1</v>
      </c>
      <c r="B238" s="193">
        <f>SUBTOTAL(9,$A$16:A238)</f>
        <v>213</v>
      </c>
      <c r="C238" s="202" t="s">
        <v>8810</v>
      </c>
      <c r="D238" s="193">
        <v>1980</v>
      </c>
      <c r="E238" s="193"/>
      <c r="F238" s="193" t="s">
        <v>17193</v>
      </c>
      <c r="G238" s="193">
        <v>2</v>
      </c>
      <c r="H238" s="193" t="s">
        <v>17058</v>
      </c>
      <c r="I238" s="203">
        <v>939.9</v>
      </c>
      <c r="J238" s="203">
        <v>858</v>
      </c>
      <c r="K238" s="203">
        <v>830.3</v>
      </c>
      <c r="L238" s="204">
        <v>47</v>
      </c>
      <c r="M238" s="193" t="s">
        <v>17051</v>
      </c>
      <c r="N238" s="193" t="s">
        <v>17067</v>
      </c>
      <c r="O238" s="196" t="s">
        <v>17348</v>
      </c>
      <c r="P238" s="200">
        <v>7974949.1299999999</v>
      </c>
      <c r="Q238" s="200"/>
      <c r="R238" s="200">
        <v>0</v>
      </c>
      <c r="S238" s="200">
        <v>0</v>
      </c>
      <c r="T238" s="200">
        <f t="shared" si="37"/>
        <v>7974949.1299999999</v>
      </c>
      <c r="U238" s="194">
        <f t="shared" si="36"/>
        <v>8484.8910841578891</v>
      </c>
      <c r="V238" s="200">
        <v>9671.1668815831454</v>
      </c>
    </row>
    <row r="239" spans="1:22" ht="35.25" x14ac:dyDescent="0.5">
      <c r="A239">
        <v>1</v>
      </c>
      <c r="B239" s="193">
        <f>SUBTOTAL(9,$A$16:A239)</f>
        <v>214</v>
      </c>
      <c r="C239" s="202" t="s">
        <v>1454</v>
      </c>
      <c r="D239" s="193">
        <v>1993</v>
      </c>
      <c r="E239" s="193"/>
      <c r="F239" s="193" t="s">
        <v>17326</v>
      </c>
      <c r="G239" s="193">
        <v>5</v>
      </c>
      <c r="H239" s="193" t="s">
        <v>17058</v>
      </c>
      <c r="I239" s="203">
        <v>3247.3</v>
      </c>
      <c r="J239" s="203">
        <v>3247.3</v>
      </c>
      <c r="K239" s="203">
        <v>3245</v>
      </c>
      <c r="L239" s="204">
        <v>133</v>
      </c>
      <c r="M239" s="193" t="s">
        <v>17051</v>
      </c>
      <c r="N239" s="193" t="s">
        <v>17109</v>
      </c>
      <c r="O239" s="196" t="s">
        <v>17375</v>
      </c>
      <c r="P239" s="200">
        <v>21828199</v>
      </c>
      <c r="Q239" s="200"/>
      <c r="R239" s="200">
        <v>0</v>
      </c>
      <c r="S239" s="200">
        <v>0</v>
      </c>
      <c r="T239" s="200">
        <f t="shared" si="37"/>
        <v>21828199</v>
      </c>
      <c r="U239" s="194">
        <f t="shared" si="36"/>
        <v>6721.9533150617435</v>
      </c>
      <c r="V239" s="200">
        <v>7071.79406122009</v>
      </c>
    </row>
    <row r="240" spans="1:22" ht="35.25" x14ac:dyDescent="0.5">
      <c r="A240">
        <v>1</v>
      </c>
      <c r="B240" s="193">
        <f>SUBTOTAL(9,$A$16:A240)</f>
        <v>215</v>
      </c>
      <c r="C240" s="202" t="s">
        <v>8383</v>
      </c>
      <c r="D240" s="206">
        <v>1917</v>
      </c>
      <c r="E240" s="206"/>
      <c r="F240" s="193" t="s">
        <v>17193</v>
      </c>
      <c r="G240" s="206">
        <v>2</v>
      </c>
      <c r="H240" s="206" t="s">
        <v>16999</v>
      </c>
      <c r="I240" s="210">
        <v>231.6</v>
      </c>
      <c r="J240" s="210">
        <v>231.6</v>
      </c>
      <c r="K240" s="210">
        <v>101.7</v>
      </c>
      <c r="L240" s="208">
        <v>11</v>
      </c>
      <c r="M240" s="206" t="s">
        <v>17051</v>
      </c>
      <c r="N240" s="206" t="s">
        <v>17089</v>
      </c>
      <c r="O240" s="209" t="s">
        <v>17055</v>
      </c>
      <c r="P240" s="210">
        <v>142054.57999999999</v>
      </c>
      <c r="Q240" s="210">
        <v>0</v>
      </c>
      <c r="R240" s="210">
        <v>0</v>
      </c>
      <c r="S240" s="210">
        <v>0</v>
      </c>
      <c r="T240" s="200">
        <f>P240-R240-S240</f>
        <v>142054.57999999999</v>
      </c>
      <c r="U240" s="194">
        <f t="shared" si="36"/>
        <v>613.36174438687385</v>
      </c>
      <c r="V240" s="200">
        <f>U240</f>
        <v>613.36174438687385</v>
      </c>
    </row>
    <row r="241" spans="1:22" ht="35.25" x14ac:dyDescent="0.5">
      <c r="A241">
        <v>1</v>
      </c>
      <c r="B241" s="193">
        <f>SUBTOTAL(9,$A$16:A241)</f>
        <v>216</v>
      </c>
      <c r="C241" s="202" t="s">
        <v>460</v>
      </c>
      <c r="D241" s="193">
        <v>1961</v>
      </c>
      <c r="E241" s="193"/>
      <c r="F241" s="193" t="s">
        <v>17193</v>
      </c>
      <c r="G241" s="193">
        <v>2</v>
      </c>
      <c r="H241" s="193" t="s">
        <v>16999</v>
      </c>
      <c r="I241" s="203">
        <v>542.20000000000005</v>
      </c>
      <c r="J241" s="203">
        <v>374.6</v>
      </c>
      <c r="K241" s="203">
        <v>345.1</v>
      </c>
      <c r="L241" s="204">
        <v>25</v>
      </c>
      <c r="M241" s="193" t="s">
        <v>17051</v>
      </c>
      <c r="N241" s="193" t="s">
        <v>17067</v>
      </c>
      <c r="O241" s="196" t="s">
        <v>17156</v>
      </c>
      <c r="P241" s="200">
        <v>150000</v>
      </c>
      <c r="Q241" s="200"/>
      <c r="R241" s="200">
        <v>0</v>
      </c>
      <c r="S241" s="200">
        <v>0</v>
      </c>
      <c r="T241" s="200">
        <f t="shared" ref="T241:T242" si="44">P241-R241-S241</f>
        <v>150000</v>
      </c>
      <c r="U241" s="194">
        <f t="shared" si="36"/>
        <v>276.6506824050166</v>
      </c>
      <c r="V241" s="200">
        <f>U241</f>
        <v>276.6506824050166</v>
      </c>
    </row>
    <row r="242" spans="1:22" ht="35.25" x14ac:dyDescent="0.5">
      <c r="A242">
        <v>1</v>
      </c>
      <c r="B242" s="193">
        <f>SUBTOTAL(9,$A$16:A242)</f>
        <v>217</v>
      </c>
      <c r="C242" s="202" t="s">
        <v>464</v>
      </c>
      <c r="D242" s="193">
        <v>1959</v>
      </c>
      <c r="E242" s="193"/>
      <c r="F242" s="193" t="s">
        <v>17192</v>
      </c>
      <c r="G242" s="193">
        <v>2</v>
      </c>
      <c r="H242" s="193" t="s">
        <v>16997</v>
      </c>
      <c r="I242" s="203">
        <v>332</v>
      </c>
      <c r="J242" s="203">
        <v>228.8</v>
      </c>
      <c r="K242" s="203">
        <v>228.8</v>
      </c>
      <c r="L242" s="204">
        <v>12</v>
      </c>
      <c r="M242" s="193" t="s">
        <v>17051</v>
      </c>
      <c r="N242" s="193" t="s">
        <v>17067</v>
      </c>
      <c r="O242" s="196" t="s">
        <v>17156</v>
      </c>
      <c r="P242" s="200">
        <v>150000</v>
      </c>
      <c r="Q242" s="200"/>
      <c r="R242" s="200">
        <v>0</v>
      </c>
      <c r="S242" s="200">
        <v>0</v>
      </c>
      <c r="T242" s="200">
        <f t="shared" si="44"/>
        <v>150000</v>
      </c>
      <c r="U242" s="194">
        <f t="shared" si="36"/>
        <v>451.80722891566268</v>
      </c>
      <c r="V242" s="200">
        <f>U242</f>
        <v>451.80722891566268</v>
      </c>
    </row>
    <row r="243" spans="1:22" s="71" customFormat="1" ht="35.25" x14ac:dyDescent="0.5">
      <c r="A243"/>
      <c r="B243" s="201" t="s">
        <v>466</v>
      </c>
      <c r="C243" s="201"/>
      <c r="D243" s="193" t="s">
        <v>17029</v>
      </c>
      <c r="E243" s="193" t="s">
        <v>17029</v>
      </c>
      <c r="F243" s="193" t="s">
        <v>17029</v>
      </c>
      <c r="G243" s="193" t="s">
        <v>17029</v>
      </c>
      <c r="H243" s="193" t="s">
        <v>17029</v>
      </c>
      <c r="I243" s="198">
        <f>I244</f>
        <v>871.3</v>
      </c>
      <c r="J243" s="198">
        <f t="shared" ref="J243:L243" si="45">J244</f>
        <v>505.5</v>
      </c>
      <c r="K243" s="198">
        <f t="shared" si="45"/>
        <v>273.2</v>
      </c>
      <c r="L243" s="176">
        <f t="shared" si="45"/>
        <v>31</v>
      </c>
      <c r="M243" s="193" t="s">
        <v>17029</v>
      </c>
      <c r="N243" s="193" t="s">
        <v>17029</v>
      </c>
      <c r="O243" s="196" t="s">
        <v>17029</v>
      </c>
      <c r="P243" s="199">
        <v>7229164.7999999998</v>
      </c>
      <c r="Q243" s="199"/>
      <c r="R243" s="198">
        <f t="shared" ref="R243" si="46">R244</f>
        <v>0</v>
      </c>
      <c r="S243" s="198">
        <f t="shared" ref="S243" si="47">S244</f>
        <v>0</v>
      </c>
      <c r="T243" s="198">
        <f t="shared" ref="T243" si="48">T244</f>
        <v>7229164.7999999998</v>
      </c>
      <c r="U243" s="194">
        <f t="shared" si="36"/>
        <v>8296.987030873408</v>
      </c>
      <c r="V243" s="200">
        <f>V244</f>
        <v>10690.524411798462</v>
      </c>
    </row>
    <row r="244" spans="1:22" ht="35.25" x14ac:dyDescent="0.5">
      <c r="A244">
        <v>1</v>
      </c>
      <c r="B244" s="193">
        <f>SUBTOTAL(9,$A$16:A244)</f>
        <v>218</v>
      </c>
      <c r="C244" s="211" t="s">
        <v>467</v>
      </c>
      <c r="D244" s="193">
        <v>1984</v>
      </c>
      <c r="E244" s="193"/>
      <c r="F244" s="193" t="s">
        <v>17193</v>
      </c>
      <c r="G244" s="193">
        <v>2</v>
      </c>
      <c r="H244" s="193" t="s">
        <v>17058</v>
      </c>
      <c r="I244" s="198">
        <v>871.3</v>
      </c>
      <c r="J244" s="198">
        <v>505.5</v>
      </c>
      <c r="K244" s="198">
        <v>273.2</v>
      </c>
      <c r="L244" s="176">
        <v>31</v>
      </c>
      <c r="M244" s="193" t="s">
        <v>17051</v>
      </c>
      <c r="N244" s="193" t="s">
        <v>17089</v>
      </c>
      <c r="O244" s="196" t="s">
        <v>17055</v>
      </c>
      <c r="P244" s="198">
        <v>7229164.7999999998</v>
      </c>
      <c r="Q244" s="199"/>
      <c r="R244" s="198">
        <v>0</v>
      </c>
      <c r="S244" s="198">
        <v>0</v>
      </c>
      <c r="T244" s="198">
        <f t="shared" si="37"/>
        <v>7229164.7999999998</v>
      </c>
      <c r="U244" s="194">
        <f t="shared" si="36"/>
        <v>8296.987030873408</v>
      </c>
      <c r="V244" s="200">
        <v>10690.524411798462</v>
      </c>
    </row>
    <row r="245" spans="1:22" s="71" customFormat="1" ht="35.25" x14ac:dyDescent="0.5">
      <c r="A245"/>
      <c r="B245" s="201" t="s">
        <v>468</v>
      </c>
      <c r="C245" s="201"/>
      <c r="D245" s="193" t="s">
        <v>17029</v>
      </c>
      <c r="E245" s="193" t="s">
        <v>17029</v>
      </c>
      <c r="F245" s="193" t="s">
        <v>17029</v>
      </c>
      <c r="G245" s="193" t="s">
        <v>17029</v>
      </c>
      <c r="H245" s="193" t="s">
        <v>17029</v>
      </c>
      <c r="I245" s="198">
        <f>I246</f>
        <v>739</v>
      </c>
      <c r="J245" s="198">
        <f t="shared" ref="J245:L245" si="49">J246</f>
        <v>547.5</v>
      </c>
      <c r="K245" s="198">
        <f t="shared" si="49"/>
        <v>547.5</v>
      </c>
      <c r="L245" s="176">
        <f t="shared" si="49"/>
        <v>30</v>
      </c>
      <c r="M245" s="193" t="s">
        <v>17029</v>
      </c>
      <c r="N245" s="193" t="s">
        <v>17029</v>
      </c>
      <c r="O245" s="196" t="s">
        <v>17029</v>
      </c>
      <c r="P245" s="199">
        <v>4458520</v>
      </c>
      <c r="Q245" s="199"/>
      <c r="R245" s="198">
        <f t="shared" ref="R245" si="50">R246</f>
        <v>0</v>
      </c>
      <c r="S245" s="198">
        <f t="shared" ref="S245" si="51">S246</f>
        <v>0</v>
      </c>
      <c r="T245" s="198">
        <f t="shared" ref="T245" si="52">T246</f>
        <v>4458520</v>
      </c>
      <c r="U245" s="194">
        <f t="shared" si="36"/>
        <v>6033.1799729364002</v>
      </c>
      <c r="V245" s="200">
        <f>V246</f>
        <v>7345.2232746955342</v>
      </c>
    </row>
    <row r="246" spans="1:22" ht="35.25" x14ac:dyDescent="0.5">
      <c r="A246">
        <v>1</v>
      </c>
      <c r="B246" s="193">
        <f>SUBTOTAL(9,$A$16:A246)</f>
        <v>219</v>
      </c>
      <c r="C246" s="202" t="s">
        <v>492</v>
      </c>
      <c r="D246" s="193">
        <v>1977</v>
      </c>
      <c r="E246" s="193"/>
      <c r="F246" s="193" t="s">
        <v>17193</v>
      </c>
      <c r="G246" s="193">
        <v>4</v>
      </c>
      <c r="H246" s="193" t="s">
        <v>16997</v>
      </c>
      <c r="I246" s="203">
        <v>739</v>
      </c>
      <c r="J246" s="203">
        <v>547.5</v>
      </c>
      <c r="K246" s="203">
        <v>547.5</v>
      </c>
      <c r="L246" s="204">
        <v>30</v>
      </c>
      <c r="M246" s="193" t="s">
        <v>17051</v>
      </c>
      <c r="N246" s="193" t="s">
        <v>17089</v>
      </c>
      <c r="O246" s="196" t="s">
        <v>17055</v>
      </c>
      <c r="P246" s="200">
        <v>4458520</v>
      </c>
      <c r="Q246" s="200"/>
      <c r="R246" s="200">
        <v>0</v>
      </c>
      <c r="S246" s="200">
        <v>0</v>
      </c>
      <c r="T246" s="200">
        <f t="shared" si="37"/>
        <v>4458520</v>
      </c>
      <c r="U246" s="194">
        <f t="shared" si="36"/>
        <v>6033.1799729364002</v>
      </c>
      <c r="V246" s="200">
        <v>7345.2232746955342</v>
      </c>
    </row>
    <row r="247" spans="1:22" s="71" customFormat="1" ht="35.25" x14ac:dyDescent="0.5">
      <c r="A247"/>
      <c r="B247" s="201" t="s">
        <v>470</v>
      </c>
      <c r="C247" s="201"/>
      <c r="D247" s="193" t="s">
        <v>17029</v>
      </c>
      <c r="E247" s="193" t="s">
        <v>17029</v>
      </c>
      <c r="F247" s="193" t="s">
        <v>17029</v>
      </c>
      <c r="G247" s="193" t="s">
        <v>17029</v>
      </c>
      <c r="H247" s="193" t="s">
        <v>17029</v>
      </c>
      <c r="I247" s="198">
        <f>I248</f>
        <v>1070.8</v>
      </c>
      <c r="J247" s="198">
        <f t="shared" ref="J247:L247" si="53">J248</f>
        <v>1070.8</v>
      </c>
      <c r="K247" s="198">
        <f t="shared" si="53"/>
        <v>942</v>
      </c>
      <c r="L247" s="176">
        <f t="shared" si="53"/>
        <v>57</v>
      </c>
      <c r="M247" s="193" t="s">
        <v>17029</v>
      </c>
      <c r="N247" s="193" t="s">
        <v>17029</v>
      </c>
      <c r="O247" s="196" t="s">
        <v>17029</v>
      </c>
      <c r="P247" s="199">
        <v>10895411.23</v>
      </c>
      <c r="Q247" s="199"/>
      <c r="R247" s="198">
        <f t="shared" ref="R247" si="54">R248</f>
        <v>0</v>
      </c>
      <c r="S247" s="198">
        <f t="shared" ref="S247" si="55">S248</f>
        <v>0</v>
      </c>
      <c r="T247" s="198">
        <f t="shared" ref="T247" si="56">T248</f>
        <v>10895411.23</v>
      </c>
      <c r="U247" s="194">
        <f t="shared" si="36"/>
        <v>10175.019826298096</v>
      </c>
      <c r="V247" s="200">
        <f>V248</f>
        <v>11561.048524467687</v>
      </c>
    </row>
    <row r="248" spans="1:22" ht="35.25" x14ac:dyDescent="0.5">
      <c r="A248">
        <v>1</v>
      </c>
      <c r="B248" s="193">
        <f>SUBTOTAL(9,$A$16:A248)</f>
        <v>220</v>
      </c>
      <c r="C248" s="211" t="s">
        <v>469</v>
      </c>
      <c r="D248" s="193">
        <v>1979</v>
      </c>
      <c r="E248" s="193"/>
      <c r="F248" s="193" t="s">
        <v>17193</v>
      </c>
      <c r="G248" s="193">
        <v>2</v>
      </c>
      <c r="H248" s="193" t="s">
        <v>17058</v>
      </c>
      <c r="I248" s="198">
        <v>1070.8</v>
      </c>
      <c r="J248" s="198">
        <v>1070.8</v>
      </c>
      <c r="K248" s="198">
        <v>942</v>
      </c>
      <c r="L248" s="176">
        <v>57</v>
      </c>
      <c r="M248" s="193" t="s">
        <v>17051</v>
      </c>
      <c r="N248" s="193" t="s">
        <v>17109</v>
      </c>
      <c r="O248" s="196" t="s">
        <v>17158</v>
      </c>
      <c r="P248" s="198">
        <v>10895411.23</v>
      </c>
      <c r="Q248" s="199"/>
      <c r="R248" s="198">
        <v>0</v>
      </c>
      <c r="S248" s="198">
        <v>0</v>
      </c>
      <c r="T248" s="198">
        <f t="shared" si="37"/>
        <v>10895411.23</v>
      </c>
      <c r="U248" s="194">
        <f t="shared" si="36"/>
        <v>10175.019826298096</v>
      </c>
      <c r="V248" s="200">
        <v>11561.048524467687</v>
      </c>
    </row>
    <row r="249" spans="1:22" s="71" customFormat="1" ht="35.25" x14ac:dyDescent="0.5">
      <c r="A249"/>
      <c r="B249" s="201" t="s">
        <v>471</v>
      </c>
      <c r="C249" s="201"/>
      <c r="D249" s="193" t="s">
        <v>17029</v>
      </c>
      <c r="E249" s="193" t="s">
        <v>17029</v>
      </c>
      <c r="F249" s="193" t="s">
        <v>17029</v>
      </c>
      <c r="G249" s="193" t="s">
        <v>17029</v>
      </c>
      <c r="H249" s="193" t="s">
        <v>17029</v>
      </c>
      <c r="I249" s="198">
        <f>I250+I251</f>
        <v>1412.3</v>
      </c>
      <c r="J249" s="198">
        <f t="shared" ref="J249:L249" si="57">J250+J251</f>
        <v>1265.3</v>
      </c>
      <c r="K249" s="198">
        <f t="shared" si="57"/>
        <v>1017.5</v>
      </c>
      <c r="L249" s="176">
        <f t="shared" si="57"/>
        <v>59</v>
      </c>
      <c r="M249" s="193" t="s">
        <v>17029</v>
      </c>
      <c r="N249" s="193" t="s">
        <v>17029</v>
      </c>
      <c r="O249" s="196" t="s">
        <v>17029</v>
      </c>
      <c r="P249" s="199">
        <v>10849945.379999999</v>
      </c>
      <c r="Q249" s="199"/>
      <c r="R249" s="198">
        <f>R250+R251</f>
        <v>0</v>
      </c>
      <c r="S249" s="198">
        <f t="shared" ref="S249:T249" si="58">S250+S251</f>
        <v>0</v>
      </c>
      <c r="T249" s="198">
        <f t="shared" si="58"/>
        <v>10849945.379999999</v>
      </c>
      <c r="U249" s="194">
        <f t="shared" si="36"/>
        <v>7682.4650428379236</v>
      </c>
      <c r="V249" s="200">
        <f>MAX(V250:V251)</f>
        <v>10821.212338137233</v>
      </c>
    </row>
    <row r="250" spans="1:22" ht="35.25" x14ac:dyDescent="0.5">
      <c r="A250">
        <v>1</v>
      </c>
      <c r="B250" s="193">
        <f>SUBTOTAL(9,$A$16:A250)</f>
        <v>221</v>
      </c>
      <c r="C250" s="211" t="s">
        <v>472</v>
      </c>
      <c r="D250" s="193">
        <v>1981</v>
      </c>
      <c r="E250" s="193"/>
      <c r="F250" s="193" t="s">
        <v>17193</v>
      </c>
      <c r="G250" s="193">
        <v>2</v>
      </c>
      <c r="H250" s="193" t="s">
        <v>17058</v>
      </c>
      <c r="I250" s="198">
        <v>947.4</v>
      </c>
      <c r="J250" s="198">
        <v>856.6</v>
      </c>
      <c r="K250" s="198">
        <v>856.6</v>
      </c>
      <c r="L250" s="176">
        <v>31</v>
      </c>
      <c r="M250" s="193" t="s">
        <v>17051</v>
      </c>
      <c r="N250" s="193" t="s">
        <v>17089</v>
      </c>
      <c r="O250" s="196" t="s">
        <v>17055</v>
      </c>
      <c r="P250" s="198">
        <v>7735556.4699999997</v>
      </c>
      <c r="Q250" s="199"/>
      <c r="R250" s="198">
        <v>0</v>
      </c>
      <c r="S250" s="198">
        <v>0</v>
      </c>
      <c r="T250" s="198">
        <f t="shared" si="37"/>
        <v>7735556.4699999997</v>
      </c>
      <c r="U250" s="194">
        <f t="shared" si="36"/>
        <v>8165.037439307579</v>
      </c>
      <c r="V250" s="200">
        <v>9017.4034198860045</v>
      </c>
    </row>
    <row r="251" spans="1:22" ht="35.25" x14ac:dyDescent="0.5">
      <c r="A251">
        <v>1</v>
      </c>
      <c r="B251" s="193">
        <f>SUBTOTAL(9,$A$16:A251)</f>
        <v>222</v>
      </c>
      <c r="C251" s="212" t="s">
        <v>8923</v>
      </c>
      <c r="D251" s="206">
        <v>1968</v>
      </c>
      <c r="E251" s="206"/>
      <c r="F251" s="193" t="s">
        <v>17193</v>
      </c>
      <c r="G251" s="206">
        <v>2</v>
      </c>
      <c r="H251" s="206" t="s">
        <v>16999</v>
      </c>
      <c r="I251" s="207">
        <v>464.9</v>
      </c>
      <c r="J251" s="207">
        <v>408.7</v>
      </c>
      <c r="K251" s="207">
        <v>160.9</v>
      </c>
      <c r="L251" s="213">
        <v>28</v>
      </c>
      <c r="M251" s="206" t="s">
        <v>17051</v>
      </c>
      <c r="N251" s="206" t="s">
        <v>17089</v>
      </c>
      <c r="O251" s="206" t="s">
        <v>17055</v>
      </c>
      <c r="P251" s="207">
        <v>3114388.91</v>
      </c>
      <c r="Q251" s="210">
        <v>0</v>
      </c>
      <c r="R251" s="207">
        <v>0</v>
      </c>
      <c r="S251" s="207">
        <v>0</v>
      </c>
      <c r="T251" s="207">
        <f>P251-R251-S251</f>
        <v>3114388.91</v>
      </c>
      <c r="U251" s="194">
        <f t="shared" si="36"/>
        <v>6699.0512153151221</v>
      </c>
      <c r="V251" s="210">
        <v>10821.212338137233</v>
      </c>
    </row>
    <row r="252" spans="1:22" s="71" customFormat="1" ht="35.25" x14ac:dyDescent="0.5">
      <c r="A252"/>
      <c r="B252" s="201" t="s">
        <v>473</v>
      </c>
      <c r="C252" s="201"/>
      <c r="D252" s="193" t="s">
        <v>17029</v>
      </c>
      <c r="E252" s="193" t="s">
        <v>17029</v>
      </c>
      <c r="F252" s="193" t="s">
        <v>17029</v>
      </c>
      <c r="G252" s="193" t="s">
        <v>17029</v>
      </c>
      <c r="H252" s="193" t="s">
        <v>17029</v>
      </c>
      <c r="I252" s="198">
        <f>SUM(I253:I255)</f>
        <v>3114.7</v>
      </c>
      <c r="J252" s="198">
        <f t="shared" ref="J252:L252" si="59">SUM(J253:J255)</f>
        <v>2690.3</v>
      </c>
      <c r="K252" s="198">
        <f t="shared" si="59"/>
        <v>1067.5999999999999</v>
      </c>
      <c r="L252" s="176">
        <f t="shared" si="59"/>
        <v>149</v>
      </c>
      <c r="M252" s="193" t="s">
        <v>17029</v>
      </c>
      <c r="N252" s="193" t="s">
        <v>17029</v>
      </c>
      <c r="O252" s="196" t="s">
        <v>17029</v>
      </c>
      <c r="P252" s="199">
        <v>19046312.890000001</v>
      </c>
      <c r="Q252" s="199"/>
      <c r="R252" s="198">
        <f t="shared" ref="R252" si="60">SUM(R253:R255)</f>
        <v>0</v>
      </c>
      <c r="S252" s="198">
        <f t="shared" ref="S252" si="61">SUM(S253:S255)</f>
        <v>0</v>
      </c>
      <c r="T252" s="198">
        <f t="shared" ref="T252" si="62">SUM(T253:T255)</f>
        <v>19046312.890000001</v>
      </c>
      <c r="U252" s="194">
        <f t="shared" si="36"/>
        <v>6114.9750826724894</v>
      </c>
      <c r="V252" s="200">
        <f>MAX(V253:V255)</f>
        <v>7327.1010382544009</v>
      </c>
    </row>
    <row r="253" spans="1:22" ht="35.25" x14ac:dyDescent="0.5">
      <c r="A253">
        <v>1</v>
      </c>
      <c r="B253" s="193">
        <f>SUBTOTAL(9,$A$16:A253)</f>
        <v>223</v>
      </c>
      <c r="C253" s="202" t="s">
        <v>474</v>
      </c>
      <c r="D253" s="193">
        <v>1983</v>
      </c>
      <c r="E253" s="193"/>
      <c r="F253" s="193" t="s">
        <v>17193</v>
      </c>
      <c r="G253" s="193">
        <v>3</v>
      </c>
      <c r="H253" s="193" t="s">
        <v>16997</v>
      </c>
      <c r="I253" s="203">
        <v>554.5</v>
      </c>
      <c r="J253" s="203">
        <v>334.9</v>
      </c>
      <c r="K253" s="203">
        <v>217.7</v>
      </c>
      <c r="L253" s="204">
        <v>28</v>
      </c>
      <c r="M253" s="193" t="s">
        <v>17051</v>
      </c>
      <c r="N253" s="193" t="s">
        <v>17089</v>
      </c>
      <c r="O253" s="196" t="s">
        <v>17055</v>
      </c>
      <c r="P253" s="200">
        <v>1705088.67</v>
      </c>
      <c r="Q253" s="200"/>
      <c r="R253" s="200">
        <v>0</v>
      </c>
      <c r="S253" s="200">
        <v>0</v>
      </c>
      <c r="T253" s="200">
        <f t="shared" si="37"/>
        <v>1705088.67</v>
      </c>
      <c r="U253" s="194">
        <f t="shared" si="36"/>
        <v>3075.0021100090171</v>
      </c>
      <c r="V253" s="200">
        <v>3962.0870853020742</v>
      </c>
    </row>
    <row r="254" spans="1:22" ht="35.25" x14ac:dyDescent="0.5">
      <c r="A254">
        <v>1</v>
      </c>
      <c r="B254" s="193">
        <f>SUBTOTAL(9,$A$16:A254)</f>
        <v>224</v>
      </c>
      <c r="C254" s="202" t="s">
        <v>475</v>
      </c>
      <c r="D254" s="193">
        <v>1985</v>
      </c>
      <c r="E254" s="193"/>
      <c r="F254" s="193" t="s">
        <v>17193</v>
      </c>
      <c r="G254" s="193">
        <v>2</v>
      </c>
      <c r="H254" s="193" t="s">
        <v>16999</v>
      </c>
      <c r="I254" s="203">
        <v>759.1</v>
      </c>
      <c r="J254" s="203">
        <v>704.9</v>
      </c>
      <c r="K254" s="203">
        <v>572.79999999999995</v>
      </c>
      <c r="L254" s="204">
        <v>34</v>
      </c>
      <c r="M254" s="193" t="s">
        <v>17051</v>
      </c>
      <c r="N254" s="193" t="s">
        <v>17089</v>
      </c>
      <c r="O254" s="196" t="s">
        <v>17055</v>
      </c>
      <c r="P254" s="200">
        <v>4144382.54</v>
      </c>
      <c r="Q254" s="200"/>
      <c r="R254" s="200">
        <v>0</v>
      </c>
      <c r="S254" s="200">
        <v>0</v>
      </c>
      <c r="T254" s="200">
        <f t="shared" si="37"/>
        <v>4144382.54</v>
      </c>
      <c r="U254" s="194">
        <f t="shared" si="36"/>
        <v>5459.6002371229088</v>
      </c>
      <c r="V254" s="200">
        <v>7056.6275073112893</v>
      </c>
    </row>
    <row r="255" spans="1:22" ht="35.25" x14ac:dyDescent="0.5">
      <c r="A255">
        <v>1</v>
      </c>
      <c r="B255" s="193">
        <f>SUBTOTAL(9,$A$16:A255)</f>
        <v>225</v>
      </c>
      <c r="C255" s="202" t="s">
        <v>8633</v>
      </c>
      <c r="D255" s="193">
        <v>1978</v>
      </c>
      <c r="E255" s="193"/>
      <c r="F255" s="193" t="s">
        <v>17193</v>
      </c>
      <c r="G255" s="193" t="s">
        <v>17058</v>
      </c>
      <c r="H255" s="193" t="s">
        <v>17058</v>
      </c>
      <c r="I255" s="203">
        <v>1801.1</v>
      </c>
      <c r="J255" s="203">
        <v>1650.5</v>
      </c>
      <c r="K255" s="203">
        <v>277.10000000000002</v>
      </c>
      <c r="L255" s="204">
        <v>87</v>
      </c>
      <c r="M255" s="193" t="s">
        <v>17051</v>
      </c>
      <c r="N255" s="193" t="s">
        <v>17067</v>
      </c>
      <c r="O255" s="196" t="s">
        <v>17349</v>
      </c>
      <c r="P255" s="200">
        <v>13196841.680000002</v>
      </c>
      <c r="Q255" s="200"/>
      <c r="R255" s="200">
        <v>0</v>
      </c>
      <c r="S255" s="200">
        <v>0</v>
      </c>
      <c r="T255" s="200">
        <f t="shared" si="37"/>
        <v>13196841.680000002</v>
      </c>
      <c r="U255" s="194">
        <f t="shared" si="36"/>
        <v>7327.1010382544009</v>
      </c>
      <c r="V255" s="200">
        <f>U255</f>
        <v>7327.1010382544009</v>
      </c>
    </row>
    <row r="256" spans="1:22" s="71" customFormat="1" ht="35.25" x14ac:dyDescent="0.5">
      <c r="A256"/>
      <c r="B256" s="201" t="s">
        <v>289</v>
      </c>
      <c r="C256" s="201"/>
      <c r="D256" s="193" t="s">
        <v>17029</v>
      </c>
      <c r="E256" s="193" t="s">
        <v>17029</v>
      </c>
      <c r="F256" s="193" t="s">
        <v>17029</v>
      </c>
      <c r="G256" s="193" t="s">
        <v>17029</v>
      </c>
      <c r="H256" s="193" t="s">
        <v>17029</v>
      </c>
      <c r="I256" s="198">
        <f>SUM(I257:I260)</f>
        <v>5042.9000000000005</v>
      </c>
      <c r="J256" s="198">
        <f t="shared" ref="J256:L256" si="63">SUM(J257:J260)</f>
        <v>4361.8999999999996</v>
      </c>
      <c r="K256" s="198">
        <f t="shared" si="63"/>
        <v>4151.2999999999993</v>
      </c>
      <c r="L256" s="176">
        <f t="shared" si="63"/>
        <v>185</v>
      </c>
      <c r="M256" s="193" t="s">
        <v>17029</v>
      </c>
      <c r="N256" s="193" t="s">
        <v>17029</v>
      </c>
      <c r="O256" s="196" t="s">
        <v>17029</v>
      </c>
      <c r="P256" s="199">
        <v>15378988.970000001</v>
      </c>
      <c r="Q256" s="199">
        <f t="shared" ref="Q256:T256" si="64">SUM(Q257:Q260)</f>
        <v>0</v>
      </c>
      <c r="R256" s="198">
        <f t="shared" si="64"/>
        <v>0</v>
      </c>
      <c r="S256" s="198">
        <f t="shared" si="64"/>
        <v>0</v>
      </c>
      <c r="T256" s="198">
        <f t="shared" si="64"/>
        <v>15378988.970000001</v>
      </c>
      <c r="U256" s="194">
        <f t="shared" si="36"/>
        <v>3049.6319518531004</v>
      </c>
      <c r="V256" s="200">
        <f>MAX(V257:V259)</f>
        <v>9392.1669211195931</v>
      </c>
    </row>
    <row r="257" spans="1:22" ht="35.25" x14ac:dyDescent="0.5">
      <c r="A257">
        <v>1</v>
      </c>
      <c r="B257" s="193">
        <f>SUBTOTAL(9,$A$16:A257)</f>
        <v>226</v>
      </c>
      <c r="C257" s="202" t="s">
        <v>291</v>
      </c>
      <c r="D257" s="193">
        <v>2010</v>
      </c>
      <c r="E257" s="193"/>
      <c r="F257" s="193" t="s">
        <v>17193</v>
      </c>
      <c r="G257" s="193">
        <v>3</v>
      </c>
      <c r="H257" s="193" t="s">
        <v>17054</v>
      </c>
      <c r="I257" s="203">
        <v>1431.3</v>
      </c>
      <c r="J257" s="203">
        <v>1394.3</v>
      </c>
      <c r="K257" s="203">
        <v>1360.3999999999999</v>
      </c>
      <c r="L257" s="204">
        <v>59</v>
      </c>
      <c r="M257" s="193" t="s">
        <v>17051</v>
      </c>
      <c r="N257" s="193" t="s">
        <v>17067</v>
      </c>
      <c r="O257" s="196" t="s">
        <v>17151</v>
      </c>
      <c r="P257" s="200">
        <v>6626324.1000000006</v>
      </c>
      <c r="Q257" s="200"/>
      <c r="R257" s="200">
        <v>0</v>
      </c>
      <c r="S257" s="200">
        <v>0</v>
      </c>
      <c r="T257" s="200">
        <f t="shared" si="37"/>
        <v>6626324.1000000006</v>
      </c>
      <c r="U257" s="194">
        <f t="shared" si="36"/>
        <v>4629.5843638650185</v>
      </c>
      <c r="V257" s="200">
        <v>5536.963040592469</v>
      </c>
    </row>
    <row r="258" spans="1:22" ht="35.25" x14ac:dyDescent="0.5">
      <c r="A258">
        <v>1</v>
      </c>
      <c r="B258" s="193">
        <f>SUBTOTAL(9,$A$16:A258)</f>
        <v>227</v>
      </c>
      <c r="C258" s="202" t="s">
        <v>9082</v>
      </c>
      <c r="D258" s="193">
        <v>1958</v>
      </c>
      <c r="E258" s="193"/>
      <c r="F258" s="193" t="s">
        <v>17192</v>
      </c>
      <c r="G258" s="193">
        <v>2</v>
      </c>
      <c r="H258" s="193" t="s">
        <v>16997</v>
      </c>
      <c r="I258" s="203">
        <v>658</v>
      </c>
      <c r="J258" s="203">
        <v>250.1</v>
      </c>
      <c r="K258" s="203">
        <v>250.1</v>
      </c>
      <c r="L258" s="204">
        <v>21</v>
      </c>
      <c r="M258" s="193" t="s">
        <v>17051</v>
      </c>
      <c r="N258" s="193" t="s">
        <v>17067</v>
      </c>
      <c r="O258" s="196" t="s">
        <v>17150</v>
      </c>
      <c r="P258" s="200">
        <v>2054052.1</v>
      </c>
      <c r="Q258" s="200"/>
      <c r="R258" s="200">
        <v>0</v>
      </c>
      <c r="S258" s="200">
        <v>0</v>
      </c>
      <c r="T258" s="200">
        <f t="shared" si="37"/>
        <v>2054052.1</v>
      </c>
      <c r="U258" s="194">
        <f t="shared" si="36"/>
        <v>3121.6597264437692</v>
      </c>
      <c r="V258" s="200">
        <v>4763.8544939209723</v>
      </c>
    </row>
    <row r="259" spans="1:22" ht="35.25" x14ac:dyDescent="0.5">
      <c r="A259">
        <v>1</v>
      </c>
      <c r="B259" s="193">
        <f>SUBTOTAL(9,$A$16:A259)</f>
        <v>228</v>
      </c>
      <c r="C259" s="202" t="s">
        <v>9060</v>
      </c>
      <c r="D259" s="193">
        <v>1954</v>
      </c>
      <c r="E259" s="193"/>
      <c r="F259" s="193" t="s">
        <v>17191</v>
      </c>
      <c r="G259" s="193">
        <v>2</v>
      </c>
      <c r="H259" s="193" t="s">
        <v>16999</v>
      </c>
      <c r="I259" s="203">
        <v>825.3</v>
      </c>
      <c r="J259" s="203">
        <v>751.4</v>
      </c>
      <c r="K259" s="203">
        <v>638.6</v>
      </c>
      <c r="L259" s="204">
        <v>32</v>
      </c>
      <c r="M259" s="193" t="s">
        <v>17051</v>
      </c>
      <c r="N259" s="193" t="s">
        <v>17067</v>
      </c>
      <c r="O259" s="196" t="s">
        <v>17350</v>
      </c>
      <c r="P259" s="200">
        <v>6468612.7699999996</v>
      </c>
      <c r="Q259" s="200"/>
      <c r="R259" s="200">
        <v>0</v>
      </c>
      <c r="S259" s="200">
        <v>0</v>
      </c>
      <c r="T259" s="200">
        <f t="shared" si="37"/>
        <v>6468612.7699999996</v>
      </c>
      <c r="U259" s="194">
        <f t="shared" si="36"/>
        <v>7837.8926087483342</v>
      </c>
      <c r="V259" s="200">
        <v>9392.1669211195931</v>
      </c>
    </row>
    <row r="260" spans="1:22" ht="35.25" x14ac:dyDescent="0.5">
      <c r="A260">
        <v>1</v>
      </c>
      <c r="B260" s="193">
        <f>SUBTOTAL(9,$A$16:A260)</f>
        <v>229</v>
      </c>
      <c r="C260" s="202" t="s">
        <v>290</v>
      </c>
      <c r="D260" s="193">
        <v>1986</v>
      </c>
      <c r="E260" s="193"/>
      <c r="F260" s="193" t="s">
        <v>17193</v>
      </c>
      <c r="G260" s="193">
        <v>2</v>
      </c>
      <c r="H260" s="193" t="s">
        <v>17061</v>
      </c>
      <c r="I260" s="203">
        <v>2128.3000000000002</v>
      </c>
      <c r="J260" s="203">
        <v>1966.1</v>
      </c>
      <c r="K260" s="203">
        <v>1902.1999999999998</v>
      </c>
      <c r="L260" s="204">
        <v>73</v>
      </c>
      <c r="M260" s="193" t="s">
        <v>17051</v>
      </c>
      <c r="N260" s="193" t="s">
        <v>17067</v>
      </c>
      <c r="O260" s="196" t="s">
        <v>17150</v>
      </c>
      <c r="P260" s="200">
        <v>230000</v>
      </c>
      <c r="Q260" s="200"/>
      <c r="R260" s="200">
        <v>0</v>
      </c>
      <c r="S260" s="200">
        <v>0</v>
      </c>
      <c r="T260" s="200">
        <f>P260-R260-S260</f>
        <v>230000</v>
      </c>
      <c r="U260" s="194">
        <f>P260/I260</f>
        <v>108.067471691021</v>
      </c>
      <c r="V260" s="200">
        <f>U260</f>
        <v>108.067471691021</v>
      </c>
    </row>
    <row r="261" spans="1:22" s="71" customFormat="1" ht="35.25" x14ac:dyDescent="0.5">
      <c r="A261"/>
      <c r="B261" s="201" t="s">
        <v>292</v>
      </c>
      <c r="C261" s="201"/>
      <c r="D261" s="193" t="s">
        <v>17029</v>
      </c>
      <c r="E261" s="193" t="s">
        <v>17029</v>
      </c>
      <c r="F261" s="193" t="s">
        <v>17029</v>
      </c>
      <c r="G261" s="193" t="s">
        <v>17029</v>
      </c>
      <c r="H261" s="193" t="s">
        <v>17029</v>
      </c>
      <c r="I261" s="198">
        <f>SUM(I262:I262)</f>
        <v>1009.7</v>
      </c>
      <c r="J261" s="198">
        <f>SUM(J262:J262)</f>
        <v>926.3</v>
      </c>
      <c r="K261" s="198">
        <f>SUM(K262:K262)</f>
        <v>926.3</v>
      </c>
      <c r="L261" s="176">
        <f>SUM(L262:L262)</f>
        <v>34</v>
      </c>
      <c r="M261" s="193" t="s">
        <v>17029</v>
      </c>
      <c r="N261" s="193" t="s">
        <v>17029</v>
      </c>
      <c r="O261" s="196" t="s">
        <v>17029</v>
      </c>
      <c r="P261" s="199">
        <v>4106410.62</v>
      </c>
      <c r="Q261" s="199"/>
      <c r="R261" s="198">
        <f>SUM(R262:R262)</f>
        <v>0</v>
      </c>
      <c r="S261" s="198">
        <f>SUM(S262:S262)</f>
        <v>0</v>
      </c>
      <c r="T261" s="198">
        <f>SUM(T262:T262)</f>
        <v>4106410.62</v>
      </c>
      <c r="U261" s="194">
        <f t="shared" si="36"/>
        <v>4066.9610973556501</v>
      </c>
      <c r="V261" s="200">
        <f>MAX(V262:V262)</f>
        <v>4066.9610973556501</v>
      </c>
    </row>
    <row r="262" spans="1:22" ht="35.25" x14ac:dyDescent="0.5">
      <c r="A262">
        <v>1</v>
      </c>
      <c r="B262" s="193">
        <f>SUBTOTAL(9,$A$16:A262)</f>
        <v>230</v>
      </c>
      <c r="C262" s="202" t="s">
        <v>300</v>
      </c>
      <c r="D262" s="193">
        <v>1980</v>
      </c>
      <c r="E262" s="193"/>
      <c r="F262" s="193" t="s">
        <v>17056</v>
      </c>
      <c r="G262" s="193">
        <v>3</v>
      </c>
      <c r="H262" s="193" t="s">
        <v>16999</v>
      </c>
      <c r="I262" s="203">
        <v>1009.7</v>
      </c>
      <c r="J262" s="203">
        <v>926.3</v>
      </c>
      <c r="K262" s="203">
        <v>926.3</v>
      </c>
      <c r="L262" s="204">
        <v>34</v>
      </c>
      <c r="M262" s="193" t="s">
        <v>17051</v>
      </c>
      <c r="N262" s="193" t="s">
        <v>17089</v>
      </c>
      <c r="O262" s="196" t="s">
        <v>17055</v>
      </c>
      <c r="P262" s="200">
        <v>4106410.62</v>
      </c>
      <c r="Q262" s="200"/>
      <c r="R262" s="200">
        <v>0</v>
      </c>
      <c r="S262" s="200">
        <v>0</v>
      </c>
      <c r="T262" s="200">
        <f t="shared" si="37"/>
        <v>4106410.62</v>
      </c>
      <c r="U262" s="194">
        <f t="shared" si="36"/>
        <v>4066.9610973556501</v>
      </c>
      <c r="V262" s="200">
        <v>4066.9610973556501</v>
      </c>
    </row>
    <row r="263" spans="1:22" s="71" customFormat="1" ht="35.25" x14ac:dyDescent="0.5">
      <c r="A263"/>
      <c r="B263" s="201" t="s">
        <v>327</v>
      </c>
      <c r="C263" s="201"/>
      <c r="D263" s="193" t="s">
        <v>17029</v>
      </c>
      <c r="E263" s="193" t="s">
        <v>17029</v>
      </c>
      <c r="F263" s="193" t="s">
        <v>17029</v>
      </c>
      <c r="G263" s="193" t="s">
        <v>17029</v>
      </c>
      <c r="H263" s="193" t="s">
        <v>17029</v>
      </c>
      <c r="I263" s="198">
        <f>I264</f>
        <v>786.9</v>
      </c>
      <c r="J263" s="198">
        <f t="shared" ref="J263:L263" si="65">J264</f>
        <v>731.1</v>
      </c>
      <c r="K263" s="198">
        <f t="shared" si="65"/>
        <v>580.20000000000005</v>
      </c>
      <c r="L263" s="176">
        <f t="shared" si="65"/>
        <v>30</v>
      </c>
      <c r="M263" s="193" t="s">
        <v>17029</v>
      </c>
      <c r="N263" s="193" t="s">
        <v>17029</v>
      </c>
      <c r="O263" s="196" t="s">
        <v>17029</v>
      </c>
      <c r="P263" s="199">
        <v>7794936.3199999994</v>
      </c>
      <c r="Q263" s="199"/>
      <c r="R263" s="198">
        <f t="shared" ref="R263" si="66">R264</f>
        <v>0</v>
      </c>
      <c r="S263" s="198">
        <f t="shared" ref="S263" si="67">S264</f>
        <v>0</v>
      </c>
      <c r="T263" s="198">
        <f t="shared" ref="T263" si="68">T264</f>
        <v>7794936.3199999994</v>
      </c>
      <c r="U263" s="194">
        <f t="shared" si="36"/>
        <v>9905.8791714322015</v>
      </c>
      <c r="V263" s="200">
        <f>V264</f>
        <v>9933.2733511246661</v>
      </c>
    </row>
    <row r="264" spans="1:22" ht="35.25" x14ac:dyDescent="0.5">
      <c r="A264">
        <v>1</v>
      </c>
      <c r="B264" s="193">
        <f>SUBTOTAL(9,$A$16:A264)</f>
        <v>231</v>
      </c>
      <c r="C264" s="202" t="s">
        <v>329</v>
      </c>
      <c r="D264" s="193">
        <v>1969</v>
      </c>
      <c r="E264" s="193"/>
      <c r="F264" s="193" t="s">
        <v>17193</v>
      </c>
      <c r="G264" s="193">
        <v>2</v>
      </c>
      <c r="H264" s="193" t="s">
        <v>16999</v>
      </c>
      <c r="I264" s="203">
        <v>786.9</v>
      </c>
      <c r="J264" s="203">
        <v>731.1</v>
      </c>
      <c r="K264" s="203">
        <v>580.20000000000005</v>
      </c>
      <c r="L264" s="204">
        <v>30</v>
      </c>
      <c r="M264" s="193" t="s">
        <v>17051</v>
      </c>
      <c r="N264" s="193" t="s">
        <v>17067</v>
      </c>
      <c r="O264" s="196" t="s">
        <v>17183</v>
      </c>
      <c r="P264" s="200">
        <v>7794936.3199999994</v>
      </c>
      <c r="Q264" s="200"/>
      <c r="R264" s="200">
        <v>0</v>
      </c>
      <c r="S264" s="200">
        <v>0</v>
      </c>
      <c r="T264" s="200">
        <f t="shared" si="37"/>
        <v>7794936.3199999994</v>
      </c>
      <c r="U264" s="194">
        <f t="shared" si="36"/>
        <v>9905.8791714322015</v>
      </c>
      <c r="V264" s="200">
        <v>9933.2733511246661</v>
      </c>
    </row>
    <row r="265" spans="1:22" s="71" customFormat="1" ht="35.25" x14ac:dyDescent="0.5">
      <c r="A265"/>
      <c r="B265" s="201" t="s">
        <v>328</v>
      </c>
      <c r="C265" s="201"/>
      <c r="D265" s="193" t="s">
        <v>17029</v>
      </c>
      <c r="E265" s="193" t="s">
        <v>17029</v>
      </c>
      <c r="F265" s="193" t="s">
        <v>17029</v>
      </c>
      <c r="G265" s="193" t="s">
        <v>17029</v>
      </c>
      <c r="H265" s="193" t="s">
        <v>17029</v>
      </c>
      <c r="I265" s="198">
        <f>I266</f>
        <v>398</v>
      </c>
      <c r="J265" s="198">
        <f>J266</f>
        <v>365.1</v>
      </c>
      <c r="K265" s="198">
        <f>K266</f>
        <v>365.1</v>
      </c>
      <c r="L265" s="176">
        <f>L266</f>
        <v>21</v>
      </c>
      <c r="M265" s="193" t="s">
        <v>17029</v>
      </c>
      <c r="N265" s="193" t="s">
        <v>17029</v>
      </c>
      <c r="O265" s="196" t="s">
        <v>17029</v>
      </c>
      <c r="P265" s="199">
        <v>1823380.95</v>
      </c>
      <c r="Q265" s="199"/>
      <c r="R265" s="198">
        <f>R266</f>
        <v>0</v>
      </c>
      <c r="S265" s="198">
        <f>S266</f>
        <v>0</v>
      </c>
      <c r="T265" s="198">
        <f>T266</f>
        <v>1823380.95</v>
      </c>
      <c r="U265" s="194">
        <f>P265/I265</f>
        <v>4581.3591708542708</v>
      </c>
      <c r="V265" s="200">
        <f>V266</f>
        <v>4626.1766432160803</v>
      </c>
    </row>
    <row r="266" spans="1:22" ht="35.25" x14ac:dyDescent="0.5">
      <c r="A266">
        <v>1</v>
      </c>
      <c r="B266" s="193">
        <f>SUBTOTAL(9,$A$16:A266)</f>
        <v>232</v>
      </c>
      <c r="C266" s="211" t="s">
        <v>331</v>
      </c>
      <c r="D266" s="193">
        <v>1979</v>
      </c>
      <c r="E266" s="193"/>
      <c r="F266" s="193" t="s">
        <v>17193</v>
      </c>
      <c r="G266" s="193">
        <v>2</v>
      </c>
      <c r="H266" s="193" t="s">
        <v>16997</v>
      </c>
      <c r="I266" s="198">
        <v>398</v>
      </c>
      <c r="J266" s="198">
        <v>365.1</v>
      </c>
      <c r="K266" s="198">
        <v>365.1</v>
      </c>
      <c r="L266" s="176">
        <v>21</v>
      </c>
      <c r="M266" s="193" t="s">
        <v>17051</v>
      </c>
      <c r="N266" s="193" t="s">
        <v>17089</v>
      </c>
      <c r="O266" s="196" t="s">
        <v>17055</v>
      </c>
      <c r="P266" s="198">
        <v>1823380.95</v>
      </c>
      <c r="Q266" s="199"/>
      <c r="R266" s="198">
        <v>0</v>
      </c>
      <c r="S266" s="198">
        <v>0</v>
      </c>
      <c r="T266" s="198">
        <f>P266-R266-S266</f>
        <v>1823380.95</v>
      </c>
      <c r="U266" s="194">
        <f>P266/I266</f>
        <v>4581.3591708542708</v>
      </c>
      <c r="V266" s="200">
        <v>4626.1766432160803</v>
      </c>
    </row>
    <row r="267" spans="1:22" s="71" customFormat="1" ht="35.25" x14ac:dyDescent="0.5">
      <c r="A267"/>
      <c r="B267" s="201" t="s">
        <v>333</v>
      </c>
      <c r="C267" s="201"/>
      <c r="D267" s="193" t="s">
        <v>17029</v>
      </c>
      <c r="E267" s="193" t="s">
        <v>17029</v>
      </c>
      <c r="F267" s="193" t="s">
        <v>17029</v>
      </c>
      <c r="G267" s="193" t="s">
        <v>17029</v>
      </c>
      <c r="H267" s="193" t="s">
        <v>17029</v>
      </c>
      <c r="I267" s="198">
        <f>I268+I269</f>
        <v>1532.1</v>
      </c>
      <c r="J267" s="198">
        <f t="shared" ref="J267:L267" si="69">J268+J269</f>
        <v>1325.8000000000002</v>
      </c>
      <c r="K267" s="198">
        <f t="shared" si="69"/>
        <v>1325.8000000000002</v>
      </c>
      <c r="L267" s="176">
        <f t="shared" si="69"/>
        <v>39</v>
      </c>
      <c r="M267" s="193" t="s">
        <v>17029</v>
      </c>
      <c r="N267" s="193" t="s">
        <v>17029</v>
      </c>
      <c r="O267" s="196" t="s">
        <v>17029</v>
      </c>
      <c r="P267" s="199">
        <v>6041248.2699999996</v>
      </c>
      <c r="Q267" s="199">
        <f t="shared" ref="Q267" si="70">Q268+Q269</f>
        <v>0</v>
      </c>
      <c r="R267" s="198">
        <f t="shared" ref="R267" si="71">R268+R269</f>
        <v>0</v>
      </c>
      <c r="S267" s="198">
        <f t="shared" ref="S267" si="72">S268+S269</f>
        <v>0</v>
      </c>
      <c r="T267" s="198">
        <f t="shared" ref="T267" si="73">T268+T269</f>
        <v>6041248.2699999996</v>
      </c>
      <c r="U267" s="194">
        <f t="shared" si="36"/>
        <v>3943.1161608250113</v>
      </c>
      <c r="V267" s="200">
        <f>MAX(V268:V269)</f>
        <v>8726.4885890949972</v>
      </c>
    </row>
    <row r="268" spans="1:22" ht="35.25" x14ac:dyDescent="0.5">
      <c r="A268">
        <v>1</v>
      </c>
      <c r="B268" s="193">
        <f>SUBTOTAL(9,$A$16:A268)</f>
        <v>233</v>
      </c>
      <c r="C268" s="211" t="s">
        <v>1824</v>
      </c>
      <c r="D268" s="193">
        <v>1982</v>
      </c>
      <c r="E268" s="193"/>
      <c r="F268" s="193" t="s">
        <v>17193</v>
      </c>
      <c r="G268" s="193">
        <v>2</v>
      </c>
      <c r="H268" s="193" t="s">
        <v>16999</v>
      </c>
      <c r="I268" s="198">
        <v>533.70000000000005</v>
      </c>
      <c r="J268" s="198">
        <v>520.70000000000005</v>
      </c>
      <c r="K268" s="198">
        <v>520.70000000000005</v>
      </c>
      <c r="L268" s="176">
        <v>20</v>
      </c>
      <c r="M268" s="193" t="s">
        <v>17051</v>
      </c>
      <c r="N268" s="193" t="s">
        <v>17089</v>
      </c>
      <c r="O268" s="196" t="s">
        <v>17055</v>
      </c>
      <c r="P268" s="198">
        <v>2988281.18</v>
      </c>
      <c r="Q268" s="199"/>
      <c r="R268" s="198">
        <v>0</v>
      </c>
      <c r="S268" s="198">
        <v>0</v>
      </c>
      <c r="T268" s="198">
        <f t="shared" si="37"/>
        <v>2988281.18</v>
      </c>
      <c r="U268" s="194">
        <f t="shared" si="36"/>
        <v>5599.1777777777779</v>
      </c>
      <c r="V268" s="200">
        <v>8726.4885890949972</v>
      </c>
    </row>
    <row r="269" spans="1:22" ht="35.25" x14ac:dyDescent="0.5">
      <c r="A269">
        <v>1</v>
      </c>
      <c r="B269" s="193">
        <f>SUBTOTAL(9,$A$16:A269)</f>
        <v>234</v>
      </c>
      <c r="C269" s="212" t="s">
        <v>1823</v>
      </c>
      <c r="D269" s="206">
        <v>1984</v>
      </c>
      <c r="E269" s="206"/>
      <c r="F269" s="193" t="s">
        <v>17326</v>
      </c>
      <c r="G269" s="206">
        <v>2</v>
      </c>
      <c r="H269" s="206" t="s">
        <v>16999</v>
      </c>
      <c r="I269" s="207">
        <v>998.4</v>
      </c>
      <c r="J269" s="207">
        <v>805.1</v>
      </c>
      <c r="K269" s="207">
        <v>805.1</v>
      </c>
      <c r="L269" s="213">
        <v>19</v>
      </c>
      <c r="M269" s="206" t="s">
        <v>17051</v>
      </c>
      <c r="N269" s="206" t="s">
        <v>17089</v>
      </c>
      <c r="O269" s="206" t="s">
        <v>17055</v>
      </c>
      <c r="P269" s="207">
        <v>3052967.09</v>
      </c>
      <c r="Q269" s="210">
        <v>0</v>
      </c>
      <c r="R269" s="207">
        <v>0</v>
      </c>
      <c r="S269" s="207">
        <v>0</v>
      </c>
      <c r="T269" s="207">
        <f>P269-R269-S269</f>
        <v>3052967.09</v>
      </c>
      <c r="U269" s="194">
        <f t="shared" si="36"/>
        <v>3057.8596654647436</v>
      </c>
      <c r="V269" s="200">
        <v>5088.8625000000002</v>
      </c>
    </row>
    <row r="270" spans="1:22" s="71" customFormat="1" ht="35.25" x14ac:dyDescent="0.5">
      <c r="A270"/>
      <c r="B270" s="201" t="s">
        <v>355</v>
      </c>
      <c r="C270" s="201"/>
      <c r="D270" s="193" t="s">
        <v>17029</v>
      </c>
      <c r="E270" s="193" t="s">
        <v>17029</v>
      </c>
      <c r="F270" s="193" t="s">
        <v>17029</v>
      </c>
      <c r="G270" s="193" t="s">
        <v>17029</v>
      </c>
      <c r="H270" s="193" t="s">
        <v>17029</v>
      </c>
      <c r="I270" s="198">
        <f>I271</f>
        <v>3363.3</v>
      </c>
      <c r="J270" s="198">
        <f t="shared" ref="J270:L270" si="74">J271</f>
        <v>2581.1999999999998</v>
      </c>
      <c r="K270" s="198">
        <f t="shared" si="74"/>
        <v>2183.1999999999998</v>
      </c>
      <c r="L270" s="176">
        <f t="shared" si="74"/>
        <v>44</v>
      </c>
      <c r="M270" s="193" t="s">
        <v>17029</v>
      </c>
      <c r="N270" s="193" t="s">
        <v>17029</v>
      </c>
      <c r="O270" s="196" t="s">
        <v>17029</v>
      </c>
      <c r="P270" s="199">
        <v>7618035.8099999996</v>
      </c>
      <c r="Q270" s="199"/>
      <c r="R270" s="198">
        <f t="shared" ref="R270" si="75">R271</f>
        <v>0</v>
      </c>
      <c r="S270" s="198">
        <f t="shared" ref="S270" si="76">S271</f>
        <v>0</v>
      </c>
      <c r="T270" s="198">
        <f t="shared" ref="T270" si="77">T271</f>
        <v>7618035.8099999996</v>
      </c>
      <c r="U270" s="194">
        <f t="shared" si="36"/>
        <v>2265.0479618232089</v>
      </c>
      <c r="V270" s="200">
        <f>V271</f>
        <v>5674.57</v>
      </c>
    </row>
    <row r="271" spans="1:22" ht="35.25" x14ac:dyDescent="0.5">
      <c r="A271">
        <v>1</v>
      </c>
      <c r="B271" s="193">
        <f>SUBTOTAL(9,$A$16:A271)</f>
        <v>235</v>
      </c>
      <c r="C271" s="202" t="s">
        <v>356</v>
      </c>
      <c r="D271" s="193">
        <v>1974</v>
      </c>
      <c r="E271" s="193"/>
      <c r="F271" s="193" t="s">
        <v>17193</v>
      </c>
      <c r="G271" s="193">
        <v>5</v>
      </c>
      <c r="H271" s="193" t="s">
        <v>16999</v>
      </c>
      <c r="I271" s="203">
        <v>3363.3</v>
      </c>
      <c r="J271" s="203">
        <v>2581.1999999999998</v>
      </c>
      <c r="K271" s="203">
        <v>2183.1999999999998</v>
      </c>
      <c r="L271" s="204">
        <v>44</v>
      </c>
      <c r="M271" s="193" t="s">
        <v>17051</v>
      </c>
      <c r="N271" s="193" t="s">
        <v>17089</v>
      </c>
      <c r="O271" s="196" t="s">
        <v>17055</v>
      </c>
      <c r="P271" s="200">
        <v>7618035.8099999996</v>
      </c>
      <c r="Q271" s="200"/>
      <c r="R271" s="200">
        <v>0</v>
      </c>
      <c r="S271" s="200">
        <v>0</v>
      </c>
      <c r="T271" s="200">
        <f t="shared" si="37"/>
        <v>7618035.8099999996</v>
      </c>
      <c r="U271" s="194">
        <f t="shared" si="36"/>
        <v>2265.0479618232089</v>
      </c>
      <c r="V271" s="200">
        <v>5674.57</v>
      </c>
    </row>
    <row r="272" spans="1:22" s="71" customFormat="1" ht="35.25" x14ac:dyDescent="0.5">
      <c r="A272"/>
      <c r="B272" s="201" t="s">
        <v>2948</v>
      </c>
      <c r="C272" s="201"/>
      <c r="D272" s="193" t="s">
        <v>17029</v>
      </c>
      <c r="E272" s="193" t="s">
        <v>17029</v>
      </c>
      <c r="F272" s="193" t="s">
        <v>17029</v>
      </c>
      <c r="G272" s="193" t="s">
        <v>17029</v>
      </c>
      <c r="H272" s="193" t="s">
        <v>17029</v>
      </c>
      <c r="I272" s="198">
        <f>SUM(I273:I277)</f>
        <v>19565.449999999997</v>
      </c>
      <c r="J272" s="198">
        <f>SUM(J273:J277)</f>
        <v>58751.199999999997</v>
      </c>
      <c r="K272" s="198">
        <f>SUM(K273:K277)</f>
        <v>57022.05</v>
      </c>
      <c r="L272" s="176">
        <f>SUM(L273:L277)</f>
        <v>714</v>
      </c>
      <c r="M272" s="193" t="s">
        <v>17029</v>
      </c>
      <c r="N272" s="193" t="s">
        <v>17029</v>
      </c>
      <c r="O272" s="196" t="s">
        <v>17029</v>
      </c>
      <c r="P272" s="199">
        <v>41529044.439999998</v>
      </c>
      <c r="Q272" s="199"/>
      <c r="R272" s="198">
        <f>SUM(R273:R277)</f>
        <v>0</v>
      </c>
      <c r="S272" s="198">
        <f>SUM(S273:S277)</f>
        <v>0</v>
      </c>
      <c r="T272" s="198">
        <f>SUM(T273:T277)</f>
        <v>41529044.439999998</v>
      </c>
      <c r="U272" s="194">
        <f t="shared" si="36"/>
        <v>2122.570369707827</v>
      </c>
      <c r="V272" s="200">
        <f>MAX(V273:V277)</f>
        <v>5193.8151298742341</v>
      </c>
    </row>
    <row r="273" spans="1:22" ht="35.25" x14ac:dyDescent="0.5">
      <c r="A273">
        <v>1</v>
      </c>
      <c r="B273" s="193">
        <f>SUBTOTAL(9,$A$16:A273)</f>
        <v>236</v>
      </c>
      <c r="C273" s="202" t="s">
        <v>2944</v>
      </c>
      <c r="D273" s="193">
        <v>1971</v>
      </c>
      <c r="E273" s="193"/>
      <c r="F273" s="193" t="s">
        <v>17056</v>
      </c>
      <c r="G273" s="193">
        <v>5</v>
      </c>
      <c r="H273" s="193" t="s">
        <v>17061</v>
      </c>
      <c r="I273" s="203">
        <v>4815.57</v>
      </c>
      <c r="J273" s="203">
        <v>44878.67</v>
      </c>
      <c r="K273" s="203">
        <v>44563.46</v>
      </c>
      <c r="L273" s="204">
        <v>188</v>
      </c>
      <c r="M273" s="193" t="s">
        <v>17051</v>
      </c>
      <c r="N273" s="193" t="s">
        <v>17067</v>
      </c>
      <c r="O273" s="196" t="s">
        <v>17129</v>
      </c>
      <c r="P273" s="200">
        <v>11408191.27</v>
      </c>
      <c r="Q273" s="200"/>
      <c r="R273" s="200">
        <v>0</v>
      </c>
      <c r="S273" s="200">
        <v>0</v>
      </c>
      <c r="T273" s="200">
        <f t="shared" si="37"/>
        <v>11408191.27</v>
      </c>
      <c r="U273" s="194">
        <f t="shared" si="36"/>
        <v>2369.0219994725444</v>
      </c>
      <c r="V273" s="200">
        <v>2797.7152943472943</v>
      </c>
    </row>
    <row r="274" spans="1:22" ht="35.25" x14ac:dyDescent="0.5">
      <c r="A274">
        <v>1</v>
      </c>
      <c r="B274" s="193">
        <f>SUBTOTAL(9,$A$16:A274)</f>
        <v>237</v>
      </c>
      <c r="C274" s="202" t="s">
        <v>1939</v>
      </c>
      <c r="D274" s="193">
        <v>1985</v>
      </c>
      <c r="E274" s="193"/>
      <c r="F274" s="193" t="s">
        <v>17056</v>
      </c>
      <c r="G274" s="193">
        <v>5</v>
      </c>
      <c r="H274" s="193" t="s">
        <v>17057</v>
      </c>
      <c r="I274" s="203">
        <v>5355</v>
      </c>
      <c r="J274" s="203">
        <v>4859.7</v>
      </c>
      <c r="K274" s="203">
        <v>4572.3</v>
      </c>
      <c r="L274" s="204">
        <v>187</v>
      </c>
      <c r="M274" s="193" t="s">
        <v>17051</v>
      </c>
      <c r="N274" s="193" t="s">
        <v>17067</v>
      </c>
      <c r="O274" s="196" t="s">
        <v>17129</v>
      </c>
      <c r="P274" s="200">
        <v>10865362.1</v>
      </c>
      <c r="Q274" s="200"/>
      <c r="R274" s="200">
        <v>0</v>
      </c>
      <c r="S274" s="200">
        <v>0</v>
      </c>
      <c r="T274" s="200">
        <f t="shared" si="37"/>
        <v>10865362.1</v>
      </c>
      <c r="U274" s="194">
        <f t="shared" si="36"/>
        <v>2029.0125303454715</v>
      </c>
      <c r="V274" s="200">
        <v>2468.4515077497663</v>
      </c>
    </row>
    <row r="275" spans="1:22" ht="35.25" x14ac:dyDescent="0.5">
      <c r="A275">
        <v>1</v>
      </c>
      <c r="B275" s="193">
        <f>SUBTOTAL(9,$A$16:A275)</f>
        <v>238</v>
      </c>
      <c r="C275" s="202" t="s">
        <v>1951</v>
      </c>
      <c r="D275" s="193">
        <v>1972</v>
      </c>
      <c r="E275" s="193"/>
      <c r="F275" s="193" t="s">
        <v>17056</v>
      </c>
      <c r="G275" s="193">
        <v>5</v>
      </c>
      <c r="H275" s="193" t="s">
        <v>17054</v>
      </c>
      <c r="I275" s="203">
        <v>3786.98</v>
      </c>
      <c r="J275" s="203">
        <v>3515.43</v>
      </c>
      <c r="K275" s="203">
        <v>3338.49</v>
      </c>
      <c r="L275" s="204">
        <v>137</v>
      </c>
      <c r="M275" s="193" t="s">
        <v>17051</v>
      </c>
      <c r="N275" s="193" t="s">
        <v>17067</v>
      </c>
      <c r="O275" s="196" t="s">
        <v>17129</v>
      </c>
      <c r="P275" s="200">
        <v>6829631.9299999997</v>
      </c>
      <c r="Q275" s="200"/>
      <c r="R275" s="200">
        <v>0</v>
      </c>
      <c r="S275" s="200">
        <v>0</v>
      </c>
      <c r="T275" s="200">
        <f t="shared" si="37"/>
        <v>6829631.9299999997</v>
      </c>
      <c r="U275" s="194">
        <f t="shared" si="36"/>
        <v>1803.4507523145091</v>
      </c>
      <c r="V275" s="200">
        <v>2318.1505879619117</v>
      </c>
    </row>
    <row r="276" spans="1:22" ht="35.25" x14ac:dyDescent="0.5">
      <c r="A276">
        <v>1</v>
      </c>
      <c r="B276" s="193">
        <f>SUBTOTAL(9,$A$16:A276)</f>
        <v>239</v>
      </c>
      <c r="C276" s="202" t="s">
        <v>10952</v>
      </c>
      <c r="D276" s="193">
        <v>1978</v>
      </c>
      <c r="E276" s="193"/>
      <c r="F276" s="193" t="s">
        <v>17193</v>
      </c>
      <c r="G276" s="193">
        <v>3</v>
      </c>
      <c r="H276" s="193" t="s">
        <v>17058</v>
      </c>
      <c r="I276" s="203">
        <v>1582.3</v>
      </c>
      <c r="J276" s="203">
        <v>1471.8</v>
      </c>
      <c r="K276" s="203">
        <v>1471.8</v>
      </c>
      <c r="L276" s="204">
        <v>69</v>
      </c>
      <c r="M276" s="193" t="s">
        <v>17051</v>
      </c>
      <c r="N276" s="193" t="s">
        <v>17067</v>
      </c>
      <c r="O276" s="196" t="s">
        <v>17129</v>
      </c>
      <c r="P276" s="200">
        <v>6079027.6400000006</v>
      </c>
      <c r="Q276" s="200"/>
      <c r="R276" s="200">
        <v>0</v>
      </c>
      <c r="S276" s="200">
        <v>0</v>
      </c>
      <c r="T276" s="200">
        <f t="shared" si="37"/>
        <v>6079027.6400000006</v>
      </c>
      <c r="U276" s="194">
        <f t="shared" si="36"/>
        <v>3841.8932187322257</v>
      </c>
      <c r="V276" s="200">
        <v>5193.8151298742341</v>
      </c>
    </row>
    <row r="277" spans="1:22" ht="35.25" x14ac:dyDescent="0.5">
      <c r="A277">
        <v>1</v>
      </c>
      <c r="B277" s="193">
        <f>SUBTOTAL(9,$A$16:A277)</f>
        <v>240</v>
      </c>
      <c r="C277" s="202" t="s">
        <v>10814</v>
      </c>
      <c r="D277" s="193">
        <v>1979</v>
      </c>
      <c r="E277" s="193"/>
      <c r="F277" s="193" t="s">
        <v>17193</v>
      </c>
      <c r="G277" s="193">
        <v>5</v>
      </c>
      <c r="H277" s="193" t="s">
        <v>17054</v>
      </c>
      <c r="I277" s="203">
        <v>4025.6</v>
      </c>
      <c r="J277" s="203">
        <v>4025.6</v>
      </c>
      <c r="K277" s="203">
        <v>3076</v>
      </c>
      <c r="L277" s="204">
        <v>133</v>
      </c>
      <c r="M277" s="193" t="s">
        <v>17051</v>
      </c>
      <c r="N277" s="193" t="s">
        <v>17067</v>
      </c>
      <c r="O277" s="196" t="s">
        <v>17129</v>
      </c>
      <c r="P277" s="200">
        <v>6346831.5</v>
      </c>
      <c r="Q277" s="200"/>
      <c r="R277" s="200">
        <v>0</v>
      </c>
      <c r="S277" s="200">
        <v>0</v>
      </c>
      <c r="T277" s="200">
        <f t="shared" si="37"/>
        <v>6346831.5</v>
      </c>
      <c r="U277" s="194">
        <f t="shared" si="36"/>
        <v>1576.6175228537361</v>
      </c>
      <c r="V277" s="200">
        <v>2038.9969046104929</v>
      </c>
    </row>
    <row r="278" spans="1:22" s="71" customFormat="1" ht="35.25" x14ac:dyDescent="0.5">
      <c r="A278"/>
      <c r="B278" s="201" t="s">
        <v>2958</v>
      </c>
      <c r="C278" s="201"/>
      <c r="D278" s="193" t="s">
        <v>17029</v>
      </c>
      <c r="E278" s="193" t="s">
        <v>17029</v>
      </c>
      <c r="F278" s="193" t="s">
        <v>17029</v>
      </c>
      <c r="G278" s="193" t="s">
        <v>17029</v>
      </c>
      <c r="H278" s="193" t="s">
        <v>17029</v>
      </c>
      <c r="I278" s="198">
        <f>I279</f>
        <v>460</v>
      </c>
      <c r="J278" s="198">
        <f t="shared" ref="J278:L278" si="78">J279</f>
        <v>262.7</v>
      </c>
      <c r="K278" s="198">
        <f t="shared" si="78"/>
        <v>262.7</v>
      </c>
      <c r="L278" s="176">
        <f t="shared" si="78"/>
        <v>17</v>
      </c>
      <c r="M278" s="193" t="s">
        <v>17029</v>
      </c>
      <c r="N278" s="193" t="s">
        <v>17029</v>
      </c>
      <c r="O278" s="196" t="s">
        <v>17029</v>
      </c>
      <c r="P278" s="199">
        <v>5790100</v>
      </c>
      <c r="Q278" s="199"/>
      <c r="R278" s="198">
        <f t="shared" ref="R278" si="79">R279</f>
        <v>0</v>
      </c>
      <c r="S278" s="198">
        <f t="shared" ref="S278" si="80">S279</f>
        <v>0</v>
      </c>
      <c r="T278" s="198">
        <f t="shared" ref="T278" si="81">T279</f>
        <v>5790100</v>
      </c>
      <c r="U278" s="194">
        <f t="shared" ref="U278:U336" si="82">P278/I278</f>
        <v>12587.173913043478</v>
      </c>
      <c r="V278" s="200">
        <f>V279</f>
        <v>15293.13808695652</v>
      </c>
    </row>
    <row r="279" spans="1:22" ht="35.25" x14ac:dyDescent="0.5">
      <c r="A279">
        <v>1</v>
      </c>
      <c r="B279" s="193">
        <f>SUBTOTAL(9,$A$16:A279)</f>
        <v>241</v>
      </c>
      <c r="C279" s="211" t="s">
        <v>2947</v>
      </c>
      <c r="D279" s="193">
        <v>1969</v>
      </c>
      <c r="E279" s="193"/>
      <c r="F279" s="193" t="s">
        <v>17193</v>
      </c>
      <c r="G279" s="193">
        <v>2</v>
      </c>
      <c r="H279" s="193" t="s">
        <v>16999</v>
      </c>
      <c r="I279" s="198">
        <v>460</v>
      </c>
      <c r="J279" s="198">
        <v>262.7</v>
      </c>
      <c r="K279" s="198">
        <v>262.7</v>
      </c>
      <c r="L279" s="176">
        <v>17</v>
      </c>
      <c r="M279" s="193" t="s">
        <v>17051</v>
      </c>
      <c r="N279" s="193" t="s">
        <v>17089</v>
      </c>
      <c r="O279" s="196" t="s">
        <v>17055</v>
      </c>
      <c r="P279" s="198">
        <v>5790100</v>
      </c>
      <c r="Q279" s="199"/>
      <c r="R279" s="198">
        <v>0</v>
      </c>
      <c r="S279" s="198">
        <v>0</v>
      </c>
      <c r="T279" s="198">
        <f t="shared" si="37"/>
        <v>5790100</v>
      </c>
      <c r="U279" s="194">
        <f t="shared" si="82"/>
        <v>12587.173913043478</v>
      </c>
      <c r="V279" s="200">
        <v>15293.13808695652</v>
      </c>
    </row>
    <row r="280" spans="1:22" s="71" customFormat="1" ht="35.25" x14ac:dyDescent="0.5">
      <c r="A280"/>
      <c r="B280" s="201" t="s">
        <v>2949</v>
      </c>
      <c r="C280" s="201"/>
      <c r="D280" s="193" t="s">
        <v>17029</v>
      </c>
      <c r="E280" s="193" t="s">
        <v>17029</v>
      </c>
      <c r="F280" s="193" t="s">
        <v>17029</v>
      </c>
      <c r="G280" s="193" t="s">
        <v>17029</v>
      </c>
      <c r="H280" s="193" t="s">
        <v>17029</v>
      </c>
      <c r="I280" s="198">
        <f>I281</f>
        <v>896.41</v>
      </c>
      <c r="J280" s="198">
        <f t="shared" ref="J280:L280" si="83">J281</f>
        <v>811.71</v>
      </c>
      <c r="K280" s="198">
        <f t="shared" si="83"/>
        <v>484.2</v>
      </c>
      <c r="L280" s="176">
        <f t="shared" si="83"/>
        <v>56</v>
      </c>
      <c r="M280" s="193" t="s">
        <v>17029</v>
      </c>
      <c r="N280" s="193" t="s">
        <v>17029</v>
      </c>
      <c r="O280" s="196" t="s">
        <v>17029</v>
      </c>
      <c r="P280" s="199">
        <v>6204379.9500000002</v>
      </c>
      <c r="Q280" s="199"/>
      <c r="R280" s="198">
        <f t="shared" ref="R280" si="84">R281</f>
        <v>0</v>
      </c>
      <c r="S280" s="198">
        <f t="shared" ref="S280" si="85">S281</f>
        <v>0</v>
      </c>
      <c r="T280" s="198">
        <f t="shared" ref="T280" si="86">T281</f>
        <v>6204379.9500000002</v>
      </c>
      <c r="U280" s="194">
        <f t="shared" si="82"/>
        <v>6921.3640521636307</v>
      </c>
      <c r="V280" s="200">
        <f>V281</f>
        <v>9505.4016452293035</v>
      </c>
    </row>
    <row r="281" spans="1:22" ht="35.25" x14ac:dyDescent="0.5">
      <c r="A281">
        <v>1</v>
      </c>
      <c r="B281" s="193">
        <f>SUBTOTAL(9,$A$16:A281)</f>
        <v>242</v>
      </c>
      <c r="C281" s="211" t="s">
        <v>1984</v>
      </c>
      <c r="D281" s="193">
        <v>1989</v>
      </c>
      <c r="E281" s="193"/>
      <c r="F281" s="193" t="s">
        <v>17193</v>
      </c>
      <c r="G281" s="193">
        <v>2</v>
      </c>
      <c r="H281" s="193" t="s">
        <v>17058</v>
      </c>
      <c r="I281" s="198">
        <v>896.41</v>
      </c>
      <c r="J281" s="198">
        <v>811.71</v>
      </c>
      <c r="K281" s="198">
        <v>484.2</v>
      </c>
      <c r="L281" s="176">
        <v>56</v>
      </c>
      <c r="M281" s="193" t="s">
        <v>17051</v>
      </c>
      <c r="N281" s="193" t="s">
        <v>17089</v>
      </c>
      <c r="O281" s="196" t="s">
        <v>17055</v>
      </c>
      <c r="P281" s="198">
        <v>6204379.9500000002</v>
      </c>
      <c r="Q281" s="199"/>
      <c r="R281" s="198">
        <v>0</v>
      </c>
      <c r="S281" s="198">
        <v>0</v>
      </c>
      <c r="T281" s="198">
        <f t="shared" ref="T281:T340" si="87">P281-R281-S281</f>
        <v>6204379.9500000002</v>
      </c>
      <c r="U281" s="194">
        <f t="shared" si="82"/>
        <v>6921.3640521636307</v>
      </c>
      <c r="V281" s="200">
        <v>9505.4016452293035</v>
      </c>
    </row>
    <row r="282" spans="1:22" s="71" customFormat="1" ht="35.25" x14ac:dyDescent="0.5">
      <c r="A282"/>
      <c r="B282" s="201" t="s">
        <v>36</v>
      </c>
      <c r="C282" s="201"/>
      <c r="D282" s="193" t="s">
        <v>17029</v>
      </c>
      <c r="E282" s="193" t="s">
        <v>17029</v>
      </c>
      <c r="F282" s="193" t="s">
        <v>17029</v>
      </c>
      <c r="G282" s="193" t="s">
        <v>17029</v>
      </c>
      <c r="H282" s="193" t="s">
        <v>17029</v>
      </c>
      <c r="I282" s="198">
        <f>SUM(I283:I285)</f>
        <v>1991.4</v>
      </c>
      <c r="J282" s="198">
        <f t="shared" ref="J282:L282" si="88">SUM(J283:J285)</f>
        <v>1757.6999999999998</v>
      </c>
      <c r="K282" s="198">
        <f t="shared" si="88"/>
        <v>1715.9</v>
      </c>
      <c r="L282" s="176">
        <f t="shared" si="88"/>
        <v>72</v>
      </c>
      <c r="M282" s="193" t="s">
        <v>17029</v>
      </c>
      <c r="N282" s="193" t="s">
        <v>17029</v>
      </c>
      <c r="O282" s="196" t="s">
        <v>17029</v>
      </c>
      <c r="P282" s="199">
        <v>12179275.26</v>
      </c>
      <c r="Q282" s="199"/>
      <c r="R282" s="198">
        <f t="shared" ref="R282" si="89">SUM(R283:R285)</f>
        <v>0</v>
      </c>
      <c r="S282" s="198">
        <f t="shared" ref="S282" si="90">SUM(S283:S285)</f>
        <v>0</v>
      </c>
      <c r="T282" s="198">
        <f t="shared" ref="T282" si="91">SUM(T283:T285)</f>
        <v>12179275.26</v>
      </c>
      <c r="U282" s="194">
        <f t="shared" si="82"/>
        <v>6115.9361554685138</v>
      </c>
      <c r="V282" s="200">
        <f>MAX(V283:V285)</f>
        <v>9023.5860010293363</v>
      </c>
    </row>
    <row r="283" spans="1:22" ht="35.25" x14ac:dyDescent="0.5">
      <c r="A283">
        <v>1</v>
      </c>
      <c r="B283" s="193">
        <f>SUBTOTAL(9,$A$16:A283)</f>
        <v>243</v>
      </c>
      <c r="C283" s="214" t="s">
        <v>42</v>
      </c>
      <c r="D283" s="193">
        <v>1969</v>
      </c>
      <c r="E283" s="193"/>
      <c r="F283" s="193" t="s">
        <v>17193</v>
      </c>
      <c r="G283" s="193">
        <v>2</v>
      </c>
      <c r="H283" s="193" t="s">
        <v>16997</v>
      </c>
      <c r="I283" s="198">
        <v>388.6</v>
      </c>
      <c r="J283" s="198">
        <v>351.6</v>
      </c>
      <c r="K283" s="198">
        <v>351.6</v>
      </c>
      <c r="L283" s="176">
        <v>15</v>
      </c>
      <c r="M283" s="193" t="s">
        <v>17051</v>
      </c>
      <c r="N283" s="193" t="s">
        <v>17089</v>
      </c>
      <c r="O283" s="196" t="s">
        <v>17055</v>
      </c>
      <c r="P283" s="198">
        <v>2645970.1799999997</v>
      </c>
      <c r="Q283" s="199"/>
      <c r="R283" s="198">
        <v>0</v>
      </c>
      <c r="S283" s="198">
        <v>0</v>
      </c>
      <c r="T283" s="198">
        <f t="shared" si="87"/>
        <v>2645970.1799999997</v>
      </c>
      <c r="U283" s="194">
        <f t="shared" si="82"/>
        <v>6808.9814204837867</v>
      </c>
      <c r="V283" s="200">
        <v>9023.5860010293363</v>
      </c>
    </row>
    <row r="284" spans="1:22" ht="35.25" x14ac:dyDescent="0.5">
      <c r="A284">
        <v>1</v>
      </c>
      <c r="B284" s="193">
        <f>SUBTOTAL(9,$A$16:A284)</f>
        <v>244</v>
      </c>
      <c r="C284" s="214" t="s">
        <v>35</v>
      </c>
      <c r="D284" s="193">
        <v>1978</v>
      </c>
      <c r="E284" s="193"/>
      <c r="F284" s="193" t="s">
        <v>17193</v>
      </c>
      <c r="G284" s="193">
        <v>2</v>
      </c>
      <c r="H284" s="193" t="s">
        <v>17058</v>
      </c>
      <c r="I284" s="198">
        <v>988.2</v>
      </c>
      <c r="J284" s="198">
        <v>841</v>
      </c>
      <c r="K284" s="198">
        <v>799.2</v>
      </c>
      <c r="L284" s="176">
        <v>34</v>
      </c>
      <c r="M284" s="193" t="s">
        <v>17051</v>
      </c>
      <c r="N284" s="193" t="s">
        <v>17089</v>
      </c>
      <c r="O284" s="196" t="s">
        <v>17055</v>
      </c>
      <c r="P284" s="198">
        <v>5358945.34</v>
      </c>
      <c r="Q284" s="199"/>
      <c r="R284" s="198">
        <v>0</v>
      </c>
      <c r="S284" s="198">
        <v>0</v>
      </c>
      <c r="T284" s="198">
        <f t="shared" si="87"/>
        <v>5358945.34</v>
      </c>
      <c r="U284" s="194">
        <f t="shared" si="82"/>
        <v>5422.935984618498</v>
      </c>
      <c r="V284" s="200">
        <v>7085.8882817243466</v>
      </c>
    </row>
    <row r="285" spans="1:22" ht="35.25" x14ac:dyDescent="0.5">
      <c r="A285">
        <v>1</v>
      </c>
      <c r="B285" s="193">
        <f>SUBTOTAL(9,$A$16:A285)</f>
        <v>245</v>
      </c>
      <c r="C285" s="212" t="s">
        <v>12363</v>
      </c>
      <c r="D285" s="193">
        <v>1961</v>
      </c>
      <c r="E285" s="193">
        <v>2009</v>
      </c>
      <c r="F285" s="193" t="s">
        <v>17193</v>
      </c>
      <c r="G285" s="193">
        <v>2</v>
      </c>
      <c r="H285" s="193" t="s">
        <v>16999</v>
      </c>
      <c r="I285" s="198">
        <v>614.6</v>
      </c>
      <c r="J285" s="198">
        <v>565.1</v>
      </c>
      <c r="K285" s="198">
        <v>565.1</v>
      </c>
      <c r="L285" s="176">
        <v>23</v>
      </c>
      <c r="M285" s="193" t="s">
        <v>17051</v>
      </c>
      <c r="N285" s="193" t="s">
        <v>17089</v>
      </c>
      <c r="O285" s="196" t="s">
        <v>17055</v>
      </c>
      <c r="P285" s="198">
        <v>4174359.7399999998</v>
      </c>
      <c r="Q285" s="199"/>
      <c r="R285" s="198">
        <v>0</v>
      </c>
      <c r="S285" s="198">
        <v>0</v>
      </c>
      <c r="T285" s="198">
        <f t="shared" si="87"/>
        <v>4174359.7399999998</v>
      </c>
      <c r="U285" s="194">
        <f t="shared" si="82"/>
        <v>6791.9943703221597</v>
      </c>
      <c r="V285" s="200">
        <f>U285</f>
        <v>6791.9943703221597</v>
      </c>
    </row>
    <row r="286" spans="1:22" s="71" customFormat="1" ht="35.25" x14ac:dyDescent="0.5">
      <c r="A286"/>
      <c r="B286" s="201" t="s">
        <v>38</v>
      </c>
      <c r="C286" s="201"/>
      <c r="D286" s="193" t="s">
        <v>17029</v>
      </c>
      <c r="E286" s="193" t="s">
        <v>17029</v>
      </c>
      <c r="F286" s="193" t="s">
        <v>17029</v>
      </c>
      <c r="G286" s="193" t="s">
        <v>17029</v>
      </c>
      <c r="H286" s="193" t="s">
        <v>17029</v>
      </c>
      <c r="I286" s="198">
        <f>SUM(I287:I290)</f>
        <v>2960.1000000000004</v>
      </c>
      <c r="J286" s="198">
        <f t="shared" ref="J286:L286" si="92">SUM(J287:J290)</f>
        <v>2681.3</v>
      </c>
      <c r="K286" s="198">
        <f t="shared" si="92"/>
        <v>2279.1000000000004</v>
      </c>
      <c r="L286" s="176">
        <f t="shared" si="92"/>
        <v>127</v>
      </c>
      <c r="M286" s="193" t="s">
        <v>17029</v>
      </c>
      <c r="N286" s="193" t="s">
        <v>17029</v>
      </c>
      <c r="O286" s="196" t="s">
        <v>17029</v>
      </c>
      <c r="P286" s="199">
        <v>10375203.109999999</v>
      </c>
      <c r="Q286" s="199"/>
      <c r="R286" s="198">
        <f>SUM(R287:R290)</f>
        <v>0</v>
      </c>
      <c r="S286" s="198">
        <f t="shared" ref="S286:T286" si="93">SUM(S287:S290)</f>
        <v>0</v>
      </c>
      <c r="T286" s="198">
        <f t="shared" si="93"/>
        <v>10375203.109999999</v>
      </c>
      <c r="U286" s="194">
        <f t="shared" si="82"/>
        <v>3505.0177730482073</v>
      </c>
      <c r="V286" s="200">
        <f>MAX(V287:V290)</f>
        <v>9388.0247689075622</v>
      </c>
    </row>
    <row r="287" spans="1:22" ht="35.25" x14ac:dyDescent="0.5">
      <c r="A287">
        <v>1</v>
      </c>
      <c r="B287" s="193">
        <f>SUBTOTAL(9,$A$16:A287)</f>
        <v>246</v>
      </c>
      <c r="C287" s="202" t="s">
        <v>17388</v>
      </c>
      <c r="D287" s="193">
        <v>1961</v>
      </c>
      <c r="E287" s="193"/>
      <c r="F287" s="193" t="s">
        <v>17193</v>
      </c>
      <c r="G287" s="193">
        <v>2</v>
      </c>
      <c r="H287" s="193" t="s">
        <v>16997</v>
      </c>
      <c r="I287" s="203">
        <v>442.8</v>
      </c>
      <c r="J287" s="203">
        <v>393.5</v>
      </c>
      <c r="K287" s="203">
        <v>240.4</v>
      </c>
      <c r="L287" s="204">
        <v>21</v>
      </c>
      <c r="M287" s="193" t="s">
        <v>17051</v>
      </c>
      <c r="N287" s="193" t="s">
        <v>17168</v>
      </c>
      <c r="O287" s="196" t="s">
        <v>17351</v>
      </c>
      <c r="P287" s="200">
        <v>3739614.02</v>
      </c>
      <c r="Q287" s="200"/>
      <c r="R287" s="200">
        <v>0</v>
      </c>
      <c r="S287" s="200">
        <v>0</v>
      </c>
      <c r="T287" s="200">
        <f t="shared" si="87"/>
        <v>3739614.02</v>
      </c>
      <c r="U287" s="194">
        <f t="shared" si="82"/>
        <v>8445.3794489611555</v>
      </c>
      <c r="V287" s="200">
        <f>U287</f>
        <v>8445.3794489611555</v>
      </c>
    </row>
    <row r="288" spans="1:22" ht="35.25" x14ac:dyDescent="0.5">
      <c r="A288">
        <v>1</v>
      </c>
      <c r="B288" s="193">
        <f>SUBTOTAL(9,$A$16:A288)</f>
        <v>247</v>
      </c>
      <c r="C288" s="202" t="s">
        <v>17420</v>
      </c>
      <c r="D288" s="193">
        <v>1960</v>
      </c>
      <c r="E288" s="193"/>
      <c r="F288" s="193" t="s">
        <v>17193</v>
      </c>
      <c r="G288" s="193">
        <v>2</v>
      </c>
      <c r="H288" s="193" t="s">
        <v>16997</v>
      </c>
      <c r="I288" s="203">
        <v>442.6</v>
      </c>
      <c r="J288" s="203">
        <v>400.2</v>
      </c>
      <c r="K288" s="203">
        <v>353.8</v>
      </c>
      <c r="L288" s="204">
        <v>21</v>
      </c>
      <c r="M288" s="193" t="s">
        <v>17051</v>
      </c>
      <c r="N288" s="193" t="s">
        <v>17168</v>
      </c>
      <c r="O288" s="196" t="s">
        <v>17351</v>
      </c>
      <c r="P288" s="200">
        <v>3307564.74</v>
      </c>
      <c r="Q288" s="200"/>
      <c r="R288" s="200">
        <v>0</v>
      </c>
      <c r="S288" s="200">
        <v>0</v>
      </c>
      <c r="T288" s="200">
        <f t="shared" si="87"/>
        <v>3307564.74</v>
      </c>
      <c r="U288" s="194">
        <f t="shared" si="82"/>
        <v>7473.0337550835975</v>
      </c>
      <c r="V288" s="200">
        <v>8705.1052327157704</v>
      </c>
    </row>
    <row r="289" spans="1:22" ht="35.25" x14ac:dyDescent="0.5">
      <c r="A289">
        <v>1</v>
      </c>
      <c r="B289" s="193">
        <f>SUBTOTAL(9,$A$16:A289)</f>
        <v>248</v>
      </c>
      <c r="C289" s="202" t="s">
        <v>17421</v>
      </c>
      <c r="D289" s="193">
        <v>1968</v>
      </c>
      <c r="E289" s="193"/>
      <c r="F289" s="193" t="s">
        <v>17193</v>
      </c>
      <c r="G289" s="193">
        <v>2</v>
      </c>
      <c r="H289" s="193" t="s">
        <v>16997</v>
      </c>
      <c r="I289" s="203">
        <v>380.8</v>
      </c>
      <c r="J289" s="203">
        <v>351.2</v>
      </c>
      <c r="K289" s="203">
        <v>328.3</v>
      </c>
      <c r="L289" s="204">
        <v>21</v>
      </c>
      <c r="M289" s="193" t="s">
        <v>17051</v>
      </c>
      <c r="N289" s="193" t="s">
        <v>17168</v>
      </c>
      <c r="O289" s="196" t="s">
        <v>17351</v>
      </c>
      <c r="P289" s="200">
        <v>3148024.35</v>
      </c>
      <c r="Q289" s="200"/>
      <c r="R289" s="200">
        <v>0</v>
      </c>
      <c r="S289" s="200">
        <v>0</v>
      </c>
      <c r="T289" s="200">
        <f t="shared" si="87"/>
        <v>3148024.35</v>
      </c>
      <c r="U289" s="194">
        <f t="shared" si="82"/>
        <v>8266.8706670168067</v>
      </c>
      <c r="V289" s="200">
        <v>9388.0247689075622</v>
      </c>
    </row>
    <row r="290" spans="1:22" ht="35.25" x14ac:dyDescent="0.5">
      <c r="A290">
        <v>1</v>
      </c>
      <c r="B290" s="193">
        <f>SUBTOTAL(9,$A$16:A290)</f>
        <v>249</v>
      </c>
      <c r="C290" s="202" t="s">
        <v>17387</v>
      </c>
      <c r="D290" s="193">
        <v>1961</v>
      </c>
      <c r="E290" s="193"/>
      <c r="F290" s="193" t="s">
        <v>17193</v>
      </c>
      <c r="G290" s="193">
        <v>3</v>
      </c>
      <c r="H290" s="193" t="s">
        <v>17058</v>
      </c>
      <c r="I290" s="203">
        <v>1693.9</v>
      </c>
      <c r="J290" s="203">
        <v>1536.4</v>
      </c>
      <c r="K290" s="203">
        <v>1356.6000000000001</v>
      </c>
      <c r="L290" s="204">
        <v>64</v>
      </c>
      <c r="M290" s="193" t="s">
        <v>17051</v>
      </c>
      <c r="N290" s="193" t="s">
        <v>17067</v>
      </c>
      <c r="O290" s="196" t="s">
        <v>17167</v>
      </c>
      <c r="P290" s="200">
        <v>180000</v>
      </c>
      <c r="Q290" s="200"/>
      <c r="R290" s="200">
        <v>0</v>
      </c>
      <c r="S290" s="200">
        <v>0</v>
      </c>
      <c r="T290" s="200">
        <f>P290-R290-S290</f>
        <v>180000</v>
      </c>
      <c r="U290" s="194">
        <f t="shared" si="82"/>
        <v>106.26365192750457</v>
      </c>
      <c r="V290" s="200">
        <f>U290</f>
        <v>106.26365192750457</v>
      </c>
    </row>
    <row r="291" spans="1:22" s="71" customFormat="1" ht="35.25" x14ac:dyDescent="0.5">
      <c r="A291"/>
      <c r="B291" s="201" t="s">
        <v>40</v>
      </c>
      <c r="C291" s="201"/>
      <c r="D291" s="193" t="s">
        <v>17029</v>
      </c>
      <c r="E291" s="193" t="s">
        <v>17029</v>
      </c>
      <c r="F291" s="193" t="s">
        <v>17029</v>
      </c>
      <c r="G291" s="193" t="s">
        <v>17029</v>
      </c>
      <c r="H291" s="193" t="s">
        <v>17029</v>
      </c>
      <c r="I291" s="198">
        <f>SUM(I292:I294)</f>
        <v>2439.6999999999998</v>
      </c>
      <c r="J291" s="198">
        <f t="shared" ref="J291:L291" si="94">SUM(J292:J294)</f>
        <v>2119.1</v>
      </c>
      <c r="K291" s="198">
        <f t="shared" si="94"/>
        <v>1821.2</v>
      </c>
      <c r="L291" s="176">
        <f t="shared" si="94"/>
        <v>105</v>
      </c>
      <c r="M291" s="193" t="s">
        <v>17029</v>
      </c>
      <c r="N291" s="193" t="s">
        <v>17029</v>
      </c>
      <c r="O291" s="196" t="s">
        <v>17029</v>
      </c>
      <c r="P291" s="199">
        <v>12331741.25</v>
      </c>
      <c r="Q291" s="198">
        <f t="shared" ref="Q291:T291" si="95">SUM(Q292:Q294)</f>
        <v>0</v>
      </c>
      <c r="R291" s="198">
        <f t="shared" si="95"/>
        <v>0</v>
      </c>
      <c r="S291" s="198">
        <f t="shared" si="95"/>
        <v>0</v>
      </c>
      <c r="T291" s="198">
        <f t="shared" si="95"/>
        <v>12331741.25</v>
      </c>
      <c r="U291" s="194">
        <f t="shared" si="82"/>
        <v>5054.6137844816985</v>
      </c>
      <c r="V291" s="200">
        <f>MAX(V292:V294)</f>
        <v>10144.816528675399</v>
      </c>
    </row>
    <row r="292" spans="1:22" ht="35.25" x14ac:dyDescent="0.5">
      <c r="A292">
        <v>1</v>
      </c>
      <c r="B292" s="193">
        <f>SUBTOTAL(9,$A$16:A292)</f>
        <v>250</v>
      </c>
      <c r="C292" s="202" t="s">
        <v>41</v>
      </c>
      <c r="D292" s="193">
        <v>1964</v>
      </c>
      <c r="E292" s="193"/>
      <c r="F292" s="193" t="s">
        <v>17193</v>
      </c>
      <c r="G292" s="193">
        <v>3</v>
      </c>
      <c r="H292" s="193" t="s">
        <v>17058</v>
      </c>
      <c r="I292" s="203">
        <v>1773.2</v>
      </c>
      <c r="J292" s="203">
        <v>1510.6</v>
      </c>
      <c r="K292" s="203">
        <v>1391</v>
      </c>
      <c r="L292" s="204">
        <v>68</v>
      </c>
      <c r="M292" s="193" t="s">
        <v>17051</v>
      </c>
      <c r="N292" s="193" t="s">
        <v>17168</v>
      </c>
      <c r="O292" s="196" t="s">
        <v>17169</v>
      </c>
      <c r="P292" s="200">
        <v>7101832.2999999998</v>
      </c>
      <c r="Q292" s="200"/>
      <c r="R292" s="200">
        <v>0</v>
      </c>
      <c r="S292" s="200">
        <v>0</v>
      </c>
      <c r="T292" s="200">
        <f t="shared" si="87"/>
        <v>7101832.2999999998</v>
      </c>
      <c r="U292" s="194">
        <f t="shared" si="82"/>
        <v>4005.0937852470111</v>
      </c>
      <c r="V292" s="200">
        <v>5183.2239927814117</v>
      </c>
    </row>
    <row r="293" spans="1:22" ht="35.25" x14ac:dyDescent="0.5">
      <c r="A293">
        <v>1</v>
      </c>
      <c r="B293" s="193">
        <f>SUBTOTAL(9,$A$16:A293)</f>
        <v>251</v>
      </c>
      <c r="C293" s="202" t="s">
        <v>12343</v>
      </c>
      <c r="D293" s="193">
        <v>1968</v>
      </c>
      <c r="E293" s="193"/>
      <c r="F293" s="193" t="s">
        <v>17193</v>
      </c>
      <c r="G293" s="193">
        <v>2</v>
      </c>
      <c r="H293" s="193" t="s">
        <v>16997</v>
      </c>
      <c r="I293" s="203">
        <v>323</v>
      </c>
      <c r="J293" s="203">
        <v>293</v>
      </c>
      <c r="K293" s="203">
        <v>114.7</v>
      </c>
      <c r="L293" s="204">
        <v>17</v>
      </c>
      <c r="M293" s="193" t="s">
        <v>17051</v>
      </c>
      <c r="N293" s="193" t="s">
        <v>17168</v>
      </c>
      <c r="O293" s="196" t="s">
        <v>17352</v>
      </c>
      <c r="P293" s="200">
        <v>2514317.4500000002</v>
      </c>
      <c r="Q293" s="200"/>
      <c r="R293" s="200">
        <v>0</v>
      </c>
      <c r="S293" s="200">
        <v>0</v>
      </c>
      <c r="T293" s="200">
        <f t="shared" si="87"/>
        <v>2514317.4500000002</v>
      </c>
      <c r="U293" s="194">
        <f t="shared" si="82"/>
        <v>7784.2645510835919</v>
      </c>
      <c r="V293" s="200">
        <v>9756.055470588235</v>
      </c>
    </row>
    <row r="294" spans="1:22" ht="35.25" x14ac:dyDescent="0.5">
      <c r="A294">
        <v>1</v>
      </c>
      <c r="B294" s="193">
        <f>SUBTOTAL(9,$A$16:A294)</f>
        <v>252</v>
      </c>
      <c r="C294" s="202" t="s">
        <v>12344</v>
      </c>
      <c r="D294" s="28">
        <v>1970</v>
      </c>
      <c r="E294" s="28"/>
      <c r="F294" s="193" t="s">
        <v>17193</v>
      </c>
      <c r="G294" s="28">
        <v>2</v>
      </c>
      <c r="H294" s="28" t="s">
        <v>16997</v>
      </c>
      <c r="I294" s="215">
        <v>343.5</v>
      </c>
      <c r="J294" s="215">
        <v>315.5</v>
      </c>
      <c r="K294" s="215">
        <v>315.5</v>
      </c>
      <c r="L294" s="29">
        <v>20</v>
      </c>
      <c r="M294" s="28" t="s">
        <v>17051</v>
      </c>
      <c r="N294" s="28" t="s">
        <v>17168</v>
      </c>
      <c r="O294" s="30" t="s">
        <v>17352</v>
      </c>
      <c r="P294" s="200">
        <v>2715591.5</v>
      </c>
      <c r="Q294" s="200"/>
      <c r="R294" s="200">
        <v>0</v>
      </c>
      <c r="S294" s="200">
        <v>0</v>
      </c>
      <c r="T294" s="200">
        <f t="shared" si="87"/>
        <v>2715591.5</v>
      </c>
      <c r="U294" s="194">
        <f t="shared" si="82"/>
        <v>7905.6521106259097</v>
      </c>
      <c r="V294" s="200">
        <v>10144.816528675399</v>
      </c>
    </row>
    <row r="295" spans="1:22" s="71" customFormat="1" ht="35.25" x14ac:dyDescent="0.5">
      <c r="A295"/>
      <c r="B295" s="191" t="s">
        <v>17317</v>
      </c>
      <c r="C295" s="214"/>
      <c r="D295" s="193" t="s">
        <v>17029</v>
      </c>
      <c r="E295" s="193" t="s">
        <v>17029</v>
      </c>
      <c r="F295" s="193" t="s">
        <v>17029</v>
      </c>
      <c r="G295" s="193" t="s">
        <v>17029</v>
      </c>
      <c r="H295" s="193" t="s">
        <v>17029</v>
      </c>
      <c r="I295" s="198">
        <f>I296+I297</f>
        <v>4299.2</v>
      </c>
      <c r="J295" s="198">
        <f t="shared" ref="J295:L295" si="96">J296+J297</f>
        <v>3725.6600000000003</v>
      </c>
      <c r="K295" s="198">
        <f t="shared" si="96"/>
        <v>3725.6600000000003</v>
      </c>
      <c r="L295" s="176">
        <f t="shared" si="96"/>
        <v>216</v>
      </c>
      <c r="M295" s="193" t="s">
        <v>17029</v>
      </c>
      <c r="N295" s="193" t="s">
        <v>17029</v>
      </c>
      <c r="O295" s="196" t="s">
        <v>17029</v>
      </c>
      <c r="P295" s="199">
        <v>11695793.819999998</v>
      </c>
      <c r="Q295" s="199">
        <f t="shared" ref="Q295" si="97">2241498.05+Q297</f>
        <v>2241498.0499999998</v>
      </c>
      <c r="R295" s="198">
        <f>R296+R297</f>
        <v>0</v>
      </c>
      <c r="S295" s="198">
        <f t="shared" ref="S295:T295" si="98">S296+S297</f>
        <v>0</v>
      </c>
      <c r="T295" s="198">
        <f t="shared" si="98"/>
        <v>11695793.819999998</v>
      </c>
      <c r="U295" s="194">
        <f t="shared" si="82"/>
        <v>2720.4581829177519</v>
      </c>
      <c r="V295" s="200">
        <f>MAX(V296:V297)</f>
        <v>9622.6431508133446</v>
      </c>
    </row>
    <row r="296" spans="1:22" ht="35.25" x14ac:dyDescent="0.5">
      <c r="A296">
        <v>1</v>
      </c>
      <c r="B296" s="193">
        <f>SUBTOTAL(9,$A$16:A296)</f>
        <v>253</v>
      </c>
      <c r="C296" s="191" t="s">
        <v>2148</v>
      </c>
      <c r="D296" s="193">
        <v>1966</v>
      </c>
      <c r="E296" s="193"/>
      <c r="F296" s="193" t="s">
        <v>17193</v>
      </c>
      <c r="G296" s="193" t="s">
        <v>16999</v>
      </c>
      <c r="H296" s="193" t="s">
        <v>16997</v>
      </c>
      <c r="I296" s="198">
        <v>362.7</v>
      </c>
      <c r="J296" s="198">
        <v>327.3</v>
      </c>
      <c r="K296" s="198">
        <v>327.3</v>
      </c>
      <c r="L296" s="176">
        <v>21</v>
      </c>
      <c r="M296" s="193" t="s">
        <v>17051</v>
      </c>
      <c r="N296" s="193" t="s">
        <v>17067</v>
      </c>
      <c r="O296" s="196" t="s">
        <v>17353</v>
      </c>
      <c r="P296" s="198">
        <v>2223338.27</v>
      </c>
      <c r="Q296" s="199"/>
      <c r="R296" s="198">
        <v>0</v>
      </c>
      <c r="S296" s="198">
        <v>0</v>
      </c>
      <c r="T296" s="198">
        <f t="shared" si="87"/>
        <v>2223338.27</v>
      </c>
      <c r="U296" s="194">
        <f t="shared" si="82"/>
        <v>6129.964902122967</v>
      </c>
      <c r="V296" s="200">
        <v>9622.6431508133446</v>
      </c>
    </row>
    <row r="297" spans="1:22" ht="35.25" x14ac:dyDescent="0.5">
      <c r="A297">
        <v>1</v>
      </c>
      <c r="B297" s="193">
        <f>SUBTOTAL(9,$A$16:A297)</f>
        <v>254</v>
      </c>
      <c r="C297" s="191" t="s">
        <v>12382</v>
      </c>
      <c r="D297" s="193">
        <v>1989</v>
      </c>
      <c r="E297" s="193"/>
      <c r="F297" s="193" t="s">
        <v>17056</v>
      </c>
      <c r="G297" s="193">
        <v>5</v>
      </c>
      <c r="H297" s="193">
        <v>5</v>
      </c>
      <c r="I297" s="198">
        <v>3936.5</v>
      </c>
      <c r="J297" s="198">
        <v>3398.36</v>
      </c>
      <c r="K297" s="198">
        <v>3398.36</v>
      </c>
      <c r="L297" s="176">
        <v>195</v>
      </c>
      <c r="M297" s="193" t="s">
        <v>17051</v>
      </c>
      <c r="N297" s="193" t="s">
        <v>17067</v>
      </c>
      <c r="O297" s="196" t="s">
        <v>17418</v>
      </c>
      <c r="P297" s="198">
        <v>9472455.5499999989</v>
      </c>
      <c r="Q297" s="199"/>
      <c r="R297" s="198">
        <v>0</v>
      </c>
      <c r="S297" s="198">
        <v>0</v>
      </c>
      <c r="T297" s="198">
        <f t="shared" si="87"/>
        <v>9472455.5499999989</v>
      </c>
      <c r="U297" s="194">
        <f t="shared" si="82"/>
        <v>2406.3141242220245</v>
      </c>
      <c r="V297" s="200">
        <v>3033.6247935983743</v>
      </c>
    </row>
    <row r="298" spans="1:22" s="71" customFormat="1" ht="35.25" x14ac:dyDescent="0.5">
      <c r="A298"/>
      <c r="B298" s="201" t="s">
        <v>45</v>
      </c>
      <c r="C298" s="201"/>
      <c r="D298" s="193" t="s">
        <v>17029</v>
      </c>
      <c r="E298" s="193" t="s">
        <v>17029</v>
      </c>
      <c r="F298" s="193" t="s">
        <v>17029</v>
      </c>
      <c r="G298" s="193" t="s">
        <v>17029</v>
      </c>
      <c r="H298" s="193" t="s">
        <v>17029</v>
      </c>
      <c r="I298" s="198">
        <f>I299</f>
        <v>1217.2</v>
      </c>
      <c r="J298" s="198">
        <f t="shared" ref="J298:L298" si="99">J299</f>
        <v>862.2</v>
      </c>
      <c r="K298" s="198">
        <f t="shared" si="99"/>
        <v>862.2</v>
      </c>
      <c r="L298" s="176">
        <f t="shared" si="99"/>
        <v>47</v>
      </c>
      <c r="M298" s="193" t="s">
        <v>17029</v>
      </c>
      <c r="N298" s="193" t="s">
        <v>17029</v>
      </c>
      <c r="O298" s="196" t="s">
        <v>17029</v>
      </c>
      <c r="P298" s="199">
        <v>7655996.6900000004</v>
      </c>
      <c r="Q298" s="199"/>
      <c r="R298" s="198">
        <f t="shared" ref="R298" si="100">R299</f>
        <v>0</v>
      </c>
      <c r="S298" s="198">
        <f t="shared" ref="S298" si="101">S299</f>
        <v>0</v>
      </c>
      <c r="T298" s="198">
        <f t="shared" ref="T298" si="102">T299</f>
        <v>7655996.6900000004</v>
      </c>
      <c r="U298" s="194">
        <f t="shared" si="82"/>
        <v>6289.8428278015117</v>
      </c>
      <c r="V298" s="200">
        <f>V299</f>
        <v>7400.1169306605316</v>
      </c>
    </row>
    <row r="299" spans="1:22" ht="35.25" x14ac:dyDescent="0.5">
      <c r="A299">
        <v>1</v>
      </c>
      <c r="B299" s="193">
        <f>SUBTOTAL(9,$A$16:A299)</f>
        <v>255</v>
      </c>
      <c r="C299" s="202" t="s">
        <v>2160</v>
      </c>
      <c r="D299" s="193">
        <v>1980</v>
      </c>
      <c r="E299" s="193"/>
      <c r="F299" s="193" t="s">
        <v>17193</v>
      </c>
      <c r="G299" s="193">
        <v>2</v>
      </c>
      <c r="H299" s="193" t="s">
        <v>17058</v>
      </c>
      <c r="I299" s="203">
        <v>1217.2</v>
      </c>
      <c r="J299" s="203">
        <v>862.2</v>
      </c>
      <c r="K299" s="203">
        <v>862.2</v>
      </c>
      <c r="L299" s="204">
        <v>47</v>
      </c>
      <c r="M299" s="193" t="s">
        <v>17051</v>
      </c>
      <c r="N299" s="193" t="s">
        <v>17109</v>
      </c>
      <c r="O299" s="196" t="s">
        <v>17354</v>
      </c>
      <c r="P299" s="200">
        <v>7655996.6900000004</v>
      </c>
      <c r="Q299" s="200"/>
      <c r="R299" s="200">
        <v>0</v>
      </c>
      <c r="S299" s="200">
        <v>0</v>
      </c>
      <c r="T299" s="200">
        <f t="shared" si="87"/>
        <v>7655996.6900000004</v>
      </c>
      <c r="U299" s="194">
        <f t="shared" si="82"/>
        <v>6289.8428278015117</v>
      </c>
      <c r="V299" s="200">
        <v>7400.1169306605316</v>
      </c>
    </row>
    <row r="300" spans="1:22" s="71" customFormat="1" ht="35.25" x14ac:dyDescent="0.5">
      <c r="A300"/>
      <c r="B300" s="201" t="s">
        <v>342</v>
      </c>
      <c r="C300" s="201"/>
      <c r="D300" s="193" t="s">
        <v>17029</v>
      </c>
      <c r="E300" s="193" t="s">
        <v>17029</v>
      </c>
      <c r="F300" s="193" t="s">
        <v>17029</v>
      </c>
      <c r="G300" s="193" t="s">
        <v>17029</v>
      </c>
      <c r="H300" s="193" t="s">
        <v>17029</v>
      </c>
      <c r="I300" s="198">
        <f>SUM(I301:I306)</f>
        <v>6956.1</v>
      </c>
      <c r="J300" s="198">
        <f t="shared" ref="J300:L300" si="103">SUM(J301:J306)</f>
        <v>6230.5999999999995</v>
      </c>
      <c r="K300" s="198">
        <f t="shared" si="103"/>
        <v>5956.5999999999995</v>
      </c>
      <c r="L300" s="176">
        <f t="shared" si="103"/>
        <v>272</v>
      </c>
      <c r="M300" s="193" t="s">
        <v>17029</v>
      </c>
      <c r="N300" s="193" t="s">
        <v>17029</v>
      </c>
      <c r="O300" s="196" t="s">
        <v>17029</v>
      </c>
      <c r="P300" s="199">
        <v>33795895.170000002</v>
      </c>
      <c r="Q300" s="199"/>
      <c r="R300" s="198">
        <f>SUM(R301:R306)</f>
        <v>0</v>
      </c>
      <c r="S300" s="198">
        <f t="shared" ref="S300:T300" si="104">SUM(S301:S306)</f>
        <v>0</v>
      </c>
      <c r="T300" s="198">
        <f t="shared" si="104"/>
        <v>33795895.170000002</v>
      </c>
      <c r="U300" s="194">
        <f t="shared" si="82"/>
        <v>4858.4544744900159</v>
      </c>
      <c r="V300" s="200">
        <f>MAX(V301:V306)</f>
        <v>11713.320952991109</v>
      </c>
    </row>
    <row r="301" spans="1:22" ht="35.25" x14ac:dyDescent="0.5">
      <c r="A301">
        <v>1</v>
      </c>
      <c r="B301" s="193">
        <f>SUBTOTAL(9,$A$16:A301)</f>
        <v>256</v>
      </c>
      <c r="C301" s="202" t="s">
        <v>12626</v>
      </c>
      <c r="D301" s="193">
        <v>1929</v>
      </c>
      <c r="E301" s="193"/>
      <c r="F301" s="193" t="s">
        <v>17193</v>
      </c>
      <c r="G301" s="193" t="s">
        <v>16999</v>
      </c>
      <c r="H301" s="193" t="s">
        <v>16997</v>
      </c>
      <c r="I301" s="203">
        <v>475.3</v>
      </c>
      <c r="J301" s="203">
        <v>435.5</v>
      </c>
      <c r="K301" s="203">
        <v>253</v>
      </c>
      <c r="L301" s="204">
        <v>5</v>
      </c>
      <c r="M301" s="193" t="s">
        <v>17051</v>
      </c>
      <c r="N301" s="193" t="s">
        <v>17089</v>
      </c>
      <c r="O301" s="196" t="s">
        <v>17055</v>
      </c>
      <c r="P301" s="200">
        <v>2660218.3199999998</v>
      </c>
      <c r="Q301" s="200"/>
      <c r="R301" s="200">
        <v>0</v>
      </c>
      <c r="S301" s="200">
        <v>0</v>
      </c>
      <c r="T301" s="200">
        <f t="shared" si="87"/>
        <v>2660218.3199999998</v>
      </c>
      <c r="U301" s="194">
        <f t="shared" si="82"/>
        <v>5596.9247212286973</v>
      </c>
      <c r="V301" s="200">
        <v>6090.5036734693867</v>
      </c>
    </row>
    <row r="302" spans="1:22" ht="70.5" x14ac:dyDescent="0.5">
      <c r="A302">
        <v>1</v>
      </c>
      <c r="B302" s="193">
        <f>SUBTOTAL(9,$A$16:A302)</f>
        <v>257</v>
      </c>
      <c r="C302" s="202" t="s">
        <v>12674</v>
      </c>
      <c r="D302" s="193">
        <v>1988</v>
      </c>
      <c r="E302" s="193"/>
      <c r="F302" s="193" t="s">
        <v>17056</v>
      </c>
      <c r="G302" s="193">
        <v>4</v>
      </c>
      <c r="H302" s="193">
        <v>2</v>
      </c>
      <c r="I302" s="203">
        <v>1116</v>
      </c>
      <c r="J302" s="203">
        <v>1000</v>
      </c>
      <c r="K302" s="203">
        <v>1000</v>
      </c>
      <c r="L302" s="204">
        <v>53</v>
      </c>
      <c r="M302" s="193" t="s">
        <v>17051</v>
      </c>
      <c r="N302" s="193" t="s">
        <v>17067</v>
      </c>
      <c r="O302" s="196" t="s">
        <v>17355</v>
      </c>
      <c r="P302" s="200">
        <v>3574900</v>
      </c>
      <c r="Q302" s="200"/>
      <c r="R302" s="200">
        <v>0</v>
      </c>
      <c r="S302" s="200">
        <v>0</v>
      </c>
      <c r="T302" s="200">
        <f t="shared" si="87"/>
        <v>3574900</v>
      </c>
      <c r="U302" s="194">
        <f t="shared" si="82"/>
        <v>3203.3154121863799</v>
      </c>
      <c r="V302" s="200">
        <v>5674.57</v>
      </c>
    </row>
    <row r="303" spans="1:22" ht="35.25" x14ac:dyDescent="0.5">
      <c r="A303">
        <v>1</v>
      </c>
      <c r="B303" s="193">
        <f>SUBTOTAL(9,$A$16:A303)</f>
        <v>258</v>
      </c>
      <c r="C303" s="202" t="s">
        <v>12684</v>
      </c>
      <c r="D303" s="193">
        <v>1989</v>
      </c>
      <c r="E303" s="193"/>
      <c r="F303" s="193" t="s">
        <v>17056</v>
      </c>
      <c r="G303" s="193">
        <v>4</v>
      </c>
      <c r="H303" s="193">
        <v>2</v>
      </c>
      <c r="I303" s="203">
        <v>1248.7</v>
      </c>
      <c r="J303" s="203">
        <v>1134.5999999999999</v>
      </c>
      <c r="K303" s="203">
        <v>1134.5999999999999</v>
      </c>
      <c r="L303" s="204">
        <v>55</v>
      </c>
      <c r="M303" s="193" t="s">
        <v>17051</v>
      </c>
      <c r="N303" s="193" t="s">
        <v>17067</v>
      </c>
      <c r="O303" s="196" t="s">
        <v>17356</v>
      </c>
      <c r="P303" s="200">
        <v>11155800.050000001</v>
      </c>
      <c r="Q303" s="200"/>
      <c r="R303" s="200">
        <v>0</v>
      </c>
      <c r="S303" s="200">
        <v>0</v>
      </c>
      <c r="T303" s="200">
        <f t="shared" si="87"/>
        <v>11155800.050000001</v>
      </c>
      <c r="U303" s="194">
        <f t="shared" si="82"/>
        <v>8933.9313285817261</v>
      </c>
      <c r="V303" s="200">
        <f>5390.30095299111+648.45+5674.57</f>
        <v>11713.320952991109</v>
      </c>
    </row>
    <row r="304" spans="1:22" ht="35.25" x14ac:dyDescent="0.5">
      <c r="A304">
        <v>1</v>
      </c>
      <c r="B304" s="193">
        <f>SUBTOTAL(9,$A$16:A304)</f>
        <v>259</v>
      </c>
      <c r="C304" s="202" t="s">
        <v>2226</v>
      </c>
      <c r="D304" s="193">
        <v>1988</v>
      </c>
      <c r="E304" s="193"/>
      <c r="F304" s="193" t="s">
        <v>17056</v>
      </c>
      <c r="G304" s="193">
        <v>5</v>
      </c>
      <c r="H304" s="193">
        <v>4</v>
      </c>
      <c r="I304" s="203">
        <v>3212.4</v>
      </c>
      <c r="J304" s="203">
        <v>2844.7</v>
      </c>
      <c r="K304" s="203">
        <v>2844.7</v>
      </c>
      <c r="L304" s="204">
        <v>125</v>
      </c>
      <c r="M304" s="193" t="s">
        <v>17051</v>
      </c>
      <c r="N304" s="193" t="s">
        <v>17067</v>
      </c>
      <c r="O304" s="196" t="s">
        <v>17356</v>
      </c>
      <c r="P304" s="200">
        <v>16104976.799999999</v>
      </c>
      <c r="Q304" s="200"/>
      <c r="R304" s="200">
        <v>0</v>
      </c>
      <c r="S304" s="200">
        <v>0</v>
      </c>
      <c r="T304" s="200">
        <f t="shared" si="87"/>
        <v>16104976.799999999</v>
      </c>
      <c r="U304" s="194">
        <f t="shared" si="82"/>
        <v>5013.3784086664173</v>
      </c>
      <c r="V304" s="200">
        <f>3818.8118540655+5674.57</f>
        <v>9493.3818540654993</v>
      </c>
    </row>
    <row r="305" spans="1:22" ht="35.25" x14ac:dyDescent="0.5">
      <c r="A305">
        <v>1</v>
      </c>
      <c r="B305" s="193">
        <f>SUBTOTAL(9,$A$16:A305)</f>
        <v>260</v>
      </c>
      <c r="C305" s="202" t="s">
        <v>340</v>
      </c>
      <c r="D305" s="193">
        <v>1951</v>
      </c>
      <c r="E305" s="193"/>
      <c r="F305" s="193" t="s">
        <v>17193</v>
      </c>
      <c r="G305" s="193">
        <v>2</v>
      </c>
      <c r="H305" s="193" t="s">
        <v>16999</v>
      </c>
      <c r="I305" s="203">
        <v>421.1</v>
      </c>
      <c r="J305" s="203">
        <v>375.7</v>
      </c>
      <c r="K305" s="203">
        <v>284.2</v>
      </c>
      <c r="L305" s="204">
        <v>18</v>
      </c>
      <c r="M305" s="193" t="s">
        <v>17051</v>
      </c>
      <c r="N305" s="193" t="s">
        <v>17089</v>
      </c>
      <c r="O305" s="196" t="s">
        <v>17055</v>
      </c>
      <c r="P305" s="200">
        <v>150000</v>
      </c>
      <c r="Q305" s="200"/>
      <c r="R305" s="200">
        <v>0</v>
      </c>
      <c r="S305" s="200">
        <v>0</v>
      </c>
      <c r="T305" s="200">
        <f>P305-R305-S305</f>
        <v>150000</v>
      </c>
      <c r="U305" s="194">
        <f t="shared" si="82"/>
        <v>356.20992638328187</v>
      </c>
      <c r="V305" s="200">
        <f>U305</f>
        <v>356.20992638328187</v>
      </c>
    </row>
    <row r="306" spans="1:22" ht="35.25" x14ac:dyDescent="0.5">
      <c r="A306">
        <v>1</v>
      </c>
      <c r="B306" s="193">
        <f>SUBTOTAL(9,$A$16:A306)</f>
        <v>261</v>
      </c>
      <c r="C306" s="202" t="s">
        <v>341</v>
      </c>
      <c r="D306" s="193">
        <v>1925</v>
      </c>
      <c r="E306" s="193"/>
      <c r="F306" s="193" t="s">
        <v>17193</v>
      </c>
      <c r="G306" s="193">
        <v>2</v>
      </c>
      <c r="H306" s="193" t="s">
        <v>16997</v>
      </c>
      <c r="I306" s="203">
        <v>482.6</v>
      </c>
      <c r="J306" s="203">
        <v>440.1</v>
      </c>
      <c r="K306" s="203">
        <v>440.1</v>
      </c>
      <c r="L306" s="204">
        <v>16</v>
      </c>
      <c r="M306" s="193" t="s">
        <v>17051</v>
      </c>
      <c r="N306" s="193" t="s">
        <v>17089</v>
      </c>
      <c r="O306" s="196" t="s">
        <v>17055</v>
      </c>
      <c r="P306" s="200">
        <v>150000</v>
      </c>
      <c r="Q306" s="200"/>
      <c r="R306" s="200">
        <v>0</v>
      </c>
      <c r="S306" s="200">
        <v>0</v>
      </c>
      <c r="T306" s="200">
        <f>P306-R306-S306</f>
        <v>150000</v>
      </c>
      <c r="U306" s="194">
        <f t="shared" si="82"/>
        <v>310.81641110650639</v>
      </c>
      <c r="V306" s="200">
        <f>U306</f>
        <v>310.81641110650639</v>
      </c>
    </row>
    <row r="307" spans="1:22" s="71" customFormat="1" ht="35.25" x14ac:dyDescent="0.5">
      <c r="A307"/>
      <c r="B307" s="201" t="s">
        <v>343</v>
      </c>
      <c r="C307" s="201"/>
      <c r="D307" s="193" t="s">
        <v>17029</v>
      </c>
      <c r="E307" s="193" t="s">
        <v>17029</v>
      </c>
      <c r="F307" s="193" t="s">
        <v>17029</v>
      </c>
      <c r="G307" s="193" t="s">
        <v>17029</v>
      </c>
      <c r="H307" s="193" t="s">
        <v>17029</v>
      </c>
      <c r="I307" s="198">
        <f>I308</f>
        <v>312.7</v>
      </c>
      <c r="J307" s="198">
        <f t="shared" ref="J307:L307" si="105">J308</f>
        <v>300.7</v>
      </c>
      <c r="K307" s="198">
        <f t="shared" si="105"/>
        <v>263.89999999999998</v>
      </c>
      <c r="L307" s="176">
        <f t="shared" si="105"/>
        <v>11</v>
      </c>
      <c r="M307" s="193" t="s">
        <v>17029</v>
      </c>
      <c r="N307" s="193" t="s">
        <v>17029</v>
      </c>
      <c r="O307" s="196" t="s">
        <v>17029</v>
      </c>
      <c r="P307" s="199">
        <v>2969018.4899999998</v>
      </c>
      <c r="Q307" s="199"/>
      <c r="R307" s="198">
        <f t="shared" ref="R307" si="106">R308</f>
        <v>0</v>
      </c>
      <c r="S307" s="198">
        <f t="shared" ref="S307" si="107">S308</f>
        <v>0</v>
      </c>
      <c r="T307" s="198">
        <f t="shared" ref="T307" si="108">T308</f>
        <v>2969018.4899999998</v>
      </c>
      <c r="U307" s="194">
        <f t="shared" si="82"/>
        <v>9494.7825071953939</v>
      </c>
      <c r="V307" s="200">
        <f>V308</f>
        <v>10658.34883274704</v>
      </c>
    </row>
    <row r="308" spans="1:22" ht="35.25" x14ac:dyDescent="0.5">
      <c r="A308">
        <v>1</v>
      </c>
      <c r="B308" s="193">
        <f>SUBTOTAL(9,$A$16:A308)</f>
        <v>262</v>
      </c>
      <c r="C308" s="211" t="s">
        <v>344</v>
      </c>
      <c r="D308" s="193">
        <v>1962</v>
      </c>
      <c r="E308" s="193"/>
      <c r="F308" s="193" t="s">
        <v>17192</v>
      </c>
      <c r="G308" s="193">
        <v>2</v>
      </c>
      <c r="H308" s="193" t="s">
        <v>16997</v>
      </c>
      <c r="I308" s="198">
        <v>312.7</v>
      </c>
      <c r="J308" s="198">
        <v>300.7</v>
      </c>
      <c r="K308" s="198">
        <v>263.89999999999998</v>
      </c>
      <c r="L308" s="176">
        <v>11</v>
      </c>
      <c r="M308" s="193" t="s">
        <v>17051</v>
      </c>
      <c r="N308" s="193" t="s">
        <v>17089</v>
      </c>
      <c r="O308" s="196" t="s">
        <v>17055</v>
      </c>
      <c r="P308" s="198">
        <v>2969018.4899999998</v>
      </c>
      <c r="Q308" s="199"/>
      <c r="R308" s="198">
        <v>0</v>
      </c>
      <c r="S308" s="198">
        <v>0</v>
      </c>
      <c r="T308" s="198">
        <f t="shared" si="87"/>
        <v>2969018.4899999998</v>
      </c>
      <c r="U308" s="194">
        <f t="shared" si="82"/>
        <v>9494.7825071953939</v>
      </c>
      <c r="V308" s="200">
        <v>10658.34883274704</v>
      </c>
    </row>
    <row r="309" spans="1:22" s="71" customFormat="1" ht="35.25" x14ac:dyDescent="0.5">
      <c r="A309"/>
      <c r="B309" s="201" t="s">
        <v>345</v>
      </c>
      <c r="C309" s="201"/>
      <c r="D309" s="193" t="s">
        <v>17029</v>
      </c>
      <c r="E309" s="193" t="s">
        <v>17029</v>
      </c>
      <c r="F309" s="193" t="s">
        <v>17029</v>
      </c>
      <c r="G309" s="193" t="s">
        <v>17029</v>
      </c>
      <c r="H309" s="193" t="s">
        <v>17029</v>
      </c>
      <c r="I309" s="198">
        <f>I310</f>
        <v>800.4</v>
      </c>
      <c r="J309" s="198">
        <f t="shared" ref="J309:L309" si="109">J310</f>
        <v>740.4</v>
      </c>
      <c r="K309" s="198">
        <f t="shared" si="109"/>
        <v>740.4</v>
      </c>
      <c r="L309" s="176">
        <f t="shared" si="109"/>
        <v>32</v>
      </c>
      <c r="M309" s="193" t="s">
        <v>17029</v>
      </c>
      <c r="N309" s="193" t="s">
        <v>17029</v>
      </c>
      <c r="O309" s="196" t="s">
        <v>17029</v>
      </c>
      <c r="P309" s="199">
        <v>5947708.0499999998</v>
      </c>
      <c r="Q309" s="199"/>
      <c r="R309" s="198">
        <f t="shared" ref="R309" si="110">R310</f>
        <v>0</v>
      </c>
      <c r="S309" s="198">
        <f t="shared" ref="S309" si="111">S310</f>
        <v>0</v>
      </c>
      <c r="T309" s="198">
        <f t="shared" ref="T309" si="112">T310</f>
        <v>5947708.0499999998</v>
      </c>
      <c r="U309" s="194">
        <f t="shared" si="82"/>
        <v>7430.919602698651</v>
      </c>
      <c r="V309" s="200">
        <f>V310</f>
        <v>8341.5637181409293</v>
      </c>
    </row>
    <row r="310" spans="1:22" ht="35.25" x14ac:dyDescent="0.5">
      <c r="A310">
        <v>1</v>
      </c>
      <c r="B310" s="193">
        <f>SUBTOTAL(9,$A$16:A310)</f>
        <v>263</v>
      </c>
      <c r="C310" s="202" t="s">
        <v>346</v>
      </c>
      <c r="D310" s="193">
        <v>1974</v>
      </c>
      <c r="E310" s="193"/>
      <c r="F310" s="193" t="s">
        <v>17193</v>
      </c>
      <c r="G310" s="193">
        <v>2</v>
      </c>
      <c r="H310" s="193" t="s">
        <v>16999</v>
      </c>
      <c r="I310" s="203">
        <v>800.4</v>
      </c>
      <c r="J310" s="203">
        <v>740.4</v>
      </c>
      <c r="K310" s="203">
        <v>740.4</v>
      </c>
      <c r="L310" s="204">
        <v>32</v>
      </c>
      <c r="M310" s="193" t="s">
        <v>17051</v>
      </c>
      <c r="N310" s="193" t="s">
        <v>17089</v>
      </c>
      <c r="O310" s="196" t="s">
        <v>17055</v>
      </c>
      <c r="P310" s="200">
        <v>5947708.0499999998</v>
      </c>
      <c r="Q310" s="200"/>
      <c r="R310" s="200">
        <v>0</v>
      </c>
      <c r="S310" s="200">
        <v>0</v>
      </c>
      <c r="T310" s="200">
        <f t="shared" si="87"/>
        <v>5947708.0499999998</v>
      </c>
      <c r="U310" s="194">
        <f t="shared" si="82"/>
        <v>7430.919602698651</v>
      </c>
      <c r="V310" s="200">
        <v>8341.5637181409293</v>
      </c>
    </row>
    <row r="311" spans="1:22" s="71" customFormat="1" ht="35.25" x14ac:dyDescent="0.5">
      <c r="A311"/>
      <c r="B311" s="201" t="s">
        <v>371</v>
      </c>
      <c r="C311" s="201"/>
      <c r="D311" s="193" t="s">
        <v>17029</v>
      </c>
      <c r="E311" s="193" t="s">
        <v>17029</v>
      </c>
      <c r="F311" s="193" t="s">
        <v>17029</v>
      </c>
      <c r="G311" s="193" t="s">
        <v>17029</v>
      </c>
      <c r="H311" s="193" t="s">
        <v>17029</v>
      </c>
      <c r="I311" s="198">
        <f>I312</f>
        <v>592.5</v>
      </c>
      <c r="J311" s="198">
        <f t="shared" ref="J311:L311" si="113">J312</f>
        <v>543.20000000000005</v>
      </c>
      <c r="K311" s="198">
        <f t="shared" si="113"/>
        <v>543.20000000000005</v>
      </c>
      <c r="L311" s="176">
        <f t="shared" si="113"/>
        <v>32</v>
      </c>
      <c r="M311" s="193" t="s">
        <v>17029</v>
      </c>
      <c r="N311" s="193" t="s">
        <v>17029</v>
      </c>
      <c r="O311" s="196" t="s">
        <v>17029</v>
      </c>
      <c r="P311" s="199">
        <v>4280222.84</v>
      </c>
      <c r="Q311" s="199"/>
      <c r="R311" s="198">
        <f t="shared" ref="R311" si="114">R312</f>
        <v>0</v>
      </c>
      <c r="S311" s="198">
        <f t="shared" ref="S311" si="115">S312</f>
        <v>0</v>
      </c>
      <c r="T311" s="198">
        <f t="shared" ref="T311" si="116">T312</f>
        <v>4280222.84</v>
      </c>
      <c r="U311" s="194">
        <f t="shared" si="82"/>
        <v>7224.0047932489451</v>
      </c>
      <c r="V311" s="200">
        <f>V312</f>
        <v>9307.966109704641</v>
      </c>
    </row>
    <row r="312" spans="1:22" ht="35.25" x14ac:dyDescent="0.5">
      <c r="A312">
        <v>1</v>
      </c>
      <c r="B312" s="193">
        <f>SUBTOTAL(9,$A$16:A312)</f>
        <v>264</v>
      </c>
      <c r="C312" s="202" t="s">
        <v>373</v>
      </c>
      <c r="D312" s="193">
        <v>1985</v>
      </c>
      <c r="E312" s="193"/>
      <c r="F312" s="193" t="s">
        <v>17193</v>
      </c>
      <c r="G312" s="193">
        <v>2</v>
      </c>
      <c r="H312" s="193" t="s">
        <v>16999</v>
      </c>
      <c r="I312" s="203">
        <v>592.5</v>
      </c>
      <c r="J312" s="203">
        <v>543.20000000000005</v>
      </c>
      <c r="K312" s="203">
        <v>543.20000000000005</v>
      </c>
      <c r="L312" s="204">
        <v>32</v>
      </c>
      <c r="M312" s="193" t="s">
        <v>17051</v>
      </c>
      <c r="N312" s="193" t="s">
        <v>17089</v>
      </c>
      <c r="O312" s="196" t="s">
        <v>17055</v>
      </c>
      <c r="P312" s="200">
        <v>4280222.84</v>
      </c>
      <c r="Q312" s="200"/>
      <c r="R312" s="200">
        <v>0</v>
      </c>
      <c r="S312" s="200">
        <v>0</v>
      </c>
      <c r="T312" s="200">
        <f t="shared" si="87"/>
        <v>4280222.84</v>
      </c>
      <c r="U312" s="194">
        <f t="shared" si="82"/>
        <v>7224.0047932489451</v>
      </c>
      <c r="V312" s="200">
        <v>9307.966109704641</v>
      </c>
    </row>
    <row r="313" spans="1:22" s="71" customFormat="1" ht="35.25" x14ac:dyDescent="0.5">
      <c r="A313"/>
      <c r="B313" s="201" t="s">
        <v>372</v>
      </c>
      <c r="C313" s="201"/>
      <c r="D313" s="193" t="s">
        <v>17029</v>
      </c>
      <c r="E313" s="193" t="s">
        <v>17029</v>
      </c>
      <c r="F313" s="193" t="s">
        <v>17029</v>
      </c>
      <c r="G313" s="193" t="s">
        <v>17029</v>
      </c>
      <c r="H313" s="193" t="s">
        <v>17029</v>
      </c>
      <c r="I313" s="198">
        <f>SUM(I314:I315)</f>
        <v>4538.8999999999996</v>
      </c>
      <c r="J313" s="198">
        <f>SUM(J314:J315)</f>
        <v>4112.7</v>
      </c>
      <c r="K313" s="198">
        <f>SUM(K314:K315)</f>
        <v>3781.8890000000001</v>
      </c>
      <c r="L313" s="176">
        <f>SUM(L314:L315)</f>
        <v>150</v>
      </c>
      <c r="M313" s="193" t="s">
        <v>17029</v>
      </c>
      <c r="N313" s="193" t="s">
        <v>17029</v>
      </c>
      <c r="O313" s="196" t="s">
        <v>17029</v>
      </c>
      <c r="P313" s="199">
        <v>12813178.6</v>
      </c>
      <c r="Q313" s="199"/>
      <c r="R313" s="198">
        <f>SUM(R314:R315)</f>
        <v>0</v>
      </c>
      <c r="S313" s="198">
        <f>SUM(S314:S315)</f>
        <v>0</v>
      </c>
      <c r="T313" s="198">
        <f>SUM(T314:T315)</f>
        <v>12813178.6</v>
      </c>
      <c r="U313" s="194">
        <f t="shared" si="82"/>
        <v>2822.9700147612857</v>
      </c>
      <c r="V313" s="200">
        <f>MAX(V314:V315)</f>
        <v>8548.7447131582358</v>
      </c>
    </row>
    <row r="314" spans="1:22" ht="35.25" x14ac:dyDescent="0.5">
      <c r="A314">
        <v>1</v>
      </c>
      <c r="B314" s="193">
        <f>SUBTOTAL(9,$A$16:A314)</f>
        <v>265</v>
      </c>
      <c r="C314" s="202" t="s">
        <v>374</v>
      </c>
      <c r="D314" s="193">
        <v>1978</v>
      </c>
      <c r="E314" s="193"/>
      <c r="F314" s="193" t="s">
        <v>17193</v>
      </c>
      <c r="G314" s="193">
        <v>5</v>
      </c>
      <c r="H314" s="193" t="s">
        <v>17054</v>
      </c>
      <c r="I314" s="203">
        <v>3766</v>
      </c>
      <c r="J314" s="203">
        <v>3383.8</v>
      </c>
      <c r="K314" s="203">
        <v>3131.6890000000003</v>
      </c>
      <c r="L314" s="204">
        <v>120</v>
      </c>
      <c r="M314" s="193" t="s">
        <v>17051</v>
      </c>
      <c r="N314" s="193" t="s">
        <v>17067</v>
      </c>
      <c r="O314" s="196" t="s">
        <v>17117</v>
      </c>
      <c r="P314" s="200">
        <v>8846880</v>
      </c>
      <c r="Q314" s="200"/>
      <c r="R314" s="200">
        <v>0</v>
      </c>
      <c r="S314" s="200">
        <v>0</v>
      </c>
      <c r="T314" s="200">
        <f t="shared" si="87"/>
        <v>8846880</v>
      </c>
      <c r="U314" s="194">
        <f t="shared" si="82"/>
        <v>2349.1449814126395</v>
      </c>
      <c r="V314" s="200">
        <v>3026.8327137546466</v>
      </c>
    </row>
    <row r="315" spans="1:22" ht="35.25" x14ac:dyDescent="0.5">
      <c r="A315">
        <v>1</v>
      </c>
      <c r="B315" s="193">
        <f>SUBTOTAL(9,$A$16:A315)</f>
        <v>266</v>
      </c>
      <c r="C315" s="202" t="s">
        <v>13149</v>
      </c>
      <c r="D315" s="193">
        <v>1971</v>
      </c>
      <c r="E315" s="193"/>
      <c r="F315" s="193" t="s">
        <v>17193</v>
      </c>
      <c r="G315" s="193">
        <v>2</v>
      </c>
      <c r="H315" s="193" t="s">
        <v>16997</v>
      </c>
      <c r="I315" s="203">
        <v>772.9</v>
      </c>
      <c r="J315" s="203">
        <v>728.9</v>
      </c>
      <c r="K315" s="203">
        <v>650.20000000000005</v>
      </c>
      <c r="L315" s="204">
        <v>30</v>
      </c>
      <c r="M315" s="193" t="s">
        <v>17051</v>
      </c>
      <c r="N315" s="193" t="s">
        <v>17089</v>
      </c>
      <c r="O315" s="196" t="s">
        <v>17055</v>
      </c>
      <c r="P315" s="200">
        <v>3966298.6</v>
      </c>
      <c r="Q315" s="200"/>
      <c r="R315" s="200">
        <v>0</v>
      </c>
      <c r="S315" s="200">
        <v>0</v>
      </c>
      <c r="T315" s="200">
        <f t="shared" si="87"/>
        <v>3966298.6</v>
      </c>
      <c r="U315" s="194">
        <f t="shared" si="82"/>
        <v>5131.7099236641225</v>
      </c>
      <c r="V315" s="200">
        <v>8548.7447131582358</v>
      </c>
    </row>
    <row r="316" spans="1:22" s="71" customFormat="1" ht="35.25" x14ac:dyDescent="0.5">
      <c r="A316"/>
      <c r="B316" s="201" t="s">
        <v>17318</v>
      </c>
      <c r="C316" s="201"/>
      <c r="D316" s="193" t="s">
        <v>17029</v>
      </c>
      <c r="E316" s="193" t="s">
        <v>17029</v>
      </c>
      <c r="F316" s="193" t="s">
        <v>17029</v>
      </c>
      <c r="G316" s="193" t="s">
        <v>17029</v>
      </c>
      <c r="H316" s="193" t="s">
        <v>17029</v>
      </c>
      <c r="I316" s="198">
        <f>I317</f>
        <v>976.3</v>
      </c>
      <c r="J316" s="198">
        <f t="shared" ref="J316:L316" si="117">J317</f>
        <v>976.3</v>
      </c>
      <c r="K316" s="198">
        <f t="shared" si="117"/>
        <v>880.1</v>
      </c>
      <c r="L316" s="176">
        <f t="shared" si="117"/>
        <v>36</v>
      </c>
      <c r="M316" s="193" t="s">
        <v>17029</v>
      </c>
      <c r="N316" s="193" t="s">
        <v>17029</v>
      </c>
      <c r="O316" s="196" t="s">
        <v>17029</v>
      </c>
      <c r="P316" s="199">
        <v>6053981.6200000001</v>
      </c>
      <c r="Q316" s="199"/>
      <c r="R316" s="198">
        <f t="shared" ref="R316" si="118">R317</f>
        <v>0</v>
      </c>
      <c r="S316" s="198">
        <f t="shared" ref="S316" si="119">S317</f>
        <v>0</v>
      </c>
      <c r="T316" s="198">
        <f t="shared" ref="T316" si="120">T317</f>
        <v>6053981.6200000001</v>
      </c>
      <c r="U316" s="194">
        <f t="shared" si="82"/>
        <v>6200.943992625218</v>
      </c>
      <c r="V316" s="200">
        <f>V317</f>
        <v>9425.124474034621</v>
      </c>
    </row>
    <row r="317" spans="1:22" ht="35.25" x14ac:dyDescent="0.5">
      <c r="A317">
        <v>1</v>
      </c>
      <c r="B317" s="193">
        <f>SUBTOTAL(9,$A$16:A317)</f>
        <v>267</v>
      </c>
      <c r="C317" s="202" t="s">
        <v>2307</v>
      </c>
      <c r="D317" s="193">
        <v>1987</v>
      </c>
      <c r="E317" s="193"/>
      <c r="F317" s="193" t="s">
        <v>17193</v>
      </c>
      <c r="G317" s="193">
        <v>2</v>
      </c>
      <c r="H317" s="193" t="s">
        <v>17058</v>
      </c>
      <c r="I317" s="203">
        <v>976.3</v>
      </c>
      <c r="J317" s="203">
        <v>976.3</v>
      </c>
      <c r="K317" s="203">
        <v>880.1</v>
      </c>
      <c r="L317" s="204">
        <v>36</v>
      </c>
      <c r="M317" s="193" t="s">
        <v>17051</v>
      </c>
      <c r="N317" s="193" t="s">
        <v>17089</v>
      </c>
      <c r="O317" s="196" t="s">
        <v>17055</v>
      </c>
      <c r="P317" s="200">
        <v>6053981.6200000001</v>
      </c>
      <c r="Q317" s="200"/>
      <c r="R317" s="200">
        <v>0</v>
      </c>
      <c r="S317" s="200">
        <v>0</v>
      </c>
      <c r="T317" s="200">
        <f t="shared" si="87"/>
        <v>6053981.6200000001</v>
      </c>
      <c r="U317" s="194">
        <f t="shared" si="82"/>
        <v>6200.943992625218</v>
      </c>
      <c r="V317" s="200">
        <v>9425.124474034621</v>
      </c>
    </row>
    <row r="318" spans="1:22" s="71" customFormat="1" ht="35.25" x14ac:dyDescent="0.5">
      <c r="A318"/>
      <c r="B318" s="201" t="s">
        <v>219</v>
      </c>
      <c r="C318" s="201"/>
      <c r="D318" s="193" t="s">
        <v>17029</v>
      </c>
      <c r="E318" s="193" t="s">
        <v>17029</v>
      </c>
      <c r="F318" s="193" t="s">
        <v>17029</v>
      </c>
      <c r="G318" s="193" t="s">
        <v>17029</v>
      </c>
      <c r="H318" s="193" t="s">
        <v>17029</v>
      </c>
      <c r="I318" s="198">
        <f>SUM(I319:I320)</f>
        <v>1393.3000000000002</v>
      </c>
      <c r="J318" s="198">
        <f t="shared" ref="J318:L318" si="121">SUM(J319:J320)</f>
        <v>844</v>
      </c>
      <c r="K318" s="198">
        <f t="shared" si="121"/>
        <v>801.90000000000009</v>
      </c>
      <c r="L318" s="176">
        <f t="shared" si="121"/>
        <v>66</v>
      </c>
      <c r="M318" s="193" t="s">
        <v>17029</v>
      </c>
      <c r="N318" s="193" t="s">
        <v>17029</v>
      </c>
      <c r="O318" s="196" t="s">
        <v>17029</v>
      </c>
      <c r="P318" s="199">
        <v>4363475.25</v>
      </c>
      <c r="Q318" s="199"/>
      <c r="R318" s="198">
        <f t="shared" ref="R318" si="122">SUM(R319:R320)</f>
        <v>0</v>
      </c>
      <c r="S318" s="198">
        <f t="shared" ref="S318" si="123">SUM(S319:S320)</f>
        <v>0</v>
      </c>
      <c r="T318" s="198">
        <f t="shared" ref="T318" si="124">SUM(T319:T320)</f>
        <v>4363475.25</v>
      </c>
      <c r="U318" s="194">
        <f t="shared" si="82"/>
        <v>3131.7557238211434</v>
      </c>
      <c r="V318" s="200">
        <f>MAX(V319:V320)</f>
        <v>8901.7138563865883</v>
      </c>
    </row>
    <row r="319" spans="1:22" ht="35.25" x14ac:dyDescent="0.5">
      <c r="A319">
        <v>1</v>
      </c>
      <c r="B319" s="193">
        <f>SUBTOTAL(9,$A$16:A319)</f>
        <v>268</v>
      </c>
      <c r="C319" s="202" t="s">
        <v>227</v>
      </c>
      <c r="D319" s="193">
        <v>1967</v>
      </c>
      <c r="E319" s="193"/>
      <c r="F319" s="193" t="s">
        <v>17193</v>
      </c>
      <c r="G319" s="193">
        <v>2</v>
      </c>
      <c r="H319" s="193" t="s">
        <v>16999</v>
      </c>
      <c r="I319" s="203">
        <v>656.6</v>
      </c>
      <c r="J319" s="203">
        <v>393.2</v>
      </c>
      <c r="K319" s="203">
        <v>354.3</v>
      </c>
      <c r="L319" s="204">
        <v>25</v>
      </c>
      <c r="M319" s="193" t="s">
        <v>17051</v>
      </c>
      <c r="N319" s="193" t="s">
        <v>17089</v>
      </c>
      <c r="O319" s="196" t="s">
        <v>17055</v>
      </c>
      <c r="P319" s="200">
        <v>90383.33</v>
      </c>
      <c r="Q319" s="200"/>
      <c r="R319" s="200">
        <v>0</v>
      </c>
      <c r="S319" s="200">
        <v>0</v>
      </c>
      <c r="T319" s="200">
        <f t="shared" si="87"/>
        <v>90383.33</v>
      </c>
      <c r="U319" s="194">
        <f t="shared" si="82"/>
        <v>137.65356381358512</v>
      </c>
      <c r="V319" s="200">
        <f>U319</f>
        <v>137.65356381358512</v>
      </c>
    </row>
    <row r="320" spans="1:22" ht="35.25" x14ac:dyDescent="0.5">
      <c r="A320">
        <v>1</v>
      </c>
      <c r="B320" s="193">
        <f>SUBTOTAL(9,$A$16:A320)</f>
        <v>269</v>
      </c>
      <c r="C320" s="202" t="s">
        <v>14678</v>
      </c>
      <c r="D320" s="193">
        <v>1978</v>
      </c>
      <c r="E320" s="193"/>
      <c r="F320" s="193" t="s">
        <v>17193</v>
      </c>
      <c r="G320" s="193">
        <v>2</v>
      </c>
      <c r="H320" s="193" t="s">
        <v>16999</v>
      </c>
      <c r="I320" s="203">
        <v>736.7</v>
      </c>
      <c r="J320" s="203">
        <v>450.8</v>
      </c>
      <c r="K320" s="203">
        <v>447.6</v>
      </c>
      <c r="L320" s="204">
        <v>41</v>
      </c>
      <c r="M320" s="193" t="s">
        <v>17051</v>
      </c>
      <c r="N320" s="193" t="s">
        <v>17089</v>
      </c>
      <c r="O320" s="196" t="s">
        <v>17055</v>
      </c>
      <c r="P320" s="200">
        <v>4273091.92</v>
      </c>
      <c r="Q320" s="200"/>
      <c r="R320" s="200">
        <v>0</v>
      </c>
      <c r="S320" s="200">
        <v>0</v>
      </c>
      <c r="T320" s="200">
        <f t="shared" si="87"/>
        <v>4273091.92</v>
      </c>
      <c r="U320" s="194">
        <f t="shared" si="82"/>
        <v>5800.3148092846477</v>
      </c>
      <c r="V320" s="200">
        <v>8901.7138563865883</v>
      </c>
    </row>
    <row r="321" spans="1:22" s="71" customFormat="1" ht="35.25" x14ac:dyDescent="0.5">
      <c r="A321"/>
      <c r="B321" s="201" t="s">
        <v>220</v>
      </c>
      <c r="C321" s="201"/>
      <c r="D321" s="193" t="s">
        <v>17029</v>
      </c>
      <c r="E321" s="193" t="s">
        <v>17029</v>
      </c>
      <c r="F321" s="193" t="s">
        <v>17029</v>
      </c>
      <c r="G321" s="193" t="s">
        <v>17029</v>
      </c>
      <c r="H321" s="193" t="s">
        <v>17029</v>
      </c>
      <c r="I321" s="198">
        <f>SUM(I322:I325)</f>
        <v>11199.1</v>
      </c>
      <c r="J321" s="198">
        <f>SUM(J322:J325)</f>
        <v>9852.7999999999993</v>
      </c>
      <c r="K321" s="198">
        <f>SUM(K322:K325)</f>
        <v>9460.52</v>
      </c>
      <c r="L321" s="176">
        <f>SUM(L322:L325)</f>
        <v>429</v>
      </c>
      <c r="M321" s="193" t="s">
        <v>17029</v>
      </c>
      <c r="N321" s="193" t="s">
        <v>17029</v>
      </c>
      <c r="O321" s="196" t="s">
        <v>17029</v>
      </c>
      <c r="P321" s="199">
        <v>42438187.579999998</v>
      </c>
      <c r="Q321" s="199">
        <f t="shared" ref="Q321:T321" si="125">SUM(Q322:Q325)</f>
        <v>0</v>
      </c>
      <c r="R321" s="198">
        <f t="shared" si="125"/>
        <v>0</v>
      </c>
      <c r="S321" s="198">
        <f t="shared" si="125"/>
        <v>0</v>
      </c>
      <c r="T321" s="198">
        <f t="shared" si="125"/>
        <v>42438187.579999998</v>
      </c>
      <c r="U321" s="194">
        <f t="shared" si="82"/>
        <v>3789.4283987106105</v>
      </c>
      <c r="V321" s="200">
        <f>MAX(V322:V325)</f>
        <v>8312.1200000000008</v>
      </c>
    </row>
    <row r="322" spans="1:22" ht="35.25" x14ac:dyDescent="0.5">
      <c r="A322">
        <v>1</v>
      </c>
      <c r="B322" s="193">
        <f>SUBTOTAL(9,$A$16:A322)</f>
        <v>270</v>
      </c>
      <c r="C322" s="202" t="s">
        <v>225</v>
      </c>
      <c r="D322" s="193">
        <v>1966</v>
      </c>
      <c r="E322" s="193">
        <v>2015</v>
      </c>
      <c r="F322" s="193" t="s">
        <v>17193</v>
      </c>
      <c r="G322" s="193">
        <v>4</v>
      </c>
      <c r="H322" s="193" t="s">
        <v>17054</v>
      </c>
      <c r="I322" s="203">
        <v>3399.7</v>
      </c>
      <c r="J322" s="203">
        <v>2469.1</v>
      </c>
      <c r="K322" s="203">
        <v>2469.1</v>
      </c>
      <c r="L322" s="204">
        <v>95</v>
      </c>
      <c r="M322" s="193" t="s">
        <v>17051</v>
      </c>
      <c r="N322" s="193" t="s">
        <v>17067</v>
      </c>
      <c r="O322" s="196" t="s">
        <v>17171</v>
      </c>
      <c r="P322" s="200">
        <v>10322934.949999999</v>
      </c>
      <c r="Q322" s="200"/>
      <c r="R322" s="200">
        <v>0</v>
      </c>
      <c r="S322" s="200">
        <v>0</v>
      </c>
      <c r="T322" s="200">
        <f t="shared" si="87"/>
        <v>10322934.949999999</v>
      </c>
      <c r="U322" s="194">
        <f t="shared" si="82"/>
        <v>3036.42525811101</v>
      </c>
      <c r="V322" s="200">
        <v>3911.7845692266965</v>
      </c>
    </row>
    <row r="323" spans="1:22" ht="35.25" x14ac:dyDescent="0.5">
      <c r="A323">
        <v>1</v>
      </c>
      <c r="B323" s="193">
        <f>SUBTOTAL(9,$A$16:A323)</f>
        <v>271</v>
      </c>
      <c r="C323" s="202" t="s">
        <v>226</v>
      </c>
      <c r="D323" s="193">
        <v>1962</v>
      </c>
      <c r="E323" s="193"/>
      <c r="F323" s="193" t="s">
        <v>17193</v>
      </c>
      <c r="G323" s="193">
        <v>3</v>
      </c>
      <c r="H323" s="193" t="s">
        <v>16999</v>
      </c>
      <c r="I323" s="203">
        <v>959.9</v>
      </c>
      <c r="J323" s="203">
        <v>812.8</v>
      </c>
      <c r="K323" s="203">
        <v>767</v>
      </c>
      <c r="L323" s="204">
        <v>40</v>
      </c>
      <c r="M323" s="193" t="s">
        <v>17051</v>
      </c>
      <c r="N323" s="193" t="s">
        <v>17067</v>
      </c>
      <c r="O323" s="196" t="s">
        <v>17171</v>
      </c>
      <c r="P323" s="200">
        <v>5125664.7800000012</v>
      </c>
      <c r="Q323" s="200"/>
      <c r="R323" s="200">
        <v>0</v>
      </c>
      <c r="S323" s="200">
        <v>0</v>
      </c>
      <c r="T323" s="200">
        <f t="shared" si="87"/>
        <v>5125664.7800000012</v>
      </c>
      <c r="U323" s="194">
        <f t="shared" si="82"/>
        <v>5339.7903739972926</v>
      </c>
      <c r="V323" s="200">
        <v>6961.158162308574</v>
      </c>
    </row>
    <row r="324" spans="1:22" ht="35.25" x14ac:dyDescent="0.5">
      <c r="A324">
        <v>1</v>
      </c>
      <c r="B324" s="193">
        <f>SUBTOTAL(9,$A$16:A324)</f>
        <v>272</v>
      </c>
      <c r="C324" s="202" t="s">
        <v>14733</v>
      </c>
      <c r="D324" s="193">
        <v>1967</v>
      </c>
      <c r="E324" s="193"/>
      <c r="F324" s="193" t="s">
        <v>17193</v>
      </c>
      <c r="G324" s="193">
        <v>4</v>
      </c>
      <c r="H324" s="193" t="s">
        <v>17054</v>
      </c>
      <c r="I324" s="203">
        <v>2500.9</v>
      </c>
      <c r="J324" s="203">
        <v>2416.3000000000002</v>
      </c>
      <c r="K324" s="203">
        <v>2307.9</v>
      </c>
      <c r="L324" s="204">
        <v>117</v>
      </c>
      <c r="M324" s="193" t="s">
        <v>17051</v>
      </c>
      <c r="N324" s="193" t="s">
        <v>17067</v>
      </c>
      <c r="O324" s="196" t="s">
        <v>17171</v>
      </c>
      <c r="P324" s="200">
        <v>17894660.609999999</v>
      </c>
      <c r="Q324" s="200"/>
      <c r="R324" s="200">
        <v>0</v>
      </c>
      <c r="S324" s="200">
        <v>0</v>
      </c>
      <c r="T324" s="200">
        <f t="shared" si="87"/>
        <v>17894660.609999999</v>
      </c>
      <c r="U324" s="194">
        <f t="shared" si="82"/>
        <v>7155.2883401975287</v>
      </c>
      <c r="V324" s="200">
        <v>8312.1200000000008</v>
      </c>
    </row>
    <row r="325" spans="1:22" ht="35.25" x14ac:dyDescent="0.5">
      <c r="A325">
        <v>1</v>
      </c>
      <c r="B325" s="193">
        <f>SUBTOTAL(9,$A$16:A325)</f>
        <v>273</v>
      </c>
      <c r="C325" s="202" t="s">
        <v>14825</v>
      </c>
      <c r="D325" s="193">
        <v>1977</v>
      </c>
      <c r="E325" s="193"/>
      <c r="F325" s="193" t="s">
        <v>17193</v>
      </c>
      <c r="G325" s="193">
        <v>5</v>
      </c>
      <c r="H325" s="193" t="s">
        <v>17057</v>
      </c>
      <c r="I325" s="203">
        <v>4338.6000000000004</v>
      </c>
      <c r="J325" s="203">
        <v>4154.6000000000004</v>
      </c>
      <c r="K325" s="203">
        <v>3916.52</v>
      </c>
      <c r="L325" s="204">
        <v>177</v>
      </c>
      <c r="M325" s="193" t="s">
        <v>17051</v>
      </c>
      <c r="N325" s="193" t="s">
        <v>17067</v>
      </c>
      <c r="O325" s="196" t="s">
        <v>17171</v>
      </c>
      <c r="P325" s="200">
        <v>9094927.2400000002</v>
      </c>
      <c r="Q325" s="200"/>
      <c r="R325" s="200">
        <v>0</v>
      </c>
      <c r="S325" s="200">
        <v>0</v>
      </c>
      <c r="T325" s="200">
        <f t="shared" si="87"/>
        <v>9094927.2400000002</v>
      </c>
      <c r="U325" s="194">
        <f t="shared" si="82"/>
        <v>2096.2815747015165</v>
      </c>
      <c r="V325" s="200">
        <v>2834.8433644032634</v>
      </c>
    </row>
    <row r="326" spans="1:22" s="71" customFormat="1" ht="35.25" x14ac:dyDescent="0.5">
      <c r="A326"/>
      <c r="B326" s="201" t="s">
        <v>221</v>
      </c>
      <c r="C326" s="201"/>
      <c r="D326" s="193" t="s">
        <v>17029</v>
      </c>
      <c r="E326" s="193" t="s">
        <v>17029</v>
      </c>
      <c r="F326" s="193" t="s">
        <v>17029</v>
      </c>
      <c r="G326" s="193" t="s">
        <v>17029</v>
      </c>
      <c r="H326" s="193" t="s">
        <v>17029</v>
      </c>
      <c r="I326" s="198">
        <f>SUM(I327:I328)</f>
        <v>8841.48</v>
      </c>
      <c r="J326" s="198">
        <f t="shared" ref="J326:L326" si="126">SUM(J327:J328)</f>
        <v>6679.16</v>
      </c>
      <c r="K326" s="198">
        <f t="shared" si="126"/>
        <v>6054.94</v>
      </c>
      <c r="L326" s="176">
        <f t="shared" si="126"/>
        <v>259</v>
      </c>
      <c r="M326" s="193" t="s">
        <v>17029</v>
      </c>
      <c r="N326" s="193" t="s">
        <v>17029</v>
      </c>
      <c r="O326" s="196" t="s">
        <v>17029</v>
      </c>
      <c r="P326" s="199">
        <v>20854083.34</v>
      </c>
      <c r="Q326" s="199"/>
      <c r="R326" s="198">
        <f t="shared" ref="R326" si="127">SUM(R327:R328)</f>
        <v>0</v>
      </c>
      <c r="S326" s="198">
        <f t="shared" ref="S326" si="128">SUM(S327:S328)</f>
        <v>0</v>
      </c>
      <c r="T326" s="198">
        <f t="shared" ref="T326" si="129">SUM(T327:T328)</f>
        <v>20854083.34</v>
      </c>
      <c r="U326" s="194">
        <f t="shared" si="82"/>
        <v>2358.6643118572911</v>
      </c>
      <c r="V326" s="200">
        <f>MAX(V327:V328)</f>
        <v>8789.9366987803514</v>
      </c>
    </row>
    <row r="327" spans="1:22" ht="35.25" x14ac:dyDescent="0.5">
      <c r="A327">
        <v>1</v>
      </c>
      <c r="B327" s="193">
        <f>SUBTOTAL(9,$A$16:A327)</f>
        <v>274</v>
      </c>
      <c r="C327" s="202" t="s">
        <v>228</v>
      </c>
      <c r="D327" s="193">
        <v>1989</v>
      </c>
      <c r="E327" s="193"/>
      <c r="F327" s="193" t="s">
        <v>17193</v>
      </c>
      <c r="G327" s="193">
        <v>5</v>
      </c>
      <c r="H327" s="193" t="s">
        <v>17060</v>
      </c>
      <c r="I327" s="203">
        <v>8045.35</v>
      </c>
      <c r="J327" s="203">
        <v>5975.15</v>
      </c>
      <c r="K327" s="203">
        <v>5580.75</v>
      </c>
      <c r="L327" s="204">
        <v>248</v>
      </c>
      <c r="M327" s="193" t="s">
        <v>17051</v>
      </c>
      <c r="N327" s="193" t="s">
        <v>17067</v>
      </c>
      <c r="O327" s="196" t="s">
        <v>17172</v>
      </c>
      <c r="P327" s="200">
        <v>16513450</v>
      </c>
      <c r="Q327" s="200"/>
      <c r="R327" s="200">
        <v>0</v>
      </c>
      <c r="S327" s="200">
        <v>0</v>
      </c>
      <c r="T327" s="200">
        <f t="shared" si="87"/>
        <v>16513450</v>
      </c>
      <c r="U327" s="194">
        <f t="shared" si="82"/>
        <v>2052.5458805396906</v>
      </c>
      <c r="V327" s="200">
        <v>2623.9787180420985</v>
      </c>
    </row>
    <row r="328" spans="1:22" ht="35.25" x14ac:dyDescent="0.5">
      <c r="A328">
        <v>1</v>
      </c>
      <c r="B328" s="193">
        <f>SUBTOTAL(9,$A$16:A328)</f>
        <v>275</v>
      </c>
      <c r="C328" s="202" t="s">
        <v>14565</v>
      </c>
      <c r="D328" s="193">
        <v>1958</v>
      </c>
      <c r="E328" s="193"/>
      <c r="F328" s="193" t="s">
        <v>17193</v>
      </c>
      <c r="G328" s="193">
        <v>2</v>
      </c>
      <c r="H328" s="193" t="s">
        <v>16999</v>
      </c>
      <c r="I328" s="203">
        <v>796.13</v>
      </c>
      <c r="J328" s="203">
        <v>704.01</v>
      </c>
      <c r="K328" s="203">
        <v>474.19</v>
      </c>
      <c r="L328" s="204">
        <v>11</v>
      </c>
      <c r="M328" s="193" t="s">
        <v>17051</v>
      </c>
      <c r="N328" s="193" t="s">
        <v>17067</v>
      </c>
      <c r="O328" s="196" t="s">
        <v>17357</v>
      </c>
      <c r="P328" s="200">
        <v>4340633.34</v>
      </c>
      <c r="Q328" s="200"/>
      <c r="R328" s="200">
        <v>0</v>
      </c>
      <c r="S328" s="200">
        <v>0</v>
      </c>
      <c r="T328" s="200">
        <f t="shared" si="87"/>
        <v>4340633.34</v>
      </c>
      <c r="U328" s="194">
        <f t="shared" si="82"/>
        <v>5452.1665305917377</v>
      </c>
      <c r="V328" s="200">
        <v>8789.9366987803514</v>
      </c>
    </row>
    <row r="329" spans="1:22" s="71" customFormat="1" ht="35.25" x14ac:dyDescent="0.5">
      <c r="A329"/>
      <c r="B329" s="201" t="s">
        <v>222</v>
      </c>
      <c r="C329" s="201"/>
      <c r="D329" s="193" t="s">
        <v>17029</v>
      </c>
      <c r="E329" s="193" t="s">
        <v>17029</v>
      </c>
      <c r="F329" s="193" t="s">
        <v>17029</v>
      </c>
      <c r="G329" s="193" t="s">
        <v>17029</v>
      </c>
      <c r="H329" s="193" t="s">
        <v>17029</v>
      </c>
      <c r="I329" s="198">
        <f>SUM(I330:I334)</f>
        <v>8737.0499999999993</v>
      </c>
      <c r="J329" s="198">
        <f>SUM(J330:J334)</f>
        <v>7867.35</v>
      </c>
      <c r="K329" s="198">
        <f>SUM(K330:K334)</f>
        <v>7214.32</v>
      </c>
      <c r="L329" s="176">
        <f>SUM(L330:L334)</f>
        <v>356</v>
      </c>
      <c r="M329" s="193" t="s">
        <v>17029</v>
      </c>
      <c r="N329" s="193" t="s">
        <v>17029</v>
      </c>
      <c r="O329" s="196" t="s">
        <v>17029</v>
      </c>
      <c r="P329" s="199">
        <v>34615803.969999999</v>
      </c>
      <c r="Q329" s="199"/>
      <c r="R329" s="198">
        <f>SUM(R330:R334)</f>
        <v>0</v>
      </c>
      <c r="S329" s="198">
        <f>SUM(S330:S334)</f>
        <v>0</v>
      </c>
      <c r="T329" s="198">
        <f>SUM(T330:T334)</f>
        <v>34615803.969999999</v>
      </c>
      <c r="U329" s="194">
        <f t="shared" si="82"/>
        <v>3961.9555765389923</v>
      </c>
      <c r="V329" s="200">
        <f>MAX(V330:V334)</f>
        <v>10079.407084078712</v>
      </c>
    </row>
    <row r="330" spans="1:22" ht="35.25" x14ac:dyDescent="0.5">
      <c r="A330">
        <v>1</v>
      </c>
      <c r="B330" s="193">
        <f>SUBTOTAL(9,$A$16:A330)</f>
        <v>276</v>
      </c>
      <c r="C330" s="202" t="s">
        <v>229</v>
      </c>
      <c r="D330" s="193">
        <v>1966</v>
      </c>
      <c r="E330" s="193"/>
      <c r="F330" s="193" t="s">
        <v>17193</v>
      </c>
      <c r="G330" s="193">
        <v>2</v>
      </c>
      <c r="H330" s="193" t="s">
        <v>16999</v>
      </c>
      <c r="I330" s="203">
        <v>792.4</v>
      </c>
      <c r="J330" s="203">
        <v>730.5</v>
      </c>
      <c r="K330" s="203">
        <v>730.5</v>
      </c>
      <c r="L330" s="204">
        <v>27</v>
      </c>
      <c r="M330" s="193" t="s">
        <v>17051</v>
      </c>
      <c r="N330" s="193" t="s">
        <v>17089</v>
      </c>
      <c r="O330" s="196" t="s">
        <v>17055</v>
      </c>
      <c r="P330" s="200">
        <v>5468302.9400000004</v>
      </c>
      <c r="Q330" s="200"/>
      <c r="R330" s="200">
        <v>0</v>
      </c>
      <c r="S330" s="200">
        <v>0</v>
      </c>
      <c r="T330" s="200">
        <f t="shared" si="87"/>
        <v>5468302.9400000004</v>
      </c>
      <c r="U330" s="194">
        <f t="shared" si="82"/>
        <v>6900.9375820292789</v>
      </c>
      <c r="V330" s="200">
        <v>9028.5993942453315</v>
      </c>
    </row>
    <row r="331" spans="1:22" ht="35.25" x14ac:dyDescent="0.5">
      <c r="A331">
        <v>1</v>
      </c>
      <c r="B331" s="193">
        <f>SUBTOTAL(9,$A$16:A331)</f>
        <v>277</v>
      </c>
      <c r="C331" s="202" t="s">
        <v>230</v>
      </c>
      <c r="D331" s="193">
        <v>1959</v>
      </c>
      <c r="E331" s="193"/>
      <c r="F331" s="193" t="s">
        <v>17193</v>
      </c>
      <c r="G331" s="193">
        <v>2</v>
      </c>
      <c r="H331" s="193" t="s">
        <v>16999</v>
      </c>
      <c r="I331" s="203">
        <v>559</v>
      </c>
      <c r="J331" s="203">
        <v>391</v>
      </c>
      <c r="K331" s="203">
        <v>391</v>
      </c>
      <c r="L331" s="204">
        <v>23</v>
      </c>
      <c r="M331" s="193" t="s">
        <v>17051</v>
      </c>
      <c r="N331" s="193" t="s">
        <v>17089</v>
      </c>
      <c r="O331" s="196" t="s">
        <v>17055</v>
      </c>
      <c r="P331" s="200">
        <v>4281376</v>
      </c>
      <c r="Q331" s="200"/>
      <c r="R331" s="200">
        <v>0</v>
      </c>
      <c r="S331" s="200">
        <v>0</v>
      </c>
      <c r="T331" s="200">
        <f t="shared" si="87"/>
        <v>4281376</v>
      </c>
      <c r="U331" s="194">
        <f t="shared" si="82"/>
        <v>7658.991055456172</v>
      </c>
      <c r="V331" s="200">
        <v>10079.407084078712</v>
      </c>
    </row>
    <row r="332" spans="1:22" ht="35.25" x14ac:dyDescent="0.5">
      <c r="A332">
        <v>1</v>
      </c>
      <c r="B332" s="193">
        <f>SUBTOTAL(9,$A$16:A332)</f>
        <v>278</v>
      </c>
      <c r="C332" s="202" t="s">
        <v>231</v>
      </c>
      <c r="D332" s="193">
        <v>1963</v>
      </c>
      <c r="E332" s="193"/>
      <c r="F332" s="193" t="s">
        <v>17193</v>
      </c>
      <c r="G332" s="193">
        <v>2</v>
      </c>
      <c r="H332" s="193" t="s">
        <v>16999</v>
      </c>
      <c r="I332" s="203">
        <v>634.70000000000005</v>
      </c>
      <c r="J332" s="203">
        <v>637.70000000000005</v>
      </c>
      <c r="K332" s="203">
        <v>607.70000000000005</v>
      </c>
      <c r="L332" s="204">
        <v>26</v>
      </c>
      <c r="M332" s="193" t="s">
        <v>17051</v>
      </c>
      <c r="N332" s="193" t="s">
        <v>17089</v>
      </c>
      <c r="O332" s="196" t="s">
        <v>17055</v>
      </c>
      <c r="P332" s="200">
        <v>4788417.5799999991</v>
      </c>
      <c r="Q332" s="200"/>
      <c r="R332" s="200">
        <v>0</v>
      </c>
      <c r="S332" s="200">
        <v>0</v>
      </c>
      <c r="T332" s="200">
        <f t="shared" si="87"/>
        <v>4788417.5799999991</v>
      </c>
      <c r="U332" s="194">
        <f t="shared" si="82"/>
        <v>7544.3793603277118</v>
      </c>
      <c r="V332" s="200">
        <v>9903.5181345517558</v>
      </c>
    </row>
    <row r="333" spans="1:22" ht="35.25" x14ac:dyDescent="0.5">
      <c r="A333">
        <v>1</v>
      </c>
      <c r="B333" s="193">
        <f>SUBTOTAL(9,$A$16:A333)</f>
        <v>279</v>
      </c>
      <c r="C333" s="202" t="s">
        <v>2594</v>
      </c>
      <c r="D333" s="193">
        <v>1981</v>
      </c>
      <c r="E333" s="193"/>
      <c r="F333" s="193" t="s">
        <v>17193</v>
      </c>
      <c r="G333" s="193">
        <v>5</v>
      </c>
      <c r="H333" s="193" t="s">
        <v>17054</v>
      </c>
      <c r="I333" s="203">
        <v>3351.1</v>
      </c>
      <c r="J333" s="203">
        <v>2708.3</v>
      </c>
      <c r="K333" s="203">
        <v>2708.3</v>
      </c>
      <c r="L333" s="204">
        <v>114</v>
      </c>
      <c r="M333" s="193" t="s">
        <v>17051</v>
      </c>
      <c r="N333" s="193" t="s">
        <v>17089</v>
      </c>
      <c r="O333" s="196" t="s">
        <v>17055</v>
      </c>
      <c r="P333" s="200">
        <v>9717941.3599999994</v>
      </c>
      <c r="Q333" s="200"/>
      <c r="R333" s="200">
        <v>0</v>
      </c>
      <c r="S333" s="200">
        <v>0</v>
      </c>
      <c r="T333" s="200">
        <f t="shared" si="87"/>
        <v>9717941.3599999994</v>
      </c>
      <c r="U333" s="194">
        <f t="shared" si="82"/>
        <v>2899.9258034675181</v>
      </c>
      <c r="V333" s="200">
        <v>3560.3257915311392</v>
      </c>
    </row>
    <row r="334" spans="1:22" ht="35.25" x14ac:dyDescent="0.5">
      <c r="A334">
        <v>1</v>
      </c>
      <c r="B334" s="193">
        <f>SUBTOTAL(9,$A$16:A334)</f>
        <v>280</v>
      </c>
      <c r="C334" s="202" t="s">
        <v>14961</v>
      </c>
      <c r="D334" s="193">
        <v>1974</v>
      </c>
      <c r="E334" s="193"/>
      <c r="F334" s="193" t="s">
        <v>17326</v>
      </c>
      <c r="G334" s="193">
        <v>5</v>
      </c>
      <c r="H334" s="193" t="s">
        <v>17061</v>
      </c>
      <c r="I334" s="203">
        <v>3399.85</v>
      </c>
      <c r="J334" s="203">
        <v>3399.85</v>
      </c>
      <c r="K334" s="203">
        <v>2776.82</v>
      </c>
      <c r="L334" s="204">
        <v>166</v>
      </c>
      <c r="M334" s="193" t="s">
        <v>17051</v>
      </c>
      <c r="N334" s="193" t="s">
        <v>17067</v>
      </c>
      <c r="O334" s="196" t="s">
        <v>17358</v>
      </c>
      <c r="P334" s="200">
        <v>10359766.09</v>
      </c>
      <c r="Q334" s="200"/>
      <c r="R334" s="200">
        <v>0</v>
      </c>
      <c r="S334" s="200">
        <v>0</v>
      </c>
      <c r="T334" s="200">
        <f t="shared" si="87"/>
        <v>10359766.09</v>
      </c>
      <c r="U334" s="194">
        <f t="shared" si="82"/>
        <v>3047.1244584319898</v>
      </c>
      <c r="V334" s="200">
        <v>7041.1575157727548</v>
      </c>
    </row>
    <row r="335" spans="1:22" s="71" customFormat="1" ht="35.25" x14ac:dyDescent="0.5">
      <c r="A335"/>
      <c r="B335" s="201" t="s">
        <v>223</v>
      </c>
      <c r="C335" s="201"/>
      <c r="D335" s="193" t="s">
        <v>17029</v>
      </c>
      <c r="E335" s="193" t="s">
        <v>17029</v>
      </c>
      <c r="F335" s="193" t="s">
        <v>17029</v>
      </c>
      <c r="G335" s="193" t="s">
        <v>17029</v>
      </c>
      <c r="H335" s="193" t="s">
        <v>17029</v>
      </c>
      <c r="I335" s="198">
        <f>I336+I337</f>
        <v>1408.6</v>
      </c>
      <c r="J335" s="198">
        <f t="shared" ref="J335:L335" si="130">J336+J337</f>
        <v>1301.0999999999999</v>
      </c>
      <c r="K335" s="198">
        <f t="shared" si="130"/>
        <v>893</v>
      </c>
      <c r="L335" s="176">
        <f t="shared" si="130"/>
        <v>63</v>
      </c>
      <c r="M335" s="193" t="s">
        <v>17029</v>
      </c>
      <c r="N335" s="193" t="s">
        <v>17029</v>
      </c>
      <c r="O335" s="196" t="s">
        <v>17029</v>
      </c>
      <c r="P335" s="199">
        <v>9425700.5800000001</v>
      </c>
      <c r="Q335" s="198">
        <f t="shared" ref="Q335:S335" si="131">Q336+Q337</f>
        <v>0</v>
      </c>
      <c r="R335" s="198">
        <f t="shared" si="131"/>
        <v>0</v>
      </c>
      <c r="S335" s="198">
        <f t="shared" si="131"/>
        <v>2574607.71</v>
      </c>
      <c r="T335" s="198">
        <f>T336+T337</f>
        <v>6851092.870000001</v>
      </c>
      <c r="U335" s="194">
        <f t="shared" si="82"/>
        <v>6691.5381087604719</v>
      </c>
      <c r="V335" s="200">
        <f>MAX(V336:V337)</f>
        <v>9116.035491386383</v>
      </c>
    </row>
    <row r="336" spans="1:22" ht="35.25" x14ac:dyDescent="0.5">
      <c r="A336">
        <v>1</v>
      </c>
      <c r="B336" s="193">
        <f>SUBTOTAL(9,$A$16:A336)</f>
        <v>281</v>
      </c>
      <c r="C336" s="202" t="s">
        <v>233</v>
      </c>
      <c r="D336" s="193">
        <v>1972</v>
      </c>
      <c r="E336" s="193"/>
      <c r="F336" s="193" t="s">
        <v>17193</v>
      </c>
      <c r="G336" s="193">
        <v>2</v>
      </c>
      <c r="H336" s="193" t="s">
        <v>16999</v>
      </c>
      <c r="I336" s="203">
        <v>799.1</v>
      </c>
      <c r="J336" s="203">
        <v>736.7</v>
      </c>
      <c r="K336" s="203">
        <v>691</v>
      </c>
      <c r="L336" s="204">
        <v>45</v>
      </c>
      <c r="M336" s="193" t="s">
        <v>17051</v>
      </c>
      <c r="N336" s="193" t="s">
        <v>17067</v>
      </c>
      <c r="O336" s="196" t="s">
        <v>17173</v>
      </c>
      <c r="P336" s="200">
        <v>5019129.92</v>
      </c>
      <c r="Q336" s="200"/>
      <c r="R336" s="200">
        <v>0</v>
      </c>
      <c r="S336" s="200">
        <v>2082463.39</v>
      </c>
      <c r="T336" s="200">
        <f t="shared" si="87"/>
        <v>2936666.5300000003</v>
      </c>
      <c r="U336" s="194">
        <f t="shared" si="82"/>
        <v>6280.9785008134149</v>
      </c>
      <c r="V336" s="200">
        <v>8092.9322587911402</v>
      </c>
    </row>
    <row r="337" spans="1:22" ht="35.25" x14ac:dyDescent="0.5">
      <c r="A337">
        <v>1</v>
      </c>
      <c r="B337" s="193">
        <f>SUBTOTAL(9,$A$16:A337)</f>
        <v>282</v>
      </c>
      <c r="C337" s="202" t="s">
        <v>14465</v>
      </c>
      <c r="D337" s="193">
        <v>1917</v>
      </c>
      <c r="E337" s="193"/>
      <c r="F337" s="193" t="s">
        <v>17193</v>
      </c>
      <c r="G337" s="193">
        <v>2</v>
      </c>
      <c r="H337" s="193" t="s">
        <v>16997</v>
      </c>
      <c r="I337" s="203">
        <v>609.5</v>
      </c>
      <c r="J337" s="203">
        <v>564.4</v>
      </c>
      <c r="K337" s="203">
        <v>202</v>
      </c>
      <c r="L337" s="204">
        <v>18</v>
      </c>
      <c r="M337" s="193" t="s">
        <v>17051</v>
      </c>
      <c r="N337" s="193" t="s">
        <v>17089</v>
      </c>
      <c r="O337" s="196" t="s">
        <v>17055</v>
      </c>
      <c r="P337" s="200">
        <v>4406570.66</v>
      </c>
      <c r="Q337" s="200"/>
      <c r="R337" s="200">
        <v>0</v>
      </c>
      <c r="S337" s="200">
        <v>492144.32</v>
      </c>
      <c r="T337" s="200">
        <f>P337-R337-S337</f>
        <v>3914426.3400000003</v>
      </c>
      <c r="U337" s="194">
        <f>P337/I337</f>
        <v>7229.812403609516</v>
      </c>
      <c r="V337" s="200">
        <v>9116.035491386383</v>
      </c>
    </row>
    <row r="338" spans="1:22" s="71" customFormat="1" ht="35.25" x14ac:dyDescent="0.5">
      <c r="A338"/>
      <c r="B338" s="201" t="s">
        <v>224</v>
      </c>
      <c r="C338" s="201"/>
      <c r="D338" s="193" t="s">
        <v>17029</v>
      </c>
      <c r="E338" s="193" t="s">
        <v>17029</v>
      </c>
      <c r="F338" s="193" t="s">
        <v>17029</v>
      </c>
      <c r="G338" s="193" t="s">
        <v>17029</v>
      </c>
      <c r="H338" s="193" t="s">
        <v>17029</v>
      </c>
      <c r="I338" s="198">
        <f>SUM(I339:I340)</f>
        <v>1490.21</v>
      </c>
      <c r="J338" s="198">
        <f t="shared" ref="J338:L338" si="132">SUM(J339:J340)</f>
        <v>1016.25</v>
      </c>
      <c r="K338" s="198">
        <f t="shared" si="132"/>
        <v>1016.25</v>
      </c>
      <c r="L338" s="176">
        <f t="shared" si="132"/>
        <v>56</v>
      </c>
      <c r="M338" s="193" t="s">
        <v>17029</v>
      </c>
      <c r="N338" s="193" t="s">
        <v>17029</v>
      </c>
      <c r="O338" s="196" t="s">
        <v>17029</v>
      </c>
      <c r="P338" s="199">
        <v>11657341.579999998</v>
      </c>
      <c r="Q338" s="199"/>
      <c r="R338" s="198">
        <f t="shared" ref="R338" si="133">SUM(R339:R340)</f>
        <v>0</v>
      </c>
      <c r="S338" s="198">
        <f t="shared" ref="S338" si="134">SUM(S339:S340)</f>
        <v>0</v>
      </c>
      <c r="T338" s="198">
        <f t="shared" ref="T338" si="135">SUM(T339:T340)</f>
        <v>11657341.579999998</v>
      </c>
      <c r="U338" s="194">
        <f t="shared" ref="U338:U411" si="136">P338/I338</f>
        <v>7822.6166647653672</v>
      </c>
      <c r="V338" s="200">
        <f>MAX(V339:V340)</f>
        <v>11757.76879458065</v>
      </c>
    </row>
    <row r="339" spans="1:22" ht="35.25" x14ac:dyDescent="0.5">
      <c r="A339">
        <v>1</v>
      </c>
      <c r="B339" s="193">
        <f>SUBTOTAL(9,$A$16:A339)</f>
        <v>283</v>
      </c>
      <c r="C339" s="214" t="s">
        <v>234</v>
      </c>
      <c r="D339" s="193">
        <v>1966</v>
      </c>
      <c r="E339" s="193"/>
      <c r="F339" s="193" t="s">
        <v>17193</v>
      </c>
      <c r="G339" s="193">
        <v>2</v>
      </c>
      <c r="H339" s="193" t="s">
        <v>16999</v>
      </c>
      <c r="I339" s="198">
        <v>724.81</v>
      </c>
      <c r="J339" s="198">
        <v>519.75</v>
      </c>
      <c r="K339" s="198">
        <v>519.75</v>
      </c>
      <c r="L339" s="176">
        <v>28</v>
      </c>
      <c r="M339" s="193" t="s">
        <v>17051</v>
      </c>
      <c r="N339" s="193" t="s">
        <v>17089</v>
      </c>
      <c r="O339" s="196" t="s">
        <v>17055</v>
      </c>
      <c r="P339" s="198">
        <v>6530301.1799999997</v>
      </c>
      <c r="Q339" s="199"/>
      <c r="R339" s="198">
        <v>0</v>
      </c>
      <c r="S339" s="198">
        <v>0</v>
      </c>
      <c r="T339" s="198">
        <f t="shared" si="87"/>
        <v>6530301.1799999997</v>
      </c>
      <c r="U339" s="194">
        <f t="shared" si="136"/>
        <v>9009.6731281301309</v>
      </c>
      <c r="V339" s="200">
        <v>11757.76879458065</v>
      </c>
    </row>
    <row r="340" spans="1:22" ht="35.25" x14ac:dyDescent="0.5">
      <c r="A340">
        <v>1</v>
      </c>
      <c r="B340" s="193">
        <f>SUBTOTAL(9,$A$16:A340)</f>
        <v>284</v>
      </c>
      <c r="C340" s="214" t="s">
        <v>14857</v>
      </c>
      <c r="D340" s="193">
        <v>1972</v>
      </c>
      <c r="E340" s="193"/>
      <c r="F340" s="193" t="s">
        <v>17193</v>
      </c>
      <c r="G340" s="193">
        <v>2</v>
      </c>
      <c r="H340" s="193">
        <v>2</v>
      </c>
      <c r="I340" s="198">
        <v>765.4</v>
      </c>
      <c r="J340" s="198">
        <v>496.5</v>
      </c>
      <c r="K340" s="198">
        <v>496.5</v>
      </c>
      <c r="L340" s="176">
        <v>28</v>
      </c>
      <c r="M340" s="193" t="s">
        <v>17051</v>
      </c>
      <c r="N340" s="193" t="s">
        <v>17067</v>
      </c>
      <c r="O340" s="196" t="s">
        <v>17315</v>
      </c>
      <c r="P340" s="198">
        <v>5127040.3999999994</v>
      </c>
      <c r="Q340" s="199"/>
      <c r="R340" s="198">
        <v>0</v>
      </c>
      <c r="S340" s="198">
        <v>0</v>
      </c>
      <c r="T340" s="198">
        <f t="shared" si="87"/>
        <v>5127040.3999999994</v>
      </c>
      <c r="U340" s="194">
        <f t="shared" si="136"/>
        <v>6698.5111053044157</v>
      </c>
      <c r="V340" s="200">
        <v>10883.189119414685</v>
      </c>
    </row>
    <row r="341" spans="1:22" s="71" customFormat="1" ht="35.25" x14ac:dyDescent="0.5">
      <c r="A341"/>
      <c r="B341" s="201" t="s">
        <v>235</v>
      </c>
      <c r="C341" s="214"/>
      <c r="D341" s="193" t="s">
        <v>17029</v>
      </c>
      <c r="E341" s="193" t="s">
        <v>17029</v>
      </c>
      <c r="F341" s="193" t="s">
        <v>17029</v>
      </c>
      <c r="G341" s="193" t="s">
        <v>17029</v>
      </c>
      <c r="H341" s="193" t="s">
        <v>17029</v>
      </c>
      <c r="I341" s="198">
        <f>SUM(I342:I343)</f>
        <v>11414.84</v>
      </c>
      <c r="J341" s="198">
        <f>SUM(J342:J343)</f>
        <v>10462.44</v>
      </c>
      <c r="K341" s="198">
        <f>SUM(K342:K343)</f>
        <v>7048.6900000000005</v>
      </c>
      <c r="L341" s="176">
        <f>SUM(L342:L343)</f>
        <v>420</v>
      </c>
      <c r="M341" s="193" t="s">
        <v>17029</v>
      </c>
      <c r="N341" s="193" t="s">
        <v>17029</v>
      </c>
      <c r="O341" s="196" t="s">
        <v>17029</v>
      </c>
      <c r="P341" s="199">
        <v>17367071.699999999</v>
      </c>
      <c r="Q341" s="199"/>
      <c r="R341" s="198">
        <f>SUM(R342:R343)</f>
        <v>0</v>
      </c>
      <c r="S341" s="198">
        <f>SUM(S342:S343)</f>
        <v>0</v>
      </c>
      <c r="T341" s="198">
        <f>SUM(T342:T343)</f>
        <v>17367071.699999999</v>
      </c>
      <c r="U341" s="194">
        <f t="shared" si="136"/>
        <v>1521.4467920706729</v>
      </c>
      <c r="V341" s="200">
        <f>MAX(V342:V343)</f>
        <v>2594.6472569255839</v>
      </c>
    </row>
    <row r="342" spans="1:22" ht="35.25" x14ac:dyDescent="0.5">
      <c r="A342">
        <v>1</v>
      </c>
      <c r="B342" s="193">
        <f>SUBTOTAL(9,$A$16:A342)</f>
        <v>285</v>
      </c>
      <c r="C342" s="202" t="s">
        <v>14444</v>
      </c>
      <c r="D342" s="193">
        <v>1971</v>
      </c>
      <c r="E342" s="193"/>
      <c r="F342" s="193" t="s">
        <v>17193</v>
      </c>
      <c r="G342" s="193">
        <v>5</v>
      </c>
      <c r="H342" s="193" t="s">
        <v>17057</v>
      </c>
      <c r="I342" s="203">
        <v>5891.84</v>
      </c>
      <c r="J342" s="203">
        <v>5891.84</v>
      </c>
      <c r="K342" s="203">
        <v>4081.34</v>
      </c>
      <c r="L342" s="204">
        <v>212</v>
      </c>
      <c r="M342" s="193" t="s">
        <v>17051</v>
      </c>
      <c r="N342" s="193" t="s">
        <v>17067</v>
      </c>
      <c r="O342" s="196" t="s">
        <v>17314</v>
      </c>
      <c r="P342" s="200">
        <v>5368221.67</v>
      </c>
      <c r="Q342" s="200"/>
      <c r="R342" s="200">
        <v>0</v>
      </c>
      <c r="S342" s="200">
        <v>0</v>
      </c>
      <c r="T342" s="200">
        <f t="shared" ref="T342:T412" si="137">P342-R342-S342</f>
        <v>5368221.67</v>
      </c>
      <c r="U342" s="194">
        <f t="shared" si="136"/>
        <v>911.12821631273084</v>
      </c>
      <c r="V342" s="200">
        <v>2452.4860552900282</v>
      </c>
    </row>
    <row r="343" spans="1:22" ht="35.25" x14ac:dyDescent="0.5">
      <c r="A343">
        <v>1</v>
      </c>
      <c r="B343" s="193">
        <f>SUBTOTAL(9,$A$16:A343)</f>
        <v>286</v>
      </c>
      <c r="C343" s="202" t="s">
        <v>14458</v>
      </c>
      <c r="D343" s="193">
        <v>1979</v>
      </c>
      <c r="E343" s="193"/>
      <c r="F343" s="193" t="s">
        <v>17193</v>
      </c>
      <c r="G343" s="193">
        <v>5</v>
      </c>
      <c r="H343" s="193" t="s">
        <v>17057</v>
      </c>
      <c r="I343" s="203">
        <v>5523</v>
      </c>
      <c r="J343" s="203">
        <v>4570.6000000000004</v>
      </c>
      <c r="K343" s="203">
        <v>2967.3500000000004</v>
      </c>
      <c r="L343" s="204">
        <v>208</v>
      </c>
      <c r="M343" s="193" t="s">
        <v>17051</v>
      </c>
      <c r="N343" s="193" t="s">
        <v>17067</v>
      </c>
      <c r="O343" s="196" t="s">
        <v>17359</v>
      </c>
      <c r="P343" s="200">
        <v>11998850.029999999</v>
      </c>
      <c r="Q343" s="200"/>
      <c r="R343" s="200">
        <v>0</v>
      </c>
      <c r="S343" s="200">
        <v>0</v>
      </c>
      <c r="T343" s="200">
        <f t="shared" si="137"/>
        <v>11998850.029999999</v>
      </c>
      <c r="U343" s="194">
        <f t="shared" si="136"/>
        <v>2172.5239960166573</v>
      </c>
      <c r="V343" s="200">
        <v>2594.6472569255839</v>
      </c>
    </row>
    <row r="344" spans="1:22" s="71" customFormat="1" ht="35.25" x14ac:dyDescent="0.5">
      <c r="A344"/>
      <c r="B344" s="201" t="s">
        <v>17319</v>
      </c>
      <c r="C344" s="201"/>
      <c r="D344" s="193" t="s">
        <v>17029</v>
      </c>
      <c r="E344" s="193" t="s">
        <v>17029</v>
      </c>
      <c r="F344" s="193" t="s">
        <v>17029</v>
      </c>
      <c r="G344" s="193" t="s">
        <v>17029</v>
      </c>
      <c r="H344" s="193" t="s">
        <v>17029</v>
      </c>
      <c r="I344" s="198">
        <f>I345</f>
        <v>780.3</v>
      </c>
      <c r="J344" s="198">
        <f t="shared" ref="J344:L344" si="138">J345</f>
        <v>720.3</v>
      </c>
      <c r="K344" s="198">
        <f t="shared" si="138"/>
        <v>720.3</v>
      </c>
      <c r="L344" s="176">
        <f t="shared" si="138"/>
        <v>40</v>
      </c>
      <c r="M344" s="193" t="s">
        <v>17029</v>
      </c>
      <c r="N344" s="193" t="s">
        <v>17029</v>
      </c>
      <c r="O344" s="196" t="s">
        <v>17029</v>
      </c>
      <c r="P344" s="199">
        <v>5618463.71</v>
      </c>
      <c r="Q344" s="199"/>
      <c r="R344" s="198">
        <f t="shared" ref="R344" si="139">R345</f>
        <v>0</v>
      </c>
      <c r="S344" s="198">
        <f t="shared" ref="S344" si="140">S345</f>
        <v>0</v>
      </c>
      <c r="T344" s="198">
        <f t="shared" ref="T344" si="141">T345</f>
        <v>5618463.71</v>
      </c>
      <c r="U344" s="194">
        <f t="shared" si="136"/>
        <v>7200.389222094067</v>
      </c>
      <c r="V344" s="200">
        <f>V345</f>
        <v>8951.5632654107394</v>
      </c>
    </row>
    <row r="345" spans="1:22" ht="35.25" x14ac:dyDescent="0.5">
      <c r="A345">
        <v>1</v>
      </c>
      <c r="B345" s="193">
        <f>SUBTOTAL(9,$A$16:A345)</f>
        <v>287</v>
      </c>
      <c r="C345" s="202" t="s">
        <v>14542</v>
      </c>
      <c r="D345" s="193">
        <v>1961</v>
      </c>
      <c r="E345" s="193"/>
      <c r="F345" s="193" t="s">
        <v>17193</v>
      </c>
      <c r="G345" s="193">
        <v>2</v>
      </c>
      <c r="H345" s="193" t="s">
        <v>16999</v>
      </c>
      <c r="I345" s="203">
        <v>780.3</v>
      </c>
      <c r="J345" s="203">
        <v>720.3</v>
      </c>
      <c r="K345" s="203">
        <v>720.3</v>
      </c>
      <c r="L345" s="204">
        <v>40</v>
      </c>
      <c r="M345" s="193" t="s">
        <v>17051</v>
      </c>
      <c r="N345" s="193" t="s">
        <v>17067</v>
      </c>
      <c r="O345" s="196" t="s">
        <v>17360</v>
      </c>
      <c r="P345" s="200">
        <v>5618463.71</v>
      </c>
      <c r="Q345" s="200"/>
      <c r="R345" s="200">
        <v>0</v>
      </c>
      <c r="S345" s="200">
        <v>0</v>
      </c>
      <c r="T345" s="200">
        <f t="shared" si="137"/>
        <v>5618463.71</v>
      </c>
      <c r="U345" s="194">
        <f t="shared" si="136"/>
        <v>7200.389222094067</v>
      </c>
      <c r="V345" s="200">
        <v>8951.5632654107394</v>
      </c>
    </row>
    <row r="346" spans="1:22" s="71" customFormat="1" ht="35.25" x14ac:dyDescent="0.5">
      <c r="A346"/>
      <c r="B346" s="201" t="s">
        <v>364</v>
      </c>
      <c r="C346" s="201"/>
      <c r="D346" s="193" t="s">
        <v>17029</v>
      </c>
      <c r="E346" s="193" t="s">
        <v>17029</v>
      </c>
      <c r="F346" s="193" t="s">
        <v>17029</v>
      </c>
      <c r="G346" s="193" t="s">
        <v>17029</v>
      </c>
      <c r="H346" s="193" t="s">
        <v>17029</v>
      </c>
      <c r="I346" s="198">
        <f>I347</f>
        <v>911.2</v>
      </c>
      <c r="J346" s="198">
        <f t="shared" ref="J346:K346" si="142">J347</f>
        <v>827</v>
      </c>
      <c r="K346" s="198">
        <f t="shared" si="142"/>
        <v>785.6</v>
      </c>
      <c r="L346" s="176">
        <f>L347</f>
        <v>30</v>
      </c>
      <c r="M346" s="193" t="s">
        <v>17029</v>
      </c>
      <c r="N346" s="193" t="s">
        <v>17029</v>
      </c>
      <c r="O346" s="196" t="s">
        <v>17029</v>
      </c>
      <c r="P346" s="199">
        <v>8814680.0299999993</v>
      </c>
      <c r="Q346" s="199"/>
      <c r="R346" s="198">
        <f>R347</f>
        <v>0</v>
      </c>
      <c r="S346" s="198">
        <f t="shared" ref="S346:T346" si="143">S347</f>
        <v>0</v>
      </c>
      <c r="T346" s="198">
        <f t="shared" si="143"/>
        <v>8814680.0299999993</v>
      </c>
      <c r="U346" s="194">
        <f t="shared" si="136"/>
        <v>9673.7050373134316</v>
      </c>
      <c r="V346" s="200">
        <f>V347</f>
        <v>11318.511852502194</v>
      </c>
    </row>
    <row r="347" spans="1:22" ht="35.25" x14ac:dyDescent="0.5">
      <c r="A347">
        <v>1</v>
      </c>
      <c r="B347" s="193">
        <f>SUBTOTAL(9,$A$16:A347)</f>
        <v>288</v>
      </c>
      <c r="C347" s="202" t="s">
        <v>365</v>
      </c>
      <c r="D347" s="193">
        <v>1976</v>
      </c>
      <c r="E347" s="193"/>
      <c r="F347" s="193" t="s">
        <v>17193</v>
      </c>
      <c r="G347" s="193">
        <v>2</v>
      </c>
      <c r="H347" s="193" t="s">
        <v>17058</v>
      </c>
      <c r="I347" s="203">
        <v>911.2</v>
      </c>
      <c r="J347" s="203">
        <v>827</v>
      </c>
      <c r="K347" s="203">
        <v>785.6</v>
      </c>
      <c r="L347" s="204">
        <v>30</v>
      </c>
      <c r="M347" s="193" t="s">
        <v>17051</v>
      </c>
      <c r="N347" s="193" t="s">
        <v>17067</v>
      </c>
      <c r="O347" s="196" t="s">
        <v>17116</v>
      </c>
      <c r="P347" s="200">
        <v>8814680.0299999993</v>
      </c>
      <c r="Q347" s="200"/>
      <c r="R347" s="200">
        <v>0</v>
      </c>
      <c r="S347" s="200">
        <v>0</v>
      </c>
      <c r="T347" s="200">
        <f t="shared" si="137"/>
        <v>8814680.0299999993</v>
      </c>
      <c r="U347" s="194">
        <f t="shared" si="136"/>
        <v>9673.7050373134316</v>
      </c>
      <c r="V347" s="200">
        <v>11318.511852502194</v>
      </c>
    </row>
    <row r="348" spans="1:22" s="71" customFormat="1" ht="35.25" x14ac:dyDescent="0.5">
      <c r="A348"/>
      <c r="B348" s="201" t="s">
        <v>17368</v>
      </c>
      <c r="C348" s="201"/>
      <c r="D348" s="193" t="s">
        <v>17029</v>
      </c>
      <c r="E348" s="193" t="s">
        <v>17029</v>
      </c>
      <c r="F348" s="193" t="s">
        <v>17029</v>
      </c>
      <c r="G348" s="193" t="s">
        <v>17029</v>
      </c>
      <c r="H348" s="193" t="s">
        <v>17029</v>
      </c>
      <c r="I348" s="198">
        <f>I349</f>
        <v>621.6</v>
      </c>
      <c r="J348" s="198">
        <f t="shared" ref="J348:L348" si="144">J349</f>
        <v>502.6</v>
      </c>
      <c r="K348" s="198">
        <f t="shared" si="144"/>
        <v>339.2</v>
      </c>
      <c r="L348" s="176">
        <f t="shared" si="144"/>
        <v>25</v>
      </c>
      <c r="M348" s="193" t="s">
        <v>17029</v>
      </c>
      <c r="N348" s="193" t="s">
        <v>17029</v>
      </c>
      <c r="O348" s="196" t="s">
        <v>17029</v>
      </c>
      <c r="P348" s="199">
        <v>3793574.26</v>
      </c>
      <c r="Q348" s="199"/>
      <c r="R348" s="198">
        <f t="shared" ref="R348" si="145">R349</f>
        <v>0</v>
      </c>
      <c r="S348" s="198">
        <f t="shared" ref="S348" si="146">S349</f>
        <v>0</v>
      </c>
      <c r="T348" s="198">
        <f t="shared" ref="T348" si="147">T349</f>
        <v>3793574.26</v>
      </c>
      <c r="U348" s="194">
        <f t="shared" si="136"/>
        <v>6102.9186936936931</v>
      </c>
      <c r="V348" s="200">
        <f>V349</f>
        <v>9623.2114543114549</v>
      </c>
    </row>
    <row r="349" spans="1:22" ht="35.25" x14ac:dyDescent="0.5">
      <c r="A349">
        <v>1</v>
      </c>
      <c r="B349" s="193">
        <f>SUBTOTAL(9,$A$16:A349)</f>
        <v>289</v>
      </c>
      <c r="C349" s="211" t="s">
        <v>15247</v>
      </c>
      <c r="D349" s="193">
        <v>1987</v>
      </c>
      <c r="E349" s="193"/>
      <c r="F349" s="193" t="s">
        <v>17193</v>
      </c>
      <c r="G349" s="193">
        <v>2</v>
      </c>
      <c r="H349" s="193" t="s">
        <v>16999</v>
      </c>
      <c r="I349" s="198">
        <v>621.6</v>
      </c>
      <c r="J349" s="198">
        <v>502.6</v>
      </c>
      <c r="K349" s="198">
        <v>339.2</v>
      </c>
      <c r="L349" s="176">
        <v>25</v>
      </c>
      <c r="M349" s="193" t="s">
        <v>17051</v>
      </c>
      <c r="N349" s="193" t="s">
        <v>17089</v>
      </c>
      <c r="O349" s="196" t="s">
        <v>17055</v>
      </c>
      <c r="P349" s="198">
        <v>3793574.26</v>
      </c>
      <c r="Q349" s="199"/>
      <c r="R349" s="198">
        <v>0</v>
      </c>
      <c r="S349" s="198">
        <v>0</v>
      </c>
      <c r="T349" s="198">
        <f t="shared" si="137"/>
        <v>3793574.26</v>
      </c>
      <c r="U349" s="194">
        <f t="shared" si="136"/>
        <v>6102.9186936936931</v>
      </c>
      <c r="V349" s="200">
        <v>9623.2114543114549</v>
      </c>
    </row>
    <row r="350" spans="1:22" s="71" customFormat="1" ht="35.25" x14ac:dyDescent="0.5">
      <c r="A350"/>
      <c r="B350" s="201" t="s">
        <v>257</v>
      </c>
      <c r="C350" s="201"/>
      <c r="D350" s="193" t="s">
        <v>17029</v>
      </c>
      <c r="E350" s="193" t="s">
        <v>17029</v>
      </c>
      <c r="F350" s="193" t="s">
        <v>17029</v>
      </c>
      <c r="G350" s="193" t="s">
        <v>17029</v>
      </c>
      <c r="H350" s="193" t="s">
        <v>17029</v>
      </c>
      <c r="I350" s="198">
        <f>I351</f>
        <v>971.34</v>
      </c>
      <c r="J350" s="198">
        <f t="shared" ref="J350:L350" si="148">J351</f>
        <v>879.22</v>
      </c>
      <c r="K350" s="198">
        <f t="shared" si="148"/>
        <v>879.22</v>
      </c>
      <c r="L350" s="176">
        <f t="shared" si="148"/>
        <v>45</v>
      </c>
      <c r="M350" s="193" t="s">
        <v>17029</v>
      </c>
      <c r="N350" s="193" t="s">
        <v>17029</v>
      </c>
      <c r="O350" s="196" t="s">
        <v>17029</v>
      </c>
      <c r="P350" s="199">
        <v>6588819.2000000002</v>
      </c>
      <c r="Q350" s="199"/>
      <c r="R350" s="198">
        <f t="shared" ref="R350" si="149">R351</f>
        <v>0</v>
      </c>
      <c r="S350" s="198">
        <f t="shared" ref="S350" si="150">S351</f>
        <v>0</v>
      </c>
      <c r="T350" s="198">
        <f t="shared" ref="T350" si="151">T351</f>
        <v>6588819.2000000002</v>
      </c>
      <c r="U350" s="194">
        <f t="shared" si="136"/>
        <v>6783.226470648794</v>
      </c>
      <c r="V350" s="200">
        <f>V351</f>
        <v>8740.070088743385</v>
      </c>
    </row>
    <row r="351" spans="1:22" ht="35.25" x14ac:dyDescent="0.5">
      <c r="A351">
        <v>1</v>
      </c>
      <c r="B351" s="193">
        <f>SUBTOTAL(9,$A$16:A351)</f>
        <v>290</v>
      </c>
      <c r="C351" s="202" t="s">
        <v>258</v>
      </c>
      <c r="D351" s="193">
        <v>1980</v>
      </c>
      <c r="E351" s="193"/>
      <c r="F351" s="193" t="s">
        <v>17193</v>
      </c>
      <c r="G351" s="193">
        <v>2</v>
      </c>
      <c r="H351" s="193" t="s">
        <v>17058</v>
      </c>
      <c r="I351" s="203">
        <v>971.34</v>
      </c>
      <c r="J351" s="203">
        <v>879.22</v>
      </c>
      <c r="K351" s="203">
        <v>879.22</v>
      </c>
      <c r="L351" s="204">
        <v>45</v>
      </c>
      <c r="M351" s="193" t="s">
        <v>17051</v>
      </c>
      <c r="N351" s="193" t="s">
        <v>17067</v>
      </c>
      <c r="O351" s="196" t="s">
        <v>17177</v>
      </c>
      <c r="P351" s="200">
        <v>6588819.2000000002</v>
      </c>
      <c r="Q351" s="200"/>
      <c r="R351" s="200">
        <v>0</v>
      </c>
      <c r="S351" s="200">
        <v>0</v>
      </c>
      <c r="T351" s="200">
        <f t="shared" si="137"/>
        <v>6588819.2000000002</v>
      </c>
      <c r="U351" s="194">
        <f t="shared" si="136"/>
        <v>6783.226470648794</v>
      </c>
      <c r="V351" s="200">
        <v>8740.070088743385</v>
      </c>
    </row>
    <row r="352" spans="1:22" s="71" customFormat="1" ht="35.25" x14ac:dyDescent="0.5">
      <c r="A352"/>
      <c r="B352" s="201" t="s">
        <v>259</v>
      </c>
      <c r="C352" s="201"/>
      <c r="D352" s="193" t="s">
        <v>17029</v>
      </c>
      <c r="E352" s="193" t="s">
        <v>17029</v>
      </c>
      <c r="F352" s="193" t="s">
        <v>17029</v>
      </c>
      <c r="G352" s="193" t="s">
        <v>17029</v>
      </c>
      <c r="H352" s="193" t="s">
        <v>17029</v>
      </c>
      <c r="I352" s="198">
        <f>I353</f>
        <v>687</v>
      </c>
      <c r="J352" s="198">
        <f t="shared" ref="J352:L352" si="152">J353</f>
        <v>640.6</v>
      </c>
      <c r="K352" s="198">
        <f t="shared" si="152"/>
        <v>610.80000000000007</v>
      </c>
      <c r="L352" s="176">
        <f t="shared" si="152"/>
        <v>21</v>
      </c>
      <c r="M352" s="193" t="s">
        <v>17029</v>
      </c>
      <c r="N352" s="193" t="s">
        <v>17029</v>
      </c>
      <c r="O352" s="196" t="s">
        <v>17029</v>
      </c>
      <c r="P352" s="199">
        <v>5667056.2000000002</v>
      </c>
      <c r="Q352" s="199"/>
      <c r="R352" s="198">
        <f t="shared" ref="R352" si="153">R353</f>
        <v>0</v>
      </c>
      <c r="S352" s="198">
        <f t="shared" ref="S352" si="154">S353</f>
        <v>0</v>
      </c>
      <c r="T352" s="198">
        <f t="shared" ref="T352" si="155">T353</f>
        <v>5667056.2000000002</v>
      </c>
      <c r="U352" s="194">
        <f t="shared" si="136"/>
        <v>8248.9901018922865</v>
      </c>
      <c r="V352" s="200">
        <f>V353</f>
        <v>10628.685624454149</v>
      </c>
    </row>
    <row r="353" spans="1:22" ht="35.25" x14ac:dyDescent="0.5">
      <c r="A353">
        <v>1</v>
      </c>
      <c r="B353" s="193">
        <f>SUBTOTAL(9,$A$16:A353)</f>
        <v>291</v>
      </c>
      <c r="C353" s="202" t="s">
        <v>260</v>
      </c>
      <c r="D353" s="193">
        <v>1965</v>
      </c>
      <c r="E353" s="193">
        <v>2016</v>
      </c>
      <c r="F353" s="193" t="s">
        <v>17193</v>
      </c>
      <c r="G353" s="193">
        <v>2</v>
      </c>
      <c r="H353" s="193" t="s">
        <v>16999</v>
      </c>
      <c r="I353" s="203">
        <v>687</v>
      </c>
      <c r="J353" s="203">
        <v>640.6</v>
      </c>
      <c r="K353" s="203">
        <v>610.80000000000007</v>
      </c>
      <c r="L353" s="204">
        <v>21</v>
      </c>
      <c r="M353" s="193" t="s">
        <v>17051</v>
      </c>
      <c r="N353" s="193" t="s">
        <v>17089</v>
      </c>
      <c r="O353" s="196" t="s">
        <v>17055</v>
      </c>
      <c r="P353" s="200">
        <v>5667056.2000000002</v>
      </c>
      <c r="Q353" s="200"/>
      <c r="R353" s="200">
        <v>0</v>
      </c>
      <c r="S353" s="200">
        <v>0</v>
      </c>
      <c r="T353" s="200">
        <f t="shared" si="137"/>
        <v>5667056.2000000002</v>
      </c>
      <c r="U353" s="194">
        <f t="shared" si="136"/>
        <v>8248.9901018922865</v>
      </c>
      <c r="V353" s="200">
        <v>10628.685624454149</v>
      </c>
    </row>
    <row r="354" spans="1:22" s="71" customFormat="1" ht="35.25" x14ac:dyDescent="0.5">
      <c r="A354"/>
      <c r="B354" s="201" t="s">
        <v>261</v>
      </c>
      <c r="C354" s="201"/>
      <c r="D354" s="193" t="s">
        <v>17029</v>
      </c>
      <c r="E354" s="193" t="s">
        <v>17029</v>
      </c>
      <c r="F354" s="193" t="s">
        <v>17029</v>
      </c>
      <c r="G354" s="193" t="s">
        <v>17029</v>
      </c>
      <c r="H354" s="193" t="s">
        <v>17029</v>
      </c>
      <c r="I354" s="198">
        <f>SUM(I355:I357)</f>
        <v>3742.79</v>
      </c>
      <c r="J354" s="198">
        <f t="shared" ref="J354:L354" si="156">SUM(J355:J357)</f>
        <v>3619.2</v>
      </c>
      <c r="K354" s="198">
        <f t="shared" si="156"/>
        <v>1856.89</v>
      </c>
      <c r="L354" s="176">
        <f t="shared" si="156"/>
        <v>138</v>
      </c>
      <c r="M354" s="193" t="s">
        <v>17029</v>
      </c>
      <c r="N354" s="193" t="s">
        <v>17029</v>
      </c>
      <c r="O354" s="196" t="s">
        <v>17029</v>
      </c>
      <c r="P354" s="199">
        <v>18347382.370000001</v>
      </c>
      <c r="Q354" s="199"/>
      <c r="R354" s="198">
        <f t="shared" ref="R354" si="157">SUM(R355:R357)</f>
        <v>0</v>
      </c>
      <c r="S354" s="198">
        <f t="shared" ref="S354" si="158">SUM(S355:S357)</f>
        <v>0</v>
      </c>
      <c r="T354" s="198">
        <f t="shared" ref="T354" si="159">SUM(T355:T357)</f>
        <v>18347382.370000001</v>
      </c>
      <c r="U354" s="194">
        <f t="shared" si="136"/>
        <v>4902.060326654715</v>
      </c>
      <c r="V354" s="200">
        <f>MAX(V355:V357)</f>
        <v>12062.749192921881</v>
      </c>
    </row>
    <row r="355" spans="1:22" ht="35.25" x14ac:dyDescent="0.5">
      <c r="A355">
        <v>1</v>
      </c>
      <c r="B355" s="193">
        <f>SUBTOTAL(9,$A$16:A355)</f>
        <v>292</v>
      </c>
      <c r="C355" s="202" t="s">
        <v>262</v>
      </c>
      <c r="D355" s="193">
        <v>1978</v>
      </c>
      <c r="E355" s="193"/>
      <c r="F355" s="193" t="s">
        <v>17193</v>
      </c>
      <c r="G355" s="193">
        <v>2</v>
      </c>
      <c r="H355" s="193" t="s">
        <v>17058</v>
      </c>
      <c r="I355" s="203">
        <v>926.8</v>
      </c>
      <c r="J355" s="203">
        <v>840.6</v>
      </c>
      <c r="K355" s="203">
        <v>802.6</v>
      </c>
      <c r="L355" s="204">
        <v>40</v>
      </c>
      <c r="M355" s="193" t="s">
        <v>17051</v>
      </c>
      <c r="N355" s="193" t="s">
        <v>17067</v>
      </c>
      <c r="O355" s="196" t="s">
        <v>17178</v>
      </c>
      <c r="P355" s="200">
        <v>8676261.5999999996</v>
      </c>
      <c r="Q355" s="200"/>
      <c r="R355" s="200">
        <v>0</v>
      </c>
      <c r="S355" s="200">
        <v>0</v>
      </c>
      <c r="T355" s="200">
        <f t="shared" si="137"/>
        <v>8676261.5999999996</v>
      </c>
      <c r="U355" s="194">
        <f t="shared" si="136"/>
        <v>9361.5252481657317</v>
      </c>
      <c r="V355" s="200">
        <v>12062.749192921881</v>
      </c>
    </row>
    <row r="356" spans="1:22" ht="35.25" x14ac:dyDescent="0.5">
      <c r="A356">
        <v>1</v>
      </c>
      <c r="B356" s="193">
        <f>SUBTOTAL(9,$A$16:A356)</f>
        <v>293</v>
      </c>
      <c r="C356" s="202" t="s">
        <v>15719</v>
      </c>
      <c r="D356" s="193">
        <v>1970</v>
      </c>
      <c r="E356" s="193"/>
      <c r="F356" s="193" t="s">
        <v>17193</v>
      </c>
      <c r="G356" s="193" t="s">
        <v>17054</v>
      </c>
      <c r="H356" s="193" t="s">
        <v>16997</v>
      </c>
      <c r="I356" s="203">
        <v>607.6</v>
      </c>
      <c r="J356" s="203">
        <v>607.6</v>
      </c>
      <c r="K356" s="203">
        <v>607.6</v>
      </c>
      <c r="L356" s="204">
        <v>25</v>
      </c>
      <c r="M356" s="193" t="s">
        <v>17051</v>
      </c>
      <c r="N356" s="193" t="s">
        <v>17067</v>
      </c>
      <c r="O356" s="196" t="s">
        <v>17361</v>
      </c>
      <c r="P356" s="200">
        <v>2597088.2200000002</v>
      </c>
      <c r="Q356" s="200"/>
      <c r="R356" s="200">
        <v>0</v>
      </c>
      <c r="S356" s="200">
        <v>0</v>
      </c>
      <c r="T356" s="200">
        <f t="shared" si="137"/>
        <v>2597088.2200000002</v>
      </c>
      <c r="U356" s="194">
        <f t="shared" si="136"/>
        <v>4274.3387425938117</v>
      </c>
      <c r="V356" s="200">
        <v>4459.7062277814348</v>
      </c>
    </row>
    <row r="357" spans="1:22" ht="35.25" x14ac:dyDescent="0.5">
      <c r="A357">
        <v>1</v>
      </c>
      <c r="B357" s="193">
        <f>SUBTOTAL(9,$A$16:A357)</f>
        <v>294</v>
      </c>
      <c r="C357" s="202" t="s">
        <v>15734</v>
      </c>
      <c r="D357" s="193">
        <v>1970</v>
      </c>
      <c r="E357" s="193"/>
      <c r="F357" s="193" t="s">
        <v>17193</v>
      </c>
      <c r="G357" s="193" t="s">
        <v>17054</v>
      </c>
      <c r="H357" s="193" t="s">
        <v>17058</v>
      </c>
      <c r="I357" s="203">
        <v>2208.39</v>
      </c>
      <c r="J357" s="203">
        <v>2171</v>
      </c>
      <c r="K357" s="203">
        <v>446.69</v>
      </c>
      <c r="L357" s="204">
        <v>73</v>
      </c>
      <c r="M357" s="193" t="s">
        <v>17051</v>
      </c>
      <c r="N357" s="193" t="s">
        <v>17067</v>
      </c>
      <c r="O357" s="196" t="s">
        <v>17361</v>
      </c>
      <c r="P357" s="200">
        <v>7074032.5499999998</v>
      </c>
      <c r="Q357" s="200"/>
      <c r="R357" s="200">
        <v>0</v>
      </c>
      <c r="S357" s="200">
        <v>0</v>
      </c>
      <c r="T357" s="200">
        <f t="shared" si="137"/>
        <v>7074032.5499999998</v>
      </c>
      <c r="U357" s="194">
        <f t="shared" si="136"/>
        <v>3203.2532976512302</v>
      </c>
      <c r="V357" s="200">
        <v>4071.8458207110161</v>
      </c>
    </row>
    <row r="358" spans="1:22" s="71" customFormat="1" ht="35.25" x14ac:dyDescent="0.5">
      <c r="A358"/>
      <c r="B358" s="201" t="s">
        <v>263</v>
      </c>
      <c r="C358" s="201"/>
      <c r="D358" s="193" t="s">
        <v>17029</v>
      </c>
      <c r="E358" s="193" t="s">
        <v>17029</v>
      </c>
      <c r="F358" s="193" t="s">
        <v>17029</v>
      </c>
      <c r="G358" s="193" t="s">
        <v>17029</v>
      </c>
      <c r="H358" s="193" t="s">
        <v>17029</v>
      </c>
      <c r="I358" s="198">
        <f>SUM(I359:I364)</f>
        <v>11043.66</v>
      </c>
      <c r="J358" s="198">
        <f>SUM(J359:J364)</f>
        <v>8226.1</v>
      </c>
      <c r="K358" s="198">
        <f>SUM(K359:K364)</f>
        <v>7412.49</v>
      </c>
      <c r="L358" s="176">
        <f>SUM(L359:L364)</f>
        <v>528</v>
      </c>
      <c r="M358" s="193" t="s">
        <v>17029</v>
      </c>
      <c r="N358" s="193" t="s">
        <v>17029</v>
      </c>
      <c r="O358" s="196" t="s">
        <v>17029</v>
      </c>
      <c r="P358" s="199">
        <v>34184580.829999998</v>
      </c>
      <c r="Q358" s="199"/>
      <c r="R358" s="198">
        <f>SUM(R359:R364)</f>
        <v>0</v>
      </c>
      <c r="S358" s="198">
        <f>SUM(S359:S364)</f>
        <v>0</v>
      </c>
      <c r="T358" s="198">
        <f>SUM(T359:T364)</f>
        <v>34184580.829999998</v>
      </c>
      <c r="U358" s="194">
        <f t="shared" si="136"/>
        <v>3095.4032295452776</v>
      </c>
      <c r="V358" s="200">
        <f>MAX(V359:V364)</f>
        <v>9798.0505415162461</v>
      </c>
    </row>
    <row r="359" spans="1:22" ht="35.25" x14ac:dyDescent="0.5">
      <c r="A359">
        <v>1</v>
      </c>
      <c r="B359" s="193">
        <f>SUBTOTAL(9,$A$16:A359)</f>
        <v>295</v>
      </c>
      <c r="C359" s="202" t="s">
        <v>264</v>
      </c>
      <c r="D359" s="193">
        <v>1979</v>
      </c>
      <c r="E359" s="193"/>
      <c r="F359" s="193" t="s">
        <v>17193</v>
      </c>
      <c r="G359" s="193">
        <v>3</v>
      </c>
      <c r="H359" s="193" t="s">
        <v>17058</v>
      </c>
      <c r="I359" s="203">
        <v>1304.8</v>
      </c>
      <c r="J359" s="203">
        <v>1304.8</v>
      </c>
      <c r="K359" s="203">
        <v>1195.7</v>
      </c>
      <c r="L359" s="204">
        <v>76</v>
      </c>
      <c r="M359" s="193" t="s">
        <v>17051</v>
      </c>
      <c r="N359" s="193" t="s">
        <v>17067</v>
      </c>
      <c r="O359" s="196" t="s">
        <v>17179</v>
      </c>
      <c r="P359" s="200">
        <v>6265891.4900000002</v>
      </c>
      <c r="Q359" s="200"/>
      <c r="R359" s="200">
        <v>0</v>
      </c>
      <c r="S359" s="200">
        <v>0</v>
      </c>
      <c r="T359" s="200">
        <f t="shared" si="137"/>
        <v>6265891.4900000002</v>
      </c>
      <c r="U359" s="194">
        <f t="shared" si="136"/>
        <v>4802.1853847332932</v>
      </c>
      <c r="V359" s="200">
        <v>6225.1983200490504</v>
      </c>
    </row>
    <row r="360" spans="1:22" ht="35.25" x14ac:dyDescent="0.5">
      <c r="A360">
        <v>1</v>
      </c>
      <c r="B360" s="193">
        <f>SUBTOTAL(9,$A$16:A360)</f>
        <v>296</v>
      </c>
      <c r="C360" s="202" t="s">
        <v>265</v>
      </c>
      <c r="D360" s="193">
        <v>1966</v>
      </c>
      <c r="E360" s="193"/>
      <c r="F360" s="193" t="s">
        <v>17056</v>
      </c>
      <c r="G360" s="193">
        <v>3</v>
      </c>
      <c r="H360" s="193">
        <v>3</v>
      </c>
      <c r="I360" s="203">
        <v>2156.8000000000002</v>
      </c>
      <c r="J360" s="203">
        <v>1513.3</v>
      </c>
      <c r="K360" s="203">
        <v>1091.3</v>
      </c>
      <c r="L360" s="204">
        <v>61</v>
      </c>
      <c r="M360" s="193" t="s">
        <v>17051</v>
      </c>
      <c r="N360" s="193" t="s">
        <v>17067</v>
      </c>
      <c r="O360" s="196" t="s">
        <v>17180</v>
      </c>
      <c r="P360" s="200">
        <v>9571434.5800000001</v>
      </c>
      <c r="Q360" s="200"/>
      <c r="R360" s="200">
        <v>0</v>
      </c>
      <c r="S360" s="200">
        <v>0</v>
      </c>
      <c r="T360" s="200">
        <f t="shared" si="137"/>
        <v>9571434.5800000001</v>
      </c>
      <c r="U360" s="194">
        <f t="shared" si="136"/>
        <v>4437.7942229228483</v>
      </c>
      <c r="V360" s="200">
        <v>5939.52299703264</v>
      </c>
    </row>
    <row r="361" spans="1:22" ht="35.25" x14ac:dyDescent="0.5">
      <c r="A361">
        <v>1</v>
      </c>
      <c r="B361" s="193">
        <f>SUBTOTAL(9,$A$16:A361)</f>
        <v>297</v>
      </c>
      <c r="C361" s="202" t="s">
        <v>15628</v>
      </c>
      <c r="D361" s="193">
        <v>1958</v>
      </c>
      <c r="E361" s="193"/>
      <c r="F361" s="193" t="s">
        <v>17193</v>
      </c>
      <c r="G361" s="193">
        <v>2</v>
      </c>
      <c r="H361" s="193" t="s">
        <v>16999</v>
      </c>
      <c r="I361" s="203">
        <v>554</v>
      </c>
      <c r="J361" s="203">
        <v>554</v>
      </c>
      <c r="K361" s="203">
        <v>521.69000000000005</v>
      </c>
      <c r="L361" s="204">
        <v>30</v>
      </c>
      <c r="M361" s="193" t="s">
        <v>17051</v>
      </c>
      <c r="N361" s="193" t="s">
        <v>17067</v>
      </c>
      <c r="O361" s="196" t="s">
        <v>17177</v>
      </c>
      <c r="P361" s="200">
        <v>2209743.4200000004</v>
      </c>
      <c r="Q361" s="200"/>
      <c r="R361" s="200">
        <v>0</v>
      </c>
      <c r="S361" s="200">
        <v>0</v>
      </c>
      <c r="T361" s="200">
        <f t="shared" si="137"/>
        <v>2209743.4200000004</v>
      </c>
      <c r="U361" s="194">
        <f t="shared" si="136"/>
        <v>3988.7065342960295</v>
      </c>
      <c r="V361" s="200">
        <v>9798.0505415162461</v>
      </c>
    </row>
    <row r="362" spans="1:22" ht="35.25" x14ac:dyDescent="0.5">
      <c r="A362">
        <v>1</v>
      </c>
      <c r="B362" s="193">
        <f>SUBTOTAL(9,$A$16:A362)</f>
        <v>298</v>
      </c>
      <c r="C362" s="202" t="s">
        <v>15674</v>
      </c>
      <c r="D362" s="193">
        <v>1964</v>
      </c>
      <c r="E362" s="193"/>
      <c r="F362" s="193" t="s">
        <v>17193</v>
      </c>
      <c r="G362" s="193">
        <v>2</v>
      </c>
      <c r="H362" s="193" t="s">
        <v>17054</v>
      </c>
      <c r="I362" s="203">
        <v>768.3</v>
      </c>
      <c r="J362" s="203">
        <v>297</v>
      </c>
      <c r="K362" s="203">
        <v>253.5</v>
      </c>
      <c r="L362" s="204">
        <v>80</v>
      </c>
      <c r="M362" s="193" t="s">
        <v>17051</v>
      </c>
      <c r="N362" s="193" t="s">
        <v>17067</v>
      </c>
      <c r="O362" s="196" t="s">
        <v>17177</v>
      </c>
      <c r="P362" s="200">
        <v>408560</v>
      </c>
      <c r="Q362" s="200"/>
      <c r="R362" s="200">
        <v>0</v>
      </c>
      <c r="S362" s="200">
        <v>0</v>
      </c>
      <c r="T362" s="200">
        <f t="shared" si="137"/>
        <v>408560</v>
      </c>
      <c r="U362" s="194">
        <f t="shared" si="136"/>
        <v>531.7714434465704</v>
      </c>
      <c r="V362" s="200">
        <f>U362</f>
        <v>531.7714434465704</v>
      </c>
    </row>
    <row r="363" spans="1:22" ht="35.25" x14ac:dyDescent="0.5">
      <c r="A363">
        <v>1</v>
      </c>
      <c r="B363" s="193">
        <f>SUBTOTAL(9,$A$16:A363)</f>
        <v>299</v>
      </c>
      <c r="C363" s="202" t="s">
        <v>15687</v>
      </c>
      <c r="D363" s="193">
        <v>1973</v>
      </c>
      <c r="E363" s="193"/>
      <c r="F363" s="193" t="s">
        <v>17193</v>
      </c>
      <c r="G363" s="193">
        <v>5</v>
      </c>
      <c r="H363" s="193" t="s">
        <v>17058</v>
      </c>
      <c r="I363" s="203">
        <v>3131.46</v>
      </c>
      <c r="J363" s="203">
        <v>3131.28</v>
      </c>
      <c r="K363" s="203">
        <v>3070.48</v>
      </c>
      <c r="L363" s="204">
        <v>208</v>
      </c>
      <c r="M363" s="193" t="s">
        <v>17051</v>
      </c>
      <c r="N363" s="193" t="s">
        <v>17067</v>
      </c>
      <c r="O363" s="196" t="s">
        <v>17182</v>
      </c>
      <c r="P363" s="200">
        <v>8460186.8399999999</v>
      </c>
      <c r="Q363" s="200"/>
      <c r="R363" s="200">
        <v>0</v>
      </c>
      <c r="S363" s="200">
        <v>0</v>
      </c>
      <c r="T363" s="200">
        <f t="shared" si="137"/>
        <v>8460186.8399999999</v>
      </c>
      <c r="U363" s="194">
        <f t="shared" si="136"/>
        <v>2701.6748864746796</v>
      </c>
      <c r="V363" s="200">
        <v>3221.7946123533434</v>
      </c>
    </row>
    <row r="364" spans="1:22" ht="35.25" x14ac:dyDescent="0.5">
      <c r="A364">
        <v>1</v>
      </c>
      <c r="B364" s="193">
        <f>SUBTOTAL(9,$A$16:A364)</f>
        <v>300</v>
      </c>
      <c r="C364" s="202" t="s">
        <v>2723</v>
      </c>
      <c r="D364" s="193">
        <v>1989</v>
      </c>
      <c r="E364" s="193"/>
      <c r="F364" s="193" t="s">
        <v>17193</v>
      </c>
      <c r="G364" s="193">
        <v>2</v>
      </c>
      <c r="H364" s="193" t="s">
        <v>17058</v>
      </c>
      <c r="I364" s="203">
        <v>3128.3</v>
      </c>
      <c r="J364" s="203">
        <v>1425.72</v>
      </c>
      <c r="K364" s="203">
        <v>1279.82</v>
      </c>
      <c r="L364" s="204">
        <v>73</v>
      </c>
      <c r="M364" s="193" t="s">
        <v>17051</v>
      </c>
      <c r="N364" s="193" t="s">
        <v>17067</v>
      </c>
      <c r="O364" s="196" t="s">
        <v>17179</v>
      </c>
      <c r="P364" s="200">
        <v>7268764.5</v>
      </c>
      <c r="Q364" s="200"/>
      <c r="R364" s="200">
        <v>0</v>
      </c>
      <c r="S364" s="200">
        <v>0</v>
      </c>
      <c r="T364" s="200">
        <f t="shared" si="137"/>
        <v>7268764.5</v>
      </c>
      <c r="U364" s="194">
        <f t="shared" si="136"/>
        <v>2323.5509701754945</v>
      </c>
      <c r="V364" s="200">
        <v>3023.6309775916629</v>
      </c>
    </row>
    <row r="365" spans="1:22" s="71" customFormat="1" ht="35.25" x14ac:dyDescent="0.5">
      <c r="A365"/>
      <c r="B365" s="201" t="s">
        <v>269</v>
      </c>
      <c r="C365" s="201"/>
      <c r="D365" s="193" t="s">
        <v>17029</v>
      </c>
      <c r="E365" s="193" t="s">
        <v>17029</v>
      </c>
      <c r="F365" s="193" t="s">
        <v>17029</v>
      </c>
      <c r="G365" s="193" t="s">
        <v>17029</v>
      </c>
      <c r="H365" s="193" t="s">
        <v>17029</v>
      </c>
      <c r="I365" s="198">
        <f>SUM(I366:I375)</f>
        <v>7450.8</v>
      </c>
      <c r="J365" s="198">
        <f t="shared" ref="J365:L365" si="160">SUM(J366:J375)</f>
        <v>6526.54</v>
      </c>
      <c r="K365" s="198">
        <f t="shared" si="160"/>
        <v>6414.04</v>
      </c>
      <c r="L365" s="176">
        <f t="shared" si="160"/>
        <v>425</v>
      </c>
      <c r="M365" s="193" t="s">
        <v>17029</v>
      </c>
      <c r="N365" s="193" t="s">
        <v>17029</v>
      </c>
      <c r="O365" s="196" t="s">
        <v>17029</v>
      </c>
      <c r="P365" s="199">
        <v>4853120.3899999997</v>
      </c>
      <c r="Q365" s="199">
        <f t="shared" ref="Q365:T365" si="161">SUM(Q366:Q375)</f>
        <v>0</v>
      </c>
      <c r="R365" s="198">
        <f t="shared" si="161"/>
        <v>0</v>
      </c>
      <c r="S365" s="198">
        <f t="shared" si="161"/>
        <v>1124456.75</v>
      </c>
      <c r="T365" s="198">
        <f t="shared" si="161"/>
        <v>3728663.6399999997</v>
      </c>
      <c r="U365" s="194">
        <f t="shared" si="136"/>
        <v>651.35561147796204</v>
      </c>
      <c r="V365" s="200">
        <f>MAX(V366:V375)</f>
        <v>1051.81</v>
      </c>
    </row>
    <row r="366" spans="1:22" ht="35.25" x14ac:dyDescent="0.5">
      <c r="A366">
        <v>1</v>
      </c>
      <c r="B366" s="193">
        <f>SUBTOTAL(9,$A$16:A366)</f>
        <v>301</v>
      </c>
      <c r="C366" s="202" t="s">
        <v>15500</v>
      </c>
      <c r="D366" s="193">
        <v>1968</v>
      </c>
      <c r="E366" s="193"/>
      <c r="F366" s="193" t="s">
        <v>17193</v>
      </c>
      <c r="G366" s="193">
        <v>2</v>
      </c>
      <c r="H366" s="193" t="s">
        <v>16997</v>
      </c>
      <c r="I366" s="203">
        <v>545.34</v>
      </c>
      <c r="J366" s="203">
        <v>316.54000000000002</v>
      </c>
      <c r="K366" s="203">
        <v>204.04</v>
      </c>
      <c r="L366" s="204">
        <v>21</v>
      </c>
      <c r="M366" s="193" t="s">
        <v>17051</v>
      </c>
      <c r="N366" s="193" t="s">
        <v>17067</v>
      </c>
      <c r="O366" s="196" t="s">
        <v>17362</v>
      </c>
      <c r="P366" s="200">
        <v>375274.83999999997</v>
      </c>
      <c r="Q366" s="200"/>
      <c r="R366" s="200">
        <v>0</v>
      </c>
      <c r="S366" s="200">
        <v>0</v>
      </c>
      <c r="T366" s="200">
        <f t="shared" si="137"/>
        <v>375274.83999999997</v>
      </c>
      <c r="U366" s="194">
        <f t="shared" si="136"/>
        <v>688.14838449407694</v>
      </c>
      <c r="V366" s="200">
        <v>1051.81</v>
      </c>
    </row>
    <row r="367" spans="1:22" ht="35.25" x14ac:dyDescent="0.5">
      <c r="A367">
        <v>1</v>
      </c>
      <c r="B367" s="193">
        <f>SUBTOTAL(9,$A$16:A367)</f>
        <v>302</v>
      </c>
      <c r="C367" s="205" t="s">
        <v>15512</v>
      </c>
      <c r="D367" s="206">
        <v>1967</v>
      </c>
      <c r="E367" s="206"/>
      <c r="F367" s="193" t="s">
        <v>17193</v>
      </c>
      <c r="G367" s="206">
        <v>2</v>
      </c>
      <c r="H367" s="206">
        <v>2</v>
      </c>
      <c r="I367" s="207">
        <v>716.98</v>
      </c>
      <c r="J367" s="207">
        <v>650</v>
      </c>
      <c r="K367" s="207">
        <v>650</v>
      </c>
      <c r="L367" s="208">
        <v>42</v>
      </c>
      <c r="M367" s="206" t="s">
        <v>17051</v>
      </c>
      <c r="N367" s="206" t="s">
        <v>17067</v>
      </c>
      <c r="O367" s="209" t="s">
        <v>17181</v>
      </c>
      <c r="P367" s="210">
        <v>464925.68</v>
      </c>
      <c r="Q367" s="210">
        <v>0</v>
      </c>
      <c r="R367" s="210">
        <v>0</v>
      </c>
      <c r="S367" s="210">
        <v>116750.08</v>
      </c>
      <c r="T367" s="210">
        <f t="shared" si="137"/>
        <v>348175.6</v>
      </c>
      <c r="U367" s="194">
        <f t="shared" si="136"/>
        <v>648.44999860526093</v>
      </c>
      <c r="V367" s="200">
        <v>648.45000000000005</v>
      </c>
    </row>
    <row r="368" spans="1:22" ht="35.25" x14ac:dyDescent="0.5">
      <c r="A368">
        <v>1</v>
      </c>
      <c r="B368" s="193">
        <f>SUBTOTAL(9,$A$16:A368)</f>
        <v>303</v>
      </c>
      <c r="C368" s="205" t="s">
        <v>15514</v>
      </c>
      <c r="D368" s="206">
        <v>1968</v>
      </c>
      <c r="E368" s="206"/>
      <c r="F368" s="193" t="s">
        <v>17193</v>
      </c>
      <c r="G368" s="206">
        <v>2</v>
      </c>
      <c r="H368" s="206">
        <v>2</v>
      </c>
      <c r="I368" s="207">
        <v>711.07</v>
      </c>
      <c r="J368" s="207">
        <v>650</v>
      </c>
      <c r="K368" s="207">
        <v>650</v>
      </c>
      <c r="L368" s="208">
        <v>44</v>
      </c>
      <c r="M368" s="206" t="s">
        <v>17051</v>
      </c>
      <c r="N368" s="206" t="s">
        <v>17067</v>
      </c>
      <c r="O368" s="209" t="s">
        <v>17181</v>
      </c>
      <c r="P368" s="210">
        <v>461093.33999999997</v>
      </c>
      <c r="Q368" s="210">
        <v>0</v>
      </c>
      <c r="R368" s="210">
        <v>0</v>
      </c>
      <c r="S368" s="210">
        <v>115787.72</v>
      </c>
      <c r="T368" s="210">
        <f t="shared" si="137"/>
        <v>345305.62</v>
      </c>
      <c r="U368" s="194">
        <f t="shared" si="136"/>
        <v>648.44999789050291</v>
      </c>
      <c r="V368" s="200">
        <v>648.45000000000005</v>
      </c>
    </row>
    <row r="369" spans="1:22" ht="35.25" x14ac:dyDescent="0.5">
      <c r="A369">
        <v>1</v>
      </c>
      <c r="B369" s="193">
        <f>SUBTOTAL(9,$A$16:A369)</f>
        <v>304</v>
      </c>
      <c r="C369" s="205" t="s">
        <v>15515</v>
      </c>
      <c r="D369" s="206">
        <v>1971</v>
      </c>
      <c r="E369" s="206"/>
      <c r="F369" s="193" t="s">
        <v>17193</v>
      </c>
      <c r="G369" s="206">
        <v>2</v>
      </c>
      <c r="H369" s="206">
        <v>2</v>
      </c>
      <c r="I369" s="207">
        <v>714.4</v>
      </c>
      <c r="J369" s="207">
        <v>650</v>
      </c>
      <c r="K369" s="207">
        <v>650</v>
      </c>
      <c r="L369" s="208">
        <v>51</v>
      </c>
      <c r="M369" s="206" t="s">
        <v>17051</v>
      </c>
      <c r="N369" s="206" t="s">
        <v>17067</v>
      </c>
      <c r="O369" s="209" t="s">
        <v>17181</v>
      </c>
      <c r="P369" s="210">
        <v>463252.68000000005</v>
      </c>
      <c r="Q369" s="210">
        <v>0</v>
      </c>
      <c r="R369" s="210">
        <v>0</v>
      </c>
      <c r="S369" s="210">
        <v>116329.96</v>
      </c>
      <c r="T369" s="210">
        <f t="shared" si="137"/>
        <v>346922.72000000003</v>
      </c>
      <c r="U369" s="194">
        <f t="shared" si="136"/>
        <v>648.45000000000005</v>
      </c>
      <c r="V369" s="200">
        <v>648.45000000000005</v>
      </c>
    </row>
    <row r="370" spans="1:22" ht="35.25" x14ac:dyDescent="0.5">
      <c r="A370">
        <v>1</v>
      </c>
      <c r="B370" s="193">
        <f>SUBTOTAL(9,$A$16:A370)</f>
        <v>305</v>
      </c>
      <c r="C370" s="205" t="s">
        <v>15516</v>
      </c>
      <c r="D370" s="206">
        <v>1971</v>
      </c>
      <c r="E370" s="206"/>
      <c r="F370" s="193" t="s">
        <v>17193</v>
      </c>
      <c r="G370" s="206">
        <v>2</v>
      </c>
      <c r="H370" s="206">
        <v>2</v>
      </c>
      <c r="I370" s="207">
        <v>710.96</v>
      </c>
      <c r="J370" s="207">
        <v>650</v>
      </c>
      <c r="K370" s="207">
        <v>650</v>
      </c>
      <c r="L370" s="208">
        <v>42</v>
      </c>
      <c r="M370" s="206" t="s">
        <v>17051</v>
      </c>
      <c r="N370" s="206" t="s">
        <v>17067</v>
      </c>
      <c r="O370" s="209" t="s">
        <v>17181</v>
      </c>
      <c r="P370" s="210">
        <v>461022.00999999995</v>
      </c>
      <c r="Q370" s="210">
        <v>0</v>
      </c>
      <c r="R370" s="210">
        <v>0</v>
      </c>
      <c r="S370" s="210">
        <v>115769.81</v>
      </c>
      <c r="T370" s="210">
        <f t="shared" si="137"/>
        <v>345252.19999999995</v>
      </c>
      <c r="U370" s="194">
        <f t="shared" si="136"/>
        <v>648.44999718690212</v>
      </c>
      <c r="V370" s="200">
        <v>648.45000000000005</v>
      </c>
    </row>
    <row r="371" spans="1:22" ht="35.25" x14ac:dyDescent="0.5">
      <c r="A371">
        <v>1</v>
      </c>
      <c r="B371" s="193">
        <f>SUBTOTAL(9,$A$16:A371)</f>
        <v>306</v>
      </c>
      <c r="C371" s="205" t="s">
        <v>15517</v>
      </c>
      <c r="D371" s="206">
        <v>1974</v>
      </c>
      <c r="E371" s="206"/>
      <c r="F371" s="193" t="s">
        <v>17193</v>
      </c>
      <c r="G371" s="206">
        <v>2</v>
      </c>
      <c r="H371" s="206">
        <v>2</v>
      </c>
      <c r="I371" s="207">
        <v>725.15</v>
      </c>
      <c r="J371" s="207">
        <v>650</v>
      </c>
      <c r="K371" s="207">
        <v>650</v>
      </c>
      <c r="L371" s="208">
        <v>42</v>
      </c>
      <c r="M371" s="206" t="s">
        <v>17051</v>
      </c>
      <c r="N371" s="206" t="s">
        <v>17067</v>
      </c>
      <c r="O371" s="209" t="s">
        <v>17181</v>
      </c>
      <c r="P371" s="210">
        <v>470223.52</v>
      </c>
      <c r="Q371" s="210">
        <v>0</v>
      </c>
      <c r="R371" s="210">
        <v>0</v>
      </c>
      <c r="S371" s="210">
        <v>118080.45</v>
      </c>
      <c r="T371" s="210">
        <f t="shared" si="137"/>
        <v>352143.07</v>
      </c>
      <c r="U371" s="194">
        <f t="shared" si="136"/>
        <v>648.45000344756261</v>
      </c>
      <c r="V371" s="200">
        <v>648.45000000000005</v>
      </c>
    </row>
    <row r="372" spans="1:22" ht="35.25" x14ac:dyDescent="0.5">
      <c r="A372">
        <v>1</v>
      </c>
      <c r="B372" s="193">
        <f>SUBTOTAL(9,$A$16:A372)</f>
        <v>307</v>
      </c>
      <c r="C372" s="205" t="s">
        <v>15518</v>
      </c>
      <c r="D372" s="206">
        <v>1976</v>
      </c>
      <c r="E372" s="206"/>
      <c r="F372" s="193" t="s">
        <v>17193</v>
      </c>
      <c r="G372" s="206">
        <v>2</v>
      </c>
      <c r="H372" s="206">
        <v>2</v>
      </c>
      <c r="I372" s="207">
        <v>745</v>
      </c>
      <c r="J372" s="207">
        <v>660</v>
      </c>
      <c r="K372" s="207">
        <v>660</v>
      </c>
      <c r="L372" s="208">
        <v>42</v>
      </c>
      <c r="M372" s="206" t="s">
        <v>17051</v>
      </c>
      <c r="N372" s="206" t="s">
        <v>17067</v>
      </c>
      <c r="O372" s="209" t="s">
        <v>17181</v>
      </c>
      <c r="P372" s="210">
        <v>483095.25</v>
      </c>
      <c r="Q372" s="210">
        <v>0</v>
      </c>
      <c r="R372" s="210">
        <v>0</v>
      </c>
      <c r="S372" s="210">
        <v>121312.74</v>
      </c>
      <c r="T372" s="210">
        <f t="shared" si="137"/>
        <v>361782.51</v>
      </c>
      <c r="U372" s="194">
        <f t="shared" si="136"/>
        <v>648.45000000000005</v>
      </c>
      <c r="V372" s="200">
        <v>648.45000000000005</v>
      </c>
    </row>
    <row r="373" spans="1:22" ht="35.25" x14ac:dyDescent="0.5">
      <c r="A373">
        <v>1</v>
      </c>
      <c r="B373" s="193">
        <f>SUBTOTAL(9,$A$16:A373)</f>
        <v>308</v>
      </c>
      <c r="C373" s="205" t="s">
        <v>15519</v>
      </c>
      <c r="D373" s="206">
        <v>1982</v>
      </c>
      <c r="E373" s="206"/>
      <c r="F373" s="193" t="s">
        <v>17193</v>
      </c>
      <c r="G373" s="206">
        <v>2</v>
      </c>
      <c r="H373" s="206">
        <v>3</v>
      </c>
      <c r="I373" s="207">
        <v>851.7</v>
      </c>
      <c r="J373" s="207">
        <v>770</v>
      </c>
      <c r="K373" s="207">
        <v>770</v>
      </c>
      <c r="L373" s="208">
        <v>47</v>
      </c>
      <c r="M373" s="206" t="s">
        <v>17051</v>
      </c>
      <c r="N373" s="206" t="s">
        <v>17067</v>
      </c>
      <c r="O373" s="209" t="s">
        <v>17181</v>
      </c>
      <c r="P373" s="210">
        <v>552284.87</v>
      </c>
      <c r="Q373" s="210">
        <v>0</v>
      </c>
      <c r="R373" s="210">
        <v>0</v>
      </c>
      <c r="S373" s="210">
        <v>138687.32999999999</v>
      </c>
      <c r="T373" s="210">
        <f t="shared" si="137"/>
        <v>413597.54000000004</v>
      </c>
      <c r="U373" s="194">
        <f t="shared" si="136"/>
        <v>648.45000587061168</v>
      </c>
      <c r="V373" s="200">
        <v>648.45000000000005</v>
      </c>
    </row>
    <row r="374" spans="1:22" ht="35.25" x14ac:dyDescent="0.5">
      <c r="A374">
        <v>1</v>
      </c>
      <c r="B374" s="193">
        <f>SUBTOTAL(9,$A$16:A374)</f>
        <v>309</v>
      </c>
      <c r="C374" s="205" t="s">
        <v>15520</v>
      </c>
      <c r="D374" s="206">
        <v>1983</v>
      </c>
      <c r="E374" s="206"/>
      <c r="F374" s="193" t="s">
        <v>17193</v>
      </c>
      <c r="G374" s="206">
        <v>2</v>
      </c>
      <c r="H374" s="206">
        <v>3</v>
      </c>
      <c r="I374" s="207">
        <v>867.3</v>
      </c>
      <c r="J374" s="207">
        <v>775</v>
      </c>
      <c r="K374" s="207">
        <v>775</v>
      </c>
      <c r="L374" s="208">
        <v>47</v>
      </c>
      <c r="M374" s="206" t="s">
        <v>17051</v>
      </c>
      <c r="N374" s="206" t="s">
        <v>17067</v>
      </c>
      <c r="O374" s="209" t="s">
        <v>17181</v>
      </c>
      <c r="P374" s="210">
        <v>562400.68999999994</v>
      </c>
      <c r="Q374" s="210">
        <v>0</v>
      </c>
      <c r="R374" s="210">
        <v>0</v>
      </c>
      <c r="S374" s="210">
        <v>141227.57</v>
      </c>
      <c r="T374" s="210">
        <f t="shared" si="137"/>
        <v>421173.11999999994</v>
      </c>
      <c r="U374" s="194">
        <f t="shared" si="136"/>
        <v>648.45000576501786</v>
      </c>
      <c r="V374" s="200">
        <v>648.45000000000005</v>
      </c>
    </row>
    <row r="375" spans="1:22" ht="35.25" x14ac:dyDescent="0.5">
      <c r="A375">
        <v>1</v>
      </c>
      <c r="B375" s="193">
        <f>SUBTOTAL(9,$A$16:A375)</f>
        <v>310</v>
      </c>
      <c r="C375" s="205" t="s">
        <v>15523</v>
      </c>
      <c r="D375" s="206">
        <v>1982</v>
      </c>
      <c r="E375" s="206"/>
      <c r="F375" s="193" t="s">
        <v>17193</v>
      </c>
      <c r="G375" s="206">
        <v>2</v>
      </c>
      <c r="H375" s="206">
        <v>3</v>
      </c>
      <c r="I375" s="207">
        <v>862.9</v>
      </c>
      <c r="J375" s="207">
        <v>755</v>
      </c>
      <c r="K375" s="207">
        <v>755</v>
      </c>
      <c r="L375" s="208">
        <v>47</v>
      </c>
      <c r="M375" s="206" t="s">
        <v>17051</v>
      </c>
      <c r="N375" s="206" t="s">
        <v>17067</v>
      </c>
      <c r="O375" s="209" t="s">
        <v>17181</v>
      </c>
      <c r="P375" s="210">
        <v>559547.50999999989</v>
      </c>
      <c r="Q375" s="210">
        <v>0</v>
      </c>
      <c r="R375" s="210">
        <v>0</v>
      </c>
      <c r="S375" s="210">
        <v>140511.09</v>
      </c>
      <c r="T375" s="210">
        <f>P375-R375-S375</f>
        <v>419036.41999999993</v>
      </c>
      <c r="U375" s="194">
        <f t="shared" si="136"/>
        <v>648.4500057944141</v>
      </c>
      <c r="V375" s="200">
        <v>648.45000000000005</v>
      </c>
    </row>
    <row r="376" spans="1:22" s="71" customFormat="1" ht="35.25" x14ac:dyDescent="0.5">
      <c r="A376"/>
      <c r="B376" s="201" t="s">
        <v>266</v>
      </c>
      <c r="C376" s="201"/>
      <c r="D376" s="193" t="s">
        <v>17029</v>
      </c>
      <c r="E376" s="193" t="s">
        <v>17029</v>
      </c>
      <c r="F376" s="193" t="s">
        <v>17029</v>
      </c>
      <c r="G376" s="193" t="s">
        <v>17029</v>
      </c>
      <c r="H376" s="193" t="s">
        <v>17029</v>
      </c>
      <c r="I376" s="198">
        <f>SUM(I377:I380)</f>
        <v>10815.19</v>
      </c>
      <c r="J376" s="198">
        <f t="shared" ref="J376:L376" si="162">SUM(J377:J380)</f>
        <v>7508.67</v>
      </c>
      <c r="K376" s="198">
        <f t="shared" si="162"/>
        <v>6890.2100000000009</v>
      </c>
      <c r="L376" s="176">
        <f t="shared" si="162"/>
        <v>453</v>
      </c>
      <c r="M376" s="193" t="s">
        <v>17029</v>
      </c>
      <c r="N376" s="193" t="s">
        <v>17029</v>
      </c>
      <c r="O376" s="196" t="s">
        <v>17029</v>
      </c>
      <c r="P376" s="199">
        <v>18385848.82</v>
      </c>
      <c r="Q376" s="199"/>
      <c r="R376" s="198">
        <f>SUM(R377:R380)</f>
        <v>0</v>
      </c>
      <c r="S376" s="198">
        <f t="shared" ref="S376:T376" si="163">SUM(S377:S380)</f>
        <v>0</v>
      </c>
      <c r="T376" s="198">
        <f t="shared" si="163"/>
        <v>18385848.82</v>
      </c>
      <c r="U376" s="194">
        <f t="shared" si="136"/>
        <v>1700.0023873829309</v>
      </c>
      <c r="V376" s="200">
        <f>MAX(V377:V380)</f>
        <v>9134.0013158706424</v>
      </c>
    </row>
    <row r="377" spans="1:22" ht="35.25" x14ac:dyDescent="0.5">
      <c r="A377">
        <v>1</v>
      </c>
      <c r="B377" s="193">
        <f>SUBTOTAL(9,$A$16:A377)</f>
        <v>311</v>
      </c>
      <c r="C377" s="202" t="s">
        <v>268</v>
      </c>
      <c r="D377" s="193">
        <v>1985</v>
      </c>
      <c r="E377" s="193"/>
      <c r="F377" s="193" t="s">
        <v>17056</v>
      </c>
      <c r="G377" s="193">
        <v>5</v>
      </c>
      <c r="H377" s="193" t="s">
        <v>17061</v>
      </c>
      <c r="I377" s="203">
        <v>5424.3</v>
      </c>
      <c r="J377" s="203">
        <v>3937.3</v>
      </c>
      <c r="K377" s="203">
        <v>3726.1000000000004</v>
      </c>
      <c r="L377" s="204">
        <v>176</v>
      </c>
      <c r="M377" s="193" t="s">
        <v>17051</v>
      </c>
      <c r="N377" s="193" t="s">
        <v>17067</v>
      </c>
      <c r="O377" s="196" t="s">
        <v>17179</v>
      </c>
      <c r="P377" s="200">
        <v>9389643.120000001</v>
      </c>
      <c r="Q377" s="200"/>
      <c r="R377" s="200">
        <v>0</v>
      </c>
      <c r="S377" s="200">
        <v>0</v>
      </c>
      <c r="T377" s="200">
        <f t="shared" si="137"/>
        <v>9389643.120000001</v>
      </c>
      <c r="U377" s="194">
        <f t="shared" si="136"/>
        <v>1731.0331508213042</v>
      </c>
      <c r="V377" s="200">
        <v>2107.4831259333</v>
      </c>
    </row>
    <row r="378" spans="1:22" ht="35.25" x14ac:dyDescent="0.5">
      <c r="A378">
        <v>1</v>
      </c>
      <c r="B378" s="193">
        <f>SUBTOTAL(9,$A$16:A378)</f>
        <v>312</v>
      </c>
      <c r="C378" s="202" t="s">
        <v>15353</v>
      </c>
      <c r="D378" s="193">
        <v>1971</v>
      </c>
      <c r="E378" s="193"/>
      <c r="F378" s="193" t="s">
        <v>17193</v>
      </c>
      <c r="G378" s="193">
        <v>5</v>
      </c>
      <c r="H378" s="193" t="s">
        <v>17058</v>
      </c>
      <c r="I378" s="203">
        <v>3186.9</v>
      </c>
      <c r="J378" s="203">
        <v>1676</v>
      </c>
      <c r="K378" s="203">
        <v>1676</v>
      </c>
      <c r="L378" s="204">
        <v>174</v>
      </c>
      <c r="M378" s="193" t="s">
        <v>17051</v>
      </c>
      <c r="N378" s="193" t="s">
        <v>17363</v>
      </c>
      <c r="O378" s="196" t="s">
        <v>17364</v>
      </c>
      <c r="P378" s="200">
        <v>4445789.16</v>
      </c>
      <c r="Q378" s="200"/>
      <c r="R378" s="200">
        <v>0</v>
      </c>
      <c r="S378" s="200">
        <v>0</v>
      </c>
      <c r="T378" s="200">
        <f t="shared" si="137"/>
        <v>4445789.16</v>
      </c>
      <c r="U378" s="194">
        <f t="shared" si="136"/>
        <v>1395.0199755248047</v>
      </c>
      <c r="V378" s="200">
        <v>1815.91</v>
      </c>
    </row>
    <row r="379" spans="1:22" ht="35.25" x14ac:dyDescent="0.5">
      <c r="A379">
        <v>1</v>
      </c>
      <c r="B379" s="193">
        <f>SUBTOTAL(9,$A$16:A379)</f>
        <v>313</v>
      </c>
      <c r="C379" s="202" t="s">
        <v>15475</v>
      </c>
      <c r="D379" s="193">
        <v>1928</v>
      </c>
      <c r="E379" s="193"/>
      <c r="F379" s="193" t="s">
        <v>17193</v>
      </c>
      <c r="G379" s="193">
        <v>3</v>
      </c>
      <c r="H379" s="193" t="s">
        <v>17054</v>
      </c>
      <c r="I379" s="203">
        <v>1718.33</v>
      </c>
      <c r="J379" s="203">
        <v>1631.7</v>
      </c>
      <c r="K379" s="203">
        <v>1224.44</v>
      </c>
      <c r="L379" s="204">
        <v>85</v>
      </c>
      <c r="M379" s="193" t="s">
        <v>17051</v>
      </c>
      <c r="N379" s="193" t="s">
        <v>17067</v>
      </c>
      <c r="O379" s="196" t="s">
        <v>17365</v>
      </c>
      <c r="P379" s="200">
        <v>4400416.54</v>
      </c>
      <c r="Q379" s="200"/>
      <c r="R379" s="200">
        <v>0</v>
      </c>
      <c r="S379" s="200">
        <v>0</v>
      </c>
      <c r="T379" s="200">
        <f t="shared" si="137"/>
        <v>4400416.54</v>
      </c>
      <c r="U379" s="194">
        <f t="shared" si="136"/>
        <v>2560.8681335948277</v>
      </c>
      <c r="V379" s="200">
        <v>9134.0013158706424</v>
      </c>
    </row>
    <row r="380" spans="1:22" ht="35.25" x14ac:dyDescent="0.5">
      <c r="A380">
        <v>1</v>
      </c>
      <c r="B380" s="193">
        <f>SUBTOTAL(9,$A$16:A380)</f>
        <v>314</v>
      </c>
      <c r="C380" s="202" t="s">
        <v>267</v>
      </c>
      <c r="D380" s="193">
        <v>1959</v>
      </c>
      <c r="E380" s="193"/>
      <c r="F380" s="193" t="s">
        <v>17193</v>
      </c>
      <c r="G380" s="193">
        <v>2</v>
      </c>
      <c r="H380" s="193" t="s">
        <v>16997</v>
      </c>
      <c r="I380" s="203">
        <v>485.66</v>
      </c>
      <c r="J380" s="203">
        <v>263.67</v>
      </c>
      <c r="K380" s="203">
        <v>263.67</v>
      </c>
      <c r="L380" s="204">
        <v>18</v>
      </c>
      <c r="M380" s="193" t="s">
        <v>17051</v>
      </c>
      <c r="N380" s="193" t="s">
        <v>17067</v>
      </c>
      <c r="O380" s="196" t="s">
        <v>17179</v>
      </c>
      <c r="P380" s="200">
        <v>150000</v>
      </c>
      <c r="Q380" s="200"/>
      <c r="R380" s="200">
        <v>0</v>
      </c>
      <c r="S380" s="200">
        <v>0</v>
      </c>
      <c r="T380" s="200">
        <f>P380-R380-S380</f>
        <v>150000</v>
      </c>
      <c r="U380" s="194">
        <f t="shared" si="136"/>
        <v>308.85804884075276</v>
      </c>
      <c r="V380" s="200">
        <f>U380</f>
        <v>308.85804884075276</v>
      </c>
    </row>
    <row r="381" spans="1:22" s="71" customFormat="1" ht="35.25" x14ac:dyDescent="0.5">
      <c r="A381"/>
      <c r="B381" s="201" t="s">
        <v>271</v>
      </c>
      <c r="C381" s="201"/>
      <c r="D381" s="193" t="s">
        <v>17029</v>
      </c>
      <c r="E381" s="193" t="s">
        <v>17029</v>
      </c>
      <c r="F381" s="193" t="s">
        <v>17029</v>
      </c>
      <c r="G381" s="193" t="s">
        <v>17029</v>
      </c>
      <c r="H381" s="193" t="s">
        <v>17029</v>
      </c>
      <c r="I381" s="198">
        <f>I382</f>
        <v>1421.2</v>
      </c>
      <c r="J381" s="198">
        <f t="shared" ref="J381:L381" si="164">J382</f>
        <v>871.8</v>
      </c>
      <c r="K381" s="198">
        <f t="shared" si="164"/>
        <v>731.1</v>
      </c>
      <c r="L381" s="176">
        <f t="shared" si="164"/>
        <v>47</v>
      </c>
      <c r="M381" s="193" t="s">
        <v>17029</v>
      </c>
      <c r="N381" s="193" t="s">
        <v>17029</v>
      </c>
      <c r="O381" s="196" t="s">
        <v>17029</v>
      </c>
      <c r="P381" s="199">
        <v>8800830.6999999993</v>
      </c>
      <c r="Q381" s="199"/>
      <c r="R381" s="198">
        <f t="shared" ref="R381" si="165">R382</f>
        <v>0</v>
      </c>
      <c r="S381" s="198">
        <f t="shared" ref="S381" si="166">S382</f>
        <v>0</v>
      </c>
      <c r="T381" s="198">
        <f t="shared" ref="T381" si="167">T382</f>
        <v>8800830.6999999993</v>
      </c>
      <c r="U381" s="194">
        <f t="shared" si="136"/>
        <v>6192.5349704475084</v>
      </c>
      <c r="V381" s="200">
        <f>V382</f>
        <v>6268.3862538699686</v>
      </c>
    </row>
    <row r="382" spans="1:22" ht="35.25" x14ac:dyDescent="0.5">
      <c r="A382">
        <v>1</v>
      </c>
      <c r="B382" s="193">
        <f>SUBTOTAL(9,$A$16:A382)</f>
        <v>315</v>
      </c>
      <c r="C382" s="212" t="s">
        <v>2741</v>
      </c>
      <c r="D382" s="193">
        <v>1989</v>
      </c>
      <c r="E382" s="193"/>
      <c r="F382" s="193" t="s">
        <v>17193</v>
      </c>
      <c r="G382" s="193">
        <v>2</v>
      </c>
      <c r="H382" s="193" t="s">
        <v>17058</v>
      </c>
      <c r="I382" s="198">
        <v>1421.2</v>
      </c>
      <c r="J382" s="198">
        <v>871.8</v>
      </c>
      <c r="K382" s="198">
        <v>731.1</v>
      </c>
      <c r="L382" s="176">
        <v>47</v>
      </c>
      <c r="M382" s="193" t="s">
        <v>17051</v>
      </c>
      <c r="N382" s="193" t="s">
        <v>17067</v>
      </c>
      <c r="O382" s="196" t="s">
        <v>17362</v>
      </c>
      <c r="P382" s="198">
        <v>8800830.6999999993</v>
      </c>
      <c r="Q382" s="199"/>
      <c r="R382" s="198">
        <v>0</v>
      </c>
      <c r="S382" s="198">
        <v>0</v>
      </c>
      <c r="T382" s="198">
        <f t="shared" si="137"/>
        <v>8800830.6999999993</v>
      </c>
      <c r="U382" s="194">
        <f t="shared" si="136"/>
        <v>6192.5349704475084</v>
      </c>
      <c r="V382" s="200">
        <v>6268.3862538699686</v>
      </c>
    </row>
    <row r="383" spans="1:22" s="71" customFormat="1" ht="35.25" x14ac:dyDescent="0.5">
      <c r="A383"/>
      <c r="B383" s="201" t="s">
        <v>52</v>
      </c>
      <c r="C383" s="201"/>
      <c r="D383" s="193" t="s">
        <v>17029</v>
      </c>
      <c r="E383" s="193" t="s">
        <v>17029</v>
      </c>
      <c r="F383" s="193" t="s">
        <v>17029</v>
      </c>
      <c r="G383" s="193" t="s">
        <v>17029</v>
      </c>
      <c r="H383" s="193" t="s">
        <v>17029</v>
      </c>
      <c r="I383" s="198">
        <f>SUM(I384:I388)</f>
        <v>8802.18</v>
      </c>
      <c r="J383" s="198">
        <f t="shared" ref="J383:K383" si="168">SUM(J384:J388)</f>
        <v>6911.5999999999995</v>
      </c>
      <c r="K383" s="198">
        <f t="shared" si="168"/>
        <v>6648.2</v>
      </c>
      <c r="L383" s="176">
        <f>SUM(L384:L388)</f>
        <v>291</v>
      </c>
      <c r="M383" s="193" t="s">
        <v>17029</v>
      </c>
      <c r="N383" s="193" t="s">
        <v>17029</v>
      </c>
      <c r="O383" s="196" t="s">
        <v>17029</v>
      </c>
      <c r="P383" s="199">
        <v>34494538.579999998</v>
      </c>
      <c r="Q383" s="199"/>
      <c r="R383" s="198">
        <f>SUM(R384:R388)</f>
        <v>0</v>
      </c>
      <c r="S383" s="198">
        <f t="shared" ref="S383:T383" si="169">SUM(S384:S388)</f>
        <v>0</v>
      </c>
      <c r="T383" s="198">
        <f t="shared" si="169"/>
        <v>34494538.579999998</v>
      </c>
      <c r="U383" s="194">
        <f t="shared" si="136"/>
        <v>3918.8631202724778</v>
      </c>
      <c r="V383" s="200">
        <f>MAX(V384:V388)</f>
        <v>12186.324900720325</v>
      </c>
    </row>
    <row r="384" spans="1:22" ht="35.25" x14ac:dyDescent="0.5">
      <c r="A384">
        <v>1</v>
      </c>
      <c r="B384" s="193">
        <f>SUBTOTAL(9,$A$16:A384)</f>
        <v>316</v>
      </c>
      <c r="C384" s="202" t="s">
        <v>57</v>
      </c>
      <c r="D384" s="193">
        <v>1962</v>
      </c>
      <c r="E384" s="193"/>
      <c r="F384" s="193" t="s">
        <v>17193</v>
      </c>
      <c r="G384" s="193">
        <v>2</v>
      </c>
      <c r="H384" s="193" t="s">
        <v>16999</v>
      </c>
      <c r="I384" s="203">
        <v>632</v>
      </c>
      <c r="J384" s="203">
        <v>632</v>
      </c>
      <c r="K384" s="203">
        <v>492.8</v>
      </c>
      <c r="L384" s="204">
        <v>34</v>
      </c>
      <c r="M384" s="193" t="s">
        <v>17051</v>
      </c>
      <c r="N384" s="193" t="s">
        <v>17067</v>
      </c>
      <c r="O384" s="196" t="s">
        <v>17162</v>
      </c>
      <c r="P384" s="200">
        <v>4688937.4700000007</v>
      </c>
      <c r="Q384" s="200"/>
      <c r="R384" s="200">
        <v>0</v>
      </c>
      <c r="S384" s="200">
        <v>0</v>
      </c>
      <c r="T384" s="200">
        <f t="shared" si="137"/>
        <v>4688937.4700000007</v>
      </c>
      <c r="U384" s="194">
        <f t="shared" si="136"/>
        <v>7419.2048575949375</v>
      </c>
      <c r="V384" s="200">
        <v>9344.6116455696192</v>
      </c>
    </row>
    <row r="385" spans="1:22" ht="35.25" x14ac:dyDescent="0.5">
      <c r="A385">
        <v>1</v>
      </c>
      <c r="B385" s="193">
        <f>SUBTOTAL(9,$A$16:A385)</f>
        <v>317</v>
      </c>
      <c r="C385" s="202" t="s">
        <v>15898</v>
      </c>
      <c r="D385" s="193">
        <v>1917</v>
      </c>
      <c r="E385" s="193"/>
      <c r="F385" s="193" t="s">
        <v>17193</v>
      </c>
      <c r="G385" s="193">
        <v>2</v>
      </c>
      <c r="H385" s="193" t="s">
        <v>16997</v>
      </c>
      <c r="I385" s="203">
        <v>319.3</v>
      </c>
      <c r="J385" s="203">
        <v>205.2</v>
      </c>
      <c r="K385" s="203">
        <v>152.19999999999999</v>
      </c>
      <c r="L385" s="204">
        <v>14</v>
      </c>
      <c r="M385" s="193" t="s">
        <v>17051</v>
      </c>
      <c r="N385" s="193" t="s">
        <v>17089</v>
      </c>
      <c r="O385" s="196" t="s">
        <v>17055</v>
      </c>
      <c r="P385" s="200">
        <v>2100539.54</v>
      </c>
      <c r="Q385" s="200"/>
      <c r="R385" s="200">
        <v>0</v>
      </c>
      <c r="S385" s="200">
        <v>0</v>
      </c>
      <c r="T385" s="200">
        <f t="shared" si="137"/>
        <v>2100539.54</v>
      </c>
      <c r="U385" s="194">
        <f t="shared" si="136"/>
        <v>6578.5766990291258</v>
      </c>
      <c r="V385" s="200">
        <v>12186.324900720325</v>
      </c>
    </row>
    <row r="386" spans="1:22" ht="35.25" x14ac:dyDescent="0.5">
      <c r="A386">
        <v>1</v>
      </c>
      <c r="B386" s="193">
        <f>SUBTOTAL(9,$A$16:A386)</f>
        <v>318</v>
      </c>
      <c r="C386" s="202" t="s">
        <v>15903</v>
      </c>
      <c r="D386" s="193">
        <v>1967</v>
      </c>
      <c r="E386" s="193"/>
      <c r="F386" s="193" t="s">
        <v>17193</v>
      </c>
      <c r="G386" s="193">
        <v>2</v>
      </c>
      <c r="H386" s="193" t="s">
        <v>17058</v>
      </c>
      <c r="I386" s="203">
        <v>987</v>
      </c>
      <c r="J386" s="203">
        <v>987</v>
      </c>
      <c r="K386" s="203">
        <v>915.8</v>
      </c>
      <c r="L386" s="204">
        <v>20</v>
      </c>
      <c r="M386" s="193" t="s">
        <v>17051</v>
      </c>
      <c r="N386" s="193" t="s">
        <v>17067</v>
      </c>
      <c r="O386" s="196" t="s">
        <v>17164</v>
      </c>
      <c r="P386" s="200">
        <v>7615696.4900000002</v>
      </c>
      <c r="Q386" s="200"/>
      <c r="R386" s="200">
        <v>0</v>
      </c>
      <c r="S386" s="200">
        <v>0</v>
      </c>
      <c r="T386" s="200">
        <f t="shared" si="137"/>
        <v>7615696.4900000002</v>
      </c>
      <c r="U386" s="194">
        <f t="shared" si="136"/>
        <v>7716.0045491388046</v>
      </c>
      <c r="V386" s="200">
        <v>10013.698982776088</v>
      </c>
    </row>
    <row r="387" spans="1:22" ht="35.25" x14ac:dyDescent="0.5">
      <c r="A387">
        <v>1</v>
      </c>
      <c r="B387" s="193">
        <f>SUBTOTAL(9,$A$16:A387)</f>
        <v>319</v>
      </c>
      <c r="C387" s="202" t="s">
        <v>15879</v>
      </c>
      <c r="D387" s="193">
        <v>1971</v>
      </c>
      <c r="E387" s="193"/>
      <c r="F387" s="193" t="s">
        <v>17193</v>
      </c>
      <c r="G387" s="193">
        <v>5</v>
      </c>
      <c r="H387" s="193" t="s">
        <v>17054</v>
      </c>
      <c r="I387" s="203">
        <v>3414.98</v>
      </c>
      <c r="J387" s="203">
        <v>2564.1999999999998</v>
      </c>
      <c r="K387" s="203">
        <v>2564.1999999999998</v>
      </c>
      <c r="L387" s="204">
        <v>118</v>
      </c>
      <c r="M387" s="193" t="s">
        <v>17051</v>
      </c>
      <c r="N387" s="193" t="s">
        <v>17067</v>
      </c>
      <c r="O387" s="196" t="s">
        <v>17366</v>
      </c>
      <c r="P387" s="200">
        <v>9861598.209999999</v>
      </c>
      <c r="Q387" s="200"/>
      <c r="R387" s="200">
        <v>0</v>
      </c>
      <c r="S387" s="200">
        <v>0</v>
      </c>
      <c r="T387" s="200">
        <f t="shared" si="137"/>
        <v>9861598.209999999</v>
      </c>
      <c r="U387" s="194">
        <f t="shared" si="136"/>
        <v>2887.7469882693308</v>
      </c>
      <c r="V387" s="200">
        <v>3345.5853258291413</v>
      </c>
    </row>
    <row r="388" spans="1:22" ht="35.25" x14ac:dyDescent="0.5">
      <c r="A388">
        <v>1</v>
      </c>
      <c r="B388" s="193">
        <f>SUBTOTAL(9,$A$16:A388)</f>
        <v>320</v>
      </c>
      <c r="C388" s="202" t="s">
        <v>15884</v>
      </c>
      <c r="D388" s="193">
        <v>1972</v>
      </c>
      <c r="E388" s="193"/>
      <c r="F388" s="193" t="s">
        <v>17193</v>
      </c>
      <c r="G388" s="193">
        <v>5</v>
      </c>
      <c r="H388" s="193" t="s">
        <v>17054</v>
      </c>
      <c r="I388" s="203">
        <v>3448.9</v>
      </c>
      <c r="J388" s="203">
        <v>2523.1999999999998</v>
      </c>
      <c r="K388" s="203">
        <v>2523.1999999999998</v>
      </c>
      <c r="L388" s="204">
        <v>105</v>
      </c>
      <c r="M388" s="193" t="s">
        <v>17051</v>
      </c>
      <c r="N388" s="193" t="s">
        <v>17067</v>
      </c>
      <c r="O388" s="196" t="s">
        <v>17366</v>
      </c>
      <c r="P388" s="200">
        <v>10227766.869999999</v>
      </c>
      <c r="Q388" s="200"/>
      <c r="R388" s="200">
        <v>0</v>
      </c>
      <c r="S388" s="200">
        <v>0</v>
      </c>
      <c r="T388" s="200">
        <f t="shared" si="137"/>
        <v>10227766.869999999</v>
      </c>
      <c r="U388" s="194">
        <f t="shared" si="136"/>
        <v>2965.5156339702512</v>
      </c>
      <c r="V388" s="200">
        <v>3040.7167038765983</v>
      </c>
    </row>
    <row r="389" spans="1:22" s="71" customFormat="1" ht="35.25" x14ac:dyDescent="0.5">
      <c r="A389"/>
      <c r="B389" s="201" t="s">
        <v>53</v>
      </c>
      <c r="C389" s="201"/>
      <c r="D389" s="193" t="s">
        <v>17029</v>
      </c>
      <c r="E389" s="193" t="s">
        <v>17029</v>
      </c>
      <c r="F389" s="193" t="s">
        <v>17029</v>
      </c>
      <c r="G389" s="193" t="s">
        <v>17029</v>
      </c>
      <c r="H389" s="193" t="s">
        <v>17029</v>
      </c>
      <c r="I389" s="198">
        <f>I390</f>
        <v>4666.6000000000004</v>
      </c>
      <c r="J389" s="198">
        <f t="shared" ref="J389:L389" si="170">J390</f>
        <v>3535</v>
      </c>
      <c r="K389" s="198">
        <f t="shared" si="170"/>
        <v>3316.8</v>
      </c>
      <c r="L389" s="176">
        <f t="shared" si="170"/>
        <v>131</v>
      </c>
      <c r="M389" s="193" t="s">
        <v>17029</v>
      </c>
      <c r="N389" s="193" t="s">
        <v>17029</v>
      </c>
      <c r="O389" s="196" t="s">
        <v>17029</v>
      </c>
      <c r="P389" s="199">
        <v>8578192.4800000004</v>
      </c>
      <c r="Q389" s="199"/>
      <c r="R389" s="198">
        <f t="shared" ref="R389" si="171">R390</f>
        <v>0</v>
      </c>
      <c r="S389" s="198">
        <f t="shared" ref="S389" si="172">S390</f>
        <v>0</v>
      </c>
      <c r="T389" s="198">
        <f t="shared" ref="T389" si="173">T390</f>
        <v>8578192.4800000004</v>
      </c>
      <c r="U389" s="194">
        <f t="shared" si="136"/>
        <v>1838.2103630051859</v>
      </c>
      <c r="V389" s="200">
        <f>V390</f>
        <v>2237.9683024043197</v>
      </c>
    </row>
    <row r="390" spans="1:22" ht="35.25" x14ac:dyDescent="0.5">
      <c r="A390">
        <v>1</v>
      </c>
      <c r="B390" s="193">
        <f>SUBTOTAL(9,$A$16:A390)</f>
        <v>321</v>
      </c>
      <c r="C390" s="202" t="s">
        <v>58</v>
      </c>
      <c r="D390" s="193">
        <v>1972</v>
      </c>
      <c r="E390" s="193"/>
      <c r="F390" s="193" t="s">
        <v>17056</v>
      </c>
      <c r="G390" s="193">
        <v>5</v>
      </c>
      <c r="H390" s="193" t="s">
        <v>17054</v>
      </c>
      <c r="I390" s="203">
        <v>4666.6000000000004</v>
      </c>
      <c r="J390" s="203">
        <v>3535</v>
      </c>
      <c r="K390" s="203">
        <v>3316.8</v>
      </c>
      <c r="L390" s="204">
        <v>131</v>
      </c>
      <c r="M390" s="193" t="s">
        <v>17051</v>
      </c>
      <c r="N390" s="193" t="s">
        <v>17067</v>
      </c>
      <c r="O390" s="196" t="s">
        <v>17163</v>
      </c>
      <c r="P390" s="200">
        <v>8578192.4800000004</v>
      </c>
      <c r="Q390" s="200"/>
      <c r="R390" s="200">
        <v>0</v>
      </c>
      <c r="S390" s="200">
        <v>0</v>
      </c>
      <c r="T390" s="200">
        <f t="shared" si="137"/>
        <v>8578192.4800000004</v>
      </c>
      <c r="U390" s="194">
        <f t="shared" si="136"/>
        <v>1838.2103630051859</v>
      </c>
      <c r="V390" s="200">
        <v>2237.9683024043197</v>
      </c>
    </row>
    <row r="391" spans="1:22" s="71" customFormat="1" ht="35.25" x14ac:dyDescent="0.5">
      <c r="A391"/>
      <c r="B391" s="201" t="s">
        <v>54</v>
      </c>
      <c r="C391" s="201"/>
      <c r="D391" s="193" t="s">
        <v>17029</v>
      </c>
      <c r="E391" s="193" t="s">
        <v>17029</v>
      </c>
      <c r="F391" s="193" t="s">
        <v>17029</v>
      </c>
      <c r="G391" s="193" t="s">
        <v>17029</v>
      </c>
      <c r="H391" s="193" t="s">
        <v>17029</v>
      </c>
      <c r="I391" s="198">
        <f>I392</f>
        <v>1918.63</v>
      </c>
      <c r="J391" s="198">
        <f t="shared" ref="J391:L391" si="174">J392</f>
        <v>981.6</v>
      </c>
      <c r="K391" s="198">
        <f t="shared" si="174"/>
        <v>981.6</v>
      </c>
      <c r="L391" s="176">
        <f t="shared" si="174"/>
        <v>31</v>
      </c>
      <c r="M391" s="193" t="s">
        <v>17029</v>
      </c>
      <c r="N391" s="193" t="s">
        <v>17029</v>
      </c>
      <c r="O391" s="196" t="s">
        <v>17029</v>
      </c>
      <c r="P391" s="199">
        <v>10731103.199999999</v>
      </c>
      <c r="Q391" s="199"/>
      <c r="R391" s="198">
        <f t="shared" ref="R391" si="175">R392</f>
        <v>0</v>
      </c>
      <c r="S391" s="198">
        <f t="shared" ref="S391" si="176">S392</f>
        <v>0</v>
      </c>
      <c r="T391" s="198">
        <f t="shared" ref="T391" si="177">T392</f>
        <v>10731103.199999999</v>
      </c>
      <c r="U391" s="194">
        <f t="shared" si="136"/>
        <v>5593.107165008365</v>
      </c>
      <c r="V391" s="200">
        <f>V392</f>
        <v>7044.6197547208158</v>
      </c>
    </row>
    <row r="392" spans="1:22" ht="35.25" x14ac:dyDescent="0.5">
      <c r="A392">
        <v>1</v>
      </c>
      <c r="B392" s="193">
        <f>SUBTOTAL(9,$A$16:A392)</f>
        <v>322</v>
      </c>
      <c r="C392" s="202" t="s">
        <v>59</v>
      </c>
      <c r="D392" s="193">
        <v>1978</v>
      </c>
      <c r="E392" s="193"/>
      <c r="F392" s="193" t="s">
        <v>17193</v>
      </c>
      <c r="G392" s="193">
        <v>2</v>
      </c>
      <c r="H392" s="193" t="s">
        <v>17054</v>
      </c>
      <c r="I392" s="203">
        <v>1918.63</v>
      </c>
      <c r="J392" s="203">
        <v>981.6</v>
      </c>
      <c r="K392" s="203">
        <v>981.6</v>
      </c>
      <c r="L392" s="204">
        <v>31</v>
      </c>
      <c r="M392" s="193" t="s">
        <v>17051</v>
      </c>
      <c r="N392" s="193" t="s">
        <v>17067</v>
      </c>
      <c r="O392" s="196" t="s">
        <v>17164</v>
      </c>
      <c r="P392" s="200">
        <v>10731103.199999999</v>
      </c>
      <c r="Q392" s="200"/>
      <c r="R392" s="200">
        <v>0</v>
      </c>
      <c r="S392" s="200">
        <v>0</v>
      </c>
      <c r="T392" s="200">
        <f t="shared" si="137"/>
        <v>10731103.199999999</v>
      </c>
      <c r="U392" s="194">
        <f t="shared" si="136"/>
        <v>5593.107165008365</v>
      </c>
      <c r="V392" s="200">
        <v>7044.6197547208158</v>
      </c>
    </row>
    <row r="393" spans="1:22" s="71" customFormat="1" ht="35.25" x14ac:dyDescent="0.5">
      <c r="A393"/>
      <c r="B393" s="201" t="s">
        <v>493</v>
      </c>
      <c r="C393" s="201"/>
      <c r="D393" s="193" t="s">
        <v>17029</v>
      </c>
      <c r="E393" s="193" t="s">
        <v>17029</v>
      </c>
      <c r="F393" s="193" t="s">
        <v>17029</v>
      </c>
      <c r="G393" s="193" t="s">
        <v>17029</v>
      </c>
      <c r="H393" s="193" t="s">
        <v>17029</v>
      </c>
      <c r="I393" s="198">
        <f>SUM(I394:I397)</f>
        <v>2158.5</v>
      </c>
      <c r="J393" s="198">
        <f>SUM(J394:J397)</f>
        <v>1732.6</v>
      </c>
      <c r="K393" s="198">
        <f>SUM(K394:K397)</f>
        <v>1548.3000000000002</v>
      </c>
      <c r="L393" s="204">
        <f>SUM(L394:L397)</f>
        <v>92</v>
      </c>
      <c r="M393" s="193" t="s">
        <v>17029</v>
      </c>
      <c r="N393" s="193" t="s">
        <v>17029</v>
      </c>
      <c r="O393" s="196" t="s">
        <v>17029</v>
      </c>
      <c r="P393" s="199">
        <v>14368337.560000002</v>
      </c>
      <c r="Q393" s="199">
        <f>SUM(Q394:Q397)</f>
        <v>0</v>
      </c>
      <c r="R393" s="198">
        <f>SUM(R394:R397)</f>
        <v>0</v>
      </c>
      <c r="S393" s="198">
        <f>SUM(S394:S397)</f>
        <v>0</v>
      </c>
      <c r="T393" s="198">
        <f>SUM(T394:T397)</f>
        <v>14368337.560000002</v>
      </c>
      <c r="U393" s="194">
        <f t="shared" si="136"/>
        <v>6656.630789900395</v>
      </c>
      <c r="V393" s="200">
        <f>MAX(V394:V397)</f>
        <v>14670.594594594593</v>
      </c>
    </row>
    <row r="394" spans="1:22" ht="35.25" x14ac:dyDescent="0.5">
      <c r="A394">
        <v>1</v>
      </c>
      <c r="B394" s="193">
        <f>SUBTOTAL(9,$A$16:A394)</f>
        <v>323</v>
      </c>
      <c r="C394" s="202" t="s">
        <v>495</v>
      </c>
      <c r="D394" s="193">
        <v>1979</v>
      </c>
      <c r="E394" s="193"/>
      <c r="F394" s="193" t="s">
        <v>17193</v>
      </c>
      <c r="G394" s="193">
        <v>2</v>
      </c>
      <c r="H394" s="193" t="s">
        <v>16997</v>
      </c>
      <c r="I394" s="203">
        <v>956.3</v>
      </c>
      <c r="J394" s="203">
        <v>573.6</v>
      </c>
      <c r="K394" s="203">
        <v>573.6</v>
      </c>
      <c r="L394" s="204">
        <v>17</v>
      </c>
      <c r="M394" s="193" t="s">
        <v>17051</v>
      </c>
      <c r="N394" s="193" t="s">
        <v>17089</v>
      </c>
      <c r="O394" s="196" t="s">
        <v>17055</v>
      </c>
      <c r="P394" s="200">
        <v>5220267.2200000007</v>
      </c>
      <c r="Q394" s="200"/>
      <c r="R394" s="200">
        <v>0</v>
      </c>
      <c r="S394" s="200">
        <v>0</v>
      </c>
      <c r="T394" s="200">
        <f t="shared" si="137"/>
        <v>5220267.2200000007</v>
      </c>
      <c r="U394" s="194">
        <f t="shared" si="136"/>
        <v>5458.8175467949395</v>
      </c>
      <c r="V394" s="200">
        <v>7310.9051134581196</v>
      </c>
    </row>
    <row r="395" spans="1:22" ht="35.25" x14ac:dyDescent="0.5">
      <c r="A395">
        <v>1</v>
      </c>
      <c r="B395" s="193">
        <f>SUBTOTAL(9,$A$16:A395)</f>
        <v>324</v>
      </c>
      <c r="C395" s="202" t="s">
        <v>16230</v>
      </c>
      <c r="D395" s="193" t="s">
        <v>944</v>
      </c>
      <c r="E395" s="193"/>
      <c r="F395" s="193" t="s">
        <v>17193</v>
      </c>
      <c r="G395" s="193" t="s">
        <v>16999</v>
      </c>
      <c r="H395" s="193" t="s">
        <v>16997</v>
      </c>
      <c r="I395" s="203">
        <v>377.4</v>
      </c>
      <c r="J395" s="203">
        <v>377.4</v>
      </c>
      <c r="K395" s="203">
        <v>278.10000000000002</v>
      </c>
      <c r="L395" s="204">
        <v>31</v>
      </c>
      <c r="M395" s="193" t="s">
        <v>17051</v>
      </c>
      <c r="N395" s="193" t="s">
        <v>17089</v>
      </c>
      <c r="O395" s="196" t="s">
        <v>17055</v>
      </c>
      <c r="P395" s="200">
        <v>4129277.1100000003</v>
      </c>
      <c r="Q395" s="200"/>
      <c r="R395" s="200">
        <v>0</v>
      </c>
      <c r="S395" s="200">
        <v>0</v>
      </c>
      <c r="T395" s="200">
        <f t="shared" si="137"/>
        <v>4129277.1100000003</v>
      </c>
      <c r="U395" s="194">
        <f t="shared" si="136"/>
        <v>10941.380789613144</v>
      </c>
      <c r="V395" s="200">
        <v>14670.594594594593</v>
      </c>
    </row>
    <row r="396" spans="1:22" ht="35.25" x14ac:dyDescent="0.5">
      <c r="A396">
        <v>1</v>
      </c>
      <c r="B396" s="193">
        <f>SUBTOTAL(9,$A$16:A396)</f>
        <v>325</v>
      </c>
      <c r="C396" s="202" t="s">
        <v>494</v>
      </c>
      <c r="D396" s="193">
        <v>1917</v>
      </c>
      <c r="E396" s="193"/>
      <c r="F396" s="193" t="s">
        <v>17193</v>
      </c>
      <c r="G396" s="193">
        <v>2</v>
      </c>
      <c r="H396" s="193" t="s">
        <v>16997</v>
      </c>
      <c r="I396" s="203">
        <v>459.8</v>
      </c>
      <c r="J396" s="203">
        <v>453.6</v>
      </c>
      <c r="K396" s="203">
        <v>387.40000000000003</v>
      </c>
      <c r="L396" s="204">
        <v>23</v>
      </c>
      <c r="M396" s="193" t="s">
        <v>17051</v>
      </c>
      <c r="N396" s="193" t="s">
        <v>17089</v>
      </c>
      <c r="O396" s="196" t="s">
        <v>17055</v>
      </c>
      <c r="P396" s="200">
        <v>3186518.27</v>
      </c>
      <c r="Q396" s="200"/>
      <c r="R396" s="200">
        <v>0</v>
      </c>
      <c r="S396" s="200">
        <v>0</v>
      </c>
      <c r="T396" s="200">
        <f>P396-R396-S396</f>
        <v>3186518.27</v>
      </c>
      <c r="U396" s="194">
        <f t="shared" ref="U396:U397" si="178">P396/I396</f>
        <v>6930.2267725097863</v>
      </c>
      <c r="V396" s="200">
        <v>9444.3149195302303</v>
      </c>
    </row>
    <row r="397" spans="1:22" ht="35.25" x14ac:dyDescent="0.5">
      <c r="A397">
        <v>1</v>
      </c>
      <c r="B397" s="193">
        <f>SUBTOTAL(9,$A$16:A397)</f>
        <v>326</v>
      </c>
      <c r="C397" s="202" t="s">
        <v>16234</v>
      </c>
      <c r="D397" s="193" t="s">
        <v>944</v>
      </c>
      <c r="E397" s="193"/>
      <c r="F397" s="193" t="s">
        <v>17193</v>
      </c>
      <c r="G397" s="193" t="s">
        <v>16999</v>
      </c>
      <c r="H397" s="193" t="s">
        <v>16997</v>
      </c>
      <c r="I397" s="203">
        <v>365</v>
      </c>
      <c r="J397" s="203">
        <v>328</v>
      </c>
      <c r="K397" s="203">
        <v>309.2</v>
      </c>
      <c r="L397" s="204">
        <v>21</v>
      </c>
      <c r="M397" s="193" t="s">
        <v>17051</v>
      </c>
      <c r="N397" s="193" t="s">
        <v>17089</v>
      </c>
      <c r="O397" s="196" t="s">
        <v>17055</v>
      </c>
      <c r="P397" s="200">
        <v>1832274.96</v>
      </c>
      <c r="Q397" s="200"/>
      <c r="R397" s="200">
        <v>0</v>
      </c>
      <c r="S397" s="200">
        <v>0</v>
      </c>
      <c r="T397" s="200">
        <f>P397-R397-S397</f>
        <v>1832274.96</v>
      </c>
      <c r="U397" s="194">
        <f t="shared" si="178"/>
        <v>5019.931397260274</v>
      </c>
      <c r="V397" s="200">
        <v>8982.4232328767121</v>
      </c>
    </row>
    <row r="398" spans="1:22" s="71" customFormat="1" ht="35.25" x14ac:dyDescent="0.5">
      <c r="A398"/>
      <c r="B398" s="201" t="s">
        <v>498</v>
      </c>
      <c r="C398" s="201"/>
      <c r="D398" s="193" t="s">
        <v>17029</v>
      </c>
      <c r="E398" s="193" t="s">
        <v>17029</v>
      </c>
      <c r="F398" s="193" t="s">
        <v>17029</v>
      </c>
      <c r="G398" s="193" t="s">
        <v>17029</v>
      </c>
      <c r="H398" s="193" t="s">
        <v>17029</v>
      </c>
      <c r="I398" s="198">
        <f>I399</f>
        <v>659.7</v>
      </c>
      <c r="J398" s="198">
        <f t="shared" ref="J398:L398" si="179">J399</f>
        <v>611.70000000000005</v>
      </c>
      <c r="K398" s="198">
        <f t="shared" si="179"/>
        <v>611.70000000000005</v>
      </c>
      <c r="L398" s="176">
        <f t="shared" si="179"/>
        <v>25</v>
      </c>
      <c r="M398" s="193" t="s">
        <v>17029</v>
      </c>
      <c r="N398" s="193" t="s">
        <v>17029</v>
      </c>
      <c r="O398" s="196" t="s">
        <v>17029</v>
      </c>
      <c r="P398" s="199">
        <v>4551133.62</v>
      </c>
      <c r="Q398" s="199"/>
      <c r="R398" s="198">
        <f t="shared" ref="R398" si="180">R399</f>
        <v>0</v>
      </c>
      <c r="S398" s="198">
        <f t="shared" ref="S398" si="181">S399</f>
        <v>0</v>
      </c>
      <c r="T398" s="198">
        <f t="shared" ref="T398" si="182">T399</f>
        <v>4551133.62</v>
      </c>
      <c r="U398" s="194">
        <f t="shared" si="136"/>
        <v>6898.7928149158706</v>
      </c>
      <c r="V398" s="200">
        <f>V399</f>
        <v>9380.1073215097767</v>
      </c>
    </row>
    <row r="399" spans="1:22" ht="35.25" x14ac:dyDescent="0.5">
      <c r="A399">
        <v>1</v>
      </c>
      <c r="B399" s="193">
        <f>SUBTOTAL(9,$A$16:A399)</f>
        <v>327</v>
      </c>
      <c r="C399" s="202" t="s">
        <v>497</v>
      </c>
      <c r="D399" s="193">
        <v>1964</v>
      </c>
      <c r="E399" s="193"/>
      <c r="F399" s="193" t="s">
        <v>17193</v>
      </c>
      <c r="G399" s="193">
        <v>2</v>
      </c>
      <c r="H399" s="193" t="s">
        <v>16999</v>
      </c>
      <c r="I399" s="203">
        <v>659.7</v>
      </c>
      <c r="J399" s="203">
        <v>611.70000000000005</v>
      </c>
      <c r="K399" s="203">
        <v>611.70000000000005</v>
      </c>
      <c r="L399" s="204">
        <v>25</v>
      </c>
      <c r="M399" s="193" t="s">
        <v>17051</v>
      </c>
      <c r="N399" s="193" t="s">
        <v>17089</v>
      </c>
      <c r="O399" s="196" t="s">
        <v>17055</v>
      </c>
      <c r="P399" s="200">
        <v>4551133.62</v>
      </c>
      <c r="Q399" s="200"/>
      <c r="R399" s="200">
        <v>0</v>
      </c>
      <c r="S399" s="200">
        <v>0</v>
      </c>
      <c r="T399" s="200">
        <f t="shared" si="137"/>
        <v>4551133.62</v>
      </c>
      <c r="U399" s="194">
        <f t="shared" si="136"/>
        <v>6898.7928149158706</v>
      </c>
      <c r="V399" s="200">
        <v>9380.1073215097767</v>
      </c>
    </row>
    <row r="400" spans="1:22" s="71" customFormat="1" ht="35.25" x14ac:dyDescent="0.5">
      <c r="A400"/>
      <c r="B400" s="201" t="s">
        <v>499</v>
      </c>
      <c r="C400" s="201"/>
      <c r="D400" s="193" t="s">
        <v>17029</v>
      </c>
      <c r="E400" s="193" t="s">
        <v>17029</v>
      </c>
      <c r="F400" s="193" t="s">
        <v>17029</v>
      </c>
      <c r="G400" s="193" t="s">
        <v>17029</v>
      </c>
      <c r="H400" s="193" t="s">
        <v>17029</v>
      </c>
      <c r="I400" s="198">
        <f>SUM(I401:I405)</f>
        <v>2784.4399999999996</v>
      </c>
      <c r="J400" s="198">
        <f t="shared" ref="J400:L400" si="183">SUM(J401:J405)</f>
        <v>1923.1000000000001</v>
      </c>
      <c r="K400" s="198">
        <f t="shared" si="183"/>
        <v>1923.1000000000001</v>
      </c>
      <c r="L400" s="176">
        <f t="shared" si="183"/>
        <v>154</v>
      </c>
      <c r="M400" s="193" t="s">
        <v>17029</v>
      </c>
      <c r="N400" s="193" t="s">
        <v>17029</v>
      </c>
      <c r="O400" s="196" t="s">
        <v>17029</v>
      </c>
      <c r="P400" s="199">
        <v>5328647.6399999997</v>
      </c>
      <c r="Q400" s="199">
        <f t="shared" ref="Q400:T400" si="184">SUM(Q401:Q405)</f>
        <v>0</v>
      </c>
      <c r="R400" s="198">
        <f t="shared" si="184"/>
        <v>0</v>
      </c>
      <c r="S400" s="198">
        <f t="shared" si="184"/>
        <v>0</v>
      </c>
      <c r="T400" s="198">
        <f t="shared" si="184"/>
        <v>5328647.6399999997</v>
      </c>
      <c r="U400" s="194">
        <f t="shared" si="136"/>
        <v>1913.7232764936577</v>
      </c>
      <c r="V400" s="200">
        <f>MAX(V401:V405)</f>
        <v>6372.4519451518127</v>
      </c>
    </row>
    <row r="401" spans="1:22" ht="35.25" x14ac:dyDescent="0.5">
      <c r="A401">
        <v>1</v>
      </c>
      <c r="B401" s="193">
        <f>SUBTOTAL(9,$A$16:A401)</f>
        <v>328</v>
      </c>
      <c r="C401" s="202" t="s">
        <v>500</v>
      </c>
      <c r="D401" s="193">
        <v>1974</v>
      </c>
      <c r="E401" s="193"/>
      <c r="F401" s="193" t="s">
        <v>17193</v>
      </c>
      <c r="G401" s="193">
        <v>2</v>
      </c>
      <c r="H401" s="193" t="s">
        <v>16999</v>
      </c>
      <c r="I401" s="203">
        <v>816.8</v>
      </c>
      <c r="J401" s="203">
        <v>762</v>
      </c>
      <c r="K401" s="203">
        <v>762</v>
      </c>
      <c r="L401" s="204">
        <v>42</v>
      </c>
      <c r="M401" s="193" t="s">
        <v>17051</v>
      </c>
      <c r="N401" s="193" t="s">
        <v>17067</v>
      </c>
      <c r="O401" s="196" t="s">
        <v>17154</v>
      </c>
      <c r="P401" s="200">
        <v>4933647.6399999997</v>
      </c>
      <c r="Q401" s="200"/>
      <c r="R401" s="200">
        <v>0</v>
      </c>
      <c r="S401" s="200">
        <v>0</v>
      </c>
      <c r="T401" s="200">
        <f t="shared" si="137"/>
        <v>4933647.6399999997</v>
      </c>
      <c r="U401" s="194">
        <f t="shared" si="136"/>
        <v>6040.2150342801178</v>
      </c>
      <c r="V401" s="200">
        <v>6372.4519451518127</v>
      </c>
    </row>
    <row r="402" spans="1:22" ht="35.25" x14ac:dyDescent="0.5">
      <c r="A402">
        <v>1</v>
      </c>
      <c r="B402" s="193">
        <f>SUBTOTAL(9,$A$16:A402)</f>
        <v>329</v>
      </c>
      <c r="C402" s="202" t="s">
        <v>16477</v>
      </c>
      <c r="D402" s="193">
        <v>1962</v>
      </c>
      <c r="E402" s="193"/>
      <c r="F402" s="193" t="s">
        <v>17193</v>
      </c>
      <c r="G402" s="193">
        <v>2</v>
      </c>
      <c r="H402" s="193">
        <v>2</v>
      </c>
      <c r="I402" s="203">
        <v>532.54</v>
      </c>
      <c r="J402" s="203">
        <v>264.2</v>
      </c>
      <c r="K402" s="203">
        <v>264.2</v>
      </c>
      <c r="L402" s="204">
        <v>29</v>
      </c>
      <c r="M402" s="193" t="s">
        <v>17051</v>
      </c>
      <c r="N402" s="193" t="s">
        <v>17067</v>
      </c>
      <c r="O402" s="196" t="s">
        <v>17435</v>
      </c>
      <c r="P402" s="200">
        <v>70000</v>
      </c>
      <c r="Q402" s="200"/>
      <c r="R402" s="200">
        <v>0</v>
      </c>
      <c r="S402" s="200">
        <v>0</v>
      </c>
      <c r="T402" s="200">
        <f t="shared" si="137"/>
        <v>70000</v>
      </c>
      <c r="U402" s="194">
        <f t="shared" si="136"/>
        <v>131.44552521876292</v>
      </c>
      <c r="V402" s="200">
        <f>P402/I402</f>
        <v>131.44552521876292</v>
      </c>
    </row>
    <row r="403" spans="1:22" ht="35.25" x14ac:dyDescent="0.5">
      <c r="A403">
        <v>1</v>
      </c>
      <c r="B403" s="193">
        <f>SUBTOTAL(9,$A$16:A403)</f>
        <v>330</v>
      </c>
      <c r="C403" s="202" t="s">
        <v>16478</v>
      </c>
      <c r="D403" s="193">
        <v>1962</v>
      </c>
      <c r="E403" s="193"/>
      <c r="F403" s="193" t="s">
        <v>17193</v>
      </c>
      <c r="G403" s="193">
        <v>2</v>
      </c>
      <c r="H403" s="193">
        <v>2</v>
      </c>
      <c r="I403" s="203">
        <v>400.6</v>
      </c>
      <c r="J403" s="203">
        <v>375.1</v>
      </c>
      <c r="K403" s="203">
        <v>375.1</v>
      </c>
      <c r="L403" s="204">
        <v>27</v>
      </c>
      <c r="M403" s="193" t="s">
        <v>17051</v>
      </c>
      <c r="N403" s="193" t="s">
        <v>17067</v>
      </c>
      <c r="O403" s="196" t="s">
        <v>17435</v>
      </c>
      <c r="P403" s="200">
        <v>125000</v>
      </c>
      <c r="Q403" s="200"/>
      <c r="R403" s="200">
        <v>0</v>
      </c>
      <c r="S403" s="200">
        <v>0</v>
      </c>
      <c r="T403" s="200">
        <f t="shared" si="137"/>
        <v>125000</v>
      </c>
      <c r="U403" s="194">
        <f t="shared" si="136"/>
        <v>312.03195207189214</v>
      </c>
      <c r="V403" s="200">
        <f t="shared" ref="V403:V405" si="185">P403/I403</f>
        <v>312.03195207189214</v>
      </c>
    </row>
    <row r="404" spans="1:22" ht="35.25" x14ac:dyDescent="0.5">
      <c r="A404">
        <v>1</v>
      </c>
      <c r="B404" s="193">
        <f>SUBTOTAL(9,$A$16:A404)</f>
        <v>331</v>
      </c>
      <c r="C404" s="202" t="s">
        <v>16480</v>
      </c>
      <c r="D404" s="193">
        <v>1962</v>
      </c>
      <c r="E404" s="193"/>
      <c r="F404" s="193" t="s">
        <v>17193</v>
      </c>
      <c r="G404" s="193">
        <v>2</v>
      </c>
      <c r="H404" s="193">
        <v>2</v>
      </c>
      <c r="I404" s="203">
        <v>659.3</v>
      </c>
      <c r="J404" s="203">
        <v>262</v>
      </c>
      <c r="K404" s="203">
        <v>262</v>
      </c>
      <c r="L404" s="204">
        <v>29</v>
      </c>
      <c r="M404" s="193" t="s">
        <v>17051</v>
      </c>
      <c r="N404" s="193" t="s">
        <v>17067</v>
      </c>
      <c r="O404" s="196" t="s">
        <v>17435</v>
      </c>
      <c r="P404" s="200">
        <v>130000</v>
      </c>
      <c r="Q404" s="200"/>
      <c r="R404" s="200">
        <v>0</v>
      </c>
      <c r="S404" s="200">
        <v>0</v>
      </c>
      <c r="T404" s="200">
        <f t="shared" si="137"/>
        <v>130000</v>
      </c>
      <c r="U404" s="194">
        <f t="shared" si="136"/>
        <v>197.17882602760506</v>
      </c>
      <c r="V404" s="200">
        <f t="shared" si="185"/>
        <v>197.17882602760506</v>
      </c>
    </row>
    <row r="405" spans="1:22" ht="35.25" x14ac:dyDescent="0.5">
      <c r="A405">
        <v>1</v>
      </c>
      <c r="B405" s="193">
        <f>SUBTOTAL(9,$A$16:A405)</f>
        <v>332</v>
      </c>
      <c r="C405" s="202" t="s">
        <v>16482</v>
      </c>
      <c r="D405" s="193">
        <v>1964</v>
      </c>
      <c r="E405" s="193"/>
      <c r="F405" s="193" t="s">
        <v>17193</v>
      </c>
      <c r="G405" s="193">
        <v>2</v>
      </c>
      <c r="H405" s="193">
        <v>2</v>
      </c>
      <c r="I405" s="203">
        <v>375.2</v>
      </c>
      <c r="J405" s="203">
        <v>259.8</v>
      </c>
      <c r="K405" s="203">
        <v>259.8</v>
      </c>
      <c r="L405" s="204">
        <v>27</v>
      </c>
      <c r="M405" s="193" t="s">
        <v>17051</v>
      </c>
      <c r="N405" s="193" t="s">
        <v>17067</v>
      </c>
      <c r="O405" s="196" t="s">
        <v>17435</v>
      </c>
      <c r="P405" s="200">
        <v>70000</v>
      </c>
      <c r="Q405" s="200"/>
      <c r="R405" s="200">
        <v>0</v>
      </c>
      <c r="S405" s="200">
        <v>0</v>
      </c>
      <c r="T405" s="200">
        <f t="shared" si="137"/>
        <v>70000</v>
      </c>
      <c r="U405" s="194">
        <f t="shared" si="136"/>
        <v>186.56716417910448</v>
      </c>
      <c r="V405" s="200">
        <f t="shared" si="185"/>
        <v>186.56716417910448</v>
      </c>
    </row>
    <row r="406" spans="1:22" s="71" customFormat="1" ht="35.25" x14ac:dyDescent="0.5">
      <c r="A406"/>
      <c r="B406" s="201" t="s">
        <v>502</v>
      </c>
      <c r="C406" s="201"/>
      <c r="D406" s="193" t="s">
        <v>17029</v>
      </c>
      <c r="E406" s="193" t="s">
        <v>17029</v>
      </c>
      <c r="F406" s="193" t="s">
        <v>17029</v>
      </c>
      <c r="G406" s="193" t="s">
        <v>17029</v>
      </c>
      <c r="H406" s="193" t="s">
        <v>17029</v>
      </c>
      <c r="I406" s="198">
        <f>I407</f>
        <v>1199.9000000000001</v>
      </c>
      <c r="J406" s="198">
        <f t="shared" ref="J406:L406" si="186">J407</f>
        <v>715.9</v>
      </c>
      <c r="K406" s="198">
        <f t="shared" si="186"/>
        <v>715.9</v>
      </c>
      <c r="L406" s="176">
        <f t="shared" si="186"/>
        <v>41</v>
      </c>
      <c r="M406" s="193" t="s">
        <v>17029</v>
      </c>
      <c r="N406" s="193" t="s">
        <v>17029</v>
      </c>
      <c r="O406" s="196" t="s">
        <v>17029</v>
      </c>
      <c r="P406" s="199">
        <v>5334706.4300000006</v>
      </c>
      <c r="Q406" s="199"/>
      <c r="R406" s="198">
        <f t="shared" ref="R406" si="187">R407</f>
        <v>0</v>
      </c>
      <c r="S406" s="198">
        <f t="shared" ref="S406" si="188">S407</f>
        <v>0</v>
      </c>
      <c r="T406" s="198">
        <f t="shared" ref="T406" si="189">T407</f>
        <v>5334706.4300000006</v>
      </c>
      <c r="U406" s="194">
        <f t="shared" si="136"/>
        <v>4445.9591882656887</v>
      </c>
      <c r="V406" s="200">
        <f>V407</f>
        <v>5996.4010520876736</v>
      </c>
    </row>
    <row r="407" spans="1:22" ht="35.25" x14ac:dyDescent="0.5">
      <c r="A407">
        <v>1</v>
      </c>
      <c r="B407" s="193">
        <f>SUBTOTAL(9,$A$16:A407)</f>
        <v>333</v>
      </c>
      <c r="C407" s="202" t="s">
        <v>501</v>
      </c>
      <c r="D407" s="193">
        <v>1981</v>
      </c>
      <c r="E407" s="193"/>
      <c r="F407" s="193" t="s">
        <v>17193</v>
      </c>
      <c r="G407" s="193">
        <v>2</v>
      </c>
      <c r="H407" s="193" t="s">
        <v>16999</v>
      </c>
      <c r="I407" s="203">
        <v>1199.9000000000001</v>
      </c>
      <c r="J407" s="203">
        <v>715.9</v>
      </c>
      <c r="K407" s="203">
        <v>715.9</v>
      </c>
      <c r="L407" s="204">
        <v>41</v>
      </c>
      <c r="M407" s="193" t="s">
        <v>17051</v>
      </c>
      <c r="N407" s="193" t="s">
        <v>17089</v>
      </c>
      <c r="O407" s="196" t="s">
        <v>17055</v>
      </c>
      <c r="P407" s="200">
        <v>5334706.4300000006</v>
      </c>
      <c r="Q407" s="200"/>
      <c r="R407" s="200">
        <v>0</v>
      </c>
      <c r="S407" s="200">
        <v>0</v>
      </c>
      <c r="T407" s="200">
        <f t="shared" si="137"/>
        <v>5334706.4300000006</v>
      </c>
      <c r="U407" s="194">
        <f t="shared" si="136"/>
        <v>4445.9591882656887</v>
      </c>
      <c r="V407" s="200">
        <v>5996.4010520876736</v>
      </c>
    </row>
    <row r="408" spans="1:22" s="71" customFormat="1" ht="35.25" x14ac:dyDescent="0.5">
      <c r="A408"/>
      <c r="B408" s="201" t="s">
        <v>305</v>
      </c>
      <c r="C408" s="201"/>
      <c r="D408" s="193" t="s">
        <v>17029</v>
      </c>
      <c r="E408" s="193" t="s">
        <v>17029</v>
      </c>
      <c r="F408" s="193" t="s">
        <v>17029</v>
      </c>
      <c r="G408" s="193" t="s">
        <v>17029</v>
      </c>
      <c r="H408" s="193" t="s">
        <v>17029</v>
      </c>
      <c r="I408" s="198">
        <f>SUM(I409:I410)</f>
        <v>4989.7</v>
      </c>
      <c r="J408" s="198">
        <f>SUM(J409:J410)</f>
        <v>4375.5</v>
      </c>
      <c r="K408" s="198">
        <f>SUM(K409:K410)</f>
        <v>4375.5</v>
      </c>
      <c r="L408" s="176">
        <f>SUM(L409:L410)</f>
        <v>176</v>
      </c>
      <c r="M408" s="193" t="s">
        <v>17029</v>
      </c>
      <c r="N408" s="193" t="s">
        <v>17029</v>
      </c>
      <c r="O408" s="196" t="s">
        <v>17029</v>
      </c>
      <c r="P408" s="199">
        <v>17376189.66</v>
      </c>
      <c r="Q408" s="199"/>
      <c r="R408" s="198">
        <f>SUM(R409:R410)</f>
        <v>0</v>
      </c>
      <c r="S408" s="198">
        <f>SUM(S409:S410)</f>
        <v>0</v>
      </c>
      <c r="T408" s="198">
        <f>SUM(T409:T410)</f>
        <v>17376189.66</v>
      </c>
      <c r="U408" s="194">
        <f t="shared" si="136"/>
        <v>3482.4117001022105</v>
      </c>
      <c r="V408" s="200">
        <f>MAX(V409:V410)</f>
        <v>9112.1593219468341</v>
      </c>
    </row>
    <row r="409" spans="1:22" ht="35.25" x14ac:dyDescent="0.5">
      <c r="A409">
        <v>1</v>
      </c>
      <c r="B409" s="193">
        <f>SUBTOTAL(9,$A$16:A409)</f>
        <v>334</v>
      </c>
      <c r="C409" s="202" t="s">
        <v>304</v>
      </c>
      <c r="D409" s="193">
        <v>1997</v>
      </c>
      <c r="E409" s="193">
        <v>2015</v>
      </c>
      <c r="F409" s="193" t="s">
        <v>17193</v>
      </c>
      <c r="G409" s="193">
        <v>5</v>
      </c>
      <c r="H409" s="193" t="s">
        <v>17057</v>
      </c>
      <c r="I409" s="203">
        <v>4211</v>
      </c>
      <c r="J409" s="203">
        <v>3971.3</v>
      </c>
      <c r="K409" s="203">
        <v>3971.3</v>
      </c>
      <c r="L409" s="204">
        <v>160</v>
      </c>
      <c r="M409" s="193" t="s">
        <v>17051</v>
      </c>
      <c r="N409" s="193" t="s">
        <v>17067</v>
      </c>
      <c r="O409" s="196" t="s">
        <v>17190</v>
      </c>
      <c r="P409" s="200">
        <v>12286603.369999999</v>
      </c>
      <c r="Q409" s="200"/>
      <c r="R409" s="200">
        <v>0</v>
      </c>
      <c r="S409" s="200">
        <v>0</v>
      </c>
      <c r="T409" s="200">
        <f t="shared" si="137"/>
        <v>12286603.369999999</v>
      </c>
      <c r="U409" s="194">
        <f t="shared" si="136"/>
        <v>2917.7400546188551</v>
      </c>
      <c r="V409" s="200">
        <v>3972.8011968653527</v>
      </c>
    </row>
    <row r="410" spans="1:22" ht="35.25" x14ac:dyDescent="0.5">
      <c r="A410">
        <v>1</v>
      </c>
      <c r="B410" s="193">
        <f>SUBTOTAL(9,$A$16:A410)</f>
        <v>335</v>
      </c>
      <c r="C410" s="202" t="s">
        <v>306</v>
      </c>
      <c r="D410" s="193">
        <v>1966</v>
      </c>
      <c r="E410" s="193"/>
      <c r="F410" s="193" t="s">
        <v>17193</v>
      </c>
      <c r="G410" s="193">
        <v>2</v>
      </c>
      <c r="H410" s="193" t="s">
        <v>16997</v>
      </c>
      <c r="I410" s="203">
        <v>778.7</v>
      </c>
      <c r="J410" s="203">
        <v>404.2</v>
      </c>
      <c r="K410" s="203">
        <v>404.2</v>
      </c>
      <c r="L410" s="204">
        <v>16</v>
      </c>
      <c r="M410" s="193" t="s">
        <v>17051</v>
      </c>
      <c r="N410" s="193" t="s">
        <v>17089</v>
      </c>
      <c r="O410" s="196" t="s">
        <v>17055</v>
      </c>
      <c r="P410" s="200">
        <v>5089586.29</v>
      </c>
      <c r="Q410" s="200"/>
      <c r="R410" s="200">
        <v>0</v>
      </c>
      <c r="S410" s="200">
        <v>0</v>
      </c>
      <c r="T410" s="200">
        <f t="shared" si="137"/>
        <v>5089586.29</v>
      </c>
      <c r="U410" s="194">
        <f t="shared" si="136"/>
        <v>6536.0039681520484</v>
      </c>
      <c r="V410" s="200">
        <v>9112.1593219468341</v>
      </c>
    </row>
    <row r="411" spans="1:22" s="71" customFormat="1" ht="35.25" x14ac:dyDescent="0.5">
      <c r="A411"/>
      <c r="B411" s="201" t="s">
        <v>17316</v>
      </c>
      <c r="C411" s="201"/>
      <c r="D411" s="193" t="s">
        <v>17029</v>
      </c>
      <c r="E411" s="193" t="s">
        <v>17029</v>
      </c>
      <c r="F411" s="193" t="s">
        <v>17029</v>
      </c>
      <c r="G411" s="193" t="s">
        <v>17029</v>
      </c>
      <c r="H411" s="193" t="s">
        <v>17029</v>
      </c>
      <c r="I411" s="198">
        <f>I412</f>
        <v>212.1</v>
      </c>
      <c r="J411" s="198">
        <f t="shared" ref="J411:L411" si="190">J412</f>
        <v>212.1</v>
      </c>
      <c r="K411" s="198">
        <f t="shared" si="190"/>
        <v>187.1</v>
      </c>
      <c r="L411" s="176">
        <f t="shared" si="190"/>
        <v>7</v>
      </c>
      <c r="M411" s="193" t="s">
        <v>17029</v>
      </c>
      <c r="N411" s="193" t="s">
        <v>17029</v>
      </c>
      <c r="O411" s="196" t="s">
        <v>17029</v>
      </c>
      <c r="P411" s="199">
        <v>496575.67</v>
      </c>
      <c r="Q411" s="199"/>
      <c r="R411" s="198">
        <f t="shared" ref="R411" si="191">R412</f>
        <v>0</v>
      </c>
      <c r="S411" s="198">
        <f t="shared" ref="S411" si="192">S412</f>
        <v>0</v>
      </c>
      <c r="T411" s="198">
        <f t="shared" ref="T411" si="193">T412</f>
        <v>496575.67</v>
      </c>
      <c r="U411" s="194">
        <f t="shared" si="136"/>
        <v>2341.2337105139086</v>
      </c>
      <c r="V411" s="200">
        <f>V412</f>
        <v>2341.2337105139086</v>
      </c>
    </row>
    <row r="412" spans="1:22" ht="35.25" x14ac:dyDescent="0.5">
      <c r="A412">
        <v>1</v>
      </c>
      <c r="B412" s="193">
        <f>SUBTOTAL(9,$A$16:A412)</f>
        <v>336</v>
      </c>
      <c r="C412" s="202" t="s">
        <v>16901</v>
      </c>
      <c r="D412" s="193">
        <v>1962</v>
      </c>
      <c r="E412" s="193"/>
      <c r="F412" s="193" t="s">
        <v>17193</v>
      </c>
      <c r="G412" s="193">
        <v>2</v>
      </c>
      <c r="H412" s="193" t="s">
        <v>16997</v>
      </c>
      <c r="I412" s="203">
        <v>212.1</v>
      </c>
      <c r="J412" s="203">
        <v>212.1</v>
      </c>
      <c r="K412" s="203">
        <v>187.1</v>
      </c>
      <c r="L412" s="204">
        <v>7</v>
      </c>
      <c r="M412" s="193" t="s">
        <v>17051</v>
      </c>
      <c r="N412" s="193" t="s">
        <v>17089</v>
      </c>
      <c r="O412" s="196" t="s">
        <v>17055</v>
      </c>
      <c r="P412" s="200">
        <v>496575.67</v>
      </c>
      <c r="Q412" s="200"/>
      <c r="R412" s="200">
        <v>0</v>
      </c>
      <c r="S412" s="200">
        <v>0</v>
      </c>
      <c r="T412" s="200">
        <f t="shared" si="137"/>
        <v>496575.67</v>
      </c>
      <c r="U412" s="194">
        <f t="shared" ref="U412" si="194">P412/I412</f>
        <v>2341.2337105139086</v>
      </c>
      <c r="V412" s="200">
        <f>U412</f>
        <v>2341.2337105139086</v>
      </c>
    </row>
    <row r="413" spans="1:22" s="71" customFormat="1" ht="35.25" x14ac:dyDescent="0.5">
      <c r="A413"/>
      <c r="B413" s="201" t="s">
        <v>17209</v>
      </c>
      <c r="C413" s="202"/>
      <c r="D413" s="193" t="s">
        <v>17029</v>
      </c>
      <c r="E413" s="193" t="s">
        <v>17029</v>
      </c>
      <c r="F413" s="193" t="s">
        <v>17029</v>
      </c>
      <c r="G413" s="193" t="s">
        <v>17029</v>
      </c>
      <c r="H413" s="193" t="s">
        <v>17029</v>
      </c>
      <c r="I413" s="203">
        <f>I414+I458+I463+I478+I489+I502+I506+I509+I521+I512+I523+I525+I527+I529+I531+I533+I539+I541+I543+I545+I547+I553+I555+I557+I560+I562+I565+I570+I573+I575+I577+I579+I581+I584+I586+I589+I591+I594+I596+I598+I600+I603+I606+I609+I611+I613+I615+I617+I619+I621+I624</f>
        <v>311713.09000000008</v>
      </c>
      <c r="J413" s="203">
        <f>J414+J458+J463+J478+J489+J502+J506+J509+J521+J512+J523+J525+J527+J529+J531+J533+J539+J541+J543+J545+J547+J553+J555+J557+J560+J562+J565+J570+J573+J575+J577+J579+J581+J584+J586+J589+J591+J594+J596+J598+J600+J603+J606+J609+J611+J613+J615+J617+J619+J621+J624</f>
        <v>252409.23000000013</v>
      </c>
      <c r="K413" s="203">
        <f>K414+K458+K463+K478+K489+K502+K506+K509+K521+K512+K523+K525+K527+K529+K531+K533+K539+K541+K543+K545+K547+K553+K555+K557+K560+K562+K565+K570+K573+K575+K577+K579+K581+K584+K586+K589+K591+K594+K596+K598+K600+K603+K606+K609+K611+K613+K615+K617+K619+K621+K624</f>
        <v>238632.34100000007</v>
      </c>
      <c r="L413" s="204">
        <f>L414+L458+L463+L478+L489+L502+L506+L509+L521+L512+L523+L525+L527+L529+L531+L533+L539+L541+L543+L545+L547+L553+L555+L557+L560+L562+L565+L570+L573+L575+L577+L579+L581+L584+L586+L589+L591+L594+L596+L598+L600+L603+L606+L609+L611+L613+L615+L617+L619+L621+L624</f>
        <v>11446</v>
      </c>
      <c r="M413" s="193" t="s">
        <v>17029</v>
      </c>
      <c r="N413" s="193" t="s">
        <v>17029</v>
      </c>
      <c r="O413" s="196" t="s">
        <v>17029</v>
      </c>
      <c r="P413" s="199">
        <f>P414+P458+P463+P478+P489+P502+P506+P509+P521+P512+P523+P525+P527+P529+P531+P533+P539+P541+P543+P545+P547+P553+P555+P557+P560+P562+P565+P570+P573+P575+P577+P579+P581+P584+P586+P589+P591+P594+P596+P598+P600+P603+P606+P609+P611+P613+P615+P617+P619+P621+P624</f>
        <v>982659277.41000009</v>
      </c>
      <c r="Q413" s="199">
        <f>Q414+Q458+Q463+Q478+Q489+Q502+Q506+Q509+Q521+Q512+Q523+Q525+Q527+Q529+Q531+Q533+Q539+Q541+Q543+Q545+Q547+Q553+Q555+Q557+Q560+Q562+Q565+Q570+Q573+Q575+Q577+Q579+Q581+Q584+Q586+Q589+Q591+Q594+Q596+Q598+Q600+Q603+Q606+Q609+Q611+Q613+Q615+Q617+Q619+Q621+Q624</f>
        <v>0</v>
      </c>
      <c r="R413" s="198">
        <f>R414+R458+R463+R478+R489+R502+R506+R509+R521+R512+R523+R525+R527+R529+R531+R533+R539+R541+R543+R545+R547+R553+R555+R557+R560+R562+R565+R570+R573+R575+R577+R579+R581+R584+R586+R589+R591+R594+R596+R598+R600+R603+R606+R609+R611+R613+R615+R617+R619+R621+R624</f>
        <v>0</v>
      </c>
      <c r="S413" s="198">
        <f>S414+S458+S463+S478+S489+S502+S506+S509+S521+S512+S523+S525+S527+S529+S531+S533+S539+S541+S543+S545+S547+S553+S555+S557+S560+S562+S565+S570+S573+S575+S577+S579+S581+S584+S586+S589+S591+S594+S596+S598+S600+S603+S606+S609+S611+S613+S615+S617+S619+S621+S624</f>
        <v>0</v>
      </c>
      <c r="T413" s="198">
        <f>T414+T458+T463+T478+T489+T502+T506+T509+T521+T512+T523+T525+T527+T529+T531+T533+T539+T541+T543+T545+T547+T553+T555+T557+T560+T562+T565+T570+T573+T575+T577+T579+T581+T584+T586+T589+T591+T594+T596+T598+T600+T603+T606+T609+T611+T613+T615+T617+T619+T621+T624</f>
        <v>982659277.41000009</v>
      </c>
      <c r="U413" s="194">
        <f t="shared" ref="U413:U457" si="195">P413/I413</f>
        <v>3152.4479046099727</v>
      </c>
      <c r="V413" s="200">
        <f>MAX(V414:V626)</f>
        <v>34016.762128892115</v>
      </c>
    </row>
    <row r="414" spans="1:22" s="71" customFormat="1" ht="35.25" x14ac:dyDescent="0.5">
      <c r="A414"/>
      <c r="B414" s="201" t="s">
        <v>71</v>
      </c>
      <c r="C414" s="216"/>
      <c r="D414" s="193" t="s">
        <v>17029</v>
      </c>
      <c r="E414" s="193" t="s">
        <v>17029</v>
      </c>
      <c r="F414" s="193" t="s">
        <v>17029</v>
      </c>
      <c r="G414" s="193" t="s">
        <v>17029</v>
      </c>
      <c r="H414" s="193" t="s">
        <v>17029</v>
      </c>
      <c r="I414" s="198">
        <f>SUM(I415:I457)</f>
        <v>115241.87000000001</v>
      </c>
      <c r="J414" s="198">
        <f t="shared" ref="J414:L414" si="196">SUM(J415:J457)</f>
        <v>94742.5</v>
      </c>
      <c r="K414" s="198">
        <f t="shared" si="196"/>
        <v>89555.940000000017</v>
      </c>
      <c r="L414" s="204">
        <f t="shared" si="196"/>
        <v>4771</v>
      </c>
      <c r="M414" s="193" t="s">
        <v>17029</v>
      </c>
      <c r="N414" s="193" t="s">
        <v>17029</v>
      </c>
      <c r="O414" s="196" t="s">
        <v>17029</v>
      </c>
      <c r="P414" s="199">
        <f t="shared" ref="P414" si="197">SUM(P415:P457)</f>
        <v>250558681.49000001</v>
      </c>
      <c r="Q414" s="198">
        <f t="shared" ref="Q414" si="198">SUM(Q415:Q457)</f>
        <v>0</v>
      </c>
      <c r="R414" s="198">
        <f t="shared" ref="R414" si="199">SUM(R415:R457)</f>
        <v>0</v>
      </c>
      <c r="S414" s="198">
        <f t="shared" ref="S414" si="200">SUM(S415:S457)</f>
        <v>0</v>
      </c>
      <c r="T414" s="198">
        <f t="shared" ref="T414" si="201">SUM(T415:T457)</f>
        <v>250558681.49000001</v>
      </c>
      <c r="U414" s="194">
        <f t="shared" si="195"/>
        <v>2174.1983316480373</v>
      </c>
      <c r="V414" s="200">
        <f>MAX(V415:V457)</f>
        <v>9695.6599666110196</v>
      </c>
    </row>
    <row r="415" spans="1:22" ht="35.25" x14ac:dyDescent="0.5">
      <c r="A415">
        <v>1</v>
      </c>
      <c r="B415" s="193">
        <f>SUBTOTAL(9,$A415:A$415)</f>
        <v>1</v>
      </c>
      <c r="C415" s="202" t="s">
        <v>108</v>
      </c>
      <c r="D415" s="193">
        <v>1959</v>
      </c>
      <c r="E415" s="193"/>
      <c r="F415" s="193" t="s">
        <v>17193</v>
      </c>
      <c r="G415" s="193">
        <v>2</v>
      </c>
      <c r="H415" s="193">
        <v>1</v>
      </c>
      <c r="I415" s="203">
        <v>294.2</v>
      </c>
      <c r="J415" s="203">
        <v>267.60000000000002</v>
      </c>
      <c r="K415" s="203">
        <v>232.10000000000002</v>
      </c>
      <c r="L415" s="204">
        <v>19</v>
      </c>
      <c r="M415" s="193" t="s">
        <v>17051</v>
      </c>
      <c r="N415" s="193" t="s">
        <v>17067</v>
      </c>
      <c r="O415" s="196" t="s">
        <v>17068</v>
      </c>
      <c r="P415" s="200">
        <v>2065079.27</v>
      </c>
      <c r="Q415" s="200"/>
      <c r="R415" s="198">
        <f t="shared" ref="R415:S415" si="202">SUM(R416:R458)</f>
        <v>0</v>
      </c>
      <c r="S415" s="198">
        <f t="shared" si="202"/>
        <v>0</v>
      </c>
      <c r="T415" s="200">
        <f t="shared" ref="T415:T457" si="203">P415-R415-S415</f>
        <v>2065079.27</v>
      </c>
      <c r="U415" s="194">
        <f t="shared" si="195"/>
        <v>7019.3041128484028</v>
      </c>
      <c r="V415" s="200">
        <v>7217.0333106730122</v>
      </c>
    </row>
    <row r="416" spans="1:22" ht="35.25" x14ac:dyDescent="0.5">
      <c r="A416">
        <v>1</v>
      </c>
      <c r="B416" s="193">
        <f>SUBTOTAL(9,$A$415:A416)</f>
        <v>2</v>
      </c>
      <c r="C416" s="202" t="s">
        <v>109</v>
      </c>
      <c r="D416" s="193">
        <v>1990</v>
      </c>
      <c r="E416" s="193">
        <v>2018</v>
      </c>
      <c r="F416" s="193" t="s">
        <v>17193</v>
      </c>
      <c r="G416" s="193">
        <v>7</v>
      </c>
      <c r="H416" s="193">
        <v>4</v>
      </c>
      <c r="I416" s="203">
        <v>6095</v>
      </c>
      <c r="J416" s="203">
        <v>4966.1000000000004</v>
      </c>
      <c r="K416" s="203">
        <v>4966.1000000000004</v>
      </c>
      <c r="L416" s="204">
        <v>194</v>
      </c>
      <c r="M416" s="193" t="s">
        <v>17051</v>
      </c>
      <c r="N416" s="193" t="s">
        <v>17067</v>
      </c>
      <c r="O416" s="196" t="s">
        <v>17082</v>
      </c>
      <c r="P416" s="200">
        <v>11071119.41</v>
      </c>
      <c r="Q416" s="200"/>
      <c r="R416" s="198">
        <f t="shared" ref="R416:S416" si="204">SUM(R417:R459)</f>
        <v>0</v>
      </c>
      <c r="S416" s="198">
        <f t="shared" si="204"/>
        <v>0</v>
      </c>
      <c r="T416" s="200">
        <f t="shared" si="203"/>
        <v>11071119.41</v>
      </c>
      <c r="U416" s="194">
        <f t="shared" si="195"/>
        <v>1816.4264823625924</v>
      </c>
      <c r="V416" s="200">
        <v>1867.5940278917144</v>
      </c>
    </row>
    <row r="417" spans="1:22" ht="35.25" x14ac:dyDescent="0.5">
      <c r="A417">
        <v>1</v>
      </c>
      <c r="B417" s="193">
        <f>SUBTOTAL(9,$A$415:A417)</f>
        <v>3</v>
      </c>
      <c r="C417" s="202" t="s">
        <v>110</v>
      </c>
      <c r="D417" s="193">
        <v>1959</v>
      </c>
      <c r="E417" s="193"/>
      <c r="F417" s="193" t="s">
        <v>17193</v>
      </c>
      <c r="G417" s="193">
        <v>2</v>
      </c>
      <c r="H417" s="193">
        <v>1</v>
      </c>
      <c r="I417" s="203">
        <v>299.5</v>
      </c>
      <c r="J417" s="203">
        <v>272.60000000000002</v>
      </c>
      <c r="K417" s="203">
        <v>235.20000000000002</v>
      </c>
      <c r="L417" s="204">
        <v>15</v>
      </c>
      <c r="M417" s="193" t="s">
        <v>17051</v>
      </c>
      <c r="N417" s="193" t="s">
        <v>17067</v>
      </c>
      <c r="O417" s="196" t="s">
        <v>17083</v>
      </c>
      <c r="P417" s="200">
        <v>2170696.7599999998</v>
      </c>
      <c r="Q417" s="200"/>
      <c r="R417" s="198">
        <f t="shared" ref="R417:S417" si="205">SUM(R418:R460)</f>
        <v>0</v>
      </c>
      <c r="S417" s="198">
        <f t="shared" si="205"/>
        <v>0</v>
      </c>
      <c r="T417" s="200">
        <f t="shared" si="203"/>
        <v>2170696.7599999998</v>
      </c>
      <c r="U417" s="194">
        <f t="shared" si="195"/>
        <v>7247.7354257095149</v>
      </c>
      <c r="V417" s="200">
        <v>9695.6599666110196</v>
      </c>
    </row>
    <row r="418" spans="1:22" ht="35.25" x14ac:dyDescent="0.5">
      <c r="A418">
        <v>1</v>
      </c>
      <c r="B418" s="193">
        <f>SUBTOTAL(9,$A$415:A418)</f>
        <v>4</v>
      </c>
      <c r="C418" s="202" t="s">
        <v>5255</v>
      </c>
      <c r="D418" s="193">
        <v>1970</v>
      </c>
      <c r="E418" s="193"/>
      <c r="F418" s="193" t="s">
        <v>17193</v>
      </c>
      <c r="G418" s="193">
        <v>5</v>
      </c>
      <c r="H418" s="193">
        <v>6</v>
      </c>
      <c r="I418" s="203">
        <v>4522.8</v>
      </c>
      <c r="J418" s="203">
        <v>4342.3</v>
      </c>
      <c r="K418" s="203">
        <v>3921</v>
      </c>
      <c r="L418" s="204">
        <v>250</v>
      </c>
      <c r="M418" s="193" t="s">
        <v>17051</v>
      </c>
      <c r="N418" s="193" t="s">
        <v>17067</v>
      </c>
      <c r="O418" s="196" t="s">
        <v>17069</v>
      </c>
      <c r="P418" s="200">
        <v>8129200.9299999997</v>
      </c>
      <c r="Q418" s="200"/>
      <c r="R418" s="198">
        <f t="shared" ref="R418:S418" si="206">SUM(R419:R461)</f>
        <v>0</v>
      </c>
      <c r="S418" s="198">
        <f t="shared" si="206"/>
        <v>0</v>
      </c>
      <c r="T418" s="200">
        <f t="shared" si="203"/>
        <v>8129200.9299999997</v>
      </c>
      <c r="U418" s="194">
        <f t="shared" si="195"/>
        <v>1797.3823582736356</v>
      </c>
      <c r="V418" s="200">
        <v>3036.43</v>
      </c>
    </row>
    <row r="419" spans="1:22" ht="35.25" x14ac:dyDescent="0.5">
      <c r="A419">
        <v>1</v>
      </c>
      <c r="B419" s="193">
        <f>SUBTOTAL(9,$A$415:A419)</f>
        <v>5</v>
      </c>
      <c r="C419" s="202" t="s">
        <v>112</v>
      </c>
      <c r="D419" s="193">
        <v>1949</v>
      </c>
      <c r="E419" s="193"/>
      <c r="F419" s="193" t="s">
        <v>17193</v>
      </c>
      <c r="G419" s="193">
        <v>2</v>
      </c>
      <c r="H419" s="193">
        <v>2</v>
      </c>
      <c r="I419" s="203">
        <v>959.8</v>
      </c>
      <c r="J419" s="203">
        <v>875.4</v>
      </c>
      <c r="K419" s="203">
        <v>766.27</v>
      </c>
      <c r="L419" s="204">
        <v>41</v>
      </c>
      <c r="M419" s="193" t="s">
        <v>17051</v>
      </c>
      <c r="N419" s="193" t="s">
        <v>17067</v>
      </c>
      <c r="O419" s="196" t="s">
        <v>17068</v>
      </c>
      <c r="P419" s="200">
        <v>4646428.3500000006</v>
      </c>
      <c r="Q419" s="200"/>
      <c r="R419" s="198">
        <f t="shared" ref="R419:S419" si="207">SUM(R420:R462)</f>
        <v>0</v>
      </c>
      <c r="S419" s="198">
        <f t="shared" si="207"/>
        <v>0</v>
      </c>
      <c r="T419" s="200">
        <f t="shared" si="203"/>
        <v>4646428.3500000006</v>
      </c>
      <c r="U419" s="194">
        <f t="shared" si="195"/>
        <v>4841.0380808501777</v>
      </c>
      <c r="V419" s="200">
        <v>4977.4069597832886</v>
      </c>
    </row>
    <row r="420" spans="1:22" ht="35.25" x14ac:dyDescent="0.5">
      <c r="A420">
        <v>1</v>
      </c>
      <c r="B420" s="193">
        <f>SUBTOTAL(9,$A$415:A420)</f>
        <v>6</v>
      </c>
      <c r="C420" s="202" t="s">
        <v>113</v>
      </c>
      <c r="D420" s="193">
        <v>1959</v>
      </c>
      <c r="E420" s="193"/>
      <c r="F420" s="193" t="s">
        <v>17193</v>
      </c>
      <c r="G420" s="193">
        <v>2</v>
      </c>
      <c r="H420" s="193">
        <v>2</v>
      </c>
      <c r="I420" s="203">
        <v>546.79999999999995</v>
      </c>
      <c r="J420" s="203">
        <v>362.7</v>
      </c>
      <c r="K420" s="203">
        <v>362.7</v>
      </c>
      <c r="L420" s="204">
        <v>21</v>
      </c>
      <c r="M420" s="193" t="s">
        <v>17051</v>
      </c>
      <c r="N420" s="193" t="s">
        <v>17067</v>
      </c>
      <c r="O420" s="196" t="s">
        <v>17072</v>
      </c>
      <c r="P420" s="200">
        <v>4572675.5200000005</v>
      </c>
      <c r="Q420" s="200"/>
      <c r="R420" s="198">
        <f t="shared" ref="R420:S420" si="208">SUM(R421:R463)</f>
        <v>0</v>
      </c>
      <c r="S420" s="198">
        <f t="shared" si="208"/>
        <v>0</v>
      </c>
      <c r="T420" s="200">
        <f t="shared" si="203"/>
        <v>4572675.5200000005</v>
      </c>
      <c r="U420" s="194">
        <f t="shared" si="195"/>
        <v>8362.6106803218736</v>
      </c>
      <c r="V420" s="200">
        <v>8598.1799561082662</v>
      </c>
    </row>
    <row r="421" spans="1:22" ht="35.25" x14ac:dyDescent="0.5">
      <c r="A421">
        <v>1</v>
      </c>
      <c r="B421" s="193">
        <f>SUBTOTAL(9,$A$415:A421)</f>
        <v>7</v>
      </c>
      <c r="C421" s="202" t="s">
        <v>115</v>
      </c>
      <c r="D421" s="193">
        <v>1962</v>
      </c>
      <c r="E421" s="193"/>
      <c r="F421" s="193" t="s">
        <v>17193</v>
      </c>
      <c r="G421" s="193">
        <v>3</v>
      </c>
      <c r="H421" s="193">
        <v>2</v>
      </c>
      <c r="I421" s="203">
        <v>969.7</v>
      </c>
      <c r="J421" s="203">
        <v>622.5</v>
      </c>
      <c r="K421" s="203">
        <v>577.6</v>
      </c>
      <c r="L421" s="204">
        <v>39</v>
      </c>
      <c r="M421" s="193" t="s">
        <v>17051</v>
      </c>
      <c r="N421" s="193" t="s">
        <v>17067</v>
      </c>
      <c r="O421" s="196" t="s">
        <v>17072</v>
      </c>
      <c r="P421" s="200">
        <v>3376240.7100000004</v>
      </c>
      <c r="Q421" s="200"/>
      <c r="R421" s="198">
        <f t="shared" ref="R421:S421" si="209">SUM(R422:R464)</f>
        <v>0</v>
      </c>
      <c r="S421" s="198">
        <f t="shared" si="209"/>
        <v>0</v>
      </c>
      <c r="T421" s="200">
        <f t="shared" si="203"/>
        <v>3376240.7100000004</v>
      </c>
      <c r="U421" s="194">
        <f t="shared" si="195"/>
        <v>3481.737351758276</v>
      </c>
      <c r="V421" s="200">
        <v>3579.815613076209</v>
      </c>
    </row>
    <row r="422" spans="1:22" ht="35.25" x14ac:dyDescent="0.5">
      <c r="A422">
        <v>1</v>
      </c>
      <c r="B422" s="193">
        <f>SUBTOTAL(9,$A$415:A422)</f>
        <v>8</v>
      </c>
      <c r="C422" s="202" t="s">
        <v>114</v>
      </c>
      <c r="D422" s="193">
        <v>1949</v>
      </c>
      <c r="E422" s="193"/>
      <c r="F422" s="193" t="s">
        <v>17193</v>
      </c>
      <c r="G422" s="193">
        <v>2</v>
      </c>
      <c r="H422" s="193">
        <v>2</v>
      </c>
      <c r="I422" s="203">
        <v>872</v>
      </c>
      <c r="J422" s="203">
        <v>538.1</v>
      </c>
      <c r="K422" s="203">
        <v>397.1</v>
      </c>
      <c r="L422" s="204">
        <v>34</v>
      </c>
      <c r="M422" s="193" t="s">
        <v>17051</v>
      </c>
      <c r="N422" s="193" t="s">
        <v>17067</v>
      </c>
      <c r="O422" s="196" t="s">
        <v>17072</v>
      </c>
      <c r="P422" s="200">
        <v>4646428.3500000006</v>
      </c>
      <c r="Q422" s="200"/>
      <c r="R422" s="198">
        <f t="shared" ref="R422:S422" si="210">SUM(R423:R465)</f>
        <v>0</v>
      </c>
      <c r="S422" s="198">
        <f t="shared" si="210"/>
        <v>0</v>
      </c>
      <c r="T422" s="200">
        <f t="shared" si="203"/>
        <v>4646428.3500000006</v>
      </c>
      <c r="U422" s="194">
        <f t="shared" si="195"/>
        <v>5328.4728784403678</v>
      </c>
      <c r="V422" s="200">
        <v>5478.57247706422</v>
      </c>
    </row>
    <row r="423" spans="1:22" ht="35.25" x14ac:dyDescent="0.5">
      <c r="A423">
        <v>1</v>
      </c>
      <c r="B423" s="193">
        <f>SUBTOTAL(9,$A$415:A423)</f>
        <v>9</v>
      </c>
      <c r="C423" s="202" t="s">
        <v>116</v>
      </c>
      <c r="D423" s="193">
        <v>1949</v>
      </c>
      <c r="E423" s="193"/>
      <c r="F423" s="193" t="s">
        <v>17193</v>
      </c>
      <c r="G423" s="193">
        <v>2</v>
      </c>
      <c r="H423" s="193">
        <v>1</v>
      </c>
      <c r="I423" s="203">
        <v>560.4</v>
      </c>
      <c r="J423" s="203">
        <v>516.70000000000005</v>
      </c>
      <c r="K423" s="203">
        <v>516.70000000000005</v>
      </c>
      <c r="L423" s="204">
        <v>24</v>
      </c>
      <c r="M423" s="193" t="s">
        <v>17051</v>
      </c>
      <c r="N423" s="193" t="s">
        <v>17067</v>
      </c>
      <c r="O423" s="196" t="s">
        <v>17068</v>
      </c>
      <c r="P423" s="200">
        <v>2745244.27</v>
      </c>
      <c r="Q423" s="200"/>
      <c r="R423" s="198">
        <f t="shared" ref="R423:S423" si="211">SUM(R424:R466)</f>
        <v>0</v>
      </c>
      <c r="S423" s="198">
        <f t="shared" si="211"/>
        <v>0</v>
      </c>
      <c r="T423" s="200">
        <f t="shared" si="203"/>
        <v>2745244.27</v>
      </c>
      <c r="U423" s="194">
        <f t="shared" si="195"/>
        <v>4898.7228229835837</v>
      </c>
      <c r="V423" s="200">
        <v>5036.7166309778731</v>
      </c>
    </row>
    <row r="424" spans="1:22" ht="35.25" x14ac:dyDescent="0.5">
      <c r="A424">
        <v>1</v>
      </c>
      <c r="B424" s="193">
        <f>SUBTOTAL(9,$A$415:A424)</f>
        <v>10</v>
      </c>
      <c r="C424" s="202" t="s">
        <v>117</v>
      </c>
      <c r="D424" s="193">
        <v>1992</v>
      </c>
      <c r="E424" s="193">
        <v>2019</v>
      </c>
      <c r="F424" s="193" t="s">
        <v>17056</v>
      </c>
      <c r="G424" s="193">
        <v>10</v>
      </c>
      <c r="H424" s="193">
        <v>1</v>
      </c>
      <c r="I424" s="203">
        <v>3072.17</v>
      </c>
      <c r="J424" s="203">
        <v>2437.1</v>
      </c>
      <c r="K424" s="203">
        <v>2383.9</v>
      </c>
      <c r="L424" s="204">
        <v>108</v>
      </c>
      <c r="M424" s="193" t="s">
        <v>17051</v>
      </c>
      <c r="N424" s="193" t="s">
        <v>17067</v>
      </c>
      <c r="O424" s="196" t="s">
        <v>17069</v>
      </c>
      <c r="P424" s="200">
        <v>3012176.12</v>
      </c>
      <c r="Q424" s="200"/>
      <c r="R424" s="198">
        <f t="shared" ref="R424:S424" si="212">SUM(R425:R467)</f>
        <v>0</v>
      </c>
      <c r="S424" s="198">
        <f t="shared" si="212"/>
        <v>0</v>
      </c>
      <c r="T424" s="200">
        <f t="shared" si="203"/>
        <v>3012176.12</v>
      </c>
      <c r="U424" s="194">
        <f t="shared" si="195"/>
        <v>980.47182284834503</v>
      </c>
      <c r="V424" s="200">
        <v>980.47182024432243</v>
      </c>
    </row>
    <row r="425" spans="1:22" ht="35.25" x14ac:dyDescent="0.5">
      <c r="A425">
        <v>1</v>
      </c>
      <c r="B425" s="193">
        <f>SUBTOTAL(9,$A$415:A425)</f>
        <v>11</v>
      </c>
      <c r="C425" s="202" t="s">
        <v>118</v>
      </c>
      <c r="D425" s="193">
        <v>1959</v>
      </c>
      <c r="E425" s="193"/>
      <c r="F425" s="193" t="s">
        <v>17193</v>
      </c>
      <c r="G425" s="193">
        <v>2</v>
      </c>
      <c r="H425" s="193">
        <v>2</v>
      </c>
      <c r="I425" s="203">
        <v>503</v>
      </c>
      <c r="J425" s="203">
        <v>478.4</v>
      </c>
      <c r="K425" s="203">
        <v>410.5</v>
      </c>
      <c r="L425" s="204">
        <v>21</v>
      </c>
      <c r="M425" s="193" t="s">
        <v>17051</v>
      </c>
      <c r="N425" s="193" t="s">
        <v>17067</v>
      </c>
      <c r="O425" s="196" t="s">
        <v>17084</v>
      </c>
      <c r="P425" s="200">
        <v>3933484.32</v>
      </c>
      <c r="Q425" s="200"/>
      <c r="R425" s="198">
        <f t="shared" ref="R425:S425" si="213">SUM(R426:R468)</f>
        <v>0</v>
      </c>
      <c r="S425" s="198">
        <f t="shared" si="213"/>
        <v>0</v>
      </c>
      <c r="T425" s="200">
        <f t="shared" si="203"/>
        <v>3933484.32</v>
      </c>
      <c r="U425" s="194">
        <f t="shared" si="195"/>
        <v>7820.0483499005959</v>
      </c>
      <c r="V425" s="200">
        <v>8040.3339960238573</v>
      </c>
    </row>
    <row r="426" spans="1:22" ht="35.25" x14ac:dyDescent="0.5">
      <c r="A426">
        <v>1</v>
      </c>
      <c r="B426" s="193">
        <f>SUBTOTAL(9,$A$415:A426)</f>
        <v>12</v>
      </c>
      <c r="C426" s="202" t="s">
        <v>119</v>
      </c>
      <c r="D426" s="193">
        <v>1967</v>
      </c>
      <c r="E426" s="193"/>
      <c r="F426" s="193" t="s">
        <v>17193</v>
      </c>
      <c r="G426" s="193">
        <v>5</v>
      </c>
      <c r="H426" s="193">
        <v>4</v>
      </c>
      <c r="I426" s="203">
        <v>4050.1</v>
      </c>
      <c r="J426" s="203">
        <v>3149.2</v>
      </c>
      <c r="K426" s="203">
        <v>3106.7999999999997</v>
      </c>
      <c r="L426" s="204">
        <v>153</v>
      </c>
      <c r="M426" s="193" t="s">
        <v>17051</v>
      </c>
      <c r="N426" s="193" t="s">
        <v>17067</v>
      </c>
      <c r="O426" s="196" t="s">
        <v>17068</v>
      </c>
      <c r="P426" s="200">
        <v>8112811.4100000001</v>
      </c>
      <c r="Q426" s="200"/>
      <c r="R426" s="198">
        <f t="shared" ref="R426:S426" si="214">SUM(R427:R469)</f>
        <v>0</v>
      </c>
      <c r="S426" s="198">
        <f t="shared" si="214"/>
        <v>0</v>
      </c>
      <c r="T426" s="200">
        <f t="shared" si="203"/>
        <v>8112811.4100000001</v>
      </c>
      <c r="U426" s="194">
        <f t="shared" si="195"/>
        <v>2003.1138515098394</v>
      </c>
      <c r="V426" s="200">
        <v>2059.5402582652282</v>
      </c>
    </row>
    <row r="427" spans="1:22" ht="35.25" x14ac:dyDescent="0.5">
      <c r="A427">
        <v>1</v>
      </c>
      <c r="B427" s="193">
        <f>SUBTOTAL(9,$A$415:A427)</f>
        <v>13</v>
      </c>
      <c r="C427" s="202" t="s">
        <v>1171</v>
      </c>
      <c r="D427" s="193">
        <v>1912</v>
      </c>
      <c r="E427" s="193"/>
      <c r="F427" s="193" t="s">
        <v>17193</v>
      </c>
      <c r="G427" s="193">
        <v>3</v>
      </c>
      <c r="H427" s="193">
        <v>5</v>
      </c>
      <c r="I427" s="203">
        <v>1703</v>
      </c>
      <c r="J427" s="203">
        <v>1295</v>
      </c>
      <c r="K427" s="203">
        <v>1034.7</v>
      </c>
      <c r="L427" s="204">
        <v>65</v>
      </c>
      <c r="M427" s="193" t="s">
        <v>17051</v>
      </c>
      <c r="N427" s="193" t="s">
        <v>17067</v>
      </c>
      <c r="O427" s="196" t="s">
        <v>17456</v>
      </c>
      <c r="P427" s="200">
        <v>5008268.8</v>
      </c>
      <c r="Q427" s="200"/>
      <c r="R427" s="198">
        <f t="shared" ref="R427:S427" si="215">SUM(R428:R470)</f>
        <v>0</v>
      </c>
      <c r="S427" s="198">
        <f t="shared" si="215"/>
        <v>0</v>
      </c>
      <c r="T427" s="200">
        <f t="shared" si="203"/>
        <v>5008268.8</v>
      </c>
      <c r="U427" s="194">
        <f t="shared" si="195"/>
        <v>2940.8507339988255</v>
      </c>
      <c r="V427" s="200">
        <v>6916.63</v>
      </c>
    </row>
    <row r="428" spans="1:22" ht="35.25" x14ac:dyDescent="0.5">
      <c r="A428">
        <v>1</v>
      </c>
      <c r="B428" s="193">
        <f>SUBTOTAL(9,$A$415:A428)</f>
        <v>14</v>
      </c>
      <c r="C428" s="202" t="s">
        <v>4799</v>
      </c>
      <c r="D428" s="193">
        <v>1978</v>
      </c>
      <c r="E428" s="193"/>
      <c r="F428" s="193" t="s">
        <v>17193</v>
      </c>
      <c r="G428" s="193">
        <v>5</v>
      </c>
      <c r="H428" s="193">
        <v>4</v>
      </c>
      <c r="I428" s="203">
        <v>3303.8</v>
      </c>
      <c r="J428" s="203">
        <v>2996.6</v>
      </c>
      <c r="K428" s="203">
        <v>2996.6</v>
      </c>
      <c r="L428" s="204">
        <v>149</v>
      </c>
      <c r="M428" s="193" t="s">
        <v>17051</v>
      </c>
      <c r="N428" s="193" t="s">
        <v>17067</v>
      </c>
      <c r="O428" s="196" t="s">
        <v>17454</v>
      </c>
      <c r="P428" s="200">
        <v>9874684.5999999996</v>
      </c>
      <c r="Q428" s="200"/>
      <c r="R428" s="198">
        <f t="shared" ref="R428:S428" si="216">SUM(R429:R471)</f>
        <v>0</v>
      </c>
      <c r="S428" s="198">
        <f t="shared" si="216"/>
        <v>0</v>
      </c>
      <c r="T428" s="200">
        <f t="shared" si="203"/>
        <v>9874684.5999999996</v>
      </c>
      <c r="U428" s="194">
        <f t="shared" si="195"/>
        <v>2988.8869180943152</v>
      </c>
      <c r="V428" s="200">
        <v>6355.57</v>
      </c>
    </row>
    <row r="429" spans="1:22" ht="35.25" x14ac:dyDescent="0.5">
      <c r="A429">
        <v>1</v>
      </c>
      <c r="B429" s="193">
        <f>SUBTOTAL(9,$A$415:A429)</f>
        <v>15</v>
      </c>
      <c r="C429" s="202" t="s">
        <v>122</v>
      </c>
      <c r="D429" s="193">
        <v>1990</v>
      </c>
      <c r="E429" s="193"/>
      <c r="F429" s="193" t="s">
        <v>17193</v>
      </c>
      <c r="G429" s="193">
        <v>9</v>
      </c>
      <c r="H429" s="193">
        <v>1</v>
      </c>
      <c r="I429" s="203">
        <v>3709.1</v>
      </c>
      <c r="J429" s="203">
        <v>2261.6</v>
      </c>
      <c r="K429" s="203">
        <v>2182</v>
      </c>
      <c r="L429" s="204">
        <v>211</v>
      </c>
      <c r="M429" s="193" t="s">
        <v>17051</v>
      </c>
      <c r="N429" s="193" t="s">
        <v>17067</v>
      </c>
      <c r="O429" s="196" t="s">
        <v>17068</v>
      </c>
      <c r="P429" s="200">
        <v>4640474.0600000005</v>
      </c>
      <c r="Q429" s="200"/>
      <c r="R429" s="198">
        <f t="shared" ref="R429:S429" si="217">SUM(R430:R472)</f>
        <v>0</v>
      </c>
      <c r="S429" s="198">
        <f t="shared" si="217"/>
        <v>0</v>
      </c>
      <c r="T429" s="200">
        <f t="shared" si="203"/>
        <v>4640474.0600000005</v>
      </c>
      <c r="U429" s="194">
        <f t="shared" si="195"/>
        <v>1251.1051360168237</v>
      </c>
      <c r="V429" s="200">
        <v>1425.630131298698</v>
      </c>
    </row>
    <row r="430" spans="1:22" ht="35.25" x14ac:dyDescent="0.5">
      <c r="A430">
        <v>1</v>
      </c>
      <c r="B430" s="193">
        <f>SUBTOTAL(9,$A$415:A430)</f>
        <v>16</v>
      </c>
      <c r="C430" s="202" t="s">
        <v>149</v>
      </c>
      <c r="D430" s="193">
        <v>1984</v>
      </c>
      <c r="E430" s="193"/>
      <c r="F430" s="193" t="s">
        <v>17056</v>
      </c>
      <c r="G430" s="193">
        <v>9</v>
      </c>
      <c r="H430" s="193">
        <v>5</v>
      </c>
      <c r="I430" s="203">
        <v>9873</v>
      </c>
      <c r="J430" s="203">
        <v>9703</v>
      </c>
      <c r="K430" s="203">
        <v>9126.7000000000007</v>
      </c>
      <c r="L430" s="204">
        <v>454</v>
      </c>
      <c r="M430" s="193" t="s">
        <v>17051</v>
      </c>
      <c r="N430" s="193" t="s">
        <v>17067</v>
      </c>
      <c r="O430" s="196" t="s">
        <v>17069</v>
      </c>
      <c r="P430" s="200">
        <v>9703520.8000000007</v>
      </c>
      <c r="Q430" s="200"/>
      <c r="R430" s="198">
        <f t="shared" ref="R430:S430" si="218">SUM(R431:R473)</f>
        <v>0</v>
      </c>
      <c r="S430" s="198">
        <f t="shared" si="218"/>
        <v>0</v>
      </c>
      <c r="T430" s="200">
        <f t="shared" si="203"/>
        <v>9703520.8000000007</v>
      </c>
      <c r="U430" s="194">
        <f t="shared" si="195"/>
        <v>982.83407272358966</v>
      </c>
      <c r="V430" s="200">
        <v>1119.9361490934875</v>
      </c>
    </row>
    <row r="431" spans="1:22" ht="35.25" x14ac:dyDescent="0.5">
      <c r="A431">
        <v>1</v>
      </c>
      <c r="B431" s="193">
        <f>SUBTOTAL(9,$A$415:A431)</f>
        <v>17</v>
      </c>
      <c r="C431" s="202" t="s">
        <v>148</v>
      </c>
      <c r="D431" s="193">
        <v>1983</v>
      </c>
      <c r="E431" s="193"/>
      <c r="F431" s="193" t="s">
        <v>17056</v>
      </c>
      <c r="G431" s="193">
        <v>2</v>
      </c>
      <c r="H431" s="193">
        <v>2</v>
      </c>
      <c r="I431" s="203">
        <v>609.6</v>
      </c>
      <c r="J431" s="203">
        <v>553.5</v>
      </c>
      <c r="K431" s="203">
        <v>495.5</v>
      </c>
      <c r="L431" s="204">
        <v>41</v>
      </c>
      <c r="M431" s="193" t="s">
        <v>17051</v>
      </c>
      <c r="N431" s="193" t="s">
        <v>17067</v>
      </c>
      <c r="O431" s="196" t="s">
        <v>17085</v>
      </c>
      <c r="P431" s="200">
        <v>4072795.2199999997</v>
      </c>
      <c r="Q431" s="200"/>
      <c r="R431" s="198">
        <f t="shared" ref="R431:S431" si="219">SUM(R432:R474)</f>
        <v>0</v>
      </c>
      <c r="S431" s="198">
        <f t="shared" si="219"/>
        <v>0</v>
      </c>
      <c r="T431" s="200">
        <f t="shared" si="203"/>
        <v>4072795.2199999997</v>
      </c>
      <c r="U431" s="194">
        <f t="shared" si="195"/>
        <v>6681.0945209973743</v>
      </c>
      <c r="V431" s="200">
        <v>6869.2965879265093</v>
      </c>
    </row>
    <row r="432" spans="1:22" ht="35.25" x14ac:dyDescent="0.5">
      <c r="A432">
        <v>1</v>
      </c>
      <c r="B432" s="193">
        <f>SUBTOTAL(9,$A$415:A432)</f>
        <v>18</v>
      </c>
      <c r="C432" s="202" t="s">
        <v>147</v>
      </c>
      <c r="D432" s="193">
        <v>1983</v>
      </c>
      <c r="E432" s="193"/>
      <c r="F432" s="193" t="s">
        <v>17056</v>
      </c>
      <c r="G432" s="193">
        <v>2</v>
      </c>
      <c r="H432" s="193">
        <v>2</v>
      </c>
      <c r="I432" s="203">
        <v>608.4</v>
      </c>
      <c r="J432" s="203">
        <v>552.5</v>
      </c>
      <c r="K432" s="203">
        <v>330.6</v>
      </c>
      <c r="L432" s="204">
        <v>47</v>
      </c>
      <c r="M432" s="193" t="s">
        <v>17051</v>
      </c>
      <c r="N432" s="193" t="s">
        <v>17067</v>
      </c>
      <c r="O432" s="196" t="s">
        <v>17085</v>
      </c>
      <c r="P432" s="200">
        <v>4012973.48</v>
      </c>
      <c r="Q432" s="200"/>
      <c r="R432" s="198">
        <f t="shared" ref="R432:S432" si="220">SUM(R433:R475)</f>
        <v>0</v>
      </c>
      <c r="S432" s="198">
        <f t="shared" si="220"/>
        <v>0</v>
      </c>
      <c r="T432" s="200">
        <f t="shared" si="203"/>
        <v>4012973.48</v>
      </c>
      <c r="U432" s="194">
        <f t="shared" si="195"/>
        <v>6595.945890861276</v>
      </c>
      <c r="V432" s="200">
        <v>6781.7493754109146</v>
      </c>
    </row>
    <row r="433" spans="1:22" ht="35.25" x14ac:dyDescent="0.5">
      <c r="A433">
        <v>1</v>
      </c>
      <c r="B433" s="193">
        <f>SUBTOTAL(9,$A$415:A433)</f>
        <v>19</v>
      </c>
      <c r="C433" s="202" t="s">
        <v>146</v>
      </c>
      <c r="D433" s="193">
        <v>1978</v>
      </c>
      <c r="E433" s="193"/>
      <c r="F433" s="193" t="s">
        <v>17193</v>
      </c>
      <c r="G433" s="193">
        <v>3</v>
      </c>
      <c r="H433" s="193">
        <v>2</v>
      </c>
      <c r="I433" s="203">
        <v>923.2</v>
      </c>
      <c r="J433" s="203">
        <v>850</v>
      </c>
      <c r="K433" s="203">
        <v>850</v>
      </c>
      <c r="L433" s="204">
        <v>59</v>
      </c>
      <c r="M433" s="193" t="s">
        <v>17051</v>
      </c>
      <c r="N433" s="193" t="s">
        <v>17067</v>
      </c>
      <c r="O433" s="196" t="s">
        <v>17085</v>
      </c>
      <c r="P433" s="200">
        <v>4671012.63</v>
      </c>
      <c r="Q433" s="200"/>
      <c r="R433" s="198">
        <f t="shared" ref="R433:S433" si="221">SUM(R434:R476)</f>
        <v>0</v>
      </c>
      <c r="S433" s="198">
        <f t="shared" si="221"/>
        <v>0</v>
      </c>
      <c r="T433" s="200">
        <f t="shared" si="203"/>
        <v>4671012.63</v>
      </c>
      <c r="U433" s="194">
        <f t="shared" si="195"/>
        <v>5059.5890706239161</v>
      </c>
      <c r="V433" s="200">
        <v>5202.1143847487001</v>
      </c>
    </row>
    <row r="434" spans="1:22" ht="35.25" x14ac:dyDescent="0.5">
      <c r="A434">
        <v>1</v>
      </c>
      <c r="B434" s="193">
        <f>SUBTOTAL(9,$A$415:A434)</f>
        <v>20</v>
      </c>
      <c r="C434" s="202" t="s">
        <v>145</v>
      </c>
      <c r="D434" s="193">
        <v>1989</v>
      </c>
      <c r="E434" s="193"/>
      <c r="F434" s="193" t="s">
        <v>17056</v>
      </c>
      <c r="G434" s="193">
        <v>4</v>
      </c>
      <c r="H434" s="193">
        <v>4</v>
      </c>
      <c r="I434" s="203">
        <v>2551.1</v>
      </c>
      <c r="J434" s="203">
        <v>2310.1</v>
      </c>
      <c r="K434" s="203">
        <v>2198.4</v>
      </c>
      <c r="L434" s="204">
        <v>137</v>
      </c>
      <c r="M434" s="193" t="s">
        <v>17051</v>
      </c>
      <c r="N434" s="193" t="s">
        <v>17067</v>
      </c>
      <c r="O434" s="196" t="s">
        <v>17085</v>
      </c>
      <c r="P434" s="200">
        <v>8243927.5499999998</v>
      </c>
      <c r="Q434" s="200"/>
      <c r="R434" s="198">
        <f t="shared" ref="R434:S434" si="222">SUM(R435:R477)</f>
        <v>0</v>
      </c>
      <c r="S434" s="198">
        <f t="shared" si="222"/>
        <v>0</v>
      </c>
      <c r="T434" s="200">
        <f t="shared" si="203"/>
        <v>8243927.5499999998</v>
      </c>
      <c r="U434" s="194">
        <f t="shared" si="195"/>
        <v>3231.5187762141823</v>
      </c>
      <c r="V434" s="200">
        <v>3322.5485476853123</v>
      </c>
    </row>
    <row r="435" spans="1:22" ht="35.25" x14ac:dyDescent="0.5">
      <c r="A435">
        <v>1</v>
      </c>
      <c r="B435" s="193">
        <f>SUBTOTAL(9,$A$415:A435)</f>
        <v>21</v>
      </c>
      <c r="C435" s="202" t="s">
        <v>143</v>
      </c>
      <c r="D435" s="193">
        <v>1978</v>
      </c>
      <c r="E435" s="193"/>
      <c r="F435" s="193" t="s">
        <v>17056</v>
      </c>
      <c r="G435" s="193">
        <v>5</v>
      </c>
      <c r="H435" s="193">
        <v>6</v>
      </c>
      <c r="I435" s="203">
        <v>4898.2</v>
      </c>
      <c r="J435" s="203">
        <v>4562</v>
      </c>
      <c r="K435" s="203">
        <v>4326.37</v>
      </c>
      <c r="L435" s="204">
        <v>221</v>
      </c>
      <c r="M435" s="193" t="s">
        <v>17051</v>
      </c>
      <c r="N435" s="193" t="s">
        <v>17067</v>
      </c>
      <c r="O435" s="196" t="s">
        <v>17079</v>
      </c>
      <c r="P435" s="200">
        <v>14085756</v>
      </c>
      <c r="Q435" s="200"/>
      <c r="R435" s="198">
        <f t="shared" ref="R435:S435" si="223">SUM(R436:R478)</f>
        <v>0</v>
      </c>
      <c r="S435" s="198">
        <f t="shared" si="223"/>
        <v>0</v>
      </c>
      <c r="T435" s="200">
        <f t="shared" si="203"/>
        <v>14085756</v>
      </c>
      <c r="U435" s="194">
        <f t="shared" si="195"/>
        <v>2875.7004613939816</v>
      </c>
      <c r="V435" s="200">
        <v>3276.8510881548327</v>
      </c>
    </row>
    <row r="436" spans="1:22" ht="35.25" x14ac:dyDescent="0.5">
      <c r="A436">
        <v>1</v>
      </c>
      <c r="B436" s="193">
        <f>SUBTOTAL(9,$A$415:A436)</f>
        <v>22</v>
      </c>
      <c r="C436" s="202" t="s">
        <v>142</v>
      </c>
      <c r="D436" s="193">
        <v>1963</v>
      </c>
      <c r="E436" s="193"/>
      <c r="F436" s="193" t="s">
        <v>17193</v>
      </c>
      <c r="G436" s="193">
        <v>2</v>
      </c>
      <c r="H436" s="193">
        <v>2</v>
      </c>
      <c r="I436" s="203">
        <v>1033.2</v>
      </c>
      <c r="J436" s="203">
        <v>656.8</v>
      </c>
      <c r="K436" s="203">
        <v>615.09999999999991</v>
      </c>
      <c r="L436" s="204">
        <v>41</v>
      </c>
      <c r="M436" s="193" t="s">
        <v>17051</v>
      </c>
      <c r="N436" s="193" t="s">
        <v>17067</v>
      </c>
      <c r="O436" s="196" t="s">
        <v>17086</v>
      </c>
      <c r="P436" s="200">
        <v>4826713.05</v>
      </c>
      <c r="Q436" s="200"/>
      <c r="R436" s="198">
        <f t="shared" ref="R436:S436" si="224">SUM(R437:R479)</f>
        <v>0</v>
      </c>
      <c r="S436" s="198">
        <f t="shared" si="224"/>
        <v>0</v>
      </c>
      <c r="T436" s="200">
        <f t="shared" si="203"/>
        <v>4826713.05</v>
      </c>
      <c r="U436" s="194">
        <f t="shared" si="195"/>
        <v>4671.6154181184666</v>
      </c>
      <c r="V436" s="200">
        <v>4803.2117692605498</v>
      </c>
    </row>
    <row r="437" spans="1:22" ht="35.25" x14ac:dyDescent="0.5">
      <c r="A437">
        <v>1</v>
      </c>
      <c r="B437" s="193">
        <f>SUBTOTAL(9,$A$415:A437)</f>
        <v>23</v>
      </c>
      <c r="C437" s="202" t="s">
        <v>141</v>
      </c>
      <c r="D437" s="193">
        <v>1956</v>
      </c>
      <c r="E437" s="193"/>
      <c r="F437" s="193" t="s">
        <v>17193</v>
      </c>
      <c r="G437" s="193">
        <v>2</v>
      </c>
      <c r="H437" s="193">
        <v>1</v>
      </c>
      <c r="I437" s="203">
        <v>880.7</v>
      </c>
      <c r="J437" s="203">
        <v>566.6</v>
      </c>
      <c r="K437" s="203">
        <v>498.1</v>
      </c>
      <c r="L437" s="204">
        <v>18</v>
      </c>
      <c r="M437" s="193" t="s">
        <v>17051</v>
      </c>
      <c r="N437" s="193" t="s">
        <v>17067</v>
      </c>
      <c r="O437" s="196" t="s">
        <v>17068</v>
      </c>
      <c r="P437" s="200">
        <v>6219822.0800000001</v>
      </c>
      <c r="Q437" s="200"/>
      <c r="R437" s="198">
        <f t="shared" ref="R437:S437" si="225">SUM(R438:R480)</f>
        <v>0</v>
      </c>
      <c r="S437" s="198">
        <f t="shared" si="225"/>
        <v>0</v>
      </c>
      <c r="T437" s="200">
        <f t="shared" si="203"/>
        <v>6219822.0800000001</v>
      </c>
      <c r="U437" s="194">
        <f t="shared" si="195"/>
        <v>7062.3618485295783</v>
      </c>
      <c r="V437" s="200">
        <v>7261.3039627568978</v>
      </c>
    </row>
    <row r="438" spans="1:22" ht="35.25" x14ac:dyDescent="0.5">
      <c r="A438">
        <v>1</v>
      </c>
      <c r="B438" s="193">
        <f>SUBTOTAL(9,$A$415:A438)</f>
        <v>24</v>
      </c>
      <c r="C438" s="202" t="s">
        <v>140</v>
      </c>
      <c r="D438" s="193">
        <v>1984</v>
      </c>
      <c r="E438" s="193"/>
      <c r="F438" s="193" t="s">
        <v>17193</v>
      </c>
      <c r="G438" s="193">
        <v>9</v>
      </c>
      <c r="H438" s="193">
        <v>1</v>
      </c>
      <c r="I438" s="203">
        <v>4926.6000000000004</v>
      </c>
      <c r="J438" s="203">
        <v>2282.4</v>
      </c>
      <c r="K438" s="203">
        <v>2168.8000000000002</v>
      </c>
      <c r="L438" s="204">
        <v>183</v>
      </c>
      <c r="M438" s="193" t="s">
        <v>17051</v>
      </c>
      <c r="N438" s="193" t="s">
        <v>17067</v>
      </c>
      <c r="O438" s="196" t="s">
        <v>17068</v>
      </c>
      <c r="P438" s="200">
        <v>5086523</v>
      </c>
      <c r="Q438" s="200"/>
      <c r="R438" s="198">
        <f t="shared" ref="R438:S438" si="226">SUM(R439:R481)</f>
        <v>0</v>
      </c>
      <c r="S438" s="198">
        <f t="shared" si="226"/>
        <v>0</v>
      </c>
      <c r="T438" s="200">
        <f t="shared" si="203"/>
        <v>5086523</v>
      </c>
      <c r="U438" s="194">
        <f t="shared" si="195"/>
        <v>1032.461129379288</v>
      </c>
      <c r="V438" s="200">
        <v>1176.4860146957335</v>
      </c>
    </row>
    <row r="439" spans="1:22" ht="35.25" x14ac:dyDescent="0.5">
      <c r="A439">
        <v>1</v>
      </c>
      <c r="B439" s="193">
        <f>SUBTOTAL(9,$A$415:A439)</f>
        <v>25</v>
      </c>
      <c r="C439" s="202" t="s">
        <v>139</v>
      </c>
      <c r="D439" s="193">
        <v>1988</v>
      </c>
      <c r="E439" s="193"/>
      <c r="F439" s="193" t="s">
        <v>17056</v>
      </c>
      <c r="G439" s="193">
        <v>10</v>
      </c>
      <c r="H439" s="193">
        <v>3</v>
      </c>
      <c r="I439" s="203">
        <v>8076</v>
      </c>
      <c r="J439" s="203">
        <v>6287.5</v>
      </c>
      <c r="K439" s="203">
        <v>5711.2</v>
      </c>
      <c r="L439" s="204">
        <v>331</v>
      </c>
      <c r="M439" s="193" t="s">
        <v>17051</v>
      </c>
      <c r="N439" s="193" t="s">
        <v>17067</v>
      </c>
      <c r="O439" s="196" t="s">
        <v>17087</v>
      </c>
      <c r="P439" s="200">
        <v>6072525.9199999999</v>
      </c>
      <c r="Q439" s="200"/>
      <c r="R439" s="198">
        <f t="shared" ref="R439:S439" si="227">SUM(R440:R482)</f>
        <v>0</v>
      </c>
      <c r="S439" s="198">
        <f t="shared" si="227"/>
        <v>0</v>
      </c>
      <c r="T439" s="200">
        <f t="shared" si="203"/>
        <v>6072525.9199999999</v>
      </c>
      <c r="U439" s="194">
        <f t="shared" si="195"/>
        <v>751.92247647350177</v>
      </c>
      <c r="V439" s="200">
        <v>856.81315502724135</v>
      </c>
    </row>
    <row r="440" spans="1:22" ht="35.25" x14ac:dyDescent="0.5">
      <c r="A440">
        <v>1</v>
      </c>
      <c r="B440" s="193">
        <f>SUBTOTAL(9,$A$415:A440)</f>
        <v>26</v>
      </c>
      <c r="C440" s="202" t="s">
        <v>138</v>
      </c>
      <c r="D440" s="193">
        <v>1975</v>
      </c>
      <c r="E440" s="193"/>
      <c r="F440" s="193" t="s">
        <v>17056</v>
      </c>
      <c r="G440" s="193">
        <v>5</v>
      </c>
      <c r="H440" s="193">
        <v>4</v>
      </c>
      <c r="I440" s="203">
        <v>3347.6</v>
      </c>
      <c r="J440" s="203">
        <v>3069</v>
      </c>
      <c r="K440" s="203">
        <v>2979.8</v>
      </c>
      <c r="L440" s="204">
        <v>151</v>
      </c>
      <c r="M440" s="193" t="s">
        <v>17051</v>
      </c>
      <c r="N440" s="193" t="s">
        <v>17067</v>
      </c>
      <c r="O440" s="196" t="s">
        <v>17088</v>
      </c>
      <c r="P440" s="200">
        <v>6258770.9199999999</v>
      </c>
      <c r="Q440" s="200"/>
      <c r="R440" s="198">
        <f t="shared" ref="R440:S440" si="228">SUM(R441:R483)</f>
        <v>0</v>
      </c>
      <c r="S440" s="198">
        <f t="shared" si="228"/>
        <v>0</v>
      </c>
      <c r="T440" s="200">
        <f t="shared" si="203"/>
        <v>6258770.9199999999</v>
      </c>
      <c r="U440" s="194">
        <f t="shared" si="195"/>
        <v>1869.6292627554069</v>
      </c>
      <c r="V440" s="200">
        <v>2130.4363101923768</v>
      </c>
    </row>
    <row r="441" spans="1:22" ht="35.25" x14ac:dyDescent="0.5">
      <c r="A441">
        <v>1</v>
      </c>
      <c r="B441" s="193">
        <f>SUBTOTAL(9,$A$415:A441)</f>
        <v>27</v>
      </c>
      <c r="C441" s="202" t="s">
        <v>137</v>
      </c>
      <c r="D441" s="193">
        <v>1979</v>
      </c>
      <c r="E441" s="193"/>
      <c r="F441" s="193" t="s">
        <v>17056</v>
      </c>
      <c r="G441" s="193">
        <v>2</v>
      </c>
      <c r="H441" s="193">
        <v>2</v>
      </c>
      <c r="I441" s="203">
        <v>629</v>
      </c>
      <c r="J441" s="203">
        <v>618.6</v>
      </c>
      <c r="K441" s="203">
        <v>571.30000000000007</v>
      </c>
      <c r="L441" s="204">
        <v>25</v>
      </c>
      <c r="M441" s="193" t="s">
        <v>17051</v>
      </c>
      <c r="N441" s="193" t="s">
        <v>17089</v>
      </c>
      <c r="O441" s="196" t="s">
        <v>17090</v>
      </c>
      <c r="P441" s="200">
        <v>4662817.87</v>
      </c>
      <c r="Q441" s="200"/>
      <c r="R441" s="198">
        <f t="shared" ref="R441:S441" si="229">SUM(R442:R484)</f>
        <v>0</v>
      </c>
      <c r="S441" s="198">
        <f t="shared" si="229"/>
        <v>0</v>
      </c>
      <c r="T441" s="200">
        <f t="shared" si="203"/>
        <v>4662817.87</v>
      </c>
      <c r="U441" s="194">
        <f t="shared" si="195"/>
        <v>7413.0649761526238</v>
      </c>
      <c r="V441" s="200">
        <v>7621.8861685214633</v>
      </c>
    </row>
    <row r="442" spans="1:22" ht="35.25" x14ac:dyDescent="0.5">
      <c r="A442">
        <v>1</v>
      </c>
      <c r="B442" s="193">
        <f>SUBTOTAL(9,$A$415:A442)</f>
        <v>28</v>
      </c>
      <c r="C442" s="202" t="s">
        <v>136</v>
      </c>
      <c r="D442" s="193">
        <v>1971</v>
      </c>
      <c r="E442" s="193"/>
      <c r="F442" s="193" t="s">
        <v>17193</v>
      </c>
      <c r="G442" s="193">
        <v>2</v>
      </c>
      <c r="H442" s="193">
        <v>3</v>
      </c>
      <c r="I442" s="203">
        <v>941.4</v>
      </c>
      <c r="J442" s="203">
        <v>901.7</v>
      </c>
      <c r="K442" s="203">
        <v>855.30000000000007</v>
      </c>
      <c r="L442" s="204">
        <v>50</v>
      </c>
      <c r="M442" s="193" t="s">
        <v>17051</v>
      </c>
      <c r="N442" s="193" t="s">
        <v>17067</v>
      </c>
      <c r="O442" s="196" t="s">
        <v>17068</v>
      </c>
      <c r="P442" s="200">
        <v>6473859.6100000003</v>
      </c>
      <c r="Q442" s="200"/>
      <c r="R442" s="198">
        <f t="shared" ref="R442:S442" si="230">SUM(R443:R485)</f>
        <v>0</v>
      </c>
      <c r="S442" s="198">
        <f t="shared" si="230"/>
        <v>0</v>
      </c>
      <c r="T442" s="200">
        <f t="shared" si="203"/>
        <v>6473859.6100000003</v>
      </c>
      <c r="U442" s="194">
        <f t="shared" si="195"/>
        <v>6876.8425855109417</v>
      </c>
      <c r="V442" s="200">
        <v>7070.5587422987046</v>
      </c>
    </row>
    <row r="443" spans="1:22" ht="35.25" x14ac:dyDescent="0.5">
      <c r="A443">
        <v>1</v>
      </c>
      <c r="B443" s="193">
        <f>SUBTOTAL(9,$A$415:A443)</f>
        <v>29</v>
      </c>
      <c r="C443" s="202" t="s">
        <v>134</v>
      </c>
      <c r="D443" s="193">
        <v>1980</v>
      </c>
      <c r="E443" s="193"/>
      <c r="F443" s="193" t="s">
        <v>17193</v>
      </c>
      <c r="G443" s="193">
        <v>9</v>
      </c>
      <c r="H443" s="193">
        <v>1</v>
      </c>
      <c r="I443" s="203">
        <v>3430.6</v>
      </c>
      <c r="J443" s="203">
        <v>3068.4</v>
      </c>
      <c r="K443" s="203">
        <v>3007.7000000000003</v>
      </c>
      <c r="L443" s="204">
        <v>88</v>
      </c>
      <c r="M443" s="193" t="s">
        <v>17051</v>
      </c>
      <c r="N443" s="193" t="s">
        <v>17067</v>
      </c>
      <c r="O443" s="196" t="s">
        <v>17069</v>
      </c>
      <c r="P443" s="200">
        <v>3130168</v>
      </c>
      <c r="Q443" s="200"/>
      <c r="R443" s="198">
        <f t="shared" ref="R443:S443" si="231">SUM(R444:R486)</f>
        <v>0</v>
      </c>
      <c r="S443" s="198">
        <f t="shared" si="231"/>
        <v>0</v>
      </c>
      <c r="T443" s="200">
        <f t="shared" si="203"/>
        <v>3130168</v>
      </c>
      <c r="U443" s="194">
        <f t="shared" si="195"/>
        <v>912.42581472628694</v>
      </c>
      <c r="V443" s="200">
        <v>1039.7061738471407</v>
      </c>
    </row>
    <row r="444" spans="1:22" ht="35.25" x14ac:dyDescent="0.5">
      <c r="A444">
        <v>1</v>
      </c>
      <c r="B444" s="193">
        <f>SUBTOTAL(9,$A$415:A444)</f>
        <v>30</v>
      </c>
      <c r="C444" s="202" t="s">
        <v>135</v>
      </c>
      <c r="D444" s="193">
        <v>1980</v>
      </c>
      <c r="E444" s="193"/>
      <c r="F444" s="193" t="s">
        <v>17193</v>
      </c>
      <c r="G444" s="193">
        <v>9</v>
      </c>
      <c r="H444" s="193">
        <v>1</v>
      </c>
      <c r="I444" s="203">
        <v>3933.8</v>
      </c>
      <c r="J444" s="203">
        <v>2618.5</v>
      </c>
      <c r="K444" s="203">
        <v>2578.4</v>
      </c>
      <c r="L444" s="204">
        <v>87</v>
      </c>
      <c r="M444" s="193" t="s">
        <v>17051</v>
      </c>
      <c r="N444" s="193" t="s">
        <v>17067</v>
      </c>
      <c r="O444" s="196" t="s">
        <v>17069</v>
      </c>
      <c r="P444" s="200">
        <v>3130168</v>
      </c>
      <c r="Q444" s="200"/>
      <c r="R444" s="198">
        <f t="shared" ref="R444:S444" si="232">SUM(R445:R487)</f>
        <v>0</v>
      </c>
      <c r="S444" s="198">
        <f t="shared" si="232"/>
        <v>0</v>
      </c>
      <c r="T444" s="200">
        <f t="shared" si="203"/>
        <v>3130168</v>
      </c>
      <c r="U444" s="194">
        <f t="shared" si="195"/>
        <v>795.71101733692615</v>
      </c>
      <c r="V444" s="200">
        <v>906.71005134983989</v>
      </c>
    </row>
    <row r="445" spans="1:22" ht="35.25" x14ac:dyDescent="0.5">
      <c r="A445">
        <v>1</v>
      </c>
      <c r="B445" s="193">
        <f>SUBTOTAL(9,$A$415:A445)</f>
        <v>31</v>
      </c>
      <c r="C445" s="202" t="s">
        <v>133</v>
      </c>
      <c r="D445" s="193">
        <v>1972</v>
      </c>
      <c r="E445" s="193"/>
      <c r="F445" s="193" t="s">
        <v>17193</v>
      </c>
      <c r="G445" s="193">
        <v>5</v>
      </c>
      <c r="H445" s="193">
        <v>6</v>
      </c>
      <c r="I445" s="203">
        <v>5084.1000000000004</v>
      </c>
      <c r="J445" s="203">
        <v>4631.8999999999996</v>
      </c>
      <c r="K445" s="203">
        <v>4193.7</v>
      </c>
      <c r="L445" s="204">
        <v>157</v>
      </c>
      <c r="M445" s="193" t="s">
        <v>17051</v>
      </c>
      <c r="N445" s="193" t="s">
        <v>17067</v>
      </c>
      <c r="O445" s="196" t="s">
        <v>17091</v>
      </c>
      <c r="P445" s="200">
        <v>10710881.680000002</v>
      </c>
      <c r="Q445" s="200"/>
      <c r="R445" s="198">
        <f t="shared" ref="R445:S445" si="233">SUM(R446:R488)</f>
        <v>0</v>
      </c>
      <c r="S445" s="198">
        <f t="shared" si="233"/>
        <v>0</v>
      </c>
      <c r="T445" s="200">
        <f t="shared" si="203"/>
        <v>10710881.680000002</v>
      </c>
      <c r="U445" s="194">
        <f t="shared" si="195"/>
        <v>2106.740953167719</v>
      </c>
      <c r="V445" s="200">
        <v>2394.7192226746129</v>
      </c>
    </row>
    <row r="446" spans="1:22" ht="35.25" x14ac:dyDescent="0.5">
      <c r="A446">
        <v>1</v>
      </c>
      <c r="B446" s="193">
        <f>SUBTOTAL(9,$A$415:A446)</f>
        <v>32</v>
      </c>
      <c r="C446" s="202" t="s">
        <v>131</v>
      </c>
      <c r="D446" s="193">
        <v>1979</v>
      </c>
      <c r="E446" s="193"/>
      <c r="F446" s="193" t="s">
        <v>17193</v>
      </c>
      <c r="G446" s="193">
        <v>5</v>
      </c>
      <c r="H446" s="193">
        <v>2</v>
      </c>
      <c r="I446" s="203">
        <v>2141.1</v>
      </c>
      <c r="J446" s="203">
        <v>1922.3</v>
      </c>
      <c r="K446" s="203">
        <v>1922.3</v>
      </c>
      <c r="L446" s="204">
        <v>50</v>
      </c>
      <c r="M446" s="193" t="s">
        <v>17051</v>
      </c>
      <c r="N446" s="193" t="s">
        <v>17067</v>
      </c>
      <c r="O446" s="196" t="s">
        <v>17088</v>
      </c>
      <c r="P446" s="200">
        <v>4958186.1100000003</v>
      </c>
      <c r="Q446" s="200"/>
      <c r="R446" s="198">
        <f t="shared" ref="R446:S446" si="234">SUM(R447:R489)</f>
        <v>0</v>
      </c>
      <c r="S446" s="198">
        <f t="shared" si="234"/>
        <v>0</v>
      </c>
      <c r="T446" s="200">
        <f t="shared" si="203"/>
        <v>4958186.1100000003</v>
      </c>
      <c r="U446" s="194">
        <f t="shared" si="195"/>
        <v>2315.7190743075989</v>
      </c>
      <c r="V446" s="200">
        <v>2638.7541656158055</v>
      </c>
    </row>
    <row r="447" spans="1:22" ht="35.25" x14ac:dyDescent="0.5">
      <c r="A447">
        <v>1</v>
      </c>
      <c r="B447" s="193">
        <f>SUBTOTAL(9,$A$415:A447)</f>
        <v>33</v>
      </c>
      <c r="C447" s="202" t="s">
        <v>130</v>
      </c>
      <c r="D447" s="193">
        <v>1978</v>
      </c>
      <c r="E447" s="193"/>
      <c r="F447" s="193" t="s">
        <v>17193</v>
      </c>
      <c r="G447" s="193">
        <v>5</v>
      </c>
      <c r="H447" s="193">
        <v>1</v>
      </c>
      <c r="I447" s="203">
        <v>1216.7</v>
      </c>
      <c r="J447" s="203">
        <v>971</v>
      </c>
      <c r="K447" s="203">
        <v>971</v>
      </c>
      <c r="L447" s="204">
        <v>41</v>
      </c>
      <c r="M447" s="193" t="s">
        <v>17051</v>
      </c>
      <c r="N447" s="193" t="s">
        <v>17067</v>
      </c>
      <c r="O447" s="196" t="s">
        <v>17085</v>
      </c>
      <c r="P447" s="200">
        <v>2245895.54</v>
      </c>
      <c r="Q447" s="200"/>
      <c r="R447" s="198">
        <f t="shared" ref="R447:S447" si="235">SUM(R448:R490)</f>
        <v>0</v>
      </c>
      <c r="S447" s="198">
        <f t="shared" si="235"/>
        <v>0</v>
      </c>
      <c r="T447" s="200">
        <f t="shared" si="203"/>
        <v>2245895.54</v>
      </c>
      <c r="U447" s="194">
        <f t="shared" si="195"/>
        <v>1845.8909673707569</v>
      </c>
      <c r="V447" s="200">
        <v>2103.3866031067646</v>
      </c>
    </row>
    <row r="448" spans="1:22" ht="35.25" x14ac:dyDescent="0.5">
      <c r="A448">
        <v>1</v>
      </c>
      <c r="B448" s="193">
        <f>SUBTOTAL(9,$A$415:A448)</f>
        <v>34</v>
      </c>
      <c r="C448" s="202" t="s">
        <v>129</v>
      </c>
      <c r="D448" s="193">
        <v>1980</v>
      </c>
      <c r="E448" s="193"/>
      <c r="F448" s="193" t="s">
        <v>17193</v>
      </c>
      <c r="G448" s="193">
        <v>5</v>
      </c>
      <c r="H448" s="193">
        <v>2</v>
      </c>
      <c r="I448" s="203">
        <v>2024.6</v>
      </c>
      <c r="J448" s="203">
        <v>1813</v>
      </c>
      <c r="K448" s="203">
        <v>1728.9</v>
      </c>
      <c r="L448" s="204">
        <v>87</v>
      </c>
      <c r="M448" s="193" t="s">
        <v>17051</v>
      </c>
      <c r="N448" s="193" t="s">
        <v>17067</v>
      </c>
      <c r="O448" s="196" t="s">
        <v>17075</v>
      </c>
      <c r="P448" s="200">
        <v>6146069.25</v>
      </c>
      <c r="Q448" s="200"/>
      <c r="R448" s="198">
        <f t="shared" ref="R448:S448" si="236">SUM(R449:R491)</f>
        <v>0</v>
      </c>
      <c r="S448" s="198">
        <f t="shared" si="236"/>
        <v>0</v>
      </c>
      <c r="T448" s="200">
        <f t="shared" si="203"/>
        <v>6146069.25</v>
      </c>
      <c r="U448" s="194">
        <f t="shared" si="195"/>
        <v>3035.6955694952089</v>
      </c>
      <c r="V448" s="200">
        <v>3121.2091277289342</v>
      </c>
    </row>
    <row r="449" spans="1:22" ht="35.25" x14ac:dyDescent="0.5">
      <c r="A449">
        <v>1</v>
      </c>
      <c r="B449" s="193">
        <f>SUBTOTAL(9,$A$415:A449)</f>
        <v>35</v>
      </c>
      <c r="C449" s="202" t="s">
        <v>128</v>
      </c>
      <c r="D449" s="193">
        <v>1960</v>
      </c>
      <c r="E449" s="193"/>
      <c r="F449" s="193" t="s">
        <v>17193</v>
      </c>
      <c r="G449" s="193">
        <v>4</v>
      </c>
      <c r="H449" s="193">
        <v>3</v>
      </c>
      <c r="I449" s="203">
        <v>2203.4</v>
      </c>
      <c r="J449" s="203">
        <v>1995.8</v>
      </c>
      <c r="K449" s="203">
        <v>1995.8</v>
      </c>
      <c r="L449" s="204">
        <v>99</v>
      </c>
      <c r="M449" s="193" t="s">
        <v>17051</v>
      </c>
      <c r="N449" s="193" t="s">
        <v>17067</v>
      </c>
      <c r="O449" s="196" t="s">
        <v>17092</v>
      </c>
      <c r="P449" s="200">
        <v>7948916.2299999995</v>
      </c>
      <c r="Q449" s="200"/>
      <c r="R449" s="198">
        <f t="shared" ref="R449:S449" si="237">SUM(R450:R492)</f>
        <v>0</v>
      </c>
      <c r="S449" s="198">
        <f t="shared" si="237"/>
        <v>0</v>
      </c>
      <c r="T449" s="200">
        <f t="shared" si="203"/>
        <v>7948916.2299999995</v>
      </c>
      <c r="U449" s="194">
        <f t="shared" si="195"/>
        <v>3607.5684079150401</v>
      </c>
      <c r="V449" s="200">
        <v>3709.191249886539</v>
      </c>
    </row>
    <row r="450" spans="1:22" ht="35.25" x14ac:dyDescent="0.5">
      <c r="A450">
        <v>1</v>
      </c>
      <c r="B450" s="193">
        <f>SUBTOTAL(9,$A$415:A450)</f>
        <v>36</v>
      </c>
      <c r="C450" s="202" t="s">
        <v>126</v>
      </c>
      <c r="D450" s="193">
        <v>1959</v>
      </c>
      <c r="E450" s="193"/>
      <c r="F450" s="193" t="s">
        <v>17193</v>
      </c>
      <c r="G450" s="193">
        <v>2</v>
      </c>
      <c r="H450" s="193">
        <v>2</v>
      </c>
      <c r="I450" s="203">
        <v>568.6</v>
      </c>
      <c r="J450" s="203">
        <v>504.6</v>
      </c>
      <c r="K450" s="203">
        <v>504.6</v>
      </c>
      <c r="L450" s="204">
        <v>19</v>
      </c>
      <c r="M450" s="193" t="s">
        <v>17051</v>
      </c>
      <c r="N450" s="193" t="s">
        <v>17067</v>
      </c>
      <c r="O450" s="196" t="s">
        <v>17084</v>
      </c>
      <c r="P450" s="200">
        <v>4261274.68</v>
      </c>
      <c r="Q450" s="200"/>
      <c r="R450" s="198">
        <f t="shared" ref="R450:S450" si="238">SUM(R451:R493)</f>
        <v>0</v>
      </c>
      <c r="S450" s="198">
        <f t="shared" si="238"/>
        <v>0</v>
      </c>
      <c r="T450" s="200">
        <f t="shared" si="203"/>
        <v>4261274.68</v>
      </c>
      <c r="U450" s="194">
        <f t="shared" si="195"/>
        <v>7494.3276116778043</v>
      </c>
      <c r="V450" s="200">
        <v>7705.4379176925777</v>
      </c>
    </row>
    <row r="451" spans="1:22" ht="35.25" x14ac:dyDescent="0.5">
      <c r="A451">
        <v>1</v>
      </c>
      <c r="B451" s="193">
        <f>SUBTOTAL(9,$A$415:A451)</f>
        <v>37</v>
      </c>
      <c r="C451" s="202" t="s">
        <v>125</v>
      </c>
      <c r="D451" s="193">
        <v>1967</v>
      </c>
      <c r="E451" s="193"/>
      <c r="F451" s="193" t="s">
        <v>17193</v>
      </c>
      <c r="G451" s="193">
        <v>2</v>
      </c>
      <c r="H451" s="193">
        <v>1</v>
      </c>
      <c r="I451" s="203">
        <v>360.2</v>
      </c>
      <c r="J451" s="203">
        <v>233.9</v>
      </c>
      <c r="K451" s="203">
        <v>233.9</v>
      </c>
      <c r="L451" s="204">
        <v>10</v>
      </c>
      <c r="M451" s="193" t="s">
        <v>17051</v>
      </c>
      <c r="N451" s="193" t="s">
        <v>17067</v>
      </c>
      <c r="O451" s="196" t="s">
        <v>17093</v>
      </c>
      <c r="P451" s="200">
        <v>3245124.56</v>
      </c>
      <c r="Q451" s="200"/>
      <c r="R451" s="198">
        <f t="shared" ref="R451:S451" si="239">SUM(R452:R494)</f>
        <v>0</v>
      </c>
      <c r="S451" s="198">
        <f t="shared" si="239"/>
        <v>0</v>
      </c>
      <c r="T451" s="200">
        <f t="shared" si="203"/>
        <v>3245124.56</v>
      </c>
      <c r="U451" s="194">
        <f t="shared" si="195"/>
        <v>9009.2297612437542</v>
      </c>
      <c r="V451" s="200">
        <v>9263.0138811771249</v>
      </c>
    </row>
    <row r="452" spans="1:22" ht="35.25" x14ac:dyDescent="0.5">
      <c r="A452">
        <v>1</v>
      </c>
      <c r="B452" s="193">
        <f>SUBTOTAL(9,$A$415:A452)</f>
        <v>38</v>
      </c>
      <c r="C452" s="202" t="s">
        <v>124</v>
      </c>
      <c r="D452" s="193">
        <v>1977</v>
      </c>
      <c r="E452" s="193">
        <v>2017</v>
      </c>
      <c r="F452" s="193" t="s">
        <v>17193</v>
      </c>
      <c r="G452" s="193">
        <v>9</v>
      </c>
      <c r="H452" s="193">
        <v>1</v>
      </c>
      <c r="I452" s="203">
        <v>4198.5</v>
      </c>
      <c r="J452" s="203">
        <v>3899.7</v>
      </c>
      <c r="K452" s="203">
        <v>3703.5</v>
      </c>
      <c r="L452" s="204">
        <v>277</v>
      </c>
      <c r="M452" s="193" t="s">
        <v>17051</v>
      </c>
      <c r="N452" s="193" t="s">
        <v>17067</v>
      </c>
      <c r="O452" s="196" t="s">
        <v>17069</v>
      </c>
      <c r="P452" s="200">
        <v>2457800</v>
      </c>
      <c r="Q452" s="200"/>
      <c r="R452" s="198">
        <f t="shared" ref="R452:S452" si="240">SUM(R453:R495)</f>
        <v>0</v>
      </c>
      <c r="S452" s="198">
        <f t="shared" si="240"/>
        <v>0</v>
      </c>
      <c r="T452" s="200">
        <f t="shared" si="203"/>
        <v>2457800</v>
      </c>
      <c r="U452" s="194">
        <f t="shared" si="195"/>
        <v>585.39954745742523</v>
      </c>
      <c r="V452" s="200">
        <v>585.39954745742523</v>
      </c>
    </row>
    <row r="453" spans="1:22" ht="35.25" x14ac:dyDescent="0.5">
      <c r="A453">
        <v>1</v>
      </c>
      <c r="B453" s="193">
        <f>SUBTOTAL(9,$A$415:A453)</f>
        <v>39</v>
      </c>
      <c r="C453" s="202" t="s">
        <v>123</v>
      </c>
      <c r="D453" s="193">
        <v>1976</v>
      </c>
      <c r="E453" s="193"/>
      <c r="F453" s="193" t="s">
        <v>17193</v>
      </c>
      <c r="G453" s="193">
        <v>5</v>
      </c>
      <c r="H453" s="193">
        <v>6</v>
      </c>
      <c r="I453" s="203">
        <v>5909.8</v>
      </c>
      <c r="J453" s="203">
        <v>4538.5</v>
      </c>
      <c r="K453" s="203">
        <v>4163.1000000000004</v>
      </c>
      <c r="L453" s="204">
        <v>217</v>
      </c>
      <c r="M453" s="193" t="s">
        <v>17051</v>
      </c>
      <c r="N453" s="193" t="s">
        <v>17067</v>
      </c>
      <c r="O453" s="196" t="s">
        <v>17094</v>
      </c>
      <c r="P453" s="200">
        <v>12480617.960000001</v>
      </c>
      <c r="Q453" s="200"/>
      <c r="R453" s="198">
        <f t="shared" ref="R453:S453" si="241">SUM(R454:R496)</f>
        <v>0</v>
      </c>
      <c r="S453" s="198">
        <f t="shared" si="241"/>
        <v>0</v>
      </c>
      <c r="T453" s="200">
        <f t="shared" si="203"/>
        <v>12480617.960000001</v>
      </c>
      <c r="U453" s="194">
        <f t="shared" si="195"/>
        <v>2111.8511557074689</v>
      </c>
      <c r="V453" s="200">
        <v>2171.340620663982</v>
      </c>
    </row>
    <row r="454" spans="1:22" ht="35.25" x14ac:dyDescent="0.5">
      <c r="A454">
        <v>1</v>
      </c>
      <c r="B454" s="193">
        <f>SUBTOTAL(9,$A$415:A454)</f>
        <v>40</v>
      </c>
      <c r="C454" s="217" t="s">
        <v>72</v>
      </c>
      <c r="D454" s="193">
        <v>1980</v>
      </c>
      <c r="E454" s="193">
        <v>2010</v>
      </c>
      <c r="F454" s="193" t="s">
        <v>17193</v>
      </c>
      <c r="G454" s="193">
        <v>5</v>
      </c>
      <c r="H454" s="193">
        <v>1</v>
      </c>
      <c r="I454" s="203">
        <v>4370.1000000000004</v>
      </c>
      <c r="J454" s="203">
        <v>2631.5</v>
      </c>
      <c r="K454" s="203">
        <v>2201.3000000000002</v>
      </c>
      <c r="L454" s="204">
        <v>169</v>
      </c>
      <c r="M454" s="193" t="s">
        <v>17051</v>
      </c>
      <c r="N454" s="193" t="s">
        <v>17067</v>
      </c>
      <c r="O454" s="196" t="s">
        <v>17068</v>
      </c>
      <c r="P454" s="200">
        <v>8999233</v>
      </c>
      <c r="Q454" s="200"/>
      <c r="R454" s="198">
        <f t="shared" ref="R454:S454" si="242">SUM(R455:R497)</f>
        <v>0</v>
      </c>
      <c r="S454" s="198">
        <f t="shared" si="242"/>
        <v>0</v>
      </c>
      <c r="T454" s="200">
        <f t="shared" si="203"/>
        <v>8999233</v>
      </c>
      <c r="U454" s="194">
        <f t="shared" si="195"/>
        <v>2059.27392965836</v>
      </c>
      <c r="V454" s="200">
        <v>2346.5357772133361</v>
      </c>
    </row>
    <row r="455" spans="1:22" ht="35.25" x14ac:dyDescent="0.5">
      <c r="A455">
        <v>1</v>
      </c>
      <c r="B455" s="193">
        <f>SUBTOTAL(9,$A$415:A455)</f>
        <v>41</v>
      </c>
      <c r="C455" s="202" t="s">
        <v>7747</v>
      </c>
      <c r="D455" s="193">
        <v>1969</v>
      </c>
      <c r="E455" s="193"/>
      <c r="F455" s="193" t="s">
        <v>17193</v>
      </c>
      <c r="G455" s="193">
        <v>5</v>
      </c>
      <c r="H455" s="193">
        <v>4</v>
      </c>
      <c r="I455" s="203">
        <v>4508.5</v>
      </c>
      <c r="J455" s="203">
        <v>3290.4</v>
      </c>
      <c r="K455" s="203">
        <v>3290.4</v>
      </c>
      <c r="L455" s="204">
        <v>145</v>
      </c>
      <c r="M455" s="193" t="s">
        <v>17051</v>
      </c>
      <c r="N455" s="193" t="s">
        <v>17067</v>
      </c>
      <c r="O455" s="196" t="s">
        <v>17068</v>
      </c>
      <c r="P455" s="200">
        <v>3175954.68</v>
      </c>
      <c r="Q455" s="200"/>
      <c r="R455" s="198">
        <f t="shared" ref="R455:S455" si="243">SUM(R456:R498)</f>
        <v>0</v>
      </c>
      <c r="S455" s="198">
        <f t="shared" si="243"/>
        <v>0</v>
      </c>
      <c r="T455" s="200">
        <f t="shared" si="203"/>
        <v>3175954.68</v>
      </c>
      <c r="U455" s="194">
        <f t="shared" si="195"/>
        <v>704.43710324941776</v>
      </c>
      <c r="V455" s="200">
        <v>2252.16</v>
      </c>
    </row>
    <row r="456" spans="1:22" ht="35.25" x14ac:dyDescent="0.5">
      <c r="A456">
        <v>1</v>
      </c>
      <c r="B456" s="193">
        <f>SUBTOTAL(9,$A$415:A456)</f>
        <v>42</v>
      </c>
      <c r="C456" s="202" t="s">
        <v>5071</v>
      </c>
      <c r="D456" s="193">
        <v>1961</v>
      </c>
      <c r="E456" s="193"/>
      <c r="F456" s="193" t="s">
        <v>17193</v>
      </c>
      <c r="G456" s="193">
        <v>4</v>
      </c>
      <c r="H456" s="193">
        <v>2</v>
      </c>
      <c r="I456" s="203">
        <v>1356.2</v>
      </c>
      <c r="J456" s="203">
        <v>1151.0999999999999</v>
      </c>
      <c r="K456" s="203">
        <v>1151.0999999999999</v>
      </c>
      <c r="L456" s="204">
        <v>80</v>
      </c>
      <c r="M456" s="193" t="s">
        <v>17051</v>
      </c>
      <c r="N456" s="193" t="s">
        <v>17067</v>
      </c>
      <c r="O456" s="196" t="s">
        <v>17330</v>
      </c>
      <c r="P456" s="200">
        <v>9072360.7899999991</v>
      </c>
      <c r="Q456" s="200"/>
      <c r="R456" s="200">
        <v>0</v>
      </c>
      <c r="S456" s="200">
        <v>0</v>
      </c>
      <c r="T456" s="200">
        <f t="shared" si="203"/>
        <v>9072360.7899999991</v>
      </c>
      <c r="U456" s="194">
        <f t="shared" si="195"/>
        <v>6689.5448975077416</v>
      </c>
      <c r="V456" s="200">
        <v>7038.5565285356142</v>
      </c>
    </row>
    <row r="457" spans="1:22" ht="35.25" x14ac:dyDescent="0.5">
      <c r="A457">
        <v>1</v>
      </c>
      <c r="B457" s="193">
        <f>SUBTOTAL(9,$A$415:A457)</f>
        <v>43</v>
      </c>
      <c r="C457" s="202" t="s">
        <v>7578</v>
      </c>
      <c r="D457" s="193">
        <v>1968</v>
      </c>
      <c r="E457" s="193"/>
      <c r="F457" s="193" t="s">
        <v>17193</v>
      </c>
      <c r="G457" s="193" t="s">
        <v>17061</v>
      </c>
      <c r="H457" s="193" t="s">
        <v>17054</v>
      </c>
      <c r="I457" s="203">
        <v>3176.3</v>
      </c>
      <c r="J457" s="203">
        <v>3176.3</v>
      </c>
      <c r="K457" s="203">
        <v>3093.8</v>
      </c>
      <c r="L457" s="204">
        <v>143</v>
      </c>
      <c r="M457" s="193" t="s">
        <v>17051</v>
      </c>
      <c r="N457" s="193" t="s">
        <v>17067</v>
      </c>
      <c r="O457" s="196" t="s">
        <v>17312</v>
      </c>
      <c r="P457" s="200">
        <v>6200000</v>
      </c>
      <c r="Q457" s="200"/>
      <c r="R457" s="200">
        <v>0</v>
      </c>
      <c r="S457" s="200">
        <v>0</v>
      </c>
      <c r="T457" s="200">
        <f t="shared" si="203"/>
        <v>6200000</v>
      </c>
      <c r="U457" s="194">
        <f t="shared" si="195"/>
        <v>1951.9566791549914</v>
      </c>
      <c r="V457" s="200">
        <v>4095.77</v>
      </c>
    </row>
    <row r="458" spans="1:22" s="71" customFormat="1" ht="35.25" x14ac:dyDescent="0.5">
      <c r="A458"/>
      <c r="B458" s="201" t="s">
        <v>568</v>
      </c>
      <c r="C458" s="216"/>
      <c r="D458" s="193" t="s">
        <v>17029</v>
      </c>
      <c r="E458" s="193" t="s">
        <v>17029</v>
      </c>
      <c r="F458" s="193" t="s">
        <v>17029</v>
      </c>
      <c r="G458" s="193" t="s">
        <v>17029</v>
      </c>
      <c r="H458" s="193" t="s">
        <v>17029</v>
      </c>
      <c r="I458" s="198">
        <f>SUM(I459:I462)</f>
        <v>4503.3999999999996</v>
      </c>
      <c r="J458" s="198">
        <f>SUM(J459:J462)</f>
        <v>4170.0999999999995</v>
      </c>
      <c r="K458" s="198">
        <f>SUM(K459:K462)</f>
        <v>3883.8</v>
      </c>
      <c r="L458" s="176">
        <f>SUM(L459:L462)</f>
        <v>207</v>
      </c>
      <c r="M458" s="193" t="s">
        <v>17029</v>
      </c>
      <c r="N458" s="193" t="s">
        <v>17029</v>
      </c>
      <c r="O458" s="196" t="s">
        <v>17029</v>
      </c>
      <c r="P458" s="199">
        <v>25262500.919999998</v>
      </c>
      <c r="Q458" s="199"/>
      <c r="R458" s="198">
        <f>SUM(R459:R462)</f>
        <v>0</v>
      </c>
      <c r="S458" s="198">
        <f>SUM(S459:S462)</f>
        <v>0</v>
      </c>
      <c r="T458" s="198">
        <f>SUM(T459:T462)</f>
        <v>25262500.919999998</v>
      </c>
      <c r="U458" s="194">
        <f t="shared" ref="U458:U522" si="244">P458/I458</f>
        <v>5609.650690589333</v>
      </c>
      <c r="V458" s="200">
        <f>MAX(V459:V462)</f>
        <v>15700.5</v>
      </c>
    </row>
    <row r="459" spans="1:22" ht="35.25" x14ac:dyDescent="0.5">
      <c r="A459">
        <v>1</v>
      </c>
      <c r="B459" s="193">
        <f>SUBTOTAL(9,$A$415:A459)</f>
        <v>44</v>
      </c>
      <c r="C459" s="202" t="s">
        <v>578</v>
      </c>
      <c r="D459" s="193">
        <v>1966</v>
      </c>
      <c r="E459" s="193"/>
      <c r="F459" s="193" t="s">
        <v>17193</v>
      </c>
      <c r="G459" s="193">
        <v>5</v>
      </c>
      <c r="H459" s="193" t="s">
        <v>17054</v>
      </c>
      <c r="I459" s="203">
        <v>3441.8</v>
      </c>
      <c r="J459" s="203">
        <v>3191.7</v>
      </c>
      <c r="K459" s="203">
        <v>2990.7999999999997</v>
      </c>
      <c r="L459" s="204">
        <v>150</v>
      </c>
      <c r="M459" s="193" t="s">
        <v>17051</v>
      </c>
      <c r="N459" s="193" t="s">
        <v>17067</v>
      </c>
      <c r="O459" s="196" t="s">
        <v>17130</v>
      </c>
      <c r="P459" s="200">
        <v>12766938.24</v>
      </c>
      <c r="Q459" s="200"/>
      <c r="R459" s="200">
        <v>0</v>
      </c>
      <c r="S459" s="200">
        <v>0</v>
      </c>
      <c r="T459" s="200">
        <f t="shared" ref="T459:T462" si="245">P459-R459-S459</f>
        <v>12766938.24</v>
      </c>
      <c r="U459" s="194">
        <f t="shared" si="244"/>
        <v>3709.3783020512519</v>
      </c>
      <c r="V459" s="200">
        <v>3709.38</v>
      </c>
    </row>
    <row r="460" spans="1:22" ht="35.25" x14ac:dyDescent="0.5">
      <c r="A460">
        <v>1</v>
      </c>
      <c r="B460" s="193">
        <f>SUBTOTAL(9,$A$415:A460)</f>
        <v>45</v>
      </c>
      <c r="C460" s="202" t="s">
        <v>579</v>
      </c>
      <c r="D460" s="193">
        <v>1956</v>
      </c>
      <c r="E460" s="193"/>
      <c r="F460" s="193" t="s">
        <v>17193</v>
      </c>
      <c r="G460" s="193">
        <v>2</v>
      </c>
      <c r="H460" s="193" t="s">
        <v>16999</v>
      </c>
      <c r="I460" s="203">
        <v>433.2</v>
      </c>
      <c r="J460" s="203">
        <v>390.5</v>
      </c>
      <c r="K460" s="203">
        <v>347.3</v>
      </c>
      <c r="L460" s="204">
        <v>21</v>
      </c>
      <c r="M460" s="193" t="s">
        <v>17051</v>
      </c>
      <c r="N460" s="193" t="s">
        <v>17089</v>
      </c>
      <c r="O460" s="196" t="s">
        <v>17055</v>
      </c>
      <c r="P460" s="200">
        <v>4547273.58</v>
      </c>
      <c r="Q460" s="200"/>
      <c r="R460" s="200">
        <v>0</v>
      </c>
      <c r="S460" s="200">
        <v>0</v>
      </c>
      <c r="T460" s="200">
        <f t="shared" si="245"/>
        <v>4547273.58</v>
      </c>
      <c r="U460" s="194">
        <f t="shared" si="244"/>
        <v>10496.938088642659</v>
      </c>
      <c r="V460" s="200">
        <f>U460</f>
        <v>10496.938088642659</v>
      </c>
    </row>
    <row r="461" spans="1:22" ht="35.25" x14ac:dyDescent="0.5">
      <c r="A461">
        <v>1</v>
      </c>
      <c r="B461" s="193">
        <f>SUBTOTAL(9,$A$415:A461)</f>
        <v>46</v>
      </c>
      <c r="C461" s="202" t="s">
        <v>585</v>
      </c>
      <c r="D461" s="193">
        <v>1964</v>
      </c>
      <c r="E461" s="193"/>
      <c r="F461" s="193" t="s">
        <v>17193</v>
      </c>
      <c r="G461" s="193">
        <v>2</v>
      </c>
      <c r="H461" s="193" t="s">
        <v>16999</v>
      </c>
      <c r="I461" s="203">
        <v>331.9</v>
      </c>
      <c r="J461" s="203">
        <v>312.60000000000002</v>
      </c>
      <c r="K461" s="203">
        <v>270.40000000000003</v>
      </c>
      <c r="L461" s="204">
        <v>21</v>
      </c>
      <c r="M461" s="193" t="s">
        <v>17051</v>
      </c>
      <c r="N461" s="193" t="s">
        <v>17089</v>
      </c>
      <c r="O461" s="196" t="s">
        <v>17055</v>
      </c>
      <c r="P461" s="200">
        <v>5210995.2</v>
      </c>
      <c r="Q461" s="200"/>
      <c r="R461" s="200">
        <v>0</v>
      </c>
      <c r="S461" s="200">
        <v>0</v>
      </c>
      <c r="T461" s="200">
        <f t="shared" si="245"/>
        <v>5210995.2</v>
      </c>
      <c r="U461" s="194">
        <f t="shared" si="244"/>
        <v>15700.497740283219</v>
      </c>
      <c r="V461" s="200">
        <v>15700.5</v>
      </c>
    </row>
    <row r="462" spans="1:22" ht="35.25" x14ac:dyDescent="0.5">
      <c r="A462">
        <v>1</v>
      </c>
      <c r="B462" s="193">
        <f>SUBTOTAL(9,$A$415:A462)</f>
        <v>47</v>
      </c>
      <c r="C462" s="202" t="s">
        <v>9547</v>
      </c>
      <c r="D462" s="193">
        <v>1958</v>
      </c>
      <c r="E462" s="193"/>
      <c r="F462" s="193" t="s">
        <v>17193</v>
      </c>
      <c r="G462" s="193">
        <v>2</v>
      </c>
      <c r="H462" s="193" t="s">
        <v>16997</v>
      </c>
      <c r="I462" s="203">
        <v>296.5</v>
      </c>
      <c r="J462" s="203">
        <v>275.3</v>
      </c>
      <c r="K462" s="203">
        <v>275.3</v>
      </c>
      <c r="L462" s="204">
        <v>15</v>
      </c>
      <c r="M462" s="193" t="s">
        <v>17051</v>
      </c>
      <c r="N462" s="193" t="s">
        <v>17089</v>
      </c>
      <c r="O462" s="196" t="s">
        <v>17055</v>
      </c>
      <c r="P462" s="200">
        <v>2737293.9</v>
      </c>
      <c r="Q462" s="200"/>
      <c r="R462" s="200">
        <v>0</v>
      </c>
      <c r="S462" s="200">
        <v>0</v>
      </c>
      <c r="T462" s="200">
        <f t="shared" si="245"/>
        <v>2737293.9</v>
      </c>
      <c r="U462" s="194">
        <f t="shared" si="244"/>
        <v>9232.0198988195607</v>
      </c>
      <c r="V462" s="200">
        <v>9232.02</v>
      </c>
    </row>
    <row r="463" spans="1:22" s="71" customFormat="1" ht="35.25" x14ac:dyDescent="0.5">
      <c r="A463"/>
      <c r="B463" s="201" t="s">
        <v>380</v>
      </c>
      <c r="C463" s="216"/>
      <c r="D463" s="193" t="s">
        <v>17029</v>
      </c>
      <c r="E463" s="193" t="s">
        <v>17029</v>
      </c>
      <c r="F463" s="193" t="s">
        <v>17029</v>
      </c>
      <c r="G463" s="193" t="s">
        <v>17029</v>
      </c>
      <c r="H463" s="193" t="s">
        <v>17029</v>
      </c>
      <c r="I463" s="198">
        <f>SUM(I464:I477)</f>
        <v>13311.699999999999</v>
      </c>
      <c r="J463" s="198">
        <f>SUM(J464:J477)</f>
        <v>11056.66</v>
      </c>
      <c r="K463" s="198">
        <f>SUM(K464:K477)</f>
        <v>9771.86</v>
      </c>
      <c r="L463" s="176">
        <f>SUM(L464:L477)</f>
        <v>458</v>
      </c>
      <c r="M463" s="193" t="s">
        <v>17029</v>
      </c>
      <c r="N463" s="193" t="s">
        <v>17029</v>
      </c>
      <c r="O463" s="196" t="s">
        <v>17029</v>
      </c>
      <c r="P463" s="199">
        <v>72162129.74000001</v>
      </c>
      <c r="Q463" s="198">
        <f>SUM(Q464:Q477)</f>
        <v>0</v>
      </c>
      <c r="R463" s="198">
        <f>SUM(R464:R477)</f>
        <v>0</v>
      </c>
      <c r="S463" s="198">
        <f>SUM(S464:S477)</f>
        <v>0</v>
      </c>
      <c r="T463" s="198">
        <f>SUM(T464:T477)</f>
        <v>72162129.74000001</v>
      </c>
      <c r="U463" s="194">
        <f t="shared" si="244"/>
        <v>5420.9552303612627</v>
      </c>
      <c r="V463" s="200">
        <f>MAX(V464:V477)</f>
        <v>10317.061224489797</v>
      </c>
    </row>
    <row r="464" spans="1:22" ht="35.25" x14ac:dyDescent="0.5">
      <c r="A464">
        <v>1</v>
      </c>
      <c r="B464" s="193">
        <f>SUBTOTAL(9,$A$415:A464)</f>
        <v>48</v>
      </c>
      <c r="C464" s="202" t="s">
        <v>427</v>
      </c>
      <c r="D464" s="193">
        <v>1963</v>
      </c>
      <c r="E464" s="193"/>
      <c r="F464" s="193" t="s">
        <v>17193</v>
      </c>
      <c r="G464" s="193">
        <v>2</v>
      </c>
      <c r="H464" s="193" t="s">
        <v>16999</v>
      </c>
      <c r="I464" s="203">
        <v>310.89999999999998</v>
      </c>
      <c r="J464" s="203">
        <v>310.89999999999998</v>
      </c>
      <c r="K464" s="203">
        <v>310.89999999999998</v>
      </c>
      <c r="L464" s="204">
        <v>19</v>
      </c>
      <c r="M464" s="193" t="s">
        <v>17051</v>
      </c>
      <c r="N464" s="193" t="s">
        <v>17089</v>
      </c>
      <c r="O464" s="196" t="s">
        <v>17055</v>
      </c>
      <c r="P464" s="200">
        <v>2822576</v>
      </c>
      <c r="Q464" s="200"/>
      <c r="R464" s="200">
        <v>0</v>
      </c>
      <c r="S464" s="200">
        <v>0</v>
      </c>
      <c r="T464" s="200">
        <f t="shared" ref="T464:T477" si="246">P464-R464-S464</f>
        <v>2822576</v>
      </c>
      <c r="U464" s="194">
        <f t="shared" si="244"/>
        <v>9078.7262785461571</v>
      </c>
      <c r="V464" s="200">
        <v>9078.7262785461571</v>
      </c>
    </row>
    <row r="465" spans="1:22" ht="35.25" x14ac:dyDescent="0.5">
      <c r="A465">
        <v>1</v>
      </c>
      <c r="B465" s="193">
        <f>SUBTOTAL(9,$A$415:A465)</f>
        <v>49</v>
      </c>
      <c r="C465" s="202" t="s">
        <v>428</v>
      </c>
      <c r="D465" s="193">
        <v>1961</v>
      </c>
      <c r="E465" s="193"/>
      <c r="F465" s="193" t="s">
        <v>17193</v>
      </c>
      <c r="G465" s="193">
        <v>4</v>
      </c>
      <c r="H465" s="193" t="s">
        <v>16999</v>
      </c>
      <c r="I465" s="203">
        <v>2017.9</v>
      </c>
      <c r="J465" s="203">
        <v>1282.0999999999999</v>
      </c>
      <c r="K465" s="203">
        <v>1282.0999999999999</v>
      </c>
      <c r="L465" s="204">
        <v>43</v>
      </c>
      <c r="M465" s="193" t="s">
        <v>17051</v>
      </c>
      <c r="N465" s="193" t="s">
        <v>17067</v>
      </c>
      <c r="O465" s="196" t="s">
        <v>17110</v>
      </c>
      <c r="P465" s="200">
        <v>4802592</v>
      </c>
      <c r="Q465" s="200"/>
      <c r="R465" s="200">
        <v>0</v>
      </c>
      <c r="S465" s="200">
        <v>0</v>
      </c>
      <c r="T465" s="200">
        <f t="shared" si="246"/>
        <v>4802592</v>
      </c>
      <c r="U465" s="194">
        <f t="shared" si="244"/>
        <v>2379.9950443530402</v>
      </c>
      <c r="V465" s="200">
        <v>2379.9950443530402</v>
      </c>
    </row>
    <row r="466" spans="1:22" ht="35.25" x14ac:dyDescent="0.5">
      <c r="A466">
        <v>1</v>
      </c>
      <c r="B466" s="193">
        <f>SUBTOTAL(9,$A$415:A466)</f>
        <v>50</v>
      </c>
      <c r="C466" s="202" t="s">
        <v>429</v>
      </c>
      <c r="D466" s="193">
        <v>1945</v>
      </c>
      <c r="E466" s="193"/>
      <c r="F466" s="193" t="s">
        <v>17192</v>
      </c>
      <c r="G466" s="193">
        <v>2</v>
      </c>
      <c r="H466" s="193" t="s">
        <v>16999</v>
      </c>
      <c r="I466" s="203">
        <v>518.70000000000005</v>
      </c>
      <c r="J466" s="203">
        <v>438.7</v>
      </c>
      <c r="K466" s="203">
        <v>393.8</v>
      </c>
      <c r="L466" s="204">
        <v>13</v>
      </c>
      <c r="M466" s="193" t="s">
        <v>17051</v>
      </c>
      <c r="N466" s="193" t="s">
        <v>17067</v>
      </c>
      <c r="O466" s="196" t="s">
        <v>17107</v>
      </c>
      <c r="P466" s="200">
        <v>3656710.4</v>
      </c>
      <c r="Q466" s="200"/>
      <c r="R466" s="200">
        <v>0</v>
      </c>
      <c r="S466" s="200">
        <v>0</v>
      </c>
      <c r="T466" s="200">
        <f t="shared" si="246"/>
        <v>3656710.4</v>
      </c>
      <c r="U466" s="194">
        <f t="shared" si="244"/>
        <v>7049.7597840755725</v>
      </c>
      <c r="V466" s="200">
        <v>7049.7597840755734</v>
      </c>
    </row>
    <row r="467" spans="1:22" ht="35.25" x14ac:dyDescent="0.5">
      <c r="A467">
        <v>1</v>
      </c>
      <c r="B467" s="193">
        <f>SUBTOTAL(9,$A$415:A467)</f>
        <v>51</v>
      </c>
      <c r="C467" s="202" t="s">
        <v>389</v>
      </c>
      <c r="D467" s="193">
        <v>1989</v>
      </c>
      <c r="E467" s="193">
        <v>2020</v>
      </c>
      <c r="F467" s="193" t="s">
        <v>17056</v>
      </c>
      <c r="G467" s="193">
        <v>9</v>
      </c>
      <c r="H467" s="193" t="s">
        <v>17063</v>
      </c>
      <c r="I467" s="203">
        <v>3998.2</v>
      </c>
      <c r="J467" s="203">
        <v>3506.6</v>
      </c>
      <c r="K467" s="203">
        <v>2964.7</v>
      </c>
      <c r="L467" s="204">
        <v>157</v>
      </c>
      <c r="M467" s="193" t="s">
        <v>17051</v>
      </c>
      <c r="N467" s="193" t="s">
        <v>17067</v>
      </c>
      <c r="O467" s="196" t="s">
        <v>17111</v>
      </c>
      <c r="P467" s="200">
        <v>28530720</v>
      </c>
      <c r="Q467" s="200"/>
      <c r="R467" s="200">
        <v>0</v>
      </c>
      <c r="S467" s="200">
        <v>0</v>
      </c>
      <c r="T467" s="200">
        <f t="shared" si="246"/>
        <v>28530720</v>
      </c>
      <c r="U467" s="194">
        <f t="shared" si="244"/>
        <v>7135.8911510179587</v>
      </c>
      <c r="V467" s="200">
        <v>7376.719523785704</v>
      </c>
    </row>
    <row r="468" spans="1:22" ht="35.25" x14ac:dyDescent="0.5">
      <c r="A468">
        <v>1</v>
      </c>
      <c r="B468" s="193">
        <f>SUBTOTAL(9,$A$415:A468)</f>
        <v>52</v>
      </c>
      <c r="C468" s="202" t="s">
        <v>431</v>
      </c>
      <c r="D468" s="193">
        <v>1941</v>
      </c>
      <c r="E468" s="193"/>
      <c r="F468" s="193" t="s">
        <v>17192</v>
      </c>
      <c r="G468" s="193">
        <v>2</v>
      </c>
      <c r="H468" s="193" t="s">
        <v>16999</v>
      </c>
      <c r="I468" s="203">
        <v>489.1</v>
      </c>
      <c r="J468" s="203">
        <v>409.26</v>
      </c>
      <c r="K468" s="203">
        <v>300.15999999999997</v>
      </c>
      <c r="L468" s="204">
        <v>22</v>
      </c>
      <c r="M468" s="193" t="s">
        <v>17051</v>
      </c>
      <c r="N468" s="193" t="s">
        <v>17089</v>
      </c>
      <c r="O468" s="196" t="s">
        <v>17055</v>
      </c>
      <c r="P468" s="200">
        <v>1828889.34</v>
      </c>
      <c r="Q468" s="200"/>
      <c r="R468" s="200">
        <v>0</v>
      </c>
      <c r="S468" s="200">
        <v>0</v>
      </c>
      <c r="T468" s="200">
        <f t="shared" si="246"/>
        <v>1828889.34</v>
      </c>
      <c r="U468" s="194">
        <f t="shared" si="244"/>
        <v>3739.2953179308934</v>
      </c>
      <c r="V468" s="200">
        <v>4407.51</v>
      </c>
    </row>
    <row r="469" spans="1:22" ht="35.25" x14ac:dyDescent="0.5">
      <c r="A469">
        <v>1</v>
      </c>
      <c r="B469" s="193">
        <f>SUBTOTAL(9,$A$415:A469)</f>
        <v>53</v>
      </c>
      <c r="C469" s="202" t="s">
        <v>437</v>
      </c>
      <c r="D469" s="193">
        <v>1927</v>
      </c>
      <c r="E469" s="193"/>
      <c r="F469" s="193" t="s">
        <v>17192</v>
      </c>
      <c r="G469" s="193">
        <v>2</v>
      </c>
      <c r="H469" s="193" t="s">
        <v>16999</v>
      </c>
      <c r="I469" s="203">
        <v>450</v>
      </c>
      <c r="J469" s="203">
        <v>385.6</v>
      </c>
      <c r="K469" s="203">
        <v>385.6</v>
      </c>
      <c r="L469" s="204">
        <v>21</v>
      </c>
      <c r="M469" s="193" t="s">
        <v>17051</v>
      </c>
      <c r="N469" s="193" t="s">
        <v>17089</v>
      </c>
      <c r="O469" s="196" t="s">
        <v>17055</v>
      </c>
      <c r="P469" s="200">
        <v>4634080</v>
      </c>
      <c r="Q469" s="200"/>
      <c r="R469" s="200">
        <v>0</v>
      </c>
      <c r="S469" s="200">
        <v>0</v>
      </c>
      <c r="T469" s="200">
        <f t="shared" si="246"/>
        <v>4634080</v>
      </c>
      <c r="U469" s="194">
        <f t="shared" si="244"/>
        <v>10297.955555555556</v>
      </c>
      <c r="V469" s="200">
        <v>10297.955555555556</v>
      </c>
    </row>
    <row r="470" spans="1:22" ht="35.25" x14ac:dyDescent="0.5">
      <c r="A470">
        <v>1</v>
      </c>
      <c r="B470" s="193">
        <f>SUBTOTAL(9,$A$415:A470)</f>
        <v>54</v>
      </c>
      <c r="C470" s="202" t="s">
        <v>438</v>
      </c>
      <c r="D470" s="193">
        <v>1958</v>
      </c>
      <c r="E470" s="193"/>
      <c r="F470" s="193" t="s">
        <v>17193</v>
      </c>
      <c r="G470" s="193">
        <v>2</v>
      </c>
      <c r="H470" s="193" t="s">
        <v>16997</v>
      </c>
      <c r="I470" s="203">
        <v>479.6</v>
      </c>
      <c r="J470" s="203">
        <v>281.60000000000002</v>
      </c>
      <c r="K470" s="203">
        <v>281.60000000000002</v>
      </c>
      <c r="L470" s="204">
        <v>15</v>
      </c>
      <c r="M470" s="193" t="s">
        <v>17051</v>
      </c>
      <c r="N470" s="193" t="s">
        <v>17067</v>
      </c>
      <c r="O470" s="196" t="s">
        <v>17107</v>
      </c>
      <c r="P470" s="200">
        <v>2274912</v>
      </c>
      <c r="Q470" s="200"/>
      <c r="R470" s="200">
        <v>0</v>
      </c>
      <c r="S470" s="200">
        <v>0</v>
      </c>
      <c r="T470" s="200">
        <f t="shared" si="246"/>
        <v>2274912</v>
      </c>
      <c r="U470" s="194">
        <f t="shared" si="244"/>
        <v>4743.3527939949954</v>
      </c>
      <c r="V470" s="200">
        <v>4743.3527939949954</v>
      </c>
    </row>
    <row r="471" spans="1:22" ht="35.25" x14ac:dyDescent="0.5">
      <c r="A471">
        <v>1</v>
      </c>
      <c r="B471" s="193">
        <f>SUBTOTAL(9,$A$415:A471)</f>
        <v>55</v>
      </c>
      <c r="C471" s="202" t="s">
        <v>439</v>
      </c>
      <c r="D471" s="193">
        <v>1917</v>
      </c>
      <c r="E471" s="193"/>
      <c r="F471" s="193" t="s">
        <v>17193</v>
      </c>
      <c r="G471" s="193">
        <v>2</v>
      </c>
      <c r="H471" s="193" t="s">
        <v>16997</v>
      </c>
      <c r="I471" s="203">
        <v>363</v>
      </c>
      <c r="J471" s="203">
        <v>317.89999999999998</v>
      </c>
      <c r="K471" s="203">
        <v>317.89999999999998</v>
      </c>
      <c r="L471" s="204">
        <v>12</v>
      </c>
      <c r="M471" s="193" t="s">
        <v>17051</v>
      </c>
      <c r="N471" s="193" t="s">
        <v>17089</v>
      </c>
      <c r="O471" s="196" t="s">
        <v>17055</v>
      </c>
      <c r="P471" s="200">
        <v>2510828.8000000003</v>
      </c>
      <c r="Q471" s="200"/>
      <c r="R471" s="200">
        <v>0</v>
      </c>
      <c r="S471" s="200">
        <v>0</v>
      </c>
      <c r="T471" s="200">
        <f t="shared" si="246"/>
        <v>2510828.8000000003</v>
      </c>
      <c r="U471" s="194">
        <f t="shared" si="244"/>
        <v>6916.8837465564748</v>
      </c>
      <c r="V471" s="200">
        <v>6916.8837465564748</v>
      </c>
    </row>
    <row r="472" spans="1:22" ht="35.25" x14ac:dyDescent="0.5">
      <c r="A472">
        <v>1</v>
      </c>
      <c r="B472" s="193">
        <f>SUBTOTAL(9,$A$415:A472)</f>
        <v>56</v>
      </c>
      <c r="C472" s="202" t="s">
        <v>440</v>
      </c>
      <c r="D472" s="193">
        <v>1959</v>
      </c>
      <c r="E472" s="193"/>
      <c r="F472" s="193" t="s">
        <v>17193</v>
      </c>
      <c r="G472" s="193">
        <v>3</v>
      </c>
      <c r="H472" s="193" t="s">
        <v>16997</v>
      </c>
      <c r="I472" s="203">
        <v>680.1</v>
      </c>
      <c r="J472" s="203">
        <v>657.6</v>
      </c>
      <c r="K472" s="203">
        <v>657.6</v>
      </c>
      <c r="L472" s="204">
        <v>32</v>
      </c>
      <c r="M472" s="193" t="s">
        <v>17051</v>
      </c>
      <c r="N472" s="193" t="s">
        <v>17089</v>
      </c>
      <c r="O472" s="196" t="s">
        <v>17055</v>
      </c>
      <c r="P472" s="200">
        <v>4549824</v>
      </c>
      <c r="Q472" s="200"/>
      <c r="R472" s="200">
        <v>0</v>
      </c>
      <c r="S472" s="200">
        <v>0</v>
      </c>
      <c r="T472" s="200">
        <f t="shared" si="246"/>
        <v>4549824</v>
      </c>
      <c r="U472" s="194">
        <f t="shared" si="244"/>
        <v>6689.9338332598145</v>
      </c>
      <c r="V472" s="200">
        <v>6689.9338332598145</v>
      </c>
    </row>
    <row r="473" spans="1:22" ht="35.25" x14ac:dyDescent="0.5">
      <c r="A473">
        <v>1</v>
      </c>
      <c r="B473" s="193">
        <f>SUBTOTAL(9,$A$415:A473)</f>
        <v>57</v>
      </c>
      <c r="C473" s="202" t="s">
        <v>454</v>
      </c>
      <c r="D473" s="193">
        <v>1958</v>
      </c>
      <c r="E473" s="193"/>
      <c r="F473" s="193" t="s">
        <v>17193</v>
      </c>
      <c r="G473" s="193">
        <v>2</v>
      </c>
      <c r="H473" s="193" t="s">
        <v>16999</v>
      </c>
      <c r="I473" s="203">
        <v>506</v>
      </c>
      <c r="J473" s="203">
        <v>456.5</v>
      </c>
      <c r="K473" s="203">
        <v>456.5</v>
      </c>
      <c r="L473" s="204">
        <v>17</v>
      </c>
      <c r="M473" s="193" t="s">
        <v>17051</v>
      </c>
      <c r="N473" s="193" t="s">
        <v>17089</v>
      </c>
      <c r="O473" s="196" t="s">
        <v>17055</v>
      </c>
      <c r="P473" s="200">
        <v>3243856</v>
      </c>
      <c r="Q473" s="200"/>
      <c r="R473" s="200">
        <v>0</v>
      </c>
      <c r="S473" s="200">
        <v>0</v>
      </c>
      <c r="T473" s="200">
        <f t="shared" si="246"/>
        <v>3243856</v>
      </c>
      <c r="U473" s="194">
        <f t="shared" si="244"/>
        <v>6410.782608695652</v>
      </c>
      <c r="V473" s="200">
        <v>6410.782608695652</v>
      </c>
    </row>
    <row r="474" spans="1:22" ht="35.25" x14ac:dyDescent="0.5">
      <c r="A474">
        <v>1</v>
      </c>
      <c r="B474" s="193">
        <f>SUBTOTAL(9,$A$415:A474)</f>
        <v>58</v>
      </c>
      <c r="C474" s="202" t="s">
        <v>446</v>
      </c>
      <c r="D474" s="193">
        <v>1971</v>
      </c>
      <c r="E474" s="193"/>
      <c r="F474" s="193" t="s">
        <v>17193</v>
      </c>
      <c r="G474" s="193">
        <v>5</v>
      </c>
      <c r="H474" s="193" t="s">
        <v>16999</v>
      </c>
      <c r="I474" s="203">
        <v>2484.4</v>
      </c>
      <c r="J474" s="203">
        <v>2185.6</v>
      </c>
      <c r="K474" s="203">
        <v>1674.2</v>
      </c>
      <c r="L474" s="204">
        <v>49</v>
      </c>
      <c r="M474" s="193" t="s">
        <v>17051</v>
      </c>
      <c r="N474" s="193" t="s">
        <v>17067</v>
      </c>
      <c r="O474" s="196" t="s">
        <v>17114</v>
      </c>
      <c r="P474" s="200">
        <v>5122764.7999999998</v>
      </c>
      <c r="Q474" s="200"/>
      <c r="R474" s="200">
        <v>0</v>
      </c>
      <c r="S474" s="200">
        <v>0</v>
      </c>
      <c r="T474" s="200">
        <f t="shared" si="246"/>
        <v>5122764.7999999998</v>
      </c>
      <c r="U474" s="194">
        <f t="shared" si="244"/>
        <v>2061.9726292062469</v>
      </c>
      <c r="V474" s="200">
        <v>2061.9726292062469</v>
      </c>
    </row>
    <row r="475" spans="1:22" ht="35.25" x14ac:dyDescent="0.5">
      <c r="A475">
        <v>1</v>
      </c>
      <c r="B475" s="193">
        <f>SUBTOTAL(9,$A$415:A475)</f>
        <v>59</v>
      </c>
      <c r="C475" s="202" t="s">
        <v>442</v>
      </c>
      <c r="D475" s="193">
        <v>1958</v>
      </c>
      <c r="E475" s="193"/>
      <c r="F475" s="193" t="s">
        <v>17193</v>
      </c>
      <c r="G475" s="193">
        <v>2</v>
      </c>
      <c r="H475" s="193" t="s">
        <v>16997</v>
      </c>
      <c r="I475" s="203">
        <v>283.89999999999998</v>
      </c>
      <c r="J475" s="203">
        <v>283.89999999999998</v>
      </c>
      <c r="K475" s="203">
        <v>206.39999999999998</v>
      </c>
      <c r="L475" s="204">
        <v>16</v>
      </c>
      <c r="M475" s="193" t="s">
        <v>17051</v>
      </c>
      <c r="N475" s="193" t="s">
        <v>17089</v>
      </c>
      <c r="O475" s="196" t="s">
        <v>17055</v>
      </c>
      <c r="P475" s="200">
        <v>2274912</v>
      </c>
      <c r="Q475" s="200"/>
      <c r="R475" s="200">
        <v>0</v>
      </c>
      <c r="S475" s="200">
        <v>0</v>
      </c>
      <c r="T475" s="200">
        <f t="shared" si="246"/>
        <v>2274912</v>
      </c>
      <c r="U475" s="194">
        <f t="shared" si="244"/>
        <v>8013.0750264177532</v>
      </c>
      <c r="V475" s="200">
        <v>8013.0750264177532</v>
      </c>
    </row>
    <row r="476" spans="1:22" ht="35.25" x14ac:dyDescent="0.5">
      <c r="A476">
        <v>1</v>
      </c>
      <c r="B476" s="193">
        <f>SUBTOTAL(9,$A$415:A476)</f>
        <v>60</v>
      </c>
      <c r="C476" s="202" t="s">
        <v>443</v>
      </c>
      <c r="D476" s="193">
        <v>1961</v>
      </c>
      <c r="E476" s="193"/>
      <c r="F476" s="193" t="s">
        <v>17193</v>
      </c>
      <c r="G476" s="193">
        <v>2</v>
      </c>
      <c r="H476" s="193" t="s">
        <v>16999</v>
      </c>
      <c r="I476" s="203">
        <v>294</v>
      </c>
      <c r="J476" s="203">
        <v>272.5</v>
      </c>
      <c r="K476" s="203">
        <v>272.5</v>
      </c>
      <c r="L476" s="204">
        <v>21</v>
      </c>
      <c r="M476" s="193" t="s">
        <v>17051</v>
      </c>
      <c r="N476" s="193" t="s">
        <v>17089</v>
      </c>
      <c r="O476" s="196" t="s">
        <v>17055</v>
      </c>
      <c r="P476" s="200">
        <v>3033216</v>
      </c>
      <c r="Q476" s="200"/>
      <c r="R476" s="200">
        <v>0</v>
      </c>
      <c r="S476" s="200">
        <v>0</v>
      </c>
      <c r="T476" s="200">
        <f t="shared" si="246"/>
        <v>3033216</v>
      </c>
      <c r="U476" s="194">
        <f t="shared" si="244"/>
        <v>10317.061224489797</v>
      </c>
      <c r="V476" s="200">
        <v>10317.061224489797</v>
      </c>
    </row>
    <row r="477" spans="1:22" ht="35.25" x14ac:dyDescent="0.5">
      <c r="A477">
        <v>1</v>
      </c>
      <c r="B477" s="193">
        <f>SUBTOTAL(9,$A$415:A477)</f>
        <v>61</v>
      </c>
      <c r="C477" s="202" t="s">
        <v>444</v>
      </c>
      <c r="D477" s="193">
        <v>1962</v>
      </c>
      <c r="E477" s="193"/>
      <c r="F477" s="193" t="s">
        <v>17193</v>
      </c>
      <c r="G477" s="193">
        <v>2</v>
      </c>
      <c r="H477" s="193" t="s">
        <v>16997</v>
      </c>
      <c r="I477" s="203">
        <v>435.9</v>
      </c>
      <c r="J477" s="203">
        <v>267.89999999999998</v>
      </c>
      <c r="K477" s="203">
        <v>267.89999999999998</v>
      </c>
      <c r="L477" s="204">
        <v>21</v>
      </c>
      <c r="M477" s="193" t="s">
        <v>17051</v>
      </c>
      <c r="N477" s="193" t="s">
        <v>17089</v>
      </c>
      <c r="O477" s="196" t="s">
        <v>17055</v>
      </c>
      <c r="P477" s="200">
        <v>2876248.4</v>
      </c>
      <c r="Q477" s="200"/>
      <c r="R477" s="200">
        <v>0</v>
      </c>
      <c r="S477" s="200">
        <v>0</v>
      </c>
      <c r="T477" s="200">
        <f t="shared" si="246"/>
        <v>2876248.4</v>
      </c>
      <c r="U477" s="194">
        <f t="shared" si="244"/>
        <v>6598.4133975682498</v>
      </c>
      <c r="V477" s="200">
        <v>6629.3961917871084</v>
      </c>
    </row>
    <row r="478" spans="1:22" s="71" customFormat="1" ht="35.25" x14ac:dyDescent="0.5">
      <c r="A478"/>
      <c r="B478" s="201" t="s">
        <v>199</v>
      </c>
      <c r="C478" s="216"/>
      <c r="D478" s="193" t="s">
        <v>17029</v>
      </c>
      <c r="E478" s="193" t="s">
        <v>17029</v>
      </c>
      <c r="F478" s="193" t="s">
        <v>17029</v>
      </c>
      <c r="G478" s="193" t="s">
        <v>17029</v>
      </c>
      <c r="H478" s="193" t="s">
        <v>17029</v>
      </c>
      <c r="I478" s="198">
        <f>SUM(I479:I488)</f>
        <v>19523.48</v>
      </c>
      <c r="J478" s="198">
        <f>SUM(J479:J488)</f>
        <v>13133.36</v>
      </c>
      <c r="K478" s="198">
        <f>SUM(K479:K488)</f>
        <v>12176.261</v>
      </c>
      <c r="L478" s="176">
        <f>SUM(L479:L488)</f>
        <v>549</v>
      </c>
      <c r="M478" s="193" t="s">
        <v>17029</v>
      </c>
      <c r="N478" s="193" t="s">
        <v>17029</v>
      </c>
      <c r="O478" s="196" t="s">
        <v>17029</v>
      </c>
      <c r="P478" s="199">
        <v>68139941.349999994</v>
      </c>
      <c r="Q478" s="199">
        <f t="shared" ref="Q478:T478" si="247">SUM(Q479:Q488)</f>
        <v>0</v>
      </c>
      <c r="R478" s="198">
        <f t="shared" si="247"/>
        <v>0</v>
      </c>
      <c r="S478" s="198">
        <f t="shared" si="247"/>
        <v>0</v>
      </c>
      <c r="T478" s="198">
        <f t="shared" si="247"/>
        <v>68139941.349999994</v>
      </c>
      <c r="U478" s="194">
        <f t="shared" si="244"/>
        <v>3490.1534639316351</v>
      </c>
      <c r="V478" s="200">
        <f>MAX(V479:V488)</f>
        <v>8578.3362304445</v>
      </c>
    </row>
    <row r="479" spans="1:22" ht="35.25" x14ac:dyDescent="0.5">
      <c r="A479">
        <v>1</v>
      </c>
      <c r="B479" s="193">
        <f>SUBTOTAL(9,$A$415:A479)</f>
        <v>62</v>
      </c>
      <c r="C479" s="202" t="s">
        <v>200</v>
      </c>
      <c r="D479" s="193">
        <v>1955</v>
      </c>
      <c r="E479" s="193"/>
      <c r="F479" s="193" t="s">
        <v>17194</v>
      </c>
      <c r="G479" s="193">
        <v>2</v>
      </c>
      <c r="H479" s="193" t="s">
        <v>16999</v>
      </c>
      <c r="I479" s="203">
        <v>946.32</v>
      </c>
      <c r="J479" s="203">
        <v>538.1</v>
      </c>
      <c r="K479" s="203">
        <v>451.20000000000005</v>
      </c>
      <c r="L479" s="204">
        <v>30</v>
      </c>
      <c r="M479" s="193" t="s">
        <v>17051</v>
      </c>
      <c r="N479" s="193" t="s">
        <v>17067</v>
      </c>
      <c r="O479" s="196" t="s">
        <v>17119</v>
      </c>
      <c r="P479" s="200">
        <v>4602107.2299999995</v>
      </c>
      <c r="Q479" s="200"/>
      <c r="R479" s="200">
        <v>0</v>
      </c>
      <c r="S479" s="200">
        <v>0</v>
      </c>
      <c r="T479" s="200">
        <f t="shared" ref="T479:T488" si="248">P479-R479-S479</f>
        <v>4602107.2299999995</v>
      </c>
      <c r="U479" s="194">
        <f t="shared" si="244"/>
        <v>4863.1617528954257</v>
      </c>
      <c r="V479" s="200">
        <v>4946.3161298503674</v>
      </c>
    </row>
    <row r="480" spans="1:22" ht="35.25" x14ac:dyDescent="0.5">
      <c r="A480">
        <v>1</v>
      </c>
      <c r="B480" s="193">
        <f>SUBTOTAL(9,$A$415:A480)</f>
        <v>63</v>
      </c>
      <c r="C480" s="202" t="s">
        <v>201</v>
      </c>
      <c r="D480" s="193">
        <v>1962</v>
      </c>
      <c r="E480" s="193"/>
      <c r="F480" s="193" t="s">
        <v>17193</v>
      </c>
      <c r="G480" s="193">
        <v>3</v>
      </c>
      <c r="H480" s="193" t="s">
        <v>16999</v>
      </c>
      <c r="I480" s="203">
        <v>2239.81</v>
      </c>
      <c r="J480" s="203">
        <v>1173.2</v>
      </c>
      <c r="K480" s="203">
        <v>1020.058</v>
      </c>
      <c r="L480" s="204">
        <v>86</v>
      </c>
      <c r="M480" s="193" t="s">
        <v>17051</v>
      </c>
      <c r="N480" s="193" t="s">
        <v>17067</v>
      </c>
      <c r="O480" s="196" t="s">
        <v>17119</v>
      </c>
      <c r="P480" s="200">
        <v>5956899.2000000002</v>
      </c>
      <c r="Q480" s="200"/>
      <c r="R480" s="200">
        <v>0</v>
      </c>
      <c r="S480" s="200">
        <v>0</v>
      </c>
      <c r="T480" s="200">
        <f t="shared" si="248"/>
        <v>5956899.2000000002</v>
      </c>
      <c r="U480" s="194">
        <f t="shared" si="244"/>
        <v>2659.5555873042804</v>
      </c>
      <c r="V480" s="200">
        <v>2659.5555873042804</v>
      </c>
    </row>
    <row r="481" spans="1:22" ht="35.25" x14ac:dyDescent="0.5">
      <c r="A481">
        <v>1</v>
      </c>
      <c r="B481" s="193">
        <f>SUBTOTAL(9,$A$415:A481)</f>
        <v>64</v>
      </c>
      <c r="C481" s="202" t="s">
        <v>202</v>
      </c>
      <c r="D481" s="193">
        <v>1959</v>
      </c>
      <c r="E481" s="193">
        <v>2009</v>
      </c>
      <c r="F481" s="193" t="s">
        <v>17193</v>
      </c>
      <c r="G481" s="193">
        <v>3</v>
      </c>
      <c r="H481" s="193" t="s">
        <v>17054</v>
      </c>
      <c r="I481" s="203">
        <v>2101</v>
      </c>
      <c r="J481" s="203">
        <v>1915.9</v>
      </c>
      <c r="K481" s="203">
        <v>1915.9</v>
      </c>
      <c r="L481" s="204">
        <v>64</v>
      </c>
      <c r="M481" s="193" t="s">
        <v>17051</v>
      </c>
      <c r="N481" s="193" t="s">
        <v>17067</v>
      </c>
      <c r="O481" s="196" t="s">
        <v>17122</v>
      </c>
      <c r="P481" s="200">
        <v>7835808</v>
      </c>
      <c r="Q481" s="200"/>
      <c r="R481" s="200">
        <v>0</v>
      </c>
      <c r="S481" s="200">
        <v>0</v>
      </c>
      <c r="T481" s="200">
        <f t="shared" si="248"/>
        <v>7835808</v>
      </c>
      <c r="U481" s="194">
        <f t="shared" si="244"/>
        <v>3729.5611613517372</v>
      </c>
      <c r="V481" s="200">
        <v>3729.5611613517372</v>
      </c>
    </row>
    <row r="482" spans="1:22" ht="35.25" x14ac:dyDescent="0.5">
      <c r="A482">
        <v>1</v>
      </c>
      <c r="B482" s="193">
        <f>SUBTOTAL(9,$A$415:A482)</f>
        <v>65</v>
      </c>
      <c r="C482" s="202" t="s">
        <v>203</v>
      </c>
      <c r="D482" s="193">
        <v>1954</v>
      </c>
      <c r="E482" s="193"/>
      <c r="F482" s="193" t="s">
        <v>17193</v>
      </c>
      <c r="G482" s="193">
        <v>2</v>
      </c>
      <c r="H482" s="193" t="s">
        <v>16997</v>
      </c>
      <c r="I482" s="203">
        <v>805.4</v>
      </c>
      <c r="J482" s="203">
        <v>618.63</v>
      </c>
      <c r="K482" s="203">
        <v>441.07</v>
      </c>
      <c r="L482" s="204">
        <v>18</v>
      </c>
      <c r="M482" s="193" t="s">
        <v>17051</v>
      </c>
      <c r="N482" s="193" t="s">
        <v>17067</v>
      </c>
      <c r="O482" s="196" t="s">
        <v>17121</v>
      </c>
      <c r="P482" s="200">
        <v>6908992</v>
      </c>
      <c r="Q482" s="200"/>
      <c r="R482" s="200">
        <v>0</v>
      </c>
      <c r="S482" s="200">
        <v>0</v>
      </c>
      <c r="T482" s="200">
        <f t="shared" si="248"/>
        <v>6908992</v>
      </c>
      <c r="U482" s="194">
        <f t="shared" si="244"/>
        <v>8578.3362304445</v>
      </c>
      <c r="V482" s="200">
        <v>8578.3362304445</v>
      </c>
    </row>
    <row r="483" spans="1:22" ht="35.25" x14ac:dyDescent="0.5">
      <c r="A483">
        <v>1</v>
      </c>
      <c r="B483" s="193">
        <f>SUBTOTAL(9,$A$415:A483)</f>
        <v>66</v>
      </c>
      <c r="C483" s="202" t="s">
        <v>204</v>
      </c>
      <c r="D483" s="193">
        <v>1960</v>
      </c>
      <c r="E483" s="193">
        <v>2017</v>
      </c>
      <c r="F483" s="193" t="s">
        <v>17193</v>
      </c>
      <c r="G483" s="193">
        <v>3</v>
      </c>
      <c r="H483" s="193" t="s">
        <v>16999</v>
      </c>
      <c r="I483" s="203">
        <v>2224.69</v>
      </c>
      <c r="J483" s="203">
        <v>1206.0999999999999</v>
      </c>
      <c r="K483" s="203">
        <v>973.43399999999997</v>
      </c>
      <c r="L483" s="204">
        <v>76</v>
      </c>
      <c r="M483" s="193" t="s">
        <v>17051</v>
      </c>
      <c r="N483" s="193" t="s">
        <v>17067</v>
      </c>
      <c r="O483" s="196" t="s">
        <v>17119</v>
      </c>
      <c r="P483" s="200">
        <v>6167539.2000000002</v>
      </c>
      <c r="Q483" s="200"/>
      <c r="R483" s="200">
        <v>0</v>
      </c>
      <c r="S483" s="200">
        <v>0</v>
      </c>
      <c r="T483" s="200">
        <f t="shared" si="248"/>
        <v>6167539.2000000002</v>
      </c>
      <c r="U483" s="194">
        <f t="shared" si="244"/>
        <v>2772.3139853193029</v>
      </c>
      <c r="V483" s="200">
        <v>2772.3139853193029</v>
      </c>
    </row>
    <row r="484" spans="1:22" ht="35.25" x14ac:dyDescent="0.5">
      <c r="A484">
        <v>1</v>
      </c>
      <c r="B484" s="193">
        <f>SUBTOTAL(9,$A$415:A484)</f>
        <v>67</v>
      </c>
      <c r="C484" s="202" t="s">
        <v>205</v>
      </c>
      <c r="D484" s="193">
        <v>1955</v>
      </c>
      <c r="E484" s="193"/>
      <c r="F484" s="193" t="s">
        <v>17193</v>
      </c>
      <c r="G484" s="193">
        <v>2</v>
      </c>
      <c r="H484" s="193" t="s">
        <v>17058</v>
      </c>
      <c r="I484" s="203">
        <v>1499.6</v>
      </c>
      <c r="J484" s="203">
        <v>1384.9</v>
      </c>
      <c r="K484" s="203">
        <v>1248.6400000000001</v>
      </c>
      <c r="L484" s="204">
        <v>46</v>
      </c>
      <c r="M484" s="193" t="s">
        <v>17051</v>
      </c>
      <c r="N484" s="193" t="s">
        <v>17089</v>
      </c>
      <c r="O484" s="196" t="s">
        <v>17055</v>
      </c>
      <c r="P484" s="200">
        <v>7400589</v>
      </c>
      <c r="Q484" s="200"/>
      <c r="R484" s="200">
        <v>0</v>
      </c>
      <c r="S484" s="200">
        <v>0</v>
      </c>
      <c r="T484" s="200">
        <f t="shared" si="248"/>
        <v>7400589</v>
      </c>
      <c r="U484" s="194">
        <f t="shared" si="244"/>
        <v>4935.0420112029879</v>
      </c>
      <c r="V484" s="200">
        <v>4935.0420112029879</v>
      </c>
    </row>
    <row r="485" spans="1:22" ht="35.25" x14ac:dyDescent="0.5">
      <c r="A485">
        <v>1</v>
      </c>
      <c r="B485" s="193">
        <f>SUBTOTAL(9,$A$415:A485)</f>
        <v>68</v>
      </c>
      <c r="C485" s="202" t="s">
        <v>206</v>
      </c>
      <c r="D485" s="193">
        <v>1963</v>
      </c>
      <c r="E485" s="193"/>
      <c r="F485" s="193" t="s">
        <v>17193</v>
      </c>
      <c r="G485" s="193">
        <v>4</v>
      </c>
      <c r="H485" s="193" t="s">
        <v>17054</v>
      </c>
      <c r="I485" s="203">
        <v>4150.18</v>
      </c>
      <c r="J485" s="203">
        <v>2492.6</v>
      </c>
      <c r="K485" s="203">
        <v>2409.7999999999997</v>
      </c>
      <c r="L485" s="204">
        <v>92</v>
      </c>
      <c r="M485" s="193" t="s">
        <v>17051</v>
      </c>
      <c r="N485" s="193" t="s">
        <v>17067</v>
      </c>
      <c r="O485" s="196" t="s">
        <v>17119</v>
      </c>
      <c r="P485" s="200">
        <v>9529353.6000000015</v>
      </c>
      <c r="Q485" s="200"/>
      <c r="R485" s="200">
        <v>0</v>
      </c>
      <c r="S485" s="200">
        <v>0</v>
      </c>
      <c r="T485" s="200">
        <f t="shared" si="248"/>
        <v>9529353.6000000015</v>
      </c>
      <c r="U485" s="194">
        <f t="shared" si="244"/>
        <v>2296.1301919434823</v>
      </c>
      <c r="V485" s="200">
        <v>2296.1301919434818</v>
      </c>
    </row>
    <row r="486" spans="1:22" ht="35.25" x14ac:dyDescent="0.5">
      <c r="A486">
        <v>1</v>
      </c>
      <c r="B486" s="193">
        <f>SUBTOTAL(9,$A$415:A486)</f>
        <v>69</v>
      </c>
      <c r="C486" s="202" t="s">
        <v>207</v>
      </c>
      <c r="D486" s="193">
        <v>1957</v>
      </c>
      <c r="E486" s="193">
        <v>2019</v>
      </c>
      <c r="F486" s="193" t="s">
        <v>17193</v>
      </c>
      <c r="G486" s="193">
        <v>2</v>
      </c>
      <c r="H486" s="193" t="s">
        <v>16999</v>
      </c>
      <c r="I486" s="203">
        <v>574.1</v>
      </c>
      <c r="J486" s="203">
        <v>530.6</v>
      </c>
      <c r="K486" s="203">
        <v>530.6</v>
      </c>
      <c r="L486" s="204">
        <v>20</v>
      </c>
      <c r="M486" s="193" t="s">
        <v>17051</v>
      </c>
      <c r="N486" s="193" t="s">
        <v>17067</v>
      </c>
      <c r="O486" s="196" t="s">
        <v>17123</v>
      </c>
      <c r="P486" s="200">
        <v>4044288</v>
      </c>
      <c r="Q486" s="200"/>
      <c r="R486" s="200">
        <v>0</v>
      </c>
      <c r="S486" s="200">
        <v>0</v>
      </c>
      <c r="T486" s="200">
        <f t="shared" si="248"/>
        <v>4044288</v>
      </c>
      <c r="U486" s="194">
        <f t="shared" si="244"/>
        <v>7044.570632294025</v>
      </c>
      <c r="V486" s="200">
        <v>7044.570632294025</v>
      </c>
    </row>
    <row r="487" spans="1:22" ht="35.25" x14ac:dyDescent="0.5">
      <c r="A487">
        <v>1</v>
      </c>
      <c r="B487" s="193">
        <f>SUBTOTAL(9,$A$415:A487)</f>
        <v>70</v>
      </c>
      <c r="C487" s="202" t="s">
        <v>208</v>
      </c>
      <c r="D487" s="193">
        <v>1963</v>
      </c>
      <c r="E487" s="193"/>
      <c r="F487" s="193" t="s">
        <v>17193</v>
      </c>
      <c r="G487" s="193">
        <v>4</v>
      </c>
      <c r="H487" s="193" t="s">
        <v>17054</v>
      </c>
      <c r="I487" s="203">
        <v>3432.61</v>
      </c>
      <c r="J487" s="203">
        <v>2570.0100000000002</v>
      </c>
      <c r="K487" s="203">
        <v>2482.239</v>
      </c>
      <c r="L487" s="204">
        <v>86</v>
      </c>
      <c r="M487" s="193" t="s">
        <v>17051</v>
      </c>
      <c r="N487" s="193" t="s">
        <v>17067</v>
      </c>
      <c r="O487" s="196" t="s">
        <v>17118</v>
      </c>
      <c r="P487" s="200">
        <v>9290909.120000001</v>
      </c>
      <c r="Q487" s="200"/>
      <c r="R487" s="200">
        <v>0</v>
      </c>
      <c r="S487" s="200">
        <v>0</v>
      </c>
      <c r="T487" s="200">
        <f t="shared" si="248"/>
        <v>9290909.120000001</v>
      </c>
      <c r="U487" s="194">
        <f t="shared" si="244"/>
        <v>2706.6602730866603</v>
      </c>
      <c r="V487" s="200">
        <v>2706.6602730866603</v>
      </c>
    </row>
    <row r="488" spans="1:22" ht="35.25" x14ac:dyDescent="0.5">
      <c r="A488">
        <v>1</v>
      </c>
      <c r="B488" s="193">
        <f>SUBTOTAL(9,$A$415:A488)</f>
        <v>71</v>
      </c>
      <c r="C488" s="202" t="s">
        <v>209</v>
      </c>
      <c r="D488" s="193">
        <v>1959</v>
      </c>
      <c r="E488" s="193"/>
      <c r="F488" s="193" t="s">
        <v>17193</v>
      </c>
      <c r="G488" s="193">
        <v>2</v>
      </c>
      <c r="H488" s="193" t="s">
        <v>16997</v>
      </c>
      <c r="I488" s="203">
        <v>1549.77</v>
      </c>
      <c r="J488" s="203">
        <v>703.32</v>
      </c>
      <c r="K488" s="203">
        <v>703.32</v>
      </c>
      <c r="L488" s="204">
        <v>31</v>
      </c>
      <c r="M488" s="193" t="s">
        <v>17051</v>
      </c>
      <c r="N488" s="193" t="s">
        <v>17067</v>
      </c>
      <c r="O488" s="196" t="s">
        <v>17119</v>
      </c>
      <c r="P488" s="200">
        <v>6403456</v>
      </c>
      <c r="Q488" s="200"/>
      <c r="R488" s="200">
        <v>0</v>
      </c>
      <c r="S488" s="200">
        <v>0</v>
      </c>
      <c r="T488" s="200">
        <f t="shared" si="248"/>
        <v>6403456</v>
      </c>
      <c r="U488" s="194">
        <f t="shared" si="244"/>
        <v>4131.8750524271345</v>
      </c>
      <c r="V488" s="200">
        <v>4131.8750524271345</v>
      </c>
    </row>
    <row r="489" spans="1:22" s="71" customFormat="1" ht="35.25" x14ac:dyDescent="0.5">
      <c r="A489"/>
      <c r="B489" s="201" t="s">
        <v>509</v>
      </c>
      <c r="C489" s="216"/>
      <c r="D489" s="193" t="s">
        <v>17029</v>
      </c>
      <c r="E489" s="193" t="s">
        <v>17029</v>
      </c>
      <c r="F489" s="193" t="s">
        <v>17029</v>
      </c>
      <c r="G489" s="193" t="s">
        <v>17029</v>
      </c>
      <c r="H489" s="193" t="s">
        <v>17029</v>
      </c>
      <c r="I489" s="198">
        <f>SUM(I490:I501)</f>
        <v>36039.199999999997</v>
      </c>
      <c r="J489" s="198">
        <f t="shared" ref="J489:L489" si="249">SUM(J490:J501)</f>
        <v>28554.55</v>
      </c>
      <c r="K489" s="198">
        <f>SUM(K490:K501)</f>
        <v>27775</v>
      </c>
      <c r="L489" s="176">
        <f t="shared" si="249"/>
        <v>1252</v>
      </c>
      <c r="M489" s="193" t="s">
        <v>17029</v>
      </c>
      <c r="N489" s="193" t="s">
        <v>17029</v>
      </c>
      <c r="O489" s="196" t="s">
        <v>17029</v>
      </c>
      <c r="P489" s="199">
        <v>85592652.090000004</v>
      </c>
      <c r="Q489" s="199">
        <f t="shared" ref="Q489" si="250">SUM(Q490:Q501)</f>
        <v>0</v>
      </c>
      <c r="R489" s="198">
        <f t="shared" ref="R489" si="251">SUM(R490:R501)</f>
        <v>0</v>
      </c>
      <c r="S489" s="198">
        <f t="shared" ref="S489" si="252">SUM(S490:S501)</f>
        <v>0</v>
      </c>
      <c r="T489" s="198">
        <f t="shared" ref="T489" si="253">SUM(T490:T501)</f>
        <v>85592652.090000004</v>
      </c>
      <c r="U489" s="194">
        <f t="shared" si="244"/>
        <v>2374.9875715887147</v>
      </c>
      <c r="V489" s="200">
        <f>MAX(V490:V501)</f>
        <v>6454.0617532114602</v>
      </c>
    </row>
    <row r="490" spans="1:22" ht="35.25" x14ac:dyDescent="0.5">
      <c r="A490">
        <v>1</v>
      </c>
      <c r="B490" s="193">
        <f>SUBTOTAL(9,$A$415:A490)</f>
        <v>72</v>
      </c>
      <c r="C490" s="202" t="s">
        <v>538</v>
      </c>
      <c r="D490" s="193">
        <v>1987</v>
      </c>
      <c r="E490" s="193"/>
      <c r="F490" s="193" t="s">
        <v>17193</v>
      </c>
      <c r="G490" s="193">
        <v>5</v>
      </c>
      <c r="H490" s="193" t="s">
        <v>16999</v>
      </c>
      <c r="I490" s="203">
        <v>1318.1</v>
      </c>
      <c r="J490" s="203">
        <v>758.3</v>
      </c>
      <c r="K490" s="203">
        <v>758.3</v>
      </c>
      <c r="L490" s="204">
        <v>20</v>
      </c>
      <c r="M490" s="193" t="s">
        <v>17051</v>
      </c>
      <c r="N490" s="193" t="s">
        <v>17067</v>
      </c>
      <c r="O490" s="196" t="s">
        <v>17144</v>
      </c>
      <c r="P490" s="200">
        <v>3307048</v>
      </c>
      <c r="Q490" s="200"/>
      <c r="R490" s="200">
        <v>0</v>
      </c>
      <c r="S490" s="200">
        <v>0</v>
      </c>
      <c r="T490" s="200">
        <f t="shared" ref="T490:T500" si="254">P490-R490-S490</f>
        <v>3307048</v>
      </c>
      <c r="U490" s="194">
        <f t="shared" si="244"/>
        <v>2508.9507624611183</v>
      </c>
      <c r="V490" s="200">
        <v>2655.2903421591686</v>
      </c>
    </row>
    <row r="491" spans="1:22" ht="35.25" x14ac:dyDescent="0.5">
      <c r="A491">
        <v>1</v>
      </c>
      <c r="B491" s="193">
        <f>SUBTOTAL(9,$A$415:A491)</f>
        <v>73</v>
      </c>
      <c r="C491" s="202" t="s">
        <v>539</v>
      </c>
      <c r="D491" s="193">
        <v>1978</v>
      </c>
      <c r="E491" s="193"/>
      <c r="F491" s="193" t="s">
        <v>17193</v>
      </c>
      <c r="G491" s="193">
        <v>5</v>
      </c>
      <c r="H491" s="193" t="s">
        <v>17054</v>
      </c>
      <c r="I491" s="203">
        <v>3003.4</v>
      </c>
      <c r="J491" s="203">
        <v>2770.4</v>
      </c>
      <c r="K491" s="203">
        <v>2770.4</v>
      </c>
      <c r="L491" s="204">
        <v>94</v>
      </c>
      <c r="M491" s="193" t="s">
        <v>17051</v>
      </c>
      <c r="N491" s="193" t="s">
        <v>17067</v>
      </c>
      <c r="O491" s="196" t="s">
        <v>17136</v>
      </c>
      <c r="P491" s="200">
        <v>7664354.4000000004</v>
      </c>
      <c r="Q491" s="200"/>
      <c r="R491" s="200">
        <v>0</v>
      </c>
      <c r="S491" s="200">
        <v>0</v>
      </c>
      <c r="T491" s="200">
        <f t="shared" si="254"/>
        <v>7664354.4000000004</v>
      </c>
      <c r="U491" s="194">
        <f t="shared" si="244"/>
        <v>2551.8926549910102</v>
      </c>
      <c r="V491" s="200">
        <v>2553.3243657188518</v>
      </c>
    </row>
    <row r="492" spans="1:22" ht="35.25" x14ac:dyDescent="0.5">
      <c r="A492">
        <v>1</v>
      </c>
      <c r="B492" s="193">
        <f>SUBTOTAL(9,$A$415:A492)</f>
        <v>74</v>
      </c>
      <c r="C492" s="202" t="s">
        <v>540</v>
      </c>
      <c r="D492" s="193">
        <v>1990</v>
      </c>
      <c r="E492" s="193"/>
      <c r="F492" s="193" t="s">
        <v>17193</v>
      </c>
      <c r="G492" s="193">
        <v>5</v>
      </c>
      <c r="H492" s="193" t="s">
        <v>17054</v>
      </c>
      <c r="I492" s="203">
        <v>3703.7</v>
      </c>
      <c r="J492" s="203">
        <v>2710.3</v>
      </c>
      <c r="K492" s="203">
        <v>2627.6000000000004</v>
      </c>
      <c r="L492" s="204">
        <v>119</v>
      </c>
      <c r="M492" s="193" t="s">
        <v>17051</v>
      </c>
      <c r="N492" s="193" t="s">
        <v>17067</v>
      </c>
      <c r="O492" s="196" t="s">
        <v>17135</v>
      </c>
      <c r="P492" s="200">
        <v>7697188.9300000006</v>
      </c>
      <c r="Q492" s="200"/>
      <c r="R492" s="200">
        <v>0</v>
      </c>
      <c r="S492" s="200">
        <v>0</v>
      </c>
      <c r="T492" s="200">
        <f t="shared" si="254"/>
        <v>7697188.9300000006</v>
      </c>
      <c r="U492" s="194">
        <f t="shared" si="244"/>
        <v>2078.2430893430897</v>
      </c>
      <c r="V492" s="200">
        <v>2078.2430893430897</v>
      </c>
    </row>
    <row r="493" spans="1:22" ht="35.25" x14ac:dyDescent="0.5">
      <c r="A493">
        <v>1</v>
      </c>
      <c r="B493" s="193">
        <f>SUBTOTAL(9,$A$415:A493)</f>
        <v>75</v>
      </c>
      <c r="C493" s="202" t="s">
        <v>541</v>
      </c>
      <c r="D493" s="193">
        <v>1965</v>
      </c>
      <c r="E493" s="193">
        <v>2010</v>
      </c>
      <c r="F493" s="193" t="s">
        <v>17193</v>
      </c>
      <c r="G493" s="193">
        <v>5</v>
      </c>
      <c r="H493" s="193" t="s">
        <v>16999</v>
      </c>
      <c r="I493" s="203">
        <v>2680.85</v>
      </c>
      <c r="J493" s="203">
        <v>1438.75</v>
      </c>
      <c r="K493" s="203">
        <v>1408.31</v>
      </c>
      <c r="L493" s="204">
        <v>59</v>
      </c>
      <c r="M493" s="193" t="s">
        <v>17051</v>
      </c>
      <c r="N493" s="193" t="s">
        <v>17067</v>
      </c>
      <c r="O493" s="196" t="s">
        <v>17137</v>
      </c>
      <c r="P493" s="200">
        <v>4549824</v>
      </c>
      <c r="Q493" s="200"/>
      <c r="R493" s="200">
        <v>0</v>
      </c>
      <c r="S493" s="200">
        <v>0</v>
      </c>
      <c r="T493" s="200">
        <f t="shared" si="254"/>
        <v>4549824</v>
      </c>
      <c r="U493" s="194">
        <f t="shared" si="244"/>
        <v>1697.1572449036687</v>
      </c>
      <c r="V493" s="200">
        <v>1697.1572449036687</v>
      </c>
    </row>
    <row r="494" spans="1:22" ht="35.25" x14ac:dyDescent="0.5">
      <c r="A494">
        <v>1</v>
      </c>
      <c r="B494" s="193">
        <f>SUBTOTAL(9,$A$415:A494)</f>
        <v>76</v>
      </c>
      <c r="C494" s="202" t="s">
        <v>3413</v>
      </c>
      <c r="D494" s="193">
        <v>1964</v>
      </c>
      <c r="E494" s="193"/>
      <c r="F494" s="193" t="s">
        <v>17193</v>
      </c>
      <c r="G494" s="193">
        <v>5</v>
      </c>
      <c r="H494" s="193" t="s">
        <v>16999</v>
      </c>
      <c r="I494" s="203">
        <v>1701.07</v>
      </c>
      <c r="J494" s="203">
        <v>1568.27</v>
      </c>
      <c r="K494" s="203">
        <v>1483.47</v>
      </c>
      <c r="L494" s="204">
        <v>83</v>
      </c>
      <c r="M494" s="193" t="s">
        <v>17051</v>
      </c>
      <c r="N494" s="193" t="s">
        <v>17067</v>
      </c>
      <c r="O494" s="196" t="s">
        <v>17145</v>
      </c>
      <c r="P494" s="200">
        <v>5235667.84</v>
      </c>
      <c r="Q494" s="200"/>
      <c r="R494" s="200">
        <v>0</v>
      </c>
      <c r="S494" s="200">
        <v>0</v>
      </c>
      <c r="T494" s="200">
        <f t="shared" si="254"/>
        <v>5235667.84</v>
      </c>
      <c r="U494" s="194">
        <f t="shared" si="244"/>
        <v>3077.8673658344455</v>
      </c>
      <c r="V494" s="200">
        <v>3077.8673658344455</v>
      </c>
    </row>
    <row r="495" spans="1:22" ht="35.25" x14ac:dyDescent="0.5">
      <c r="A495">
        <v>1</v>
      </c>
      <c r="B495" s="193">
        <f>SUBTOTAL(9,$A$415:A495)</f>
        <v>77</v>
      </c>
      <c r="C495" s="202" t="s">
        <v>542</v>
      </c>
      <c r="D495" s="193">
        <v>1962</v>
      </c>
      <c r="E495" s="193">
        <v>2010</v>
      </c>
      <c r="F495" s="193" t="s">
        <v>17193</v>
      </c>
      <c r="G495" s="193">
        <v>5</v>
      </c>
      <c r="H495" s="193" t="s">
        <v>16999</v>
      </c>
      <c r="I495" s="203">
        <v>2498.58</v>
      </c>
      <c r="J495" s="203">
        <v>1437.25</v>
      </c>
      <c r="K495" s="203">
        <v>1352.95</v>
      </c>
      <c r="L495" s="204">
        <v>52</v>
      </c>
      <c r="M495" s="193" t="s">
        <v>17051</v>
      </c>
      <c r="N495" s="193" t="s">
        <v>17067</v>
      </c>
      <c r="O495" s="196" t="s">
        <v>17137</v>
      </c>
      <c r="P495" s="200">
        <v>4465568</v>
      </c>
      <c r="Q495" s="200"/>
      <c r="R495" s="200">
        <v>0</v>
      </c>
      <c r="S495" s="200">
        <v>0</v>
      </c>
      <c r="T495" s="200">
        <f t="shared" si="254"/>
        <v>4465568</v>
      </c>
      <c r="U495" s="194">
        <f t="shared" si="244"/>
        <v>1787.2423536568772</v>
      </c>
      <c r="V495" s="200">
        <v>1787.2423536568772</v>
      </c>
    </row>
    <row r="496" spans="1:22" ht="35.25" x14ac:dyDescent="0.5">
      <c r="A496">
        <v>1</v>
      </c>
      <c r="B496" s="193">
        <f>SUBTOTAL(9,$A$415:A496)</f>
        <v>78</v>
      </c>
      <c r="C496" s="202" t="s">
        <v>543</v>
      </c>
      <c r="D496" s="193">
        <v>1983</v>
      </c>
      <c r="E496" s="193"/>
      <c r="F496" s="193" t="s">
        <v>17193</v>
      </c>
      <c r="G496" s="193">
        <v>5</v>
      </c>
      <c r="H496" s="193" t="s">
        <v>17057</v>
      </c>
      <c r="I496" s="203">
        <v>5763.67</v>
      </c>
      <c r="J496" s="203">
        <v>4429</v>
      </c>
      <c r="K496" s="203">
        <v>4297.2</v>
      </c>
      <c r="L496" s="204">
        <v>210</v>
      </c>
      <c r="M496" s="193" t="s">
        <v>17051</v>
      </c>
      <c r="N496" s="193" t="s">
        <v>17067</v>
      </c>
      <c r="O496" s="196" t="s">
        <v>17133</v>
      </c>
      <c r="P496" s="200">
        <v>10455000</v>
      </c>
      <c r="Q496" s="200"/>
      <c r="R496" s="200">
        <v>0</v>
      </c>
      <c r="S496" s="200">
        <v>0</v>
      </c>
      <c r="T496" s="200">
        <f t="shared" si="254"/>
        <v>10455000</v>
      </c>
      <c r="U496" s="194">
        <f t="shared" si="244"/>
        <v>1813.9484044020562</v>
      </c>
      <c r="V496" s="200">
        <v>1902.9471152928604</v>
      </c>
    </row>
    <row r="497" spans="1:22" ht="35.25" x14ac:dyDescent="0.5">
      <c r="A497">
        <v>1</v>
      </c>
      <c r="B497" s="193">
        <f>SUBTOTAL(9,$A$415:A497)</f>
        <v>79</v>
      </c>
      <c r="C497" s="202" t="s">
        <v>544</v>
      </c>
      <c r="D497" s="193">
        <v>1964</v>
      </c>
      <c r="E497" s="193"/>
      <c r="F497" s="193" t="s">
        <v>17193</v>
      </c>
      <c r="G497" s="193">
        <v>5</v>
      </c>
      <c r="H497" s="193" t="s">
        <v>17054</v>
      </c>
      <c r="I497" s="203">
        <v>3399.17</v>
      </c>
      <c r="J497" s="203">
        <v>2811.32</v>
      </c>
      <c r="K497" s="203">
        <v>2811.32</v>
      </c>
      <c r="L497" s="204">
        <v>180</v>
      </c>
      <c r="M497" s="193" t="s">
        <v>17051</v>
      </c>
      <c r="N497" s="193" t="s">
        <v>17067</v>
      </c>
      <c r="O497" s="196" t="s">
        <v>17146</v>
      </c>
      <c r="P497" s="200">
        <v>10053425.92</v>
      </c>
      <c r="Q497" s="200"/>
      <c r="R497" s="200">
        <v>0</v>
      </c>
      <c r="S497" s="200">
        <v>0</v>
      </c>
      <c r="T497" s="200">
        <f t="shared" si="254"/>
        <v>10053425.92</v>
      </c>
      <c r="U497" s="194">
        <f t="shared" si="244"/>
        <v>2957.6119817484855</v>
      </c>
      <c r="V497" s="200">
        <v>2957.6119817484855</v>
      </c>
    </row>
    <row r="498" spans="1:22" ht="35.25" x14ac:dyDescent="0.5">
      <c r="A498">
        <v>1</v>
      </c>
      <c r="B498" s="193">
        <f>SUBTOTAL(9,$A$415:A498)</f>
        <v>80</v>
      </c>
      <c r="C498" s="202" t="s">
        <v>545</v>
      </c>
      <c r="D498" s="193">
        <v>1966</v>
      </c>
      <c r="E498" s="193"/>
      <c r="F498" s="193" t="s">
        <v>17193</v>
      </c>
      <c r="G498" s="193">
        <v>5</v>
      </c>
      <c r="H498" s="193" t="s">
        <v>17054</v>
      </c>
      <c r="I498" s="203">
        <v>4152</v>
      </c>
      <c r="J498" s="203">
        <v>3895.8</v>
      </c>
      <c r="K498" s="203">
        <v>3748.59</v>
      </c>
      <c r="L498" s="204">
        <v>140</v>
      </c>
      <c r="M498" s="193" t="s">
        <v>17051</v>
      </c>
      <c r="N498" s="193" t="s">
        <v>17067</v>
      </c>
      <c r="O498" s="196" t="s">
        <v>17135</v>
      </c>
      <c r="P498" s="200">
        <v>10616256</v>
      </c>
      <c r="Q498" s="200"/>
      <c r="R498" s="200">
        <v>0</v>
      </c>
      <c r="S498" s="200">
        <v>0</v>
      </c>
      <c r="T498" s="200">
        <f t="shared" si="254"/>
        <v>10616256</v>
      </c>
      <c r="U498" s="194">
        <f t="shared" si="244"/>
        <v>2556.9017341040462</v>
      </c>
      <c r="V498" s="200">
        <v>2556.9017341040462</v>
      </c>
    </row>
    <row r="499" spans="1:22" ht="35.25" x14ac:dyDescent="0.5">
      <c r="A499">
        <v>1</v>
      </c>
      <c r="B499" s="193">
        <f>SUBTOTAL(9,$A$415:A499)</f>
        <v>81</v>
      </c>
      <c r="C499" s="202" t="s">
        <v>546</v>
      </c>
      <c r="D499" s="193">
        <v>1973</v>
      </c>
      <c r="E499" s="193"/>
      <c r="F499" s="193" t="s">
        <v>17193</v>
      </c>
      <c r="G499" s="193">
        <v>5</v>
      </c>
      <c r="H499" s="193" t="s">
        <v>17054</v>
      </c>
      <c r="I499" s="203">
        <v>3021.6</v>
      </c>
      <c r="J499" s="203">
        <v>2581.8000000000002</v>
      </c>
      <c r="K499" s="203">
        <v>2581.8000000000002</v>
      </c>
      <c r="L499" s="204">
        <v>95</v>
      </c>
      <c r="M499" s="193" t="s">
        <v>17051</v>
      </c>
      <c r="N499" s="193" t="s">
        <v>17067</v>
      </c>
      <c r="O499" s="196" t="s">
        <v>17134</v>
      </c>
      <c r="P499" s="200">
        <v>7333375</v>
      </c>
      <c r="Q499" s="200"/>
      <c r="R499" s="200">
        <v>0</v>
      </c>
      <c r="S499" s="200">
        <v>0</v>
      </c>
      <c r="T499" s="200">
        <f t="shared" si="254"/>
        <v>7333375</v>
      </c>
      <c r="U499" s="194">
        <f t="shared" si="244"/>
        <v>2426.9840481863912</v>
      </c>
      <c r="V499" s="200">
        <v>2546.0604514164684</v>
      </c>
    </row>
    <row r="500" spans="1:22" ht="35.25" x14ac:dyDescent="0.5">
      <c r="A500">
        <v>1</v>
      </c>
      <c r="B500" s="193">
        <f>SUBTOTAL(9,$A$415:A500)</f>
        <v>82</v>
      </c>
      <c r="C500" s="202" t="s">
        <v>548</v>
      </c>
      <c r="D500" s="193">
        <v>1977</v>
      </c>
      <c r="E500" s="193"/>
      <c r="F500" s="193" t="s">
        <v>17193</v>
      </c>
      <c r="G500" s="193">
        <v>5</v>
      </c>
      <c r="H500" s="193" t="s">
        <v>17054</v>
      </c>
      <c r="I500" s="203">
        <v>3637.93</v>
      </c>
      <c r="J500" s="203">
        <v>3319.03</v>
      </c>
      <c r="K500" s="203">
        <v>3100.73</v>
      </c>
      <c r="L500" s="204">
        <v>156</v>
      </c>
      <c r="M500" s="193" t="s">
        <v>17051</v>
      </c>
      <c r="N500" s="193" t="s">
        <v>17067</v>
      </c>
      <c r="O500" s="196" t="s">
        <v>17145</v>
      </c>
      <c r="P500" s="200">
        <v>8160000</v>
      </c>
      <c r="Q500" s="200"/>
      <c r="R500" s="200">
        <v>0</v>
      </c>
      <c r="S500" s="200">
        <v>0</v>
      </c>
      <c r="T500" s="200">
        <f t="shared" si="254"/>
        <v>8160000</v>
      </c>
      <c r="U500" s="194">
        <f t="shared" si="244"/>
        <v>2243.0338131849708</v>
      </c>
      <c r="V500" s="200">
        <v>2353.0849686497545</v>
      </c>
    </row>
    <row r="501" spans="1:22" ht="35.25" x14ac:dyDescent="0.5">
      <c r="A501">
        <v>1</v>
      </c>
      <c r="B501" s="193">
        <f>SUBTOTAL(9,$A$415:A501)</f>
        <v>83</v>
      </c>
      <c r="C501" s="202" t="s">
        <v>516</v>
      </c>
      <c r="D501" s="193">
        <v>1930</v>
      </c>
      <c r="E501" s="193">
        <v>2010</v>
      </c>
      <c r="F501" s="193" t="s">
        <v>17193</v>
      </c>
      <c r="G501" s="193">
        <v>3</v>
      </c>
      <c r="H501" s="193" t="s">
        <v>17058</v>
      </c>
      <c r="I501" s="203">
        <v>1159.1300000000001</v>
      </c>
      <c r="J501" s="203">
        <v>834.33</v>
      </c>
      <c r="K501" s="203">
        <v>834.33</v>
      </c>
      <c r="L501" s="204">
        <v>44</v>
      </c>
      <c r="M501" s="193" t="s">
        <v>17051</v>
      </c>
      <c r="N501" s="193" t="s">
        <v>17067</v>
      </c>
      <c r="O501" s="196" t="s">
        <v>17137</v>
      </c>
      <c r="P501" s="200">
        <v>6054944</v>
      </c>
      <c r="Q501" s="200"/>
      <c r="R501" s="200">
        <v>0</v>
      </c>
      <c r="S501" s="200">
        <v>0</v>
      </c>
      <c r="T501" s="200">
        <f>P501-R501-S501</f>
        <v>6054944</v>
      </c>
      <c r="U501" s="194">
        <f t="shared" si="244"/>
        <v>5223.6970831571953</v>
      </c>
      <c r="V501" s="200">
        <v>6454.0617532114602</v>
      </c>
    </row>
    <row r="502" spans="1:22" s="71" customFormat="1" ht="35.25" x14ac:dyDescent="0.5">
      <c r="A502"/>
      <c r="B502" s="201" t="s">
        <v>534</v>
      </c>
      <c r="C502" s="216"/>
      <c r="D502" s="193" t="s">
        <v>17029</v>
      </c>
      <c r="E502" s="193" t="s">
        <v>17029</v>
      </c>
      <c r="F502" s="193" t="s">
        <v>17029</v>
      </c>
      <c r="G502" s="193" t="s">
        <v>17029</v>
      </c>
      <c r="H502" s="193" t="s">
        <v>17029</v>
      </c>
      <c r="I502" s="198">
        <f>I503+I504+I505</f>
        <v>7957.4</v>
      </c>
      <c r="J502" s="198">
        <f t="shared" ref="J502:L502" si="255">J503+J504+J505</f>
        <v>4864.2</v>
      </c>
      <c r="K502" s="198">
        <f>K503+K504+K505</f>
        <v>4510.3</v>
      </c>
      <c r="L502" s="176">
        <f t="shared" si="255"/>
        <v>217</v>
      </c>
      <c r="M502" s="193" t="s">
        <v>17029</v>
      </c>
      <c r="N502" s="193" t="s">
        <v>17029</v>
      </c>
      <c r="O502" s="196" t="s">
        <v>17029</v>
      </c>
      <c r="P502" s="199">
        <v>14682262.560000001</v>
      </c>
      <c r="Q502" s="199"/>
      <c r="R502" s="198">
        <f>R503+R504+R505</f>
        <v>0</v>
      </c>
      <c r="S502" s="198">
        <f t="shared" ref="S502:T502" si="256">S503+S504+S505</f>
        <v>0</v>
      </c>
      <c r="T502" s="198">
        <f t="shared" si="256"/>
        <v>14682262.560000001</v>
      </c>
      <c r="U502" s="194">
        <f t="shared" si="244"/>
        <v>1845.1080202076057</v>
      </c>
      <c r="V502" s="200">
        <f>MAX(V503:V505)</f>
        <v>4338.0380485021406</v>
      </c>
    </row>
    <row r="503" spans="1:22" ht="35.25" x14ac:dyDescent="0.5">
      <c r="A503">
        <v>1</v>
      </c>
      <c r="B503" s="193">
        <f>SUBTOTAL(9,$A$415:A503)</f>
        <v>84</v>
      </c>
      <c r="C503" s="202" t="s">
        <v>549</v>
      </c>
      <c r="D503" s="193">
        <v>1985</v>
      </c>
      <c r="E503" s="193"/>
      <c r="F503" s="193" t="s">
        <v>17056</v>
      </c>
      <c r="G503" s="193">
        <v>5</v>
      </c>
      <c r="H503" s="193">
        <v>5</v>
      </c>
      <c r="I503" s="203">
        <v>5783</v>
      </c>
      <c r="J503" s="203">
        <v>3938.5</v>
      </c>
      <c r="K503" s="203">
        <v>3888.9</v>
      </c>
      <c r="L503" s="204">
        <v>167</v>
      </c>
      <c r="M503" s="193" t="s">
        <v>17051</v>
      </c>
      <c r="N503" s="193" t="s">
        <v>17067</v>
      </c>
      <c r="O503" s="196" t="s">
        <v>17138</v>
      </c>
      <c r="P503" s="200">
        <v>8933500</v>
      </c>
      <c r="Q503" s="200"/>
      <c r="R503" s="200">
        <v>0</v>
      </c>
      <c r="S503" s="200">
        <v>0</v>
      </c>
      <c r="T503" s="200">
        <f>P503-R503-S503</f>
        <v>8933500</v>
      </c>
      <c r="U503" s="194">
        <f t="shared" si="244"/>
        <v>1544.7864430226525</v>
      </c>
      <c r="V503" s="200">
        <v>1620.58</v>
      </c>
    </row>
    <row r="504" spans="1:22" ht="35.25" x14ac:dyDescent="0.5">
      <c r="A504">
        <v>1</v>
      </c>
      <c r="B504" s="193">
        <f>SUBTOTAL(9,$A$415:A504)</f>
        <v>85</v>
      </c>
      <c r="C504" s="202" t="s">
        <v>3820</v>
      </c>
      <c r="D504" s="193">
        <v>1988</v>
      </c>
      <c r="E504" s="193"/>
      <c r="F504" s="193" t="s">
        <v>17056</v>
      </c>
      <c r="G504" s="193">
        <v>2</v>
      </c>
      <c r="H504" s="193">
        <v>2</v>
      </c>
      <c r="I504" s="203">
        <v>1473.4</v>
      </c>
      <c r="J504" s="203">
        <v>565</v>
      </c>
      <c r="K504" s="203">
        <v>356.2</v>
      </c>
      <c r="L504" s="204">
        <v>25</v>
      </c>
      <c r="M504" s="193" t="s">
        <v>17051</v>
      </c>
      <c r="N504" s="193" t="s">
        <v>17067</v>
      </c>
      <c r="O504" s="196" t="s">
        <v>17138</v>
      </c>
      <c r="P504" s="200">
        <v>3364342.08</v>
      </c>
      <c r="Q504" s="200"/>
      <c r="R504" s="200">
        <v>0</v>
      </c>
      <c r="S504" s="200">
        <v>0</v>
      </c>
      <c r="T504" s="200">
        <f>P504-R504-S504</f>
        <v>3364342.08</v>
      </c>
      <c r="U504" s="194">
        <f t="shared" si="244"/>
        <v>2283.3867788787838</v>
      </c>
      <c r="V504" s="200">
        <v>2283.39</v>
      </c>
    </row>
    <row r="505" spans="1:22" ht="35.25" x14ac:dyDescent="0.5">
      <c r="A505">
        <v>1</v>
      </c>
      <c r="B505" s="193">
        <f>SUBTOTAL(9,$A$415:A505)</f>
        <v>86</v>
      </c>
      <c r="C505" s="202" t="s">
        <v>524</v>
      </c>
      <c r="D505" s="193">
        <v>1964</v>
      </c>
      <c r="E505" s="193"/>
      <c r="F505" s="193" t="s">
        <v>17193</v>
      </c>
      <c r="G505" s="193">
        <v>2</v>
      </c>
      <c r="H505" s="193">
        <v>2</v>
      </c>
      <c r="I505" s="203">
        <v>701</v>
      </c>
      <c r="J505" s="203">
        <v>360.7</v>
      </c>
      <c r="K505" s="203">
        <v>265.2</v>
      </c>
      <c r="L505" s="204">
        <v>25</v>
      </c>
      <c r="M505" s="193" t="s">
        <v>17051</v>
      </c>
      <c r="N505" s="193" t="s">
        <v>17067</v>
      </c>
      <c r="O505" s="196" t="s">
        <v>17139</v>
      </c>
      <c r="P505" s="200">
        <v>2384420.48</v>
      </c>
      <c r="Q505" s="200"/>
      <c r="R505" s="200">
        <v>0</v>
      </c>
      <c r="S505" s="200">
        <v>0</v>
      </c>
      <c r="T505" s="200">
        <f>P505-R505-S505</f>
        <v>2384420.48</v>
      </c>
      <c r="U505" s="194">
        <f t="shared" si="244"/>
        <v>3401.4557489300996</v>
      </c>
      <c r="V505" s="200">
        <v>4338.0380485021406</v>
      </c>
    </row>
    <row r="506" spans="1:22" s="71" customFormat="1" ht="35.25" x14ac:dyDescent="0.5">
      <c r="A506"/>
      <c r="B506" s="201" t="s">
        <v>535</v>
      </c>
      <c r="C506" s="216"/>
      <c r="D506" s="193" t="s">
        <v>17029</v>
      </c>
      <c r="E506" s="193" t="s">
        <v>17029</v>
      </c>
      <c r="F506" s="193" t="s">
        <v>17029</v>
      </c>
      <c r="G506" s="193" t="s">
        <v>17029</v>
      </c>
      <c r="H506" s="193" t="s">
        <v>17029</v>
      </c>
      <c r="I506" s="198">
        <f>I507+I508</f>
        <v>4302</v>
      </c>
      <c r="J506" s="198">
        <f t="shared" ref="J506:L506" si="257">J507+J508</f>
        <v>4000.2000000000003</v>
      </c>
      <c r="K506" s="198">
        <f>K507+K508</f>
        <v>3764.8</v>
      </c>
      <c r="L506" s="176">
        <f t="shared" si="257"/>
        <v>167</v>
      </c>
      <c r="M506" s="193" t="s">
        <v>17029</v>
      </c>
      <c r="N506" s="193" t="s">
        <v>17029</v>
      </c>
      <c r="O506" s="196" t="s">
        <v>17029</v>
      </c>
      <c r="P506" s="199">
        <v>17109331.199999999</v>
      </c>
      <c r="Q506" s="199">
        <f t="shared" ref="Q506:T506" si="258">Q507+Q508</f>
        <v>0</v>
      </c>
      <c r="R506" s="198">
        <f t="shared" si="258"/>
        <v>0</v>
      </c>
      <c r="S506" s="198">
        <f t="shared" si="258"/>
        <v>0</v>
      </c>
      <c r="T506" s="198">
        <f t="shared" si="258"/>
        <v>17109331.199999999</v>
      </c>
      <c r="U506" s="194">
        <f t="shared" si="244"/>
        <v>3977.0644351464434</v>
      </c>
      <c r="V506" s="200">
        <f>MAX(V507:V508)</f>
        <v>8434.1771292840167</v>
      </c>
    </row>
    <row r="507" spans="1:22" ht="35.25" x14ac:dyDescent="0.5">
      <c r="A507">
        <v>1</v>
      </c>
      <c r="B507" s="193">
        <f>SUBTOTAL(9,$A$415:A507)</f>
        <v>87</v>
      </c>
      <c r="C507" s="202" t="s">
        <v>550</v>
      </c>
      <c r="D507" s="193">
        <v>1966</v>
      </c>
      <c r="E507" s="193"/>
      <c r="F507" s="193" t="s">
        <v>17193</v>
      </c>
      <c r="G507" s="193">
        <v>5</v>
      </c>
      <c r="H507" s="193" t="s">
        <v>17054</v>
      </c>
      <c r="I507" s="203">
        <v>3417.9</v>
      </c>
      <c r="J507" s="203">
        <v>3179.3</v>
      </c>
      <c r="K507" s="203">
        <v>3093.8</v>
      </c>
      <c r="L507" s="204">
        <v>145</v>
      </c>
      <c r="M507" s="193" t="s">
        <v>17051</v>
      </c>
      <c r="N507" s="193" t="s">
        <v>17067</v>
      </c>
      <c r="O507" s="196" t="s">
        <v>17147</v>
      </c>
      <c r="P507" s="200">
        <v>9832675.1999999993</v>
      </c>
      <c r="Q507" s="200"/>
      <c r="R507" s="200">
        <v>0</v>
      </c>
      <c r="S507" s="200">
        <v>0</v>
      </c>
      <c r="T507" s="200">
        <f>P507-R507-S507</f>
        <v>9832675.1999999993</v>
      </c>
      <c r="U507" s="194">
        <f t="shared" si="244"/>
        <v>2876.8176950759234</v>
      </c>
      <c r="V507" s="200">
        <v>2876.8176950759239</v>
      </c>
    </row>
    <row r="508" spans="1:22" ht="35.25" x14ac:dyDescent="0.5">
      <c r="A508">
        <v>1</v>
      </c>
      <c r="B508" s="193">
        <f>SUBTOTAL(9,$A$415:A508)</f>
        <v>88</v>
      </c>
      <c r="C508" s="202" t="s">
        <v>551</v>
      </c>
      <c r="D508" s="193">
        <v>1953</v>
      </c>
      <c r="E508" s="193"/>
      <c r="F508" s="193" t="s">
        <v>17193</v>
      </c>
      <c r="G508" s="193">
        <v>2</v>
      </c>
      <c r="H508" s="193" t="s">
        <v>16999</v>
      </c>
      <c r="I508" s="203">
        <v>884.1</v>
      </c>
      <c r="J508" s="203">
        <v>820.9</v>
      </c>
      <c r="K508" s="203">
        <v>671</v>
      </c>
      <c r="L508" s="204">
        <v>22</v>
      </c>
      <c r="M508" s="193" t="s">
        <v>17051</v>
      </c>
      <c r="N508" s="193" t="s">
        <v>17089</v>
      </c>
      <c r="O508" s="196" t="s">
        <v>17055</v>
      </c>
      <c r="P508" s="200">
        <v>7276656</v>
      </c>
      <c r="Q508" s="200"/>
      <c r="R508" s="200">
        <v>0</v>
      </c>
      <c r="S508" s="200">
        <v>0</v>
      </c>
      <c r="T508" s="200">
        <f>P508-R508-S508</f>
        <v>7276656</v>
      </c>
      <c r="U508" s="194">
        <f t="shared" si="244"/>
        <v>8230.580251102816</v>
      </c>
      <c r="V508" s="200">
        <v>8434.1771292840167</v>
      </c>
    </row>
    <row r="509" spans="1:22" s="71" customFormat="1" ht="35.25" x14ac:dyDescent="0.5">
      <c r="A509"/>
      <c r="B509" s="201" t="s">
        <v>536</v>
      </c>
      <c r="C509" s="216"/>
      <c r="D509" s="193" t="s">
        <v>17029</v>
      </c>
      <c r="E509" s="193" t="s">
        <v>17029</v>
      </c>
      <c r="F509" s="193" t="s">
        <v>17029</v>
      </c>
      <c r="G509" s="193" t="s">
        <v>17029</v>
      </c>
      <c r="H509" s="193" t="s">
        <v>17029</v>
      </c>
      <c r="I509" s="198">
        <f>I510+I511</f>
        <v>5228.93</v>
      </c>
      <c r="J509" s="198">
        <f t="shared" ref="J509:L509" si="259">J510+J511</f>
        <v>3323.23</v>
      </c>
      <c r="K509" s="198">
        <f>K510+K511</f>
        <v>3117.53</v>
      </c>
      <c r="L509" s="176">
        <f t="shared" si="259"/>
        <v>134</v>
      </c>
      <c r="M509" s="193" t="s">
        <v>17029</v>
      </c>
      <c r="N509" s="193" t="s">
        <v>17029</v>
      </c>
      <c r="O509" s="196" t="s">
        <v>17029</v>
      </c>
      <c r="P509" s="199">
        <v>15108214.489999998</v>
      </c>
      <c r="Q509" s="199"/>
      <c r="R509" s="198">
        <f t="shared" ref="R509:T509" si="260">R510+R511</f>
        <v>0</v>
      </c>
      <c r="S509" s="198">
        <f t="shared" si="260"/>
        <v>0</v>
      </c>
      <c r="T509" s="198">
        <f t="shared" si="260"/>
        <v>15108214.489999998</v>
      </c>
      <c r="U509" s="194">
        <f t="shared" si="244"/>
        <v>2889.3510699129647</v>
      </c>
      <c r="V509" s="200">
        <f>MAX(V510:V511)</f>
        <v>7478.440664711633</v>
      </c>
    </row>
    <row r="510" spans="1:22" ht="35.25" x14ac:dyDescent="0.5">
      <c r="A510">
        <v>1</v>
      </c>
      <c r="B510" s="193">
        <f>SUBTOTAL(9,$A$415:A510)</f>
        <v>89</v>
      </c>
      <c r="C510" s="202" t="s">
        <v>552</v>
      </c>
      <c r="D510" s="193">
        <v>1958</v>
      </c>
      <c r="E510" s="193"/>
      <c r="F510" s="193" t="s">
        <v>17193</v>
      </c>
      <c r="G510" s="193">
        <v>4</v>
      </c>
      <c r="H510" s="193" t="s">
        <v>17054</v>
      </c>
      <c r="I510" s="203">
        <v>4615.13</v>
      </c>
      <c r="J510" s="203">
        <v>2752.73</v>
      </c>
      <c r="K510" s="203">
        <v>2547.0300000000002</v>
      </c>
      <c r="L510" s="204">
        <v>107</v>
      </c>
      <c r="M510" s="193" t="s">
        <v>17051</v>
      </c>
      <c r="N510" s="193" t="s">
        <v>17067</v>
      </c>
      <c r="O510" s="196" t="s">
        <v>17142</v>
      </c>
      <c r="P510" s="200">
        <v>10517947.609999999</v>
      </c>
      <c r="Q510" s="200"/>
      <c r="R510" s="200">
        <v>0</v>
      </c>
      <c r="S510" s="200">
        <v>0</v>
      </c>
      <c r="T510" s="200">
        <f>P510-R510-S510</f>
        <v>10517947.609999999</v>
      </c>
      <c r="U510" s="194">
        <f t="shared" si="244"/>
        <v>2279.0143744596576</v>
      </c>
      <c r="V510" s="200">
        <v>3918.7693261078234</v>
      </c>
    </row>
    <row r="511" spans="1:22" ht="35.25" x14ac:dyDescent="0.5">
      <c r="A511">
        <v>1</v>
      </c>
      <c r="B511" s="193">
        <f>SUBTOTAL(9,$A$415:A511)</f>
        <v>90</v>
      </c>
      <c r="C511" s="202" t="s">
        <v>553</v>
      </c>
      <c r="D511" s="193">
        <v>1961</v>
      </c>
      <c r="E511" s="193"/>
      <c r="F511" s="193" t="s">
        <v>17193</v>
      </c>
      <c r="G511" s="193">
        <v>2</v>
      </c>
      <c r="H511" s="193" t="s">
        <v>16999</v>
      </c>
      <c r="I511" s="203">
        <v>613.79999999999995</v>
      </c>
      <c r="J511" s="203">
        <v>570.5</v>
      </c>
      <c r="K511" s="203">
        <v>570.5</v>
      </c>
      <c r="L511" s="204">
        <v>27</v>
      </c>
      <c r="M511" s="193" t="s">
        <v>17051</v>
      </c>
      <c r="N511" s="193" t="s">
        <v>17067</v>
      </c>
      <c r="O511" s="196" t="s">
        <v>17141</v>
      </c>
      <c r="P511" s="200">
        <v>4590266.88</v>
      </c>
      <c r="Q511" s="200"/>
      <c r="R511" s="200">
        <v>0</v>
      </c>
      <c r="S511" s="200">
        <v>0</v>
      </c>
      <c r="T511" s="200">
        <f>P511-R511-S511</f>
        <v>4590266.88</v>
      </c>
      <c r="U511" s="194">
        <f t="shared" si="244"/>
        <v>7478.440664711633</v>
      </c>
      <c r="V511" s="200">
        <v>7478.440664711633</v>
      </c>
    </row>
    <row r="512" spans="1:22" s="71" customFormat="1" ht="35.25" x14ac:dyDescent="0.5">
      <c r="A512"/>
      <c r="B512" s="201" t="s">
        <v>459</v>
      </c>
      <c r="C512" s="216"/>
      <c r="D512" s="193" t="s">
        <v>17029</v>
      </c>
      <c r="E512" s="193" t="s">
        <v>17029</v>
      </c>
      <c r="F512" s="193" t="s">
        <v>17029</v>
      </c>
      <c r="G512" s="193" t="s">
        <v>17029</v>
      </c>
      <c r="H512" s="193" t="s">
        <v>17029</v>
      </c>
      <c r="I512" s="198">
        <f>SUM(I513:I520)</f>
        <v>10229.500000000002</v>
      </c>
      <c r="J512" s="198">
        <f t="shared" ref="J512:L512" si="261">SUM(J513:J520)</f>
        <v>9187.8000000000011</v>
      </c>
      <c r="K512" s="198">
        <f>SUM(K513:K520)</f>
        <v>8768.4000000000015</v>
      </c>
      <c r="L512" s="176">
        <f t="shared" si="261"/>
        <v>327</v>
      </c>
      <c r="M512" s="193" t="s">
        <v>17029</v>
      </c>
      <c r="N512" s="193" t="s">
        <v>17029</v>
      </c>
      <c r="O512" s="196" t="s">
        <v>17029</v>
      </c>
      <c r="P512" s="199">
        <v>40448210.159999996</v>
      </c>
      <c r="Q512" s="199">
        <f t="shared" ref="Q512:T512" si="262">SUM(Q513:Q520)</f>
        <v>0</v>
      </c>
      <c r="R512" s="198">
        <f t="shared" si="262"/>
        <v>0</v>
      </c>
      <c r="S512" s="198">
        <f t="shared" si="262"/>
        <v>0</v>
      </c>
      <c r="T512" s="198">
        <f t="shared" si="262"/>
        <v>40448210.159999996</v>
      </c>
      <c r="U512" s="194">
        <f t="shared" si="244"/>
        <v>3954.0749948677835</v>
      </c>
      <c r="V512" s="200">
        <f>MAX(V513:V520)</f>
        <v>32799.317163212436</v>
      </c>
    </row>
    <row r="513" spans="1:22" ht="35.25" x14ac:dyDescent="0.5">
      <c r="A513">
        <v>1</v>
      </c>
      <c r="B513" s="193">
        <f>SUBTOTAL(9,$A$415:A513)</f>
        <v>91</v>
      </c>
      <c r="C513" s="202" t="s">
        <v>476</v>
      </c>
      <c r="D513" s="193">
        <v>1979</v>
      </c>
      <c r="E513" s="193"/>
      <c r="F513" s="193" t="s">
        <v>17056</v>
      </c>
      <c r="G513" s="193">
        <v>5</v>
      </c>
      <c r="H513" s="193" t="s">
        <v>17053</v>
      </c>
      <c r="I513" s="203">
        <v>6142.1</v>
      </c>
      <c r="J513" s="203">
        <v>6142.1</v>
      </c>
      <c r="K513" s="203">
        <v>5882.1</v>
      </c>
      <c r="L513" s="204">
        <v>177</v>
      </c>
      <c r="M513" s="193" t="s">
        <v>17051</v>
      </c>
      <c r="N513" s="193" t="s">
        <v>17067</v>
      </c>
      <c r="O513" s="196" t="s">
        <v>17156</v>
      </c>
      <c r="P513" s="200">
        <v>12960000</v>
      </c>
      <c r="Q513" s="200"/>
      <c r="R513" s="200">
        <v>0</v>
      </c>
      <c r="S513" s="200">
        <v>0</v>
      </c>
      <c r="T513" s="200">
        <f t="shared" ref="T513:T520" si="263">P513-R513-S513</f>
        <v>12960000</v>
      </c>
      <c r="U513" s="194">
        <f t="shared" si="244"/>
        <v>2110.0275150192929</v>
      </c>
      <c r="V513" s="200">
        <v>2351.8999690659548</v>
      </c>
    </row>
    <row r="514" spans="1:22" ht="35.25" x14ac:dyDescent="0.5">
      <c r="A514">
        <v>1</v>
      </c>
      <c r="B514" s="193">
        <f>SUBTOTAL(9,$A$415:A514)</f>
        <v>92</v>
      </c>
      <c r="C514" s="202" t="s">
        <v>477</v>
      </c>
      <c r="D514" s="193">
        <v>1985</v>
      </c>
      <c r="E514" s="193"/>
      <c r="F514" s="193" t="s">
        <v>17193</v>
      </c>
      <c r="G514" s="193">
        <v>2</v>
      </c>
      <c r="H514" s="193">
        <v>3</v>
      </c>
      <c r="I514" s="203">
        <v>862.2</v>
      </c>
      <c r="J514" s="203">
        <v>500.3</v>
      </c>
      <c r="K514" s="203">
        <v>500.3</v>
      </c>
      <c r="L514" s="204">
        <v>29</v>
      </c>
      <c r="M514" s="193" t="s">
        <v>17051</v>
      </c>
      <c r="N514" s="193" t="s">
        <v>17109</v>
      </c>
      <c r="O514" s="196" t="s">
        <v>17159</v>
      </c>
      <c r="P514" s="200">
        <v>4012668</v>
      </c>
      <c r="Q514" s="200"/>
      <c r="R514" s="200">
        <v>0</v>
      </c>
      <c r="S514" s="200">
        <v>0</v>
      </c>
      <c r="T514" s="200">
        <f t="shared" si="263"/>
        <v>4012668</v>
      </c>
      <c r="U514" s="194">
        <f t="shared" si="244"/>
        <v>4653.987473903966</v>
      </c>
      <c r="V514" s="200">
        <v>4653.9874739039669</v>
      </c>
    </row>
    <row r="515" spans="1:22" ht="35.25" x14ac:dyDescent="0.5">
      <c r="A515">
        <v>1</v>
      </c>
      <c r="B515" s="193">
        <f>SUBTOTAL(9,$A$415:A515)</f>
        <v>93</v>
      </c>
      <c r="C515" s="202" t="s">
        <v>478</v>
      </c>
      <c r="D515" s="193">
        <v>1984</v>
      </c>
      <c r="E515" s="193"/>
      <c r="F515" s="193" t="s">
        <v>17193</v>
      </c>
      <c r="G515" s="193">
        <v>2</v>
      </c>
      <c r="H515" s="193" t="s">
        <v>17058</v>
      </c>
      <c r="I515" s="203">
        <v>935.2</v>
      </c>
      <c r="J515" s="203">
        <v>852.4</v>
      </c>
      <c r="K515" s="203">
        <v>852.4</v>
      </c>
      <c r="L515" s="204">
        <v>27</v>
      </c>
      <c r="M515" s="193" t="s">
        <v>17051</v>
      </c>
      <c r="N515" s="193" t="s">
        <v>17067</v>
      </c>
      <c r="O515" s="196" t="s">
        <v>17157</v>
      </c>
      <c r="P515" s="200">
        <v>6108172</v>
      </c>
      <c r="Q515" s="200"/>
      <c r="R515" s="200">
        <v>0</v>
      </c>
      <c r="S515" s="200">
        <v>0</v>
      </c>
      <c r="T515" s="200">
        <f t="shared" si="263"/>
        <v>6108172</v>
      </c>
      <c r="U515" s="194">
        <f t="shared" si="244"/>
        <v>6531.4071856287419</v>
      </c>
      <c r="V515" s="200">
        <v>6531.4076133447388</v>
      </c>
    </row>
    <row r="516" spans="1:22" ht="35.25" x14ac:dyDescent="0.5">
      <c r="A516">
        <v>1</v>
      </c>
      <c r="B516" s="193">
        <f>SUBTOTAL(9,$A$415:A516)</f>
        <v>94</v>
      </c>
      <c r="C516" s="202" t="s">
        <v>460</v>
      </c>
      <c r="D516" s="193">
        <v>1961</v>
      </c>
      <c r="E516" s="193"/>
      <c r="F516" s="193" t="s">
        <v>17193</v>
      </c>
      <c r="G516" s="193">
        <v>2</v>
      </c>
      <c r="H516" s="193" t="s">
        <v>16999</v>
      </c>
      <c r="I516" s="203">
        <v>542.20000000000005</v>
      </c>
      <c r="J516" s="203">
        <v>374.6</v>
      </c>
      <c r="K516" s="203">
        <v>345.1</v>
      </c>
      <c r="L516" s="204">
        <v>25</v>
      </c>
      <c r="M516" s="193" t="s">
        <v>17051</v>
      </c>
      <c r="N516" s="193" t="s">
        <v>17067</v>
      </c>
      <c r="O516" s="196" t="s">
        <v>17156</v>
      </c>
      <c r="P516" s="200">
        <v>3995395.2</v>
      </c>
      <c r="Q516" s="200"/>
      <c r="R516" s="200">
        <v>0</v>
      </c>
      <c r="S516" s="200">
        <v>0</v>
      </c>
      <c r="T516" s="200">
        <f t="shared" si="263"/>
        <v>3995395.2</v>
      </c>
      <c r="U516" s="194">
        <f t="shared" si="244"/>
        <v>7368.8587237181846</v>
      </c>
      <c r="V516" s="200">
        <v>9173.5859092585761</v>
      </c>
    </row>
    <row r="517" spans="1:22" ht="35.25" x14ac:dyDescent="0.5">
      <c r="A517">
        <v>1</v>
      </c>
      <c r="B517" s="193">
        <f>SUBTOTAL(9,$A$415:A517)</f>
        <v>95</v>
      </c>
      <c r="C517" s="202" t="s">
        <v>464</v>
      </c>
      <c r="D517" s="193">
        <v>1959</v>
      </c>
      <c r="E517" s="193"/>
      <c r="F517" s="193" t="s">
        <v>17192</v>
      </c>
      <c r="G517" s="193">
        <v>2</v>
      </c>
      <c r="H517" s="193" t="s">
        <v>16997</v>
      </c>
      <c r="I517" s="203">
        <v>332</v>
      </c>
      <c r="J517" s="203">
        <v>228.8</v>
      </c>
      <c r="K517" s="203">
        <v>228.8</v>
      </c>
      <c r="L517" s="204">
        <v>12</v>
      </c>
      <c r="M517" s="193" t="s">
        <v>17051</v>
      </c>
      <c r="N517" s="193" t="s">
        <v>17067</v>
      </c>
      <c r="O517" s="196" t="s">
        <v>17156</v>
      </c>
      <c r="P517" s="200">
        <v>2183891.1999999997</v>
      </c>
      <c r="Q517" s="200"/>
      <c r="R517" s="200">
        <v>0</v>
      </c>
      <c r="S517" s="200">
        <v>0</v>
      </c>
      <c r="T517" s="200">
        <f t="shared" si="263"/>
        <v>2183891.1999999997</v>
      </c>
      <c r="U517" s="194">
        <f t="shared" si="244"/>
        <v>6577.9855421686734</v>
      </c>
      <c r="V517" s="200">
        <v>8434.8085240963865</v>
      </c>
    </row>
    <row r="518" spans="1:22" ht="35.25" x14ac:dyDescent="0.5">
      <c r="A518">
        <v>1</v>
      </c>
      <c r="B518" s="193">
        <f>SUBTOTAL(9,$A$415:A518)</f>
        <v>96</v>
      </c>
      <c r="C518" s="202" t="s">
        <v>8383</v>
      </c>
      <c r="D518" s="193">
        <v>1917</v>
      </c>
      <c r="E518" s="193"/>
      <c r="F518" s="193" t="s">
        <v>17193</v>
      </c>
      <c r="G518" s="193">
        <v>2</v>
      </c>
      <c r="H518" s="193" t="s">
        <v>16999</v>
      </c>
      <c r="I518" s="203">
        <v>231.6</v>
      </c>
      <c r="J518" s="203">
        <v>231.6</v>
      </c>
      <c r="K518" s="203">
        <v>101.7</v>
      </c>
      <c r="L518" s="204">
        <v>11</v>
      </c>
      <c r="M518" s="193" t="s">
        <v>17051</v>
      </c>
      <c r="N518" s="193" t="s">
        <v>17089</v>
      </c>
      <c r="O518" s="196" t="s">
        <v>17055</v>
      </c>
      <c r="P518" s="200">
        <v>6038858.4400000004</v>
      </c>
      <c r="Q518" s="200"/>
      <c r="R518" s="200">
        <v>0</v>
      </c>
      <c r="S518" s="200">
        <v>0</v>
      </c>
      <c r="T518" s="200">
        <f t="shared" si="263"/>
        <v>6038858.4400000004</v>
      </c>
      <c r="U518" s="194">
        <f t="shared" si="244"/>
        <v>26074.518307426599</v>
      </c>
      <c r="V518" s="200">
        <v>32799.317163212436</v>
      </c>
    </row>
    <row r="519" spans="1:22" ht="35.25" x14ac:dyDescent="0.5">
      <c r="A519">
        <v>1</v>
      </c>
      <c r="B519" s="193">
        <f>SUBTOTAL(9,$A$415:A519)</f>
        <v>97</v>
      </c>
      <c r="C519" s="202" t="s">
        <v>8420</v>
      </c>
      <c r="D519" s="193">
        <v>1917</v>
      </c>
      <c r="E519" s="193"/>
      <c r="F519" s="193" t="s">
        <v>17193</v>
      </c>
      <c r="G519" s="193">
        <v>2</v>
      </c>
      <c r="H519" s="193" t="s">
        <v>16999</v>
      </c>
      <c r="I519" s="203">
        <v>722.2</v>
      </c>
      <c r="J519" s="203">
        <v>514</v>
      </c>
      <c r="K519" s="203">
        <v>514</v>
      </c>
      <c r="L519" s="204">
        <v>21</v>
      </c>
      <c r="M519" s="193" t="s">
        <v>17051</v>
      </c>
      <c r="N519" s="193" t="s">
        <v>17089</v>
      </c>
      <c r="O519" s="196" t="s">
        <v>17055</v>
      </c>
      <c r="P519" s="200">
        <v>2961597.52</v>
      </c>
      <c r="Q519" s="200"/>
      <c r="R519" s="200">
        <v>0</v>
      </c>
      <c r="S519" s="200">
        <v>0</v>
      </c>
      <c r="T519" s="200">
        <f t="shared" si="263"/>
        <v>2961597.52</v>
      </c>
      <c r="U519" s="194">
        <f t="shared" si="244"/>
        <v>4100.7996676820821</v>
      </c>
      <c r="V519" s="200">
        <v>6292.2468914428136</v>
      </c>
    </row>
    <row r="520" spans="1:22" ht="35.25" x14ac:dyDescent="0.5">
      <c r="A520">
        <v>1</v>
      </c>
      <c r="B520" s="193">
        <f>SUBTOTAL(9,$A$415:A520)</f>
        <v>98</v>
      </c>
      <c r="C520" s="202" t="s">
        <v>8235</v>
      </c>
      <c r="D520" s="193">
        <v>1927</v>
      </c>
      <c r="E520" s="193"/>
      <c r="F520" s="193" t="s">
        <v>17193</v>
      </c>
      <c r="G520" s="193">
        <v>2</v>
      </c>
      <c r="H520" s="193" t="s">
        <v>16999</v>
      </c>
      <c r="I520" s="203">
        <v>462</v>
      </c>
      <c r="J520" s="203">
        <v>344</v>
      </c>
      <c r="K520" s="203">
        <v>344</v>
      </c>
      <c r="L520" s="204">
        <v>25</v>
      </c>
      <c r="M520" s="193" t="s">
        <v>17051</v>
      </c>
      <c r="N520" s="193" t="s">
        <v>17067</v>
      </c>
      <c r="O520" s="196" t="s">
        <v>17313</v>
      </c>
      <c r="P520" s="200">
        <v>2187627.7999999998</v>
      </c>
      <c r="Q520" s="200"/>
      <c r="R520" s="200">
        <v>0</v>
      </c>
      <c r="S520" s="200">
        <v>0</v>
      </c>
      <c r="T520" s="200">
        <f t="shared" si="263"/>
        <v>2187627.7999999998</v>
      </c>
      <c r="U520" s="194">
        <f t="shared" si="244"/>
        <v>4735.1251082251074</v>
      </c>
      <c r="V520" s="200">
        <v>8923.5731645021642</v>
      </c>
    </row>
    <row r="521" spans="1:22" s="71" customFormat="1" ht="35.25" x14ac:dyDescent="0.5">
      <c r="A521"/>
      <c r="B521" s="201" t="s">
        <v>466</v>
      </c>
      <c r="C521" s="216"/>
      <c r="D521" s="193" t="s">
        <v>17029</v>
      </c>
      <c r="E521" s="193" t="s">
        <v>17029</v>
      </c>
      <c r="F521" s="193" t="s">
        <v>17029</v>
      </c>
      <c r="G521" s="193" t="s">
        <v>17029</v>
      </c>
      <c r="H521" s="193" t="s">
        <v>17029</v>
      </c>
      <c r="I521" s="198">
        <f>I522</f>
        <v>380.9</v>
      </c>
      <c r="J521" s="198">
        <f t="shared" ref="J521:L521" si="264">J522</f>
        <v>352.9</v>
      </c>
      <c r="K521" s="198">
        <f>K522</f>
        <v>176.79999999999998</v>
      </c>
      <c r="L521" s="176">
        <f t="shared" si="264"/>
        <v>9</v>
      </c>
      <c r="M521" s="193" t="s">
        <v>17029</v>
      </c>
      <c r="N521" s="193" t="s">
        <v>17029</v>
      </c>
      <c r="O521" s="196" t="s">
        <v>17029</v>
      </c>
      <c r="P521" s="199">
        <v>508994.24</v>
      </c>
      <c r="Q521" s="199"/>
      <c r="R521" s="198">
        <f t="shared" ref="R521:T521" si="265">R522</f>
        <v>0</v>
      </c>
      <c r="S521" s="198">
        <f t="shared" si="265"/>
        <v>0</v>
      </c>
      <c r="T521" s="198">
        <f t="shared" si="265"/>
        <v>508994.24</v>
      </c>
      <c r="U521" s="194">
        <f t="shared" si="244"/>
        <v>1336.2936203728013</v>
      </c>
      <c r="V521" s="200">
        <f>V522</f>
        <v>1336.2936203728013</v>
      </c>
    </row>
    <row r="522" spans="1:22" ht="35.25" x14ac:dyDescent="0.5">
      <c r="A522">
        <v>1</v>
      </c>
      <c r="B522" s="193">
        <f>SUBTOTAL(9,$A$415:A522)</f>
        <v>99</v>
      </c>
      <c r="C522" s="202" t="s">
        <v>479</v>
      </c>
      <c r="D522" s="193">
        <v>1970</v>
      </c>
      <c r="E522" s="193"/>
      <c r="F522" s="193" t="s">
        <v>17193</v>
      </c>
      <c r="G522" s="193">
        <v>2</v>
      </c>
      <c r="H522" s="193" t="s">
        <v>16997</v>
      </c>
      <c r="I522" s="203">
        <v>380.9</v>
      </c>
      <c r="J522" s="203">
        <v>352.9</v>
      </c>
      <c r="K522" s="203">
        <v>176.79999999999998</v>
      </c>
      <c r="L522" s="204">
        <v>9</v>
      </c>
      <c r="M522" s="193" t="s">
        <v>17051</v>
      </c>
      <c r="N522" s="193" t="s">
        <v>17089</v>
      </c>
      <c r="O522" s="196"/>
      <c r="P522" s="200">
        <v>508994.24</v>
      </c>
      <c r="Q522" s="200"/>
      <c r="R522" s="200">
        <v>0</v>
      </c>
      <c r="S522" s="200">
        <v>0</v>
      </c>
      <c r="T522" s="200">
        <f>P522-R522-S522</f>
        <v>508994.24</v>
      </c>
      <c r="U522" s="194">
        <f t="shared" si="244"/>
        <v>1336.2936203728013</v>
      </c>
      <c r="V522" s="200">
        <v>1336.2936203728013</v>
      </c>
    </row>
    <row r="523" spans="1:22" s="71" customFormat="1" ht="35.25" x14ac:dyDescent="0.5">
      <c r="A523"/>
      <c r="B523" s="201" t="s">
        <v>468</v>
      </c>
      <c r="C523" s="216"/>
      <c r="D523" s="193" t="s">
        <v>17029</v>
      </c>
      <c r="E523" s="193" t="s">
        <v>17029</v>
      </c>
      <c r="F523" s="193" t="s">
        <v>17029</v>
      </c>
      <c r="G523" s="193" t="s">
        <v>17029</v>
      </c>
      <c r="H523" s="193" t="s">
        <v>17029</v>
      </c>
      <c r="I523" s="198">
        <f>I524</f>
        <v>749.2</v>
      </c>
      <c r="J523" s="198">
        <f t="shared" ref="J523:L523" si="266">J524</f>
        <v>749.2</v>
      </c>
      <c r="K523" s="198">
        <f>K524</f>
        <v>749.2</v>
      </c>
      <c r="L523" s="176">
        <f t="shared" si="266"/>
        <v>28</v>
      </c>
      <c r="M523" s="193" t="s">
        <v>17029</v>
      </c>
      <c r="N523" s="193" t="s">
        <v>17029</v>
      </c>
      <c r="O523" s="196" t="s">
        <v>17029</v>
      </c>
      <c r="P523" s="199">
        <v>4458520</v>
      </c>
      <c r="Q523" s="199"/>
      <c r="R523" s="198">
        <f t="shared" ref="R523:T523" si="267">R524</f>
        <v>0</v>
      </c>
      <c r="S523" s="198">
        <f t="shared" si="267"/>
        <v>0</v>
      </c>
      <c r="T523" s="198">
        <f t="shared" si="267"/>
        <v>4458520</v>
      </c>
      <c r="U523" s="194">
        <f t="shared" ref="U523:U591" si="268">P523/I523</f>
        <v>5951.0411105178855</v>
      </c>
      <c r="V523" s="200">
        <f>V524</f>
        <v>5951.0411105178855</v>
      </c>
    </row>
    <row r="524" spans="1:22" ht="35.25" x14ac:dyDescent="0.5">
      <c r="A524">
        <v>1</v>
      </c>
      <c r="B524" s="193">
        <f>SUBTOTAL(9,$A$415:A524)</f>
        <v>100</v>
      </c>
      <c r="C524" s="202" t="s">
        <v>456</v>
      </c>
      <c r="D524" s="193">
        <v>1977</v>
      </c>
      <c r="E524" s="193"/>
      <c r="F524" s="193" t="s">
        <v>17193</v>
      </c>
      <c r="G524" s="193">
        <v>4</v>
      </c>
      <c r="H524" s="193" t="s">
        <v>16997</v>
      </c>
      <c r="I524" s="203">
        <v>749.2</v>
      </c>
      <c r="J524" s="203">
        <v>749.2</v>
      </c>
      <c r="K524" s="203">
        <v>749.2</v>
      </c>
      <c r="L524" s="204">
        <v>28</v>
      </c>
      <c r="M524" s="193" t="s">
        <v>17051</v>
      </c>
      <c r="N524" s="193" t="s">
        <v>17089</v>
      </c>
      <c r="O524" s="196"/>
      <c r="P524" s="200">
        <v>4458520</v>
      </c>
      <c r="Q524" s="200"/>
      <c r="R524" s="200">
        <v>0</v>
      </c>
      <c r="S524" s="200">
        <v>0</v>
      </c>
      <c r="T524" s="200">
        <f>P524-R524-S524</f>
        <v>4458520</v>
      </c>
      <c r="U524" s="194">
        <f t="shared" si="268"/>
        <v>5951.0411105178855</v>
      </c>
      <c r="V524" s="200">
        <v>5951.0411105178855</v>
      </c>
    </row>
    <row r="525" spans="1:22" s="71" customFormat="1" ht="35.25" x14ac:dyDescent="0.5">
      <c r="A525"/>
      <c r="B525" s="201" t="s">
        <v>470</v>
      </c>
      <c r="C525" s="216"/>
      <c r="D525" s="193" t="s">
        <v>17029</v>
      </c>
      <c r="E525" s="193" t="s">
        <v>17029</v>
      </c>
      <c r="F525" s="193" t="s">
        <v>17029</v>
      </c>
      <c r="G525" s="193" t="s">
        <v>17029</v>
      </c>
      <c r="H525" s="193" t="s">
        <v>17029</v>
      </c>
      <c r="I525" s="198">
        <f>I526</f>
        <v>975.1</v>
      </c>
      <c r="J525" s="198">
        <f t="shared" ref="J525:L525" si="269">J526</f>
        <v>889.8</v>
      </c>
      <c r="K525" s="198">
        <f>K526</f>
        <v>889.8</v>
      </c>
      <c r="L525" s="176">
        <f t="shared" si="269"/>
        <v>42</v>
      </c>
      <c r="M525" s="193" t="s">
        <v>17029</v>
      </c>
      <c r="N525" s="193" t="s">
        <v>17029</v>
      </c>
      <c r="O525" s="196" t="s">
        <v>17029</v>
      </c>
      <c r="P525" s="199">
        <v>1024284.04</v>
      </c>
      <c r="Q525" s="199"/>
      <c r="R525" s="198">
        <f t="shared" ref="R525:T525" si="270">R526</f>
        <v>0</v>
      </c>
      <c r="S525" s="198">
        <f t="shared" si="270"/>
        <v>0</v>
      </c>
      <c r="T525" s="198">
        <f t="shared" si="270"/>
        <v>1024284.04</v>
      </c>
      <c r="U525" s="194">
        <f t="shared" si="268"/>
        <v>1050.4399958978565</v>
      </c>
      <c r="V525" s="200">
        <f>V526</f>
        <v>1081.6099999999999</v>
      </c>
    </row>
    <row r="526" spans="1:22" ht="35.25" x14ac:dyDescent="0.5">
      <c r="A526">
        <v>1</v>
      </c>
      <c r="B526" s="193">
        <f>SUBTOTAL(9,$A$415:A526)</f>
        <v>101</v>
      </c>
      <c r="C526" s="202" t="s">
        <v>480</v>
      </c>
      <c r="D526" s="193">
        <v>1973</v>
      </c>
      <c r="E526" s="193"/>
      <c r="F526" s="193" t="s">
        <v>17193</v>
      </c>
      <c r="G526" s="193">
        <v>2</v>
      </c>
      <c r="H526" s="193" t="s">
        <v>17058</v>
      </c>
      <c r="I526" s="203">
        <v>975.1</v>
      </c>
      <c r="J526" s="203">
        <v>889.8</v>
      </c>
      <c r="K526" s="203">
        <v>889.8</v>
      </c>
      <c r="L526" s="204">
        <v>42</v>
      </c>
      <c r="M526" s="193" t="s">
        <v>17051</v>
      </c>
      <c r="N526" s="193" t="s">
        <v>17109</v>
      </c>
      <c r="O526" s="196" t="s">
        <v>17158</v>
      </c>
      <c r="P526" s="200">
        <v>1024284.04</v>
      </c>
      <c r="Q526" s="200"/>
      <c r="R526" s="200">
        <v>0</v>
      </c>
      <c r="S526" s="200">
        <v>0</v>
      </c>
      <c r="T526" s="200">
        <f>P526-R526-S526</f>
        <v>1024284.04</v>
      </c>
      <c r="U526" s="194">
        <f t="shared" si="268"/>
        <v>1050.4399958978565</v>
      </c>
      <c r="V526" s="200">
        <v>1081.6099999999999</v>
      </c>
    </row>
    <row r="527" spans="1:22" s="71" customFormat="1" ht="35.25" x14ac:dyDescent="0.5">
      <c r="A527"/>
      <c r="B527" s="201" t="s">
        <v>482</v>
      </c>
      <c r="C527" s="216"/>
      <c r="D527" s="193" t="s">
        <v>17029</v>
      </c>
      <c r="E527" s="193" t="s">
        <v>17029</v>
      </c>
      <c r="F527" s="193" t="s">
        <v>17029</v>
      </c>
      <c r="G527" s="193" t="s">
        <v>17029</v>
      </c>
      <c r="H527" s="193" t="s">
        <v>17029</v>
      </c>
      <c r="I527" s="198">
        <f>I528</f>
        <v>752.1</v>
      </c>
      <c r="J527" s="198">
        <f t="shared" ref="J527:L527" si="271">J528</f>
        <v>704.7</v>
      </c>
      <c r="K527" s="198">
        <f>K528</f>
        <v>558.30000000000007</v>
      </c>
      <c r="L527" s="176">
        <f t="shared" si="271"/>
        <v>28</v>
      </c>
      <c r="M527" s="193" t="s">
        <v>17029</v>
      </c>
      <c r="N527" s="193" t="s">
        <v>17029</v>
      </c>
      <c r="O527" s="196" t="s">
        <v>17029</v>
      </c>
      <c r="P527" s="199">
        <v>5308128</v>
      </c>
      <c r="Q527" s="199"/>
      <c r="R527" s="198">
        <f t="shared" ref="R527:T527" si="272">R528</f>
        <v>0</v>
      </c>
      <c r="S527" s="198">
        <f t="shared" si="272"/>
        <v>0</v>
      </c>
      <c r="T527" s="198">
        <f t="shared" si="272"/>
        <v>5308128</v>
      </c>
      <c r="U527" s="194">
        <f t="shared" si="268"/>
        <v>7057.7423214998007</v>
      </c>
      <c r="V527" s="200">
        <f>V528</f>
        <v>7057.7423214998007</v>
      </c>
    </row>
    <row r="528" spans="1:22" ht="35.25" x14ac:dyDescent="0.5">
      <c r="A528">
        <v>1</v>
      </c>
      <c r="B528" s="193">
        <f>SUBTOTAL(9,$A$415:A528)</f>
        <v>102</v>
      </c>
      <c r="C528" s="202" t="s">
        <v>8474</v>
      </c>
      <c r="D528" s="193">
        <v>1976</v>
      </c>
      <c r="E528" s="193"/>
      <c r="F528" s="193" t="s">
        <v>17193</v>
      </c>
      <c r="G528" s="193">
        <v>2</v>
      </c>
      <c r="H528" s="193" t="s">
        <v>16999</v>
      </c>
      <c r="I528" s="203">
        <v>752.1</v>
      </c>
      <c r="J528" s="203">
        <v>704.7</v>
      </c>
      <c r="K528" s="203">
        <v>558.30000000000007</v>
      </c>
      <c r="L528" s="204">
        <v>28</v>
      </c>
      <c r="M528" s="193" t="s">
        <v>17051</v>
      </c>
      <c r="N528" s="193" t="s">
        <v>17089</v>
      </c>
      <c r="O528" s="196" t="s">
        <v>17055</v>
      </c>
      <c r="P528" s="200">
        <v>5308128</v>
      </c>
      <c r="Q528" s="200"/>
      <c r="R528" s="200">
        <v>0</v>
      </c>
      <c r="S528" s="200">
        <v>0</v>
      </c>
      <c r="T528" s="200">
        <f>P528-R528-S528</f>
        <v>5308128</v>
      </c>
      <c r="U528" s="194">
        <f t="shared" si="268"/>
        <v>7057.7423214998007</v>
      </c>
      <c r="V528" s="200">
        <v>7057.7423214998007</v>
      </c>
    </row>
    <row r="529" spans="1:22" s="71" customFormat="1" ht="35.25" x14ac:dyDescent="0.5">
      <c r="A529"/>
      <c r="B529" s="201" t="s">
        <v>471</v>
      </c>
      <c r="C529" s="216"/>
      <c r="D529" s="193" t="s">
        <v>17029</v>
      </c>
      <c r="E529" s="193" t="s">
        <v>17029</v>
      </c>
      <c r="F529" s="193" t="s">
        <v>17029</v>
      </c>
      <c r="G529" s="193" t="s">
        <v>17029</v>
      </c>
      <c r="H529" s="193" t="s">
        <v>17029</v>
      </c>
      <c r="I529" s="198">
        <f>I530</f>
        <v>917.2</v>
      </c>
      <c r="J529" s="198">
        <f t="shared" ref="J529:L529" si="273">J530</f>
        <v>833.2</v>
      </c>
      <c r="K529" s="198">
        <f>K530</f>
        <v>833.2</v>
      </c>
      <c r="L529" s="176">
        <f t="shared" si="273"/>
        <v>35</v>
      </c>
      <c r="M529" s="193" t="s">
        <v>17029</v>
      </c>
      <c r="N529" s="193" t="s">
        <v>17029</v>
      </c>
      <c r="O529" s="196" t="s">
        <v>17029</v>
      </c>
      <c r="P529" s="199">
        <v>7532677</v>
      </c>
      <c r="Q529" s="199"/>
      <c r="R529" s="198">
        <f t="shared" ref="R529:T529" si="274">R530</f>
        <v>0</v>
      </c>
      <c r="S529" s="198">
        <f t="shared" si="274"/>
        <v>0</v>
      </c>
      <c r="T529" s="198">
        <f t="shared" si="274"/>
        <v>7532677</v>
      </c>
      <c r="U529" s="194">
        <f t="shared" si="268"/>
        <v>8212.6875272568686</v>
      </c>
      <c r="V529" s="200">
        <f>V530</f>
        <v>9426.4463366768414</v>
      </c>
    </row>
    <row r="530" spans="1:22" ht="35.25" x14ac:dyDescent="0.5">
      <c r="A530">
        <v>1</v>
      </c>
      <c r="B530" s="193">
        <f>SUBTOTAL(9,$A$415:A530)</f>
        <v>103</v>
      </c>
      <c r="C530" s="202" t="s">
        <v>483</v>
      </c>
      <c r="D530" s="193">
        <v>1982</v>
      </c>
      <c r="E530" s="193"/>
      <c r="F530" s="193" t="s">
        <v>17193</v>
      </c>
      <c r="G530" s="193">
        <v>2</v>
      </c>
      <c r="H530" s="193" t="s">
        <v>17058</v>
      </c>
      <c r="I530" s="203">
        <v>917.2</v>
      </c>
      <c r="J530" s="203">
        <v>833.2</v>
      </c>
      <c r="K530" s="203">
        <v>833.2</v>
      </c>
      <c r="L530" s="204">
        <v>35</v>
      </c>
      <c r="M530" s="193" t="s">
        <v>17051</v>
      </c>
      <c r="N530" s="193" t="s">
        <v>17089</v>
      </c>
      <c r="O530" s="196" t="s">
        <v>17055</v>
      </c>
      <c r="P530" s="200">
        <v>7532677</v>
      </c>
      <c r="Q530" s="200"/>
      <c r="R530" s="200">
        <v>0</v>
      </c>
      <c r="S530" s="200">
        <v>0</v>
      </c>
      <c r="T530" s="200">
        <f>P530-R530-S530</f>
        <v>7532677</v>
      </c>
      <c r="U530" s="194">
        <f t="shared" si="268"/>
        <v>8212.6875272568686</v>
      </c>
      <c r="V530" s="200">
        <v>9426.4463366768414</v>
      </c>
    </row>
    <row r="531" spans="1:22" s="71" customFormat="1" ht="35.25" x14ac:dyDescent="0.5">
      <c r="A531"/>
      <c r="B531" s="201" t="s">
        <v>473</v>
      </c>
      <c r="C531" s="216"/>
      <c r="D531" s="193" t="s">
        <v>17029</v>
      </c>
      <c r="E531" s="193" t="s">
        <v>17029</v>
      </c>
      <c r="F531" s="193" t="s">
        <v>17029</v>
      </c>
      <c r="G531" s="193" t="s">
        <v>17029</v>
      </c>
      <c r="H531" s="193" t="s">
        <v>17029</v>
      </c>
      <c r="I531" s="198">
        <f>I532</f>
        <v>4789.7</v>
      </c>
      <c r="J531" s="198">
        <f t="shared" ref="J531:L531" si="275">J532</f>
        <v>3464.6</v>
      </c>
      <c r="K531" s="198">
        <f>K532</f>
        <v>3242</v>
      </c>
      <c r="L531" s="176">
        <f t="shared" si="275"/>
        <v>163</v>
      </c>
      <c r="M531" s="193" t="s">
        <v>17029</v>
      </c>
      <c r="N531" s="193" t="s">
        <v>17029</v>
      </c>
      <c r="O531" s="196" t="s">
        <v>17029</v>
      </c>
      <c r="P531" s="199">
        <v>7134922.25</v>
      </c>
      <c r="Q531" s="199"/>
      <c r="R531" s="198">
        <f t="shared" ref="R531:T531" si="276">R532</f>
        <v>0</v>
      </c>
      <c r="S531" s="198">
        <f t="shared" si="276"/>
        <v>0</v>
      </c>
      <c r="T531" s="198">
        <f t="shared" si="276"/>
        <v>7134922.25</v>
      </c>
      <c r="U531" s="194">
        <f t="shared" si="268"/>
        <v>1489.638651690085</v>
      </c>
      <c r="V531" s="200">
        <f>V532</f>
        <v>1492.3480101050175</v>
      </c>
    </row>
    <row r="532" spans="1:22" ht="35.25" x14ac:dyDescent="0.5">
      <c r="A532">
        <v>1</v>
      </c>
      <c r="B532" s="193">
        <f>SUBTOTAL(9,$A$415:A532)</f>
        <v>104</v>
      </c>
      <c r="C532" s="202" t="s">
        <v>484</v>
      </c>
      <c r="D532" s="193">
        <v>1993</v>
      </c>
      <c r="E532" s="193"/>
      <c r="F532" s="193" t="s">
        <v>17193</v>
      </c>
      <c r="G532" s="193">
        <v>5</v>
      </c>
      <c r="H532" s="193" t="s">
        <v>17057</v>
      </c>
      <c r="I532" s="203">
        <v>4789.7</v>
      </c>
      <c r="J532" s="203">
        <v>3464.6</v>
      </c>
      <c r="K532" s="203">
        <v>3242</v>
      </c>
      <c r="L532" s="204">
        <v>163</v>
      </c>
      <c r="M532" s="193" t="s">
        <v>17051</v>
      </c>
      <c r="N532" s="193" t="s">
        <v>17089</v>
      </c>
      <c r="O532" s="196" t="s">
        <v>17055</v>
      </c>
      <c r="P532" s="200">
        <v>7134922.25</v>
      </c>
      <c r="Q532" s="200"/>
      <c r="R532" s="200">
        <v>0</v>
      </c>
      <c r="S532" s="200">
        <v>0</v>
      </c>
      <c r="T532" s="200">
        <f>P532-R532-S532</f>
        <v>7134922.25</v>
      </c>
      <c r="U532" s="194">
        <f t="shared" si="268"/>
        <v>1489.638651690085</v>
      </c>
      <c r="V532" s="200">
        <v>1492.3480101050175</v>
      </c>
    </row>
    <row r="533" spans="1:22" s="71" customFormat="1" ht="35.25" x14ac:dyDescent="0.5">
      <c r="A533"/>
      <c r="B533" s="201" t="s">
        <v>289</v>
      </c>
      <c r="C533" s="216"/>
      <c r="D533" s="193" t="s">
        <v>17029</v>
      </c>
      <c r="E533" s="193" t="s">
        <v>17029</v>
      </c>
      <c r="F533" s="193" t="s">
        <v>17029</v>
      </c>
      <c r="G533" s="193" t="s">
        <v>17029</v>
      </c>
      <c r="H533" s="193" t="s">
        <v>17029</v>
      </c>
      <c r="I533" s="198">
        <f>SUM(I534:I538)</f>
        <v>8371.6600000000017</v>
      </c>
      <c r="J533" s="198">
        <f>SUM(J534:J538)</f>
        <v>7248.72</v>
      </c>
      <c r="K533" s="198">
        <f>SUM(K534:K538)</f>
        <v>7081.7199999999993</v>
      </c>
      <c r="L533" s="176">
        <f>SUM(L534:L538)</f>
        <v>241</v>
      </c>
      <c r="M533" s="193" t="s">
        <v>17029</v>
      </c>
      <c r="N533" s="193" t="s">
        <v>17029</v>
      </c>
      <c r="O533" s="196" t="s">
        <v>17029</v>
      </c>
      <c r="P533" s="199">
        <v>46844042.669999994</v>
      </c>
      <c r="Q533" s="199">
        <f t="shared" ref="Q533:T533" si="277">SUM(Q534:Q538)</f>
        <v>0</v>
      </c>
      <c r="R533" s="198">
        <f t="shared" si="277"/>
        <v>0</v>
      </c>
      <c r="S533" s="198">
        <f t="shared" si="277"/>
        <v>0</v>
      </c>
      <c r="T533" s="198">
        <f t="shared" si="277"/>
        <v>46844042.669999994</v>
      </c>
      <c r="U533" s="194">
        <f t="shared" si="268"/>
        <v>5595.5500665339951</v>
      </c>
      <c r="V533" s="200">
        <f>MAX(V534:V538)</f>
        <v>34016.762128892115</v>
      </c>
    </row>
    <row r="534" spans="1:22" ht="35.25" x14ac:dyDescent="0.5">
      <c r="A534">
        <v>1</v>
      </c>
      <c r="B534" s="193">
        <f>SUBTOTAL(9,$A$415:A534)</f>
        <v>105</v>
      </c>
      <c r="C534" s="202" t="s">
        <v>293</v>
      </c>
      <c r="D534" s="193">
        <v>1977</v>
      </c>
      <c r="E534" s="193"/>
      <c r="F534" s="193" t="s">
        <v>17193</v>
      </c>
      <c r="G534" s="193">
        <v>2</v>
      </c>
      <c r="H534" s="193" t="s">
        <v>16999</v>
      </c>
      <c r="I534" s="203">
        <v>789.8</v>
      </c>
      <c r="J534" s="203">
        <v>737.56</v>
      </c>
      <c r="K534" s="203">
        <v>682.66</v>
      </c>
      <c r="L534" s="204">
        <v>24</v>
      </c>
      <c r="M534" s="193" t="s">
        <v>17051</v>
      </c>
      <c r="N534" s="193" t="s">
        <v>17067</v>
      </c>
      <c r="O534" s="196" t="s">
        <v>17150</v>
      </c>
      <c r="P534" s="200">
        <v>5571597.5699999994</v>
      </c>
      <c r="Q534" s="200"/>
      <c r="R534" s="200">
        <v>0</v>
      </c>
      <c r="S534" s="200">
        <v>0</v>
      </c>
      <c r="T534" s="200">
        <f>P534-R534-S534</f>
        <v>5571597.5699999994</v>
      </c>
      <c r="U534" s="194">
        <f t="shared" si="268"/>
        <v>7054.4410863509747</v>
      </c>
      <c r="V534" s="200">
        <v>7809.8359660673586</v>
      </c>
    </row>
    <row r="535" spans="1:22" ht="35.25" x14ac:dyDescent="0.5">
      <c r="A535">
        <v>1</v>
      </c>
      <c r="B535" s="193">
        <f>SUBTOTAL(9,$A$415:A535)</f>
        <v>106</v>
      </c>
      <c r="C535" s="202" t="s">
        <v>294</v>
      </c>
      <c r="D535" s="193">
        <v>1978</v>
      </c>
      <c r="E535" s="193"/>
      <c r="F535" s="193" t="s">
        <v>17193</v>
      </c>
      <c r="G535" s="193">
        <v>5</v>
      </c>
      <c r="H535" s="193" t="s">
        <v>17054</v>
      </c>
      <c r="I535" s="203">
        <v>4250.6000000000004</v>
      </c>
      <c r="J535" s="203">
        <v>3369.4</v>
      </c>
      <c r="K535" s="203">
        <v>3339.1</v>
      </c>
      <c r="L535" s="204">
        <v>105</v>
      </c>
      <c r="M535" s="193" t="s">
        <v>17051</v>
      </c>
      <c r="N535" s="193" t="s">
        <v>17067</v>
      </c>
      <c r="O535" s="196" t="s">
        <v>17152</v>
      </c>
      <c r="P535" s="200">
        <v>12242836.76</v>
      </c>
      <c r="Q535" s="200"/>
      <c r="R535" s="200">
        <v>0</v>
      </c>
      <c r="S535" s="200">
        <v>0</v>
      </c>
      <c r="T535" s="200">
        <f>P535-R535-S535</f>
        <v>12242836.76</v>
      </c>
      <c r="U535" s="194">
        <f t="shared" si="268"/>
        <v>2880.260847880299</v>
      </c>
      <c r="V535" s="200">
        <v>3188.6818763468682</v>
      </c>
    </row>
    <row r="536" spans="1:22" ht="35.25" x14ac:dyDescent="0.5">
      <c r="A536">
        <v>1</v>
      </c>
      <c r="B536" s="193">
        <f>SUBTOTAL(9,$A$415:A536)</f>
        <v>107</v>
      </c>
      <c r="C536" s="202" t="s">
        <v>303</v>
      </c>
      <c r="D536" s="193">
        <v>1970</v>
      </c>
      <c r="E536" s="193"/>
      <c r="F536" s="193" t="s">
        <v>17193</v>
      </c>
      <c r="G536" s="193">
        <v>2</v>
      </c>
      <c r="H536" s="193" t="s">
        <v>17058</v>
      </c>
      <c r="I536" s="203">
        <v>926.76</v>
      </c>
      <c r="J536" s="203">
        <v>898.36</v>
      </c>
      <c r="K536" s="203">
        <v>898.36</v>
      </c>
      <c r="L536" s="204">
        <v>30</v>
      </c>
      <c r="M536" s="193" t="s">
        <v>17051</v>
      </c>
      <c r="N536" s="193" t="s">
        <v>17067</v>
      </c>
      <c r="O536" s="196" t="s">
        <v>17153</v>
      </c>
      <c r="P536" s="200">
        <v>7084612.1500000004</v>
      </c>
      <c r="Q536" s="200"/>
      <c r="R536" s="200">
        <v>0</v>
      </c>
      <c r="S536" s="200">
        <v>0</v>
      </c>
      <c r="T536" s="200">
        <f>P536-R536-S536</f>
        <v>7084612.1500000004</v>
      </c>
      <c r="U536" s="194">
        <f t="shared" si="268"/>
        <v>7644.4949609391861</v>
      </c>
      <c r="V536" s="200">
        <v>8463.0732552117042</v>
      </c>
    </row>
    <row r="537" spans="1:22" ht="35.25" x14ac:dyDescent="0.5">
      <c r="A537">
        <v>1</v>
      </c>
      <c r="B537" s="193">
        <f>SUBTOTAL(9,$A$415:A537)</f>
        <v>108</v>
      </c>
      <c r="C537" s="202" t="s">
        <v>290</v>
      </c>
      <c r="D537" s="193">
        <v>1986</v>
      </c>
      <c r="E537" s="193"/>
      <c r="F537" s="193" t="s">
        <v>17193</v>
      </c>
      <c r="G537" s="193">
        <v>2</v>
      </c>
      <c r="H537" s="193" t="s">
        <v>17061</v>
      </c>
      <c r="I537" s="203">
        <v>2128.3000000000002</v>
      </c>
      <c r="J537" s="203">
        <v>1966.1</v>
      </c>
      <c r="K537" s="203">
        <v>1902.1999999999998</v>
      </c>
      <c r="L537" s="204">
        <v>73</v>
      </c>
      <c r="M537" s="193" t="s">
        <v>17051</v>
      </c>
      <c r="N537" s="193" t="s">
        <v>17067</v>
      </c>
      <c r="O537" s="196" t="s">
        <v>17150</v>
      </c>
      <c r="P537" s="200">
        <v>13106283.83</v>
      </c>
      <c r="Q537" s="200"/>
      <c r="R537" s="200">
        <v>0</v>
      </c>
      <c r="S537" s="200">
        <v>0</v>
      </c>
      <c r="T537" s="200">
        <f>P537-R537-S537</f>
        <v>13106283.83</v>
      </c>
      <c r="U537" s="194">
        <f>P537/I537</f>
        <v>6158.09981205657</v>
      </c>
      <c r="V537" s="200">
        <f>U537</f>
        <v>6158.09981205657</v>
      </c>
    </row>
    <row r="538" spans="1:22" ht="35.25" x14ac:dyDescent="0.5">
      <c r="A538">
        <v>1</v>
      </c>
      <c r="B538" s="193">
        <f>SUBTOTAL(9,$A$415:A538)</f>
        <v>109</v>
      </c>
      <c r="C538" s="202" t="s">
        <v>1584</v>
      </c>
      <c r="D538" s="193">
        <v>1846</v>
      </c>
      <c r="E538" s="193"/>
      <c r="F538" s="193" t="s">
        <v>17193</v>
      </c>
      <c r="G538" s="193">
        <v>2</v>
      </c>
      <c r="H538" s="193" t="s">
        <v>16997</v>
      </c>
      <c r="I538" s="203">
        <v>276.2</v>
      </c>
      <c r="J538" s="203">
        <v>277.3</v>
      </c>
      <c r="K538" s="203">
        <v>259.39999999999998</v>
      </c>
      <c r="L538" s="204">
        <v>9</v>
      </c>
      <c r="M538" s="193" t="s">
        <v>17051</v>
      </c>
      <c r="N538" s="193" t="s">
        <v>17067</v>
      </c>
      <c r="O538" s="196" t="s">
        <v>17152</v>
      </c>
      <c r="P538" s="200">
        <v>8838712.3600000013</v>
      </c>
      <c r="Q538" s="200"/>
      <c r="R538" s="200">
        <v>0</v>
      </c>
      <c r="S538" s="200">
        <v>0</v>
      </c>
      <c r="T538" s="200">
        <f>P538-R538-S538</f>
        <v>8838712.3600000013</v>
      </c>
      <c r="U538" s="194">
        <f t="shared" si="268"/>
        <v>32001.130919623469</v>
      </c>
      <c r="V538" s="200">
        <v>34016.762128892115</v>
      </c>
    </row>
    <row r="539" spans="1:22" s="71" customFormat="1" ht="35.25" x14ac:dyDescent="0.5">
      <c r="A539"/>
      <c r="B539" s="201" t="s">
        <v>332</v>
      </c>
      <c r="C539" s="216"/>
      <c r="D539" s="193" t="s">
        <v>17029</v>
      </c>
      <c r="E539" s="193" t="s">
        <v>17029</v>
      </c>
      <c r="F539" s="193" t="s">
        <v>17029</v>
      </c>
      <c r="G539" s="193" t="s">
        <v>17029</v>
      </c>
      <c r="H539" s="193" t="s">
        <v>17029</v>
      </c>
      <c r="I539" s="198">
        <f>I540</f>
        <v>775.8</v>
      </c>
      <c r="J539" s="198">
        <f t="shared" ref="J539:L539" si="278">J540</f>
        <v>718.4</v>
      </c>
      <c r="K539" s="198">
        <f>K540</f>
        <v>635.9</v>
      </c>
      <c r="L539" s="176">
        <f t="shared" si="278"/>
        <v>39</v>
      </c>
      <c r="M539" s="193" t="s">
        <v>17029</v>
      </c>
      <c r="N539" s="193" t="s">
        <v>17029</v>
      </c>
      <c r="O539" s="196" t="s">
        <v>17029</v>
      </c>
      <c r="P539" s="199">
        <v>6193827.0800000001</v>
      </c>
      <c r="Q539" s="199"/>
      <c r="R539" s="198">
        <f t="shared" ref="R539:T539" si="279">R540</f>
        <v>0</v>
      </c>
      <c r="S539" s="198">
        <f t="shared" si="279"/>
        <v>0</v>
      </c>
      <c r="T539" s="198">
        <f t="shared" si="279"/>
        <v>6193827.0800000001</v>
      </c>
      <c r="U539" s="194">
        <f t="shared" si="268"/>
        <v>7983.79360659964</v>
      </c>
      <c r="V539" s="200">
        <f>V540</f>
        <v>7983.7935962877045</v>
      </c>
    </row>
    <row r="540" spans="1:22" ht="35.25" x14ac:dyDescent="0.5">
      <c r="A540">
        <v>1</v>
      </c>
      <c r="B540" s="193">
        <f>SUBTOTAL(9,$A$415:A540)</f>
        <v>110</v>
      </c>
      <c r="C540" s="202" t="s">
        <v>334</v>
      </c>
      <c r="D540" s="193">
        <v>1973</v>
      </c>
      <c r="E540" s="193"/>
      <c r="F540" s="193" t="s">
        <v>17193</v>
      </c>
      <c r="G540" s="193">
        <v>2</v>
      </c>
      <c r="H540" s="193" t="s">
        <v>16999</v>
      </c>
      <c r="I540" s="203">
        <v>775.8</v>
      </c>
      <c r="J540" s="203">
        <v>718.4</v>
      </c>
      <c r="K540" s="203">
        <v>635.9</v>
      </c>
      <c r="L540" s="204">
        <v>39</v>
      </c>
      <c r="M540" s="193" t="s">
        <v>17051</v>
      </c>
      <c r="N540" s="193" t="s">
        <v>17089</v>
      </c>
      <c r="O540" s="196" t="s">
        <v>17055</v>
      </c>
      <c r="P540" s="200">
        <v>6193827.0800000001</v>
      </c>
      <c r="Q540" s="200"/>
      <c r="R540" s="200">
        <v>0</v>
      </c>
      <c r="S540" s="200">
        <v>0</v>
      </c>
      <c r="T540" s="200">
        <f>P540-R540-S540</f>
        <v>6193827.0800000001</v>
      </c>
      <c r="U540" s="194">
        <f t="shared" si="268"/>
        <v>7983.79360659964</v>
      </c>
      <c r="V540" s="200">
        <v>7983.7935962877045</v>
      </c>
    </row>
    <row r="541" spans="1:22" s="71" customFormat="1" ht="35.25" x14ac:dyDescent="0.5">
      <c r="A541"/>
      <c r="B541" s="201" t="s">
        <v>333</v>
      </c>
      <c r="C541" s="216"/>
      <c r="D541" s="193" t="s">
        <v>17029</v>
      </c>
      <c r="E541" s="193" t="s">
        <v>17029</v>
      </c>
      <c r="F541" s="193" t="s">
        <v>17029</v>
      </c>
      <c r="G541" s="193" t="s">
        <v>17029</v>
      </c>
      <c r="H541" s="193" t="s">
        <v>17029</v>
      </c>
      <c r="I541" s="198">
        <f>I542</f>
        <v>350</v>
      </c>
      <c r="J541" s="198">
        <f t="shared" ref="J541:L541" si="280">J542</f>
        <v>316</v>
      </c>
      <c r="K541" s="198">
        <f>K542</f>
        <v>215</v>
      </c>
      <c r="L541" s="176">
        <f t="shared" si="280"/>
        <v>7</v>
      </c>
      <c r="M541" s="193" t="s">
        <v>17029</v>
      </c>
      <c r="N541" s="193" t="s">
        <v>17029</v>
      </c>
      <c r="O541" s="196" t="s">
        <v>17029</v>
      </c>
      <c r="P541" s="199">
        <v>2190656</v>
      </c>
      <c r="Q541" s="199"/>
      <c r="R541" s="198">
        <f t="shared" ref="R541:T541" si="281">R542</f>
        <v>0</v>
      </c>
      <c r="S541" s="198">
        <f t="shared" si="281"/>
        <v>0</v>
      </c>
      <c r="T541" s="198">
        <f t="shared" si="281"/>
        <v>2190656</v>
      </c>
      <c r="U541" s="194">
        <f t="shared" si="268"/>
        <v>6259.017142857143</v>
      </c>
      <c r="V541" s="200">
        <f>V542</f>
        <v>6259.017142857143</v>
      </c>
    </row>
    <row r="542" spans="1:22" ht="35.25" x14ac:dyDescent="0.5">
      <c r="A542">
        <v>1</v>
      </c>
      <c r="B542" s="193">
        <f>SUBTOTAL(9,$A$415:A542)</f>
        <v>111</v>
      </c>
      <c r="C542" s="202" t="s">
        <v>335</v>
      </c>
      <c r="D542" s="193">
        <v>1962</v>
      </c>
      <c r="E542" s="193"/>
      <c r="F542" s="193" t="s">
        <v>17193</v>
      </c>
      <c r="G542" s="193">
        <v>2</v>
      </c>
      <c r="H542" s="193">
        <v>2</v>
      </c>
      <c r="I542" s="203">
        <v>350</v>
      </c>
      <c r="J542" s="203">
        <v>316</v>
      </c>
      <c r="K542" s="203">
        <v>215</v>
      </c>
      <c r="L542" s="204">
        <v>7</v>
      </c>
      <c r="M542" s="193" t="s">
        <v>17051</v>
      </c>
      <c r="N542" s="193" t="s">
        <v>17089</v>
      </c>
      <c r="O542" s="196" t="s">
        <v>17055</v>
      </c>
      <c r="P542" s="200">
        <v>2190656</v>
      </c>
      <c r="Q542" s="200"/>
      <c r="R542" s="200">
        <v>0</v>
      </c>
      <c r="S542" s="200">
        <v>0</v>
      </c>
      <c r="T542" s="200">
        <f>P542-R542-S542</f>
        <v>2190656</v>
      </c>
      <c r="U542" s="194">
        <f t="shared" si="268"/>
        <v>6259.017142857143</v>
      </c>
      <c r="V542" s="200">
        <v>6259.017142857143</v>
      </c>
    </row>
    <row r="543" spans="1:22" s="71" customFormat="1" ht="35.25" x14ac:dyDescent="0.5">
      <c r="A543"/>
      <c r="B543" s="201" t="s">
        <v>355</v>
      </c>
      <c r="C543" s="216"/>
      <c r="D543" s="193" t="s">
        <v>17029</v>
      </c>
      <c r="E543" s="193" t="s">
        <v>17029</v>
      </c>
      <c r="F543" s="193" t="s">
        <v>17029</v>
      </c>
      <c r="G543" s="193" t="s">
        <v>17029</v>
      </c>
      <c r="H543" s="193" t="s">
        <v>17029</v>
      </c>
      <c r="I543" s="198">
        <f>I544</f>
        <v>931.7</v>
      </c>
      <c r="J543" s="198">
        <f t="shared" ref="J543:L543" si="282">J544</f>
        <v>848</v>
      </c>
      <c r="K543" s="198">
        <f>K544</f>
        <v>754.7</v>
      </c>
      <c r="L543" s="176">
        <f t="shared" si="282"/>
        <v>34</v>
      </c>
      <c r="M543" s="193" t="s">
        <v>17029</v>
      </c>
      <c r="N543" s="193" t="s">
        <v>17029</v>
      </c>
      <c r="O543" s="196" t="s">
        <v>17029</v>
      </c>
      <c r="P543" s="199">
        <v>7683651.5</v>
      </c>
      <c r="Q543" s="199"/>
      <c r="R543" s="198">
        <f t="shared" ref="R543:T543" si="283">R544</f>
        <v>0</v>
      </c>
      <c r="S543" s="198">
        <f t="shared" si="283"/>
        <v>0</v>
      </c>
      <c r="T543" s="198">
        <f t="shared" si="283"/>
        <v>7683651.5</v>
      </c>
      <c r="U543" s="194">
        <f t="shared" si="268"/>
        <v>8246.9158527422987</v>
      </c>
      <c r="V543" s="200">
        <f>V544</f>
        <v>8823.0218954599113</v>
      </c>
    </row>
    <row r="544" spans="1:22" ht="35.25" x14ac:dyDescent="0.5">
      <c r="A544">
        <v>1</v>
      </c>
      <c r="B544" s="193">
        <f>SUBTOTAL(9,$A$415:A544)</f>
        <v>112</v>
      </c>
      <c r="C544" s="202" t="s">
        <v>357</v>
      </c>
      <c r="D544" s="193">
        <v>1981</v>
      </c>
      <c r="E544" s="193"/>
      <c r="F544" s="193" t="s">
        <v>17193</v>
      </c>
      <c r="G544" s="193">
        <v>2</v>
      </c>
      <c r="H544" s="193" t="s">
        <v>17058</v>
      </c>
      <c r="I544" s="203">
        <v>931.7</v>
      </c>
      <c r="J544" s="203">
        <v>848</v>
      </c>
      <c r="K544" s="203">
        <v>754.7</v>
      </c>
      <c r="L544" s="204">
        <v>34</v>
      </c>
      <c r="M544" s="193" t="s">
        <v>17051</v>
      </c>
      <c r="N544" s="193" t="s">
        <v>17067</v>
      </c>
      <c r="O544" s="196" t="s">
        <v>17185</v>
      </c>
      <c r="P544" s="200">
        <v>7683651.5</v>
      </c>
      <c r="Q544" s="200"/>
      <c r="R544" s="200">
        <v>0</v>
      </c>
      <c r="S544" s="200">
        <v>0</v>
      </c>
      <c r="T544" s="200">
        <f>P544-R544-S544</f>
        <v>7683651.5</v>
      </c>
      <c r="U544" s="194">
        <f t="shared" si="268"/>
        <v>8246.9158527422987</v>
      </c>
      <c r="V544" s="200">
        <v>8823.0218954599113</v>
      </c>
    </row>
    <row r="545" spans="1:22" s="71" customFormat="1" ht="35.25" x14ac:dyDescent="0.5">
      <c r="A545"/>
      <c r="B545" s="201" t="s">
        <v>358</v>
      </c>
      <c r="C545" s="216"/>
      <c r="D545" s="193" t="s">
        <v>17029</v>
      </c>
      <c r="E545" s="193" t="s">
        <v>17029</v>
      </c>
      <c r="F545" s="193" t="s">
        <v>17029</v>
      </c>
      <c r="G545" s="193" t="s">
        <v>17029</v>
      </c>
      <c r="H545" s="193" t="s">
        <v>17029</v>
      </c>
      <c r="I545" s="198">
        <f>I546</f>
        <v>521.6</v>
      </c>
      <c r="J545" s="198">
        <f t="shared" ref="J545:L545" si="284">J546</f>
        <v>521.6</v>
      </c>
      <c r="K545" s="198">
        <f>K546</f>
        <v>521.6</v>
      </c>
      <c r="L545" s="176">
        <f t="shared" si="284"/>
        <v>21</v>
      </c>
      <c r="M545" s="193" t="s">
        <v>17029</v>
      </c>
      <c r="N545" s="193" t="s">
        <v>17029</v>
      </c>
      <c r="O545" s="196" t="s">
        <v>17029</v>
      </c>
      <c r="P545" s="199">
        <v>5423754</v>
      </c>
      <c r="Q545" s="199"/>
      <c r="R545" s="198">
        <f t="shared" ref="R545:T545" si="285">R546</f>
        <v>0</v>
      </c>
      <c r="S545" s="198">
        <f t="shared" si="285"/>
        <v>0</v>
      </c>
      <c r="T545" s="198">
        <f t="shared" si="285"/>
        <v>5423754</v>
      </c>
      <c r="U545" s="194">
        <f t="shared" si="268"/>
        <v>10398.301380368097</v>
      </c>
      <c r="V545" s="200">
        <f>V546</f>
        <v>11124.697085889569</v>
      </c>
    </row>
    <row r="546" spans="1:22" ht="35.25" x14ac:dyDescent="0.5">
      <c r="A546">
        <v>1</v>
      </c>
      <c r="B546" s="193">
        <f>SUBTOTAL(9,$A$415:A546)</f>
        <v>113</v>
      </c>
      <c r="C546" s="202" t="s">
        <v>359</v>
      </c>
      <c r="D546" s="193">
        <v>1973</v>
      </c>
      <c r="E546" s="193"/>
      <c r="F546" s="193" t="s">
        <v>17193</v>
      </c>
      <c r="G546" s="193">
        <v>2</v>
      </c>
      <c r="H546" s="193" t="s">
        <v>16999</v>
      </c>
      <c r="I546" s="203">
        <v>521.6</v>
      </c>
      <c r="J546" s="203">
        <v>521.6</v>
      </c>
      <c r="K546" s="203">
        <v>521.6</v>
      </c>
      <c r="L546" s="204">
        <v>21</v>
      </c>
      <c r="M546" s="193" t="s">
        <v>17051</v>
      </c>
      <c r="N546" s="193" t="s">
        <v>17067</v>
      </c>
      <c r="O546" s="196" t="s">
        <v>17186</v>
      </c>
      <c r="P546" s="200">
        <v>5423754</v>
      </c>
      <c r="Q546" s="200"/>
      <c r="R546" s="200">
        <v>0</v>
      </c>
      <c r="S546" s="200">
        <v>0</v>
      </c>
      <c r="T546" s="200">
        <f>P546-R546-S546</f>
        <v>5423754</v>
      </c>
      <c r="U546" s="194">
        <f t="shared" si="268"/>
        <v>10398.301380368097</v>
      </c>
      <c r="V546" s="200">
        <v>11124.697085889569</v>
      </c>
    </row>
    <row r="547" spans="1:22" s="71" customFormat="1" ht="35.25" x14ac:dyDescent="0.5">
      <c r="A547"/>
      <c r="B547" s="201" t="s">
        <v>2948</v>
      </c>
      <c r="C547" s="216"/>
      <c r="D547" s="193" t="s">
        <v>17029</v>
      </c>
      <c r="E547" s="193" t="s">
        <v>17029</v>
      </c>
      <c r="F547" s="193" t="s">
        <v>17029</v>
      </c>
      <c r="G547" s="193" t="s">
        <v>17029</v>
      </c>
      <c r="H547" s="193" t="s">
        <v>17029</v>
      </c>
      <c r="I547" s="198">
        <f>SUM(I548:I552)</f>
        <v>6643.84</v>
      </c>
      <c r="J547" s="198">
        <f t="shared" ref="J547:L547" si="286">SUM(J548:J552)</f>
        <v>5836.73</v>
      </c>
      <c r="K547" s="198">
        <f>K548+K549+K550+K551+K552</f>
        <v>5687.49</v>
      </c>
      <c r="L547" s="176">
        <f t="shared" si="286"/>
        <v>218</v>
      </c>
      <c r="M547" s="193" t="s">
        <v>17029</v>
      </c>
      <c r="N547" s="193" t="s">
        <v>17029</v>
      </c>
      <c r="O547" s="196" t="s">
        <v>17029</v>
      </c>
      <c r="P547" s="199">
        <v>30502927.5</v>
      </c>
      <c r="Q547" s="199"/>
      <c r="R547" s="198">
        <f t="shared" ref="R547:T547" si="287">SUM(R548:R552)</f>
        <v>0</v>
      </c>
      <c r="S547" s="198">
        <f t="shared" si="287"/>
        <v>0</v>
      </c>
      <c r="T547" s="198">
        <f t="shared" si="287"/>
        <v>30502927.5</v>
      </c>
      <c r="U547" s="194">
        <f t="shared" si="268"/>
        <v>4591.1592542866774</v>
      </c>
      <c r="V547" s="200">
        <f>MAX(V548:V552)</f>
        <v>7355.5898766707405</v>
      </c>
    </row>
    <row r="548" spans="1:22" ht="35.25" x14ac:dyDescent="0.5">
      <c r="A548">
        <v>1</v>
      </c>
      <c r="B548" s="193">
        <f>SUBTOTAL(9,$A$415:A548)</f>
        <v>114</v>
      </c>
      <c r="C548" s="202" t="s">
        <v>2952</v>
      </c>
      <c r="D548" s="193">
        <v>1975</v>
      </c>
      <c r="E548" s="193"/>
      <c r="F548" s="193" t="s">
        <v>17193</v>
      </c>
      <c r="G548" s="193">
        <v>5</v>
      </c>
      <c r="H548" s="193" t="s">
        <v>17061</v>
      </c>
      <c r="I548" s="203">
        <v>3265.86</v>
      </c>
      <c r="J548" s="203">
        <v>2962.26</v>
      </c>
      <c r="K548" s="203">
        <v>2962.26</v>
      </c>
      <c r="L548" s="204">
        <v>107</v>
      </c>
      <c r="M548" s="193" t="s">
        <v>17051</v>
      </c>
      <c r="N548" s="193" t="s">
        <v>17067</v>
      </c>
      <c r="O548" s="196" t="s">
        <v>17128</v>
      </c>
      <c r="P548" s="200">
        <v>9437851.5800000001</v>
      </c>
      <c r="Q548" s="200"/>
      <c r="R548" s="200">
        <v>0</v>
      </c>
      <c r="S548" s="200">
        <v>0</v>
      </c>
      <c r="T548" s="200">
        <f>P548-R548-S548</f>
        <v>9437851.5800000001</v>
      </c>
      <c r="U548" s="194">
        <f t="shared" si="268"/>
        <v>2889.8518552540522</v>
      </c>
      <c r="V548" s="200">
        <v>2889.8518564788451</v>
      </c>
    </row>
    <row r="549" spans="1:22" ht="35.25" x14ac:dyDescent="0.5">
      <c r="A549">
        <v>1</v>
      </c>
      <c r="B549" s="193">
        <f>SUBTOTAL(9,$A$415:A549)</f>
        <v>115</v>
      </c>
      <c r="C549" s="202" t="s">
        <v>2953</v>
      </c>
      <c r="D549" s="193">
        <v>1959</v>
      </c>
      <c r="E549" s="193"/>
      <c r="F549" s="193" t="s">
        <v>17193</v>
      </c>
      <c r="G549" s="193">
        <v>2</v>
      </c>
      <c r="H549" s="193" t="s">
        <v>16999</v>
      </c>
      <c r="I549" s="203">
        <v>793.81</v>
      </c>
      <c r="J549" s="203">
        <v>712.95</v>
      </c>
      <c r="K549" s="203">
        <v>667.45</v>
      </c>
      <c r="L549" s="204">
        <v>36</v>
      </c>
      <c r="M549" s="193" t="s">
        <v>17051</v>
      </c>
      <c r="N549" s="193" t="s">
        <v>17067</v>
      </c>
      <c r="O549" s="196" t="s">
        <v>17128</v>
      </c>
      <c r="P549" s="200">
        <v>5838940.7999999998</v>
      </c>
      <c r="Q549" s="200"/>
      <c r="R549" s="200">
        <v>0</v>
      </c>
      <c r="S549" s="200">
        <v>0</v>
      </c>
      <c r="T549" s="200">
        <f>P549-R549-S549</f>
        <v>5838940.7999999998</v>
      </c>
      <c r="U549" s="194">
        <f t="shared" si="268"/>
        <v>7355.5898766707405</v>
      </c>
      <c r="V549" s="200">
        <v>7355.5898766707405</v>
      </c>
    </row>
    <row r="550" spans="1:22" ht="35.25" x14ac:dyDescent="0.5">
      <c r="A550">
        <v>1</v>
      </c>
      <c r="B550" s="193">
        <f>SUBTOTAL(9,$A$415:A550)</f>
        <v>116</v>
      </c>
      <c r="C550" s="202" t="s">
        <v>2950</v>
      </c>
      <c r="D550" s="193">
        <v>1965</v>
      </c>
      <c r="E550" s="193"/>
      <c r="F550" s="193" t="s">
        <v>17193</v>
      </c>
      <c r="G550" s="193">
        <v>2</v>
      </c>
      <c r="H550" s="193" t="s">
        <v>16999</v>
      </c>
      <c r="I550" s="203">
        <v>684.27</v>
      </c>
      <c r="J550" s="203">
        <v>635.52</v>
      </c>
      <c r="K550" s="203">
        <v>591.67999999999995</v>
      </c>
      <c r="L550" s="204">
        <v>22</v>
      </c>
      <c r="M550" s="193" t="s">
        <v>17051</v>
      </c>
      <c r="N550" s="193" t="s">
        <v>17067</v>
      </c>
      <c r="O550" s="196" t="s">
        <v>17129</v>
      </c>
      <c r="P550" s="200">
        <v>4711932.54</v>
      </c>
      <c r="Q550" s="200"/>
      <c r="R550" s="200">
        <v>0</v>
      </c>
      <c r="S550" s="200">
        <v>0</v>
      </c>
      <c r="T550" s="200">
        <f>P550-R550-S550</f>
        <v>4711932.54</v>
      </c>
      <c r="U550" s="194">
        <f t="shared" si="268"/>
        <v>6886.0720768117853</v>
      </c>
      <c r="V550" s="200">
        <v>6886.0720826574316</v>
      </c>
    </row>
    <row r="551" spans="1:22" ht="35.25" x14ac:dyDescent="0.5">
      <c r="A551">
        <v>1</v>
      </c>
      <c r="B551" s="193">
        <f>SUBTOTAL(9,$A$415:A551)</f>
        <v>117</v>
      </c>
      <c r="C551" s="202" t="s">
        <v>2951</v>
      </c>
      <c r="D551" s="193">
        <v>1983</v>
      </c>
      <c r="E551" s="193"/>
      <c r="F551" s="193" t="s">
        <v>17193</v>
      </c>
      <c r="G551" s="193">
        <v>3</v>
      </c>
      <c r="H551" s="193" t="s">
        <v>16997</v>
      </c>
      <c r="I551" s="203">
        <v>855.4</v>
      </c>
      <c r="J551" s="203">
        <v>570.9</v>
      </c>
      <c r="K551" s="203">
        <v>570.9</v>
      </c>
      <c r="L551" s="204">
        <v>17</v>
      </c>
      <c r="M551" s="193" t="s">
        <v>17051</v>
      </c>
      <c r="N551" s="193" t="s">
        <v>17067</v>
      </c>
      <c r="O551" s="196" t="s">
        <v>17128</v>
      </c>
      <c r="P551" s="200">
        <v>3057546.58</v>
      </c>
      <c r="Q551" s="200"/>
      <c r="R551" s="200">
        <v>0</v>
      </c>
      <c r="S551" s="200">
        <v>0</v>
      </c>
      <c r="T551" s="200">
        <f>P551-R551-S551</f>
        <v>3057546.58</v>
      </c>
      <c r="U551" s="194">
        <f t="shared" si="268"/>
        <v>3574.4056347907413</v>
      </c>
      <c r="V551" s="200">
        <v>4616.1899999999996</v>
      </c>
    </row>
    <row r="552" spans="1:22" ht="35.25" x14ac:dyDescent="0.5">
      <c r="A552">
        <v>1</v>
      </c>
      <c r="B552" s="193">
        <f>SUBTOTAL(9,$A$415:A552)</f>
        <v>118</v>
      </c>
      <c r="C552" s="202" t="s">
        <v>2954</v>
      </c>
      <c r="D552" s="193">
        <v>1982</v>
      </c>
      <c r="E552" s="193"/>
      <c r="F552" s="193" t="s">
        <v>17193</v>
      </c>
      <c r="G552" s="193">
        <v>2</v>
      </c>
      <c r="H552" s="193" t="s">
        <v>17058</v>
      </c>
      <c r="I552" s="203">
        <v>1044.5</v>
      </c>
      <c r="J552" s="203">
        <v>955.1</v>
      </c>
      <c r="K552" s="203">
        <v>895.2</v>
      </c>
      <c r="L552" s="204">
        <v>36</v>
      </c>
      <c r="M552" s="193" t="s">
        <v>17051</v>
      </c>
      <c r="N552" s="193" t="s">
        <v>17067</v>
      </c>
      <c r="O552" s="196" t="s">
        <v>17128</v>
      </c>
      <c r="P552" s="200">
        <v>7456656</v>
      </c>
      <c r="Q552" s="200"/>
      <c r="R552" s="200">
        <v>0</v>
      </c>
      <c r="S552" s="200">
        <v>0</v>
      </c>
      <c r="T552" s="200">
        <f>P552-R552-S552</f>
        <v>7456656</v>
      </c>
      <c r="U552" s="194">
        <f t="shared" si="268"/>
        <v>7138.9717568214455</v>
      </c>
      <c r="V552" s="200">
        <v>7138.9717568214455</v>
      </c>
    </row>
    <row r="553" spans="1:22" s="71" customFormat="1" ht="35.25" x14ac:dyDescent="0.5">
      <c r="A553"/>
      <c r="B553" s="201" t="s">
        <v>2958</v>
      </c>
      <c r="C553" s="216"/>
      <c r="D553" s="193" t="s">
        <v>17029</v>
      </c>
      <c r="E553" s="193" t="s">
        <v>17029</v>
      </c>
      <c r="F553" s="193" t="s">
        <v>17029</v>
      </c>
      <c r="G553" s="193" t="s">
        <v>17029</v>
      </c>
      <c r="H553" s="193" t="s">
        <v>17029</v>
      </c>
      <c r="I553" s="198">
        <f>I554</f>
        <v>409.7</v>
      </c>
      <c r="J553" s="198">
        <f t="shared" ref="J553:L553" si="288">J554</f>
        <v>351</v>
      </c>
      <c r="K553" s="198">
        <f>K554</f>
        <v>351</v>
      </c>
      <c r="L553" s="176">
        <f t="shared" si="288"/>
        <v>20</v>
      </c>
      <c r="M553" s="193" t="s">
        <v>17029</v>
      </c>
      <c r="N553" s="193" t="s">
        <v>17029</v>
      </c>
      <c r="O553" s="196" t="s">
        <v>17029</v>
      </c>
      <c r="P553" s="199">
        <v>4246200</v>
      </c>
      <c r="Q553" s="199"/>
      <c r="R553" s="198">
        <f t="shared" ref="R553:T553" si="289">R554</f>
        <v>0</v>
      </c>
      <c r="S553" s="198">
        <f t="shared" si="289"/>
        <v>0</v>
      </c>
      <c r="T553" s="198">
        <f t="shared" si="289"/>
        <v>4246200</v>
      </c>
      <c r="U553" s="194">
        <f t="shared" si="268"/>
        <v>10364.168904076154</v>
      </c>
      <c r="V553" s="200">
        <f>V554</f>
        <v>10364.907005125702</v>
      </c>
    </row>
    <row r="554" spans="1:22" ht="35.25" x14ac:dyDescent="0.5">
      <c r="A554">
        <v>1</v>
      </c>
      <c r="B554" s="193">
        <f>SUBTOTAL(9,$A$415:A554)</f>
        <v>119</v>
      </c>
      <c r="C554" s="202" t="s">
        <v>2955</v>
      </c>
      <c r="D554" s="193">
        <v>1969</v>
      </c>
      <c r="E554" s="193"/>
      <c r="F554" s="193" t="s">
        <v>17193</v>
      </c>
      <c r="G554" s="193">
        <v>2</v>
      </c>
      <c r="H554" s="193" t="s">
        <v>16999</v>
      </c>
      <c r="I554" s="203">
        <v>409.7</v>
      </c>
      <c r="J554" s="203">
        <v>351</v>
      </c>
      <c r="K554" s="203">
        <v>351</v>
      </c>
      <c r="L554" s="204">
        <v>20</v>
      </c>
      <c r="M554" s="193" t="s">
        <v>17051</v>
      </c>
      <c r="N554" s="193" t="s">
        <v>17089</v>
      </c>
      <c r="O554" s="196" t="s">
        <v>17055</v>
      </c>
      <c r="P554" s="200">
        <v>4246200</v>
      </c>
      <c r="Q554" s="200"/>
      <c r="R554" s="200">
        <v>0</v>
      </c>
      <c r="S554" s="200">
        <v>0</v>
      </c>
      <c r="T554" s="200">
        <f>P554-R554-S554</f>
        <v>4246200</v>
      </c>
      <c r="U554" s="194">
        <f t="shared" si="268"/>
        <v>10364.168904076154</v>
      </c>
      <c r="V554" s="200">
        <v>10364.907005125702</v>
      </c>
    </row>
    <row r="555" spans="1:22" s="71" customFormat="1" ht="35.25" x14ac:dyDescent="0.5">
      <c r="A555"/>
      <c r="B555" s="201" t="s">
        <v>2957</v>
      </c>
      <c r="C555" s="216"/>
      <c r="D555" s="193" t="s">
        <v>17029</v>
      </c>
      <c r="E555" s="193" t="s">
        <v>17029</v>
      </c>
      <c r="F555" s="193" t="s">
        <v>17029</v>
      </c>
      <c r="G555" s="193" t="s">
        <v>17029</v>
      </c>
      <c r="H555" s="193" t="s">
        <v>17029</v>
      </c>
      <c r="I555" s="198">
        <f>I556</f>
        <v>503</v>
      </c>
      <c r="J555" s="198">
        <f t="shared" ref="J555:L555" si="290">J556</f>
        <v>470.3</v>
      </c>
      <c r="K555" s="198">
        <f>K556</f>
        <v>286.20000000000005</v>
      </c>
      <c r="L555" s="176">
        <f t="shared" si="290"/>
        <v>19</v>
      </c>
      <c r="M555" s="193" t="s">
        <v>17029</v>
      </c>
      <c r="N555" s="193" t="s">
        <v>17029</v>
      </c>
      <c r="O555" s="196" t="s">
        <v>17029</v>
      </c>
      <c r="P555" s="199">
        <v>4996380.8</v>
      </c>
      <c r="Q555" s="199"/>
      <c r="R555" s="198">
        <f t="shared" ref="R555:T555" si="291">R556</f>
        <v>0</v>
      </c>
      <c r="S555" s="198">
        <f t="shared" si="291"/>
        <v>0</v>
      </c>
      <c r="T555" s="198">
        <f t="shared" si="291"/>
        <v>4996380.8</v>
      </c>
      <c r="U555" s="194">
        <f t="shared" si="268"/>
        <v>9933.1626242544735</v>
      </c>
      <c r="V555" s="200">
        <f>V556</f>
        <v>9933.1626242544735</v>
      </c>
    </row>
    <row r="556" spans="1:22" ht="35.25" x14ac:dyDescent="0.5">
      <c r="A556">
        <v>1</v>
      </c>
      <c r="B556" s="193">
        <f>SUBTOTAL(9,$A$415:A556)</f>
        <v>120</v>
      </c>
      <c r="C556" s="202" t="s">
        <v>2956</v>
      </c>
      <c r="D556" s="193">
        <v>1890</v>
      </c>
      <c r="E556" s="193"/>
      <c r="F556" s="193" t="s">
        <v>17193</v>
      </c>
      <c r="G556" s="193">
        <v>2</v>
      </c>
      <c r="H556" s="193" t="s">
        <v>16999</v>
      </c>
      <c r="I556" s="203">
        <v>503</v>
      </c>
      <c r="J556" s="203">
        <v>470.3</v>
      </c>
      <c r="K556" s="203">
        <v>286.20000000000005</v>
      </c>
      <c r="L556" s="204">
        <v>19</v>
      </c>
      <c r="M556" s="193" t="s">
        <v>17051</v>
      </c>
      <c r="N556" s="193" t="s">
        <v>17089</v>
      </c>
      <c r="O556" s="196" t="s">
        <v>17055</v>
      </c>
      <c r="P556" s="200">
        <v>4996380.8</v>
      </c>
      <c r="Q556" s="200"/>
      <c r="R556" s="200">
        <v>0</v>
      </c>
      <c r="S556" s="200">
        <v>0</v>
      </c>
      <c r="T556" s="200">
        <f>P556-R556-S556</f>
        <v>4996380.8</v>
      </c>
      <c r="U556" s="194">
        <f t="shared" si="268"/>
        <v>9933.1626242544735</v>
      </c>
      <c r="V556" s="200">
        <v>9933.1626242544735</v>
      </c>
    </row>
    <row r="557" spans="1:22" s="71" customFormat="1" ht="35.25" x14ac:dyDescent="0.5">
      <c r="A557"/>
      <c r="B557" s="191" t="s">
        <v>40</v>
      </c>
      <c r="C557" s="217"/>
      <c r="D557" s="193" t="s">
        <v>17029</v>
      </c>
      <c r="E557" s="193" t="s">
        <v>17029</v>
      </c>
      <c r="F557" s="193" t="s">
        <v>17029</v>
      </c>
      <c r="G557" s="193" t="s">
        <v>17029</v>
      </c>
      <c r="H557" s="193" t="s">
        <v>17029</v>
      </c>
      <c r="I557" s="198">
        <f>I558+I559</f>
        <v>1129.7</v>
      </c>
      <c r="J557" s="198">
        <f t="shared" ref="J557:L557" si="292">J558+J559</f>
        <v>1036</v>
      </c>
      <c r="K557" s="198">
        <f>K558+K559</f>
        <v>812.8</v>
      </c>
      <c r="L557" s="176">
        <f t="shared" si="292"/>
        <v>83</v>
      </c>
      <c r="M557" s="193" t="s">
        <v>17029</v>
      </c>
      <c r="N557" s="193" t="s">
        <v>17029</v>
      </c>
      <c r="O557" s="196" t="s">
        <v>17029</v>
      </c>
      <c r="P557" s="199">
        <v>7113696.0700000003</v>
      </c>
      <c r="Q557" s="199"/>
      <c r="R557" s="198">
        <f>R558+R559</f>
        <v>0</v>
      </c>
      <c r="S557" s="198">
        <f t="shared" ref="S557:T557" si="293">S558+S559</f>
        <v>0</v>
      </c>
      <c r="T557" s="198">
        <f t="shared" si="293"/>
        <v>7113696.0700000003</v>
      </c>
      <c r="U557" s="194">
        <f t="shared" si="268"/>
        <v>6296.9780207134636</v>
      </c>
      <c r="V557" s="200">
        <f>MAX(V558:V559)</f>
        <v>13399.749397590364</v>
      </c>
    </row>
    <row r="558" spans="1:22" ht="35.25" x14ac:dyDescent="0.5">
      <c r="A558">
        <v>1</v>
      </c>
      <c r="B558" s="193">
        <f>SUBTOTAL(9,$A$415:A558)</f>
        <v>121</v>
      </c>
      <c r="C558" s="217" t="s">
        <v>12345</v>
      </c>
      <c r="D558" s="193">
        <v>1971</v>
      </c>
      <c r="E558" s="193"/>
      <c r="F558" s="193" t="s">
        <v>17193</v>
      </c>
      <c r="G558" s="193">
        <v>2</v>
      </c>
      <c r="H558" s="193" t="s">
        <v>16997</v>
      </c>
      <c r="I558" s="203">
        <v>789.4</v>
      </c>
      <c r="J558" s="203">
        <v>729.4</v>
      </c>
      <c r="K558" s="203">
        <v>563.4</v>
      </c>
      <c r="L558" s="204">
        <v>27</v>
      </c>
      <c r="M558" s="193" t="s">
        <v>17051</v>
      </c>
      <c r="N558" s="193" t="s">
        <v>17168</v>
      </c>
      <c r="O558" s="196" t="s">
        <v>17169</v>
      </c>
      <c r="P558" s="200">
        <v>2553761.35</v>
      </c>
      <c r="Q558" s="200"/>
      <c r="R558" s="200">
        <v>0</v>
      </c>
      <c r="S558" s="200">
        <v>0</v>
      </c>
      <c r="T558" s="200">
        <f t="shared" ref="T558:T796" si="294">P558-R558-S558</f>
        <v>2553761.35</v>
      </c>
      <c r="U558" s="194">
        <f t="shared" si="268"/>
        <v>3235.0663161895113</v>
      </c>
      <c r="V558" s="200">
        <v>3614.0938054218395</v>
      </c>
    </row>
    <row r="559" spans="1:22" ht="35.25" x14ac:dyDescent="0.5">
      <c r="A559">
        <v>1</v>
      </c>
      <c r="B559" s="193">
        <f>SUBTOTAL(9,$A$415:A559)</f>
        <v>122</v>
      </c>
      <c r="C559" s="217" t="s">
        <v>48</v>
      </c>
      <c r="D559" s="193">
        <v>1985</v>
      </c>
      <c r="E559" s="193"/>
      <c r="F559" s="193" t="s">
        <v>17191</v>
      </c>
      <c r="G559" s="193">
        <v>2</v>
      </c>
      <c r="H559" s="193" t="s">
        <v>17058</v>
      </c>
      <c r="I559" s="203">
        <v>340.3</v>
      </c>
      <c r="J559" s="203">
        <v>306.60000000000002</v>
      </c>
      <c r="K559" s="203">
        <v>249.4</v>
      </c>
      <c r="L559" s="204">
        <v>56</v>
      </c>
      <c r="M559" s="193" t="s">
        <v>17051</v>
      </c>
      <c r="N559" s="193" t="s">
        <v>17067</v>
      </c>
      <c r="O559" s="196" t="s">
        <v>17169</v>
      </c>
      <c r="P559" s="200">
        <v>4559934.72</v>
      </c>
      <c r="Q559" s="200"/>
      <c r="R559" s="200">
        <v>0</v>
      </c>
      <c r="S559" s="200">
        <v>0</v>
      </c>
      <c r="T559" s="200">
        <f t="shared" si="294"/>
        <v>4559934.72</v>
      </c>
      <c r="U559" s="194">
        <f t="shared" si="268"/>
        <v>13399.74939759036</v>
      </c>
      <c r="V559" s="200">
        <v>13399.749397590364</v>
      </c>
    </row>
    <row r="560" spans="1:22" s="71" customFormat="1" ht="35.25" x14ac:dyDescent="0.5">
      <c r="A560"/>
      <c r="B560" s="191" t="s">
        <v>45</v>
      </c>
      <c r="C560" s="217"/>
      <c r="D560" s="193" t="s">
        <v>17029</v>
      </c>
      <c r="E560" s="193" t="s">
        <v>17029</v>
      </c>
      <c r="F560" s="193" t="s">
        <v>17029</v>
      </c>
      <c r="G560" s="193" t="s">
        <v>17029</v>
      </c>
      <c r="H560" s="193" t="s">
        <v>17029</v>
      </c>
      <c r="I560" s="198">
        <f>I561</f>
        <v>3613.5</v>
      </c>
      <c r="J560" s="198">
        <f t="shared" ref="J560:L560" si="295">J561</f>
        <v>3180.3</v>
      </c>
      <c r="K560" s="198">
        <f>K561</f>
        <v>3039.8</v>
      </c>
      <c r="L560" s="176">
        <f t="shared" si="295"/>
        <v>125</v>
      </c>
      <c r="M560" s="193" t="s">
        <v>17029</v>
      </c>
      <c r="N560" s="193" t="s">
        <v>17029</v>
      </c>
      <c r="O560" s="196" t="s">
        <v>17029</v>
      </c>
      <c r="P560" s="199">
        <v>7075818.8799999999</v>
      </c>
      <c r="Q560" s="199"/>
      <c r="R560" s="198">
        <f t="shared" ref="R560:T560" si="296">R561</f>
        <v>0</v>
      </c>
      <c r="S560" s="198">
        <f t="shared" si="296"/>
        <v>0</v>
      </c>
      <c r="T560" s="198">
        <f t="shared" si="296"/>
        <v>7075818.8799999999</v>
      </c>
      <c r="U560" s="194">
        <f t="shared" si="268"/>
        <v>1958.1621364328214</v>
      </c>
      <c r="V560" s="200">
        <f>V561</f>
        <v>2072.3758660578387</v>
      </c>
    </row>
    <row r="561" spans="1:22" ht="35.25" x14ac:dyDescent="0.5">
      <c r="A561">
        <v>1</v>
      </c>
      <c r="B561" s="193">
        <f>SUBTOTAL(9,$A$415:A561)</f>
        <v>123</v>
      </c>
      <c r="C561" s="217" t="s">
        <v>46</v>
      </c>
      <c r="D561" s="193">
        <v>1989</v>
      </c>
      <c r="E561" s="193"/>
      <c r="F561" s="193" t="s">
        <v>17056</v>
      </c>
      <c r="G561" s="193">
        <v>5</v>
      </c>
      <c r="H561" s="193" t="s">
        <v>17054</v>
      </c>
      <c r="I561" s="203">
        <v>3613.5</v>
      </c>
      <c r="J561" s="203">
        <v>3180.3</v>
      </c>
      <c r="K561" s="203">
        <v>3039.8</v>
      </c>
      <c r="L561" s="204">
        <v>125</v>
      </c>
      <c r="M561" s="193" t="s">
        <v>17051</v>
      </c>
      <c r="N561" s="193" t="s">
        <v>17067</v>
      </c>
      <c r="O561" s="196" t="s">
        <v>17167</v>
      </c>
      <c r="P561" s="200">
        <v>7075818.8799999999</v>
      </c>
      <c r="Q561" s="200"/>
      <c r="R561" s="200">
        <v>0</v>
      </c>
      <c r="S561" s="200">
        <v>0</v>
      </c>
      <c r="T561" s="200">
        <f t="shared" si="294"/>
        <v>7075818.8799999999</v>
      </c>
      <c r="U561" s="194">
        <f t="shared" si="268"/>
        <v>1958.1621364328214</v>
      </c>
      <c r="V561" s="200">
        <v>2072.3758660578387</v>
      </c>
    </row>
    <row r="562" spans="1:22" s="71" customFormat="1" ht="35.25" x14ac:dyDescent="0.5">
      <c r="A562"/>
      <c r="B562" s="191" t="s">
        <v>38</v>
      </c>
      <c r="C562" s="217"/>
      <c r="D562" s="193" t="s">
        <v>17029</v>
      </c>
      <c r="E562" s="193" t="s">
        <v>17029</v>
      </c>
      <c r="F562" s="193" t="s">
        <v>17029</v>
      </c>
      <c r="G562" s="193" t="s">
        <v>17029</v>
      </c>
      <c r="H562" s="193" t="s">
        <v>17029</v>
      </c>
      <c r="I562" s="198">
        <f>I563+I564</f>
        <v>2007.9</v>
      </c>
      <c r="J562" s="198">
        <f t="shared" ref="J562:L562" si="297">J563+J564</f>
        <v>1826.8000000000002</v>
      </c>
      <c r="K562" s="198">
        <f>K563+K564</f>
        <v>1571.6000000000001</v>
      </c>
      <c r="L562" s="176">
        <f t="shared" si="297"/>
        <v>80</v>
      </c>
      <c r="M562" s="193" t="s">
        <v>17029</v>
      </c>
      <c r="N562" s="193" t="s">
        <v>17029</v>
      </c>
      <c r="O562" s="196" t="s">
        <v>17029</v>
      </c>
      <c r="P562" s="199">
        <v>7714787.1999999993</v>
      </c>
      <c r="Q562" s="199">
        <f t="shared" ref="Q562:T562" si="298">Q563+Q564</f>
        <v>0</v>
      </c>
      <c r="R562" s="198">
        <f t="shared" si="298"/>
        <v>0</v>
      </c>
      <c r="S562" s="198">
        <f t="shared" si="298"/>
        <v>0</v>
      </c>
      <c r="T562" s="198">
        <f t="shared" si="298"/>
        <v>7714787.1999999993</v>
      </c>
      <c r="U562" s="194">
        <f t="shared" si="268"/>
        <v>3842.2168434682999</v>
      </c>
      <c r="V562" s="200">
        <f>MAX(V563:V564)</f>
        <v>7003.4445859872612</v>
      </c>
    </row>
    <row r="563" spans="1:22" ht="35.25" x14ac:dyDescent="0.5">
      <c r="A563">
        <v>1</v>
      </c>
      <c r="B563" s="193">
        <f>SUBTOTAL(9,$A$415:A563)</f>
        <v>124</v>
      </c>
      <c r="C563" s="217" t="s">
        <v>17422</v>
      </c>
      <c r="D563" s="193">
        <v>1961</v>
      </c>
      <c r="E563" s="193"/>
      <c r="F563" s="193" t="s">
        <v>17193</v>
      </c>
      <c r="G563" s="193">
        <v>2</v>
      </c>
      <c r="H563" s="193" t="s">
        <v>16999</v>
      </c>
      <c r="I563" s="203">
        <v>314</v>
      </c>
      <c r="J563" s="203">
        <v>290.39999999999998</v>
      </c>
      <c r="K563" s="203">
        <v>214.99999999999997</v>
      </c>
      <c r="L563" s="204">
        <v>16</v>
      </c>
      <c r="M563" s="193" t="s">
        <v>17051</v>
      </c>
      <c r="N563" s="193" t="s">
        <v>17168</v>
      </c>
      <c r="O563" s="196" t="s">
        <v>17170</v>
      </c>
      <c r="P563" s="200">
        <v>2199081.6</v>
      </c>
      <c r="Q563" s="200"/>
      <c r="R563" s="200">
        <v>0</v>
      </c>
      <c r="S563" s="200">
        <v>0</v>
      </c>
      <c r="T563" s="200">
        <f t="shared" si="294"/>
        <v>2199081.6</v>
      </c>
      <c r="U563" s="194">
        <f t="shared" si="268"/>
        <v>7003.4445859872612</v>
      </c>
      <c r="V563" s="200">
        <v>7003.4445859872612</v>
      </c>
    </row>
    <row r="564" spans="1:22" ht="35.25" x14ac:dyDescent="0.5">
      <c r="A564">
        <v>1</v>
      </c>
      <c r="B564" s="193">
        <f>SUBTOTAL(9,$A$415:A564)</f>
        <v>125</v>
      </c>
      <c r="C564" s="202" t="s">
        <v>17387</v>
      </c>
      <c r="D564" s="193">
        <v>1961</v>
      </c>
      <c r="E564" s="193"/>
      <c r="F564" s="193" t="s">
        <v>17193</v>
      </c>
      <c r="G564" s="193">
        <v>3</v>
      </c>
      <c r="H564" s="193" t="s">
        <v>17058</v>
      </c>
      <c r="I564" s="203">
        <v>1693.9</v>
      </c>
      <c r="J564" s="203">
        <v>1536.4</v>
      </c>
      <c r="K564" s="203">
        <v>1356.6000000000001</v>
      </c>
      <c r="L564" s="204">
        <v>64</v>
      </c>
      <c r="M564" s="193" t="s">
        <v>17051</v>
      </c>
      <c r="N564" s="193" t="s">
        <v>17067</v>
      </c>
      <c r="O564" s="196" t="s">
        <v>17167</v>
      </c>
      <c r="P564" s="200">
        <v>5515705.5999999996</v>
      </c>
      <c r="Q564" s="200"/>
      <c r="R564" s="200">
        <v>0</v>
      </c>
      <c r="S564" s="200">
        <v>0</v>
      </c>
      <c r="T564" s="200">
        <f>P564-R564-S564</f>
        <v>5515705.5999999996</v>
      </c>
      <c r="U564" s="194">
        <f t="shared" si="268"/>
        <v>3256.2167778499315</v>
      </c>
      <c r="V564" s="200">
        <v>4034.5255564082881</v>
      </c>
    </row>
    <row r="565" spans="1:22" s="71" customFormat="1" ht="35.25" x14ac:dyDescent="0.5">
      <c r="A565"/>
      <c r="B565" s="201" t="s">
        <v>342</v>
      </c>
      <c r="C565" s="216"/>
      <c r="D565" s="193" t="s">
        <v>17029</v>
      </c>
      <c r="E565" s="193" t="s">
        <v>17029</v>
      </c>
      <c r="F565" s="193" t="s">
        <v>17029</v>
      </c>
      <c r="G565" s="193" t="s">
        <v>17029</v>
      </c>
      <c r="H565" s="193" t="s">
        <v>17029</v>
      </c>
      <c r="I565" s="198">
        <f>SUM(I566:I569)</f>
        <v>3500.7</v>
      </c>
      <c r="J565" s="198">
        <f t="shared" ref="J565:L565" si="299">SUM(J566:J569)</f>
        <v>3187.7</v>
      </c>
      <c r="K565" s="198">
        <f>SUM(K566:K569)</f>
        <v>3034.1</v>
      </c>
      <c r="L565" s="176">
        <f t="shared" si="299"/>
        <v>149</v>
      </c>
      <c r="M565" s="193" t="s">
        <v>17029</v>
      </c>
      <c r="N565" s="193" t="s">
        <v>17029</v>
      </c>
      <c r="O565" s="196" t="s">
        <v>17029</v>
      </c>
      <c r="P565" s="199">
        <v>27862155.84</v>
      </c>
      <c r="Q565" s="199">
        <f t="shared" ref="Q565:T565" si="300">SUM(Q566:Q569)</f>
        <v>0</v>
      </c>
      <c r="R565" s="198">
        <f t="shared" si="300"/>
        <v>0</v>
      </c>
      <c r="S565" s="198">
        <f t="shared" si="300"/>
        <v>0</v>
      </c>
      <c r="T565" s="198">
        <f t="shared" si="300"/>
        <v>27862155.84</v>
      </c>
      <c r="U565" s="194">
        <f t="shared" si="268"/>
        <v>7959.0241494558231</v>
      </c>
      <c r="V565" s="200">
        <f>MAX(V566:V569)</f>
        <v>11955.77254808834</v>
      </c>
    </row>
    <row r="566" spans="1:22" ht="35.25" x14ac:dyDescent="0.5">
      <c r="A566">
        <v>1</v>
      </c>
      <c r="B566" s="193">
        <f>SUBTOTAL(9,$A$415:A566)</f>
        <v>126</v>
      </c>
      <c r="C566" s="202" t="s">
        <v>347</v>
      </c>
      <c r="D566" s="193">
        <v>1978</v>
      </c>
      <c r="E566" s="193"/>
      <c r="F566" s="193" t="s">
        <v>17193</v>
      </c>
      <c r="G566" s="193">
        <v>3</v>
      </c>
      <c r="H566" s="193" t="s">
        <v>17058</v>
      </c>
      <c r="I566" s="203">
        <v>1915.3</v>
      </c>
      <c r="J566" s="203">
        <v>1759.2</v>
      </c>
      <c r="K566" s="203">
        <v>1697.1000000000001</v>
      </c>
      <c r="L566" s="204">
        <v>91</v>
      </c>
      <c r="M566" s="193" t="s">
        <v>17051</v>
      </c>
      <c r="N566" s="193" t="s">
        <v>17067</v>
      </c>
      <c r="O566" s="196" t="s">
        <v>17184</v>
      </c>
      <c r="P566" s="200">
        <v>12591733.140000001</v>
      </c>
      <c r="Q566" s="200"/>
      <c r="R566" s="200">
        <v>0</v>
      </c>
      <c r="S566" s="200">
        <v>0</v>
      </c>
      <c r="T566" s="200">
        <f>P566-R566-S566</f>
        <v>12591733.140000001</v>
      </c>
      <c r="U566" s="194">
        <f t="shared" si="268"/>
        <v>6574.2876520649515</v>
      </c>
      <c r="V566" s="200">
        <v>6574.2876520649497</v>
      </c>
    </row>
    <row r="567" spans="1:22" ht="35.25" x14ac:dyDescent="0.5">
      <c r="A567">
        <v>1</v>
      </c>
      <c r="B567" s="193">
        <f>SUBTOTAL(9,$A$415:A567)</f>
        <v>127</v>
      </c>
      <c r="C567" s="202" t="s">
        <v>348</v>
      </c>
      <c r="D567" s="193">
        <v>1953</v>
      </c>
      <c r="E567" s="193"/>
      <c r="F567" s="193" t="s">
        <v>17193</v>
      </c>
      <c r="G567" s="193">
        <v>2</v>
      </c>
      <c r="H567" s="193" t="s">
        <v>16999</v>
      </c>
      <c r="I567" s="203">
        <v>681.7</v>
      </c>
      <c r="J567" s="203">
        <v>612.70000000000005</v>
      </c>
      <c r="K567" s="203">
        <v>612.70000000000005</v>
      </c>
      <c r="L567" s="204">
        <v>24</v>
      </c>
      <c r="M567" s="193" t="s">
        <v>17051</v>
      </c>
      <c r="N567" s="193" t="s">
        <v>17089</v>
      </c>
      <c r="O567" s="196" t="s">
        <v>17055</v>
      </c>
      <c r="P567" s="200">
        <v>5947708.0499999998</v>
      </c>
      <c r="Q567" s="200"/>
      <c r="R567" s="200">
        <v>0</v>
      </c>
      <c r="S567" s="200">
        <v>0</v>
      </c>
      <c r="T567" s="200">
        <f>P567-R567-S567</f>
        <v>5947708.0499999998</v>
      </c>
      <c r="U567" s="194">
        <f t="shared" si="268"/>
        <v>8724.8174416898928</v>
      </c>
      <c r="V567" s="200">
        <v>8724.8174416898928</v>
      </c>
    </row>
    <row r="568" spans="1:22" ht="35.25" x14ac:dyDescent="0.5">
      <c r="A568">
        <v>1</v>
      </c>
      <c r="B568" s="193">
        <f>SUBTOTAL(9,$A$415:A568)</f>
        <v>128</v>
      </c>
      <c r="C568" s="202" t="s">
        <v>340</v>
      </c>
      <c r="D568" s="193">
        <v>1951</v>
      </c>
      <c r="E568" s="193"/>
      <c r="F568" s="193" t="s">
        <v>17193</v>
      </c>
      <c r="G568" s="193">
        <v>2</v>
      </c>
      <c r="H568" s="193" t="s">
        <v>16999</v>
      </c>
      <c r="I568" s="203">
        <v>421.1</v>
      </c>
      <c r="J568" s="203">
        <v>375.7</v>
      </c>
      <c r="K568" s="203">
        <v>284.2</v>
      </c>
      <c r="L568" s="204">
        <v>18</v>
      </c>
      <c r="M568" s="193" t="s">
        <v>17051</v>
      </c>
      <c r="N568" s="193" t="s">
        <v>17089</v>
      </c>
      <c r="O568" s="196" t="s">
        <v>17055</v>
      </c>
      <c r="P568" s="200">
        <v>4666192.8600000003</v>
      </c>
      <c r="Q568" s="200"/>
      <c r="R568" s="200">
        <v>0</v>
      </c>
      <c r="S568" s="200">
        <v>0</v>
      </c>
      <c r="T568" s="200">
        <f>P568-R568-S568</f>
        <v>4666192.8600000003</v>
      </c>
      <c r="U568" s="194">
        <f t="shared" si="268"/>
        <v>11080.961434338637</v>
      </c>
      <c r="V568" s="200">
        <v>11955.77254808834</v>
      </c>
    </row>
    <row r="569" spans="1:22" ht="35.25" x14ac:dyDescent="0.5">
      <c r="A569">
        <v>1</v>
      </c>
      <c r="B569" s="193">
        <f>SUBTOTAL(9,$A$415:A569)</f>
        <v>129</v>
      </c>
      <c r="C569" s="202" t="s">
        <v>341</v>
      </c>
      <c r="D569" s="193">
        <v>1925</v>
      </c>
      <c r="E569" s="193"/>
      <c r="F569" s="193" t="s">
        <v>17193</v>
      </c>
      <c r="G569" s="193">
        <v>2</v>
      </c>
      <c r="H569" s="193" t="s">
        <v>16997</v>
      </c>
      <c r="I569" s="203">
        <v>482.6</v>
      </c>
      <c r="J569" s="203">
        <v>440.1</v>
      </c>
      <c r="K569" s="203">
        <v>440.1</v>
      </c>
      <c r="L569" s="204">
        <v>16</v>
      </c>
      <c r="M569" s="193" t="s">
        <v>17051</v>
      </c>
      <c r="N569" s="193" t="s">
        <v>17089</v>
      </c>
      <c r="O569" s="196" t="s">
        <v>17055</v>
      </c>
      <c r="P569" s="200">
        <v>4656521.79</v>
      </c>
      <c r="Q569" s="200"/>
      <c r="R569" s="200">
        <v>0</v>
      </c>
      <c r="S569" s="200">
        <v>0</v>
      </c>
      <c r="T569" s="200">
        <f>P569-R569-S569</f>
        <v>4656521.79</v>
      </c>
      <c r="U569" s="194">
        <f t="shared" si="268"/>
        <v>9648.8226067136347</v>
      </c>
      <c r="V569" s="200">
        <v>10411.24374222959</v>
      </c>
    </row>
    <row r="570" spans="1:22" s="71" customFormat="1" ht="35.25" x14ac:dyDescent="0.5">
      <c r="A570"/>
      <c r="B570" s="201" t="s">
        <v>372</v>
      </c>
      <c r="C570" s="216"/>
      <c r="D570" s="193" t="s">
        <v>17029</v>
      </c>
      <c r="E570" s="193" t="s">
        <v>17029</v>
      </c>
      <c r="F570" s="193" t="s">
        <v>17029</v>
      </c>
      <c r="G570" s="193" t="s">
        <v>17029</v>
      </c>
      <c r="H570" s="193" t="s">
        <v>17029</v>
      </c>
      <c r="I570" s="198">
        <f>I571+I572</f>
        <v>1137.98</v>
      </c>
      <c r="J570" s="198">
        <f t="shared" ref="J570:L570" si="301">J571+J572</f>
        <v>908.26</v>
      </c>
      <c r="K570" s="198">
        <f>K571+K572</f>
        <v>842.66000000000008</v>
      </c>
      <c r="L570" s="176">
        <f t="shared" si="301"/>
        <v>36</v>
      </c>
      <c r="M570" s="193" t="s">
        <v>17029</v>
      </c>
      <c r="N570" s="193" t="s">
        <v>17029</v>
      </c>
      <c r="O570" s="196" t="s">
        <v>17029</v>
      </c>
      <c r="P570" s="199">
        <v>6240219.6099999994</v>
      </c>
      <c r="Q570" s="199">
        <f t="shared" ref="Q570" si="302">Q571+Q572</f>
        <v>0</v>
      </c>
      <c r="R570" s="198">
        <f t="shared" ref="R570" si="303">R571+R572</f>
        <v>0</v>
      </c>
      <c r="S570" s="198">
        <f t="shared" ref="S570" si="304">S571+S572</f>
        <v>0</v>
      </c>
      <c r="T570" s="198">
        <f t="shared" ref="T570" si="305">T571+T572</f>
        <v>6240219.6099999994</v>
      </c>
      <c r="U570" s="194">
        <f t="shared" si="268"/>
        <v>5483.5933935570038</v>
      </c>
      <c r="V570" s="200">
        <f>MAX(V571:V572)</f>
        <v>6462.5683917597489</v>
      </c>
    </row>
    <row r="571" spans="1:22" ht="35.25" x14ac:dyDescent="0.5">
      <c r="A571">
        <v>1</v>
      </c>
      <c r="B571" s="193">
        <f>SUBTOTAL(9,$A$415:A571)</f>
        <v>130</v>
      </c>
      <c r="C571" s="202" t="s">
        <v>376</v>
      </c>
      <c r="D571" s="193">
        <v>1988</v>
      </c>
      <c r="E571" s="193"/>
      <c r="F571" s="193" t="s">
        <v>17193</v>
      </c>
      <c r="G571" s="193">
        <v>2</v>
      </c>
      <c r="H571" s="193" t="s">
        <v>16997</v>
      </c>
      <c r="I571" s="203">
        <v>517.46</v>
      </c>
      <c r="J571" s="203">
        <v>517.46</v>
      </c>
      <c r="K571" s="203">
        <v>487.46000000000004</v>
      </c>
      <c r="L571" s="204">
        <v>15</v>
      </c>
      <c r="M571" s="193" t="s">
        <v>17051</v>
      </c>
      <c r="N571" s="193" t="s">
        <v>17089</v>
      </c>
      <c r="O571" s="196" t="s">
        <v>17055</v>
      </c>
      <c r="P571" s="200">
        <v>3344120.6399999997</v>
      </c>
      <c r="Q571" s="200"/>
      <c r="R571" s="200">
        <v>0</v>
      </c>
      <c r="S571" s="200">
        <v>0</v>
      </c>
      <c r="T571" s="200">
        <f>P571-R571-S571</f>
        <v>3344120.6399999997</v>
      </c>
      <c r="U571" s="194">
        <f t="shared" si="268"/>
        <v>6462.568391759748</v>
      </c>
      <c r="V571" s="200">
        <v>6462.5683917597489</v>
      </c>
    </row>
    <row r="572" spans="1:22" ht="35.25" x14ac:dyDescent="0.5">
      <c r="A572">
        <v>1</v>
      </c>
      <c r="B572" s="193">
        <f>SUBTOTAL(9,$A$415:A572)</f>
        <v>131</v>
      </c>
      <c r="C572" s="202" t="s">
        <v>13156</v>
      </c>
      <c r="D572" s="193">
        <v>1962</v>
      </c>
      <c r="E572" s="193"/>
      <c r="F572" s="193" t="s">
        <v>17192</v>
      </c>
      <c r="G572" s="193">
        <v>2</v>
      </c>
      <c r="H572" s="193" t="s">
        <v>16997</v>
      </c>
      <c r="I572" s="203">
        <v>620.52</v>
      </c>
      <c r="J572" s="203">
        <v>390.8</v>
      </c>
      <c r="K572" s="203">
        <v>355.2</v>
      </c>
      <c r="L572" s="204">
        <v>21</v>
      </c>
      <c r="M572" s="193" t="s">
        <v>17051</v>
      </c>
      <c r="N572" s="193" t="s">
        <v>17089</v>
      </c>
      <c r="O572" s="196" t="s">
        <v>17055</v>
      </c>
      <c r="P572" s="200">
        <v>2896098.97</v>
      </c>
      <c r="Q572" s="200"/>
      <c r="R572" s="200">
        <v>0</v>
      </c>
      <c r="S572" s="200">
        <v>0</v>
      </c>
      <c r="T572" s="200">
        <f>P572-R572-S572</f>
        <v>2896098.97</v>
      </c>
      <c r="U572" s="194">
        <f t="shared" si="268"/>
        <v>4667.2129343131573</v>
      </c>
      <c r="V572" s="200">
        <v>5457.8621962225234</v>
      </c>
    </row>
    <row r="573" spans="1:22" s="71" customFormat="1" ht="35.25" x14ac:dyDescent="0.5">
      <c r="A573"/>
      <c r="B573" s="201" t="s">
        <v>375</v>
      </c>
      <c r="C573" s="216"/>
      <c r="D573" s="193" t="s">
        <v>17029</v>
      </c>
      <c r="E573" s="193" t="s">
        <v>17029</v>
      </c>
      <c r="F573" s="193" t="s">
        <v>17029</v>
      </c>
      <c r="G573" s="193" t="s">
        <v>17029</v>
      </c>
      <c r="H573" s="193" t="s">
        <v>17029</v>
      </c>
      <c r="I573" s="198">
        <f>I574</f>
        <v>875.2</v>
      </c>
      <c r="J573" s="198">
        <f t="shared" ref="J573:L573" si="306">J574</f>
        <v>875.2</v>
      </c>
      <c r="K573" s="198">
        <f>K574</f>
        <v>875.2</v>
      </c>
      <c r="L573" s="176">
        <f t="shared" si="306"/>
        <v>30</v>
      </c>
      <c r="M573" s="193" t="s">
        <v>17029</v>
      </c>
      <c r="N573" s="193" t="s">
        <v>17029</v>
      </c>
      <c r="O573" s="196" t="s">
        <v>17029</v>
      </c>
      <c r="P573" s="199">
        <v>7246016</v>
      </c>
      <c r="Q573" s="199"/>
      <c r="R573" s="198">
        <f t="shared" ref="R573:T573" si="307">R574</f>
        <v>0</v>
      </c>
      <c r="S573" s="198">
        <f t="shared" si="307"/>
        <v>0</v>
      </c>
      <c r="T573" s="198">
        <f t="shared" si="307"/>
        <v>7246016</v>
      </c>
      <c r="U573" s="194">
        <f t="shared" si="268"/>
        <v>8279.2687385740392</v>
      </c>
      <c r="V573" s="200">
        <f>V574</f>
        <v>8279.2687385740392</v>
      </c>
    </row>
    <row r="574" spans="1:22" ht="35.25" x14ac:dyDescent="0.5">
      <c r="A574">
        <v>1</v>
      </c>
      <c r="B574" s="193">
        <f>SUBTOTAL(9,$A$415:A574)</f>
        <v>132</v>
      </c>
      <c r="C574" s="202" t="s">
        <v>377</v>
      </c>
      <c r="D574" s="193">
        <v>1982</v>
      </c>
      <c r="E574" s="193"/>
      <c r="F574" s="193" t="s">
        <v>17193</v>
      </c>
      <c r="G574" s="193">
        <v>2</v>
      </c>
      <c r="H574" s="193" t="s">
        <v>17058</v>
      </c>
      <c r="I574" s="203">
        <v>875.2</v>
      </c>
      <c r="J574" s="203">
        <v>875.2</v>
      </c>
      <c r="K574" s="203">
        <v>875.2</v>
      </c>
      <c r="L574" s="204">
        <v>30</v>
      </c>
      <c r="M574" s="193" t="s">
        <v>17051</v>
      </c>
      <c r="N574" s="193" t="s">
        <v>17089</v>
      </c>
      <c r="O574" s="196" t="s">
        <v>17055</v>
      </c>
      <c r="P574" s="200">
        <v>7246016</v>
      </c>
      <c r="Q574" s="200"/>
      <c r="R574" s="200">
        <v>0</v>
      </c>
      <c r="S574" s="200">
        <v>0</v>
      </c>
      <c r="T574" s="200">
        <f>P574-R574-S574</f>
        <v>7246016</v>
      </c>
      <c r="U574" s="194">
        <f t="shared" si="268"/>
        <v>8279.2687385740392</v>
      </c>
      <c r="V574" s="200">
        <v>8279.2687385740392</v>
      </c>
    </row>
    <row r="575" spans="1:22" s="71" customFormat="1" ht="35.25" x14ac:dyDescent="0.5">
      <c r="A575"/>
      <c r="B575" s="201" t="s">
        <v>17024</v>
      </c>
      <c r="C575" s="216"/>
      <c r="D575" s="193" t="s">
        <v>17029</v>
      </c>
      <c r="E575" s="193" t="s">
        <v>17029</v>
      </c>
      <c r="F575" s="193" t="s">
        <v>17029</v>
      </c>
      <c r="G575" s="193" t="s">
        <v>17029</v>
      </c>
      <c r="H575" s="193" t="s">
        <v>17029</v>
      </c>
      <c r="I575" s="198">
        <f>I576</f>
        <v>1051.5</v>
      </c>
      <c r="J575" s="198">
        <f t="shared" ref="J575:L575" si="308">J576</f>
        <v>916.3</v>
      </c>
      <c r="K575" s="198">
        <f>K576</f>
        <v>834.19999999999993</v>
      </c>
      <c r="L575" s="176">
        <f t="shared" si="308"/>
        <v>53</v>
      </c>
      <c r="M575" s="193" t="s">
        <v>17029</v>
      </c>
      <c r="N575" s="193" t="s">
        <v>17029</v>
      </c>
      <c r="O575" s="196" t="s">
        <v>17029</v>
      </c>
      <c r="P575" s="199">
        <v>7222802.4000000004</v>
      </c>
      <c r="Q575" s="199"/>
      <c r="R575" s="198">
        <f t="shared" ref="R575:T575" si="309">R576</f>
        <v>0</v>
      </c>
      <c r="S575" s="198">
        <f t="shared" si="309"/>
        <v>0</v>
      </c>
      <c r="T575" s="198">
        <f t="shared" si="309"/>
        <v>7222802.4000000004</v>
      </c>
      <c r="U575" s="194">
        <f t="shared" si="268"/>
        <v>6869.046504992868</v>
      </c>
      <c r="V575" s="200">
        <f>V576</f>
        <v>6869.046504992868</v>
      </c>
    </row>
    <row r="576" spans="1:22" ht="35.25" x14ac:dyDescent="0.5">
      <c r="A576">
        <v>1</v>
      </c>
      <c r="B576" s="193">
        <f>SUBTOTAL(9,$A$415:A576)</f>
        <v>133</v>
      </c>
      <c r="C576" s="202" t="s">
        <v>2494</v>
      </c>
      <c r="D576" s="193">
        <v>1984</v>
      </c>
      <c r="E576" s="193"/>
      <c r="F576" s="193" t="s">
        <v>17193</v>
      </c>
      <c r="G576" s="193">
        <v>2</v>
      </c>
      <c r="H576" s="193" t="s">
        <v>17058</v>
      </c>
      <c r="I576" s="203">
        <v>1051.5</v>
      </c>
      <c r="J576" s="203">
        <v>916.3</v>
      </c>
      <c r="K576" s="203">
        <v>834.19999999999993</v>
      </c>
      <c r="L576" s="204">
        <v>53</v>
      </c>
      <c r="M576" s="193" t="s">
        <v>17051</v>
      </c>
      <c r="N576" s="193" t="s">
        <v>17067</v>
      </c>
      <c r="O576" s="196" t="s">
        <v>17125</v>
      </c>
      <c r="P576" s="200">
        <v>7222802.4000000004</v>
      </c>
      <c r="Q576" s="200"/>
      <c r="R576" s="200">
        <v>0</v>
      </c>
      <c r="S576" s="200">
        <v>0</v>
      </c>
      <c r="T576" s="200">
        <f>P576-R576-S576</f>
        <v>7222802.4000000004</v>
      </c>
      <c r="U576" s="194">
        <f t="shared" si="268"/>
        <v>6869.046504992868</v>
      </c>
      <c r="V576" s="200">
        <v>6869.046504992868</v>
      </c>
    </row>
    <row r="577" spans="1:22" s="71" customFormat="1" ht="35.25" x14ac:dyDescent="0.5">
      <c r="A577"/>
      <c r="B577" s="201" t="s">
        <v>219</v>
      </c>
      <c r="C577" s="216"/>
      <c r="D577" s="193" t="s">
        <v>17029</v>
      </c>
      <c r="E577" s="193" t="s">
        <v>17029</v>
      </c>
      <c r="F577" s="193" t="s">
        <v>17029</v>
      </c>
      <c r="G577" s="193" t="s">
        <v>17029</v>
      </c>
      <c r="H577" s="193" t="s">
        <v>17029</v>
      </c>
      <c r="I577" s="198">
        <f>I578</f>
        <v>777.3</v>
      </c>
      <c r="J577" s="198">
        <f t="shared" ref="J577:L577" si="310">J578</f>
        <v>469.4</v>
      </c>
      <c r="K577" s="198">
        <f>K578</f>
        <v>469.4</v>
      </c>
      <c r="L577" s="176">
        <f t="shared" si="310"/>
        <v>35</v>
      </c>
      <c r="M577" s="193" t="s">
        <v>17029</v>
      </c>
      <c r="N577" s="193" t="s">
        <v>17029</v>
      </c>
      <c r="O577" s="196" t="s">
        <v>17029</v>
      </c>
      <c r="P577" s="199">
        <v>5266000</v>
      </c>
      <c r="Q577" s="199"/>
      <c r="R577" s="198">
        <f t="shared" ref="R577:T577" si="311">R578</f>
        <v>0</v>
      </c>
      <c r="S577" s="198">
        <f t="shared" si="311"/>
        <v>0</v>
      </c>
      <c r="T577" s="198">
        <f t="shared" si="311"/>
        <v>5266000</v>
      </c>
      <c r="U577" s="194">
        <f t="shared" si="268"/>
        <v>6774.7330503023286</v>
      </c>
      <c r="V577" s="200">
        <f>V578</f>
        <v>6774.7330503023286</v>
      </c>
    </row>
    <row r="578" spans="1:22" ht="35.25" x14ac:dyDescent="0.5">
      <c r="A578">
        <v>1</v>
      </c>
      <c r="B578" s="193">
        <f>SUBTOTAL(9,$A$415:A578)</f>
        <v>134</v>
      </c>
      <c r="C578" s="202" t="s">
        <v>240</v>
      </c>
      <c r="D578" s="193">
        <v>1978</v>
      </c>
      <c r="E578" s="193"/>
      <c r="F578" s="193" t="s">
        <v>17193</v>
      </c>
      <c r="G578" s="193">
        <v>2</v>
      </c>
      <c r="H578" s="193" t="s">
        <v>16999</v>
      </c>
      <c r="I578" s="203">
        <v>777.3</v>
      </c>
      <c r="J578" s="203">
        <v>469.4</v>
      </c>
      <c r="K578" s="203">
        <v>469.4</v>
      </c>
      <c r="L578" s="204">
        <v>35</v>
      </c>
      <c r="M578" s="193" t="s">
        <v>17051</v>
      </c>
      <c r="N578" s="193" t="s">
        <v>17089</v>
      </c>
      <c r="O578" s="196" t="s">
        <v>17055</v>
      </c>
      <c r="P578" s="200">
        <v>5266000</v>
      </c>
      <c r="Q578" s="200"/>
      <c r="R578" s="200">
        <v>0</v>
      </c>
      <c r="S578" s="200">
        <v>0</v>
      </c>
      <c r="T578" s="200">
        <f>P578-R578-S578</f>
        <v>5266000</v>
      </c>
      <c r="U578" s="194">
        <f t="shared" si="268"/>
        <v>6774.7330503023286</v>
      </c>
      <c r="V578" s="200">
        <v>6774.7330503023286</v>
      </c>
    </row>
    <row r="579" spans="1:22" s="71" customFormat="1" ht="35.25" x14ac:dyDescent="0.5">
      <c r="A579"/>
      <c r="B579" s="201" t="s">
        <v>235</v>
      </c>
      <c r="C579" s="216"/>
      <c r="D579" s="193" t="s">
        <v>17029</v>
      </c>
      <c r="E579" s="193" t="s">
        <v>17029</v>
      </c>
      <c r="F579" s="193" t="s">
        <v>17029</v>
      </c>
      <c r="G579" s="193" t="s">
        <v>17029</v>
      </c>
      <c r="H579" s="193" t="s">
        <v>17029</v>
      </c>
      <c r="I579" s="198">
        <f>I580</f>
        <v>7146.1</v>
      </c>
      <c r="J579" s="198">
        <f t="shared" ref="J579:L579" si="312">J580</f>
        <v>4993.7</v>
      </c>
      <c r="K579" s="198">
        <f>K580</f>
        <v>4720.5999999999995</v>
      </c>
      <c r="L579" s="176">
        <f t="shared" si="312"/>
        <v>145</v>
      </c>
      <c r="M579" s="193" t="s">
        <v>17029</v>
      </c>
      <c r="N579" s="193" t="s">
        <v>17029</v>
      </c>
      <c r="O579" s="196" t="s">
        <v>17029</v>
      </c>
      <c r="P579" s="199">
        <v>9893936.3399999999</v>
      </c>
      <c r="Q579" s="199"/>
      <c r="R579" s="198">
        <f t="shared" ref="R579:T579" si="313">R580</f>
        <v>0</v>
      </c>
      <c r="S579" s="198">
        <f t="shared" si="313"/>
        <v>0</v>
      </c>
      <c r="T579" s="198">
        <f t="shared" si="313"/>
        <v>9893936.3399999999</v>
      </c>
      <c r="U579" s="194">
        <f t="shared" si="268"/>
        <v>1384.5225143784721</v>
      </c>
      <c r="V579" s="200">
        <f>V580</f>
        <v>3577.4980053455729</v>
      </c>
    </row>
    <row r="580" spans="1:22" ht="35.25" x14ac:dyDescent="0.5">
      <c r="A580">
        <v>1</v>
      </c>
      <c r="B580" s="193">
        <f>SUBTOTAL(9,$A$415:A580)</f>
        <v>135</v>
      </c>
      <c r="C580" s="202" t="s">
        <v>236</v>
      </c>
      <c r="D580" s="193">
        <v>2007</v>
      </c>
      <c r="E580" s="193"/>
      <c r="F580" s="193" t="s">
        <v>17193</v>
      </c>
      <c r="G580" s="193">
        <v>5</v>
      </c>
      <c r="H580" s="193" t="s">
        <v>17054</v>
      </c>
      <c r="I580" s="203">
        <v>7146.1</v>
      </c>
      <c r="J580" s="203">
        <v>4993.7</v>
      </c>
      <c r="K580" s="203">
        <v>4720.5999999999995</v>
      </c>
      <c r="L580" s="204">
        <v>145</v>
      </c>
      <c r="M580" s="193" t="s">
        <v>17051</v>
      </c>
      <c r="N580" s="193" t="s">
        <v>17067</v>
      </c>
      <c r="O580" s="196" t="s">
        <v>17174</v>
      </c>
      <c r="P580" s="200">
        <v>9893936.3399999999</v>
      </c>
      <c r="Q580" s="200"/>
      <c r="R580" s="200">
        <v>0</v>
      </c>
      <c r="S580" s="200">
        <v>0</v>
      </c>
      <c r="T580" s="200">
        <f>P580-R580-S580</f>
        <v>9893936.3399999999</v>
      </c>
      <c r="U580" s="194">
        <f t="shared" si="268"/>
        <v>1384.5225143784721</v>
      </c>
      <c r="V580" s="200">
        <v>3577.4980053455729</v>
      </c>
    </row>
    <row r="581" spans="1:22" s="71" customFormat="1" ht="35.25" x14ac:dyDescent="0.5">
      <c r="A581"/>
      <c r="B581" s="201" t="s">
        <v>220</v>
      </c>
      <c r="C581" s="216"/>
      <c r="D581" s="193" t="s">
        <v>17029</v>
      </c>
      <c r="E581" s="193" t="s">
        <v>17029</v>
      </c>
      <c r="F581" s="193" t="s">
        <v>17029</v>
      </c>
      <c r="G581" s="193" t="s">
        <v>17029</v>
      </c>
      <c r="H581" s="193" t="s">
        <v>17029</v>
      </c>
      <c r="I581" s="198">
        <f>I582+I583</f>
        <v>6301.9</v>
      </c>
      <c r="J581" s="198">
        <f t="shared" ref="J581:L581" si="314">J582+J583</f>
        <v>5277</v>
      </c>
      <c r="K581" s="198">
        <f>K582+K583</f>
        <v>5124.1000000000004</v>
      </c>
      <c r="L581" s="176">
        <f t="shared" si="314"/>
        <v>241</v>
      </c>
      <c r="M581" s="193" t="s">
        <v>17029</v>
      </c>
      <c r="N581" s="193" t="s">
        <v>17029</v>
      </c>
      <c r="O581" s="196" t="s">
        <v>17029</v>
      </c>
      <c r="P581" s="199">
        <v>18347586.559999999</v>
      </c>
      <c r="Q581" s="199"/>
      <c r="R581" s="198">
        <f t="shared" ref="R581:T581" si="315">R582+R583</f>
        <v>0</v>
      </c>
      <c r="S581" s="198">
        <f t="shared" si="315"/>
        <v>0</v>
      </c>
      <c r="T581" s="198">
        <f t="shared" si="315"/>
        <v>18347586.559999999</v>
      </c>
      <c r="U581" s="194">
        <f t="shared" si="268"/>
        <v>2911.437274472778</v>
      </c>
      <c r="V581" s="200">
        <f>MAX(V582:V583)</f>
        <v>7672.6286582278481</v>
      </c>
    </row>
    <row r="582" spans="1:22" ht="35.25" x14ac:dyDescent="0.5">
      <c r="A582">
        <v>1</v>
      </c>
      <c r="B582" s="193">
        <f>SUBTOTAL(9,$A$415:A582)</f>
        <v>136</v>
      </c>
      <c r="C582" s="202" t="s">
        <v>241</v>
      </c>
      <c r="D582" s="193">
        <v>1976</v>
      </c>
      <c r="E582" s="193"/>
      <c r="F582" s="193" t="s">
        <v>17056</v>
      </c>
      <c r="G582" s="193">
        <v>5</v>
      </c>
      <c r="H582" s="193" t="s">
        <v>17057</v>
      </c>
      <c r="I582" s="203">
        <v>5511.9</v>
      </c>
      <c r="J582" s="203">
        <v>4547.1000000000004</v>
      </c>
      <c r="K582" s="203">
        <v>4394.2000000000007</v>
      </c>
      <c r="L582" s="204">
        <v>204</v>
      </c>
      <c r="M582" s="193" t="s">
        <v>17051</v>
      </c>
      <c r="N582" s="193" t="s">
        <v>17067</v>
      </c>
      <c r="O582" s="196" t="s">
        <v>17171</v>
      </c>
      <c r="P582" s="200">
        <v>12286209.92</v>
      </c>
      <c r="Q582" s="200"/>
      <c r="R582" s="200">
        <v>0</v>
      </c>
      <c r="S582" s="200">
        <v>0</v>
      </c>
      <c r="T582" s="200">
        <f>P582-R582-S582</f>
        <v>12286209.92</v>
      </c>
      <c r="U582" s="194">
        <f t="shared" si="268"/>
        <v>2229.0335310872838</v>
      </c>
      <c r="V582" s="200">
        <v>2229.0335310872842</v>
      </c>
    </row>
    <row r="583" spans="1:22" ht="35.25" x14ac:dyDescent="0.5">
      <c r="A583">
        <v>1</v>
      </c>
      <c r="B583" s="193">
        <f>SUBTOTAL(9,$A$415:A583)</f>
        <v>137</v>
      </c>
      <c r="C583" s="202" t="s">
        <v>242</v>
      </c>
      <c r="D583" s="193">
        <v>1982</v>
      </c>
      <c r="E583" s="193"/>
      <c r="F583" s="193" t="s">
        <v>17193</v>
      </c>
      <c r="G583" s="193">
        <v>2</v>
      </c>
      <c r="H583" s="193" t="s">
        <v>16999</v>
      </c>
      <c r="I583" s="203">
        <v>790</v>
      </c>
      <c r="J583" s="203">
        <v>729.9</v>
      </c>
      <c r="K583" s="203">
        <v>729.9</v>
      </c>
      <c r="L583" s="204">
        <v>37</v>
      </c>
      <c r="M583" s="193" t="s">
        <v>17051</v>
      </c>
      <c r="N583" s="193" t="s">
        <v>17067</v>
      </c>
      <c r="O583" s="196" t="s">
        <v>17174</v>
      </c>
      <c r="P583" s="200">
        <v>6061376.6399999997</v>
      </c>
      <c r="Q583" s="200"/>
      <c r="R583" s="200">
        <v>0</v>
      </c>
      <c r="S583" s="200">
        <v>0</v>
      </c>
      <c r="T583" s="200">
        <f>P583-R583-S583</f>
        <v>6061376.6399999997</v>
      </c>
      <c r="U583" s="194">
        <f t="shared" si="268"/>
        <v>7672.6286582278481</v>
      </c>
      <c r="V583" s="200">
        <v>7672.6286582278481</v>
      </c>
    </row>
    <row r="584" spans="1:22" s="71" customFormat="1" ht="35.25" x14ac:dyDescent="0.5">
      <c r="A584"/>
      <c r="B584" s="201" t="s">
        <v>221</v>
      </c>
      <c r="C584" s="216"/>
      <c r="D584" s="193" t="s">
        <v>17029</v>
      </c>
      <c r="E584" s="193" t="s">
        <v>17029</v>
      </c>
      <c r="F584" s="193" t="s">
        <v>17029</v>
      </c>
      <c r="G584" s="193" t="s">
        <v>17029</v>
      </c>
      <c r="H584" s="193" t="s">
        <v>17029</v>
      </c>
      <c r="I584" s="198">
        <f>I585</f>
        <v>5897.21</v>
      </c>
      <c r="J584" s="198">
        <f t="shared" ref="J584:L584" si="316">J585</f>
        <v>4536.71</v>
      </c>
      <c r="K584" s="198">
        <f>K585</f>
        <v>4277.51</v>
      </c>
      <c r="L584" s="176">
        <f t="shared" si="316"/>
        <v>221</v>
      </c>
      <c r="M584" s="193" t="s">
        <v>17029</v>
      </c>
      <c r="N584" s="193" t="s">
        <v>17029</v>
      </c>
      <c r="O584" s="196" t="s">
        <v>17029</v>
      </c>
      <c r="P584" s="199">
        <v>12189315.52</v>
      </c>
      <c r="Q584" s="199"/>
      <c r="R584" s="198">
        <f t="shared" ref="R584:T584" si="317">R585</f>
        <v>0</v>
      </c>
      <c r="S584" s="198">
        <f t="shared" si="317"/>
        <v>0</v>
      </c>
      <c r="T584" s="198">
        <f t="shared" si="317"/>
        <v>12189315.52</v>
      </c>
      <c r="U584" s="194">
        <f t="shared" si="268"/>
        <v>2066.9631096738967</v>
      </c>
      <c r="V584" s="200">
        <f>V585</f>
        <v>2066.9631096738967</v>
      </c>
    </row>
    <row r="585" spans="1:22" ht="35.25" x14ac:dyDescent="0.5">
      <c r="A585">
        <v>1</v>
      </c>
      <c r="B585" s="193">
        <f>SUBTOTAL(9,$A$415:A585)</f>
        <v>138</v>
      </c>
      <c r="C585" s="202" t="s">
        <v>237</v>
      </c>
      <c r="D585" s="193">
        <v>1977</v>
      </c>
      <c r="E585" s="193"/>
      <c r="F585" s="193" t="s">
        <v>17193</v>
      </c>
      <c r="G585" s="193">
        <v>5</v>
      </c>
      <c r="H585" s="193" t="s">
        <v>17057</v>
      </c>
      <c r="I585" s="203">
        <v>5897.21</v>
      </c>
      <c r="J585" s="203">
        <v>4536.71</v>
      </c>
      <c r="K585" s="203">
        <v>4277.51</v>
      </c>
      <c r="L585" s="204">
        <v>221</v>
      </c>
      <c r="M585" s="193" t="s">
        <v>17051</v>
      </c>
      <c r="N585" s="193" t="s">
        <v>17067</v>
      </c>
      <c r="O585" s="196" t="s">
        <v>17172</v>
      </c>
      <c r="P585" s="200">
        <v>12189315.52</v>
      </c>
      <c r="Q585" s="200"/>
      <c r="R585" s="200">
        <v>0</v>
      </c>
      <c r="S585" s="200">
        <v>0</v>
      </c>
      <c r="T585" s="200">
        <f>P585-R585-S585</f>
        <v>12189315.52</v>
      </c>
      <c r="U585" s="194">
        <f t="shared" si="268"/>
        <v>2066.9631096738967</v>
      </c>
      <c r="V585" s="200">
        <v>2066.9631096738967</v>
      </c>
    </row>
    <row r="586" spans="1:22" s="71" customFormat="1" ht="35.25" x14ac:dyDescent="0.5">
      <c r="A586"/>
      <c r="B586" s="201" t="s">
        <v>222</v>
      </c>
      <c r="C586" s="216"/>
      <c r="D586" s="193" t="s">
        <v>17029</v>
      </c>
      <c r="E586" s="193" t="s">
        <v>17029</v>
      </c>
      <c r="F586" s="193" t="s">
        <v>17029</v>
      </c>
      <c r="G586" s="193" t="s">
        <v>17029</v>
      </c>
      <c r="H586" s="193" t="s">
        <v>17029</v>
      </c>
      <c r="I586" s="198">
        <f>I587+I588</f>
        <v>8782.32</v>
      </c>
      <c r="J586" s="198">
        <f t="shared" ref="J586:L586" si="318">J587+J588</f>
        <v>6868</v>
      </c>
      <c r="K586" s="198">
        <f>K587+K588</f>
        <v>6820.74</v>
      </c>
      <c r="L586" s="176">
        <f t="shared" si="318"/>
        <v>234</v>
      </c>
      <c r="M586" s="193" t="s">
        <v>17029</v>
      </c>
      <c r="N586" s="193" t="s">
        <v>17029</v>
      </c>
      <c r="O586" s="196" t="s">
        <v>17029</v>
      </c>
      <c r="P586" s="199">
        <v>23953980.800000001</v>
      </c>
      <c r="Q586" s="199"/>
      <c r="R586" s="198">
        <f t="shared" ref="R586:T586" si="319">R587+R588</f>
        <v>0</v>
      </c>
      <c r="S586" s="198">
        <f t="shared" si="319"/>
        <v>0</v>
      </c>
      <c r="T586" s="198">
        <f t="shared" si="319"/>
        <v>23953980.800000001</v>
      </c>
      <c r="U586" s="194">
        <f t="shared" si="268"/>
        <v>2727.5231146211936</v>
      </c>
      <c r="V586" s="200">
        <f>MAX(V587:V588)</f>
        <v>7754.345932274834</v>
      </c>
    </row>
    <row r="587" spans="1:22" ht="35.25" x14ac:dyDescent="0.5">
      <c r="A587">
        <v>1</v>
      </c>
      <c r="B587" s="193">
        <f>SUBTOTAL(9,$A$415:A587)</f>
        <v>139</v>
      </c>
      <c r="C587" s="202" t="s">
        <v>238</v>
      </c>
      <c r="D587" s="193">
        <v>1974</v>
      </c>
      <c r="E587" s="193"/>
      <c r="F587" s="193" t="s">
        <v>17193</v>
      </c>
      <c r="G587" s="193">
        <v>5</v>
      </c>
      <c r="H587" s="193" t="s">
        <v>17053</v>
      </c>
      <c r="I587" s="203">
        <v>8070.62</v>
      </c>
      <c r="J587" s="203">
        <v>6208.4</v>
      </c>
      <c r="K587" s="203">
        <v>6161.1399999999994</v>
      </c>
      <c r="L587" s="204">
        <v>210</v>
      </c>
      <c r="M587" s="193" t="s">
        <v>17051</v>
      </c>
      <c r="N587" s="193" t="s">
        <v>17067</v>
      </c>
      <c r="O587" s="196" t="s">
        <v>17175</v>
      </c>
      <c r="P587" s="200">
        <v>18435212.800000001</v>
      </c>
      <c r="Q587" s="200"/>
      <c r="R587" s="200">
        <v>0</v>
      </c>
      <c r="S587" s="200">
        <v>0</v>
      </c>
      <c r="T587" s="200">
        <f>P587-R587-S587</f>
        <v>18435212.800000001</v>
      </c>
      <c r="U587" s="194">
        <f t="shared" si="268"/>
        <v>2284.2374935259004</v>
      </c>
      <c r="V587" s="200">
        <v>2284.2374935259004</v>
      </c>
    </row>
    <row r="588" spans="1:22" ht="35.25" x14ac:dyDescent="0.5">
      <c r="A588">
        <v>1</v>
      </c>
      <c r="B588" s="193">
        <f>SUBTOTAL(9,$A$415:A588)</f>
        <v>140</v>
      </c>
      <c r="C588" s="202" t="s">
        <v>239</v>
      </c>
      <c r="D588" s="193">
        <v>1969</v>
      </c>
      <c r="E588" s="193"/>
      <c r="F588" s="193" t="s">
        <v>17193</v>
      </c>
      <c r="G588" s="193">
        <v>2</v>
      </c>
      <c r="H588" s="193" t="s">
        <v>16999</v>
      </c>
      <c r="I588" s="203">
        <v>711.7</v>
      </c>
      <c r="J588" s="203">
        <v>659.6</v>
      </c>
      <c r="K588" s="203">
        <v>659.6</v>
      </c>
      <c r="L588" s="204">
        <v>24</v>
      </c>
      <c r="M588" s="193" t="s">
        <v>17051</v>
      </c>
      <c r="N588" s="193" t="s">
        <v>17089</v>
      </c>
      <c r="O588" s="196" t="s">
        <v>17055</v>
      </c>
      <c r="P588" s="200">
        <v>5518768</v>
      </c>
      <c r="Q588" s="200"/>
      <c r="R588" s="200">
        <v>0</v>
      </c>
      <c r="S588" s="200">
        <v>0</v>
      </c>
      <c r="T588" s="200">
        <f>P588-R588-S588</f>
        <v>5518768</v>
      </c>
      <c r="U588" s="194">
        <f t="shared" si="268"/>
        <v>7754.345932274834</v>
      </c>
      <c r="V588" s="200">
        <v>7754.345932274834</v>
      </c>
    </row>
    <row r="589" spans="1:22" s="71" customFormat="1" ht="35.25" x14ac:dyDescent="0.5">
      <c r="A589"/>
      <c r="B589" s="201" t="s">
        <v>364</v>
      </c>
      <c r="C589" s="216"/>
      <c r="D589" s="193" t="s">
        <v>17029</v>
      </c>
      <c r="E589" s="193" t="s">
        <v>17029</v>
      </c>
      <c r="F589" s="193" t="s">
        <v>17029</v>
      </c>
      <c r="G589" s="193" t="s">
        <v>17029</v>
      </c>
      <c r="H589" s="193" t="s">
        <v>17029</v>
      </c>
      <c r="I589" s="198">
        <f>I590</f>
        <v>974.7</v>
      </c>
      <c r="J589" s="198">
        <f t="shared" ref="J589:L589" si="320">J590</f>
        <v>885.6</v>
      </c>
      <c r="K589" s="198">
        <f>K590</f>
        <v>885.6</v>
      </c>
      <c r="L589" s="176">
        <f t="shared" si="320"/>
        <v>35</v>
      </c>
      <c r="M589" s="193" t="s">
        <v>17029</v>
      </c>
      <c r="N589" s="193" t="s">
        <v>17029</v>
      </c>
      <c r="O589" s="196" t="s">
        <v>17029</v>
      </c>
      <c r="P589" s="199">
        <v>9232207</v>
      </c>
      <c r="Q589" s="199"/>
      <c r="R589" s="198">
        <f t="shared" ref="R589:T589" si="321">R590</f>
        <v>0</v>
      </c>
      <c r="S589" s="198">
        <f t="shared" si="321"/>
        <v>0</v>
      </c>
      <c r="T589" s="198">
        <f t="shared" si="321"/>
        <v>9232207</v>
      </c>
      <c r="U589" s="194">
        <f t="shared" si="268"/>
        <v>9471.8446701549183</v>
      </c>
      <c r="V589" s="200">
        <f>V590</f>
        <v>9872.4886118805789</v>
      </c>
    </row>
    <row r="590" spans="1:22" ht="35.25" x14ac:dyDescent="0.5">
      <c r="A590">
        <v>1</v>
      </c>
      <c r="B590" s="193">
        <f>SUBTOTAL(9,$A$415:A590)</f>
        <v>141</v>
      </c>
      <c r="C590" s="202" t="s">
        <v>369</v>
      </c>
      <c r="D590" s="193">
        <v>1991</v>
      </c>
      <c r="E590" s="193"/>
      <c r="F590" s="193" t="s">
        <v>17193</v>
      </c>
      <c r="G590" s="193">
        <v>2</v>
      </c>
      <c r="H590" s="193" t="s">
        <v>17058</v>
      </c>
      <c r="I590" s="203">
        <v>974.7</v>
      </c>
      <c r="J590" s="203">
        <v>885.6</v>
      </c>
      <c r="K590" s="203">
        <v>885.6</v>
      </c>
      <c r="L590" s="204">
        <v>35</v>
      </c>
      <c r="M590" s="193" t="s">
        <v>17051</v>
      </c>
      <c r="N590" s="193" t="s">
        <v>17067</v>
      </c>
      <c r="O590" s="196" t="s">
        <v>17116</v>
      </c>
      <c r="P590" s="200">
        <v>9232207</v>
      </c>
      <c r="Q590" s="200"/>
      <c r="R590" s="200">
        <v>0</v>
      </c>
      <c r="S590" s="200">
        <v>0</v>
      </c>
      <c r="T590" s="200">
        <f>P590-R590-S590</f>
        <v>9232207</v>
      </c>
      <c r="U590" s="194">
        <f t="shared" si="268"/>
        <v>9471.8446701549183</v>
      </c>
      <c r="V590" s="200">
        <v>9872.4886118805789</v>
      </c>
    </row>
    <row r="591" spans="1:22" s="71" customFormat="1" ht="35.25" x14ac:dyDescent="0.5">
      <c r="A591"/>
      <c r="B591" s="201" t="s">
        <v>269</v>
      </c>
      <c r="C591" s="216"/>
      <c r="D591" s="193" t="s">
        <v>17029</v>
      </c>
      <c r="E591" s="193" t="s">
        <v>17029</v>
      </c>
      <c r="F591" s="193" t="s">
        <v>17029</v>
      </c>
      <c r="G591" s="193" t="s">
        <v>17029</v>
      </c>
      <c r="H591" s="193" t="s">
        <v>17029</v>
      </c>
      <c r="I591" s="198">
        <f>I592+I593</f>
        <v>1827.1799999999998</v>
      </c>
      <c r="J591" s="198">
        <f t="shared" ref="J591:L591" si="322">J592+J593</f>
        <v>1558.1999999999998</v>
      </c>
      <c r="K591" s="198">
        <f>K592+K593</f>
        <v>1514.1</v>
      </c>
      <c r="L591" s="176">
        <f t="shared" si="322"/>
        <v>84</v>
      </c>
      <c r="M591" s="193" t="s">
        <v>17029</v>
      </c>
      <c r="N591" s="193" t="s">
        <v>17029</v>
      </c>
      <c r="O591" s="196" t="s">
        <v>17029</v>
      </c>
      <c r="P591" s="199">
        <v>6706777.5999999996</v>
      </c>
      <c r="Q591" s="199"/>
      <c r="R591" s="198">
        <f t="shared" ref="R591:T591" si="323">R592+R593</f>
        <v>0</v>
      </c>
      <c r="S591" s="198">
        <f t="shared" si="323"/>
        <v>0</v>
      </c>
      <c r="T591" s="198">
        <f t="shared" si="323"/>
        <v>6706777.5999999996</v>
      </c>
      <c r="U591" s="194">
        <f t="shared" si="268"/>
        <v>3670.5620683238653</v>
      </c>
      <c r="V591" s="200">
        <f>MAX(V592:V593)</f>
        <v>3673.779072952158</v>
      </c>
    </row>
    <row r="592" spans="1:22" ht="35.25" x14ac:dyDescent="0.5">
      <c r="A592">
        <v>1</v>
      </c>
      <c r="B592" s="193">
        <f>SUBTOTAL(9,$A$415:A592)</f>
        <v>142</v>
      </c>
      <c r="C592" s="202" t="s">
        <v>273</v>
      </c>
      <c r="D592" s="193">
        <v>1986</v>
      </c>
      <c r="E592" s="193"/>
      <c r="F592" s="193" t="s">
        <v>17193</v>
      </c>
      <c r="G592" s="193">
        <v>4</v>
      </c>
      <c r="H592" s="193" t="s">
        <v>16997</v>
      </c>
      <c r="I592" s="203">
        <v>912.79</v>
      </c>
      <c r="J592" s="203">
        <v>778.3</v>
      </c>
      <c r="K592" s="203">
        <v>734.19999999999993</v>
      </c>
      <c r="L592" s="204">
        <v>42</v>
      </c>
      <c r="M592" s="193" t="s">
        <v>17051</v>
      </c>
      <c r="N592" s="193" t="s">
        <v>17067</v>
      </c>
      <c r="O592" s="196" t="s">
        <v>17181</v>
      </c>
      <c r="P592" s="200">
        <v>3353388.8</v>
      </c>
      <c r="Q592" s="200"/>
      <c r="R592" s="200">
        <v>0</v>
      </c>
      <c r="S592" s="200">
        <v>0</v>
      </c>
      <c r="T592" s="200">
        <f>P592-R592-S592</f>
        <v>3353388.8</v>
      </c>
      <c r="U592" s="194">
        <f t="shared" ref="U592:U593" si="324">P592/I592</f>
        <v>3673.7790729521575</v>
      </c>
      <c r="V592" s="200">
        <v>3673.779072952158</v>
      </c>
    </row>
    <row r="593" spans="1:22" ht="35.25" x14ac:dyDescent="0.5">
      <c r="A593">
        <v>1</v>
      </c>
      <c r="B593" s="193">
        <f>SUBTOTAL(9,$A$415:A593)</f>
        <v>143</v>
      </c>
      <c r="C593" s="202" t="s">
        <v>272</v>
      </c>
      <c r="D593" s="193">
        <v>1986</v>
      </c>
      <c r="E593" s="193"/>
      <c r="F593" s="193" t="s">
        <v>17193</v>
      </c>
      <c r="G593" s="193">
        <v>4</v>
      </c>
      <c r="H593" s="193" t="s">
        <v>16997</v>
      </c>
      <c r="I593" s="203">
        <v>914.39</v>
      </c>
      <c r="J593" s="203">
        <v>779.9</v>
      </c>
      <c r="K593" s="203">
        <v>779.9</v>
      </c>
      <c r="L593" s="204">
        <v>42</v>
      </c>
      <c r="M593" s="193" t="s">
        <v>17051</v>
      </c>
      <c r="N593" s="193" t="s">
        <v>17067</v>
      </c>
      <c r="O593" s="196" t="s">
        <v>17181</v>
      </c>
      <c r="P593" s="200">
        <v>3353388.8</v>
      </c>
      <c r="Q593" s="200"/>
      <c r="R593" s="200">
        <v>0</v>
      </c>
      <c r="S593" s="200">
        <v>0</v>
      </c>
      <c r="T593" s="200">
        <f>P593-R593-S593</f>
        <v>3353388.8</v>
      </c>
      <c r="U593" s="194">
        <f t="shared" si="324"/>
        <v>3667.3506928116012</v>
      </c>
      <c r="V593" s="200">
        <v>3667.3506928116017</v>
      </c>
    </row>
    <row r="594" spans="1:22" s="71" customFormat="1" ht="35.25" x14ac:dyDescent="0.5">
      <c r="A594"/>
      <c r="B594" s="201" t="s">
        <v>270</v>
      </c>
      <c r="C594" s="216"/>
      <c r="D594" s="193" t="s">
        <v>17029</v>
      </c>
      <c r="E594" s="193" t="s">
        <v>17029</v>
      </c>
      <c r="F594" s="193" t="s">
        <v>17029</v>
      </c>
      <c r="G594" s="193" t="s">
        <v>17029</v>
      </c>
      <c r="H594" s="193" t="s">
        <v>17029</v>
      </c>
      <c r="I594" s="198">
        <f>I595</f>
        <v>378.6</v>
      </c>
      <c r="J594" s="198">
        <f t="shared" ref="J594:L594" si="325">J595</f>
        <v>228.7</v>
      </c>
      <c r="K594" s="198">
        <f>K595</f>
        <v>228.7</v>
      </c>
      <c r="L594" s="176">
        <f t="shared" si="325"/>
        <v>16</v>
      </c>
      <c r="M594" s="193" t="s">
        <v>17029</v>
      </c>
      <c r="N594" s="193" t="s">
        <v>17029</v>
      </c>
      <c r="O594" s="196" t="s">
        <v>17029</v>
      </c>
      <c r="P594" s="199">
        <v>6420307.1999999993</v>
      </c>
      <c r="Q594" s="199"/>
      <c r="R594" s="198">
        <f t="shared" ref="R594:T594" si="326">R595</f>
        <v>0</v>
      </c>
      <c r="S594" s="198">
        <f t="shared" si="326"/>
        <v>0</v>
      </c>
      <c r="T594" s="198">
        <f t="shared" si="326"/>
        <v>6420307.1999999993</v>
      </c>
      <c r="U594" s="194">
        <f t="shared" ref="U594:U656" si="327">P594/I594</f>
        <v>16958.02218700475</v>
      </c>
      <c r="V594" s="200">
        <f>V595</f>
        <v>22389.79</v>
      </c>
    </row>
    <row r="595" spans="1:22" ht="35.25" x14ac:dyDescent="0.5">
      <c r="A595">
        <v>1</v>
      </c>
      <c r="B595" s="193">
        <f>SUBTOTAL(9,$A$415:A595)</f>
        <v>144</v>
      </c>
      <c r="C595" s="202" t="s">
        <v>15561</v>
      </c>
      <c r="D595" s="193">
        <v>1980</v>
      </c>
      <c r="E595" s="193"/>
      <c r="F595" s="193" t="s">
        <v>17193</v>
      </c>
      <c r="G595" s="193">
        <v>2</v>
      </c>
      <c r="H595" s="193" t="s">
        <v>16997</v>
      </c>
      <c r="I595" s="203">
        <v>378.6</v>
      </c>
      <c r="J595" s="203">
        <v>228.7</v>
      </c>
      <c r="K595" s="203">
        <v>228.7</v>
      </c>
      <c r="L595" s="204">
        <v>16</v>
      </c>
      <c r="M595" s="193" t="s">
        <v>17051</v>
      </c>
      <c r="N595" s="193" t="s">
        <v>17067</v>
      </c>
      <c r="O595" s="196" t="s">
        <v>17177</v>
      </c>
      <c r="P595" s="200">
        <v>6420307.1999999993</v>
      </c>
      <c r="Q595" s="200"/>
      <c r="R595" s="200">
        <v>0</v>
      </c>
      <c r="S595" s="200">
        <v>0</v>
      </c>
      <c r="T595" s="200">
        <f>P595-R595-S595</f>
        <v>6420307.1999999993</v>
      </c>
      <c r="U595" s="194">
        <f t="shared" si="327"/>
        <v>16958.02218700475</v>
      </c>
      <c r="V595" s="200">
        <v>22389.79</v>
      </c>
    </row>
    <row r="596" spans="1:22" s="71" customFormat="1" ht="35.25" x14ac:dyDescent="0.5">
      <c r="A596"/>
      <c r="B596" s="201" t="s">
        <v>271</v>
      </c>
      <c r="C596" s="216"/>
      <c r="D596" s="193" t="s">
        <v>17029</v>
      </c>
      <c r="E596" s="193" t="s">
        <v>17029</v>
      </c>
      <c r="F596" s="193" t="s">
        <v>17029</v>
      </c>
      <c r="G596" s="193" t="s">
        <v>17029</v>
      </c>
      <c r="H596" s="193" t="s">
        <v>17029</v>
      </c>
      <c r="I596" s="198">
        <f>I597</f>
        <v>492.1</v>
      </c>
      <c r="J596" s="198">
        <f t="shared" ref="J596:L596" si="328">J597</f>
        <v>492.1</v>
      </c>
      <c r="K596" s="198">
        <f>K597</f>
        <v>492.1</v>
      </c>
      <c r="L596" s="176">
        <f t="shared" si="328"/>
        <v>31</v>
      </c>
      <c r="M596" s="193" t="s">
        <v>17029</v>
      </c>
      <c r="N596" s="193" t="s">
        <v>17029</v>
      </c>
      <c r="O596" s="196" t="s">
        <v>17029</v>
      </c>
      <c r="P596" s="199">
        <v>5720982.3999999994</v>
      </c>
      <c r="Q596" s="199"/>
      <c r="R596" s="198">
        <f t="shared" ref="R596:T596" si="329">R597</f>
        <v>0</v>
      </c>
      <c r="S596" s="198">
        <f t="shared" si="329"/>
        <v>0</v>
      </c>
      <c r="T596" s="198">
        <f t="shared" si="329"/>
        <v>5720982.3999999994</v>
      </c>
      <c r="U596" s="194">
        <f t="shared" si="327"/>
        <v>11625.650071123753</v>
      </c>
      <c r="V596" s="200">
        <f>V597</f>
        <v>11625.650071123755</v>
      </c>
    </row>
    <row r="597" spans="1:22" ht="35.25" x14ac:dyDescent="0.5">
      <c r="A597">
        <v>1</v>
      </c>
      <c r="B597" s="193">
        <f>SUBTOTAL(9,$A$415:A597)</f>
        <v>145</v>
      </c>
      <c r="C597" s="202" t="s">
        <v>275</v>
      </c>
      <c r="D597" s="193">
        <v>1984</v>
      </c>
      <c r="E597" s="193"/>
      <c r="F597" s="193" t="s">
        <v>17193</v>
      </c>
      <c r="G597" s="193">
        <v>2</v>
      </c>
      <c r="H597" s="193" t="s">
        <v>16999</v>
      </c>
      <c r="I597" s="203">
        <v>492.1</v>
      </c>
      <c r="J597" s="203">
        <v>492.1</v>
      </c>
      <c r="K597" s="203">
        <v>492.1</v>
      </c>
      <c r="L597" s="204">
        <v>31</v>
      </c>
      <c r="M597" s="193" t="s">
        <v>17051</v>
      </c>
      <c r="N597" s="193" t="s">
        <v>17067</v>
      </c>
      <c r="O597" s="196" t="s">
        <v>17181</v>
      </c>
      <c r="P597" s="200">
        <v>5720982.3999999994</v>
      </c>
      <c r="Q597" s="200"/>
      <c r="R597" s="200">
        <v>0</v>
      </c>
      <c r="S597" s="200">
        <v>0</v>
      </c>
      <c r="T597" s="200">
        <f>P597-R597-S597</f>
        <v>5720982.3999999994</v>
      </c>
      <c r="U597" s="194">
        <f t="shared" si="327"/>
        <v>11625.650071123753</v>
      </c>
      <c r="V597" s="200">
        <v>11625.650071123755</v>
      </c>
    </row>
    <row r="598" spans="1:22" s="71" customFormat="1" ht="35.25" x14ac:dyDescent="0.5">
      <c r="A598"/>
      <c r="B598" s="201" t="s">
        <v>261</v>
      </c>
      <c r="C598" s="216"/>
      <c r="D598" s="193" t="s">
        <v>17029</v>
      </c>
      <c r="E598" s="193" t="s">
        <v>17029</v>
      </c>
      <c r="F598" s="193" t="s">
        <v>17029</v>
      </c>
      <c r="G598" s="193" t="s">
        <v>17029</v>
      </c>
      <c r="H598" s="193" t="s">
        <v>17029</v>
      </c>
      <c r="I598" s="198">
        <f>I599</f>
        <v>340</v>
      </c>
      <c r="J598" s="198">
        <f t="shared" ref="J598:L598" si="330">J599</f>
        <v>307.5</v>
      </c>
      <c r="K598" s="198">
        <f>K599</f>
        <v>226.7</v>
      </c>
      <c r="L598" s="176">
        <f t="shared" si="330"/>
        <v>18</v>
      </c>
      <c r="M598" s="193" t="s">
        <v>17029</v>
      </c>
      <c r="N598" s="193" t="s">
        <v>17029</v>
      </c>
      <c r="O598" s="196" t="s">
        <v>17029</v>
      </c>
      <c r="P598" s="199">
        <v>3090510.08</v>
      </c>
      <c r="Q598" s="199"/>
      <c r="R598" s="198">
        <f t="shared" ref="R598:T598" si="331">R599</f>
        <v>0</v>
      </c>
      <c r="S598" s="198">
        <f t="shared" si="331"/>
        <v>0</v>
      </c>
      <c r="T598" s="198">
        <f t="shared" si="331"/>
        <v>3090510.08</v>
      </c>
      <c r="U598" s="194">
        <f t="shared" si="327"/>
        <v>9089.7355294117642</v>
      </c>
      <c r="V598" s="200">
        <f>V599</f>
        <v>9089.7355294117642</v>
      </c>
    </row>
    <row r="599" spans="1:22" ht="35.25" x14ac:dyDescent="0.5">
      <c r="A599">
        <v>1</v>
      </c>
      <c r="B599" s="193">
        <f>SUBTOTAL(9,$A$415:A599)</f>
        <v>146</v>
      </c>
      <c r="C599" s="202" t="s">
        <v>276</v>
      </c>
      <c r="D599" s="193">
        <v>1963</v>
      </c>
      <c r="E599" s="193"/>
      <c r="F599" s="193" t="s">
        <v>17193</v>
      </c>
      <c r="G599" s="193">
        <v>2</v>
      </c>
      <c r="H599" s="193" t="s">
        <v>16997</v>
      </c>
      <c r="I599" s="203">
        <v>340</v>
      </c>
      <c r="J599" s="203">
        <v>307.5</v>
      </c>
      <c r="K599" s="203">
        <v>226.7</v>
      </c>
      <c r="L599" s="204">
        <v>18</v>
      </c>
      <c r="M599" s="193" t="s">
        <v>17051</v>
      </c>
      <c r="N599" s="193" t="s">
        <v>17067</v>
      </c>
      <c r="O599" s="196" t="s">
        <v>17178</v>
      </c>
      <c r="P599" s="200">
        <v>3090510.08</v>
      </c>
      <c r="Q599" s="200"/>
      <c r="R599" s="200">
        <v>0</v>
      </c>
      <c r="S599" s="200">
        <v>0</v>
      </c>
      <c r="T599" s="200">
        <f>P599-R599-S599</f>
        <v>3090510.08</v>
      </c>
      <c r="U599" s="194">
        <f t="shared" si="327"/>
        <v>9089.7355294117642</v>
      </c>
      <c r="V599" s="200">
        <v>9089.7355294117642</v>
      </c>
    </row>
    <row r="600" spans="1:22" s="71" customFormat="1" ht="35.25" x14ac:dyDescent="0.5">
      <c r="A600"/>
      <c r="B600" s="201" t="s">
        <v>263</v>
      </c>
      <c r="C600" s="216"/>
      <c r="D600" s="193" t="s">
        <v>17029</v>
      </c>
      <c r="E600" s="193" t="s">
        <v>17029</v>
      </c>
      <c r="F600" s="193" t="s">
        <v>17029</v>
      </c>
      <c r="G600" s="193" t="s">
        <v>17029</v>
      </c>
      <c r="H600" s="193" t="s">
        <v>17029</v>
      </c>
      <c r="I600" s="198">
        <f>I601+I602</f>
        <v>5045.26</v>
      </c>
      <c r="J600" s="198">
        <f t="shared" ref="J600:L600" si="332">J601+J602</f>
        <v>2864.54</v>
      </c>
      <c r="K600" s="198">
        <f>K601+K602</f>
        <v>2748.46</v>
      </c>
      <c r="L600" s="176">
        <f t="shared" si="332"/>
        <v>147</v>
      </c>
      <c r="M600" s="193" t="s">
        <v>17029</v>
      </c>
      <c r="N600" s="193" t="s">
        <v>17029</v>
      </c>
      <c r="O600" s="196" t="s">
        <v>17029</v>
      </c>
      <c r="P600" s="199">
        <v>13086273.609999999</v>
      </c>
      <c r="Q600" s="199"/>
      <c r="R600" s="198">
        <f t="shared" ref="R600:T600" si="333">R601+R602</f>
        <v>0</v>
      </c>
      <c r="S600" s="198">
        <f t="shared" si="333"/>
        <v>0</v>
      </c>
      <c r="T600" s="198">
        <f t="shared" si="333"/>
        <v>13086273.609999999</v>
      </c>
      <c r="U600" s="194">
        <f t="shared" si="327"/>
        <v>2593.7758628891274</v>
      </c>
      <c r="V600" s="200">
        <f>MAX(V601:V602)</f>
        <v>4038.48</v>
      </c>
    </row>
    <row r="601" spans="1:22" ht="35.25" x14ac:dyDescent="0.5">
      <c r="A601">
        <v>1</v>
      </c>
      <c r="B601" s="193">
        <f>SUBTOTAL(9,$A$415:A601)</f>
        <v>147</v>
      </c>
      <c r="C601" s="202" t="s">
        <v>15697</v>
      </c>
      <c r="D601" s="193">
        <v>1956</v>
      </c>
      <c r="E601" s="193"/>
      <c r="F601" s="193" t="s">
        <v>17193</v>
      </c>
      <c r="G601" s="193">
        <v>3</v>
      </c>
      <c r="H601" s="193" t="s">
        <v>17058</v>
      </c>
      <c r="I601" s="203">
        <v>1785.9</v>
      </c>
      <c r="J601" s="203">
        <v>874.54</v>
      </c>
      <c r="K601" s="203">
        <v>758.45999999999992</v>
      </c>
      <c r="L601" s="204">
        <v>43</v>
      </c>
      <c r="M601" s="193" t="s">
        <v>17051</v>
      </c>
      <c r="N601" s="193" t="s">
        <v>17067</v>
      </c>
      <c r="O601" s="196" t="s">
        <v>17197</v>
      </c>
      <c r="P601" s="200">
        <v>6841033.4400000004</v>
      </c>
      <c r="Q601" s="200"/>
      <c r="R601" s="200">
        <v>0</v>
      </c>
      <c r="S601" s="200">
        <v>0</v>
      </c>
      <c r="T601" s="200">
        <f>P601-R601-S601</f>
        <v>6841033.4400000004</v>
      </c>
      <c r="U601" s="194">
        <f t="shared" si="327"/>
        <v>3830.5803460440115</v>
      </c>
      <c r="V601" s="200">
        <v>4038.48</v>
      </c>
    </row>
    <row r="602" spans="1:22" ht="35.25" x14ac:dyDescent="0.5">
      <c r="A602">
        <v>1</v>
      </c>
      <c r="B602" s="193">
        <f>SUBTOTAL(9,$A$415:A602)</f>
        <v>148</v>
      </c>
      <c r="C602" s="202" t="s">
        <v>278</v>
      </c>
      <c r="D602" s="193">
        <v>1967</v>
      </c>
      <c r="E602" s="193"/>
      <c r="F602" s="193" t="s">
        <v>17193</v>
      </c>
      <c r="G602" s="193">
        <v>5</v>
      </c>
      <c r="H602" s="193" t="s">
        <v>16999</v>
      </c>
      <c r="I602" s="203">
        <v>3259.36</v>
      </c>
      <c r="J602" s="203">
        <v>1990</v>
      </c>
      <c r="K602" s="203">
        <v>1990</v>
      </c>
      <c r="L602" s="204">
        <v>104</v>
      </c>
      <c r="M602" s="193" t="s">
        <v>17051</v>
      </c>
      <c r="N602" s="193" t="s">
        <v>17067</v>
      </c>
      <c r="O602" s="196" t="s">
        <v>17182</v>
      </c>
      <c r="P602" s="200">
        <v>6245240.1699999999</v>
      </c>
      <c r="Q602" s="200"/>
      <c r="R602" s="200">
        <v>0</v>
      </c>
      <c r="S602" s="200">
        <v>0</v>
      </c>
      <c r="T602" s="200">
        <f>P602-R602-S602</f>
        <v>6245240.1699999999</v>
      </c>
      <c r="U602" s="194">
        <f t="shared" si="327"/>
        <v>1916.0940092533504</v>
      </c>
      <c r="V602" s="200">
        <v>2318.6937470853177</v>
      </c>
    </row>
    <row r="603" spans="1:22" s="71" customFormat="1" ht="35.25" x14ac:dyDescent="0.5">
      <c r="A603"/>
      <c r="B603" s="201" t="s">
        <v>266</v>
      </c>
      <c r="C603" s="216"/>
      <c r="D603" s="193" t="s">
        <v>17029</v>
      </c>
      <c r="E603" s="193" t="s">
        <v>17029</v>
      </c>
      <c r="F603" s="193" t="s">
        <v>17029</v>
      </c>
      <c r="G603" s="193" t="s">
        <v>17029</v>
      </c>
      <c r="H603" s="193" t="s">
        <v>17029</v>
      </c>
      <c r="I603" s="198">
        <f>I604+I605</f>
        <v>6017.86</v>
      </c>
      <c r="J603" s="198">
        <f t="shared" ref="J603:L603" si="334">J604+J605</f>
        <v>5795.87</v>
      </c>
      <c r="K603" s="198">
        <f>K604+K605</f>
        <v>5795.87</v>
      </c>
      <c r="L603" s="176">
        <f t="shared" si="334"/>
        <v>255</v>
      </c>
      <c r="M603" s="193" t="s">
        <v>17029</v>
      </c>
      <c r="N603" s="193" t="s">
        <v>17029</v>
      </c>
      <c r="O603" s="196" t="s">
        <v>17029</v>
      </c>
      <c r="P603" s="199">
        <v>16195763.15</v>
      </c>
      <c r="Q603" s="199">
        <f t="shared" ref="Q603" si="335">Q604+Q605</f>
        <v>0</v>
      </c>
      <c r="R603" s="198">
        <f t="shared" ref="R603" si="336">R604+R605</f>
        <v>0</v>
      </c>
      <c r="S603" s="198">
        <f t="shared" ref="S603" si="337">S604+S605</f>
        <v>0</v>
      </c>
      <c r="T603" s="198">
        <f t="shared" ref="T603" si="338">T604+T605</f>
        <v>16195763.15</v>
      </c>
      <c r="U603" s="194">
        <f t="shared" si="327"/>
        <v>2691.2828065126141</v>
      </c>
      <c r="V603" s="200">
        <f>MAX(V604:V605)</f>
        <v>5932.6136597619725</v>
      </c>
    </row>
    <row r="604" spans="1:22" ht="35.25" x14ac:dyDescent="0.5">
      <c r="A604">
        <v>1</v>
      </c>
      <c r="B604" s="193">
        <f>SUBTOTAL(9,$A$415:A604)</f>
        <v>149</v>
      </c>
      <c r="C604" s="202" t="s">
        <v>279</v>
      </c>
      <c r="D604" s="193">
        <v>1992</v>
      </c>
      <c r="E604" s="193"/>
      <c r="F604" s="193" t="s">
        <v>17056</v>
      </c>
      <c r="G604" s="193">
        <v>5</v>
      </c>
      <c r="H604" s="193" t="s">
        <v>17061</v>
      </c>
      <c r="I604" s="203">
        <v>5532.2</v>
      </c>
      <c r="J604" s="203">
        <v>5532.2</v>
      </c>
      <c r="K604" s="203">
        <v>5532.2</v>
      </c>
      <c r="L604" s="204">
        <v>237</v>
      </c>
      <c r="M604" s="193" t="s">
        <v>17051</v>
      </c>
      <c r="N604" s="193" t="s">
        <v>17067</v>
      </c>
      <c r="O604" s="196" t="s">
        <v>17179</v>
      </c>
      <c r="P604" s="200">
        <v>13944467.15</v>
      </c>
      <c r="Q604" s="200"/>
      <c r="R604" s="200">
        <v>0</v>
      </c>
      <c r="S604" s="200">
        <v>0</v>
      </c>
      <c r="T604" s="200">
        <f>P604-R604-S604</f>
        <v>13944467.15</v>
      </c>
      <c r="U604" s="194">
        <f t="shared" si="327"/>
        <v>2520.6006923104733</v>
      </c>
      <c r="V604" s="200">
        <v>2520.6006926719933</v>
      </c>
    </row>
    <row r="605" spans="1:22" ht="35.25" x14ac:dyDescent="0.5">
      <c r="A605">
        <v>1</v>
      </c>
      <c r="B605" s="193">
        <f>SUBTOTAL(9,$A$415:A605)</f>
        <v>150</v>
      </c>
      <c r="C605" s="202" t="s">
        <v>267</v>
      </c>
      <c r="D605" s="193">
        <v>1959</v>
      </c>
      <c r="E605" s="193"/>
      <c r="F605" s="193" t="s">
        <v>17193</v>
      </c>
      <c r="G605" s="193">
        <v>2</v>
      </c>
      <c r="H605" s="193" t="s">
        <v>16997</v>
      </c>
      <c r="I605" s="203">
        <v>485.66</v>
      </c>
      <c r="J605" s="203">
        <v>263.67</v>
      </c>
      <c r="K605" s="203">
        <v>263.67</v>
      </c>
      <c r="L605" s="204">
        <v>18</v>
      </c>
      <c r="M605" s="193" t="s">
        <v>17051</v>
      </c>
      <c r="N605" s="193" t="s">
        <v>17067</v>
      </c>
      <c r="O605" s="196" t="s">
        <v>17179</v>
      </c>
      <c r="P605" s="200">
        <v>2251296</v>
      </c>
      <c r="Q605" s="200"/>
      <c r="R605" s="200">
        <v>0</v>
      </c>
      <c r="S605" s="200">
        <v>0</v>
      </c>
      <c r="T605" s="200">
        <f>P605-R605-S605</f>
        <v>2251296</v>
      </c>
      <c r="U605" s="194">
        <f t="shared" si="327"/>
        <v>4635.539266153276</v>
      </c>
      <c r="V605" s="200">
        <v>5932.6136597619725</v>
      </c>
    </row>
    <row r="606" spans="1:22" s="71" customFormat="1" ht="35.25" x14ac:dyDescent="0.5">
      <c r="A606"/>
      <c r="B606" s="201" t="s">
        <v>52</v>
      </c>
      <c r="C606" s="216"/>
      <c r="D606" s="193" t="s">
        <v>17029</v>
      </c>
      <c r="E606" s="193" t="s">
        <v>17029</v>
      </c>
      <c r="F606" s="193" t="s">
        <v>17029</v>
      </c>
      <c r="G606" s="193" t="s">
        <v>17029</v>
      </c>
      <c r="H606" s="193" t="s">
        <v>17029</v>
      </c>
      <c r="I606" s="198">
        <f>I607+I608</f>
        <v>1012.5</v>
      </c>
      <c r="J606" s="198">
        <f t="shared" ref="J606:L606" si="339">J607+J608</f>
        <v>782.4</v>
      </c>
      <c r="K606" s="198">
        <f>K607+K608</f>
        <v>607.29999999999995</v>
      </c>
      <c r="L606" s="176">
        <f t="shared" si="339"/>
        <v>27</v>
      </c>
      <c r="M606" s="193" t="s">
        <v>17029</v>
      </c>
      <c r="N606" s="193" t="s">
        <v>17029</v>
      </c>
      <c r="O606" s="196" t="s">
        <v>17029</v>
      </c>
      <c r="P606" s="199">
        <v>7510261.4400000004</v>
      </c>
      <c r="Q606" s="199"/>
      <c r="R606" s="198">
        <f t="shared" ref="R606:T606" si="340">R607+R608</f>
        <v>0</v>
      </c>
      <c r="S606" s="198">
        <f t="shared" si="340"/>
        <v>0</v>
      </c>
      <c r="T606" s="198">
        <f t="shared" si="340"/>
        <v>7510261.4400000004</v>
      </c>
      <c r="U606" s="194">
        <f t="shared" si="327"/>
        <v>7417.5421629629636</v>
      </c>
      <c r="V606" s="200">
        <f>MAX(V607:V608)</f>
        <v>10810.528355196773</v>
      </c>
    </row>
    <row r="607" spans="1:22" ht="35.25" x14ac:dyDescent="0.5">
      <c r="A607">
        <v>1</v>
      </c>
      <c r="B607" s="193">
        <f>SUBTOTAL(9,$A$415:A607)</f>
        <v>151</v>
      </c>
      <c r="C607" s="202" t="s">
        <v>60</v>
      </c>
      <c r="D607" s="193">
        <v>1959</v>
      </c>
      <c r="E607" s="193"/>
      <c r="F607" s="193" t="s">
        <v>17193</v>
      </c>
      <c r="G607" s="193">
        <v>2</v>
      </c>
      <c r="H607" s="193" t="s">
        <v>16999</v>
      </c>
      <c r="I607" s="203">
        <v>616.1</v>
      </c>
      <c r="J607" s="203">
        <v>547.4</v>
      </c>
      <c r="K607" s="203">
        <v>400.5</v>
      </c>
      <c r="L607" s="204">
        <v>14</v>
      </c>
      <c r="M607" s="193" t="s">
        <v>17051</v>
      </c>
      <c r="N607" s="193" t="s">
        <v>17067</v>
      </c>
      <c r="O607" s="196" t="s">
        <v>17164</v>
      </c>
      <c r="P607" s="200">
        <v>4223486.4000000004</v>
      </c>
      <c r="Q607" s="200"/>
      <c r="R607" s="200">
        <v>0</v>
      </c>
      <c r="S607" s="200">
        <v>0</v>
      </c>
      <c r="T607" s="200">
        <f t="shared" si="294"/>
        <v>4223486.4000000004</v>
      </c>
      <c r="U607" s="194">
        <f t="shared" si="327"/>
        <v>6855.1962343775367</v>
      </c>
      <c r="V607" s="200">
        <v>7691.6479467618883</v>
      </c>
    </row>
    <row r="608" spans="1:22" ht="35.25" x14ac:dyDescent="0.5">
      <c r="A608">
        <v>1</v>
      </c>
      <c r="B608" s="193">
        <f>SUBTOTAL(9,$A$415:A608)</f>
        <v>152</v>
      </c>
      <c r="C608" s="218" t="s">
        <v>61</v>
      </c>
      <c r="D608" s="193">
        <v>1917</v>
      </c>
      <c r="E608" s="193"/>
      <c r="F608" s="193" t="s">
        <v>17193</v>
      </c>
      <c r="G608" s="193">
        <v>2</v>
      </c>
      <c r="H608" s="193" t="s">
        <v>17054</v>
      </c>
      <c r="I608" s="203">
        <v>396.4</v>
      </c>
      <c r="J608" s="203">
        <v>235</v>
      </c>
      <c r="K608" s="203">
        <v>206.8</v>
      </c>
      <c r="L608" s="204">
        <v>13</v>
      </c>
      <c r="M608" s="193" t="s">
        <v>17051</v>
      </c>
      <c r="N608" s="193" t="s">
        <v>17067</v>
      </c>
      <c r="O608" s="196" t="s">
        <v>17164</v>
      </c>
      <c r="P608" s="200">
        <v>3286775.04</v>
      </c>
      <c r="Q608" s="200"/>
      <c r="R608" s="200">
        <v>0</v>
      </c>
      <c r="S608" s="200">
        <v>0</v>
      </c>
      <c r="T608" s="200">
        <f t="shared" si="294"/>
        <v>3286775.04</v>
      </c>
      <c r="U608" s="194">
        <f t="shared" si="327"/>
        <v>8291.561654894047</v>
      </c>
      <c r="V608" s="200">
        <v>10810.528355196773</v>
      </c>
    </row>
    <row r="609" spans="1:22" s="71" customFormat="1" ht="35.25" x14ac:dyDescent="0.5">
      <c r="A609"/>
      <c r="B609" s="216" t="s">
        <v>53</v>
      </c>
      <c r="C609" s="219"/>
      <c r="D609" s="193" t="s">
        <v>17029</v>
      </c>
      <c r="E609" s="193" t="s">
        <v>17029</v>
      </c>
      <c r="F609" s="193" t="s">
        <v>17029</v>
      </c>
      <c r="G609" s="193" t="s">
        <v>17029</v>
      </c>
      <c r="H609" s="193" t="s">
        <v>17029</v>
      </c>
      <c r="I609" s="198">
        <f>I610</f>
        <v>627.79999999999995</v>
      </c>
      <c r="J609" s="198">
        <f t="shared" ref="J609:L609" si="341">J610</f>
        <v>585.20000000000005</v>
      </c>
      <c r="K609" s="198">
        <f>K610</f>
        <v>585.20000000000005</v>
      </c>
      <c r="L609" s="176">
        <f t="shared" si="341"/>
        <v>14</v>
      </c>
      <c r="M609" s="193" t="s">
        <v>17029</v>
      </c>
      <c r="N609" s="193" t="s">
        <v>17029</v>
      </c>
      <c r="O609" s="196" t="s">
        <v>17029</v>
      </c>
      <c r="P609" s="199">
        <v>4654454.3999999994</v>
      </c>
      <c r="Q609" s="199"/>
      <c r="R609" s="198">
        <f t="shared" ref="R609:T609" si="342">R610</f>
        <v>0</v>
      </c>
      <c r="S609" s="198">
        <f t="shared" si="342"/>
        <v>0</v>
      </c>
      <c r="T609" s="198">
        <f t="shared" si="342"/>
        <v>4654454.3999999994</v>
      </c>
      <c r="U609" s="194">
        <f t="shared" si="327"/>
        <v>7413.9127110544759</v>
      </c>
      <c r="V609" s="200">
        <f>V610</f>
        <v>8318.5374323032811</v>
      </c>
    </row>
    <row r="610" spans="1:22" ht="35.25" x14ac:dyDescent="0.5">
      <c r="A610">
        <v>1</v>
      </c>
      <c r="B610" s="193">
        <f>SUBTOTAL(9,$A$415:A610)</f>
        <v>153</v>
      </c>
      <c r="C610" s="202" t="s">
        <v>62</v>
      </c>
      <c r="D610" s="193">
        <v>1962</v>
      </c>
      <c r="E610" s="193"/>
      <c r="F610" s="193" t="s">
        <v>17193</v>
      </c>
      <c r="G610" s="193">
        <v>2</v>
      </c>
      <c r="H610" s="193" t="s">
        <v>16999</v>
      </c>
      <c r="I610" s="203">
        <v>627.79999999999995</v>
      </c>
      <c r="J610" s="203">
        <v>585.20000000000005</v>
      </c>
      <c r="K610" s="203">
        <v>585.20000000000005</v>
      </c>
      <c r="L610" s="204">
        <v>14</v>
      </c>
      <c r="M610" s="193" t="s">
        <v>17051</v>
      </c>
      <c r="N610" s="193" t="s">
        <v>17067</v>
      </c>
      <c r="O610" s="196" t="s">
        <v>17164</v>
      </c>
      <c r="P610" s="200">
        <v>4654454.3999999994</v>
      </c>
      <c r="Q610" s="200"/>
      <c r="R610" s="200">
        <v>0</v>
      </c>
      <c r="S610" s="200">
        <v>0</v>
      </c>
      <c r="T610" s="200">
        <f t="shared" si="294"/>
        <v>4654454.3999999994</v>
      </c>
      <c r="U610" s="194">
        <f t="shared" si="327"/>
        <v>7413.9127110544759</v>
      </c>
      <c r="V610" s="200">
        <v>8318.5374323032811</v>
      </c>
    </row>
    <row r="611" spans="1:22" s="71" customFormat="1" ht="35.25" x14ac:dyDescent="0.5">
      <c r="A611"/>
      <c r="B611" s="201" t="s">
        <v>55</v>
      </c>
      <c r="C611" s="216"/>
      <c r="D611" s="193" t="s">
        <v>17029</v>
      </c>
      <c r="E611" s="193" t="s">
        <v>17029</v>
      </c>
      <c r="F611" s="193" t="s">
        <v>17029</v>
      </c>
      <c r="G611" s="193" t="s">
        <v>17029</v>
      </c>
      <c r="H611" s="193" t="s">
        <v>17029</v>
      </c>
      <c r="I611" s="198">
        <f>I612</f>
        <v>722.7</v>
      </c>
      <c r="J611" s="198">
        <f t="shared" ref="J611:L611" si="343">J612</f>
        <v>664.2</v>
      </c>
      <c r="K611" s="198">
        <f>K612</f>
        <v>607.1</v>
      </c>
      <c r="L611" s="176">
        <f t="shared" si="343"/>
        <v>38</v>
      </c>
      <c r="M611" s="193" t="s">
        <v>17029</v>
      </c>
      <c r="N611" s="193" t="s">
        <v>17029</v>
      </c>
      <c r="O611" s="196" t="s">
        <v>17029</v>
      </c>
      <c r="P611" s="199">
        <v>6464520</v>
      </c>
      <c r="Q611" s="199"/>
      <c r="R611" s="198">
        <f t="shared" ref="R611:T611" si="344">R612</f>
        <v>0</v>
      </c>
      <c r="S611" s="198">
        <f t="shared" si="344"/>
        <v>0</v>
      </c>
      <c r="T611" s="198">
        <f t="shared" si="344"/>
        <v>6464520</v>
      </c>
      <c r="U611" s="194">
        <f t="shared" si="327"/>
        <v>8944.9564134495631</v>
      </c>
      <c r="V611" s="200">
        <f>V612</f>
        <v>10036.394769613948</v>
      </c>
    </row>
    <row r="612" spans="1:22" ht="35.25" x14ac:dyDescent="0.5">
      <c r="A612">
        <v>1</v>
      </c>
      <c r="B612" s="193">
        <f>SUBTOTAL(9,$A$415:A612)</f>
        <v>154</v>
      </c>
      <c r="C612" s="220" t="s">
        <v>63</v>
      </c>
      <c r="D612" s="193">
        <v>1975</v>
      </c>
      <c r="E612" s="193"/>
      <c r="F612" s="193" t="s">
        <v>17193</v>
      </c>
      <c r="G612" s="193">
        <v>2</v>
      </c>
      <c r="H612" s="193" t="s">
        <v>16999</v>
      </c>
      <c r="I612" s="203">
        <v>722.7</v>
      </c>
      <c r="J612" s="203">
        <v>664.2</v>
      </c>
      <c r="K612" s="203">
        <v>607.1</v>
      </c>
      <c r="L612" s="204">
        <v>38</v>
      </c>
      <c r="M612" s="193" t="s">
        <v>17051</v>
      </c>
      <c r="N612" s="193" t="s">
        <v>17067</v>
      </c>
      <c r="O612" s="196" t="s">
        <v>17165</v>
      </c>
      <c r="P612" s="200">
        <v>6464520</v>
      </c>
      <c r="Q612" s="200"/>
      <c r="R612" s="200">
        <v>0</v>
      </c>
      <c r="S612" s="200">
        <v>0</v>
      </c>
      <c r="T612" s="200">
        <f t="shared" si="294"/>
        <v>6464520</v>
      </c>
      <c r="U612" s="194">
        <f t="shared" si="327"/>
        <v>8944.9564134495631</v>
      </c>
      <c r="V612" s="200">
        <v>10036.394769613948</v>
      </c>
    </row>
    <row r="613" spans="1:22" s="71" customFormat="1" ht="35.25" x14ac:dyDescent="0.5">
      <c r="A613"/>
      <c r="B613" s="201" t="s">
        <v>54</v>
      </c>
      <c r="C613" s="216"/>
      <c r="D613" s="193" t="s">
        <v>17029</v>
      </c>
      <c r="E613" s="193" t="s">
        <v>17029</v>
      </c>
      <c r="F613" s="193" t="s">
        <v>17029</v>
      </c>
      <c r="G613" s="193" t="s">
        <v>17029</v>
      </c>
      <c r="H613" s="193" t="s">
        <v>17029</v>
      </c>
      <c r="I613" s="198">
        <f>I614</f>
        <v>879.5</v>
      </c>
      <c r="J613" s="198">
        <f t="shared" ref="J613:L613" si="345">J614</f>
        <v>662.2</v>
      </c>
      <c r="K613" s="198">
        <f>K614</f>
        <v>389.1</v>
      </c>
      <c r="L613" s="176">
        <f t="shared" si="345"/>
        <v>30</v>
      </c>
      <c r="M613" s="193" t="s">
        <v>17029</v>
      </c>
      <c r="N613" s="193" t="s">
        <v>17029</v>
      </c>
      <c r="O613" s="196" t="s">
        <v>17029</v>
      </c>
      <c r="P613" s="199">
        <v>5602584</v>
      </c>
      <c r="Q613" s="199"/>
      <c r="R613" s="198">
        <f t="shared" ref="R613:T613" si="346">R614</f>
        <v>0</v>
      </c>
      <c r="S613" s="198">
        <f t="shared" si="346"/>
        <v>0</v>
      </c>
      <c r="T613" s="198">
        <f t="shared" si="346"/>
        <v>5602584</v>
      </c>
      <c r="U613" s="194">
        <f t="shared" si="327"/>
        <v>6370.1921546333142</v>
      </c>
      <c r="V613" s="200">
        <f>V614</f>
        <v>7147.4650369528144</v>
      </c>
    </row>
    <row r="614" spans="1:22" ht="35.25" x14ac:dyDescent="0.5">
      <c r="A614">
        <v>1</v>
      </c>
      <c r="B614" s="193">
        <f>SUBTOTAL(9,$A$415:A614)</f>
        <v>155</v>
      </c>
      <c r="C614" s="220" t="s">
        <v>64</v>
      </c>
      <c r="D614" s="193">
        <v>2004</v>
      </c>
      <c r="E614" s="193"/>
      <c r="F614" s="193" t="s">
        <v>17193</v>
      </c>
      <c r="G614" s="193">
        <v>2</v>
      </c>
      <c r="H614" s="193" t="s">
        <v>16997</v>
      </c>
      <c r="I614" s="203">
        <v>879.5</v>
      </c>
      <c r="J614" s="203">
        <v>662.2</v>
      </c>
      <c r="K614" s="203">
        <v>389.1</v>
      </c>
      <c r="L614" s="204">
        <v>30</v>
      </c>
      <c r="M614" s="193" t="s">
        <v>17051</v>
      </c>
      <c r="N614" s="193" t="s">
        <v>17067</v>
      </c>
      <c r="O614" s="196" t="s">
        <v>17166</v>
      </c>
      <c r="P614" s="200">
        <v>5602584</v>
      </c>
      <c r="Q614" s="200"/>
      <c r="R614" s="200">
        <v>0</v>
      </c>
      <c r="S614" s="200">
        <v>0</v>
      </c>
      <c r="T614" s="200">
        <f t="shared" si="294"/>
        <v>5602584</v>
      </c>
      <c r="U614" s="194">
        <f t="shared" si="327"/>
        <v>6370.1921546333142</v>
      </c>
      <c r="V614" s="200">
        <v>7147.4650369528144</v>
      </c>
    </row>
    <row r="615" spans="1:22" s="71" customFormat="1" ht="35.25" x14ac:dyDescent="0.5">
      <c r="A615"/>
      <c r="B615" s="201" t="s">
        <v>498</v>
      </c>
      <c r="C615" s="216"/>
      <c r="D615" s="193" t="s">
        <v>17029</v>
      </c>
      <c r="E615" s="193" t="s">
        <v>17029</v>
      </c>
      <c r="F615" s="193" t="s">
        <v>17029</v>
      </c>
      <c r="G615" s="193" t="s">
        <v>17029</v>
      </c>
      <c r="H615" s="193" t="s">
        <v>17029</v>
      </c>
      <c r="I615" s="198">
        <f>I616</f>
        <v>886.6</v>
      </c>
      <c r="J615" s="198">
        <f t="shared" ref="J615:L615" si="347">J616</f>
        <v>831.4</v>
      </c>
      <c r="K615" s="198">
        <f>K616</f>
        <v>772.4</v>
      </c>
      <c r="L615" s="176">
        <f t="shared" si="347"/>
        <v>34</v>
      </c>
      <c r="M615" s="193" t="s">
        <v>17029</v>
      </c>
      <c r="N615" s="193" t="s">
        <v>17029</v>
      </c>
      <c r="O615" s="196" t="s">
        <v>17029</v>
      </c>
      <c r="P615" s="199">
        <v>4641914.7</v>
      </c>
      <c r="Q615" s="199"/>
      <c r="R615" s="198">
        <f t="shared" ref="R615:T615" si="348">R616</f>
        <v>0</v>
      </c>
      <c r="S615" s="198">
        <f t="shared" si="348"/>
        <v>0</v>
      </c>
      <c r="T615" s="198">
        <f t="shared" si="348"/>
        <v>4641914.7</v>
      </c>
      <c r="U615" s="194">
        <f t="shared" si="327"/>
        <v>5235.6357996841871</v>
      </c>
      <c r="V615" s="200">
        <f>V616</f>
        <v>5416.8644258966842</v>
      </c>
    </row>
    <row r="616" spans="1:22" ht="35.25" x14ac:dyDescent="0.5">
      <c r="A616">
        <v>1</v>
      </c>
      <c r="B616" s="193">
        <f>SUBTOTAL(9,$A$415:A616)</f>
        <v>156</v>
      </c>
      <c r="C616" s="202" t="s">
        <v>504</v>
      </c>
      <c r="D616" s="193">
        <v>1958</v>
      </c>
      <c r="E616" s="193"/>
      <c r="F616" s="193" t="s">
        <v>17193</v>
      </c>
      <c r="G616" s="193">
        <v>2</v>
      </c>
      <c r="H616" s="193" t="s">
        <v>16999</v>
      </c>
      <c r="I616" s="203">
        <v>886.6</v>
      </c>
      <c r="J616" s="203">
        <v>831.4</v>
      </c>
      <c r="K616" s="203">
        <v>772.4</v>
      </c>
      <c r="L616" s="204">
        <v>34</v>
      </c>
      <c r="M616" s="193" t="s">
        <v>17051</v>
      </c>
      <c r="N616" s="193" t="s">
        <v>17089</v>
      </c>
      <c r="O616" s="196" t="s">
        <v>17055</v>
      </c>
      <c r="P616" s="200">
        <v>4641914.7</v>
      </c>
      <c r="Q616" s="200"/>
      <c r="R616" s="200">
        <v>0</v>
      </c>
      <c r="S616" s="200">
        <v>0</v>
      </c>
      <c r="T616" s="200">
        <f>P616-R616-S616</f>
        <v>4641914.7</v>
      </c>
      <c r="U616" s="194">
        <f t="shared" si="327"/>
        <v>5235.6357996841871</v>
      </c>
      <c r="V616" s="200">
        <v>5416.8644258966842</v>
      </c>
    </row>
    <row r="617" spans="1:22" s="71" customFormat="1" ht="35.25" x14ac:dyDescent="0.5">
      <c r="A617"/>
      <c r="B617" s="201" t="s">
        <v>499</v>
      </c>
      <c r="C617" s="216"/>
      <c r="D617" s="193" t="s">
        <v>17029</v>
      </c>
      <c r="E617" s="193" t="s">
        <v>17029</v>
      </c>
      <c r="F617" s="193" t="s">
        <v>17029</v>
      </c>
      <c r="G617" s="193" t="s">
        <v>17029</v>
      </c>
      <c r="H617" s="193" t="s">
        <v>17029</v>
      </c>
      <c r="I617" s="198">
        <f>I618</f>
        <v>848.5</v>
      </c>
      <c r="J617" s="198">
        <f t="shared" ref="J617:L617" si="349">J618</f>
        <v>766.6</v>
      </c>
      <c r="K617" s="198">
        <f>K618</f>
        <v>675.30000000000007</v>
      </c>
      <c r="L617" s="176">
        <f t="shared" si="349"/>
        <v>48</v>
      </c>
      <c r="M617" s="193" t="s">
        <v>17029</v>
      </c>
      <c r="N617" s="193" t="s">
        <v>17029</v>
      </c>
      <c r="O617" s="196" t="s">
        <v>17029</v>
      </c>
      <c r="P617" s="199">
        <v>5080000</v>
      </c>
      <c r="Q617" s="199"/>
      <c r="R617" s="198">
        <f t="shared" ref="R617:T617" si="350">R618</f>
        <v>0</v>
      </c>
      <c r="S617" s="198">
        <f t="shared" si="350"/>
        <v>0</v>
      </c>
      <c r="T617" s="198">
        <f t="shared" si="350"/>
        <v>5080000</v>
      </c>
      <c r="U617" s="194">
        <f t="shared" si="327"/>
        <v>5987.0359457866825</v>
      </c>
      <c r="V617" s="200">
        <f>V618</f>
        <v>8273.59</v>
      </c>
    </row>
    <row r="618" spans="1:22" ht="35.25" x14ac:dyDescent="0.5">
      <c r="A618">
        <v>1</v>
      </c>
      <c r="B618" s="193">
        <f>SUBTOTAL(9,$A$415:A618)</f>
        <v>157</v>
      </c>
      <c r="C618" s="202" t="s">
        <v>505</v>
      </c>
      <c r="D618" s="193">
        <v>1974</v>
      </c>
      <c r="E618" s="193"/>
      <c r="F618" s="193" t="s">
        <v>17193</v>
      </c>
      <c r="G618" s="193">
        <v>2</v>
      </c>
      <c r="H618" s="193" t="s">
        <v>16999</v>
      </c>
      <c r="I618" s="203">
        <v>848.5</v>
      </c>
      <c r="J618" s="203">
        <v>766.6</v>
      </c>
      <c r="K618" s="203">
        <v>675.30000000000007</v>
      </c>
      <c r="L618" s="204">
        <v>48</v>
      </c>
      <c r="M618" s="193" t="s">
        <v>17051</v>
      </c>
      <c r="N618" s="193" t="s">
        <v>17067</v>
      </c>
      <c r="O618" s="196" t="s">
        <v>17154</v>
      </c>
      <c r="P618" s="200">
        <v>5080000</v>
      </c>
      <c r="Q618" s="200"/>
      <c r="R618" s="200">
        <v>0</v>
      </c>
      <c r="S618" s="200">
        <v>0</v>
      </c>
      <c r="T618" s="200">
        <f>P618-R618-S618</f>
        <v>5080000</v>
      </c>
      <c r="U618" s="194">
        <f t="shared" si="327"/>
        <v>5987.0359457866825</v>
      </c>
      <c r="V618" s="200">
        <v>8273.59</v>
      </c>
    </row>
    <row r="619" spans="1:22" s="71" customFormat="1" ht="35.25" x14ac:dyDescent="0.5">
      <c r="A619"/>
      <c r="B619" s="201" t="s">
        <v>502</v>
      </c>
      <c r="C619" s="216"/>
      <c r="D619" s="193" t="s">
        <v>17029</v>
      </c>
      <c r="E619" s="193" t="s">
        <v>17029</v>
      </c>
      <c r="F619" s="193" t="s">
        <v>17029</v>
      </c>
      <c r="G619" s="193" t="s">
        <v>17029</v>
      </c>
      <c r="H619" s="193" t="s">
        <v>17029</v>
      </c>
      <c r="I619" s="198">
        <f>I620</f>
        <v>780.6</v>
      </c>
      <c r="J619" s="198">
        <f t="shared" ref="J619:L619" si="351">J620</f>
        <v>714.2</v>
      </c>
      <c r="K619" s="198">
        <f>K620</f>
        <v>714.2</v>
      </c>
      <c r="L619" s="176">
        <f t="shared" si="351"/>
        <v>37</v>
      </c>
      <c r="M619" s="193" t="s">
        <v>17029</v>
      </c>
      <c r="N619" s="193" t="s">
        <v>17029</v>
      </c>
      <c r="O619" s="196" t="s">
        <v>17029</v>
      </c>
      <c r="P619" s="199">
        <v>5416381.5199999996</v>
      </c>
      <c r="Q619" s="199"/>
      <c r="R619" s="198">
        <f t="shared" ref="R619:T619" si="352">R620</f>
        <v>0</v>
      </c>
      <c r="S619" s="198">
        <f t="shared" si="352"/>
        <v>0</v>
      </c>
      <c r="T619" s="198">
        <f t="shared" si="352"/>
        <v>5416381.5199999996</v>
      </c>
      <c r="U619" s="194">
        <f t="shared" si="327"/>
        <v>6938.7413784268501</v>
      </c>
      <c r="V619" s="200">
        <f>V620</f>
        <v>7178.9220599538821</v>
      </c>
    </row>
    <row r="620" spans="1:22" ht="35.25" x14ac:dyDescent="0.5">
      <c r="A620">
        <v>1</v>
      </c>
      <c r="B620" s="193">
        <f>SUBTOTAL(9,$A$415:A620)</f>
        <v>158</v>
      </c>
      <c r="C620" s="202" t="s">
        <v>506</v>
      </c>
      <c r="D620" s="193">
        <v>1971</v>
      </c>
      <c r="E620" s="193"/>
      <c r="F620" s="193" t="s">
        <v>17193</v>
      </c>
      <c r="G620" s="193">
        <v>2</v>
      </c>
      <c r="H620" s="193" t="s">
        <v>16999</v>
      </c>
      <c r="I620" s="203">
        <v>780.6</v>
      </c>
      <c r="J620" s="203">
        <v>714.2</v>
      </c>
      <c r="K620" s="203">
        <v>714.2</v>
      </c>
      <c r="L620" s="204">
        <v>37</v>
      </c>
      <c r="M620" s="193" t="s">
        <v>17051</v>
      </c>
      <c r="N620" s="193" t="s">
        <v>17089</v>
      </c>
      <c r="O620" s="196" t="s">
        <v>17055</v>
      </c>
      <c r="P620" s="200">
        <v>5416381.5199999996</v>
      </c>
      <c r="Q620" s="200"/>
      <c r="R620" s="200">
        <v>0</v>
      </c>
      <c r="S620" s="200">
        <v>0</v>
      </c>
      <c r="T620" s="200">
        <f>P620-R620-S620</f>
        <v>5416381.5199999996</v>
      </c>
      <c r="U620" s="194">
        <f t="shared" si="327"/>
        <v>6938.7413784268501</v>
      </c>
      <c r="V620" s="200">
        <v>7178.9220599538821</v>
      </c>
    </row>
    <row r="621" spans="1:22" s="71" customFormat="1" ht="35.25" x14ac:dyDescent="0.5">
      <c r="A621"/>
      <c r="B621" s="201" t="s">
        <v>305</v>
      </c>
      <c r="C621" s="216"/>
      <c r="D621" s="193" t="s">
        <v>17029</v>
      </c>
      <c r="E621" s="193" t="s">
        <v>17029</v>
      </c>
      <c r="F621" s="193" t="s">
        <v>17029</v>
      </c>
      <c r="G621" s="193" t="s">
        <v>17029</v>
      </c>
      <c r="H621" s="193" t="s">
        <v>17029</v>
      </c>
      <c r="I621" s="198">
        <f>I622+I623</f>
        <v>3900.4</v>
      </c>
      <c r="J621" s="198">
        <f t="shared" ref="J621:L621" si="353">J622+J623</f>
        <v>3600.8</v>
      </c>
      <c r="K621" s="198">
        <f>SUM(K622:K623)</f>
        <v>3549.2000000000003</v>
      </c>
      <c r="L621" s="176">
        <f t="shared" si="353"/>
        <v>147</v>
      </c>
      <c r="M621" s="193" t="s">
        <v>17029</v>
      </c>
      <c r="N621" s="193" t="s">
        <v>17029</v>
      </c>
      <c r="O621" s="196" t="s">
        <v>17029</v>
      </c>
      <c r="P621" s="199">
        <v>13673874.810000001</v>
      </c>
      <c r="Q621" s="199"/>
      <c r="R621" s="198">
        <f t="shared" ref="R621:T621" si="354">R622+R623</f>
        <v>0</v>
      </c>
      <c r="S621" s="198">
        <f t="shared" si="354"/>
        <v>0</v>
      </c>
      <c r="T621" s="198">
        <f t="shared" si="354"/>
        <v>13673874.810000001</v>
      </c>
      <c r="U621" s="194">
        <f t="shared" si="327"/>
        <v>3505.762180801969</v>
      </c>
      <c r="V621" s="200">
        <f>MAX(V622:V623)</f>
        <v>4725.2339024266685</v>
      </c>
    </row>
    <row r="622" spans="1:22" ht="35.25" x14ac:dyDescent="0.5">
      <c r="A622">
        <v>1</v>
      </c>
      <c r="B622" s="193">
        <f>SUBTOTAL(9,$A$415:A622)</f>
        <v>159</v>
      </c>
      <c r="C622" s="202" t="s">
        <v>307</v>
      </c>
      <c r="D622" s="193">
        <v>1970</v>
      </c>
      <c r="E622" s="193"/>
      <c r="F622" s="193" t="s">
        <v>17193</v>
      </c>
      <c r="G622" s="193">
        <v>5</v>
      </c>
      <c r="H622" s="193" t="s">
        <v>16999</v>
      </c>
      <c r="I622" s="203">
        <v>1926.5</v>
      </c>
      <c r="J622" s="203">
        <v>1776.4</v>
      </c>
      <c r="K622" s="203">
        <v>1776.4</v>
      </c>
      <c r="L622" s="204">
        <v>74</v>
      </c>
      <c r="M622" s="193" t="s">
        <v>17051</v>
      </c>
      <c r="N622" s="193" t="s">
        <v>17067</v>
      </c>
      <c r="O622" s="196" t="s">
        <v>17190</v>
      </c>
      <c r="P622" s="200">
        <v>4908976.4800000004</v>
      </c>
      <c r="Q622" s="200"/>
      <c r="R622" s="200">
        <v>0</v>
      </c>
      <c r="S622" s="200">
        <v>0</v>
      </c>
      <c r="T622" s="200">
        <f>P622-R622-S622</f>
        <v>4908976.4800000004</v>
      </c>
      <c r="U622" s="194">
        <f t="shared" si="327"/>
        <v>2548.1320944718404</v>
      </c>
      <c r="V622" s="200">
        <v>2711.5868154684663</v>
      </c>
    </row>
    <row r="623" spans="1:22" ht="35.25" x14ac:dyDescent="0.5">
      <c r="A623">
        <v>1</v>
      </c>
      <c r="B623" s="193">
        <f>SUBTOTAL(9,$A$415:A623)</f>
        <v>160</v>
      </c>
      <c r="C623" s="202" t="s">
        <v>308</v>
      </c>
      <c r="D623" s="193">
        <v>1980</v>
      </c>
      <c r="E623" s="193"/>
      <c r="F623" s="193" t="s">
        <v>17193</v>
      </c>
      <c r="G623" s="193">
        <v>3</v>
      </c>
      <c r="H623" s="193" t="s">
        <v>17054</v>
      </c>
      <c r="I623" s="203">
        <v>1973.9</v>
      </c>
      <c r="J623" s="203">
        <v>1824.4</v>
      </c>
      <c r="K623" s="203">
        <v>1772.8000000000002</v>
      </c>
      <c r="L623" s="204">
        <v>73</v>
      </c>
      <c r="M623" s="193" t="s">
        <v>17051</v>
      </c>
      <c r="N623" s="193" t="s">
        <v>17067</v>
      </c>
      <c r="O623" s="196" t="s">
        <v>17190</v>
      </c>
      <c r="P623" s="200">
        <v>8764898.3300000001</v>
      </c>
      <c r="Q623" s="200"/>
      <c r="R623" s="200">
        <v>0</v>
      </c>
      <c r="S623" s="200">
        <v>0</v>
      </c>
      <c r="T623" s="200">
        <f>P623-R623-S623</f>
        <v>8764898.3300000001</v>
      </c>
      <c r="U623" s="194">
        <f t="shared" si="327"/>
        <v>4440.3963372004655</v>
      </c>
      <c r="V623" s="200">
        <v>4725.2339024266685</v>
      </c>
    </row>
    <row r="624" spans="1:22" s="71" customFormat="1" ht="35.25" x14ac:dyDescent="0.5">
      <c r="A624"/>
      <c r="B624" s="201" t="s">
        <v>309</v>
      </c>
      <c r="C624" s="216"/>
      <c r="D624" s="193" t="s">
        <v>17029</v>
      </c>
      <c r="E624" s="193" t="s">
        <v>17029</v>
      </c>
      <c r="F624" s="193" t="s">
        <v>17029</v>
      </c>
      <c r="G624" s="193" t="s">
        <v>17029</v>
      </c>
      <c r="H624" s="193" t="s">
        <v>17029</v>
      </c>
      <c r="I624" s="198">
        <f>I625+I626</f>
        <v>1348.5</v>
      </c>
      <c r="J624" s="198">
        <f t="shared" ref="J624:L624" si="355">J625+J626</f>
        <v>1256.5999999999999</v>
      </c>
      <c r="K624" s="198">
        <f>SUM(K625:K626)</f>
        <v>1111.5</v>
      </c>
      <c r="L624" s="176">
        <f t="shared" si="355"/>
        <v>67</v>
      </c>
      <c r="M624" s="193" t="s">
        <v>17029</v>
      </c>
      <c r="N624" s="193" t="s">
        <v>17029</v>
      </c>
      <c r="O624" s="196" t="s">
        <v>17029</v>
      </c>
      <c r="P624" s="199">
        <v>5923261.2000000002</v>
      </c>
      <c r="Q624" s="199"/>
      <c r="R624" s="198">
        <f t="shared" ref="R624:T624" si="356">R625+R626</f>
        <v>0</v>
      </c>
      <c r="S624" s="198">
        <f t="shared" si="356"/>
        <v>0</v>
      </c>
      <c r="T624" s="198">
        <f t="shared" si="356"/>
        <v>5923261.2000000002</v>
      </c>
      <c r="U624" s="194">
        <f t="shared" si="327"/>
        <v>4392.4814238042272</v>
      </c>
      <c r="V624" s="200">
        <f>MAX(V625:V626)</f>
        <v>7399.5316159250578</v>
      </c>
    </row>
    <row r="625" spans="1:22" ht="35.25" x14ac:dyDescent="0.5">
      <c r="A625">
        <v>1</v>
      </c>
      <c r="B625" s="193">
        <f>SUBTOTAL(9,$A$415:A625)</f>
        <v>161</v>
      </c>
      <c r="C625" s="202" t="s">
        <v>310</v>
      </c>
      <c r="D625" s="193">
        <v>1965</v>
      </c>
      <c r="E625" s="193"/>
      <c r="F625" s="193" t="s">
        <v>17193</v>
      </c>
      <c r="G625" s="193">
        <v>2</v>
      </c>
      <c r="H625" s="193" t="s">
        <v>16997</v>
      </c>
      <c r="I625" s="203">
        <v>341.6</v>
      </c>
      <c r="J625" s="203">
        <v>317.2</v>
      </c>
      <c r="K625" s="203">
        <v>205.7</v>
      </c>
      <c r="L625" s="204">
        <v>20</v>
      </c>
      <c r="M625" s="193" t="s">
        <v>17051</v>
      </c>
      <c r="N625" s="193" t="s">
        <v>17089</v>
      </c>
      <c r="O625" s="196" t="s">
        <v>17055</v>
      </c>
      <c r="P625" s="200">
        <v>2375311.2000000002</v>
      </c>
      <c r="Q625" s="200"/>
      <c r="R625" s="200">
        <v>0</v>
      </c>
      <c r="S625" s="200">
        <v>0</v>
      </c>
      <c r="T625" s="200">
        <f>P625-R625-S625</f>
        <v>2375311.2000000002</v>
      </c>
      <c r="U625" s="194">
        <f t="shared" si="327"/>
        <v>6953.4871194379393</v>
      </c>
      <c r="V625" s="200">
        <v>7399.5316159250578</v>
      </c>
    </row>
    <row r="626" spans="1:22" ht="35.25" x14ac:dyDescent="0.5">
      <c r="A626">
        <v>1</v>
      </c>
      <c r="B626" s="193">
        <f>SUBTOTAL(9,$A$415:A626)</f>
        <v>162</v>
      </c>
      <c r="C626" s="202" t="s">
        <v>311</v>
      </c>
      <c r="D626" s="193">
        <v>1978</v>
      </c>
      <c r="E626" s="193"/>
      <c r="F626" s="193" t="s">
        <v>17056</v>
      </c>
      <c r="G626" s="193">
        <v>3</v>
      </c>
      <c r="H626" s="193" t="s">
        <v>16999</v>
      </c>
      <c r="I626" s="203">
        <v>1006.9</v>
      </c>
      <c r="J626" s="203">
        <v>939.4</v>
      </c>
      <c r="K626" s="203">
        <v>905.8</v>
      </c>
      <c r="L626" s="204">
        <v>47</v>
      </c>
      <c r="M626" s="193" t="s">
        <v>17051</v>
      </c>
      <c r="N626" s="193" t="s">
        <v>17089</v>
      </c>
      <c r="O626" s="196" t="s">
        <v>17055</v>
      </c>
      <c r="P626" s="200">
        <v>3547950</v>
      </c>
      <c r="Q626" s="200"/>
      <c r="R626" s="200">
        <v>0</v>
      </c>
      <c r="S626" s="200">
        <v>0</v>
      </c>
      <c r="T626" s="200">
        <f>P626-R626-S626</f>
        <v>3547950</v>
      </c>
      <c r="U626" s="194">
        <f t="shared" si="327"/>
        <v>3523.6369053530639</v>
      </c>
      <c r="V626" s="200">
        <v>3523.64</v>
      </c>
    </row>
    <row r="627" spans="1:22" s="71" customFormat="1" ht="35.25" x14ac:dyDescent="0.5">
      <c r="A627"/>
      <c r="B627" s="201" t="s">
        <v>17210</v>
      </c>
      <c r="C627" s="202"/>
      <c r="D627" s="193" t="s">
        <v>17029</v>
      </c>
      <c r="E627" s="193" t="s">
        <v>17029</v>
      </c>
      <c r="F627" s="193" t="s">
        <v>17029</v>
      </c>
      <c r="G627" s="193" t="s">
        <v>17029</v>
      </c>
      <c r="H627" s="193" t="s">
        <v>17029</v>
      </c>
      <c r="I627" s="203">
        <f>I628+I665+I673+I682+I700+I703+I706+I710+I712+I716+I718+I720+I722+I724+I726+I730+I732+I734+I736+I738+I740+I742+I744+I750+I753+I755+I758+I761+I764+I770+I772+I774+I776+I778+I780+I782+I785+I787+I789+I791+I793+I795+I797+I799+I801+I804+I692</f>
        <v>311762.36</v>
      </c>
      <c r="J627" s="203">
        <f>J628+J665+J673+J682+J700+J703+J706+J710+J712+J716+J718+J720+J722+J724+J726+J730+J732+J734+J736+J738+J740+J742+J744+J750+J753+J755+J758+J761+J764+J770+J772+J774+J776+J778+J780+J782+J785+J787+J789+J791+J793+J795+J797+J799+J801+J804+J692</f>
        <v>254828.44999999995</v>
      </c>
      <c r="K627" s="203">
        <f>K628+K665+K673+K682+K700+K703+K706+K710+K712+K716+K718+K720+K722+K724+K726+K730+K732+K734+K736+K738+K740+K742+K744+K750+K753+K755+K758+K761+K764+K770+K772+K774+K776+K778+K780+K782+K785+K787+K789+K791+K793+K795+K797+K799+K801+K804+K692</f>
        <v>239236.76499999993</v>
      </c>
      <c r="L627" s="176">
        <f>L628+L665+L673+L682+L700+L703+L706+L710+L712+L716+L718+L720+L722+L724+L726+L730+L732+L734+L736+L738+L740+L742+L744+L750+L753+L755+L758+L761+L764+L770+L772+L774+L776+L778+L780+L782+L785+L787+L789+L791+L793+L795+L797+L799+L801+L804+L692</f>
        <v>10900</v>
      </c>
      <c r="M627" s="193" t="s">
        <v>17029</v>
      </c>
      <c r="N627" s="193" t="s">
        <v>17029</v>
      </c>
      <c r="O627" s="196" t="s">
        <v>17029</v>
      </c>
      <c r="P627" s="221">
        <f>P628+P665+P673+P682+P700+P703+P706+P710+P712+P716+P718+P720+P722+P724+P726+P730+P732+P734+P736+P738+P740+P742+P744+P750+P753+P755+P758+P761+P764+P770+P772+P774+P776+P778+P780+P782+P785+P787+P789+P791+P793+P795+P797+P799+P801+P804+P692</f>
        <v>830778530.82999992</v>
      </c>
      <c r="Q627" s="221">
        <f>Q628+Q665+Q673+Q682+Q700+Q703+Q706+Q710+Q712+Q716+Q718+Q720+Q722+Q724+Q726+Q730+Q732+Q734+Q736+Q738+Q740+Q742+Q744+Q750+Q753+Q755+Q758+Q761+Q764+Q770+Q772+Q774+Q776+Q778+Q780+Q782+Q785+Q787+Q789+Q791+Q793+Q795+Q797+Q799+Q801+Q804+Q692</f>
        <v>0</v>
      </c>
      <c r="R627" s="203">
        <f>R628+R665+R673+R682+R700+R703+R706+R710+R712+R716+R718+R720+R722+R724+R726+R730+R732+R734+R736+R738+R740+R742+R744+R750+R753+R755+R758+R761+R764+R770+R772+R774+R776+R778+R780+R782+R785+R787+R789+R791+R793+R795+R797+R799+R801+R804+R692</f>
        <v>0</v>
      </c>
      <c r="S627" s="203">
        <f>S628+S665+S673+S682+S700+S703+S706+S710+S712+S716+S718+S720+S722+S724+S726+S730+S732+S734+S736+S738+S740+S742+S744+S750+S753+S755+S758+S761+S764+S770+S772+S774+S776+S778+S780+S782+S785+S787+S789+S791+S793+S795+S797+S799+S801+S804+S692</f>
        <v>6025176.1500000004</v>
      </c>
      <c r="T627" s="203">
        <f>T628+T665+T673+T682+T700+T703+T706+T710+T712+T716+T718+T720+T722+T724+T726+T730+T732+T734+T736+T738+T740+T742+T744+T750+T753+T755+T758+T761+T764+T770+T772+T774+T776+T778+T780+T782+T785+T787+T789+T791+T793+T795+T797+T799+T801+T804+T692</f>
        <v>824753354.68000007</v>
      </c>
      <c r="U627" s="194">
        <f t="shared" si="327"/>
        <v>2664.7813765266596</v>
      </c>
      <c r="V627" s="200">
        <f>MAX(V628:V806)</f>
        <v>19645.900000000001</v>
      </c>
    </row>
    <row r="628" spans="1:22" s="71" customFormat="1" ht="35.25" x14ac:dyDescent="0.5">
      <c r="A628"/>
      <c r="B628" s="201" t="s">
        <v>71</v>
      </c>
      <c r="C628" s="216"/>
      <c r="D628" s="193" t="s">
        <v>17029</v>
      </c>
      <c r="E628" s="193" t="s">
        <v>17029</v>
      </c>
      <c r="F628" s="193" t="s">
        <v>17029</v>
      </c>
      <c r="G628" s="193" t="s">
        <v>17029</v>
      </c>
      <c r="H628" s="193" t="s">
        <v>17029</v>
      </c>
      <c r="I628" s="198">
        <f>SUM(I629:I664)</f>
        <v>82841</v>
      </c>
      <c r="J628" s="198">
        <f t="shared" ref="J628:L628" si="357">SUM(J629:J664)</f>
        <v>70378.180000000008</v>
      </c>
      <c r="K628" s="198">
        <f t="shared" si="357"/>
        <v>64537.180000000015</v>
      </c>
      <c r="L628" s="204">
        <f t="shared" si="357"/>
        <v>3133</v>
      </c>
      <c r="M628" s="193" t="s">
        <v>17029</v>
      </c>
      <c r="N628" s="193" t="s">
        <v>17029</v>
      </c>
      <c r="O628" s="196" t="s">
        <v>17029</v>
      </c>
      <c r="P628" s="199">
        <f>SUM(P629:P664)</f>
        <v>213625283.15999997</v>
      </c>
      <c r="Q628" s="199"/>
      <c r="R628" s="198">
        <f t="shared" ref="R628" si="358">SUM(R629:R664)</f>
        <v>0</v>
      </c>
      <c r="S628" s="198">
        <f t="shared" ref="S628" si="359">SUM(S629:S664)</f>
        <v>0</v>
      </c>
      <c r="T628" s="198">
        <f t="shared" ref="T628" si="360">SUM(T629:T664)</f>
        <v>213625283.15999997</v>
      </c>
      <c r="U628" s="194">
        <f t="shared" si="327"/>
        <v>2578.7385854830331</v>
      </c>
      <c r="V628" s="200">
        <f>MAX(V629:V664)</f>
        <v>10075.682777399592</v>
      </c>
    </row>
    <row r="629" spans="1:22" ht="35.25" x14ac:dyDescent="0.5">
      <c r="A629">
        <v>1</v>
      </c>
      <c r="B629" s="193">
        <f>SUBTOTAL(9,$A$628:A629)</f>
        <v>1</v>
      </c>
      <c r="C629" s="202" t="s">
        <v>150</v>
      </c>
      <c r="D629" s="193">
        <v>1959</v>
      </c>
      <c r="E629" s="193"/>
      <c r="F629" s="193" t="s">
        <v>17193</v>
      </c>
      <c r="G629" s="193">
        <v>2</v>
      </c>
      <c r="H629" s="193">
        <v>1</v>
      </c>
      <c r="I629" s="203">
        <v>269.5</v>
      </c>
      <c r="J629" s="203">
        <v>242</v>
      </c>
      <c r="K629" s="203">
        <v>211.4</v>
      </c>
      <c r="L629" s="204">
        <v>12</v>
      </c>
      <c r="M629" s="193" t="s">
        <v>17051</v>
      </c>
      <c r="N629" s="193" t="s">
        <v>17067</v>
      </c>
      <c r="O629" s="196" t="s">
        <v>17079</v>
      </c>
      <c r="P629" s="200">
        <v>2097858.2999999998</v>
      </c>
      <c r="Q629" s="200"/>
      <c r="R629" s="200">
        <v>0</v>
      </c>
      <c r="S629" s="200">
        <v>0</v>
      </c>
      <c r="T629" s="200">
        <f t="shared" ref="T629:T631" si="361">P629-R629-S629</f>
        <v>2097858.2999999998</v>
      </c>
      <c r="U629" s="194">
        <f t="shared" si="327"/>
        <v>7784.2608534322817</v>
      </c>
      <c r="V629" s="200">
        <v>8003.5384044526909</v>
      </c>
    </row>
    <row r="630" spans="1:22" ht="35.25" x14ac:dyDescent="0.5">
      <c r="A630">
        <v>1</v>
      </c>
      <c r="B630" s="193">
        <f>SUBTOTAL(9,$A$628:A630)</f>
        <v>2</v>
      </c>
      <c r="C630" s="202" t="s">
        <v>151</v>
      </c>
      <c r="D630" s="193">
        <v>1960</v>
      </c>
      <c r="E630" s="193"/>
      <c r="F630" s="193" t="s">
        <v>17193</v>
      </c>
      <c r="G630" s="193">
        <v>2</v>
      </c>
      <c r="H630" s="193">
        <v>2</v>
      </c>
      <c r="I630" s="203">
        <v>543.6</v>
      </c>
      <c r="J630" s="203">
        <v>506.8</v>
      </c>
      <c r="K630" s="203">
        <v>452.6</v>
      </c>
      <c r="L630" s="204">
        <v>27</v>
      </c>
      <c r="M630" s="193" t="s">
        <v>17051</v>
      </c>
      <c r="N630" s="193" t="s">
        <v>17067</v>
      </c>
      <c r="O630" s="196" t="s">
        <v>17095</v>
      </c>
      <c r="P630" s="200">
        <v>4031821.43</v>
      </c>
      <c r="Q630" s="200"/>
      <c r="R630" s="200">
        <v>0</v>
      </c>
      <c r="S630" s="200">
        <v>0</v>
      </c>
      <c r="T630" s="200">
        <f t="shared" si="361"/>
        <v>4031821.43</v>
      </c>
      <c r="U630" s="194">
        <f t="shared" si="327"/>
        <v>7416.8900478292862</v>
      </c>
      <c r="V630" s="200">
        <v>7625.8189845474617</v>
      </c>
    </row>
    <row r="631" spans="1:22" ht="35.25" x14ac:dyDescent="0.5">
      <c r="A631">
        <v>1</v>
      </c>
      <c r="B631" s="193">
        <f>SUBTOTAL(9,$A$628:A631)</f>
        <v>3</v>
      </c>
      <c r="C631" s="202" t="s">
        <v>152</v>
      </c>
      <c r="D631" s="193">
        <v>1963</v>
      </c>
      <c r="E631" s="193"/>
      <c r="F631" s="193" t="s">
        <v>17193</v>
      </c>
      <c r="G631" s="193">
        <v>3</v>
      </c>
      <c r="H631" s="193">
        <v>2</v>
      </c>
      <c r="I631" s="203">
        <v>951.6</v>
      </c>
      <c r="J631" s="203">
        <v>594.9</v>
      </c>
      <c r="K631" s="203">
        <v>594.9</v>
      </c>
      <c r="L631" s="204">
        <v>65</v>
      </c>
      <c r="M631" s="193" t="s">
        <v>17051</v>
      </c>
      <c r="N631" s="193" t="s">
        <v>17067</v>
      </c>
      <c r="O631" s="196" t="s">
        <v>17079</v>
      </c>
      <c r="P631" s="200">
        <v>6179475.7199999997</v>
      </c>
      <c r="Q631" s="200"/>
      <c r="R631" s="200">
        <v>0</v>
      </c>
      <c r="S631" s="200">
        <v>0</v>
      </c>
      <c r="T631" s="200">
        <f t="shared" si="361"/>
        <v>6179475.7199999997</v>
      </c>
      <c r="U631" s="194">
        <f t="shared" si="327"/>
        <v>6493.7744010088272</v>
      </c>
      <c r="V631" s="200">
        <v>6680.8095418242965</v>
      </c>
    </row>
    <row r="632" spans="1:22" ht="35.25" x14ac:dyDescent="0.5">
      <c r="A632">
        <v>1</v>
      </c>
      <c r="B632" s="193">
        <f>SUBTOTAL(9,$A$628:A632)</f>
        <v>4</v>
      </c>
      <c r="C632" s="202" t="s">
        <v>288</v>
      </c>
      <c r="D632" s="193">
        <v>1949</v>
      </c>
      <c r="E632" s="193">
        <v>2008</v>
      </c>
      <c r="F632" s="193" t="s">
        <v>17193</v>
      </c>
      <c r="G632" s="193">
        <v>3</v>
      </c>
      <c r="H632" s="193">
        <v>1</v>
      </c>
      <c r="I632" s="203">
        <v>980.1</v>
      </c>
      <c r="J632" s="203">
        <v>548.6</v>
      </c>
      <c r="K632" s="203">
        <v>533.20000000000005</v>
      </c>
      <c r="L632" s="204">
        <v>37</v>
      </c>
      <c r="M632" s="193" t="s">
        <v>17051</v>
      </c>
      <c r="N632" s="193" t="s">
        <v>17067</v>
      </c>
      <c r="O632" s="196" t="s">
        <v>17096</v>
      </c>
      <c r="P632" s="200">
        <v>3294293.1199999996</v>
      </c>
      <c r="Q632" s="200"/>
      <c r="R632" s="200">
        <v>0</v>
      </c>
      <c r="S632" s="200">
        <v>0</v>
      </c>
      <c r="T632" s="200">
        <f t="shared" ref="T632:T663" si="362">P632-R632-S632</f>
        <v>3294293.1199999996</v>
      </c>
      <c r="U632" s="194">
        <f t="shared" si="327"/>
        <v>3361.180614223038</v>
      </c>
      <c r="V632" s="200">
        <v>3455.8628711355987</v>
      </c>
    </row>
    <row r="633" spans="1:22" ht="35.25" x14ac:dyDescent="0.5">
      <c r="A633">
        <v>1</v>
      </c>
      <c r="B633" s="193">
        <f>SUBTOTAL(9,$A$628:A633)</f>
        <v>5</v>
      </c>
      <c r="C633" s="202" t="s">
        <v>153</v>
      </c>
      <c r="D633" s="193">
        <v>1963</v>
      </c>
      <c r="E633" s="193">
        <v>2008</v>
      </c>
      <c r="F633" s="193" t="s">
        <v>17193</v>
      </c>
      <c r="G633" s="193">
        <v>5</v>
      </c>
      <c r="H633" s="193">
        <v>3</v>
      </c>
      <c r="I633" s="203">
        <v>3666.8</v>
      </c>
      <c r="J633" s="203">
        <v>3100.6</v>
      </c>
      <c r="K633" s="203">
        <v>2725.1</v>
      </c>
      <c r="L633" s="204">
        <v>193</v>
      </c>
      <c r="M633" s="193" t="s">
        <v>17051</v>
      </c>
      <c r="N633" s="193" t="s">
        <v>17067</v>
      </c>
      <c r="O633" s="196" t="s">
        <v>17096</v>
      </c>
      <c r="P633" s="200">
        <v>6079453.1600000001</v>
      </c>
      <c r="Q633" s="200"/>
      <c r="R633" s="200">
        <v>0</v>
      </c>
      <c r="S633" s="200">
        <v>0</v>
      </c>
      <c r="T633" s="200">
        <f t="shared" si="362"/>
        <v>6079453.1600000001</v>
      </c>
      <c r="U633" s="194">
        <f t="shared" si="327"/>
        <v>1657.9723900949057</v>
      </c>
      <c r="V633" s="200">
        <v>1705.7256823388241</v>
      </c>
    </row>
    <row r="634" spans="1:22" ht="35.25" x14ac:dyDescent="0.5">
      <c r="A634">
        <v>1</v>
      </c>
      <c r="B634" s="193">
        <f>SUBTOTAL(9,$A$628:A634)</f>
        <v>6</v>
      </c>
      <c r="C634" s="202" t="s">
        <v>154</v>
      </c>
      <c r="D634" s="193">
        <v>1949</v>
      </c>
      <c r="E634" s="193"/>
      <c r="F634" s="193" t="s">
        <v>17193</v>
      </c>
      <c r="G634" s="193">
        <v>2</v>
      </c>
      <c r="H634" s="193">
        <v>1</v>
      </c>
      <c r="I634" s="203">
        <v>548.79999999999995</v>
      </c>
      <c r="J634" s="203">
        <v>499.5</v>
      </c>
      <c r="K634" s="203">
        <v>440.6</v>
      </c>
      <c r="L634" s="204">
        <v>10</v>
      </c>
      <c r="M634" s="193" t="s">
        <v>17051</v>
      </c>
      <c r="N634" s="193" t="s">
        <v>17067</v>
      </c>
      <c r="O634" s="196" t="s">
        <v>17097</v>
      </c>
      <c r="P634" s="200">
        <v>3687641.5500000003</v>
      </c>
      <c r="Q634" s="200"/>
      <c r="R634" s="200">
        <v>0</v>
      </c>
      <c r="S634" s="200">
        <v>0</v>
      </c>
      <c r="T634" s="200">
        <f t="shared" si="362"/>
        <v>3687641.5500000003</v>
      </c>
      <c r="U634" s="194">
        <f t="shared" si="327"/>
        <v>6719.4634657434417</v>
      </c>
      <c r="V634" s="200">
        <v>6908.7463556851317</v>
      </c>
    </row>
    <row r="635" spans="1:22" ht="35.25" x14ac:dyDescent="0.5">
      <c r="A635">
        <v>1</v>
      </c>
      <c r="B635" s="193">
        <f>SUBTOTAL(9,$A$628:A635)</f>
        <v>7</v>
      </c>
      <c r="C635" s="202" t="s">
        <v>155</v>
      </c>
      <c r="D635" s="193">
        <v>1965</v>
      </c>
      <c r="E635" s="193"/>
      <c r="F635" s="193" t="s">
        <v>17193</v>
      </c>
      <c r="G635" s="193">
        <v>5</v>
      </c>
      <c r="H635" s="193">
        <v>4</v>
      </c>
      <c r="I635" s="203">
        <v>4306.3999999999996</v>
      </c>
      <c r="J635" s="203">
        <v>3255.5</v>
      </c>
      <c r="K635" s="203">
        <v>3054.3</v>
      </c>
      <c r="L635" s="204">
        <v>145</v>
      </c>
      <c r="M635" s="193" t="s">
        <v>17051</v>
      </c>
      <c r="N635" s="193" t="s">
        <v>17067</v>
      </c>
      <c r="O635" s="196" t="s">
        <v>17098</v>
      </c>
      <c r="P635" s="200">
        <v>10063164.049999999</v>
      </c>
      <c r="Q635" s="200"/>
      <c r="R635" s="200">
        <v>0</v>
      </c>
      <c r="S635" s="200">
        <v>0</v>
      </c>
      <c r="T635" s="200">
        <f t="shared" si="362"/>
        <v>10063164.049999999</v>
      </c>
      <c r="U635" s="194">
        <f t="shared" si="327"/>
        <v>2336.7926922719671</v>
      </c>
      <c r="V635" s="200">
        <v>2402.6186141556755</v>
      </c>
    </row>
    <row r="636" spans="1:22" ht="35.25" x14ac:dyDescent="0.5">
      <c r="A636">
        <v>1</v>
      </c>
      <c r="B636" s="193">
        <f>SUBTOTAL(9,$A$628:A636)</f>
        <v>8</v>
      </c>
      <c r="C636" s="202" t="s">
        <v>156</v>
      </c>
      <c r="D636" s="193">
        <v>1960</v>
      </c>
      <c r="E636" s="193"/>
      <c r="F636" s="193" t="s">
        <v>17193</v>
      </c>
      <c r="G636" s="193">
        <v>3</v>
      </c>
      <c r="H636" s="193">
        <v>2</v>
      </c>
      <c r="I636" s="203">
        <v>1103.2</v>
      </c>
      <c r="J636" s="203">
        <v>948.9</v>
      </c>
      <c r="K636" s="203">
        <v>794.06999999999994</v>
      </c>
      <c r="L636" s="204">
        <v>41</v>
      </c>
      <c r="M636" s="193" t="s">
        <v>17051</v>
      </c>
      <c r="N636" s="193" t="s">
        <v>17067</v>
      </c>
      <c r="O636" s="196" t="s">
        <v>17084</v>
      </c>
      <c r="P636" s="200">
        <v>5657661.6099999994</v>
      </c>
      <c r="Q636" s="200"/>
      <c r="R636" s="200">
        <v>0</v>
      </c>
      <c r="S636" s="200">
        <v>0</v>
      </c>
      <c r="T636" s="200">
        <f t="shared" si="362"/>
        <v>5657661.6099999994</v>
      </c>
      <c r="U636" s="194">
        <f t="shared" si="327"/>
        <v>5128.4097262509058</v>
      </c>
      <c r="V636" s="200">
        <v>5272.8736765772301</v>
      </c>
    </row>
    <row r="637" spans="1:22" ht="35.25" x14ac:dyDescent="0.5">
      <c r="A637">
        <v>1</v>
      </c>
      <c r="B637" s="193">
        <f>SUBTOTAL(9,$A$628:A637)</f>
        <v>9</v>
      </c>
      <c r="C637" s="202" t="s">
        <v>157</v>
      </c>
      <c r="D637" s="193">
        <v>1963</v>
      </c>
      <c r="E637" s="193"/>
      <c r="F637" s="193" t="s">
        <v>17193</v>
      </c>
      <c r="G637" s="193">
        <v>4</v>
      </c>
      <c r="H637" s="193">
        <v>4</v>
      </c>
      <c r="I637" s="203">
        <v>2858.7</v>
      </c>
      <c r="J637" s="203">
        <v>2537.4</v>
      </c>
      <c r="K637" s="203">
        <v>1793.2</v>
      </c>
      <c r="L637" s="204">
        <v>88</v>
      </c>
      <c r="M637" s="193" t="s">
        <v>17051</v>
      </c>
      <c r="N637" s="193" t="s">
        <v>17067</v>
      </c>
      <c r="O637" s="196" t="s">
        <v>17096</v>
      </c>
      <c r="P637" s="200">
        <v>8358654.1799999997</v>
      </c>
      <c r="Q637" s="200"/>
      <c r="R637" s="200">
        <v>0</v>
      </c>
      <c r="S637" s="200">
        <v>0</v>
      </c>
      <c r="T637" s="200">
        <f t="shared" si="362"/>
        <v>8358654.1799999997</v>
      </c>
      <c r="U637" s="194">
        <f t="shared" si="327"/>
        <v>2923.9354181970825</v>
      </c>
      <c r="V637" s="200">
        <v>3006.3007660824851</v>
      </c>
    </row>
    <row r="638" spans="1:22" ht="35.25" x14ac:dyDescent="0.5">
      <c r="A638">
        <v>1</v>
      </c>
      <c r="B638" s="193">
        <f>SUBTOTAL(9,$A$628:A638)</f>
        <v>10</v>
      </c>
      <c r="C638" s="202" t="s">
        <v>158</v>
      </c>
      <c r="D638" s="193">
        <v>1956</v>
      </c>
      <c r="E638" s="193"/>
      <c r="F638" s="193" t="s">
        <v>17193</v>
      </c>
      <c r="G638" s="193">
        <v>3</v>
      </c>
      <c r="H638" s="193">
        <v>5</v>
      </c>
      <c r="I638" s="203">
        <v>2430.3000000000002</v>
      </c>
      <c r="J638" s="203">
        <v>2170.4</v>
      </c>
      <c r="K638" s="203">
        <v>2062.3000000000002</v>
      </c>
      <c r="L638" s="204">
        <v>90</v>
      </c>
      <c r="M638" s="193" t="s">
        <v>17051</v>
      </c>
      <c r="N638" s="193" t="s">
        <v>17067</v>
      </c>
      <c r="O638" s="196" t="s">
        <v>17096</v>
      </c>
      <c r="P638" s="200">
        <v>9423972.8499999996</v>
      </c>
      <c r="Q638" s="200"/>
      <c r="R638" s="200">
        <v>0</v>
      </c>
      <c r="S638" s="200">
        <v>0</v>
      </c>
      <c r="T638" s="200">
        <f t="shared" si="362"/>
        <v>9423972.8499999996</v>
      </c>
      <c r="U638" s="194">
        <f t="shared" si="327"/>
        <v>3877.6993992511207</v>
      </c>
      <c r="V638" s="200">
        <v>3986.9316545282472</v>
      </c>
    </row>
    <row r="639" spans="1:22" ht="35.25" x14ac:dyDescent="0.5">
      <c r="A639">
        <v>1</v>
      </c>
      <c r="B639" s="193">
        <f>SUBTOTAL(9,$A$628:A639)</f>
        <v>11</v>
      </c>
      <c r="C639" s="202" t="s">
        <v>159</v>
      </c>
      <c r="D639" s="193">
        <v>1954</v>
      </c>
      <c r="E639" s="193"/>
      <c r="F639" s="193" t="s">
        <v>17193</v>
      </c>
      <c r="G639" s="193">
        <v>4</v>
      </c>
      <c r="H639" s="193">
        <v>3</v>
      </c>
      <c r="I639" s="203">
        <v>4569</v>
      </c>
      <c r="J639" s="203">
        <v>4083.98</v>
      </c>
      <c r="K639" s="203">
        <v>1264.0100000000002</v>
      </c>
      <c r="L639" s="204">
        <v>40</v>
      </c>
      <c r="M639" s="193" t="s">
        <v>17051</v>
      </c>
      <c r="N639" s="193" t="s">
        <v>17067</v>
      </c>
      <c r="O639" s="196" t="s">
        <v>17084</v>
      </c>
      <c r="P639" s="200">
        <v>11974181.85</v>
      </c>
      <c r="Q639" s="200"/>
      <c r="R639" s="200">
        <v>0</v>
      </c>
      <c r="S639" s="200">
        <v>0</v>
      </c>
      <c r="T639" s="200">
        <f t="shared" si="362"/>
        <v>11974181.85</v>
      </c>
      <c r="U639" s="194">
        <f t="shared" si="327"/>
        <v>2620.7445502298096</v>
      </c>
      <c r="V639" s="200">
        <v>2694.5692098927557</v>
      </c>
    </row>
    <row r="640" spans="1:22" ht="35.25" x14ac:dyDescent="0.5">
      <c r="A640">
        <v>1</v>
      </c>
      <c r="B640" s="193">
        <f>SUBTOTAL(9,$A$628:A640)</f>
        <v>12</v>
      </c>
      <c r="C640" s="202" t="s">
        <v>160</v>
      </c>
      <c r="D640" s="193">
        <v>1962</v>
      </c>
      <c r="E640" s="193"/>
      <c r="F640" s="193" t="s">
        <v>17193</v>
      </c>
      <c r="G640" s="193">
        <v>5</v>
      </c>
      <c r="H640" s="193">
        <v>8</v>
      </c>
      <c r="I640" s="203">
        <v>1695</v>
      </c>
      <c r="J640" s="203">
        <v>1572.6</v>
      </c>
      <c r="K640" s="203">
        <v>1528</v>
      </c>
      <c r="L640" s="204">
        <v>104</v>
      </c>
      <c r="M640" s="193" t="s">
        <v>17051</v>
      </c>
      <c r="N640" s="193" t="s">
        <v>17067</v>
      </c>
      <c r="O640" s="196" t="s">
        <v>17081</v>
      </c>
      <c r="P640" s="200">
        <v>4758696.5500000007</v>
      </c>
      <c r="Q640" s="200"/>
      <c r="R640" s="200">
        <v>0</v>
      </c>
      <c r="S640" s="200">
        <v>0</v>
      </c>
      <c r="T640" s="200">
        <f t="shared" si="362"/>
        <v>4758696.5500000007</v>
      </c>
      <c r="U640" s="194">
        <f t="shared" si="327"/>
        <v>2807.4905899705018</v>
      </c>
      <c r="V640" s="200">
        <v>2886.5757640117999</v>
      </c>
    </row>
    <row r="641" spans="1:22" ht="35.25" x14ac:dyDescent="0.5">
      <c r="A641">
        <v>1</v>
      </c>
      <c r="B641" s="193">
        <f>SUBTOTAL(9,$A$628:A641)</f>
        <v>13</v>
      </c>
      <c r="C641" s="202" t="s">
        <v>161</v>
      </c>
      <c r="D641" s="193">
        <v>1964</v>
      </c>
      <c r="E641" s="193"/>
      <c r="F641" s="193" t="s">
        <v>17193</v>
      </c>
      <c r="G641" s="193">
        <v>5</v>
      </c>
      <c r="H641" s="193">
        <v>4</v>
      </c>
      <c r="I641" s="203">
        <v>4214.7</v>
      </c>
      <c r="J641" s="203">
        <v>3312.1</v>
      </c>
      <c r="K641" s="203">
        <v>3170.2999999999997</v>
      </c>
      <c r="L641" s="204">
        <v>213</v>
      </c>
      <c r="M641" s="193" t="s">
        <v>17051</v>
      </c>
      <c r="N641" s="193" t="s">
        <v>17067</v>
      </c>
      <c r="O641" s="196" t="s">
        <v>17096</v>
      </c>
      <c r="P641" s="200">
        <v>9505920.4399999995</v>
      </c>
      <c r="Q641" s="200"/>
      <c r="R641" s="200">
        <v>0</v>
      </c>
      <c r="S641" s="200">
        <v>0</v>
      </c>
      <c r="T641" s="200">
        <f t="shared" si="362"/>
        <v>9505920.4399999995</v>
      </c>
      <c r="U641" s="194">
        <f t="shared" si="327"/>
        <v>2255.4204190096566</v>
      </c>
      <c r="V641" s="200">
        <v>2318.9541367119841</v>
      </c>
    </row>
    <row r="642" spans="1:22" ht="35.25" x14ac:dyDescent="0.5">
      <c r="A642">
        <v>1</v>
      </c>
      <c r="B642" s="193">
        <f>SUBTOTAL(9,$A$628:A642)</f>
        <v>14</v>
      </c>
      <c r="C642" s="202" t="s">
        <v>5350</v>
      </c>
      <c r="D642" s="193">
        <v>1982</v>
      </c>
      <c r="E642" s="193"/>
      <c r="F642" s="193" t="s">
        <v>17056</v>
      </c>
      <c r="G642" s="193">
        <v>2</v>
      </c>
      <c r="H642" s="193">
        <v>2</v>
      </c>
      <c r="I642" s="203">
        <v>616.5</v>
      </c>
      <c r="J642" s="203">
        <v>560</v>
      </c>
      <c r="K642" s="203">
        <v>560</v>
      </c>
      <c r="L642" s="204">
        <v>48</v>
      </c>
      <c r="M642" s="193" t="s">
        <v>17051</v>
      </c>
      <c r="N642" s="193" t="s">
        <v>17067</v>
      </c>
      <c r="O642" s="196" t="s">
        <v>17085</v>
      </c>
      <c r="P642" s="200">
        <v>4056405.71</v>
      </c>
      <c r="Q642" s="200"/>
      <c r="R642" s="200">
        <v>0</v>
      </c>
      <c r="S642" s="200">
        <v>0</v>
      </c>
      <c r="T642" s="200">
        <f t="shared" si="362"/>
        <v>4056405.71</v>
      </c>
      <c r="U642" s="194">
        <f t="shared" si="327"/>
        <v>6579.733511759935</v>
      </c>
      <c r="V642" s="200">
        <v>6765.080291970803</v>
      </c>
    </row>
    <row r="643" spans="1:22" ht="35.25" x14ac:dyDescent="0.5">
      <c r="A643">
        <v>1</v>
      </c>
      <c r="B643" s="193">
        <f>SUBTOTAL(9,$A$628:A643)</f>
        <v>15</v>
      </c>
      <c r="C643" s="202" t="s">
        <v>162</v>
      </c>
      <c r="D643" s="193">
        <v>1974</v>
      </c>
      <c r="E643" s="193"/>
      <c r="F643" s="193" t="s">
        <v>17193</v>
      </c>
      <c r="G643" s="193">
        <v>2</v>
      </c>
      <c r="H643" s="193">
        <v>1</v>
      </c>
      <c r="I643" s="203">
        <v>394.7</v>
      </c>
      <c r="J643" s="203">
        <v>371.8</v>
      </c>
      <c r="K643" s="203">
        <v>371.8</v>
      </c>
      <c r="L643" s="204">
        <v>22</v>
      </c>
      <c r="M643" s="193" t="s">
        <v>17051</v>
      </c>
      <c r="N643" s="193" t="s">
        <v>17067</v>
      </c>
      <c r="O643" s="196" t="s">
        <v>17085</v>
      </c>
      <c r="P643" s="200">
        <v>2766550.64</v>
      </c>
      <c r="Q643" s="200"/>
      <c r="R643" s="200">
        <v>0</v>
      </c>
      <c r="S643" s="200">
        <v>0</v>
      </c>
      <c r="T643" s="200">
        <f t="shared" si="362"/>
        <v>2766550.64</v>
      </c>
      <c r="U643" s="194">
        <f t="shared" si="327"/>
        <v>7009.2491512541174</v>
      </c>
      <c r="V643" s="200">
        <v>7206.6951102102876</v>
      </c>
    </row>
    <row r="644" spans="1:22" ht="35.25" x14ac:dyDescent="0.5">
      <c r="A644">
        <v>1</v>
      </c>
      <c r="B644" s="193">
        <f>SUBTOTAL(9,$A$628:A644)</f>
        <v>16</v>
      </c>
      <c r="C644" s="202" t="s">
        <v>163</v>
      </c>
      <c r="D644" s="193">
        <v>1972</v>
      </c>
      <c r="E644" s="193"/>
      <c r="F644" s="193" t="s">
        <v>17193</v>
      </c>
      <c r="G644" s="193">
        <v>2</v>
      </c>
      <c r="H644" s="193">
        <v>1</v>
      </c>
      <c r="I644" s="203">
        <v>388.2</v>
      </c>
      <c r="J644" s="203">
        <v>366</v>
      </c>
      <c r="K644" s="203">
        <v>366</v>
      </c>
      <c r="L644" s="204">
        <v>21</v>
      </c>
      <c r="M644" s="193" t="s">
        <v>17051</v>
      </c>
      <c r="N644" s="193" t="s">
        <v>17067</v>
      </c>
      <c r="O644" s="196" t="s">
        <v>17085</v>
      </c>
      <c r="P644" s="200">
        <v>2728854.75</v>
      </c>
      <c r="Q644" s="200"/>
      <c r="R644" s="200">
        <v>0</v>
      </c>
      <c r="S644" s="200">
        <v>0</v>
      </c>
      <c r="T644" s="200">
        <f t="shared" si="362"/>
        <v>2728854.75</v>
      </c>
      <c r="U644" s="194">
        <f t="shared" si="327"/>
        <v>7029.5073415765073</v>
      </c>
      <c r="V644" s="200">
        <v>7227.5239567233393</v>
      </c>
    </row>
    <row r="645" spans="1:22" ht="35.25" x14ac:dyDescent="0.5">
      <c r="A645">
        <v>1</v>
      </c>
      <c r="B645" s="193">
        <f>SUBTOTAL(9,$A$628:A645)</f>
        <v>17</v>
      </c>
      <c r="C645" s="202" t="s">
        <v>164</v>
      </c>
      <c r="D645" s="193">
        <v>1969</v>
      </c>
      <c r="E645" s="193"/>
      <c r="F645" s="193" t="s">
        <v>17193</v>
      </c>
      <c r="G645" s="193">
        <v>2</v>
      </c>
      <c r="H645" s="193">
        <v>1</v>
      </c>
      <c r="I645" s="203">
        <v>339.6</v>
      </c>
      <c r="J645" s="203">
        <v>315.2</v>
      </c>
      <c r="K645" s="203">
        <v>315.2</v>
      </c>
      <c r="L645" s="204">
        <v>20</v>
      </c>
      <c r="M645" s="193" t="s">
        <v>17051</v>
      </c>
      <c r="N645" s="193" t="s">
        <v>17067</v>
      </c>
      <c r="O645" s="196" t="s">
        <v>17085</v>
      </c>
      <c r="P645" s="200">
        <v>2491206.7400000002</v>
      </c>
      <c r="Q645" s="200"/>
      <c r="R645" s="200">
        <v>0</v>
      </c>
      <c r="S645" s="200">
        <v>0</v>
      </c>
      <c r="T645" s="200">
        <f t="shared" si="362"/>
        <v>2491206.7400000002</v>
      </c>
      <c r="U645" s="194">
        <f t="shared" si="327"/>
        <v>7335.708892815077</v>
      </c>
      <c r="V645" s="200">
        <v>7542.3510011778553</v>
      </c>
    </row>
    <row r="646" spans="1:22" ht="35.25" x14ac:dyDescent="0.5">
      <c r="A646">
        <v>1</v>
      </c>
      <c r="B646" s="193">
        <f>SUBTOTAL(9,$A$628:A646)</f>
        <v>18</v>
      </c>
      <c r="C646" s="202" t="s">
        <v>165</v>
      </c>
      <c r="D646" s="193">
        <v>1986</v>
      </c>
      <c r="E646" s="193"/>
      <c r="F646" s="193" t="s">
        <v>17056</v>
      </c>
      <c r="G646" s="193">
        <v>4</v>
      </c>
      <c r="H646" s="193">
        <v>4</v>
      </c>
      <c r="I646" s="203">
        <v>2473.3000000000002</v>
      </c>
      <c r="J646" s="203">
        <v>2239.3000000000002</v>
      </c>
      <c r="K646" s="203">
        <v>2148.5</v>
      </c>
      <c r="L646" s="204">
        <v>50</v>
      </c>
      <c r="M646" s="193" t="s">
        <v>17051</v>
      </c>
      <c r="N646" s="193" t="s">
        <v>17067</v>
      </c>
      <c r="O646" s="196" t="s">
        <v>17085</v>
      </c>
      <c r="P646" s="200">
        <v>8243927.5499999998</v>
      </c>
      <c r="Q646" s="200"/>
      <c r="R646" s="200">
        <v>0</v>
      </c>
      <c r="S646" s="200">
        <v>0</v>
      </c>
      <c r="T646" s="200">
        <f t="shared" si="362"/>
        <v>8243927.5499999998</v>
      </c>
      <c r="U646" s="194">
        <f t="shared" si="327"/>
        <v>3333.1692677798887</v>
      </c>
      <c r="V646" s="200">
        <v>3427.0624671491523</v>
      </c>
    </row>
    <row r="647" spans="1:22" ht="35.25" x14ac:dyDescent="0.5">
      <c r="A647">
        <v>1</v>
      </c>
      <c r="B647" s="193">
        <f>SUBTOTAL(9,$A$628:A647)</f>
        <v>19</v>
      </c>
      <c r="C647" s="202" t="s">
        <v>166</v>
      </c>
      <c r="D647" s="193">
        <v>1970</v>
      </c>
      <c r="E647" s="193"/>
      <c r="F647" s="193" t="s">
        <v>17193</v>
      </c>
      <c r="G647" s="193">
        <v>9</v>
      </c>
      <c r="H647" s="193">
        <v>1</v>
      </c>
      <c r="I647" s="203">
        <v>2542.1</v>
      </c>
      <c r="J647" s="203">
        <v>2269.3000000000002</v>
      </c>
      <c r="K647" s="203">
        <v>2269.3000000000002</v>
      </c>
      <c r="L647" s="204">
        <v>104</v>
      </c>
      <c r="M647" s="193" t="s">
        <v>17051</v>
      </c>
      <c r="N647" s="193" t="s">
        <v>17067</v>
      </c>
      <c r="O647" s="196" t="s">
        <v>17084</v>
      </c>
      <c r="P647" s="200">
        <v>2973659.6</v>
      </c>
      <c r="Q647" s="200"/>
      <c r="R647" s="200">
        <v>0</v>
      </c>
      <c r="S647" s="200">
        <v>0</v>
      </c>
      <c r="T647" s="200">
        <f t="shared" si="362"/>
        <v>2973659.6</v>
      </c>
      <c r="U647" s="194">
        <f t="shared" si="327"/>
        <v>1169.764997443059</v>
      </c>
      <c r="V647" s="200">
        <v>1332.9433145824319</v>
      </c>
    </row>
    <row r="648" spans="1:22" ht="35.25" x14ac:dyDescent="0.5">
      <c r="A648">
        <v>1</v>
      </c>
      <c r="B648" s="193">
        <f>SUBTOTAL(9,$A$628:A648)</f>
        <v>20</v>
      </c>
      <c r="C648" s="202" t="s">
        <v>167</v>
      </c>
      <c r="D648" s="193">
        <v>1963</v>
      </c>
      <c r="E648" s="193"/>
      <c r="F648" s="193" t="s">
        <v>17193</v>
      </c>
      <c r="G648" s="193">
        <v>2</v>
      </c>
      <c r="H648" s="193">
        <v>2</v>
      </c>
      <c r="I648" s="203">
        <v>293.8</v>
      </c>
      <c r="J648" s="203">
        <v>199</v>
      </c>
      <c r="K648" s="203">
        <v>199</v>
      </c>
      <c r="L648" s="204">
        <v>17</v>
      </c>
      <c r="M648" s="193" t="s">
        <v>17051</v>
      </c>
      <c r="N648" s="193" t="s">
        <v>17067</v>
      </c>
      <c r="O648" s="196" t="s">
        <v>17079</v>
      </c>
      <c r="P648" s="200">
        <v>2877361.1999999997</v>
      </c>
      <c r="Q648" s="200"/>
      <c r="R648" s="200">
        <v>0</v>
      </c>
      <c r="S648" s="200">
        <v>0</v>
      </c>
      <c r="T648" s="200">
        <f t="shared" si="362"/>
        <v>2877361.1999999997</v>
      </c>
      <c r="U648" s="194">
        <f t="shared" si="327"/>
        <v>9793.6051735874735</v>
      </c>
      <c r="V648" s="200">
        <v>10075.682777399592</v>
      </c>
    </row>
    <row r="649" spans="1:22" ht="35.25" x14ac:dyDescent="0.5">
      <c r="A649">
        <v>1</v>
      </c>
      <c r="B649" s="193">
        <f>SUBTOTAL(9,$A$628:A649)</f>
        <v>21</v>
      </c>
      <c r="C649" s="202" t="s">
        <v>168</v>
      </c>
      <c r="D649" s="193">
        <v>1962</v>
      </c>
      <c r="E649" s="193"/>
      <c r="F649" s="193" t="s">
        <v>17193</v>
      </c>
      <c r="G649" s="193">
        <v>2</v>
      </c>
      <c r="H649" s="193">
        <v>2</v>
      </c>
      <c r="I649" s="203">
        <v>673.1</v>
      </c>
      <c r="J649" s="203">
        <v>625.29999999999995</v>
      </c>
      <c r="K649" s="203">
        <v>585.59999999999991</v>
      </c>
      <c r="L649" s="204">
        <v>40</v>
      </c>
      <c r="M649" s="193" t="s">
        <v>17051</v>
      </c>
      <c r="N649" s="193" t="s">
        <v>17067</v>
      </c>
      <c r="O649" s="196" t="s">
        <v>17099</v>
      </c>
      <c r="P649" s="200">
        <v>1904539.0799999998</v>
      </c>
      <c r="Q649" s="200"/>
      <c r="R649" s="200">
        <v>0</v>
      </c>
      <c r="S649" s="200">
        <v>0</v>
      </c>
      <c r="T649" s="200">
        <f t="shared" si="362"/>
        <v>1904539.0799999998</v>
      </c>
      <c r="U649" s="194">
        <f t="shared" si="327"/>
        <v>2829.5039072946065</v>
      </c>
      <c r="V649" s="200">
        <v>2910.9999108601992</v>
      </c>
    </row>
    <row r="650" spans="1:22" ht="35.25" x14ac:dyDescent="0.5">
      <c r="A650">
        <v>1</v>
      </c>
      <c r="B650" s="193">
        <f>SUBTOTAL(9,$A$628:A650)</f>
        <v>22</v>
      </c>
      <c r="C650" s="202" t="s">
        <v>1103</v>
      </c>
      <c r="D650" s="193">
        <v>1993</v>
      </c>
      <c r="E650" s="193"/>
      <c r="F650" s="193" t="s">
        <v>17193</v>
      </c>
      <c r="G650" s="193">
        <v>10</v>
      </c>
      <c r="H650" s="193">
        <v>9</v>
      </c>
      <c r="I650" s="203">
        <v>14780.2</v>
      </c>
      <c r="J650" s="203">
        <v>12472.3</v>
      </c>
      <c r="K650" s="203">
        <v>12421</v>
      </c>
      <c r="L650" s="204">
        <v>342</v>
      </c>
      <c r="M650" s="193" t="s">
        <v>17051</v>
      </c>
      <c r="N650" s="193" t="s">
        <v>17067</v>
      </c>
      <c r="O650" s="196" t="s">
        <v>17100</v>
      </c>
      <c r="P650" s="200">
        <v>2457800</v>
      </c>
      <c r="Q650" s="200"/>
      <c r="R650" s="200">
        <v>0</v>
      </c>
      <c r="S650" s="200">
        <v>0</v>
      </c>
      <c r="T650" s="200">
        <f t="shared" si="362"/>
        <v>2457800</v>
      </c>
      <c r="U650" s="194">
        <f t="shared" si="327"/>
        <v>166.29003667068105</v>
      </c>
      <c r="V650" s="200">
        <v>180.0962774522672</v>
      </c>
    </row>
    <row r="651" spans="1:22" ht="35.25" x14ac:dyDescent="0.5">
      <c r="A651">
        <v>1</v>
      </c>
      <c r="B651" s="193">
        <f>SUBTOTAL(9,$A$628:A651)</f>
        <v>23</v>
      </c>
      <c r="C651" s="202" t="s">
        <v>169</v>
      </c>
      <c r="D651" s="193">
        <v>1964</v>
      </c>
      <c r="E651" s="193"/>
      <c r="F651" s="193" t="s">
        <v>17193</v>
      </c>
      <c r="G651" s="193">
        <v>2</v>
      </c>
      <c r="H651" s="193">
        <v>2</v>
      </c>
      <c r="I651" s="203">
        <v>704.5</v>
      </c>
      <c r="J651" s="203">
        <v>656.2</v>
      </c>
      <c r="K651" s="203">
        <v>524</v>
      </c>
      <c r="L651" s="204">
        <v>49</v>
      </c>
      <c r="M651" s="193" t="s">
        <v>17051</v>
      </c>
      <c r="N651" s="193" t="s">
        <v>17067</v>
      </c>
      <c r="O651" s="196" t="s">
        <v>17086</v>
      </c>
      <c r="P651" s="200">
        <v>4658584.8</v>
      </c>
      <c r="Q651" s="200"/>
      <c r="R651" s="200">
        <v>0</v>
      </c>
      <c r="S651" s="200">
        <v>0</v>
      </c>
      <c r="T651" s="200">
        <f t="shared" si="362"/>
        <v>4658584.8</v>
      </c>
      <c r="U651" s="194">
        <f t="shared" si="327"/>
        <v>6612.6114975159689</v>
      </c>
      <c r="V651" s="200">
        <v>6803.0694109297383</v>
      </c>
    </row>
    <row r="652" spans="1:22" ht="35.25" x14ac:dyDescent="0.5">
      <c r="A652">
        <v>1</v>
      </c>
      <c r="B652" s="193">
        <f>SUBTOTAL(9,$A$628:A652)</f>
        <v>24</v>
      </c>
      <c r="C652" s="202" t="s">
        <v>171</v>
      </c>
      <c r="D652" s="193">
        <v>1960</v>
      </c>
      <c r="E652" s="193"/>
      <c r="F652" s="193" t="s">
        <v>17193</v>
      </c>
      <c r="G652" s="193">
        <v>4</v>
      </c>
      <c r="H652" s="193">
        <v>2</v>
      </c>
      <c r="I652" s="203">
        <v>1773.8</v>
      </c>
      <c r="J652" s="203">
        <v>1370.8</v>
      </c>
      <c r="K652" s="203">
        <v>1238.3</v>
      </c>
      <c r="L652" s="204">
        <v>41</v>
      </c>
      <c r="M652" s="193" t="s">
        <v>17051</v>
      </c>
      <c r="N652" s="193" t="s">
        <v>17067</v>
      </c>
      <c r="O652" s="196" t="s">
        <v>17096</v>
      </c>
      <c r="P652" s="200">
        <v>4648299.4800000004</v>
      </c>
      <c r="Q652" s="200"/>
      <c r="R652" s="200">
        <v>0</v>
      </c>
      <c r="S652" s="200">
        <v>0</v>
      </c>
      <c r="T652" s="200">
        <f t="shared" si="362"/>
        <v>4648299.4800000004</v>
      </c>
      <c r="U652" s="194">
        <f t="shared" si="327"/>
        <v>2620.5318976209273</v>
      </c>
      <c r="V652" s="200">
        <v>2986.0873604690501</v>
      </c>
    </row>
    <row r="653" spans="1:22" ht="35.25" x14ac:dyDescent="0.5">
      <c r="A653">
        <v>1</v>
      </c>
      <c r="B653" s="193">
        <f>SUBTOTAL(9,$A$628:A653)</f>
        <v>25</v>
      </c>
      <c r="C653" s="202" t="s">
        <v>172</v>
      </c>
      <c r="D653" s="193">
        <v>1969</v>
      </c>
      <c r="E653" s="193"/>
      <c r="F653" s="193" t="s">
        <v>17193</v>
      </c>
      <c r="G653" s="193">
        <v>5</v>
      </c>
      <c r="H653" s="193">
        <v>1</v>
      </c>
      <c r="I653" s="203">
        <v>2168.6</v>
      </c>
      <c r="J653" s="203">
        <v>1315.6</v>
      </c>
      <c r="K653" s="203">
        <v>1168.5</v>
      </c>
      <c r="L653" s="204">
        <v>157</v>
      </c>
      <c r="M653" s="193" t="s">
        <v>17051</v>
      </c>
      <c r="N653" s="193" t="s">
        <v>17067</v>
      </c>
      <c r="O653" s="196" t="s">
        <v>17096</v>
      </c>
      <c r="P653" s="200">
        <v>11351380.17</v>
      </c>
      <c r="Q653" s="200"/>
      <c r="R653" s="200">
        <v>0</v>
      </c>
      <c r="S653" s="200">
        <v>0</v>
      </c>
      <c r="T653" s="200">
        <f t="shared" si="362"/>
        <v>11351380.17</v>
      </c>
      <c r="U653" s="194">
        <f t="shared" si="327"/>
        <v>5234.427819791571</v>
      </c>
      <c r="V653" s="200">
        <v>5381.8782255833266</v>
      </c>
    </row>
    <row r="654" spans="1:22" ht="35.25" x14ac:dyDescent="0.5">
      <c r="A654">
        <v>1</v>
      </c>
      <c r="B654" s="193">
        <f>SUBTOTAL(9,$A$628:A654)</f>
        <v>26</v>
      </c>
      <c r="C654" s="202" t="s">
        <v>173</v>
      </c>
      <c r="D654" s="193">
        <v>1952</v>
      </c>
      <c r="E654" s="193"/>
      <c r="F654" s="193" t="s">
        <v>17193</v>
      </c>
      <c r="G654" s="193">
        <v>2</v>
      </c>
      <c r="H654" s="193">
        <v>1</v>
      </c>
      <c r="I654" s="203">
        <v>769.5</v>
      </c>
      <c r="J654" s="203">
        <v>520.4</v>
      </c>
      <c r="K654" s="203">
        <v>489.4</v>
      </c>
      <c r="L654" s="204">
        <v>29</v>
      </c>
      <c r="M654" s="193" t="s">
        <v>17051</v>
      </c>
      <c r="N654" s="193" t="s">
        <v>17067</v>
      </c>
      <c r="O654" s="196" t="s">
        <v>17096</v>
      </c>
      <c r="P654" s="200">
        <v>5261035.28</v>
      </c>
      <c r="Q654" s="200"/>
      <c r="R654" s="200">
        <v>0</v>
      </c>
      <c r="S654" s="200">
        <v>0</v>
      </c>
      <c r="T654" s="200">
        <f t="shared" si="362"/>
        <v>5261035.28</v>
      </c>
      <c r="U654" s="194">
        <f t="shared" si="327"/>
        <v>6836.9529304743346</v>
      </c>
      <c r="V654" s="200">
        <v>7029.5454191033141</v>
      </c>
    </row>
    <row r="655" spans="1:22" ht="35.25" x14ac:dyDescent="0.5">
      <c r="A655">
        <v>1</v>
      </c>
      <c r="B655" s="193">
        <f>SUBTOTAL(9,$A$628:A655)</f>
        <v>27</v>
      </c>
      <c r="C655" s="202" t="s">
        <v>174</v>
      </c>
      <c r="D655" s="193">
        <v>1980</v>
      </c>
      <c r="E655" s="193"/>
      <c r="F655" s="193" t="s">
        <v>17193</v>
      </c>
      <c r="G655" s="193">
        <v>5</v>
      </c>
      <c r="H655" s="193">
        <v>9</v>
      </c>
      <c r="I655" s="203">
        <v>6695.2</v>
      </c>
      <c r="J655" s="203">
        <v>6067.3</v>
      </c>
      <c r="K655" s="203">
        <v>6006.4000000000005</v>
      </c>
      <c r="L655" s="204">
        <v>320</v>
      </c>
      <c r="M655" s="193" t="s">
        <v>17051</v>
      </c>
      <c r="N655" s="193" t="s">
        <v>17067</v>
      </c>
      <c r="O655" s="196" t="s">
        <v>17101</v>
      </c>
      <c r="P655" s="200">
        <v>12990197.200000001</v>
      </c>
      <c r="Q655" s="200"/>
      <c r="R655" s="200">
        <v>0</v>
      </c>
      <c r="S655" s="200">
        <v>0</v>
      </c>
      <c r="T655" s="200">
        <f t="shared" si="362"/>
        <v>12990197.200000001</v>
      </c>
      <c r="U655" s="194">
        <f t="shared" si="327"/>
        <v>1940.2254152228466</v>
      </c>
      <c r="V655" s="200">
        <v>2210.8803919225716</v>
      </c>
    </row>
    <row r="656" spans="1:22" ht="35.25" x14ac:dyDescent="0.5">
      <c r="A656">
        <v>1</v>
      </c>
      <c r="B656" s="193">
        <f>SUBTOTAL(9,$A$628:A656)</f>
        <v>28</v>
      </c>
      <c r="C656" s="202" t="s">
        <v>175</v>
      </c>
      <c r="D656" s="193">
        <v>1964</v>
      </c>
      <c r="E656" s="193"/>
      <c r="F656" s="193" t="s">
        <v>17193</v>
      </c>
      <c r="G656" s="193">
        <v>4</v>
      </c>
      <c r="H656" s="193">
        <v>2</v>
      </c>
      <c r="I656" s="203">
        <v>1867.3</v>
      </c>
      <c r="J656" s="203">
        <v>1752.4</v>
      </c>
      <c r="K656" s="203">
        <v>1752.4</v>
      </c>
      <c r="L656" s="204">
        <v>96</v>
      </c>
      <c r="M656" s="193" t="s">
        <v>17051</v>
      </c>
      <c r="N656" s="193" t="s">
        <v>17067</v>
      </c>
      <c r="O656" s="196" t="s">
        <v>17096</v>
      </c>
      <c r="P656" s="200">
        <v>8204567.3800000008</v>
      </c>
      <c r="Q656" s="200"/>
      <c r="R656" s="200">
        <v>0</v>
      </c>
      <c r="S656" s="200">
        <v>0</v>
      </c>
      <c r="T656" s="200">
        <f t="shared" si="362"/>
        <v>8204567.3800000008</v>
      </c>
      <c r="U656" s="194">
        <f t="shared" si="327"/>
        <v>4393.8131955229483</v>
      </c>
      <c r="V656" s="200">
        <v>4465.2690729930919</v>
      </c>
    </row>
    <row r="657" spans="1:22" ht="35.25" x14ac:dyDescent="0.5">
      <c r="A657">
        <v>1</v>
      </c>
      <c r="B657" s="193">
        <f>SUBTOTAL(9,$A$628:A657)</f>
        <v>29</v>
      </c>
      <c r="C657" s="202" t="s">
        <v>176</v>
      </c>
      <c r="D657" s="193">
        <v>1963</v>
      </c>
      <c r="E657" s="193"/>
      <c r="F657" s="193" t="s">
        <v>17193</v>
      </c>
      <c r="G657" s="193">
        <v>4</v>
      </c>
      <c r="H657" s="193">
        <v>3</v>
      </c>
      <c r="I657" s="203">
        <v>2187.8000000000002</v>
      </c>
      <c r="J657" s="203">
        <v>2010.2</v>
      </c>
      <c r="K657" s="203">
        <v>1965.8</v>
      </c>
      <c r="L657" s="204">
        <v>107</v>
      </c>
      <c r="M657" s="193" t="s">
        <v>17051</v>
      </c>
      <c r="N657" s="193" t="s">
        <v>17067</v>
      </c>
      <c r="O657" s="196" t="s">
        <v>17102</v>
      </c>
      <c r="P657" s="200">
        <v>6377717.2999999998</v>
      </c>
      <c r="Q657" s="200"/>
      <c r="R657" s="200">
        <v>0</v>
      </c>
      <c r="S657" s="200">
        <v>0</v>
      </c>
      <c r="T657" s="200">
        <f t="shared" si="362"/>
        <v>6377717.2999999998</v>
      </c>
      <c r="U657" s="194">
        <f t="shared" ref="U657:U663" si="363">P657/I657</f>
        <v>2915.1281195721726</v>
      </c>
      <c r="V657" s="200">
        <v>3321.7787731968187</v>
      </c>
    </row>
    <row r="658" spans="1:22" ht="35.25" x14ac:dyDescent="0.5">
      <c r="A658">
        <v>1</v>
      </c>
      <c r="B658" s="193">
        <f>SUBTOTAL(9,$A$628:A658)</f>
        <v>30</v>
      </c>
      <c r="C658" s="202" t="s">
        <v>177</v>
      </c>
      <c r="D658" s="193">
        <v>1976</v>
      </c>
      <c r="E658" s="193">
        <v>2008</v>
      </c>
      <c r="F658" s="193" t="s">
        <v>17056</v>
      </c>
      <c r="G658" s="193">
        <v>9</v>
      </c>
      <c r="H658" s="193">
        <v>2</v>
      </c>
      <c r="I658" s="203">
        <v>4928.3</v>
      </c>
      <c r="J658" s="203">
        <v>3901.8</v>
      </c>
      <c r="K658" s="203">
        <v>3851.8</v>
      </c>
      <c r="L658" s="204">
        <v>167</v>
      </c>
      <c r="M658" s="193" t="s">
        <v>17051</v>
      </c>
      <c r="N658" s="193" t="s">
        <v>17067</v>
      </c>
      <c r="O658" s="196" t="s">
        <v>17103</v>
      </c>
      <c r="P658" s="200">
        <v>4468314.82</v>
      </c>
      <c r="Q658" s="200"/>
      <c r="R658" s="200">
        <v>0</v>
      </c>
      <c r="S658" s="200">
        <v>0</v>
      </c>
      <c r="T658" s="200">
        <f t="shared" si="362"/>
        <v>4468314.82</v>
      </c>
      <c r="U658" s="194">
        <f t="shared" si="363"/>
        <v>906.66453340908629</v>
      </c>
      <c r="V658" s="200">
        <v>1033.141212994339</v>
      </c>
    </row>
    <row r="659" spans="1:22" ht="35.25" x14ac:dyDescent="0.5">
      <c r="A659">
        <v>1</v>
      </c>
      <c r="B659" s="193">
        <f>SUBTOTAL(9,$A$628:A659)</f>
        <v>31</v>
      </c>
      <c r="C659" s="202" t="s">
        <v>178</v>
      </c>
      <c r="D659" s="193">
        <v>1956</v>
      </c>
      <c r="E659" s="193"/>
      <c r="F659" s="193" t="s">
        <v>17193</v>
      </c>
      <c r="G659" s="193">
        <v>2</v>
      </c>
      <c r="H659" s="193">
        <v>1</v>
      </c>
      <c r="I659" s="203">
        <v>481.6</v>
      </c>
      <c r="J659" s="203">
        <v>439.5</v>
      </c>
      <c r="K659" s="203">
        <v>299.3</v>
      </c>
      <c r="L659" s="204">
        <v>22</v>
      </c>
      <c r="M659" s="193" t="s">
        <v>17051</v>
      </c>
      <c r="N659" s="193" t="s">
        <v>17067</v>
      </c>
      <c r="O659" s="196" t="s">
        <v>17096</v>
      </c>
      <c r="P659" s="200">
        <v>3458188.3</v>
      </c>
      <c r="Q659" s="200"/>
      <c r="R659" s="200">
        <v>0</v>
      </c>
      <c r="S659" s="200">
        <v>0</v>
      </c>
      <c r="T659" s="200">
        <f t="shared" si="362"/>
        <v>3458188.3</v>
      </c>
      <c r="U659" s="194">
        <f t="shared" si="363"/>
        <v>7180.623546511627</v>
      </c>
      <c r="V659" s="200">
        <v>7382.8970099667777</v>
      </c>
    </row>
    <row r="660" spans="1:22" ht="35.25" x14ac:dyDescent="0.5">
      <c r="A660">
        <v>1</v>
      </c>
      <c r="B660" s="193">
        <f>SUBTOTAL(9,$A$628:A660)</f>
        <v>32</v>
      </c>
      <c r="C660" s="202" t="s">
        <v>179</v>
      </c>
      <c r="D660" s="193">
        <v>1962</v>
      </c>
      <c r="E660" s="193"/>
      <c r="F660" s="193" t="s">
        <v>17193</v>
      </c>
      <c r="G660" s="193">
        <v>4</v>
      </c>
      <c r="H660" s="193">
        <v>2</v>
      </c>
      <c r="I660" s="203">
        <v>1399</v>
      </c>
      <c r="J660" s="203">
        <v>1283.0999999999999</v>
      </c>
      <c r="K660" s="203">
        <v>1283.0999999999999</v>
      </c>
      <c r="L660" s="204">
        <v>46</v>
      </c>
      <c r="M660" s="193" t="s">
        <v>17051</v>
      </c>
      <c r="N660" s="193" t="s">
        <v>17067</v>
      </c>
      <c r="O660" s="196" t="s">
        <v>17104</v>
      </c>
      <c r="P660" s="200">
        <v>6826881.9900000002</v>
      </c>
      <c r="Q660" s="200"/>
      <c r="R660" s="200">
        <v>0</v>
      </c>
      <c r="S660" s="200">
        <v>0</v>
      </c>
      <c r="T660" s="200">
        <f t="shared" si="362"/>
        <v>6826881.9900000002</v>
      </c>
      <c r="U660" s="194">
        <f t="shared" si="363"/>
        <v>4879.8298713366694</v>
      </c>
      <c r="V660" s="200">
        <v>5020.3798213009295</v>
      </c>
    </row>
    <row r="661" spans="1:22" ht="35.25" x14ac:dyDescent="0.5">
      <c r="A661">
        <v>1</v>
      </c>
      <c r="B661" s="193">
        <f>SUBTOTAL(9,$A$628:A661)</f>
        <v>33</v>
      </c>
      <c r="C661" s="202" t="s">
        <v>180</v>
      </c>
      <c r="D661" s="193">
        <v>1962</v>
      </c>
      <c r="E661" s="193"/>
      <c r="F661" s="193" t="s">
        <v>17193</v>
      </c>
      <c r="G661" s="193">
        <v>4</v>
      </c>
      <c r="H661" s="193">
        <v>2</v>
      </c>
      <c r="I661" s="203">
        <v>1383</v>
      </c>
      <c r="J661" s="203">
        <v>1267.5999999999999</v>
      </c>
      <c r="K661" s="203">
        <v>1267.5999999999999</v>
      </c>
      <c r="L661" s="204">
        <v>69</v>
      </c>
      <c r="M661" s="193" t="s">
        <v>17051</v>
      </c>
      <c r="N661" s="193" t="s">
        <v>17067</v>
      </c>
      <c r="O661" s="196" t="s">
        <v>17104</v>
      </c>
      <c r="P661" s="200">
        <v>6137685.4699999997</v>
      </c>
      <c r="Q661" s="200"/>
      <c r="R661" s="200">
        <v>0</v>
      </c>
      <c r="S661" s="200">
        <v>0</v>
      </c>
      <c r="T661" s="200">
        <f t="shared" si="362"/>
        <v>6137685.4699999997</v>
      </c>
      <c r="U661" s="194">
        <f t="shared" si="363"/>
        <v>4437.950448300795</v>
      </c>
      <c r="V661" s="200">
        <v>4565.7732913955169</v>
      </c>
    </row>
    <row r="662" spans="1:22" ht="35.25" x14ac:dyDescent="0.5">
      <c r="A662">
        <v>1</v>
      </c>
      <c r="B662" s="193">
        <f>SUBTOTAL(9,$A$628:A662)</f>
        <v>34</v>
      </c>
      <c r="C662" s="202" t="s">
        <v>181</v>
      </c>
      <c r="D662" s="193">
        <v>1947</v>
      </c>
      <c r="E662" s="193"/>
      <c r="F662" s="193" t="s">
        <v>17193</v>
      </c>
      <c r="G662" s="193">
        <v>3</v>
      </c>
      <c r="H662" s="193">
        <v>5</v>
      </c>
      <c r="I662" s="203">
        <v>2492.1</v>
      </c>
      <c r="J662" s="203">
        <v>2336</v>
      </c>
      <c r="K662" s="203">
        <v>2217.4</v>
      </c>
      <c r="L662" s="204">
        <v>101</v>
      </c>
      <c r="M662" s="193" t="s">
        <v>17051</v>
      </c>
      <c r="N662" s="193" t="s">
        <v>17067</v>
      </c>
      <c r="O662" s="196" t="s">
        <v>17096</v>
      </c>
      <c r="P662" s="200">
        <v>11513636.4</v>
      </c>
      <c r="Q662" s="200"/>
      <c r="R662" s="200">
        <v>0</v>
      </c>
      <c r="S662" s="200">
        <v>0</v>
      </c>
      <c r="T662" s="200">
        <f t="shared" si="362"/>
        <v>11513636.4</v>
      </c>
      <c r="U662" s="194">
        <f t="shared" si="363"/>
        <v>4620.0539304201275</v>
      </c>
      <c r="V662" s="200">
        <v>4750.1978251274031</v>
      </c>
    </row>
    <row r="663" spans="1:22" ht="35.25" x14ac:dyDescent="0.5">
      <c r="A663">
        <v>1</v>
      </c>
      <c r="B663" s="193">
        <f>SUBTOTAL(9,$A$628:A663)</f>
        <v>35</v>
      </c>
      <c r="C663" s="202" t="s">
        <v>182</v>
      </c>
      <c r="D663" s="193">
        <v>1951</v>
      </c>
      <c r="E663" s="193">
        <v>2017</v>
      </c>
      <c r="F663" s="193" t="s">
        <v>17193</v>
      </c>
      <c r="G663" s="193">
        <v>2</v>
      </c>
      <c r="H663" s="193">
        <v>2</v>
      </c>
      <c r="I663" s="203">
        <v>860.4</v>
      </c>
      <c r="J663" s="203">
        <v>718.6</v>
      </c>
      <c r="K663" s="203">
        <v>718.6</v>
      </c>
      <c r="L663" s="204">
        <v>30</v>
      </c>
      <c r="M663" s="193" t="s">
        <v>17051</v>
      </c>
      <c r="N663" s="193" t="s">
        <v>17067</v>
      </c>
      <c r="O663" s="196" t="s">
        <v>17104</v>
      </c>
      <c r="P663" s="200">
        <v>6330194.6399999997</v>
      </c>
      <c r="Q663" s="200"/>
      <c r="R663" s="200">
        <v>0</v>
      </c>
      <c r="S663" s="200">
        <v>0</v>
      </c>
      <c r="T663" s="200">
        <f t="shared" si="362"/>
        <v>6330194.6399999997</v>
      </c>
      <c r="U663" s="194">
        <f t="shared" si="363"/>
        <v>7357.2694560669452</v>
      </c>
      <c r="V663" s="200">
        <v>7569.175174337518</v>
      </c>
    </row>
    <row r="664" spans="1:22" ht="35.25" x14ac:dyDescent="0.5">
      <c r="A664">
        <v>1</v>
      </c>
      <c r="B664" s="193">
        <f>SUBTOTAL(9,$A$628:A664)</f>
        <v>36</v>
      </c>
      <c r="C664" s="202" t="s">
        <v>120</v>
      </c>
      <c r="D664" s="193">
        <v>1978</v>
      </c>
      <c r="E664" s="193">
        <v>2015</v>
      </c>
      <c r="F664" s="193" t="s">
        <v>17056</v>
      </c>
      <c r="G664" s="193">
        <v>9</v>
      </c>
      <c r="H664" s="193">
        <v>2</v>
      </c>
      <c r="I664" s="203">
        <v>4490.7</v>
      </c>
      <c r="J664" s="203">
        <v>3947.2</v>
      </c>
      <c r="K664" s="203">
        <v>3894.2</v>
      </c>
      <c r="L664" s="204">
        <v>170</v>
      </c>
      <c r="M664" s="193" t="s">
        <v>17051</v>
      </c>
      <c r="N664" s="193" t="s">
        <v>17067</v>
      </c>
      <c r="O664" s="196" t="s">
        <v>17068</v>
      </c>
      <c r="P664" s="200">
        <v>5785499.8499999996</v>
      </c>
      <c r="Q664" s="200"/>
      <c r="R664" s="200">
        <v>0</v>
      </c>
      <c r="S664" s="200">
        <v>0</v>
      </c>
      <c r="T664" s="200">
        <f>P664-R664-S664</f>
        <v>5785499.8499999996</v>
      </c>
      <c r="U664" s="194">
        <f>P664/I664</f>
        <v>1288.3291803059656</v>
      </c>
      <c r="V664" s="200">
        <v>1270.8276215289377</v>
      </c>
    </row>
    <row r="665" spans="1:22" s="71" customFormat="1" ht="35.25" x14ac:dyDescent="0.5">
      <c r="A665"/>
      <c r="B665" s="201" t="s">
        <v>568</v>
      </c>
      <c r="C665" s="216"/>
      <c r="D665" s="193" t="s">
        <v>17029</v>
      </c>
      <c r="E665" s="193" t="s">
        <v>17029</v>
      </c>
      <c r="F665" s="193" t="s">
        <v>17029</v>
      </c>
      <c r="G665" s="193" t="s">
        <v>17029</v>
      </c>
      <c r="H665" s="193" t="s">
        <v>17029</v>
      </c>
      <c r="I665" s="198">
        <f>SUM(I666:I672)</f>
        <v>6852.6</v>
      </c>
      <c r="J665" s="198">
        <f t="shared" ref="J665:L665" si="364">SUM(J666:J672)</f>
        <v>6444.5999999999995</v>
      </c>
      <c r="K665" s="198">
        <f>SUM(K666:K672)</f>
        <v>5656.0999999999995</v>
      </c>
      <c r="L665" s="176">
        <f t="shared" si="364"/>
        <v>239</v>
      </c>
      <c r="M665" s="193" t="s">
        <v>17029</v>
      </c>
      <c r="N665" s="193" t="s">
        <v>17029</v>
      </c>
      <c r="O665" s="196" t="s">
        <v>17029</v>
      </c>
      <c r="P665" s="199">
        <v>46707832.399999991</v>
      </c>
      <c r="Q665" s="199"/>
      <c r="R665" s="198">
        <f t="shared" ref="R665:T665" si="365">SUM(R666:R672)</f>
        <v>0</v>
      </c>
      <c r="S665" s="198">
        <f t="shared" si="365"/>
        <v>0</v>
      </c>
      <c r="T665" s="198">
        <f t="shared" si="365"/>
        <v>46707832.399999991</v>
      </c>
      <c r="U665" s="194">
        <f t="shared" ref="U665:U719" si="366">P665/I665</f>
        <v>6816.0745410501104</v>
      </c>
      <c r="V665" s="200">
        <f>MAX(V666:V672)</f>
        <v>19645.900000000001</v>
      </c>
    </row>
    <row r="666" spans="1:22" ht="35.25" x14ac:dyDescent="0.5">
      <c r="A666">
        <v>1</v>
      </c>
      <c r="B666" s="193">
        <f>SUBTOTAL(9,$A$628:A666)</f>
        <v>37</v>
      </c>
      <c r="C666" s="202" t="s">
        <v>587</v>
      </c>
      <c r="D666" s="193">
        <v>1956</v>
      </c>
      <c r="E666" s="193"/>
      <c r="F666" s="193" t="s">
        <v>17193</v>
      </c>
      <c r="G666" s="193">
        <v>2</v>
      </c>
      <c r="H666" s="193" t="s">
        <v>16999</v>
      </c>
      <c r="I666" s="203">
        <v>442.2</v>
      </c>
      <c r="J666" s="203">
        <v>398.8</v>
      </c>
      <c r="K666" s="203">
        <v>343.2</v>
      </c>
      <c r="L666" s="204">
        <v>21</v>
      </c>
      <c r="M666" s="193" t="s">
        <v>17051</v>
      </c>
      <c r="N666" s="193" t="s">
        <v>17089</v>
      </c>
      <c r="O666" s="196" t="s">
        <v>17055</v>
      </c>
      <c r="P666" s="200">
        <v>3608668.1600000001</v>
      </c>
      <c r="Q666" s="200"/>
      <c r="R666" s="200">
        <v>0</v>
      </c>
      <c r="S666" s="200">
        <v>0</v>
      </c>
      <c r="T666" s="200">
        <f t="shared" ref="T666:T672" si="367">P666-R666-S666</f>
        <v>3608668.1600000001</v>
      </c>
      <c r="U666" s="194">
        <f t="shared" si="366"/>
        <v>8160.714970601538</v>
      </c>
      <c r="V666" s="200">
        <v>8160.714970601538</v>
      </c>
    </row>
    <row r="667" spans="1:22" ht="35.25" x14ac:dyDescent="0.5">
      <c r="A667">
        <v>1</v>
      </c>
      <c r="B667" s="193">
        <f>SUBTOTAL(9,$A$628:A667)</f>
        <v>38</v>
      </c>
      <c r="C667" s="202" t="s">
        <v>9811</v>
      </c>
      <c r="D667" s="193">
        <v>1972</v>
      </c>
      <c r="E667" s="193"/>
      <c r="F667" s="193" t="s">
        <v>17193</v>
      </c>
      <c r="G667" s="193">
        <v>2</v>
      </c>
      <c r="H667" s="193" t="s">
        <v>16999</v>
      </c>
      <c r="I667" s="203">
        <v>773.3</v>
      </c>
      <c r="J667" s="203">
        <v>713.2</v>
      </c>
      <c r="K667" s="203">
        <v>449.80000000000007</v>
      </c>
      <c r="L667" s="204">
        <v>23</v>
      </c>
      <c r="M667" s="193" t="s">
        <v>17051</v>
      </c>
      <c r="N667" s="193" t="s">
        <v>17089</v>
      </c>
      <c r="O667" s="196" t="s">
        <v>17055</v>
      </c>
      <c r="P667" s="200">
        <v>7402352.04</v>
      </c>
      <c r="Q667" s="200"/>
      <c r="R667" s="200">
        <v>0</v>
      </c>
      <c r="S667" s="200">
        <v>0</v>
      </c>
      <c r="T667" s="200">
        <f t="shared" si="367"/>
        <v>7402352.04</v>
      </c>
      <c r="U667" s="194">
        <f t="shared" si="366"/>
        <v>9572.419552566922</v>
      </c>
      <c r="V667" s="200">
        <v>9599.76</v>
      </c>
    </row>
    <row r="668" spans="1:22" ht="35.25" x14ac:dyDescent="0.5">
      <c r="A668">
        <v>1</v>
      </c>
      <c r="B668" s="193">
        <f>SUBTOTAL(9,$A$628:A668)</f>
        <v>39</v>
      </c>
      <c r="C668" s="202" t="s">
        <v>9816</v>
      </c>
      <c r="D668" s="193">
        <v>1960</v>
      </c>
      <c r="E668" s="193"/>
      <c r="F668" s="193" t="s">
        <v>17193</v>
      </c>
      <c r="G668" s="193">
        <v>2</v>
      </c>
      <c r="H668" s="193" t="s">
        <v>16997</v>
      </c>
      <c r="I668" s="203">
        <v>305.89999999999998</v>
      </c>
      <c r="J668" s="203">
        <v>279.10000000000002</v>
      </c>
      <c r="K668" s="203">
        <v>241.10000000000002</v>
      </c>
      <c r="L668" s="204">
        <v>14</v>
      </c>
      <c r="M668" s="193" t="s">
        <v>17051</v>
      </c>
      <c r="N668" s="193" t="s">
        <v>17089</v>
      </c>
      <c r="O668" s="196" t="s">
        <v>17055</v>
      </c>
      <c r="P668" s="200">
        <v>2893440.04</v>
      </c>
      <c r="Q668" s="200"/>
      <c r="R668" s="200">
        <v>0</v>
      </c>
      <c r="S668" s="200">
        <v>0</v>
      </c>
      <c r="T668" s="200">
        <f t="shared" si="367"/>
        <v>2893440.04</v>
      </c>
      <c r="U668" s="194">
        <f t="shared" si="366"/>
        <v>9458.777508989866</v>
      </c>
      <c r="V668" s="200">
        <v>9482.7999999999993</v>
      </c>
    </row>
    <row r="669" spans="1:22" ht="35.25" x14ac:dyDescent="0.5">
      <c r="A669">
        <v>1</v>
      </c>
      <c r="B669" s="193">
        <f>SUBTOTAL(9,$A$628:A669)</f>
        <v>40</v>
      </c>
      <c r="C669" s="202" t="s">
        <v>583</v>
      </c>
      <c r="D669" s="193">
        <v>1982</v>
      </c>
      <c r="E669" s="193"/>
      <c r="F669" s="193" t="s">
        <v>17193</v>
      </c>
      <c r="G669" s="193">
        <v>2</v>
      </c>
      <c r="H669" s="193" t="s">
        <v>17058</v>
      </c>
      <c r="I669" s="203">
        <v>917.3</v>
      </c>
      <c r="J669" s="203">
        <v>878.3</v>
      </c>
      <c r="K669" s="203">
        <v>787.3</v>
      </c>
      <c r="L669" s="204">
        <v>28</v>
      </c>
      <c r="M669" s="193" t="s">
        <v>17051</v>
      </c>
      <c r="N669" s="193" t="s">
        <v>17089</v>
      </c>
      <c r="O669" s="196" t="s">
        <v>17055</v>
      </c>
      <c r="P669" s="200">
        <v>10733008.819999998</v>
      </c>
      <c r="Q669" s="200"/>
      <c r="R669" s="200">
        <v>0</v>
      </c>
      <c r="S669" s="200">
        <v>0</v>
      </c>
      <c r="T669" s="200">
        <f t="shared" si="367"/>
        <v>10733008.819999998</v>
      </c>
      <c r="U669" s="194">
        <f t="shared" si="366"/>
        <v>11700.652807151422</v>
      </c>
      <c r="V669" s="200">
        <v>11734.4</v>
      </c>
    </row>
    <row r="670" spans="1:22" ht="35.25" x14ac:dyDescent="0.5">
      <c r="A670">
        <v>1</v>
      </c>
      <c r="B670" s="193">
        <f>SUBTOTAL(9,$A$628:A670)</f>
        <v>41</v>
      </c>
      <c r="C670" s="202" t="s">
        <v>584</v>
      </c>
      <c r="D670" s="193">
        <v>1994</v>
      </c>
      <c r="E670" s="193"/>
      <c r="F670" s="193" t="s">
        <v>17191</v>
      </c>
      <c r="G670" s="193">
        <v>1</v>
      </c>
      <c r="H670" s="193" t="s">
        <v>16999</v>
      </c>
      <c r="I670" s="203">
        <v>414.9</v>
      </c>
      <c r="J670" s="203">
        <v>385.3</v>
      </c>
      <c r="K670" s="203">
        <v>262.60000000000002</v>
      </c>
      <c r="L670" s="204">
        <v>20</v>
      </c>
      <c r="M670" s="193" t="s">
        <v>17051</v>
      </c>
      <c r="N670" s="193" t="s">
        <v>17089</v>
      </c>
      <c r="O670" s="196" t="s">
        <v>17055</v>
      </c>
      <c r="P670" s="200">
        <v>7728346.1900000004</v>
      </c>
      <c r="Q670" s="200"/>
      <c r="R670" s="200">
        <v>0</v>
      </c>
      <c r="S670" s="200">
        <v>0</v>
      </c>
      <c r="T670" s="200">
        <f t="shared" si="367"/>
        <v>7728346.1900000004</v>
      </c>
      <c r="U670" s="194">
        <f t="shared" si="366"/>
        <v>18627.009375753194</v>
      </c>
      <c r="V670" s="200">
        <v>19645.900000000001</v>
      </c>
    </row>
    <row r="671" spans="1:22" ht="35.25" x14ac:dyDescent="0.5">
      <c r="A671">
        <v>1</v>
      </c>
      <c r="B671" s="193">
        <f>SUBTOTAL(9,$A$628:A671)</f>
        <v>42</v>
      </c>
      <c r="C671" s="202" t="s">
        <v>573</v>
      </c>
      <c r="D671" s="193">
        <v>1974</v>
      </c>
      <c r="E671" s="193"/>
      <c r="F671" s="193" t="s">
        <v>17193</v>
      </c>
      <c r="G671" s="193">
        <v>5</v>
      </c>
      <c r="H671" s="193" t="s">
        <v>17054</v>
      </c>
      <c r="I671" s="203">
        <v>3544</v>
      </c>
      <c r="J671" s="203">
        <v>3379.1</v>
      </c>
      <c r="K671" s="203">
        <v>3274.9</v>
      </c>
      <c r="L671" s="204">
        <v>112</v>
      </c>
      <c r="M671" s="193" t="s">
        <v>17051</v>
      </c>
      <c r="N671" s="193" t="s">
        <v>17067</v>
      </c>
      <c r="O671" s="196" t="s">
        <v>17132</v>
      </c>
      <c r="P671" s="200">
        <v>11453009.489999998</v>
      </c>
      <c r="Q671" s="200"/>
      <c r="R671" s="200">
        <v>0</v>
      </c>
      <c r="S671" s="200">
        <v>0</v>
      </c>
      <c r="T671" s="200">
        <f t="shared" si="367"/>
        <v>11453009.489999998</v>
      </c>
      <c r="U671" s="194">
        <f t="shared" si="366"/>
        <v>3231.6618199774261</v>
      </c>
      <c r="V671" s="200">
        <v>3773.95</v>
      </c>
    </row>
    <row r="672" spans="1:22" ht="35.25" x14ac:dyDescent="0.5">
      <c r="A672">
        <v>1</v>
      </c>
      <c r="B672" s="193">
        <f>SUBTOTAL(9,$A$628:A672)</f>
        <v>43</v>
      </c>
      <c r="C672" s="202" t="s">
        <v>9826</v>
      </c>
      <c r="D672" s="193">
        <v>1949</v>
      </c>
      <c r="E672" s="193"/>
      <c r="F672" s="193" t="s">
        <v>17193</v>
      </c>
      <c r="G672" s="193">
        <v>2</v>
      </c>
      <c r="H672" s="193" t="s">
        <v>16997</v>
      </c>
      <c r="I672" s="203">
        <v>455</v>
      </c>
      <c r="J672" s="203">
        <v>410.8</v>
      </c>
      <c r="K672" s="203">
        <v>297.20000000000005</v>
      </c>
      <c r="L672" s="204">
        <v>21</v>
      </c>
      <c r="M672" s="193" t="s">
        <v>17051</v>
      </c>
      <c r="N672" s="193" t="s">
        <v>17089</v>
      </c>
      <c r="O672" s="196" t="s">
        <v>17055</v>
      </c>
      <c r="P672" s="200">
        <v>2889007.66</v>
      </c>
      <c r="Q672" s="200"/>
      <c r="R672" s="200">
        <v>0</v>
      </c>
      <c r="S672" s="200">
        <v>0</v>
      </c>
      <c r="T672" s="200">
        <f t="shared" si="367"/>
        <v>2889007.66</v>
      </c>
      <c r="U672" s="194">
        <f t="shared" si="366"/>
        <v>6349.4673846153846</v>
      </c>
      <c r="V672" s="200">
        <v>6532.3461670329671</v>
      </c>
    </row>
    <row r="673" spans="1:22" s="71" customFormat="1" ht="35.25" x14ac:dyDescent="0.5">
      <c r="A673"/>
      <c r="B673" s="201" t="s">
        <v>380</v>
      </c>
      <c r="C673" s="216"/>
      <c r="D673" s="193" t="s">
        <v>17029</v>
      </c>
      <c r="E673" s="193" t="s">
        <v>17029</v>
      </c>
      <c r="F673" s="193" t="s">
        <v>17029</v>
      </c>
      <c r="G673" s="193" t="s">
        <v>17029</v>
      </c>
      <c r="H673" s="193" t="s">
        <v>17029</v>
      </c>
      <c r="I673" s="198">
        <f>SUM(I674:I681)</f>
        <v>73696.67</v>
      </c>
      <c r="J673" s="198">
        <f t="shared" ref="J673:L673" si="368">SUM(J674:J681)</f>
        <v>62726.899999999994</v>
      </c>
      <c r="K673" s="198">
        <f>SUM(K674:K681)</f>
        <v>61774.2</v>
      </c>
      <c r="L673" s="176">
        <f t="shared" si="368"/>
        <v>2328</v>
      </c>
      <c r="M673" s="193" t="s">
        <v>17029</v>
      </c>
      <c r="N673" s="193" t="s">
        <v>17029</v>
      </c>
      <c r="O673" s="196" t="s">
        <v>17029</v>
      </c>
      <c r="P673" s="199">
        <v>77095279.090000004</v>
      </c>
      <c r="Q673" s="199"/>
      <c r="R673" s="198">
        <f t="shared" ref="R673:T673" si="369">SUM(R674:R681)</f>
        <v>0</v>
      </c>
      <c r="S673" s="198">
        <f t="shared" si="369"/>
        <v>0</v>
      </c>
      <c r="T673" s="198">
        <f t="shared" si="369"/>
        <v>77095279.090000004</v>
      </c>
      <c r="U673" s="194">
        <f t="shared" si="366"/>
        <v>1046.1161825900683</v>
      </c>
      <c r="V673" s="200">
        <f>MAX(V674:V681)</f>
        <v>15449.692206941718</v>
      </c>
    </row>
    <row r="674" spans="1:22" ht="35.25" x14ac:dyDescent="0.5">
      <c r="A674">
        <v>1</v>
      </c>
      <c r="B674" s="193">
        <f>SUBTOTAL(9,$A$628:A674)</f>
        <v>44</v>
      </c>
      <c r="C674" s="216" t="s">
        <v>11336</v>
      </c>
      <c r="D674" s="193">
        <v>1990</v>
      </c>
      <c r="E674" s="193">
        <v>2020</v>
      </c>
      <c r="F674" s="193" t="s">
        <v>17056</v>
      </c>
      <c r="G674" s="193">
        <v>9</v>
      </c>
      <c r="H674" s="193" t="s">
        <v>17066</v>
      </c>
      <c r="I674" s="203">
        <v>28464.2</v>
      </c>
      <c r="J674" s="203">
        <v>22228.1</v>
      </c>
      <c r="K674" s="203">
        <v>21976.699999999997</v>
      </c>
      <c r="L674" s="204">
        <v>895</v>
      </c>
      <c r="M674" s="193" t="s">
        <v>17051</v>
      </c>
      <c r="N674" s="193" t="s">
        <v>17067</v>
      </c>
      <c r="O674" s="196" t="s">
        <v>17115</v>
      </c>
      <c r="P674" s="200">
        <v>2377560</v>
      </c>
      <c r="Q674" s="200"/>
      <c r="R674" s="200">
        <v>0</v>
      </c>
      <c r="S674" s="200">
        <v>0</v>
      </c>
      <c r="T674" s="200">
        <f t="shared" ref="T674:T681" si="370">P674-R674-S674</f>
        <v>2377560</v>
      </c>
      <c r="U674" s="194">
        <f t="shared" si="366"/>
        <v>83.528080887571051</v>
      </c>
      <c r="V674" s="200">
        <v>86.347060518124522</v>
      </c>
    </row>
    <row r="675" spans="1:22" ht="35.25" x14ac:dyDescent="0.5">
      <c r="A675">
        <v>1</v>
      </c>
      <c r="B675" s="193">
        <f>SUBTOTAL(9,$A$628:A675)</f>
        <v>45</v>
      </c>
      <c r="C675" s="202" t="s">
        <v>448</v>
      </c>
      <c r="D675" s="193">
        <v>1985</v>
      </c>
      <c r="E675" s="193"/>
      <c r="F675" s="193" t="s">
        <v>17056</v>
      </c>
      <c r="G675" s="193">
        <v>5</v>
      </c>
      <c r="H675" s="193" t="s">
        <v>17057</v>
      </c>
      <c r="I675" s="203">
        <v>6235.5</v>
      </c>
      <c r="J675" s="203">
        <v>5578.6</v>
      </c>
      <c r="K675" s="203">
        <v>5527.5</v>
      </c>
      <c r="L675" s="204">
        <v>201</v>
      </c>
      <c r="M675" s="193" t="s">
        <v>17051</v>
      </c>
      <c r="N675" s="193" t="s">
        <v>17067</v>
      </c>
      <c r="O675" s="196" t="s">
        <v>17111</v>
      </c>
      <c r="P675" s="200">
        <v>10682613.92</v>
      </c>
      <c r="Q675" s="200"/>
      <c r="R675" s="200">
        <v>0</v>
      </c>
      <c r="S675" s="200">
        <v>0</v>
      </c>
      <c r="T675" s="200">
        <f t="shared" si="370"/>
        <v>10682613.92</v>
      </c>
      <c r="U675" s="194">
        <f t="shared" si="366"/>
        <v>1713.1928345762169</v>
      </c>
      <c r="V675" s="200">
        <v>1713.1928345762171</v>
      </c>
    </row>
    <row r="676" spans="1:22" ht="35.25" x14ac:dyDescent="0.5">
      <c r="A676">
        <v>1</v>
      </c>
      <c r="B676" s="193">
        <f>SUBTOTAL(9,$A$628:A676)</f>
        <v>46</v>
      </c>
      <c r="C676" s="202" t="s">
        <v>449</v>
      </c>
      <c r="D676" s="193">
        <v>1972</v>
      </c>
      <c r="E676" s="193"/>
      <c r="F676" s="193" t="s">
        <v>17193</v>
      </c>
      <c r="G676" s="193">
        <v>5</v>
      </c>
      <c r="H676" s="193" t="s">
        <v>17053</v>
      </c>
      <c r="I676" s="203">
        <v>6486.8</v>
      </c>
      <c r="J676" s="203">
        <v>6251.6</v>
      </c>
      <c r="K676" s="203">
        <v>6157.5</v>
      </c>
      <c r="L676" s="204">
        <v>253</v>
      </c>
      <c r="M676" s="193" t="s">
        <v>17051</v>
      </c>
      <c r="N676" s="193" t="s">
        <v>17067</v>
      </c>
      <c r="O676" s="196" t="s">
        <v>17108</v>
      </c>
      <c r="P676" s="200">
        <v>22533360.080000002</v>
      </c>
      <c r="Q676" s="200"/>
      <c r="R676" s="200">
        <v>0</v>
      </c>
      <c r="S676" s="200">
        <v>0</v>
      </c>
      <c r="T676" s="200">
        <f t="shared" si="370"/>
        <v>22533360.080000002</v>
      </c>
      <c r="U676" s="194">
        <f t="shared" si="366"/>
        <v>3473.725115619412</v>
      </c>
      <c r="V676" s="200">
        <v>3767.4652972189679</v>
      </c>
    </row>
    <row r="677" spans="1:22" ht="35.25" x14ac:dyDescent="0.5">
      <c r="A677">
        <v>1</v>
      </c>
      <c r="B677" s="193">
        <f>SUBTOTAL(9,$A$628:A677)</f>
        <v>47</v>
      </c>
      <c r="C677" s="202" t="s">
        <v>11478</v>
      </c>
      <c r="D677" s="193">
        <v>1959</v>
      </c>
      <c r="E677" s="193"/>
      <c r="F677" s="193" t="s">
        <v>17193</v>
      </c>
      <c r="G677" s="193">
        <v>2</v>
      </c>
      <c r="H677" s="193" t="s">
        <v>16997</v>
      </c>
      <c r="I677" s="203">
        <v>305.39999999999998</v>
      </c>
      <c r="J677" s="203">
        <v>284.39999999999998</v>
      </c>
      <c r="K677" s="203">
        <v>284.39999999999998</v>
      </c>
      <c r="L677" s="204">
        <v>21</v>
      </c>
      <c r="M677" s="193" t="s">
        <v>17051</v>
      </c>
      <c r="N677" s="193" t="s">
        <v>17089</v>
      </c>
      <c r="O677" s="196" t="s">
        <v>17055</v>
      </c>
      <c r="P677" s="200">
        <v>4718336</v>
      </c>
      <c r="Q677" s="200"/>
      <c r="R677" s="200">
        <v>0</v>
      </c>
      <c r="S677" s="200">
        <v>0</v>
      </c>
      <c r="T677" s="200">
        <f t="shared" si="370"/>
        <v>4718336</v>
      </c>
      <c r="U677" s="194">
        <f t="shared" si="366"/>
        <v>15449.692206941718</v>
      </c>
      <c r="V677" s="200">
        <v>15449.692206941718</v>
      </c>
    </row>
    <row r="678" spans="1:22" ht="35.25" x14ac:dyDescent="0.5">
      <c r="A678">
        <v>1</v>
      </c>
      <c r="B678" s="193">
        <f>SUBTOTAL(9,$A$628:A678)</f>
        <v>48</v>
      </c>
      <c r="C678" s="202" t="s">
        <v>450</v>
      </c>
      <c r="D678" s="193">
        <v>1968</v>
      </c>
      <c r="E678" s="193"/>
      <c r="F678" s="193" t="s">
        <v>17193</v>
      </c>
      <c r="G678" s="193">
        <v>5</v>
      </c>
      <c r="H678" s="193" t="s">
        <v>17054</v>
      </c>
      <c r="I678" s="203">
        <v>3635.2</v>
      </c>
      <c r="J678" s="203">
        <v>3358.8</v>
      </c>
      <c r="K678" s="203">
        <v>3312.1000000000004</v>
      </c>
      <c r="L678" s="204">
        <v>138</v>
      </c>
      <c r="M678" s="193" t="s">
        <v>17051</v>
      </c>
      <c r="N678" s="193" t="s">
        <v>17067</v>
      </c>
      <c r="O678" s="196" t="s">
        <v>17108</v>
      </c>
      <c r="P678" s="200">
        <v>10376037.890000001</v>
      </c>
      <c r="Q678" s="200"/>
      <c r="R678" s="200">
        <v>0</v>
      </c>
      <c r="S678" s="200">
        <v>0</v>
      </c>
      <c r="T678" s="200">
        <f t="shared" si="370"/>
        <v>10376037.890000001</v>
      </c>
      <c r="U678" s="194">
        <f t="shared" si="366"/>
        <v>2854.3238033670777</v>
      </c>
      <c r="V678" s="200">
        <v>3102.0212422975351</v>
      </c>
    </row>
    <row r="679" spans="1:22" ht="35.25" x14ac:dyDescent="0.5">
      <c r="A679">
        <v>1</v>
      </c>
      <c r="B679" s="193">
        <f>SUBTOTAL(9,$A$628:A679)</f>
        <v>49</v>
      </c>
      <c r="C679" s="202" t="s">
        <v>451</v>
      </c>
      <c r="D679" s="193">
        <v>1967</v>
      </c>
      <c r="E679" s="193"/>
      <c r="F679" s="193" t="s">
        <v>17193</v>
      </c>
      <c r="G679" s="193">
        <v>5</v>
      </c>
      <c r="H679" s="193" t="s">
        <v>17057</v>
      </c>
      <c r="I679" s="203">
        <v>5101.55</v>
      </c>
      <c r="J679" s="203">
        <v>4098.1000000000004</v>
      </c>
      <c r="K679" s="203">
        <v>3588.7000000000003</v>
      </c>
      <c r="L679" s="204">
        <v>162</v>
      </c>
      <c r="M679" s="193" t="s">
        <v>17051</v>
      </c>
      <c r="N679" s="193" t="s">
        <v>17067</v>
      </c>
      <c r="O679" s="196" t="s">
        <v>17423</v>
      </c>
      <c r="P679" s="200">
        <v>14492032</v>
      </c>
      <c r="Q679" s="200"/>
      <c r="R679" s="200">
        <v>0</v>
      </c>
      <c r="S679" s="200">
        <v>0</v>
      </c>
      <c r="T679" s="200">
        <f t="shared" si="370"/>
        <v>14492032</v>
      </c>
      <c r="U679" s="194">
        <f t="shared" si="366"/>
        <v>2840.7115484509609</v>
      </c>
      <c r="V679" s="200">
        <v>2840.7115484509609</v>
      </c>
    </row>
    <row r="680" spans="1:22" ht="35.25" x14ac:dyDescent="0.5">
      <c r="A680">
        <v>1</v>
      </c>
      <c r="B680" s="193">
        <f>SUBTOTAL(9,$A$628:A680)</f>
        <v>50</v>
      </c>
      <c r="C680" s="202" t="s">
        <v>453</v>
      </c>
      <c r="D680" s="193">
        <v>1968</v>
      </c>
      <c r="E680" s="193"/>
      <c r="F680" s="193" t="s">
        <v>17193</v>
      </c>
      <c r="G680" s="193">
        <v>5</v>
      </c>
      <c r="H680" s="193" t="s">
        <v>17054</v>
      </c>
      <c r="I680" s="203">
        <v>5226.22</v>
      </c>
      <c r="J680" s="203">
        <v>3272</v>
      </c>
      <c r="K680" s="203">
        <v>3272</v>
      </c>
      <c r="L680" s="204">
        <v>66</v>
      </c>
      <c r="M680" s="193" t="s">
        <v>17051</v>
      </c>
      <c r="N680" s="193" t="s">
        <v>17067</v>
      </c>
      <c r="O680" s="196" t="s">
        <v>17110</v>
      </c>
      <c r="P680" s="200">
        <v>9537779.2000000011</v>
      </c>
      <c r="Q680" s="200"/>
      <c r="R680" s="200">
        <v>0</v>
      </c>
      <c r="S680" s="200">
        <v>0</v>
      </c>
      <c r="T680" s="200">
        <f t="shared" si="370"/>
        <v>9537779.2000000011</v>
      </c>
      <c r="U680" s="194">
        <f t="shared" si="366"/>
        <v>1824.9861659095868</v>
      </c>
      <c r="V680" s="200">
        <v>1824.9861659095868</v>
      </c>
    </row>
    <row r="681" spans="1:22" ht="35.25" x14ac:dyDescent="0.5">
      <c r="A681">
        <v>1</v>
      </c>
      <c r="B681" s="193">
        <f>SUBTOTAL(9,$A$628:A681)</f>
        <v>51</v>
      </c>
      <c r="C681" s="202" t="s">
        <v>419</v>
      </c>
      <c r="D681" s="193">
        <v>1994</v>
      </c>
      <c r="E681" s="193">
        <v>2017</v>
      </c>
      <c r="F681" s="193" t="s">
        <v>17056</v>
      </c>
      <c r="G681" s="193">
        <v>9</v>
      </c>
      <c r="H681" s="193" t="s">
        <v>17060</v>
      </c>
      <c r="I681" s="203">
        <v>18241.8</v>
      </c>
      <c r="J681" s="203">
        <v>17655.3</v>
      </c>
      <c r="K681" s="203">
        <v>17655.3</v>
      </c>
      <c r="L681" s="204">
        <v>592</v>
      </c>
      <c r="M681" s="193" t="s">
        <v>17051</v>
      </c>
      <c r="N681" s="193" t="s">
        <v>17067</v>
      </c>
      <c r="O681" s="196" t="s">
        <v>17113</v>
      </c>
      <c r="P681" s="200">
        <v>2377560</v>
      </c>
      <c r="Q681" s="200"/>
      <c r="R681" s="200">
        <v>0</v>
      </c>
      <c r="S681" s="200">
        <v>0</v>
      </c>
      <c r="T681" s="200">
        <f t="shared" si="370"/>
        <v>2377560</v>
      </c>
      <c r="U681" s="194">
        <f t="shared" si="366"/>
        <v>130.33582212281684</v>
      </c>
      <c r="V681" s="200">
        <v>1077.8760867896808</v>
      </c>
    </row>
    <row r="682" spans="1:22" s="71" customFormat="1" ht="35.25" x14ac:dyDescent="0.5">
      <c r="A682"/>
      <c r="B682" s="201" t="s">
        <v>199</v>
      </c>
      <c r="C682" s="216"/>
      <c r="D682" s="193" t="s">
        <v>17029</v>
      </c>
      <c r="E682" s="193" t="s">
        <v>17029</v>
      </c>
      <c r="F682" s="193" t="s">
        <v>17029</v>
      </c>
      <c r="G682" s="193" t="s">
        <v>17029</v>
      </c>
      <c r="H682" s="193" t="s">
        <v>17029</v>
      </c>
      <c r="I682" s="198">
        <f>SUM(I683:I691)</f>
        <v>24789.8</v>
      </c>
      <c r="J682" s="198">
        <f t="shared" ref="J682:L682" si="371">SUM(J683:J691)</f>
        <v>18552.48</v>
      </c>
      <c r="K682" s="198">
        <f>SUM(K683:K691)</f>
        <v>16845.468000000001</v>
      </c>
      <c r="L682" s="176">
        <f t="shared" si="371"/>
        <v>702</v>
      </c>
      <c r="M682" s="193" t="s">
        <v>17029</v>
      </c>
      <c r="N682" s="193" t="s">
        <v>17029</v>
      </c>
      <c r="O682" s="196" t="s">
        <v>17029</v>
      </c>
      <c r="P682" s="199">
        <v>61634819.170000002</v>
      </c>
      <c r="Q682" s="199"/>
      <c r="R682" s="198">
        <f t="shared" ref="R682:T682" si="372">SUM(R683:R691)</f>
        <v>0</v>
      </c>
      <c r="S682" s="198">
        <f t="shared" si="372"/>
        <v>0</v>
      </c>
      <c r="T682" s="198">
        <f t="shared" si="372"/>
        <v>61634819.170000002</v>
      </c>
      <c r="U682" s="194">
        <f t="shared" si="366"/>
        <v>2486.2975566563669</v>
      </c>
      <c r="V682" s="200">
        <f>MAX(V683:V691)</f>
        <v>7266.4312114989734</v>
      </c>
    </row>
    <row r="683" spans="1:22" ht="35.25" x14ac:dyDescent="0.5">
      <c r="A683">
        <v>1</v>
      </c>
      <c r="B683" s="193">
        <f>SUBTOTAL(9,$A$628:A683)</f>
        <v>52</v>
      </c>
      <c r="C683" s="202" t="s">
        <v>210</v>
      </c>
      <c r="D683" s="193">
        <v>1970</v>
      </c>
      <c r="E683" s="193"/>
      <c r="F683" s="193" t="s">
        <v>17193</v>
      </c>
      <c r="G683" s="193">
        <v>5</v>
      </c>
      <c r="H683" s="193" t="s">
        <v>17061</v>
      </c>
      <c r="I683" s="203">
        <v>3793.69</v>
      </c>
      <c r="J683" s="203">
        <v>3499.5</v>
      </c>
      <c r="K683" s="203">
        <v>3454.6</v>
      </c>
      <c r="L683" s="204">
        <v>99</v>
      </c>
      <c r="M683" s="193" t="s">
        <v>17051</v>
      </c>
      <c r="N683" s="193" t="s">
        <v>17067</v>
      </c>
      <c r="O683" s="196" t="s">
        <v>17120</v>
      </c>
      <c r="P683" s="200">
        <v>9975910.4000000004</v>
      </c>
      <c r="Q683" s="200"/>
      <c r="R683" s="200">
        <v>0</v>
      </c>
      <c r="S683" s="200">
        <v>0</v>
      </c>
      <c r="T683" s="200">
        <f t="shared" ref="T683:T691" si="373">P683-R683-S683</f>
        <v>9975910.4000000004</v>
      </c>
      <c r="U683" s="194">
        <f t="shared" si="366"/>
        <v>2629.606109091676</v>
      </c>
      <c r="V683" s="200">
        <v>2629.606109091676</v>
      </c>
    </row>
    <row r="684" spans="1:22" ht="35.25" x14ac:dyDescent="0.5">
      <c r="A684">
        <v>1</v>
      </c>
      <c r="B684" s="193">
        <f>SUBTOTAL(9,$A$628:A684)</f>
        <v>53</v>
      </c>
      <c r="C684" s="202" t="s">
        <v>211</v>
      </c>
      <c r="D684" s="193">
        <v>1952</v>
      </c>
      <c r="E684" s="193"/>
      <c r="F684" s="193" t="s">
        <v>17059</v>
      </c>
      <c r="G684" s="193">
        <v>2</v>
      </c>
      <c r="H684" s="193" t="s">
        <v>16999</v>
      </c>
      <c r="I684" s="203">
        <v>880.2</v>
      </c>
      <c r="J684" s="203">
        <v>825</v>
      </c>
      <c r="K684" s="203">
        <v>460.78899999999999</v>
      </c>
      <c r="L684" s="204">
        <v>47</v>
      </c>
      <c r="M684" s="193" t="s">
        <v>17051</v>
      </c>
      <c r="N684" s="193" t="s">
        <v>17089</v>
      </c>
      <c r="O684" s="196" t="s">
        <v>17055</v>
      </c>
      <c r="P684" s="200">
        <v>6277072</v>
      </c>
      <c r="Q684" s="200"/>
      <c r="R684" s="200">
        <v>0</v>
      </c>
      <c r="S684" s="200">
        <v>0</v>
      </c>
      <c r="T684" s="200">
        <f t="shared" si="373"/>
        <v>6277072</v>
      </c>
      <c r="U684" s="194">
        <f t="shared" si="366"/>
        <v>7131.4155873665077</v>
      </c>
      <c r="V684" s="200">
        <v>7131.4155873665077</v>
      </c>
    </row>
    <row r="685" spans="1:22" ht="35.25" x14ac:dyDescent="0.5">
      <c r="A685">
        <v>1</v>
      </c>
      <c r="B685" s="193">
        <f>SUBTOTAL(9,$A$628:A685)</f>
        <v>54</v>
      </c>
      <c r="C685" s="202" t="s">
        <v>212</v>
      </c>
      <c r="D685" s="193">
        <v>1963</v>
      </c>
      <c r="E685" s="193">
        <v>2016</v>
      </c>
      <c r="F685" s="193" t="s">
        <v>17193</v>
      </c>
      <c r="G685" s="193">
        <v>4</v>
      </c>
      <c r="H685" s="193" t="s">
        <v>17054</v>
      </c>
      <c r="I685" s="203">
        <v>3279.71</v>
      </c>
      <c r="J685" s="203">
        <v>2573.98</v>
      </c>
      <c r="K685" s="203">
        <v>2330.08</v>
      </c>
      <c r="L685" s="204">
        <v>82</v>
      </c>
      <c r="M685" s="193" t="s">
        <v>17051</v>
      </c>
      <c r="N685" s="193" t="s">
        <v>17067</v>
      </c>
      <c r="O685" s="196" t="s">
        <v>17118</v>
      </c>
      <c r="P685" s="200">
        <v>9664163.1999999993</v>
      </c>
      <c r="Q685" s="200"/>
      <c r="R685" s="200">
        <v>0</v>
      </c>
      <c r="S685" s="200">
        <v>0</v>
      </c>
      <c r="T685" s="200">
        <f t="shared" si="373"/>
        <v>9664163.1999999993</v>
      </c>
      <c r="U685" s="194">
        <f t="shared" si="366"/>
        <v>2946.6517466483315</v>
      </c>
      <c r="V685" s="200">
        <v>2946.6517466483319</v>
      </c>
    </row>
    <row r="686" spans="1:22" ht="35.25" x14ac:dyDescent="0.5">
      <c r="A686">
        <v>1</v>
      </c>
      <c r="B686" s="193">
        <f>SUBTOTAL(9,$A$628:A686)</f>
        <v>55</v>
      </c>
      <c r="C686" s="202" t="s">
        <v>213</v>
      </c>
      <c r="D686" s="193">
        <v>1966</v>
      </c>
      <c r="E686" s="193"/>
      <c r="F686" s="193" t="s">
        <v>17193</v>
      </c>
      <c r="G686" s="193">
        <v>4</v>
      </c>
      <c r="H686" s="193" t="s">
        <v>17054</v>
      </c>
      <c r="I686" s="203">
        <v>3387.6</v>
      </c>
      <c r="J686" s="203">
        <v>2564.1999999999998</v>
      </c>
      <c r="K686" s="203">
        <v>2490.7999999999997</v>
      </c>
      <c r="L686" s="204">
        <v>92</v>
      </c>
      <c r="M686" s="193" t="s">
        <v>17051</v>
      </c>
      <c r="N686" s="193" t="s">
        <v>17067</v>
      </c>
      <c r="O686" s="196" t="s">
        <v>17118</v>
      </c>
      <c r="P686" s="200">
        <v>9689440</v>
      </c>
      <c r="Q686" s="200"/>
      <c r="R686" s="200">
        <v>0</v>
      </c>
      <c r="S686" s="200">
        <v>0</v>
      </c>
      <c r="T686" s="200">
        <f t="shared" si="373"/>
        <v>9689440</v>
      </c>
      <c r="U686" s="194">
        <f t="shared" si="366"/>
        <v>2860.266855590979</v>
      </c>
      <c r="V686" s="200">
        <v>2860.266855590979</v>
      </c>
    </row>
    <row r="687" spans="1:22" ht="35.25" x14ac:dyDescent="0.5">
      <c r="A687">
        <v>1</v>
      </c>
      <c r="B687" s="193">
        <f>SUBTOTAL(9,$A$628:A687)</f>
        <v>56</v>
      </c>
      <c r="C687" s="202" t="s">
        <v>214</v>
      </c>
      <c r="D687" s="193">
        <v>1979</v>
      </c>
      <c r="E687" s="193"/>
      <c r="F687" s="193" t="s">
        <v>17193</v>
      </c>
      <c r="G687" s="193">
        <v>2</v>
      </c>
      <c r="H687" s="193" t="s">
        <v>17058</v>
      </c>
      <c r="I687" s="203">
        <v>988.4</v>
      </c>
      <c r="J687" s="203">
        <v>853</v>
      </c>
      <c r="K687" s="203">
        <v>761.2</v>
      </c>
      <c r="L687" s="204">
        <v>36</v>
      </c>
      <c r="M687" s="193" t="s">
        <v>17051</v>
      </c>
      <c r="N687" s="193" t="s">
        <v>17067</v>
      </c>
      <c r="O687" s="196" t="s">
        <v>17124</v>
      </c>
      <c r="P687" s="200">
        <v>5788942.3700000001</v>
      </c>
      <c r="Q687" s="200"/>
      <c r="R687" s="200">
        <v>0</v>
      </c>
      <c r="S687" s="200">
        <v>0</v>
      </c>
      <c r="T687" s="200">
        <f t="shared" si="373"/>
        <v>5788942.3700000001</v>
      </c>
      <c r="U687" s="194">
        <f t="shared" si="366"/>
        <v>5856.8822035613111</v>
      </c>
      <c r="V687" s="200">
        <v>5856.88220153784</v>
      </c>
    </row>
    <row r="688" spans="1:22" ht="35.25" x14ac:dyDescent="0.5">
      <c r="A688">
        <v>1</v>
      </c>
      <c r="B688" s="193">
        <f>SUBTOTAL(9,$A$628:A688)</f>
        <v>57</v>
      </c>
      <c r="C688" s="202" t="s">
        <v>13906</v>
      </c>
      <c r="D688" s="193">
        <v>1971</v>
      </c>
      <c r="E688" s="193">
        <v>2016</v>
      </c>
      <c r="F688" s="193" t="s">
        <v>17193</v>
      </c>
      <c r="G688" s="193">
        <v>9</v>
      </c>
      <c r="H688" s="193" t="s">
        <v>16997</v>
      </c>
      <c r="I688" s="203">
        <v>2801.6</v>
      </c>
      <c r="J688" s="203">
        <v>2270.4</v>
      </c>
      <c r="K688" s="203">
        <v>2134.4</v>
      </c>
      <c r="L688" s="204">
        <v>77</v>
      </c>
      <c r="M688" s="193" t="s">
        <v>17051</v>
      </c>
      <c r="N688" s="193" t="s">
        <v>17067</v>
      </c>
      <c r="O688" s="196" t="s">
        <v>17118</v>
      </c>
      <c r="P688" s="200">
        <v>2457800</v>
      </c>
      <c r="Q688" s="200"/>
      <c r="R688" s="200">
        <v>0</v>
      </c>
      <c r="S688" s="200">
        <v>0</v>
      </c>
      <c r="T688" s="200">
        <f t="shared" si="373"/>
        <v>2457800</v>
      </c>
      <c r="U688" s="194">
        <f t="shared" si="366"/>
        <v>877.28440890919478</v>
      </c>
      <c r="V688" s="200">
        <v>877.28440890919478</v>
      </c>
    </row>
    <row r="689" spans="1:22" ht="35.25" x14ac:dyDescent="0.5">
      <c r="A689">
        <v>1</v>
      </c>
      <c r="B689" s="193">
        <f>SUBTOTAL(9,$A$628:A689)</f>
        <v>58</v>
      </c>
      <c r="C689" s="202" t="s">
        <v>216</v>
      </c>
      <c r="D689" s="193">
        <v>1941</v>
      </c>
      <c r="E689" s="193"/>
      <c r="F689" s="193" t="s">
        <v>17059</v>
      </c>
      <c r="G689" s="193">
        <v>2</v>
      </c>
      <c r="H689" s="193" t="s">
        <v>16999</v>
      </c>
      <c r="I689" s="203">
        <v>730.5</v>
      </c>
      <c r="J689" s="203">
        <v>661.6</v>
      </c>
      <c r="K689" s="203">
        <v>661.6</v>
      </c>
      <c r="L689" s="204">
        <v>21</v>
      </c>
      <c r="M689" s="193" t="s">
        <v>17051</v>
      </c>
      <c r="N689" s="193" t="s">
        <v>17067</v>
      </c>
      <c r="O689" s="196" t="s">
        <v>17122</v>
      </c>
      <c r="P689" s="200">
        <v>5308128</v>
      </c>
      <c r="Q689" s="200"/>
      <c r="R689" s="200">
        <v>0</v>
      </c>
      <c r="S689" s="200">
        <v>0</v>
      </c>
      <c r="T689" s="200">
        <f t="shared" si="373"/>
        <v>5308128</v>
      </c>
      <c r="U689" s="194">
        <f t="shared" si="366"/>
        <v>7266.4312114989734</v>
      </c>
      <c r="V689" s="200">
        <v>7266.4312114989734</v>
      </c>
    </row>
    <row r="690" spans="1:22" ht="35.25" x14ac:dyDescent="0.5">
      <c r="A690">
        <v>1</v>
      </c>
      <c r="B690" s="193">
        <f>SUBTOTAL(9,$A$628:A690)</f>
        <v>59</v>
      </c>
      <c r="C690" s="202" t="s">
        <v>217</v>
      </c>
      <c r="D690" s="193">
        <v>1970</v>
      </c>
      <c r="E690" s="193"/>
      <c r="F690" s="193" t="s">
        <v>17193</v>
      </c>
      <c r="G690" s="193">
        <v>5</v>
      </c>
      <c r="H690" s="193" t="s">
        <v>16999</v>
      </c>
      <c r="I690" s="203">
        <v>3954.3</v>
      </c>
      <c r="J690" s="203">
        <v>1420.7</v>
      </c>
      <c r="K690" s="203">
        <v>1164.999</v>
      </c>
      <c r="L690" s="204">
        <v>102</v>
      </c>
      <c r="M690" s="193" t="s">
        <v>17051</v>
      </c>
      <c r="N690" s="193" t="s">
        <v>17067</v>
      </c>
      <c r="O690" s="196" t="s">
        <v>17120</v>
      </c>
      <c r="P690" s="200">
        <v>7557763.2000000002</v>
      </c>
      <c r="Q690" s="200"/>
      <c r="R690" s="200">
        <v>0</v>
      </c>
      <c r="S690" s="200">
        <v>0</v>
      </c>
      <c r="T690" s="200">
        <f t="shared" si="373"/>
        <v>7557763.2000000002</v>
      </c>
      <c r="U690" s="194">
        <f t="shared" si="366"/>
        <v>1911.2771413398073</v>
      </c>
      <c r="V690" s="200">
        <v>1911.2771413398073</v>
      </c>
    </row>
    <row r="691" spans="1:22" ht="35.25" x14ac:dyDescent="0.5">
      <c r="A691">
        <v>1</v>
      </c>
      <c r="B691" s="193">
        <f>SUBTOTAL(9,$A$628:A691)</f>
        <v>60</v>
      </c>
      <c r="C691" s="202" t="s">
        <v>218</v>
      </c>
      <c r="D691" s="193">
        <v>1994</v>
      </c>
      <c r="E691" s="193"/>
      <c r="F691" s="193" t="s">
        <v>17056</v>
      </c>
      <c r="G691" s="193">
        <v>9</v>
      </c>
      <c r="H691" s="193" t="s">
        <v>16999</v>
      </c>
      <c r="I691" s="203">
        <v>4973.8</v>
      </c>
      <c r="J691" s="203">
        <v>3884.1</v>
      </c>
      <c r="K691" s="203">
        <v>3387</v>
      </c>
      <c r="L691" s="204">
        <v>146</v>
      </c>
      <c r="M691" s="193" t="s">
        <v>17051</v>
      </c>
      <c r="N691" s="193" t="s">
        <v>17067</v>
      </c>
      <c r="O691" s="196" t="s">
        <v>17118</v>
      </c>
      <c r="P691" s="200">
        <v>4915600</v>
      </c>
      <c r="Q691" s="200"/>
      <c r="R691" s="200">
        <v>0</v>
      </c>
      <c r="S691" s="200">
        <v>0</v>
      </c>
      <c r="T691" s="200">
        <f t="shared" si="373"/>
        <v>4915600</v>
      </c>
      <c r="U691" s="194">
        <f t="shared" si="366"/>
        <v>988.29868510997619</v>
      </c>
      <c r="V691" s="200">
        <v>988.29868510997619</v>
      </c>
    </row>
    <row r="692" spans="1:22" s="71" customFormat="1" ht="35.25" x14ac:dyDescent="0.5">
      <c r="A692"/>
      <c r="B692" s="201" t="s">
        <v>509</v>
      </c>
      <c r="C692" s="216"/>
      <c r="D692" s="193" t="s">
        <v>17029</v>
      </c>
      <c r="E692" s="193" t="s">
        <v>17029</v>
      </c>
      <c r="F692" s="193" t="s">
        <v>17029</v>
      </c>
      <c r="G692" s="193" t="s">
        <v>17029</v>
      </c>
      <c r="H692" s="193" t="s">
        <v>17029</v>
      </c>
      <c r="I692" s="198">
        <f>SUM(I693:I699)</f>
        <v>21754.479999999996</v>
      </c>
      <c r="J692" s="198">
        <f t="shared" ref="J692:L692" si="374">SUM(J693:J699)</f>
        <v>15755.079999999998</v>
      </c>
      <c r="K692" s="198">
        <f>SUM(K693:K699)</f>
        <v>15477.470000000001</v>
      </c>
      <c r="L692" s="176">
        <f t="shared" si="374"/>
        <v>553</v>
      </c>
      <c r="M692" s="193" t="s">
        <v>17029</v>
      </c>
      <c r="N692" s="193" t="s">
        <v>17029</v>
      </c>
      <c r="O692" s="196" t="s">
        <v>17029</v>
      </c>
      <c r="P692" s="199">
        <v>56471101.200000003</v>
      </c>
      <c r="Q692" s="199"/>
      <c r="R692" s="198">
        <f t="shared" ref="R692:T692" si="375">SUM(R693:R699)</f>
        <v>0</v>
      </c>
      <c r="S692" s="198">
        <f t="shared" si="375"/>
        <v>0</v>
      </c>
      <c r="T692" s="198">
        <f t="shared" si="375"/>
        <v>56471101.200000003</v>
      </c>
      <c r="U692" s="194">
        <f t="shared" si="366"/>
        <v>2595.8377860560222</v>
      </c>
      <c r="V692" s="200">
        <f>MAX(V693:V699)</f>
        <v>7985.9469979400728</v>
      </c>
    </row>
    <row r="693" spans="1:22" ht="35.25" x14ac:dyDescent="0.5">
      <c r="A693">
        <v>1</v>
      </c>
      <c r="B693" s="193">
        <f>SUBTOTAL(9,$A$628:A693)</f>
        <v>61</v>
      </c>
      <c r="C693" s="202" t="s">
        <v>556</v>
      </c>
      <c r="D693" s="193">
        <v>1970</v>
      </c>
      <c r="E693" s="193"/>
      <c r="F693" s="193" t="s">
        <v>17193</v>
      </c>
      <c r="G693" s="193">
        <v>2</v>
      </c>
      <c r="H693" s="193" t="s">
        <v>16999</v>
      </c>
      <c r="I693" s="203">
        <v>791.29</v>
      </c>
      <c r="J693" s="203">
        <v>743.29</v>
      </c>
      <c r="K693" s="203">
        <v>701.78</v>
      </c>
      <c r="L693" s="204">
        <v>31</v>
      </c>
      <c r="M693" s="193" t="s">
        <v>17051</v>
      </c>
      <c r="N693" s="193" t="s">
        <v>17067</v>
      </c>
      <c r="O693" s="196" t="s">
        <v>17136</v>
      </c>
      <c r="P693" s="200">
        <v>6319200</v>
      </c>
      <c r="Q693" s="200"/>
      <c r="R693" s="200">
        <v>0</v>
      </c>
      <c r="S693" s="200">
        <v>0</v>
      </c>
      <c r="T693" s="200">
        <f t="shared" ref="T693:T711" si="376">P693-R693-S693</f>
        <v>6319200</v>
      </c>
      <c r="U693" s="194">
        <f t="shared" si="366"/>
        <v>7985.9469979400728</v>
      </c>
      <c r="V693" s="200">
        <v>7985.9469979400728</v>
      </c>
    </row>
    <row r="694" spans="1:22" ht="35.25" x14ac:dyDescent="0.5">
      <c r="A694">
        <v>1</v>
      </c>
      <c r="B694" s="193">
        <f>SUBTOTAL(9,$A$628:A694)</f>
        <v>62</v>
      </c>
      <c r="C694" s="202" t="s">
        <v>3350</v>
      </c>
      <c r="D694" s="193">
        <v>1976</v>
      </c>
      <c r="E694" s="193"/>
      <c r="F694" s="193" t="s">
        <v>17193</v>
      </c>
      <c r="G694" s="193">
        <v>3</v>
      </c>
      <c r="H694" s="193" t="s">
        <v>16999</v>
      </c>
      <c r="I694" s="203">
        <v>1655.19</v>
      </c>
      <c r="J694" s="203">
        <v>1064.29</v>
      </c>
      <c r="K694" s="203">
        <v>1064.29</v>
      </c>
      <c r="L694" s="204">
        <v>30</v>
      </c>
      <c r="M694" s="193" t="s">
        <v>17051</v>
      </c>
      <c r="N694" s="193" t="s">
        <v>17067</v>
      </c>
      <c r="O694" s="196" t="s">
        <v>17148</v>
      </c>
      <c r="P694" s="200">
        <v>4657250.3999999994</v>
      </c>
      <c r="Q694" s="200"/>
      <c r="R694" s="200">
        <v>0</v>
      </c>
      <c r="S694" s="200">
        <v>0</v>
      </c>
      <c r="T694" s="200">
        <f t="shared" si="376"/>
        <v>4657250.3999999994</v>
      </c>
      <c r="U694" s="194">
        <f t="shared" si="366"/>
        <v>2813.7255541659865</v>
      </c>
      <c r="V694" s="200">
        <v>2813.725554165987</v>
      </c>
    </row>
    <row r="695" spans="1:22" ht="35.25" x14ac:dyDescent="0.5">
      <c r="A695">
        <v>1</v>
      </c>
      <c r="B695" s="193">
        <f>SUBTOTAL(9,$A$628:A695)</f>
        <v>63</v>
      </c>
      <c r="C695" s="202" t="s">
        <v>557</v>
      </c>
      <c r="D695" s="193">
        <v>1980</v>
      </c>
      <c r="E695" s="193"/>
      <c r="F695" s="193" t="s">
        <v>17193</v>
      </c>
      <c r="G695" s="193">
        <v>3</v>
      </c>
      <c r="H695" s="193" t="s">
        <v>16999</v>
      </c>
      <c r="I695" s="203">
        <v>1224.3</v>
      </c>
      <c r="J695" s="203">
        <v>1127.2</v>
      </c>
      <c r="K695" s="203">
        <v>1127.2</v>
      </c>
      <c r="L695" s="204">
        <v>34</v>
      </c>
      <c r="M695" s="193" t="s">
        <v>17051</v>
      </c>
      <c r="N695" s="193" t="s">
        <v>17089</v>
      </c>
      <c r="O695" s="196" t="s">
        <v>17055</v>
      </c>
      <c r="P695" s="200">
        <v>5139616</v>
      </c>
      <c r="Q695" s="200"/>
      <c r="R695" s="200">
        <v>0</v>
      </c>
      <c r="S695" s="200">
        <v>0</v>
      </c>
      <c r="T695" s="200">
        <f t="shared" si="376"/>
        <v>5139616</v>
      </c>
      <c r="U695" s="194">
        <f t="shared" si="366"/>
        <v>4198.0037572490401</v>
      </c>
      <c r="V695" s="200">
        <v>4198.0037572490401</v>
      </c>
    </row>
    <row r="696" spans="1:22" ht="35.25" x14ac:dyDescent="0.5">
      <c r="A696">
        <v>1</v>
      </c>
      <c r="B696" s="193">
        <f>SUBTOTAL(9,$A$628:A696)</f>
        <v>64</v>
      </c>
      <c r="C696" s="202" t="s">
        <v>558</v>
      </c>
      <c r="D696" s="193">
        <v>1977</v>
      </c>
      <c r="E696" s="193"/>
      <c r="F696" s="193" t="s">
        <v>17193</v>
      </c>
      <c r="G696" s="193">
        <v>5</v>
      </c>
      <c r="H696" s="193" t="s">
        <v>17057</v>
      </c>
      <c r="I696" s="203">
        <v>6351.5</v>
      </c>
      <c r="J696" s="203">
        <v>3817.5</v>
      </c>
      <c r="K696" s="203">
        <v>3761.4</v>
      </c>
      <c r="L696" s="204">
        <v>145</v>
      </c>
      <c r="M696" s="193" t="s">
        <v>17051</v>
      </c>
      <c r="N696" s="193" t="s">
        <v>17067</v>
      </c>
      <c r="O696" s="196" t="s">
        <v>17136</v>
      </c>
      <c r="P696" s="200">
        <v>11220000</v>
      </c>
      <c r="Q696" s="200"/>
      <c r="R696" s="200">
        <v>0</v>
      </c>
      <c r="S696" s="200">
        <v>0</v>
      </c>
      <c r="T696" s="200">
        <f t="shared" si="376"/>
        <v>11220000</v>
      </c>
      <c r="U696" s="194">
        <f t="shared" si="366"/>
        <v>1766.5118475950562</v>
      </c>
      <c r="V696" s="200">
        <v>1853.1831535857673</v>
      </c>
    </row>
    <row r="697" spans="1:22" ht="35.25" x14ac:dyDescent="0.5">
      <c r="A697">
        <v>1</v>
      </c>
      <c r="B697" s="193">
        <f>SUBTOTAL(9,$A$628:A697)</f>
        <v>65</v>
      </c>
      <c r="C697" s="202" t="s">
        <v>559</v>
      </c>
      <c r="D697" s="193">
        <v>1998</v>
      </c>
      <c r="E697" s="193"/>
      <c r="F697" s="193" t="s">
        <v>17056</v>
      </c>
      <c r="G697" s="193">
        <v>6</v>
      </c>
      <c r="H697" s="193" t="s">
        <v>17057</v>
      </c>
      <c r="I697" s="203">
        <v>7459.8</v>
      </c>
      <c r="J697" s="203">
        <v>5573.5</v>
      </c>
      <c r="K697" s="203">
        <v>5462.8</v>
      </c>
      <c r="L697" s="204">
        <v>210</v>
      </c>
      <c r="M697" s="193" t="s">
        <v>17051</v>
      </c>
      <c r="N697" s="193" t="s">
        <v>17067</v>
      </c>
      <c r="O697" s="196" t="s">
        <v>17133</v>
      </c>
      <c r="P697" s="200">
        <v>15166080</v>
      </c>
      <c r="Q697" s="200"/>
      <c r="R697" s="200">
        <v>0</v>
      </c>
      <c r="S697" s="200">
        <v>0</v>
      </c>
      <c r="T697" s="200">
        <f t="shared" si="376"/>
        <v>15166080</v>
      </c>
      <c r="U697" s="194">
        <f t="shared" si="366"/>
        <v>2033.041100297595</v>
      </c>
      <c r="V697" s="200">
        <v>2033.041100297595</v>
      </c>
    </row>
    <row r="698" spans="1:22" ht="35.25" x14ac:dyDescent="0.5">
      <c r="A698">
        <v>1</v>
      </c>
      <c r="B698" s="193">
        <f>SUBTOTAL(9,$A$628:A698)</f>
        <v>66</v>
      </c>
      <c r="C698" s="202" t="s">
        <v>560</v>
      </c>
      <c r="D698" s="193">
        <v>1959</v>
      </c>
      <c r="E698" s="193"/>
      <c r="F698" s="193" t="s">
        <v>17193</v>
      </c>
      <c r="G698" s="193">
        <v>2</v>
      </c>
      <c r="H698" s="193" t="s">
        <v>16999</v>
      </c>
      <c r="I698" s="203">
        <v>1038.8</v>
      </c>
      <c r="J698" s="203">
        <v>549</v>
      </c>
      <c r="K698" s="203">
        <v>479.7</v>
      </c>
      <c r="L698" s="204">
        <v>20</v>
      </c>
      <c r="M698" s="193" t="s">
        <v>17051</v>
      </c>
      <c r="N698" s="193" t="s">
        <v>17067</v>
      </c>
      <c r="O698" s="196" t="s">
        <v>17137</v>
      </c>
      <c r="P698" s="200">
        <v>4280204.8000000007</v>
      </c>
      <c r="Q698" s="200"/>
      <c r="R698" s="200">
        <v>0</v>
      </c>
      <c r="S698" s="200">
        <v>0</v>
      </c>
      <c r="T698" s="200">
        <f t="shared" si="376"/>
        <v>4280204.8000000007</v>
      </c>
      <c r="U698" s="194">
        <f t="shared" si="366"/>
        <v>4120.3357720446675</v>
      </c>
      <c r="V698" s="200">
        <v>4120.3357720446666</v>
      </c>
    </row>
    <row r="699" spans="1:22" ht="35.25" x14ac:dyDescent="0.5">
      <c r="A699">
        <v>1</v>
      </c>
      <c r="B699" s="193">
        <f>SUBTOTAL(9,$A$628:A699)</f>
        <v>67</v>
      </c>
      <c r="C699" s="202" t="s">
        <v>3696</v>
      </c>
      <c r="D699" s="193">
        <v>1989</v>
      </c>
      <c r="E699" s="193"/>
      <c r="F699" s="193" t="s">
        <v>17056</v>
      </c>
      <c r="G699" s="193">
        <v>5</v>
      </c>
      <c r="H699" s="193" t="s">
        <v>17054</v>
      </c>
      <c r="I699" s="203">
        <v>3233.6</v>
      </c>
      <c r="J699" s="203">
        <v>2880.3</v>
      </c>
      <c r="K699" s="203">
        <v>2880.3</v>
      </c>
      <c r="L699" s="204">
        <v>83</v>
      </c>
      <c r="M699" s="193" t="s">
        <v>17051</v>
      </c>
      <c r="N699" s="193" t="s">
        <v>17067</v>
      </c>
      <c r="O699" s="196" t="s">
        <v>17149</v>
      </c>
      <c r="P699" s="200">
        <v>9688750</v>
      </c>
      <c r="Q699" s="200"/>
      <c r="R699" s="200">
        <v>0</v>
      </c>
      <c r="S699" s="200">
        <v>0</v>
      </c>
      <c r="T699" s="200">
        <f t="shared" si="376"/>
        <v>9688750</v>
      </c>
      <c r="U699" s="194">
        <f t="shared" si="366"/>
        <v>2996.2735032162295</v>
      </c>
      <c r="V699" s="200">
        <v>2996.4868876793666</v>
      </c>
    </row>
    <row r="700" spans="1:22" s="71" customFormat="1" ht="35.25" x14ac:dyDescent="0.5">
      <c r="A700"/>
      <c r="B700" s="201" t="s">
        <v>534</v>
      </c>
      <c r="C700" s="216"/>
      <c r="D700" s="193" t="s">
        <v>17029</v>
      </c>
      <c r="E700" s="193" t="s">
        <v>17029</v>
      </c>
      <c r="F700" s="193" t="s">
        <v>17029</v>
      </c>
      <c r="G700" s="193" t="s">
        <v>17029</v>
      </c>
      <c r="H700" s="193" t="s">
        <v>17029</v>
      </c>
      <c r="I700" s="198">
        <f>I701+I702</f>
        <v>12900.900000000001</v>
      </c>
      <c r="J700" s="198">
        <f t="shared" ref="J700:L700" si="377">J701+J702</f>
        <v>7528.8</v>
      </c>
      <c r="K700" s="198">
        <v>6868.2000000000007</v>
      </c>
      <c r="L700" s="176">
        <f t="shared" si="377"/>
        <v>373</v>
      </c>
      <c r="M700" s="193" t="s">
        <v>17029</v>
      </c>
      <c r="N700" s="193" t="s">
        <v>17029</v>
      </c>
      <c r="O700" s="196" t="s">
        <v>17029</v>
      </c>
      <c r="P700" s="199">
        <v>17708184.119999997</v>
      </c>
      <c r="Q700" s="199"/>
      <c r="R700" s="198">
        <f t="shared" ref="R700:T700" si="378">R701+R702</f>
        <v>0</v>
      </c>
      <c r="S700" s="198">
        <f t="shared" si="378"/>
        <v>0</v>
      </c>
      <c r="T700" s="198">
        <f t="shared" si="378"/>
        <v>17708184.119999997</v>
      </c>
      <c r="U700" s="194">
        <f t="shared" si="366"/>
        <v>1372.6316861614303</v>
      </c>
      <c r="V700" s="200">
        <f>MAX(V701:V702)</f>
        <v>1577.25</v>
      </c>
    </row>
    <row r="701" spans="1:22" ht="35.25" x14ac:dyDescent="0.5">
      <c r="A701">
        <v>1</v>
      </c>
      <c r="B701" s="193">
        <f>SUBTOTAL(9,$A$628:A701)</f>
        <v>68</v>
      </c>
      <c r="C701" s="202" t="s">
        <v>562</v>
      </c>
      <c r="D701" s="193">
        <v>1985</v>
      </c>
      <c r="E701" s="193"/>
      <c r="F701" s="193" t="s">
        <v>17193</v>
      </c>
      <c r="G701" s="193">
        <v>9</v>
      </c>
      <c r="H701" s="193">
        <v>2</v>
      </c>
      <c r="I701" s="203">
        <v>7420.3</v>
      </c>
      <c r="J701" s="203">
        <v>4284.3</v>
      </c>
      <c r="K701" s="203">
        <v>3692.9</v>
      </c>
      <c r="L701" s="204">
        <v>257</v>
      </c>
      <c r="M701" s="193" t="s">
        <v>17051</v>
      </c>
      <c r="N701" s="193" t="s">
        <v>17067</v>
      </c>
      <c r="O701" s="196" t="s">
        <v>17138</v>
      </c>
      <c r="P701" s="200">
        <v>9336140.879999999</v>
      </c>
      <c r="Q701" s="200"/>
      <c r="R701" s="200">
        <v>0</v>
      </c>
      <c r="S701" s="200">
        <v>0</v>
      </c>
      <c r="T701" s="200">
        <f t="shared" si="376"/>
        <v>9336140.879999999</v>
      </c>
      <c r="U701" s="194">
        <f t="shared" si="366"/>
        <v>1258.1891406007842</v>
      </c>
      <c r="V701" s="200">
        <v>1258.19</v>
      </c>
    </row>
    <row r="702" spans="1:22" ht="35.25" x14ac:dyDescent="0.5">
      <c r="A702">
        <v>1</v>
      </c>
      <c r="B702" s="193">
        <f>SUBTOTAL(9,$A$628:A702)</f>
        <v>69</v>
      </c>
      <c r="C702" s="202" t="s">
        <v>563</v>
      </c>
      <c r="D702" s="193">
        <v>1996</v>
      </c>
      <c r="E702" s="193"/>
      <c r="F702" s="193" t="s">
        <v>17056</v>
      </c>
      <c r="G702" s="193">
        <v>5</v>
      </c>
      <c r="H702" s="193">
        <v>3</v>
      </c>
      <c r="I702" s="203">
        <v>5480.6</v>
      </c>
      <c r="J702" s="203">
        <v>3244.5</v>
      </c>
      <c r="K702" s="203">
        <v>3175.3</v>
      </c>
      <c r="L702" s="204">
        <v>116</v>
      </c>
      <c r="M702" s="193" t="s">
        <v>17051</v>
      </c>
      <c r="N702" s="193" t="s">
        <v>17067</v>
      </c>
      <c r="O702" s="196" t="s">
        <v>17139</v>
      </c>
      <c r="P702" s="200">
        <v>8372043.2400000002</v>
      </c>
      <c r="Q702" s="200"/>
      <c r="R702" s="200">
        <v>0</v>
      </c>
      <c r="S702" s="200">
        <v>0</v>
      </c>
      <c r="T702" s="200">
        <f t="shared" si="376"/>
        <v>8372043.2400000002</v>
      </c>
      <c r="U702" s="194">
        <f t="shared" si="366"/>
        <v>1527.577863737547</v>
      </c>
      <c r="V702" s="200">
        <v>1577.25</v>
      </c>
    </row>
    <row r="703" spans="1:22" s="71" customFormat="1" ht="35.25" x14ac:dyDescent="0.5">
      <c r="A703"/>
      <c r="B703" s="201" t="s">
        <v>535</v>
      </c>
      <c r="C703" s="216"/>
      <c r="D703" s="193" t="s">
        <v>17029</v>
      </c>
      <c r="E703" s="193" t="s">
        <v>17029</v>
      </c>
      <c r="F703" s="193" t="s">
        <v>17029</v>
      </c>
      <c r="G703" s="193" t="s">
        <v>17029</v>
      </c>
      <c r="H703" s="193" t="s">
        <v>17029</v>
      </c>
      <c r="I703" s="198">
        <f>I705+I704</f>
        <v>3997.5</v>
      </c>
      <c r="J703" s="198">
        <f t="shared" ref="J703:L703" si="379">J705+J704</f>
        <v>2996.3999999999996</v>
      </c>
      <c r="K703" s="198">
        <f>K704+K705</f>
        <v>2283.1</v>
      </c>
      <c r="L703" s="176">
        <f t="shared" si="379"/>
        <v>130</v>
      </c>
      <c r="M703" s="193" t="s">
        <v>17029</v>
      </c>
      <c r="N703" s="193" t="s">
        <v>17029</v>
      </c>
      <c r="O703" s="196" t="s">
        <v>17029</v>
      </c>
      <c r="P703" s="199">
        <v>17034035.52</v>
      </c>
      <c r="Q703" s="199"/>
      <c r="R703" s="198">
        <f t="shared" ref="R703:T703" si="380">R705+R704</f>
        <v>0</v>
      </c>
      <c r="S703" s="198">
        <f t="shared" si="380"/>
        <v>0</v>
      </c>
      <c r="T703" s="198">
        <f t="shared" si="380"/>
        <v>17034035.52</v>
      </c>
      <c r="U703" s="194">
        <f t="shared" si="366"/>
        <v>4261.1721125703561</v>
      </c>
      <c r="V703" s="200">
        <f>MAX(V704:V705)</f>
        <v>4904.6216288384512</v>
      </c>
    </row>
    <row r="704" spans="1:22" ht="35.25" x14ac:dyDescent="0.5">
      <c r="A704">
        <v>1</v>
      </c>
      <c r="B704" s="193">
        <f>SUBTOTAL(9,$A$628:A704)</f>
        <v>70</v>
      </c>
      <c r="C704" s="202" t="s">
        <v>564</v>
      </c>
      <c r="D704" s="193">
        <v>1965</v>
      </c>
      <c r="E704" s="193"/>
      <c r="F704" s="193" t="s">
        <v>17193</v>
      </c>
      <c r="G704" s="193">
        <v>4</v>
      </c>
      <c r="H704" s="193" t="s">
        <v>17054</v>
      </c>
      <c r="I704" s="203">
        <v>2574.4</v>
      </c>
      <c r="J704" s="203">
        <v>2185.6999999999998</v>
      </c>
      <c r="K704" s="203">
        <v>1855.9999999999998</v>
      </c>
      <c r="L704" s="204">
        <v>109</v>
      </c>
      <c r="M704" s="193" t="s">
        <v>17051</v>
      </c>
      <c r="N704" s="193" t="s">
        <v>17067</v>
      </c>
      <c r="O704" s="196" t="s">
        <v>17147</v>
      </c>
      <c r="P704" s="200">
        <v>10054268.479999999</v>
      </c>
      <c r="Q704" s="200"/>
      <c r="R704" s="200">
        <v>0</v>
      </c>
      <c r="S704" s="200">
        <v>0</v>
      </c>
      <c r="T704" s="200">
        <f t="shared" si="376"/>
        <v>10054268.479999999</v>
      </c>
      <c r="U704" s="194">
        <f t="shared" si="366"/>
        <v>3905.4802983219383</v>
      </c>
      <c r="V704" s="200">
        <v>3905.4802983219392</v>
      </c>
    </row>
    <row r="705" spans="1:22" ht="35.25" x14ac:dyDescent="0.5">
      <c r="A705">
        <v>1</v>
      </c>
      <c r="B705" s="193">
        <f>SUBTOTAL(9,$A$628:A705)</f>
        <v>71</v>
      </c>
      <c r="C705" s="202" t="s">
        <v>565</v>
      </c>
      <c r="D705" s="193">
        <v>1953</v>
      </c>
      <c r="E705" s="193">
        <v>2019</v>
      </c>
      <c r="F705" s="193" t="s">
        <v>17193</v>
      </c>
      <c r="G705" s="193">
        <v>2</v>
      </c>
      <c r="H705" s="193" t="s">
        <v>16999</v>
      </c>
      <c r="I705" s="203">
        <v>1423.1</v>
      </c>
      <c r="J705" s="203">
        <v>810.7</v>
      </c>
      <c r="K705" s="203">
        <v>427.1</v>
      </c>
      <c r="L705" s="204">
        <v>21</v>
      </c>
      <c r="M705" s="193" t="s">
        <v>17051</v>
      </c>
      <c r="N705" s="193" t="s">
        <v>17089</v>
      </c>
      <c r="O705" s="196" t="s">
        <v>17055</v>
      </c>
      <c r="P705" s="200">
        <v>6979767.04</v>
      </c>
      <c r="Q705" s="200"/>
      <c r="R705" s="200">
        <v>0</v>
      </c>
      <c r="S705" s="200">
        <v>0</v>
      </c>
      <c r="T705" s="200">
        <f t="shared" si="376"/>
        <v>6979767.04</v>
      </c>
      <c r="U705" s="194">
        <f t="shared" si="366"/>
        <v>4904.6216288384512</v>
      </c>
      <c r="V705" s="200">
        <v>4904.6216288384512</v>
      </c>
    </row>
    <row r="706" spans="1:22" s="71" customFormat="1" ht="35.25" x14ac:dyDescent="0.5">
      <c r="A706"/>
      <c r="B706" s="201" t="s">
        <v>536</v>
      </c>
      <c r="C706" s="216"/>
      <c r="D706" s="193" t="s">
        <v>17029</v>
      </c>
      <c r="E706" s="193" t="s">
        <v>17029</v>
      </c>
      <c r="F706" s="193" t="s">
        <v>17029</v>
      </c>
      <c r="G706" s="193" t="s">
        <v>17029</v>
      </c>
      <c r="H706" s="193" t="s">
        <v>17029</v>
      </c>
      <c r="I706" s="198">
        <f>I707+I708+I709</f>
        <v>5634.57</v>
      </c>
      <c r="J706" s="198">
        <f t="shared" ref="J706:L706" si="381">J707+J708+J709</f>
        <v>3904.43</v>
      </c>
      <c r="K706" s="198">
        <f>K707+K708+K709</f>
        <v>3800.23</v>
      </c>
      <c r="L706" s="176">
        <f t="shared" si="381"/>
        <v>155</v>
      </c>
      <c r="M706" s="193" t="s">
        <v>17029</v>
      </c>
      <c r="N706" s="193" t="s">
        <v>17029</v>
      </c>
      <c r="O706" s="196" t="s">
        <v>17029</v>
      </c>
      <c r="P706" s="199">
        <v>16380603.180000002</v>
      </c>
      <c r="Q706" s="199"/>
      <c r="R706" s="198">
        <f t="shared" ref="R706:T706" si="382">R707+R708+R709</f>
        <v>0</v>
      </c>
      <c r="S706" s="198">
        <f t="shared" si="382"/>
        <v>0</v>
      </c>
      <c r="T706" s="198">
        <f t="shared" si="382"/>
        <v>16380603.180000002</v>
      </c>
      <c r="U706" s="194">
        <f t="shared" si="366"/>
        <v>2907.1611817760722</v>
      </c>
      <c r="V706" s="200">
        <f>MAX(V707:V709)</f>
        <v>3723.0253388157407</v>
      </c>
    </row>
    <row r="707" spans="1:22" ht="35.25" x14ac:dyDescent="0.5">
      <c r="A707">
        <v>1</v>
      </c>
      <c r="B707" s="193">
        <f>SUBTOTAL(9,$A$628:A707)</f>
        <v>72</v>
      </c>
      <c r="C707" s="202" t="s">
        <v>566</v>
      </c>
      <c r="D707" s="193">
        <v>1986</v>
      </c>
      <c r="E707" s="193"/>
      <c r="F707" s="193" t="s">
        <v>17193</v>
      </c>
      <c r="G707" s="193">
        <v>5</v>
      </c>
      <c r="H707" s="193" t="s">
        <v>16997</v>
      </c>
      <c r="I707" s="203">
        <v>2756.73</v>
      </c>
      <c r="J707" s="203">
        <v>1888.03</v>
      </c>
      <c r="K707" s="203">
        <v>1856.53</v>
      </c>
      <c r="L707" s="204">
        <v>75</v>
      </c>
      <c r="M707" s="193" t="s">
        <v>17051</v>
      </c>
      <c r="N707" s="193" t="s">
        <v>17067</v>
      </c>
      <c r="O707" s="196" t="s">
        <v>17141</v>
      </c>
      <c r="P707" s="200">
        <v>5885246.4000000004</v>
      </c>
      <c r="Q707" s="200"/>
      <c r="R707" s="200">
        <v>0</v>
      </c>
      <c r="S707" s="200">
        <v>0</v>
      </c>
      <c r="T707" s="200">
        <f t="shared" si="376"/>
        <v>5885246.4000000004</v>
      </c>
      <c r="U707" s="194">
        <f t="shared" si="366"/>
        <v>2134.8650031015009</v>
      </c>
      <c r="V707" s="200">
        <v>2134.8650031015009</v>
      </c>
    </row>
    <row r="708" spans="1:22" ht="35.25" x14ac:dyDescent="0.5">
      <c r="A708">
        <v>1</v>
      </c>
      <c r="B708" s="193">
        <f>SUBTOTAL(9,$A$628:A708)</f>
        <v>73</v>
      </c>
      <c r="C708" s="202" t="s">
        <v>567</v>
      </c>
      <c r="D708" s="193">
        <v>1979</v>
      </c>
      <c r="E708" s="193"/>
      <c r="F708" s="193" t="s">
        <v>17193</v>
      </c>
      <c r="G708" s="193">
        <v>3</v>
      </c>
      <c r="H708" s="193" t="s">
        <v>16999</v>
      </c>
      <c r="I708" s="203">
        <v>1530.5</v>
      </c>
      <c r="J708" s="203">
        <v>1089.3</v>
      </c>
      <c r="K708" s="203">
        <v>1089.3</v>
      </c>
      <c r="L708" s="204">
        <v>40</v>
      </c>
      <c r="M708" s="193" t="s">
        <v>17051</v>
      </c>
      <c r="N708" s="193" t="s">
        <v>17067</v>
      </c>
      <c r="O708" s="196" t="s">
        <v>17142</v>
      </c>
      <c r="P708" s="200">
        <v>5594598.4000000004</v>
      </c>
      <c r="Q708" s="200"/>
      <c r="R708" s="200">
        <v>0</v>
      </c>
      <c r="S708" s="200">
        <v>0</v>
      </c>
      <c r="T708" s="200">
        <f t="shared" si="376"/>
        <v>5594598.4000000004</v>
      </c>
      <c r="U708" s="194">
        <f t="shared" si="366"/>
        <v>3655.4056844168576</v>
      </c>
      <c r="V708" s="200">
        <v>3655.4056844168576</v>
      </c>
    </row>
    <row r="709" spans="1:22" ht="35.25" x14ac:dyDescent="0.5">
      <c r="A709">
        <v>1</v>
      </c>
      <c r="B709" s="193">
        <f>SUBTOTAL(9,$A$628:A709)</f>
        <v>74</v>
      </c>
      <c r="C709" s="202" t="s">
        <v>530</v>
      </c>
      <c r="D709" s="193">
        <v>1962</v>
      </c>
      <c r="E709" s="193"/>
      <c r="F709" s="193" t="s">
        <v>17193</v>
      </c>
      <c r="G709" s="193">
        <v>3</v>
      </c>
      <c r="H709" s="193" t="s">
        <v>16999</v>
      </c>
      <c r="I709" s="203">
        <v>1347.34</v>
      </c>
      <c r="J709" s="203">
        <v>927.1</v>
      </c>
      <c r="K709" s="203">
        <v>854.4</v>
      </c>
      <c r="L709" s="204">
        <v>40</v>
      </c>
      <c r="M709" s="193" t="s">
        <v>17051</v>
      </c>
      <c r="N709" s="193" t="s">
        <v>17067</v>
      </c>
      <c r="O709" s="196" t="s">
        <v>17141</v>
      </c>
      <c r="P709" s="200">
        <v>4900758.3800000008</v>
      </c>
      <c r="Q709" s="200"/>
      <c r="R709" s="200">
        <v>0</v>
      </c>
      <c r="S709" s="200">
        <v>0</v>
      </c>
      <c r="T709" s="200">
        <f t="shared" si="376"/>
        <v>4900758.3800000008</v>
      </c>
      <c r="U709" s="194">
        <f t="shared" si="366"/>
        <v>3637.3583356836443</v>
      </c>
      <c r="V709" s="200">
        <v>3723.0253388157407</v>
      </c>
    </row>
    <row r="710" spans="1:22" s="71" customFormat="1" ht="35.25" x14ac:dyDescent="0.5">
      <c r="A710"/>
      <c r="B710" s="201" t="s">
        <v>53</v>
      </c>
      <c r="C710" s="216"/>
      <c r="D710" s="193" t="s">
        <v>17029</v>
      </c>
      <c r="E710" s="193" t="s">
        <v>17029</v>
      </c>
      <c r="F710" s="193" t="s">
        <v>17029</v>
      </c>
      <c r="G710" s="193" t="s">
        <v>17029</v>
      </c>
      <c r="H710" s="193" t="s">
        <v>17029</v>
      </c>
      <c r="I710" s="198">
        <f>I711</f>
        <v>783</v>
      </c>
      <c r="J710" s="198">
        <f t="shared" ref="J710:L710" si="383">J711</f>
        <v>532.79999999999995</v>
      </c>
      <c r="K710" s="198">
        <f>K711</f>
        <v>371.29999999999995</v>
      </c>
      <c r="L710" s="176">
        <f t="shared" si="383"/>
        <v>32</v>
      </c>
      <c r="M710" s="193" t="s">
        <v>17029</v>
      </c>
      <c r="N710" s="193" t="s">
        <v>17029</v>
      </c>
      <c r="O710" s="196" t="s">
        <v>17029</v>
      </c>
      <c r="P710" s="199">
        <v>5729408</v>
      </c>
      <c r="Q710" s="199"/>
      <c r="R710" s="198">
        <f t="shared" ref="R710:T710" si="384">R711</f>
        <v>0</v>
      </c>
      <c r="S710" s="198">
        <f t="shared" si="384"/>
        <v>0</v>
      </c>
      <c r="T710" s="198">
        <f t="shared" si="384"/>
        <v>5729408</v>
      </c>
      <c r="U710" s="194">
        <f t="shared" si="366"/>
        <v>7317.2515964240101</v>
      </c>
      <c r="V710" s="200">
        <f>V711</f>
        <v>7317.2515964240101</v>
      </c>
    </row>
    <row r="711" spans="1:22" ht="35.25" x14ac:dyDescent="0.5">
      <c r="A711">
        <v>1</v>
      </c>
      <c r="B711" s="193">
        <f>SUBTOTAL(9,$A$628:A711)</f>
        <v>75</v>
      </c>
      <c r="C711" s="202" t="s">
        <v>554</v>
      </c>
      <c r="D711" s="193">
        <v>1974</v>
      </c>
      <c r="E711" s="193"/>
      <c r="F711" s="193" t="s">
        <v>17193</v>
      </c>
      <c r="G711" s="193">
        <v>2</v>
      </c>
      <c r="H711" s="193" t="s">
        <v>16999</v>
      </c>
      <c r="I711" s="203">
        <v>783</v>
      </c>
      <c r="J711" s="203">
        <v>532.79999999999995</v>
      </c>
      <c r="K711" s="203">
        <v>371.29999999999995</v>
      </c>
      <c r="L711" s="204">
        <v>32</v>
      </c>
      <c r="M711" s="193" t="s">
        <v>17051</v>
      </c>
      <c r="N711" s="193" t="s">
        <v>17089</v>
      </c>
      <c r="O711" s="196" t="s">
        <v>17055</v>
      </c>
      <c r="P711" s="200">
        <v>5729408</v>
      </c>
      <c r="Q711" s="200"/>
      <c r="R711" s="200">
        <v>0</v>
      </c>
      <c r="S711" s="200">
        <v>0</v>
      </c>
      <c r="T711" s="200">
        <f t="shared" si="376"/>
        <v>5729408</v>
      </c>
      <c r="U711" s="194">
        <f t="shared" si="366"/>
        <v>7317.2515964240101</v>
      </c>
      <c r="V711" s="200">
        <v>7317.2515964240101</v>
      </c>
    </row>
    <row r="712" spans="1:22" s="71" customFormat="1" ht="35.25" x14ac:dyDescent="0.5">
      <c r="A712"/>
      <c r="B712" s="201" t="s">
        <v>459</v>
      </c>
      <c r="C712" s="216"/>
      <c r="D712" s="193" t="s">
        <v>17029</v>
      </c>
      <c r="E712" s="193" t="s">
        <v>17029</v>
      </c>
      <c r="F712" s="193" t="s">
        <v>17029</v>
      </c>
      <c r="G712" s="193" t="s">
        <v>17029</v>
      </c>
      <c r="H712" s="193" t="s">
        <v>17029</v>
      </c>
      <c r="I712" s="198">
        <f>I713+I714+I715</f>
        <v>7773.5</v>
      </c>
      <c r="J712" s="198">
        <f t="shared" ref="J712:L712" si="385">J713+J714+J715</f>
        <v>7079.8</v>
      </c>
      <c r="K712" s="198">
        <f>K713+K714+K715</f>
        <v>6733.9000000000005</v>
      </c>
      <c r="L712" s="176">
        <f t="shared" si="385"/>
        <v>549</v>
      </c>
      <c r="M712" s="193" t="s">
        <v>17029</v>
      </c>
      <c r="N712" s="193" t="s">
        <v>17029</v>
      </c>
      <c r="O712" s="196" t="s">
        <v>17029</v>
      </c>
      <c r="P712" s="199">
        <v>23013460</v>
      </c>
      <c r="Q712" s="199"/>
      <c r="R712" s="198">
        <f t="shared" ref="R712:T712" si="386">R713+R714+R715</f>
        <v>0</v>
      </c>
      <c r="S712" s="198">
        <f t="shared" si="386"/>
        <v>0</v>
      </c>
      <c r="T712" s="198">
        <f t="shared" si="386"/>
        <v>23013460</v>
      </c>
      <c r="U712" s="194">
        <f t="shared" si="366"/>
        <v>2960.5017045089085</v>
      </c>
      <c r="V712" s="200">
        <f>MAX(V713:V715)</f>
        <v>7121.4229847357128</v>
      </c>
    </row>
    <row r="713" spans="1:22" ht="35.25" x14ac:dyDescent="0.5">
      <c r="A713">
        <v>1</v>
      </c>
      <c r="B713" s="193">
        <f>SUBTOTAL(9,$A$628:A713)</f>
        <v>76</v>
      </c>
      <c r="C713" s="202" t="s">
        <v>485</v>
      </c>
      <c r="D713" s="193">
        <v>1967</v>
      </c>
      <c r="E713" s="193"/>
      <c r="F713" s="193" t="s">
        <v>17193</v>
      </c>
      <c r="G713" s="193">
        <v>2</v>
      </c>
      <c r="H713" s="193" t="s">
        <v>16999</v>
      </c>
      <c r="I713" s="203">
        <v>792.7</v>
      </c>
      <c r="J713" s="203">
        <v>743.6</v>
      </c>
      <c r="K713" s="203">
        <v>682.6</v>
      </c>
      <c r="L713" s="204">
        <v>24</v>
      </c>
      <c r="M713" s="193" t="s">
        <v>17051</v>
      </c>
      <c r="N713" s="193" t="s">
        <v>17067</v>
      </c>
      <c r="O713" s="196" t="s">
        <v>17157</v>
      </c>
      <c r="P713" s="200">
        <v>5645152</v>
      </c>
      <c r="Q713" s="200"/>
      <c r="R713" s="200">
        <v>0</v>
      </c>
      <c r="S713" s="200">
        <v>0</v>
      </c>
      <c r="T713" s="200">
        <f t="shared" ref="T713:T723" si="387">P713-R713-S713</f>
        <v>5645152</v>
      </c>
      <c r="U713" s="194">
        <f t="shared" si="366"/>
        <v>7121.4229847357128</v>
      </c>
      <c r="V713" s="200">
        <v>7121.4229847357128</v>
      </c>
    </row>
    <row r="714" spans="1:22" ht="35.25" x14ac:dyDescent="0.5">
      <c r="A714">
        <v>1</v>
      </c>
      <c r="B714" s="193">
        <f>SUBTOTAL(9,$A$628:A714)</f>
        <v>77</v>
      </c>
      <c r="C714" s="202" t="s">
        <v>486</v>
      </c>
      <c r="D714" s="193">
        <v>1973</v>
      </c>
      <c r="E714" s="193"/>
      <c r="F714" s="193" t="s">
        <v>17193</v>
      </c>
      <c r="G714" s="193">
        <v>5</v>
      </c>
      <c r="H714" s="193" t="s">
        <v>17053</v>
      </c>
      <c r="I714" s="203">
        <v>6107.5</v>
      </c>
      <c r="J714" s="203">
        <v>5771.5</v>
      </c>
      <c r="K714" s="203">
        <v>5486.6</v>
      </c>
      <c r="L714" s="204">
        <v>492</v>
      </c>
      <c r="M714" s="193" t="s">
        <v>17051</v>
      </c>
      <c r="N714" s="193" t="s">
        <v>17067</v>
      </c>
      <c r="O714" s="196" t="s">
        <v>17160</v>
      </c>
      <c r="P714" s="200">
        <v>13600000</v>
      </c>
      <c r="Q714" s="200"/>
      <c r="R714" s="200">
        <v>0</v>
      </c>
      <c r="S714" s="200">
        <v>0</v>
      </c>
      <c r="T714" s="200">
        <f t="shared" si="387"/>
        <v>13600000</v>
      </c>
      <c r="U714" s="194">
        <f t="shared" si="366"/>
        <v>2226.7703643061809</v>
      </c>
      <c r="V714" s="200">
        <v>2336.0235775685637</v>
      </c>
    </row>
    <row r="715" spans="1:22" ht="35.25" x14ac:dyDescent="0.5">
      <c r="A715">
        <v>1</v>
      </c>
      <c r="B715" s="193">
        <f>SUBTOTAL(9,$A$628:A715)</f>
        <v>78</v>
      </c>
      <c r="C715" s="202" t="s">
        <v>487</v>
      </c>
      <c r="D715" s="193">
        <v>1970</v>
      </c>
      <c r="E715" s="193"/>
      <c r="F715" s="193" t="s">
        <v>17193</v>
      </c>
      <c r="G715" s="193">
        <v>2</v>
      </c>
      <c r="H715" s="193">
        <v>3</v>
      </c>
      <c r="I715" s="203">
        <v>873.3</v>
      </c>
      <c r="J715" s="203">
        <v>564.70000000000005</v>
      </c>
      <c r="K715" s="203">
        <v>564.70000000000005</v>
      </c>
      <c r="L715" s="204">
        <v>33</v>
      </c>
      <c r="M715" s="193" t="s">
        <v>17051</v>
      </c>
      <c r="N715" s="193" t="s">
        <v>17109</v>
      </c>
      <c r="O715" s="196" t="s">
        <v>17161</v>
      </c>
      <c r="P715" s="200">
        <v>3768308</v>
      </c>
      <c r="Q715" s="200"/>
      <c r="R715" s="200">
        <v>0</v>
      </c>
      <c r="S715" s="200">
        <v>0</v>
      </c>
      <c r="T715" s="200">
        <f t="shared" si="387"/>
        <v>3768308</v>
      </c>
      <c r="U715" s="194">
        <f t="shared" si="366"/>
        <v>4315.0211840146576</v>
      </c>
      <c r="V715" s="200">
        <v>4315.5512195121955</v>
      </c>
    </row>
    <row r="716" spans="1:22" s="71" customFormat="1" ht="35.25" x14ac:dyDescent="0.5">
      <c r="A716"/>
      <c r="B716" s="201" t="s">
        <v>473</v>
      </c>
      <c r="C716" s="216"/>
      <c r="D716" s="193" t="s">
        <v>17029</v>
      </c>
      <c r="E716" s="193" t="s">
        <v>17029</v>
      </c>
      <c r="F716" s="193" t="s">
        <v>17029</v>
      </c>
      <c r="G716" s="193" t="s">
        <v>17029</v>
      </c>
      <c r="H716" s="193" t="s">
        <v>17029</v>
      </c>
      <c r="I716" s="198">
        <f>I717</f>
        <v>945.5</v>
      </c>
      <c r="J716" s="198">
        <f t="shared" ref="J716:L716" si="388">J717</f>
        <v>861.6</v>
      </c>
      <c r="K716" s="198">
        <f>K717</f>
        <v>861.6</v>
      </c>
      <c r="L716" s="176">
        <f t="shared" si="388"/>
        <v>39</v>
      </c>
      <c r="M716" s="193" t="s">
        <v>17029</v>
      </c>
      <c r="N716" s="193" t="s">
        <v>17029</v>
      </c>
      <c r="O716" s="196" t="s">
        <v>17029</v>
      </c>
      <c r="P716" s="199">
        <v>5165228.25</v>
      </c>
      <c r="Q716" s="199"/>
      <c r="R716" s="198">
        <f t="shared" ref="R716:T716" si="389">R717</f>
        <v>0</v>
      </c>
      <c r="S716" s="198">
        <f t="shared" si="389"/>
        <v>0</v>
      </c>
      <c r="T716" s="198">
        <f t="shared" si="389"/>
        <v>5165228.25</v>
      </c>
      <c r="U716" s="194">
        <f t="shared" si="366"/>
        <v>5462.9595452141721</v>
      </c>
      <c r="V716" s="200">
        <f>V717</f>
        <v>5476.6845563194083</v>
      </c>
    </row>
    <row r="717" spans="1:22" ht="35.25" x14ac:dyDescent="0.5">
      <c r="A717">
        <v>1</v>
      </c>
      <c r="B717" s="193">
        <f>SUBTOTAL(9,$A$628:A717)</f>
        <v>79</v>
      </c>
      <c r="C717" s="202" t="s">
        <v>488</v>
      </c>
      <c r="D717" s="193">
        <v>1984</v>
      </c>
      <c r="E717" s="193"/>
      <c r="F717" s="193" t="s">
        <v>17193</v>
      </c>
      <c r="G717" s="193">
        <v>2</v>
      </c>
      <c r="H717" s="193" t="s">
        <v>17058</v>
      </c>
      <c r="I717" s="203">
        <v>945.5</v>
      </c>
      <c r="J717" s="203">
        <v>861.6</v>
      </c>
      <c r="K717" s="203">
        <v>861.6</v>
      </c>
      <c r="L717" s="204">
        <v>39</v>
      </c>
      <c r="M717" s="193" t="s">
        <v>17051</v>
      </c>
      <c r="N717" s="193" t="s">
        <v>17089</v>
      </c>
      <c r="O717" s="196" t="s">
        <v>17055</v>
      </c>
      <c r="P717" s="200">
        <v>5165228.25</v>
      </c>
      <c r="Q717" s="200"/>
      <c r="R717" s="200">
        <v>0</v>
      </c>
      <c r="S717" s="200">
        <v>0</v>
      </c>
      <c r="T717" s="200">
        <f t="shared" si="387"/>
        <v>5165228.25</v>
      </c>
      <c r="U717" s="194">
        <f t="shared" si="366"/>
        <v>5462.9595452141721</v>
      </c>
      <c r="V717" s="200">
        <v>5476.6845563194083</v>
      </c>
    </row>
    <row r="718" spans="1:22" s="71" customFormat="1" ht="35.25" x14ac:dyDescent="0.5">
      <c r="A718"/>
      <c r="B718" s="201" t="s">
        <v>468</v>
      </c>
      <c r="C718" s="216"/>
      <c r="D718" s="193" t="s">
        <v>17029</v>
      </c>
      <c r="E718" s="193" t="s">
        <v>17029</v>
      </c>
      <c r="F718" s="193" t="s">
        <v>17029</v>
      </c>
      <c r="G718" s="193" t="s">
        <v>17029</v>
      </c>
      <c r="H718" s="193" t="s">
        <v>17029</v>
      </c>
      <c r="I718" s="198">
        <f>I719</f>
        <v>680</v>
      </c>
      <c r="J718" s="198">
        <f t="shared" ref="J718:L718" si="390">J719</f>
        <v>584.70000000000005</v>
      </c>
      <c r="K718" s="198">
        <f>K719</f>
        <v>91.900000000000034</v>
      </c>
      <c r="L718" s="176">
        <f t="shared" si="390"/>
        <v>18</v>
      </c>
      <c r="M718" s="193" t="s">
        <v>17029</v>
      </c>
      <c r="N718" s="193" t="s">
        <v>17029</v>
      </c>
      <c r="O718" s="196" t="s">
        <v>17029</v>
      </c>
      <c r="P718" s="199">
        <v>4301052</v>
      </c>
      <c r="Q718" s="199"/>
      <c r="R718" s="198">
        <f t="shared" ref="R718:T718" si="391">R719</f>
        <v>0</v>
      </c>
      <c r="S718" s="198">
        <f t="shared" si="391"/>
        <v>0</v>
      </c>
      <c r="T718" s="198">
        <f t="shared" si="391"/>
        <v>4301052</v>
      </c>
      <c r="U718" s="194">
        <f t="shared" si="366"/>
        <v>6325.0764705882357</v>
      </c>
      <c r="V718" s="200">
        <f>V719</f>
        <v>7253.3025000000007</v>
      </c>
    </row>
    <row r="719" spans="1:22" ht="35.25" x14ac:dyDescent="0.5">
      <c r="A719">
        <v>1</v>
      </c>
      <c r="B719" s="193">
        <f>SUBTOTAL(9,$A$628:A719)</f>
        <v>80</v>
      </c>
      <c r="C719" s="202" t="s">
        <v>457</v>
      </c>
      <c r="D719" s="193">
        <v>1960</v>
      </c>
      <c r="E719" s="193"/>
      <c r="F719" s="193" t="s">
        <v>17193</v>
      </c>
      <c r="G719" s="193">
        <v>2</v>
      </c>
      <c r="H719" s="193" t="s">
        <v>16999</v>
      </c>
      <c r="I719" s="203">
        <v>680</v>
      </c>
      <c r="J719" s="203">
        <v>584.70000000000005</v>
      </c>
      <c r="K719" s="203">
        <v>91.900000000000034</v>
      </c>
      <c r="L719" s="204">
        <v>18</v>
      </c>
      <c r="M719" s="193" t="s">
        <v>17051</v>
      </c>
      <c r="N719" s="193" t="s">
        <v>17089</v>
      </c>
      <c r="O719" s="196"/>
      <c r="P719" s="200">
        <v>4301052</v>
      </c>
      <c r="Q719" s="200"/>
      <c r="R719" s="200">
        <v>0</v>
      </c>
      <c r="S719" s="200">
        <v>0</v>
      </c>
      <c r="T719" s="200">
        <f t="shared" si="387"/>
        <v>4301052</v>
      </c>
      <c r="U719" s="194">
        <f t="shared" si="366"/>
        <v>6325.0764705882357</v>
      </c>
      <c r="V719" s="200">
        <v>7253.3025000000007</v>
      </c>
    </row>
    <row r="720" spans="1:22" s="71" customFormat="1" ht="35.25" x14ac:dyDescent="0.5">
      <c r="A720"/>
      <c r="B720" s="201" t="s">
        <v>470</v>
      </c>
      <c r="C720" s="216"/>
      <c r="D720" s="193" t="s">
        <v>17029</v>
      </c>
      <c r="E720" s="193" t="s">
        <v>17029</v>
      </c>
      <c r="F720" s="193" t="s">
        <v>17029</v>
      </c>
      <c r="G720" s="193" t="s">
        <v>17029</v>
      </c>
      <c r="H720" s="193" t="s">
        <v>17029</v>
      </c>
      <c r="I720" s="198">
        <f>I721</f>
        <v>607.4</v>
      </c>
      <c r="J720" s="198">
        <f t="shared" ref="J720:L720" si="392">J721</f>
        <v>554.6</v>
      </c>
      <c r="K720" s="198">
        <f>K721</f>
        <v>473.90000000000003</v>
      </c>
      <c r="L720" s="176">
        <f t="shared" si="392"/>
        <v>34</v>
      </c>
      <c r="M720" s="193" t="s">
        <v>17029</v>
      </c>
      <c r="N720" s="193" t="s">
        <v>17029</v>
      </c>
      <c r="O720" s="196" t="s">
        <v>17029</v>
      </c>
      <c r="P720" s="199">
        <v>2317210.6399999997</v>
      </c>
      <c r="Q720" s="199"/>
      <c r="R720" s="198">
        <f t="shared" ref="R720:T720" si="393">R721</f>
        <v>0</v>
      </c>
      <c r="S720" s="198">
        <f t="shared" si="393"/>
        <v>0</v>
      </c>
      <c r="T720" s="198">
        <f t="shared" si="393"/>
        <v>2317210.6399999997</v>
      </c>
      <c r="U720" s="194">
        <f t="shared" ref="U720:U782" si="394">P720/I720</f>
        <v>3814.9664800790251</v>
      </c>
      <c r="V720" s="200">
        <f>V721</f>
        <v>5562.0746121172215</v>
      </c>
    </row>
    <row r="721" spans="1:22" ht="35.25" x14ac:dyDescent="0.5">
      <c r="A721">
        <v>1</v>
      </c>
      <c r="B721" s="193">
        <f>SUBTOTAL(9,$A$628:A721)</f>
        <v>81</v>
      </c>
      <c r="C721" s="202" t="s">
        <v>489</v>
      </c>
      <c r="D721" s="193">
        <v>1981</v>
      </c>
      <c r="E721" s="193"/>
      <c r="F721" s="193" t="s">
        <v>17193</v>
      </c>
      <c r="G721" s="193">
        <v>2</v>
      </c>
      <c r="H721" s="193" t="s">
        <v>16999</v>
      </c>
      <c r="I721" s="203">
        <v>607.4</v>
      </c>
      <c r="J721" s="203">
        <v>554.6</v>
      </c>
      <c r="K721" s="203">
        <v>473.90000000000003</v>
      </c>
      <c r="L721" s="204">
        <v>34</v>
      </c>
      <c r="M721" s="193" t="s">
        <v>17051</v>
      </c>
      <c r="N721" s="193" t="s">
        <v>17089</v>
      </c>
      <c r="O721" s="196" t="s">
        <v>17055</v>
      </c>
      <c r="P721" s="200">
        <v>2317210.6399999997</v>
      </c>
      <c r="Q721" s="200"/>
      <c r="R721" s="200">
        <v>0</v>
      </c>
      <c r="S721" s="200">
        <v>0</v>
      </c>
      <c r="T721" s="200">
        <f t="shared" si="387"/>
        <v>2317210.6399999997</v>
      </c>
      <c r="U721" s="194">
        <f t="shared" si="394"/>
        <v>3814.9664800790251</v>
      </c>
      <c r="V721" s="200">
        <v>5562.0746121172215</v>
      </c>
    </row>
    <row r="722" spans="1:22" s="71" customFormat="1" ht="35.25" x14ac:dyDescent="0.5">
      <c r="A722"/>
      <c r="B722" s="201" t="s">
        <v>482</v>
      </c>
      <c r="C722" s="216"/>
      <c r="D722" s="193" t="s">
        <v>17029</v>
      </c>
      <c r="E722" s="193" t="s">
        <v>17029</v>
      </c>
      <c r="F722" s="193" t="s">
        <v>17029</v>
      </c>
      <c r="G722" s="193" t="s">
        <v>17029</v>
      </c>
      <c r="H722" s="193" t="s">
        <v>17029</v>
      </c>
      <c r="I722" s="198">
        <f>I723</f>
        <v>797.3</v>
      </c>
      <c r="J722" s="198">
        <f t="shared" ref="J722:L722" si="395">J723</f>
        <v>736.8</v>
      </c>
      <c r="K722" s="198">
        <f>K723</f>
        <v>736.8</v>
      </c>
      <c r="L722" s="176">
        <f t="shared" si="395"/>
        <v>40</v>
      </c>
      <c r="M722" s="193" t="s">
        <v>17029</v>
      </c>
      <c r="N722" s="193" t="s">
        <v>17029</v>
      </c>
      <c r="O722" s="196" t="s">
        <v>17029</v>
      </c>
      <c r="P722" s="199">
        <v>5322451.5199999996</v>
      </c>
      <c r="Q722" s="199"/>
      <c r="R722" s="198">
        <f t="shared" ref="R722:T722" si="396">R723</f>
        <v>0</v>
      </c>
      <c r="S722" s="198">
        <f t="shared" si="396"/>
        <v>0</v>
      </c>
      <c r="T722" s="198">
        <f t="shared" si="396"/>
        <v>5322451.5199999996</v>
      </c>
      <c r="U722" s="194">
        <f t="shared" si="394"/>
        <v>6675.5945315439603</v>
      </c>
      <c r="V722" s="200">
        <f>V723</f>
        <v>6675.5945315439621</v>
      </c>
    </row>
    <row r="723" spans="1:22" ht="35.25" x14ac:dyDescent="0.5">
      <c r="A723">
        <v>1</v>
      </c>
      <c r="B723" s="193">
        <f>SUBTOTAL(9,$A$628:A723)</f>
        <v>82</v>
      </c>
      <c r="C723" s="202" t="s">
        <v>490</v>
      </c>
      <c r="D723" s="193">
        <v>1984</v>
      </c>
      <c r="E723" s="193"/>
      <c r="F723" s="193" t="s">
        <v>17193</v>
      </c>
      <c r="G723" s="193">
        <v>2</v>
      </c>
      <c r="H723" s="193" t="s">
        <v>16999</v>
      </c>
      <c r="I723" s="203">
        <v>797.3</v>
      </c>
      <c r="J723" s="203">
        <v>736.8</v>
      </c>
      <c r="K723" s="203">
        <v>736.8</v>
      </c>
      <c r="L723" s="204">
        <v>40</v>
      </c>
      <c r="M723" s="193" t="s">
        <v>17051</v>
      </c>
      <c r="N723" s="193" t="s">
        <v>17089</v>
      </c>
      <c r="O723" s="196" t="s">
        <v>17055</v>
      </c>
      <c r="P723" s="200">
        <v>5322451.5199999996</v>
      </c>
      <c r="Q723" s="200"/>
      <c r="R723" s="200">
        <v>0</v>
      </c>
      <c r="S723" s="200">
        <v>0</v>
      </c>
      <c r="T723" s="200">
        <f t="shared" si="387"/>
        <v>5322451.5199999996</v>
      </c>
      <c r="U723" s="194">
        <f t="shared" si="394"/>
        <v>6675.5945315439603</v>
      </c>
      <c r="V723" s="200">
        <v>6675.5945315439621</v>
      </c>
    </row>
    <row r="724" spans="1:22" s="71" customFormat="1" ht="35.25" x14ac:dyDescent="0.5">
      <c r="A724"/>
      <c r="B724" s="201" t="s">
        <v>468</v>
      </c>
      <c r="C724" s="216"/>
      <c r="D724" s="193" t="s">
        <v>17029</v>
      </c>
      <c r="E724" s="193" t="s">
        <v>17029</v>
      </c>
      <c r="F724" s="193" t="s">
        <v>17029</v>
      </c>
      <c r="G724" s="193" t="s">
        <v>17029</v>
      </c>
      <c r="H724" s="193" t="s">
        <v>17029</v>
      </c>
      <c r="I724" s="198">
        <f>I725</f>
        <v>850</v>
      </c>
      <c r="J724" s="198">
        <f t="shared" ref="J724:L724" si="397">J725</f>
        <v>619.20000000000005</v>
      </c>
      <c r="K724" s="198">
        <f>K725</f>
        <v>90.300000000000068</v>
      </c>
      <c r="L724" s="176">
        <f t="shared" si="397"/>
        <v>40</v>
      </c>
      <c r="M724" s="193" t="s">
        <v>17029</v>
      </c>
      <c r="N724" s="193" t="s">
        <v>17029</v>
      </c>
      <c r="O724" s="196" t="s">
        <v>17029</v>
      </c>
      <c r="P724" s="199">
        <v>542668</v>
      </c>
      <c r="Q724" s="199"/>
      <c r="R724" s="198">
        <f t="shared" ref="R724:T724" si="398">R725</f>
        <v>0</v>
      </c>
      <c r="S724" s="198">
        <f t="shared" si="398"/>
        <v>0</v>
      </c>
      <c r="T724" s="198">
        <f t="shared" si="398"/>
        <v>542668</v>
      </c>
      <c r="U724" s="194">
        <f t="shared" si="394"/>
        <v>638.43294117647054</v>
      </c>
      <c r="V724" s="200">
        <f>V725</f>
        <v>638.43294117647054</v>
      </c>
    </row>
    <row r="725" spans="1:22" ht="35.25" x14ac:dyDescent="0.5">
      <c r="A725">
        <v>1</v>
      </c>
      <c r="B725" s="193">
        <f>SUBTOTAL(9,$A$628:A725)</f>
        <v>83</v>
      </c>
      <c r="C725" s="202" t="s">
        <v>491</v>
      </c>
      <c r="D725" s="193">
        <v>1961</v>
      </c>
      <c r="E725" s="193"/>
      <c r="F725" s="193" t="s">
        <v>17193</v>
      </c>
      <c r="G725" s="193">
        <v>3</v>
      </c>
      <c r="H725" s="193" t="s">
        <v>17058</v>
      </c>
      <c r="I725" s="203">
        <v>850</v>
      </c>
      <c r="J725" s="203">
        <v>619.20000000000005</v>
      </c>
      <c r="K725" s="203">
        <v>90.300000000000068</v>
      </c>
      <c r="L725" s="204">
        <v>40</v>
      </c>
      <c r="M725" s="193" t="s">
        <v>17051</v>
      </c>
      <c r="N725" s="193" t="s">
        <v>17089</v>
      </c>
      <c r="O725" s="196" t="s">
        <v>17055</v>
      </c>
      <c r="P725" s="200">
        <v>542668</v>
      </c>
      <c r="Q725" s="200"/>
      <c r="R725" s="200">
        <v>0</v>
      </c>
      <c r="S725" s="200">
        <v>0</v>
      </c>
      <c r="T725" s="200">
        <f>P725-R725-S725</f>
        <v>542668</v>
      </c>
      <c r="U725" s="194">
        <f t="shared" si="394"/>
        <v>638.43294117647054</v>
      </c>
      <c r="V725" s="200">
        <v>638.43294117647054</v>
      </c>
    </row>
    <row r="726" spans="1:22" s="71" customFormat="1" ht="35.25" x14ac:dyDescent="0.5">
      <c r="A726"/>
      <c r="B726" s="201" t="s">
        <v>289</v>
      </c>
      <c r="C726" s="216"/>
      <c r="D726" s="193" t="s">
        <v>17029</v>
      </c>
      <c r="E726" s="193" t="s">
        <v>17029</v>
      </c>
      <c r="F726" s="193" t="s">
        <v>17029</v>
      </c>
      <c r="G726" s="193" t="s">
        <v>17029</v>
      </c>
      <c r="H726" s="193" t="s">
        <v>17029</v>
      </c>
      <c r="I726" s="198">
        <f>SUM(I727:I729)</f>
        <v>4891.2000000000007</v>
      </c>
      <c r="J726" s="198">
        <f t="shared" ref="J726:L726" si="399">SUM(J727:J729)</f>
        <v>4233.7</v>
      </c>
      <c r="K726" s="198">
        <f>K727+K728+K729</f>
        <v>4123.1000000000004</v>
      </c>
      <c r="L726" s="176">
        <f t="shared" si="399"/>
        <v>123</v>
      </c>
      <c r="M726" s="193" t="s">
        <v>17029</v>
      </c>
      <c r="N726" s="193" t="s">
        <v>17029</v>
      </c>
      <c r="O726" s="196" t="s">
        <v>17029</v>
      </c>
      <c r="P726" s="199">
        <v>17182612.66</v>
      </c>
      <c r="Q726" s="199"/>
      <c r="R726" s="198">
        <f t="shared" ref="R726:T726" si="400">SUM(R727:R729)</f>
        <v>0</v>
      </c>
      <c r="S726" s="198">
        <f t="shared" si="400"/>
        <v>0</v>
      </c>
      <c r="T726" s="198">
        <f t="shared" si="400"/>
        <v>17182612.66</v>
      </c>
      <c r="U726" s="194">
        <f t="shared" si="394"/>
        <v>3512.9646426234867</v>
      </c>
      <c r="V726" s="200">
        <f>MAX(V727:V729)</f>
        <v>8977.2841348048878</v>
      </c>
    </row>
    <row r="727" spans="1:22" ht="35.25" x14ac:dyDescent="0.5">
      <c r="A727">
        <v>1</v>
      </c>
      <c r="B727" s="193">
        <f>SUBTOTAL(9,$A$628:A727)</f>
        <v>84</v>
      </c>
      <c r="C727" s="202" t="s">
        <v>295</v>
      </c>
      <c r="D727" s="193">
        <v>1970</v>
      </c>
      <c r="E727" s="193"/>
      <c r="F727" s="193" t="s">
        <v>17193</v>
      </c>
      <c r="G727" s="193">
        <v>5</v>
      </c>
      <c r="H727" s="193" t="s">
        <v>16999</v>
      </c>
      <c r="I727" s="203">
        <v>2091.1</v>
      </c>
      <c r="J727" s="203">
        <v>1780.6</v>
      </c>
      <c r="K727" s="203">
        <v>1670</v>
      </c>
      <c r="L727" s="204">
        <v>55</v>
      </c>
      <c r="M727" s="193" t="s">
        <v>17051</v>
      </c>
      <c r="N727" s="193" t="s">
        <v>17067</v>
      </c>
      <c r="O727" s="196" t="s">
        <v>17150</v>
      </c>
      <c r="P727" s="200">
        <v>5356038.43</v>
      </c>
      <c r="Q727" s="200"/>
      <c r="R727" s="200">
        <v>0</v>
      </c>
      <c r="S727" s="200">
        <v>0</v>
      </c>
      <c r="T727" s="200">
        <f>P727-R727-S727</f>
        <v>5356038.43</v>
      </c>
      <c r="U727" s="194">
        <f t="shared" si="394"/>
        <v>2561.3497345894507</v>
      </c>
      <c r="V727" s="200">
        <v>2918.2942805222133</v>
      </c>
    </row>
    <row r="728" spans="1:22" ht="35.25" x14ac:dyDescent="0.5">
      <c r="A728">
        <v>1</v>
      </c>
      <c r="B728" s="193">
        <f>SUBTOTAL(9,$A$628:A728)</f>
        <v>85</v>
      </c>
      <c r="C728" s="202" t="s">
        <v>296</v>
      </c>
      <c r="D728" s="193">
        <v>1991</v>
      </c>
      <c r="E728" s="193"/>
      <c r="F728" s="193" t="s">
        <v>17193</v>
      </c>
      <c r="G728" s="193">
        <v>5</v>
      </c>
      <c r="H728" s="193" t="s">
        <v>17058</v>
      </c>
      <c r="I728" s="203">
        <v>2039</v>
      </c>
      <c r="J728" s="203">
        <v>1749.4</v>
      </c>
      <c r="K728" s="203">
        <v>1749.4</v>
      </c>
      <c r="L728" s="204">
        <v>49</v>
      </c>
      <c r="M728" s="193" t="s">
        <v>17051</v>
      </c>
      <c r="N728" s="193" t="s">
        <v>17067</v>
      </c>
      <c r="O728" s="196" t="s">
        <v>17152</v>
      </c>
      <c r="P728" s="200">
        <v>5829678.5899999999</v>
      </c>
      <c r="Q728" s="200"/>
      <c r="R728" s="200">
        <v>0</v>
      </c>
      <c r="S728" s="200">
        <v>0</v>
      </c>
      <c r="T728" s="200">
        <f>P728-R728-S728</f>
        <v>5829678.5899999999</v>
      </c>
      <c r="U728" s="194">
        <f t="shared" si="394"/>
        <v>2859.0870966159882</v>
      </c>
      <c r="V728" s="200">
        <v>3003.5424580676804</v>
      </c>
    </row>
    <row r="729" spans="1:22" ht="35.25" x14ac:dyDescent="0.5">
      <c r="A729">
        <v>1</v>
      </c>
      <c r="B729" s="193">
        <f>SUBTOTAL(9,$A$628:A729)</f>
        <v>86</v>
      </c>
      <c r="C729" s="202" t="s">
        <v>297</v>
      </c>
      <c r="D729" s="193">
        <v>1976</v>
      </c>
      <c r="E729" s="193"/>
      <c r="F729" s="193" t="s">
        <v>17193</v>
      </c>
      <c r="G729" s="193">
        <v>2</v>
      </c>
      <c r="H729" s="193" t="s">
        <v>16999</v>
      </c>
      <c r="I729" s="203">
        <v>761.1</v>
      </c>
      <c r="J729" s="203">
        <v>703.7</v>
      </c>
      <c r="K729" s="203">
        <v>703.7</v>
      </c>
      <c r="L729" s="204">
        <v>19</v>
      </c>
      <c r="M729" s="193" t="s">
        <v>17051</v>
      </c>
      <c r="N729" s="193" t="s">
        <v>17067</v>
      </c>
      <c r="O729" s="196" t="s">
        <v>17150</v>
      </c>
      <c r="P729" s="200">
        <v>5996895.6400000006</v>
      </c>
      <c r="Q729" s="200"/>
      <c r="R729" s="200">
        <v>0</v>
      </c>
      <c r="S729" s="200">
        <v>0</v>
      </c>
      <c r="T729" s="200">
        <f>P729-R729-S729</f>
        <v>5996895.6400000006</v>
      </c>
      <c r="U729" s="194">
        <f t="shared" si="394"/>
        <v>7879.2479831822366</v>
      </c>
      <c r="V729" s="200">
        <v>8977.2841348048878</v>
      </c>
    </row>
    <row r="730" spans="1:22" s="71" customFormat="1" ht="35.25" x14ac:dyDescent="0.5">
      <c r="A730"/>
      <c r="B730" s="201" t="s">
        <v>298</v>
      </c>
      <c r="C730" s="216"/>
      <c r="D730" s="193" t="s">
        <v>17029</v>
      </c>
      <c r="E730" s="193" t="s">
        <v>17029</v>
      </c>
      <c r="F730" s="193" t="s">
        <v>17029</v>
      </c>
      <c r="G730" s="193" t="s">
        <v>17029</v>
      </c>
      <c r="H730" s="193" t="s">
        <v>17029</v>
      </c>
      <c r="I730" s="198">
        <f>I731</f>
        <v>657.9</v>
      </c>
      <c r="J730" s="198">
        <f t="shared" ref="J730:L730" si="401">J731</f>
        <v>607.4</v>
      </c>
      <c r="K730" s="198">
        <f>K731</f>
        <v>527.4</v>
      </c>
      <c r="L730" s="176">
        <f t="shared" si="401"/>
        <v>26</v>
      </c>
      <c r="M730" s="193" t="s">
        <v>17029</v>
      </c>
      <c r="N730" s="193" t="s">
        <v>17029</v>
      </c>
      <c r="O730" s="196" t="s">
        <v>17029</v>
      </c>
      <c r="P730" s="199">
        <v>6202311.5</v>
      </c>
      <c r="Q730" s="199"/>
      <c r="R730" s="198">
        <f t="shared" ref="R730:T730" si="402">R731</f>
        <v>0</v>
      </c>
      <c r="S730" s="198">
        <f t="shared" si="402"/>
        <v>0</v>
      </c>
      <c r="T730" s="198">
        <f t="shared" si="402"/>
        <v>6202311.5</v>
      </c>
      <c r="U730" s="194">
        <f t="shared" si="394"/>
        <v>9427.4380604955168</v>
      </c>
      <c r="V730" s="200">
        <f>V731</f>
        <v>10436.935248518013</v>
      </c>
    </row>
    <row r="731" spans="1:22" ht="35.25" x14ac:dyDescent="0.5">
      <c r="A731">
        <v>1</v>
      </c>
      <c r="B731" s="193">
        <f>SUBTOTAL(9,$A$628:A731)</f>
        <v>87</v>
      </c>
      <c r="C731" s="202" t="s">
        <v>299</v>
      </c>
      <c r="D731" s="193">
        <v>1976</v>
      </c>
      <c r="E731" s="193"/>
      <c r="F731" s="193" t="s">
        <v>17193</v>
      </c>
      <c r="G731" s="193">
        <v>2</v>
      </c>
      <c r="H731" s="193" t="s">
        <v>16999</v>
      </c>
      <c r="I731" s="203">
        <v>657.9</v>
      </c>
      <c r="J731" s="203">
        <v>607.4</v>
      </c>
      <c r="K731" s="203">
        <v>527.4</v>
      </c>
      <c r="L731" s="204">
        <v>26</v>
      </c>
      <c r="M731" s="193" t="s">
        <v>17051</v>
      </c>
      <c r="N731" s="193" t="s">
        <v>17089</v>
      </c>
      <c r="O731" s="196" t="s">
        <v>17055</v>
      </c>
      <c r="P731" s="200">
        <v>6202311.5</v>
      </c>
      <c r="Q731" s="200"/>
      <c r="R731" s="200">
        <v>0</v>
      </c>
      <c r="S731" s="200">
        <v>0</v>
      </c>
      <c r="T731" s="200">
        <f>P731-R731-S731</f>
        <v>6202311.5</v>
      </c>
      <c r="U731" s="194">
        <f t="shared" si="394"/>
        <v>9427.4380604955168</v>
      </c>
      <c r="V731" s="200">
        <v>10436.935248518013</v>
      </c>
    </row>
    <row r="732" spans="1:22" s="71" customFormat="1" ht="35.25" x14ac:dyDescent="0.5">
      <c r="A732"/>
      <c r="B732" s="201" t="s">
        <v>336</v>
      </c>
      <c r="C732" s="216"/>
      <c r="D732" s="193" t="s">
        <v>17029</v>
      </c>
      <c r="E732" s="193" t="s">
        <v>17029</v>
      </c>
      <c r="F732" s="193" t="s">
        <v>17029</v>
      </c>
      <c r="G732" s="193" t="s">
        <v>17029</v>
      </c>
      <c r="H732" s="193" t="s">
        <v>17029</v>
      </c>
      <c r="I732" s="198">
        <f>I733</f>
        <v>497.6</v>
      </c>
      <c r="J732" s="198">
        <f t="shared" ref="J732:L732" si="403">J733</f>
        <v>453</v>
      </c>
      <c r="K732" s="198">
        <f>K733</f>
        <v>356.3</v>
      </c>
      <c r="L732" s="176">
        <f t="shared" si="403"/>
        <v>10</v>
      </c>
      <c r="M732" s="193" t="s">
        <v>17029</v>
      </c>
      <c r="N732" s="193" t="s">
        <v>17029</v>
      </c>
      <c r="O732" s="196" t="s">
        <v>17029</v>
      </c>
      <c r="P732" s="199">
        <v>4945765.3100000005</v>
      </c>
      <c r="Q732" s="199"/>
      <c r="R732" s="198">
        <f t="shared" ref="R732:T732" si="404">R733</f>
        <v>0</v>
      </c>
      <c r="S732" s="198">
        <f t="shared" si="404"/>
        <v>0</v>
      </c>
      <c r="T732" s="198">
        <f t="shared" si="404"/>
        <v>4945765.3100000005</v>
      </c>
      <c r="U732" s="194">
        <f t="shared" si="394"/>
        <v>9939.2389670418015</v>
      </c>
      <c r="V732" s="200">
        <f>V733</f>
        <v>10159.485530546623</v>
      </c>
    </row>
    <row r="733" spans="1:22" ht="35.25" x14ac:dyDescent="0.5">
      <c r="A733">
        <v>1</v>
      </c>
      <c r="B733" s="193">
        <f>SUBTOTAL(9,$A$628:A733)</f>
        <v>88</v>
      </c>
      <c r="C733" s="202" t="s">
        <v>338</v>
      </c>
      <c r="D733" s="193">
        <v>1967</v>
      </c>
      <c r="E733" s="193"/>
      <c r="F733" s="193" t="s">
        <v>17193</v>
      </c>
      <c r="G733" s="193">
        <v>2</v>
      </c>
      <c r="H733" s="193" t="s">
        <v>16999</v>
      </c>
      <c r="I733" s="203">
        <v>497.6</v>
      </c>
      <c r="J733" s="203">
        <v>453</v>
      </c>
      <c r="K733" s="203">
        <v>356.3</v>
      </c>
      <c r="L733" s="204">
        <v>10</v>
      </c>
      <c r="M733" s="193" t="s">
        <v>17051</v>
      </c>
      <c r="N733" s="193" t="s">
        <v>17089</v>
      </c>
      <c r="O733" s="196" t="s">
        <v>17055</v>
      </c>
      <c r="P733" s="200">
        <v>4945765.3100000005</v>
      </c>
      <c r="Q733" s="200"/>
      <c r="R733" s="200">
        <v>0</v>
      </c>
      <c r="S733" s="200">
        <v>0</v>
      </c>
      <c r="T733" s="200">
        <f>P733-R733-S733</f>
        <v>4945765.3100000005</v>
      </c>
      <c r="U733" s="194">
        <f t="shared" si="394"/>
        <v>9939.2389670418015</v>
      </c>
      <c r="V733" s="200">
        <v>10159.485530546623</v>
      </c>
    </row>
    <row r="734" spans="1:22" s="71" customFormat="1" ht="35.25" x14ac:dyDescent="0.5">
      <c r="A734"/>
      <c r="B734" s="201" t="s">
        <v>337</v>
      </c>
      <c r="C734" s="216"/>
      <c r="D734" s="193" t="s">
        <v>17029</v>
      </c>
      <c r="E734" s="193" t="s">
        <v>17029</v>
      </c>
      <c r="F734" s="193" t="s">
        <v>17029</v>
      </c>
      <c r="G734" s="193" t="s">
        <v>17029</v>
      </c>
      <c r="H734" s="193" t="s">
        <v>17029</v>
      </c>
      <c r="I734" s="198">
        <f>I735</f>
        <v>399.7</v>
      </c>
      <c r="J734" s="198">
        <f t="shared" ref="J734:L734" si="405">J735</f>
        <v>374.8</v>
      </c>
      <c r="K734" s="198">
        <f>K735</f>
        <v>374.8</v>
      </c>
      <c r="L734" s="176">
        <f t="shared" si="405"/>
        <v>15</v>
      </c>
      <c r="M734" s="193" t="s">
        <v>17029</v>
      </c>
      <c r="N734" s="193" t="s">
        <v>17029</v>
      </c>
      <c r="O734" s="196" t="s">
        <v>17029</v>
      </c>
      <c r="P734" s="199">
        <v>3249753.92</v>
      </c>
      <c r="Q734" s="199"/>
      <c r="R734" s="198">
        <f t="shared" ref="R734:T734" si="406">R735</f>
        <v>0</v>
      </c>
      <c r="S734" s="198">
        <f t="shared" si="406"/>
        <v>0</v>
      </c>
      <c r="T734" s="198">
        <f t="shared" si="406"/>
        <v>3249753.92</v>
      </c>
      <c r="U734" s="194">
        <f t="shared" si="394"/>
        <v>8130.482661996497</v>
      </c>
      <c r="V734" s="200">
        <f>V735</f>
        <v>8130.482661996497</v>
      </c>
    </row>
    <row r="735" spans="1:22" ht="35.25" x14ac:dyDescent="0.5">
      <c r="A735">
        <v>1</v>
      </c>
      <c r="B735" s="193">
        <f>SUBTOTAL(9,$A$628:A735)</f>
        <v>89</v>
      </c>
      <c r="C735" s="202" t="s">
        <v>339</v>
      </c>
      <c r="D735" s="193">
        <v>1971</v>
      </c>
      <c r="E735" s="193"/>
      <c r="F735" s="193" t="s">
        <v>17193</v>
      </c>
      <c r="G735" s="193">
        <v>2</v>
      </c>
      <c r="H735" s="193" t="s">
        <v>16999</v>
      </c>
      <c r="I735" s="203">
        <v>399.7</v>
      </c>
      <c r="J735" s="203">
        <v>374.8</v>
      </c>
      <c r="K735" s="203">
        <v>374.8</v>
      </c>
      <c r="L735" s="204">
        <v>15</v>
      </c>
      <c r="M735" s="193" t="s">
        <v>17051</v>
      </c>
      <c r="N735" s="193" t="s">
        <v>17089</v>
      </c>
      <c r="O735" s="196" t="s">
        <v>17055</v>
      </c>
      <c r="P735" s="200">
        <v>3249753.92</v>
      </c>
      <c r="Q735" s="200"/>
      <c r="R735" s="200">
        <v>0</v>
      </c>
      <c r="S735" s="200">
        <v>0</v>
      </c>
      <c r="T735" s="200">
        <f>P735-R735-S735</f>
        <v>3249753.92</v>
      </c>
      <c r="U735" s="194">
        <f t="shared" si="394"/>
        <v>8130.482661996497</v>
      </c>
      <c r="V735" s="200">
        <v>8130.482661996497</v>
      </c>
    </row>
    <row r="736" spans="1:22" s="71" customFormat="1" ht="35.25" x14ac:dyDescent="0.5">
      <c r="A736"/>
      <c r="B736" s="201" t="s">
        <v>360</v>
      </c>
      <c r="C736" s="216"/>
      <c r="D736" s="193" t="s">
        <v>17029</v>
      </c>
      <c r="E736" s="193" t="s">
        <v>17029</v>
      </c>
      <c r="F736" s="193" t="s">
        <v>17029</v>
      </c>
      <c r="G736" s="193" t="s">
        <v>17029</v>
      </c>
      <c r="H736" s="193" t="s">
        <v>17029</v>
      </c>
      <c r="I736" s="198">
        <f>I737</f>
        <v>513.9</v>
      </c>
      <c r="J736" s="198">
        <f t="shared" ref="J736:L736" si="407">J737</f>
        <v>513.9</v>
      </c>
      <c r="K736" s="198">
        <f>K737</f>
        <v>513.9</v>
      </c>
      <c r="L736" s="176">
        <f t="shared" si="407"/>
        <v>20</v>
      </c>
      <c r="M736" s="193" t="s">
        <v>17029</v>
      </c>
      <c r="N736" s="193" t="s">
        <v>17029</v>
      </c>
      <c r="O736" s="196" t="s">
        <v>17029</v>
      </c>
      <c r="P736" s="199">
        <v>4441783.34</v>
      </c>
      <c r="Q736" s="199"/>
      <c r="R736" s="198">
        <f t="shared" ref="R736:T736" si="408">R737</f>
        <v>0</v>
      </c>
      <c r="S736" s="198">
        <f t="shared" si="408"/>
        <v>0</v>
      </c>
      <c r="T736" s="198">
        <f t="shared" si="408"/>
        <v>4441783.34</v>
      </c>
      <c r="U736" s="194">
        <f t="shared" si="394"/>
        <v>8643.2834014399687</v>
      </c>
      <c r="V736" s="200">
        <f>V737</f>
        <v>9247.0785481611201</v>
      </c>
    </row>
    <row r="737" spans="1:22" ht="35.25" x14ac:dyDescent="0.5">
      <c r="A737">
        <v>1</v>
      </c>
      <c r="B737" s="193">
        <f>SUBTOTAL(9,$A$628:A737)</f>
        <v>90</v>
      </c>
      <c r="C737" s="202" t="s">
        <v>362</v>
      </c>
      <c r="D737" s="193">
        <v>1968</v>
      </c>
      <c r="E737" s="193"/>
      <c r="F737" s="193" t="s">
        <v>17193</v>
      </c>
      <c r="G737" s="193">
        <v>2</v>
      </c>
      <c r="H737" s="193" t="s">
        <v>16999</v>
      </c>
      <c r="I737" s="203">
        <v>513.9</v>
      </c>
      <c r="J737" s="203">
        <v>513.9</v>
      </c>
      <c r="K737" s="203">
        <v>513.9</v>
      </c>
      <c r="L737" s="204">
        <v>20</v>
      </c>
      <c r="M737" s="193" t="s">
        <v>17051</v>
      </c>
      <c r="N737" s="193" t="s">
        <v>17067</v>
      </c>
      <c r="O737" s="196" t="s">
        <v>17187</v>
      </c>
      <c r="P737" s="200">
        <v>4441783.34</v>
      </c>
      <c r="Q737" s="200"/>
      <c r="R737" s="200">
        <v>0</v>
      </c>
      <c r="S737" s="200">
        <v>0</v>
      </c>
      <c r="T737" s="200">
        <f>P737-R737-S737</f>
        <v>4441783.34</v>
      </c>
      <c r="U737" s="194">
        <f t="shared" si="394"/>
        <v>8643.2834014399687</v>
      </c>
      <c r="V737" s="200">
        <v>9247.0785481611201</v>
      </c>
    </row>
    <row r="738" spans="1:22" s="71" customFormat="1" ht="35.25" x14ac:dyDescent="0.5">
      <c r="A738"/>
      <c r="B738" s="201" t="s">
        <v>361</v>
      </c>
      <c r="C738" s="216"/>
      <c r="D738" s="193" t="s">
        <v>17029</v>
      </c>
      <c r="E738" s="193" t="s">
        <v>17029</v>
      </c>
      <c r="F738" s="193" t="s">
        <v>17029</v>
      </c>
      <c r="G738" s="193" t="s">
        <v>17029</v>
      </c>
      <c r="H738" s="193" t="s">
        <v>17029</v>
      </c>
      <c r="I738" s="198">
        <f>I739</f>
        <v>612.5</v>
      </c>
      <c r="J738" s="198">
        <f t="shared" ref="J738:L738" si="409">J739</f>
        <v>544.6</v>
      </c>
      <c r="K738" s="198">
        <f>K739</f>
        <v>544.6</v>
      </c>
      <c r="L738" s="176">
        <f t="shared" si="409"/>
        <v>29</v>
      </c>
      <c r="M738" s="193" t="s">
        <v>17029</v>
      </c>
      <c r="N738" s="193" t="s">
        <v>17029</v>
      </c>
      <c r="O738" s="196" t="s">
        <v>17029</v>
      </c>
      <c r="P738" s="199">
        <v>4274814.47</v>
      </c>
      <c r="Q738" s="199"/>
      <c r="R738" s="198">
        <f t="shared" ref="R738:T738" si="410">R739</f>
        <v>0</v>
      </c>
      <c r="S738" s="198">
        <f t="shared" si="410"/>
        <v>0</v>
      </c>
      <c r="T738" s="198">
        <f t="shared" si="410"/>
        <v>4274814.47</v>
      </c>
      <c r="U738" s="194">
        <f t="shared" si="394"/>
        <v>6979.2889306122443</v>
      </c>
      <c r="V738" s="200">
        <f>V739</f>
        <v>7466.85551510204</v>
      </c>
    </row>
    <row r="739" spans="1:22" ht="35.25" x14ac:dyDescent="0.5">
      <c r="A739">
        <v>1</v>
      </c>
      <c r="B739" s="193">
        <f>SUBTOTAL(9,$A$628:A739)</f>
        <v>91</v>
      </c>
      <c r="C739" s="202" t="s">
        <v>363</v>
      </c>
      <c r="D739" s="193">
        <v>1987</v>
      </c>
      <c r="E739" s="193"/>
      <c r="F739" s="193" t="s">
        <v>17056</v>
      </c>
      <c r="G739" s="193">
        <v>2</v>
      </c>
      <c r="H739" s="193" t="s">
        <v>16999</v>
      </c>
      <c r="I739" s="203">
        <v>612.5</v>
      </c>
      <c r="J739" s="203">
        <v>544.6</v>
      </c>
      <c r="K739" s="203">
        <v>544.6</v>
      </c>
      <c r="L739" s="204">
        <v>29</v>
      </c>
      <c r="M739" s="193" t="s">
        <v>17051</v>
      </c>
      <c r="N739" s="193" t="s">
        <v>17089</v>
      </c>
      <c r="O739" s="196" t="s">
        <v>17055</v>
      </c>
      <c r="P739" s="200">
        <v>4274814.47</v>
      </c>
      <c r="Q739" s="200"/>
      <c r="R739" s="200">
        <v>0</v>
      </c>
      <c r="S739" s="200">
        <v>0</v>
      </c>
      <c r="T739" s="200">
        <f>P739-R739-S739</f>
        <v>4274814.47</v>
      </c>
      <c r="U739" s="194">
        <f t="shared" si="394"/>
        <v>6979.2889306122443</v>
      </c>
      <c r="V739" s="200">
        <v>7466.85551510204</v>
      </c>
    </row>
    <row r="740" spans="1:22" s="71" customFormat="1" ht="35.25" x14ac:dyDescent="0.5">
      <c r="A740"/>
      <c r="B740" s="191" t="s">
        <v>36</v>
      </c>
      <c r="C740" s="217"/>
      <c r="D740" s="193" t="s">
        <v>17029</v>
      </c>
      <c r="E740" s="193" t="s">
        <v>17029</v>
      </c>
      <c r="F740" s="193" t="s">
        <v>17029</v>
      </c>
      <c r="G740" s="193" t="s">
        <v>17029</v>
      </c>
      <c r="H740" s="193" t="s">
        <v>17029</v>
      </c>
      <c r="I740" s="198">
        <f>I741</f>
        <v>1190.5999999999999</v>
      </c>
      <c r="J740" s="198">
        <f t="shared" ref="J740:L740" si="411">J741</f>
        <v>1077.5999999999999</v>
      </c>
      <c r="K740" s="198">
        <f>K741</f>
        <v>956.59999999999991</v>
      </c>
      <c r="L740" s="176">
        <f t="shared" si="411"/>
        <v>58</v>
      </c>
      <c r="M740" s="193" t="s">
        <v>17029</v>
      </c>
      <c r="N740" s="193" t="s">
        <v>17029</v>
      </c>
      <c r="O740" s="196" t="s">
        <v>17029</v>
      </c>
      <c r="P740" s="199">
        <v>5324136.6400000006</v>
      </c>
      <c r="Q740" s="199"/>
      <c r="R740" s="198">
        <f>R741</f>
        <v>0</v>
      </c>
      <c r="S740" s="198">
        <f t="shared" ref="S740:T740" si="412">S741</f>
        <v>0</v>
      </c>
      <c r="T740" s="198">
        <f t="shared" si="412"/>
        <v>5324136.6400000006</v>
      </c>
      <c r="U740" s="194">
        <f t="shared" si="394"/>
        <v>4471.8097093902243</v>
      </c>
      <c r="V740" s="200">
        <f>MAX(V741:V741)</f>
        <v>4471.8097093902234</v>
      </c>
    </row>
    <row r="741" spans="1:22" ht="35.25" x14ac:dyDescent="0.5">
      <c r="A741">
        <v>1</v>
      </c>
      <c r="B741" s="193">
        <f>SUBTOTAL(9,$A$628:A741)</f>
        <v>92</v>
      </c>
      <c r="C741" s="217" t="s">
        <v>50</v>
      </c>
      <c r="D741" s="193">
        <v>1977</v>
      </c>
      <c r="E741" s="193">
        <v>2016</v>
      </c>
      <c r="F741" s="193" t="s">
        <v>17193</v>
      </c>
      <c r="G741" s="193">
        <v>3</v>
      </c>
      <c r="H741" s="193" t="s">
        <v>16999</v>
      </c>
      <c r="I741" s="203">
        <v>1190.5999999999999</v>
      </c>
      <c r="J741" s="203">
        <v>1077.5999999999999</v>
      </c>
      <c r="K741" s="203">
        <v>956.59999999999991</v>
      </c>
      <c r="L741" s="204">
        <v>58</v>
      </c>
      <c r="M741" s="193" t="s">
        <v>17051</v>
      </c>
      <c r="N741" s="193" t="s">
        <v>17089</v>
      </c>
      <c r="O741" s="196" t="s">
        <v>17055</v>
      </c>
      <c r="P741" s="200">
        <v>5324136.6400000006</v>
      </c>
      <c r="Q741" s="200"/>
      <c r="R741" s="200">
        <v>0</v>
      </c>
      <c r="S741" s="200">
        <v>0</v>
      </c>
      <c r="T741" s="200">
        <f>P741-R741-S741</f>
        <v>5324136.6400000006</v>
      </c>
      <c r="U741" s="194">
        <f t="shared" si="394"/>
        <v>4471.8097093902243</v>
      </c>
      <c r="V741" s="200">
        <v>4471.8097093902234</v>
      </c>
    </row>
    <row r="742" spans="1:22" s="71" customFormat="1" ht="35.25" x14ac:dyDescent="0.5">
      <c r="A742"/>
      <c r="B742" s="191" t="s">
        <v>45</v>
      </c>
      <c r="C742" s="217"/>
      <c r="D742" s="193" t="s">
        <v>17029</v>
      </c>
      <c r="E742" s="193" t="s">
        <v>17029</v>
      </c>
      <c r="F742" s="193" t="s">
        <v>17029</v>
      </c>
      <c r="G742" s="193" t="s">
        <v>17029</v>
      </c>
      <c r="H742" s="193" t="s">
        <v>17029</v>
      </c>
      <c r="I742" s="198">
        <f>I743</f>
        <v>1049.8</v>
      </c>
      <c r="J742" s="198">
        <f t="shared" ref="J742:L742" si="413">J743</f>
        <v>905.5</v>
      </c>
      <c r="K742" s="198">
        <f>K743</f>
        <v>800.1</v>
      </c>
      <c r="L742" s="176">
        <f t="shared" si="413"/>
        <v>57</v>
      </c>
      <c r="M742" s="193" t="s">
        <v>17029</v>
      </c>
      <c r="N742" s="193" t="s">
        <v>17029</v>
      </c>
      <c r="O742" s="196" t="s">
        <v>17029</v>
      </c>
      <c r="P742" s="199">
        <v>5392384</v>
      </c>
      <c r="Q742" s="199"/>
      <c r="R742" s="198">
        <f t="shared" ref="R742:T742" si="414">R743</f>
        <v>0</v>
      </c>
      <c r="S742" s="198">
        <f t="shared" si="414"/>
        <v>0</v>
      </c>
      <c r="T742" s="198">
        <f t="shared" si="414"/>
        <v>5392384</v>
      </c>
      <c r="U742" s="194">
        <f t="shared" si="394"/>
        <v>5136.5822061345025</v>
      </c>
      <c r="V742" s="200">
        <f>V743</f>
        <v>5136.5822061345025</v>
      </c>
    </row>
    <row r="743" spans="1:22" ht="35.25" x14ac:dyDescent="0.5">
      <c r="A743">
        <v>1</v>
      </c>
      <c r="B743" s="193">
        <f>SUBTOTAL(9,$A$628:A743)</f>
        <v>93</v>
      </c>
      <c r="C743" s="217" t="s">
        <v>51</v>
      </c>
      <c r="D743" s="193">
        <v>1978</v>
      </c>
      <c r="E743" s="193"/>
      <c r="F743" s="193" t="s">
        <v>17193</v>
      </c>
      <c r="G743" s="193">
        <v>2</v>
      </c>
      <c r="H743" s="193" t="s">
        <v>17058</v>
      </c>
      <c r="I743" s="203">
        <v>1049.8</v>
      </c>
      <c r="J743" s="203">
        <v>905.5</v>
      </c>
      <c r="K743" s="203">
        <v>800.1</v>
      </c>
      <c r="L743" s="204">
        <v>57</v>
      </c>
      <c r="M743" s="193" t="s">
        <v>17051</v>
      </c>
      <c r="N743" s="193" t="s">
        <v>17168</v>
      </c>
      <c r="O743" s="196" t="s">
        <v>17167</v>
      </c>
      <c r="P743" s="200">
        <v>5392384</v>
      </c>
      <c r="Q743" s="200"/>
      <c r="R743" s="200">
        <v>0</v>
      </c>
      <c r="S743" s="200">
        <v>0</v>
      </c>
      <c r="T743" s="200">
        <f>P743-R743-S743</f>
        <v>5392384</v>
      </c>
      <c r="U743" s="194">
        <f t="shared" si="394"/>
        <v>5136.5822061345025</v>
      </c>
      <c r="V743" s="200">
        <v>5136.5822061345025</v>
      </c>
    </row>
    <row r="744" spans="1:22" s="71" customFormat="1" ht="35.25" x14ac:dyDescent="0.5">
      <c r="A744"/>
      <c r="B744" s="201" t="s">
        <v>349</v>
      </c>
      <c r="C744" s="216"/>
      <c r="D744" s="193" t="s">
        <v>17029</v>
      </c>
      <c r="E744" s="193" t="s">
        <v>17029</v>
      </c>
      <c r="F744" s="193" t="s">
        <v>17029</v>
      </c>
      <c r="G744" s="193" t="s">
        <v>17029</v>
      </c>
      <c r="H744" s="193" t="s">
        <v>17029</v>
      </c>
      <c r="I744" s="198">
        <f>SUM(I745:I749)</f>
        <v>2471.6999999999998</v>
      </c>
      <c r="J744" s="198">
        <f>SUM(J745:J749)</f>
        <v>2249.7999999999997</v>
      </c>
      <c r="K744" s="198">
        <f>SUM(K745:K749)</f>
        <v>1960</v>
      </c>
      <c r="L744" s="176">
        <f>SUM(L745:L749)</f>
        <v>113</v>
      </c>
      <c r="M744" s="193" t="s">
        <v>17029</v>
      </c>
      <c r="N744" s="193" t="s">
        <v>17029</v>
      </c>
      <c r="O744" s="196" t="s">
        <v>17029</v>
      </c>
      <c r="P744" s="199">
        <v>18539441.189999998</v>
      </c>
      <c r="Q744" s="199"/>
      <c r="R744" s="198">
        <f>SUM(R745:R749)</f>
        <v>0</v>
      </c>
      <c r="S744" s="198">
        <f>SUM(S745:S749)</f>
        <v>0</v>
      </c>
      <c r="T744" s="198">
        <f>SUM(T745:T749)</f>
        <v>18539441.189999998</v>
      </c>
      <c r="U744" s="194">
        <f t="shared" si="394"/>
        <v>7500.68422138609</v>
      </c>
      <c r="V744" s="200">
        <f>MAX(V745:V749)</f>
        <v>8064.7609424371485</v>
      </c>
    </row>
    <row r="745" spans="1:22" ht="35.25" x14ac:dyDescent="0.5">
      <c r="A745">
        <v>1</v>
      </c>
      <c r="B745" s="193">
        <f>SUBTOTAL(9,$A$628:A745)</f>
        <v>94</v>
      </c>
      <c r="C745" s="202" t="s">
        <v>350</v>
      </c>
      <c r="D745" s="193">
        <v>1952</v>
      </c>
      <c r="E745" s="193"/>
      <c r="F745" s="193" t="s">
        <v>17193</v>
      </c>
      <c r="G745" s="193">
        <v>2</v>
      </c>
      <c r="H745" s="193" t="s">
        <v>16999</v>
      </c>
      <c r="I745" s="203">
        <v>727.9</v>
      </c>
      <c r="J745" s="203">
        <v>658.7</v>
      </c>
      <c r="K745" s="203">
        <v>545.6</v>
      </c>
      <c r="L745" s="204">
        <v>33</v>
      </c>
      <c r="M745" s="193" t="s">
        <v>17051</v>
      </c>
      <c r="N745" s="193" t="s">
        <v>17089</v>
      </c>
      <c r="O745" s="196" t="s">
        <v>17055</v>
      </c>
      <c r="P745" s="200">
        <v>5870339.4900000002</v>
      </c>
      <c r="Q745" s="200"/>
      <c r="R745" s="200">
        <v>0</v>
      </c>
      <c r="S745" s="200">
        <v>0</v>
      </c>
      <c r="T745" s="200">
        <f>P745-R745-S745</f>
        <v>5870339.4900000002</v>
      </c>
      <c r="U745" s="194">
        <f t="shared" si="394"/>
        <v>8064.7609424371485</v>
      </c>
      <c r="V745" s="200">
        <v>8064.7609424371485</v>
      </c>
    </row>
    <row r="746" spans="1:22" ht="35.25" x14ac:dyDescent="0.5">
      <c r="A746">
        <v>1</v>
      </c>
      <c r="B746" s="193">
        <f>SUBTOTAL(9,$A$628:A746)</f>
        <v>95</v>
      </c>
      <c r="C746" s="202" t="s">
        <v>351</v>
      </c>
      <c r="D746" s="193">
        <v>1972</v>
      </c>
      <c r="E746" s="193"/>
      <c r="F746" s="193" t="s">
        <v>17193</v>
      </c>
      <c r="G746" s="193">
        <v>2</v>
      </c>
      <c r="H746" s="193" t="s">
        <v>16999</v>
      </c>
      <c r="I746" s="203">
        <v>779.7</v>
      </c>
      <c r="J746" s="203">
        <v>723.9</v>
      </c>
      <c r="K746" s="203">
        <v>682.5</v>
      </c>
      <c r="L746" s="204">
        <v>35</v>
      </c>
      <c r="M746" s="193" t="s">
        <v>17051</v>
      </c>
      <c r="N746" s="193" t="s">
        <v>17089</v>
      </c>
      <c r="O746" s="196" t="s">
        <v>17055</v>
      </c>
      <c r="P746" s="200">
        <v>6286195.5</v>
      </c>
      <c r="Q746" s="200"/>
      <c r="R746" s="200">
        <v>0</v>
      </c>
      <c r="S746" s="200">
        <v>0</v>
      </c>
      <c r="T746" s="200">
        <f>P746-R746-S746</f>
        <v>6286195.5</v>
      </c>
      <c r="U746" s="194">
        <f t="shared" si="394"/>
        <v>8062.3258945748357</v>
      </c>
      <c r="V746" s="200">
        <v>8062.3258945748357</v>
      </c>
    </row>
    <row r="747" spans="1:22" ht="35.25" x14ac:dyDescent="0.5">
      <c r="A747">
        <v>1</v>
      </c>
      <c r="B747" s="193">
        <f>SUBTOTAL(9,$A$628:A747)</f>
        <v>96</v>
      </c>
      <c r="C747" s="202" t="s">
        <v>352</v>
      </c>
      <c r="D747" s="193">
        <v>1949</v>
      </c>
      <c r="E747" s="193"/>
      <c r="F747" s="193" t="s">
        <v>17193</v>
      </c>
      <c r="G747" s="193">
        <v>2</v>
      </c>
      <c r="H747" s="193" t="s">
        <v>16997</v>
      </c>
      <c r="I747" s="203">
        <v>275.7</v>
      </c>
      <c r="J747" s="203">
        <v>253.1</v>
      </c>
      <c r="K747" s="203">
        <v>253.1</v>
      </c>
      <c r="L747" s="204">
        <v>10</v>
      </c>
      <c r="M747" s="193" t="s">
        <v>17051</v>
      </c>
      <c r="N747" s="193" t="s">
        <v>17089</v>
      </c>
      <c r="O747" s="196" t="s">
        <v>17055</v>
      </c>
      <c r="P747" s="200">
        <v>1740792.5999999999</v>
      </c>
      <c r="Q747" s="200"/>
      <c r="R747" s="200">
        <v>0</v>
      </c>
      <c r="S747" s="200">
        <v>0</v>
      </c>
      <c r="T747" s="200">
        <f>P747-R747-S747</f>
        <v>1740792.5999999999</v>
      </c>
      <c r="U747" s="194">
        <f t="shared" si="394"/>
        <v>6314.0826985854183</v>
      </c>
      <c r="V747" s="200">
        <v>6314.0826985854183</v>
      </c>
    </row>
    <row r="748" spans="1:22" ht="35.25" x14ac:dyDescent="0.5">
      <c r="A748">
        <v>1</v>
      </c>
      <c r="B748" s="193">
        <f>SUBTOTAL(9,$A$628:A748)</f>
        <v>97</v>
      </c>
      <c r="C748" s="202" t="s">
        <v>353</v>
      </c>
      <c r="D748" s="193">
        <v>1949</v>
      </c>
      <c r="E748" s="193"/>
      <c r="F748" s="193" t="s">
        <v>17193</v>
      </c>
      <c r="G748" s="193">
        <v>2</v>
      </c>
      <c r="H748" s="193" t="s">
        <v>16997</v>
      </c>
      <c r="I748" s="203">
        <v>298.89999999999998</v>
      </c>
      <c r="J748" s="203">
        <v>263.89999999999998</v>
      </c>
      <c r="K748" s="203">
        <v>215.39999999999998</v>
      </c>
      <c r="L748" s="204">
        <v>17</v>
      </c>
      <c r="M748" s="193" t="s">
        <v>17051</v>
      </c>
      <c r="N748" s="193" t="s">
        <v>17089</v>
      </c>
      <c r="O748" s="196" t="s">
        <v>17055</v>
      </c>
      <c r="P748" s="200">
        <v>1740792.5999999999</v>
      </c>
      <c r="Q748" s="200"/>
      <c r="R748" s="200">
        <v>0</v>
      </c>
      <c r="S748" s="200">
        <v>0</v>
      </c>
      <c r="T748" s="200">
        <f>P748-R748-S748</f>
        <v>1740792.5999999999</v>
      </c>
      <c r="U748" s="194">
        <f t="shared" si="394"/>
        <v>5823.9966543994651</v>
      </c>
      <c r="V748" s="200">
        <v>5823.9966543994651</v>
      </c>
    </row>
    <row r="749" spans="1:22" ht="35.25" x14ac:dyDescent="0.5">
      <c r="A749">
        <v>1</v>
      </c>
      <c r="B749" s="193">
        <f>SUBTOTAL(9,$A$628:A749)</f>
        <v>98</v>
      </c>
      <c r="C749" s="202" t="s">
        <v>354</v>
      </c>
      <c r="D749" s="193">
        <v>1950</v>
      </c>
      <c r="E749" s="193"/>
      <c r="F749" s="193" t="s">
        <v>17193</v>
      </c>
      <c r="G749" s="193">
        <v>2</v>
      </c>
      <c r="H749" s="193" t="s">
        <v>16999</v>
      </c>
      <c r="I749" s="203">
        <v>389.5</v>
      </c>
      <c r="J749" s="203">
        <v>350.2</v>
      </c>
      <c r="K749" s="203">
        <v>263.39999999999998</v>
      </c>
      <c r="L749" s="204">
        <v>18</v>
      </c>
      <c r="M749" s="193" t="s">
        <v>17051</v>
      </c>
      <c r="N749" s="193" t="s">
        <v>17089</v>
      </c>
      <c r="O749" s="196" t="s">
        <v>17055</v>
      </c>
      <c r="P749" s="200">
        <v>2901321</v>
      </c>
      <c r="Q749" s="200"/>
      <c r="R749" s="200">
        <v>0</v>
      </c>
      <c r="S749" s="200">
        <v>0</v>
      </c>
      <c r="T749" s="200">
        <f>P749-R749-S749</f>
        <v>2901321</v>
      </c>
      <c r="U749" s="194">
        <f t="shared" si="394"/>
        <v>7448.834403080873</v>
      </c>
      <c r="V749" s="200">
        <v>7448.834403080873</v>
      </c>
    </row>
    <row r="750" spans="1:22" s="71" customFormat="1" ht="35.25" x14ac:dyDescent="0.5">
      <c r="A750"/>
      <c r="B750" s="201" t="s">
        <v>372</v>
      </c>
      <c r="C750" s="216"/>
      <c r="D750" s="193" t="s">
        <v>17029</v>
      </c>
      <c r="E750" s="193" t="s">
        <v>17029</v>
      </c>
      <c r="F750" s="193" t="s">
        <v>17029</v>
      </c>
      <c r="G750" s="193" t="s">
        <v>17029</v>
      </c>
      <c r="H750" s="193" t="s">
        <v>17029</v>
      </c>
      <c r="I750" s="198">
        <f>I751+I752</f>
        <v>1319.89</v>
      </c>
      <c r="J750" s="198">
        <f t="shared" ref="J750:L750" si="415">J751+J752</f>
        <v>1319.89</v>
      </c>
      <c r="K750" s="198">
        <f>K751+K752</f>
        <v>1098.99</v>
      </c>
      <c r="L750" s="176">
        <f t="shared" si="415"/>
        <v>63</v>
      </c>
      <c r="M750" s="193" t="s">
        <v>17029</v>
      </c>
      <c r="N750" s="193" t="s">
        <v>17029</v>
      </c>
      <c r="O750" s="196" t="s">
        <v>17029</v>
      </c>
      <c r="P750" s="199">
        <v>9318713.5999999978</v>
      </c>
      <c r="Q750" s="199"/>
      <c r="R750" s="198">
        <f t="shared" ref="R750:T750" si="416">R751+R752</f>
        <v>0</v>
      </c>
      <c r="S750" s="198">
        <f t="shared" si="416"/>
        <v>0</v>
      </c>
      <c r="T750" s="198">
        <f t="shared" si="416"/>
        <v>9318713.5999999978</v>
      </c>
      <c r="U750" s="194">
        <f t="shared" si="394"/>
        <v>7060.2198668070805</v>
      </c>
      <c r="V750" s="200">
        <f>MAX(V751:V752)</f>
        <v>7765.2865203761758</v>
      </c>
    </row>
    <row r="751" spans="1:22" ht="35.25" x14ac:dyDescent="0.5">
      <c r="A751">
        <v>1</v>
      </c>
      <c r="B751" s="193">
        <f>SUBTOTAL(9,$A$628:A751)</f>
        <v>99</v>
      </c>
      <c r="C751" s="202" t="s">
        <v>378</v>
      </c>
      <c r="D751" s="193">
        <v>1969</v>
      </c>
      <c r="E751" s="193"/>
      <c r="F751" s="193" t="s">
        <v>17193</v>
      </c>
      <c r="G751" s="193">
        <v>2</v>
      </c>
      <c r="H751" s="193" t="s">
        <v>16999</v>
      </c>
      <c r="I751" s="203">
        <v>745.69</v>
      </c>
      <c r="J751" s="203">
        <v>745.69</v>
      </c>
      <c r="K751" s="203">
        <v>667.59</v>
      </c>
      <c r="L751" s="204">
        <v>35</v>
      </c>
      <c r="M751" s="193" t="s">
        <v>17051</v>
      </c>
      <c r="N751" s="193" t="s">
        <v>17089</v>
      </c>
      <c r="O751" s="196" t="s">
        <v>17055</v>
      </c>
      <c r="P751" s="200">
        <v>4859886.0799999991</v>
      </c>
      <c r="Q751" s="200"/>
      <c r="R751" s="200">
        <v>0</v>
      </c>
      <c r="S751" s="200">
        <v>0</v>
      </c>
      <c r="T751" s="200">
        <f t="shared" ref="T751:T752" si="417">P751-R751-S751</f>
        <v>4859886.0799999991</v>
      </c>
      <c r="U751" s="194">
        <f t="shared" si="394"/>
        <v>6517.3008622886173</v>
      </c>
      <c r="V751" s="200">
        <v>6517.3008622886182</v>
      </c>
    </row>
    <row r="752" spans="1:22" ht="35.25" x14ac:dyDescent="0.5">
      <c r="A752">
        <v>1</v>
      </c>
      <c r="B752" s="193">
        <f>SUBTOTAL(9,$A$628:A752)</f>
        <v>100</v>
      </c>
      <c r="C752" s="202" t="s">
        <v>379</v>
      </c>
      <c r="D752" s="193">
        <v>1962</v>
      </c>
      <c r="E752" s="193"/>
      <c r="F752" s="193" t="s">
        <v>17193</v>
      </c>
      <c r="G752" s="193">
        <v>2</v>
      </c>
      <c r="H752" s="193" t="s">
        <v>16999</v>
      </c>
      <c r="I752" s="203">
        <v>574.20000000000005</v>
      </c>
      <c r="J752" s="203">
        <v>574.20000000000005</v>
      </c>
      <c r="K752" s="203">
        <v>431.40000000000003</v>
      </c>
      <c r="L752" s="204">
        <v>28</v>
      </c>
      <c r="M752" s="193" t="s">
        <v>17051</v>
      </c>
      <c r="N752" s="193" t="s">
        <v>17089</v>
      </c>
      <c r="O752" s="196" t="s">
        <v>17055</v>
      </c>
      <c r="P752" s="200">
        <v>4458827.5199999996</v>
      </c>
      <c r="Q752" s="200"/>
      <c r="R752" s="200">
        <v>0</v>
      </c>
      <c r="S752" s="200">
        <v>0</v>
      </c>
      <c r="T752" s="200">
        <f t="shared" si="417"/>
        <v>4458827.5199999996</v>
      </c>
      <c r="U752" s="194">
        <f t="shared" si="394"/>
        <v>7765.2865203761739</v>
      </c>
      <c r="V752" s="200">
        <v>7765.2865203761758</v>
      </c>
    </row>
    <row r="753" spans="1:22" s="71" customFormat="1" ht="35.25" x14ac:dyDescent="0.5">
      <c r="A753"/>
      <c r="B753" s="201" t="s">
        <v>17024</v>
      </c>
      <c r="C753" s="216"/>
      <c r="D753" s="193" t="s">
        <v>17029</v>
      </c>
      <c r="E753" s="193" t="s">
        <v>17029</v>
      </c>
      <c r="F753" s="193" t="s">
        <v>17029</v>
      </c>
      <c r="G753" s="193" t="s">
        <v>17029</v>
      </c>
      <c r="H753" s="193" t="s">
        <v>17029</v>
      </c>
      <c r="I753" s="198">
        <f>I754</f>
        <v>1003.2</v>
      </c>
      <c r="J753" s="198">
        <f t="shared" ref="J753:L753" si="418">J754</f>
        <v>915.9</v>
      </c>
      <c r="K753" s="198">
        <f>K754</f>
        <v>915.9</v>
      </c>
      <c r="L753" s="176">
        <f t="shared" si="418"/>
        <v>38</v>
      </c>
      <c r="M753" s="193" t="s">
        <v>17029</v>
      </c>
      <c r="N753" s="193" t="s">
        <v>17029</v>
      </c>
      <c r="O753" s="196" t="s">
        <v>17029</v>
      </c>
      <c r="P753" s="199">
        <v>8285735.04</v>
      </c>
      <c r="Q753" s="199"/>
      <c r="R753" s="198">
        <f t="shared" ref="R753:T753" si="419">R754</f>
        <v>0</v>
      </c>
      <c r="S753" s="198">
        <f t="shared" si="419"/>
        <v>0</v>
      </c>
      <c r="T753" s="198">
        <f t="shared" si="419"/>
        <v>8285735.04</v>
      </c>
      <c r="U753" s="194">
        <f t="shared" si="394"/>
        <v>8259.3052631578939</v>
      </c>
      <c r="V753" s="200">
        <f>V754</f>
        <v>8259.3052631578939</v>
      </c>
    </row>
    <row r="754" spans="1:22" ht="35.25" x14ac:dyDescent="0.5">
      <c r="A754">
        <v>1</v>
      </c>
      <c r="B754" s="193">
        <f>SUBTOTAL(9,$A$628:A754)</f>
        <v>101</v>
      </c>
      <c r="C754" s="202" t="s">
        <v>2516</v>
      </c>
      <c r="D754" s="193">
        <v>1988</v>
      </c>
      <c r="E754" s="193"/>
      <c r="F754" s="193" t="s">
        <v>17193</v>
      </c>
      <c r="G754" s="193">
        <v>2</v>
      </c>
      <c r="H754" s="193" t="s">
        <v>17058</v>
      </c>
      <c r="I754" s="203">
        <v>1003.2</v>
      </c>
      <c r="J754" s="203">
        <v>915.9</v>
      </c>
      <c r="K754" s="203">
        <v>915.9</v>
      </c>
      <c r="L754" s="204">
        <v>38</v>
      </c>
      <c r="M754" s="193" t="s">
        <v>17051</v>
      </c>
      <c r="N754" s="193" t="s">
        <v>17067</v>
      </c>
      <c r="O754" s="196" t="s">
        <v>17126</v>
      </c>
      <c r="P754" s="200">
        <v>8285735.04</v>
      </c>
      <c r="Q754" s="200"/>
      <c r="R754" s="200">
        <v>0</v>
      </c>
      <c r="S754" s="200">
        <v>0</v>
      </c>
      <c r="T754" s="200">
        <f t="shared" ref="T754" si="420">P754-R754-S754</f>
        <v>8285735.04</v>
      </c>
      <c r="U754" s="194">
        <f t="shared" si="394"/>
        <v>8259.3052631578939</v>
      </c>
      <c r="V754" s="200">
        <v>8259.3052631578939</v>
      </c>
    </row>
    <row r="755" spans="1:22" s="71" customFormat="1" ht="35.25" x14ac:dyDescent="0.5">
      <c r="A755"/>
      <c r="B755" s="201" t="s">
        <v>219</v>
      </c>
      <c r="C755" s="216"/>
      <c r="D755" s="193" t="s">
        <v>17029</v>
      </c>
      <c r="E755" s="193" t="s">
        <v>17029</v>
      </c>
      <c r="F755" s="193" t="s">
        <v>17029</v>
      </c>
      <c r="G755" s="193" t="s">
        <v>17029</v>
      </c>
      <c r="H755" s="193" t="s">
        <v>17029</v>
      </c>
      <c r="I755" s="198">
        <f>I756+I757</f>
        <v>1007</v>
      </c>
      <c r="J755" s="198">
        <f t="shared" ref="J755:L755" si="421">J756+J757</f>
        <v>631.5</v>
      </c>
      <c r="K755" s="198">
        <f>K756+K757</f>
        <v>512.90000000000009</v>
      </c>
      <c r="L755" s="176">
        <f t="shared" si="421"/>
        <v>38</v>
      </c>
      <c r="M755" s="193" t="s">
        <v>17029</v>
      </c>
      <c r="N755" s="193" t="s">
        <v>17029</v>
      </c>
      <c r="O755" s="196" t="s">
        <v>17029</v>
      </c>
      <c r="P755" s="199">
        <v>7585567.6799999997</v>
      </c>
      <c r="Q755" s="199"/>
      <c r="R755" s="198">
        <f t="shared" ref="R755:T755" si="422">R756+R757</f>
        <v>0</v>
      </c>
      <c r="S755" s="198">
        <f t="shared" si="422"/>
        <v>4909226.2300000004</v>
      </c>
      <c r="T755" s="198">
        <f t="shared" si="422"/>
        <v>2676341.4499999993</v>
      </c>
      <c r="U755" s="194">
        <f t="shared" si="394"/>
        <v>7532.837815292949</v>
      </c>
      <c r="V755" s="200">
        <f>MAX(V756:V757)</f>
        <v>7688.9966091699853</v>
      </c>
    </row>
    <row r="756" spans="1:22" ht="35.25" x14ac:dyDescent="0.5">
      <c r="A756">
        <v>1</v>
      </c>
      <c r="B756" s="193">
        <f>SUBTOTAL(9,$A$628:A756)</f>
        <v>102</v>
      </c>
      <c r="C756" s="202" t="s">
        <v>243</v>
      </c>
      <c r="D756" s="193">
        <v>1969</v>
      </c>
      <c r="E756" s="193"/>
      <c r="F756" s="193" t="s">
        <v>17193</v>
      </c>
      <c r="G756" s="193">
        <v>2</v>
      </c>
      <c r="H756" s="193" t="s">
        <v>16999</v>
      </c>
      <c r="I756" s="203">
        <v>678.3</v>
      </c>
      <c r="J756" s="203">
        <v>423.8</v>
      </c>
      <c r="K756" s="203">
        <v>346.20000000000005</v>
      </c>
      <c r="L756" s="204">
        <v>26</v>
      </c>
      <c r="M756" s="193" t="s">
        <v>17051</v>
      </c>
      <c r="N756" s="193" t="s">
        <v>17089</v>
      </c>
      <c r="O756" s="196" t="s">
        <v>17055</v>
      </c>
      <c r="P756" s="200">
        <v>5215446.3999999994</v>
      </c>
      <c r="Q756" s="200"/>
      <c r="R756" s="200">
        <v>0</v>
      </c>
      <c r="S756" s="200">
        <v>3375331.6</v>
      </c>
      <c r="T756" s="200">
        <f t="shared" ref="T756:T773" si="423">P756-R756-S756</f>
        <v>1840114.7999999993</v>
      </c>
      <c r="U756" s="194">
        <f t="shared" si="394"/>
        <v>7688.9966091699835</v>
      </c>
      <c r="V756" s="200">
        <v>7688.9966091699853</v>
      </c>
    </row>
    <row r="757" spans="1:22" ht="35.25" x14ac:dyDescent="0.5">
      <c r="A757">
        <v>1</v>
      </c>
      <c r="B757" s="193">
        <f>SUBTOTAL(9,$A$628:A757)</f>
        <v>103</v>
      </c>
      <c r="C757" s="202" t="s">
        <v>244</v>
      </c>
      <c r="D757" s="193">
        <v>1974</v>
      </c>
      <c r="E757" s="193"/>
      <c r="F757" s="193" t="s">
        <v>17193</v>
      </c>
      <c r="G757" s="193">
        <v>2</v>
      </c>
      <c r="H757" s="193" t="s">
        <v>16997</v>
      </c>
      <c r="I757" s="203">
        <v>328.7</v>
      </c>
      <c r="J757" s="203">
        <v>207.7</v>
      </c>
      <c r="K757" s="203">
        <v>166.7</v>
      </c>
      <c r="L757" s="204">
        <v>12</v>
      </c>
      <c r="M757" s="193" t="s">
        <v>17051</v>
      </c>
      <c r="N757" s="193" t="s">
        <v>17089</v>
      </c>
      <c r="O757" s="196" t="s">
        <v>17055</v>
      </c>
      <c r="P757" s="200">
        <v>2370121.2799999998</v>
      </c>
      <c r="Q757" s="200"/>
      <c r="R757" s="200">
        <v>0</v>
      </c>
      <c r="S757" s="200">
        <v>1533894.63</v>
      </c>
      <c r="T757" s="200">
        <f t="shared" si="423"/>
        <v>836226.64999999991</v>
      </c>
      <c r="U757" s="194">
        <f t="shared" si="394"/>
        <v>7210.5910556738663</v>
      </c>
      <c r="V757" s="200">
        <v>7210.5910556738681</v>
      </c>
    </row>
    <row r="758" spans="1:22" s="71" customFormat="1" ht="35.25" x14ac:dyDescent="0.5">
      <c r="A758"/>
      <c r="B758" s="201" t="s">
        <v>220</v>
      </c>
      <c r="C758" s="216"/>
      <c r="D758" s="193" t="s">
        <v>17029</v>
      </c>
      <c r="E758" s="193" t="s">
        <v>17029</v>
      </c>
      <c r="F758" s="193" t="s">
        <v>17029</v>
      </c>
      <c r="G758" s="193" t="s">
        <v>17029</v>
      </c>
      <c r="H758" s="193" t="s">
        <v>17029</v>
      </c>
      <c r="I758" s="198">
        <f>I759+I760</f>
        <v>4402.3999999999996</v>
      </c>
      <c r="J758" s="198">
        <f t="shared" ref="J758:L758" si="424">J759+J760</f>
        <v>4087.7</v>
      </c>
      <c r="K758" s="198">
        <f>K759+K760</f>
        <v>4057.8</v>
      </c>
      <c r="L758" s="176">
        <f t="shared" si="424"/>
        <v>187</v>
      </c>
      <c r="M758" s="193" t="s">
        <v>17029</v>
      </c>
      <c r="N758" s="193" t="s">
        <v>17029</v>
      </c>
      <c r="O758" s="196" t="s">
        <v>17029</v>
      </c>
      <c r="P758" s="199">
        <v>18276811.52</v>
      </c>
      <c r="Q758" s="199"/>
      <c r="R758" s="198">
        <f t="shared" ref="R758:T758" si="425">R759+R760</f>
        <v>0</v>
      </c>
      <c r="S758" s="198">
        <f t="shared" si="425"/>
        <v>0</v>
      </c>
      <c r="T758" s="198">
        <f t="shared" si="425"/>
        <v>18276811.52</v>
      </c>
      <c r="U758" s="194">
        <f t="shared" si="394"/>
        <v>4151.556314737416</v>
      </c>
      <c r="V758" s="200">
        <f>MAX(V759:V760)</f>
        <v>7980.1354074074079</v>
      </c>
    </row>
    <row r="759" spans="1:22" ht="35.25" x14ac:dyDescent="0.5">
      <c r="A759">
        <v>1</v>
      </c>
      <c r="B759" s="193">
        <f>SUBTOTAL(9,$A$628:A759)</f>
        <v>104</v>
      </c>
      <c r="C759" s="202" t="s">
        <v>245</v>
      </c>
      <c r="D759" s="193">
        <v>1984</v>
      </c>
      <c r="E759" s="193"/>
      <c r="F759" s="193" t="s">
        <v>17193</v>
      </c>
      <c r="G759" s="193">
        <v>2</v>
      </c>
      <c r="H759" s="193" t="s">
        <v>17058</v>
      </c>
      <c r="I759" s="203">
        <v>1080</v>
      </c>
      <c r="J759" s="203">
        <v>965.3</v>
      </c>
      <c r="K759" s="203">
        <v>965.3</v>
      </c>
      <c r="L759" s="204">
        <v>53</v>
      </c>
      <c r="M759" s="193" t="s">
        <v>17051</v>
      </c>
      <c r="N759" s="193" t="s">
        <v>17067</v>
      </c>
      <c r="O759" s="196" t="s">
        <v>17174</v>
      </c>
      <c r="P759" s="200">
        <v>8618546.2400000002</v>
      </c>
      <c r="Q759" s="200"/>
      <c r="R759" s="200">
        <v>0</v>
      </c>
      <c r="S759" s="200">
        <v>0</v>
      </c>
      <c r="T759" s="200">
        <f t="shared" si="423"/>
        <v>8618546.2400000002</v>
      </c>
      <c r="U759" s="194">
        <f t="shared" si="394"/>
        <v>7980.1354074074079</v>
      </c>
      <c r="V759" s="200">
        <v>7980.1354074074079</v>
      </c>
    </row>
    <row r="760" spans="1:22" ht="35.25" x14ac:dyDescent="0.5">
      <c r="A760">
        <v>1</v>
      </c>
      <c r="B760" s="193">
        <f>SUBTOTAL(9,$A$628:A760)</f>
        <v>105</v>
      </c>
      <c r="C760" s="202" t="s">
        <v>246</v>
      </c>
      <c r="D760" s="193">
        <v>1977</v>
      </c>
      <c r="E760" s="193"/>
      <c r="F760" s="193" t="s">
        <v>17193</v>
      </c>
      <c r="G760" s="193">
        <v>5</v>
      </c>
      <c r="H760" s="193" t="s">
        <v>17054</v>
      </c>
      <c r="I760" s="203">
        <v>3322.4</v>
      </c>
      <c r="J760" s="203">
        <v>3122.4</v>
      </c>
      <c r="K760" s="203">
        <v>3092.5</v>
      </c>
      <c r="L760" s="204">
        <v>134</v>
      </c>
      <c r="M760" s="193" t="s">
        <v>17051</v>
      </c>
      <c r="N760" s="193" t="s">
        <v>17067</v>
      </c>
      <c r="O760" s="196" t="s">
        <v>17171</v>
      </c>
      <c r="P760" s="200">
        <v>9658265.2799999993</v>
      </c>
      <c r="Q760" s="200"/>
      <c r="R760" s="200">
        <v>0</v>
      </c>
      <c r="S760" s="200">
        <v>0</v>
      </c>
      <c r="T760" s="200">
        <f t="shared" si="423"/>
        <v>9658265.2799999993</v>
      </c>
      <c r="U760" s="194">
        <f t="shared" si="394"/>
        <v>2907.0145918613048</v>
      </c>
      <c r="V760" s="200">
        <v>2907.0145918613048</v>
      </c>
    </row>
    <row r="761" spans="1:22" s="71" customFormat="1" ht="35.25" x14ac:dyDescent="0.5">
      <c r="A761"/>
      <c r="B761" s="201" t="s">
        <v>221</v>
      </c>
      <c r="C761" s="216"/>
      <c r="D761" s="193" t="s">
        <v>17029</v>
      </c>
      <c r="E761" s="193" t="s">
        <v>17029</v>
      </c>
      <c r="F761" s="193" t="s">
        <v>17029</v>
      </c>
      <c r="G761" s="193" t="s">
        <v>17029</v>
      </c>
      <c r="H761" s="193" t="s">
        <v>17029</v>
      </c>
      <c r="I761" s="198">
        <f>I762+I763</f>
        <v>6310.48</v>
      </c>
      <c r="J761" s="198">
        <f t="shared" ref="J761:L761" si="426">J762+J763</f>
        <v>4408.75</v>
      </c>
      <c r="K761" s="198">
        <f>K762+K763</f>
        <v>4349.05</v>
      </c>
      <c r="L761" s="176">
        <f t="shared" si="426"/>
        <v>200</v>
      </c>
      <c r="M761" s="193" t="s">
        <v>17029</v>
      </c>
      <c r="N761" s="193" t="s">
        <v>17029</v>
      </c>
      <c r="O761" s="196" t="s">
        <v>17029</v>
      </c>
      <c r="P761" s="199">
        <v>12674630.079999998</v>
      </c>
      <c r="Q761" s="199"/>
      <c r="R761" s="198">
        <f t="shared" ref="R761:T761" si="427">R762+R763</f>
        <v>0</v>
      </c>
      <c r="S761" s="198">
        <f t="shared" si="427"/>
        <v>0</v>
      </c>
      <c r="T761" s="198">
        <f t="shared" si="427"/>
        <v>12674630.079999998</v>
      </c>
      <c r="U761" s="194">
        <f t="shared" si="394"/>
        <v>2008.5049124630771</v>
      </c>
      <c r="V761" s="200">
        <f>MAX(V762:V763)</f>
        <v>2024.6106723232685</v>
      </c>
    </row>
    <row r="762" spans="1:22" ht="35.25" x14ac:dyDescent="0.5">
      <c r="A762">
        <v>1</v>
      </c>
      <c r="B762" s="193">
        <f>SUBTOTAL(9,$A$628:A762)</f>
        <v>106</v>
      </c>
      <c r="C762" s="202" t="s">
        <v>251</v>
      </c>
      <c r="D762" s="193">
        <v>1984</v>
      </c>
      <c r="E762" s="193"/>
      <c r="F762" s="193" t="s">
        <v>17193</v>
      </c>
      <c r="G762" s="193">
        <v>5</v>
      </c>
      <c r="H762" s="193" t="s">
        <v>17058</v>
      </c>
      <c r="I762" s="203">
        <v>2658.84</v>
      </c>
      <c r="J762" s="203">
        <v>1784.6</v>
      </c>
      <c r="K762" s="203">
        <v>1784.6</v>
      </c>
      <c r="L762" s="204">
        <v>89</v>
      </c>
      <c r="M762" s="193" t="s">
        <v>17051</v>
      </c>
      <c r="N762" s="193" t="s">
        <v>17067</v>
      </c>
      <c r="O762" s="196" t="s">
        <v>17172</v>
      </c>
      <c r="P762" s="200">
        <v>5383115.8399999999</v>
      </c>
      <c r="Q762" s="200"/>
      <c r="R762" s="200">
        <v>0</v>
      </c>
      <c r="S762" s="200">
        <v>0</v>
      </c>
      <c r="T762" s="200">
        <f t="shared" si="423"/>
        <v>5383115.8399999999</v>
      </c>
      <c r="U762" s="194">
        <f t="shared" si="394"/>
        <v>2024.6106723232685</v>
      </c>
      <c r="V762" s="200">
        <v>2024.6106723232685</v>
      </c>
    </row>
    <row r="763" spans="1:22" ht="35.25" x14ac:dyDescent="0.5">
      <c r="A763">
        <v>1</v>
      </c>
      <c r="B763" s="193">
        <f>SUBTOTAL(9,$A$628:A763)</f>
        <v>107</v>
      </c>
      <c r="C763" s="202" t="s">
        <v>247</v>
      </c>
      <c r="D763" s="193">
        <v>1979</v>
      </c>
      <c r="E763" s="193"/>
      <c r="F763" s="193" t="s">
        <v>17193</v>
      </c>
      <c r="G763" s="193">
        <v>5</v>
      </c>
      <c r="H763" s="193" t="s">
        <v>17054</v>
      </c>
      <c r="I763" s="203">
        <v>3651.64</v>
      </c>
      <c r="J763" s="203">
        <v>2624.15</v>
      </c>
      <c r="K763" s="203">
        <v>2564.4500000000003</v>
      </c>
      <c r="L763" s="204">
        <v>111</v>
      </c>
      <c r="M763" s="193" t="s">
        <v>17051</v>
      </c>
      <c r="N763" s="193" t="s">
        <v>17067</v>
      </c>
      <c r="O763" s="196" t="s">
        <v>17172</v>
      </c>
      <c r="P763" s="200">
        <v>7291514.2399999993</v>
      </c>
      <c r="Q763" s="200"/>
      <c r="R763" s="200">
        <v>0</v>
      </c>
      <c r="S763" s="200">
        <v>0</v>
      </c>
      <c r="T763" s="200">
        <f t="shared" si="423"/>
        <v>7291514.2399999993</v>
      </c>
      <c r="U763" s="194">
        <f t="shared" si="394"/>
        <v>1996.7779518243856</v>
      </c>
      <c r="V763" s="200">
        <v>1996.7779518243858</v>
      </c>
    </row>
    <row r="764" spans="1:22" s="71" customFormat="1" ht="35.25" x14ac:dyDescent="0.5">
      <c r="A764"/>
      <c r="B764" s="201" t="s">
        <v>222</v>
      </c>
      <c r="C764" s="216"/>
      <c r="D764" s="193" t="s">
        <v>17029</v>
      </c>
      <c r="E764" s="193" t="s">
        <v>17029</v>
      </c>
      <c r="F764" s="193" t="s">
        <v>17029</v>
      </c>
      <c r="G764" s="193" t="s">
        <v>17029</v>
      </c>
      <c r="H764" s="193" t="s">
        <v>17029</v>
      </c>
      <c r="I764" s="198">
        <f>I765+I766+I767+I768+I769</f>
        <v>5871.4800000000005</v>
      </c>
      <c r="J764" s="198">
        <f t="shared" ref="J764:L764" si="428">J765+J766+J767+J768+J769</f>
        <v>4848.8999999999996</v>
      </c>
      <c r="K764" s="198">
        <f>SUM(K765:K769)</f>
        <v>4476</v>
      </c>
      <c r="L764" s="176">
        <f t="shared" si="428"/>
        <v>255</v>
      </c>
      <c r="M764" s="193" t="s">
        <v>17029</v>
      </c>
      <c r="N764" s="193" t="s">
        <v>17029</v>
      </c>
      <c r="O764" s="196" t="s">
        <v>17029</v>
      </c>
      <c r="P764" s="199">
        <v>17698274.210000001</v>
      </c>
      <c r="Q764" s="199"/>
      <c r="R764" s="198">
        <f t="shared" ref="R764:T764" si="429">R765+R766+R767+R768+R769</f>
        <v>0</v>
      </c>
      <c r="S764" s="198">
        <f t="shared" si="429"/>
        <v>0</v>
      </c>
      <c r="T764" s="198">
        <f t="shared" si="429"/>
        <v>17698274.210000001</v>
      </c>
      <c r="U764" s="194">
        <f t="shared" si="394"/>
        <v>3014.2782075388145</v>
      </c>
      <c r="V764" s="200">
        <f>MAX(V765:V769)</f>
        <v>7878.7238723872379</v>
      </c>
    </row>
    <row r="765" spans="1:22" ht="35.25" x14ac:dyDescent="0.5">
      <c r="A765">
        <v>1</v>
      </c>
      <c r="B765" s="193">
        <f>SUBTOTAL(9,$A$628:A765)</f>
        <v>108</v>
      </c>
      <c r="C765" s="202" t="s">
        <v>252</v>
      </c>
      <c r="D765" s="193">
        <v>1971</v>
      </c>
      <c r="E765" s="193">
        <v>2015</v>
      </c>
      <c r="F765" s="193" t="s">
        <v>17193</v>
      </c>
      <c r="G765" s="193">
        <v>5</v>
      </c>
      <c r="H765" s="193" t="s">
        <v>17054</v>
      </c>
      <c r="I765" s="203">
        <v>3464.4</v>
      </c>
      <c r="J765" s="203">
        <v>2857.4</v>
      </c>
      <c r="K765" s="203">
        <v>2857.4</v>
      </c>
      <c r="L765" s="204">
        <v>130</v>
      </c>
      <c r="M765" s="193" t="s">
        <v>17051</v>
      </c>
      <c r="N765" s="193" t="s">
        <v>17067</v>
      </c>
      <c r="O765" s="196" t="s">
        <v>17175</v>
      </c>
      <c r="P765" s="200">
        <v>4392922.8499999996</v>
      </c>
      <c r="Q765" s="200"/>
      <c r="R765" s="200">
        <v>0</v>
      </c>
      <c r="S765" s="200">
        <v>0</v>
      </c>
      <c r="T765" s="200">
        <f t="shared" si="423"/>
        <v>4392922.8499999996</v>
      </c>
      <c r="U765" s="194">
        <f t="shared" si="394"/>
        <v>1268.01837258977</v>
      </c>
      <c r="V765" s="200">
        <v>4229.0600000000004</v>
      </c>
    </row>
    <row r="766" spans="1:22" ht="35.25" x14ac:dyDescent="0.5">
      <c r="A766">
        <v>1</v>
      </c>
      <c r="B766" s="193">
        <f>SUBTOTAL(9,$A$628:A766)</f>
        <v>109</v>
      </c>
      <c r="C766" s="202" t="s">
        <v>253</v>
      </c>
      <c r="D766" s="193">
        <v>1963</v>
      </c>
      <c r="E766" s="193"/>
      <c r="F766" s="193" t="s">
        <v>17193</v>
      </c>
      <c r="G766" s="193">
        <v>2</v>
      </c>
      <c r="H766" s="193" t="s">
        <v>16999</v>
      </c>
      <c r="I766" s="203">
        <v>615.58000000000004</v>
      </c>
      <c r="J766" s="203">
        <v>514.9</v>
      </c>
      <c r="K766" s="203">
        <v>351.59999999999997</v>
      </c>
      <c r="L766" s="204">
        <v>36</v>
      </c>
      <c r="M766" s="193" t="s">
        <v>17051</v>
      </c>
      <c r="N766" s="193" t="s">
        <v>17089</v>
      </c>
      <c r="O766" s="196" t="s">
        <v>17055</v>
      </c>
      <c r="P766" s="200">
        <v>3000000</v>
      </c>
      <c r="Q766" s="200"/>
      <c r="R766" s="200">
        <v>0</v>
      </c>
      <c r="S766" s="200">
        <v>0</v>
      </c>
      <c r="T766" s="200">
        <f t="shared" si="423"/>
        <v>3000000</v>
      </c>
      <c r="U766" s="194">
        <f t="shared" si="394"/>
        <v>4873.452678774489</v>
      </c>
      <c r="V766" s="200">
        <v>4873.5600000000004</v>
      </c>
    </row>
    <row r="767" spans="1:22" ht="35.25" x14ac:dyDescent="0.5">
      <c r="A767">
        <v>1</v>
      </c>
      <c r="B767" s="193">
        <f>SUBTOTAL(9,$A$628:A767)</f>
        <v>110</v>
      </c>
      <c r="C767" s="202" t="s">
        <v>254</v>
      </c>
      <c r="D767" s="193">
        <v>1962</v>
      </c>
      <c r="E767" s="193"/>
      <c r="F767" s="193" t="s">
        <v>17193</v>
      </c>
      <c r="G767" s="193">
        <v>2</v>
      </c>
      <c r="H767" s="193" t="s">
        <v>16999</v>
      </c>
      <c r="I767" s="203">
        <v>638.79999999999995</v>
      </c>
      <c r="J767" s="203">
        <v>638.79999999999995</v>
      </c>
      <c r="K767" s="203">
        <v>566.4</v>
      </c>
      <c r="L767" s="204">
        <v>32</v>
      </c>
      <c r="M767" s="193" t="s">
        <v>17051</v>
      </c>
      <c r="N767" s="193" t="s">
        <v>17089</v>
      </c>
      <c r="O767" s="196" t="s">
        <v>17055</v>
      </c>
      <c r="P767" s="200">
        <v>4886848</v>
      </c>
      <c r="Q767" s="200"/>
      <c r="R767" s="200">
        <v>0</v>
      </c>
      <c r="S767" s="200">
        <v>0</v>
      </c>
      <c r="T767" s="200">
        <f t="shared" si="423"/>
        <v>4886848</v>
      </c>
      <c r="U767" s="194">
        <f t="shared" si="394"/>
        <v>7650.043832185348</v>
      </c>
      <c r="V767" s="200">
        <v>7650.043832185348</v>
      </c>
    </row>
    <row r="768" spans="1:22" ht="35.25" x14ac:dyDescent="0.5">
      <c r="A768">
        <v>1</v>
      </c>
      <c r="B768" s="193">
        <f>SUBTOTAL(9,$A$628:A768)</f>
        <v>111</v>
      </c>
      <c r="C768" s="202" t="s">
        <v>255</v>
      </c>
      <c r="D768" s="193">
        <v>1967</v>
      </c>
      <c r="E768" s="193"/>
      <c r="F768" s="193" t="s">
        <v>17193</v>
      </c>
      <c r="G768" s="193">
        <v>2</v>
      </c>
      <c r="H768" s="193" t="s">
        <v>16997</v>
      </c>
      <c r="I768" s="203">
        <v>363.6</v>
      </c>
      <c r="J768" s="203">
        <v>352.4</v>
      </c>
      <c r="K768" s="203">
        <v>352.4</v>
      </c>
      <c r="L768" s="204">
        <v>19</v>
      </c>
      <c r="M768" s="193" t="s">
        <v>17051</v>
      </c>
      <c r="N768" s="193" t="s">
        <v>17089</v>
      </c>
      <c r="O768" s="196" t="s">
        <v>17055</v>
      </c>
      <c r="P768" s="200">
        <v>2864704</v>
      </c>
      <c r="Q768" s="200"/>
      <c r="R768" s="200">
        <v>0</v>
      </c>
      <c r="S768" s="200">
        <v>0</v>
      </c>
      <c r="T768" s="200">
        <f t="shared" si="423"/>
        <v>2864704</v>
      </c>
      <c r="U768" s="194">
        <f t="shared" si="394"/>
        <v>7878.7238723872379</v>
      </c>
      <c r="V768" s="200">
        <v>7878.7238723872379</v>
      </c>
    </row>
    <row r="769" spans="1:22" ht="35.25" x14ac:dyDescent="0.5">
      <c r="A769">
        <v>1</v>
      </c>
      <c r="B769" s="193">
        <f>SUBTOTAL(9,$A$628:A769)</f>
        <v>112</v>
      </c>
      <c r="C769" s="202" t="s">
        <v>256</v>
      </c>
      <c r="D769" s="193">
        <v>1991</v>
      </c>
      <c r="E769" s="193"/>
      <c r="F769" s="193" t="s">
        <v>17193</v>
      </c>
      <c r="G769" s="193">
        <v>4</v>
      </c>
      <c r="H769" s="193" t="s">
        <v>16997</v>
      </c>
      <c r="I769" s="203">
        <v>789.1</v>
      </c>
      <c r="J769" s="203">
        <v>485.4</v>
      </c>
      <c r="K769" s="203">
        <v>348.2</v>
      </c>
      <c r="L769" s="204">
        <v>38</v>
      </c>
      <c r="M769" s="193" t="s">
        <v>17051</v>
      </c>
      <c r="N769" s="193" t="s">
        <v>17089</v>
      </c>
      <c r="O769" s="196" t="s">
        <v>17055</v>
      </c>
      <c r="P769" s="200">
        <v>2553799.36</v>
      </c>
      <c r="Q769" s="200"/>
      <c r="R769" s="200">
        <v>0</v>
      </c>
      <c r="S769" s="200">
        <v>0</v>
      </c>
      <c r="T769" s="200">
        <f t="shared" si="423"/>
        <v>2553799.36</v>
      </c>
      <c r="U769" s="194">
        <f t="shared" si="394"/>
        <v>3236.3443923457098</v>
      </c>
      <c r="V769" s="200">
        <v>3236.3443923457107</v>
      </c>
    </row>
    <row r="770" spans="1:22" s="71" customFormat="1" ht="35.25" x14ac:dyDescent="0.5">
      <c r="A770"/>
      <c r="B770" s="201" t="s">
        <v>235</v>
      </c>
      <c r="C770" s="216"/>
      <c r="D770" s="193" t="s">
        <v>17029</v>
      </c>
      <c r="E770" s="193" t="s">
        <v>17029</v>
      </c>
      <c r="F770" s="193" t="s">
        <v>17029</v>
      </c>
      <c r="G770" s="193" t="s">
        <v>17029</v>
      </c>
      <c r="H770" s="193" t="s">
        <v>17029</v>
      </c>
      <c r="I770" s="198">
        <f>I771</f>
        <v>4279.1099999999997</v>
      </c>
      <c r="J770" s="198">
        <f t="shared" ref="J770:L770" si="430">J771</f>
        <v>3373.22</v>
      </c>
      <c r="K770" s="198">
        <f>K771</f>
        <v>3232.1179999999999</v>
      </c>
      <c r="L770" s="176">
        <f t="shared" si="430"/>
        <v>138</v>
      </c>
      <c r="M770" s="193" t="s">
        <v>17029</v>
      </c>
      <c r="N770" s="193" t="s">
        <v>17029</v>
      </c>
      <c r="O770" s="196" t="s">
        <v>17029</v>
      </c>
      <c r="P770" s="199">
        <v>12520415.859999999</v>
      </c>
      <c r="Q770" s="199"/>
      <c r="R770" s="198">
        <f t="shared" ref="R770:T770" si="431">R771</f>
        <v>0</v>
      </c>
      <c r="S770" s="198">
        <f t="shared" si="431"/>
        <v>0</v>
      </c>
      <c r="T770" s="198">
        <f t="shared" si="431"/>
        <v>12520415.859999999</v>
      </c>
      <c r="U770" s="194">
        <f t="shared" si="394"/>
        <v>2925.9392397017136</v>
      </c>
      <c r="V770" s="200">
        <f>V771</f>
        <v>2925.9392406364877</v>
      </c>
    </row>
    <row r="771" spans="1:22" ht="35.25" x14ac:dyDescent="0.5">
      <c r="A771">
        <v>1</v>
      </c>
      <c r="B771" s="193">
        <f>SUBTOTAL(9,$A$628:A771)</f>
        <v>113</v>
      </c>
      <c r="C771" s="202" t="s">
        <v>248</v>
      </c>
      <c r="D771" s="193">
        <v>1975</v>
      </c>
      <c r="E771" s="193">
        <v>2019</v>
      </c>
      <c r="F771" s="193" t="s">
        <v>17193</v>
      </c>
      <c r="G771" s="193">
        <v>5</v>
      </c>
      <c r="H771" s="193" t="s">
        <v>17054</v>
      </c>
      <c r="I771" s="203">
        <v>4279.1099999999997</v>
      </c>
      <c r="J771" s="203">
        <v>3373.22</v>
      </c>
      <c r="K771" s="203">
        <v>3232.1179999999999</v>
      </c>
      <c r="L771" s="204">
        <v>138</v>
      </c>
      <c r="M771" s="193" t="s">
        <v>17051</v>
      </c>
      <c r="N771" s="193" t="s">
        <v>17067</v>
      </c>
      <c r="O771" s="196" t="s">
        <v>17174</v>
      </c>
      <c r="P771" s="200">
        <v>12520415.859999999</v>
      </c>
      <c r="Q771" s="200"/>
      <c r="R771" s="200">
        <v>0</v>
      </c>
      <c r="S771" s="200">
        <v>0</v>
      </c>
      <c r="T771" s="200">
        <f t="shared" si="423"/>
        <v>12520415.859999999</v>
      </c>
      <c r="U771" s="194">
        <f t="shared" si="394"/>
        <v>2925.9392397017136</v>
      </c>
      <c r="V771" s="200">
        <v>2925.9392406364877</v>
      </c>
    </row>
    <row r="772" spans="1:22" s="71" customFormat="1" ht="35.25" x14ac:dyDescent="0.5">
      <c r="A772"/>
      <c r="B772" s="201" t="s">
        <v>249</v>
      </c>
      <c r="C772" s="216"/>
      <c r="D772" s="193" t="s">
        <v>17029</v>
      </c>
      <c r="E772" s="193" t="s">
        <v>17029</v>
      </c>
      <c r="F772" s="193" t="s">
        <v>17029</v>
      </c>
      <c r="G772" s="193" t="s">
        <v>17029</v>
      </c>
      <c r="H772" s="193" t="s">
        <v>17029</v>
      </c>
      <c r="I772" s="198">
        <f>I773</f>
        <v>781.8</v>
      </c>
      <c r="J772" s="198">
        <f t="shared" ref="J772:L772" si="432">J773</f>
        <v>700.9</v>
      </c>
      <c r="K772" s="198">
        <f>K773</f>
        <v>700.9</v>
      </c>
      <c r="L772" s="176">
        <f t="shared" si="432"/>
        <v>43</v>
      </c>
      <c r="M772" s="193" t="s">
        <v>17029</v>
      </c>
      <c r="N772" s="193" t="s">
        <v>17029</v>
      </c>
      <c r="O772" s="196" t="s">
        <v>17029</v>
      </c>
      <c r="P772" s="199">
        <v>4975316.8000000007</v>
      </c>
      <c r="Q772" s="199"/>
      <c r="R772" s="198">
        <f t="shared" ref="R772:T772" si="433">R773</f>
        <v>0</v>
      </c>
      <c r="S772" s="198">
        <f t="shared" si="433"/>
        <v>1115949.92</v>
      </c>
      <c r="T772" s="198">
        <f t="shared" si="433"/>
        <v>3859366.8800000008</v>
      </c>
      <c r="U772" s="194">
        <f t="shared" si="394"/>
        <v>6363.9253005883875</v>
      </c>
      <c r="V772" s="200">
        <f>V773</f>
        <v>6363.9253005883857</v>
      </c>
    </row>
    <row r="773" spans="1:22" ht="35.25" x14ac:dyDescent="0.5">
      <c r="A773">
        <v>1</v>
      </c>
      <c r="B773" s="193">
        <f>SUBTOTAL(9,$A$628:A773)</f>
        <v>114</v>
      </c>
      <c r="C773" s="202" t="s">
        <v>250</v>
      </c>
      <c r="D773" s="193">
        <v>1976</v>
      </c>
      <c r="E773" s="193"/>
      <c r="F773" s="193" t="s">
        <v>17193</v>
      </c>
      <c r="G773" s="193">
        <v>2</v>
      </c>
      <c r="H773" s="193" t="s">
        <v>16999</v>
      </c>
      <c r="I773" s="203">
        <v>781.8</v>
      </c>
      <c r="J773" s="203">
        <v>700.9</v>
      </c>
      <c r="K773" s="203">
        <v>700.9</v>
      </c>
      <c r="L773" s="204">
        <v>43</v>
      </c>
      <c r="M773" s="193" t="s">
        <v>17051</v>
      </c>
      <c r="N773" s="193" t="s">
        <v>17176</v>
      </c>
      <c r="O773" s="196" t="s">
        <v>17055</v>
      </c>
      <c r="P773" s="200">
        <v>4975316.8000000007</v>
      </c>
      <c r="Q773" s="200"/>
      <c r="R773" s="200">
        <v>0</v>
      </c>
      <c r="S773" s="200">
        <v>1115949.92</v>
      </c>
      <c r="T773" s="200">
        <f t="shared" si="423"/>
        <v>3859366.8800000008</v>
      </c>
      <c r="U773" s="194">
        <f t="shared" si="394"/>
        <v>6363.9253005883875</v>
      </c>
      <c r="V773" s="200">
        <v>6363.9253005883857</v>
      </c>
    </row>
    <row r="774" spans="1:22" s="71" customFormat="1" ht="35.25" x14ac:dyDescent="0.5">
      <c r="A774"/>
      <c r="B774" s="201" t="s">
        <v>367</v>
      </c>
      <c r="C774" s="216"/>
      <c r="D774" s="193" t="s">
        <v>17029</v>
      </c>
      <c r="E774" s="193" t="s">
        <v>17029</v>
      </c>
      <c r="F774" s="193" t="s">
        <v>17029</v>
      </c>
      <c r="G774" s="193" t="s">
        <v>17029</v>
      </c>
      <c r="H774" s="193" t="s">
        <v>17029</v>
      </c>
      <c r="I774" s="198">
        <f>I775</f>
        <v>1055.4000000000001</v>
      </c>
      <c r="J774" s="198">
        <f t="shared" ref="J774:L774" si="434">J775</f>
        <v>941.8</v>
      </c>
      <c r="K774" s="198">
        <f>K775</f>
        <v>941.8</v>
      </c>
      <c r="L774" s="176">
        <f t="shared" si="434"/>
        <v>47</v>
      </c>
      <c r="M774" s="193" t="s">
        <v>17029</v>
      </c>
      <c r="N774" s="193" t="s">
        <v>17029</v>
      </c>
      <c r="O774" s="196" t="s">
        <v>17029</v>
      </c>
      <c r="P774" s="199">
        <v>6736263.6000000006</v>
      </c>
      <c r="Q774" s="199"/>
      <c r="R774" s="198">
        <f t="shared" ref="R774:T774" si="435">R775</f>
        <v>0</v>
      </c>
      <c r="S774" s="198">
        <f t="shared" si="435"/>
        <v>0</v>
      </c>
      <c r="T774" s="198">
        <f t="shared" si="435"/>
        <v>6736263.6000000006</v>
      </c>
      <c r="U774" s="194">
        <f t="shared" si="394"/>
        <v>6382.6640136441156</v>
      </c>
      <c r="V774" s="200">
        <f>V775</f>
        <v>6652.6405343945407</v>
      </c>
    </row>
    <row r="775" spans="1:22" ht="35.25" x14ac:dyDescent="0.5">
      <c r="A775">
        <v>1</v>
      </c>
      <c r="B775" s="193">
        <f>SUBTOTAL(9,$A$628:A775)</f>
        <v>115</v>
      </c>
      <c r="C775" s="202" t="s">
        <v>368</v>
      </c>
      <c r="D775" s="193">
        <v>1970</v>
      </c>
      <c r="E775" s="193"/>
      <c r="F775" s="193" t="s">
        <v>17193</v>
      </c>
      <c r="G775" s="193">
        <v>2</v>
      </c>
      <c r="H775" s="193" t="s">
        <v>17058</v>
      </c>
      <c r="I775" s="203">
        <v>1055.4000000000001</v>
      </c>
      <c r="J775" s="203">
        <v>941.8</v>
      </c>
      <c r="K775" s="203">
        <v>941.8</v>
      </c>
      <c r="L775" s="204">
        <v>47</v>
      </c>
      <c r="M775" s="193" t="s">
        <v>17051</v>
      </c>
      <c r="N775" s="193" t="s">
        <v>17067</v>
      </c>
      <c r="O775" s="196" t="s">
        <v>17116</v>
      </c>
      <c r="P775" s="200">
        <v>6736263.6000000006</v>
      </c>
      <c r="Q775" s="200"/>
      <c r="R775" s="200">
        <v>0</v>
      </c>
      <c r="S775" s="200">
        <v>0</v>
      </c>
      <c r="T775" s="200">
        <f t="shared" ref="T775" si="436">P775-R775-S775</f>
        <v>6736263.6000000006</v>
      </c>
      <c r="U775" s="194">
        <f t="shared" si="394"/>
        <v>6382.6640136441156</v>
      </c>
      <c r="V775" s="200">
        <v>6652.6405343945407</v>
      </c>
    </row>
    <row r="776" spans="1:22" s="71" customFormat="1" ht="35.25" x14ac:dyDescent="0.5">
      <c r="A776"/>
      <c r="B776" s="201" t="s">
        <v>280</v>
      </c>
      <c r="C776" s="216"/>
      <c r="D776" s="193" t="s">
        <v>17029</v>
      </c>
      <c r="E776" s="193" t="s">
        <v>17029</v>
      </c>
      <c r="F776" s="193" t="s">
        <v>17029</v>
      </c>
      <c r="G776" s="193" t="s">
        <v>17029</v>
      </c>
      <c r="H776" s="193" t="s">
        <v>17029</v>
      </c>
      <c r="I776" s="198">
        <f>I777</f>
        <v>773.3</v>
      </c>
      <c r="J776" s="198">
        <f t="shared" ref="J776:L776" si="437">J777</f>
        <v>468.7</v>
      </c>
      <c r="K776" s="198">
        <f>K777</f>
        <v>397</v>
      </c>
      <c r="L776" s="176">
        <f t="shared" si="437"/>
        <v>35</v>
      </c>
      <c r="M776" s="193" t="s">
        <v>17029</v>
      </c>
      <c r="N776" s="193" t="s">
        <v>17029</v>
      </c>
      <c r="O776" s="196" t="s">
        <v>17029</v>
      </c>
      <c r="P776" s="199">
        <v>5982176</v>
      </c>
      <c r="Q776" s="199"/>
      <c r="R776" s="198">
        <f t="shared" ref="R776:T776" si="438">R777</f>
        <v>0</v>
      </c>
      <c r="S776" s="198">
        <f t="shared" si="438"/>
        <v>0</v>
      </c>
      <c r="T776" s="198">
        <f t="shared" si="438"/>
        <v>5982176</v>
      </c>
      <c r="U776" s="194">
        <f t="shared" si="394"/>
        <v>7735.9058580111214</v>
      </c>
      <c r="V776" s="200">
        <f>V777</f>
        <v>7735.9058580111214</v>
      </c>
    </row>
    <row r="777" spans="1:22" ht="35.25" x14ac:dyDescent="0.5">
      <c r="A777">
        <v>1</v>
      </c>
      <c r="B777" s="193">
        <f>SUBTOTAL(9,$A$628:A777)</f>
        <v>116</v>
      </c>
      <c r="C777" s="202" t="s">
        <v>282</v>
      </c>
      <c r="D777" s="193">
        <v>1975</v>
      </c>
      <c r="E777" s="193">
        <v>2016</v>
      </c>
      <c r="F777" s="193" t="s">
        <v>17193</v>
      </c>
      <c r="G777" s="193">
        <v>2</v>
      </c>
      <c r="H777" s="193" t="s">
        <v>16999</v>
      </c>
      <c r="I777" s="203">
        <v>773.3</v>
      </c>
      <c r="J777" s="203">
        <v>468.7</v>
      </c>
      <c r="K777" s="203">
        <v>397</v>
      </c>
      <c r="L777" s="204">
        <v>35</v>
      </c>
      <c r="M777" s="193" t="s">
        <v>17051</v>
      </c>
      <c r="N777" s="193" t="s">
        <v>17067</v>
      </c>
      <c r="O777" s="196" t="s">
        <v>17177</v>
      </c>
      <c r="P777" s="200">
        <v>5982176</v>
      </c>
      <c r="Q777" s="200"/>
      <c r="R777" s="200">
        <v>0</v>
      </c>
      <c r="S777" s="200">
        <v>0</v>
      </c>
      <c r="T777" s="200">
        <f>P777-R777-S777</f>
        <v>5982176</v>
      </c>
      <c r="U777" s="194">
        <f t="shared" si="394"/>
        <v>7735.9058580111214</v>
      </c>
      <c r="V777" s="200">
        <v>7735.9058580111214</v>
      </c>
    </row>
    <row r="778" spans="1:22" s="71" customFormat="1" ht="35.25" x14ac:dyDescent="0.5">
      <c r="A778"/>
      <c r="B778" s="201" t="s">
        <v>259</v>
      </c>
      <c r="C778" s="216"/>
      <c r="D778" s="193" t="s">
        <v>17029</v>
      </c>
      <c r="E778" s="193" t="s">
        <v>17029</v>
      </c>
      <c r="F778" s="193" t="s">
        <v>17029</v>
      </c>
      <c r="G778" s="193" t="s">
        <v>17029</v>
      </c>
      <c r="H778" s="193" t="s">
        <v>17029</v>
      </c>
      <c r="I778" s="198">
        <f>I779</f>
        <v>660</v>
      </c>
      <c r="J778" s="198">
        <f t="shared" ref="J778:L778" si="439">J779</f>
        <v>612.98</v>
      </c>
      <c r="K778" s="198">
        <f>K779</f>
        <v>520.28</v>
      </c>
      <c r="L778" s="176">
        <f t="shared" si="439"/>
        <v>26</v>
      </c>
      <c r="M778" s="193" t="s">
        <v>17029</v>
      </c>
      <c r="N778" s="193" t="s">
        <v>17029</v>
      </c>
      <c r="O778" s="196" t="s">
        <v>17029</v>
      </c>
      <c r="P778" s="199">
        <v>5266000</v>
      </c>
      <c r="Q778" s="199"/>
      <c r="R778" s="198">
        <f t="shared" ref="R778:T778" si="440">R779</f>
        <v>0</v>
      </c>
      <c r="S778" s="198">
        <f t="shared" si="440"/>
        <v>0</v>
      </c>
      <c r="T778" s="198">
        <f t="shared" si="440"/>
        <v>5266000</v>
      </c>
      <c r="U778" s="194">
        <f t="shared" si="394"/>
        <v>7978.787878787879</v>
      </c>
      <c r="V778" s="200">
        <f>V779</f>
        <v>7978.787878787879</v>
      </c>
    </row>
    <row r="779" spans="1:22" ht="35.25" x14ac:dyDescent="0.5">
      <c r="A779">
        <v>1</v>
      </c>
      <c r="B779" s="193">
        <f>SUBTOTAL(9,$A$628:A779)</f>
        <v>117</v>
      </c>
      <c r="C779" s="202" t="s">
        <v>283</v>
      </c>
      <c r="D779" s="193">
        <v>1966</v>
      </c>
      <c r="E779" s="193">
        <v>2016</v>
      </c>
      <c r="F779" s="193" t="s">
        <v>17193</v>
      </c>
      <c r="G779" s="193">
        <v>2</v>
      </c>
      <c r="H779" s="193" t="s">
        <v>16999</v>
      </c>
      <c r="I779" s="203">
        <v>660</v>
      </c>
      <c r="J779" s="203">
        <v>612.98</v>
      </c>
      <c r="K779" s="203">
        <v>520.28</v>
      </c>
      <c r="L779" s="204">
        <v>26</v>
      </c>
      <c r="M779" s="193" t="s">
        <v>17051</v>
      </c>
      <c r="N779" s="193" t="s">
        <v>17089</v>
      </c>
      <c r="O779" s="196" t="s">
        <v>17055</v>
      </c>
      <c r="P779" s="200">
        <v>5266000</v>
      </c>
      <c r="Q779" s="200"/>
      <c r="R779" s="200">
        <v>0</v>
      </c>
      <c r="S779" s="200">
        <v>0</v>
      </c>
      <c r="T779" s="200">
        <f>P779-R779-S779</f>
        <v>5266000</v>
      </c>
      <c r="U779" s="194">
        <f t="shared" si="394"/>
        <v>7978.787878787879</v>
      </c>
      <c r="V779" s="200">
        <v>7978.787878787879</v>
      </c>
    </row>
    <row r="780" spans="1:22" s="71" customFormat="1" ht="35.25" x14ac:dyDescent="0.5">
      <c r="A780"/>
      <c r="B780" s="201" t="s">
        <v>261</v>
      </c>
      <c r="C780" s="216"/>
      <c r="D780" s="193" t="s">
        <v>17029</v>
      </c>
      <c r="E780" s="193" t="s">
        <v>17029</v>
      </c>
      <c r="F780" s="193" t="s">
        <v>17029</v>
      </c>
      <c r="G780" s="193" t="s">
        <v>17029</v>
      </c>
      <c r="H780" s="193" t="s">
        <v>17029</v>
      </c>
      <c r="I780" s="198">
        <f>I781</f>
        <v>1138.3</v>
      </c>
      <c r="J780" s="198">
        <f t="shared" ref="J780:L780" si="441">J781</f>
        <v>998.3</v>
      </c>
      <c r="K780" s="198">
        <f>K781</f>
        <v>956.94899999999996</v>
      </c>
      <c r="L780" s="176">
        <f t="shared" si="441"/>
        <v>50</v>
      </c>
      <c r="M780" s="193" t="s">
        <v>17029</v>
      </c>
      <c r="N780" s="193" t="s">
        <v>17029</v>
      </c>
      <c r="O780" s="196" t="s">
        <v>17029</v>
      </c>
      <c r="P780" s="199">
        <v>2764282.4000000004</v>
      </c>
      <c r="Q780" s="199"/>
      <c r="R780" s="198">
        <f t="shared" ref="R780:T780" si="442">R781</f>
        <v>0</v>
      </c>
      <c r="S780" s="198">
        <f t="shared" si="442"/>
        <v>0</v>
      </c>
      <c r="T780" s="198">
        <f t="shared" si="442"/>
        <v>2764282.4000000004</v>
      </c>
      <c r="U780" s="194">
        <f t="shared" si="394"/>
        <v>2428.4304664851097</v>
      </c>
      <c r="V780" s="200">
        <f>V781</f>
        <v>2428.4304664851097</v>
      </c>
    </row>
    <row r="781" spans="1:22" ht="35.25" x14ac:dyDescent="0.5">
      <c r="A781">
        <v>1</v>
      </c>
      <c r="B781" s="193">
        <f>SUBTOTAL(9,$A$628:A781)</f>
        <v>118</v>
      </c>
      <c r="C781" s="202" t="s">
        <v>284</v>
      </c>
      <c r="D781" s="193">
        <v>1990</v>
      </c>
      <c r="E781" s="193"/>
      <c r="F781" s="193" t="s">
        <v>17193</v>
      </c>
      <c r="G781" s="193">
        <v>5</v>
      </c>
      <c r="H781" s="193" t="s">
        <v>16997</v>
      </c>
      <c r="I781" s="203">
        <v>1138.3</v>
      </c>
      <c r="J781" s="203">
        <v>998.3</v>
      </c>
      <c r="K781" s="203">
        <v>956.94899999999996</v>
      </c>
      <c r="L781" s="204">
        <v>50</v>
      </c>
      <c r="M781" s="193" t="s">
        <v>17051</v>
      </c>
      <c r="N781" s="193" t="s">
        <v>17067</v>
      </c>
      <c r="O781" s="196" t="s">
        <v>17177</v>
      </c>
      <c r="P781" s="200">
        <v>2764282.4000000004</v>
      </c>
      <c r="Q781" s="200"/>
      <c r="R781" s="200">
        <v>0</v>
      </c>
      <c r="S781" s="200">
        <v>0</v>
      </c>
      <c r="T781" s="200">
        <f>P781-R781-S781</f>
        <v>2764282.4000000004</v>
      </c>
      <c r="U781" s="194">
        <f t="shared" si="394"/>
        <v>2428.4304664851097</v>
      </c>
      <c r="V781" s="200">
        <v>2428.4304664851097</v>
      </c>
    </row>
    <row r="782" spans="1:22" s="71" customFormat="1" ht="35.25" x14ac:dyDescent="0.5">
      <c r="A782"/>
      <c r="B782" s="201" t="s">
        <v>263</v>
      </c>
      <c r="C782" s="216"/>
      <c r="D782" s="193" t="s">
        <v>17029</v>
      </c>
      <c r="E782" s="193" t="s">
        <v>17029</v>
      </c>
      <c r="F782" s="193" t="s">
        <v>17029</v>
      </c>
      <c r="G782" s="193" t="s">
        <v>17029</v>
      </c>
      <c r="H782" s="193" t="s">
        <v>17029</v>
      </c>
      <c r="I782" s="198">
        <f>I783+I784</f>
        <v>7167.08</v>
      </c>
      <c r="J782" s="198">
        <f t="shared" ref="J782:L782" si="443">J783+J784</f>
        <v>5567</v>
      </c>
      <c r="K782" s="198">
        <f>K783+K784</f>
        <v>5122.63</v>
      </c>
      <c r="L782" s="176">
        <f t="shared" si="443"/>
        <v>273</v>
      </c>
      <c r="M782" s="193" t="s">
        <v>17029</v>
      </c>
      <c r="N782" s="193" t="s">
        <v>17029</v>
      </c>
      <c r="O782" s="196" t="s">
        <v>17029</v>
      </c>
      <c r="P782" s="199">
        <v>18334915.32</v>
      </c>
      <c r="Q782" s="199"/>
      <c r="R782" s="198">
        <f t="shared" ref="R782:T782" si="444">R783+R784</f>
        <v>0</v>
      </c>
      <c r="S782" s="198">
        <f t="shared" si="444"/>
        <v>0</v>
      </c>
      <c r="T782" s="198">
        <f t="shared" si="444"/>
        <v>18334915.32</v>
      </c>
      <c r="U782" s="194">
        <f t="shared" si="394"/>
        <v>2558.2127337772149</v>
      </c>
      <c r="V782" s="200">
        <f>MAX(V783:V784)</f>
        <v>3156.503364913427</v>
      </c>
    </row>
    <row r="783" spans="1:22" ht="35.25" x14ac:dyDescent="0.5">
      <c r="A783">
        <v>1</v>
      </c>
      <c r="B783" s="193">
        <f>SUBTOTAL(9,$A$628:A783)</f>
        <v>119</v>
      </c>
      <c r="C783" s="202" t="s">
        <v>285</v>
      </c>
      <c r="D783" s="193">
        <v>1974</v>
      </c>
      <c r="E783" s="193"/>
      <c r="F783" s="193" t="s">
        <v>17193</v>
      </c>
      <c r="G783" s="193">
        <v>5</v>
      </c>
      <c r="H783" s="193" t="s">
        <v>17054</v>
      </c>
      <c r="I783" s="203">
        <v>3673.2</v>
      </c>
      <c r="J783" s="203">
        <v>3392.7</v>
      </c>
      <c r="K783" s="203">
        <v>2948.33</v>
      </c>
      <c r="L783" s="204">
        <v>179</v>
      </c>
      <c r="M783" s="193" t="s">
        <v>17051</v>
      </c>
      <c r="N783" s="193" t="s">
        <v>17067</v>
      </c>
      <c r="O783" s="196" t="s">
        <v>17182</v>
      </c>
      <c r="P783" s="200">
        <v>11594435.32</v>
      </c>
      <c r="Q783" s="200"/>
      <c r="R783" s="200">
        <v>0</v>
      </c>
      <c r="S783" s="200">
        <v>0</v>
      </c>
      <c r="T783" s="200">
        <f>P783-R783-S783</f>
        <v>11594435.32</v>
      </c>
      <c r="U783" s="194">
        <f t="shared" ref="U783:U784" si="445">P783/I783</f>
        <v>3156.4944244800176</v>
      </c>
      <c r="V783" s="200">
        <v>3156.503364913427</v>
      </c>
    </row>
    <row r="784" spans="1:22" ht="35.25" x14ac:dyDescent="0.5">
      <c r="A784">
        <v>1</v>
      </c>
      <c r="B784" s="193">
        <f>SUBTOTAL(9,$A$628:A784)</f>
        <v>120</v>
      </c>
      <c r="C784" s="202" t="s">
        <v>286</v>
      </c>
      <c r="D784" s="193">
        <v>1966</v>
      </c>
      <c r="E784" s="193"/>
      <c r="F784" s="193" t="s">
        <v>17193</v>
      </c>
      <c r="G784" s="193">
        <v>5</v>
      </c>
      <c r="H784" s="193" t="s">
        <v>16999</v>
      </c>
      <c r="I784" s="203">
        <v>3493.88</v>
      </c>
      <c r="J784" s="203">
        <v>2174.3000000000002</v>
      </c>
      <c r="K784" s="203">
        <v>2174.3000000000002</v>
      </c>
      <c r="L784" s="204">
        <v>94</v>
      </c>
      <c r="M784" s="193" t="s">
        <v>17051</v>
      </c>
      <c r="N784" s="193" t="s">
        <v>17067</v>
      </c>
      <c r="O784" s="196" t="s">
        <v>17182</v>
      </c>
      <c r="P784" s="200">
        <v>6740480</v>
      </c>
      <c r="Q784" s="200"/>
      <c r="R784" s="200">
        <v>0</v>
      </c>
      <c r="S784" s="200">
        <v>0</v>
      </c>
      <c r="T784" s="200">
        <f>P784-R784-S784</f>
        <v>6740480</v>
      </c>
      <c r="U784" s="194">
        <f t="shared" si="445"/>
        <v>1929.2248159639139</v>
      </c>
      <c r="V784" s="200">
        <v>1929.2248159639139</v>
      </c>
    </row>
    <row r="785" spans="1:22" s="71" customFormat="1" ht="35.25" x14ac:dyDescent="0.5">
      <c r="A785"/>
      <c r="B785" s="201" t="s">
        <v>266</v>
      </c>
      <c r="C785" s="216"/>
      <c r="D785" s="193" t="s">
        <v>17029</v>
      </c>
      <c r="E785" s="193" t="s">
        <v>17029</v>
      </c>
      <c r="F785" s="193" t="s">
        <v>17029</v>
      </c>
      <c r="G785" s="193" t="s">
        <v>17029</v>
      </c>
      <c r="H785" s="193" t="s">
        <v>17029</v>
      </c>
      <c r="I785" s="198">
        <f>I786</f>
        <v>6230.86</v>
      </c>
      <c r="J785" s="198">
        <f t="shared" ref="J785:L785" si="446">J786</f>
        <v>5515.1</v>
      </c>
      <c r="K785" s="198">
        <f>K786</f>
        <v>5515.1</v>
      </c>
      <c r="L785" s="176">
        <f t="shared" si="446"/>
        <v>201</v>
      </c>
      <c r="M785" s="193" t="s">
        <v>17029</v>
      </c>
      <c r="N785" s="193" t="s">
        <v>17029</v>
      </c>
      <c r="O785" s="196" t="s">
        <v>17029</v>
      </c>
      <c r="P785" s="199">
        <v>13268555.52</v>
      </c>
      <c r="Q785" s="199"/>
      <c r="R785" s="198">
        <f t="shared" ref="R785:T785" si="447">R786</f>
        <v>0</v>
      </c>
      <c r="S785" s="198">
        <f t="shared" si="447"/>
        <v>0</v>
      </c>
      <c r="T785" s="198">
        <f t="shared" si="447"/>
        <v>13268555.52</v>
      </c>
      <c r="U785" s="194">
        <f t="shared" ref="U785:U810" si="448">P785/I785</f>
        <v>2129.4902340928861</v>
      </c>
      <c r="V785" s="200">
        <f>V786</f>
        <v>2129.4902340928866</v>
      </c>
    </row>
    <row r="786" spans="1:22" ht="35.25" x14ac:dyDescent="0.5">
      <c r="A786">
        <v>1</v>
      </c>
      <c r="B786" s="193">
        <f>SUBTOTAL(9,$A$628:A786)</f>
        <v>121</v>
      </c>
      <c r="C786" s="202" t="s">
        <v>287</v>
      </c>
      <c r="D786" s="193">
        <v>1994</v>
      </c>
      <c r="E786" s="193"/>
      <c r="F786" s="193" t="s">
        <v>17056</v>
      </c>
      <c r="G786" s="193">
        <v>5</v>
      </c>
      <c r="H786" s="193" t="s">
        <v>17061</v>
      </c>
      <c r="I786" s="203">
        <v>6230.86</v>
      </c>
      <c r="J786" s="203">
        <v>5515.1</v>
      </c>
      <c r="K786" s="203">
        <v>5515.1</v>
      </c>
      <c r="L786" s="204">
        <v>201</v>
      </c>
      <c r="M786" s="193" t="s">
        <v>17051</v>
      </c>
      <c r="N786" s="193" t="s">
        <v>17067</v>
      </c>
      <c r="O786" s="196" t="s">
        <v>17179</v>
      </c>
      <c r="P786" s="200">
        <v>13268555.52</v>
      </c>
      <c r="Q786" s="200"/>
      <c r="R786" s="200">
        <v>0</v>
      </c>
      <c r="S786" s="200">
        <v>0</v>
      </c>
      <c r="T786" s="200">
        <f>P786-R786-S786</f>
        <v>13268555.52</v>
      </c>
      <c r="U786" s="194">
        <f t="shared" si="448"/>
        <v>2129.4902340928861</v>
      </c>
      <c r="V786" s="200">
        <v>2129.4902340928866</v>
      </c>
    </row>
    <row r="787" spans="1:22" s="71" customFormat="1" ht="35.25" x14ac:dyDescent="0.5">
      <c r="A787"/>
      <c r="B787" s="201" t="s">
        <v>52</v>
      </c>
      <c r="C787" s="216"/>
      <c r="D787" s="193" t="s">
        <v>17029</v>
      </c>
      <c r="E787" s="193" t="s">
        <v>17029</v>
      </c>
      <c r="F787" s="193" t="s">
        <v>17029</v>
      </c>
      <c r="G787" s="193" t="s">
        <v>17029</v>
      </c>
      <c r="H787" s="193" t="s">
        <v>17029</v>
      </c>
      <c r="I787" s="203">
        <v>691.6</v>
      </c>
      <c r="J787" s="203">
        <v>691.6</v>
      </c>
      <c r="K787" s="203">
        <f>K788</f>
        <v>457.40000000000003</v>
      </c>
      <c r="L787" s="204">
        <v>17</v>
      </c>
      <c r="M787" s="193" t="s">
        <v>17029</v>
      </c>
      <c r="N787" s="193" t="s">
        <v>17029</v>
      </c>
      <c r="O787" s="196" t="s">
        <v>17029</v>
      </c>
      <c r="P787" s="221">
        <v>5602584</v>
      </c>
      <c r="Q787" s="221"/>
      <c r="R787" s="203">
        <f t="shared" ref="R787" si="449">R788</f>
        <v>0</v>
      </c>
      <c r="S787" s="203">
        <f t="shared" ref="S787" si="450">S788</f>
        <v>0</v>
      </c>
      <c r="T787" s="203">
        <f t="shared" ref="T787" si="451">T788</f>
        <v>5602584</v>
      </c>
      <c r="U787" s="194">
        <f t="shared" si="448"/>
        <v>8100.9022556390973</v>
      </c>
      <c r="V787" s="200">
        <v>9089.3515037593988</v>
      </c>
    </row>
    <row r="788" spans="1:22" ht="35.25" x14ac:dyDescent="0.5">
      <c r="A788">
        <v>1</v>
      </c>
      <c r="B788" s="193">
        <f>SUBTOTAL(9,$A$628:A788)</f>
        <v>122</v>
      </c>
      <c r="C788" s="222" t="s">
        <v>15907</v>
      </c>
      <c r="D788" s="193">
        <v>1969</v>
      </c>
      <c r="E788" s="193"/>
      <c r="F788" s="193" t="s">
        <v>17193</v>
      </c>
      <c r="G788" s="193">
        <v>2</v>
      </c>
      <c r="H788" s="193" t="s">
        <v>16997</v>
      </c>
      <c r="I788" s="203">
        <v>691.6</v>
      </c>
      <c r="J788" s="203">
        <v>691.6</v>
      </c>
      <c r="K788" s="203">
        <v>457.40000000000003</v>
      </c>
      <c r="L788" s="204">
        <v>17</v>
      </c>
      <c r="M788" s="193" t="s">
        <v>17051</v>
      </c>
      <c r="N788" s="193" t="s">
        <v>17067</v>
      </c>
      <c r="O788" s="196" t="s">
        <v>17164</v>
      </c>
      <c r="P788" s="200">
        <v>5602584</v>
      </c>
      <c r="Q788" s="200"/>
      <c r="R788" s="200">
        <v>0</v>
      </c>
      <c r="S788" s="200">
        <v>0</v>
      </c>
      <c r="T788" s="200">
        <f t="shared" si="294"/>
        <v>5602584</v>
      </c>
      <c r="U788" s="194">
        <f t="shared" si="448"/>
        <v>8100.9022556390973</v>
      </c>
      <c r="V788" s="200">
        <v>9089.3515037593988</v>
      </c>
    </row>
    <row r="789" spans="1:22" s="71" customFormat="1" ht="35.25" x14ac:dyDescent="0.5">
      <c r="A789"/>
      <c r="B789" s="201" t="s">
        <v>53</v>
      </c>
      <c r="C789" s="223"/>
      <c r="D789" s="193" t="s">
        <v>17029</v>
      </c>
      <c r="E789" s="193" t="s">
        <v>17029</v>
      </c>
      <c r="F789" s="193" t="s">
        <v>17029</v>
      </c>
      <c r="G789" s="193" t="s">
        <v>17029</v>
      </c>
      <c r="H789" s="193" t="s">
        <v>17029</v>
      </c>
      <c r="I789" s="198">
        <f>I790</f>
        <v>362.9</v>
      </c>
      <c r="J789" s="198">
        <f t="shared" ref="J789:L789" si="452">J790</f>
        <v>241.5</v>
      </c>
      <c r="K789" s="198">
        <f>K790</f>
        <v>189.1</v>
      </c>
      <c r="L789" s="176">
        <f t="shared" si="452"/>
        <v>23</v>
      </c>
      <c r="M789" s="193" t="s">
        <v>17029</v>
      </c>
      <c r="N789" s="193" t="s">
        <v>17029</v>
      </c>
      <c r="O789" s="196" t="s">
        <v>17029</v>
      </c>
      <c r="P789" s="199">
        <v>3167614.8</v>
      </c>
      <c r="Q789" s="199"/>
      <c r="R789" s="198">
        <f t="shared" ref="R789:T789" si="453">R790</f>
        <v>0</v>
      </c>
      <c r="S789" s="198">
        <f t="shared" si="453"/>
        <v>0</v>
      </c>
      <c r="T789" s="198">
        <f t="shared" si="453"/>
        <v>3167614.8</v>
      </c>
      <c r="U789" s="194">
        <f t="shared" si="448"/>
        <v>8728.616147699091</v>
      </c>
      <c r="V789" s="200">
        <f>V790</f>
        <v>9793.6572747313312</v>
      </c>
    </row>
    <row r="790" spans="1:22" ht="35.25" x14ac:dyDescent="0.5">
      <c r="A790">
        <v>1</v>
      </c>
      <c r="B790" s="193">
        <f>SUBTOTAL(9,$A$628:A790)</f>
        <v>123</v>
      </c>
      <c r="C790" s="220" t="s">
        <v>66</v>
      </c>
      <c r="D790" s="193">
        <v>1965</v>
      </c>
      <c r="E790" s="193"/>
      <c r="F790" s="193" t="s">
        <v>17193</v>
      </c>
      <c r="G790" s="193">
        <v>2</v>
      </c>
      <c r="H790" s="193" t="s">
        <v>16999</v>
      </c>
      <c r="I790" s="203">
        <v>362.9</v>
      </c>
      <c r="J790" s="203">
        <v>241.5</v>
      </c>
      <c r="K790" s="203">
        <v>189.1</v>
      </c>
      <c r="L790" s="204">
        <v>23</v>
      </c>
      <c r="M790" s="193" t="s">
        <v>17051</v>
      </c>
      <c r="N790" s="193" t="s">
        <v>17067</v>
      </c>
      <c r="O790" s="196" t="s">
        <v>17163</v>
      </c>
      <c r="P790" s="200">
        <v>3167614.8</v>
      </c>
      <c r="Q790" s="200"/>
      <c r="R790" s="200">
        <v>0</v>
      </c>
      <c r="S790" s="200">
        <v>0</v>
      </c>
      <c r="T790" s="200">
        <f t="shared" si="294"/>
        <v>3167614.8</v>
      </c>
      <c r="U790" s="194">
        <f t="shared" si="448"/>
        <v>8728.616147699091</v>
      </c>
      <c r="V790" s="200">
        <v>9793.6572747313312</v>
      </c>
    </row>
    <row r="791" spans="1:22" s="71" customFormat="1" ht="35.25" x14ac:dyDescent="0.5">
      <c r="A791"/>
      <c r="B791" s="201" t="s">
        <v>55</v>
      </c>
      <c r="C791" s="216"/>
      <c r="D791" s="193" t="s">
        <v>17029</v>
      </c>
      <c r="E791" s="193" t="s">
        <v>17029</v>
      </c>
      <c r="F791" s="193" t="s">
        <v>17029</v>
      </c>
      <c r="G791" s="193" t="s">
        <v>17029</v>
      </c>
      <c r="H791" s="193" t="s">
        <v>17029</v>
      </c>
      <c r="I791" s="198">
        <f>I792</f>
        <v>375.2</v>
      </c>
      <c r="J791" s="198">
        <f t="shared" ref="J791:L791" si="454">J792</f>
        <v>375.2</v>
      </c>
      <c r="K791" s="198">
        <f>K792</f>
        <v>375.2</v>
      </c>
      <c r="L791" s="176">
        <f t="shared" si="454"/>
        <v>17</v>
      </c>
      <c r="M791" s="193" t="s">
        <v>17029</v>
      </c>
      <c r="N791" s="193" t="s">
        <v>17029</v>
      </c>
      <c r="O791" s="196" t="s">
        <v>17029</v>
      </c>
      <c r="P791" s="199">
        <v>4525164</v>
      </c>
      <c r="Q791" s="199"/>
      <c r="R791" s="198">
        <f t="shared" ref="R791:T791" si="455">R792</f>
        <v>0</v>
      </c>
      <c r="S791" s="198">
        <f t="shared" si="455"/>
        <v>0</v>
      </c>
      <c r="T791" s="198">
        <f t="shared" si="455"/>
        <v>4525164</v>
      </c>
      <c r="U791" s="194">
        <f t="shared" si="448"/>
        <v>12060.671641791045</v>
      </c>
      <c r="V791" s="200">
        <f>V792</f>
        <v>13532.280783582089</v>
      </c>
    </row>
    <row r="792" spans="1:22" ht="35.25" x14ac:dyDescent="0.5">
      <c r="A792">
        <v>1</v>
      </c>
      <c r="B792" s="193">
        <f>SUBTOTAL(9,$A$628:A792)</f>
        <v>124</v>
      </c>
      <c r="C792" s="202" t="s">
        <v>67</v>
      </c>
      <c r="D792" s="193">
        <v>1967</v>
      </c>
      <c r="E792" s="193"/>
      <c r="F792" s="193" t="s">
        <v>17193</v>
      </c>
      <c r="G792" s="193">
        <v>2</v>
      </c>
      <c r="H792" s="193" t="s">
        <v>16999</v>
      </c>
      <c r="I792" s="203">
        <v>375.2</v>
      </c>
      <c r="J792" s="203">
        <v>375.2</v>
      </c>
      <c r="K792" s="203">
        <v>375.2</v>
      </c>
      <c r="L792" s="204">
        <v>17</v>
      </c>
      <c r="M792" s="193" t="s">
        <v>17051</v>
      </c>
      <c r="N792" s="193" t="s">
        <v>17067</v>
      </c>
      <c r="O792" s="196" t="s">
        <v>17165</v>
      </c>
      <c r="P792" s="200">
        <v>4525164</v>
      </c>
      <c r="Q792" s="200"/>
      <c r="R792" s="200">
        <v>0</v>
      </c>
      <c r="S792" s="200">
        <v>0</v>
      </c>
      <c r="T792" s="200">
        <f t="shared" si="294"/>
        <v>4525164</v>
      </c>
      <c r="U792" s="194">
        <f t="shared" si="448"/>
        <v>12060.671641791045</v>
      </c>
      <c r="V792" s="200">
        <v>13532.280783582089</v>
      </c>
    </row>
    <row r="793" spans="1:22" s="71" customFormat="1" ht="35.25" x14ac:dyDescent="0.5">
      <c r="A793"/>
      <c r="B793" s="201" t="s">
        <v>56</v>
      </c>
      <c r="C793" s="216"/>
      <c r="D793" s="193" t="s">
        <v>17029</v>
      </c>
      <c r="E793" s="193" t="s">
        <v>17029</v>
      </c>
      <c r="F793" s="193" t="s">
        <v>17029</v>
      </c>
      <c r="G793" s="193" t="s">
        <v>17029</v>
      </c>
      <c r="H793" s="193" t="s">
        <v>17029</v>
      </c>
      <c r="I793" s="198">
        <f>I794</f>
        <v>946</v>
      </c>
      <c r="J793" s="198">
        <f t="shared" ref="J793:L793" si="456">J794</f>
        <v>854.3</v>
      </c>
      <c r="K793" s="198">
        <f>K794</f>
        <v>755.59999999999991</v>
      </c>
      <c r="L793" s="176">
        <f t="shared" si="456"/>
        <v>52</v>
      </c>
      <c r="M793" s="193" t="s">
        <v>17029</v>
      </c>
      <c r="N793" s="193" t="s">
        <v>17029</v>
      </c>
      <c r="O793" s="196" t="s">
        <v>17029</v>
      </c>
      <c r="P793" s="199">
        <v>6572262</v>
      </c>
      <c r="Q793" s="199"/>
      <c r="R793" s="198">
        <f t="shared" ref="R793:T793" si="457">R794</f>
        <v>0</v>
      </c>
      <c r="S793" s="198">
        <f t="shared" si="457"/>
        <v>0</v>
      </c>
      <c r="T793" s="198">
        <f t="shared" si="457"/>
        <v>6572262</v>
      </c>
      <c r="U793" s="194">
        <f t="shared" si="448"/>
        <v>6947.4228329809721</v>
      </c>
      <c r="V793" s="200">
        <f>V794</f>
        <v>7795.1277748414377</v>
      </c>
    </row>
    <row r="794" spans="1:22" ht="35.25" x14ac:dyDescent="0.5">
      <c r="A794">
        <v>1</v>
      </c>
      <c r="B794" s="193">
        <f>SUBTOTAL(9,$A$628:A794)</f>
        <v>125</v>
      </c>
      <c r="C794" s="224" t="s">
        <v>68</v>
      </c>
      <c r="D794" s="193">
        <v>1971</v>
      </c>
      <c r="E794" s="193"/>
      <c r="F794" s="193" t="s">
        <v>17193</v>
      </c>
      <c r="G794" s="193">
        <v>2</v>
      </c>
      <c r="H794" s="193" t="s">
        <v>17058</v>
      </c>
      <c r="I794" s="203">
        <v>946</v>
      </c>
      <c r="J794" s="203">
        <v>854.3</v>
      </c>
      <c r="K794" s="203">
        <v>755.59999999999991</v>
      </c>
      <c r="L794" s="204">
        <v>52</v>
      </c>
      <c r="M794" s="193" t="s">
        <v>17051</v>
      </c>
      <c r="N794" s="193" t="s">
        <v>17067</v>
      </c>
      <c r="O794" s="196" t="s">
        <v>17166</v>
      </c>
      <c r="P794" s="200">
        <v>6572262</v>
      </c>
      <c r="Q794" s="200"/>
      <c r="R794" s="200">
        <v>0</v>
      </c>
      <c r="S794" s="200">
        <v>0</v>
      </c>
      <c r="T794" s="200">
        <f t="shared" si="294"/>
        <v>6572262</v>
      </c>
      <c r="U794" s="194">
        <f t="shared" si="448"/>
        <v>6947.4228329809721</v>
      </c>
      <c r="V794" s="200">
        <v>7795.1277748414377</v>
      </c>
    </row>
    <row r="795" spans="1:22" s="71" customFormat="1" ht="35.25" x14ac:dyDescent="0.5">
      <c r="A795"/>
      <c r="B795" s="201" t="s">
        <v>54</v>
      </c>
      <c r="C795" s="216"/>
      <c r="D795" s="193" t="s">
        <v>17029</v>
      </c>
      <c r="E795" s="193" t="s">
        <v>17029</v>
      </c>
      <c r="F795" s="193" t="s">
        <v>17029</v>
      </c>
      <c r="G795" s="193" t="s">
        <v>17029</v>
      </c>
      <c r="H795" s="193" t="s">
        <v>17029</v>
      </c>
      <c r="I795" s="198">
        <f>I796</f>
        <v>418.9</v>
      </c>
      <c r="J795" s="198">
        <f t="shared" ref="J795:L795" si="458">J796</f>
        <v>372.4</v>
      </c>
      <c r="K795" s="198">
        <f>K796</f>
        <v>372.4</v>
      </c>
      <c r="L795" s="176">
        <f t="shared" si="458"/>
        <v>8</v>
      </c>
      <c r="M795" s="193" t="s">
        <v>17029</v>
      </c>
      <c r="N795" s="193" t="s">
        <v>17029</v>
      </c>
      <c r="O795" s="196" t="s">
        <v>17029</v>
      </c>
      <c r="P795" s="199">
        <v>3102969.6</v>
      </c>
      <c r="Q795" s="199"/>
      <c r="R795" s="198">
        <f t="shared" ref="R795:T795" si="459">R796</f>
        <v>0</v>
      </c>
      <c r="S795" s="198">
        <f t="shared" si="459"/>
        <v>0</v>
      </c>
      <c r="T795" s="198">
        <f t="shared" si="459"/>
        <v>3102969.6</v>
      </c>
      <c r="U795" s="194">
        <f t="shared" si="448"/>
        <v>7407.4232513726429</v>
      </c>
      <c r="V795" s="200">
        <f>V796</f>
        <v>8311.2561470518012</v>
      </c>
    </row>
    <row r="796" spans="1:22" ht="35.25" x14ac:dyDescent="0.5">
      <c r="A796">
        <v>1</v>
      </c>
      <c r="B796" s="193">
        <f>SUBTOTAL(9,$A$628:A796)</f>
        <v>126</v>
      </c>
      <c r="C796" s="202" t="s">
        <v>69</v>
      </c>
      <c r="D796" s="193">
        <v>1965</v>
      </c>
      <c r="E796" s="193"/>
      <c r="F796" s="193" t="s">
        <v>17193</v>
      </c>
      <c r="G796" s="193">
        <v>2</v>
      </c>
      <c r="H796" s="193" t="s">
        <v>16999</v>
      </c>
      <c r="I796" s="203">
        <v>418.9</v>
      </c>
      <c r="J796" s="203">
        <v>372.4</v>
      </c>
      <c r="K796" s="203">
        <v>372.4</v>
      </c>
      <c r="L796" s="204">
        <v>8</v>
      </c>
      <c r="M796" s="193" t="s">
        <v>17051</v>
      </c>
      <c r="N796" s="193" t="s">
        <v>17067</v>
      </c>
      <c r="O796" s="196" t="s">
        <v>17164</v>
      </c>
      <c r="P796" s="200">
        <v>3102969.6</v>
      </c>
      <c r="Q796" s="200"/>
      <c r="R796" s="200">
        <v>0</v>
      </c>
      <c r="S796" s="200">
        <v>0</v>
      </c>
      <c r="T796" s="200">
        <f t="shared" si="294"/>
        <v>3102969.6</v>
      </c>
      <c r="U796" s="194">
        <f t="shared" si="448"/>
        <v>7407.4232513726429</v>
      </c>
      <c r="V796" s="200">
        <v>8311.2561470518012</v>
      </c>
    </row>
    <row r="797" spans="1:22" s="71" customFormat="1" ht="35.25" x14ac:dyDescent="0.5">
      <c r="A797"/>
      <c r="B797" s="201" t="s">
        <v>493</v>
      </c>
      <c r="C797" s="216"/>
      <c r="D797" s="193" t="s">
        <v>17029</v>
      </c>
      <c r="E797" s="193" t="s">
        <v>17029</v>
      </c>
      <c r="F797" s="193" t="s">
        <v>17029</v>
      </c>
      <c r="G797" s="193" t="s">
        <v>17029</v>
      </c>
      <c r="H797" s="193" t="s">
        <v>17029</v>
      </c>
      <c r="I797" s="198">
        <f>I798</f>
        <v>3265.3</v>
      </c>
      <c r="J797" s="198">
        <f t="shared" ref="J797:L797" si="460">J798</f>
        <v>1908.7</v>
      </c>
      <c r="K797" s="198">
        <f>K798</f>
        <v>1908.7</v>
      </c>
      <c r="L797" s="176">
        <f t="shared" si="460"/>
        <v>102</v>
      </c>
      <c r="M797" s="193" t="s">
        <v>17029</v>
      </c>
      <c r="N797" s="193" t="s">
        <v>17029</v>
      </c>
      <c r="O797" s="196" t="s">
        <v>17029</v>
      </c>
      <c r="P797" s="199">
        <v>16205981.91</v>
      </c>
      <c r="Q797" s="199"/>
      <c r="R797" s="198">
        <f t="shared" ref="R797:T797" si="461">R798</f>
        <v>0</v>
      </c>
      <c r="S797" s="198">
        <f t="shared" si="461"/>
        <v>0</v>
      </c>
      <c r="T797" s="198">
        <f t="shared" si="461"/>
        <v>16205981.91</v>
      </c>
      <c r="U797" s="194">
        <f t="shared" si="448"/>
        <v>4963.091265733623</v>
      </c>
      <c r="V797" s="200">
        <f>V798</f>
        <v>5134.8862279116775</v>
      </c>
    </row>
    <row r="798" spans="1:22" ht="35.25" x14ac:dyDescent="0.5">
      <c r="A798">
        <v>1</v>
      </c>
      <c r="B798" s="193">
        <f>SUBTOTAL(9,$A$628:A798)</f>
        <v>127</v>
      </c>
      <c r="C798" s="202" t="s">
        <v>496</v>
      </c>
      <c r="D798" s="193">
        <v>1994</v>
      </c>
      <c r="E798" s="193"/>
      <c r="F798" s="193" t="s">
        <v>17193</v>
      </c>
      <c r="G798" s="193">
        <v>2</v>
      </c>
      <c r="H798" s="193" t="s">
        <v>17054</v>
      </c>
      <c r="I798" s="203">
        <v>3265.3</v>
      </c>
      <c r="J798" s="203">
        <v>1908.7</v>
      </c>
      <c r="K798" s="203">
        <v>1908.7</v>
      </c>
      <c r="L798" s="204">
        <v>102</v>
      </c>
      <c r="M798" s="193" t="s">
        <v>17051</v>
      </c>
      <c r="N798" s="193" t="s">
        <v>17067</v>
      </c>
      <c r="O798" s="196" t="s">
        <v>17155</v>
      </c>
      <c r="P798" s="200">
        <v>16205981.91</v>
      </c>
      <c r="Q798" s="200"/>
      <c r="R798" s="200">
        <v>0</v>
      </c>
      <c r="S798" s="200">
        <v>0</v>
      </c>
      <c r="T798" s="200">
        <f t="shared" ref="T798:T800" si="462">P798-R798-S798</f>
        <v>16205981.91</v>
      </c>
      <c r="U798" s="194">
        <f t="shared" si="448"/>
        <v>4963.091265733623</v>
      </c>
      <c r="V798" s="200">
        <v>5134.8862279116775</v>
      </c>
    </row>
    <row r="799" spans="1:22" s="71" customFormat="1" ht="35.25" x14ac:dyDescent="0.5">
      <c r="A799"/>
      <c r="B799" s="201" t="s">
        <v>508</v>
      </c>
      <c r="C799" s="216"/>
      <c r="D799" s="193" t="s">
        <v>17029</v>
      </c>
      <c r="E799" s="193" t="s">
        <v>17029</v>
      </c>
      <c r="F799" s="193" t="s">
        <v>17029</v>
      </c>
      <c r="G799" s="193" t="s">
        <v>17029</v>
      </c>
      <c r="H799" s="193" t="s">
        <v>17029</v>
      </c>
      <c r="I799" s="198">
        <f>I800</f>
        <v>627.5</v>
      </c>
      <c r="J799" s="198">
        <f t="shared" ref="J799:L799" si="463">J800</f>
        <v>559.4</v>
      </c>
      <c r="K799" s="198">
        <f>K800</f>
        <v>559.4</v>
      </c>
      <c r="L799" s="176">
        <f t="shared" si="463"/>
        <v>26</v>
      </c>
      <c r="M799" s="193" t="s">
        <v>17029</v>
      </c>
      <c r="N799" s="193" t="s">
        <v>17029</v>
      </c>
      <c r="O799" s="196" t="s">
        <v>17029</v>
      </c>
      <c r="P799" s="199">
        <v>4039280.1599999997</v>
      </c>
      <c r="Q799" s="199"/>
      <c r="R799" s="198">
        <f t="shared" ref="R799:T799" si="464">R800</f>
        <v>0</v>
      </c>
      <c r="S799" s="198">
        <f t="shared" si="464"/>
        <v>0</v>
      </c>
      <c r="T799" s="198">
        <f t="shared" si="464"/>
        <v>4039280.1599999997</v>
      </c>
      <c r="U799" s="194">
        <f t="shared" si="448"/>
        <v>6437.0998565737045</v>
      </c>
      <c r="V799" s="200">
        <f>V800</f>
        <v>6659.9164940239043</v>
      </c>
    </row>
    <row r="800" spans="1:22" ht="35.25" x14ac:dyDescent="0.5">
      <c r="A800">
        <v>1</v>
      </c>
      <c r="B800" s="193">
        <f>SUBTOTAL(9,$A$628:A800)</f>
        <v>128</v>
      </c>
      <c r="C800" s="202" t="s">
        <v>507</v>
      </c>
      <c r="D800" s="193">
        <v>1990</v>
      </c>
      <c r="E800" s="193"/>
      <c r="F800" s="193" t="s">
        <v>17056</v>
      </c>
      <c r="G800" s="193">
        <v>2</v>
      </c>
      <c r="H800" s="193" t="s">
        <v>16999</v>
      </c>
      <c r="I800" s="203">
        <v>627.5</v>
      </c>
      <c r="J800" s="203">
        <v>559.4</v>
      </c>
      <c r="K800" s="203">
        <v>559.4</v>
      </c>
      <c r="L800" s="204">
        <v>26</v>
      </c>
      <c r="M800" s="193" t="s">
        <v>17051</v>
      </c>
      <c r="N800" s="193" t="s">
        <v>17089</v>
      </c>
      <c r="O800" s="196" t="s">
        <v>17055</v>
      </c>
      <c r="P800" s="200">
        <v>4039280.1599999997</v>
      </c>
      <c r="Q800" s="200"/>
      <c r="R800" s="200">
        <v>0</v>
      </c>
      <c r="S800" s="200">
        <v>0</v>
      </c>
      <c r="T800" s="200">
        <f t="shared" si="462"/>
        <v>4039280.1599999997</v>
      </c>
      <c r="U800" s="194">
        <f t="shared" si="448"/>
        <v>6437.0998565737045</v>
      </c>
      <c r="V800" s="200">
        <v>6659.9164940239043</v>
      </c>
    </row>
    <row r="801" spans="1:16198" s="71" customFormat="1" ht="35.25" x14ac:dyDescent="0.5">
      <c r="A801"/>
      <c r="B801" s="201" t="s">
        <v>313</v>
      </c>
      <c r="C801" s="216"/>
      <c r="D801" s="193" t="s">
        <v>17029</v>
      </c>
      <c r="E801" s="193" t="s">
        <v>17029</v>
      </c>
      <c r="F801" s="193" t="s">
        <v>17029</v>
      </c>
      <c r="G801" s="193" t="s">
        <v>17029</v>
      </c>
      <c r="H801" s="193" t="s">
        <v>17029</v>
      </c>
      <c r="I801" s="198">
        <f>I802+I803</f>
        <v>3230</v>
      </c>
      <c r="J801" s="198">
        <f t="shared" ref="J801:L801" si="465">J802+J803</f>
        <v>2919.7999999999997</v>
      </c>
      <c r="K801" s="198">
        <f t="shared" si="465"/>
        <v>2865.8999999999996</v>
      </c>
      <c r="L801" s="176">
        <f t="shared" si="465"/>
        <v>131</v>
      </c>
      <c r="M801" s="193" t="s">
        <v>17029</v>
      </c>
      <c r="N801" s="193" t="s">
        <v>17029</v>
      </c>
      <c r="O801" s="196" t="s">
        <v>17029</v>
      </c>
      <c r="P801" s="199">
        <v>13569014.32</v>
      </c>
      <c r="Q801" s="199"/>
      <c r="R801" s="198">
        <f t="shared" ref="R801:T801" si="466">R802+R803</f>
        <v>0</v>
      </c>
      <c r="S801" s="198">
        <f t="shared" si="466"/>
        <v>0</v>
      </c>
      <c r="T801" s="198">
        <f t="shared" si="466"/>
        <v>13569014.32</v>
      </c>
      <c r="U801" s="194">
        <f t="shared" si="448"/>
        <v>4200.9332260061919</v>
      </c>
      <c r="V801" s="200">
        <f>MAX(V802:V803)</f>
        <v>7529.3367786391045</v>
      </c>
    </row>
    <row r="802" spans="1:16198" ht="35.25" x14ac:dyDescent="0.5">
      <c r="A802">
        <v>1</v>
      </c>
      <c r="B802" s="193">
        <f>SUBTOTAL(9,$A$628:A802)</f>
        <v>129</v>
      </c>
      <c r="C802" s="202" t="s">
        <v>312</v>
      </c>
      <c r="D802" s="193">
        <v>1980</v>
      </c>
      <c r="E802" s="193"/>
      <c r="F802" s="193" t="s">
        <v>17193</v>
      </c>
      <c r="G802" s="193">
        <v>2</v>
      </c>
      <c r="H802" s="193" t="s">
        <v>17058</v>
      </c>
      <c r="I802" s="203">
        <v>928.8</v>
      </c>
      <c r="J802" s="203">
        <v>844.6</v>
      </c>
      <c r="K802" s="203">
        <v>844.6</v>
      </c>
      <c r="L802" s="204">
        <v>46</v>
      </c>
      <c r="M802" s="193" t="s">
        <v>17051</v>
      </c>
      <c r="N802" s="193" t="s">
        <v>17089</v>
      </c>
      <c r="O802" s="196" t="s">
        <v>17055</v>
      </c>
      <c r="P802" s="200">
        <v>6571694.3200000003</v>
      </c>
      <c r="Q802" s="200"/>
      <c r="R802" s="200">
        <v>0</v>
      </c>
      <c r="S802" s="200">
        <v>0</v>
      </c>
      <c r="T802" s="200">
        <f t="shared" ref="T802:T806" si="467">P802-R802-S802</f>
        <v>6571694.3200000003</v>
      </c>
      <c r="U802" s="194">
        <f t="shared" si="448"/>
        <v>7075.4676141257542</v>
      </c>
      <c r="V802" s="200">
        <v>7529.3367786391045</v>
      </c>
    </row>
    <row r="803" spans="1:16198" ht="35.25" x14ac:dyDescent="0.5">
      <c r="A803">
        <v>1</v>
      </c>
      <c r="B803" s="193">
        <f>SUBTOTAL(9,$A$628:A803)</f>
        <v>130</v>
      </c>
      <c r="C803" s="202" t="s">
        <v>314</v>
      </c>
      <c r="D803" s="193">
        <v>1989</v>
      </c>
      <c r="E803" s="193"/>
      <c r="F803" s="193" t="s">
        <v>17056</v>
      </c>
      <c r="G803" s="193">
        <v>4</v>
      </c>
      <c r="H803" s="193" t="s">
        <v>17054</v>
      </c>
      <c r="I803" s="203">
        <v>2301.1999999999998</v>
      </c>
      <c r="J803" s="203">
        <v>2075.1999999999998</v>
      </c>
      <c r="K803" s="203">
        <v>2021.2999999999997</v>
      </c>
      <c r="L803" s="204">
        <v>85</v>
      </c>
      <c r="M803" s="193" t="s">
        <v>17051</v>
      </c>
      <c r="N803" s="193" t="s">
        <v>17067</v>
      </c>
      <c r="O803" s="196" t="s">
        <v>17190</v>
      </c>
      <c r="P803" s="200">
        <v>6997320</v>
      </c>
      <c r="Q803" s="200"/>
      <c r="R803" s="200">
        <v>0</v>
      </c>
      <c r="S803" s="200">
        <v>0</v>
      </c>
      <c r="T803" s="200">
        <f t="shared" si="467"/>
        <v>6997320</v>
      </c>
      <c r="U803" s="194">
        <f t="shared" si="448"/>
        <v>3040.7265774378589</v>
      </c>
      <c r="V803" s="200">
        <v>3040.73</v>
      </c>
    </row>
    <row r="804" spans="1:16198" s="71" customFormat="1" ht="35.25" x14ac:dyDescent="0.5">
      <c r="A804"/>
      <c r="B804" s="201" t="s">
        <v>309</v>
      </c>
      <c r="C804" s="216"/>
      <c r="D804" s="193" t="s">
        <v>17029</v>
      </c>
      <c r="E804" s="193" t="s">
        <v>17029</v>
      </c>
      <c r="F804" s="193" t="s">
        <v>17029</v>
      </c>
      <c r="G804" s="193" t="s">
        <v>17029</v>
      </c>
      <c r="H804" s="193" t="s">
        <v>17029</v>
      </c>
      <c r="I804" s="198">
        <f>I805+I806</f>
        <v>2655.54</v>
      </c>
      <c r="J804" s="198">
        <f t="shared" ref="J804:L804" si="468">J805+J806</f>
        <v>2298.2399999999998</v>
      </c>
      <c r="K804" s="198">
        <f>K805+K806</f>
        <v>2197.1999999999998</v>
      </c>
      <c r="L804" s="176">
        <f t="shared" si="468"/>
        <v>114</v>
      </c>
      <c r="M804" s="193" t="s">
        <v>17029</v>
      </c>
      <c r="N804" s="193" t="s">
        <v>17029</v>
      </c>
      <c r="O804" s="196" t="s">
        <v>17029</v>
      </c>
      <c r="P804" s="199">
        <v>7704383.129999999</v>
      </c>
      <c r="Q804" s="199"/>
      <c r="R804" s="198">
        <f t="shared" ref="R804:T804" si="469">R805+R806</f>
        <v>0</v>
      </c>
      <c r="S804" s="198">
        <f t="shared" si="469"/>
        <v>0</v>
      </c>
      <c r="T804" s="198">
        <f t="shared" si="469"/>
        <v>7704383.129999999</v>
      </c>
      <c r="U804" s="194">
        <f t="shared" si="448"/>
        <v>2901.249135768996</v>
      </c>
      <c r="V804" s="200">
        <f>MAX(V805:V806)</f>
        <v>5669.9467821782182</v>
      </c>
    </row>
    <row r="805" spans="1:16198" ht="35.25" x14ac:dyDescent="0.5">
      <c r="A805">
        <v>1</v>
      </c>
      <c r="B805" s="193">
        <f>SUBTOTAL(9,$A$628:A805)</f>
        <v>131</v>
      </c>
      <c r="C805" s="202" t="s">
        <v>315</v>
      </c>
      <c r="D805" s="193">
        <v>1957</v>
      </c>
      <c r="E805" s="193"/>
      <c r="F805" s="193" t="s">
        <v>17193</v>
      </c>
      <c r="G805" s="193">
        <v>2</v>
      </c>
      <c r="H805" s="193" t="s">
        <v>16997</v>
      </c>
      <c r="I805" s="203">
        <v>791.84</v>
      </c>
      <c r="J805" s="203">
        <v>585.14</v>
      </c>
      <c r="K805" s="203">
        <v>551.79999999999995</v>
      </c>
      <c r="L805" s="204">
        <v>40</v>
      </c>
      <c r="M805" s="193" t="s">
        <v>17051</v>
      </c>
      <c r="N805" s="193" t="s">
        <v>17089</v>
      </c>
      <c r="O805" s="196" t="s">
        <v>17055</v>
      </c>
      <c r="P805" s="200">
        <v>2460578.1199999996</v>
      </c>
      <c r="Q805" s="200"/>
      <c r="R805" s="200">
        <v>0</v>
      </c>
      <c r="S805" s="200">
        <v>0</v>
      </c>
      <c r="T805" s="200">
        <f t="shared" si="467"/>
        <v>2460578.1199999996</v>
      </c>
      <c r="U805" s="194">
        <f t="shared" si="448"/>
        <v>3107.4183168316827</v>
      </c>
      <c r="V805" s="200">
        <v>5669.9467821782182</v>
      </c>
    </row>
    <row r="806" spans="1:16198" ht="35.25" x14ac:dyDescent="0.5">
      <c r="A806">
        <v>1</v>
      </c>
      <c r="B806" s="193">
        <f>SUBTOTAL(9,$A$628:A806)</f>
        <v>132</v>
      </c>
      <c r="C806" s="202" t="s">
        <v>316</v>
      </c>
      <c r="D806" s="193">
        <v>1979</v>
      </c>
      <c r="E806" s="193"/>
      <c r="F806" s="193" t="s">
        <v>17056</v>
      </c>
      <c r="G806" s="193">
        <v>5</v>
      </c>
      <c r="H806" s="193" t="s">
        <v>17058</v>
      </c>
      <c r="I806" s="203">
        <v>1863.7</v>
      </c>
      <c r="J806" s="203">
        <v>1713.1</v>
      </c>
      <c r="K806" s="203">
        <v>1645.3999999999999</v>
      </c>
      <c r="L806" s="204">
        <v>74</v>
      </c>
      <c r="M806" s="193" t="s">
        <v>17051</v>
      </c>
      <c r="N806" s="193" t="s">
        <v>17067</v>
      </c>
      <c r="O806" s="196" t="s">
        <v>17190</v>
      </c>
      <c r="P806" s="200">
        <v>5243805.01</v>
      </c>
      <c r="Q806" s="200"/>
      <c r="R806" s="200">
        <v>0</v>
      </c>
      <c r="S806" s="200">
        <v>0</v>
      </c>
      <c r="T806" s="200">
        <f t="shared" si="467"/>
        <v>5243805.01</v>
      </c>
      <c r="U806" s="194">
        <f t="shared" si="448"/>
        <v>2813.6529538015775</v>
      </c>
      <c r="V806" s="200">
        <v>2813.65</v>
      </c>
    </row>
    <row r="807" spans="1:16198" ht="35.25" x14ac:dyDescent="0.25">
      <c r="B807" s="285" t="s">
        <v>17320</v>
      </c>
      <c r="C807" s="286"/>
      <c r="D807" s="286"/>
      <c r="E807" s="286"/>
      <c r="F807" s="286"/>
      <c r="G807" s="286"/>
      <c r="H807" s="286"/>
      <c r="I807" s="286"/>
      <c r="J807" s="286"/>
      <c r="K807" s="286"/>
      <c r="L807" s="286"/>
      <c r="M807" s="286"/>
      <c r="N807" s="286"/>
      <c r="O807" s="286"/>
      <c r="P807" s="286"/>
      <c r="Q807" s="286"/>
      <c r="R807" s="286"/>
      <c r="S807" s="286"/>
      <c r="T807" s="286"/>
      <c r="U807" s="286"/>
      <c r="V807" s="287"/>
    </row>
    <row r="808" spans="1:16198" ht="35.25" x14ac:dyDescent="0.5">
      <c r="B808" s="201" t="s">
        <v>17324</v>
      </c>
      <c r="C808" s="225"/>
      <c r="D808" s="193" t="s">
        <v>17029</v>
      </c>
      <c r="E808" s="193" t="s">
        <v>17029</v>
      </c>
      <c r="F808" s="193" t="s">
        <v>17029</v>
      </c>
      <c r="G808" s="193" t="s">
        <v>17029</v>
      </c>
      <c r="H808" s="193" t="s">
        <v>17029</v>
      </c>
      <c r="I808" s="198">
        <f>I809</f>
        <v>4994.3</v>
      </c>
      <c r="J808" s="198">
        <f t="shared" ref="J808:L810" si="470">J809</f>
        <v>3051.11</v>
      </c>
      <c r="K808" s="198">
        <f t="shared" si="470"/>
        <v>3051.11</v>
      </c>
      <c r="L808" s="176">
        <f t="shared" si="470"/>
        <v>167</v>
      </c>
      <c r="M808" s="193" t="s">
        <v>17029</v>
      </c>
      <c r="N808" s="193" t="s">
        <v>17029</v>
      </c>
      <c r="O808" s="196" t="s">
        <v>17029</v>
      </c>
      <c r="P808" s="199">
        <f>P809</f>
        <v>4432138.3499999996</v>
      </c>
      <c r="Q808" s="199">
        <f t="shared" ref="Q808:T810" si="471">Q809</f>
        <v>0</v>
      </c>
      <c r="R808" s="198">
        <f t="shared" si="471"/>
        <v>0</v>
      </c>
      <c r="S808" s="198">
        <f t="shared" si="471"/>
        <v>0</v>
      </c>
      <c r="T808" s="198">
        <f t="shared" si="471"/>
        <v>4432138.3499999996</v>
      </c>
      <c r="U808" s="194">
        <f t="shared" si="448"/>
        <v>887.43935085998032</v>
      </c>
      <c r="V808" s="200">
        <f>V809</f>
        <v>1051.81</v>
      </c>
    </row>
    <row r="809" spans="1:16198" s="73" customFormat="1" ht="35.25" x14ac:dyDescent="0.5">
      <c r="A809" s="31"/>
      <c r="B809" s="201" t="s">
        <v>17325</v>
      </c>
      <c r="C809" s="216"/>
      <c r="D809" s="193" t="s">
        <v>17029</v>
      </c>
      <c r="E809" s="193" t="s">
        <v>17029</v>
      </c>
      <c r="F809" s="193" t="s">
        <v>17029</v>
      </c>
      <c r="G809" s="193" t="s">
        <v>17029</v>
      </c>
      <c r="H809" s="193" t="s">
        <v>17029</v>
      </c>
      <c r="I809" s="198">
        <f>I810</f>
        <v>4994.3</v>
      </c>
      <c r="J809" s="198">
        <f t="shared" si="470"/>
        <v>3051.11</v>
      </c>
      <c r="K809" s="198">
        <f t="shared" si="470"/>
        <v>3051.11</v>
      </c>
      <c r="L809" s="176">
        <f t="shared" si="470"/>
        <v>167</v>
      </c>
      <c r="M809" s="193" t="s">
        <v>17029</v>
      </c>
      <c r="N809" s="193" t="s">
        <v>17029</v>
      </c>
      <c r="O809" s="196" t="s">
        <v>17029</v>
      </c>
      <c r="P809" s="199">
        <f>P810</f>
        <v>4432138.3499999996</v>
      </c>
      <c r="Q809" s="199">
        <f t="shared" si="471"/>
        <v>0</v>
      </c>
      <c r="R809" s="198">
        <f t="shared" si="471"/>
        <v>0</v>
      </c>
      <c r="S809" s="198">
        <f t="shared" si="471"/>
        <v>0</v>
      </c>
      <c r="T809" s="198">
        <f t="shared" si="471"/>
        <v>4432138.3499999996</v>
      </c>
      <c r="U809" s="194">
        <f t="shared" si="448"/>
        <v>887.43935085998032</v>
      </c>
      <c r="V809" s="200">
        <f>V810</f>
        <v>1051.81</v>
      </c>
      <c r="W809" s="72"/>
      <c r="X809" s="72"/>
      <c r="Y809" s="72"/>
      <c r="Z809" s="72"/>
      <c r="AA809" s="72"/>
      <c r="AB809" s="72"/>
      <c r="AC809" s="72"/>
      <c r="AD809" s="72"/>
      <c r="AE809" s="72"/>
      <c r="AF809" s="72"/>
      <c r="AG809" s="72"/>
      <c r="AH809" s="72"/>
      <c r="AI809" s="72"/>
      <c r="AJ809" s="72"/>
      <c r="AK809" s="72"/>
      <c r="AL809" s="72"/>
      <c r="AM809" s="72"/>
      <c r="AN809" s="72"/>
      <c r="AO809" s="72"/>
      <c r="AP809" s="72"/>
      <c r="AQ809" s="72"/>
      <c r="AR809" s="72"/>
      <c r="AS809" s="72"/>
      <c r="AT809" s="72"/>
      <c r="AU809" s="72"/>
      <c r="AV809" s="72"/>
      <c r="AW809" s="72"/>
      <c r="AX809" s="72"/>
      <c r="AY809" s="72"/>
      <c r="AZ809" s="72"/>
      <c r="BA809" s="72"/>
      <c r="BB809" s="72"/>
      <c r="BC809" s="72"/>
      <c r="BD809" s="72"/>
      <c r="BE809" s="72"/>
      <c r="BF809" s="72"/>
      <c r="BG809" s="72"/>
      <c r="BH809" s="72"/>
      <c r="BI809" s="72"/>
      <c r="BJ809" s="72"/>
      <c r="BK809" s="72"/>
      <c r="BL809" s="72"/>
      <c r="BM809" s="72"/>
      <c r="BN809" s="72"/>
      <c r="BO809" s="72"/>
      <c r="BP809" s="72"/>
      <c r="BQ809" s="72"/>
      <c r="BR809" s="72"/>
      <c r="BS809" s="72"/>
      <c r="BT809" s="72"/>
      <c r="BU809" s="72"/>
      <c r="BV809" s="72"/>
      <c r="BW809" s="72"/>
      <c r="BX809" s="72"/>
      <c r="BY809" s="72"/>
      <c r="BZ809" s="72"/>
      <c r="CA809" s="72"/>
      <c r="CB809" s="72"/>
      <c r="CC809" s="72"/>
      <c r="CD809" s="72"/>
      <c r="CE809" s="72"/>
      <c r="CF809" s="72"/>
      <c r="CG809" s="72"/>
      <c r="CH809" s="72"/>
      <c r="CI809" s="72"/>
      <c r="CJ809" s="72"/>
      <c r="CK809" s="72"/>
      <c r="CL809" s="72"/>
      <c r="CM809" s="72"/>
      <c r="CN809" s="72"/>
      <c r="CO809" s="72"/>
      <c r="CP809" s="72"/>
      <c r="CQ809" s="72"/>
      <c r="CR809" s="72"/>
      <c r="CS809" s="72"/>
      <c r="CT809" s="72"/>
      <c r="CU809" s="72"/>
      <c r="CV809" s="72"/>
      <c r="CW809" s="72"/>
      <c r="CX809" s="72"/>
      <c r="CY809" s="72"/>
      <c r="CZ809" s="72"/>
      <c r="DA809" s="72"/>
      <c r="DB809" s="72"/>
      <c r="DC809" s="72"/>
      <c r="DD809" s="72"/>
      <c r="DE809" s="72"/>
      <c r="DF809" s="72"/>
      <c r="DG809" s="72"/>
      <c r="DH809" s="72"/>
      <c r="DI809" s="72"/>
      <c r="DJ809" s="72"/>
      <c r="DK809" s="72"/>
      <c r="DL809" s="72"/>
      <c r="DM809" s="72"/>
      <c r="DN809" s="72"/>
      <c r="DO809" s="72"/>
      <c r="DP809" s="72"/>
      <c r="DQ809" s="72"/>
      <c r="DR809" s="72"/>
      <c r="DS809" s="72"/>
      <c r="DT809" s="72"/>
      <c r="DU809" s="72"/>
      <c r="DV809" s="72"/>
      <c r="DW809" s="72"/>
      <c r="DX809" s="72"/>
      <c r="DY809" s="72"/>
      <c r="DZ809" s="72"/>
      <c r="EA809" s="72"/>
      <c r="EB809" s="72"/>
      <c r="EC809" s="72"/>
      <c r="ED809" s="72"/>
      <c r="EE809" s="72"/>
      <c r="EF809" s="72"/>
      <c r="EG809" s="72"/>
      <c r="EH809" s="72"/>
      <c r="EI809" s="72"/>
      <c r="EJ809" s="72"/>
      <c r="EK809" s="72"/>
      <c r="EL809" s="72"/>
      <c r="EM809" s="72"/>
      <c r="EN809" s="72"/>
      <c r="EO809" s="72"/>
      <c r="EP809" s="72"/>
      <c r="EQ809" s="72"/>
      <c r="ER809" s="72"/>
      <c r="ES809" s="72"/>
      <c r="ET809" s="72"/>
      <c r="EU809" s="72"/>
      <c r="EV809" s="72"/>
      <c r="EW809" s="72"/>
      <c r="EX809" s="72"/>
      <c r="EY809" s="72"/>
      <c r="EZ809" s="72"/>
      <c r="FA809" s="72"/>
      <c r="FB809" s="72"/>
      <c r="FC809" s="72"/>
      <c r="FD809" s="72"/>
      <c r="FE809" s="72"/>
      <c r="FF809" s="72"/>
      <c r="FG809" s="72"/>
      <c r="FH809" s="72"/>
      <c r="FI809" s="72"/>
      <c r="FJ809" s="72"/>
      <c r="FK809" s="72"/>
      <c r="FL809" s="72"/>
      <c r="FM809" s="72"/>
      <c r="FN809" s="72"/>
      <c r="FO809" s="72"/>
      <c r="FP809" s="72"/>
      <c r="FQ809" s="72"/>
      <c r="FR809" s="72"/>
      <c r="FS809" s="72"/>
      <c r="FT809" s="72"/>
      <c r="FU809" s="72"/>
      <c r="FV809" s="72"/>
      <c r="FW809" s="72"/>
      <c r="FX809" s="72"/>
      <c r="FY809" s="72"/>
      <c r="FZ809" s="72"/>
      <c r="GA809" s="72"/>
      <c r="GB809" s="72"/>
      <c r="GC809" s="72"/>
      <c r="GD809" s="72"/>
      <c r="GE809" s="72"/>
      <c r="GF809" s="72"/>
      <c r="GG809" s="72"/>
      <c r="GH809" s="72"/>
      <c r="GI809" s="72"/>
      <c r="GJ809" s="72"/>
      <c r="GK809" s="72"/>
      <c r="GL809" s="72"/>
      <c r="GM809" s="72"/>
      <c r="GN809" s="72"/>
      <c r="GO809" s="72"/>
      <c r="GP809" s="72"/>
      <c r="GQ809" s="72"/>
      <c r="GR809" s="72"/>
      <c r="GS809" s="72"/>
      <c r="GT809" s="72"/>
      <c r="GU809" s="72"/>
      <c r="GV809" s="72"/>
      <c r="GW809" s="72"/>
      <c r="GX809" s="72"/>
      <c r="GY809" s="72"/>
      <c r="GZ809" s="72"/>
      <c r="HA809" s="72"/>
      <c r="HB809" s="72"/>
      <c r="HC809" s="72"/>
      <c r="HD809" s="72"/>
      <c r="HE809" s="72"/>
      <c r="HF809" s="72"/>
      <c r="HG809" s="72"/>
      <c r="HH809" s="72"/>
      <c r="HI809" s="72"/>
      <c r="HJ809" s="72"/>
      <c r="HK809" s="72"/>
      <c r="HL809" s="72"/>
      <c r="HM809" s="72"/>
      <c r="HN809" s="72"/>
      <c r="HO809" s="72"/>
      <c r="HP809" s="72"/>
      <c r="HQ809" s="72"/>
      <c r="HR809" s="72"/>
      <c r="HS809" s="72"/>
      <c r="HT809" s="72"/>
      <c r="HU809" s="72"/>
      <c r="HV809" s="72"/>
      <c r="HW809" s="72"/>
      <c r="HX809" s="72"/>
      <c r="HY809" s="72"/>
      <c r="HZ809" s="72"/>
      <c r="IA809" s="72"/>
      <c r="IB809" s="72"/>
      <c r="IC809" s="72"/>
      <c r="ID809" s="72"/>
      <c r="IE809" s="72"/>
      <c r="IF809" s="72"/>
      <c r="IG809" s="72"/>
      <c r="IH809" s="72"/>
      <c r="II809" s="72"/>
      <c r="IJ809" s="72"/>
      <c r="IK809" s="72"/>
      <c r="IL809" s="72"/>
      <c r="IM809" s="72"/>
      <c r="IN809" s="72"/>
      <c r="IO809" s="72"/>
      <c r="IP809" s="72"/>
      <c r="IQ809" s="72"/>
      <c r="IR809" s="72"/>
      <c r="IS809" s="72"/>
      <c r="IT809" s="72"/>
      <c r="IU809" s="72"/>
      <c r="IV809" s="72"/>
      <c r="IW809" s="72"/>
      <c r="IX809" s="72"/>
      <c r="IY809" s="72"/>
      <c r="IZ809" s="72"/>
      <c r="JA809" s="72"/>
      <c r="JB809" s="72"/>
      <c r="JC809" s="72"/>
      <c r="JD809" s="72"/>
      <c r="JE809" s="72"/>
      <c r="JF809" s="72"/>
      <c r="JG809" s="72"/>
      <c r="JH809" s="72"/>
      <c r="JI809" s="72"/>
      <c r="JJ809" s="72"/>
      <c r="JK809" s="72"/>
      <c r="JL809" s="72"/>
      <c r="JM809" s="72"/>
      <c r="JN809" s="72"/>
      <c r="JO809" s="72"/>
      <c r="JP809" s="72"/>
      <c r="JQ809" s="72"/>
      <c r="JR809" s="72"/>
      <c r="JS809" s="72"/>
      <c r="JT809" s="72"/>
      <c r="JU809" s="72"/>
      <c r="JV809" s="72"/>
      <c r="JW809" s="72"/>
      <c r="JX809" s="72"/>
      <c r="JY809" s="72"/>
      <c r="JZ809" s="72"/>
      <c r="KA809" s="72"/>
      <c r="KB809" s="72"/>
      <c r="KC809" s="72"/>
      <c r="KD809" s="72"/>
      <c r="KE809" s="72"/>
      <c r="KF809" s="72"/>
      <c r="KG809" s="72"/>
      <c r="KH809" s="72"/>
      <c r="KI809" s="72"/>
      <c r="KJ809" s="72"/>
      <c r="KK809" s="72"/>
      <c r="KL809" s="72"/>
      <c r="KM809" s="72"/>
      <c r="KN809" s="72"/>
      <c r="KO809" s="72"/>
      <c r="KP809" s="72"/>
      <c r="KQ809" s="72"/>
      <c r="KR809" s="72"/>
      <c r="KS809" s="72"/>
      <c r="KT809" s="72"/>
      <c r="KU809" s="72"/>
      <c r="KV809" s="72"/>
      <c r="KW809" s="72"/>
      <c r="KX809" s="72"/>
      <c r="KY809" s="72"/>
      <c r="KZ809" s="72"/>
      <c r="LA809" s="72"/>
      <c r="LB809" s="72"/>
      <c r="LC809" s="72"/>
      <c r="LD809" s="72"/>
      <c r="LE809" s="72"/>
      <c r="LF809" s="72"/>
      <c r="LG809" s="72"/>
      <c r="LH809" s="72"/>
      <c r="LI809" s="72"/>
      <c r="LJ809" s="72"/>
      <c r="LK809" s="72"/>
      <c r="LL809" s="72"/>
      <c r="LM809" s="72"/>
      <c r="LN809" s="72"/>
      <c r="LO809" s="72"/>
      <c r="LP809" s="72"/>
      <c r="LQ809" s="72"/>
      <c r="LR809" s="72"/>
      <c r="LS809" s="72"/>
      <c r="LT809" s="72"/>
      <c r="LU809" s="72"/>
      <c r="LV809" s="72"/>
      <c r="LW809" s="72"/>
      <c r="LX809" s="72"/>
      <c r="LY809" s="72"/>
      <c r="LZ809" s="72"/>
      <c r="MA809" s="72"/>
      <c r="MB809" s="72"/>
      <c r="MC809" s="72"/>
      <c r="MD809" s="72"/>
      <c r="ME809" s="72"/>
      <c r="MF809" s="72"/>
      <c r="MG809" s="72"/>
      <c r="MH809" s="72"/>
      <c r="MI809" s="72"/>
      <c r="MJ809" s="72"/>
      <c r="MK809" s="72"/>
      <c r="ML809" s="72"/>
      <c r="MM809" s="72"/>
      <c r="MN809" s="72"/>
      <c r="MO809" s="72"/>
      <c r="MP809" s="72"/>
      <c r="MQ809" s="72"/>
      <c r="MR809" s="72"/>
      <c r="MS809" s="72"/>
      <c r="MT809" s="72"/>
      <c r="MU809" s="72"/>
      <c r="MV809" s="72"/>
      <c r="MW809" s="72"/>
      <c r="MX809" s="72"/>
      <c r="MY809" s="72"/>
      <c r="MZ809" s="72"/>
      <c r="NA809" s="72"/>
      <c r="NB809" s="72"/>
      <c r="NC809" s="72"/>
      <c r="ND809" s="72"/>
      <c r="NE809" s="72"/>
      <c r="NF809" s="72"/>
      <c r="NG809" s="72"/>
      <c r="NH809" s="72"/>
      <c r="NI809" s="72"/>
      <c r="NJ809" s="72"/>
      <c r="NK809" s="72"/>
      <c r="NL809" s="72"/>
      <c r="NM809" s="72"/>
      <c r="NN809" s="72"/>
      <c r="NO809" s="72"/>
      <c r="NP809" s="72"/>
      <c r="NQ809" s="72"/>
      <c r="NR809" s="72"/>
      <c r="NS809" s="72"/>
      <c r="NT809" s="72"/>
      <c r="NU809" s="72"/>
      <c r="NV809" s="72"/>
      <c r="NW809" s="72"/>
      <c r="NX809" s="72"/>
      <c r="NY809" s="72"/>
      <c r="NZ809" s="72"/>
      <c r="OA809" s="72"/>
      <c r="OB809" s="72"/>
      <c r="OC809" s="72"/>
      <c r="OD809" s="72"/>
      <c r="OE809" s="72"/>
      <c r="OF809" s="72"/>
      <c r="OG809" s="72"/>
      <c r="OH809" s="72"/>
      <c r="OI809" s="72"/>
      <c r="OJ809" s="72"/>
      <c r="OK809" s="72"/>
      <c r="OL809" s="72"/>
      <c r="OM809" s="72"/>
      <c r="ON809" s="72"/>
      <c r="OO809" s="72"/>
      <c r="OP809" s="72"/>
      <c r="OQ809" s="72"/>
      <c r="OR809" s="72"/>
      <c r="OS809" s="72"/>
      <c r="OT809" s="72"/>
      <c r="OU809" s="72"/>
      <c r="OV809" s="72"/>
      <c r="OW809" s="72"/>
      <c r="OX809" s="72"/>
      <c r="OY809" s="72"/>
      <c r="OZ809" s="72"/>
      <c r="PA809" s="72"/>
      <c r="PB809" s="72"/>
      <c r="PC809" s="72"/>
      <c r="PD809" s="72"/>
      <c r="PE809" s="72"/>
      <c r="PF809" s="72"/>
      <c r="PG809" s="72"/>
      <c r="PH809" s="72"/>
      <c r="PI809" s="72"/>
      <c r="PJ809" s="72"/>
      <c r="PK809" s="72"/>
      <c r="PL809" s="72"/>
      <c r="PM809" s="72"/>
      <c r="PN809" s="72"/>
      <c r="PO809" s="72"/>
      <c r="PP809" s="72"/>
      <c r="PQ809" s="72"/>
      <c r="PR809" s="72"/>
      <c r="PS809" s="72"/>
      <c r="PT809" s="72"/>
      <c r="PU809" s="72"/>
      <c r="PV809" s="72"/>
      <c r="PW809" s="72"/>
      <c r="PX809" s="72"/>
      <c r="PY809" s="72"/>
      <c r="PZ809" s="72"/>
      <c r="QA809" s="72"/>
      <c r="QB809" s="72"/>
      <c r="QC809" s="72"/>
      <c r="QD809" s="72"/>
      <c r="QE809" s="72"/>
      <c r="QF809" s="72"/>
      <c r="QG809" s="72"/>
      <c r="QH809" s="72"/>
      <c r="QI809" s="72"/>
      <c r="QJ809" s="72"/>
      <c r="QK809" s="72"/>
      <c r="QL809" s="72"/>
      <c r="QM809" s="72"/>
      <c r="QN809" s="72"/>
      <c r="QO809" s="72"/>
      <c r="QP809" s="72"/>
      <c r="QQ809" s="72"/>
      <c r="QR809" s="72"/>
      <c r="QS809" s="72"/>
      <c r="QT809" s="72"/>
      <c r="QU809" s="72"/>
      <c r="QV809" s="72"/>
      <c r="QW809" s="72"/>
      <c r="QX809" s="72"/>
      <c r="QY809" s="72"/>
      <c r="QZ809" s="72"/>
      <c r="RA809" s="72"/>
      <c r="RB809" s="72"/>
      <c r="RC809" s="72"/>
      <c r="RD809" s="72"/>
      <c r="RE809" s="72"/>
      <c r="RF809" s="72"/>
      <c r="RG809" s="72"/>
      <c r="RH809" s="72"/>
      <c r="RI809" s="72"/>
      <c r="RJ809" s="72"/>
      <c r="RK809" s="72"/>
      <c r="RL809" s="72"/>
      <c r="RM809" s="72"/>
      <c r="RN809" s="72"/>
      <c r="RO809" s="72"/>
      <c r="RP809" s="72"/>
      <c r="RQ809" s="72"/>
      <c r="RR809" s="72"/>
      <c r="RS809" s="72"/>
      <c r="RT809" s="72"/>
      <c r="RU809" s="72"/>
      <c r="RV809" s="72"/>
      <c r="RW809" s="72"/>
      <c r="RX809" s="72"/>
      <c r="RY809" s="72"/>
      <c r="RZ809" s="72"/>
      <c r="SA809" s="72"/>
      <c r="SB809" s="72"/>
      <c r="SC809" s="72"/>
      <c r="SD809" s="72"/>
      <c r="SE809" s="72"/>
      <c r="SF809" s="72"/>
      <c r="SG809" s="72"/>
      <c r="SH809" s="72"/>
      <c r="SI809" s="72"/>
      <c r="SJ809" s="72"/>
      <c r="SK809" s="72"/>
      <c r="SL809" s="72"/>
      <c r="SM809" s="72"/>
      <c r="SN809" s="72"/>
      <c r="SO809" s="72"/>
      <c r="SP809" s="72"/>
      <c r="SQ809" s="72"/>
      <c r="SR809" s="72"/>
      <c r="SS809" s="72"/>
      <c r="ST809" s="72"/>
      <c r="SU809" s="72"/>
      <c r="SV809" s="72"/>
      <c r="SW809" s="72"/>
      <c r="SX809" s="72"/>
      <c r="SY809" s="72"/>
      <c r="SZ809" s="72"/>
      <c r="TA809" s="72"/>
      <c r="TB809" s="72"/>
      <c r="TC809" s="72"/>
      <c r="TD809" s="72"/>
      <c r="TE809" s="72"/>
      <c r="TF809" s="72"/>
      <c r="TG809" s="72"/>
      <c r="TH809" s="72"/>
      <c r="TI809" s="72"/>
      <c r="TJ809" s="72"/>
      <c r="TK809" s="72"/>
      <c r="TL809" s="72"/>
      <c r="TM809" s="72"/>
      <c r="TN809" s="72"/>
      <c r="TO809" s="72"/>
      <c r="TP809" s="72"/>
      <c r="TQ809" s="72"/>
      <c r="TR809" s="72"/>
      <c r="TS809" s="72"/>
      <c r="TT809" s="72"/>
      <c r="TU809" s="72"/>
      <c r="TV809" s="72"/>
      <c r="TW809" s="72"/>
      <c r="TX809" s="72"/>
      <c r="TY809" s="72"/>
      <c r="TZ809" s="72"/>
      <c r="UA809" s="72"/>
      <c r="UB809" s="72"/>
      <c r="UC809" s="72"/>
      <c r="UD809" s="72"/>
      <c r="UE809" s="72"/>
      <c r="UF809" s="72"/>
      <c r="UG809" s="72"/>
      <c r="UH809" s="72"/>
      <c r="UI809" s="72"/>
      <c r="UJ809" s="72"/>
      <c r="UK809" s="72"/>
      <c r="UL809" s="72"/>
      <c r="UM809" s="72"/>
      <c r="UN809" s="72"/>
      <c r="UO809" s="72"/>
      <c r="UP809" s="72"/>
      <c r="UQ809" s="72"/>
      <c r="UR809" s="72"/>
      <c r="US809" s="72"/>
      <c r="UT809" s="72"/>
      <c r="UU809" s="72"/>
      <c r="UV809" s="72"/>
      <c r="UW809" s="72"/>
      <c r="UX809" s="72"/>
      <c r="UY809" s="72"/>
      <c r="UZ809" s="72"/>
      <c r="VA809" s="72"/>
      <c r="VB809" s="72"/>
      <c r="VC809" s="72"/>
      <c r="VD809" s="72"/>
      <c r="VE809" s="72"/>
      <c r="VF809" s="72"/>
      <c r="VG809" s="72"/>
      <c r="VH809" s="72"/>
      <c r="VI809" s="72"/>
      <c r="VJ809" s="72"/>
      <c r="VK809" s="72"/>
      <c r="VL809" s="72"/>
      <c r="VM809" s="72"/>
      <c r="VN809" s="72"/>
      <c r="VO809" s="72"/>
      <c r="VP809" s="72"/>
      <c r="VQ809" s="72"/>
      <c r="VR809" s="72"/>
      <c r="VS809" s="72"/>
      <c r="VT809" s="72"/>
      <c r="VU809" s="72"/>
      <c r="VV809" s="72"/>
      <c r="VW809" s="72"/>
      <c r="VX809" s="72"/>
      <c r="VY809" s="72"/>
      <c r="VZ809" s="72"/>
      <c r="WA809" s="72"/>
      <c r="WB809" s="72"/>
      <c r="WC809" s="72"/>
      <c r="WD809" s="72"/>
      <c r="WE809" s="72"/>
      <c r="WF809" s="72"/>
      <c r="WG809" s="72"/>
      <c r="WH809" s="72"/>
      <c r="WI809" s="72"/>
      <c r="WJ809" s="72"/>
      <c r="WK809" s="72"/>
      <c r="WL809" s="72"/>
      <c r="WM809" s="72"/>
      <c r="WN809" s="72"/>
      <c r="WO809" s="72"/>
      <c r="WP809" s="72"/>
      <c r="WQ809" s="72"/>
      <c r="WR809" s="72"/>
      <c r="WS809" s="72"/>
      <c r="WT809" s="72"/>
      <c r="WU809" s="72"/>
      <c r="WV809" s="72"/>
      <c r="WW809" s="72"/>
      <c r="WX809" s="72"/>
      <c r="WY809" s="72"/>
      <c r="WZ809" s="72"/>
      <c r="XA809" s="72"/>
      <c r="XB809" s="72"/>
      <c r="XC809" s="72"/>
      <c r="XD809" s="72"/>
      <c r="XE809" s="72"/>
      <c r="XF809" s="72"/>
      <c r="XG809" s="72"/>
      <c r="XH809" s="72"/>
      <c r="XI809" s="72"/>
      <c r="XJ809" s="72"/>
      <c r="XK809" s="72"/>
      <c r="XL809" s="72"/>
      <c r="XM809" s="72"/>
      <c r="XN809" s="72"/>
      <c r="XO809" s="72"/>
      <c r="XP809" s="72"/>
      <c r="XQ809" s="72"/>
      <c r="XR809" s="72"/>
      <c r="XS809" s="72"/>
      <c r="XT809" s="72"/>
      <c r="XU809" s="72"/>
      <c r="XV809" s="72"/>
      <c r="XW809" s="72"/>
      <c r="XX809" s="72"/>
      <c r="XY809" s="72"/>
      <c r="XZ809" s="72"/>
      <c r="YA809" s="72"/>
      <c r="YB809" s="72"/>
      <c r="YC809" s="72"/>
      <c r="YD809" s="72"/>
      <c r="YE809" s="72"/>
      <c r="YF809" s="72"/>
      <c r="YG809" s="72"/>
      <c r="YH809" s="72"/>
      <c r="YI809" s="72"/>
      <c r="YJ809" s="72"/>
      <c r="YK809" s="72"/>
      <c r="YL809" s="72"/>
      <c r="YM809" s="72"/>
      <c r="YN809" s="72"/>
      <c r="YO809" s="72"/>
      <c r="YP809" s="72"/>
      <c r="YQ809" s="72"/>
      <c r="YR809" s="72"/>
      <c r="YS809" s="72"/>
      <c r="YT809" s="72"/>
      <c r="YU809" s="72"/>
      <c r="YV809" s="72"/>
      <c r="YW809" s="72"/>
      <c r="YX809" s="72"/>
      <c r="YY809" s="72"/>
      <c r="YZ809" s="72"/>
      <c r="ZA809" s="72"/>
      <c r="ZB809" s="72"/>
      <c r="ZC809" s="72"/>
      <c r="ZD809" s="72"/>
      <c r="ZE809" s="72"/>
      <c r="ZF809" s="72"/>
      <c r="ZG809" s="72"/>
      <c r="ZH809" s="72"/>
      <c r="ZI809" s="72"/>
      <c r="ZJ809" s="72"/>
      <c r="ZK809" s="72"/>
      <c r="ZL809" s="72"/>
      <c r="ZM809" s="72"/>
      <c r="ZN809" s="72"/>
      <c r="ZO809" s="72"/>
      <c r="ZP809" s="72"/>
      <c r="ZQ809" s="72"/>
      <c r="ZR809" s="72"/>
      <c r="ZS809" s="72"/>
      <c r="ZT809" s="72"/>
      <c r="ZU809" s="72"/>
      <c r="ZV809" s="72"/>
      <c r="ZW809" s="72"/>
      <c r="ZX809" s="72"/>
      <c r="ZY809" s="72"/>
      <c r="ZZ809" s="72"/>
      <c r="AAA809" s="72"/>
      <c r="AAB809" s="72"/>
      <c r="AAC809" s="72"/>
      <c r="AAD809" s="72"/>
      <c r="AAE809" s="72"/>
      <c r="AAF809" s="72"/>
      <c r="AAG809" s="72"/>
      <c r="AAH809" s="72"/>
      <c r="AAI809" s="72"/>
      <c r="AAJ809" s="72"/>
      <c r="AAK809" s="72"/>
      <c r="AAL809" s="72"/>
      <c r="AAM809" s="72"/>
      <c r="AAN809" s="72"/>
      <c r="AAO809" s="72"/>
      <c r="AAP809" s="72"/>
      <c r="AAQ809" s="72"/>
      <c r="AAR809" s="72"/>
      <c r="AAS809" s="72"/>
      <c r="AAT809" s="72"/>
      <c r="AAU809" s="72"/>
      <c r="AAV809" s="72"/>
      <c r="AAW809" s="72"/>
      <c r="AAX809" s="72"/>
      <c r="AAY809" s="72"/>
      <c r="AAZ809" s="72"/>
      <c r="ABA809" s="72"/>
      <c r="ABB809" s="72"/>
      <c r="ABC809" s="72"/>
      <c r="ABD809" s="72"/>
      <c r="ABE809" s="72"/>
      <c r="ABF809" s="72"/>
      <c r="ABG809" s="72"/>
      <c r="ABH809" s="72"/>
      <c r="ABI809" s="72"/>
      <c r="ABJ809" s="72"/>
      <c r="ABK809" s="72"/>
      <c r="ABL809" s="72"/>
      <c r="ABM809" s="72"/>
      <c r="ABN809" s="72"/>
      <c r="ABO809" s="72"/>
      <c r="ABP809" s="72"/>
      <c r="ABQ809" s="72"/>
      <c r="ABR809" s="72"/>
      <c r="ABS809" s="72"/>
      <c r="ABT809" s="72"/>
      <c r="ABU809" s="72"/>
      <c r="ABV809" s="72"/>
      <c r="ABW809" s="72"/>
      <c r="ABX809" s="72"/>
      <c r="ABY809" s="72"/>
      <c r="ABZ809" s="72"/>
      <c r="ACA809" s="72"/>
      <c r="ACB809" s="72"/>
      <c r="ACC809" s="72"/>
      <c r="ACD809" s="72"/>
      <c r="ACE809" s="72"/>
      <c r="ACF809" s="72"/>
      <c r="ACG809" s="72"/>
      <c r="ACH809" s="72"/>
      <c r="ACI809" s="72"/>
      <c r="ACJ809" s="72"/>
      <c r="ACK809" s="72"/>
      <c r="ACL809" s="72"/>
      <c r="ACM809" s="72"/>
      <c r="ACN809" s="72"/>
      <c r="ACO809" s="72"/>
      <c r="ACP809" s="72"/>
      <c r="ACQ809" s="72"/>
      <c r="ACR809" s="72"/>
      <c r="ACS809" s="72"/>
      <c r="ACT809" s="72"/>
      <c r="ACU809" s="72"/>
      <c r="ACV809" s="72"/>
      <c r="ACW809" s="72"/>
      <c r="ACX809" s="72"/>
      <c r="ACY809" s="72"/>
      <c r="ACZ809" s="72"/>
      <c r="ADA809" s="72"/>
      <c r="ADB809" s="72"/>
      <c r="ADC809" s="72"/>
      <c r="ADD809" s="72"/>
      <c r="ADE809" s="72"/>
      <c r="ADF809" s="72"/>
      <c r="ADG809" s="72"/>
      <c r="ADH809" s="72"/>
      <c r="ADI809" s="72"/>
      <c r="ADJ809" s="72"/>
      <c r="ADK809" s="72"/>
      <c r="ADL809" s="72"/>
      <c r="ADM809" s="72"/>
      <c r="ADN809" s="72"/>
      <c r="ADO809" s="72"/>
      <c r="ADP809" s="72"/>
      <c r="ADQ809" s="72"/>
      <c r="ADR809" s="72"/>
      <c r="ADS809" s="72"/>
      <c r="ADT809" s="72"/>
      <c r="ADU809" s="72"/>
      <c r="ADV809" s="72"/>
      <c r="ADW809" s="72"/>
      <c r="ADX809" s="72"/>
      <c r="ADY809" s="72"/>
      <c r="ADZ809" s="72"/>
      <c r="AEA809" s="72"/>
      <c r="AEB809" s="72"/>
      <c r="AEC809" s="72"/>
      <c r="AED809" s="72"/>
      <c r="AEE809" s="72"/>
      <c r="AEF809" s="72"/>
      <c r="AEG809" s="72"/>
      <c r="AEH809" s="72"/>
      <c r="AEI809" s="72"/>
      <c r="AEJ809" s="72"/>
      <c r="AEK809" s="72"/>
      <c r="AEL809" s="72"/>
      <c r="AEM809" s="72"/>
      <c r="AEN809" s="72"/>
      <c r="AEO809" s="72"/>
      <c r="AEP809" s="72"/>
      <c r="AEQ809" s="72"/>
      <c r="AER809" s="72"/>
      <c r="AES809" s="72"/>
      <c r="AET809" s="72"/>
      <c r="AEU809" s="72"/>
      <c r="AEV809" s="72"/>
      <c r="AEW809" s="72"/>
      <c r="AEX809" s="72"/>
      <c r="AEY809" s="72"/>
      <c r="AEZ809" s="72"/>
      <c r="AFA809" s="72"/>
      <c r="AFB809" s="72"/>
      <c r="AFC809" s="72"/>
      <c r="AFD809" s="72"/>
      <c r="AFE809" s="72"/>
      <c r="AFF809" s="72"/>
      <c r="AFG809" s="72"/>
      <c r="AFH809" s="72"/>
      <c r="AFI809" s="72"/>
      <c r="AFJ809" s="72"/>
      <c r="AFK809" s="72"/>
      <c r="AFL809" s="72"/>
      <c r="AFM809" s="72"/>
      <c r="AFN809" s="72"/>
      <c r="AFO809" s="72"/>
      <c r="AFP809" s="72"/>
      <c r="AFQ809" s="72"/>
      <c r="AFR809" s="72"/>
      <c r="AFS809" s="72"/>
      <c r="AFT809" s="72"/>
      <c r="AFU809" s="72"/>
      <c r="AFV809" s="72"/>
      <c r="AFW809" s="72"/>
      <c r="AFX809" s="72"/>
      <c r="AFY809" s="72"/>
      <c r="AFZ809" s="72"/>
      <c r="AGA809" s="72"/>
      <c r="AGB809" s="72"/>
      <c r="AGC809" s="72"/>
      <c r="AGD809" s="72"/>
      <c r="AGE809" s="72"/>
      <c r="AGF809" s="72"/>
      <c r="AGG809" s="72"/>
      <c r="AGH809" s="72"/>
      <c r="AGI809" s="72"/>
      <c r="AGJ809" s="72"/>
      <c r="AGK809" s="72"/>
      <c r="AGL809" s="72"/>
      <c r="AGM809" s="72"/>
      <c r="AGN809" s="72"/>
      <c r="AGO809" s="72"/>
      <c r="AGP809" s="72"/>
      <c r="AGQ809" s="72"/>
      <c r="AGR809" s="72"/>
      <c r="AGS809" s="72"/>
      <c r="AGT809" s="72"/>
      <c r="AGU809" s="72"/>
      <c r="AGV809" s="72"/>
      <c r="AGW809" s="72"/>
      <c r="AGX809" s="72"/>
      <c r="AGY809" s="72"/>
      <c r="AGZ809" s="72"/>
      <c r="AHA809" s="72"/>
      <c r="AHB809" s="72"/>
      <c r="AHC809" s="72"/>
      <c r="AHD809" s="72"/>
      <c r="AHE809" s="72"/>
      <c r="AHF809" s="72"/>
      <c r="AHG809" s="72"/>
      <c r="AHH809" s="72"/>
      <c r="AHI809" s="72"/>
      <c r="AHJ809" s="72"/>
      <c r="AHK809" s="72"/>
      <c r="AHL809" s="72"/>
      <c r="AHM809" s="72"/>
      <c r="AHN809" s="72"/>
      <c r="AHO809" s="72"/>
      <c r="AHP809" s="72"/>
      <c r="AHQ809" s="72"/>
      <c r="AHR809" s="72"/>
      <c r="AHS809" s="72"/>
      <c r="AHT809" s="72"/>
      <c r="AHU809" s="72"/>
      <c r="AHV809" s="72"/>
      <c r="AHW809" s="72"/>
      <c r="AHX809" s="72"/>
      <c r="AHY809" s="72"/>
      <c r="AHZ809" s="72"/>
      <c r="AIA809" s="72"/>
      <c r="AIB809" s="72"/>
      <c r="AIC809" s="72"/>
      <c r="AID809" s="72"/>
      <c r="AIE809" s="72"/>
      <c r="AIF809" s="72"/>
      <c r="AIG809" s="72"/>
      <c r="AIH809" s="72"/>
      <c r="AII809" s="72"/>
      <c r="AIJ809" s="72"/>
      <c r="AIK809" s="72"/>
      <c r="AIL809" s="72"/>
      <c r="AIM809" s="72"/>
      <c r="AIN809" s="72"/>
      <c r="AIO809" s="72"/>
      <c r="AIP809" s="72"/>
      <c r="AIQ809" s="72"/>
      <c r="AIR809" s="72"/>
      <c r="AIS809" s="72"/>
      <c r="AIT809" s="72"/>
      <c r="AIU809" s="72"/>
      <c r="AIV809" s="72"/>
      <c r="AIW809" s="72"/>
      <c r="AIX809" s="72"/>
      <c r="AIY809" s="72"/>
      <c r="AIZ809" s="72"/>
      <c r="AJA809" s="72"/>
      <c r="AJB809" s="72"/>
      <c r="AJC809" s="72"/>
      <c r="AJD809" s="72"/>
      <c r="AJE809" s="72"/>
      <c r="AJF809" s="72"/>
      <c r="AJG809" s="72"/>
      <c r="AJH809" s="72"/>
      <c r="AJI809" s="72"/>
      <c r="AJJ809" s="72"/>
      <c r="AJK809" s="72"/>
      <c r="AJL809" s="72"/>
      <c r="AJM809" s="72"/>
      <c r="AJN809" s="72"/>
      <c r="AJO809" s="72"/>
      <c r="AJP809" s="72"/>
      <c r="AJQ809" s="72"/>
      <c r="AJR809" s="72"/>
      <c r="AJS809" s="72"/>
      <c r="AJT809" s="72"/>
      <c r="AJU809" s="72"/>
      <c r="AJV809" s="72"/>
      <c r="AJW809" s="72"/>
      <c r="AJX809" s="72"/>
      <c r="AJY809" s="72"/>
      <c r="AJZ809" s="72"/>
      <c r="AKA809" s="72"/>
      <c r="AKB809" s="72"/>
      <c r="AKC809" s="72"/>
      <c r="AKD809" s="72"/>
      <c r="AKE809" s="72"/>
      <c r="AKF809" s="72"/>
      <c r="AKG809" s="72"/>
      <c r="AKH809" s="72"/>
      <c r="AKI809" s="72"/>
      <c r="AKJ809" s="72"/>
      <c r="AKK809" s="72"/>
      <c r="AKL809" s="72"/>
      <c r="AKM809" s="72"/>
      <c r="AKN809" s="72"/>
      <c r="AKO809" s="72"/>
      <c r="AKP809" s="72"/>
      <c r="AKQ809" s="72"/>
      <c r="AKR809" s="72"/>
      <c r="AKS809" s="72"/>
      <c r="AKT809" s="72"/>
      <c r="AKU809" s="72"/>
      <c r="AKV809" s="72"/>
      <c r="AKW809" s="72"/>
      <c r="AKX809" s="72"/>
      <c r="AKY809" s="72"/>
      <c r="AKZ809" s="72"/>
      <c r="ALA809" s="72"/>
      <c r="ALB809" s="72"/>
      <c r="ALC809" s="72"/>
      <c r="ALD809" s="72"/>
      <c r="ALE809" s="72"/>
      <c r="ALF809" s="72"/>
      <c r="ALG809" s="72"/>
      <c r="ALH809" s="72"/>
      <c r="ALI809" s="72"/>
      <c r="ALJ809" s="72"/>
      <c r="ALK809" s="72"/>
      <c r="ALL809" s="72"/>
      <c r="ALM809" s="72"/>
      <c r="ALN809" s="72"/>
      <c r="ALO809" s="72"/>
      <c r="ALP809" s="72"/>
      <c r="ALQ809" s="72"/>
      <c r="ALR809" s="72"/>
      <c r="ALS809" s="72"/>
      <c r="ALT809" s="72"/>
      <c r="ALU809" s="72"/>
      <c r="ALV809" s="72"/>
      <c r="ALW809" s="72"/>
      <c r="ALX809" s="72"/>
      <c r="ALY809" s="72"/>
      <c r="ALZ809" s="72"/>
      <c r="AMA809" s="72"/>
      <c r="AMB809" s="72"/>
      <c r="AMC809" s="72"/>
      <c r="AMD809" s="72"/>
      <c r="AME809" s="72"/>
      <c r="AMF809" s="72"/>
      <c r="AMG809" s="72"/>
      <c r="AMH809" s="72"/>
      <c r="AMI809" s="72"/>
      <c r="AMJ809" s="72"/>
      <c r="AMK809" s="72"/>
      <c r="AML809" s="72"/>
      <c r="AMM809" s="72"/>
      <c r="AMN809" s="72"/>
      <c r="AMO809" s="72"/>
      <c r="AMP809" s="72"/>
      <c r="AMQ809" s="72"/>
      <c r="AMR809" s="72"/>
      <c r="AMS809" s="72"/>
      <c r="AMT809" s="72"/>
      <c r="AMU809" s="72"/>
      <c r="AMV809" s="72"/>
      <c r="AMW809" s="72"/>
      <c r="AMX809" s="72"/>
      <c r="AMY809" s="72"/>
      <c r="AMZ809" s="72"/>
      <c r="ANA809" s="72"/>
      <c r="ANB809" s="72"/>
      <c r="ANC809" s="72"/>
      <c r="AND809" s="72"/>
      <c r="ANE809" s="72"/>
      <c r="ANF809" s="72"/>
      <c r="ANG809" s="72"/>
      <c r="ANH809" s="72"/>
      <c r="ANI809" s="72"/>
      <c r="ANJ809" s="72"/>
      <c r="ANK809" s="72"/>
      <c r="ANL809" s="72"/>
      <c r="ANM809" s="72"/>
      <c r="ANN809" s="72"/>
      <c r="ANO809" s="72"/>
      <c r="ANP809" s="72"/>
      <c r="ANQ809" s="72"/>
      <c r="ANR809" s="72"/>
      <c r="ANS809" s="72"/>
      <c r="ANT809" s="72"/>
      <c r="ANU809" s="72"/>
      <c r="ANV809" s="72"/>
      <c r="ANW809" s="72"/>
      <c r="ANX809" s="72"/>
      <c r="ANY809" s="72"/>
      <c r="ANZ809" s="72"/>
      <c r="AOA809" s="72"/>
      <c r="AOB809" s="72"/>
      <c r="AOC809" s="72"/>
      <c r="AOD809" s="72"/>
      <c r="AOE809" s="72"/>
      <c r="AOF809" s="72"/>
      <c r="AOG809" s="72"/>
      <c r="AOH809" s="72"/>
      <c r="AOI809" s="72"/>
      <c r="AOJ809" s="72"/>
      <c r="AOK809" s="72"/>
      <c r="AOL809" s="72"/>
      <c r="AOM809" s="72"/>
      <c r="AON809" s="72"/>
      <c r="AOO809" s="72"/>
      <c r="AOP809" s="72"/>
      <c r="AOQ809" s="72"/>
      <c r="AOR809" s="72"/>
      <c r="AOS809" s="72"/>
      <c r="AOT809" s="72"/>
      <c r="AOU809" s="72"/>
      <c r="AOV809" s="72"/>
      <c r="AOW809" s="72"/>
      <c r="AOX809" s="72"/>
      <c r="AOY809" s="72"/>
      <c r="AOZ809" s="72"/>
      <c r="APA809" s="72"/>
      <c r="APB809" s="72"/>
      <c r="APC809" s="72"/>
      <c r="APD809" s="72"/>
      <c r="APE809" s="72"/>
      <c r="APF809" s="72"/>
      <c r="APG809" s="72"/>
      <c r="APH809" s="72"/>
      <c r="API809" s="72"/>
      <c r="APJ809" s="72"/>
      <c r="APK809" s="72"/>
      <c r="APL809" s="72"/>
      <c r="APM809" s="72"/>
      <c r="APN809" s="72"/>
      <c r="APO809" s="72"/>
      <c r="APP809" s="72"/>
      <c r="APQ809" s="72"/>
      <c r="APR809" s="72"/>
      <c r="APS809" s="72"/>
      <c r="APT809" s="72"/>
      <c r="APU809" s="72"/>
      <c r="APV809" s="72"/>
      <c r="APW809" s="72"/>
      <c r="APX809" s="72"/>
      <c r="APY809" s="72"/>
      <c r="APZ809" s="72"/>
      <c r="AQA809" s="72"/>
      <c r="AQB809" s="72"/>
      <c r="AQC809" s="72"/>
      <c r="AQD809" s="72"/>
      <c r="AQE809" s="72"/>
      <c r="AQF809" s="72"/>
      <c r="AQG809" s="72"/>
      <c r="AQH809" s="72"/>
      <c r="AQI809" s="72"/>
      <c r="AQJ809" s="72"/>
      <c r="AQK809" s="72"/>
      <c r="AQL809" s="72"/>
      <c r="AQM809" s="72"/>
      <c r="AQN809" s="72"/>
      <c r="AQO809" s="72"/>
      <c r="AQP809" s="72"/>
      <c r="AQQ809" s="72"/>
      <c r="AQR809" s="72"/>
      <c r="AQS809" s="72"/>
      <c r="AQT809" s="72"/>
      <c r="AQU809" s="72"/>
      <c r="AQV809" s="72"/>
      <c r="AQW809" s="72"/>
      <c r="AQX809" s="72"/>
      <c r="AQY809" s="72"/>
      <c r="AQZ809" s="72"/>
      <c r="ARA809" s="72"/>
      <c r="ARB809" s="72"/>
      <c r="ARC809" s="72"/>
      <c r="ARD809" s="72"/>
      <c r="ARE809" s="72"/>
      <c r="ARF809" s="72"/>
      <c r="ARG809" s="72"/>
      <c r="ARH809" s="72"/>
      <c r="ARI809" s="72"/>
      <c r="ARJ809" s="72"/>
      <c r="ARK809" s="72"/>
      <c r="ARL809" s="72"/>
      <c r="ARM809" s="72"/>
      <c r="ARN809" s="72"/>
      <c r="ARO809" s="72"/>
      <c r="ARP809" s="72"/>
      <c r="ARQ809" s="72"/>
      <c r="ARR809" s="72"/>
      <c r="ARS809" s="72"/>
      <c r="ART809" s="72"/>
      <c r="ARU809" s="72"/>
      <c r="ARV809" s="72"/>
      <c r="ARW809" s="72"/>
      <c r="ARX809" s="72"/>
      <c r="ARY809" s="72"/>
      <c r="ARZ809" s="72"/>
      <c r="ASA809" s="72"/>
      <c r="ASB809" s="72"/>
      <c r="ASC809" s="72"/>
      <c r="ASD809" s="72"/>
      <c r="ASE809" s="72"/>
      <c r="ASF809" s="72"/>
      <c r="ASG809" s="72"/>
      <c r="ASH809" s="72"/>
      <c r="ASI809" s="72"/>
      <c r="ASJ809" s="72"/>
      <c r="ASK809" s="72"/>
      <c r="ASL809" s="72"/>
      <c r="ASM809" s="72"/>
      <c r="ASN809" s="72"/>
      <c r="ASO809" s="72"/>
      <c r="ASP809" s="72"/>
      <c r="ASQ809" s="72"/>
      <c r="ASR809" s="72"/>
      <c r="ASS809" s="72"/>
      <c r="AST809" s="72"/>
      <c r="ASU809" s="72"/>
      <c r="ASV809" s="72"/>
      <c r="ASW809" s="72"/>
      <c r="ASX809" s="72"/>
      <c r="ASY809" s="72"/>
      <c r="ASZ809" s="72"/>
      <c r="ATA809" s="72"/>
      <c r="ATB809" s="72"/>
      <c r="ATC809" s="72"/>
      <c r="ATD809" s="72"/>
      <c r="ATE809" s="72"/>
      <c r="ATF809" s="72"/>
      <c r="ATG809" s="72"/>
      <c r="ATH809" s="72"/>
      <c r="ATI809" s="72"/>
      <c r="ATJ809" s="72"/>
      <c r="ATK809" s="72"/>
      <c r="ATL809" s="72"/>
      <c r="ATM809" s="72"/>
      <c r="ATN809" s="72"/>
      <c r="ATO809" s="72"/>
      <c r="ATP809" s="72"/>
      <c r="ATQ809" s="72"/>
      <c r="ATR809" s="72"/>
      <c r="ATS809" s="72"/>
      <c r="ATT809" s="72"/>
      <c r="ATU809" s="72"/>
      <c r="ATV809" s="72"/>
      <c r="ATW809" s="72"/>
      <c r="ATX809" s="72"/>
      <c r="ATY809" s="72"/>
      <c r="ATZ809" s="72"/>
      <c r="AUA809" s="72"/>
      <c r="AUB809" s="72"/>
      <c r="AUC809" s="72"/>
      <c r="AUD809" s="72"/>
      <c r="AUE809" s="72"/>
      <c r="AUF809" s="72"/>
      <c r="AUG809" s="72"/>
      <c r="AUH809" s="72"/>
      <c r="AUI809" s="72"/>
      <c r="AUJ809" s="72"/>
      <c r="AUK809" s="72"/>
      <c r="AUL809" s="72"/>
      <c r="AUM809" s="72"/>
      <c r="AUN809" s="72"/>
      <c r="AUO809" s="72"/>
      <c r="AUP809" s="72"/>
      <c r="AUQ809" s="72"/>
      <c r="AUR809" s="72"/>
      <c r="AUS809" s="72"/>
      <c r="AUT809" s="72"/>
      <c r="AUU809" s="72"/>
      <c r="AUV809" s="72"/>
      <c r="AUW809" s="72"/>
      <c r="AUX809" s="72"/>
      <c r="AUY809" s="72"/>
      <c r="AUZ809" s="72"/>
      <c r="AVA809" s="72"/>
      <c r="AVB809" s="72"/>
      <c r="AVC809" s="72"/>
      <c r="AVD809" s="72"/>
      <c r="AVE809" s="72"/>
      <c r="AVF809" s="72"/>
      <c r="AVG809" s="72"/>
      <c r="AVH809" s="72"/>
      <c r="AVI809" s="72"/>
      <c r="AVJ809" s="72"/>
      <c r="AVK809" s="72"/>
      <c r="AVL809" s="72"/>
      <c r="AVM809" s="72"/>
      <c r="AVN809" s="72"/>
      <c r="AVO809" s="72"/>
      <c r="AVP809" s="72"/>
      <c r="AVQ809" s="72"/>
      <c r="AVR809" s="72"/>
      <c r="AVS809" s="72"/>
      <c r="AVT809" s="72"/>
      <c r="AVU809" s="72"/>
      <c r="AVV809" s="72"/>
      <c r="AVW809" s="72"/>
      <c r="AVX809" s="72"/>
      <c r="AVY809" s="72"/>
      <c r="AVZ809" s="72"/>
      <c r="AWA809" s="72"/>
      <c r="AWB809" s="72"/>
      <c r="AWC809" s="72"/>
      <c r="AWD809" s="72"/>
      <c r="AWE809" s="72"/>
      <c r="AWF809" s="72"/>
      <c r="AWG809" s="72"/>
      <c r="AWH809" s="72"/>
      <c r="AWI809" s="72"/>
      <c r="AWJ809" s="72"/>
      <c r="AWK809" s="72"/>
      <c r="AWL809" s="72"/>
      <c r="AWM809" s="72"/>
      <c r="AWN809" s="72"/>
      <c r="AWO809" s="72"/>
      <c r="AWP809" s="72"/>
      <c r="AWQ809" s="72"/>
      <c r="AWR809" s="72"/>
      <c r="AWS809" s="72"/>
      <c r="AWT809" s="72"/>
      <c r="AWU809" s="72"/>
      <c r="AWV809" s="72"/>
      <c r="AWW809" s="72"/>
      <c r="AWX809" s="72"/>
      <c r="AWY809" s="72"/>
      <c r="AWZ809" s="72"/>
      <c r="AXA809" s="72"/>
      <c r="AXB809" s="72"/>
      <c r="AXC809" s="72"/>
      <c r="AXD809" s="72"/>
      <c r="AXE809" s="72"/>
      <c r="AXF809" s="72"/>
      <c r="AXG809" s="72"/>
      <c r="AXH809" s="72"/>
      <c r="AXI809" s="72"/>
      <c r="AXJ809" s="72"/>
      <c r="AXK809" s="72"/>
      <c r="AXL809" s="72"/>
      <c r="AXM809" s="72"/>
      <c r="AXN809" s="72"/>
      <c r="AXO809" s="72"/>
      <c r="AXP809" s="72"/>
      <c r="AXQ809" s="72"/>
      <c r="AXR809" s="72"/>
      <c r="AXS809" s="72"/>
      <c r="AXT809" s="72"/>
      <c r="AXU809" s="72"/>
      <c r="AXV809" s="72"/>
      <c r="AXW809" s="72"/>
      <c r="AXX809" s="72"/>
      <c r="AXY809" s="72"/>
      <c r="AXZ809" s="72"/>
      <c r="AYA809" s="72"/>
      <c r="AYB809" s="72"/>
      <c r="AYC809" s="72"/>
      <c r="AYD809" s="72"/>
      <c r="AYE809" s="72"/>
      <c r="AYF809" s="72"/>
      <c r="AYG809" s="72"/>
      <c r="AYH809" s="72"/>
      <c r="AYI809" s="72"/>
      <c r="AYJ809" s="72"/>
      <c r="AYK809" s="72"/>
      <c r="AYL809" s="72"/>
      <c r="AYM809" s="72"/>
      <c r="AYN809" s="72"/>
      <c r="AYO809" s="72"/>
      <c r="AYP809" s="72"/>
      <c r="AYQ809" s="72"/>
      <c r="AYR809" s="72"/>
      <c r="AYS809" s="72"/>
      <c r="AYT809" s="72"/>
      <c r="AYU809" s="72"/>
      <c r="AYV809" s="72"/>
      <c r="AYW809" s="72"/>
      <c r="AYX809" s="72"/>
      <c r="AYY809" s="72"/>
      <c r="AYZ809" s="72"/>
      <c r="AZA809" s="72"/>
      <c r="AZB809" s="72"/>
      <c r="AZC809" s="72"/>
      <c r="AZD809" s="72"/>
      <c r="AZE809" s="72"/>
      <c r="AZF809" s="72"/>
      <c r="AZG809" s="72"/>
      <c r="AZH809" s="72"/>
      <c r="AZI809" s="72"/>
      <c r="AZJ809" s="72"/>
      <c r="AZK809" s="72"/>
      <c r="AZL809" s="72"/>
      <c r="AZM809" s="72"/>
      <c r="AZN809" s="72"/>
      <c r="AZO809" s="72"/>
      <c r="AZP809" s="72"/>
      <c r="AZQ809" s="72"/>
      <c r="AZR809" s="72"/>
      <c r="AZS809" s="72"/>
      <c r="AZT809" s="72"/>
      <c r="AZU809" s="72"/>
      <c r="AZV809" s="72"/>
      <c r="AZW809" s="72"/>
      <c r="AZX809" s="72"/>
      <c r="AZY809" s="72"/>
      <c r="AZZ809" s="72"/>
      <c r="BAA809" s="72"/>
      <c r="BAB809" s="72"/>
      <c r="BAC809" s="72"/>
      <c r="BAD809" s="72"/>
      <c r="BAE809" s="72"/>
      <c r="BAF809" s="72"/>
      <c r="BAG809" s="72"/>
      <c r="BAH809" s="72"/>
      <c r="BAI809" s="72"/>
      <c r="BAJ809" s="72"/>
      <c r="BAK809" s="72"/>
      <c r="BAL809" s="72"/>
      <c r="BAM809" s="72"/>
      <c r="BAN809" s="72"/>
      <c r="BAO809" s="72"/>
      <c r="BAP809" s="72"/>
      <c r="BAQ809" s="72"/>
      <c r="BAR809" s="72"/>
      <c r="BAS809" s="72"/>
      <c r="BAT809" s="72"/>
      <c r="BAU809" s="72"/>
      <c r="BAV809" s="72"/>
      <c r="BAW809" s="72"/>
      <c r="BAX809" s="72"/>
      <c r="BAY809" s="72"/>
      <c r="BAZ809" s="72"/>
      <c r="BBA809" s="72"/>
      <c r="BBB809" s="72"/>
      <c r="BBC809" s="72"/>
      <c r="BBD809" s="72"/>
      <c r="BBE809" s="72"/>
      <c r="BBF809" s="72"/>
      <c r="BBG809" s="72"/>
      <c r="BBH809" s="72"/>
      <c r="BBI809" s="72"/>
      <c r="BBJ809" s="72"/>
      <c r="BBK809" s="72"/>
      <c r="BBL809" s="72"/>
      <c r="BBM809" s="72"/>
      <c r="BBN809" s="72"/>
      <c r="BBO809" s="72"/>
      <c r="BBP809" s="72"/>
      <c r="BBQ809" s="72"/>
      <c r="BBR809" s="72"/>
      <c r="BBS809" s="72"/>
      <c r="BBT809" s="72"/>
      <c r="BBU809" s="72"/>
      <c r="BBV809" s="72"/>
      <c r="BBW809" s="72"/>
      <c r="BBX809" s="72"/>
      <c r="BBY809" s="72"/>
      <c r="BBZ809" s="72"/>
      <c r="BCA809" s="72"/>
      <c r="BCB809" s="72"/>
      <c r="BCC809" s="72"/>
      <c r="BCD809" s="72"/>
      <c r="BCE809" s="72"/>
      <c r="BCF809" s="72"/>
      <c r="BCG809" s="72"/>
      <c r="BCH809" s="72"/>
      <c r="BCI809" s="72"/>
      <c r="BCJ809" s="72"/>
      <c r="BCK809" s="72"/>
      <c r="BCL809" s="72"/>
      <c r="BCM809" s="72"/>
      <c r="BCN809" s="72"/>
      <c r="BCO809" s="72"/>
      <c r="BCP809" s="72"/>
      <c r="BCQ809" s="72"/>
      <c r="BCR809" s="72"/>
      <c r="BCS809" s="72"/>
      <c r="BCT809" s="72"/>
      <c r="BCU809" s="72"/>
      <c r="BCV809" s="72"/>
      <c r="BCW809" s="72"/>
      <c r="BCX809" s="72"/>
      <c r="BCY809" s="72"/>
      <c r="BCZ809" s="72"/>
      <c r="BDA809" s="72"/>
      <c r="BDB809" s="72"/>
      <c r="BDC809" s="72"/>
      <c r="BDD809" s="72"/>
      <c r="BDE809" s="72"/>
      <c r="BDF809" s="72"/>
      <c r="BDG809" s="72"/>
      <c r="BDH809" s="72"/>
      <c r="BDI809" s="72"/>
      <c r="BDJ809" s="72"/>
      <c r="BDK809" s="72"/>
      <c r="BDL809" s="72"/>
      <c r="BDM809" s="72"/>
      <c r="BDN809" s="72"/>
      <c r="BDO809" s="72"/>
      <c r="BDP809" s="72"/>
      <c r="BDQ809" s="72"/>
      <c r="BDR809" s="72"/>
      <c r="BDS809" s="72"/>
      <c r="BDT809" s="72"/>
      <c r="BDU809" s="72"/>
      <c r="BDV809" s="72"/>
      <c r="BDW809" s="72"/>
      <c r="BDX809" s="72"/>
      <c r="BDY809" s="72"/>
      <c r="BDZ809" s="72"/>
      <c r="BEA809" s="72"/>
      <c r="BEB809" s="72"/>
      <c r="BEC809" s="72"/>
      <c r="BED809" s="72"/>
      <c r="BEE809" s="72"/>
      <c r="BEF809" s="72"/>
      <c r="BEG809" s="72"/>
      <c r="BEH809" s="72"/>
      <c r="BEI809" s="72"/>
      <c r="BEJ809" s="72"/>
      <c r="BEK809" s="72"/>
      <c r="BEL809" s="72"/>
      <c r="BEM809" s="72"/>
      <c r="BEN809" s="72"/>
      <c r="BEO809" s="72"/>
      <c r="BEP809" s="72"/>
      <c r="BEQ809" s="72"/>
      <c r="BER809" s="72"/>
      <c r="BES809" s="72"/>
      <c r="BET809" s="72"/>
      <c r="BEU809" s="72"/>
      <c r="BEV809" s="72"/>
      <c r="BEW809" s="72"/>
      <c r="BEX809" s="72"/>
      <c r="BEY809" s="72"/>
      <c r="BEZ809" s="72"/>
      <c r="BFA809" s="72"/>
      <c r="BFB809" s="72"/>
      <c r="BFC809" s="72"/>
      <c r="BFD809" s="72"/>
      <c r="BFE809" s="72"/>
      <c r="BFF809" s="72"/>
      <c r="BFG809" s="72"/>
      <c r="BFH809" s="72"/>
      <c r="BFI809" s="72"/>
      <c r="BFJ809" s="72"/>
      <c r="BFK809" s="72"/>
      <c r="BFL809" s="72"/>
      <c r="BFM809" s="72"/>
      <c r="BFN809" s="72"/>
      <c r="BFO809" s="72"/>
      <c r="BFP809" s="72"/>
      <c r="BFQ809" s="72"/>
      <c r="BFR809" s="72"/>
      <c r="BFS809" s="72"/>
      <c r="BFT809" s="72"/>
      <c r="BFU809" s="72"/>
      <c r="BFV809" s="72"/>
      <c r="BFW809" s="72"/>
      <c r="BFX809" s="72"/>
      <c r="BFY809" s="72"/>
      <c r="BFZ809" s="72"/>
      <c r="BGA809" s="72"/>
      <c r="BGB809" s="72"/>
      <c r="BGC809" s="72"/>
      <c r="BGD809" s="72"/>
      <c r="BGE809" s="72"/>
      <c r="BGF809" s="72"/>
      <c r="BGG809" s="72"/>
      <c r="BGH809" s="72"/>
      <c r="BGI809" s="72"/>
      <c r="BGJ809" s="72"/>
      <c r="BGK809" s="72"/>
      <c r="BGL809" s="72"/>
      <c r="BGM809" s="72"/>
      <c r="BGN809" s="72"/>
      <c r="BGO809" s="72"/>
      <c r="BGP809" s="72"/>
      <c r="BGQ809" s="72"/>
      <c r="BGR809" s="72"/>
      <c r="BGS809" s="72"/>
      <c r="BGT809" s="72"/>
      <c r="BGU809" s="72"/>
      <c r="BGV809" s="72"/>
      <c r="BGW809" s="72"/>
      <c r="BGX809" s="72"/>
      <c r="BGY809" s="72"/>
      <c r="BGZ809" s="72"/>
      <c r="BHA809" s="72"/>
      <c r="BHB809" s="72"/>
      <c r="BHC809" s="72"/>
      <c r="BHD809" s="72"/>
      <c r="BHE809" s="72"/>
      <c r="BHF809" s="72"/>
      <c r="BHG809" s="72"/>
      <c r="BHH809" s="72"/>
      <c r="BHI809" s="72"/>
      <c r="BHJ809" s="72"/>
      <c r="BHK809" s="72"/>
      <c r="BHL809" s="72"/>
      <c r="BHM809" s="72"/>
      <c r="BHN809" s="72"/>
      <c r="BHO809" s="72"/>
      <c r="BHP809" s="72"/>
      <c r="BHQ809" s="72"/>
      <c r="BHR809" s="72"/>
      <c r="BHS809" s="72"/>
      <c r="BHT809" s="72"/>
      <c r="BHU809" s="72"/>
      <c r="BHV809" s="72"/>
      <c r="BHW809" s="72"/>
      <c r="BHX809" s="72"/>
      <c r="BHY809" s="72"/>
      <c r="BHZ809" s="72"/>
      <c r="BIA809" s="72"/>
      <c r="BIB809" s="72"/>
      <c r="BIC809" s="72"/>
      <c r="BID809" s="72"/>
      <c r="BIE809" s="72"/>
      <c r="BIF809" s="72"/>
      <c r="BIG809" s="72"/>
      <c r="BIH809" s="72"/>
      <c r="BII809" s="72"/>
      <c r="BIJ809" s="72"/>
      <c r="BIK809" s="72"/>
      <c r="BIL809" s="72"/>
      <c r="BIM809" s="72"/>
      <c r="BIN809" s="72"/>
      <c r="BIO809" s="72"/>
      <c r="BIP809" s="72"/>
      <c r="BIQ809" s="72"/>
      <c r="BIR809" s="72"/>
      <c r="BIS809" s="72"/>
      <c r="BIT809" s="72"/>
      <c r="BIU809" s="72"/>
      <c r="BIV809" s="72"/>
      <c r="BIW809" s="72"/>
      <c r="BIX809" s="72"/>
      <c r="BIY809" s="72"/>
      <c r="BIZ809" s="72"/>
      <c r="BJA809" s="72"/>
      <c r="BJB809" s="72"/>
      <c r="BJC809" s="72"/>
      <c r="BJD809" s="72"/>
      <c r="BJE809" s="72"/>
      <c r="BJF809" s="72"/>
      <c r="BJG809" s="72"/>
      <c r="BJH809" s="72"/>
      <c r="BJI809" s="72"/>
      <c r="BJJ809" s="72"/>
      <c r="BJK809" s="72"/>
      <c r="BJL809" s="72"/>
      <c r="BJM809" s="72"/>
      <c r="BJN809" s="72"/>
      <c r="BJO809" s="72"/>
      <c r="BJP809" s="72"/>
      <c r="BJQ809" s="72"/>
      <c r="BJR809" s="72"/>
      <c r="BJS809" s="72"/>
      <c r="BJT809" s="72"/>
      <c r="BJU809" s="72"/>
      <c r="BJV809" s="72"/>
      <c r="BJW809" s="72"/>
      <c r="BJX809" s="72"/>
      <c r="BJY809" s="72"/>
      <c r="BJZ809" s="72"/>
      <c r="BKA809" s="72"/>
      <c r="BKB809" s="72"/>
      <c r="BKC809" s="72"/>
      <c r="BKD809" s="72"/>
      <c r="BKE809" s="72"/>
      <c r="BKF809" s="72"/>
      <c r="BKG809" s="72"/>
      <c r="BKH809" s="72"/>
      <c r="BKI809" s="72"/>
      <c r="BKJ809" s="72"/>
      <c r="BKK809" s="72"/>
      <c r="BKL809" s="72"/>
      <c r="BKM809" s="72"/>
      <c r="BKN809" s="72"/>
      <c r="BKO809" s="72"/>
      <c r="BKP809" s="72"/>
      <c r="BKQ809" s="72"/>
      <c r="BKR809" s="72"/>
      <c r="BKS809" s="72"/>
      <c r="BKT809" s="72"/>
      <c r="BKU809" s="72"/>
      <c r="BKV809" s="72"/>
      <c r="BKW809" s="72"/>
      <c r="BKX809" s="72"/>
      <c r="BKY809" s="72"/>
      <c r="BKZ809" s="72"/>
      <c r="BLA809" s="72"/>
      <c r="BLB809" s="72"/>
      <c r="BLC809" s="72"/>
      <c r="BLD809" s="72"/>
      <c r="BLE809" s="72"/>
      <c r="BLF809" s="72"/>
      <c r="BLG809" s="72"/>
      <c r="BLH809" s="72"/>
      <c r="BLI809" s="72"/>
      <c r="BLJ809" s="72"/>
      <c r="BLK809" s="72"/>
      <c r="BLL809" s="72"/>
      <c r="BLM809" s="72"/>
      <c r="BLN809" s="72"/>
      <c r="BLO809" s="72"/>
      <c r="BLP809" s="72"/>
      <c r="BLQ809" s="72"/>
      <c r="BLR809" s="72"/>
      <c r="BLS809" s="72"/>
      <c r="BLT809" s="72"/>
      <c r="BLU809" s="72"/>
      <c r="BLV809" s="72"/>
      <c r="BLW809" s="72"/>
      <c r="BLX809" s="72"/>
      <c r="BLY809" s="72"/>
      <c r="BLZ809" s="72"/>
      <c r="BMA809" s="72"/>
      <c r="BMB809" s="72"/>
      <c r="BMC809" s="72"/>
      <c r="BMD809" s="72"/>
      <c r="BME809" s="72"/>
      <c r="BMF809" s="72"/>
      <c r="BMG809" s="72"/>
      <c r="BMH809" s="72"/>
      <c r="BMI809" s="72"/>
      <c r="BMJ809" s="72"/>
      <c r="BMK809" s="72"/>
      <c r="BML809" s="72"/>
      <c r="BMM809" s="72"/>
      <c r="BMN809" s="72"/>
      <c r="BMO809" s="72"/>
      <c r="BMP809" s="72"/>
      <c r="BMQ809" s="72"/>
      <c r="BMR809" s="72"/>
      <c r="BMS809" s="72"/>
      <c r="BMT809" s="72"/>
      <c r="BMU809" s="72"/>
      <c r="BMV809" s="72"/>
      <c r="BMW809" s="72"/>
      <c r="BMX809" s="72"/>
      <c r="BMY809" s="72"/>
      <c r="BMZ809" s="72"/>
      <c r="BNA809" s="72"/>
      <c r="BNB809" s="72"/>
      <c r="BNC809" s="72"/>
      <c r="BND809" s="72"/>
      <c r="BNE809" s="72"/>
      <c r="BNF809" s="72"/>
      <c r="BNG809" s="72"/>
      <c r="BNH809" s="72"/>
      <c r="BNI809" s="72"/>
      <c r="BNJ809" s="72"/>
      <c r="BNK809" s="72"/>
      <c r="BNL809" s="72"/>
      <c r="BNM809" s="72"/>
      <c r="BNN809" s="72"/>
      <c r="BNO809" s="72"/>
      <c r="BNP809" s="72"/>
      <c r="BNQ809" s="72"/>
      <c r="BNR809" s="72"/>
      <c r="BNS809" s="72"/>
      <c r="BNT809" s="72"/>
      <c r="BNU809" s="72"/>
      <c r="BNV809" s="72"/>
      <c r="BNW809" s="72"/>
      <c r="BNX809" s="72"/>
      <c r="BNY809" s="72"/>
      <c r="BNZ809" s="72"/>
      <c r="BOA809" s="72"/>
      <c r="BOB809" s="72"/>
      <c r="BOC809" s="72"/>
      <c r="BOD809" s="72"/>
      <c r="BOE809" s="72"/>
      <c r="BOF809" s="72"/>
      <c r="BOG809" s="72"/>
      <c r="BOH809" s="72"/>
      <c r="BOI809" s="72"/>
      <c r="BOJ809" s="72"/>
      <c r="BOK809" s="72"/>
      <c r="BOL809" s="72"/>
      <c r="BOM809" s="72"/>
      <c r="BON809" s="72"/>
      <c r="BOO809" s="72"/>
      <c r="BOP809" s="72"/>
      <c r="BOQ809" s="72"/>
      <c r="BOR809" s="72"/>
      <c r="BOS809" s="72"/>
      <c r="BOT809" s="72"/>
      <c r="BOU809" s="72"/>
      <c r="BOV809" s="72"/>
      <c r="BOW809" s="72"/>
      <c r="BOX809" s="72"/>
      <c r="BOY809" s="72"/>
      <c r="BOZ809" s="72"/>
      <c r="BPA809" s="72"/>
      <c r="BPB809" s="72"/>
      <c r="BPC809" s="72"/>
      <c r="BPD809" s="72"/>
      <c r="BPE809" s="72"/>
      <c r="BPF809" s="72"/>
      <c r="BPG809" s="72"/>
      <c r="BPH809" s="72"/>
      <c r="BPI809" s="72"/>
      <c r="BPJ809" s="72"/>
      <c r="BPK809" s="72"/>
      <c r="BPL809" s="72"/>
      <c r="BPM809" s="72"/>
      <c r="BPN809" s="72"/>
      <c r="BPO809" s="72"/>
      <c r="BPP809" s="72"/>
      <c r="BPQ809" s="72"/>
      <c r="BPR809" s="72"/>
      <c r="BPS809" s="72"/>
      <c r="BPT809" s="72"/>
      <c r="BPU809" s="72"/>
      <c r="BPV809" s="72"/>
      <c r="BPW809" s="72"/>
      <c r="BPX809" s="72"/>
      <c r="BPY809" s="72"/>
      <c r="BPZ809" s="72"/>
      <c r="BQA809" s="72"/>
      <c r="BQB809" s="72"/>
      <c r="BQC809" s="72"/>
      <c r="BQD809" s="72"/>
      <c r="BQE809" s="72"/>
      <c r="BQF809" s="72"/>
      <c r="BQG809" s="72"/>
      <c r="BQH809" s="72"/>
      <c r="BQI809" s="72"/>
      <c r="BQJ809" s="72"/>
      <c r="BQK809" s="72"/>
      <c r="BQL809" s="72"/>
      <c r="BQM809" s="72"/>
      <c r="BQN809" s="72"/>
      <c r="BQO809" s="72"/>
      <c r="BQP809" s="72"/>
      <c r="BQQ809" s="72"/>
      <c r="BQR809" s="72"/>
      <c r="BQS809" s="72"/>
      <c r="BQT809" s="72"/>
      <c r="BQU809" s="72"/>
      <c r="BQV809" s="72"/>
      <c r="BQW809" s="72"/>
      <c r="BQX809" s="72"/>
      <c r="BQY809" s="72"/>
      <c r="BQZ809" s="72"/>
      <c r="BRA809" s="72"/>
      <c r="BRB809" s="72"/>
      <c r="BRC809" s="72"/>
      <c r="BRD809" s="72"/>
      <c r="BRE809" s="72"/>
      <c r="BRF809" s="72"/>
      <c r="BRG809" s="72"/>
      <c r="BRH809" s="72"/>
      <c r="BRI809" s="72"/>
      <c r="BRJ809" s="72"/>
      <c r="BRK809" s="72"/>
      <c r="BRL809" s="72"/>
      <c r="BRM809" s="72"/>
      <c r="BRN809" s="72"/>
      <c r="BRO809" s="72"/>
      <c r="BRP809" s="72"/>
      <c r="BRQ809" s="72"/>
      <c r="BRR809" s="72"/>
      <c r="BRS809" s="72"/>
      <c r="BRT809" s="72"/>
      <c r="BRU809" s="72"/>
      <c r="BRV809" s="72"/>
      <c r="BRW809" s="72"/>
      <c r="BRX809" s="72"/>
      <c r="BRY809" s="72"/>
      <c r="BRZ809" s="72"/>
      <c r="BSA809" s="72"/>
      <c r="BSB809" s="72"/>
      <c r="BSC809" s="72"/>
      <c r="BSD809" s="72"/>
      <c r="BSE809" s="72"/>
      <c r="BSF809" s="72"/>
      <c r="BSG809" s="72"/>
      <c r="BSH809" s="72"/>
      <c r="BSI809" s="72"/>
      <c r="BSJ809" s="72"/>
      <c r="BSK809" s="72"/>
      <c r="BSL809" s="72"/>
      <c r="BSM809" s="72"/>
      <c r="BSN809" s="72"/>
      <c r="BSO809" s="72"/>
      <c r="BSP809" s="72"/>
      <c r="BSQ809" s="72"/>
      <c r="BSR809" s="72"/>
      <c r="BSS809" s="72"/>
      <c r="BST809" s="72"/>
      <c r="BSU809" s="72"/>
      <c r="BSV809" s="72"/>
      <c r="BSW809" s="72"/>
      <c r="BSX809" s="72"/>
      <c r="BSY809" s="72"/>
      <c r="BSZ809" s="72"/>
      <c r="BTA809" s="72"/>
      <c r="BTB809" s="72"/>
      <c r="BTC809" s="72"/>
      <c r="BTD809" s="72"/>
      <c r="BTE809" s="72"/>
      <c r="BTF809" s="72"/>
      <c r="BTG809" s="72"/>
      <c r="BTH809" s="72"/>
      <c r="BTI809" s="72"/>
      <c r="BTJ809" s="72"/>
      <c r="BTK809" s="72"/>
      <c r="BTL809" s="72"/>
      <c r="BTM809" s="72"/>
      <c r="BTN809" s="72"/>
      <c r="BTO809" s="72"/>
      <c r="BTP809" s="72"/>
      <c r="BTQ809" s="72"/>
      <c r="BTR809" s="72"/>
      <c r="BTS809" s="72"/>
      <c r="BTT809" s="72"/>
      <c r="BTU809" s="72"/>
      <c r="BTV809" s="72"/>
      <c r="BTW809" s="72"/>
      <c r="BTX809" s="72"/>
      <c r="BTY809" s="72"/>
      <c r="BTZ809" s="72"/>
      <c r="BUA809" s="72"/>
      <c r="BUB809" s="72"/>
      <c r="BUC809" s="72"/>
      <c r="BUD809" s="72"/>
      <c r="BUE809" s="72"/>
      <c r="BUF809" s="72"/>
      <c r="BUG809" s="72"/>
      <c r="BUH809" s="72"/>
      <c r="BUI809" s="72"/>
      <c r="BUJ809" s="72"/>
      <c r="BUK809" s="72"/>
      <c r="BUL809" s="72"/>
      <c r="BUM809" s="72"/>
      <c r="BUN809" s="72"/>
      <c r="BUO809" s="72"/>
      <c r="BUP809" s="72"/>
      <c r="BUQ809" s="72"/>
      <c r="BUR809" s="72"/>
      <c r="BUS809" s="72"/>
      <c r="BUT809" s="72"/>
      <c r="BUU809" s="72"/>
      <c r="BUV809" s="72"/>
      <c r="BUW809" s="72"/>
      <c r="BUX809" s="72"/>
      <c r="BUY809" s="72"/>
      <c r="BUZ809" s="72"/>
      <c r="BVA809" s="72"/>
      <c r="BVB809" s="72"/>
      <c r="BVC809" s="72"/>
      <c r="BVD809" s="72"/>
      <c r="BVE809" s="72"/>
      <c r="BVF809" s="72"/>
      <c r="BVG809" s="72"/>
      <c r="BVH809" s="72"/>
      <c r="BVI809" s="72"/>
      <c r="BVJ809" s="72"/>
      <c r="BVK809" s="72"/>
      <c r="BVL809" s="72"/>
      <c r="BVM809" s="72"/>
      <c r="BVN809" s="72"/>
      <c r="BVO809" s="72"/>
      <c r="BVP809" s="72"/>
      <c r="BVQ809" s="72"/>
      <c r="BVR809" s="72"/>
      <c r="BVS809" s="72"/>
      <c r="BVT809" s="72"/>
      <c r="BVU809" s="72"/>
      <c r="BVV809" s="72"/>
      <c r="BVW809" s="72"/>
      <c r="BVX809" s="72"/>
      <c r="BVY809" s="72"/>
      <c r="BVZ809" s="72"/>
      <c r="BWA809" s="72"/>
      <c r="BWB809" s="72"/>
      <c r="BWC809" s="72"/>
      <c r="BWD809" s="72"/>
      <c r="BWE809" s="72"/>
      <c r="BWF809" s="72"/>
      <c r="BWG809" s="72"/>
      <c r="BWH809" s="72"/>
      <c r="BWI809" s="72"/>
      <c r="BWJ809" s="72"/>
      <c r="BWK809" s="72"/>
      <c r="BWL809" s="72"/>
      <c r="BWM809" s="72"/>
      <c r="BWN809" s="72"/>
      <c r="BWO809" s="72"/>
      <c r="BWP809" s="72"/>
      <c r="BWQ809" s="72"/>
      <c r="BWR809" s="72"/>
      <c r="BWS809" s="72"/>
      <c r="BWT809" s="72"/>
      <c r="BWU809" s="72"/>
      <c r="BWV809" s="72"/>
      <c r="BWW809" s="72"/>
      <c r="BWX809" s="72"/>
      <c r="BWY809" s="72"/>
      <c r="BWZ809" s="72"/>
      <c r="BXA809" s="72"/>
      <c r="BXB809" s="72"/>
      <c r="BXC809" s="72"/>
      <c r="BXD809" s="72"/>
      <c r="BXE809" s="72"/>
      <c r="BXF809" s="72"/>
      <c r="BXG809" s="72"/>
      <c r="BXH809" s="72"/>
      <c r="BXI809" s="72"/>
      <c r="BXJ809" s="72"/>
      <c r="BXK809" s="72"/>
      <c r="BXL809" s="72"/>
      <c r="BXM809" s="72"/>
      <c r="BXN809" s="72"/>
      <c r="BXO809" s="72"/>
      <c r="BXP809" s="72"/>
      <c r="BXQ809" s="72"/>
      <c r="BXR809" s="72"/>
      <c r="BXS809" s="72"/>
      <c r="BXT809" s="72"/>
      <c r="BXU809" s="72"/>
      <c r="BXV809" s="72"/>
      <c r="BXW809" s="72"/>
      <c r="BXX809" s="72"/>
      <c r="BXY809" s="72"/>
      <c r="BXZ809" s="72"/>
      <c r="BYA809" s="72"/>
      <c r="BYB809" s="72"/>
      <c r="BYC809" s="72"/>
      <c r="BYD809" s="72"/>
      <c r="BYE809" s="72"/>
      <c r="BYF809" s="72"/>
      <c r="BYG809" s="72"/>
      <c r="BYH809" s="72"/>
      <c r="BYI809" s="72"/>
      <c r="BYJ809" s="72"/>
      <c r="BYK809" s="72"/>
      <c r="BYL809" s="72"/>
      <c r="BYM809" s="72"/>
      <c r="BYN809" s="72"/>
      <c r="BYO809" s="72"/>
      <c r="BYP809" s="72"/>
      <c r="BYQ809" s="72"/>
      <c r="BYR809" s="72"/>
      <c r="BYS809" s="72"/>
      <c r="BYT809" s="72"/>
      <c r="BYU809" s="72"/>
      <c r="BYV809" s="72"/>
      <c r="BYW809" s="72"/>
      <c r="BYX809" s="72"/>
      <c r="BYY809" s="72"/>
      <c r="BYZ809" s="72"/>
      <c r="BZA809" s="72"/>
      <c r="BZB809" s="72"/>
      <c r="BZC809" s="72"/>
      <c r="BZD809" s="72"/>
      <c r="BZE809" s="72"/>
      <c r="BZF809" s="72"/>
      <c r="BZG809" s="72"/>
      <c r="BZH809" s="72"/>
      <c r="BZI809" s="72"/>
      <c r="BZJ809" s="72"/>
      <c r="BZK809" s="72"/>
      <c r="BZL809" s="72"/>
      <c r="BZM809" s="72"/>
      <c r="BZN809" s="72"/>
      <c r="BZO809" s="72"/>
      <c r="BZP809" s="72"/>
      <c r="BZQ809" s="72"/>
      <c r="BZR809" s="72"/>
      <c r="BZS809" s="72"/>
      <c r="BZT809" s="72"/>
      <c r="BZU809" s="72"/>
      <c r="BZV809" s="72"/>
      <c r="BZW809" s="72"/>
      <c r="BZX809" s="72"/>
      <c r="BZY809" s="72"/>
      <c r="BZZ809" s="72"/>
      <c r="CAA809" s="72"/>
      <c r="CAB809" s="72"/>
      <c r="CAC809" s="72"/>
      <c r="CAD809" s="72"/>
      <c r="CAE809" s="72"/>
      <c r="CAF809" s="72"/>
      <c r="CAG809" s="72"/>
      <c r="CAH809" s="72"/>
      <c r="CAI809" s="72"/>
      <c r="CAJ809" s="72"/>
      <c r="CAK809" s="72"/>
      <c r="CAL809" s="72"/>
      <c r="CAM809" s="72"/>
      <c r="CAN809" s="72"/>
      <c r="CAO809" s="72"/>
      <c r="CAP809" s="72"/>
      <c r="CAQ809" s="72"/>
      <c r="CAR809" s="72"/>
      <c r="CAS809" s="72"/>
      <c r="CAT809" s="72"/>
      <c r="CAU809" s="72"/>
      <c r="CAV809" s="72"/>
      <c r="CAW809" s="72"/>
      <c r="CAX809" s="72"/>
      <c r="CAY809" s="72"/>
      <c r="CAZ809" s="72"/>
      <c r="CBA809" s="72"/>
      <c r="CBB809" s="72"/>
      <c r="CBC809" s="72"/>
      <c r="CBD809" s="72"/>
      <c r="CBE809" s="72"/>
      <c r="CBF809" s="72"/>
      <c r="CBG809" s="72"/>
      <c r="CBH809" s="72"/>
      <c r="CBI809" s="72"/>
      <c r="CBJ809" s="72"/>
      <c r="CBK809" s="72"/>
      <c r="CBL809" s="72"/>
      <c r="CBM809" s="72"/>
      <c r="CBN809" s="72"/>
      <c r="CBO809" s="72"/>
      <c r="CBP809" s="72"/>
      <c r="CBQ809" s="72"/>
      <c r="CBR809" s="72"/>
      <c r="CBS809" s="72"/>
      <c r="CBT809" s="72"/>
      <c r="CBU809" s="72"/>
      <c r="CBV809" s="72"/>
      <c r="CBW809" s="72"/>
      <c r="CBX809" s="72"/>
      <c r="CBY809" s="72"/>
      <c r="CBZ809" s="72"/>
      <c r="CCA809" s="72"/>
      <c r="CCB809" s="72"/>
      <c r="CCC809" s="72"/>
      <c r="CCD809" s="72"/>
      <c r="CCE809" s="72"/>
      <c r="CCF809" s="72"/>
      <c r="CCG809" s="72"/>
      <c r="CCH809" s="72"/>
      <c r="CCI809" s="72"/>
      <c r="CCJ809" s="72"/>
      <c r="CCK809" s="72"/>
      <c r="CCL809" s="72"/>
      <c r="CCM809" s="72"/>
      <c r="CCN809" s="72"/>
      <c r="CCO809" s="72"/>
      <c r="CCP809" s="72"/>
      <c r="CCQ809" s="72"/>
      <c r="CCR809" s="72"/>
      <c r="CCS809" s="72"/>
      <c r="CCT809" s="72"/>
      <c r="CCU809" s="72"/>
      <c r="CCV809" s="72"/>
      <c r="CCW809" s="72"/>
      <c r="CCX809" s="72"/>
      <c r="CCY809" s="72"/>
      <c r="CCZ809" s="72"/>
      <c r="CDA809" s="72"/>
      <c r="CDB809" s="72"/>
      <c r="CDC809" s="72"/>
      <c r="CDD809" s="72"/>
      <c r="CDE809" s="72"/>
      <c r="CDF809" s="72"/>
      <c r="CDG809" s="72"/>
      <c r="CDH809" s="72"/>
      <c r="CDI809" s="72"/>
      <c r="CDJ809" s="72"/>
      <c r="CDK809" s="72"/>
      <c r="CDL809" s="72"/>
      <c r="CDM809" s="72"/>
      <c r="CDN809" s="72"/>
      <c r="CDO809" s="72"/>
      <c r="CDP809" s="72"/>
      <c r="CDQ809" s="72"/>
      <c r="CDR809" s="72"/>
      <c r="CDS809" s="72"/>
      <c r="CDT809" s="72"/>
      <c r="CDU809" s="72"/>
      <c r="CDV809" s="72"/>
      <c r="CDW809" s="72"/>
      <c r="CDX809" s="72"/>
      <c r="CDY809" s="72"/>
      <c r="CDZ809" s="72"/>
      <c r="CEA809" s="72"/>
      <c r="CEB809" s="72"/>
      <c r="CEC809" s="72"/>
      <c r="CED809" s="72"/>
      <c r="CEE809" s="72"/>
      <c r="CEF809" s="72"/>
      <c r="CEG809" s="72"/>
      <c r="CEH809" s="72"/>
      <c r="CEI809" s="72"/>
      <c r="CEJ809" s="72"/>
      <c r="CEK809" s="72"/>
      <c r="CEL809" s="72"/>
      <c r="CEM809" s="72"/>
      <c r="CEN809" s="72"/>
      <c r="CEO809" s="72"/>
      <c r="CEP809" s="72"/>
      <c r="CEQ809" s="72"/>
      <c r="CER809" s="72"/>
      <c r="CES809" s="72"/>
      <c r="CET809" s="72"/>
      <c r="CEU809" s="72"/>
      <c r="CEV809" s="72"/>
      <c r="CEW809" s="72"/>
      <c r="CEX809" s="72"/>
      <c r="CEY809" s="72"/>
      <c r="CEZ809" s="72"/>
      <c r="CFA809" s="72"/>
      <c r="CFB809" s="72"/>
      <c r="CFC809" s="72"/>
      <c r="CFD809" s="72"/>
      <c r="CFE809" s="72"/>
      <c r="CFF809" s="72"/>
      <c r="CFG809" s="72"/>
      <c r="CFH809" s="72"/>
      <c r="CFI809" s="72"/>
      <c r="CFJ809" s="72"/>
      <c r="CFK809" s="72"/>
      <c r="CFL809" s="72"/>
      <c r="CFM809" s="72"/>
      <c r="CFN809" s="72"/>
      <c r="CFO809" s="72"/>
      <c r="CFP809" s="72"/>
      <c r="CFQ809" s="72"/>
      <c r="CFR809" s="72"/>
      <c r="CFS809" s="72"/>
      <c r="CFT809" s="72"/>
      <c r="CFU809" s="72"/>
      <c r="CFV809" s="72"/>
      <c r="CFW809" s="72"/>
      <c r="CFX809" s="72"/>
      <c r="CFY809" s="72"/>
      <c r="CFZ809" s="72"/>
      <c r="CGA809" s="72"/>
      <c r="CGB809" s="72"/>
      <c r="CGC809" s="72"/>
      <c r="CGD809" s="72"/>
      <c r="CGE809" s="72"/>
      <c r="CGF809" s="72"/>
      <c r="CGG809" s="72"/>
      <c r="CGH809" s="72"/>
      <c r="CGI809" s="72"/>
      <c r="CGJ809" s="72"/>
      <c r="CGK809" s="72"/>
      <c r="CGL809" s="72"/>
      <c r="CGM809" s="72"/>
      <c r="CGN809" s="72"/>
      <c r="CGO809" s="72"/>
      <c r="CGP809" s="72"/>
      <c r="CGQ809" s="72"/>
      <c r="CGR809" s="72"/>
      <c r="CGS809" s="72"/>
      <c r="CGT809" s="72"/>
      <c r="CGU809" s="72"/>
      <c r="CGV809" s="72"/>
      <c r="CGW809" s="72"/>
      <c r="CGX809" s="72"/>
      <c r="CGY809" s="72"/>
      <c r="CGZ809" s="72"/>
      <c r="CHA809" s="72"/>
      <c r="CHB809" s="72"/>
      <c r="CHC809" s="72"/>
      <c r="CHD809" s="72"/>
      <c r="CHE809" s="72"/>
      <c r="CHF809" s="72"/>
      <c r="CHG809" s="72"/>
      <c r="CHH809" s="72"/>
      <c r="CHI809" s="72"/>
      <c r="CHJ809" s="72"/>
      <c r="CHK809" s="72"/>
      <c r="CHL809" s="72"/>
      <c r="CHM809" s="72"/>
      <c r="CHN809" s="72"/>
      <c r="CHO809" s="72"/>
      <c r="CHP809" s="72"/>
      <c r="CHQ809" s="72"/>
      <c r="CHR809" s="72"/>
      <c r="CHS809" s="72"/>
      <c r="CHT809" s="72"/>
      <c r="CHU809" s="72"/>
      <c r="CHV809" s="72"/>
      <c r="CHW809" s="72"/>
      <c r="CHX809" s="72"/>
      <c r="CHY809" s="72"/>
      <c r="CHZ809" s="72"/>
      <c r="CIA809" s="72"/>
      <c r="CIB809" s="72"/>
      <c r="CIC809" s="72"/>
      <c r="CID809" s="72"/>
      <c r="CIE809" s="72"/>
      <c r="CIF809" s="72"/>
      <c r="CIG809" s="72"/>
      <c r="CIH809" s="72"/>
      <c r="CII809" s="72"/>
      <c r="CIJ809" s="72"/>
      <c r="CIK809" s="72"/>
      <c r="CIL809" s="72"/>
      <c r="CIM809" s="72"/>
      <c r="CIN809" s="72"/>
      <c r="CIO809" s="72"/>
      <c r="CIP809" s="72"/>
      <c r="CIQ809" s="72"/>
      <c r="CIR809" s="72"/>
      <c r="CIS809" s="72"/>
      <c r="CIT809" s="72"/>
      <c r="CIU809" s="72"/>
      <c r="CIV809" s="72"/>
      <c r="CIW809" s="72"/>
      <c r="CIX809" s="72"/>
      <c r="CIY809" s="72"/>
      <c r="CIZ809" s="72"/>
      <c r="CJA809" s="72"/>
      <c r="CJB809" s="72"/>
      <c r="CJC809" s="72"/>
      <c r="CJD809" s="72"/>
      <c r="CJE809" s="72"/>
      <c r="CJF809" s="72"/>
      <c r="CJG809" s="72"/>
      <c r="CJH809" s="72"/>
      <c r="CJI809" s="72"/>
      <c r="CJJ809" s="72"/>
      <c r="CJK809" s="72"/>
      <c r="CJL809" s="72"/>
      <c r="CJM809" s="72"/>
      <c r="CJN809" s="72"/>
      <c r="CJO809" s="72"/>
      <c r="CJP809" s="72"/>
      <c r="CJQ809" s="72"/>
      <c r="CJR809" s="72"/>
      <c r="CJS809" s="72"/>
      <c r="CJT809" s="72"/>
      <c r="CJU809" s="72"/>
      <c r="CJV809" s="72"/>
      <c r="CJW809" s="72"/>
      <c r="CJX809" s="72"/>
      <c r="CJY809" s="72"/>
      <c r="CJZ809" s="72"/>
      <c r="CKA809" s="72"/>
      <c r="CKB809" s="72"/>
      <c r="CKC809" s="72"/>
      <c r="CKD809" s="72"/>
      <c r="CKE809" s="72"/>
      <c r="CKF809" s="72"/>
      <c r="CKG809" s="72"/>
      <c r="CKH809" s="72"/>
      <c r="CKI809" s="72"/>
      <c r="CKJ809" s="72"/>
      <c r="CKK809" s="72"/>
      <c r="CKL809" s="72"/>
      <c r="CKM809" s="72"/>
      <c r="CKN809" s="72"/>
      <c r="CKO809" s="72"/>
      <c r="CKP809" s="72"/>
      <c r="CKQ809" s="72"/>
      <c r="CKR809" s="72"/>
      <c r="CKS809" s="72"/>
      <c r="CKT809" s="72"/>
      <c r="CKU809" s="72"/>
      <c r="CKV809" s="72"/>
      <c r="CKW809" s="72"/>
      <c r="CKX809" s="72"/>
      <c r="CKY809" s="72"/>
      <c r="CKZ809" s="72"/>
      <c r="CLA809" s="72"/>
      <c r="CLB809" s="72"/>
      <c r="CLC809" s="72"/>
      <c r="CLD809" s="72"/>
      <c r="CLE809" s="72"/>
      <c r="CLF809" s="72"/>
      <c r="CLG809" s="72"/>
      <c r="CLH809" s="72"/>
      <c r="CLI809" s="72"/>
      <c r="CLJ809" s="72"/>
      <c r="CLK809" s="72"/>
      <c r="CLL809" s="72"/>
      <c r="CLM809" s="72"/>
      <c r="CLN809" s="72"/>
      <c r="CLO809" s="72"/>
      <c r="CLP809" s="72"/>
      <c r="CLQ809" s="72"/>
      <c r="CLR809" s="72"/>
      <c r="CLS809" s="72"/>
      <c r="CLT809" s="72"/>
      <c r="CLU809" s="72"/>
      <c r="CLV809" s="72"/>
      <c r="CLW809" s="72"/>
      <c r="CLX809" s="72"/>
      <c r="CLY809" s="72"/>
      <c r="CLZ809" s="72"/>
      <c r="CMA809" s="72"/>
      <c r="CMB809" s="72"/>
      <c r="CMC809" s="72"/>
      <c r="CMD809" s="72"/>
      <c r="CME809" s="72"/>
      <c r="CMF809" s="72"/>
      <c r="CMG809" s="72"/>
      <c r="CMH809" s="72"/>
      <c r="CMI809" s="72"/>
      <c r="CMJ809" s="72"/>
      <c r="CMK809" s="72"/>
      <c r="CML809" s="72"/>
      <c r="CMM809" s="72"/>
      <c r="CMN809" s="72"/>
      <c r="CMO809" s="72"/>
      <c r="CMP809" s="72"/>
      <c r="CMQ809" s="72"/>
      <c r="CMR809" s="72"/>
      <c r="CMS809" s="72"/>
      <c r="CMT809" s="72"/>
      <c r="CMU809" s="72"/>
      <c r="CMV809" s="72"/>
      <c r="CMW809" s="72"/>
      <c r="CMX809" s="72"/>
      <c r="CMY809" s="72"/>
      <c r="CMZ809" s="72"/>
      <c r="CNA809" s="72"/>
      <c r="CNB809" s="72"/>
      <c r="CNC809" s="72"/>
      <c r="CND809" s="72"/>
      <c r="CNE809" s="72"/>
      <c r="CNF809" s="72"/>
      <c r="CNG809" s="72"/>
      <c r="CNH809" s="72"/>
      <c r="CNI809" s="72"/>
      <c r="CNJ809" s="72"/>
      <c r="CNK809" s="72"/>
      <c r="CNL809" s="72"/>
      <c r="CNM809" s="72"/>
      <c r="CNN809" s="72"/>
      <c r="CNO809" s="72"/>
      <c r="CNP809" s="72"/>
      <c r="CNQ809" s="72"/>
      <c r="CNR809" s="72"/>
      <c r="CNS809" s="72"/>
      <c r="CNT809" s="72"/>
      <c r="CNU809" s="72"/>
      <c r="CNV809" s="72"/>
      <c r="CNW809" s="72"/>
      <c r="CNX809" s="72"/>
      <c r="CNY809" s="72"/>
      <c r="CNZ809" s="72"/>
      <c r="COA809" s="72"/>
      <c r="COB809" s="72"/>
      <c r="COC809" s="72"/>
      <c r="COD809" s="72"/>
      <c r="COE809" s="72"/>
      <c r="COF809" s="72"/>
      <c r="COG809" s="72"/>
      <c r="COH809" s="72"/>
      <c r="COI809" s="72"/>
      <c r="COJ809" s="72"/>
      <c r="COK809" s="72"/>
      <c r="COL809" s="72"/>
      <c r="COM809" s="72"/>
      <c r="CON809" s="72"/>
      <c r="COO809" s="72"/>
      <c r="COP809" s="72"/>
      <c r="COQ809" s="72"/>
      <c r="COR809" s="72"/>
      <c r="COS809" s="72"/>
      <c r="COT809" s="72"/>
      <c r="COU809" s="72"/>
      <c r="COV809" s="72"/>
      <c r="COW809" s="72"/>
      <c r="COX809" s="72"/>
      <c r="COY809" s="72"/>
      <c r="COZ809" s="72"/>
      <c r="CPA809" s="72"/>
      <c r="CPB809" s="72"/>
      <c r="CPC809" s="72"/>
      <c r="CPD809" s="72"/>
      <c r="CPE809" s="72"/>
      <c r="CPF809" s="72"/>
      <c r="CPG809" s="72"/>
      <c r="CPH809" s="72"/>
      <c r="CPI809" s="72"/>
      <c r="CPJ809" s="72"/>
      <c r="CPK809" s="72"/>
      <c r="CPL809" s="72"/>
      <c r="CPM809" s="72"/>
      <c r="CPN809" s="72"/>
      <c r="CPO809" s="72"/>
      <c r="CPP809" s="72"/>
      <c r="CPQ809" s="72"/>
      <c r="CPR809" s="72"/>
      <c r="CPS809" s="72"/>
      <c r="CPT809" s="72"/>
      <c r="CPU809" s="72"/>
      <c r="CPV809" s="72"/>
      <c r="CPW809" s="72"/>
      <c r="CPX809" s="72"/>
      <c r="CPY809" s="72"/>
      <c r="CPZ809" s="72"/>
      <c r="CQA809" s="72"/>
      <c r="CQB809" s="72"/>
      <c r="CQC809" s="72"/>
      <c r="CQD809" s="72"/>
      <c r="CQE809" s="72"/>
      <c r="CQF809" s="72"/>
      <c r="CQG809" s="72"/>
      <c r="CQH809" s="72"/>
      <c r="CQI809" s="72"/>
      <c r="CQJ809" s="72"/>
      <c r="CQK809" s="72"/>
      <c r="CQL809" s="72"/>
      <c r="CQM809" s="72"/>
      <c r="CQN809" s="72"/>
      <c r="CQO809" s="72"/>
      <c r="CQP809" s="72"/>
      <c r="CQQ809" s="72"/>
      <c r="CQR809" s="72"/>
      <c r="CQS809" s="72"/>
      <c r="CQT809" s="72"/>
      <c r="CQU809" s="72"/>
      <c r="CQV809" s="72"/>
      <c r="CQW809" s="72"/>
      <c r="CQX809" s="72"/>
      <c r="CQY809" s="72"/>
      <c r="CQZ809" s="72"/>
      <c r="CRA809" s="72"/>
      <c r="CRB809" s="72"/>
      <c r="CRC809" s="72"/>
      <c r="CRD809" s="72"/>
      <c r="CRE809" s="72"/>
      <c r="CRF809" s="72"/>
      <c r="CRG809" s="72"/>
      <c r="CRH809" s="72"/>
      <c r="CRI809" s="72"/>
      <c r="CRJ809" s="72"/>
      <c r="CRK809" s="72"/>
      <c r="CRL809" s="72"/>
      <c r="CRM809" s="72"/>
      <c r="CRN809" s="72"/>
      <c r="CRO809" s="72"/>
      <c r="CRP809" s="72"/>
      <c r="CRQ809" s="72"/>
      <c r="CRR809" s="72"/>
      <c r="CRS809" s="72"/>
      <c r="CRT809" s="72"/>
      <c r="CRU809" s="72"/>
      <c r="CRV809" s="72"/>
      <c r="CRW809" s="72"/>
      <c r="CRX809" s="72"/>
      <c r="CRY809" s="72"/>
      <c r="CRZ809" s="72"/>
      <c r="CSA809" s="72"/>
      <c r="CSB809" s="72"/>
      <c r="CSC809" s="72"/>
      <c r="CSD809" s="72"/>
      <c r="CSE809" s="72"/>
      <c r="CSF809" s="72"/>
      <c r="CSG809" s="72"/>
      <c r="CSH809" s="72"/>
      <c r="CSI809" s="72"/>
      <c r="CSJ809" s="72"/>
      <c r="CSK809" s="72"/>
      <c r="CSL809" s="72"/>
      <c r="CSM809" s="72"/>
      <c r="CSN809" s="72"/>
      <c r="CSO809" s="72"/>
      <c r="CSP809" s="72"/>
      <c r="CSQ809" s="72"/>
      <c r="CSR809" s="72"/>
      <c r="CSS809" s="72"/>
      <c r="CST809" s="72"/>
      <c r="CSU809" s="72"/>
      <c r="CSV809" s="72"/>
      <c r="CSW809" s="72"/>
      <c r="CSX809" s="72"/>
      <c r="CSY809" s="72"/>
      <c r="CSZ809" s="72"/>
      <c r="CTA809" s="72"/>
      <c r="CTB809" s="72"/>
      <c r="CTC809" s="72"/>
      <c r="CTD809" s="72"/>
      <c r="CTE809" s="72"/>
      <c r="CTF809" s="72"/>
      <c r="CTG809" s="72"/>
      <c r="CTH809" s="72"/>
      <c r="CTI809" s="72"/>
      <c r="CTJ809" s="72"/>
      <c r="CTK809" s="72"/>
      <c r="CTL809" s="72"/>
      <c r="CTM809" s="72"/>
      <c r="CTN809" s="72"/>
      <c r="CTO809" s="72"/>
      <c r="CTP809" s="72"/>
      <c r="CTQ809" s="72"/>
      <c r="CTR809" s="72"/>
      <c r="CTS809" s="72"/>
      <c r="CTT809" s="72"/>
      <c r="CTU809" s="72"/>
      <c r="CTV809" s="72"/>
      <c r="CTW809" s="72"/>
      <c r="CTX809" s="72"/>
      <c r="CTY809" s="72"/>
      <c r="CTZ809" s="72"/>
      <c r="CUA809" s="72"/>
      <c r="CUB809" s="72"/>
      <c r="CUC809" s="72"/>
      <c r="CUD809" s="72"/>
      <c r="CUE809" s="72"/>
      <c r="CUF809" s="72"/>
      <c r="CUG809" s="72"/>
      <c r="CUH809" s="72"/>
      <c r="CUI809" s="72"/>
      <c r="CUJ809" s="72"/>
      <c r="CUK809" s="72"/>
      <c r="CUL809" s="72"/>
      <c r="CUM809" s="72"/>
      <c r="CUN809" s="72"/>
      <c r="CUO809" s="72"/>
      <c r="CUP809" s="72"/>
      <c r="CUQ809" s="72"/>
      <c r="CUR809" s="72"/>
      <c r="CUS809" s="72"/>
      <c r="CUT809" s="72"/>
      <c r="CUU809" s="72"/>
      <c r="CUV809" s="72"/>
      <c r="CUW809" s="72"/>
      <c r="CUX809" s="72"/>
      <c r="CUY809" s="72"/>
      <c r="CUZ809" s="72"/>
      <c r="CVA809" s="72"/>
      <c r="CVB809" s="72"/>
      <c r="CVC809" s="72"/>
      <c r="CVD809" s="72"/>
      <c r="CVE809" s="72"/>
      <c r="CVF809" s="72"/>
      <c r="CVG809" s="72"/>
      <c r="CVH809" s="72"/>
      <c r="CVI809" s="72"/>
      <c r="CVJ809" s="72"/>
      <c r="CVK809" s="72"/>
      <c r="CVL809" s="72"/>
      <c r="CVM809" s="72"/>
      <c r="CVN809" s="72"/>
      <c r="CVO809" s="72"/>
      <c r="CVP809" s="72"/>
      <c r="CVQ809" s="72"/>
      <c r="CVR809" s="72"/>
      <c r="CVS809" s="72"/>
      <c r="CVT809" s="72"/>
      <c r="CVU809" s="72"/>
      <c r="CVV809" s="72"/>
      <c r="CVW809" s="72"/>
      <c r="CVX809" s="72"/>
      <c r="CVY809" s="72"/>
      <c r="CVZ809" s="72"/>
      <c r="CWA809" s="72"/>
      <c r="CWB809" s="72"/>
      <c r="CWC809" s="72"/>
      <c r="CWD809" s="72"/>
      <c r="CWE809" s="72"/>
      <c r="CWF809" s="72"/>
      <c r="CWG809" s="72"/>
      <c r="CWH809" s="72"/>
      <c r="CWI809" s="72"/>
      <c r="CWJ809" s="72"/>
      <c r="CWK809" s="72"/>
      <c r="CWL809" s="72"/>
      <c r="CWM809" s="72"/>
      <c r="CWN809" s="72"/>
      <c r="CWO809" s="72"/>
      <c r="CWP809" s="72"/>
      <c r="CWQ809" s="72"/>
      <c r="CWR809" s="72"/>
      <c r="CWS809" s="72"/>
      <c r="CWT809" s="72"/>
      <c r="CWU809" s="72"/>
      <c r="CWV809" s="72"/>
      <c r="CWW809" s="72"/>
      <c r="CWX809" s="72"/>
      <c r="CWY809" s="72"/>
      <c r="CWZ809" s="72"/>
      <c r="CXA809" s="72"/>
      <c r="CXB809" s="72"/>
      <c r="CXC809" s="72"/>
      <c r="CXD809" s="72"/>
      <c r="CXE809" s="72"/>
      <c r="CXF809" s="72"/>
      <c r="CXG809" s="72"/>
      <c r="CXH809" s="72"/>
      <c r="CXI809" s="72"/>
      <c r="CXJ809" s="72"/>
      <c r="CXK809" s="72"/>
      <c r="CXL809" s="72"/>
      <c r="CXM809" s="72"/>
      <c r="CXN809" s="72"/>
      <c r="CXO809" s="72"/>
      <c r="CXP809" s="72"/>
      <c r="CXQ809" s="72"/>
      <c r="CXR809" s="72"/>
      <c r="CXS809" s="72"/>
      <c r="CXT809" s="72"/>
      <c r="CXU809" s="72"/>
      <c r="CXV809" s="72"/>
      <c r="CXW809" s="72"/>
      <c r="CXX809" s="72"/>
      <c r="CXY809" s="72"/>
      <c r="CXZ809" s="72"/>
      <c r="CYA809" s="72"/>
      <c r="CYB809" s="72"/>
      <c r="CYC809" s="72"/>
      <c r="CYD809" s="72"/>
      <c r="CYE809" s="72"/>
      <c r="CYF809" s="72"/>
      <c r="CYG809" s="72"/>
      <c r="CYH809" s="72"/>
      <c r="CYI809" s="72"/>
      <c r="CYJ809" s="72"/>
      <c r="CYK809" s="72"/>
      <c r="CYL809" s="72"/>
      <c r="CYM809" s="72"/>
      <c r="CYN809" s="72"/>
      <c r="CYO809" s="72"/>
      <c r="CYP809" s="72"/>
      <c r="CYQ809" s="72"/>
      <c r="CYR809" s="72"/>
      <c r="CYS809" s="72"/>
      <c r="CYT809" s="72"/>
      <c r="CYU809" s="72"/>
      <c r="CYV809" s="72"/>
      <c r="CYW809" s="72"/>
      <c r="CYX809" s="72"/>
      <c r="CYY809" s="72"/>
      <c r="CYZ809" s="72"/>
      <c r="CZA809" s="72"/>
      <c r="CZB809" s="72"/>
      <c r="CZC809" s="72"/>
      <c r="CZD809" s="72"/>
      <c r="CZE809" s="72"/>
      <c r="CZF809" s="72"/>
      <c r="CZG809" s="72"/>
      <c r="CZH809" s="72"/>
      <c r="CZI809" s="72"/>
      <c r="CZJ809" s="72"/>
      <c r="CZK809" s="72"/>
      <c r="CZL809" s="72"/>
      <c r="CZM809" s="72"/>
      <c r="CZN809" s="72"/>
      <c r="CZO809" s="72"/>
      <c r="CZP809" s="72"/>
      <c r="CZQ809" s="72"/>
      <c r="CZR809" s="72"/>
      <c r="CZS809" s="72"/>
      <c r="CZT809" s="72"/>
      <c r="CZU809" s="72"/>
      <c r="CZV809" s="72"/>
      <c r="CZW809" s="72"/>
      <c r="CZX809" s="72"/>
      <c r="CZY809" s="72"/>
      <c r="CZZ809" s="72"/>
      <c r="DAA809" s="72"/>
      <c r="DAB809" s="72"/>
      <c r="DAC809" s="72"/>
      <c r="DAD809" s="72"/>
      <c r="DAE809" s="72"/>
      <c r="DAF809" s="72"/>
      <c r="DAG809" s="72"/>
      <c r="DAH809" s="72"/>
      <c r="DAI809" s="72"/>
      <c r="DAJ809" s="72"/>
      <c r="DAK809" s="72"/>
      <c r="DAL809" s="72"/>
      <c r="DAM809" s="72"/>
      <c r="DAN809" s="72"/>
      <c r="DAO809" s="72"/>
      <c r="DAP809" s="72"/>
      <c r="DAQ809" s="72"/>
      <c r="DAR809" s="72"/>
      <c r="DAS809" s="72"/>
      <c r="DAT809" s="72"/>
      <c r="DAU809" s="72"/>
      <c r="DAV809" s="72"/>
      <c r="DAW809" s="72"/>
      <c r="DAX809" s="72"/>
      <c r="DAY809" s="72"/>
      <c r="DAZ809" s="72"/>
      <c r="DBA809" s="72"/>
      <c r="DBB809" s="72"/>
      <c r="DBC809" s="72"/>
      <c r="DBD809" s="72"/>
      <c r="DBE809" s="72"/>
      <c r="DBF809" s="72"/>
      <c r="DBG809" s="72"/>
      <c r="DBH809" s="72"/>
      <c r="DBI809" s="72"/>
      <c r="DBJ809" s="72"/>
      <c r="DBK809" s="72"/>
      <c r="DBL809" s="72"/>
      <c r="DBM809" s="72"/>
      <c r="DBN809" s="72"/>
      <c r="DBO809" s="72"/>
      <c r="DBP809" s="72"/>
      <c r="DBQ809" s="72"/>
      <c r="DBR809" s="72"/>
      <c r="DBS809" s="72"/>
      <c r="DBT809" s="72"/>
      <c r="DBU809" s="72"/>
      <c r="DBV809" s="72"/>
      <c r="DBW809" s="72"/>
      <c r="DBX809" s="72"/>
      <c r="DBY809" s="72"/>
      <c r="DBZ809" s="72"/>
      <c r="DCA809" s="72"/>
      <c r="DCB809" s="72"/>
      <c r="DCC809" s="72"/>
      <c r="DCD809" s="72"/>
      <c r="DCE809" s="72"/>
      <c r="DCF809" s="72"/>
      <c r="DCG809" s="72"/>
      <c r="DCH809" s="72"/>
      <c r="DCI809" s="72"/>
      <c r="DCJ809" s="72"/>
      <c r="DCK809" s="72"/>
      <c r="DCL809" s="72"/>
      <c r="DCM809" s="72"/>
      <c r="DCN809" s="72"/>
      <c r="DCO809" s="72"/>
      <c r="DCP809" s="72"/>
      <c r="DCQ809" s="72"/>
      <c r="DCR809" s="72"/>
      <c r="DCS809" s="72"/>
      <c r="DCT809" s="72"/>
      <c r="DCU809" s="72"/>
      <c r="DCV809" s="72"/>
      <c r="DCW809" s="72"/>
      <c r="DCX809" s="72"/>
      <c r="DCY809" s="72"/>
      <c r="DCZ809" s="72"/>
      <c r="DDA809" s="72"/>
      <c r="DDB809" s="72"/>
      <c r="DDC809" s="72"/>
      <c r="DDD809" s="72"/>
      <c r="DDE809" s="72"/>
      <c r="DDF809" s="72"/>
      <c r="DDG809" s="72"/>
      <c r="DDH809" s="72"/>
      <c r="DDI809" s="72"/>
      <c r="DDJ809" s="72"/>
      <c r="DDK809" s="72"/>
      <c r="DDL809" s="72"/>
      <c r="DDM809" s="72"/>
      <c r="DDN809" s="72"/>
      <c r="DDO809" s="72"/>
      <c r="DDP809" s="72"/>
      <c r="DDQ809" s="72"/>
      <c r="DDR809" s="72"/>
      <c r="DDS809" s="72"/>
      <c r="DDT809" s="72"/>
      <c r="DDU809" s="72"/>
      <c r="DDV809" s="72"/>
      <c r="DDW809" s="72"/>
      <c r="DDX809" s="72"/>
      <c r="DDY809" s="72"/>
      <c r="DDZ809" s="72"/>
      <c r="DEA809" s="72"/>
      <c r="DEB809" s="72"/>
      <c r="DEC809" s="72"/>
      <c r="DED809" s="72"/>
      <c r="DEE809" s="72"/>
      <c r="DEF809" s="72"/>
      <c r="DEG809" s="72"/>
      <c r="DEH809" s="72"/>
      <c r="DEI809" s="72"/>
      <c r="DEJ809" s="72"/>
      <c r="DEK809" s="72"/>
      <c r="DEL809" s="72"/>
      <c r="DEM809" s="72"/>
      <c r="DEN809" s="72"/>
      <c r="DEO809" s="72"/>
      <c r="DEP809" s="72"/>
      <c r="DEQ809" s="72"/>
      <c r="DER809" s="72"/>
      <c r="DES809" s="72"/>
      <c r="DET809" s="72"/>
      <c r="DEU809" s="72"/>
      <c r="DEV809" s="72"/>
      <c r="DEW809" s="72"/>
      <c r="DEX809" s="72"/>
      <c r="DEY809" s="72"/>
      <c r="DEZ809" s="72"/>
      <c r="DFA809" s="72"/>
      <c r="DFB809" s="72"/>
      <c r="DFC809" s="72"/>
      <c r="DFD809" s="72"/>
      <c r="DFE809" s="72"/>
      <c r="DFF809" s="72"/>
      <c r="DFG809" s="72"/>
      <c r="DFH809" s="72"/>
      <c r="DFI809" s="72"/>
      <c r="DFJ809" s="72"/>
      <c r="DFK809" s="72"/>
      <c r="DFL809" s="72"/>
      <c r="DFM809" s="72"/>
      <c r="DFN809" s="72"/>
      <c r="DFO809" s="72"/>
      <c r="DFP809" s="72"/>
      <c r="DFQ809" s="72"/>
      <c r="DFR809" s="72"/>
      <c r="DFS809" s="72"/>
      <c r="DFT809" s="72"/>
      <c r="DFU809" s="72"/>
      <c r="DFV809" s="72"/>
      <c r="DFW809" s="72"/>
      <c r="DFX809" s="72"/>
      <c r="DFY809" s="72"/>
      <c r="DFZ809" s="72"/>
      <c r="DGA809" s="72"/>
      <c r="DGB809" s="72"/>
      <c r="DGC809" s="72"/>
      <c r="DGD809" s="72"/>
      <c r="DGE809" s="72"/>
      <c r="DGF809" s="72"/>
      <c r="DGG809" s="72"/>
      <c r="DGH809" s="72"/>
      <c r="DGI809" s="72"/>
      <c r="DGJ809" s="72"/>
      <c r="DGK809" s="72"/>
      <c r="DGL809" s="72"/>
      <c r="DGM809" s="72"/>
      <c r="DGN809" s="72"/>
      <c r="DGO809" s="72"/>
      <c r="DGP809" s="72"/>
      <c r="DGQ809" s="72"/>
      <c r="DGR809" s="72"/>
      <c r="DGS809" s="72"/>
      <c r="DGT809" s="72"/>
      <c r="DGU809" s="72"/>
      <c r="DGV809" s="72"/>
      <c r="DGW809" s="72"/>
      <c r="DGX809" s="72"/>
      <c r="DGY809" s="72"/>
      <c r="DGZ809" s="72"/>
      <c r="DHA809" s="72"/>
      <c r="DHB809" s="72"/>
      <c r="DHC809" s="72"/>
      <c r="DHD809" s="72"/>
      <c r="DHE809" s="72"/>
      <c r="DHF809" s="72"/>
      <c r="DHG809" s="72"/>
      <c r="DHH809" s="72"/>
      <c r="DHI809" s="72"/>
      <c r="DHJ809" s="72"/>
      <c r="DHK809" s="72"/>
      <c r="DHL809" s="72"/>
      <c r="DHM809" s="72"/>
      <c r="DHN809" s="72"/>
      <c r="DHO809" s="72"/>
      <c r="DHP809" s="72"/>
      <c r="DHQ809" s="72"/>
      <c r="DHR809" s="72"/>
      <c r="DHS809" s="72"/>
      <c r="DHT809" s="72"/>
      <c r="DHU809" s="72"/>
      <c r="DHV809" s="72"/>
      <c r="DHW809" s="72"/>
      <c r="DHX809" s="72"/>
      <c r="DHY809" s="72"/>
      <c r="DHZ809" s="72"/>
      <c r="DIA809" s="72"/>
      <c r="DIB809" s="72"/>
      <c r="DIC809" s="72"/>
      <c r="DID809" s="72"/>
      <c r="DIE809" s="72"/>
      <c r="DIF809" s="72"/>
      <c r="DIG809" s="72"/>
      <c r="DIH809" s="72"/>
      <c r="DII809" s="72"/>
      <c r="DIJ809" s="72"/>
      <c r="DIK809" s="72"/>
      <c r="DIL809" s="72"/>
      <c r="DIM809" s="72"/>
      <c r="DIN809" s="72"/>
      <c r="DIO809" s="72"/>
      <c r="DIP809" s="72"/>
      <c r="DIQ809" s="72"/>
      <c r="DIR809" s="72"/>
      <c r="DIS809" s="72"/>
      <c r="DIT809" s="72"/>
      <c r="DIU809" s="72"/>
      <c r="DIV809" s="72"/>
      <c r="DIW809" s="72"/>
      <c r="DIX809" s="72"/>
      <c r="DIY809" s="72"/>
      <c r="DIZ809" s="72"/>
      <c r="DJA809" s="72"/>
      <c r="DJB809" s="72"/>
      <c r="DJC809" s="72"/>
      <c r="DJD809" s="72"/>
      <c r="DJE809" s="72"/>
      <c r="DJF809" s="72"/>
      <c r="DJG809" s="72"/>
      <c r="DJH809" s="72"/>
      <c r="DJI809" s="72"/>
      <c r="DJJ809" s="72"/>
      <c r="DJK809" s="72"/>
      <c r="DJL809" s="72"/>
      <c r="DJM809" s="72"/>
      <c r="DJN809" s="72"/>
      <c r="DJO809" s="72"/>
      <c r="DJP809" s="72"/>
      <c r="DJQ809" s="72"/>
      <c r="DJR809" s="72"/>
      <c r="DJS809" s="72"/>
      <c r="DJT809" s="72"/>
      <c r="DJU809" s="72"/>
      <c r="DJV809" s="72"/>
      <c r="DJW809" s="72"/>
      <c r="DJX809" s="72"/>
      <c r="DJY809" s="72"/>
      <c r="DJZ809" s="72"/>
      <c r="DKA809" s="72"/>
      <c r="DKB809" s="72"/>
      <c r="DKC809" s="72"/>
      <c r="DKD809" s="72"/>
      <c r="DKE809" s="72"/>
      <c r="DKF809" s="72"/>
      <c r="DKG809" s="72"/>
      <c r="DKH809" s="72"/>
      <c r="DKI809" s="72"/>
      <c r="DKJ809" s="72"/>
      <c r="DKK809" s="72"/>
      <c r="DKL809" s="72"/>
      <c r="DKM809" s="72"/>
      <c r="DKN809" s="72"/>
      <c r="DKO809" s="72"/>
      <c r="DKP809" s="72"/>
      <c r="DKQ809" s="72"/>
      <c r="DKR809" s="72"/>
      <c r="DKS809" s="72"/>
      <c r="DKT809" s="72"/>
      <c r="DKU809" s="72"/>
      <c r="DKV809" s="72"/>
      <c r="DKW809" s="72"/>
      <c r="DKX809" s="72"/>
      <c r="DKY809" s="72"/>
      <c r="DKZ809" s="72"/>
      <c r="DLA809" s="72"/>
      <c r="DLB809" s="72"/>
      <c r="DLC809" s="72"/>
      <c r="DLD809" s="72"/>
      <c r="DLE809" s="72"/>
      <c r="DLF809" s="72"/>
      <c r="DLG809" s="72"/>
      <c r="DLH809" s="72"/>
      <c r="DLI809" s="72"/>
      <c r="DLJ809" s="72"/>
      <c r="DLK809" s="72"/>
      <c r="DLL809" s="72"/>
      <c r="DLM809" s="72"/>
      <c r="DLN809" s="72"/>
      <c r="DLO809" s="72"/>
      <c r="DLP809" s="72"/>
      <c r="DLQ809" s="72"/>
      <c r="DLR809" s="72"/>
      <c r="DLS809" s="72"/>
      <c r="DLT809" s="72"/>
      <c r="DLU809" s="72"/>
      <c r="DLV809" s="72"/>
      <c r="DLW809" s="72"/>
      <c r="DLX809" s="72"/>
      <c r="DLY809" s="72"/>
      <c r="DLZ809" s="72"/>
      <c r="DMA809" s="72"/>
      <c r="DMB809" s="72"/>
      <c r="DMC809" s="72"/>
      <c r="DMD809" s="72"/>
      <c r="DME809" s="72"/>
      <c r="DMF809" s="72"/>
      <c r="DMG809" s="72"/>
      <c r="DMH809" s="72"/>
      <c r="DMI809" s="72"/>
      <c r="DMJ809" s="72"/>
      <c r="DMK809" s="72"/>
      <c r="DML809" s="72"/>
      <c r="DMM809" s="72"/>
      <c r="DMN809" s="72"/>
      <c r="DMO809" s="72"/>
      <c r="DMP809" s="72"/>
      <c r="DMQ809" s="72"/>
      <c r="DMR809" s="72"/>
      <c r="DMS809" s="72"/>
      <c r="DMT809" s="72"/>
      <c r="DMU809" s="72"/>
      <c r="DMV809" s="72"/>
      <c r="DMW809" s="72"/>
      <c r="DMX809" s="72"/>
      <c r="DMY809" s="72"/>
      <c r="DMZ809" s="72"/>
      <c r="DNA809" s="72"/>
      <c r="DNB809" s="72"/>
      <c r="DNC809" s="72"/>
      <c r="DND809" s="72"/>
      <c r="DNE809" s="72"/>
      <c r="DNF809" s="72"/>
      <c r="DNG809" s="72"/>
      <c r="DNH809" s="72"/>
      <c r="DNI809" s="72"/>
      <c r="DNJ809" s="72"/>
      <c r="DNK809" s="72"/>
      <c r="DNL809" s="72"/>
      <c r="DNM809" s="72"/>
      <c r="DNN809" s="72"/>
      <c r="DNO809" s="72"/>
      <c r="DNP809" s="72"/>
      <c r="DNQ809" s="72"/>
      <c r="DNR809" s="72"/>
      <c r="DNS809" s="72"/>
      <c r="DNT809" s="72"/>
      <c r="DNU809" s="72"/>
      <c r="DNV809" s="72"/>
      <c r="DNW809" s="72"/>
      <c r="DNX809" s="72"/>
      <c r="DNY809" s="72"/>
      <c r="DNZ809" s="72"/>
      <c r="DOA809" s="72"/>
      <c r="DOB809" s="72"/>
      <c r="DOC809" s="72"/>
      <c r="DOD809" s="72"/>
      <c r="DOE809" s="72"/>
      <c r="DOF809" s="72"/>
      <c r="DOG809" s="72"/>
      <c r="DOH809" s="72"/>
      <c r="DOI809" s="72"/>
      <c r="DOJ809" s="72"/>
      <c r="DOK809" s="72"/>
      <c r="DOL809" s="72"/>
      <c r="DOM809" s="72"/>
      <c r="DON809" s="72"/>
      <c r="DOO809" s="72"/>
      <c r="DOP809" s="72"/>
      <c r="DOQ809" s="72"/>
      <c r="DOR809" s="72"/>
      <c r="DOS809" s="72"/>
      <c r="DOT809" s="72"/>
      <c r="DOU809" s="72"/>
      <c r="DOV809" s="72"/>
      <c r="DOW809" s="72"/>
      <c r="DOX809" s="72"/>
      <c r="DOY809" s="72"/>
      <c r="DOZ809" s="72"/>
      <c r="DPA809" s="72"/>
      <c r="DPB809" s="72"/>
      <c r="DPC809" s="72"/>
      <c r="DPD809" s="72"/>
      <c r="DPE809" s="72"/>
      <c r="DPF809" s="72"/>
      <c r="DPG809" s="72"/>
      <c r="DPH809" s="72"/>
      <c r="DPI809" s="72"/>
      <c r="DPJ809" s="72"/>
      <c r="DPK809" s="72"/>
      <c r="DPL809" s="72"/>
      <c r="DPM809" s="72"/>
      <c r="DPN809" s="72"/>
      <c r="DPO809" s="72"/>
      <c r="DPP809" s="72"/>
      <c r="DPQ809" s="72"/>
      <c r="DPR809" s="72"/>
      <c r="DPS809" s="72"/>
      <c r="DPT809" s="72"/>
      <c r="DPU809" s="72"/>
      <c r="DPV809" s="72"/>
      <c r="DPW809" s="72"/>
      <c r="DPX809" s="72"/>
      <c r="DPY809" s="72"/>
      <c r="DPZ809" s="72"/>
      <c r="DQA809" s="72"/>
      <c r="DQB809" s="72"/>
      <c r="DQC809" s="72"/>
      <c r="DQD809" s="72"/>
      <c r="DQE809" s="72"/>
      <c r="DQF809" s="72"/>
      <c r="DQG809" s="72"/>
      <c r="DQH809" s="72"/>
      <c r="DQI809" s="72"/>
      <c r="DQJ809" s="72"/>
      <c r="DQK809" s="72"/>
      <c r="DQL809" s="72"/>
      <c r="DQM809" s="72"/>
      <c r="DQN809" s="72"/>
      <c r="DQO809" s="72"/>
      <c r="DQP809" s="72"/>
      <c r="DQQ809" s="72"/>
      <c r="DQR809" s="72"/>
      <c r="DQS809" s="72"/>
      <c r="DQT809" s="72"/>
      <c r="DQU809" s="72"/>
      <c r="DQV809" s="72"/>
      <c r="DQW809" s="72"/>
      <c r="DQX809" s="72"/>
      <c r="DQY809" s="72"/>
      <c r="DQZ809" s="72"/>
      <c r="DRA809" s="72"/>
      <c r="DRB809" s="72"/>
      <c r="DRC809" s="72"/>
      <c r="DRD809" s="72"/>
      <c r="DRE809" s="72"/>
      <c r="DRF809" s="72"/>
      <c r="DRG809" s="72"/>
      <c r="DRH809" s="72"/>
      <c r="DRI809" s="72"/>
      <c r="DRJ809" s="72"/>
      <c r="DRK809" s="72"/>
      <c r="DRL809" s="72"/>
      <c r="DRM809" s="72"/>
      <c r="DRN809" s="72"/>
      <c r="DRO809" s="72"/>
      <c r="DRP809" s="72"/>
      <c r="DRQ809" s="72"/>
      <c r="DRR809" s="72"/>
      <c r="DRS809" s="72"/>
      <c r="DRT809" s="72"/>
      <c r="DRU809" s="72"/>
      <c r="DRV809" s="72"/>
      <c r="DRW809" s="72"/>
      <c r="DRX809" s="72"/>
      <c r="DRY809" s="72"/>
      <c r="DRZ809" s="72"/>
      <c r="DSA809" s="72"/>
      <c r="DSB809" s="72"/>
      <c r="DSC809" s="72"/>
      <c r="DSD809" s="72"/>
      <c r="DSE809" s="72"/>
      <c r="DSF809" s="72"/>
      <c r="DSG809" s="72"/>
      <c r="DSH809" s="72"/>
      <c r="DSI809" s="72"/>
      <c r="DSJ809" s="72"/>
      <c r="DSK809" s="72"/>
      <c r="DSL809" s="72"/>
      <c r="DSM809" s="72"/>
      <c r="DSN809" s="72"/>
      <c r="DSO809" s="72"/>
      <c r="DSP809" s="72"/>
      <c r="DSQ809" s="72"/>
      <c r="DSR809" s="72"/>
      <c r="DSS809" s="72"/>
      <c r="DST809" s="72"/>
      <c r="DSU809" s="72"/>
      <c r="DSV809" s="72"/>
      <c r="DSW809" s="72"/>
      <c r="DSX809" s="72"/>
      <c r="DSY809" s="72"/>
      <c r="DSZ809" s="72"/>
      <c r="DTA809" s="72"/>
      <c r="DTB809" s="72"/>
      <c r="DTC809" s="72"/>
      <c r="DTD809" s="72"/>
      <c r="DTE809" s="72"/>
      <c r="DTF809" s="72"/>
      <c r="DTG809" s="72"/>
      <c r="DTH809" s="72"/>
      <c r="DTI809" s="72"/>
      <c r="DTJ809" s="72"/>
      <c r="DTK809" s="72"/>
      <c r="DTL809" s="72"/>
      <c r="DTM809" s="72"/>
      <c r="DTN809" s="72"/>
      <c r="DTO809" s="72"/>
      <c r="DTP809" s="72"/>
      <c r="DTQ809" s="72"/>
      <c r="DTR809" s="72"/>
      <c r="DTS809" s="72"/>
      <c r="DTT809" s="72"/>
      <c r="DTU809" s="72"/>
      <c r="DTV809" s="72"/>
      <c r="DTW809" s="72"/>
      <c r="DTX809" s="72"/>
      <c r="DTY809" s="72"/>
      <c r="DTZ809" s="72"/>
      <c r="DUA809" s="72"/>
      <c r="DUB809" s="72"/>
      <c r="DUC809" s="72"/>
      <c r="DUD809" s="72"/>
      <c r="DUE809" s="72"/>
      <c r="DUF809" s="72"/>
      <c r="DUG809" s="72"/>
      <c r="DUH809" s="72"/>
      <c r="DUI809" s="72"/>
      <c r="DUJ809" s="72"/>
      <c r="DUK809" s="72"/>
      <c r="DUL809" s="72"/>
      <c r="DUM809" s="72"/>
      <c r="DUN809" s="72"/>
      <c r="DUO809" s="72"/>
      <c r="DUP809" s="72"/>
      <c r="DUQ809" s="72"/>
      <c r="DUR809" s="72"/>
      <c r="DUS809" s="72"/>
      <c r="DUT809" s="72"/>
      <c r="DUU809" s="72"/>
      <c r="DUV809" s="72"/>
      <c r="DUW809" s="72"/>
      <c r="DUX809" s="72"/>
      <c r="DUY809" s="72"/>
      <c r="DUZ809" s="72"/>
      <c r="DVA809" s="72"/>
      <c r="DVB809" s="72"/>
      <c r="DVC809" s="72"/>
      <c r="DVD809" s="72"/>
      <c r="DVE809" s="72"/>
      <c r="DVF809" s="72"/>
      <c r="DVG809" s="72"/>
      <c r="DVH809" s="72"/>
      <c r="DVI809" s="72"/>
      <c r="DVJ809" s="72"/>
      <c r="DVK809" s="72"/>
      <c r="DVL809" s="72"/>
      <c r="DVM809" s="72"/>
      <c r="DVN809" s="72"/>
      <c r="DVO809" s="72"/>
      <c r="DVP809" s="72"/>
      <c r="DVQ809" s="72"/>
      <c r="DVR809" s="72"/>
      <c r="DVS809" s="72"/>
      <c r="DVT809" s="72"/>
      <c r="DVU809" s="72"/>
      <c r="DVV809" s="72"/>
      <c r="DVW809" s="72"/>
      <c r="DVX809" s="72"/>
      <c r="DVY809" s="72"/>
      <c r="DVZ809" s="72"/>
      <c r="DWA809" s="72"/>
      <c r="DWB809" s="72"/>
      <c r="DWC809" s="72"/>
      <c r="DWD809" s="72"/>
      <c r="DWE809" s="72"/>
      <c r="DWF809" s="72"/>
      <c r="DWG809" s="72"/>
      <c r="DWH809" s="72"/>
      <c r="DWI809" s="72"/>
      <c r="DWJ809" s="72"/>
      <c r="DWK809" s="72"/>
      <c r="DWL809" s="72"/>
      <c r="DWM809" s="72"/>
      <c r="DWN809" s="72"/>
      <c r="DWO809" s="72"/>
      <c r="DWP809" s="72"/>
      <c r="DWQ809" s="72"/>
      <c r="DWR809" s="72"/>
      <c r="DWS809" s="72"/>
      <c r="DWT809" s="72"/>
      <c r="DWU809" s="72"/>
      <c r="DWV809" s="72"/>
      <c r="DWW809" s="72"/>
      <c r="DWX809" s="72"/>
      <c r="DWY809" s="72"/>
      <c r="DWZ809" s="72"/>
      <c r="DXA809" s="72"/>
      <c r="DXB809" s="72"/>
      <c r="DXC809" s="72"/>
      <c r="DXD809" s="72"/>
      <c r="DXE809" s="72"/>
      <c r="DXF809" s="72"/>
      <c r="DXG809" s="72"/>
      <c r="DXH809" s="72"/>
      <c r="DXI809" s="72"/>
      <c r="DXJ809" s="72"/>
      <c r="DXK809" s="72"/>
      <c r="DXL809" s="72"/>
      <c r="DXM809" s="72"/>
      <c r="DXN809" s="72"/>
      <c r="DXO809" s="72"/>
      <c r="DXP809" s="72"/>
      <c r="DXQ809" s="72"/>
      <c r="DXR809" s="72"/>
      <c r="DXS809" s="72"/>
      <c r="DXT809" s="72"/>
      <c r="DXU809" s="72"/>
      <c r="DXV809" s="72"/>
      <c r="DXW809" s="72"/>
      <c r="DXX809" s="72"/>
      <c r="DXY809" s="72"/>
      <c r="DXZ809" s="72"/>
      <c r="DYA809" s="72"/>
      <c r="DYB809" s="72"/>
      <c r="DYC809" s="72"/>
      <c r="DYD809" s="72"/>
      <c r="DYE809" s="72"/>
      <c r="DYF809" s="72"/>
      <c r="DYG809" s="72"/>
      <c r="DYH809" s="72"/>
      <c r="DYI809" s="72"/>
      <c r="DYJ809" s="72"/>
      <c r="DYK809" s="72"/>
      <c r="DYL809" s="72"/>
      <c r="DYM809" s="72"/>
      <c r="DYN809" s="72"/>
      <c r="DYO809" s="72"/>
      <c r="DYP809" s="72"/>
      <c r="DYQ809" s="72"/>
      <c r="DYR809" s="72"/>
      <c r="DYS809" s="72"/>
      <c r="DYT809" s="72"/>
      <c r="DYU809" s="72"/>
      <c r="DYV809" s="72"/>
      <c r="DYW809" s="72"/>
      <c r="DYX809" s="72"/>
      <c r="DYY809" s="72"/>
      <c r="DYZ809" s="72"/>
      <c r="DZA809" s="72"/>
      <c r="DZB809" s="72"/>
      <c r="DZC809" s="72"/>
      <c r="DZD809" s="72"/>
      <c r="DZE809" s="72"/>
      <c r="DZF809" s="72"/>
      <c r="DZG809" s="72"/>
      <c r="DZH809" s="72"/>
      <c r="DZI809" s="72"/>
      <c r="DZJ809" s="72"/>
      <c r="DZK809" s="72"/>
      <c r="DZL809" s="72"/>
      <c r="DZM809" s="72"/>
      <c r="DZN809" s="72"/>
      <c r="DZO809" s="72"/>
      <c r="DZP809" s="72"/>
      <c r="DZQ809" s="72"/>
      <c r="DZR809" s="72"/>
      <c r="DZS809" s="72"/>
      <c r="DZT809" s="72"/>
      <c r="DZU809" s="72"/>
      <c r="DZV809" s="72"/>
      <c r="DZW809" s="72"/>
      <c r="DZX809" s="72"/>
      <c r="DZY809" s="72"/>
      <c r="DZZ809" s="72"/>
      <c r="EAA809" s="72"/>
      <c r="EAB809" s="72"/>
      <c r="EAC809" s="72"/>
      <c r="EAD809" s="72"/>
      <c r="EAE809" s="72"/>
      <c r="EAF809" s="72"/>
      <c r="EAG809" s="72"/>
      <c r="EAH809" s="72"/>
      <c r="EAI809" s="72"/>
      <c r="EAJ809" s="72"/>
      <c r="EAK809" s="72"/>
      <c r="EAL809" s="72"/>
      <c r="EAM809" s="72"/>
      <c r="EAN809" s="72"/>
      <c r="EAO809" s="72"/>
      <c r="EAP809" s="72"/>
      <c r="EAQ809" s="72"/>
      <c r="EAR809" s="72"/>
      <c r="EAS809" s="72"/>
      <c r="EAT809" s="72"/>
      <c r="EAU809" s="72"/>
      <c r="EAV809" s="72"/>
      <c r="EAW809" s="72"/>
      <c r="EAX809" s="72"/>
      <c r="EAY809" s="72"/>
      <c r="EAZ809" s="72"/>
      <c r="EBA809" s="72"/>
      <c r="EBB809" s="72"/>
      <c r="EBC809" s="72"/>
      <c r="EBD809" s="72"/>
      <c r="EBE809" s="72"/>
      <c r="EBF809" s="72"/>
      <c r="EBG809" s="72"/>
      <c r="EBH809" s="72"/>
      <c r="EBI809" s="72"/>
      <c r="EBJ809" s="72"/>
      <c r="EBK809" s="72"/>
      <c r="EBL809" s="72"/>
      <c r="EBM809" s="72"/>
      <c r="EBN809" s="72"/>
      <c r="EBO809" s="72"/>
      <c r="EBP809" s="72"/>
      <c r="EBQ809" s="72"/>
      <c r="EBR809" s="72"/>
      <c r="EBS809" s="72"/>
      <c r="EBT809" s="72"/>
      <c r="EBU809" s="72"/>
      <c r="EBV809" s="72"/>
      <c r="EBW809" s="72"/>
      <c r="EBX809" s="72"/>
      <c r="EBY809" s="72"/>
      <c r="EBZ809" s="72"/>
      <c r="ECA809" s="72"/>
      <c r="ECB809" s="72"/>
      <c r="ECC809" s="72"/>
      <c r="ECD809" s="72"/>
      <c r="ECE809" s="72"/>
      <c r="ECF809" s="72"/>
      <c r="ECG809" s="72"/>
      <c r="ECH809" s="72"/>
      <c r="ECI809" s="72"/>
      <c r="ECJ809" s="72"/>
      <c r="ECK809" s="72"/>
      <c r="ECL809" s="72"/>
      <c r="ECM809" s="72"/>
      <c r="ECN809" s="72"/>
      <c r="ECO809" s="72"/>
      <c r="ECP809" s="72"/>
      <c r="ECQ809" s="72"/>
      <c r="ECR809" s="72"/>
      <c r="ECS809" s="72"/>
      <c r="ECT809" s="72"/>
      <c r="ECU809" s="72"/>
      <c r="ECV809" s="72"/>
      <c r="ECW809" s="72"/>
      <c r="ECX809" s="72"/>
      <c r="ECY809" s="72"/>
      <c r="ECZ809" s="72"/>
      <c r="EDA809" s="72"/>
      <c r="EDB809" s="72"/>
      <c r="EDC809" s="72"/>
      <c r="EDD809" s="72"/>
      <c r="EDE809" s="72"/>
      <c r="EDF809" s="72"/>
      <c r="EDG809" s="72"/>
      <c r="EDH809" s="72"/>
      <c r="EDI809" s="72"/>
      <c r="EDJ809" s="72"/>
      <c r="EDK809" s="72"/>
      <c r="EDL809" s="72"/>
      <c r="EDM809" s="72"/>
      <c r="EDN809" s="72"/>
      <c r="EDO809" s="72"/>
      <c r="EDP809" s="72"/>
      <c r="EDQ809" s="72"/>
      <c r="EDR809" s="72"/>
      <c r="EDS809" s="72"/>
      <c r="EDT809" s="72"/>
      <c r="EDU809" s="72"/>
      <c r="EDV809" s="72"/>
      <c r="EDW809" s="72"/>
      <c r="EDX809" s="72"/>
      <c r="EDY809" s="72"/>
      <c r="EDZ809" s="72"/>
      <c r="EEA809" s="72"/>
      <c r="EEB809" s="72"/>
      <c r="EEC809" s="72"/>
      <c r="EED809" s="72"/>
      <c r="EEE809" s="72"/>
      <c r="EEF809" s="72"/>
      <c r="EEG809" s="72"/>
      <c r="EEH809" s="72"/>
      <c r="EEI809" s="72"/>
      <c r="EEJ809" s="72"/>
      <c r="EEK809" s="72"/>
      <c r="EEL809" s="72"/>
      <c r="EEM809" s="72"/>
      <c r="EEN809" s="72"/>
      <c r="EEO809" s="72"/>
      <c r="EEP809" s="72"/>
      <c r="EEQ809" s="72"/>
      <c r="EER809" s="72"/>
      <c r="EES809" s="72"/>
      <c r="EET809" s="72"/>
      <c r="EEU809" s="72"/>
      <c r="EEV809" s="72"/>
      <c r="EEW809" s="72"/>
      <c r="EEX809" s="72"/>
      <c r="EEY809" s="72"/>
      <c r="EEZ809" s="72"/>
      <c r="EFA809" s="72"/>
      <c r="EFB809" s="72"/>
      <c r="EFC809" s="72"/>
      <c r="EFD809" s="72"/>
      <c r="EFE809" s="72"/>
      <c r="EFF809" s="72"/>
      <c r="EFG809" s="72"/>
      <c r="EFH809" s="72"/>
      <c r="EFI809" s="72"/>
      <c r="EFJ809" s="72"/>
      <c r="EFK809" s="72"/>
      <c r="EFL809" s="72"/>
      <c r="EFM809" s="72"/>
      <c r="EFN809" s="72"/>
      <c r="EFO809" s="72"/>
      <c r="EFP809" s="72"/>
      <c r="EFQ809" s="72"/>
      <c r="EFR809" s="72"/>
      <c r="EFS809" s="72"/>
      <c r="EFT809" s="72"/>
      <c r="EFU809" s="72"/>
      <c r="EFV809" s="72"/>
      <c r="EFW809" s="72"/>
      <c r="EFX809" s="72"/>
      <c r="EFY809" s="72"/>
      <c r="EFZ809" s="72"/>
      <c r="EGA809" s="72"/>
      <c r="EGB809" s="72"/>
      <c r="EGC809" s="72"/>
      <c r="EGD809" s="72"/>
      <c r="EGE809" s="72"/>
      <c r="EGF809" s="72"/>
      <c r="EGG809" s="72"/>
      <c r="EGH809" s="72"/>
      <c r="EGI809" s="72"/>
      <c r="EGJ809" s="72"/>
      <c r="EGK809" s="72"/>
      <c r="EGL809" s="72"/>
      <c r="EGM809" s="72"/>
      <c r="EGN809" s="72"/>
      <c r="EGO809" s="72"/>
      <c r="EGP809" s="72"/>
      <c r="EGQ809" s="72"/>
      <c r="EGR809" s="72"/>
      <c r="EGS809" s="72"/>
      <c r="EGT809" s="72"/>
      <c r="EGU809" s="72"/>
      <c r="EGV809" s="72"/>
      <c r="EGW809" s="72"/>
      <c r="EGX809" s="72"/>
      <c r="EGY809" s="72"/>
      <c r="EGZ809" s="72"/>
      <c r="EHA809" s="72"/>
      <c r="EHB809" s="72"/>
      <c r="EHC809" s="72"/>
      <c r="EHD809" s="72"/>
      <c r="EHE809" s="72"/>
      <c r="EHF809" s="72"/>
      <c r="EHG809" s="72"/>
      <c r="EHH809" s="72"/>
      <c r="EHI809" s="72"/>
      <c r="EHJ809" s="72"/>
      <c r="EHK809" s="72"/>
      <c r="EHL809" s="72"/>
      <c r="EHM809" s="72"/>
      <c r="EHN809" s="72"/>
      <c r="EHO809" s="72"/>
      <c r="EHP809" s="72"/>
      <c r="EHQ809" s="72"/>
      <c r="EHR809" s="72"/>
      <c r="EHS809" s="72"/>
      <c r="EHT809" s="72"/>
      <c r="EHU809" s="72"/>
      <c r="EHV809" s="72"/>
      <c r="EHW809" s="72"/>
      <c r="EHX809" s="72"/>
      <c r="EHY809" s="72"/>
      <c r="EHZ809" s="72"/>
      <c r="EIA809" s="72"/>
      <c r="EIB809" s="72"/>
      <c r="EIC809" s="72"/>
      <c r="EID809" s="72"/>
      <c r="EIE809" s="72"/>
      <c r="EIF809" s="72"/>
      <c r="EIG809" s="72"/>
      <c r="EIH809" s="72"/>
      <c r="EII809" s="72"/>
      <c r="EIJ809" s="72"/>
      <c r="EIK809" s="72"/>
      <c r="EIL809" s="72"/>
      <c r="EIM809" s="72"/>
      <c r="EIN809" s="72"/>
      <c r="EIO809" s="72"/>
      <c r="EIP809" s="72"/>
      <c r="EIQ809" s="72"/>
      <c r="EIR809" s="72"/>
      <c r="EIS809" s="72"/>
      <c r="EIT809" s="72"/>
      <c r="EIU809" s="72"/>
      <c r="EIV809" s="72"/>
      <c r="EIW809" s="72"/>
      <c r="EIX809" s="72"/>
      <c r="EIY809" s="72"/>
      <c r="EIZ809" s="72"/>
      <c r="EJA809" s="72"/>
      <c r="EJB809" s="72"/>
      <c r="EJC809" s="72"/>
      <c r="EJD809" s="72"/>
      <c r="EJE809" s="72"/>
      <c r="EJF809" s="72"/>
      <c r="EJG809" s="72"/>
      <c r="EJH809" s="72"/>
      <c r="EJI809" s="72"/>
      <c r="EJJ809" s="72"/>
      <c r="EJK809" s="72"/>
      <c r="EJL809" s="72"/>
      <c r="EJM809" s="72"/>
      <c r="EJN809" s="72"/>
      <c r="EJO809" s="72"/>
      <c r="EJP809" s="72"/>
      <c r="EJQ809" s="72"/>
      <c r="EJR809" s="72"/>
      <c r="EJS809" s="72"/>
      <c r="EJT809" s="72"/>
      <c r="EJU809" s="72"/>
      <c r="EJV809" s="72"/>
      <c r="EJW809" s="72"/>
      <c r="EJX809" s="72"/>
      <c r="EJY809" s="72"/>
      <c r="EJZ809" s="72"/>
      <c r="EKA809" s="72"/>
      <c r="EKB809" s="72"/>
      <c r="EKC809" s="72"/>
      <c r="EKD809" s="72"/>
      <c r="EKE809" s="72"/>
      <c r="EKF809" s="72"/>
      <c r="EKG809" s="72"/>
      <c r="EKH809" s="72"/>
      <c r="EKI809" s="72"/>
      <c r="EKJ809" s="72"/>
      <c r="EKK809" s="72"/>
      <c r="EKL809" s="72"/>
      <c r="EKM809" s="72"/>
      <c r="EKN809" s="72"/>
      <c r="EKO809" s="72"/>
      <c r="EKP809" s="72"/>
      <c r="EKQ809" s="72"/>
      <c r="EKR809" s="72"/>
      <c r="EKS809" s="72"/>
      <c r="EKT809" s="72"/>
      <c r="EKU809" s="72"/>
      <c r="EKV809" s="72"/>
      <c r="EKW809" s="72"/>
      <c r="EKX809" s="72"/>
      <c r="EKY809" s="72"/>
      <c r="EKZ809" s="72"/>
      <c r="ELA809" s="72"/>
      <c r="ELB809" s="72"/>
      <c r="ELC809" s="72"/>
      <c r="ELD809" s="72"/>
      <c r="ELE809" s="72"/>
      <c r="ELF809" s="72"/>
      <c r="ELG809" s="72"/>
      <c r="ELH809" s="72"/>
      <c r="ELI809" s="72"/>
      <c r="ELJ809" s="72"/>
      <c r="ELK809" s="72"/>
      <c r="ELL809" s="72"/>
      <c r="ELM809" s="72"/>
      <c r="ELN809" s="72"/>
      <c r="ELO809" s="72"/>
      <c r="ELP809" s="72"/>
      <c r="ELQ809" s="72"/>
      <c r="ELR809" s="72"/>
      <c r="ELS809" s="72"/>
      <c r="ELT809" s="72"/>
      <c r="ELU809" s="72"/>
      <c r="ELV809" s="72"/>
      <c r="ELW809" s="72"/>
      <c r="ELX809" s="72"/>
      <c r="ELY809" s="72"/>
      <c r="ELZ809" s="72"/>
      <c r="EMA809" s="72"/>
      <c r="EMB809" s="72"/>
      <c r="EMC809" s="72"/>
      <c r="EMD809" s="72"/>
      <c r="EME809" s="72"/>
      <c r="EMF809" s="72"/>
      <c r="EMG809" s="72"/>
      <c r="EMH809" s="72"/>
      <c r="EMI809" s="72"/>
      <c r="EMJ809" s="72"/>
      <c r="EMK809" s="72"/>
      <c r="EML809" s="72"/>
      <c r="EMM809" s="72"/>
      <c r="EMN809" s="72"/>
      <c r="EMO809" s="72"/>
      <c r="EMP809" s="72"/>
      <c r="EMQ809" s="72"/>
      <c r="EMR809" s="72"/>
      <c r="EMS809" s="72"/>
      <c r="EMT809" s="72"/>
      <c r="EMU809" s="72"/>
      <c r="EMV809" s="72"/>
      <c r="EMW809" s="72"/>
      <c r="EMX809" s="72"/>
      <c r="EMY809" s="72"/>
      <c r="EMZ809" s="72"/>
      <c r="ENA809" s="72"/>
      <c r="ENB809" s="72"/>
      <c r="ENC809" s="72"/>
      <c r="END809" s="72"/>
      <c r="ENE809" s="72"/>
      <c r="ENF809" s="72"/>
      <c r="ENG809" s="72"/>
      <c r="ENH809" s="72"/>
      <c r="ENI809" s="72"/>
      <c r="ENJ809" s="72"/>
      <c r="ENK809" s="72"/>
      <c r="ENL809" s="72"/>
      <c r="ENM809" s="72"/>
      <c r="ENN809" s="72"/>
      <c r="ENO809" s="72"/>
      <c r="ENP809" s="72"/>
      <c r="ENQ809" s="72"/>
      <c r="ENR809" s="72"/>
      <c r="ENS809" s="72"/>
      <c r="ENT809" s="72"/>
      <c r="ENU809" s="72"/>
      <c r="ENV809" s="72"/>
      <c r="ENW809" s="72"/>
      <c r="ENX809" s="72"/>
      <c r="ENY809" s="72"/>
      <c r="ENZ809" s="72"/>
      <c r="EOA809" s="72"/>
      <c r="EOB809" s="72"/>
      <c r="EOC809" s="72"/>
      <c r="EOD809" s="72"/>
      <c r="EOE809" s="72"/>
      <c r="EOF809" s="72"/>
      <c r="EOG809" s="72"/>
      <c r="EOH809" s="72"/>
      <c r="EOI809" s="72"/>
      <c r="EOJ809" s="72"/>
      <c r="EOK809" s="72"/>
      <c r="EOL809" s="72"/>
      <c r="EOM809" s="72"/>
      <c r="EON809" s="72"/>
      <c r="EOO809" s="72"/>
      <c r="EOP809" s="72"/>
      <c r="EOQ809" s="72"/>
      <c r="EOR809" s="72"/>
      <c r="EOS809" s="72"/>
      <c r="EOT809" s="72"/>
      <c r="EOU809" s="72"/>
      <c r="EOV809" s="72"/>
      <c r="EOW809" s="72"/>
      <c r="EOX809" s="72"/>
      <c r="EOY809" s="72"/>
      <c r="EOZ809" s="72"/>
      <c r="EPA809" s="72"/>
      <c r="EPB809" s="72"/>
      <c r="EPC809" s="72"/>
      <c r="EPD809" s="72"/>
      <c r="EPE809" s="72"/>
      <c r="EPF809" s="72"/>
      <c r="EPG809" s="72"/>
      <c r="EPH809" s="72"/>
      <c r="EPI809" s="72"/>
      <c r="EPJ809" s="72"/>
      <c r="EPK809" s="72"/>
      <c r="EPL809" s="72"/>
      <c r="EPM809" s="72"/>
      <c r="EPN809" s="72"/>
      <c r="EPO809" s="72"/>
      <c r="EPP809" s="72"/>
      <c r="EPQ809" s="72"/>
      <c r="EPR809" s="72"/>
      <c r="EPS809" s="72"/>
      <c r="EPT809" s="72"/>
      <c r="EPU809" s="72"/>
      <c r="EPV809" s="72"/>
      <c r="EPW809" s="72"/>
      <c r="EPX809" s="72"/>
      <c r="EPY809" s="72"/>
      <c r="EPZ809" s="72"/>
      <c r="EQA809" s="72"/>
      <c r="EQB809" s="72"/>
      <c r="EQC809" s="72"/>
      <c r="EQD809" s="72"/>
      <c r="EQE809" s="72"/>
      <c r="EQF809" s="72"/>
      <c r="EQG809" s="72"/>
      <c r="EQH809" s="72"/>
      <c r="EQI809" s="72"/>
      <c r="EQJ809" s="72"/>
      <c r="EQK809" s="72"/>
      <c r="EQL809" s="72"/>
      <c r="EQM809" s="72"/>
      <c r="EQN809" s="72"/>
      <c r="EQO809" s="72"/>
      <c r="EQP809" s="72"/>
      <c r="EQQ809" s="72"/>
      <c r="EQR809" s="72"/>
      <c r="EQS809" s="72"/>
      <c r="EQT809" s="72"/>
      <c r="EQU809" s="72"/>
      <c r="EQV809" s="72"/>
      <c r="EQW809" s="72"/>
      <c r="EQX809" s="72"/>
      <c r="EQY809" s="72"/>
      <c r="EQZ809" s="72"/>
      <c r="ERA809" s="72"/>
      <c r="ERB809" s="72"/>
      <c r="ERC809" s="72"/>
      <c r="ERD809" s="72"/>
      <c r="ERE809" s="72"/>
      <c r="ERF809" s="72"/>
      <c r="ERG809" s="72"/>
      <c r="ERH809" s="72"/>
      <c r="ERI809" s="72"/>
      <c r="ERJ809" s="72"/>
      <c r="ERK809" s="72"/>
      <c r="ERL809" s="72"/>
      <c r="ERM809" s="72"/>
      <c r="ERN809" s="72"/>
      <c r="ERO809" s="72"/>
      <c r="ERP809" s="72"/>
      <c r="ERQ809" s="72"/>
      <c r="ERR809" s="72"/>
      <c r="ERS809" s="72"/>
      <c r="ERT809" s="72"/>
      <c r="ERU809" s="72"/>
      <c r="ERV809" s="72"/>
      <c r="ERW809" s="72"/>
      <c r="ERX809" s="72"/>
      <c r="ERY809" s="72"/>
      <c r="ERZ809" s="72"/>
      <c r="ESA809" s="72"/>
      <c r="ESB809" s="72"/>
      <c r="ESC809" s="72"/>
      <c r="ESD809" s="72"/>
      <c r="ESE809" s="72"/>
      <c r="ESF809" s="72"/>
      <c r="ESG809" s="72"/>
      <c r="ESH809" s="72"/>
      <c r="ESI809" s="72"/>
      <c r="ESJ809" s="72"/>
      <c r="ESK809" s="72"/>
      <c r="ESL809" s="72"/>
      <c r="ESM809" s="72"/>
      <c r="ESN809" s="72"/>
      <c r="ESO809" s="72"/>
      <c r="ESP809" s="72"/>
      <c r="ESQ809" s="72"/>
      <c r="ESR809" s="72"/>
      <c r="ESS809" s="72"/>
      <c r="EST809" s="72"/>
      <c r="ESU809" s="72"/>
      <c r="ESV809" s="72"/>
      <c r="ESW809" s="72"/>
      <c r="ESX809" s="72"/>
      <c r="ESY809" s="72"/>
      <c r="ESZ809" s="72"/>
      <c r="ETA809" s="72"/>
      <c r="ETB809" s="72"/>
      <c r="ETC809" s="72"/>
      <c r="ETD809" s="72"/>
      <c r="ETE809" s="72"/>
      <c r="ETF809" s="72"/>
      <c r="ETG809" s="72"/>
      <c r="ETH809" s="72"/>
      <c r="ETI809" s="72"/>
      <c r="ETJ809" s="72"/>
      <c r="ETK809" s="72"/>
      <c r="ETL809" s="72"/>
      <c r="ETM809" s="72"/>
      <c r="ETN809" s="72"/>
      <c r="ETO809" s="72"/>
      <c r="ETP809" s="72"/>
      <c r="ETQ809" s="72"/>
      <c r="ETR809" s="72"/>
      <c r="ETS809" s="72"/>
      <c r="ETT809" s="72"/>
      <c r="ETU809" s="72"/>
      <c r="ETV809" s="72"/>
      <c r="ETW809" s="72"/>
      <c r="ETX809" s="72"/>
      <c r="ETY809" s="72"/>
      <c r="ETZ809" s="72"/>
      <c r="EUA809" s="72"/>
      <c r="EUB809" s="72"/>
      <c r="EUC809" s="72"/>
      <c r="EUD809" s="72"/>
      <c r="EUE809" s="72"/>
      <c r="EUF809" s="72"/>
      <c r="EUG809" s="72"/>
      <c r="EUH809" s="72"/>
      <c r="EUI809" s="72"/>
      <c r="EUJ809" s="72"/>
      <c r="EUK809" s="72"/>
      <c r="EUL809" s="72"/>
      <c r="EUM809" s="72"/>
      <c r="EUN809" s="72"/>
      <c r="EUO809" s="72"/>
      <c r="EUP809" s="72"/>
      <c r="EUQ809" s="72"/>
      <c r="EUR809" s="72"/>
      <c r="EUS809" s="72"/>
      <c r="EUT809" s="72"/>
      <c r="EUU809" s="72"/>
      <c r="EUV809" s="72"/>
      <c r="EUW809" s="72"/>
      <c r="EUX809" s="72"/>
      <c r="EUY809" s="72"/>
      <c r="EUZ809" s="72"/>
      <c r="EVA809" s="72"/>
      <c r="EVB809" s="72"/>
      <c r="EVC809" s="72"/>
      <c r="EVD809" s="72"/>
      <c r="EVE809" s="72"/>
      <c r="EVF809" s="72"/>
      <c r="EVG809" s="72"/>
      <c r="EVH809" s="72"/>
      <c r="EVI809" s="72"/>
      <c r="EVJ809" s="72"/>
      <c r="EVK809" s="72"/>
      <c r="EVL809" s="72"/>
      <c r="EVM809" s="72"/>
      <c r="EVN809" s="72"/>
      <c r="EVO809" s="72"/>
      <c r="EVP809" s="72"/>
      <c r="EVQ809" s="72"/>
      <c r="EVR809" s="72"/>
      <c r="EVS809" s="72"/>
      <c r="EVT809" s="72"/>
      <c r="EVU809" s="72"/>
      <c r="EVV809" s="72"/>
      <c r="EVW809" s="72"/>
      <c r="EVX809" s="72"/>
      <c r="EVY809" s="72"/>
      <c r="EVZ809" s="72"/>
      <c r="EWA809" s="72"/>
      <c r="EWB809" s="72"/>
      <c r="EWC809" s="72"/>
      <c r="EWD809" s="72"/>
      <c r="EWE809" s="72"/>
      <c r="EWF809" s="72"/>
      <c r="EWG809" s="72"/>
      <c r="EWH809" s="72"/>
      <c r="EWI809" s="72"/>
      <c r="EWJ809" s="72"/>
      <c r="EWK809" s="72"/>
      <c r="EWL809" s="72"/>
      <c r="EWM809" s="72"/>
      <c r="EWN809" s="72"/>
      <c r="EWO809" s="72"/>
      <c r="EWP809" s="72"/>
      <c r="EWQ809" s="72"/>
      <c r="EWR809" s="72"/>
      <c r="EWS809" s="72"/>
      <c r="EWT809" s="72"/>
      <c r="EWU809" s="72"/>
      <c r="EWV809" s="72"/>
      <c r="EWW809" s="72"/>
      <c r="EWX809" s="72"/>
      <c r="EWY809" s="72"/>
      <c r="EWZ809" s="72"/>
      <c r="EXA809" s="72"/>
      <c r="EXB809" s="72"/>
      <c r="EXC809" s="72"/>
      <c r="EXD809" s="72"/>
      <c r="EXE809" s="72"/>
      <c r="EXF809" s="72"/>
      <c r="EXG809" s="72"/>
      <c r="EXH809" s="72"/>
      <c r="EXI809" s="72"/>
      <c r="EXJ809" s="72"/>
      <c r="EXK809" s="72"/>
      <c r="EXL809" s="72"/>
      <c r="EXM809" s="72"/>
      <c r="EXN809" s="72"/>
      <c r="EXO809" s="72"/>
      <c r="EXP809" s="72"/>
      <c r="EXQ809" s="72"/>
      <c r="EXR809" s="72"/>
      <c r="EXS809" s="72"/>
      <c r="EXT809" s="72"/>
      <c r="EXU809" s="72"/>
      <c r="EXV809" s="72"/>
      <c r="EXW809" s="72"/>
      <c r="EXX809" s="72"/>
      <c r="EXY809" s="72"/>
      <c r="EXZ809" s="72"/>
      <c r="EYA809" s="72"/>
      <c r="EYB809" s="72"/>
      <c r="EYC809" s="72"/>
      <c r="EYD809" s="72"/>
      <c r="EYE809" s="72"/>
      <c r="EYF809" s="72"/>
      <c r="EYG809" s="72"/>
      <c r="EYH809" s="72"/>
      <c r="EYI809" s="72"/>
      <c r="EYJ809" s="72"/>
      <c r="EYK809" s="72"/>
      <c r="EYL809" s="72"/>
      <c r="EYM809" s="72"/>
      <c r="EYN809" s="72"/>
      <c r="EYO809" s="72"/>
      <c r="EYP809" s="72"/>
      <c r="EYQ809" s="72"/>
      <c r="EYR809" s="72"/>
      <c r="EYS809" s="72"/>
      <c r="EYT809" s="72"/>
      <c r="EYU809" s="72"/>
      <c r="EYV809" s="72"/>
      <c r="EYW809" s="72"/>
      <c r="EYX809" s="72"/>
      <c r="EYY809" s="72"/>
      <c r="EYZ809" s="72"/>
      <c r="EZA809" s="72"/>
      <c r="EZB809" s="72"/>
      <c r="EZC809" s="72"/>
      <c r="EZD809" s="72"/>
      <c r="EZE809" s="72"/>
      <c r="EZF809" s="72"/>
      <c r="EZG809" s="72"/>
      <c r="EZH809" s="72"/>
      <c r="EZI809" s="72"/>
      <c r="EZJ809" s="72"/>
      <c r="EZK809" s="72"/>
      <c r="EZL809" s="72"/>
      <c r="EZM809" s="72"/>
      <c r="EZN809" s="72"/>
      <c r="EZO809" s="72"/>
      <c r="EZP809" s="72"/>
      <c r="EZQ809" s="72"/>
      <c r="EZR809" s="72"/>
      <c r="EZS809" s="72"/>
      <c r="EZT809" s="72"/>
      <c r="EZU809" s="72"/>
      <c r="EZV809" s="72"/>
      <c r="EZW809" s="72"/>
      <c r="EZX809" s="72"/>
      <c r="EZY809" s="72"/>
      <c r="EZZ809" s="72"/>
      <c r="FAA809" s="72"/>
      <c r="FAB809" s="72"/>
      <c r="FAC809" s="72"/>
      <c r="FAD809" s="72"/>
      <c r="FAE809" s="72"/>
      <c r="FAF809" s="72"/>
      <c r="FAG809" s="72"/>
      <c r="FAH809" s="72"/>
      <c r="FAI809" s="72"/>
      <c r="FAJ809" s="72"/>
      <c r="FAK809" s="72"/>
      <c r="FAL809" s="72"/>
      <c r="FAM809" s="72"/>
      <c r="FAN809" s="72"/>
      <c r="FAO809" s="72"/>
      <c r="FAP809" s="72"/>
      <c r="FAQ809" s="72"/>
      <c r="FAR809" s="72"/>
      <c r="FAS809" s="72"/>
      <c r="FAT809" s="72"/>
      <c r="FAU809" s="72"/>
      <c r="FAV809" s="72"/>
      <c r="FAW809" s="72"/>
      <c r="FAX809" s="72"/>
      <c r="FAY809" s="72"/>
      <c r="FAZ809" s="72"/>
      <c r="FBA809" s="72"/>
      <c r="FBB809" s="72"/>
      <c r="FBC809" s="72"/>
      <c r="FBD809" s="72"/>
      <c r="FBE809" s="72"/>
      <c r="FBF809" s="72"/>
      <c r="FBG809" s="72"/>
      <c r="FBH809" s="72"/>
      <c r="FBI809" s="72"/>
      <c r="FBJ809" s="72"/>
      <c r="FBK809" s="72"/>
      <c r="FBL809" s="72"/>
      <c r="FBM809" s="72"/>
      <c r="FBN809" s="72"/>
      <c r="FBO809" s="72"/>
      <c r="FBP809" s="72"/>
      <c r="FBQ809" s="72"/>
      <c r="FBR809" s="72"/>
      <c r="FBS809" s="72"/>
      <c r="FBT809" s="72"/>
      <c r="FBU809" s="72"/>
      <c r="FBV809" s="72"/>
      <c r="FBW809" s="72"/>
      <c r="FBX809" s="72"/>
      <c r="FBY809" s="72"/>
      <c r="FBZ809" s="72"/>
      <c r="FCA809" s="72"/>
      <c r="FCB809" s="72"/>
      <c r="FCC809" s="72"/>
      <c r="FCD809" s="72"/>
      <c r="FCE809" s="72"/>
      <c r="FCF809" s="72"/>
      <c r="FCG809" s="72"/>
      <c r="FCH809" s="72"/>
      <c r="FCI809" s="72"/>
      <c r="FCJ809" s="72"/>
      <c r="FCK809" s="72"/>
      <c r="FCL809" s="72"/>
      <c r="FCM809" s="72"/>
      <c r="FCN809" s="72"/>
      <c r="FCO809" s="72"/>
      <c r="FCP809" s="72"/>
      <c r="FCQ809" s="72"/>
      <c r="FCR809" s="72"/>
      <c r="FCS809" s="72"/>
      <c r="FCT809" s="72"/>
      <c r="FCU809" s="72"/>
      <c r="FCV809" s="72"/>
      <c r="FCW809" s="72"/>
      <c r="FCX809" s="72"/>
      <c r="FCY809" s="72"/>
      <c r="FCZ809" s="72"/>
      <c r="FDA809" s="72"/>
      <c r="FDB809" s="72"/>
      <c r="FDC809" s="72"/>
      <c r="FDD809" s="72"/>
      <c r="FDE809" s="72"/>
      <c r="FDF809" s="72"/>
      <c r="FDG809" s="72"/>
      <c r="FDH809" s="72"/>
      <c r="FDI809" s="72"/>
      <c r="FDJ809" s="72"/>
      <c r="FDK809" s="72"/>
      <c r="FDL809" s="72"/>
      <c r="FDM809" s="72"/>
      <c r="FDN809" s="72"/>
      <c r="FDO809" s="72"/>
      <c r="FDP809" s="72"/>
      <c r="FDQ809" s="72"/>
      <c r="FDR809" s="72"/>
      <c r="FDS809" s="72"/>
      <c r="FDT809" s="72"/>
      <c r="FDU809" s="72"/>
      <c r="FDV809" s="72"/>
      <c r="FDW809" s="72"/>
      <c r="FDX809" s="72"/>
      <c r="FDY809" s="72"/>
      <c r="FDZ809" s="72"/>
      <c r="FEA809" s="72"/>
      <c r="FEB809" s="72"/>
      <c r="FEC809" s="72"/>
      <c r="FED809" s="72"/>
      <c r="FEE809" s="72"/>
      <c r="FEF809" s="72"/>
      <c r="FEG809" s="72"/>
      <c r="FEH809" s="72"/>
      <c r="FEI809" s="72"/>
      <c r="FEJ809" s="72"/>
      <c r="FEK809" s="72"/>
      <c r="FEL809" s="72"/>
      <c r="FEM809" s="72"/>
      <c r="FEN809" s="72"/>
      <c r="FEO809" s="72"/>
      <c r="FEP809" s="72"/>
      <c r="FEQ809" s="72"/>
      <c r="FER809" s="72"/>
      <c r="FES809" s="72"/>
      <c r="FET809" s="72"/>
      <c r="FEU809" s="72"/>
      <c r="FEV809" s="72"/>
      <c r="FEW809" s="72"/>
      <c r="FEX809" s="72"/>
      <c r="FEY809" s="72"/>
      <c r="FEZ809" s="72"/>
      <c r="FFA809" s="72"/>
      <c r="FFB809" s="72"/>
      <c r="FFC809" s="72"/>
      <c r="FFD809" s="72"/>
      <c r="FFE809" s="72"/>
      <c r="FFF809" s="72"/>
      <c r="FFG809" s="72"/>
      <c r="FFH809" s="72"/>
      <c r="FFI809" s="72"/>
      <c r="FFJ809" s="72"/>
      <c r="FFK809" s="72"/>
      <c r="FFL809" s="72"/>
      <c r="FFM809" s="72"/>
      <c r="FFN809" s="72"/>
      <c r="FFO809" s="72"/>
      <c r="FFP809" s="72"/>
      <c r="FFQ809" s="72"/>
      <c r="FFR809" s="72"/>
      <c r="FFS809" s="72"/>
      <c r="FFT809" s="72"/>
      <c r="FFU809" s="72"/>
      <c r="FFV809" s="72"/>
      <c r="FFW809" s="72"/>
      <c r="FFX809" s="72"/>
      <c r="FFY809" s="72"/>
      <c r="FFZ809" s="72"/>
      <c r="FGA809" s="72"/>
      <c r="FGB809" s="72"/>
      <c r="FGC809" s="72"/>
      <c r="FGD809" s="72"/>
      <c r="FGE809" s="72"/>
      <c r="FGF809" s="72"/>
      <c r="FGG809" s="72"/>
      <c r="FGH809" s="72"/>
      <c r="FGI809" s="72"/>
      <c r="FGJ809" s="72"/>
      <c r="FGK809" s="72"/>
      <c r="FGL809" s="72"/>
      <c r="FGM809" s="72"/>
      <c r="FGN809" s="72"/>
      <c r="FGO809" s="72"/>
      <c r="FGP809" s="72"/>
      <c r="FGQ809" s="72"/>
      <c r="FGR809" s="72"/>
      <c r="FGS809" s="72"/>
      <c r="FGT809" s="72"/>
      <c r="FGU809" s="72"/>
      <c r="FGV809" s="72"/>
      <c r="FGW809" s="72"/>
      <c r="FGX809" s="72"/>
      <c r="FGY809" s="72"/>
      <c r="FGZ809" s="72"/>
      <c r="FHA809" s="72"/>
      <c r="FHB809" s="72"/>
      <c r="FHC809" s="72"/>
      <c r="FHD809" s="72"/>
      <c r="FHE809" s="72"/>
      <c r="FHF809" s="72"/>
      <c r="FHG809" s="72"/>
      <c r="FHH809" s="72"/>
      <c r="FHI809" s="72"/>
      <c r="FHJ809" s="72"/>
      <c r="FHK809" s="72"/>
      <c r="FHL809" s="72"/>
      <c r="FHM809" s="72"/>
      <c r="FHN809" s="72"/>
      <c r="FHO809" s="72"/>
      <c r="FHP809" s="72"/>
      <c r="FHQ809" s="72"/>
      <c r="FHR809" s="72"/>
      <c r="FHS809" s="72"/>
      <c r="FHT809" s="72"/>
      <c r="FHU809" s="72"/>
      <c r="FHV809" s="72"/>
      <c r="FHW809" s="72"/>
      <c r="FHX809" s="72"/>
      <c r="FHY809" s="72"/>
      <c r="FHZ809" s="72"/>
      <c r="FIA809" s="72"/>
      <c r="FIB809" s="72"/>
      <c r="FIC809" s="72"/>
      <c r="FID809" s="72"/>
      <c r="FIE809" s="72"/>
      <c r="FIF809" s="72"/>
      <c r="FIG809" s="72"/>
      <c r="FIH809" s="72"/>
      <c r="FII809" s="72"/>
      <c r="FIJ809" s="72"/>
      <c r="FIK809" s="72"/>
      <c r="FIL809" s="72"/>
      <c r="FIM809" s="72"/>
      <c r="FIN809" s="72"/>
      <c r="FIO809" s="72"/>
      <c r="FIP809" s="72"/>
      <c r="FIQ809" s="72"/>
      <c r="FIR809" s="72"/>
      <c r="FIS809" s="72"/>
      <c r="FIT809" s="72"/>
      <c r="FIU809" s="72"/>
      <c r="FIV809" s="72"/>
      <c r="FIW809" s="72"/>
      <c r="FIX809" s="72"/>
      <c r="FIY809" s="72"/>
      <c r="FIZ809" s="72"/>
      <c r="FJA809" s="72"/>
      <c r="FJB809" s="72"/>
      <c r="FJC809" s="72"/>
      <c r="FJD809" s="72"/>
      <c r="FJE809" s="72"/>
      <c r="FJF809" s="72"/>
      <c r="FJG809" s="72"/>
      <c r="FJH809" s="72"/>
      <c r="FJI809" s="72"/>
      <c r="FJJ809" s="72"/>
      <c r="FJK809" s="72"/>
      <c r="FJL809" s="72"/>
      <c r="FJM809" s="72"/>
      <c r="FJN809" s="72"/>
      <c r="FJO809" s="72"/>
      <c r="FJP809" s="72"/>
      <c r="FJQ809" s="72"/>
      <c r="FJR809" s="72"/>
      <c r="FJS809" s="72"/>
      <c r="FJT809" s="72"/>
      <c r="FJU809" s="72"/>
      <c r="FJV809" s="72"/>
      <c r="FJW809" s="72"/>
      <c r="FJX809" s="72"/>
      <c r="FJY809" s="72"/>
      <c r="FJZ809" s="72"/>
      <c r="FKA809" s="72"/>
      <c r="FKB809" s="72"/>
      <c r="FKC809" s="72"/>
      <c r="FKD809" s="72"/>
      <c r="FKE809" s="72"/>
      <c r="FKF809" s="72"/>
      <c r="FKG809" s="72"/>
      <c r="FKH809" s="72"/>
      <c r="FKI809" s="72"/>
      <c r="FKJ809" s="72"/>
      <c r="FKK809" s="72"/>
      <c r="FKL809" s="72"/>
      <c r="FKM809" s="72"/>
      <c r="FKN809" s="72"/>
      <c r="FKO809" s="72"/>
      <c r="FKP809" s="72"/>
      <c r="FKQ809" s="72"/>
      <c r="FKR809" s="72"/>
      <c r="FKS809" s="72"/>
      <c r="FKT809" s="72"/>
      <c r="FKU809" s="72"/>
      <c r="FKV809" s="72"/>
      <c r="FKW809" s="72"/>
      <c r="FKX809" s="72"/>
      <c r="FKY809" s="72"/>
      <c r="FKZ809" s="72"/>
      <c r="FLA809" s="72"/>
      <c r="FLB809" s="72"/>
      <c r="FLC809" s="72"/>
      <c r="FLD809" s="72"/>
      <c r="FLE809" s="72"/>
      <c r="FLF809" s="72"/>
      <c r="FLG809" s="72"/>
      <c r="FLH809" s="72"/>
      <c r="FLI809" s="72"/>
      <c r="FLJ809" s="72"/>
      <c r="FLK809" s="72"/>
      <c r="FLL809" s="72"/>
      <c r="FLM809" s="72"/>
      <c r="FLN809" s="72"/>
      <c r="FLO809" s="72"/>
      <c r="FLP809" s="72"/>
      <c r="FLQ809" s="72"/>
      <c r="FLR809" s="72"/>
      <c r="FLS809" s="72"/>
      <c r="FLT809" s="72"/>
      <c r="FLU809" s="72"/>
      <c r="FLV809" s="72"/>
      <c r="FLW809" s="72"/>
      <c r="FLX809" s="72"/>
      <c r="FLY809" s="72"/>
      <c r="FLZ809" s="72"/>
      <c r="FMA809" s="72"/>
      <c r="FMB809" s="72"/>
      <c r="FMC809" s="72"/>
      <c r="FMD809" s="72"/>
      <c r="FME809" s="72"/>
      <c r="FMF809" s="72"/>
      <c r="FMG809" s="72"/>
      <c r="FMH809" s="72"/>
      <c r="FMI809" s="72"/>
      <c r="FMJ809" s="72"/>
      <c r="FMK809" s="72"/>
      <c r="FML809" s="72"/>
      <c r="FMM809" s="72"/>
      <c r="FMN809" s="72"/>
      <c r="FMO809" s="72"/>
      <c r="FMP809" s="72"/>
      <c r="FMQ809" s="72"/>
      <c r="FMR809" s="72"/>
      <c r="FMS809" s="72"/>
      <c r="FMT809" s="72"/>
      <c r="FMU809" s="72"/>
      <c r="FMV809" s="72"/>
      <c r="FMW809" s="72"/>
      <c r="FMX809" s="72"/>
      <c r="FMY809" s="72"/>
      <c r="FMZ809" s="72"/>
      <c r="FNA809" s="72"/>
      <c r="FNB809" s="72"/>
      <c r="FNC809" s="72"/>
      <c r="FND809" s="72"/>
      <c r="FNE809" s="72"/>
      <c r="FNF809" s="72"/>
      <c r="FNG809" s="72"/>
      <c r="FNH809" s="72"/>
      <c r="FNI809" s="72"/>
      <c r="FNJ809" s="72"/>
      <c r="FNK809" s="72"/>
      <c r="FNL809" s="72"/>
      <c r="FNM809" s="72"/>
      <c r="FNN809" s="72"/>
      <c r="FNO809" s="72"/>
      <c r="FNP809" s="72"/>
      <c r="FNQ809" s="72"/>
      <c r="FNR809" s="72"/>
      <c r="FNS809" s="72"/>
      <c r="FNT809" s="72"/>
      <c r="FNU809" s="72"/>
      <c r="FNV809" s="72"/>
      <c r="FNW809" s="72"/>
      <c r="FNX809" s="72"/>
      <c r="FNY809" s="72"/>
      <c r="FNZ809" s="72"/>
      <c r="FOA809" s="72"/>
      <c r="FOB809" s="72"/>
      <c r="FOC809" s="72"/>
      <c r="FOD809" s="72"/>
      <c r="FOE809" s="72"/>
      <c r="FOF809" s="72"/>
      <c r="FOG809" s="72"/>
      <c r="FOH809" s="72"/>
      <c r="FOI809" s="72"/>
      <c r="FOJ809" s="72"/>
      <c r="FOK809" s="72"/>
      <c r="FOL809" s="72"/>
      <c r="FOM809" s="72"/>
      <c r="FON809" s="72"/>
      <c r="FOO809" s="72"/>
      <c r="FOP809" s="72"/>
      <c r="FOQ809" s="72"/>
      <c r="FOR809" s="72"/>
      <c r="FOS809" s="72"/>
      <c r="FOT809" s="72"/>
      <c r="FOU809" s="72"/>
      <c r="FOV809" s="72"/>
      <c r="FOW809" s="72"/>
      <c r="FOX809" s="72"/>
      <c r="FOY809" s="72"/>
      <c r="FOZ809" s="72"/>
      <c r="FPA809" s="72"/>
      <c r="FPB809" s="72"/>
      <c r="FPC809" s="72"/>
      <c r="FPD809" s="72"/>
      <c r="FPE809" s="72"/>
      <c r="FPF809" s="72"/>
      <c r="FPG809" s="72"/>
      <c r="FPH809" s="72"/>
      <c r="FPI809" s="72"/>
      <c r="FPJ809" s="72"/>
      <c r="FPK809" s="72"/>
      <c r="FPL809" s="72"/>
      <c r="FPM809" s="72"/>
      <c r="FPN809" s="72"/>
      <c r="FPO809" s="72"/>
      <c r="FPP809" s="72"/>
      <c r="FPQ809" s="72"/>
      <c r="FPR809" s="72"/>
      <c r="FPS809" s="72"/>
      <c r="FPT809" s="72"/>
      <c r="FPU809" s="72"/>
      <c r="FPV809" s="72"/>
      <c r="FPW809" s="72"/>
      <c r="FPX809" s="72"/>
      <c r="FPY809" s="72"/>
      <c r="FPZ809" s="72"/>
      <c r="FQA809" s="72"/>
      <c r="FQB809" s="72"/>
      <c r="FQC809" s="72"/>
      <c r="FQD809" s="72"/>
      <c r="FQE809" s="72"/>
      <c r="FQF809" s="72"/>
      <c r="FQG809" s="72"/>
      <c r="FQH809" s="72"/>
      <c r="FQI809" s="72"/>
      <c r="FQJ809" s="72"/>
      <c r="FQK809" s="72"/>
      <c r="FQL809" s="72"/>
      <c r="FQM809" s="72"/>
      <c r="FQN809" s="72"/>
      <c r="FQO809" s="72"/>
      <c r="FQP809" s="72"/>
      <c r="FQQ809" s="72"/>
      <c r="FQR809" s="72"/>
      <c r="FQS809" s="72"/>
      <c r="FQT809" s="72"/>
      <c r="FQU809" s="72"/>
      <c r="FQV809" s="72"/>
      <c r="FQW809" s="72"/>
      <c r="FQX809" s="72"/>
      <c r="FQY809" s="72"/>
      <c r="FQZ809" s="72"/>
      <c r="FRA809" s="72"/>
      <c r="FRB809" s="72"/>
      <c r="FRC809" s="72"/>
      <c r="FRD809" s="72"/>
      <c r="FRE809" s="72"/>
      <c r="FRF809" s="72"/>
      <c r="FRG809" s="72"/>
      <c r="FRH809" s="72"/>
      <c r="FRI809" s="72"/>
      <c r="FRJ809" s="72"/>
      <c r="FRK809" s="72"/>
      <c r="FRL809" s="72"/>
      <c r="FRM809" s="72"/>
      <c r="FRN809" s="72"/>
      <c r="FRO809" s="72"/>
      <c r="FRP809" s="72"/>
      <c r="FRQ809" s="72"/>
      <c r="FRR809" s="72"/>
      <c r="FRS809" s="72"/>
      <c r="FRT809" s="72"/>
      <c r="FRU809" s="72"/>
      <c r="FRV809" s="72"/>
      <c r="FRW809" s="72"/>
      <c r="FRX809" s="72"/>
      <c r="FRY809" s="72"/>
      <c r="FRZ809" s="72"/>
      <c r="FSA809" s="72"/>
      <c r="FSB809" s="72"/>
      <c r="FSC809" s="72"/>
      <c r="FSD809" s="72"/>
      <c r="FSE809" s="72"/>
      <c r="FSF809" s="72"/>
      <c r="FSG809" s="72"/>
      <c r="FSH809" s="72"/>
      <c r="FSI809" s="72"/>
      <c r="FSJ809" s="72"/>
      <c r="FSK809" s="72"/>
      <c r="FSL809" s="72"/>
      <c r="FSM809" s="72"/>
      <c r="FSN809" s="72"/>
      <c r="FSO809" s="72"/>
      <c r="FSP809" s="72"/>
      <c r="FSQ809" s="72"/>
      <c r="FSR809" s="72"/>
      <c r="FSS809" s="72"/>
      <c r="FST809" s="72"/>
      <c r="FSU809" s="72"/>
      <c r="FSV809" s="72"/>
      <c r="FSW809" s="72"/>
      <c r="FSX809" s="72"/>
      <c r="FSY809" s="72"/>
      <c r="FSZ809" s="72"/>
      <c r="FTA809" s="72"/>
      <c r="FTB809" s="72"/>
      <c r="FTC809" s="72"/>
      <c r="FTD809" s="72"/>
      <c r="FTE809" s="72"/>
      <c r="FTF809" s="72"/>
      <c r="FTG809" s="72"/>
      <c r="FTH809" s="72"/>
      <c r="FTI809" s="72"/>
      <c r="FTJ809" s="72"/>
      <c r="FTK809" s="72"/>
      <c r="FTL809" s="72"/>
      <c r="FTM809" s="72"/>
      <c r="FTN809" s="72"/>
      <c r="FTO809" s="72"/>
      <c r="FTP809" s="72"/>
      <c r="FTQ809" s="72"/>
      <c r="FTR809" s="72"/>
      <c r="FTS809" s="72"/>
      <c r="FTT809" s="72"/>
      <c r="FTU809" s="72"/>
      <c r="FTV809" s="72"/>
      <c r="FTW809" s="72"/>
      <c r="FTX809" s="72"/>
      <c r="FTY809" s="72"/>
      <c r="FTZ809" s="72"/>
      <c r="FUA809" s="72"/>
      <c r="FUB809" s="72"/>
      <c r="FUC809" s="72"/>
      <c r="FUD809" s="72"/>
      <c r="FUE809" s="72"/>
      <c r="FUF809" s="72"/>
      <c r="FUG809" s="72"/>
      <c r="FUH809" s="72"/>
      <c r="FUI809" s="72"/>
      <c r="FUJ809" s="72"/>
      <c r="FUK809" s="72"/>
      <c r="FUL809" s="72"/>
      <c r="FUM809" s="72"/>
      <c r="FUN809" s="72"/>
      <c r="FUO809" s="72"/>
      <c r="FUP809" s="72"/>
      <c r="FUQ809" s="72"/>
      <c r="FUR809" s="72"/>
      <c r="FUS809" s="72"/>
      <c r="FUT809" s="72"/>
      <c r="FUU809" s="72"/>
      <c r="FUV809" s="72"/>
      <c r="FUW809" s="72"/>
      <c r="FUX809" s="72"/>
      <c r="FUY809" s="72"/>
      <c r="FUZ809" s="72"/>
      <c r="FVA809" s="72"/>
      <c r="FVB809" s="72"/>
      <c r="FVC809" s="72"/>
      <c r="FVD809" s="72"/>
      <c r="FVE809" s="72"/>
      <c r="FVF809" s="72"/>
      <c r="FVG809" s="72"/>
      <c r="FVH809" s="72"/>
      <c r="FVI809" s="72"/>
      <c r="FVJ809" s="72"/>
      <c r="FVK809" s="72"/>
      <c r="FVL809" s="72"/>
      <c r="FVM809" s="72"/>
      <c r="FVN809" s="72"/>
      <c r="FVO809" s="72"/>
      <c r="FVP809" s="72"/>
      <c r="FVQ809" s="72"/>
      <c r="FVR809" s="72"/>
      <c r="FVS809" s="72"/>
      <c r="FVT809" s="72"/>
      <c r="FVU809" s="72"/>
      <c r="FVV809" s="72"/>
      <c r="FVW809" s="72"/>
      <c r="FVX809" s="72"/>
      <c r="FVY809" s="72"/>
      <c r="FVZ809" s="72"/>
      <c r="FWA809" s="72"/>
      <c r="FWB809" s="72"/>
      <c r="FWC809" s="72"/>
      <c r="FWD809" s="72"/>
      <c r="FWE809" s="72"/>
      <c r="FWF809" s="72"/>
      <c r="FWG809" s="72"/>
      <c r="FWH809" s="72"/>
      <c r="FWI809" s="72"/>
      <c r="FWJ809" s="72"/>
      <c r="FWK809" s="72"/>
      <c r="FWL809" s="72"/>
      <c r="FWM809" s="72"/>
      <c r="FWN809" s="72"/>
      <c r="FWO809" s="72"/>
      <c r="FWP809" s="72"/>
      <c r="FWQ809" s="72"/>
      <c r="FWR809" s="72"/>
      <c r="FWS809" s="72"/>
      <c r="FWT809" s="72"/>
      <c r="FWU809" s="72"/>
      <c r="FWV809" s="72"/>
      <c r="FWW809" s="72"/>
      <c r="FWX809" s="72"/>
      <c r="FWY809" s="72"/>
      <c r="FWZ809" s="72"/>
      <c r="FXA809" s="72"/>
      <c r="FXB809" s="72"/>
      <c r="FXC809" s="72"/>
      <c r="FXD809" s="72"/>
      <c r="FXE809" s="72"/>
      <c r="FXF809" s="72"/>
      <c r="FXG809" s="72"/>
      <c r="FXH809" s="72"/>
      <c r="FXI809" s="72"/>
      <c r="FXJ809" s="72"/>
      <c r="FXK809" s="72"/>
      <c r="FXL809" s="72"/>
      <c r="FXM809" s="72"/>
      <c r="FXN809" s="72"/>
      <c r="FXO809" s="72"/>
      <c r="FXP809" s="72"/>
      <c r="FXQ809" s="72"/>
      <c r="FXR809" s="72"/>
      <c r="FXS809" s="72"/>
      <c r="FXT809" s="72"/>
      <c r="FXU809" s="72"/>
      <c r="FXV809" s="72"/>
      <c r="FXW809" s="72"/>
      <c r="FXX809" s="72"/>
      <c r="FXY809" s="72"/>
      <c r="FXZ809" s="72"/>
      <c r="FYA809" s="72"/>
      <c r="FYB809" s="72"/>
      <c r="FYC809" s="72"/>
      <c r="FYD809" s="72"/>
      <c r="FYE809" s="72"/>
      <c r="FYF809" s="72"/>
      <c r="FYG809" s="72"/>
      <c r="FYH809" s="72"/>
      <c r="FYI809" s="72"/>
      <c r="FYJ809" s="72"/>
      <c r="FYK809" s="72"/>
      <c r="FYL809" s="72"/>
      <c r="FYM809" s="72"/>
      <c r="FYN809" s="72"/>
      <c r="FYO809" s="72"/>
      <c r="FYP809" s="72"/>
      <c r="FYQ809" s="72"/>
      <c r="FYR809" s="72"/>
      <c r="FYS809" s="72"/>
      <c r="FYT809" s="72"/>
      <c r="FYU809" s="72"/>
      <c r="FYV809" s="72"/>
      <c r="FYW809" s="72"/>
      <c r="FYX809" s="72"/>
      <c r="FYY809" s="72"/>
      <c r="FYZ809" s="72"/>
      <c r="FZA809" s="72"/>
      <c r="FZB809" s="72"/>
      <c r="FZC809" s="72"/>
      <c r="FZD809" s="72"/>
      <c r="FZE809" s="72"/>
      <c r="FZF809" s="72"/>
      <c r="FZG809" s="72"/>
      <c r="FZH809" s="72"/>
      <c r="FZI809" s="72"/>
      <c r="FZJ809" s="72"/>
      <c r="FZK809" s="72"/>
      <c r="FZL809" s="72"/>
      <c r="FZM809" s="72"/>
      <c r="FZN809" s="72"/>
      <c r="FZO809" s="72"/>
      <c r="FZP809" s="72"/>
      <c r="FZQ809" s="72"/>
      <c r="FZR809" s="72"/>
      <c r="FZS809" s="72"/>
      <c r="FZT809" s="72"/>
      <c r="FZU809" s="72"/>
      <c r="FZV809" s="72"/>
      <c r="FZW809" s="72"/>
      <c r="FZX809" s="72"/>
      <c r="FZY809" s="72"/>
      <c r="FZZ809" s="72"/>
      <c r="GAA809" s="72"/>
      <c r="GAB809" s="72"/>
      <c r="GAC809" s="72"/>
      <c r="GAD809" s="72"/>
      <c r="GAE809" s="72"/>
      <c r="GAF809" s="72"/>
      <c r="GAG809" s="72"/>
      <c r="GAH809" s="72"/>
      <c r="GAI809" s="72"/>
      <c r="GAJ809" s="72"/>
      <c r="GAK809" s="72"/>
      <c r="GAL809" s="72"/>
      <c r="GAM809" s="72"/>
      <c r="GAN809" s="72"/>
      <c r="GAO809" s="72"/>
      <c r="GAP809" s="72"/>
      <c r="GAQ809" s="72"/>
      <c r="GAR809" s="72"/>
      <c r="GAS809" s="72"/>
      <c r="GAT809" s="72"/>
      <c r="GAU809" s="72"/>
      <c r="GAV809" s="72"/>
      <c r="GAW809" s="72"/>
      <c r="GAX809" s="72"/>
      <c r="GAY809" s="72"/>
      <c r="GAZ809" s="72"/>
      <c r="GBA809" s="72"/>
      <c r="GBB809" s="72"/>
      <c r="GBC809" s="72"/>
      <c r="GBD809" s="72"/>
      <c r="GBE809" s="72"/>
      <c r="GBF809" s="72"/>
      <c r="GBG809" s="72"/>
      <c r="GBH809" s="72"/>
      <c r="GBI809" s="72"/>
      <c r="GBJ809" s="72"/>
      <c r="GBK809" s="72"/>
      <c r="GBL809" s="72"/>
      <c r="GBM809" s="72"/>
      <c r="GBN809" s="72"/>
      <c r="GBO809" s="72"/>
      <c r="GBP809" s="72"/>
      <c r="GBQ809" s="72"/>
      <c r="GBR809" s="72"/>
      <c r="GBS809" s="72"/>
      <c r="GBT809" s="72"/>
      <c r="GBU809" s="72"/>
      <c r="GBV809" s="72"/>
      <c r="GBW809" s="72"/>
      <c r="GBX809" s="72"/>
      <c r="GBY809" s="72"/>
      <c r="GBZ809" s="72"/>
      <c r="GCA809" s="72"/>
      <c r="GCB809" s="72"/>
      <c r="GCC809" s="72"/>
      <c r="GCD809" s="72"/>
      <c r="GCE809" s="72"/>
      <c r="GCF809" s="72"/>
      <c r="GCG809" s="72"/>
      <c r="GCH809" s="72"/>
      <c r="GCI809" s="72"/>
      <c r="GCJ809" s="72"/>
      <c r="GCK809" s="72"/>
      <c r="GCL809" s="72"/>
      <c r="GCM809" s="72"/>
      <c r="GCN809" s="72"/>
      <c r="GCO809" s="72"/>
      <c r="GCP809" s="72"/>
      <c r="GCQ809" s="72"/>
      <c r="GCR809" s="72"/>
      <c r="GCS809" s="72"/>
      <c r="GCT809" s="72"/>
      <c r="GCU809" s="72"/>
      <c r="GCV809" s="72"/>
      <c r="GCW809" s="72"/>
      <c r="GCX809" s="72"/>
      <c r="GCY809" s="72"/>
      <c r="GCZ809" s="72"/>
      <c r="GDA809" s="72"/>
      <c r="GDB809" s="72"/>
      <c r="GDC809" s="72"/>
      <c r="GDD809" s="72"/>
      <c r="GDE809" s="72"/>
      <c r="GDF809" s="72"/>
      <c r="GDG809" s="72"/>
      <c r="GDH809" s="72"/>
      <c r="GDI809" s="72"/>
      <c r="GDJ809" s="72"/>
      <c r="GDK809" s="72"/>
      <c r="GDL809" s="72"/>
      <c r="GDM809" s="72"/>
      <c r="GDN809" s="72"/>
      <c r="GDO809" s="72"/>
      <c r="GDP809" s="72"/>
      <c r="GDQ809" s="72"/>
      <c r="GDR809" s="72"/>
      <c r="GDS809" s="72"/>
      <c r="GDT809" s="72"/>
      <c r="GDU809" s="72"/>
      <c r="GDV809" s="72"/>
      <c r="GDW809" s="72"/>
      <c r="GDX809" s="72"/>
      <c r="GDY809" s="72"/>
      <c r="GDZ809" s="72"/>
      <c r="GEA809" s="72"/>
      <c r="GEB809" s="72"/>
      <c r="GEC809" s="72"/>
      <c r="GED809" s="72"/>
      <c r="GEE809" s="72"/>
      <c r="GEF809" s="72"/>
      <c r="GEG809" s="72"/>
      <c r="GEH809" s="72"/>
      <c r="GEI809" s="72"/>
      <c r="GEJ809" s="72"/>
      <c r="GEK809" s="72"/>
      <c r="GEL809" s="72"/>
      <c r="GEM809" s="72"/>
      <c r="GEN809" s="72"/>
      <c r="GEO809" s="72"/>
      <c r="GEP809" s="72"/>
      <c r="GEQ809" s="72"/>
      <c r="GER809" s="72"/>
      <c r="GES809" s="72"/>
      <c r="GET809" s="72"/>
      <c r="GEU809" s="72"/>
      <c r="GEV809" s="72"/>
      <c r="GEW809" s="72"/>
      <c r="GEX809" s="72"/>
      <c r="GEY809" s="72"/>
      <c r="GEZ809" s="72"/>
      <c r="GFA809" s="72"/>
      <c r="GFB809" s="72"/>
      <c r="GFC809" s="72"/>
      <c r="GFD809" s="72"/>
      <c r="GFE809" s="72"/>
      <c r="GFF809" s="72"/>
      <c r="GFG809" s="72"/>
      <c r="GFH809" s="72"/>
      <c r="GFI809" s="72"/>
      <c r="GFJ809" s="72"/>
      <c r="GFK809" s="72"/>
      <c r="GFL809" s="72"/>
      <c r="GFM809" s="72"/>
      <c r="GFN809" s="72"/>
      <c r="GFO809" s="72"/>
      <c r="GFP809" s="72"/>
      <c r="GFQ809" s="72"/>
      <c r="GFR809" s="72"/>
      <c r="GFS809" s="72"/>
      <c r="GFT809" s="72"/>
      <c r="GFU809" s="72"/>
      <c r="GFV809" s="72"/>
      <c r="GFW809" s="72"/>
      <c r="GFX809" s="72"/>
      <c r="GFY809" s="72"/>
      <c r="GFZ809" s="72"/>
      <c r="GGA809" s="72"/>
      <c r="GGB809" s="72"/>
      <c r="GGC809" s="72"/>
      <c r="GGD809" s="72"/>
      <c r="GGE809" s="72"/>
      <c r="GGF809" s="72"/>
      <c r="GGG809" s="72"/>
      <c r="GGH809" s="72"/>
      <c r="GGI809" s="72"/>
      <c r="GGJ809" s="72"/>
      <c r="GGK809" s="72"/>
      <c r="GGL809" s="72"/>
      <c r="GGM809" s="72"/>
      <c r="GGN809" s="72"/>
      <c r="GGO809" s="72"/>
      <c r="GGP809" s="72"/>
      <c r="GGQ809" s="72"/>
      <c r="GGR809" s="72"/>
      <c r="GGS809" s="72"/>
      <c r="GGT809" s="72"/>
      <c r="GGU809" s="72"/>
      <c r="GGV809" s="72"/>
      <c r="GGW809" s="72"/>
      <c r="GGX809" s="72"/>
      <c r="GGY809" s="72"/>
      <c r="GGZ809" s="72"/>
      <c r="GHA809" s="72"/>
      <c r="GHB809" s="72"/>
      <c r="GHC809" s="72"/>
      <c r="GHD809" s="72"/>
      <c r="GHE809" s="72"/>
      <c r="GHF809" s="72"/>
      <c r="GHG809" s="72"/>
      <c r="GHH809" s="72"/>
      <c r="GHI809" s="72"/>
      <c r="GHJ809" s="72"/>
      <c r="GHK809" s="72"/>
      <c r="GHL809" s="72"/>
      <c r="GHM809" s="72"/>
      <c r="GHN809" s="72"/>
      <c r="GHO809" s="72"/>
      <c r="GHP809" s="72"/>
      <c r="GHQ809" s="72"/>
      <c r="GHR809" s="72"/>
      <c r="GHS809" s="72"/>
      <c r="GHT809" s="72"/>
      <c r="GHU809" s="72"/>
      <c r="GHV809" s="72"/>
      <c r="GHW809" s="72"/>
      <c r="GHX809" s="72"/>
      <c r="GHY809" s="72"/>
      <c r="GHZ809" s="72"/>
      <c r="GIA809" s="72"/>
      <c r="GIB809" s="72"/>
      <c r="GIC809" s="72"/>
      <c r="GID809" s="72"/>
      <c r="GIE809" s="72"/>
      <c r="GIF809" s="72"/>
      <c r="GIG809" s="72"/>
      <c r="GIH809" s="72"/>
      <c r="GII809" s="72"/>
      <c r="GIJ809" s="72"/>
      <c r="GIK809" s="72"/>
      <c r="GIL809" s="72"/>
      <c r="GIM809" s="72"/>
      <c r="GIN809" s="72"/>
      <c r="GIO809" s="72"/>
      <c r="GIP809" s="72"/>
      <c r="GIQ809" s="72"/>
      <c r="GIR809" s="72"/>
      <c r="GIS809" s="72"/>
      <c r="GIT809" s="72"/>
      <c r="GIU809" s="72"/>
      <c r="GIV809" s="72"/>
      <c r="GIW809" s="72"/>
      <c r="GIX809" s="72"/>
      <c r="GIY809" s="72"/>
      <c r="GIZ809" s="72"/>
      <c r="GJA809" s="72"/>
      <c r="GJB809" s="72"/>
      <c r="GJC809" s="72"/>
      <c r="GJD809" s="72"/>
      <c r="GJE809" s="72"/>
      <c r="GJF809" s="72"/>
      <c r="GJG809" s="72"/>
      <c r="GJH809" s="72"/>
      <c r="GJI809" s="72"/>
      <c r="GJJ809" s="72"/>
      <c r="GJK809" s="72"/>
      <c r="GJL809" s="72"/>
      <c r="GJM809" s="72"/>
      <c r="GJN809" s="72"/>
      <c r="GJO809" s="72"/>
      <c r="GJP809" s="72"/>
      <c r="GJQ809" s="72"/>
      <c r="GJR809" s="72"/>
      <c r="GJS809" s="72"/>
      <c r="GJT809" s="72"/>
      <c r="GJU809" s="72"/>
      <c r="GJV809" s="72"/>
      <c r="GJW809" s="72"/>
      <c r="GJX809" s="72"/>
      <c r="GJY809" s="72"/>
      <c r="GJZ809" s="72"/>
      <c r="GKA809" s="72"/>
      <c r="GKB809" s="72"/>
      <c r="GKC809" s="72"/>
      <c r="GKD809" s="72"/>
      <c r="GKE809" s="72"/>
      <c r="GKF809" s="72"/>
      <c r="GKG809" s="72"/>
      <c r="GKH809" s="72"/>
      <c r="GKI809" s="72"/>
      <c r="GKJ809" s="72"/>
      <c r="GKK809" s="72"/>
      <c r="GKL809" s="72"/>
      <c r="GKM809" s="72"/>
      <c r="GKN809" s="72"/>
      <c r="GKO809" s="72"/>
      <c r="GKP809" s="72"/>
      <c r="GKQ809" s="72"/>
      <c r="GKR809" s="72"/>
      <c r="GKS809" s="72"/>
      <c r="GKT809" s="72"/>
      <c r="GKU809" s="72"/>
      <c r="GKV809" s="72"/>
      <c r="GKW809" s="72"/>
      <c r="GKX809" s="72"/>
      <c r="GKY809" s="72"/>
      <c r="GKZ809" s="72"/>
      <c r="GLA809" s="72"/>
      <c r="GLB809" s="72"/>
      <c r="GLC809" s="72"/>
      <c r="GLD809" s="72"/>
      <c r="GLE809" s="72"/>
      <c r="GLF809" s="72"/>
      <c r="GLG809" s="72"/>
      <c r="GLH809" s="72"/>
      <c r="GLI809" s="72"/>
      <c r="GLJ809" s="72"/>
      <c r="GLK809" s="72"/>
      <c r="GLL809" s="72"/>
      <c r="GLM809" s="72"/>
      <c r="GLN809" s="72"/>
      <c r="GLO809" s="72"/>
      <c r="GLP809" s="72"/>
      <c r="GLQ809" s="72"/>
      <c r="GLR809" s="72"/>
      <c r="GLS809" s="72"/>
      <c r="GLT809" s="72"/>
      <c r="GLU809" s="72"/>
      <c r="GLV809" s="72"/>
      <c r="GLW809" s="72"/>
      <c r="GLX809" s="72"/>
      <c r="GLY809" s="72"/>
      <c r="GLZ809" s="72"/>
      <c r="GMA809" s="72"/>
      <c r="GMB809" s="72"/>
      <c r="GMC809" s="72"/>
      <c r="GMD809" s="72"/>
      <c r="GME809" s="72"/>
      <c r="GMF809" s="72"/>
      <c r="GMG809" s="72"/>
      <c r="GMH809" s="72"/>
      <c r="GMI809" s="72"/>
      <c r="GMJ809" s="72"/>
      <c r="GMK809" s="72"/>
      <c r="GML809" s="72"/>
      <c r="GMM809" s="72"/>
      <c r="GMN809" s="72"/>
      <c r="GMO809" s="72"/>
      <c r="GMP809" s="72"/>
      <c r="GMQ809" s="72"/>
      <c r="GMR809" s="72"/>
      <c r="GMS809" s="72"/>
      <c r="GMT809" s="72"/>
      <c r="GMU809" s="72"/>
      <c r="GMV809" s="72"/>
      <c r="GMW809" s="72"/>
      <c r="GMX809" s="72"/>
      <c r="GMY809" s="72"/>
      <c r="GMZ809" s="72"/>
      <c r="GNA809" s="72"/>
      <c r="GNB809" s="72"/>
      <c r="GNC809" s="72"/>
      <c r="GND809" s="72"/>
      <c r="GNE809" s="72"/>
      <c r="GNF809" s="72"/>
      <c r="GNG809" s="72"/>
      <c r="GNH809" s="72"/>
      <c r="GNI809" s="72"/>
      <c r="GNJ809" s="72"/>
      <c r="GNK809" s="72"/>
      <c r="GNL809" s="72"/>
      <c r="GNM809" s="72"/>
      <c r="GNN809" s="72"/>
      <c r="GNO809" s="72"/>
      <c r="GNP809" s="72"/>
      <c r="GNQ809" s="72"/>
      <c r="GNR809" s="72"/>
      <c r="GNS809" s="72"/>
      <c r="GNT809" s="72"/>
      <c r="GNU809" s="72"/>
      <c r="GNV809" s="72"/>
      <c r="GNW809" s="72"/>
      <c r="GNX809" s="72"/>
      <c r="GNY809" s="72"/>
      <c r="GNZ809" s="72"/>
      <c r="GOA809" s="72"/>
      <c r="GOB809" s="72"/>
      <c r="GOC809" s="72"/>
      <c r="GOD809" s="72"/>
      <c r="GOE809" s="72"/>
      <c r="GOF809" s="72"/>
      <c r="GOG809" s="72"/>
      <c r="GOH809" s="72"/>
      <c r="GOI809" s="72"/>
      <c r="GOJ809" s="72"/>
      <c r="GOK809" s="72"/>
      <c r="GOL809" s="72"/>
      <c r="GOM809" s="72"/>
      <c r="GON809" s="72"/>
      <c r="GOO809" s="72"/>
      <c r="GOP809" s="72"/>
      <c r="GOQ809" s="72"/>
      <c r="GOR809" s="72"/>
      <c r="GOS809" s="72"/>
      <c r="GOT809" s="72"/>
      <c r="GOU809" s="72"/>
      <c r="GOV809" s="72"/>
      <c r="GOW809" s="72"/>
      <c r="GOX809" s="72"/>
      <c r="GOY809" s="72"/>
      <c r="GOZ809" s="72"/>
      <c r="GPA809" s="72"/>
      <c r="GPB809" s="72"/>
      <c r="GPC809" s="72"/>
      <c r="GPD809" s="72"/>
      <c r="GPE809" s="72"/>
      <c r="GPF809" s="72"/>
      <c r="GPG809" s="72"/>
      <c r="GPH809" s="72"/>
      <c r="GPI809" s="72"/>
      <c r="GPJ809" s="72"/>
      <c r="GPK809" s="72"/>
      <c r="GPL809" s="72"/>
      <c r="GPM809" s="72"/>
      <c r="GPN809" s="72"/>
      <c r="GPO809" s="72"/>
      <c r="GPP809" s="72"/>
      <c r="GPQ809" s="72"/>
      <c r="GPR809" s="72"/>
      <c r="GPS809" s="72"/>
      <c r="GPT809" s="72"/>
      <c r="GPU809" s="72"/>
      <c r="GPV809" s="72"/>
      <c r="GPW809" s="72"/>
      <c r="GPX809" s="72"/>
      <c r="GPY809" s="72"/>
      <c r="GPZ809" s="72"/>
      <c r="GQA809" s="72"/>
      <c r="GQB809" s="72"/>
      <c r="GQC809" s="72"/>
      <c r="GQD809" s="72"/>
      <c r="GQE809" s="72"/>
      <c r="GQF809" s="72"/>
      <c r="GQG809" s="72"/>
      <c r="GQH809" s="72"/>
      <c r="GQI809" s="72"/>
      <c r="GQJ809" s="72"/>
      <c r="GQK809" s="72"/>
      <c r="GQL809" s="72"/>
      <c r="GQM809" s="72"/>
      <c r="GQN809" s="72"/>
      <c r="GQO809" s="72"/>
      <c r="GQP809" s="72"/>
      <c r="GQQ809" s="72"/>
      <c r="GQR809" s="72"/>
      <c r="GQS809" s="72"/>
      <c r="GQT809" s="72"/>
      <c r="GQU809" s="72"/>
      <c r="GQV809" s="72"/>
      <c r="GQW809" s="72"/>
      <c r="GQX809" s="72"/>
      <c r="GQY809" s="72"/>
      <c r="GQZ809" s="72"/>
      <c r="GRA809" s="72"/>
      <c r="GRB809" s="72"/>
      <c r="GRC809" s="72"/>
      <c r="GRD809" s="72"/>
      <c r="GRE809" s="72"/>
      <c r="GRF809" s="72"/>
      <c r="GRG809" s="72"/>
      <c r="GRH809" s="72"/>
      <c r="GRI809" s="72"/>
      <c r="GRJ809" s="72"/>
      <c r="GRK809" s="72"/>
      <c r="GRL809" s="72"/>
      <c r="GRM809" s="72"/>
      <c r="GRN809" s="72"/>
      <c r="GRO809" s="72"/>
      <c r="GRP809" s="72"/>
      <c r="GRQ809" s="72"/>
      <c r="GRR809" s="72"/>
      <c r="GRS809" s="72"/>
      <c r="GRT809" s="72"/>
      <c r="GRU809" s="72"/>
      <c r="GRV809" s="72"/>
      <c r="GRW809" s="72"/>
      <c r="GRX809" s="72"/>
      <c r="GRY809" s="72"/>
      <c r="GRZ809" s="72"/>
      <c r="GSA809" s="72"/>
      <c r="GSB809" s="72"/>
      <c r="GSC809" s="72"/>
      <c r="GSD809" s="72"/>
      <c r="GSE809" s="72"/>
      <c r="GSF809" s="72"/>
      <c r="GSG809" s="72"/>
      <c r="GSH809" s="72"/>
      <c r="GSI809" s="72"/>
      <c r="GSJ809" s="72"/>
      <c r="GSK809" s="72"/>
      <c r="GSL809" s="72"/>
      <c r="GSM809" s="72"/>
      <c r="GSN809" s="72"/>
      <c r="GSO809" s="72"/>
      <c r="GSP809" s="72"/>
      <c r="GSQ809" s="72"/>
      <c r="GSR809" s="72"/>
      <c r="GSS809" s="72"/>
      <c r="GST809" s="72"/>
      <c r="GSU809" s="72"/>
      <c r="GSV809" s="72"/>
      <c r="GSW809" s="72"/>
      <c r="GSX809" s="72"/>
      <c r="GSY809" s="72"/>
      <c r="GSZ809" s="72"/>
      <c r="GTA809" s="72"/>
      <c r="GTB809" s="72"/>
      <c r="GTC809" s="72"/>
      <c r="GTD809" s="72"/>
      <c r="GTE809" s="72"/>
      <c r="GTF809" s="72"/>
      <c r="GTG809" s="72"/>
      <c r="GTH809" s="72"/>
      <c r="GTI809" s="72"/>
      <c r="GTJ809" s="72"/>
      <c r="GTK809" s="72"/>
      <c r="GTL809" s="72"/>
      <c r="GTM809" s="72"/>
      <c r="GTN809" s="72"/>
      <c r="GTO809" s="72"/>
      <c r="GTP809" s="72"/>
      <c r="GTQ809" s="72"/>
      <c r="GTR809" s="72"/>
      <c r="GTS809" s="72"/>
      <c r="GTT809" s="72"/>
      <c r="GTU809" s="72"/>
      <c r="GTV809" s="72"/>
      <c r="GTW809" s="72"/>
      <c r="GTX809" s="72"/>
      <c r="GTY809" s="72"/>
      <c r="GTZ809" s="72"/>
      <c r="GUA809" s="72"/>
      <c r="GUB809" s="72"/>
      <c r="GUC809" s="72"/>
      <c r="GUD809" s="72"/>
      <c r="GUE809" s="72"/>
      <c r="GUF809" s="72"/>
      <c r="GUG809" s="72"/>
      <c r="GUH809" s="72"/>
      <c r="GUI809" s="72"/>
      <c r="GUJ809" s="72"/>
      <c r="GUK809" s="72"/>
      <c r="GUL809" s="72"/>
      <c r="GUM809" s="72"/>
      <c r="GUN809" s="72"/>
      <c r="GUO809" s="72"/>
      <c r="GUP809" s="72"/>
      <c r="GUQ809" s="72"/>
      <c r="GUR809" s="72"/>
      <c r="GUS809" s="72"/>
      <c r="GUT809" s="72"/>
      <c r="GUU809" s="72"/>
      <c r="GUV809" s="72"/>
      <c r="GUW809" s="72"/>
      <c r="GUX809" s="72"/>
      <c r="GUY809" s="72"/>
      <c r="GUZ809" s="72"/>
      <c r="GVA809" s="72"/>
      <c r="GVB809" s="72"/>
      <c r="GVC809" s="72"/>
      <c r="GVD809" s="72"/>
      <c r="GVE809" s="72"/>
      <c r="GVF809" s="72"/>
      <c r="GVG809" s="72"/>
      <c r="GVH809" s="72"/>
      <c r="GVI809" s="72"/>
      <c r="GVJ809" s="72"/>
      <c r="GVK809" s="72"/>
      <c r="GVL809" s="72"/>
      <c r="GVM809" s="72"/>
      <c r="GVN809" s="72"/>
      <c r="GVO809" s="72"/>
      <c r="GVP809" s="72"/>
      <c r="GVQ809" s="72"/>
      <c r="GVR809" s="72"/>
      <c r="GVS809" s="72"/>
      <c r="GVT809" s="72"/>
      <c r="GVU809" s="72"/>
      <c r="GVV809" s="72"/>
      <c r="GVW809" s="72"/>
      <c r="GVX809" s="72"/>
      <c r="GVY809" s="72"/>
      <c r="GVZ809" s="72"/>
      <c r="GWA809" s="72"/>
      <c r="GWB809" s="72"/>
      <c r="GWC809" s="72"/>
      <c r="GWD809" s="72"/>
      <c r="GWE809" s="72"/>
      <c r="GWF809" s="72"/>
      <c r="GWG809" s="72"/>
      <c r="GWH809" s="72"/>
      <c r="GWI809" s="72"/>
      <c r="GWJ809" s="72"/>
      <c r="GWK809" s="72"/>
      <c r="GWL809" s="72"/>
      <c r="GWM809" s="72"/>
      <c r="GWN809" s="72"/>
      <c r="GWO809" s="72"/>
      <c r="GWP809" s="72"/>
      <c r="GWQ809" s="72"/>
      <c r="GWR809" s="72"/>
      <c r="GWS809" s="72"/>
      <c r="GWT809" s="72"/>
      <c r="GWU809" s="72"/>
      <c r="GWV809" s="72"/>
      <c r="GWW809" s="72"/>
      <c r="GWX809" s="72"/>
      <c r="GWY809" s="72"/>
      <c r="GWZ809" s="72"/>
      <c r="GXA809" s="72"/>
      <c r="GXB809" s="72"/>
      <c r="GXC809" s="72"/>
      <c r="GXD809" s="72"/>
      <c r="GXE809" s="72"/>
      <c r="GXF809" s="72"/>
      <c r="GXG809" s="72"/>
      <c r="GXH809" s="72"/>
      <c r="GXI809" s="72"/>
      <c r="GXJ809" s="72"/>
      <c r="GXK809" s="72"/>
      <c r="GXL809" s="72"/>
      <c r="GXM809" s="72"/>
      <c r="GXN809" s="72"/>
      <c r="GXO809" s="72"/>
      <c r="GXP809" s="72"/>
      <c r="GXQ809" s="72"/>
      <c r="GXR809" s="72"/>
      <c r="GXS809" s="72"/>
      <c r="GXT809" s="72"/>
      <c r="GXU809" s="72"/>
      <c r="GXV809" s="72"/>
      <c r="GXW809" s="72"/>
      <c r="GXX809" s="72"/>
      <c r="GXY809" s="72"/>
      <c r="GXZ809" s="72"/>
      <c r="GYA809" s="72"/>
      <c r="GYB809" s="72"/>
      <c r="GYC809" s="72"/>
      <c r="GYD809" s="72"/>
      <c r="GYE809" s="72"/>
      <c r="GYF809" s="72"/>
      <c r="GYG809" s="72"/>
      <c r="GYH809" s="72"/>
      <c r="GYI809" s="72"/>
      <c r="GYJ809" s="72"/>
      <c r="GYK809" s="72"/>
      <c r="GYL809" s="72"/>
      <c r="GYM809" s="72"/>
      <c r="GYN809" s="72"/>
      <c r="GYO809" s="72"/>
      <c r="GYP809" s="72"/>
      <c r="GYQ809" s="72"/>
      <c r="GYR809" s="72"/>
      <c r="GYS809" s="72"/>
      <c r="GYT809" s="72"/>
      <c r="GYU809" s="72"/>
      <c r="GYV809" s="72"/>
      <c r="GYW809" s="72"/>
      <c r="GYX809" s="72"/>
      <c r="GYY809" s="72"/>
      <c r="GYZ809" s="72"/>
      <c r="GZA809" s="72"/>
      <c r="GZB809" s="72"/>
      <c r="GZC809" s="72"/>
      <c r="GZD809" s="72"/>
      <c r="GZE809" s="72"/>
      <c r="GZF809" s="72"/>
      <c r="GZG809" s="72"/>
      <c r="GZH809" s="72"/>
      <c r="GZI809" s="72"/>
      <c r="GZJ809" s="72"/>
      <c r="GZK809" s="72"/>
      <c r="GZL809" s="72"/>
      <c r="GZM809" s="72"/>
      <c r="GZN809" s="72"/>
      <c r="GZO809" s="72"/>
      <c r="GZP809" s="72"/>
      <c r="GZQ809" s="72"/>
      <c r="GZR809" s="72"/>
      <c r="GZS809" s="72"/>
      <c r="GZT809" s="72"/>
      <c r="GZU809" s="72"/>
      <c r="GZV809" s="72"/>
      <c r="GZW809" s="72"/>
      <c r="GZX809" s="72"/>
      <c r="GZY809" s="72"/>
      <c r="GZZ809" s="72"/>
      <c r="HAA809" s="72"/>
      <c r="HAB809" s="72"/>
      <c r="HAC809" s="72"/>
      <c r="HAD809" s="72"/>
      <c r="HAE809" s="72"/>
      <c r="HAF809" s="72"/>
      <c r="HAG809" s="72"/>
      <c r="HAH809" s="72"/>
      <c r="HAI809" s="72"/>
      <c r="HAJ809" s="72"/>
      <c r="HAK809" s="72"/>
      <c r="HAL809" s="72"/>
      <c r="HAM809" s="72"/>
      <c r="HAN809" s="72"/>
      <c r="HAO809" s="72"/>
      <c r="HAP809" s="72"/>
      <c r="HAQ809" s="72"/>
      <c r="HAR809" s="72"/>
      <c r="HAS809" s="72"/>
      <c r="HAT809" s="72"/>
      <c r="HAU809" s="72"/>
      <c r="HAV809" s="72"/>
      <c r="HAW809" s="72"/>
      <c r="HAX809" s="72"/>
      <c r="HAY809" s="72"/>
      <c r="HAZ809" s="72"/>
      <c r="HBA809" s="72"/>
      <c r="HBB809" s="72"/>
      <c r="HBC809" s="72"/>
      <c r="HBD809" s="72"/>
      <c r="HBE809" s="72"/>
      <c r="HBF809" s="72"/>
      <c r="HBG809" s="72"/>
      <c r="HBH809" s="72"/>
      <c r="HBI809" s="72"/>
      <c r="HBJ809" s="72"/>
      <c r="HBK809" s="72"/>
      <c r="HBL809" s="72"/>
      <c r="HBM809" s="72"/>
      <c r="HBN809" s="72"/>
      <c r="HBO809" s="72"/>
      <c r="HBP809" s="72"/>
      <c r="HBQ809" s="72"/>
      <c r="HBR809" s="72"/>
      <c r="HBS809" s="72"/>
      <c r="HBT809" s="72"/>
      <c r="HBU809" s="72"/>
      <c r="HBV809" s="72"/>
      <c r="HBW809" s="72"/>
      <c r="HBX809" s="72"/>
      <c r="HBY809" s="72"/>
      <c r="HBZ809" s="72"/>
      <c r="HCA809" s="72"/>
      <c r="HCB809" s="72"/>
      <c r="HCC809" s="72"/>
      <c r="HCD809" s="72"/>
      <c r="HCE809" s="72"/>
      <c r="HCF809" s="72"/>
      <c r="HCG809" s="72"/>
      <c r="HCH809" s="72"/>
      <c r="HCI809" s="72"/>
      <c r="HCJ809" s="72"/>
      <c r="HCK809" s="72"/>
      <c r="HCL809" s="72"/>
      <c r="HCM809" s="72"/>
      <c r="HCN809" s="72"/>
      <c r="HCO809" s="72"/>
      <c r="HCP809" s="72"/>
      <c r="HCQ809" s="72"/>
      <c r="HCR809" s="72"/>
      <c r="HCS809" s="72"/>
      <c r="HCT809" s="72"/>
      <c r="HCU809" s="72"/>
      <c r="HCV809" s="72"/>
      <c r="HCW809" s="72"/>
      <c r="HCX809" s="72"/>
      <c r="HCY809" s="72"/>
      <c r="HCZ809" s="72"/>
      <c r="HDA809" s="72"/>
      <c r="HDB809" s="72"/>
      <c r="HDC809" s="72"/>
      <c r="HDD809" s="72"/>
      <c r="HDE809" s="72"/>
      <c r="HDF809" s="72"/>
      <c r="HDG809" s="72"/>
      <c r="HDH809" s="72"/>
      <c r="HDI809" s="72"/>
      <c r="HDJ809" s="72"/>
      <c r="HDK809" s="72"/>
      <c r="HDL809" s="72"/>
      <c r="HDM809" s="72"/>
      <c r="HDN809" s="72"/>
      <c r="HDO809" s="72"/>
      <c r="HDP809" s="72"/>
      <c r="HDQ809" s="72"/>
      <c r="HDR809" s="72"/>
      <c r="HDS809" s="72"/>
      <c r="HDT809" s="72"/>
      <c r="HDU809" s="72"/>
      <c r="HDV809" s="72"/>
      <c r="HDW809" s="72"/>
      <c r="HDX809" s="72"/>
      <c r="HDY809" s="72"/>
      <c r="HDZ809" s="72"/>
      <c r="HEA809" s="72"/>
      <c r="HEB809" s="72"/>
      <c r="HEC809" s="72"/>
      <c r="HED809" s="72"/>
      <c r="HEE809" s="72"/>
      <c r="HEF809" s="72"/>
      <c r="HEG809" s="72"/>
      <c r="HEH809" s="72"/>
      <c r="HEI809" s="72"/>
      <c r="HEJ809" s="72"/>
      <c r="HEK809" s="72"/>
      <c r="HEL809" s="72"/>
      <c r="HEM809" s="72"/>
      <c r="HEN809" s="72"/>
      <c r="HEO809" s="72"/>
      <c r="HEP809" s="72"/>
      <c r="HEQ809" s="72"/>
      <c r="HER809" s="72"/>
      <c r="HES809" s="72"/>
      <c r="HET809" s="72"/>
      <c r="HEU809" s="72"/>
      <c r="HEV809" s="72"/>
      <c r="HEW809" s="72"/>
      <c r="HEX809" s="72"/>
      <c r="HEY809" s="72"/>
      <c r="HEZ809" s="72"/>
      <c r="HFA809" s="72"/>
      <c r="HFB809" s="72"/>
      <c r="HFC809" s="72"/>
      <c r="HFD809" s="72"/>
      <c r="HFE809" s="72"/>
      <c r="HFF809" s="72"/>
      <c r="HFG809" s="72"/>
      <c r="HFH809" s="72"/>
      <c r="HFI809" s="72"/>
      <c r="HFJ809" s="72"/>
      <c r="HFK809" s="72"/>
      <c r="HFL809" s="72"/>
      <c r="HFM809" s="72"/>
      <c r="HFN809" s="72"/>
      <c r="HFO809" s="72"/>
      <c r="HFP809" s="72"/>
      <c r="HFQ809" s="72"/>
      <c r="HFR809" s="72"/>
      <c r="HFS809" s="72"/>
      <c r="HFT809" s="72"/>
      <c r="HFU809" s="72"/>
      <c r="HFV809" s="72"/>
      <c r="HFW809" s="72"/>
      <c r="HFX809" s="72"/>
      <c r="HFY809" s="72"/>
      <c r="HFZ809" s="72"/>
      <c r="HGA809" s="72"/>
      <c r="HGB809" s="72"/>
      <c r="HGC809" s="72"/>
      <c r="HGD809" s="72"/>
      <c r="HGE809" s="72"/>
      <c r="HGF809" s="72"/>
      <c r="HGG809" s="72"/>
      <c r="HGH809" s="72"/>
      <c r="HGI809" s="72"/>
      <c r="HGJ809" s="72"/>
      <c r="HGK809" s="72"/>
      <c r="HGL809" s="72"/>
      <c r="HGM809" s="72"/>
      <c r="HGN809" s="72"/>
      <c r="HGO809" s="72"/>
      <c r="HGP809" s="72"/>
      <c r="HGQ809" s="72"/>
      <c r="HGR809" s="72"/>
      <c r="HGS809" s="72"/>
      <c r="HGT809" s="72"/>
      <c r="HGU809" s="72"/>
      <c r="HGV809" s="72"/>
      <c r="HGW809" s="72"/>
      <c r="HGX809" s="72"/>
      <c r="HGY809" s="72"/>
      <c r="HGZ809" s="72"/>
      <c r="HHA809" s="72"/>
      <c r="HHB809" s="72"/>
      <c r="HHC809" s="72"/>
      <c r="HHD809" s="72"/>
      <c r="HHE809" s="72"/>
      <c r="HHF809" s="72"/>
      <c r="HHG809" s="72"/>
      <c r="HHH809" s="72"/>
      <c r="HHI809" s="72"/>
      <c r="HHJ809" s="72"/>
      <c r="HHK809" s="72"/>
      <c r="HHL809" s="72"/>
      <c r="HHM809" s="72"/>
      <c r="HHN809" s="72"/>
      <c r="HHO809" s="72"/>
      <c r="HHP809" s="72"/>
      <c r="HHQ809" s="72"/>
      <c r="HHR809" s="72"/>
      <c r="HHS809" s="72"/>
      <c r="HHT809" s="72"/>
      <c r="HHU809" s="72"/>
      <c r="HHV809" s="72"/>
      <c r="HHW809" s="72"/>
      <c r="HHX809" s="72"/>
      <c r="HHY809" s="72"/>
      <c r="HHZ809" s="72"/>
      <c r="HIA809" s="72"/>
      <c r="HIB809" s="72"/>
      <c r="HIC809" s="72"/>
      <c r="HID809" s="72"/>
      <c r="HIE809" s="72"/>
      <c r="HIF809" s="72"/>
      <c r="HIG809" s="72"/>
      <c r="HIH809" s="72"/>
      <c r="HII809" s="72"/>
      <c r="HIJ809" s="72"/>
      <c r="HIK809" s="72"/>
      <c r="HIL809" s="72"/>
      <c r="HIM809" s="72"/>
      <c r="HIN809" s="72"/>
      <c r="HIO809" s="72"/>
      <c r="HIP809" s="72"/>
      <c r="HIQ809" s="72"/>
      <c r="HIR809" s="72"/>
      <c r="HIS809" s="72"/>
      <c r="HIT809" s="72"/>
      <c r="HIU809" s="72"/>
      <c r="HIV809" s="72"/>
      <c r="HIW809" s="72"/>
      <c r="HIX809" s="72"/>
      <c r="HIY809" s="72"/>
      <c r="HIZ809" s="72"/>
      <c r="HJA809" s="72"/>
      <c r="HJB809" s="72"/>
      <c r="HJC809" s="72"/>
      <c r="HJD809" s="72"/>
      <c r="HJE809" s="72"/>
      <c r="HJF809" s="72"/>
      <c r="HJG809" s="72"/>
      <c r="HJH809" s="72"/>
      <c r="HJI809" s="72"/>
      <c r="HJJ809" s="72"/>
      <c r="HJK809" s="72"/>
      <c r="HJL809" s="72"/>
      <c r="HJM809" s="72"/>
      <c r="HJN809" s="72"/>
      <c r="HJO809" s="72"/>
      <c r="HJP809" s="72"/>
      <c r="HJQ809" s="72"/>
      <c r="HJR809" s="72"/>
      <c r="HJS809" s="72"/>
      <c r="HJT809" s="72"/>
      <c r="HJU809" s="72"/>
      <c r="HJV809" s="72"/>
      <c r="HJW809" s="72"/>
      <c r="HJX809" s="72"/>
      <c r="HJY809" s="72"/>
      <c r="HJZ809" s="72"/>
      <c r="HKA809" s="72"/>
      <c r="HKB809" s="72"/>
      <c r="HKC809" s="72"/>
      <c r="HKD809" s="72"/>
      <c r="HKE809" s="72"/>
      <c r="HKF809" s="72"/>
      <c r="HKG809" s="72"/>
      <c r="HKH809" s="72"/>
      <c r="HKI809" s="72"/>
      <c r="HKJ809" s="72"/>
      <c r="HKK809" s="72"/>
      <c r="HKL809" s="72"/>
      <c r="HKM809" s="72"/>
      <c r="HKN809" s="72"/>
      <c r="HKO809" s="72"/>
      <c r="HKP809" s="72"/>
      <c r="HKQ809" s="72"/>
      <c r="HKR809" s="72"/>
      <c r="HKS809" s="72"/>
      <c r="HKT809" s="72"/>
      <c r="HKU809" s="72"/>
      <c r="HKV809" s="72"/>
      <c r="HKW809" s="72"/>
      <c r="HKX809" s="72"/>
      <c r="HKY809" s="72"/>
      <c r="HKZ809" s="72"/>
      <c r="HLA809" s="72"/>
      <c r="HLB809" s="72"/>
      <c r="HLC809" s="72"/>
      <c r="HLD809" s="72"/>
      <c r="HLE809" s="72"/>
      <c r="HLF809" s="72"/>
      <c r="HLG809" s="72"/>
      <c r="HLH809" s="72"/>
      <c r="HLI809" s="72"/>
      <c r="HLJ809" s="72"/>
      <c r="HLK809" s="72"/>
      <c r="HLL809" s="72"/>
      <c r="HLM809" s="72"/>
      <c r="HLN809" s="72"/>
      <c r="HLO809" s="72"/>
      <c r="HLP809" s="72"/>
      <c r="HLQ809" s="72"/>
      <c r="HLR809" s="72"/>
      <c r="HLS809" s="72"/>
      <c r="HLT809" s="72"/>
      <c r="HLU809" s="72"/>
      <c r="HLV809" s="72"/>
      <c r="HLW809" s="72"/>
      <c r="HLX809" s="72"/>
      <c r="HLY809" s="72"/>
      <c r="HLZ809" s="72"/>
      <c r="HMA809" s="72"/>
      <c r="HMB809" s="72"/>
      <c r="HMC809" s="72"/>
      <c r="HMD809" s="72"/>
      <c r="HME809" s="72"/>
      <c r="HMF809" s="72"/>
      <c r="HMG809" s="72"/>
      <c r="HMH809" s="72"/>
      <c r="HMI809" s="72"/>
      <c r="HMJ809" s="72"/>
      <c r="HMK809" s="72"/>
      <c r="HML809" s="72"/>
      <c r="HMM809" s="72"/>
      <c r="HMN809" s="72"/>
      <c r="HMO809" s="72"/>
      <c r="HMP809" s="72"/>
      <c r="HMQ809" s="72"/>
      <c r="HMR809" s="72"/>
      <c r="HMS809" s="72"/>
      <c r="HMT809" s="72"/>
      <c r="HMU809" s="72"/>
      <c r="HMV809" s="72"/>
      <c r="HMW809" s="72"/>
      <c r="HMX809" s="72"/>
      <c r="HMY809" s="72"/>
      <c r="HMZ809" s="72"/>
      <c r="HNA809" s="72"/>
      <c r="HNB809" s="72"/>
      <c r="HNC809" s="72"/>
      <c r="HND809" s="72"/>
      <c r="HNE809" s="72"/>
      <c r="HNF809" s="72"/>
      <c r="HNG809" s="72"/>
      <c r="HNH809" s="72"/>
      <c r="HNI809" s="72"/>
      <c r="HNJ809" s="72"/>
      <c r="HNK809" s="72"/>
      <c r="HNL809" s="72"/>
      <c r="HNM809" s="72"/>
      <c r="HNN809" s="72"/>
      <c r="HNO809" s="72"/>
      <c r="HNP809" s="72"/>
      <c r="HNQ809" s="72"/>
      <c r="HNR809" s="72"/>
      <c r="HNS809" s="72"/>
      <c r="HNT809" s="72"/>
      <c r="HNU809" s="72"/>
      <c r="HNV809" s="72"/>
      <c r="HNW809" s="72"/>
      <c r="HNX809" s="72"/>
      <c r="HNY809" s="72"/>
      <c r="HNZ809" s="72"/>
      <c r="HOA809" s="72"/>
      <c r="HOB809" s="72"/>
      <c r="HOC809" s="72"/>
      <c r="HOD809" s="72"/>
      <c r="HOE809" s="72"/>
      <c r="HOF809" s="72"/>
      <c r="HOG809" s="72"/>
      <c r="HOH809" s="72"/>
      <c r="HOI809" s="72"/>
      <c r="HOJ809" s="72"/>
      <c r="HOK809" s="72"/>
      <c r="HOL809" s="72"/>
      <c r="HOM809" s="72"/>
      <c r="HON809" s="72"/>
      <c r="HOO809" s="72"/>
      <c r="HOP809" s="72"/>
      <c r="HOQ809" s="72"/>
      <c r="HOR809" s="72"/>
      <c r="HOS809" s="72"/>
      <c r="HOT809" s="72"/>
      <c r="HOU809" s="72"/>
      <c r="HOV809" s="72"/>
      <c r="HOW809" s="72"/>
      <c r="HOX809" s="72"/>
      <c r="HOY809" s="72"/>
      <c r="HOZ809" s="72"/>
      <c r="HPA809" s="72"/>
      <c r="HPB809" s="72"/>
      <c r="HPC809" s="72"/>
      <c r="HPD809" s="72"/>
      <c r="HPE809" s="72"/>
      <c r="HPF809" s="72"/>
      <c r="HPG809" s="72"/>
      <c r="HPH809" s="72"/>
      <c r="HPI809" s="72"/>
      <c r="HPJ809" s="72"/>
      <c r="HPK809" s="72"/>
      <c r="HPL809" s="72"/>
      <c r="HPM809" s="72"/>
      <c r="HPN809" s="72"/>
      <c r="HPO809" s="72"/>
      <c r="HPP809" s="72"/>
      <c r="HPQ809" s="72"/>
      <c r="HPR809" s="72"/>
      <c r="HPS809" s="72"/>
      <c r="HPT809" s="72"/>
      <c r="HPU809" s="72"/>
      <c r="HPV809" s="72"/>
      <c r="HPW809" s="72"/>
      <c r="HPX809" s="72"/>
      <c r="HPY809" s="72"/>
      <c r="HPZ809" s="72"/>
      <c r="HQA809" s="72"/>
      <c r="HQB809" s="72"/>
      <c r="HQC809" s="72"/>
      <c r="HQD809" s="72"/>
      <c r="HQE809" s="72"/>
      <c r="HQF809" s="72"/>
      <c r="HQG809" s="72"/>
      <c r="HQH809" s="72"/>
      <c r="HQI809" s="72"/>
      <c r="HQJ809" s="72"/>
      <c r="HQK809" s="72"/>
      <c r="HQL809" s="72"/>
      <c r="HQM809" s="72"/>
      <c r="HQN809" s="72"/>
      <c r="HQO809" s="72"/>
      <c r="HQP809" s="72"/>
      <c r="HQQ809" s="72"/>
      <c r="HQR809" s="72"/>
      <c r="HQS809" s="72"/>
      <c r="HQT809" s="72"/>
      <c r="HQU809" s="72"/>
      <c r="HQV809" s="72"/>
      <c r="HQW809" s="72"/>
      <c r="HQX809" s="72"/>
      <c r="HQY809" s="72"/>
      <c r="HQZ809" s="72"/>
      <c r="HRA809" s="72"/>
      <c r="HRB809" s="72"/>
      <c r="HRC809" s="72"/>
      <c r="HRD809" s="72"/>
      <c r="HRE809" s="72"/>
      <c r="HRF809" s="72"/>
      <c r="HRG809" s="72"/>
      <c r="HRH809" s="72"/>
      <c r="HRI809" s="72"/>
      <c r="HRJ809" s="72"/>
      <c r="HRK809" s="72"/>
      <c r="HRL809" s="72"/>
      <c r="HRM809" s="72"/>
      <c r="HRN809" s="72"/>
      <c r="HRO809" s="72"/>
      <c r="HRP809" s="72"/>
      <c r="HRQ809" s="72"/>
      <c r="HRR809" s="72"/>
      <c r="HRS809" s="72"/>
      <c r="HRT809" s="72"/>
      <c r="HRU809" s="72"/>
      <c r="HRV809" s="72"/>
      <c r="HRW809" s="72"/>
      <c r="HRX809" s="72"/>
      <c r="HRY809" s="72"/>
      <c r="HRZ809" s="72"/>
      <c r="HSA809" s="72"/>
      <c r="HSB809" s="72"/>
      <c r="HSC809" s="72"/>
      <c r="HSD809" s="72"/>
      <c r="HSE809" s="72"/>
      <c r="HSF809" s="72"/>
      <c r="HSG809" s="72"/>
      <c r="HSH809" s="72"/>
      <c r="HSI809" s="72"/>
      <c r="HSJ809" s="72"/>
      <c r="HSK809" s="72"/>
      <c r="HSL809" s="72"/>
      <c r="HSM809" s="72"/>
      <c r="HSN809" s="72"/>
      <c r="HSO809" s="72"/>
      <c r="HSP809" s="72"/>
      <c r="HSQ809" s="72"/>
      <c r="HSR809" s="72"/>
      <c r="HSS809" s="72"/>
      <c r="HST809" s="72"/>
      <c r="HSU809" s="72"/>
      <c r="HSV809" s="72"/>
      <c r="HSW809" s="72"/>
      <c r="HSX809" s="72"/>
      <c r="HSY809" s="72"/>
      <c r="HSZ809" s="72"/>
      <c r="HTA809" s="72"/>
      <c r="HTB809" s="72"/>
      <c r="HTC809" s="72"/>
      <c r="HTD809" s="72"/>
      <c r="HTE809" s="72"/>
      <c r="HTF809" s="72"/>
      <c r="HTG809" s="72"/>
      <c r="HTH809" s="72"/>
      <c r="HTI809" s="72"/>
      <c r="HTJ809" s="72"/>
      <c r="HTK809" s="72"/>
      <c r="HTL809" s="72"/>
      <c r="HTM809" s="72"/>
      <c r="HTN809" s="72"/>
      <c r="HTO809" s="72"/>
      <c r="HTP809" s="72"/>
      <c r="HTQ809" s="72"/>
      <c r="HTR809" s="72"/>
      <c r="HTS809" s="72"/>
      <c r="HTT809" s="72"/>
      <c r="HTU809" s="72"/>
      <c r="HTV809" s="72"/>
      <c r="HTW809" s="72"/>
      <c r="HTX809" s="72"/>
      <c r="HTY809" s="72"/>
      <c r="HTZ809" s="72"/>
      <c r="HUA809" s="72"/>
      <c r="HUB809" s="72"/>
      <c r="HUC809" s="72"/>
      <c r="HUD809" s="72"/>
      <c r="HUE809" s="72"/>
      <c r="HUF809" s="72"/>
      <c r="HUG809" s="72"/>
      <c r="HUH809" s="72"/>
      <c r="HUI809" s="72"/>
      <c r="HUJ809" s="72"/>
      <c r="HUK809" s="72"/>
      <c r="HUL809" s="72"/>
      <c r="HUM809" s="72"/>
      <c r="HUN809" s="72"/>
      <c r="HUO809" s="72"/>
      <c r="HUP809" s="72"/>
      <c r="HUQ809" s="72"/>
      <c r="HUR809" s="72"/>
      <c r="HUS809" s="72"/>
      <c r="HUT809" s="72"/>
      <c r="HUU809" s="72"/>
      <c r="HUV809" s="72"/>
      <c r="HUW809" s="72"/>
      <c r="HUX809" s="72"/>
      <c r="HUY809" s="72"/>
      <c r="HUZ809" s="72"/>
      <c r="HVA809" s="72"/>
      <c r="HVB809" s="72"/>
      <c r="HVC809" s="72"/>
      <c r="HVD809" s="72"/>
      <c r="HVE809" s="72"/>
      <c r="HVF809" s="72"/>
      <c r="HVG809" s="72"/>
      <c r="HVH809" s="72"/>
      <c r="HVI809" s="72"/>
      <c r="HVJ809" s="72"/>
      <c r="HVK809" s="72"/>
      <c r="HVL809" s="72"/>
      <c r="HVM809" s="72"/>
      <c r="HVN809" s="72"/>
      <c r="HVO809" s="72"/>
      <c r="HVP809" s="72"/>
      <c r="HVQ809" s="72"/>
      <c r="HVR809" s="72"/>
      <c r="HVS809" s="72"/>
      <c r="HVT809" s="72"/>
      <c r="HVU809" s="72"/>
      <c r="HVV809" s="72"/>
      <c r="HVW809" s="72"/>
      <c r="HVX809" s="72"/>
      <c r="HVY809" s="72"/>
      <c r="HVZ809" s="72"/>
      <c r="HWA809" s="72"/>
      <c r="HWB809" s="72"/>
      <c r="HWC809" s="72"/>
      <c r="HWD809" s="72"/>
      <c r="HWE809" s="72"/>
      <c r="HWF809" s="72"/>
      <c r="HWG809" s="72"/>
      <c r="HWH809" s="72"/>
      <c r="HWI809" s="72"/>
      <c r="HWJ809" s="72"/>
      <c r="HWK809" s="72"/>
      <c r="HWL809" s="72"/>
      <c r="HWM809" s="72"/>
      <c r="HWN809" s="72"/>
      <c r="HWO809" s="72"/>
      <c r="HWP809" s="72"/>
      <c r="HWQ809" s="72"/>
      <c r="HWR809" s="72"/>
      <c r="HWS809" s="72"/>
      <c r="HWT809" s="72"/>
      <c r="HWU809" s="72"/>
      <c r="HWV809" s="72"/>
      <c r="HWW809" s="72"/>
      <c r="HWX809" s="72"/>
      <c r="HWY809" s="72"/>
      <c r="HWZ809" s="72"/>
      <c r="HXA809" s="72"/>
      <c r="HXB809" s="72"/>
      <c r="HXC809" s="72"/>
      <c r="HXD809" s="72"/>
      <c r="HXE809" s="72"/>
      <c r="HXF809" s="72"/>
      <c r="HXG809" s="72"/>
      <c r="HXH809" s="72"/>
      <c r="HXI809" s="72"/>
      <c r="HXJ809" s="72"/>
      <c r="HXK809" s="72"/>
      <c r="HXL809" s="72"/>
      <c r="HXM809" s="72"/>
      <c r="HXN809" s="72"/>
      <c r="HXO809" s="72"/>
      <c r="HXP809" s="72"/>
      <c r="HXQ809" s="72"/>
      <c r="HXR809" s="72"/>
      <c r="HXS809" s="72"/>
      <c r="HXT809" s="72"/>
      <c r="HXU809" s="72"/>
      <c r="HXV809" s="72"/>
      <c r="HXW809" s="72"/>
      <c r="HXX809" s="72"/>
      <c r="HXY809" s="72"/>
      <c r="HXZ809" s="72"/>
      <c r="HYA809" s="72"/>
      <c r="HYB809" s="72"/>
      <c r="HYC809" s="72"/>
      <c r="HYD809" s="72"/>
      <c r="HYE809" s="72"/>
      <c r="HYF809" s="72"/>
      <c r="HYG809" s="72"/>
      <c r="HYH809" s="72"/>
      <c r="HYI809" s="72"/>
      <c r="HYJ809" s="72"/>
      <c r="HYK809" s="72"/>
      <c r="HYL809" s="72"/>
      <c r="HYM809" s="72"/>
      <c r="HYN809" s="72"/>
      <c r="HYO809" s="72"/>
      <c r="HYP809" s="72"/>
      <c r="HYQ809" s="72"/>
      <c r="HYR809" s="72"/>
      <c r="HYS809" s="72"/>
      <c r="HYT809" s="72"/>
      <c r="HYU809" s="72"/>
      <c r="HYV809" s="72"/>
      <c r="HYW809" s="72"/>
      <c r="HYX809" s="72"/>
      <c r="HYY809" s="72"/>
      <c r="HYZ809" s="72"/>
      <c r="HZA809" s="72"/>
      <c r="HZB809" s="72"/>
      <c r="HZC809" s="72"/>
      <c r="HZD809" s="72"/>
      <c r="HZE809" s="72"/>
      <c r="HZF809" s="72"/>
      <c r="HZG809" s="72"/>
      <c r="HZH809" s="72"/>
      <c r="HZI809" s="72"/>
      <c r="HZJ809" s="72"/>
      <c r="HZK809" s="72"/>
      <c r="HZL809" s="72"/>
      <c r="HZM809" s="72"/>
      <c r="HZN809" s="72"/>
      <c r="HZO809" s="72"/>
      <c r="HZP809" s="72"/>
      <c r="HZQ809" s="72"/>
      <c r="HZR809" s="72"/>
      <c r="HZS809" s="72"/>
      <c r="HZT809" s="72"/>
      <c r="HZU809" s="72"/>
      <c r="HZV809" s="72"/>
      <c r="HZW809" s="72"/>
      <c r="HZX809" s="72"/>
      <c r="HZY809" s="72"/>
      <c r="HZZ809" s="72"/>
      <c r="IAA809" s="72"/>
      <c r="IAB809" s="72"/>
      <c r="IAC809" s="72"/>
      <c r="IAD809" s="72"/>
      <c r="IAE809" s="72"/>
      <c r="IAF809" s="72"/>
      <c r="IAG809" s="72"/>
      <c r="IAH809" s="72"/>
      <c r="IAI809" s="72"/>
      <c r="IAJ809" s="72"/>
      <c r="IAK809" s="72"/>
      <c r="IAL809" s="72"/>
      <c r="IAM809" s="72"/>
      <c r="IAN809" s="72"/>
      <c r="IAO809" s="72"/>
      <c r="IAP809" s="72"/>
      <c r="IAQ809" s="72"/>
      <c r="IAR809" s="72"/>
      <c r="IAS809" s="72"/>
      <c r="IAT809" s="72"/>
      <c r="IAU809" s="72"/>
      <c r="IAV809" s="72"/>
      <c r="IAW809" s="72"/>
      <c r="IAX809" s="72"/>
      <c r="IAY809" s="72"/>
      <c r="IAZ809" s="72"/>
      <c r="IBA809" s="72"/>
      <c r="IBB809" s="72"/>
      <c r="IBC809" s="72"/>
      <c r="IBD809" s="72"/>
      <c r="IBE809" s="72"/>
      <c r="IBF809" s="72"/>
      <c r="IBG809" s="72"/>
      <c r="IBH809" s="72"/>
      <c r="IBI809" s="72"/>
      <c r="IBJ809" s="72"/>
      <c r="IBK809" s="72"/>
      <c r="IBL809" s="72"/>
      <c r="IBM809" s="72"/>
      <c r="IBN809" s="72"/>
      <c r="IBO809" s="72"/>
      <c r="IBP809" s="72"/>
      <c r="IBQ809" s="72"/>
      <c r="IBR809" s="72"/>
      <c r="IBS809" s="72"/>
      <c r="IBT809" s="72"/>
      <c r="IBU809" s="72"/>
      <c r="IBV809" s="72"/>
      <c r="IBW809" s="72"/>
      <c r="IBX809" s="72"/>
      <c r="IBY809" s="72"/>
      <c r="IBZ809" s="72"/>
      <c r="ICA809" s="72"/>
      <c r="ICB809" s="72"/>
      <c r="ICC809" s="72"/>
      <c r="ICD809" s="72"/>
      <c r="ICE809" s="72"/>
      <c r="ICF809" s="72"/>
      <c r="ICG809" s="72"/>
      <c r="ICH809" s="72"/>
      <c r="ICI809" s="72"/>
      <c r="ICJ809" s="72"/>
      <c r="ICK809" s="72"/>
      <c r="ICL809" s="72"/>
      <c r="ICM809" s="72"/>
      <c r="ICN809" s="72"/>
      <c r="ICO809" s="72"/>
      <c r="ICP809" s="72"/>
      <c r="ICQ809" s="72"/>
      <c r="ICR809" s="72"/>
      <c r="ICS809" s="72"/>
      <c r="ICT809" s="72"/>
      <c r="ICU809" s="72"/>
      <c r="ICV809" s="72"/>
      <c r="ICW809" s="72"/>
      <c r="ICX809" s="72"/>
      <c r="ICY809" s="72"/>
      <c r="ICZ809" s="72"/>
      <c r="IDA809" s="72"/>
      <c r="IDB809" s="72"/>
      <c r="IDC809" s="72"/>
      <c r="IDD809" s="72"/>
      <c r="IDE809" s="72"/>
      <c r="IDF809" s="72"/>
      <c r="IDG809" s="72"/>
      <c r="IDH809" s="72"/>
      <c r="IDI809" s="72"/>
      <c r="IDJ809" s="72"/>
      <c r="IDK809" s="72"/>
      <c r="IDL809" s="72"/>
      <c r="IDM809" s="72"/>
      <c r="IDN809" s="72"/>
      <c r="IDO809" s="72"/>
      <c r="IDP809" s="72"/>
      <c r="IDQ809" s="72"/>
      <c r="IDR809" s="72"/>
      <c r="IDS809" s="72"/>
      <c r="IDT809" s="72"/>
      <c r="IDU809" s="72"/>
      <c r="IDV809" s="72"/>
      <c r="IDW809" s="72"/>
      <c r="IDX809" s="72"/>
      <c r="IDY809" s="72"/>
      <c r="IDZ809" s="72"/>
      <c r="IEA809" s="72"/>
      <c r="IEB809" s="72"/>
      <c r="IEC809" s="72"/>
      <c r="IED809" s="72"/>
      <c r="IEE809" s="72"/>
      <c r="IEF809" s="72"/>
      <c r="IEG809" s="72"/>
      <c r="IEH809" s="72"/>
      <c r="IEI809" s="72"/>
      <c r="IEJ809" s="72"/>
      <c r="IEK809" s="72"/>
      <c r="IEL809" s="72"/>
      <c r="IEM809" s="72"/>
      <c r="IEN809" s="72"/>
      <c r="IEO809" s="72"/>
      <c r="IEP809" s="72"/>
      <c r="IEQ809" s="72"/>
      <c r="IER809" s="72"/>
      <c r="IES809" s="72"/>
      <c r="IET809" s="72"/>
      <c r="IEU809" s="72"/>
      <c r="IEV809" s="72"/>
      <c r="IEW809" s="72"/>
      <c r="IEX809" s="72"/>
      <c r="IEY809" s="72"/>
      <c r="IEZ809" s="72"/>
      <c r="IFA809" s="72"/>
      <c r="IFB809" s="72"/>
      <c r="IFC809" s="72"/>
      <c r="IFD809" s="72"/>
      <c r="IFE809" s="72"/>
      <c r="IFF809" s="72"/>
      <c r="IFG809" s="72"/>
      <c r="IFH809" s="72"/>
      <c r="IFI809" s="72"/>
      <c r="IFJ809" s="72"/>
      <c r="IFK809" s="72"/>
      <c r="IFL809" s="72"/>
      <c r="IFM809" s="72"/>
      <c r="IFN809" s="72"/>
      <c r="IFO809" s="72"/>
      <c r="IFP809" s="72"/>
      <c r="IFQ809" s="72"/>
      <c r="IFR809" s="72"/>
      <c r="IFS809" s="72"/>
      <c r="IFT809" s="72"/>
      <c r="IFU809" s="72"/>
      <c r="IFV809" s="72"/>
      <c r="IFW809" s="72"/>
      <c r="IFX809" s="72"/>
      <c r="IFY809" s="72"/>
      <c r="IFZ809" s="72"/>
      <c r="IGA809" s="72"/>
      <c r="IGB809" s="72"/>
      <c r="IGC809" s="72"/>
      <c r="IGD809" s="72"/>
      <c r="IGE809" s="72"/>
      <c r="IGF809" s="72"/>
      <c r="IGG809" s="72"/>
      <c r="IGH809" s="72"/>
      <c r="IGI809" s="72"/>
      <c r="IGJ809" s="72"/>
      <c r="IGK809" s="72"/>
      <c r="IGL809" s="72"/>
      <c r="IGM809" s="72"/>
      <c r="IGN809" s="72"/>
      <c r="IGO809" s="72"/>
      <c r="IGP809" s="72"/>
      <c r="IGQ809" s="72"/>
      <c r="IGR809" s="72"/>
      <c r="IGS809" s="72"/>
      <c r="IGT809" s="72"/>
      <c r="IGU809" s="72"/>
      <c r="IGV809" s="72"/>
      <c r="IGW809" s="72"/>
      <c r="IGX809" s="72"/>
      <c r="IGY809" s="72"/>
      <c r="IGZ809" s="72"/>
      <c r="IHA809" s="72"/>
      <c r="IHB809" s="72"/>
      <c r="IHC809" s="72"/>
      <c r="IHD809" s="72"/>
      <c r="IHE809" s="72"/>
      <c r="IHF809" s="72"/>
      <c r="IHG809" s="72"/>
      <c r="IHH809" s="72"/>
      <c r="IHI809" s="72"/>
      <c r="IHJ809" s="72"/>
      <c r="IHK809" s="72"/>
      <c r="IHL809" s="72"/>
      <c r="IHM809" s="72"/>
      <c r="IHN809" s="72"/>
      <c r="IHO809" s="72"/>
      <c r="IHP809" s="72"/>
      <c r="IHQ809" s="72"/>
      <c r="IHR809" s="72"/>
      <c r="IHS809" s="72"/>
      <c r="IHT809" s="72"/>
      <c r="IHU809" s="72"/>
      <c r="IHV809" s="72"/>
      <c r="IHW809" s="72"/>
      <c r="IHX809" s="72"/>
      <c r="IHY809" s="72"/>
      <c r="IHZ809" s="72"/>
      <c r="IIA809" s="72"/>
      <c r="IIB809" s="72"/>
      <c r="IIC809" s="72"/>
      <c r="IID809" s="72"/>
      <c r="IIE809" s="72"/>
      <c r="IIF809" s="72"/>
      <c r="IIG809" s="72"/>
      <c r="IIH809" s="72"/>
      <c r="III809" s="72"/>
      <c r="IIJ809" s="72"/>
      <c r="IIK809" s="72"/>
      <c r="IIL809" s="72"/>
      <c r="IIM809" s="72"/>
      <c r="IIN809" s="72"/>
      <c r="IIO809" s="72"/>
      <c r="IIP809" s="72"/>
      <c r="IIQ809" s="72"/>
      <c r="IIR809" s="72"/>
      <c r="IIS809" s="72"/>
      <c r="IIT809" s="72"/>
      <c r="IIU809" s="72"/>
      <c r="IIV809" s="72"/>
      <c r="IIW809" s="72"/>
      <c r="IIX809" s="72"/>
      <c r="IIY809" s="72"/>
      <c r="IIZ809" s="72"/>
      <c r="IJA809" s="72"/>
      <c r="IJB809" s="72"/>
      <c r="IJC809" s="72"/>
      <c r="IJD809" s="72"/>
      <c r="IJE809" s="72"/>
      <c r="IJF809" s="72"/>
      <c r="IJG809" s="72"/>
      <c r="IJH809" s="72"/>
      <c r="IJI809" s="72"/>
      <c r="IJJ809" s="72"/>
      <c r="IJK809" s="72"/>
      <c r="IJL809" s="72"/>
      <c r="IJM809" s="72"/>
      <c r="IJN809" s="72"/>
      <c r="IJO809" s="72"/>
      <c r="IJP809" s="72"/>
      <c r="IJQ809" s="72"/>
      <c r="IJR809" s="72"/>
      <c r="IJS809" s="72"/>
      <c r="IJT809" s="72"/>
      <c r="IJU809" s="72"/>
      <c r="IJV809" s="72"/>
      <c r="IJW809" s="72"/>
      <c r="IJX809" s="72"/>
      <c r="IJY809" s="72"/>
      <c r="IJZ809" s="72"/>
      <c r="IKA809" s="72"/>
      <c r="IKB809" s="72"/>
      <c r="IKC809" s="72"/>
      <c r="IKD809" s="72"/>
      <c r="IKE809" s="72"/>
      <c r="IKF809" s="72"/>
      <c r="IKG809" s="72"/>
      <c r="IKH809" s="72"/>
      <c r="IKI809" s="72"/>
      <c r="IKJ809" s="72"/>
      <c r="IKK809" s="72"/>
      <c r="IKL809" s="72"/>
      <c r="IKM809" s="72"/>
      <c r="IKN809" s="72"/>
      <c r="IKO809" s="72"/>
      <c r="IKP809" s="72"/>
      <c r="IKQ809" s="72"/>
      <c r="IKR809" s="72"/>
      <c r="IKS809" s="72"/>
      <c r="IKT809" s="72"/>
      <c r="IKU809" s="72"/>
      <c r="IKV809" s="72"/>
      <c r="IKW809" s="72"/>
      <c r="IKX809" s="72"/>
      <c r="IKY809" s="72"/>
      <c r="IKZ809" s="72"/>
      <c r="ILA809" s="72"/>
      <c r="ILB809" s="72"/>
      <c r="ILC809" s="72"/>
      <c r="ILD809" s="72"/>
      <c r="ILE809" s="72"/>
      <c r="ILF809" s="72"/>
      <c r="ILG809" s="72"/>
      <c r="ILH809" s="72"/>
      <c r="ILI809" s="72"/>
      <c r="ILJ809" s="72"/>
      <c r="ILK809" s="72"/>
      <c r="ILL809" s="72"/>
      <c r="ILM809" s="72"/>
      <c r="ILN809" s="72"/>
      <c r="ILO809" s="72"/>
      <c r="ILP809" s="72"/>
      <c r="ILQ809" s="72"/>
      <c r="ILR809" s="72"/>
      <c r="ILS809" s="72"/>
      <c r="ILT809" s="72"/>
      <c r="ILU809" s="72"/>
      <c r="ILV809" s="72"/>
      <c r="ILW809" s="72"/>
      <c r="ILX809" s="72"/>
      <c r="ILY809" s="72"/>
      <c r="ILZ809" s="72"/>
      <c r="IMA809" s="72"/>
      <c r="IMB809" s="72"/>
      <c r="IMC809" s="72"/>
      <c r="IMD809" s="72"/>
      <c r="IME809" s="72"/>
      <c r="IMF809" s="72"/>
      <c r="IMG809" s="72"/>
      <c r="IMH809" s="72"/>
      <c r="IMI809" s="72"/>
      <c r="IMJ809" s="72"/>
      <c r="IMK809" s="72"/>
      <c r="IML809" s="72"/>
      <c r="IMM809" s="72"/>
      <c r="IMN809" s="72"/>
      <c r="IMO809" s="72"/>
      <c r="IMP809" s="72"/>
      <c r="IMQ809" s="72"/>
      <c r="IMR809" s="72"/>
      <c r="IMS809" s="72"/>
      <c r="IMT809" s="72"/>
      <c r="IMU809" s="72"/>
      <c r="IMV809" s="72"/>
      <c r="IMW809" s="72"/>
      <c r="IMX809" s="72"/>
      <c r="IMY809" s="72"/>
      <c r="IMZ809" s="72"/>
      <c r="INA809" s="72"/>
      <c r="INB809" s="72"/>
      <c r="INC809" s="72"/>
      <c r="IND809" s="72"/>
      <c r="INE809" s="72"/>
      <c r="INF809" s="72"/>
      <c r="ING809" s="72"/>
      <c r="INH809" s="72"/>
      <c r="INI809" s="72"/>
      <c r="INJ809" s="72"/>
      <c r="INK809" s="72"/>
      <c r="INL809" s="72"/>
      <c r="INM809" s="72"/>
      <c r="INN809" s="72"/>
      <c r="INO809" s="72"/>
      <c r="INP809" s="72"/>
      <c r="INQ809" s="72"/>
      <c r="INR809" s="72"/>
      <c r="INS809" s="72"/>
      <c r="INT809" s="72"/>
      <c r="INU809" s="72"/>
      <c r="INV809" s="72"/>
      <c r="INW809" s="72"/>
      <c r="INX809" s="72"/>
      <c r="INY809" s="72"/>
      <c r="INZ809" s="72"/>
      <c r="IOA809" s="72"/>
      <c r="IOB809" s="72"/>
      <c r="IOC809" s="72"/>
      <c r="IOD809" s="72"/>
      <c r="IOE809" s="72"/>
      <c r="IOF809" s="72"/>
      <c r="IOG809" s="72"/>
      <c r="IOH809" s="72"/>
      <c r="IOI809" s="72"/>
      <c r="IOJ809" s="72"/>
      <c r="IOK809" s="72"/>
      <c r="IOL809" s="72"/>
      <c r="IOM809" s="72"/>
      <c r="ION809" s="72"/>
      <c r="IOO809" s="72"/>
      <c r="IOP809" s="72"/>
      <c r="IOQ809" s="72"/>
      <c r="IOR809" s="72"/>
      <c r="IOS809" s="72"/>
      <c r="IOT809" s="72"/>
      <c r="IOU809" s="72"/>
      <c r="IOV809" s="72"/>
      <c r="IOW809" s="72"/>
      <c r="IOX809" s="72"/>
      <c r="IOY809" s="72"/>
      <c r="IOZ809" s="72"/>
      <c r="IPA809" s="72"/>
      <c r="IPB809" s="72"/>
      <c r="IPC809" s="72"/>
      <c r="IPD809" s="72"/>
      <c r="IPE809" s="72"/>
      <c r="IPF809" s="72"/>
      <c r="IPG809" s="72"/>
      <c r="IPH809" s="72"/>
      <c r="IPI809" s="72"/>
      <c r="IPJ809" s="72"/>
      <c r="IPK809" s="72"/>
      <c r="IPL809" s="72"/>
      <c r="IPM809" s="72"/>
      <c r="IPN809" s="72"/>
      <c r="IPO809" s="72"/>
      <c r="IPP809" s="72"/>
      <c r="IPQ809" s="72"/>
      <c r="IPR809" s="72"/>
      <c r="IPS809" s="72"/>
      <c r="IPT809" s="72"/>
      <c r="IPU809" s="72"/>
      <c r="IPV809" s="72"/>
      <c r="IPW809" s="72"/>
      <c r="IPX809" s="72"/>
      <c r="IPY809" s="72"/>
      <c r="IPZ809" s="72"/>
      <c r="IQA809" s="72"/>
      <c r="IQB809" s="72"/>
      <c r="IQC809" s="72"/>
      <c r="IQD809" s="72"/>
      <c r="IQE809" s="72"/>
      <c r="IQF809" s="72"/>
      <c r="IQG809" s="72"/>
      <c r="IQH809" s="72"/>
      <c r="IQI809" s="72"/>
      <c r="IQJ809" s="72"/>
      <c r="IQK809" s="72"/>
      <c r="IQL809" s="72"/>
      <c r="IQM809" s="72"/>
      <c r="IQN809" s="72"/>
      <c r="IQO809" s="72"/>
      <c r="IQP809" s="72"/>
      <c r="IQQ809" s="72"/>
      <c r="IQR809" s="72"/>
      <c r="IQS809" s="72"/>
      <c r="IQT809" s="72"/>
      <c r="IQU809" s="72"/>
      <c r="IQV809" s="72"/>
      <c r="IQW809" s="72"/>
      <c r="IQX809" s="72"/>
      <c r="IQY809" s="72"/>
      <c r="IQZ809" s="72"/>
      <c r="IRA809" s="72"/>
      <c r="IRB809" s="72"/>
      <c r="IRC809" s="72"/>
      <c r="IRD809" s="72"/>
      <c r="IRE809" s="72"/>
      <c r="IRF809" s="72"/>
      <c r="IRG809" s="72"/>
      <c r="IRH809" s="72"/>
      <c r="IRI809" s="72"/>
      <c r="IRJ809" s="72"/>
      <c r="IRK809" s="72"/>
      <c r="IRL809" s="72"/>
      <c r="IRM809" s="72"/>
      <c r="IRN809" s="72"/>
      <c r="IRO809" s="72"/>
      <c r="IRP809" s="72"/>
      <c r="IRQ809" s="72"/>
      <c r="IRR809" s="72"/>
      <c r="IRS809" s="72"/>
      <c r="IRT809" s="72"/>
      <c r="IRU809" s="72"/>
      <c r="IRV809" s="72"/>
      <c r="IRW809" s="72"/>
      <c r="IRX809" s="72"/>
      <c r="IRY809" s="72"/>
      <c r="IRZ809" s="72"/>
      <c r="ISA809" s="72"/>
      <c r="ISB809" s="72"/>
      <c r="ISC809" s="72"/>
      <c r="ISD809" s="72"/>
      <c r="ISE809" s="72"/>
      <c r="ISF809" s="72"/>
      <c r="ISG809" s="72"/>
      <c r="ISH809" s="72"/>
      <c r="ISI809" s="72"/>
      <c r="ISJ809" s="72"/>
      <c r="ISK809" s="72"/>
      <c r="ISL809" s="72"/>
      <c r="ISM809" s="72"/>
      <c r="ISN809" s="72"/>
      <c r="ISO809" s="72"/>
      <c r="ISP809" s="72"/>
      <c r="ISQ809" s="72"/>
      <c r="ISR809" s="72"/>
      <c r="ISS809" s="72"/>
      <c r="IST809" s="72"/>
      <c r="ISU809" s="72"/>
      <c r="ISV809" s="72"/>
      <c r="ISW809" s="72"/>
      <c r="ISX809" s="72"/>
      <c r="ISY809" s="72"/>
      <c r="ISZ809" s="72"/>
      <c r="ITA809" s="72"/>
      <c r="ITB809" s="72"/>
      <c r="ITC809" s="72"/>
      <c r="ITD809" s="72"/>
      <c r="ITE809" s="72"/>
      <c r="ITF809" s="72"/>
      <c r="ITG809" s="72"/>
      <c r="ITH809" s="72"/>
      <c r="ITI809" s="72"/>
      <c r="ITJ809" s="72"/>
      <c r="ITK809" s="72"/>
      <c r="ITL809" s="72"/>
      <c r="ITM809" s="72"/>
      <c r="ITN809" s="72"/>
      <c r="ITO809" s="72"/>
      <c r="ITP809" s="72"/>
      <c r="ITQ809" s="72"/>
      <c r="ITR809" s="72"/>
      <c r="ITS809" s="72"/>
      <c r="ITT809" s="72"/>
      <c r="ITU809" s="72"/>
      <c r="ITV809" s="72"/>
      <c r="ITW809" s="72"/>
      <c r="ITX809" s="72"/>
      <c r="ITY809" s="72"/>
      <c r="ITZ809" s="72"/>
      <c r="IUA809" s="72"/>
      <c r="IUB809" s="72"/>
      <c r="IUC809" s="72"/>
      <c r="IUD809" s="72"/>
      <c r="IUE809" s="72"/>
      <c r="IUF809" s="72"/>
      <c r="IUG809" s="72"/>
      <c r="IUH809" s="72"/>
      <c r="IUI809" s="72"/>
      <c r="IUJ809" s="72"/>
      <c r="IUK809" s="72"/>
      <c r="IUL809" s="72"/>
      <c r="IUM809" s="72"/>
      <c r="IUN809" s="72"/>
      <c r="IUO809" s="72"/>
      <c r="IUP809" s="72"/>
      <c r="IUQ809" s="72"/>
      <c r="IUR809" s="72"/>
      <c r="IUS809" s="72"/>
      <c r="IUT809" s="72"/>
      <c r="IUU809" s="72"/>
      <c r="IUV809" s="72"/>
      <c r="IUW809" s="72"/>
      <c r="IUX809" s="72"/>
      <c r="IUY809" s="72"/>
      <c r="IUZ809" s="72"/>
      <c r="IVA809" s="72"/>
      <c r="IVB809" s="72"/>
      <c r="IVC809" s="72"/>
      <c r="IVD809" s="72"/>
      <c r="IVE809" s="72"/>
      <c r="IVF809" s="72"/>
      <c r="IVG809" s="72"/>
      <c r="IVH809" s="72"/>
      <c r="IVI809" s="72"/>
      <c r="IVJ809" s="72"/>
      <c r="IVK809" s="72"/>
      <c r="IVL809" s="72"/>
      <c r="IVM809" s="72"/>
      <c r="IVN809" s="72"/>
      <c r="IVO809" s="72"/>
      <c r="IVP809" s="72"/>
      <c r="IVQ809" s="72"/>
      <c r="IVR809" s="72"/>
      <c r="IVS809" s="72"/>
      <c r="IVT809" s="72"/>
      <c r="IVU809" s="72"/>
      <c r="IVV809" s="72"/>
      <c r="IVW809" s="72"/>
      <c r="IVX809" s="72"/>
      <c r="IVY809" s="72"/>
      <c r="IVZ809" s="72"/>
      <c r="IWA809" s="72"/>
      <c r="IWB809" s="72"/>
      <c r="IWC809" s="72"/>
      <c r="IWD809" s="72"/>
      <c r="IWE809" s="72"/>
      <c r="IWF809" s="72"/>
      <c r="IWG809" s="72"/>
      <c r="IWH809" s="72"/>
      <c r="IWI809" s="72"/>
      <c r="IWJ809" s="72"/>
      <c r="IWK809" s="72"/>
      <c r="IWL809" s="72"/>
      <c r="IWM809" s="72"/>
      <c r="IWN809" s="72"/>
      <c r="IWO809" s="72"/>
      <c r="IWP809" s="72"/>
      <c r="IWQ809" s="72"/>
      <c r="IWR809" s="72"/>
      <c r="IWS809" s="72"/>
      <c r="IWT809" s="72"/>
      <c r="IWU809" s="72"/>
      <c r="IWV809" s="72"/>
      <c r="IWW809" s="72"/>
      <c r="IWX809" s="72"/>
      <c r="IWY809" s="72"/>
      <c r="IWZ809" s="72"/>
      <c r="IXA809" s="72"/>
      <c r="IXB809" s="72"/>
      <c r="IXC809" s="72"/>
      <c r="IXD809" s="72"/>
      <c r="IXE809" s="72"/>
      <c r="IXF809" s="72"/>
      <c r="IXG809" s="72"/>
      <c r="IXH809" s="72"/>
      <c r="IXI809" s="72"/>
      <c r="IXJ809" s="72"/>
      <c r="IXK809" s="72"/>
      <c r="IXL809" s="72"/>
      <c r="IXM809" s="72"/>
      <c r="IXN809" s="72"/>
      <c r="IXO809" s="72"/>
      <c r="IXP809" s="72"/>
      <c r="IXQ809" s="72"/>
      <c r="IXR809" s="72"/>
      <c r="IXS809" s="72"/>
      <c r="IXT809" s="72"/>
      <c r="IXU809" s="72"/>
      <c r="IXV809" s="72"/>
      <c r="IXW809" s="72"/>
      <c r="IXX809" s="72"/>
      <c r="IXY809" s="72"/>
      <c r="IXZ809" s="72"/>
      <c r="IYA809" s="72"/>
      <c r="IYB809" s="72"/>
      <c r="IYC809" s="72"/>
      <c r="IYD809" s="72"/>
      <c r="IYE809" s="72"/>
      <c r="IYF809" s="72"/>
      <c r="IYG809" s="72"/>
      <c r="IYH809" s="72"/>
      <c r="IYI809" s="72"/>
      <c r="IYJ809" s="72"/>
      <c r="IYK809" s="72"/>
      <c r="IYL809" s="72"/>
      <c r="IYM809" s="72"/>
      <c r="IYN809" s="72"/>
      <c r="IYO809" s="72"/>
      <c r="IYP809" s="72"/>
      <c r="IYQ809" s="72"/>
      <c r="IYR809" s="72"/>
      <c r="IYS809" s="72"/>
      <c r="IYT809" s="72"/>
      <c r="IYU809" s="72"/>
      <c r="IYV809" s="72"/>
      <c r="IYW809" s="72"/>
      <c r="IYX809" s="72"/>
      <c r="IYY809" s="72"/>
      <c r="IYZ809" s="72"/>
      <c r="IZA809" s="72"/>
      <c r="IZB809" s="72"/>
      <c r="IZC809" s="72"/>
      <c r="IZD809" s="72"/>
      <c r="IZE809" s="72"/>
      <c r="IZF809" s="72"/>
      <c r="IZG809" s="72"/>
      <c r="IZH809" s="72"/>
      <c r="IZI809" s="72"/>
      <c r="IZJ809" s="72"/>
      <c r="IZK809" s="72"/>
      <c r="IZL809" s="72"/>
      <c r="IZM809" s="72"/>
      <c r="IZN809" s="72"/>
      <c r="IZO809" s="72"/>
      <c r="IZP809" s="72"/>
      <c r="IZQ809" s="72"/>
      <c r="IZR809" s="72"/>
      <c r="IZS809" s="72"/>
      <c r="IZT809" s="72"/>
      <c r="IZU809" s="72"/>
      <c r="IZV809" s="72"/>
      <c r="IZW809" s="72"/>
      <c r="IZX809" s="72"/>
      <c r="IZY809" s="72"/>
      <c r="IZZ809" s="72"/>
      <c r="JAA809" s="72"/>
      <c r="JAB809" s="72"/>
      <c r="JAC809" s="72"/>
      <c r="JAD809" s="72"/>
      <c r="JAE809" s="72"/>
      <c r="JAF809" s="72"/>
      <c r="JAG809" s="72"/>
      <c r="JAH809" s="72"/>
      <c r="JAI809" s="72"/>
      <c r="JAJ809" s="72"/>
      <c r="JAK809" s="72"/>
      <c r="JAL809" s="72"/>
      <c r="JAM809" s="72"/>
      <c r="JAN809" s="72"/>
      <c r="JAO809" s="72"/>
      <c r="JAP809" s="72"/>
      <c r="JAQ809" s="72"/>
      <c r="JAR809" s="72"/>
      <c r="JAS809" s="72"/>
      <c r="JAT809" s="72"/>
      <c r="JAU809" s="72"/>
      <c r="JAV809" s="72"/>
      <c r="JAW809" s="72"/>
      <c r="JAX809" s="72"/>
      <c r="JAY809" s="72"/>
      <c r="JAZ809" s="72"/>
      <c r="JBA809" s="72"/>
      <c r="JBB809" s="72"/>
      <c r="JBC809" s="72"/>
      <c r="JBD809" s="72"/>
      <c r="JBE809" s="72"/>
      <c r="JBF809" s="72"/>
      <c r="JBG809" s="72"/>
      <c r="JBH809" s="72"/>
      <c r="JBI809" s="72"/>
      <c r="JBJ809" s="72"/>
      <c r="JBK809" s="72"/>
      <c r="JBL809" s="72"/>
      <c r="JBM809" s="72"/>
      <c r="JBN809" s="72"/>
      <c r="JBO809" s="72"/>
      <c r="JBP809" s="72"/>
      <c r="JBQ809" s="72"/>
      <c r="JBR809" s="72"/>
      <c r="JBS809" s="72"/>
      <c r="JBT809" s="72"/>
      <c r="JBU809" s="72"/>
      <c r="JBV809" s="72"/>
      <c r="JBW809" s="72"/>
      <c r="JBX809" s="72"/>
      <c r="JBY809" s="72"/>
      <c r="JBZ809" s="72"/>
      <c r="JCA809" s="72"/>
      <c r="JCB809" s="72"/>
      <c r="JCC809" s="72"/>
      <c r="JCD809" s="72"/>
      <c r="JCE809" s="72"/>
      <c r="JCF809" s="72"/>
      <c r="JCG809" s="72"/>
      <c r="JCH809" s="72"/>
      <c r="JCI809" s="72"/>
      <c r="JCJ809" s="72"/>
      <c r="JCK809" s="72"/>
      <c r="JCL809" s="72"/>
      <c r="JCM809" s="72"/>
      <c r="JCN809" s="72"/>
      <c r="JCO809" s="72"/>
      <c r="JCP809" s="72"/>
      <c r="JCQ809" s="72"/>
      <c r="JCR809" s="72"/>
      <c r="JCS809" s="72"/>
      <c r="JCT809" s="72"/>
      <c r="JCU809" s="72"/>
      <c r="JCV809" s="72"/>
      <c r="JCW809" s="72"/>
      <c r="JCX809" s="72"/>
      <c r="JCY809" s="72"/>
      <c r="JCZ809" s="72"/>
      <c r="JDA809" s="72"/>
      <c r="JDB809" s="72"/>
      <c r="JDC809" s="72"/>
      <c r="JDD809" s="72"/>
      <c r="JDE809" s="72"/>
      <c r="JDF809" s="72"/>
      <c r="JDG809" s="72"/>
      <c r="JDH809" s="72"/>
      <c r="JDI809" s="72"/>
      <c r="JDJ809" s="72"/>
      <c r="JDK809" s="72"/>
      <c r="JDL809" s="72"/>
      <c r="JDM809" s="72"/>
      <c r="JDN809" s="72"/>
      <c r="JDO809" s="72"/>
      <c r="JDP809" s="72"/>
      <c r="JDQ809" s="72"/>
      <c r="JDR809" s="72"/>
      <c r="JDS809" s="72"/>
      <c r="JDT809" s="72"/>
      <c r="JDU809" s="72"/>
      <c r="JDV809" s="72"/>
      <c r="JDW809" s="72"/>
      <c r="JDX809" s="72"/>
      <c r="JDY809" s="72"/>
      <c r="JDZ809" s="72"/>
      <c r="JEA809" s="72"/>
      <c r="JEB809" s="72"/>
      <c r="JEC809" s="72"/>
      <c r="JED809" s="72"/>
      <c r="JEE809" s="72"/>
      <c r="JEF809" s="72"/>
      <c r="JEG809" s="72"/>
      <c r="JEH809" s="72"/>
      <c r="JEI809" s="72"/>
      <c r="JEJ809" s="72"/>
      <c r="JEK809" s="72"/>
      <c r="JEL809" s="72"/>
      <c r="JEM809" s="72"/>
      <c r="JEN809" s="72"/>
      <c r="JEO809" s="72"/>
      <c r="JEP809" s="72"/>
      <c r="JEQ809" s="72"/>
      <c r="JER809" s="72"/>
      <c r="JES809" s="72"/>
      <c r="JET809" s="72"/>
      <c r="JEU809" s="72"/>
      <c r="JEV809" s="72"/>
      <c r="JEW809" s="72"/>
      <c r="JEX809" s="72"/>
      <c r="JEY809" s="72"/>
      <c r="JEZ809" s="72"/>
      <c r="JFA809" s="72"/>
      <c r="JFB809" s="72"/>
      <c r="JFC809" s="72"/>
      <c r="JFD809" s="72"/>
      <c r="JFE809" s="72"/>
      <c r="JFF809" s="72"/>
      <c r="JFG809" s="72"/>
      <c r="JFH809" s="72"/>
      <c r="JFI809" s="72"/>
      <c r="JFJ809" s="72"/>
      <c r="JFK809" s="72"/>
      <c r="JFL809" s="72"/>
      <c r="JFM809" s="72"/>
      <c r="JFN809" s="72"/>
      <c r="JFO809" s="72"/>
      <c r="JFP809" s="72"/>
      <c r="JFQ809" s="72"/>
      <c r="JFR809" s="72"/>
      <c r="JFS809" s="72"/>
      <c r="JFT809" s="72"/>
      <c r="JFU809" s="72"/>
      <c r="JFV809" s="72"/>
      <c r="JFW809" s="72"/>
      <c r="JFX809" s="72"/>
      <c r="JFY809" s="72"/>
      <c r="JFZ809" s="72"/>
      <c r="JGA809" s="72"/>
      <c r="JGB809" s="72"/>
      <c r="JGC809" s="72"/>
      <c r="JGD809" s="72"/>
      <c r="JGE809" s="72"/>
      <c r="JGF809" s="72"/>
      <c r="JGG809" s="72"/>
      <c r="JGH809" s="72"/>
      <c r="JGI809" s="72"/>
      <c r="JGJ809" s="72"/>
      <c r="JGK809" s="72"/>
      <c r="JGL809" s="72"/>
      <c r="JGM809" s="72"/>
      <c r="JGN809" s="72"/>
      <c r="JGO809" s="72"/>
      <c r="JGP809" s="72"/>
      <c r="JGQ809" s="72"/>
      <c r="JGR809" s="72"/>
      <c r="JGS809" s="72"/>
      <c r="JGT809" s="72"/>
      <c r="JGU809" s="72"/>
      <c r="JGV809" s="72"/>
      <c r="JGW809" s="72"/>
      <c r="JGX809" s="72"/>
      <c r="JGY809" s="72"/>
      <c r="JGZ809" s="72"/>
      <c r="JHA809" s="72"/>
      <c r="JHB809" s="72"/>
      <c r="JHC809" s="72"/>
      <c r="JHD809" s="72"/>
      <c r="JHE809" s="72"/>
      <c r="JHF809" s="72"/>
      <c r="JHG809" s="72"/>
      <c r="JHH809" s="72"/>
      <c r="JHI809" s="72"/>
      <c r="JHJ809" s="72"/>
      <c r="JHK809" s="72"/>
      <c r="JHL809" s="72"/>
      <c r="JHM809" s="72"/>
      <c r="JHN809" s="72"/>
      <c r="JHO809" s="72"/>
      <c r="JHP809" s="72"/>
      <c r="JHQ809" s="72"/>
      <c r="JHR809" s="72"/>
      <c r="JHS809" s="72"/>
      <c r="JHT809" s="72"/>
      <c r="JHU809" s="72"/>
      <c r="JHV809" s="72"/>
      <c r="JHW809" s="72"/>
      <c r="JHX809" s="72"/>
      <c r="JHY809" s="72"/>
      <c r="JHZ809" s="72"/>
      <c r="JIA809" s="72"/>
      <c r="JIB809" s="72"/>
      <c r="JIC809" s="72"/>
      <c r="JID809" s="72"/>
      <c r="JIE809" s="72"/>
      <c r="JIF809" s="72"/>
      <c r="JIG809" s="72"/>
      <c r="JIH809" s="72"/>
      <c r="JII809" s="72"/>
      <c r="JIJ809" s="72"/>
      <c r="JIK809" s="72"/>
      <c r="JIL809" s="72"/>
      <c r="JIM809" s="72"/>
      <c r="JIN809" s="72"/>
      <c r="JIO809" s="72"/>
      <c r="JIP809" s="72"/>
      <c r="JIQ809" s="72"/>
      <c r="JIR809" s="72"/>
      <c r="JIS809" s="72"/>
      <c r="JIT809" s="72"/>
      <c r="JIU809" s="72"/>
      <c r="JIV809" s="72"/>
      <c r="JIW809" s="72"/>
      <c r="JIX809" s="72"/>
      <c r="JIY809" s="72"/>
      <c r="JIZ809" s="72"/>
      <c r="JJA809" s="72"/>
      <c r="JJB809" s="72"/>
      <c r="JJC809" s="72"/>
      <c r="JJD809" s="72"/>
      <c r="JJE809" s="72"/>
      <c r="JJF809" s="72"/>
      <c r="JJG809" s="72"/>
      <c r="JJH809" s="72"/>
      <c r="JJI809" s="72"/>
      <c r="JJJ809" s="72"/>
      <c r="JJK809" s="72"/>
      <c r="JJL809" s="72"/>
      <c r="JJM809" s="72"/>
      <c r="JJN809" s="72"/>
      <c r="JJO809" s="72"/>
      <c r="JJP809" s="72"/>
      <c r="JJQ809" s="72"/>
      <c r="JJR809" s="72"/>
      <c r="JJS809" s="72"/>
      <c r="JJT809" s="72"/>
      <c r="JJU809" s="72"/>
      <c r="JJV809" s="72"/>
      <c r="JJW809" s="72"/>
      <c r="JJX809" s="72"/>
      <c r="JJY809" s="72"/>
      <c r="JJZ809" s="72"/>
      <c r="JKA809" s="72"/>
      <c r="JKB809" s="72"/>
      <c r="JKC809" s="72"/>
      <c r="JKD809" s="72"/>
      <c r="JKE809" s="72"/>
      <c r="JKF809" s="72"/>
      <c r="JKG809" s="72"/>
      <c r="JKH809" s="72"/>
      <c r="JKI809" s="72"/>
      <c r="JKJ809" s="72"/>
      <c r="JKK809" s="72"/>
      <c r="JKL809" s="72"/>
      <c r="JKM809" s="72"/>
      <c r="JKN809" s="72"/>
      <c r="JKO809" s="72"/>
      <c r="JKP809" s="72"/>
      <c r="JKQ809" s="72"/>
      <c r="JKR809" s="72"/>
      <c r="JKS809" s="72"/>
      <c r="JKT809" s="72"/>
      <c r="JKU809" s="72"/>
      <c r="JKV809" s="72"/>
      <c r="JKW809" s="72"/>
      <c r="JKX809" s="72"/>
      <c r="JKY809" s="72"/>
      <c r="JKZ809" s="72"/>
      <c r="JLA809" s="72"/>
      <c r="JLB809" s="72"/>
      <c r="JLC809" s="72"/>
      <c r="JLD809" s="72"/>
      <c r="JLE809" s="72"/>
      <c r="JLF809" s="72"/>
      <c r="JLG809" s="72"/>
      <c r="JLH809" s="72"/>
      <c r="JLI809" s="72"/>
      <c r="JLJ809" s="72"/>
      <c r="JLK809" s="72"/>
      <c r="JLL809" s="72"/>
      <c r="JLM809" s="72"/>
      <c r="JLN809" s="72"/>
      <c r="JLO809" s="72"/>
      <c r="JLP809" s="72"/>
      <c r="JLQ809" s="72"/>
      <c r="JLR809" s="72"/>
      <c r="JLS809" s="72"/>
      <c r="JLT809" s="72"/>
      <c r="JLU809" s="72"/>
      <c r="JLV809" s="72"/>
      <c r="JLW809" s="72"/>
      <c r="JLX809" s="72"/>
      <c r="JLY809" s="72"/>
      <c r="JLZ809" s="72"/>
      <c r="JMA809" s="72"/>
      <c r="JMB809" s="72"/>
      <c r="JMC809" s="72"/>
      <c r="JMD809" s="72"/>
      <c r="JME809" s="72"/>
      <c r="JMF809" s="72"/>
      <c r="JMG809" s="72"/>
      <c r="JMH809" s="72"/>
      <c r="JMI809" s="72"/>
      <c r="JMJ809" s="72"/>
      <c r="JMK809" s="72"/>
      <c r="JML809" s="72"/>
      <c r="JMM809" s="72"/>
      <c r="JMN809" s="72"/>
      <c r="JMO809" s="72"/>
      <c r="JMP809" s="72"/>
      <c r="JMQ809" s="72"/>
      <c r="JMR809" s="72"/>
      <c r="JMS809" s="72"/>
      <c r="JMT809" s="72"/>
      <c r="JMU809" s="72"/>
      <c r="JMV809" s="72"/>
      <c r="JMW809" s="72"/>
      <c r="JMX809" s="72"/>
      <c r="JMY809" s="72"/>
      <c r="JMZ809" s="72"/>
      <c r="JNA809" s="72"/>
      <c r="JNB809" s="72"/>
      <c r="JNC809" s="72"/>
      <c r="JND809" s="72"/>
      <c r="JNE809" s="72"/>
      <c r="JNF809" s="72"/>
      <c r="JNG809" s="72"/>
      <c r="JNH809" s="72"/>
      <c r="JNI809" s="72"/>
      <c r="JNJ809" s="72"/>
      <c r="JNK809" s="72"/>
      <c r="JNL809" s="72"/>
      <c r="JNM809" s="72"/>
      <c r="JNN809" s="72"/>
      <c r="JNO809" s="72"/>
      <c r="JNP809" s="72"/>
      <c r="JNQ809" s="72"/>
      <c r="JNR809" s="72"/>
      <c r="JNS809" s="72"/>
      <c r="JNT809" s="72"/>
      <c r="JNU809" s="72"/>
      <c r="JNV809" s="72"/>
      <c r="JNW809" s="72"/>
      <c r="JNX809" s="72"/>
      <c r="JNY809" s="72"/>
      <c r="JNZ809" s="72"/>
      <c r="JOA809" s="72"/>
      <c r="JOB809" s="72"/>
      <c r="JOC809" s="72"/>
      <c r="JOD809" s="72"/>
      <c r="JOE809" s="72"/>
      <c r="JOF809" s="72"/>
      <c r="JOG809" s="72"/>
      <c r="JOH809" s="72"/>
      <c r="JOI809" s="72"/>
      <c r="JOJ809" s="72"/>
      <c r="JOK809" s="72"/>
      <c r="JOL809" s="72"/>
      <c r="JOM809" s="72"/>
      <c r="JON809" s="72"/>
      <c r="JOO809" s="72"/>
      <c r="JOP809" s="72"/>
      <c r="JOQ809" s="72"/>
      <c r="JOR809" s="72"/>
      <c r="JOS809" s="72"/>
      <c r="JOT809" s="72"/>
      <c r="JOU809" s="72"/>
      <c r="JOV809" s="72"/>
      <c r="JOW809" s="72"/>
      <c r="JOX809" s="72"/>
      <c r="JOY809" s="72"/>
      <c r="JOZ809" s="72"/>
      <c r="JPA809" s="72"/>
      <c r="JPB809" s="72"/>
      <c r="JPC809" s="72"/>
      <c r="JPD809" s="72"/>
      <c r="JPE809" s="72"/>
      <c r="JPF809" s="72"/>
      <c r="JPG809" s="72"/>
      <c r="JPH809" s="72"/>
      <c r="JPI809" s="72"/>
      <c r="JPJ809" s="72"/>
      <c r="JPK809" s="72"/>
      <c r="JPL809" s="72"/>
      <c r="JPM809" s="72"/>
      <c r="JPN809" s="72"/>
      <c r="JPO809" s="72"/>
      <c r="JPP809" s="72"/>
      <c r="JPQ809" s="72"/>
      <c r="JPR809" s="72"/>
      <c r="JPS809" s="72"/>
      <c r="JPT809" s="72"/>
      <c r="JPU809" s="72"/>
      <c r="JPV809" s="72"/>
      <c r="JPW809" s="72"/>
      <c r="JPX809" s="72"/>
      <c r="JPY809" s="72"/>
      <c r="JPZ809" s="72"/>
      <c r="JQA809" s="72"/>
      <c r="JQB809" s="72"/>
      <c r="JQC809" s="72"/>
      <c r="JQD809" s="72"/>
      <c r="JQE809" s="72"/>
      <c r="JQF809" s="72"/>
      <c r="JQG809" s="72"/>
      <c r="JQH809" s="72"/>
      <c r="JQI809" s="72"/>
      <c r="JQJ809" s="72"/>
      <c r="JQK809" s="72"/>
      <c r="JQL809" s="72"/>
      <c r="JQM809" s="72"/>
      <c r="JQN809" s="72"/>
      <c r="JQO809" s="72"/>
      <c r="JQP809" s="72"/>
      <c r="JQQ809" s="72"/>
      <c r="JQR809" s="72"/>
      <c r="JQS809" s="72"/>
      <c r="JQT809" s="72"/>
      <c r="JQU809" s="72"/>
      <c r="JQV809" s="72"/>
      <c r="JQW809" s="72"/>
      <c r="JQX809" s="72"/>
      <c r="JQY809" s="72"/>
      <c r="JQZ809" s="72"/>
      <c r="JRA809" s="72"/>
      <c r="JRB809" s="72"/>
      <c r="JRC809" s="72"/>
      <c r="JRD809" s="72"/>
      <c r="JRE809" s="72"/>
      <c r="JRF809" s="72"/>
      <c r="JRG809" s="72"/>
      <c r="JRH809" s="72"/>
      <c r="JRI809" s="72"/>
      <c r="JRJ809" s="72"/>
      <c r="JRK809" s="72"/>
      <c r="JRL809" s="72"/>
      <c r="JRM809" s="72"/>
      <c r="JRN809" s="72"/>
      <c r="JRO809" s="72"/>
      <c r="JRP809" s="72"/>
      <c r="JRQ809" s="72"/>
      <c r="JRR809" s="72"/>
      <c r="JRS809" s="72"/>
      <c r="JRT809" s="72"/>
      <c r="JRU809" s="72"/>
      <c r="JRV809" s="72"/>
      <c r="JRW809" s="72"/>
      <c r="JRX809" s="72"/>
      <c r="JRY809" s="72"/>
      <c r="JRZ809" s="72"/>
      <c r="JSA809" s="72"/>
      <c r="JSB809" s="72"/>
      <c r="JSC809" s="72"/>
      <c r="JSD809" s="72"/>
      <c r="JSE809" s="72"/>
      <c r="JSF809" s="72"/>
      <c r="JSG809" s="72"/>
      <c r="JSH809" s="72"/>
      <c r="JSI809" s="72"/>
      <c r="JSJ809" s="72"/>
      <c r="JSK809" s="72"/>
      <c r="JSL809" s="72"/>
      <c r="JSM809" s="72"/>
      <c r="JSN809" s="72"/>
      <c r="JSO809" s="72"/>
      <c r="JSP809" s="72"/>
      <c r="JSQ809" s="72"/>
      <c r="JSR809" s="72"/>
      <c r="JSS809" s="72"/>
      <c r="JST809" s="72"/>
      <c r="JSU809" s="72"/>
      <c r="JSV809" s="72"/>
      <c r="JSW809" s="72"/>
      <c r="JSX809" s="72"/>
      <c r="JSY809" s="72"/>
      <c r="JSZ809" s="72"/>
      <c r="JTA809" s="72"/>
      <c r="JTB809" s="72"/>
      <c r="JTC809" s="72"/>
      <c r="JTD809" s="72"/>
      <c r="JTE809" s="72"/>
      <c r="JTF809" s="72"/>
      <c r="JTG809" s="72"/>
      <c r="JTH809" s="72"/>
      <c r="JTI809" s="72"/>
      <c r="JTJ809" s="72"/>
      <c r="JTK809" s="72"/>
      <c r="JTL809" s="72"/>
      <c r="JTM809" s="72"/>
      <c r="JTN809" s="72"/>
      <c r="JTO809" s="72"/>
      <c r="JTP809" s="72"/>
      <c r="JTQ809" s="72"/>
      <c r="JTR809" s="72"/>
      <c r="JTS809" s="72"/>
      <c r="JTT809" s="72"/>
      <c r="JTU809" s="72"/>
      <c r="JTV809" s="72"/>
      <c r="JTW809" s="72"/>
      <c r="JTX809" s="72"/>
      <c r="JTY809" s="72"/>
      <c r="JTZ809" s="72"/>
      <c r="JUA809" s="72"/>
      <c r="JUB809" s="72"/>
      <c r="JUC809" s="72"/>
      <c r="JUD809" s="72"/>
      <c r="JUE809" s="72"/>
      <c r="JUF809" s="72"/>
      <c r="JUG809" s="72"/>
      <c r="JUH809" s="72"/>
      <c r="JUI809" s="72"/>
      <c r="JUJ809" s="72"/>
      <c r="JUK809" s="72"/>
      <c r="JUL809" s="72"/>
      <c r="JUM809" s="72"/>
      <c r="JUN809" s="72"/>
      <c r="JUO809" s="72"/>
      <c r="JUP809" s="72"/>
      <c r="JUQ809" s="72"/>
      <c r="JUR809" s="72"/>
      <c r="JUS809" s="72"/>
      <c r="JUT809" s="72"/>
      <c r="JUU809" s="72"/>
      <c r="JUV809" s="72"/>
      <c r="JUW809" s="72"/>
      <c r="JUX809" s="72"/>
      <c r="JUY809" s="72"/>
      <c r="JUZ809" s="72"/>
      <c r="JVA809" s="72"/>
      <c r="JVB809" s="72"/>
      <c r="JVC809" s="72"/>
      <c r="JVD809" s="72"/>
      <c r="JVE809" s="72"/>
      <c r="JVF809" s="72"/>
      <c r="JVG809" s="72"/>
      <c r="JVH809" s="72"/>
      <c r="JVI809" s="72"/>
      <c r="JVJ809" s="72"/>
      <c r="JVK809" s="72"/>
      <c r="JVL809" s="72"/>
      <c r="JVM809" s="72"/>
      <c r="JVN809" s="72"/>
      <c r="JVO809" s="72"/>
      <c r="JVP809" s="72"/>
      <c r="JVQ809" s="72"/>
      <c r="JVR809" s="72"/>
      <c r="JVS809" s="72"/>
      <c r="JVT809" s="72"/>
      <c r="JVU809" s="72"/>
      <c r="JVV809" s="72"/>
      <c r="JVW809" s="72"/>
      <c r="JVX809" s="72"/>
      <c r="JVY809" s="72"/>
      <c r="JVZ809" s="72"/>
      <c r="JWA809" s="72"/>
      <c r="JWB809" s="72"/>
      <c r="JWC809" s="72"/>
      <c r="JWD809" s="72"/>
      <c r="JWE809" s="72"/>
      <c r="JWF809" s="72"/>
      <c r="JWG809" s="72"/>
      <c r="JWH809" s="72"/>
      <c r="JWI809" s="72"/>
      <c r="JWJ809" s="72"/>
      <c r="JWK809" s="72"/>
      <c r="JWL809" s="72"/>
      <c r="JWM809" s="72"/>
      <c r="JWN809" s="72"/>
      <c r="JWO809" s="72"/>
      <c r="JWP809" s="72"/>
      <c r="JWQ809" s="72"/>
      <c r="JWR809" s="72"/>
      <c r="JWS809" s="72"/>
      <c r="JWT809" s="72"/>
      <c r="JWU809" s="72"/>
      <c r="JWV809" s="72"/>
      <c r="JWW809" s="72"/>
      <c r="JWX809" s="72"/>
      <c r="JWY809" s="72"/>
      <c r="JWZ809" s="72"/>
      <c r="JXA809" s="72"/>
      <c r="JXB809" s="72"/>
      <c r="JXC809" s="72"/>
      <c r="JXD809" s="72"/>
      <c r="JXE809" s="72"/>
      <c r="JXF809" s="72"/>
      <c r="JXG809" s="72"/>
      <c r="JXH809" s="72"/>
      <c r="JXI809" s="72"/>
      <c r="JXJ809" s="72"/>
      <c r="JXK809" s="72"/>
      <c r="JXL809" s="72"/>
      <c r="JXM809" s="72"/>
      <c r="JXN809" s="72"/>
      <c r="JXO809" s="72"/>
      <c r="JXP809" s="72"/>
      <c r="JXQ809" s="72"/>
      <c r="JXR809" s="72"/>
      <c r="JXS809" s="72"/>
      <c r="JXT809" s="72"/>
      <c r="JXU809" s="72"/>
      <c r="JXV809" s="72"/>
      <c r="JXW809" s="72"/>
      <c r="JXX809" s="72"/>
      <c r="JXY809" s="72"/>
      <c r="JXZ809" s="72"/>
      <c r="JYA809" s="72"/>
      <c r="JYB809" s="72"/>
      <c r="JYC809" s="72"/>
      <c r="JYD809" s="72"/>
      <c r="JYE809" s="72"/>
      <c r="JYF809" s="72"/>
      <c r="JYG809" s="72"/>
      <c r="JYH809" s="72"/>
      <c r="JYI809" s="72"/>
      <c r="JYJ809" s="72"/>
      <c r="JYK809" s="72"/>
      <c r="JYL809" s="72"/>
      <c r="JYM809" s="72"/>
      <c r="JYN809" s="72"/>
      <c r="JYO809" s="72"/>
      <c r="JYP809" s="72"/>
      <c r="JYQ809" s="72"/>
      <c r="JYR809" s="72"/>
      <c r="JYS809" s="72"/>
      <c r="JYT809" s="72"/>
      <c r="JYU809" s="72"/>
      <c r="JYV809" s="72"/>
      <c r="JYW809" s="72"/>
      <c r="JYX809" s="72"/>
      <c r="JYY809" s="72"/>
      <c r="JYZ809" s="72"/>
      <c r="JZA809" s="72"/>
      <c r="JZB809" s="72"/>
      <c r="JZC809" s="72"/>
      <c r="JZD809" s="72"/>
      <c r="JZE809" s="72"/>
      <c r="JZF809" s="72"/>
      <c r="JZG809" s="72"/>
      <c r="JZH809" s="72"/>
      <c r="JZI809" s="72"/>
      <c r="JZJ809" s="72"/>
      <c r="JZK809" s="72"/>
      <c r="JZL809" s="72"/>
      <c r="JZM809" s="72"/>
      <c r="JZN809" s="72"/>
      <c r="JZO809" s="72"/>
      <c r="JZP809" s="72"/>
      <c r="JZQ809" s="72"/>
      <c r="JZR809" s="72"/>
      <c r="JZS809" s="72"/>
      <c r="JZT809" s="72"/>
      <c r="JZU809" s="72"/>
      <c r="JZV809" s="72"/>
      <c r="JZW809" s="72"/>
      <c r="JZX809" s="72"/>
      <c r="JZY809" s="72"/>
      <c r="JZZ809" s="72"/>
      <c r="KAA809" s="72"/>
      <c r="KAB809" s="72"/>
      <c r="KAC809" s="72"/>
      <c r="KAD809" s="72"/>
      <c r="KAE809" s="72"/>
      <c r="KAF809" s="72"/>
      <c r="KAG809" s="72"/>
      <c r="KAH809" s="72"/>
      <c r="KAI809" s="72"/>
      <c r="KAJ809" s="72"/>
      <c r="KAK809" s="72"/>
      <c r="KAL809" s="72"/>
      <c r="KAM809" s="72"/>
      <c r="KAN809" s="72"/>
      <c r="KAO809" s="72"/>
      <c r="KAP809" s="72"/>
      <c r="KAQ809" s="72"/>
      <c r="KAR809" s="72"/>
      <c r="KAS809" s="72"/>
      <c r="KAT809" s="72"/>
      <c r="KAU809" s="72"/>
      <c r="KAV809" s="72"/>
      <c r="KAW809" s="72"/>
      <c r="KAX809" s="72"/>
      <c r="KAY809" s="72"/>
      <c r="KAZ809" s="72"/>
      <c r="KBA809" s="72"/>
      <c r="KBB809" s="72"/>
      <c r="KBC809" s="72"/>
      <c r="KBD809" s="72"/>
      <c r="KBE809" s="72"/>
      <c r="KBF809" s="72"/>
      <c r="KBG809" s="72"/>
      <c r="KBH809" s="72"/>
      <c r="KBI809" s="72"/>
      <c r="KBJ809" s="72"/>
      <c r="KBK809" s="72"/>
      <c r="KBL809" s="72"/>
      <c r="KBM809" s="72"/>
      <c r="KBN809" s="72"/>
      <c r="KBO809" s="72"/>
      <c r="KBP809" s="72"/>
      <c r="KBQ809" s="72"/>
      <c r="KBR809" s="72"/>
      <c r="KBS809" s="72"/>
      <c r="KBT809" s="72"/>
      <c r="KBU809" s="72"/>
      <c r="KBV809" s="72"/>
      <c r="KBW809" s="72"/>
      <c r="KBX809" s="72"/>
      <c r="KBY809" s="72"/>
      <c r="KBZ809" s="72"/>
      <c r="KCA809" s="72"/>
      <c r="KCB809" s="72"/>
      <c r="KCC809" s="72"/>
      <c r="KCD809" s="72"/>
      <c r="KCE809" s="72"/>
      <c r="KCF809" s="72"/>
      <c r="KCG809" s="72"/>
      <c r="KCH809" s="72"/>
      <c r="KCI809" s="72"/>
      <c r="KCJ809" s="72"/>
      <c r="KCK809" s="72"/>
      <c r="KCL809" s="72"/>
      <c r="KCM809" s="72"/>
      <c r="KCN809" s="72"/>
      <c r="KCO809" s="72"/>
      <c r="KCP809" s="72"/>
      <c r="KCQ809" s="72"/>
      <c r="KCR809" s="72"/>
      <c r="KCS809" s="72"/>
      <c r="KCT809" s="72"/>
      <c r="KCU809" s="72"/>
      <c r="KCV809" s="72"/>
      <c r="KCW809" s="72"/>
      <c r="KCX809" s="72"/>
      <c r="KCY809" s="72"/>
      <c r="KCZ809" s="72"/>
      <c r="KDA809" s="72"/>
      <c r="KDB809" s="72"/>
      <c r="KDC809" s="72"/>
      <c r="KDD809" s="72"/>
      <c r="KDE809" s="72"/>
      <c r="KDF809" s="72"/>
      <c r="KDG809" s="72"/>
      <c r="KDH809" s="72"/>
      <c r="KDI809" s="72"/>
      <c r="KDJ809" s="72"/>
      <c r="KDK809" s="72"/>
      <c r="KDL809" s="72"/>
      <c r="KDM809" s="72"/>
      <c r="KDN809" s="72"/>
      <c r="KDO809" s="72"/>
      <c r="KDP809" s="72"/>
      <c r="KDQ809" s="72"/>
      <c r="KDR809" s="72"/>
      <c r="KDS809" s="72"/>
      <c r="KDT809" s="72"/>
      <c r="KDU809" s="72"/>
      <c r="KDV809" s="72"/>
      <c r="KDW809" s="72"/>
      <c r="KDX809" s="72"/>
      <c r="KDY809" s="72"/>
      <c r="KDZ809" s="72"/>
      <c r="KEA809" s="72"/>
      <c r="KEB809" s="72"/>
      <c r="KEC809" s="72"/>
      <c r="KED809" s="72"/>
      <c r="KEE809" s="72"/>
      <c r="KEF809" s="72"/>
      <c r="KEG809" s="72"/>
      <c r="KEH809" s="72"/>
      <c r="KEI809" s="72"/>
      <c r="KEJ809" s="72"/>
      <c r="KEK809" s="72"/>
      <c r="KEL809" s="72"/>
      <c r="KEM809" s="72"/>
      <c r="KEN809" s="72"/>
      <c r="KEO809" s="72"/>
      <c r="KEP809" s="72"/>
      <c r="KEQ809" s="72"/>
      <c r="KER809" s="72"/>
      <c r="KES809" s="72"/>
      <c r="KET809" s="72"/>
      <c r="KEU809" s="72"/>
      <c r="KEV809" s="72"/>
      <c r="KEW809" s="72"/>
      <c r="KEX809" s="72"/>
      <c r="KEY809" s="72"/>
      <c r="KEZ809" s="72"/>
      <c r="KFA809" s="72"/>
      <c r="KFB809" s="72"/>
      <c r="KFC809" s="72"/>
      <c r="KFD809" s="72"/>
      <c r="KFE809" s="72"/>
      <c r="KFF809" s="72"/>
      <c r="KFG809" s="72"/>
      <c r="KFH809" s="72"/>
      <c r="KFI809" s="72"/>
      <c r="KFJ809" s="72"/>
      <c r="KFK809" s="72"/>
      <c r="KFL809" s="72"/>
      <c r="KFM809" s="72"/>
      <c r="KFN809" s="72"/>
      <c r="KFO809" s="72"/>
      <c r="KFP809" s="72"/>
      <c r="KFQ809" s="72"/>
      <c r="KFR809" s="72"/>
      <c r="KFS809" s="72"/>
      <c r="KFT809" s="72"/>
      <c r="KFU809" s="72"/>
      <c r="KFV809" s="72"/>
      <c r="KFW809" s="72"/>
      <c r="KFX809" s="72"/>
      <c r="KFY809" s="72"/>
      <c r="KFZ809" s="72"/>
      <c r="KGA809" s="72"/>
      <c r="KGB809" s="72"/>
      <c r="KGC809" s="72"/>
      <c r="KGD809" s="72"/>
      <c r="KGE809" s="72"/>
      <c r="KGF809" s="72"/>
      <c r="KGG809" s="72"/>
      <c r="KGH809" s="72"/>
      <c r="KGI809" s="72"/>
      <c r="KGJ809" s="72"/>
      <c r="KGK809" s="72"/>
      <c r="KGL809" s="72"/>
      <c r="KGM809" s="72"/>
      <c r="KGN809" s="72"/>
      <c r="KGO809" s="72"/>
      <c r="KGP809" s="72"/>
      <c r="KGQ809" s="72"/>
      <c r="KGR809" s="72"/>
      <c r="KGS809" s="72"/>
      <c r="KGT809" s="72"/>
      <c r="KGU809" s="72"/>
      <c r="KGV809" s="72"/>
      <c r="KGW809" s="72"/>
      <c r="KGX809" s="72"/>
      <c r="KGY809" s="72"/>
      <c r="KGZ809" s="72"/>
      <c r="KHA809" s="72"/>
      <c r="KHB809" s="72"/>
      <c r="KHC809" s="72"/>
      <c r="KHD809" s="72"/>
      <c r="KHE809" s="72"/>
      <c r="KHF809" s="72"/>
      <c r="KHG809" s="72"/>
      <c r="KHH809" s="72"/>
      <c r="KHI809" s="72"/>
      <c r="KHJ809" s="72"/>
      <c r="KHK809" s="72"/>
      <c r="KHL809" s="72"/>
      <c r="KHM809" s="72"/>
      <c r="KHN809" s="72"/>
      <c r="KHO809" s="72"/>
      <c r="KHP809" s="72"/>
      <c r="KHQ809" s="72"/>
      <c r="KHR809" s="72"/>
      <c r="KHS809" s="72"/>
      <c r="KHT809" s="72"/>
      <c r="KHU809" s="72"/>
      <c r="KHV809" s="72"/>
      <c r="KHW809" s="72"/>
      <c r="KHX809" s="72"/>
      <c r="KHY809" s="72"/>
      <c r="KHZ809" s="72"/>
      <c r="KIA809" s="72"/>
      <c r="KIB809" s="72"/>
      <c r="KIC809" s="72"/>
      <c r="KID809" s="72"/>
      <c r="KIE809" s="72"/>
      <c r="KIF809" s="72"/>
      <c r="KIG809" s="72"/>
      <c r="KIH809" s="72"/>
      <c r="KII809" s="72"/>
      <c r="KIJ809" s="72"/>
      <c r="KIK809" s="72"/>
      <c r="KIL809" s="72"/>
      <c r="KIM809" s="72"/>
      <c r="KIN809" s="72"/>
      <c r="KIO809" s="72"/>
      <c r="KIP809" s="72"/>
      <c r="KIQ809" s="72"/>
      <c r="KIR809" s="72"/>
      <c r="KIS809" s="72"/>
      <c r="KIT809" s="72"/>
      <c r="KIU809" s="72"/>
      <c r="KIV809" s="72"/>
      <c r="KIW809" s="72"/>
      <c r="KIX809" s="72"/>
      <c r="KIY809" s="72"/>
      <c r="KIZ809" s="72"/>
      <c r="KJA809" s="72"/>
      <c r="KJB809" s="72"/>
      <c r="KJC809" s="72"/>
      <c r="KJD809" s="72"/>
      <c r="KJE809" s="72"/>
      <c r="KJF809" s="72"/>
      <c r="KJG809" s="72"/>
      <c r="KJH809" s="72"/>
      <c r="KJI809" s="72"/>
      <c r="KJJ809" s="72"/>
      <c r="KJK809" s="72"/>
      <c r="KJL809" s="72"/>
      <c r="KJM809" s="72"/>
      <c r="KJN809" s="72"/>
      <c r="KJO809" s="72"/>
      <c r="KJP809" s="72"/>
      <c r="KJQ809" s="72"/>
      <c r="KJR809" s="72"/>
      <c r="KJS809" s="72"/>
      <c r="KJT809" s="72"/>
      <c r="KJU809" s="72"/>
      <c r="KJV809" s="72"/>
      <c r="KJW809" s="72"/>
      <c r="KJX809" s="72"/>
      <c r="KJY809" s="72"/>
      <c r="KJZ809" s="72"/>
      <c r="KKA809" s="72"/>
      <c r="KKB809" s="72"/>
      <c r="KKC809" s="72"/>
      <c r="KKD809" s="72"/>
      <c r="KKE809" s="72"/>
      <c r="KKF809" s="72"/>
      <c r="KKG809" s="72"/>
      <c r="KKH809" s="72"/>
      <c r="KKI809" s="72"/>
      <c r="KKJ809" s="72"/>
      <c r="KKK809" s="72"/>
      <c r="KKL809" s="72"/>
      <c r="KKM809" s="72"/>
      <c r="KKN809" s="72"/>
      <c r="KKO809" s="72"/>
      <c r="KKP809" s="72"/>
      <c r="KKQ809" s="72"/>
      <c r="KKR809" s="72"/>
      <c r="KKS809" s="72"/>
      <c r="KKT809" s="72"/>
      <c r="KKU809" s="72"/>
      <c r="KKV809" s="72"/>
      <c r="KKW809" s="72"/>
      <c r="KKX809" s="72"/>
      <c r="KKY809" s="72"/>
      <c r="KKZ809" s="72"/>
      <c r="KLA809" s="72"/>
      <c r="KLB809" s="72"/>
      <c r="KLC809" s="72"/>
      <c r="KLD809" s="72"/>
      <c r="KLE809" s="72"/>
      <c r="KLF809" s="72"/>
      <c r="KLG809" s="72"/>
      <c r="KLH809" s="72"/>
      <c r="KLI809" s="72"/>
      <c r="KLJ809" s="72"/>
      <c r="KLK809" s="72"/>
      <c r="KLL809" s="72"/>
      <c r="KLM809" s="72"/>
      <c r="KLN809" s="72"/>
      <c r="KLO809" s="72"/>
      <c r="KLP809" s="72"/>
      <c r="KLQ809" s="72"/>
      <c r="KLR809" s="72"/>
      <c r="KLS809" s="72"/>
      <c r="KLT809" s="72"/>
      <c r="KLU809" s="72"/>
      <c r="KLV809" s="72"/>
      <c r="KLW809" s="72"/>
      <c r="KLX809" s="72"/>
      <c r="KLY809" s="72"/>
      <c r="KLZ809" s="72"/>
      <c r="KMA809" s="72"/>
      <c r="KMB809" s="72"/>
      <c r="KMC809" s="72"/>
      <c r="KMD809" s="72"/>
      <c r="KME809" s="72"/>
      <c r="KMF809" s="72"/>
      <c r="KMG809" s="72"/>
      <c r="KMH809" s="72"/>
      <c r="KMI809" s="72"/>
      <c r="KMJ809" s="72"/>
      <c r="KMK809" s="72"/>
      <c r="KML809" s="72"/>
      <c r="KMM809" s="72"/>
      <c r="KMN809" s="72"/>
      <c r="KMO809" s="72"/>
      <c r="KMP809" s="72"/>
      <c r="KMQ809" s="72"/>
      <c r="KMR809" s="72"/>
      <c r="KMS809" s="72"/>
      <c r="KMT809" s="72"/>
      <c r="KMU809" s="72"/>
      <c r="KMV809" s="72"/>
      <c r="KMW809" s="72"/>
      <c r="KMX809" s="72"/>
      <c r="KMY809" s="72"/>
      <c r="KMZ809" s="72"/>
      <c r="KNA809" s="72"/>
      <c r="KNB809" s="72"/>
      <c r="KNC809" s="72"/>
      <c r="KND809" s="72"/>
      <c r="KNE809" s="72"/>
      <c r="KNF809" s="72"/>
      <c r="KNG809" s="72"/>
      <c r="KNH809" s="72"/>
      <c r="KNI809" s="72"/>
      <c r="KNJ809" s="72"/>
      <c r="KNK809" s="72"/>
      <c r="KNL809" s="72"/>
      <c r="KNM809" s="72"/>
      <c r="KNN809" s="72"/>
      <c r="KNO809" s="72"/>
      <c r="KNP809" s="72"/>
      <c r="KNQ809" s="72"/>
      <c r="KNR809" s="72"/>
      <c r="KNS809" s="72"/>
      <c r="KNT809" s="72"/>
      <c r="KNU809" s="72"/>
      <c r="KNV809" s="72"/>
      <c r="KNW809" s="72"/>
      <c r="KNX809" s="72"/>
      <c r="KNY809" s="72"/>
      <c r="KNZ809" s="72"/>
      <c r="KOA809" s="72"/>
      <c r="KOB809" s="72"/>
      <c r="KOC809" s="72"/>
      <c r="KOD809" s="72"/>
      <c r="KOE809" s="72"/>
      <c r="KOF809" s="72"/>
      <c r="KOG809" s="72"/>
      <c r="KOH809" s="72"/>
      <c r="KOI809" s="72"/>
      <c r="KOJ809" s="72"/>
      <c r="KOK809" s="72"/>
      <c r="KOL809" s="72"/>
      <c r="KOM809" s="72"/>
      <c r="KON809" s="72"/>
      <c r="KOO809" s="72"/>
      <c r="KOP809" s="72"/>
      <c r="KOQ809" s="72"/>
      <c r="KOR809" s="72"/>
      <c r="KOS809" s="72"/>
      <c r="KOT809" s="72"/>
      <c r="KOU809" s="72"/>
      <c r="KOV809" s="72"/>
      <c r="KOW809" s="72"/>
      <c r="KOX809" s="72"/>
      <c r="KOY809" s="72"/>
      <c r="KOZ809" s="72"/>
      <c r="KPA809" s="72"/>
      <c r="KPB809" s="72"/>
      <c r="KPC809" s="72"/>
      <c r="KPD809" s="72"/>
      <c r="KPE809" s="72"/>
      <c r="KPF809" s="72"/>
      <c r="KPG809" s="72"/>
      <c r="KPH809" s="72"/>
      <c r="KPI809" s="72"/>
      <c r="KPJ809" s="72"/>
      <c r="KPK809" s="72"/>
      <c r="KPL809" s="72"/>
      <c r="KPM809" s="72"/>
      <c r="KPN809" s="72"/>
      <c r="KPO809" s="72"/>
      <c r="KPP809" s="72"/>
      <c r="KPQ809" s="72"/>
      <c r="KPR809" s="72"/>
      <c r="KPS809" s="72"/>
      <c r="KPT809" s="72"/>
      <c r="KPU809" s="72"/>
      <c r="KPV809" s="72"/>
      <c r="KPW809" s="72"/>
      <c r="KPX809" s="72"/>
      <c r="KPY809" s="72"/>
      <c r="KPZ809" s="72"/>
      <c r="KQA809" s="72"/>
      <c r="KQB809" s="72"/>
      <c r="KQC809" s="72"/>
      <c r="KQD809" s="72"/>
      <c r="KQE809" s="72"/>
      <c r="KQF809" s="72"/>
      <c r="KQG809" s="72"/>
      <c r="KQH809" s="72"/>
      <c r="KQI809" s="72"/>
      <c r="KQJ809" s="72"/>
      <c r="KQK809" s="72"/>
      <c r="KQL809" s="72"/>
      <c r="KQM809" s="72"/>
      <c r="KQN809" s="72"/>
      <c r="KQO809" s="72"/>
      <c r="KQP809" s="72"/>
      <c r="KQQ809" s="72"/>
      <c r="KQR809" s="72"/>
      <c r="KQS809" s="72"/>
      <c r="KQT809" s="72"/>
      <c r="KQU809" s="72"/>
      <c r="KQV809" s="72"/>
      <c r="KQW809" s="72"/>
      <c r="KQX809" s="72"/>
      <c r="KQY809" s="72"/>
      <c r="KQZ809" s="72"/>
      <c r="KRA809" s="72"/>
      <c r="KRB809" s="72"/>
      <c r="KRC809" s="72"/>
      <c r="KRD809" s="72"/>
      <c r="KRE809" s="72"/>
      <c r="KRF809" s="72"/>
      <c r="KRG809" s="72"/>
      <c r="KRH809" s="72"/>
      <c r="KRI809" s="72"/>
      <c r="KRJ809" s="72"/>
      <c r="KRK809" s="72"/>
      <c r="KRL809" s="72"/>
      <c r="KRM809" s="72"/>
      <c r="KRN809" s="72"/>
      <c r="KRO809" s="72"/>
      <c r="KRP809" s="72"/>
      <c r="KRQ809" s="72"/>
      <c r="KRR809" s="72"/>
      <c r="KRS809" s="72"/>
      <c r="KRT809" s="72"/>
      <c r="KRU809" s="72"/>
      <c r="KRV809" s="72"/>
      <c r="KRW809" s="72"/>
      <c r="KRX809" s="72"/>
      <c r="KRY809" s="72"/>
      <c r="KRZ809" s="72"/>
      <c r="KSA809" s="72"/>
      <c r="KSB809" s="72"/>
      <c r="KSC809" s="72"/>
      <c r="KSD809" s="72"/>
      <c r="KSE809" s="72"/>
      <c r="KSF809" s="72"/>
      <c r="KSG809" s="72"/>
      <c r="KSH809" s="72"/>
      <c r="KSI809" s="72"/>
      <c r="KSJ809" s="72"/>
      <c r="KSK809" s="72"/>
      <c r="KSL809" s="72"/>
      <c r="KSM809" s="72"/>
      <c r="KSN809" s="72"/>
      <c r="KSO809" s="72"/>
      <c r="KSP809" s="72"/>
      <c r="KSQ809" s="72"/>
      <c r="KSR809" s="72"/>
      <c r="KSS809" s="72"/>
      <c r="KST809" s="72"/>
      <c r="KSU809" s="72"/>
      <c r="KSV809" s="72"/>
      <c r="KSW809" s="72"/>
      <c r="KSX809" s="72"/>
      <c r="KSY809" s="72"/>
      <c r="KSZ809" s="72"/>
      <c r="KTA809" s="72"/>
      <c r="KTB809" s="72"/>
      <c r="KTC809" s="72"/>
      <c r="KTD809" s="72"/>
      <c r="KTE809" s="72"/>
      <c r="KTF809" s="72"/>
      <c r="KTG809" s="72"/>
      <c r="KTH809" s="72"/>
      <c r="KTI809" s="72"/>
      <c r="KTJ809" s="72"/>
      <c r="KTK809" s="72"/>
      <c r="KTL809" s="72"/>
      <c r="KTM809" s="72"/>
      <c r="KTN809" s="72"/>
      <c r="KTO809" s="72"/>
      <c r="KTP809" s="72"/>
      <c r="KTQ809" s="72"/>
      <c r="KTR809" s="72"/>
      <c r="KTS809" s="72"/>
      <c r="KTT809" s="72"/>
      <c r="KTU809" s="72"/>
      <c r="KTV809" s="72"/>
      <c r="KTW809" s="72"/>
      <c r="KTX809" s="72"/>
      <c r="KTY809" s="72"/>
      <c r="KTZ809" s="72"/>
      <c r="KUA809" s="72"/>
      <c r="KUB809" s="72"/>
      <c r="KUC809" s="72"/>
      <c r="KUD809" s="72"/>
      <c r="KUE809" s="72"/>
      <c r="KUF809" s="72"/>
      <c r="KUG809" s="72"/>
      <c r="KUH809" s="72"/>
      <c r="KUI809" s="72"/>
      <c r="KUJ809" s="72"/>
      <c r="KUK809" s="72"/>
      <c r="KUL809" s="72"/>
      <c r="KUM809" s="72"/>
      <c r="KUN809" s="72"/>
      <c r="KUO809" s="72"/>
      <c r="KUP809" s="72"/>
      <c r="KUQ809" s="72"/>
      <c r="KUR809" s="72"/>
      <c r="KUS809" s="72"/>
      <c r="KUT809" s="72"/>
      <c r="KUU809" s="72"/>
      <c r="KUV809" s="72"/>
      <c r="KUW809" s="72"/>
      <c r="KUX809" s="72"/>
      <c r="KUY809" s="72"/>
      <c r="KUZ809" s="72"/>
      <c r="KVA809" s="72"/>
      <c r="KVB809" s="72"/>
      <c r="KVC809" s="72"/>
      <c r="KVD809" s="72"/>
      <c r="KVE809" s="72"/>
      <c r="KVF809" s="72"/>
      <c r="KVG809" s="72"/>
      <c r="KVH809" s="72"/>
      <c r="KVI809" s="72"/>
      <c r="KVJ809" s="72"/>
      <c r="KVK809" s="72"/>
      <c r="KVL809" s="72"/>
      <c r="KVM809" s="72"/>
      <c r="KVN809" s="72"/>
      <c r="KVO809" s="72"/>
      <c r="KVP809" s="72"/>
      <c r="KVQ809" s="72"/>
      <c r="KVR809" s="72"/>
      <c r="KVS809" s="72"/>
      <c r="KVT809" s="72"/>
      <c r="KVU809" s="72"/>
      <c r="KVV809" s="72"/>
      <c r="KVW809" s="72"/>
      <c r="KVX809" s="72"/>
      <c r="KVY809" s="72"/>
      <c r="KVZ809" s="72"/>
      <c r="KWA809" s="72"/>
      <c r="KWB809" s="72"/>
      <c r="KWC809" s="72"/>
      <c r="KWD809" s="72"/>
      <c r="KWE809" s="72"/>
      <c r="KWF809" s="72"/>
      <c r="KWG809" s="72"/>
      <c r="KWH809" s="72"/>
      <c r="KWI809" s="72"/>
      <c r="KWJ809" s="72"/>
      <c r="KWK809" s="72"/>
      <c r="KWL809" s="72"/>
      <c r="KWM809" s="72"/>
      <c r="KWN809" s="72"/>
      <c r="KWO809" s="72"/>
      <c r="KWP809" s="72"/>
      <c r="KWQ809" s="72"/>
      <c r="KWR809" s="72"/>
      <c r="KWS809" s="72"/>
      <c r="KWT809" s="72"/>
      <c r="KWU809" s="72"/>
      <c r="KWV809" s="72"/>
      <c r="KWW809" s="72"/>
      <c r="KWX809" s="72"/>
      <c r="KWY809" s="72"/>
      <c r="KWZ809" s="72"/>
      <c r="KXA809" s="72"/>
      <c r="KXB809" s="72"/>
      <c r="KXC809" s="72"/>
      <c r="KXD809" s="72"/>
      <c r="KXE809" s="72"/>
      <c r="KXF809" s="72"/>
      <c r="KXG809" s="72"/>
      <c r="KXH809" s="72"/>
      <c r="KXI809" s="72"/>
      <c r="KXJ809" s="72"/>
      <c r="KXK809" s="72"/>
      <c r="KXL809" s="72"/>
      <c r="KXM809" s="72"/>
      <c r="KXN809" s="72"/>
      <c r="KXO809" s="72"/>
      <c r="KXP809" s="72"/>
      <c r="KXQ809" s="72"/>
      <c r="KXR809" s="72"/>
      <c r="KXS809" s="72"/>
      <c r="KXT809" s="72"/>
      <c r="KXU809" s="72"/>
      <c r="KXV809" s="72"/>
      <c r="KXW809" s="72"/>
      <c r="KXX809" s="72"/>
      <c r="KXY809" s="72"/>
      <c r="KXZ809" s="72"/>
      <c r="KYA809" s="72"/>
      <c r="KYB809" s="72"/>
      <c r="KYC809" s="72"/>
      <c r="KYD809" s="72"/>
      <c r="KYE809" s="72"/>
      <c r="KYF809" s="72"/>
      <c r="KYG809" s="72"/>
      <c r="KYH809" s="72"/>
      <c r="KYI809" s="72"/>
      <c r="KYJ809" s="72"/>
      <c r="KYK809" s="72"/>
      <c r="KYL809" s="72"/>
      <c r="KYM809" s="72"/>
      <c r="KYN809" s="72"/>
      <c r="KYO809" s="72"/>
      <c r="KYP809" s="72"/>
      <c r="KYQ809" s="72"/>
      <c r="KYR809" s="72"/>
      <c r="KYS809" s="72"/>
      <c r="KYT809" s="72"/>
      <c r="KYU809" s="72"/>
      <c r="KYV809" s="72"/>
      <c r="KYW809" s="72"/>
      <c r="KYX809" s="72"/>
      <c r="KYY809" s="72"/>
      <c r="KYZ809" s="72"/>
      <c r="KZA809" s="72"/>
      <c r="KZB809" s="72"/>
      <c r="KZC809" s="72"/>
      <c r="KZD809" s="72"/>
      <c r="KZE809" s="72"/>
      <c r="KZF809" s="72"/>
      <c r="KZG809" s="72"/>
      <c r="KZH809" s="72"/>
      <c r="KZI809" s="72"/>
      <c r="KZJ809" s="72"/>
      <c r="KZK809" s="72"/>
      <c r="KZL809" s="72"/>
      <c r="KZM809" s="72"/>
      <c r="KZN809" s="72"/>
      <c r="KZO809" s="72"/>
      <c r="KZP809" s="72"/>
      <c r="KZQ809" s="72"/>
      <c r="KZR809" s="72"/>
      <c r="KZS809" s="72"/>
      <c r="KZT809" s="72"/>
      <c r="KZU809" s="72"/>
      <c r="KZV809" s="72"/>
      <c r="KZW809" s="72"/>
      <c r="KZX809" s="72"/>
      <c r="KZY809" s="72"/>
      <c r="KZZ809" s="72"/>
      <c r="LAA809" s="72"/>
      <c r="LAB809" s="72"/>
      <c r="LAC809" s="72"/>
      <c r="LAD809" s="72"/>
      <c r="LAE809" s="72"/>
      <c r="LAF809" s="72"/>
      <c r="LAG809" s="72"/>
      <c r="LAH809" s="72"/>
      <c r="LAI809" s="72"/>
      <c r="LAJ809" s="72"/>
      <c r="LAK809" s="72"/>
      <c r="LAL809" s="72"/>
      <c r="LAM809" s="72"/>
      <c r="LAN809" s="72"/>
      <c r="LAO809" s="72"/>
      <c r="LAP809" s="72"/>
      <c r="LAQ809" s="72"/>
      <c r="LAR809" s="72"/>
      <c r="LAS809" s="72"/>
      <c r="LAT809" s="72"/>
      <c r="LAU809" s="72"/>
      <c r="LAV809" s="72"/>
      <c r="LAW809" s="72"/>
      <c r="LAX809" s="72"/>
      <c r="LAY809" s="72"/>
      <c r="LAZ809" s="72"/>
      <c r="LBA809" s="72"/>
      <c r="LBB809" s="72"/>
      <c r="LBC809" s="72"/>
      <c r="LBD809" s="72"/>
      <c r="LBE809" s="72"/>
      <c r="LBF809" s="72"/>
      <c r="LBG809" s="72"/>
      <c r="LBH809" s="72"/>
      <c r="LBI809" s="72"/>
      <c r="LBJ809" s="72"/>
      <c r="LBK809" s="72"/>
      <c r="LBL809" s="72"/>
      <c r="LBM809" s="72"/>
      <c r="LBN809" s="72"/>
      <c r="LBO809" s="72"/>
      <c r="LBP809" s="72"/>
      <c r="LBQ809" s="72"/>
      <c r="LBR809" s="72"/>
      <c r="LBS809" s="72"/>
      <c r="LBT809" s="72"/>
      <c r="LBU809" s="72"/>
      <c r="LBV809" s="72"/>
      <c r="LBW809" s="72"/>
      <c r="LBX809" s="72"/>
      <c r="LBY809" s="72"/>
      <c r="LBZ809" s="72"/>
      <c r="LCA809" s="72"/>
      <c r="LCB809" s="72"/>
      <c r="LCC809" s="72"/>
      <c r="LCD809" s="72"/>
      <c r="LCE809" s="72"/>
      <c r="LCF809" s="72"/>
      <c r="LCG809" s="72"/>
      <c r="LCH809" s="72"/>
      <c r="LCI809" s="72"/>
      <c r="LCJ809" s="72"/>
      <c r="LCK809" s="72"/>
      <c r="LCL809" s="72"/>
      <c r="LCM809" s="72"/>
      <c r="LCN809" s="72"/>
      <c r="LCO809" s="72"/>
      <c r="LCP809" s="72"/>
      <c r="LCQ809" s="72"/>
      <c r="LCR809" s="72"/>
      <c r="LCS809" s="72"/>
      <c r="LCT809" s="72"/>
      <c r="LCU809" s="72"/>
      <c r="LCV809" s="72"/>
      <c r="LCW809" s="72"/>
      <c r="LCX809" s="72"/>
      <c r="LCY809" s="72"/>
      <c r="LCZ809" s="72"/>
      <c r="LDA809" s="72"/>
      <c r="LDB809" s="72"/>
      <c r="LDC809" s="72"/>
      <c r="LDD809" s="72"/>
      <c r="LDE809" s="72"/>
      <c r="LDF809" s="72"/>
      <c r="LDG809" s="72"/>
      <c r="LDH809" s="72"/>
      <c r="LDI809" s="72"/>
      <c r="LDJ809" s="72"/>
      <c r="LDK809" s="72"/>
      <c r="LDL809" s="72"/>
      <c r="LDM809" s="72"/>
      <c r="LDN809" s="72"/>
      <c r="LDO809" s="72"/>
      <c r="LDP809" s="72"/>
      <c r="LDQ809" s="72"/>
      <c r="LDR809" s="72"/>
      <c r="LDS809" s="72"/>
      <c r="LDT809" s="72"/>
      <c r="LDU809" s="72"/>
      <c r="LDV809" s="72"/>
      <c r="LDW809" s="72"/>
      <c r="LDX809" s="72"/>
      <c r="LDY809" s="72"/>
      <c r="LDZ809" s="72"/>
      <c r="LEA809" s="72"/>
      <c r="LEB809" s="72"/>
      <c r="LEC809" s="72"/>
      <c r="LED809" s="72"/>
      <c r="LEE809" s="72"/>
      <c r="LEF809" s="72"/>
      <c r="LEG809" s="72"/>
      <c r="LEH809" s="72"/>
      <c r="LEI809" s="72"/>
      <c r="LEJ809" s="72"/>
      <c r="LEK809" s="72"/>
      <c r="LEL809" s="72"/>
      <c r="LEM809" s="72"/>
      <c r="LEN809" s="72"/>
      <c r="LEO809" s="72"/>
      <c r="LEP809" s="72"/>
      <c r="LEQ809" s="72"/>
      <c r="LER809" s="72"/>
      <c r="LES809" s="72"/>
      <c r="LET809" s="72"/>
      <c r="LEU809" s="72"/>
      <c r="LEV809" s="72"/>
      <c r="LEW809" s="72"/>
      <c r="LEX809" s="72"/>
      <c r="LEY809" s="72"/>
      <c r="LEZ809" s="72"/>
      <c r="LFA809" s="72"/>
      <c r="LFB809" s="72"/>
      <c r="LFC809" s="72"/>
      <c r="LFD809" s="72"/>
      <c r="LFE809" s="72"/>
      <c r="LFF809" s="72"/>
      <c r="LFG809" s="72"/>
      <c r="LFH809" s="72"/>
      <c r="LFI809" s="72"/>
      <c r="LFJ809" s="72"/>
      <c r="LFK809" s="72"/>
      <c r="LFL809" s="72"/>
      <c r="LFM809" s="72"/>
      <c r="LFN809" s="72"/>
      <c r="LFO809" s="72"/>
      <c r="LFP809" s="72"/>
      <c r="LFQ809" s="72"/>
      <c r="LFR809" s="72"/>
      <c r="LFS809" s="72"/>
      <c r="LFT809" s="72"/>
      <c r="LFU809" s="72"/>
      <c r="LFV809" s="72"/>
      <c r="LFW809" s="72"/>
      <c r="LFX809" s="72"/>
      <c r="LFY809" s="72"/>
      <c r="LFZ809" s="72"/>
      <c r="LGA809" s="72"/>
      <c r="LGB809" s="72"/>
      <c r="LGC809" s="72"/>
      <c r="LGD809" s="72"/>
      <c r="LGE809" s="72"/>
      <c r="LGF809" s="72"/>
      <c r="LGG809" s="72"/>
      <c r="LGH809" s="72"/>
      <c r="LGI809" s="72"/>
      <c r="LGJ809" s="72"/>
      <c r="LGK809" s="72"/>
      <c r="LGL809" s="72"/>
      <c r="LGM809" s="72"/>
      <c r="LGN809" s="72"/>
      <c r="LGO809" s="72"/>
      <c r="LGP809" s="72"/>
      <c r="LGQ809" s="72"/>
      <c r="LGR809" s="72"/>
      <c r="LGS809" s="72"/>
      <c r="LGT809" s="72"/>
      <c r="LGU809" s="72"/>
      <c r="LGV809" s="72"/>
      <c r="LGW809" s="72"/>
      <c r="LGX809" s="72"/>
      <c r="LGY809" s="72"/>
      <c r="LGZ809" s="72"/>
      <c r="LHA809" s="72"/>
      <c r="LHB809" s="72"/>
      <c r="LHC809" s="72"/>
      <c r="LHD809" s="72"/>
      <c r="LHE809" s="72"/>
      <c r="LHF809" s="72"/>
      <c r="LHG809" s="72"/>
      <c r="LHH809" s="72"/>
      <c r="LHI809" s="72"/>
      <c r="LHJ809" s="72"/>
      <c r="LHK809" s="72"/>
      <c r="LHL809" s="72"/>
      <c r="LHM809" s="72"/>
      <c r="LHN809" s="72"/>
      <c r="LHO809" s="72"/>
      <c r="LHP809" s="72"/>
      <c r="LHQ809" s="72"/>
      <c r="LHR809" s="72"/>
      <c r="LHS809" s="72"/>
      <c r="LHT809" s="72"/>
      <c r="LHU809" s="72"/>
      <c r="LHV809" s="72"/>
      <c r="LHW809" s="72"/>
      <c r="LHX809" s="72"/>
      <c r="LHY809" s="72"/>
      <c r="LHZ809" s="72"/>
      <c r="LIA809" s="72"/>
      <c r="LIB809" s="72"/>
      <c r="LIC809" s="72"/>
      <c r="LID809" s="72"/>
      <c r="LIE809" s="72"/>
      <c r="LIF809" s="72"/>
      <c r="LIG809" s="72"/>
      <c r="LIH809" s="72"/>
      <c r="LII809" s="72"/>
      <c r="LIJ809" s="72"/>
      <c r="LIK809" s="72"/>
      <c r="LIL809" s="72"/>
      <c r="LIM809" s="72"/>
      <c r="LIN809" s="72"/>
      <c r="LIO809" s="72"/>
      <c r="LIP809" s="72"/>
      <c r="LIQ809" s="72"/>
      <c r="LIR809" s="72"/>
      <c r="LIS809" s="72"/>
      <c r="LIT809" s="72"/>
      <c r="LIU809" s="72"/>
      <c r="LIV809" s="72"/>
      <c r="LIW809" s="72"/>
      <c r="LIX809" s="72"/>
      <c r="LIY809" s="72"/>
      <c r="LIZ809" s="72"/>
      <c r="LJA809" s="72"/>
      <c r="LJB809" s="72"/>
      <c r="LJC809" s="72"/>
      <c r="LJD809" s="72"/>
      <c r="LJE809" s="72"/>
      <c r="LJF809" s="72"/>
      <c r="LJG809" s="72"/>
      <c r="LJH809" s="72"/>
      <c r="LJI809" s="72"/>
      <c r="LJJ809" s="72"/>
      <c r="LJK809" s="72"/>
      <c r="LJL809" s="72"/>
      <c r="LJM809" s="72"/>
      <c r="LJN809" s="72"/>
      <c r="LJO809" s="72"/>
      <c r="LJP809" s="72"/>
      <c r="LJQ809" s="72"/>
      <c r="LJR809" s="72"/>
      <c r="LJS809" s="72"/>
      <c r="LJT809" s="72"/>
      <c r="LJU809" s="72"/>
      <c r="LJV809" s="72"/>
      <c r="LJW809" s="72"/>
      <c r="LJX809" s="72"/>
      <c r="LJY809" s="72"/>
      <c r="LJZ809" s="72"/>
      <c r="LKA809" s="72"/>
      <c r="LKB809" s="72"/>
      <c r="LKC809" s="72"/>
      <c r="LKD809" s="72"/>
      <c r="LKE809" s="72"/>
      <c r="LKF809" s="72"/>
      <c r="LKG809" s="72"/>
      <c r="LKH809" s="72"/>
      <c r="LKI809" s="72"/>
      <c r="LKJ809" s="72"/>
      <c r="LKK809" s="72"/>
      <c r="LKL809" s="72"/>
      <c r="LKM809" s="72"/>
      <c r="LKN809" s="72"/>
      <c r="LKO809" s="72"/>
      <c r="LKP809" s="72"/>
      <c r="LKQ809" s="72"/>
      <c r="LKR809" s="72"/>
      <c r="LKS809" s="72"/>
      <c r="LKT809" s="72"/>
      <c r="LKU809" s="72"/>
      <c r="LKV809" s="72"/>
      <c r="LKW809" s="72"/>
      <c r="LKX809" s="72"/>
      <c r="LKY809" s="72"/>
      <c r="LKZ809" s="72"/>
      <c r="LLA809" s="72"/>
      <c r="LLB809" s="72"/>
      <c r="LLC809" s="72"/>
      <c r="LLD809" s="72"/>
      <c r="LLE809" s="72"/>
      <c r="LLF809" s="72"/>
      <c r="LLG809" s="72"/>
      <c r="LLH809" s="72"/>
      <c r="LLI809" s="72"/>
      <c r="LLJ809" s="72"/>
      <c r="LLK809" s="72"/>
      <c r="LLL809" s="72"/>
      <c r="LLM809" s="72"/>
      <c r="LLN809" s="72"/>
      <c r="LLO809" s="72"/>
      <c r="LLP809" s="72"/>
      <c r="LLQ809" s="72"/>
      <c r="LLR809" s="72"/>
      <c r="LLS809" s="72"/>
      <c r="LLT809" s="72"/>
      <c r="LLU809" s="72"/>
      <c r="LLV809" s="72"/>
      <c r="LLW809" s="72"/>
      <c r="LLX809" s="72"/>
      <c r="LLY809" s="72"/>
      <c r="LLZ809" s="72"/>
      <c r="LMA809" s="72"/>
      <c r="LMB809" s="72"/>
      <c r="LMC809" s="72"/>
      <c r="LMD809" s="72"/>
      <c r="LME809" s="72"/>
      <c r="LMF809" s="72"/>
      <c r="LMG809" s="72"/>
      <c r="LMH809" s="72"/>
      <c r="LMI809" s="72"/>
      <c r="LMJ809" s="72"/>
      <c r="LMK809" s="72"/>
      <c r="LML809" s="72"/>
      <c r="LMM809" s="72"/>
      <c r="LMN809" s="72"/>
      <c r="LMO809" s="72"/>
      <c r="LMP809" s="72"/>
      <c r="LMQ809" s="72"/>
      <c r="LMR809" s="72"/>
      <c r="LMS809" s="72"/>
      <c r="LMT809" s="72"/>
      <c r="LMU809" s="72"/>
      <c r="LMV809" s="72"/>
      <c r="LMW809" s="72"/>
      <c r="LMX809" s="72"/>
      <c r="LMY809" s="72"/>
      <c r="LMZ809" s="72"/>
      <c r="LNA809" s="72"/>
      <c r="LNB809" s="72"/>
      <c r="LNC809" s="72"/>
      <c r="LND809" s="72"/>
      <c r="LNE809" s="72"/>
      <c r="LNF809" s="72"/>
      <c r="LNG809" s="72"/>
      <c r="LNH809" s="72"/>
      <c r="LNI809" s="72"/>
      <c r="LNJ809" s="72"/>
      <c r="LNK809" s="72"/>
      <c r="LNL809" s="72"/>
      <c r="LNM809" s="72"/>
      <c r="LNN809" s="72"/>
      <c r="LNO809" s="72"/>
      <c r="LNP809" s="72"/>
      <c r="LNQ809" s="72"/>
      <c r="LNR809" s="72"/>
      <c r="LNS809" s="72"/>
      <c r="LNT809" s="72"/>
      <c r="LNU809" s="72"/>
      <c r="LNV809" s="72"/>
      <c r="LNW809" s="72"/>
      <c r="LNX809" s="72"/>
      <c r="LNY809" s="72"/>
      <c r="LNZ809" s="72"/>
      <c r="LOA809" s="72"/>
      <c r="LOB809" s="72"/>
      <c r="LOC809" s="72"/>
      <c r="LOD809" s="72"/>
      <c r="LOE809" s="72"/>
      <c r="LOF809" s="72"/>
      <c r="LOG809" s="72"/>
      <c r="LOH809" s="72"/>
      <c r="LOI809" s="72"/>
      <c r="LOJ809" s="72"/>
      <c r="LOK809" s="72"/>
      <c r="LOL809" s="72"/>
      <c r="LOM809" s="72"/>
      <c r="LON809" s="72"/>
      <c r="LOO809" s="72"/>
      <c r="LOP809" s="72"/>
      <c r="LOQ809" s="72"/>
      <c r="LOR809" s="72"/>
      <c r="LOS809" s="72"/>
      <c r="LOT809" s="72"/>
      <c r="LOU809" s="72"/>
      <c r="LOV809" s="72"/>
      <c r="LOW809" s="72"/>
      <c r="LOX809" s="72"/>
      <c r="LOY809" s="72"/>
      <c r="LOZ809" s="72"/>
      <c r="LPA809" s="72"/>
      <c r="LPB809" s="72"/>
      <c r="LPC809" s="72"/>
      <c r="LPD809" s="72"/>
      <c r="LPE809" s="72"/>
      <c r="LPF809" s="72"/>
      <c r="LPG809" s="72"/>
      <c r="LPH809" s="72"/>
      <c r="LPI809" s="72"/>
      <c r="LPJ809" s="72"/>
      <c r="LPK809" s="72"/>
      <c r="LPL809" s="72"/>
      <c r="LPM809" s="72"/>
      <c r="LPN809" s="72"/>
      <c r="LPO809" s="72"/>
      <c r="LPP809" s="72"/>
      <c r="LPQ809" s="72"/>
      <c r="LPR809" s="72"/>
      <c r="LPS809" s="72"/>
      <c r="LPT809" s="72"/>
      <c r="LPU809" s="72"/>
      <c r="LPV809" s="72"/>
      <c r="LPW809" s="72"/>
      <c r="LPX809" s="72"/>
      <c r="LPY809" s="72"/>
      <c r="LPZ809" s="72"/>
      <c r="LQA809" s="72"/>
      <c r="LQB809" s="72"/>
      <c r="LQC809" s="72"/>
      <c r="LQD809" s="72"/>
      <c r="LQE809" s="72"/>
      <c r="LQF809" s="72"/>
      <c r="LQG809" s="72"/>
      <c r="LQH809" s="72"/>
      <c r="LQI809" s="72"/>
      <c r="LQJ809" s="72"/>
      <c r="LQK809" s="72"/>
      <c r="LQL809" s="72"/>
      <c r="LQM809" s="72"/>
      <c r="LQN809" s="72"/>
      <c r="LQO809" s="72"/>
      <c r="LQP809" s="72"/>
      <c r="LQQ809" s="72"/>
      <c r="LQR809" s="72"/>
      <c r="LQS809" s="72"/>
      <c r="LQT809" s="72"/>
      <c r="LQU809" s="72"/>
      <c r="LQV809" s="72"/>
      <c r="LQW809" s="72"/>
      <c r="LQX809" s="72"/>
      <c r="LQY809" s="72"/>
      <c r="LQZ809" s="72"/>
      <c r="LRA809" s="72"/>
      <c r="LRB809" s="72"/>
      <c r="LRC809" s="72"/>
      <c r="LRD809" s="72"/>
      <c r="LRE809" s="72"/>
      <c r="LRF809" s="72"/>
      <c r="LRG809" s="72"/>
      <c r="LRH809" s="72"/>
      <c r="LRI809" s="72"/>
      <c r="LRJ809" s="72"/>
      <c r="LRK809" s="72"/>
      <c r="LRL809" s="72"/>
      <c r="LRM809" s="72"/>
      <c r="LRN809" s="72"/>
      <c r="LRO809" s="72"/>
      <c r="LRP809" s="72"/>
      <c r="LRQ809" s="72"/>
      <c r="LRR809" s="72"/>
      <c r="LRS809" s="72"/>
      <c r="LRT809" s="72"/>
      <c r="LRU809" s="72"/>
      <c r="LRV809" s="72"/>
      <c r="LRW809" s="72"/>
      <c r="LRX809" s="72"/>
      <c r="LRY809" s="72"/>
      <c r="LRZ809" s="72"/>
      <c r="LSA809" s="72"/>
      <c r="LSB809" s="72"/>
      <c r="LSC809" s="72"/>
      <c r="LSD809" s="72"/>
      <c r="LSE809" s="72"/>
      <c r="LSF809" s="72"/>
      <c r="LSG809" s="72"/>
      <c r="LSH809" s="72"/>
      <c r="LSI809" s="72"/>
      <c r="LSJ809" s="72"/>
      <c r="LSK809" s="72"/>
      <c r="LSL809" s="72"/>
      <c r="LSM809" s="72"/>
      <c r="LSN809" s="72"/>
      <c r="LSO809" s="72"/>
      <c r="LSP809" s="72"/>
      <c r="LSQ809" s="72"/>
      <c r="LSR809" s="72"/>
      <c r="LSS809" s="72"/>
      <c r="LST809" s="72"/>
      <c r="LSU809" s="72"/>
      <c r="LSV809" s="72"/>
      <c r="LSW809" s="72"/>
      <c r="LSX809" s="72"/>
      <c r="LSY809" s="72"/>
      <c r="LSZ809" s="72"/>
      <c r="LTA809" s="72"/>
      <c r="LTB809" s="72"/>
      <c r="LTC809" s="72"/>
      <c r="LTD809" s="72"/>
      <c r="LTE809" s="72"/>
      <c r="LTF809" s="72"/>
      <c r="LTG809" s="72"/>
      <c r="LTH809" s="72"/>
      <c r="LTI809" s="72"/>
      <c r="LTJ809" s="72"/>
      <c r="LTK809" s="72"/>
      <c r="LTL809" s="72"/>
      <c r="LTM809" s="72"/>
      <c r="LTN809" s="72"/>
      <c r="LTO809" s="72"/>
      <c r="LTP809" s="72"/>
      <c r="LTQ809" s="72"/>
      <c r="LTR809" s="72"/>
      <c r="LTS809" s="72"/>
      <c r="LTT809" s="72"/>
      <c r="LTU809" s="72"/>
      <c r="LTV809" s="72"/>
      <c r="LTW809" s="72"/>
      <c r="LTX809" s="72"/>
      <c r="LTY809" s="72"/>
      <c r="LTZ809" s="72"/>
      <c r="LUA809" s="72"/>
      <c r="LUB809" s="72"/>
      <c r="LUC809" s="72"/>
      <c r="LUD809" s="72"/>
      <c r="LUE809" s="72"/>
      <c r="LUF809" s="72"/>
      <c r="LUG809" s="72"/>
      <c r="LUH809" s="72"/>
      <c r="LUI809" s="72"/>
      <c r="LUJ809" s="72"/>
      <c r="LUK809" s="72"/>
      <c r="LUL809" s="72"/>
      <c r="LUM809" s="72"/>
      <c r="LUN809" s="72"/>
      <c r="LUO809" s="72"/>
      <c r="LUP809" s="72"/>
      <c r="LUQ809" s="72"/>
      <c r="LUR809" s="72"/>
      <c r="LUS809" s="72"/>
      <c r="LUT809" s="72"/>
      <c r="LUU809" s="72"/>
      <c r="LUV809" s="72"/>
      <c r="LUW809" s="72"/>
      <c r="LUX809" s="72"/>
      <c r="LUY809" s="72"/>
      <c r="LUZ809" s="72"/>
      <c r="LVA809" s="72"/>
      <c r="LVB809" s="72"/>
      <c r="LVC809" s="72"/>
      <c r="LVD809" s="72"/>
      <c r="LVE809" s="72"/>
      <c r="LVF809" s="72"/>
      <c r="LVG809" s="72"/>
      <c r="LVH809" s="72"/>
      <c r="LVI809" s="72"/>
      <c r="LVJ809" s="72"/>
      <c r="LVK809" s="72"/>
      <c r="LVL809" s="72"/>
      <c r="LVM809" s="72"/>
      <c r="LVN809" s="72"/>
      <c r="LVO809" s="72"/>
      <c r="LVP809" s="72"/>
      <c r="LVQ809" s="72"/>
      <c r="LVR809" s="72"/>
      <c r="LVS809" s="72"/>
      <c r="LVT809" s="72"/>
      <c r="LVU809" s="72"/>
      <c r="LVV809" s="72"/>
      <c r="LVW809" s="72"/>
      <c r="LVX809" s="72"/>
      <c r="LVY809" s="72"/>
      <c r="LVZ809" s="72"/>
      <c r="LWA809" s="72"/>
      <c r="LWB809" s="72"/>
      <c r="LWC809" s="72"/>
      <c r="LWD809" s="72"/>
      <c r="LWE809" s="72"/>
      <c r="LWF809" s="72"/>
      <c r="LWG809" s="72"/>
      <c r="LWH809" s="72"/>
      <c r="LWI809" s="72"/>
      <c r="LWJ809" s="72"/>
      <c r="LWK809" s="72"/>
      <c r="LWL809" s="72"/>
      <c r="LWM809" s="72"/>
      <c r="LWN809" s="72"/>
      <c r="LWO809" s="72"/>
      <c r="LWP809" s="72"/>
      <c r="LWQ809" s="72"/>
      <c r="LWR809" s="72"/>
      <c r="LWS809" s="72"/>
      <c r="LWT809" s="72"/>
      <c r="LWU809" s="72"/>
      <c r="LWV809" s="72"/>
      <c r="LWW809" s="72"/>
      <c r="LWX809" s="72"/>
      <c r="LWY809" s="72"/>
      <c r="LWZ809" s="72"/>
      <c r="LXA809" s="72"/>
      <c r="LXB809" s="72"/>
      <c r="LXC809" s="72"/>
      <c r="LXD809" s="72"/>
      <c r="LXE809" s="72"/>
      <c r="LXF809" s="72"/>
      <c r="LXG809" s="72"/>
      <c r="LXH809" s="72"/>
      <c r="LXI809" s="72"/>
      <c r="LXJ809" s="72"/>
      <c r="LXK809" s="72"/>
      <c r="LXL809" s="72"/>
      <c r="LXM809" s="72"/>
      <c r="LXN809" s="72"/>
      <c r="LXO809" s="72"/>
      <c r="LXP809" s="72"/>
      <c r="LXQ809" s="72"/>
      <c r="LXR809" s="72"/>
      <c r="LXS809" s="72"/>
      <c r="LXT809" s="72"/>
      <c r="LXU809" s="72"/>
      <c r="LXV809" s="72"/>
      <c r="LXW809" s="72"/>
      <c r="LXX809" s="72"/>
      <c r="LXY809" s="72"/>
      <c r="LXZ809" s="72"/>
      <c r="LYA809" s="72"/>
      <c r="LYB809" s="72"/>
      <c r="LYC809" s="72"/>
      <c r="LYD809" s="72"/>
      <c r="LYE809" s="72"/>
      <c r="LYF809" s="72"/>
      <c r="LYG809" s="72"/>
      <c r="LYH809" s="72"/>
      <c r="LYI809" s="72"/>
      <c r="LYJ809" s="72"/>
      <c r="LYK809" s="72"/>
      <c r="LYL809" s="72"/>
      <c r="LYM809" s="72"/>
      <c r="LYN809" s="72"/>
      <c r="LYO809" s="72"/>
      <c r="LYP809" s="72"/>
      <c r="LYQ809" s="72"/>
      <c r="LYR809" s="72"/>
      <c r="LYS809" s="72"/>
      <c r="LYT809" s="72"/>
      <c r="LYU809" s="72"/>
      <c r="LYV809" s="72"/>
      <c r="LYW809" s="72"/>
      <c r="LYX809" s="72"/>
      <c r="LYY809" s="72"/>
      <c r="LYZ809" s="72"/>
      <c r="LZA809" s="72"/>
      <c r="LZB809" s="72"/>
      <c r="LZC809" s="72"/>
      <c r="LZD809" s="72"/>
      <c r="LZE809" s="72"/>
      <c r="LZF809" s="72"/>
      <c r="LZG809" s="72"/>
      <c r="LZH809" s="72"/>
      <c r="LZI809" s="72"/>
      <c r="LZJ809" s="72"/>
      <c r="LZK809" s="72"/>
      <c r="LZL809" s="72"/>
      <c r="LZM809" s="72"/>
      <c r="LZN809" s="72"/>
      <c r="LZO809" s="72"/>
      <c r="LZP809" s="72"/>
      <c r="LZQ809" s="72"/>
      <c r="LZR809" s="72"/>
      <c r="LZS809" s="72"/>
      <c r="LZT809" s="72"/>
      <c r="LZU809" s="72"/>
      <c r="LZV809" s="72"/>
      <c r="LZW809" s="72"/>
      <c r="LZX809" s="72"/>
      <c r="LZY809" s="72"/>
      <c r="LZZ809" s="72"/>
      <c r="MAA809" s="72"/>
      <c r="MAB809" s="72"/>
      <c r="MAC809" s="72"/>
      <c r="MAD809" s="72"/>
      <c r="MAE809" s="72"/>
      <c r="MAF809" s="72"/>
      <c r="MAG809" s="72"/>
      <c r="MAH809" s="72"/>
      <c r="MAI809" s="72"/>
      <c r="MAJ809" s="72"/>
      <c r="MAK809" s="72"/>
      <c r="MAL809" s="72"/>
      <c r="MAM809" s="72"/>
      <c r="MAN809" s="72"/>
      <c r="MAO809" s="72"/>
      <c r="MAP809" s="72"/>
      <c r="MAQ809" s="72"/>
      <c r="MAR809" s="72"/>
      <c r="MAS809" s="72"/>
      <c r="MAT809" s="72"/>
      <c r="MAU809" s="72"/>
      <c r="MAV809" s="72"/>
      <c r="MAW809" s="72"/>
      <c r="MAX809" s="72"/>
      <c r="MAY809" s="72"/>
      <c r="MAZ809" s="72"/>
      <c r="MBA809" s="72"/>
      <c r="MBB809" s="72"/>
      <c r="MBC809" s="72"/>
      <c r="MBD809" s="72"/>
      <c r="MBE809" s="72"/>
      <c r="MBF809" s="72"/>
      <c r="MBG809" s="72"/>
      <c r="MBH809" s="72"/>
      <c r="MBI809" s="72"/>
      <c r="MBJ809" s="72"/>
      <c r="MBK809" s="72"/>
      <c r="MBL809" s="72"/>
      <c r="MBM809" s="72"/>
      <c r="MBN809" s="72"/>
      <c r="MBO809" s="72"/>
      <c r="MBP809" s="72"/>
      <c r="MBQ809" s="72"/>
      <c r="MBR809" s="72"/>
      <c r="MBS809" s="72"/>
      <c r="MBT809" s="72"/>
      <c r="MBU809" s="72"/>
      <c r="MBV809" s="72"/>
      <c r="MBW809" s="72"/>
      <c r="MBX809" s="72"/>
      <c r="MBY809" s="72"/>
      <c r="MBZ809" s="72"/>
      <c r="MCA809" s="72"/>
      <c r="MCB809" s="72"/>
      <c r="MCC809" s="72"/>
      <c r="MCD809" s="72"/>
      <c r="MCE809" s="72"/>
      <c r="MCF809" s="72"/>
      <c r="MCG809" s="72"/>
      <c r="MCH809" s="72"/>
      <c r="MCI809" s="72"/>
      <c r="MCJ809" s="72"/>
      <c r="MCK809" s="72"/>
      <c r="MCL809" s="72"/>
      <c r="MCM809" s="72"/>
      <c r="MCN809" s="72"/>
      <c r="MCO809" s="72"/>
      <c r="MCP809" s="72"/>
      <c r="MCQ809" s="72"/>
      <c r="MCR809" s="72"/>
      <c r="MCS809" s="72"/>
      <c r="MCT809" s="72"/>
      <c r="MCU809" s="72"/>
      <c r="MCV809" s="72"/>
      <c r="MCW809" s="72"/>
      <c r="MCX809" s="72"/>
      <c r="MCY809" s="72"/>
      <c r="MCZ809" s="72"/>
      <c r="MDA809" s="72"/>
      <c r="MDB809" s="72"/>
      <c r="MDC809" s="72"/>
      <c r="MDD809" s="72"/>
      <c r="MDE809" s="72"/>
      <c r="MDF809" s="72"/>
      <c r="MDG809" s="72"/>
      <c r="MDH809" s="72"/>
      <c r="MDI809" s="72"/>
      <c r="MDJ809" s="72"/>
      <c r="MDK809" s="72"/>
      <c r="MDL809" s="72"/>
      <c r="MDM809" s="72"/>
      <c r="MDN809" s="72"/>
      <c r="MDO809" s="72"/>
      <c r="MDP809" s="72"/>
      <c r="MDQ809" s="72"/>
      <c r="MDR809" s="72"/>
      <c r="MDS809" s="72"/>
      <c r="MDT809" s="72"/>
      <c r="MDU809" s="72"/>
      <c r="MDV809" s="72"/>
      <c r="MDW809" s="72"/>
      <c r="MDX809" s="72"/>
      <c r="MDY809" s="72"/>
      <c r="MDZ809" s="72"/>
      <c r="MEA809" s="72"/>
      <c r="MEB809" s="72"/>
      <c r="MEC809" s="72"/>
      <c r="MED809" s="72"/>
      <c r="MEE809" s="72"/>
      <c r="MEF809" s="72"/>
      <c r="MEG809" s="72"/>
      <c r="MEH809" s="72"/>
      <c r="MEI809" s="72"/>
      <c r="MEJ809" s="72"/>
      <c r="MEK809" s="72"/>
      <c r="MEL809" s="72"/>
      <c r="MEM809" s="72"/>
      <c r="MEN809" s="72"/>
      <c r="MEO809" s="72"/>
      <c r="MEP809" s="72"/>
      <c r="MEQ809" s="72"/>
      <c r="MER809" s="72"/>
      <c r="MES809" s="72"/>
      <c r="MET809" s="72"/>
      <c r="MEU809" s="72"/>
      <c r="MEV809" s="72"/>
      <c r="MEW809" s="72"/>
      <c r="MEX809" s="72"/>
      <c r="MEY809" s="72"/>
      <c r="MEZ809" s="72"/>
      <c r="MFA809" s="72"/>
      <c r="MFB809" s="72"/>
      <c r="MFC809" s="72"/>
      <c r="MFD809" s="72"/>
      <c r="MFE809" s="72"/>
      <c r="MFF809" s="72"/>
      <c r="MFG809" s="72"/>
      <c r="MFH809" s="72"/>
      <c r="MFI809" s="72"/>
      <c r="MFJ809" s="72"/>
      <c r="MFK809" s="72"/>
      <c r="MFL809" s="72"/>
      <c r="MFM809" s="72"/>
      <c r="MFN809" s="72"/>
      <c r="MFO809" s="72"/>
      <c r="MFP809" s="72"/>
      <c r="MFQ809" s="72"/>
      <c r="MFR809" s="72"/>
      <c r="MFS809" s="72"/>
      <c r="MFT809" s="72"/>
      <c r="MFU809" s="72"/>
      <c r="MFV809" s="72"/>
      <c r="MFW809" s="72"/>
      <c r="MFX809" s="72"/>
      <c r="MFY809" s="72"/>
      <c r="MFZ809" s="72"/>
      <c r="MGA809" s="72"/>
      <c r="MGB809" s="72"/>
      <c r="MGC809" s="72"/>
      <c r="MGD809" s="72"/>
      <c r="MGE809" s="72"/>
      <c r="MGF809" s="72"/>
      <c r="MGG809" s="72"/>
      <c r="MGH809" s="72"/>
      <c r="MGI809" s="72"/>
      <c r="MGJ809" s="72"/>
      <c r="MGK809" s="72"/>
      <c r="MGL809" s="72"/>
      <c r="MGM809" s="72"/>
      <c r="MGN809" s="72"/>
      <c r="MGO809" s="72"/>
      <c r="MGP809" s="72"/>
      <c r="MGQ809" s="72"/>
      <c r="MGR809" s="72"/>
      <c r="MGS809" s="72"/>
      <c r="MGT809" s="72"/>
      <c r="MGU809" s="72"/>
      <c r="MGV809" s="72"/>
      <c r="MGW809" s="72"/>
      <c r="MGX809" s="72"/>
      <c r="MGY809" s="72"/>
      <c r="MGZ809" s="72"/>
      <c r="MHA809" s="72"/>
      <c r="MHB809" s="72"/>
      <c r="MHC809" s="72"/>
      <c r="MHD809" s="72"/>
      <c r="MHE809" s="72"/>
      <c r="MHF809" s="72"/>
      <c r="MHG809" s="72"/>
      <c r="MHH809" s="72"/>
      <c r="MHI809" s="72"/>
      <c r="MHJ809" s="72"/>
      <c r="MHK809" s="72"/>
      <c r="MHL809" s="72"/>
      <c r="MHM809" s="72"/>
      <c r="MHN809" s="72"/>
      <c r="MHO809" s="72"/>
      <c r="MHP809" s="72"/>
      <c r="MHQ809" s="72"/>
      <c r="MHR809" s="72"/>
      <c r="MHS809" s="72"/>
      <c r="MHT809" s="72"/>
      <c r="MHU809" s="72"/>
      <c r="MHV809" s="72"/>
      <c r="MHW809" s="72"/>
      <c r="MHX809" s="72"/>
      <c r="MHY809" s="72"/>
      <c r="MHZ809" s="72"/>
      <c r="MIA809" s="72"/>
      <c r="MIB809" s="72"/>
      <c r="MIC809" s="72"/>
      <c r="MID809" s="72"/>
      <c r="MIE809" s="72"/>
      <c r="MIF809" s="72"/>
      <c r="MIG809" s="72"/>
      <c r="MIH809" s="72"/>
      <c r="MII809" s="72"/>
      <c r="MIJ809" s="72"/>
      <c r="MIK809" s="72"/>
      <c r="MIL809" s="72"/>
      <c r="MIM809" s="72"/>
      <c r="MIN809" s="72"/>
      <c r="MIO809" s="72"/>
      <c r="MIP809" s="72"/>
      <c r="MIQ809" s="72"/>
      <c r="MIR809" s="72"/>
      <c r="MIS809" s="72"/>
      <c r="MIT809" s="72"/>
      <c r="MIU809" s="72"/>
      <c r="MIV809" s="72"/>
      <c r="MIW809" s="72"/>
      <c r="MIX809" s="72"/>
      <c r="MIY809" s="72"/>
      <c r="MIZ809" s="72"/>
      <c r="MJA809" s="72"/>
      <c r="MJB809" s="72"/>
      <c r="MJC809" s="72"/>
      <c r="MJD809" s="72"/>
      <c r="MJE809" s="72"/>
      <c r="MJF809" s="72"/>
      <c r="MJG809" s="72"/>
      <c r="MJH809" s="72"/>
      <c r="MJI809" s="72"/>
      <c r="MJJ809" s="72"/>
      <c r="MJK809" s="72"/>
      <c r="MJL809" s="72"/>
      <c r="MJM809" s="72"/>
      <c r="MJN809" s="72"/>
      <c r="MJO809" s="72"/>
      <c r="MJP809" s="72"/>
      <c r="MJQ809" s="72"/>
      <c r="MJR809" s="72"/>
      <c r="MJS809" s="72"/>
      <c r="MJT809" s="72"/>
      <c r="MJU809" s="72"/>
      <c r="MJV809" s="72"/>
      <c r="MJW809" s="72"/>
      <c r="MJX809" s="72"/>
      <c r="MJY809" s="72"/>
      <c r="MJZ809" s="72"/>
      <c r="MKA809" s="72"/>
      <c r="MKB809" s="72"/>
      <c r="MKC809" s="72"/>
      <c r="MKD809" s="72"/>
      <c r="MKE809" s="72"/>
      <c r="MKF809" s="72"/>
      <c r="MKG809" s="72"/>
      <c r="MKH809" s="72"/>
      <c r="MKI809" s="72"/>
      <c r="MKJ809" s="72"/>
      <c r="MKK809" s="72"/>
      <c r="MKL809" s="72"/>
      <c r="MKM809" s="72"/>
      <c r="MKN809" s="72"/>
      <c r="MKO809" s="72"/>
      <c r="MKP809" s="72"/>
      <c r="MKQ809" s="72"/>
      <c r="MKR809" s="72"/>
      <c r="MKS809" s="72"/>
      <c r="MKT809" s="72"/>
      <c r="MKU809" s="72"/>
      <c r="MKV809" s="72"/>
      <c r="MKW809" s="72"/>
      <c r="MKX809" s="72"/>
      <c r="MKY809" s="72"/>
      <c r="MKZ809" s="72"/>
      <c r="MLA809" s="72"/>
      <c r="MLB809" s="72"/>
      <c r="MLC809" s="72"/>
      <c r="MLD809" s="72"/>
      <c r="MLE809" s="72"/>
      <c r="MLF809" s="72"/>
      <c r="MLG809" s="72"/>
      <c r="MLH809" s="72"/>
      <c r="MLI809" s="72"/>
      <c r="MLJ809" s="72"/>
      <c r="MLK809" s="72"/>
      <c r="MLL809" s="72"/>
      <c r="MLM809" s="72"/>
      <c r="MLN809" s="72"/>
      <c r="MLO809" s="72"/>
      <c r="MLP809" s="72"/>
      <c r="MLQ809" s="72"/>
      <c r="MLR809" s="72"/>
      <c r="MLS809" s="72"/>
      <c r="MLT809" s="72"/>
      <c r="MLU809" s="72"/>
      <c r="MLV809" s="72"/>
      <c r="MLW809" s="72"/>
      <c r="MLX809" s="72"/>
      <c r="MLY809" s="72"/>
      <c r="MLZ809" s="72"/>
      <c r="MMA809" s="72"/>
      <c r="MMB809" s="72"/>
      <c r="MMC809" s="72"/>
      <c r="MMD809" s="72"/>
      <c r="MME809" s="72"/>
      <c r="MMF809" s="72"/>
      <c r="MMG809" s="72"/>
      <c r="MMH809" s="72"/>
      <c r="MMI809" s="72"/>
      <c r="MMJ809" s="72"/>
      <c r="MMK809" s="72"/>
      <c r="MML809" s="72"/>
      <c r="MMM809" s="72"/>
      <c r="MMN809" s="72"/>
      <c r="MMO809" s="72"/>
      <c r="MMP809" s="72"/>
      <c r="MMQ809" s="72"/>
      <c r="MMR809" s="72"/>
      <c r="MMS809" s="72"/>
      <c r="MMT809" s="72"/>
      <c r="MMU809" s="72"/>
      <c r="MMV809" s="72"/>
      <c r="MMW809" s="72"/>
      <c r="MMX809" s="72"/>
      <c r="MMY809" s="72"/>
      <c r="MMZ809" s="72"/>
      <c r="MNA809" s="72"/>
      <c r="MNB809" s="72"/>
      <c r="MNC809" s="72"/>
      <c r="MND809" s="72"/>
      <c r="MNE809" s="72"/>
      <c r="MNF809" s="72"/>
      <c r="MNG809" s="72"/>
      <c r="MNH809" s="72"/>
      <c r="MNI809" s="72"/>
      <c r="MNJ809" s="72"/>
      <c r="MNK809" s="72"/>
      <c r="MNL809" s="72"/>
      <c r="MNM809" s="72"/>
      <c r="MNN809" s="72"/>
      <c r="MNO809" s="72"/>
      <c r="MNP809" s="72"/>
      <c r="MNQ809" s="72"/>
      <c r="MNR809" s="72"/>
      <c r="MNS809" s="72"/>
      <c r="MNT809" s="72"/>
      <c r="MNU809" s="72"/>
      <c r="MNV809" s="72"/>
      <c r="MNW809" s="72"/>
      <c r="MNX809" s="72"/>
      <c r="MNY809" s="72"/>
      <c r="MNZ809" s="72"/>
      <c r="MOA809" s="72"/>
      <c r="MOB809" s="72"/>
      <c r="MOC809" s="72"/>
      <c r="MOD809" s="72"/>
      <c r="MOE809" s="72"/>
      <c r="MOF809" s="72"/>
      <c r="MOG809" s="72"/>
      <c r="MOH809" s="72"/>
      <c r="MOI809" s="72"/>
      <c r="MOJ809" s="72"/>
      <c r="MOK809" s="72"/>
      <c r="MOL809" s="72"/>
      <c r="MOM809" s="72"/>
      <c r="MON809" s="72"/>
      <c r="MOO809" s="72"/>
      <c r="MOP809" s="72"/>
      <c r="MOQ809" s="72"/>
      <c r="MOR809" s="72"/>
      <c r="MOS809" s="72"/>
      <c r="MOT809" s="72"/>
      <c r="MOU809" s="72"/>
      <c r="MOV809" s="72"/>
      <c r="MOW809" s="72"/>
      <c r="MOX809" s="72"/>
      <c r="MOY809" s="72"/>
      <c r="MOZ809" s="72"/>
      <c r="MPA809" s="72"/>
      <c r="MPB809" s="72"/>
      <c r="MPC809" s="72"/>
      <c r="MPD809" s="72"/>
      <c r="MPE809" s="72"/>
      <c r="MPF809" s="72"/>
      <c r="MPG809" s="72"/>
      <c r="MPH809" s="72"/>
      <c r="MPI809" s="72"/>
      <c r="MPJ809" s="72"/>
      <c r="MPK809" s="72"/>
      <c r="MPL809" s="72"/>
      <c r="MPM809" s="72"/>
      <c r="MPN809" s="72"/>
      <c r="MPO809" s="72"/>
      <c r="MPP809" s="72"/>
      <c r="MPQ809" s="72"/>
      <c r="MPR809" s="72"/>
      <c r="MPS809" s="72"/>
      <c r="MPT809" s="72"/>
      <c r="MPU809" s="72"/>
      <c r="MPV809" s="72"/>
      <c r="MPW809" s="72"/>
      <c r="MPX809" s="72"/>
      <c r="MPY809" s="72"/>
      <c r="MPZ809" s="72"/>
      <c r="MQA809" s="72"/>
      <c r="MQB809" s="72"/>
      <c r="MQC809" s="72"/>
      <c r="MQD809" s="72"/>
      <c r="MQE809" s="72"/>
      <c r="MQF809" s="72"/>
      <c r="MQG809" s="72"/>
      <c r="MQH809" s="72"/>
      <c r="MQI809" s="72"/>
      <c r="MQJ809" s="72"/>
      <c r="MQK809" s="72"/>
      <c r="MQL809" s="72"/>
      <c r="MQM809" s="72"/>
      <c r="MQN809" s="72"/>
      <c r="MQO809" s="72"/>
      <c r="MQP809" s="72"/>
      <c r="MQQ809" s="72"/>
      <c r="MQR809" s="72"/>
      <c r="MQS809" s="72"/>
      <c r="MQT809" s="72"/>
      <c r="MQU809" s="72"/>
      <c r="MQV809" s="72"/>
      <c r="MQW809" s="72"/>
      <c r="MQX809" s="72"/>
      <c r="MQY809" s="72"/>
      <c r="MQZ809" s="72"/>
      <c r="MRA809" s="72"/>
      <c r="MRB809" s="72"/>
      <c r="MRC809" s="72"/>
      <c r="MRD809" s="72"/>
      <c r="MRE809" s="72"/>
      <c r="MRF809" s="72"/>
      <c r="MRG809" s="72"/>
      <c r="MRH809" s="72"/>
      <c r="MRI809" s="72"/>
      <c r="MRJ809" s="72"/>
      <c r="MRK809" s="72"/>
      <c r="MRL809" s="72"/>
      <c r="MRM809" s="72"/>
      <c r="MRN809" s="72"/>
      <c r="MRO809" s="72"/>
      <c r="MRP809" s="72"/>
      <c r="MRQ809" s="72"/>
      <c r="MRR809" s="72"/>
      <c r="MRS809" s="72"/>
      <c r="MRT809" s="72"/>
      <c r="MRU809" s="72"/>
      <c r="MRV809" s="72"/>
      <c r="MRW809" s="72"/>
      <c r="MRX809" s="72"/>
      <c r="MRY809" s="72"/>
      <c r="MRZ809" s="72"/>
      <c r="MSA809" s="72"/>
      <c r="MSB809" s="72"/>
      <c r="MSC809" s="72"/>
      <c r="MSD809" s="72"/>
      <c r="MSE809" s="72"/>
      <c r="MSF809" s="72"/>
      <c r="MSG809" s="72"/>
      <c r="MSH809" s="72"/>
      <c r="MSI809" s="72"/>
      <c r="MSJ809" s="72"/>
      <c r="MSK809" s="72"/>
      <c r="MSL809" s="72"/>
      <c r="MSM809" s="72"/>
      <c r="MSN809" s="72"/>
      <c r="MSO809" s="72"/>
      <c r="MSP809" s="72"/>
      <c r="MSQ809" s="72"/>
      <c r="MSR809" s="72"/>
      <c r="MSS809" s="72"/>
      <c r="MST809" s="72"/>
      <c r="MSU809" s="72"/>
      <c r="MSV809" s="72"/>
      <c r="MSW809" s="72"/>
      <c r="MSX809" s="72"/>
      <c r="MSY809" s="72"/>
      <c r="MSZ809" s="72"/>
      <c r="MTA809" s="72"/>
      <c r="MTB809" s="72"/>
      <c r="MTC809" s="72"/>
      <c r="MTD809" s="72"/>
      <c r="MTE809" s="72"/>
      <c r="MTF809" s="72"/>
      <c r="MTG809" s="72"/>
      <c r="MTH809" s="72"/>
      <c r="MTI809" s="72"/>
      <c r="MTJ809" s="72"/>
      <c r="MTK809" s="72"/>
      <c r="MTL809" s="72"/>
      <c r="MTM809" s="72"/>
      <c r="MTN809" s="72"/>
      <c r="MTO809" s="72"/>
      <c r="MTP809" s="72"/>
      <c r="MTQ809" s="72"/>
      <c r="MTR809" s="72"/>
      <c r="MTS809" s="72"/>
      <c r="MTT809" s="72"/>
      <c r="MTU809" s="72"/>
      <c r="MTV809" s="72"/>
      <c r="MTW809" s="72"/>
      <c r="MTX809" s="72"/>
      <c r="MTY809" s="72"/>
      <c r="MTZ809" s="72"/>
      <c r="MUA809" s="72"/>
      <c r="MUB809" s="72"/>
      <c r="MUC809" s="72"/>
      <c r="MUD809" s="72"/>
      <c r="MUE809" s="72"/>
      <c r="MUF809" s="72"/>
      <c r="MUG809" s="72"/>
      <c r="MUH809" s="72"/>
      <c r="MUI809" s="72"/>
      <c r="MUJ809" s="72"/>
      <c r="MUK809" s="72"/>
      <c r="MUL809" s="72"/>
      <c r="MUM809" s="72"/>
      <c r="MUN809" s="72"/>
      <c r="MUO809" s="72"/>
      <c r="MUP809" s="72"/>
      <c r="MUQ809" s="72"/>
      <c r="MUR809" s="72"/>
      <c r="MUS809" s="72"/>
      <c r="MUT809" s="72"/>
      <c r="MUU809" s="72"/>
      <c r="MUV809" s="72"/>
      <c r="MUW809" s="72"/>
      <c r="MUX809" s="72"/>
      <c r="MUY809" s="72"/>
      <c r="MUZ809" s="72"/>
      <c r="MVA809" s="72"/>
      <c r="MVB809" s="72"/>
      <c r="MVC809" s="72"/>
      <c r="MVD809" s="72"/>
      <c r="MVE809" s="72"/>
      <c r="MVF809" s="72"/>
      <c r="MVG809" s="72"/>
      <c r="MVH809" s="72"/>
      <c r="MVI809" s="72"/>
      <c r="MVJ809" s="72"/>
      <c r="MVK809" s="72"/>
      <c r="MVL809" s="72"/>
      <c r="MVM809" s="72"/>
      <c r="MVN809" s="72"/>
      <c r="MVO809" s="72"/>
      <c r="MVP809" s="72"/>
      <c r="MVQ809" s="72"/>
      <c r="MVR809" s="72"/>
      <c r="MVS809" s="72"/>
      <c r="MVT809" s="72"/>
      <c r="MVU809" s="72"/>
      <c r="MVV809" s="72"/>
      <c r="MVW809" s="72"/>
      <c r="MVX809" s="72"/>
      <c r="MVY809" s="72"/>
      <c r="MVZ809" s="72"/>
      <c r="MWA809" s="72"/>
      <c r="MWB809" s="72"/>
      <c r="MWC809" s="72"/>
      <c r="MWD809" s="72"/>
      <c r="MWE809" s="72"/>
      <c r="MWF809" s="72"/>
      <c r="MWG809" s="72"/>
      <c r="MWH809" s="72"/>
      <c r="MWI809" s="72"/>
      <c r="MWJ809" s="72"/>
      <c r="MWK809" s="72"/>
      <c r="MWL809" s="72"/>
      <c r="MWM809" s="72"/>
      <c r="MWN809" s="72"/>
      <c r="MWO809" s="72"/>
      <c r="MWP809" s="72"/>
      <c r="MWQ809" s="72"/>
      <c r="MWR809" s="72"/>
      <c r="MWS809" s="72"/>
      <c r="MWT809" s="72"/>
      <c r="MWU809" s="72"/>
      <c r="MWV809" s="72"/>
      <c r="MWW809" s="72"/>
      <c r="MWX809" s="72"/>
      <c r="MWY809" s="72"/>
      <c r="MWZ809" s="72"/>
      <c r="MXA809" s="72"/>
      <c r="MXB809" s="72"/>
      <c r="MXC809" s="72"/>
      <c r="MXD809" s="72"/>
      <c r="MXE809" s="72"/>
      <c r="MXF809" s="72"/>
      <c r="MXG809" s="72"/>
      <c r="MXH809" s="72"/>
      <c r="MXI809" s="72"/>
      <c r="MXJ809" s="72"/>
      <c r="MXK809" s="72"/>
      <c r="MXL809" s="72"/>
      <c r="MXM809" s="72"/>
      <c r="MXN809" s="72"/>
      <c r="MXO809" s="72"/>
      <c r="MXP809" s="72"/>
      <c r="MXQ809" s="72"/>
      <c r="MXR809" s="72"/>
      <c r="MXS809" s="72"/>
      <c r="MXT809" s="72"/>
      <c r="MXU809" s="72"/>
      <c r="MXV809" s="72"/>
      <c r="MXW809" s="72"/>
      <c r="MXX809" s="72"/>
      <c r="MXY809" s="72"/>
      <c r="MXZ809" s="72"/>
      <c r="MYA809" s="72"/>
      <c r="MYB809" s="72"/>
      <c r="MYC809" s="72"/>
      <c r="MYD809" s="72"/>
      <c r="MYE809" s="72"/>
      <c r="MYF809" s="72"/>
      <c r="MYG809" s="72"/>
      <c r="MYH809" s="72"/>
      <c r="MYI809" s="72"/>
      <c r="MYJ809" s="72"/>
      <c r="MYK809" s="72"/>
      <c r="MYL809" s="72"/>
      <c r="MYM809" s="72"/>
      <c r="MYN809" s="72"/>
      <c r="MYO809" s="72"/>
      <c r="MYP809" s="72"/>
      <c r="MYQ809" s="72"/>
      <c r="MYR809" s="72"/>
      <c r="MYS809" s="72"/>
      <c r="MYT809" s="72"/>
      <c r="MYU809" s="72"/>
      <c r="MYV809" s="72"/>
      <c r="MYW809" s="72"/>
      <c r="MYX809" s="72"/>
      <c r="MYY809" s="72"/>
      <c r="MYZ809" s="72"/>
      <c r="MZA809" s="72"/>
      <c r="MZB809" s="72"/>
      <c r="MZC809" s="72"/>
      <c r="MZD809" s="72"/>
      <c r="MZE809" s="72"/>
      <c r="MZF809" s="72"/>
      <c r="MZG809" s="72"/>
      <c r="MZH809" s="72"/>
      <c r="MZI809" s="72"/>
      <c r="MZJ809" s="72"/>
      <c r="MZK809" s="72"/>
      <c r="MZL809" s="72"/>
      <c r="MZM809" s="72"/>
      <c r="MZN809" s="72"/>
      <c r="MZO809" s="72"/>
      <c r="MZP809" s="72"/>
      <c r="MZQ809" s="72"/>
      <c r="MZR809" s="72"/>
      <c r="MZS809" s="72"/>
      <c r="MZT809" s="72"/>
      <c r="MZU809" s="72"/>
      <c r="MZV809" s="72"/>
      <c r="MZW809" s="72"/>
      <c r="MZX809" s="72"/>
      <c r="MZY809" s="72"/>
      <c r="MZZ809" s="72"/>
      <c r="NAA809" s="72"/>
      <c r="NAB809" s="72"/>
      <c r="NAC809" s="72"/>
      <c r="NAD809" s="72"/>
      <c r="NAE809" s="72"/>
      <c r="NAF809" s="72"/>
      <c r="NAG809" s="72"/>
      <c r="NAH809" s="72"/>
      <c r="NAI809" s="72"/>
      <c r="NAJ809" s="72"/>
      <c r="NAK809" s="72"/>
      <c r="NAL809" s="72"/>
      <c r="NAM809" s="72"/>
      <c r="NAN809" s="72"/>
      <c r="NAO809" s="72"/>
      <c r="NAP809" s="72"/>
      <c r="NAQ809" s="72"/>
      <c r="NAR809" s="72"/>
      <c r="NAS809" s="72"/>
      <c r="NAT809" s="72"/>
      <c r="NAU809" s="72"/>
      <c r="NAV809" s="72"/>
      <c r="NAW809" s="72"/>
      <c r="NAX809" s="72"/>
      <c r="NAY809" s="72"/>
      <c r="NAZ809" s="72"/>
      <c r="NBA809" s="72"/>
      <c r="NBB809" s="72"/>
      <c r="NBC809" s="72"/>
      <c r="NBD809" s="72"/>
      <c r="NBE809" s="72"/>
      <c r="NBF809" s="72"/>
      <c r="NBG809" s="72"/>
      <c r="NBH809" s="72"/>
      <c r="NBI809" s="72"/>
      <c r="NBJ809" s="72"/>
      <c r="NBK809" s="72"/>
      <c r="NBL809" s="72"/>
      <c r="NBM809" s="72"/>
      <c r="NBN809" s="72"/>
      <c r="NBO809" s="72"/>
      <c r="NBP809" s="72"/>
      <c r="NBQ809" s="72"/>
      <c r="NBR809" s="72"/>
      <c r="NBS809" s="72"/>
      <c r="NBT809" s="72"/>
      <c r="NBU809" s="72"/>
      <c r="NBV809" s="72"/>
      <c r="NBW809" s="72"/>
      <c r="NBX809" s="72"/>
      <c r="NBY809" s="72"/>
      <c r="NBZ809" s="72"/>
      <c r="NCA809" s="72"/>
      <c r="NCB809" s="72"/>
      <c r="NCC809" s="72"/>
      <c r="NCD809" s="72"/>
      <c r="NCE809" s="72"/>
      <c r="NCF809" s="72"/>
      <c r="NCG809" s="72"/>
      <c r="NCH809" s="72"/>
      <c r="NCI809" s="72"/>
      <c r="NCJ809" s="72"/>
      <c r="NCK809" s="72"/>
      <c r="NCL809" s="72"/>
      <c r="NCM809" s="72"/>
      <c r="NCN809" s="72"/>
      <c r="NCO809" s="72"/>
      <c r="NCP809" s="72"/>
      <c r="NCQ809" s="72"/>
      <c r="NCR809" s="72"/>
      <c r="NCS809" s="72"/>
      <c r="NCT809" s="72"/>
      <c r="NCU809" s="72"/>
      <c r="NCV809" s="72"/>
      <c r="NCW809" s="72"/>
      <c r="NCX809" s="72"/>
      <c r="NCY809" s="72"/>
      <c r="NCZ809" s="72"/>
      <c r="NDA809" s="72"/>
      <c r="NDB809" s="72"/>
      <c r="NDC809" s="72"/>
      <c r="NDD809" s="72"/>
      <c r="NDE809" s="72"/>
      <c r="NDF809" s="72"/>
      <c r="NDG809" s="72"/>
      <c r="NDH809" s="72"/>
      <c r="NDI809" s="72"/>
      <c r="NDJ809" s="72"/>
      <c r="NDK809" s="72"/>
      <c r="NDL809" s="72"/>
      <c r="NDM809" s="72"/>
      <c r="NDN809" s="72"/>
      <c r="NDO809" s="72"/>
      <c r="NDP809" s="72"/>
      <c r="NDQ809" s="72"/>
      <c r="NDR809" s="72"/>
      <c r="NDS809" s="72"/>
      <c r="NDT809" s="72"/>
      <c r="NDU809" s="72"/>
      <c r="NDV809" s="72"/>
      <c r="NDW809" s="72"/>
      <c r="NDX809" s="72"/>
      <c r="NDY809" s="72"/>
      <c r="NDZ809" s="72"/>
      <c r="NEA809" s="72"/>
      <c r="NEB809" s="72"/>
      <c r="NEC809" s="72"/>
      <c r="NED809" s="72"/>
      <c r="NEE809" s="72"/>
      <c r="NEF809" s="72"/>
      <c r="NEG809" s="72"/>
      <c r="NEH809" s="72"/>
      <c r="NEI809" s="72"/>
      <c r="NEJ809" s="72"/>
      <c r="NEK809" s="72"/>
      <c r="NEL809" s="72"/>
      <c r="NEM809" s="72"/>
      <c r="NEN809" s="72"/>
      <c r="NEO809" s="72"/>
      <c r="NEP809" s="72"/>
      <c r="NEQ809" s="72"/>
      <c r="NER809" s="72"/>
      <c r="NES809" s="72"/>
      <c r="NET809" s="72"/>
      <c r="NEU809" s="72"/>
      <c r="NEV809" s="72"/>
      <c r="NEW809" s="72"/>
      <c r="NEX809" s="72"/>
      <c r="NEY809" s="72"/>
      <c r="NEZ809" s="72"/>
      <c r="NFA809" s="72"/>
      <c r="NFB809" s="72"/>
      <c r="NFC809" s="72"/>
      <c r="NFD809" s="72"/>
      <c r="NFE809" s="72"/>
      <c r="NFF809" s="72"/>
      <c r="NFG809" s="72"/>
      <c r="NFH809" s="72"/>
      <c r="NFI809" s="72"/>
      <c r="NFJ809" s="72"/>
      <c r="NFK809" s="72"/>
      <c r="NFL809" s="72"/>
      <c r="NFM809" s="72"/>
      <c r="NFN809" s="72"/>
      <c r="NFO809" s="72"/>
      <c r="NFP809" s="72"/>
      <c r="NFQ809" s="72"/>
      <c r="NFR809" s="72"/>
      <c r="NFS809" s="72"/>
      <c r="NFT809" s="72"/>
      <c r="NFU809" s="72"/>
      <c r="NFV809" s="72"/>
      <c r="NFW809" s="72"/>
      <c r="NFX809" s="72"/>
      <c r="NFY809" s="72"/>
      <c r="NFZ809" s="72"/>
      <c r="NGA809" s="72"/>
      <c r="NGB809" s="72"/>
      <c r="NGC809" s="72"/>
      <c r="NGD809" s="72"/>
      <c r="NGE809" s="72"/>
      <c r="NGF809" s="72"/>
      <c r="NGG809" s="72"/>
      <c r="NGH809" s="72"/>
      <c r="NGI809" s="72"/>
      <c r="NGJ809" s="72"/>
      <c r="NGK809" s="72"/>
      <c r="NGL809" s="72"/>
      <c r="NGM809" s="72"/>
      <c r="NGN809" s="72"/>
      <c r="NGO809" s="72"/>
      <c r="NGP809" s="72"/>
      <c r="NGQ809" s="72"/>
      <c r="NGR809" s="72"/>
      <c r="NGS809" s="72"/>
      <c r="NGT809" s="72"/>
      <c r="NGU809" s="72"/>
      <c r="NGV809" s="72"/>
      <c r="NGW809" s="72"/>
      <c r="NGX809" s="72"/>
      <c r="NGY809" s="72"/>
      <c r="NGZ809" s="72"/>
      <c r="NHA809" s="72"/>
      <c r="NHB809" s="72"/>
      <c r="NHC809" s="72"/>
      <c r="NHD809" s="72"/>
      <c r="NHE809" s="72"/>
      <c r="NHF809" s="72"/>
      <c r="NHG809" s="72"/>
      <c r="NHH809" s="72"/>
      <c r="NHI809" s="72"/>
      <c r="NHJ809" s="72"/>
      <c r="NHK809" s="72"/>
      <c r="NHL809" s="72"/>
      <c r="NHM809" s="72"/>
      <c r="NHN809" s="72"/>
      <c r="NHO809" s="72"/>
      <c r="NHP809" s="72"/>
      <c r="NHQ809" s="72"/>
      <c r="NHR809" s="72"/>
      <c r="NHS809" s="72"/>
      <c r="NHT809" s="72"/>
      <c r="NHU809" s="72"/>
      <c r="NHV809" s="72"/>
      <c r="NHW809" s="72"/>
      <c r="NHX809" s="72"/>
      <c r="NHY809" s="72"/>
      <c r="NHZ809" s="72"/>
      <c r="NIA809" s="72"/>
      <c r="NIB809" s="72"/>
      <c r="NIC809" s="72"/>
      <c r="NID809" s="72"/>
      <c r="NIE809" s="72"/>
      <c r="NIF809" s="72"/>
      <c r="NIG809" s="72"/>
      <c r="NIH809" s="72"/>
      <c r="NII809" s="72"/>
      <c r="NIJ809" s="72"/>
      <c r="NIK809" s="72"/>
      <c r="NIL809" s="72"/>
      <c r="NIM809" s="72"/>
      <c r="NIN809" s="72"/>
      <c r="NIO809" s="72"/>
      <c r="NIP809" s="72"/>
      <c r="NIQ809" s="72"/>
      <c r="NIR809" s="72"/>
      <c r="NIS809" s="72"/>
      <c r="NIT809" s="72"/>
      <c r="NIU809" s="72"/>
      <c r="NIV809" s="72"/>
      <c r="NIW809" s="72"/>
      <c r="NIX809" s="72"/>
      <c r="NIY809" s="72"/>
      <c r="NIZ809" s="72"/>
      <c r="NJA809" s="72"/>
      <c r="NJB809" s="72"/>
      <c r="NJC809" s="72"/>
      <c r="NJD809" s="72"/>
      <c r="NJE809" s="72"/>
      <c r="NJF809" s="72"/>
      <c r="NJG809" s="72"/>
      <c r="NJH809" s="72"/>
      <c r="NJI809" s="72"/>
      <c r="NJJ809" s="72"/>
      <c r="NJK809" s="72"/>
      <c r="NJL809" s="72"/>
      <c r="NJM809" s="72"/>
      <c r="NJN809" s="72"/>
      <c r="NJO809" s="72"/>
      <c r="NJP809" s="72"/>
      <c r="NJQ809" s="72"/>
      <c r="NJR809" s="72"/>
      <c r="NJS809" s="72"/>
      <c r="NJT809" s="72"/>
      <c r="NJU809" s="72"/>
      <c r="NJV809" s="72"/>
      <c r="NJW809" s="72"/>
      <c r="NJX809" s="72"/>
      <c r="NJY809" s="72"/>
      <c r="NJZ809" s="72"/>
      <c r="NKA809" s="72"/>
      <c r="NKB809" s="72"/>
      <c r="NKC809" s="72"/>
      <c r="NKD809" s="72"/>
      <c r="NKE809" s="72"/>
      <c r="NKF809" s="72"/>
      <c r="NKG809" s="72"/>
      <c r="NKH809" s="72"/>
      <c r="NKI809" s="72"/>
      <c r="NKJ809" s="72"/>
      <c r="NKK809" s="72"/>
      <c r="NKL809" s="72"/>
      <c r="NKM809" s="72"/>
      <c r="NKN809" s="72"/>
      <c r="NKO809" s="72"/>
      <c r="NKP809" s="72"/>
      <c r="NKQ809" s="72"/>
      <c r="NKR809" s="72"/>
      <c r="NKS809" s="72"/>
      <c r="NKT809" s="72"/>
      <c r="NKU809" s="72"/>
      <c r="NKV809" s="72"/>
      <c r="NKW809" s="72"/>
      <c r="NKX809" s="72"/>
      <c r="NKY809" s="72"/>
      <c r="NKZ809" s="72"/>
      <c r="NLA809" s="72"/>
      <c r="NLB809" s="72"/>
      <c r="NLC809" s="72"/>
      <c r="NLD809" s="72"/>
      <c r="NLE809" s="72"/>
      <c r="NLF809" s="72"/>
      <c r="NLG809" s="72"/>
      <c r="NLH809" s="72"/>
      <c r="NLI809" s="72"/>
      <c r="NLJ809" s="72"/>
      <c r="NLK809" s="72"/>
      <c r="NLL809" s="72"/>
      <c r="NLM809" s="72"/>
      <c r="NLN809" s="72"/>
      <c r="NLO809" s="72"/>
      <c r="NLP809" s="72"/>
      <c r="NLQ809" s="72"/>
      <c r="NLR809" s="72"/>
      <c r="NLS809" s="72"/>
      <c r="NLT809" s="72"/>
      <c r="NLU809" s="72"/>
      <c r="NLV809" s="72"/>
      <c r="NLW809" s="72"/>
      <c r="NLX809" s="72"/>
      <c r="NLY809" s="72"/>
      <c r="NLZ809" s="72"/>
      <c r="NMA809" s="72"/>
      <c r="NMB809" s="72"/>
      <c r="NMC809" s="72"/>
      <c r="NMD809" s="72"/>
      <c r="NME809" s="72"/>
      <c r="NMF809" s="72"/>
      <c r="NMG809" s="72"/>
      <c r="NMH809" s="72"/>
      <c r="NMI809" s="72"/>
      <c r="NMJ809" s="72"/>
      <c r="NMK809" s="72"/>
      <c r="NML809" s="72"/>
      <c r="NMM809" s="72"/>
      <c r="NMN809" s="72"/>
      <c r="NMO809" s="72"/>
      <c r="NMP809" s="72"/>
      <c r="NMQ809" s="72"/>
      <c r="NMR809" s="72"/>
      <c r="NMS809" s="72"/>
      <c r="NMT809" s="72"/>
      <c r="NMU809" s="72"/>
      <c r="NMV809" s="72"/>
      <c r="NMW809" s="72"/>
      <c r="NMX809" s="72"/>
      <c r="NMY809" s="72"/>
      <c r="NMZ809" s="72"/>
      <c r="NNA809" s="72"/>
      <c r="NNB809" s="72"/>
      <c r="NNC809" s="72"/>
      <c r="NND809" s="72"/>
      <c r="NNE809" s="72"/>
      <c r="NNF809" s="72"/>
      <c r="NNG809" s="72"/>
      <c r="NNH809" s="72"/>
      <c r="NNI809" s="72"/>
      <c r="NNJ809" s="72"/>
      <c r="NNK809" s="72"/>
      <c r="NNL809" s="72"/>
      <c r="NNM809" s="72"/>
      <c r="NNN809" s="72"/>
      <c r="NNO809" s="72"/>
      <c r="NNP809" s="72"/>
      <c r="NNQ809" s="72"/>
      <c r="NNR809" s="72"/>
      <c r="NNS809" s="72"/>
      <c r="NNT809" s="72"/>
      <c r="NNU809" s="72"/>
      <c r="NNV809" s="72"/>
      <c r="NNW809" s="72"/>
      <c r="NNX809" s="72"/>
      <c r="NNY809" s="72"/>
      <c r="NNZ809" s="72"/>
      <c r="NOA809" s="72"/>
      <c r="NOB809" s="72"/>
      <c r="NOC809" s="72"/>
      <c r="NOD809" s="72"/>
      <c r="NOE809" s="72"/>
      <c r="NOF809" s="72"/>
      <c r="NOG809" s="72"/>
      <c r="NOH809" s="72"/>
      <c r="NOI809" s="72"/>
      <c r="NOJ809" s="72"/>
      <c r="NOK809" s="72"/>
      <c r="NOL809" s="72"/>
      <c r="NOM809" s="72"/>
      <c r="NON809" s="72"/>
      <c r="NOO809" s="72"/>
      <c r="NOP809" s="72"/>
      <c r="NOQ809" s="72"/>
      <c r="NOR809" s="72"/>
      <c r="NOS809" s="72"/>
      <c r="NOT809" s="72"/>
      <c r="NOU809" s="72"/>
      <c r="NOV809" s="72"/>
      <c r="NOW809" s="72"/>
      <c r="NOX809" s="72"/>
      <c r="NOY809" s="72"/>
      <c r="NOZ809" s="72"/>
      <c r="NPA809" s="72"/>
      <c r="NPB809" s="72"/>
      <c r="NPC809" s="72"/>
      <c r="NPD809" s="72"/>
      <c r="NPE809" s="72"/>
      <c r="NPF809" s="72"/>
      <c r="NPG809" s="72"/>
      <c r="NPH809" s="72"/>
      <c r="NPI809" s="72"/>
      <c r="NPJ809" s="72"/>
      <c r="NPK809" s="72"/>
      <c r="NPL809" s="72"/>
      <c r="NPM809" s="72"/>
      <c r="NPN809" s="72"/>
      <c r="NPO809" s="72"/>
      <c r="NPP809" s="72"/>
      <c r="NPQ809" s="72"/>
      <c r="NPR809" s="72"/>
      <c r="NPS809" s="72"/>
      <c r="NPT809" s="72"/>
      <c r="NPU809" s="72"/>
      <c r="NPV809" s="72"/>
      <c r="NPW809" s="72"/>
      <c r="NPX809" s="72"/>
      <c r="NPY809" s="72"/>
      <c r="NPZ809" s="72"/>
      <c r="NQA809" s="72"/>
      <c r="NQB809" s="72"/>
      <c r="NQC809" s="72"/>
      <c r="NQD809" s="72"/>
      <c r="NQE809" s="72"/>
      <c r="NQF809" s="72"/>
      <c r="NQG809" s="72"/>
      <c r="NQH809" s="72"/>
      <c r="NQI809" s="72"/>
      <c r="NQJ809" s="72"/>
      <c r="NQK809" s="72"/>
      <c r="NQL809" s="72"/>
      <c r="NQM809" s="72"/>
      <c r="NQN809" s="72"/>
      <c r="NQO809" s="72"/>
      <c r="NQP809" s="72"/>
      <c r="NQQ809" s="72"/>
      <c r="NQR809" s="72"/>
      <c r="NQS809" s="72"/>
      <c r="NQT809" s="72"/>
      <c r="NQU809" s="72"/>
      <c r="NQV809" s="72"/>
      <c r="NQW809" s="72"/>
      <c r="NQX809" s="72"/>
      <c r="NQY809" s="72"/>
      <c r="NQZ809" s="72"/>
      <c r="NRA809" s="72"/>
      <c r="NRB809" s="72"/>
      <c r="NRC809" s="72"/>
      <c r="NRD809" s="72"/>
      <c r="NRE809" s="72"/>
      <c r="NRF809" s="72"/>
      <c r="NRG809" s="72"/>
      <c r="NRH809" s="72"/>
      <c r="NRI809" s="72"/>
      <c r="NRJ809" s="72"/>
      <c r="NRK809" s="72"/>
      <c r="NRL809" s="72"/>
      <c r="NRM809" s="72"/>
      <c r="NRN809" s="72"/>
      <c r="NRO809" s="72"/>
      <c r="NRP809" s="72"/>
      <c r="NRQ809" s="72"/>
      <c r="NRR809" s="72"/>
      <c r="NRS809" s="72"/>
      <c r="NRT809" s="72"/>
      <c r="NRU809" s="72"/>
      <c r="NRV809" s="72"/>
      <c r="NRW809" s="72"/>
      <c r="NRX809" s="72"/>
      <c r="NRY809" s="72"/>
      <c r="NRZ809" s="72"/>
      <c r="NSA809" s="72"/>
      <c r="NSB809" s="72"/>
      <c r="NSC809" s="72"/>
      <c r="NSD809" s="72"/>
      <c r="NSE809" s="72"/>
      <c r="NSF809" s="72"/>
      <c r="NSG809" s="72"/>
      <c r="NSH809" s="72"/>
      <c r="NSI809" s="72"/>
      <c r="NSJ809" s="72"/>
      <c r="NSK809" s="72"/>
      <c r="NSL809" s="72"/>
      <c r="NSM809" s="72"/>
      <c r="NSN809" s="72"/>
      <c r="NSO809" s="72"/>
      <c r="NSP809" s="72"/>
      <c r="NSQ809" s="72"/>
      <c r="NSR809" s="72"/>
      <c r="NSS809" s="72"/>
      <c r="NST809" s="72"/>
      <c r="NSU809" s="72"/>
      <c r="NSV809" s="72"/>
      <c r="NSW809" s="72"/>
      <c r="NSX809" s="72"/>
      <c r="NSY809" s="72"/>
      <c r="NSZ809" s="72"/>
      <c r="NTA809" s="72"/>
      <c r="NTB809" s="72"/>
      <c r="NTC809" s="72"/>
      <c r="NTD809" s="72"/>
      <c r="NTE809" s="72"/>
      <c r="NTF809" s="72"/>
      <c r="NTG809" s="72"/>
      <c r="NTH809" s="72"/>
      <c r="NTI809" s="72"/>
      <c r="NTJ809" s="72"/>
      <c r="NTK809" s="72"/>
      <c r="NTL809" s="72"/>
      <c r="NTM809" s="72"/>
      <c r="NTN809" s="72"/>
      <c r="NTO809" s="72"/>
      <c r="NTP809" s="72"/>
      <c r="NTQ809" s="72"/>
      <c r="NTR809" s="72"/>
      <c r="NTS809" s="72"/>
      <c r="NTT809" s="72"/>
      <c r="NTU809" s="72"/>
      <c r="NTV809" s="72"/>
      <c r="NTW809" s="72"/>
      <c r="NTX809" s="72"/>
      <c r="NTY809" s="72"/>
      <c r="NTZ809" s="72"/>
      <c r="NUA809" s="72"/>
      <c r="NUB809" s="72"/>
      <c r="NUC809" s="72"/>
      <c r="NUD809" s="72"/>
      <c r="NUE809" s="72"/>
      <c r="NUF809" s="72"/>
      <c r="NUG809" s="72"/>
      <c r="NUH809" s="72"/>
      <c r="NUI809" s="72"/>
      <c r="NUJ809" s="72"/>
      <c r="NUK809" s="72"/>
      <c r="NUL809" s="72"/>
      <c r="NUM809" s="72"/>
      <c r="NUN809" s="72"/>
      <c r="NUO809" s="72"/>
      <c r="NUP809" s="72"/>
      <c r="NUQ809" s="72"/>
      <c r="NUR809" s="72"/>
      <c r="NUS809" s="72"/>
      <c r="NUT809" s="72"/>
      <c r="NUU809" s="72"/>
      <c r="NUV809" s="72"/>
      <c r="NUW809" s="72"/>
      <c r="NUX809" s="72"/>
      <c r="NUY809" s="72"/>
      <c r="NUZ809" s="72"/>
      <c r="NVA809" s="72"/>
      <c r="NVB809" s="72"/>
      <c r="NVC809" s="72"/>
      <c r="NVD809" s="72"/>
      <c r="NVE809" s="72"/>
      <c r="NVF809" s="72"/>
      <c r="NVG809" s="72"/>
      <c r="NVH809" s="72"/>
      <c r="NVI809" s="72"/>
      <c r="NVJ809" s="72"/>
      <c r="NVK809" s="72"/>
      <c r="NVL809" s="72"/>
      <c r="NVM809" s="72"/>
      <c r="NVN809" s="72"/>
      <c r="NVO809" s="72"/>
      <c r="NVP809" s="72"/>
      <c r="NVQ809" s="72"/>
      <c r="NVR809" s="72"/>
      <c r="NVS809" s="72"/>
      <c r="NVT809" s="72"/>
      <c r="NVU809" s="72"/>
      <c r="NVV809" s="72"/>
      <c r="NVW809" s="72"/>
      <c r="NVX809" s="72"/>
      <c r="NVY809" s="72"/>
      <c r="NVZ809" s="72"/>
      <c r="NWA809" s="72"/>
      <c r="NWB809" s="72"/>
      <c r="NWC809" s="72"/>
      <c r="NWD809" s="72"/>
      <c r="NWE809" s="72"/>
      <c r="NWF809" s="72"/>
      <c r="NWG809" s="72"/>
      <c r="NWH809" s="72"/>
      <c r="NWI809" s="72"/>
      <c r="NWJ809" s="72"/>
      <c r="NWK809" s="72"/>
      <c r="NWL809" s="72"/>
      <c r="NWM809" s="72"/>
      <c r="NWN809" s="72"/>
      <c r="NWO809" s="72"/>
      <c r="NWP809" s="72"/>
      <c r="NWQ809" s="72"/>
      <c r="NWR809" s="72"/>
      <c r="NWS809" s="72"/>
      <c r="NWT809" s="72"/>
      <c r="NWU809" s="72"/>
      <c r="NWV809" s="72"/>
      <c r="NWW809" s="72"/>
      <c r="NWX809" s="72"/>
      <c r="NWY809" s="72"/>
      <c r="NWZ809" s="72"/>
      <c r="NXA809" s="72"/>
      <c r="NXB809" s="72"/>
      <c r="NXC809" s="72"/>
      <c r="NXD809" s="72"/>
      <c r="NXE809" s="72"/>
      <c r="NXF809" s="72"/>
      <c r="NXG809" s="72"/>
      <c r="NXH809" s="72"/>
      <c r="NXI809" s="72"/>
      <c r="NXJ809" s="72"/>
      <c r="NXK809" s="72"/>
      <c r="NXL809" s="72"/>
      <c r="NXM809" s="72"/>
      <c r="NXN809" s="72"/>
      <c r="NXO809" s="72"/>
      <c r="NXP809" s="72"/>
      <c r="NXQ809" s="72"/>
      <c r="NXR809" s="72"/>
      <c r="NXS809" s="72"/>
      <c r="NXT809" s="72"/>
      <c r="NXU809" s="72"/>
      <c r="NXV809" s="72"/>
      <c r="NXW809" s="72"/>
      <c r="NXX809" s="72"/>
      <c r="NXY809" s="72"/>
      <c r="NXZ809" s="72"/>
      <c r="NYA809" s="72"/>
      <c r="NYB809" s="72"/>
      <c r="NYC809" s="72"/>
      <c r="NYD809" s="72"/>
      <c r="NYE809" s="72"/>
      <c r="NYF809" s="72"/>
      <c r="NYG809" s="72"/>
      <c r="NYH809" s="72"/>
      <c r="NYI809" s="72"/>
      <c r="NYJ809" s="72"/>
      <c r="NYK809" s="72"/>
      <c r="NYL809" s="72"/>
      <c r="NYM809" s="72"/>
      <c r="NYN809" s="72"/>
      <c r="NYO809" s="72"/>
      <c r="NYP809" s="72"/>
      <c r="NYQ809" s="72"/>
      <c r="NYR809" s="72"/>
      <c r="NYS809" s="72"/>
      <c r="NYT809" s="72"/>
      <c r="NYU809" s="72"/>
      <c r="NYV809" s="72"/>
      <c r="NYW809" s="72"/>
      <c r="NYX809" s="72"/>
      <c r="NYY809" s="72"/>
      <c r="NYZ809" s="72"/>
      <c r="NZA809" s="72"/>
      <c r="NZB809" s="72"/>
      <c r="NZC809" s="72"/>
      <c r="NZD809" s="72"/>
      <c r="NZE809" s="72"/>
      <c r="NZF809" s="72"/>
      <c r="NZG809" s="72"/>
      <c r="NZH809" s="72"/>
      <c r="NZI809" s="72"/>
      <c r="NZJ809" s="72"/>
      <c r="NZK809" s="72"/>
      <c r="NZL809" s="72"/>
      <c r="NZM809" s="72"/>
      <c r="NZN809" s="72"/>
      <c r="NZO809" s="72"/>
      <c r="NZP809" s="72"/>
      <c r="NZQ809" s="72"/>
      <c r="NZR809" s="72"/>
      <c r="NZS809" s="72"/>
      <c r="NZT809" s="72"/>
      <c r="NZU809" s="72"/>
      <c r="NZV809" s="72"/>
      <c r="NZW809" s="72"/>
      <c r="NZX809" s="72"/>
      <c r="NZY809" s="72"/>
      <c r="NZZ809" s="72"/>
      <c r="OAA809" s="72"/>
      <c r="OAB809" s="72"/>
      <c r="OAC809" s="72"/>
      <c r="OAD809" s="72"/>
      <c r="OAE809" s="72"/>
      <c r="OAF809" s="72"/>
      <c r="OAG809" s="72"/>
      <c r="OAH809" s="72"/>
      <c r="OAI809" s="72"/>
      <c r="OAJ809" s="72"/>
      <c r="OAK809" s="72"/>
      <c r="OAL809" s="72"/>
      <c r="OAM809" s="72"/>
      <c r="OAN809" s="72"/>
      <c r="OAO809" s="72"/>
      <c r="OAP809" s="72"/>
      <c r="OAQ809" s="72"/>
      <c r="OAR809" s="72"/>
      <c r="OAS809" s="72"/>
      <c r="OAT809" s="72"/>
      <c r="OAU809" s="72"/>
      <c r="OAV809" s="72"/>
      <c r="OAW809" s="72"/>
      <c r="OAX809" s="72"/>
      <c r="OAY809" s="72"/>
      <c r="OAZ809" s="72"/>
      <c r="OBA809" s="72"/>
      <c r="OBB809" s="72"/>
      <c r="OBC809" s="72"/>
      <c r="OBD809" s="72"/>
      <c r="OBE809" s="72"/>
      <c r="OBF809" s="72"/>
      <c r="OBG809" s="72"/>
      <c r="OBH809" s="72"/>
      <c r="OBI809" s="72"/>
      <c r="OBJ809" s="72"/>
      <c r="OBK809" s="72"/>
      <c r="OBL809" s="72"/>
      <c r="OBM809" s="72"/>
      <c r="OBN809" s="72"/>
      <c r="OBO809" s="72"/>
      <c r="OBP809" s="72"/>
      <c r="OBQ809" s="72"/>
      <c r="OBR809" s="72"/>
      <c r="OBS809" s="72"/>
      <c r="OBT809" s="72"/>
      <c r="OBU809" s="72"/>
      <c r="OBV809" s="72"/>
      <c r="OBW809" s="72"/>
      <c r="OBX809" s="72"/>
      <c r="OBY809" s="72"/>
      <c r="OBZ809" s="72"/>
      <c r="OCA809" s="72"/>
      <c r="OCB809" s="72"/>
      <c r="OCC809" s="72"/>
      <c r="OCD809" s="72"/>
      <c r="OCE809" s="72"/>
      <c r="OCF809" s="72"/>
      <c r="OCG809" s="72"/>
      <c r="OCH809" s="72"/>
      <c r="OCI809" s="72"/>
      <c r="OCJ809" s="72"/>
      <c r="OCK809" s="72"/>
      <c r="OCL809" s="72"/>
      <c r="OCM809" s="72"/>
      <c r="OCN809" s="72"/>
      <c r="OCO809" s="72"/>
      <c r="OCP809" s="72"/>
      <c r="OCQ809" s="72"/>
      <c r="OCR809" s="72"/>
      <c r="OCS809" s="72"/>
      <c r="OCT809" s="72"/>
      <c r="OCU809" s="72"/>
      <c r="OCV809" s="72"/>
      <c r="OCW809" s="72"/>
      <c r="OCX809" s="72"/>
      <c r="OCY809" s="72"/>
      <c r="OCZ809" s="72"/>
      <c r="ODA809" s="72"/>
      <c r="ODB809" s="72"/>
      <c r="ODC809" s="72"/>
      <c r="ODD809" s="72"/>
      <c r="ODE809" s="72"/>
      <c r="ODF809" s="72"/>
      <c r="ODG809" s="72"/>
      <c r="ODH809" s="72"/>
      <c r="ODI809" s="72"/>
      <c r="ODJ809" s="72"/>
      <c r="ODK809" s="72"/>
      <c r="ODL809" s="72"/>
      <c r="ODM809" s="72"/>
      <c r="ODN809" s="72"/>
      <c r="ODO809" s="72"/>
      <c r="ODP809" s="72"/>
      <c r="ODQ809" s="72"/>
      <c r="ODR809" s="72"/>
      <c r="ODS809" s="72"/>
      <c r="ODT809" s="72"/>
      <c r="ODU809" s="72"/>
      <c r="ODV809" s="72"/>
      <c r="ODW809" s="72"/>
      <c r="ODX809" s="72"/>
      <c r="ODY809" s="72"/>
      <c r="ODZ809" s="72"/>
      <c r="OEA809" s="72"/>
      <c r="OEB809" s="72"/>
      <c r="OEC809" s="72"/>
      <c r="OED809" s="72"/>
      <c r="OEE809" s="72"/>
      <c r="OEF809" s="72"/>
      <c r="OEG809" s="72"/>
      <c r="OEH809" s="72"/>
      <c r="OEI809" s="72"/>
      <c r="OEJ809" s="72"/>
      <c r="OEK809" s="72"/>
      <c r="OEL809" s="72"/>
      <c r="OEM809" s="72"/>
      <c r="OEN809" s="72"/>
      <c r="OEO809" s="72"/>
      <c r="OEP809" s="72"/>
      <c r="OEQ809" s="72"/>
      <c r="OER809" s="72"/>
      <c r="OES809" s="72"/>
      <c r="OET809" s="72"/>
      <c r="OEU809" s="72"/>
      <c r="OEV809" s="72"/>
      <c r="OEW809" s="72"/>
      <c r="OEX809" s="72"/>
      <c r="OEY809" s="72"/>
      <c r="OEZ809" s="72"/>
      <c r="OFA809" s="72"/>
      <c r="OFB809" s="72"/>
      <c r="OFC809" s="72"/>
      <c r="OFD809" s="72"/>
      <c r="OFE809" s="72"/>
      <c r="OFF809" s="72"/>
      <c r="OFG809" s="72"/>
      <c r="OFH809" s="72"/>
      <c r="OFI809" s="72"/>
      <c r="OFJ809" s="72"/>
      <c r="OFK809" s="72"/>
      <c r="OFL809" s="72"/>
      <c r="OFM809" s="72"/>
      <c r="OFN809" s="72"/>
      <c r="OFO809" s="72"/>
      <c r="OFP809" s="72"/>
      <c r="OFQ809" s="72"/>
      <c r="OFR809" s="72"/>
      <c r="OFS809" s="72"/>
      <c r="OFT809" s="72"/>
      <c r="OFU809" s="72"/>
      <c r="OFV809" s="72"/>
      <c r="OFW809" s="72"/>
      <c r="OFX809" s="72"/>
      <c r="OFY809" s="72"/>
      <c r="OFZ809" s="72"/>
      <c r="OGA809" s="72"/>
      <c r="OGB809" s="72"/>
      <c r="OGC809" s="72"/>
      <c r="OGD809" s="72"/>
      <c r="OGE809" s="72"/>
      <c r="OGF809" s="72"/>
      <c r="OGG809" s="72"/>
      <c r="OGH809" s="72"/>
      <c r="OGI809" s="72"/>
      <c r="OGJ809" s="72"/>
      <c r="OGK809" s="72"/>
      <c r="OGL809" s="72"/>
      <c r="OGM809" s="72"/>
      <c r="OGN809" s="72"/>
      <c r="OGO809" s="72"/>
      <c r="OGP809" s="72"/>
      <c r="OGQ809" s="72"/>
      <c r="OGR809" s="72"/>
      <c r="OGS809" s="72"/>
      <c r="OGT809" s="72"/>
      <c r="OGU809" s="72"/>
      <c r="OGV809" s="72"/>
      <c r="OGW809" s="72"/>
      <c r="OGX809" s="72"/>
      <c r="OGY809" s="72"/>
      <c r="OGZ809" s="72"/>
      <c r="OHA809" s="72"/>
      <c r="OHB809" s="72"/>
      <c r="OHC809" s="72"/>
      <c r="OHD809" s="72"/>
      <c r="OHE809" s="72"/>
      <c r="OHF809" s="72"/>
      <c r="OHG809" s="72"/>
      <c r="OHH809" s="72"/>
      <c r="OHI809" s="72"/>
      <c r="OHJ809" s="72"/>
      <c r="OHK809" s="72"/>
      <c r="OHL809" s="72"/>
      <c r="OHM809" s="72"/>
      <c r="OHN809" s="72"/>
      <c r="OHO809" s="72"/>
      <c r="OHP809" s="72"/>
      <c r="OHQ809" s="72"/>
      <c r="OHR809" s="72"/>
      <c r="OHS809" s="72"/>
      <c r="OHT809" s="72"/>
      <c r="OHU809" s="72"/>
      <c r="OHV809" s="72"/>
      <c r="OHW809" s="72"/>
      <c r="OHX809" s="72"/>
      <c r="OHY809" s="72"/>
      <c r="OHZ809" s="72"/>
      <c r="OIA809" s="72"/>
      <c r="OIB809" s="72"/>
      <c r="OIC809" s="72"/>
      <c r="OID809" s="72"/>
      <c r="OIE809" s="72"/>
      <c r="OIF809" s="72"/>
      <c r="OIG809" s="72"/>
      <c r="OIH809" s="72"/>
      <c r="OII809" s="72"/>
      <c r="OIJ809" s="72"/>
      <c r="OIK809" s="72"/>
      <c r="OIL809" s="72"/>
      <c r="OIM809" s="72"/>
      <c r="OIN809" s="72"/>
      <c r="OIO809" s="72"/>
      <c r="OIP809" s="72"/>
      <c r="OIQ809" s="72"/>
      <c r="OIR809" s="72"/>
      <c r="OIS809" s="72"/>
      <c r="OIT809" s="72"/>
      <c r="OIU809" s="72"/>
      <c r="OIV809" s="72"/>
      <c r="OIW809" s="72"/>
      <c r="OIX809" s="72"/>
      <c r="OIY809" s="72"/>
      <c r="OIZ809" s="72"/>
      <c r="OJA809" s="72"/>
      <c r="OJB809" s="72"/>
      <c r="OJC809" s="72"/>
      <c r="OJD809" s="72"/>
      <c r="OJE809" s="72"/>
      <c r="OJF809" s="72"/>
      <c r="OJG809" s="72"/>
      <c r="OJH809" s="72"/>
      <c r="OJI809" s="72"/>
      <c r="OJJ809" s="72"/>
      <c r="OJK809" s="72"/>
      <c r="OJL809" s="72"/>
      <c r="OJM809" s="72"/>
      <c r="OJN809" s="72"/>
      <c r="OJO809" s="72"/>
      <c r="OJP809" s="72"/>
      <c r="OJQ809" s="72"/>
      <c r="OJR809" s="72"/>
      <c r="OJS809" s="72"/>
      <c r="OJT809" s="72"/>
      <c r="OJU809" s="72"/>
      <c r="OJV809" s="72"/>
      <c r="OJW809" s="72"/>
      <c r="OJX809" s="72"/>
      <c r="OJY809" s="72"/>
      <c r="OJZ809" s="72"/>
      <c r="OKA809" s="72"/>
      <c r="OKB809" s="72"/>
      <c r="OKC809" s="72"/>
      <c r="OKD809" s="72"/>
      <c r="OKE809" s="72"/>
      <c r="OKF809" s="72"/>
      <c r="OKG809" s="72"/>
      <c r="OKH809" s="72"/>
      <c r="OKI809" s="72"/>
      <c r="OKJ809" s="72"/>
      <c r="OKK809" s="72"/>
      <c r="OKL809" s="72"/>
      <c r="OKM809" s="72"/>
      <c r="OKN809" s="72"/>
      <c r="OKO809" s="72"/>
      <c r="OKP809" s="72"/>
      <c r="OKQ809" s="72"/>
      <c r="OKR809" s="72"/>
      <c r="OKS809" s="72"/>
      <c r="OKT809" s="72"/>
      <c r="OKU809" s="72"/>
      <c r="OKV809" s="72"/>
      <c r="OKW809" s="72"/>
      <c r="OKX809" s="72"/>
      <c r="OKY809" s="72"/>
      <c r="OKZ809" s="72"/>
      <c r="OLA809" s="72"/>
      <c r="OLB809" s="72"/>
      <c r="OLC809" s="72"/>
      <c r="OLD809" s="72"/>
      <c r="OLE809" s="72"/>
      <c r="OLF809" s="72"/>
      <c r="OLG809" s="72"/>
      <c r="OLH809" s="72"/>
      <c r="OLI809" s="72"/>
      <c r="OLJ809" s="72"/>
      <c r="OLK809" s="72"/>
      <c r="OLL809" s="72"/>
      <c r="OLM809" s="72"/>
      <c r="OLN809" s="72"/>
      <c r="OLO809" s="72"/>
      <c r="OLP809" s="72"/>
      <c r="OLQ809" s="72"/>
      <c r="OLR809" s="72"/>
      <c r="OLS809" s="72"/>
      <c r="OLT809" s="72"/>
      <c r="OLU809" s="72"/>
      <c r="OLV809" s="72"/>
      <c r="OLW809" s="72"/>
      <c r="OLX809" s="72"/>
      <c r="OLY809" s="72"/>
      <c r="OLZ809" s="72"/>
      <c r="OMA809" s="72"/>
      <c r="OMB809" s="72"/>
      <c r="OMC809" s="72"/>
      <c r="OMD809" s="72"/>
      <c r="OME809" s="72"/>
      <c r="OMF809" s="72"/>
      <c r="OMG809" s="72"/>
      <c r="OMH809" s="72"/>
      <c r="OMI809" s="72"/>
      <c r="OMJ809" s="72"/>
      <c r="OMK809" s="72"/>
      <c r="OML809" s="72"/>
      <c r="OMM809" s="72"/>
      <c r="OMN809" s="72"/>
      <c r="OMO809" s="72"/>
      <c r="OMP809" s="72"/>
      <c r="OMQ809" s="72"/>
      <c r="OMR809" s="72"/>
      <c r="OMS809" s="72"/>
      <c r="OMT809" s="72"/>
      <c r="OMU809" s="72"/>
      <c r="OMV809" s="72"/>
      <c r="OMW809" s="72"/>
      <c r="OMX809" s="72"/>
      <c r="OMY809" s="72"/>
      <c r="OMZ809" s="72"/>
      <c r="ONA809" s="72"/>
      <c r="ONB809" s="72"/>
      <c r="ONC809" s="72"/>
      <c r="OND809" s="72"/>
      <c r="ONE809" s="72"/>
      <c r="ONF809" s="72"/>
      <c r="ONG809" s="72"/>
      <c r="ONH809" s="72"/>
      <c r="ONI809" s="72"/>
      <c r="ONJ809" s="72"/>
      <c r="ONK809" s="72"/>
      <c r="ONL809" s="72"/>
      <c r="ONM809" s="72"/>
      <c r="ONN809" s="72"/>
      <c r="ONO809" s="72"/>
      <c r="ONP809" s="72"/>
      <c r="ONQ809" s="72"/>
      <c r="ONR809" s="72"/>
      <c r="ONS809" s="72"/>
      <c r="ONT809" s="72"/>
      <c r="ONU809" s="72"/>
      <c r="ONV809" s="72"/>
      <c r="ONW809" s="72"/>
      <c r="ONX809" s="72"/>
      <c r="ONY809" s="72"/>
      <c r="ONZ809" s="72"/>
      <c r="OOA809" s="72"/>
      <c r="OOB809" s="72"/>
      <c r="OOC809" s="72"/>
      <c r="OOD809" s="72"/>
      <c r="OOE809" s="72"/>
      <c r="OOF809" s="72"/>
      <c r="OOG809" s="72"/>
      <c r="OOH809" s="72"/>
      <c r="OOI809" s="72"/>
      <c r="OOJ809" s="72"/>
      <c r="OOK809" s="72"/>
      <c r="OOL809" s="72"/>
      <c r="OOM809" s="72"/>
      <c r="OON809" s="72"/>
      <c r="OOO809" s="72"/>
      <c r="OOP809" s="72"/>
      <c r="OOQ809" s="72"/>
      <c r="OOR809" s="72"/>
      <c r="OOS809" s="72"/>
      <c r="OOT809" s="72"/>
      <c r="OOU809" s="72"/>
      <c r="OOV809" s="72"/>
      <c r="OOW809" s="72"/>
      <c r="OOX809" s="72"/>
      <c r="OOY809" s="72"/>
      <c r="OOZ809" s="72"/>
      <c r="OPA809" s="72"/>
      <c r="OPB809" s="72"/>
      <c r="OPC809" s="72"/>
      <c r="OPD809" s="72"/>
      <c r="OPE809" s="72"/>
      <c r="OPF809" s="72"/>
      <c r="OPG809" s="72"/>
      <c r="OPH809" s="72"/>
      <c r="OPI809" s="72"/>
      <c r="OPJ809" s="72"/>
      <c r="OPK809" s="72"/>
      <c r="OPL809" s="72"/>
      <c r="OPM809" s="72"/>
      <c r="OPN809" s="72"/>
      <c r="OPO809" s="72"/>
      <c r="OPP809" s="72"/>
      <c r="OPQ809" s="72"/>
      <c r="OPR809" s="72"/>
      <c r="OPS809" s="72"/>
      <c r="OPT809" s="72"/>
      <c r="OPU809" s="72"/>
      <c r="OPV809" s="72"/>
      <c r="OPW809" s="72"/>
      <c r="OPX809" s="72"/>
      <c r="OPY809" s="72"/>
      <c r="OPZ809" s="72"/>
      <c r="OQA809" s="72"/>
      <c r="OQB809" s="72"/>
      <c r="OQC809" s="72"/>
      <c r="OQD809" s="72"/>
      <c r="OQE809" s="72"/>
      <c r="OQF809" s="72"/>
      <c r="OQG809" s="72"/>
      <c r="OQH809" s="72"/>
      <c r="OQI809" s="72"/>
      <c r="OQJ809" s="72"/>
      <c r="OQK809" s="72"/>
      <c r="OQL809" s="72"/>
      <c r="OQM809" s="72"/>
      <c r="OQN809" s="72"/>
      <c r="OQO809" s="72"/>
      <c r="OQP809" s="72"/>
      <c r="OQQ809" s="72"/>
      <c r="OQR809" s="72"/>
      <c r="OQS809" s="72"/>
      <c r="OQT809" s="72"/>
      <c r="OQU809" s="72"/>
      <c r="OQV809" s="72"/>
      <c r="OQW809" s="72"/>
      <c r="OQX809" s="72"/>
      <c r="OQY809" s="72"/>
      <c r="OQZ809" s="72"/>
      <c r="ORA809" s="72"/>
      <c r="ORB809" s="72"/>
      <c r="ORC809" s="72"/>
      <c r="ORD809" s="72"/>
      <c r="ORE809" s="72"/>
      <c r="ORF809" s="72"/>
      <c r="ORG809" s="72"/>
      <c r="ORH809" s="72"/>
      <c r="ORI809" s="72"/>
      <c r="ORJ809" s="72"/>
      <c r="ORK809" s="72"/>
      <c r="ORL809" s="72"/>
      <c r="ORM809" s="72"/>
      <c r="ORN809" s="72"/>
      <c r="ORO809" s="72"/>
      <c r="ORP809" s="72"/>
      <c r="ORQ809" s="72"/>
      <c r="ORR809" s="72"/>
      <c r="ORS809" s="72"/>
      <c r="ORT809" s="72"/>
      <c r="ORU809" s="72"/>
      <c r="ORV809" s="72"/>
      <c r="ORW809" s="72"/>
      <c r="ORX809" s="72"/>
      <c r="ORY809" s="72"/>
      <c r="ORZ809" s="72"/>
      <c r="OSA809" s="72"/>
      <c r="OSB809" s="72"/>
      <c r="OSC809" s="72"/>
      <c r="OSD809" s="72"/>
      <c r="OSE809" s="72"/>
      <c r="OSF809" s="72"/>
      <c r="OSG809" s="72"/>
      <c r="OSH809" s="72"/>
      <c r="OSI809" s="72"/>
      <c r="OSJ809" s="72"/>
      <c r="OSK809" s="72"/>
      <c r="OSL809" s="72"/>
      <c r="OSM809" s="72"/>
      <c r="OSN809" s="72"/>
      <c r="OSO809" s="72"/>
      <c r="OSP809" s="72"/>
      <c r="OSQ809" s="72"/>
      <c r="OSR809" s="72"/>
      <c r="OSS809" s="72"/>
      <c r="OST809" s="72"/>
      <c r="OSU809" s="72"/>
      <c r="OSV809" s="72"/>
      <c r="OSW809" s="72"/>
      <c r="OSX809" s="72"/>
      <c r="OSY809" s="72"/>
      <c r="OSZ809" s="72"/>
      <c r="OTA809" s="72"/>
      <c r="OTB809" s="72"/>
      <c r="OTC809" s="72"/>
      <c r="OTD809" s="72"/>
      <c r="OTE809" s="72"/>
      <c r="OTF809" s="72"/>
      <c r="OTG809" s="72"/>
      <c r="OTH809" s="72"/>
      <c r="OTI809" s="72"/>
      <c r="OTJ809" s="72"/>
      <c r="OTK809" s="72"/>
      <c r="OTL809" s="72"/>
      <c r="OTM809" s="72"/>
      <c r="OTN809" s="72"/>
      <c r="OTO809" s="72"/>
      <c r="OTP809" s="72"/>
      <c r="OTQ809" s="72"/>
      <c r="OTR809" s="72"/>
      <c r="OTS809" s="72"/>
      <c r="OTT809" s="72"/>
      <c r="OTU809" s="72"/>
      <c r="OTV809" s="72"/>
      <c r="OTW809" s="72"/>
      <c r="OTX809" s="72"/>
      <c r="OTY809" s="72"/>
      <c r="OTZ809" s="72"/>
      <c r="OUA809" s="72"/>
      <c r="OUB809" s="72"/>
      <c r="OUC809" s="72"/>
      <c r="OUD809" s="72"/>
      <c r="OUE809" s="72"/>
      <c r="OUF809" s="72"/>
      <c r="OUG809" s="72"/>
      <c r="OUH809" s="72"/>
      <c r="OUI809" s="72"/>
      <c r="OUJ809" s="72"/>
      <c r="OUK809" s="72"/>
      <c r="OUL809" s="72"/>
      <c r="OUM809" s="72"/>
      <c r="OUN809" s="72"/>
      <c r="OUO809" s="72"/>
      <c r="OUP809" s="72"/>
      <c r="OUQ809" s="72"/>
      <c r="OUR809" s="72"/>
      <c r="OUS809" s="72"/>
      <c r="OUT809" s="72"/>
      <c r="OUU809" s="72"/>
      <c r="OUV809" s="72"/>
      <c r="OUW809" s="72"/>
      <c r="OUX809" s="72"/>
      <c r="OUY809" s="72"/>
      <c r="OUZ809" s="72"/>
      <c r="OVA809" s="72"/>
      <c r="OVB809" s="72"/>
      <c r="OVC809" s="72"/>
      <c r="OVD809" s="72"/>
      <c r="OVE809" s="72"/>
      <c r="OVF809" s="72"/>
      <c r="OVG809" s="72"/>
      <c r="OVH809" s="72"/>
      <c r="OVI809" s="72"/>
      <c r="OVJ809" s="72"/>
      <c r="OVK809" s="72"/>
      <c r="OVL809" s="72"/>
      <c r="OVM809" s="72"/>
      <c r="OVN809" s="72"/>
      <c r="OVO809" s="72"/>
      <c r="OVP809" s="72"/>
      <c r="OVQ809" s="72"/>
      <c r="OVR809" s="72"/>
      <c r="OVS809" s="72"/>
      <c r="OVT809" s="72"/>
      <c r="OVU809" s="72"/>
      <c r="OVV809" s="72"/>
      <c r="OVW809" s="72"/>
      <c r="OVX809" s="72"/>
      <c r="OVY809" s="72"/>
      <c r="OVZ809" s="72"/>
      <c r="OWA809" s="72"/>
      <c r="OWB809" s="72"/>
      <c r="OWC809" s="72"/>
      <c r="OWD809" s="72"/>
      <c r="OWE809" s="72"/>
      <c r="OWF809" s="72"/>
      <c r="OWG809" s="72"/>
      <c r="OWH809" s="72"/>
      <c r="OWI809" s="72"/>
      <c r="OWJ809" s="72"/>
      <c r="OWK809" s="72"/>
      <c r="OWL809" s="72"/>
      <c r="OWM809" s="72"/>
      <c r="OWN809" s="72"/>
      <c r="OWO809" s="72"/>
      <c r="OWP809" s="72"/>
      <c r="OWQ809" s="72"/>
      <c r="OWR809" s="72"/>
      <c r="OWS809" s="72"/>
      <c r="OWT809" s="72"/>
      <c r="OWU809" s="72"/>
      <c r="OWV809" s="72"/>
      <c r="OWW809" s="72"/>
      <c r="OWX809" s="72"/>
      <c r="OWY809" s="72"/>
      <c r="OWZ809" s="72"/>
      <c r="OXA809" s="72"/>
      <c r="OXB809" s="72"/>
      <c r="OXC809" s="72"/>
      <c r="OXD809" s="72"/>
      <c r="OXE809" s="72"/>
      <c r="OXF809" s="72"/>
      <c r="OXG809" s="72"/>
      <c r="OXH809" s="72"/>
      <c r="OXI809" s="72"/>
      <c r="OXJ809" s="72"/>
      <c r="OXK809" s="72"/>
      <c r="OXL809" s="72"/>
      <c r="OXM809" s="72"/>
      <c r="OXN809" s="72"/>
      <c r="OXO809" s="72"/>
      <c r="OXP809" s="72"/>
      <c r="OXQ809" s="72"/>
      <c r="OXR809" s="72"/>
      <c r="OXS809" s="72"/>
      <c r="OXT809" s="72"/>
      <c r="OXU809" s="72"/>
      <c r="OXV809" s="72"/>
      <c r="OXW809" s="72"/>
      <c r="OXX809" s="72"/>
      <c r="OXY809" s="72"/>
      <c r="OXZ809" s="72"/>
      <c r="OYA809" s="72"/>
      <c r="OYB809" s="72"/>
      <c r="OYC809" s="72"/>
      <c r="OYD809" s="72"/>
      <c r="OYE809" s="72"/>
      <c r="OYF809" s="72"/>
      <c r="OYG809" s="72"/>
      <c r="OYH809" s="72"/>
      <c r="OYI809" s="72"/>
      <c r="OYJ809" s="72"/>
      <c r="OYK809" s="72"/>
      <c r="OYL809" s="72"/>
      <c r="OYM809" s="72"/>
      <c r="OYN809" s="72"/>
      <c r="OYO809" s="72"/>
      <c r="OYP809" s="72"/>
      <c r="OYQ809" s="72"/>
      <c r="OYR809" s="72"/>
      <c r="OYS809" s="72"/>
      <c r="OYT809" s="72"/>
      <c r="OYU809" s="72"/>
      <c r="OYV809" s="72"/>
      <c r="OYW809" s="72"/>
      <c r="OYX809" s="72"/>
      <c r="OYY809" s="72"/>
      <c r="OYZ809" s="72"/>
      <c r="OZA809" s="72"/>
      <c r="OZB809" s="72"/>
      <c r="OZC809" s="72"/>
      <c r="OZD809" s="72"/>
      <c r="OZE809" s="72"/>
      <c r="OZF809" s="72"/>
      <c r="OZG809" s="72"/>
      <c r="OZH809" s="72"/>
      <c r="OZI809" s="72"/>
      <c r="OZJ809" s="72"/>
      <c r="OZK809" s="72"/>
      <c r="OZL809" s="72"/>
      <c r="OZM809" s="72"/>
      <c r="OZN809" s="72"/>
      <c r="OZO809" s="72"/>
      <c r="OZP809" s="72"/>
      <c r="OZQ809" s="72"/>
      <c r="OZR809" s="72"/>
      <c r="OZS809" s="72"/>
      <c r="OZT809" s="72"/>
      <c r="OZU809" s="72"/>
      <c r="OZV809" s="72"/>
      <c r="OZW809" s="72"/>
      <c r="OZX809" s="72"/>
      <c r="OZY809" s="72"/>
      <c r="OZZ809" s="72"/>
      <c r="PAA809" s="72"/>
      <c r="PAB809" s="72"/>
      <c r="PAC809" s="72"/>
      <c r="PAD809" s="72"/>
      <c r="PAE809" s="72"/>
      <c r="PAF809" s="72"/>
      <c r="PAG809" s="72"/>
      <c r="PAH809" s="72"/>
      <c r="PAI809" s="72"/>
      <c r="PAJ809" s="72"/>
      <c r="PAK809" s="72"/>
      <c r="PAL809" s="72"/>
      <c r="PAM809" s="72"/>
      <c r="PAN809" s="72"/>
      <c r="PAO809" s="72"/>
      <c r="PAP809" s="72"/>
      <c r="PAQ809" s="72"/>
      <c r="PAR809" s="72"/>
      <c r="PAS809" s="72"/>
      <c r="PAT809" s="72"/>
      <c r="PAU809" s="72"/>
      <c r="PAV809" s="72"/>
      <c r="PAW809" s="72"/>
      <c r="PAX809" s="72"/>
      <c r="PAY809" s="72"/>
      <c r="PAZ809" s="72"/>
      <c r="PBA809" s="72"/>
      <c r="PBB809" s="72"/>
      <c r="PBC809" s="72"/>
      <c r="PBD809" s="72"/>
      <c r="PBE809" s="72"/>
      <c r="PBF809" s="72"/>
      <c r="PBG809" s="72"/>
      <c r="PBH809" s="72"/>
      <c r="PBI809" s="72"/>
      <c r="PBJ809" s="72"/>
      <c r="PBK809" s="72"/>
      <c r="PBL809" s="72"/>
      <c r="PBM809" s="72"/>
      <c r="PBN809" s="72"/>
      <c r="PBO809" s="72"/>
      <c r="PBP809" s="72"/>
      <c r="PBQ809" s="72"/>
      <c r="PBR809" s="72"/>
      <c r="PBS809" s="72"/>
      <c r="PBT809" s="72"/>
      <c r="PBU809" s="72"/>
      <c r="PBV809" s="72"/>
      <c r="PBW809" s="72"/>
      <c r="PBX809" s="72"/>
      <c r="PBY809" s="72"/>
      <c r="PBZ809" s="72"/>
      <c r="PCA809" s="72"/>
      <c r="PCB809" s="72"/>
      <c r="PCC809" s="72"/>
      <c r="PCD809" s="72"/>
      <c r="PCE809" s="72"/>
      <c r="PCF809" s="72"/>
      <c r="PCG809" s="72"/>
      <c r="PCH809" s="72"/>
      <c r="PCI809" s="72"/>
      <c r="PCJ809" s="72"/>
      <c r="PCK809" s="72"/>
      <c r="PCL809" s="72"/>
      <c r="PCM809" s="72"/>
      <c r="PCN809" s="72"/>
      <c r="PCO809" s="72"/>
      <c r="PCP809" s="72"/>
      <c r="PCQ809" s="72"/>
      <c r="PCR809" s="72"/>
      <c r="PCS809" s="72"/>
      <c r="PCT809" s="72"/>
      <c r="PCU809" s="72"/>
      <c r="PCV809" s="72"/>
      <c r="PCW809" s="72"/>
      <c r="PCX809" s="72"/>
      <c r="PCY809" s="72"/>
      <c r="PCZ809" s="72"/>
      <c r="PDA809" s="72"/>
      <c r="PDB809" s="72"/>
      <c r="PDC809" s="72"/>
      <c r="PDD809" s="72"/>
      <c r="PDE809" s="72"/>
      <c r="PDF809" s="72"/>
      <c r="PDG809" s="72"/>
      <c r="PDH809" s="72"/>
      <c r="PDI809" s="72"/>
      <c r="PDJ809" s="72"/>
      <c r="PDK809" s="72"/>
      <c r="PDL809" s="72"/>
      <c r="PDM809" s="72"/>
      <c r="PDN809" s="72"/>
      <c r="PDO809" s="72"/>
      <c r="PDP809" s="72"/>
      <c r="PDQ809" s="72"/>
      <c r="PDR809" s="72"/>
      <c r="PDS809" s="72"/>
      <c r="PDT809" s="72"/>
      <c r="PDU809" s="72"/>
      <c r="PDV809" s="72"/>
      <c r="PDW809" s="72"/>
      <c r="PDX809" s="72"/>
      <c r="PDY809" s="72"/>
      <c r="PDZ809" s="72"/>
      <c r="PEA809" s="72"/>
      <c r="PEB809" s="72"/>
      <c r="PEC809" s="72"/>
      <c r="PED809" s="72"/>
      <c r="PEE809" s="72"/>
      <c r="PEF809" s="72"/>
      <c r="PEG809" s="72"/>
      <c r="PEH809" s="72"/>
      <c r="PEI809" s="72"/>
      <c r="PEJ809" s="72"/>
      <c r="PEK809" s="72"/>
      <c r="PEL809" s="72"/>
      <c r="PEM809" s="72"/>
      <c r="PEN809" s="72"/>
      <c r="PEO809" s="72"/>
      <c r="PEP809" s="72"/>
      <c r="PEQ809" s="72"/>
      <c r="PER809" s="72"/>
      <c r="PES809" s="72"/>
      <c r="PET809" s="72"/>
      <c r="PEU809" s="72"/>
      <c r="PEV809" s="72"/>
      <c r="PEW809" s="72"/>
      <c r="PEX809" s="72"/>
      <c r="PEY809" s="72"/>
      <c r="PEZ809" s="72"/>
      <c r="PFA809" s="72"/>
      <c r="PFB809" s="72"/>
      <c r="PFC809" s="72"/>
      <c r="PFD809" s="72"/>
      <c r="PFE809" s="72"/>
      <c r="PFF809" s="72"/>
      <c r="PFG809" s="72"/>
      <c r="PFH809" s="72"/>
      <c r="PFI809" s="72"/>
      <c r="PFJ809" s="72"/>
      <c r="PFK809" s="72"/>
      <c r="PFL809" s="72"/>
      <c r="PFM809" s="72"/>
      <c r="PFN809" s="72"/>
      <c r="PFO809" s="72"/>
      <c r="PFP809" s="72"/>
      <c r="PFQ809" s="72"/>
      <c r="PFR809" s="72"/>
      <c r="PFS809" s="72"/>
      <c r="PFT809" s="72"/>
      <c r="PFU809" s="72"/>
      <c r="PFV809" s="72"/>
      <c r="PFW809" s="72"/>
      <c r="PFX809" s="72"/>
      <c r="PFY809" s="72"/>
      <c r="PFZ809" s="72"/>
      <c r="PGA809" s="72"/>
      <c r="PGB809" s="72"/>
      <c r="PGC809" s="72"/>
      <c r="PGD809" s="72"/>
      <c r="PGE809" s="72"/>
      <c r="PGF809" s="72"/>
      <c r="PGG809" s="72"/>
      <c r="PGH809" s="72"/>
      <c r="PGI809" s="72"/>
      <c r="PGJ809" s="72"/>
      <c r="PGK809" s="72"/>
      <c r="PGL809" s="72"/>
      <c r="PGM809" s="72"/>
      <c r="PGN809" s="72"/>
      <c r="PGO809" s="72"/>
      <c r="PGP809" s="72"/>
      <c r="PGQ809" s="72"/>
      <c r="PGR809" s="72"/>
      <c r="PGS809" s="72"/>
      <c r="PGT809" s="72"/>
      <c r="PGU809" s="72"/>
      <c r="PGV809" s="72"/>
      <c r="PGW809" s="72"/>
      <c r="PGX809" s="72"/>
      <c r="PGY809" s="72"/>
      <c r="PGZ809" s="72"/>
      <c r="PHA809" s="72"/>
      <c r="PHB809" s="72"/>
      <c r="PHC809" s="72"/>
      <c r="PHD809" s="72"/>
      <c r="PHE809" s="72"/>
      <c r="PHF809" s="72"/>
      <c r="PHG809" s="72"/>
      <c r="PHH809" s="72"/>
      <c r="PHI809" s="72"/>
      <c r="PHJ809" s="72"/>
      <c r="PHK809" s="72"/>
      <c r="PHL809" s="72"/>
      <c r="PHM809" s="72"/>
      <c r="PHN809" s="72"/>
      <c r="PHO809" s="72"/>
      <c r="PHP809" s="72"/>
      <c r="PHQ809" s="72"/>
      <c r="PHR809" s="72"/>
      <c r="PHS809" s="72"/>
      <c r="PHT809" s="72"/>
      <c r="PHU809" s="72"/>
      <c r="PHV809" s="72"/>
      <c r="PHW809" s="72"/>
      <c r="PHX809" s="72"/>
      <c r="PHY809" s="72"/>
      <c r="PHZ809" s="72"/>
      <c r="PIA809" s="72"/>
      <c r="PIB809" s="72"/>
      <c r="PIC809" s="72"/>
      <c r="PID809" s="72"/>
      <c r="PIE809" s="72"/>
      <c r="PIF809" s="72"/>
      <c r="PIG809" s="72"/>
      <c r="PIH809" s="72"/>
      <c r="PII809" s="72"/>
      <c r="PIJ809" s="72"/>
      <c r="PIK809" s="72"/>
      <c r="PIL809" s="72"/>
      <c r="PIM809" s="72"/>
      <c r="PIN809" s="72"/>
      <c r="PIO809" s="72"/>
      <c r="PIP809" s="72"/>
      <c r="PIQ809" s="72"/>
      <c r="PIR809" s="72"/>
      <c r="PIS809" s="72"/>
      <c r="PIT809" s="72"/>
      <c r="PIU809" s="72"/>
      <c r="PIV809" s="72"/>
      <c r="PIW809" s="72"/>
      <c r="PIX809" s="72"/>
      <c r="PIY809" s="72"/>
      <c r="PIZ809" s="72"/>
      <c r="PJA809" s="72"/>
      <c r="PJB809" s="72"/>
      <c r="PJC809" s="72"/>
      <c r="PJD809" s="72"/>
      <c r="PJE809" s="72"/>
      <c r="PJF809" s="72"/>
      <c r="PJG809" s="72"/>
      <c r="PJH809" s="72"/>
      <c r="PJI809" s="72"/>
      <c r="PJJ809" s="72"/>
      <c r="PJK809" s="72"/>
      <c r="PJL809" s="72"/>
      <c r="PJM809" s="72"/>
      <c r="PJN809" s="72"/>
      <c r="PJO809" s="72"/>
      <c r="PJP809" s="72"/>
      <c r="PJQ809" s="72"/>
      <c r="PJR809" s="72"/>
      <c r="PJS809" s="72"/>
      <c r="PJT809" s="72"/>
      <c r="PJU809" s="72"/>
      <c r="PJV809" s="72"/>
      <c r="PJW809" s="72"/>
      <c r="PJX809" s="72"/>
      <c r="PJY809" s="72"/>
      <c r="PJZ809" s="72"/>
      <c r="PKA809" s="72"/>
      <c r="PKB809" s="72"/>
      <c r="PKC809" s="72"/>
      <c r="PKD809" s="72"/>
      <c r="PKE809" s="72"/>
      <c r="PKF809" s="72"/>
      <c r="PKG809" s="72"/>
      <c r="PKH809" s="72"/>
      <c r="PKI809" s="72"/>
      <c r="PKJ809" s="72"/>
      <c r="PKK809" s="72"/>
      <c r="PKL809" s="72"/>
      <c r="PKM809" s="72"/>
      <c r="PKN809" s="72"/>
      <c r="PKO809" s="72"/>
      <c r="PKP809" s="72"/>
      <c r="PKQ809" s="72"/>
      <c r="PKR809" s="72"/>
      <c r="PKS809" s="72"/>
      <c r="PKT809" s="72"/>
      <c r="PKU809" s="72"/>
      <c r="PKV809" s="72"/>
      <c r="PKW809" s="72"/>
      <c r="PKX809" s="72"/>
      <c r="PKY809" s="72"/>
      <c r="PKZ809" s="72"/>
      <c r="PLA809" s="72"/>
      <c r="PLB809" s="72"/>
      <c r="PLC809" s="72"/>
      <c r="PLD809" s="72"/>
      <c r="PLE809" s="72"/>
      <c r="PLF809" s="72"/>
      <c r="PLG809" s="72"/>
      <c r="PLH809" s="72"/>
      <c r="PLI809" s="72"/>
      <c r="PLJ809" s="72"/>
      <c r="PLK809" s="72"/>
      <c r="PLL809" s="72"/>
      <c r="PLM809" s="72"/>
      <c r="PLN809" s="72"/>
      <c r="PLO809" s="72"/>
      <c r="PLP809" s="72"/>
      <c r="PLQ809" s="72"/>
      <c r="PLR809" s="72"/>
      <c r="PLS809" s="72"/>
      <c r="PLT809" s="72"/>
      <c r="PLU809" s="72"/>
      <c r="PLV809" s="72"/>
      <c r="PLW809" s="72"/>
      <c r="PLX809" s="72"/>
      <c r="PLY809" s="72"/>
      <c r="PLZ809" s="72"/>
      <c r="PMA809" s="72"/>
      <c r="PMB809" s="72"/>
      <c r="PMC809" s="72"/>
      <c r="PMD809" s="72"/>
      <c r="PME809" s="72"/>
      <c r="PMF809" s="72"/>
      <c r="PMG809" s="72"/>
      <c r="PMH809" s="72"/>
      <c r="PMI809" s="72"/>
      <c r="PMJ809" s="72"/>
      <c r="PMK809" s="72"/>
      <c r="PML809" s="72"/>
      <c r="PMM809" s="72"/>
      <c r="PMN809" s="72"/>
      <c r="PMO809" s="72"/>
      <c r="PMP809" s="72"/>
      <c r="PMQ809" s="72"/>
      <c r="PMR809" s="72"/>
      <c r="PMS809" s="72"/>
      <c r="PMT809" s="72"/>
      <c r="PMU809" s="72"/>
      <c r="PMV809" s="72"/>
      <c r="PMW809" s="72"/>
      <c r="PMX809" s="72"/>
      <c r="PMY809" s="72"/>
      <c r="PMZ809" s="72"/>
      <c r="PNA809" s="72"/>
      <c r="PNB809" s="72"/>
      <c r="PNC809" s="72"/>
      <c r="PND809" s="72"/>
      <c r="PNE809" s="72"/>
      <c r="PNF809" s="72"/>
      <c r="PNG809" s="72"/>
      <c r="PNH809" s="72"/>
      <c r="PNI809" s="72"/>
      <c r="PNJ809" s="72"/>
      <c r="PNK809" s="72"/>
      <c r="PNL809" s="72"/>
      <c r="PNM809" s="72"/>
      <c r="PNN809" s="72"/>
      <c r="PNO809" s="72"/>
      <c r="PNP809" s="72"/>
      <c r="PNQ809" s="72"/>
      <c r="PNR809" s="72"/>
      <c r="PNS809" s="72"/>
      <c r="PNT809" s="72"/>
      <c r="PNU809" s="72"/>
      <c r="PNV809" s="72"/>
      <c r="PNW809" s="72"/>
      <c r="PNX809" s="72"/>
      <c r="PNY809" s="72"/>
      <c r="PNZ809" s="72"/>
      <c r="POA809" s="72"/>
      <c r="POB809" s="72"/>
      <c r="POC809" s="72"/>
      <c r="POD809" s="72"/>
      <c r="POE809" s="72"/>
      <c r="POF809" s="72"/>
      <c r="POG809" s="72"/>
      <c r="POH809" s="72"/>
      <c r="POI809" s="72"/>
      <c r="POJ809" s="72"/>
      <c r="POK809" s="72"/>
      <c r="POL809" s="72"/>
      <c r="POM809" s="72"/>
      <c r="PON809" s="72"/>
      <c r="POO809" s="72"/>
      <c r="POP809" s="72"/>
      <c r="POQ809" s="72"/>
      <c r="POR809" s="72"/>
      <c r="POS809" s="72"/>
      <c r="POT809" s="72"/>
      <c r="POU809" s="72"/>
      <c r="POV809" s="72"/>
      <c r="POW809" s="72"/>
      <c r="POX809" s="72"/>
      <c r="POY809" s="72"/>
      <c r="POZ809" s="72"/>
      <c r="PPA809" s="72"/>
      <c r="PPB809" s="72"/>
      <c r="PPC809" s="72"/>
      <c r="PPD809" s="72"/>
      <c r="PPE809" s="72"/>
      <c r="PPF809" s="72"/>
      <c r="PPG809" s="72"/>
      <c r="PPH809" s="72"/>
      <c r="PPI809" s="72"/>
      <c r="PPJ809" s="72"/>
      <c r="PPK809" s="72"/>
      <c r="PPL809" s="72"/>
      <c r="PPM809" s="72"/>
      <c r="PPN809" s="72"/>
      <c r="PPO809" s="72"/>
      <c r="PPP809" s="72"/>
      <c r="PPQ809" s="72"/>
      <c r="PPR809" s="72"/>
      <c r="PPS809" s="72"/>
      <c r="PPT809" s="72"/>
      <c r="PPU809" s="72"/>
      <c r="PPV809" s="72"/>
      <c r="PPW809" s="72"/>
      <c r="PPX809" s="72"/>
      <c r="PPY809" s="72"/>
      <c r="PPZ809" s="72"/>
      <c r="PQA809" s="72"/>
      <c r="PQB809" s="72"/>
      <c r="PQC809" s="72"/>
      <c r="PQD809" s="72"/>
      <c r="PQE809" s="72"/>
      <c r="PQF809" s="72"/>
      <c r="PQG809" s="72"/>
      <c r="PQH809" s="72"/>
      <c r="PQI809" s="72"/>
      <c r="PQJ809" s="72"/>
      <c r="PQK809" s="72"/>
      <c r="PQL809" s="72"/>
      <c r="PQM809" s="72"/>
      <c r="PQN809" s="72"/>
      <c r="PQO809" s="72"/>
      <c r="PQP809" s="72"/>
      <c r="PQQ809" s="72"/>
      <c r="PQR809" s="72"/>
      <c r="PQS809" s="72"/>
      <c r="PQT809" s="72"/>
      <c r="PQU809" s="72"/>
      <c r="PQV809" s="72"/>
      <c r="PQW809" s="72"/>
      <c r="PQX809" s="72"/>
      <c r="PQY809" s="72"/>
      <c r="PQZ809" s="72"/>
      <c r="PRA809" s="72"/>
      <c r="PRB809" s="72"/>
      <c r="PRC809" s="72"/>
      <c r="PRD809" s="72"/>
      <c r="PRE809" s="72"/>
      <c r="PRF809" s="72"/>
      <c r="PRG809" s="72"/>
      <c r="PRH809" s="72"/>
      <c r="PRI809" s="72"/>
      <c r="PRJ809" s="72"/>
      <c r="PRK809" s="72"/>
      <c r="PRL809" s="72"/>
      <c r="PRM809" s="72"/>
      <c r="PRN809" s="72"/>
      <c r="PRO809" s="72"/>
      <c r="PRP809" s="72"/>
      <c r="PRQ809" s="72"/>
      <c r="PRR809" s="72"/>
      <c r="PRS809" s="72"/>
      <c r="PRT809" s="72"/>
      <c r="PRU809" s="72"/>
      <c r="PRV809" s="72"/>
      <c r="PRW809" s="72"/>
      <c r="PRX809" s="72"/>
      <c r="PRY809" s="72"/>
      <c r="PRZ809" s="72"/>
      <c r="PSA809" s="72"/>
      <c r="PSB809" s="72"/>
      <c r="PSC809" s="72"/>
      <c r="PSD809" s="72"/>
      <c r="PSE809" s="72"/>
      <c r="PSF809" s="72"/>
      <c r="PSG809" s="72"/>
      <c r="PSH809" s="72"/>
      <c r="PSI809" s="72"/>
      <c r="PSJ809" s="72"/>
      <c r="PSK809" s="72"/>
      <c r="PSL809" s="72"/>
      <c r="PSM809" s="72"/>
      <c r="PSN809" s="72"/>
      <c r="PSO809" s="72"/>
      <c r="PSP809" s="72"/>
      <c r="PSQ809" s="72"/>
      <c r="PSR809" s="72"/>
      <c r="PSS809" s="72"/>
      <c r="PST809" s="72"/>
      <c r="PSU809" s="72"/>
      <c r="PSV809" s="72"/>
      <c r="PSW809" s="72"/>
      <c r="PSX809" s="72"/>
      <c r="PSY809" s="72"/>
      <c r="PSZ809" s="72"/>
      <c r="PTA809" s="72"/>
      <c r="PTB809" s="72"/>
      <c r="PTC809" s="72"/>
      <c r="PTD809" s="72"/>
      <c r="PTE809" s="72"/>
      <c r="PTF809" s="72"/>
      <c r="PTG809" s="72"/>
      <c r="PTH809" s="72"/>
      <c r="PTI809" s="72"/>
      <c r="PTJ809" s="72"/>
      <c r="PTK809" s="72"/>
      <c r="PTL809" s="72"/>
      <c r="PTM809" s="72"/>
      <c r="PTN809" s="72"/>
      <c r="PTO809" s="72"/>
      <c r="PTP809" s="72"/>
      <c r="PTQ809" s="72"/>
      <c r="PTR809" s="72"/>
      <c r="PTS809" s="72"/>
      <c r="PTT809" s="72"/>
      <c r="PTU809" s="72"/>
      <c r="PTV809" s="72"/>
      <c r="PTW809" s="72"/>
      <c r="PTX809" s="72"/>
      <c r="PTY809" s="72"/>
      <c r="PTZ809" s="72"/>
      <c r="PUA809" s="72"/>
      <c r="PUB809" s="72"/>
      <c r="PUC809" s="72"/>
      <c r="PUD809" s="72"/>
      <c r="PUE809" s="72"/>
      <c r="PUF809" s="72"/>
      <c r="PUG809" s="72"/>
      <c r="PUH809" s="72"/>
      <c r="PUI809" s="72"/>
      <c r="PUJ809" s="72"/>
      <c r="PUK809" s="72"/>
      <c r="PUL809" s="72"/>
      <c r="PUM809" s="72"/>
      <c r="PUN809" s="72"/>
      <c r="PUO809" s="72"/>
      <c r="PUP809" s="72"/>
      <c r="PUQ809" s="72"/>
      <c r="PUR809" s="72"/>
      <c r="PUS809" s="72"/>
      <c r="PUT809" s="72"/>
      <c r="PUU809" s="72"/>
      <c r="PUV809" s="72"/>
      <c r="PUW809" s="72"/>
      <c r="PUX809" s="72"/>
      <c r="PUY809" s="72"/>
      <c r="PUZ809" s="72"/>
      <c r="PVA809" s="72"/>
      <c r="PVB809" s="72"/>
      <c r="PVC809" s="72"/>
      <c r="PVD809" s="72"/>
      <c r="PVE809" s="72"/>
      <c r="PVF809" s="72"/>
      <c r="PVG809" s="72"/>
      <c r="PVH809" s="72"/>
      <c r="PVI809" s="72"/>
      <c r="PVJ809" s="72"/>
      <c r="PVK809" s="72"/>
      <c r="PVL809" s="72"/>
      <c r="PVM809" s="72"/>
      <c r="PVN809" s="72"/>
      <c r="PVO809" s="72"/>
      <c r="PVP809" s="72"/>
      <c r="PVQ809" s="72"/>
      <c r="PVR809" s="72"/>
      <c r="PVS809" s="72"/>
      <c r="PVT809" s="72"/>
      <c r="PVU809" s="72"/>
      <c r="PVV809" s="72"/>
      <c r="PVW809" s="72"/>
      <c r="PVX809" s="72"/>
      <c r="PVY809" s="72"/>
      <c r="PVZ809" s="72"/>
      <c r="PWA809" s="72"/>
      <c r="PWB809" s="72"/>
      <c r="PWC809" s="72"/>
      <c r="PWD809" s="72"/>
      <c r="PWE809" s="72"/>
      <c r="PWF809" s="72"/>
      <c r="PWG809" s="72"/>
      <c r="PWH809" s="72"/>
      <c r="PWI809" s="72"/>
      <c r="PWJ809" s="72"/>
      <c r="PWK809" s="72"/>
      <c r="PWL809" s="72"/>
      <c r="PWM809" s="72"/>
      <c r="PWN809" s="72"/>
      <c r="PWO809" s="72"/>
      <c r="PWP809" s="72"/>
      <c r="PWQ809" s="72"/>
      <c r="PWR809" s="72"/>
      <c r="PWS809" s="72"/>
      <c r="PWT809" s="72"/>
      <c r="PWU809" s="72"/>
      <c r="PWV809" s="72"/>
      <c r="PWW809" s="72"/>
      <c r="PWX809" s="72"/>
      <c r="PWY809" s="72"/>
      <c r="PWZ809" s="72"/>
      <c r="PXA809" s="72"/>
      <c r="PXB809" s="72"/>
      <c r="PXC809" s="72"/>
      <c r="PXD809" s="72"/>
      <c r="PXE809" s="72"/>
      <c r="PXF809" s="72"/>
      <c r="PXG809" s="72"/>
      <c r="PXH809" s="72"/>
      <c r="PXI809" s="72"/>
      <c r="PXJ809" s="72"/>
      <c r="PXK809" s="72"/>
      <c r="PXL809" s="72"/>
      <c r="PXM809" s="72"/>
      <c r="PXN809" s="72"/>
      <c r="PXO809" s="72"/>
      <c r="PXP809" s="72"/>
      <c r="PXQ809" s="72"/>
      <c r="PXR809" s="72"/>
      <c r="PXS809" s="72"/>
      <c r="PXT809" s="72"/>
      <c r="PXU809" s="72"/>
      <c r="PXV809" s="72"/>
      <c r="PXW809" s="72"/>
      <c r="PXX809" s="72"/>
      <c r="PXY809" s="72"/>
      <c r="PXZ809" s="72"/>
      <c r="PYA809" s="72"/>
      <c r="PYB809" s="72"/>
      <c r="PYC809" s="72"/>
      <c r="PYD809" s="72"/>
      <c r="PYE809" s="72"/>
      <c r="PYF809" s="72"/>
      <c r="PYG809" s="72"/>
      <c r="PYH809" s="72"/>
      <c r="PYI809" s="72"/>
      <c r="PYJ809" s="72"/>
      <c r="PYK809" s="72"/>
      <c r="PYL809" s="72"/>
      <c r="PYM809" s="72"/>
      <c r="PYN809" s="72"/>
      <c r="PYO809" s="72"/>
      <c r="PYP809" s="72"/>
      <c r="PYQ809" s="72"/>
      <c r="PYR809" s="72"/>
      <c r="PYS809" s="72"/>
      <c r="PYT809" s="72"/>
      <c r="PYU809" s="72"/>
      <c r="PYV809" s="72"/>
      <c r="PYW809" s="72"/>
      <c r="PYX809" s="72"/>
      <c r="PYY809" s="72"/>
      <c r="PYZ809" s="72"/>
      <c r="PZA809" s="72"/>
      <c r="PZB809" s="72"/>
      <c r="PZC809" s="72"/>
      <c r="PZD809" s="72"/>
      <c r="PZE809" s="72"/>
      <c r="PZF809" s="72"/>
      <c r="PZG809" s="72"/>
      <c r="PZH809" s="72"/>
      <c r="PZI809" s="72"/>
      <c r="PZJ809" s="72"/>
      <c r="PZK809" s="72"/>
      <c r="PZL809" s="72"/>
      <c r="PZM809" s="72"/>
      <c r="PZN809" s="72"/>
      <c r="PZO809" s="72"/>
      <c r="PZP809" s="72"/>
      <c r="PZQ809" s="72"/>
      <c r="PZR809" s="72"/>
      <c r="PZS809" s="72"/>
      <c r="PZT809" s="72"/>
      <c r="PZU809" s="72"/>
      <c r="PZV809" s="72"/>
      <c r="PZW809" s="72"/>
      <c r="PZX809" s="72"/>
      <c r="PZY809" s="72"/>
      <c r="PZZ809" s="72"/>
      <c r="QAA809" s="72"/>
      <c r="QAB809" s="72"/>
      <c r="QAC809" s="72"/>
      <c r="QAD809" s="72"/>
      <c r="QAE809" s="72"/>
      <c r="QAF809" s="72"/>
      <c r="QAG809" s="72"/>
      <c r="QAH809" s="72"/>
      <c r="QAI809" s="72"/>
      <c r="QAJ809" s="72"/>
      <c r="QAK809" s="72"/>
      <c r="QAL809" s="72"/>
      <c r="QAM809" s="72"/>
      <c r="QAN809" s="72"/>
      <c r="QAO809" s="72"/>
      <c r="QAP809" s="72"/>
      <c r="QAQ809" s="72"/>
      <c r="QAR809" s="72"/>
      <c r="QAS809" s="72"/>
      <c r="QAT809" s="72"/>
      <c r="QAU809" s="72"/>
      <c r="QAV809" s="72"/>
      <c r="QAW809" s="72"/>
      <c r="QAX809" s="72"/>
      <c r="QAY809" s="72"/>
      <c r="QAZ809" s="72"/>
      <c r="QBA809" s="72"/>
      <c r="QBB809" s="72"/>
      <c r="QBC809" s="72"/>
      <c r="QBD809" s="72"/>
      <c r="QBE809" s="72"/>
      <c r="QBF809" s="72"/>
      <c r="QBG809" s="72"/>
      <c r="QBH809" s="72"/>
      <c r="QBI809" s="72"/>
      <c r="QBJ809" s="72"/>
      <c r="QBK809" s="72"/>
      <c r="QBL809" s="72"/>
      <c r="QBM809" s="72"/>
      <c r="QBN809" s="72"/>
      <c r="QBO809" s="72"/>
      <c r="QBP809" s="72"/>
      <c r="QBQ809" s="72"/>
      <c r="QBR809" s="72"/>
      <c r="QBS809" s="72"/>
      <c r="QBT809" s="72"/>
      <c r="QBU809" s="72"/>
      <c r="QBV809" s="72"/>
      <c r="QBW809" s="72"/>
      <c r="QBX809" s="72"/>
      <c r="QBY809" s="72"/>
      <c r="QBZ809" s="72"/>
      <c r="QCA809" s="72"/>
      <c r="QCB809" s="72"/>
      <c r="QCC809" s="72"/>
      <c r="QCD809" s="72"/>
      <c r="QCE809" s="72"/>
      <c r="QCF809" s="72"/>
      <c r="QCG809" s="72"/>
      <c r="QCH809" s="72"/>
      <c r="QCI809" s="72"/>
      <c r="QCJ809" s="72"/>
      <c r="QCK809" s="72"/>
      <c r="QCL809" s="72"/>
      <c r="QCM809" s="72"/>
      <c r="QCN809" s="72"/>
      <c r="QCO809" s="72"/>
      <c r="QCP809" s="72"/>
      <c r="QCQ809" s="72"/>
      <c r="QCR809" s="72"/>
      <c r="QCS809" s="72"/>
      <c r="QCT809" s="72"/>
      <c r="QCU809" s="72"/>
      <c r="QCV809" s="72"/>
      <c r="QCW809" s="72"/>
      <c r="QCX809" s="72"/>
      <c r="QCY809" s="72"/>
      <c r="QCZ809" s="72"/>
      <c r="QDA809" s="72"/>
      <c r="QDB809" s="72"/>
      <c r="QDC809" s="72"/>
      <c r="QDD809" s="72"/>
      <c r="QDE809" s="72"/>
      <c r="QDF809" s="72"/>
      <c r="QDG809" s="72"/>
      <c r="QDH809" s="72"/>
      <c r="QDI809" s="72"/>
      <c r="QDJ809" s="72"/>
      <c r="QDK809" s="72"/>
      <c r="QDL809" s="72"/>
      <c r="QDM809" s="72"/>
      <c r="QDN809" s="72"/>
      <c r="QDO809" s="72"/>
      <c r="QDP809" s="72"/>
      <c r="QDQ809" s="72"/>
      <c r="QDR809" s="72"/>
      <c r="QDS809" s="72"/>
      <c r="QDT809" s="72"/>
      <c r="QDU809" s="72"/>
      <c r="QDV809" s="72"/>
      <c r="QDW809" s="72"/>
      <c r="QDX809" s="72"/>
      <c r="QDY809" s="72"/>
      <c r="QDZ809" s="72"/>
      <c r="QEA809" s="72"/>
      <c r="QEB809" s="72"/>
      <c r="QEC809" s="72"/>
      <c r="QED809" s="72"/>
      <c r="QEE809" s="72"/>
      <c r="QEF809" s="72"/>
      <c r="QEG809" s="72"/>
      <c r="QEH809" s="72"/>
      <c r="QEI809" s="72"/>
      <c r="QEJ809" s="72"/>
      <c r="QEK809" s="72"/>
      <c r="QEL809" s="72"/>
      <c r="QEM809" s="72"/>
      <c r="QEN809" s="72"/>
      <c r="QEO809" s="72"/>
      <c r="QEP809" s="72"/>
      <c r="QEQ809" s="72"/>
      <c r="QER809" s="72"/>
      <c r="QES809" s="72"/>
      <c r="QET809" s="72"/>
      <c r="QEU809" s="72"/>
      <c r="QEV809" s="72"/>
      <c r="QEW809" s="72"/>
      <c r="QEX809" s="72"/>
      <c r="QEY809" s="72"/>
      <c r="QEZ809" s="72"/>
      <c r="QFA809" s="72"/>
      <c r="QFB809" s="72"/>
      <c r="QFC809" s="72"/>
      <c r="QFD809" s="72"/>
      <c r="QFE809" s="72"/>
      <c r="QFF809" s="72"/>
      <c r="QFG809" s="72"/>
      <c r="QFH809" s="72"/>
      <c r="QFI809" s="72"/>
      <c r="QFJ809" s="72"/>
      <c r="QFK809" s="72"/>
      <c r="QFL809" s="72"/>
      <c r="QFM809" s="72"/>
      <c r="QFN809" s="72"/>
      <c r="QFO809" s="72"/>
      <c r="QFP809" s="72"/>
      <c r="QFQ809" s="72"/>
      <c r="QFR809" s="72"/>
      <c r="QFS809" s="72"/>
      <c r="QFT809" s="72"/>
      <c r="QFU809" s="72"/>
      <c r="QFV809" s="72"/>
      <c r="QFW809" s="72"/>
      <c r="QFX809" s="72"/>
      <c r="QFY809" s="72"/>
      <c r="QFZ809" s="72"/>
      <c r="QGA809" s="72"/>
      <c r="QGB809" s="72"/>
      <c r="QGC809" s="72"/>
      <c r="QGD809" s="72"/>
      <c r="QGE809" s="72"/>
      <c r="QGF809" s="72"/>
      <c r="QGG809" s="72"/>
      <c r="QGH809" s="72"/>
      <c r="QGI809" s="72"/>
      <c r="QGJ809" s="72"/>
      <c r="QGK809" s="72"/>
      <c r="QGL809" s="72"/>
      <c r="QGM809" s="72"/>
      <c r="QGN809" s="72"/>
      <c r="QGO809" s="72"/>
      <c r="QGP809" s="72"/>
      <c r="QGQ809" s="72"/>
      <c r="QGR809" s="72"/>
      <c r="QGS809" s="72"/>
      <c r="QGT809" s="72"/>
      <c r="QGU809" s="72"/>
      <c r="QGV809" s="72"/>
      <c r="QGW809" s="72"/>
      <c r="QGX809" s="72"/>
      <c r="QGY809" s="72"/>
      <c r="QGZ809" s="72"/>
      <c r="QHA809" s="72"/>
      <c r="QHB809" s="72"/>
      <c r="QHC809" s="72"/>
      <c r="QHD809" s="72"/>
      <c r="QHE809" s="72"/>
      <c r="QHF809" s="72"/>
      <c r="QHG809" s="72"/>
      <c r="QHH809" s="72"/>
      <c r="QHI809" s="72"/>
      <c r="QHJ809" s="72"/>
      <c r="QHK809" s="72"/>
      <c r="QHL809" s="72"/>
      <c r="QHM809" s="72"/>
      <c r="QHN809" s="72"/>
      <c r="QHO809" s="72"/>
      <c r="QHP809" s="72"/>
      <c r="QHQ809" s="72"/>
      <c r="QHR809" s="72"/>
      <c r="QHS809" s="72"/>
      <c r="QHT809" s="72"/>
      <c r="QHU809" s="72"/>
      <c r="QHV809" s="72"/>
      <c r="QHW809" s="72"/>
      <c r="QHX809" s="72"/>
      <c r="QHY809" s="72"/>
      <c r="QHZ809" s="72"/>
      <c r="QIA809" s="72"/>
      <c r="QIB809" s="72"/>
      <c r="QIC809" s="72"/>
      <c r="QID809" s="72"/>
      <c r="QIE809" s="72"/>
      <c r="QIF809" s="72"/>
      <c r="QIG809" s="72"/>
      <c r="QIH809" s="72"/>
      <c r="QII809" s="72"/>
      <c r="QIJ809" s="72"/>
      <c r="QIK809" s="72"/>
      <c r="QIL809" s="72"/>
      <c r="QIM809" s="72"/>
      <c r="QIN809" s="72"/>
      <c r="QIO809" s="72"/>
      <c r="QIP809" s="72"/>
      <c r="QIQ809" s="72"/>
      <c r="QIR809" s="72"/>
      <c r="QIS809" s="72"/>
      <c r="QIT809" s="72"/>
      <c r="QIU809" s="72"/>
      <c r="QIV809" s="72"/>
      <c r="QIW809" s="72"/>
      <c r="QIX809" s="72"/>
      <c r="QIY809" s="72"/>
      <c r="QIZ809" s="72"/>
      <c r="QJA809" s="72"/>
      <c r="QJB809" s="72"/>
      <c r="QJC809" s="72"/>
      <c r="QJD809" s="72"/>
      <c r="QJE809" s="72"/>
      <c r="QJF809" s="72"/>
      <c r="QJG809" s="72"/>
      <c r="QJH809" s="72"/>
      <c r="QJI809" s="72"/>
      <c r="QJJ809" s="72"/>
      <c r="QJK809" s="72"/>
      <c r="QJL809" s="72"/>
      <c r="QJM809" s="72"/>
      <c r="QJN809" s="72"/>
      <c r="QJO809" s="72"/>
      <c r="QJP809" s="72"/>
      <c r="QJQ809" s="72"/>
      <c r="QJR809" s="72"/>
      <c r="QJS809" s="72"/>
      <c r="QJT809" s="72"/>
      <c r="QJU809" s="72"/>
      <c r="QJV809" s="72"/>
      <c r="QJW809" s="72"/>
      <c r="QJX809" s="72"/>
      <c r="QJY809" s="72"/>
      <c r="QJZ809" s="72"/>
      <c r="QKA809" s="72"/>
      <c r="QKB809" s="72"/>
      <c r="QKC809" s="72"/>
      <c r="QKD809" s="72"/>
      <c r="QKE809" s="72"/>
      <c r="QKF809" s="72"/>
      <c r="QKG809" s="72"/>
      <c r="QKH809" s="72"/>
      <c r="QKI809" s="72"/>
      <c r="QKJ809" s="72"/>
      <c r="QKK809" s="72"/>
      <c r="QKL809" s="72"/>
      <c r="QKM809" s="72"/>
      <c r="QKN809" s="72"/>
      <c r="QKO809" s="72"/>
      <c r="QKP809" s="72"/>
      <c r="QKQ809" s="72"/>
      <c r="QKR809" s="72"/>
      <c r="QKS809" s="72"/>
      <c r="QKT809" s="72"/>
      <c r="QKU809" s="72"/>
      <c r="QKV809" s="72"/>
      <c r="QKW809" s="72"/>
      <c r="QKX809" s="72"/>
      <c r="QKY809" s="72"/>
      <c r="QKZ809" s="72"/>
      <c r="QLA809" s="72"/>
      <c r="QLB809" s="72"/>
      <c r="QLC809" s="72"/>
      <c r="QLD809" s="72"/>
      <c r="QLE809" s="72"/>
      <c r="QLF809" s="72"/>
      <c r="QLG809" s="72"/>
      <c r="QLH809" s="72"/>
      <c r="QLI809" s="72"/>
      <c r="QLJ809" s="72"/>
      <c r="QLK809" s="72"/>
      <c r="QLL809" s="72"/>
      <c r="QLM809" s="72"/>
      <c r="QLN809" s="72"/>
      <c r="QLO809" s="72"/>
      <c r="QLP809" s="72"/>
      <c r="QLQ809" s="72"/>
      <c r="QLR809" s="72"/>
      <c r="QLS809" s="72"/>
      <c r="QLT809" s="72"/>
      <c r="QLU809" s="72"/>
      <c r="QLV809" s="72"/>
      <c r="QLW809" s="72"/>
      <c r="QLX809" s="72"/>
      <c r="QLY809" s="72"/>
      <c r="QLZ809" s="72"/>
      <c r="QMA809" s="72"/>
      <c r="QMB809" s="72"/>
      <c r="QMC809" s="72"/>
      <c r="QMD809" s="72"/>
      <c r="QME809" s="72"/>
      <c r="QMF809" s="72"/>
      <c r="QMG809" s="72"/>
      <c r="QMH809" s="72"/>
      <c r="QMI809" s="72"/>
      <c r="QMJ809" s="72"/>
      <c r="QMK809" s="72"/>
      <c r="QML809" s="72"/>
      <c r="QMM809" s="72"/>
      <c r="QMN809" s="72"/>
      <c r="QMO809" s="72"/>
      <c r="QMP809" s="72"/>
      <c r="QMQ809" s="72"/>
      <c r="QMR809" s="72"/>
      <c r="QMS809" s="72"/>
      <c r="QMT809" s="72"/>
      <c r="QMU809" s="72"/>
      <c r="QMV809" s="72"/>
      <c r="QMW809" s="72"/>
      <c r="QMX809" s="72"/>
      <c r="QMY809" s="72"/>
      <c r="QMZ809" s="72"/>
      <c r="QNA809" s="72"/>
      <c r="QNB809" s="72"/>
      <c r="QNC809" s="72"/>
      <c r="QND809" s="72"/>
      <c r="QNE809" s="72"/>
      <c r="QNF809" s="72"/>
      <c r="QNG809" s="72"/>
      <c r="QNH809" s="72"/>
      <c r="QNI809" s="72"/>
      <c r="QNJ809" s="72"/>
      <c r="QNK809" s="72"/>
      <c r="QNL809" s="72"/>
      <c r="QNM809" s="72"/>
      <c r="QNN809" s="72"/>
      <c r="QNO809" s="72"/>
      <c r="QNP809" s="72"/>
      <c r="QNQ809" s="72"/>
      <c r="QNR809" s="72"/>
      <c r="QNS809" s="72"/>
      <c r="QNT809" s="72"/>
      <c r="QNU809" s="72"/>
      <c r="QNV809" s="72"/>
      <c r="QNW809" s="72"/>
      <c r="QNX809" s="72"/>
      <c r="QNY809" s="72"/>
      <c r="QNZ809" s="72"/>
      <c r="QOA809" s="72"/>
      <c r="QOB809" s="72"/>
      <c r="QOC809" s="72"/>
      <c r="QOD809" s="72"/>
      <c r="QOE809" s="72"/>
      <c r="QOF809" s="72"/>
      <c r="QOG809" s="72"/>
      <c r="QOH809" s="72"/>
      <c r="QOI809" s="72"/>
      <c r="QOJ809" s="72"/>
      <c r="QOK809" s="72"/>
      <c r="QOL809" s="72"/>
      <c r="QOM809" s="72"/>
      <c r="QON809" s="72"/>
      <c r="QOO809" s="72"/>
      <c r="QOP809" s="72"/>
      <c r="QOQ809" s="72"/>
      <c r="QOR809" s="72"/>
      <c r="QOS809" s="72"/>
      <c r="QOT809" s="72"/>
      <c r="QOU809" s="72"/>
      <c r="QOV809" s="72"/>
      <c r="QOW809" s="72"/>
      <c r="QOX809" s="72"/>
      <c r="QOY809" s="72"/>
      <c r="QOZ809" s="72"/>
      <c r="QPA809" s="72"/>
      <c r="QPB809" s="72"/>
      <c r="QPC809" s="72"/>
      <c r="QPD809" s="72"/>
      <c r="QPE809" s="72"/>
      <c r="QPF809" s="72"/>
      <c r="QPG809" s="72"/>
      <c r="QPH809" s="72"/>
      <c r="QPI809" s="72"/>
      <c r="QPJ809" s="72"/>
      <c r="QPK809" s="72"/>
      <c r="QPL809" s="72"/>
      <c r="QPM809" s="72"/>
      <c r="QPN809" s="72"/>
      <c r="QPO809" s="72"/>
      <c r="QPP809" s="72"/>
      <c r="QPQ809" s="72"/>
      <c r="QPR809" s="72"/>
      <c r="QPS809" s="72"/>
      <c r="QPT809" s="72"/>
      <c r="QPU809" s="72"/>
      <c r="QPV809" s="72"/>
      <c r="QPW809" s="72"/>
      <c r="QPX809" s="72"/>
      <c r="QPY809" s="72"/>
      <c r="QPZ809" s="72"/>
      <c r="QQA809" s="72"/>
      <c r="QQB809" s="72"/>
      <c r="QQC809" s="72"/>
      <c r="QQD809" s="72"/>
      <c r="QQE809" s="72"/>
      <c r="QQF809" s="72"/>
      <c r="QQG809" s="72"/>
      <c r="QQH809" s="72"/>
      <c r="QQI809" s="72"/>
      <c r="QQJ809" s="72"/>
      <c r="QQK809" s="72"/>
      <c r="QQL809" s="72"/>
      <c r="QQM809" s="72"/>
      <c r="QQN809" s="72"/>
      <c r="QQO809" s="72"/>
      <c r="QQP809" s="72"/>
      <c r="QQQ809" s="72"/>
      <c r="QQR809" s="72"/>
      <c r="QQS809" s="72"/>
      <c r="QQT809" s="72"/>
      <c r="QQU809" s="72"/>
      <c r="QQV809" s="72"/>
      <c r="QQW809" s="72"/>
      <c r="QQX809" s="72"/>
      <c r="QQY809" s="72"/>
      <c r="QQZ809" s="72"/>
      <c r="QRA809" s="72"/>
      <c r="QRB809" s="72"/>
      <c r="QRC809" s="72"/>
      <c r="QRD809" s="72"/>
      <c r="QRE809" s="72"/>
      <c r="QRF809" s="72"/>
      <c r="QRG809" s="72"/>
      <c r="QRH809" s="72"/>
      <c r="QRI809" s="72"/>
      <c r="QRJ809" s="72"/>
      <c r="QRK809" s="72"/>
      <c r="QRL809" s="72"/>
      <c r="QRM809" s="72"/>
      <c r="QRN809" s="72"/>
      <c r="QRO809" s="72"/>
      <c r="QRP809" s="72"/>
      <c r="QRQ809" s="72"/>
      <c r="QRR809" s="72"/>
      <c r="QRS809" s="72"/>
      <c r="QRT809" s="72"/>
      <c r="QRU809" s="72"/>
      <c r="QRV809" s="72"/>
      <c r="QRW809" s="72"/>
      <c r="QRX809" s="72"/>
      <c r="QRY809" s="72"/>
      <c r="QRZ809" s="72"/>
      <c r="QSA809" s="72"/>
      <c r="QSB809" s="72"/>
      <c r="QSC809" s="72"/>
      <c r="QSD809" s="72"/>
      <c r="QSE809" s="72"/>
      <c r="QSF809" s="72"/>
      <c r="QSG809" s="72"/>
      <c r="QSH809" s="72"/>
      <c r="QSI809" s="72"/>
      <c r="QSJ809" s="72"/>
      <c r="QSK809" s="72"/>
      <c r="QSL809" s="72"/>
      <c r="QSM809" s="72"/>
      <c r="QSN809" s="72"/>
      <c r="QSO809" s="72"/>
      <c r="QSP809" s="72"/>
      <c r="QSQ809" s="72"/>
      <c r="QSR809" s="72"/>
      <c r="QSS809" s="72"/>
      <c r="QST809" s="72"/>
      <c r="QSU809" s="72"/>
      <c r="QSV809" s="72"/>
      <c r="QSW809" s="72"/>
      <c r="QSX809" s="72"/>
      <c r="QSY809" s="72"/>
      <c r="QSZ809" s="72"/>
      <c r="QTA809" s="72"/>
      <c r="QTB809" s="72"/>
      <c r="QTC809" s="72"/>
      <c r="QTD809" s="72"/>
      <c r="QTE809" s="72"/>
      <c r="QTF809" s="72"/>
      <c r="QTG809" s="72"/>
      <c r="QTH809" s="72"/>
      <c r="QTI809" s="72"/>
      <c r="QTJ809" s="72"/>
      <c r="QTK809" s="72"/>
      <c r="QTL809" s="72"/>
      <c r="QTM809" s="72"/>
      <c r="QTN809" s="72"/>
      <c r="QTO809" s="72"/>
      <c r="QTP809" s="72"/>
      <c r="QTQ809" s="72"/>
      <c r="QTR809" s="72"/>
      <c r="QTS809" s="72"/>
      <c r="QTT809" s="72"/>
      <c r="QTU809" s="72"/>
      <c r="QTV809" s="72"/>
      <c r="QTW809" s="72"/>
      <c r="QTX809" s="72"/>
      <c r="QTY809" s="72"/>
      <c r="QTZ809" s="72"/>
      <c r="QUA809" s="72"/>
      <c r="QUB809" s="72"/>
      <c r="QUC809" s="72"/>
      <c r="QUD809" s="72"/>
      <c r="QUE809" s="72"/>
      <c r="QUF809" s="72"/>
      <c r="QUG809" s="72"/>
      <c r="QUH809" s="72"/>
      <c r="QUI809" s="72"/>
      <c r="QUJ809" s="72"/>
      <c r="QUK809" s="72"/>
      <c r="QUL809" s="72"/>
      <c r="QUM809" s="72"/>
      <c r="QUN809" s="72"/>
      <c r="QUO809" s="72"/>
      <c r="QUP809" s="72"/>
      <c r="QUQ809" s="72"/>
      <c r="QUR809" s="72"/>
      <c r="QUS809" s="72"/>
      <c r="QUT809" s="72"/>
      <c r="QUU809" s="72"/>
      <c r="QUV809" s="72"/>
      <c r="QUW809" s="72"/>
      <c r="QUX809" s="72"/>
      <c r="QUY809" s="72"/>
      <c r="QUZ809" s="72"/>
      <c r="QVA809" s="72"/>
      <c r="QVB809" s="72"/>
      <c r="QVC809" s="72"/>
      <c r="QVD809" s="72"/>
      <c r="QVE809" s="72"/>
      <c r="QVF809" s="72"/>
      <c r="QVG809" s="72"/>
      <c r="QVH809" s="72"/>
      <c r="QVI809" s="72"/>
      <c r="QVJ809" s="72"/>
      <c r="QVK809" s="72"/>
      <c r="QVL809" s="72"/>
      <c r="QVM809" s="72"/>
      <c r="QVN809" s="72"/>
      <c r="QVO809" s="72"/>
      <c r="QVP809" s="72"/>
      <c r="QVQ809" s="72"/>
      <c r="QVR809" s="72"/>
      <c r="QVS809" s="72"/>
      <c r="QVT809" s="72"/>
      <c r="QVU809" s="72"/>
      <c r="QVV809" s="72"/>
      <c r="QVW809" s="72"/>
      <c r="QVX809" s="72"/>
      <c r="QVY809" s="72"/>
      <c r="QVZ809" s="72"/>
      <c r="QWA809" s="72"/>
      <c r="QWB809" s="72"/>
      <c r="QWC809" s="72"/>
      <c r="QWD809" s="72"/>
      <c r="QWE809" s="72"/>
      <c r="QWF809" s="72"/>
      <c r="QWG809" s="72"/>
      <c r="QWH809" s="72"/>
      <c r="QWI809" s="72"/>
      <c r="QWJ809" s="72"/>
      <c r="QWK809" s="72"/>
      <c r="QWL809" s="72"/>
      <c r="QWM809" s="72"/>
      <c r="QWN809" s="72"/>
      <c r="QWO809" s="72"/>
      <c r="QWP809" s="72"/>
      <c r="QWQ809" s="72"/>
      <c r="QWR809" s="72"/>
      <c r="QWS809" s="72"/>
      <c r="QWT809" s="72"/>
      <c r="QWU809" s="72"/>
      <c r="QWV809" s="72"/>
      <c r="QWW809" s="72"/>
      <c r="QWX809" s="72"/>
      <c r="QWY809" s="72"/>
      <c r="QWZ809" s="72"/>
      <c r="QXA809" s="72"/>
      <c r="QXB809" s="72"/>
      <c r="QXC809" s="72"/>
      <c r="QXD809" s="72"/>
      <c r="QXE809" s="72"/>
      <c r="QXF809" s="72"/>
      <c r="QXG809" s="72"/>
      <c r="QXH809" s="72"/>
      <c r="QXI809" s="72"/>
      <c r="QXJ809" s="72"/>
      <c r="QXK809" s="72"/>
      <c r="QXL809" s="72"/>
      <c r="QXM809" s="72"/>
      <c r="QXN809" s="72"/>
      <c r="QXO809" s="72"/>
      <c r="QXP809" s="72"/>
      <c r="QXQ809" s="72"/>
      <c r="QXR809" s="72"/>
      <c r="QXS809" s="72"/>
      <c r="QXT809" s="72"/>
      <c r="QXU809" s="72"/>
      <c r="QXV809" s="72"/>
      <c r="QXW809" s="72"/>
      <c r="QXX809" s="72"/>
      <c r="QXY809" s="72"/>
      <c r="QXZ809" s="72"/>
      <c r="QYA809" s="72"/>
      <c r="QYB809" s="72"/>
      <c r="QYC809" s="72"/>
      <c r="QYD809" s="72"/>
      <c r="QYE809" s="72"/>
      <c r="QYF809" s="72"/>
      <c r="QYG809" s="72"/>
      <c r="QYH809" s="72"/>
      <c r="QYI809" s="72"/>
      <c r="QYJ809" s="72"/>
      <c r="QYK809" s="72"/>
      <c r="QYL809" s="72"/>
      <c r="QYM809" s="72"/>
      <c r="QYN809" s="72"/>
      <c r="QYO809" s="72"/>
      <c r="QYP809" s="72"/>
      <c r="QYQ809" s="72"/>
      <c r="QYR809" s="72"/>
      <c r="QYS809" s="72"/>
      <c r="QYT809" s="72"/>
      <c r="QYU809" s="72"/>
      <c r="QYV809" s="72"/>
      <c r="QYW809" s="72"/>
      <c r="QYX809" s="72"/>
      <c r="QYY809" s="72"/>
      <c r="QYZ809" s="72"/>
      <c r="QZA809" s="72"/>
      <c r="QZB809" s="72"/>
      <c r="QZC809" s="72"/>
      <c r="QZD809" s="72"/>
      <c r="QZE809" s="72"/>
      <c r="QZF809" s="72"/>
      <c r="QZG809" s="72"/>
      <c r="QZH809" s="72"/>
      <c r="QZI809" s="72"/>
      <c r="QZJ809" s="72"/>
      <c r="QZK809" s="72"/>
      <c r="QZL809" s="72"/>
      <c r="QZM809" s="72"/>
      <c r="QZN809" s="72"/>
      <c r="QZO809" s="72"/>
      <c r="QZP809" s="72"/>
      <c r="QZQ809" s="72"/>
      <c r="QZR809" s="72"/>
      <c r="QZS809" s="72"/>
      <c r="QZT809" s="72"/>
      <c r="QZU809" s="72"/>
      <c r="QZV809" s="72"/>
      <c r="QZW809" s="72"/>
      <c r="QZX809" s="72"/>
      <c r="QZY809" s="72"/>
      <c r="QZZ809" s="72"/>
      <c r="RAA809" s="72"/>
      <c r="RAB809" s="72"/>
      <c r="RAC809" s="72"/>
      <c r="RAD809" s="72"/>
      <c r="RAE809" s="72"/>
      <c r="RAF809" s="72"/>
      <c r="RAG809" s="72"/>
      <c r="RAH809" s="72"/>
      <c r="RAI809" s="72"/>
      <c r="RAJ809" s="72"/>
      <c r="RAK809" s="72"/>
      <c r="RAL809" s="72"/>
      <c r="RAM809" s="72"/>
      <c r="RAN809" s="72"/>
      <c r="RAO809" s="72"/>
      <c r="RAP809" s="72"/>
      <c r="RAQ809" s="72"/>
      <c r="RAR809" s="72"/>
      <c r="RAS809" s="72"/>
      <c r="RAT809" s="72"/>
      <c r="RAU809" s="72"/>
      <c r="RAV809" s="72"/>
      <c r="RAW809" s="72"/>
      <c r="RAX809" s="72"/>
      <c r="RAY809" s="72"/>
      <c r="RAZ809" s="72"/>
      <c r="RBA809" s="72"/>
      <c r="RBB809" s="72"/>
      <c r="RBC809" s="72"/>
      <c r="RBD809" s="72"/>
      <c r="RBE809" s="72"/>
      <c r="RBF809" s="72"/>
      <c r="RBG809" s="72"/>
      <c r="RBH809" s="72"/>
      <c r="RBI809" s="72"/>
      <c r="RBJ809" s="72"/>
      <c r="RBK809" s="72"/>
      <c r="RBL809" s="72"/>
      <c r="RBM809" s="72"/>
      <c r="RBN809" s="72"/>
      <c r="RBO809" s="72"/>
      <c r="RBP809" s="72"/>
      <c r="RBQ809" s="72"/>
      <c r="RBR809" s="72"/>
      <c r="RBS809" s="72"/>
      <c r="RBT809" s="72"/>
      <c r="RBU809" s="72"/>
      <c r="RBV809" s="72"/>
      <c r="RBW809" s="72"/>
      <c r="RBX809" s="72"/>
      <c r="RBY809" s="72"/>
      <c r="RBZ809" s="72"/>
      <c r="RCA809" s="72"/>
      <c r="RCB809" s="72"/>
      <c r="RCC809" s="72"/>
      <c r="RCD809" s="72"/>
      <c r="RCE809" s="72"/>
      <c r="RCF809" s="72"/>
      <c r="RCG809" s="72"/>
      <c r="RCH809" s="72"/>
      <c r="RCI809" s="72"/>
      <c r="RCJ809" s="72"/>
      <c r="RCK809" s="72"/>
      <c r="RCL809" s="72"/>
      <c r="RCM809" s="72"/>
      <c r="RCN809" s="72"/>
      <c r="RCO809" s="72"/>
      <c r="RCP809" s="72"/>
      <c r="RCQ809" s="72"/>
      <c r="RCR809" s="72"/>
      <c r="RCS809" s="72"/>
      <c r="RCT809" s="72"/>
      <c r="RCU809" s="72"/>
      <c r="RCV809" s="72"/>
      <c r="RCW809" s="72"/>
      <c r="RCX809" s="72"/>
      <c r="RCY809" s="72"/>
      <c r="RCZ809" s="72"/>
      <c r="RDA809" s="72"/>
      <c r="RDB809" s="72"/>
      <c r="RDC809" s="72"/>
      <c r="RDD809" s="72"/>
      <c r="RDE809" s="72"/>
      <c r="RDF809" s="72"/>
      <c r="RDG809" s="72"/>
      <c r="RDH809" s="72"/>
      <c r="RDI809" s="72"/>
      <c r="RDJ809" s="72"/>
      <c r="RDK809" s="72"/>
      <c r="RDL809" s="72"/>
      <c r="RDM809" s="72"/>
      <c r="RDN809" s="72"/>
      <c r="RDO809" s="72"/>
      <c r="RDP809" s="72"/>
      <c r="RDQ809" s="72"/>
      <c r="RDR809" s="72"/>
      <c r="RDS809" s="72"/>
      <c r="RDT809" s="72"/>
      <c r="RDU809" s="72"/>
      <c r="RDV809" s="72"/>
      <c r="RDW809" s="72"/>
      <c r="RDX809" s="72"/>
      <c r="RDY809" s="72"/>
      <c r="RDZ809" s="72"/>
      <c r="REA809" s="72"/>
      <c r="REB809" s="72"/>
      <c r="REC809" s="72"/>
      <c r="RED809" s="72"/>
      <c r="REE809" s="72"/>
      <c r="REF809" s="72"/>
      <c r="REG809" s="72"/>
      <c r="REH809" s="72"/>
      <c r="REI809" s="72"/>
      <c r="REJ809" s="72"/>
      <c r="REK809" s="72"/>
      <c r="REL809" s="72"/>
      <c r="REM809" s="72"/>
      <c r="REN809" s="72"/>
      <c r="REO809" s="72"/>
      <c r="REP809" s="72"/>
      <c r="REQ809" s="72"/>
      <c r="RER809" s="72"/>
      <c r="RES809" s="72"/>
      <c r="RET809" s="72"/>
      <c r="REU809" s="72"/>
      <c r="REV809" s="72"/>
      <c r="REW809" s="72"/>
      <c r="REX809" s="72"/>
      <c r="REY809" s="72"/>
      <c r="REZ809" s="72"/>
      <c r="RFA809" s="72"/>
      <c r="RFB809" s="72"/>
      <c r="RFC809" s="72"/>
      <c r="RFD809" s="72"/>
      <c r="RFE809" s="72"/>
      <c r="RFF809" s="72"/>
      <c r="RFG809" s="72"/>
      <c r="RFH809" s="72"/>
      <c r="RFI809" s="72"/>
      <c r="RFJ809" s="72"/>
      <c r="RFK809" s="72"/>
      <c r="RFL809" s="72"/>
      <c r="RFM809" s="72"/>
      <c r="RFN809" s="72"/>
      <c r="RFO809" s="72"/>
      <c r="RFP809" s="72"/>
      <c r="RFQ809" s="72"/>
      <c r="RFR809" s="72"/>
      <c r="RFS809" s="72"/>
      <c r="RFT809" s="72"/>
      <c r="RFU809" s="72"/>
      <c r="RFV809" s="72"/>
      <c r="RFW809" s="72"/>
      <c r="RFX809" s="72"/>
      <c r="RFY809" s="72"/>
      <c r="RFZ809" s="72"/>
      <c r="RGA809" s="72"/>
      <c r="RGB809" s="72"/>
      <c r="RGC809" s="72"/>
      <c r="RGD809" s="72"/>
      <c r="RGE809" s="72"/>
      <c r="RGF809" s="72"/>
      <c r="RGG809" s="72"/>
      <c r="RGH809" s="72"/>
      <c r="RGI809" s="72"/>
      <c r="RGJ809" s="72"/>
      <c r="RGK809" s="72"/>
      <c r="RGL809" s="72"/>
      <c r="RGM809" s="72"/>
      <c r="RGN809" s="72"/>
      <c r="RGO809" s="72"/>
      <c r="RGP809" s="72"/>
      <c r="RGQ809" s="72"/>
      <c r="RGR809" s="72"/>
      <c r="RGS809" s="72"/>
      <c r="RGT809" s="72"/>
      <c r="RGU809" s="72"/>
      <c r="RGV809" s="72"/>
      <c r="RGW809" s="72"/>
      <c r="RGX809" s="72"/>
      <c r="RGY809" s="72"/>
      <c r="RGZ809" s="72"/>
      <c r="RHA809" s="72"/>
      <c r="RHB809" s="72"/>
      <c r="RHC809" s="72"/>
      <c r="RHD809" s="72"/>
      <c r="RHE809" s="72"/>
      <c r="RHF809" s="72"/>
      <c r="RHG809" s="72"/>
      <c r="RHH809" s="72"/>
      <c r="RHI809" s="72"/>
      <c r="RHJ809" s="72"/>
      <c r="RHK809" s="72"/>
      <c r="RHL809" s="72"/>
      <c r="RHM809" s="72"/>
      <c r="RHN809" s="72"/>
      <c r="RHO809" s="72"/>
      <c r="RHP809" s="72"/>
      <c r="RHQ809" s="72"/>
      <c r="RHR809" s="72"/>
      <c r="RHS809" s="72"/>
      <c r="RHT809" s="72"/>
      <c r="RHU809" s="72"/>
      <c r="RHV809" s="72"/>
      <c r="RHW809" s="72"/>
      <c r="RHX809" s="72"/>
      <c r="RHY809" s="72"/>
      <c r="RHZ809" s="72"/>
      <c r="RIA809" s="72"/>
      <c r="RIB809" s="72"/>
      <c r="RIC809" s="72"/>
      <c r="RID809" s="72"/>
      <c r="RIE809" s="72"/>
      <c r="RIF809" s="72"/>
      <c r="RIG809" s="72"/>
      <c r="RIH809" s="72"/>
      <c r="RII809" s="72"/>
      <c r="RIJ809" s="72"/>
      <c r="RIK809" s="72"/>
      <c r="RIL809" s="72"/>
      <c r="RIM809" s="72"/>
      <c r="RIN809" s="72"/>
      <c r="RIO809" s="72"/>
      <c r="RIP809" s="72"/>
      <c r="RIQ809" s="72"/>
      <c r="RIR809" s="72"/>
      <c r="RIS809" s="72"/>
      <c r="RIT809" s="72"/>
      <c r="RIU809" s="72"/>
      <c r="RIV809" s="72"/>
      <c r="RIW809" s="72"/>
      <c r="RIX809" s="72"/>
      <c r="RIY809" s="72"/>
      <c r="RIZ809" s="72"/>
      <c r="RJA809" s="72"/>
      <c r="RJB809" s="72"/>
      <c r="RJC809" s="72"/>
      <c r="RJD809" s="72"/>
      <c r="RJE809" s="72"/>
      <c r="RJF809" s="72"/>
      <c r="RJG809" s="72"/>
      <c r="RJH809" s="72"/>
      <c r="RJI809" s="72"/>
      <c r="RJJ809" s="72"/>
      <c r="RJK809" s="72"/>
      <c r="RJL809" s="72"/>
      <c r="RJM809" s="72"/>
      <c r="RJN809" s="72"/>
      <c r="RJO809" s="72"/>
      <c r="RJP809" s="72"/>
      <c r="RJQ809" s="72"/>
      <c r="RJR809" s="72"/>
      <c r="RJS809" s="72"/>
      <c r="RJT809" s="72"/>
      <c r="RJU809" s="72"/>
      <c r="RJV809" s="72"/>
      <c r="RJW809" s="72"/>
      <c r="RJX809" s="72"/>
      <c r="RJY809" s="72"/>
      <c r="RJZ809" s="72"/>
      <c r="RKA809" s="72"/>
      <c r="RKB809" s="72"/>
      <c r="RKC809" s="72"/>
      <c r="RKD809" s="72"/>
      <c r="RKE809" s="72"/>
      <c r="RKF809" s="72"/>
      <c r="RKG809" s="72"/>
      <c r="RKH809" s="72"/>
      <c r="RKI809" s="72"/>
      <c r="RKJ809" s="72"/>
      <c r="RKK809" s="72"/>
      <c r="RKL809" s="72"/>
      <c r="RKM809" s="72"/>
      <c r="RKN809" s="72"/>
      <c r="RKO809" s="72"/>
      <c r="RKP809" s="72"/>
      <c r="RKQ809" s="72"/>
      <c r="RKR809" s="72"/>
      <c r="RKS809" s="72"/>
      <c r="RKT809" s="72"/>
      <c r="RKU809" s="72"/>
      <c r="RKV809" s="72"/>
      <c r="RKW809" s="72"/>
      <c r="RKX809" s="72"/>
      <c r="RKY809" s="72"/>
      <c r="RKZ809" s="72"/>
      <c r="RLA809" s="72"/>
      <c r="RLB809" s="72"/>
      <c r="RLC809" s="72"/>
      <c r="RLD809" s="72"/>
      <c r="RLE809" s="72"/>
      <c r="RLF809" s="72"/>
      <c r="RLG809" s="72"/>
      <c r="RLH809" s="72"/>
      <c r="RLI809" s="72"/>
      <c r="RLJ809" s="72"/>
      <c r="RLK809" s="72"/>
      <c r="RLL809" s="72"/>
      <c r="RLM809" s="72"/>
      <c r="RLN809" s="72"/>
      <c r="RLO809" s="72"/>
      <c r="RLP809" s="72"/>
      <c r="RLQ809" s="72"/>
      <c r="RLR809" s="72"/>
      <c r="RLS809" s="72"/>
      <c r="RLT809" s="72"/>
      <c r="RLU809" s="72"/>
      <c r="RLV809" s="72"/>
      <c r="RLW809" s="72"/>
      <c r="RLX809" s="72"/>
      <c r="RLY809" s="72"/>
      <c r="RLZ809" s="72"/>
      <c r="RMA809" s="72"/>
      <c r="RMB809" s="72"/>
      <c r="RMC809" s="72"/>
      <c r="RMD809" s="72"/>
      <c r="RME809" s="72"/>
      <c r="RMF809" s="72"/>
      <c r="RMG809" s="72"/>
      <c r="RMH809" s="72"/>
      <c r="RMI809" s="72"/>
      <c r="RMJ809" s="72"/>
      <c r="RMK809" s="72"/>
      <c r="RML809" s="72"/>
      <c r="RMM809" s="72"/>
      <c r="RMN809" s="72"/>
      <c r="RMO809" s="72"/>
      <c r="RMP809" s="72"/>
      <c r="RMQ809" s="72"/>
      <c r="RMR809" s="72"/>
      <c r="RMS809" s="72"/>
      <c r="RMT809" s="72"/>
      <c r="RMU809" s="72"/>
      <c r="RMV809" s="72"/>
      <c r="RMW809" s="72"/>
      <c r="RMX809" s="72"/>
      <c r="RMY809" s="72"/>
      <c r="RMZ809" s="72"/>
      <c r="RNA809" s="72"/>
      <c r="RNB809" s="72"/>
      <c r="RNC809" s="72"/>
      <c r="RND809" s="72"/>
      <c r="RNE809" s="72"/>
      <c r="RNF809" s="72"/>
      <c r="RNG809" s="72"/>
      <c r="RNH809" s="72"/>
      <c r="RNI809" s="72"/>
      <c r="RNJ809" s="72"/>
      <c r="RNK809" s="72"/>
      <c r="RNL809" s="72"/>
      <c r="RNM809" s="72"/>
      <c r="RNN809" s="72"/>
      <c r="RNO809" s="72"/>
      <c r="RNP809" s="72"/>
      <c r="RNQ809" s="72"/>
      <c r="RNR809" s="72"/>
      <c r="RNS809" s="72"/>
      <c r="RNT809" s="72"/>
      <c r="RNU809" s="72"/>
      <c r="RNV809" s="72"/>
      <c r="RNW809" s="72"/>
      <c r="RNX809" s="72"/>
      <c r="RNY809" s="72"/>
      <c r="RNZ809" s="72"/>
      <c r="ROA809" s="72"/>
      <c r="ROB809" s="72"/>
      <c r="ROC809" s="72"/>
      <c r="ROD809" s="72"/>
      <c r="ROE809" s="72"/>
      <c r="ROF809" s="72"/>
      <c r="ROG809" s="72"/>
      <c r="ROH809" s="72"/>
      <c r="ROI809" s="72"/>
      <c r="ROJ809" s="72"/>
      <c r="ROK809" s="72"/>
      <c r="ROL809" s="72"/>
      <c r="ROM809" s="72"/>
      <c r="RON809" s="72"/>
      <c r="ROO809" s="72"/>
      <c r="ROP809" s="72"/>
      <c r="ROQ809" s="72"/>
      <c r="ROR809" s="72"/>
      <c r="ROS809" s="72"/>
      <c r="ROT809" s="72"/>
      <c r="ROU809" s="72"/>
      <c r="ROV809" s="72"/>
      <c r="ROW809" s="72"/>
      <c r="ROX809" s="72"/>
      <c r="ROY809" s="72"/>
      <c r="ROZ809" s="72"/>
      <c r="RPA809" s="72"/>
      <c r="RPB809" s="72"/>
      <c r="RPC809" s="72"/>
      <c r="RPD809" s="72"/>
      <c r="RPE809" s="72"/>
      <c r="RPF809" s="72"/>
      <c r="RPG809" s="72"/>
      <c r="RPH809" s="72"/>
      <c r="RPI809" s="72"/>
      <c r="RPJ809" s="72"/>
      <c r="RPK809" s="72"/>
      <c r="RPL809" s="72"/>
      <c r="RPM809" s="72"/>
      <c r="RPN809" s="72"/>
      <c r="RPO809" s="72"/>
      <c r="RPP809" s="72"/>
      <c r="RPQ809" s="72"/>
      <c r="RPR809" s="72"/>
      <c r="RPS809" s="72"/>
      <c r="RPT809" s="72"/>
      <c r="RPU809" s="72"/>
      <c r="RPV809" s="72"/>
      <c r="RPW809" s="72"/>
      <c r="RPX809" s="72"/>
      <c r="RPY809" s="72"/>
      <c r="RPZ809" s="72"/>
      <c r="RQA809" s="72"/>
      <c r="RQB809" s="72"/>
      <c r="RQC809" s="72"/>
      <c r="RQD809" s="72"/>
      <c r="RQE809" s="72"/>
      <c r="RQF809" s="72"/>
      <c r="RQG809" s="72"/>
      <c r="RQH809" s="72"/>
      <c r="RQI809" s="72"/>
      <c r="RQJ809" s="72"/>
      <c r="RQK809" s="72"/>
      <c r="RQL809" s="72"/>
      <c r="RQM809" s="72"/>
      <c r="RQN809" s="72"/>
      <c r="RQO809" s="72"/>
      <c r="RQP809" s="72"/>
      <c r="RQQ809" s="72"/>
      <c r="RQR809" s="72"/>
      <c r="RQS809" s="72"/>
      <c r="RQT809" s="72"/>
      <c r="RQU809" s="72"/>
      <c r="RQV809" s="72"/>
      <c r="RQW809" s="72"/>
      <c r="RQX809" s="72"/>
      <c r="RQY809" s="72"/>
      <c r="RQZ809" s="72"/>
      <c r="RRA809" s="72"/>
      <c r="RRB809" s="72"/>
      <c r="RRC809" s="72"/>
      <c r="RRD809" s="72"/>
      <c r="RRE809" s="72"/>
      <c r="RRF809" s="72"/>
      <c r="RRG809" s="72"/>
      <c r="RRH809" s="72"/>
      <c r="RRI809" s="72"/>
      <c r="RRJ809" s="72"/>
      <c r="RRK809" s="72"/>
      <c r="RRL809" s="72"/>
      <c r="RRM809" s="72"/>
      <c r="RRN809" s="72"/>
      <c r="RRO809" s="72"/>
      <c r="RRP809" s="72"/>
      <c r="RRQ809" s="72"/>
      <c r="RRR809" s="72"/>
      <c r="RRS809" s="72"/>
      <c r="RRT809" s="72"/>
      <c r="RRU809" s="72"/>
      <c r="RRV809" s="72"/>
      <c r="RRW809" s="72"/>
      <c r="RRX809" s="72"/>
      <c r="RRY809" s="72"/>
      <c r="RRZ809" s="72"/>
      <c r="RSA809" s="72"/>
      <c r="RSB809" s="72"/>
      <c r="RSC809" s="72"/>
      <c r="RSD809" s="72"/>
      <c r="RSE809" s="72"/>
      <c r="RSF809" s="72"/>
      <c r="RSG809" s="72"/>
      <c r="RSH809" s="72"/>
      <c r="RSI809" s="72"/>
      <c r="RSJ809" s="72"/>
      <c r="RSK809" s="72"/>
      <c r="RSL809" s="72"/>
      <c r="RSM809" s="72"/>
      <c r="RSN809" s="72"/>
      <c r="RSO809" s="72"/>
      <c r="RSP809" s="72"/>
      <c r="RSQ809" s="72"/>
      <c r="RSR809" s="72"/>
      <c r="RSS809" s="72"/>
      <c r="RST809" s="72"/>
      <c r="RSU809" s="72"/>
      <c r="RSV809" s="72"/>
      <c r="RSW809" s="72"/>
      <c r="RSX809" s="72"/>
      <c r="RSY809" s="72"/>
      <c r="RSZ809" s="72"/>
      <c r="RTA809" s="72"/>
      <c r="RTB809" s="72"/>
      <c r="RTC809" s="72"/>
      <c r="RTD809" s="72"/>
      <c r="RTE809" s="72"/>
      <c r="RTF809" s="72"/>
      <c r="RTG809" s="72"/>
      <c r="RTH809" s="72"/>
      <c r="RTI809" s="72"/>
      <c r="RTJ809" s="72"/>
      <c r="RTK809" s="72"/>
      <c r="RTL809" s="72"/>
      <c r="RTM809" s="72"/>
      <c r="RTN809" s="72"/>
      <c r="RTO809" s="72"/>
      <c r="RTP809" s="72"/>
      <c r="RTQ809" s="72"/>
      <c r="RTR809" s="72"/>
      <c r="RTS809" s="72"/>
      <c r="RTT809" s="72"/>
      <c r="RTU809" s="72"/>
      <c r="RTV809" s="72"/>
      <c r="RTW809" s="72"/>
      <c r="RTX809" s="72"/>
      <c r="RTY809" s="72"/>
      <c r="RTZ809" s="72"/>
      <c r="RUA809" s="72"/>
      <c r="RUB809" s="72"/>
      <c r="RUC809" s="72"/>
      <c r="RUD809" s="72"/>
      <c r="RUE809" s="72"/>
      <c r="RUF809" s="72"/>
      <c r="RUG809" s="72"/>
      <c r="RUH809" s="72"/>
      <c r="RUI809" s="72"/>
      <c r="RUJ809" s="72"/>
      <c r="RUK809" s="72"/>
      <c r="RUL809" s="72"/>
      <c r="RUM809" s="72"/>
      <c r="RUN809" s="72"/>
      <c r="RUO809" s="72"/>
      <c r="RUP809" s="72"/>
      <c r="RUQ809" s="72"/>
      <c r="RUR809" s="72"/>
      <c r="RUS809" s="72"/>
      <c r="RUT809" s="72"/>
      <c r="RUU809" s="72"/>
      <c r="RUV809" s="72"/>
      <c r="RUW809" s="72"/>
      <c r="RUX809" s="72"/>
      <c r="RUY809" s="72"/>
      <c r="RUZ809" s="72"/>
      <c r="RVA809" s="72"/>
      <c r="RVB809" s="72"/>
      <c r="RVC809" s="72"/>
      <c r="RVD809" s="72"/>
      <c r="RVE809" s="72"/>
      <c r="RVF809" s="72"/>
      <c r="RVG809" s="72"/>
      <c r="RVH809" s="72"/>
      <c r="RVI809" s="72"/>
      <c r="RVJ809" s="72"/>
      <c r="RVK809" s="72"/>
      <c r="RVL809" s="72"/>
      <c r="RVM809" s="72"/>
      <c r="RVN809" s="72"/>
      <c r="RVO809" s="72"/>
      <c r="RVP809" s="72"/>
      <c r="RVQ809" s="72"/>
      <c r="RVR809" s="72"/>
      <c r="RVS809" s="72"/>
      <c r="RVT809" s="72"/>
      <c r="RVU809" s="72"/>
      <c r="RVV809" s="72"/>
      <c r="RVW809" s="72"/>
      <c r="RVX809" s="72"/>
      <c r="RVY809" s="72"/>
      <c r="RVZ809" s="72"/>
      <c r="RWA809" s="72"/>
      <c r="RWB809" s="72"/>
      <c r="RWC809" s="72"/>
      <c r="RWD809" s="72"/>
      <c r="RWE809" s="72"/>
      <c r="RWF809" s="72"/>
      <c r="RWG809" s="72"/>
      <c r="RWH809" s="72"/>
      <c r="RWI809" s="72"/>
      <c r="RWJ809" s="72"/>
      <c r="RWK809" s="72"/>
      <c r="RWL809" s="72"/>
      <c r="RWM809" s="72"/>
      <c r="RWN809" s="72"/>
      <c r="RWO809" s="72"/>
      <c r="RWP809" s="72"/>
      <c r="RWQ809" s="72"/>
      <c r="RWR809" s="72"/>
      <c r="RWS809" s="72"/>
      <c r="RWT809" s="72"/>
      <c r="RWU809" s="72"/>
      <c r="RWV809" s="72"/>
      <c r="RWW809" s="72"/>
      <c r="RWX809" s="72"/>
      <c r="RWY809" s="72"/>
      <c r="RWZ809" s="72"/>
      <c r="RXA809" s="72"/>
      <c r="RXB809" s="72"/>
      <c r="RXC809" s="72"/>
      <c r="RXD809" s="72"/>
      <c r="RXE809" s="72"/>
      <c r="RXF809" s="72"/>
      <c r="RXG809" s="72"/>
      <c r="RXH809" s="72"/>
      <c r="RXI809" s="72"/>
      <c r="RXJ809" s="72"/>
      <c r="RXK809" s="72"/>
      <c r="RXL809" s="72"/>
      <c r="RXM809" s="72"/>
      <c r="RXN809" s="72"/>
      <c r="RXO809" s="72"/>
      <c r="RXP809" s="72"/>
      <c r="RXQ809" s="72"/>
      <c r="RXR809" s="72"/>
      <c r="RXS809" s="72"/>
      <c r="RXT809" s="72"/>
      <c r="RXU809" s="72"/>
      <c r="RXV809" s="72"/>
      <c r="RXW809" s="72"/>
      <c r="RXX809" s="72"/>
      <c r="RXY809" s="72"/>
      <c r="RXZ809" s="72"/>
      <c r="RYA809" s="72"/>
      <c r="RYB809" s="72"/>
      <c r="RYC809" s="72"/>
      <c r="RYD809" s="72"/>
      <c r="RYE809" s="72"/>
      <c r="RYF809" s="72"/>
      <c r="RYG809" s="72"/>
      <c r="RYH809" s="72"/>
      <c r="RYI809" s="72"/>
      <c r="RYJ809" s="72"/>
      <c r="RYK809" s="72"/>
      <c r="RYL809" s="72"/>
      <c r="RYM809" s="72"/>
      <c r="RYN809" s="72"/>
      <c r="RYO809" s="72"/>
      <c r="RYP809" s="72"/>
      <c r="RYQ809" s="72"/>
      <c r="RYR809" s="72"/>
      <c r="RYS809" s="72"/>
      <c r="RYT809" s="72"/>
      <c r="RYU809" s="72"/>
      <c r="RYV809" s="72"/>
      <c r="RYW809" s="72"/>
      <c r="RYX809" s="72"/>
      <c r="RYY809" s="72"/>
      <c r="RYZ809" s="72"/>
      <c r="RZA809" s="72"/>
      <c r="RZB809" s="72"/>
      <c r="RZC809" s="72"/>
      <c r="RZD809" s="72"/>
      <c r="RZE809" s="72"/>
      <c r="RZF809" s="72"/>
      <c r="RZG809" s="72"/>
      <c r="RZH809" s="72"/>
      <c r="RZI809" s="72"/>
      <c r="RZJ809" s="72"/>
      <c r="RZK809" s="72"/>
      <c r="RZL809" s="72"/>
      <c r="RZM809" s="72"/>
      <c r="RZN809" s="72"/>
      <c r="RZO809" s="72"/>
      <c r="RZP809" s="72"/>
      <c r="RZQ809" s="72"/>
      <c r="RZR809" s="72"/>
      <c r="RZS809" s="72"/>
      <c r="RZT809" s="72"/>
      <c r="RZU809" s="72"/>
      <c r="RZV809" s="72"/>
      <c r="RZW809" s="72"/>
      <c r="RZX809" s="72"/>
      <c r="RZY809" s="72"/>
      <c r="RZZ809" s="72"/>
      <c r="SAA809" s="72"/>
      <c r="SAB809" s="72"/>
      <c r="SAC809" s="72"/>
      <c r="SAD809" s="72"/>
      <c r="SAE809" s="72"/>
      <c r="SAF809" s="72"/>
      <c r="SAG809" s="72"/>
      <c r="SAH809" s="72"/>
      <c r="SAI809" s="72"/>
      <c r="SAJ809" s="72"/>
      <c r="SAK809" s="72"/>
      <c r="SAL809" s="72"/>
      <c r="SAM809" s="72"/>
      <c r="SAN809" s="72"/>
      <c r="SAO809" s="72"/>
      <c r="SAP809" s="72"/>
      <c r="SAQ809" s="72"/>
      <c r="SAR809" s="72"/>
      <c r="SAS809" s="72"/>
      <c r="SAT809" s="72"/>
      <c r="SAU809" s="72"/>
      <c r="SAV809" s="72"/>
      <c r="SAW809" s="72"/>
      <c r="SAX809" s="72"/>
      <c r="SAY809" s="72"/>
      <c r="SAZ809" s="72"/>
      <c r="SBA809" s="72"/>
      <c r="SBB809" s="72"/>
      <c r="SBC809" s="72"/>
      <c r="SBD809" s="72"/>
      <c r="SBE809" s="72"/>
      <c r="SBF809" s="72"/>
      <c r="SBG809" s="72"/>
      <c r="SBH809" s="72"/>
      <c r="SBI809" s="72"/>
      <c r="SBJ809" s="72"/>
      <c r="SBK809" s="72"/>
      <c r="SBL809" s="72"/>
      <c r="SBM809" s="72"/>
      <c r="SBN809" s="72"/>
      <c r="SBO809" s="72"/>
      <c r="SBP809" s="72"/>
      <c r="SBQ809" s="72"/>
      <c r="SBR809" s="72"/>
      <c r="SBS809" s="72"/>
      <c r="SBT809" s="72"/>
      <c r="SBU809" s="72"/>
      <c r="SBV809" s="72"/>
      <c r="SBW809" s="72"/>
      <c r="SBX809" s="72"/>
      <c r="SBY809" s="72"/>
      <c r="SBZ809" s="72"/>
      <c r="SCA809" s="72"/>
      <c r="SCB809" s="72"/>
      <c r="SCC809" s="72"/>
      <c r="SCD809" s="72"/>
      <c r="SCE809" s="72"/>
      <c r="SCF809" s="72"/>
      <c r="SCG809" s="72"/>
      <c r="SCH809" s="72"/>
      <c r="SCI809" s="72"/>
      <c r="SCJ809" s="72"/>
      <c r="SCK809" s="72"/>
      <c r="SCL809" s="72"/>
      <c r="SCM809" s="72"/>
      <c r="SCN809" s="72"/>
      <c r="SCO809" s="72"/>
      <c r="SCP809" s="72"/>
      <c r="SCQ809" s="72"/>
      <c r="SCR809" s="72"/>
      <c r="SCS809" s="72"/>
      <c r="SCT809" s="72"/>
      <c r="SCU809" s="72"/>
      <c r="SCV809" s="72"/>
      <c r="SCW809" s="72"/>
      <c r="SCX809" s="72"/>
      <c r="SCY809" s="72"/>
      <c r="SCZ809" s="72"/>
      <c r="SDA809" s="72"/>
      <c r="SDB809" s="72"/>
      <c r="SDC809" s="72"/>
      <c r="SDD809" s="72"/>
      <c r="SDE809" s="72"/>
      <c r="SDF809" s="72"/>
      <c r="SDG809" s="72"/>
      <c r="SDH809" s="72"/>
      <c r="SDI809" s="72"/>
      <c r="SDJ809" s="72"/>
      <c r="SDK809" s="72"/>
      <c r="SDL809" s="72"/>
      <c r="SDM809" s="72"/>
      <c r="SDN809" s="72"/>
      <c r="SDO809" s="72"/>
      <c r="SDP809" s="72"/>
      <c r="SDQ809" s="72"/>
      <c r="SDR809" s="72"/>
      <c r="SDS809" s="72"/>
      <c r="SDT809" s="72"/>
      <c r="SDU809" s="72"/>
      <c r="SDV809" s="72"/>
      <c r="SDW809" s="72"/>
      <c r="SDX809" s="72"/>
      <c r="SDY809" s="72"/>
      <c r="SDZ809" s="72"/>
      <c r="SEA809" s="72"/>
      <c r="SEB809" s="72"/>
      <c r="SEC809" s="72"/>
      <c r="SED809" s="72"/>
      <c r="SEE809" s="72"/>
      <c r="SEF809" s="72"/>
      <c r="SEG809" s="72"/>
      <c r="SEH809" s="72"/>
      <c r="SEI809" s="72"/>
      <c r="SEJ809" s="72"/>
      <c r="SEK809" s="72"/>
      <c r="SEL809" s="72"/>
      <c r="SEM809" s="72"/>
      <c r="SEN809" s="72"/>
      <c r="SEO809" s="72"/>
      <c r="SEP809" s="72"/>
      <c r="SEQ809" s="72"/>
      <c r="SER809" s="72"/>
      <c r="SES809" s="72"/>
      <c r="SET809" s="72"/>
      <c r="SEU809" s="72"/>
      <c r="SEV809" s="72"/>
      <c r="SEW809" s="72"/>
      <c r="SEX809" s="72"/>
      <c r="SEY809" s="72"/>
      <c r="SEZ809" s="72"/>
      <c r="SFA809" s="72"/>
      <c r="SFB809" s="72"/>
      <c r="SFC809" s="72"/>
      <c r="SFD809" s="72"/>
      <c r="SFE809" s="72"/>
      <c r="SFF809" s="72"/>
      <c r="SFG809" s="72"/>
      <c r="SFH809" s="72"/>
      <c r="SFI809" s="72"/>
      <c r="SFJ809" s="72"/>
      <c r="SFK809" s="72"/>
      <c r="SFL809" s="72"/>
      <c r="SFM809" s="72"/>
      <c r="SFN809" s="72"/>
      <c r="SFO809" s="72"/>
      <c r="SFP809" s="72"/>
      <c r="SFQ809" s="72"/>
      <c r="SFR809" s="72"/>
      <c r="SFS809" s="72"/>
      <c r="SFT809" s="72"/>
      <c r="SFU809" s="72"/>
      <c r="SFV809" s="72"/>
      <c r="SFW809" s="72"/>
      <c r="SFX809" s="72"/>
      <c r="SFY809" s="72"/>
      <c r="SFZ809" s="72"/>
      <c r="SGA809" s="72"/>
      <c r="SGB809" s="72"/>
      <c r="SGC809" s="72"/>
      <c r="SGD809" s="72"/>
      <c r="SGE809" s="72"/>
      <c r="SGF809" s="72"/>
      <c r="SGG809" s="72"/>
      <c r="SGH809" s="72"/>
      <c r="SGI809" s="72"/>
      <c r="SGJ809" s="72"/>
      <c r="SGK809" s="72"/>
      <c r="SGL809" s="72"/>
      <c r="SGM809" s="72"/>
      <c r="SGN809" s="72"/>
      <c r="SGO809" s="72"/>
      <c r="SGP809" s="72"/>
      <c r="SGQ809" s="72"/>
      <c r="SGR809" s="72"/>
      <c r="SGS809" s="72"/>
      <c r="SGT809" s="72"/>
      <c r="SGU809" s="72"/>
      <c r="SGV809" s="72"/>
      <c r="SGW809" s="72"/>
      <c r="SGX809" s="72"/>
      <c r="SGY809" s="72"/>
      <c r="SGZ809" s="72"/>
      <c r="SHA809" s="72"/>
      <c r="SHB809" s="72"/>
      <c r="SHC809" s="72"/>
      <c r="SHD809" s="72"/>
      <c r="SHE809" s="72"/>
      <c r="SHF809" s="72"/>
      <c r="SHG809" s="72"/>
      <c r="SHH809" s="72"/>
      <c r="SHI809" s="72"/>
      <c r="SHJ809" s="72"/>
      <c r="SHK809" s="72"/>
      <c r="SHL809" s="72"/>
      <c r="SHM809" s="72"/>
      <c r="SHN809" s="72"/>
      <c r="SHO809" s="72"/>
      <c r="SHP809" s="72"/>
      <c r="SHQ809" s="72"/>
      <c r="SHR809" s="72"/>
      <c r="SHS809" s="72"/>
      <c r="SHT809" s="72"/>
      <c r="SHU809" s="72"/>
      <c r="SHV809" s="72"/>
      <c r="SHW809" s="72"/>
      <c r="SHX809" s="72"/>
      <c r="SHY809" s="72"/>
      <c r="SHZ809" s="72"/>
      <c r="SIA809" s="72"/>
      <c r="SIB809" s="72"/>
      <c r="SIC809" s="72"/>
      <c r="SID809" s="72"/>
      <c r="SIE809" s="72"/>
      <c r="SIF809" s="72"/>
      <c r="SIG809" s="72"/>
      <c r="SIH809" s="72"/>
      <c r="SII809" s="72"/>
      <c r="SIJ809" s="72"/>
      <c r="SIK809" s="72"/>
      <c r="SIL809" s="72"/>
      <c r="SIM809" s="72"/>
      <c r="SIN809" s="72"/>
      <c r="SIO809" s="72"/>
      <c r="SIP809" s="72"/>
      <c r="SIQ809" s="72"/>
      <c r="SIR809" s="72"/>
      <c r="SIS809" s="72"/>
      <c r="SIT809" s="72"/>
      <c r="SIU809" s="72"/>
      <c r="SIV809" s="72"/>
      <c r="SIW809" s="72"/>
      <c r="SIX809" s="72"/>
      <c r="SIY809" s="72"/>
      <c r="SIZ809" s="72"/>
      <c r="SJA809" s="72"/>
      <c r="SJB809" s="72"/>
      <c r="SJC809" s="72"/>
      <c r="SJD809" s="72"/>
      <c r="SJE809" s="72"/>
      <c r="SJF809" s="72"/>
      <c r="SJG809" s="72"/>
      <c r="SJH809" s="72"/>
      <c r="SJI809" s="72"/>
      <c r="SJJ809" s="72"/>
      <c r="SJK809" s="72"/>
      <c r="SJL809" s="72"/>
      <c r="SJM809" s="72"/>
      <c r="SJN809" s="72"/>
      <c r="SJO809" s="72"/>
      <c r="SJP809" s="72"/>
      <c r="SJQ809" s="72"/>
      <c r="SJR809" s="72"/>
      <c r="SJS809" s="72"/>
      <c r="SJT809" s="72"/>
      <c r="SJU809" s="72"/>
      <c r="SJV809" s="72"/>
      <c r="SJW809" s="72"/>
      <c r="SJX809" s="72"/>
      <c r="SJY809" s="72"/>
      <c r="SJZ809" s="72"/>
      <c r="SKA809" s="72"/>
      <c r="SKB809" s="72"/>
      <c r="SKC809" s="72"/>
      <c r="SKD809" s="72"/>
      <c r="SKE809" s="72"/>
      <c r="SKF809" s="72"/>
      <c r="SKG809" s="72"/>
      <c r="SKH809" s="72"/>
      <c r="SKI809" s="72"/>
      <c r="SKJ809" s="72"/>
      <c r="SKK809" s="72"/>
      <c r="SKL809" s="72"/>
      <c r="SKM809" s="72"/>
      <c r="SKN809" s="72"/>
      <c r="SKO809" s="72"/>
      <c r="SKP809" s="72"/>
      <c r="SKQ809" s="72"/>
      <c r="SKR809" s="72"/>
      <c r="SKS809" s="72"/>
      <c r="SKT809" s="72"/>
      <c r="SKU809" s="72"/>
      <c r="SKV809" s="72"/>
      <c r="SKW809" s="72"/>
      <c r="SKX809" s="72"/>
      <c r="SKY809" s="72"/>
      <c r="SKZ809" s="72"/>
      <c r="SLA809" s="72"/>
      <c r="SLB809" s="72"/>
      <c r="SLC809" s="72"/>
      <c r="SLD809" s="72"/>
      <c r="SLE809" s="72"/>
      <c r="SLF809" s="72"/>
      <c r="SLG809" s="72"/>
      <c r="SLH809" s="72"/>
      <c r="SLI809" s="72"/>
      <c r="SLJ809" s="72"/>
      <c r="SLK809" s="72"/>
      <c r="SLL809" s="72"/>
      <c r="SLM809" s="72"/>
      <c r="SLN809" s="72"/>
      <c r="SLO809" s="72"/>
      <c r="SLP809" s="72"/>
      <c r="SLQ809" s="72"/>
      <c r="SLR809" s="72"/>
      <c r="SLS809" s="72"/>
      <c r="SLT809" s="72"/>
      <c r="SLU809" s="72"/>
      <c r="SLV809" s="72"/>
      <c r="SLW809" s="72"/>
      <c r="SLX809" s="72"/>
      <c r="SLY809" s="72"/>
      <c r="SLZ809" s="72"/>
      <c r="SMA809" s="72"/>
      <c r="SMB809" s="72"/>
      <c r="SMC809" s="72"/>
      <c r="SMD809" s="72"/>
      <c r="SME809" s="72"/>
      <c r="SMF809" s="72"/>
      <c r="SMG809" s="72"/>
      <c r="SMH809" s="72"/>
      <c r="SMI809" s="72"/>
      <c r="SMJ809" s="72"/>
      <c r="SMK809" s="72"/>
      <c r="SML809" s="72"/>
      <c r="SMM809" s="72"/>
      <c r="SMN809" s="72"/>
      <c r="SMO809" s="72"/>
      <c r="SMP809" s="72"/>
      <c r="SMQ809" s="72"/>
      <c r="SMR809" s="72"/>
      <c r="SMS809" s="72"/>
      <c r="SMT809" s="72"/>
      <c r="SMU809" s="72"/>
      <c r="SMV809" s="72"/>
      <c r="SMW809" s="72"/>
      <c r="SMX809" s="72"/>
      <c r="SMY809" s="72"/>
      <c r="SMZ809" s="72"/>
      <c r="SNA809" s="72"/>
      <c r="SNB809" s="72"/>
      <c r="SNC809" s="72"/>
      <c r="SND809" s="72"/>
      <c r="SNE809" s="72"/>
      <c r="SNF809" s="72"/>
      <c r="SNG809" s="72"/>
      <c r="SNH809" s="72"/>
      <c r="SNI809" s="72"/>
      <c r="SNJ809" s="72"/>
      <c r="SNK809" s="72"/>
      <c r="SNL809" s="72"/>
      <c r="SNM809" s="72"/>
      <c r="SNN809" s="72"/>
      <c r="SNO809" s="72"/>
      <c r="SNP809" s="72"/>
      <c r="SNQ809" s="72"/>
      <c r="SNR809" s="72"/>
      <c r="SNS809" s="72"/>
      <c r="SNT809" s="72"/>
      <c r="SNU809" s="72"/>
      <c r="SNV809" s="72"/>
      <c r="SNW809" s="72"/>
      <c r="SNX809" s="72"/>
      <c r="SNY809" s="72"/>
      <c r="SNZ809" s="72"/>
      <c r="SOA809" s="72"/>
      <c r="SOB809" s="72"/>
      <c r="SOC809" s="72"/>
      <c r="SOD809" s="72"/>
      <c r="SOE809" s="72"/>
      <c r="SOF809" s="72"/>
      <c r="SOG809" s="72"/>
      <c r="SOH809" s="72"/>
      <c r="SOI809" s="72"/>
      <c r="SOJ809" s="72"/>
      <c r="SOK809" s="72"/>
      <c r="SOL809" s="72"/>
      <c r="SOM809" s="72"/>
      <c r="SON809" s="72"/>
      <c r="SOO809" s="72"/>
      <c r="SOP809" s="72"/>
      <c r="SOQ809" s="72"/>
      <c r="SOR809" s="72"/>
      <c r="SOS809" s="72"/>
      <c r="SOT809" s="72"/>
      <c r="SOU809" s="72"/>
      <c r="SOV809" s="72"/>
      <c r="SOW809" s="72"/>
      <c r="SOX809" s="72"/>
      <c r="SOY809" s="72"/>
      <c r="SOZ809" s="72"/>
      <c r="SPA809" s="72"/>
      <c r="SPB809" s="72"/>
      <c r="SPC809" s="72"/>
      <c r="SPD809" s="72"/>
      <c r="SPE809" s="72"/>
      <c r="SPF809" s="72"/>
      <c r="SPG809" s="72"/>
      <c r="SPH809" s="72"/>
      <c r="SPI809" s="72"/>
      <c r="SPJ809" s="72"/>
      <c r="SPK809" s="72"/>
      <c r="SPL809" s="72"/>
      <c r="SPM809" s="72"/>
      <c r="SPN809" s="72"/>
      <c r="SPO809" s="72"/>
      <c r="SPP809" s="72"/>
      <c r="SPQ809" s="72"/>
      <c r="SPR809" s="72"/>
      <c r="SPS809" s="72"/>
      <c r="SPT809" s="72"/>
      <c r="SPU809" s="72"/>
      <c r="SPV809" s="72"/>
      <c r="SPW809" s="72"/>
      <c r="SPX809" s="72"/>
      <c r="SPY809" s="72"/>
      <c r="SPZ809" s="72"/>
      <c r="SQA809" s="72"/>
      <c r="SQB809" s="72"/>
      <c r="SQC809" s="72"/>
      <c r="SQD809" s="72"/>
      <c r="SQE809" s="72"/>
      <c r="SQF809" s="72"/>
      <c r="SQG809" s="72"/>
      <c r="SQH809" s="72"/>
      <c r="SQI809" s="72"/>
      <c r="SQJ809" s="72"/>
      <c r="SQK809" s="72"/>
      <c r="SQL809" s="72"/>
      <c r="SQM809" s="72"/>
      <c r="SQN809" s="72"/>
      <c r="SQO809" s="72"/>
      <c r="SQP809" s="72"/>
      <c r="SQQ809" s="72"/>
      <c r="SQR809" s="72"/>
      <c r="SQS809" s="72"/>
      <c r="SQT809" s="72"/>
      <c r="SQU809" s="72"/>
      <c r="SQV809" s="72"/>
      <c r="SQW809" s="72"/>
      <c r="SQX809" s="72"/>
      <c r="SQY809" s="72"/>
      <c r="SQZ809" s="72"/>
      <c r="SRA809" s="72"/>
      <c r="SRB809" s="72"/>
      <c r="SRC809" s="72"/>
      <c r="SRD809" s="72"/>
      <c r="SRE809" s="72"/>
      <c r="SRF809" s="72"/>
      <c r="SRG809" s="72"/>
      <c r="SRH809" s="72"/>
      <c r="SRI809" s="72"/>
      <c r="SRJ809" s="72"/>
      <c r="SRK809" s="72"/>
      <c r="SRL809" s="72"/>
      <c r="SRM809" s="72"/>
      <c r="SRN809" s="72"/>
      <c r="SRO809" s="72"/>
      <c r="SRP809" s="72"/>
      <c r="SRQ809" s="72"/>
      <c r="SRR809" s="72"/>
      <c r="SRS809" s="72"/>
      <c r="SRT809" s="72"/>
      <c r="SRU809" s="72"/>
      <c r="SRV809" s="72"/>
      <c r="SRW809" s="72"/>
      <c r="SRX809" s="72"/>
      <c r="SRY809" s="72"/>
      <c r="SRZ809" s="72"/>
      <c r="SSA809" s="72"/>
      <c r="SSB809" s="72"/>
      <c r="SSC809" s="72"/>
      <c r="SSD809" s="72"/>
      <c r="SSE809" s="72"/>
      <c r="SSF809" s="72"/>
      <c r="SSG809" s="72"/>
      <c r="SSH809" s="72"/>
      <c r="SSI809" s="72"/>
      <c r="SSJ809" s="72"/>
      <c r="SSK809" s="72"/>
      <c r="SSL809" s="72"/>
      <c r="SSM809" s="72"/>
      <c r="SSN809" s="72"/>
      <c r="SSO809" s="72"/>
      <c r="SSP809" s="72"/>
      <c r="SSQ809" s="72"/>
      <c r="SSR809" s="72"/>
      <c r="SSS809" s="72"/>
      <c r="SST809" s="72"/>
      <c r="SSU809" s="72"/>
      <c r="SSV809" s="72"/>
      <c r="SSW809" s="72"/>
      <c r="SSX809" s="72"/>
      <c r="SSY809" s="72"/>
      <c r="SSZ809" s="72"/>
      <c r="STA809" s="72"/>
      <c r="STB809" s="72"/>
      <c r="STC809" s="72"/>
      <c r="STD809" s="72"/>
      <c r="STE809" s="72"/>
      <c r="STF809" s="72"/>
      <c r="STG809" s="72"/>
      <c r="STH809" s="72"/>
      <c r="STI809" s="72"/>
      <c r="STJ809" s="72"/>
      <c r="STK809" s="72"/>
      <c r="STL809" s="72"/>
      <c r="STM809" s="72"/>
      <c r="STN809" s="72"/>
      <c r="STO809" s="72"/>
      <c r="STP809" s="72"/>
      <c r="STQ809" s="72"/>
      <c r="STR809" s="72"/>
      <c r="STS809" s="72"/>
      <c r="STT809" s="72"/>
      <c r="STU809" s="72"/>
      <c r="STV809" s="72"/>
      <c r="STW809" s="72"/>
      <c r="STX809" s="72"/>
      <c r="STY809" s="72"/>
      <c r="STZ809" s="72"/>
      <c r="SUA809" s="72"/>
      <c r="SUB809" s="72"/>
      <c r="SUC809" s="72"/>
      <c r="SUD809" s="72"/>
      <c r="SUE809" s="72"/>
      <c r="SUF809" s="72"/>
      <c r="SUG809" s="72"/>
      <c r="SUH809" s="72"/>
      <c r="SUI809" s="72"/>
      <c r="SUJ809" s="72"/>
      <c r="SUK809" s="72"/>
      <c r="SUL809" s="72"/>
      <c r="SUM809" s="72"/>
      <c r="SUN809" s="72"/>
      <c r="SUO809" s="72"/>
      <c r="SUP809" s="72"/>
      <c r="SUQ809" s="72"/>
      <c r="SUR809" s="72"/>
      <c r="SUS809" s="72"/>
      <c r="SUT809" s="72"/>
      <c r="SUU809" s="72"/>
      <c r="SUV809" s="72"/>
      <c r="SUW809" s="72"/>
      <c r="SUX809" s="72"/>
      <c r="SUY809" s="72"/>
      <c r="SUZ809" s="72"/>
      <c r="SVA809" s="72"/>
      <c r="SVB809" s="72"/>
      <c r="SVC809" s="72"/>
      <c r="SVD809" s="72"/>
      <c r="SVE809" s="72"/>
      <c r="SVF809" s="72"/>
      <c r="SVG809" s="72"/>
      <c r="SVH809" s="72"/>
      <c r="SVI809" s="72"/>
      <c r="SVJ809" s="72"/>
      <c r="SVK809" s="72"/>
      <c r="SVL809" s="72"/>
      <c r="SVM809" s="72"/>
      <c r="SVN809" s="72"/>
      <c r="SVO809" s="72"/>
      <c r="SVP809" s="72"/>
      <c r="SVQ809" s="72"/>
      <c r="SVR809" s="72"/>
      <c r="SVS809" s="72"/>
      <c r="SVT809" s="72"/>
      <c r="SVU809" s="72"/>
      <c r="SVV809" s="72"/>
      <c r="SVW809" s="72"/>
      <c r="SVX809" s="72"/>
      <c r="SVY809" s="72"/>
      <c r="SVZ809" s="72"/>
      <c r="SWA809" s="72"/>
      <c r="SWB809" s="72"/>
      <c r="SWC809" s="72"/>
      <c r="SWD809" s="72"/>
      <c r="SWE809" s="72"/>
      <c r="SWF809" s="72"/>
      <c r="SWG809" s="72"/>
      <c r="SWH809" s="72"/>
      <c r="SWI809" s="72"/>
      <c r="SWJ809" s="72"/>
      <c r="SWK809" s="72"/>
      <c r="SWL809" s="72"/>
      <c r="SWM809" s="72"/>
      <c r="SWN809" s="72"/>
      <c r="SWO809" s="72"/>
      <c r="SWP809" s="72"/>
      <c r="SWQ809" s="72"/>
      <c r="SWR809" s="72"/>
      <c r="SWS809" s="72"/>
      <c r="SWT809" s="72"/>
      <c r="SWU809" s="72"/>
      <c r="SWV809" s="72"/>
      <c r="SWW809" s="72"/>
      <c r="SWX809" s="72"/>
      <c r="SWY809" s="72"/>
      <c r="SWZ809" s="72"/>
      <c r="SXA809" s="72"/>
      <c r="SXB809" s="72"/>
      <c r="SXC809" s="72"/>
      <c r="SXD809" s="72"/>
      <c r="SXE809" s="72"/>
      <c r="SXF809" s="72"/>
      <c r="SXG809" s="72"/>
      <c r="SXH809" s="72"/>
      <c r="SXI809" s="72"/>
      <c r="SXJ809" s="72"/>
      <c r="SXK809" s="72"/>
      <c r="SXL809" s="72"/>
      <c r="SXM809" s="72"/>
      <c r="SXN809" s="72"/>
      <c r="SXO809" s="72"/>
      <c r="SXP809" s="72"/>
      <c r="SXQ809" s="72"/>
      <c r="SXR809" s="72"/>
      <c r="SXS809" s="72"/>
      <c r="SXT809" s="72"/>
      <c r="SXU809" s="72"/>
      <c r="SXV809" s="72"/>
      <c r="SXW809" s="72"/>
      <c r="SXX809" s="72"/>
      <c r="SXY809" s="72"/>
      <c r="SXZ809" s="72"/>
      <c r="SYA809" s="72"/>
      <c r="SYB809" s="72"/>
      <c r="SYC809" s="72"/>
      <c r="SYD809" s="72"/>
      <c r="SYE809" s="72"/>
      <c r="SYF809" s="72"/>
      <c r="SYG809" s="72"/>
      <c r="SYH809" s="72"/>
      <c r="SYI809" s="72"/>
      <c r="SYJ809" s="72"/>
      <c r="SYK809" s="72"/>
      <c r="SYL809" s="72"/>
      <c r="SYM809" s="72"/>
      <c r="SYN809" s="72"/>
      <c r="SYO809" s="72"/>
      <c r="SYP809" s="72"/>
      <c r="SYQ809" s="72"/>
      <c r="SYR809" s="72"/>
      <c r="SYS809" s="72"/>
      <c r="SYT809" s="72"/>
      <c r="SYU809" s="72"/>
      <c r="SYV809" s="72"/>
      <c r="SYW809" s="72"/>
      <c r="SYX809" s="72"/>
      <c r="SYY809" s="72"/>
      <c r="SYZ809" s="72"/>
      <c r="SZA809" s="72"/>
      <c r="SZB809" s="72"/>
      <c r="SZC809" s="72"/>
      <c r="SZD809" s="72"/>
      <c r="SZE809" s="72"/>
      <c r="SZF809" s="72"/>
      <c r="SZG809" s="72"/>
      <c r="SZH809" s="72"/>
      <c r="SZI809" s="72"/>
      <c r="SZJ809" s="72"/>
      <c r="SZK809" s="72"/>
      <c r="SZL809" s="72"/>
      <c r="SZM809" s="72"/>
      <c r="SZN809" s="72"/>
      <c r="SZO809" s="72"/>
      <c r="SZP809" s="72"/>
      <c r="SZQ809" s="72"/>
      <c r="SZR809" s="72"/>
      <c r="SZS809" s="72"/>
      <c r="SZT809" s="72"/>
      <c r="SZU809" s="72"/>
      <c r="SZV809" s="72"/>
      <c r="SZW809" s="72"/>
      <c r="SZX809" s="72"/>
      <c r="SZY809" s="72"/>
      <c r="SZZ809" s="72"/>
      <c r="TAA809" s="72"/>
      <c r="TAB809" s="72"/>
      <c r="TAC809" s="72"/>
      <c r="TAD809" s="72"/>
      <c r="TAE809" s="72"/>
      <c r="TAF809" s="72"/>
      <c r="TAG809" s="72"/>
      <c r="TAH809" s="72"/>
      <c r="TAI809" s="72"/>
      <c r="TAJ809" s="72"/>
      <c r="TAK809" s="72"/>
      <c r="TAL809" s="72"/>
      <c r="TAM809" s="72"/>
      <c r="TAN809" s="72"/>
      <c r="TAO809" s="72"/>
      <c r="TAP809" s="72"/>
      <c r="TAQ809" s="72"/>
      <c r="TAR809" s="72"/>
      <c r="TAS809" s="72"/>
      <c r="TAT809" s="72"/>
      <c r="TAU809" s="72"/>
      <c r="TAV809" s="72"/>
      <c r="TAW809" s="72"/>
      <c r="TAX809" s="72"/>
      <c r="TAY809" s="72"/>
      <c r="TAZ809" s="72"/>
      <c r="TBA809" s="72"/>
      <c r="TBB809" s="72"/>
      <c r="TBC809" s="72"/>
      <c r="TBD809" s="72"/>
      <c r="TBE809" s="72"/>
      <c r="TBF809" s="72"/>
      <c r="TBG809" s="72"/>
      <c r="TBH809" s="72"/>
      <c r="TBI809" s="72"/>
      <c r="TBJ809" s="72"/>
      <c r="TBK809" s="72"/>
      <c r="TBL809" s="72"/>
      <c r="TBM809" s="72"/>
      <c r="TBN809" s="72"/>
      <c r="TBO809" s="72"/>
      <c r="TBP809" s="72"/>
      <c r="TBQ809" s="72"/>
      <c r="TBR809" s="72"/>
      <c r="TBS809" s="72"/>
      <c r="TBT809" s="72"/>
      <c r="TBU809" s="72"/>
      <c r="TBV809" s="72"/>
      <c r="TBW809" s="72"/>
      <c r="TBX809" s="72"/>
      <c r="TBY809" s="72"/>
      <c r="TBZ809" s="72"/>
      <c r="TCA809" s="72"/>
      <c r="TCB809" s="72"/>
      <c r="TCC809" s="72"/>
      <c r="TCD809" s="72"/>
      <c r="TCE809" s="72"/>
      <c r="TCF809" s="72"/>
      <c r="TCG809" s="72"/>
      <c r="TCH809" s="72"/>
      <c r="TCI809" s="72"/>
      <c r="TCJ809" s="72"/>
      <c r="TCK809" s="72"/>
      <c r="TCL809" s="72"/>
      <c r="TCM809" s="72"/>
      <c r="TCN809" s="72"/>
      <c r="TCO809" s="72"/>
      <c r="TCP809" s="72"/>
      <c r="TCQ809" s="72"/>
      <c r="TCR809" s="72"/>
      <c r="TCS809" s="72"/>
      <c r="TCT809" s="72"/>
      <c r="TCU809" s="72"/>
      <c r="TCV809" s="72"/>
      <c r="TCW809" s="72"/>
      <c r="TCX809" s="72"/>
      <c r="TCY809" s="72"/>
      <c r="TCZ809" s="72"/>
      <c r="TDA809" s="72"/>
      <c r="TDB809" s="72"/>
      <c r="TDC809" s="72"/>
      <c r="TDD809" s="72"/>
      <c r="TDE809" s="72"/>
      <c r="TDF809" s="72"/>
      <c r="TDG809" s="72"/>
      <c r="TDH809" s="72"/>
      <c r="TDI809" s="72"/>
      <c r="TDJ809" s="72"/>
      <c r="TDK809" s="72"/>
      <c r="TDL809" s="72"/>
      <c r="TDM809" s="72"/>
      <c r="TDN809" s="72"/>
      <c r="TDO809" s="72"/>
      <c r="TDP809" s="72"/>
      <c r="TDQ809" s="72"/>
      <c r="TDR809" s="72"/>
      <c r="TDS809" s="72"/>
      <c r="TDT809" s="72"/>
      <c r="TDU809" s="72"/>
      <c r="TDV809" s="72"/>
      <c r="TDW809" s="72"/>
      <c r="TDX809" s="72"/>
      <c r="TDY809" s="72"/>
      <c r="TDZ809" s="72"/>
      <c r="TEA809" s="72"/>
      <c r="TEB809" s="72"/>
      <c r="TEC809" s="72"/>
      <c r="TED809" s="72"/>
      <c r="TEE809" s="72"/>
      <c r="TEF809" s="72"/>
      <c r="TEG809" s="72"/>
      <c r="TEH809" s="72"/>
      <c r="TEI809" s="72"/>
      <c r="TEJ809" s="72"/>
      <c r="TEK809" s="72"/>
      <c r="TEL809" s="72"/>
      <c r="TEM809" s="72"/>
      <c r="TEN809" s="72"/>
      <c r="TEO809" s="72"/>
      <c r="TEP809" s="72"/>
      <c r="TEQ809" s="72"/>
      <c r="TER809" s="72"/>
      <c r="TES809" s="72"/>
      <c r="TET809" s="72"/>
      <c r="TEU809" s="72"/>
      <c r="TEV809" s="72"/>
      <c r="TEW809" s="72"/>
      <c r="TEX809" s="72"/>
      <c r="TEY809" s="72"/>
      <c r="TEZ809" s="72"/>
      <c r="TFA809" s="72"/>
      <c r="TFB809" s="72"/>
      <c r="TFC809" s="72"/>
      <c r="TFD809" s="72"/>
      <c r="TFE809" s="72"/>
      <c r="TFF809" s="72"/>
      <c r="TFG809" s="72"/>
      <c r="TFH809" s="72"/>
      <c r="TFI809" s="72"/>
      <c r="TFJ809" s="72"/>
      <c r="TFK809" s="72"/>
      <c r="TFL809" s="72"/>
      <c r="TFM809" s="72"/>
      <c r="TFN809" s="72"/>
      <c r="TFO809" s="72"/>
      <c r="TFP809" s="72"/>
      <c r="TFQ809" s="72"/>
      <c r="TFR809" s="72"/>
      <c r="TFS809" s="72"/>
      <c r="TFT809" s="72"/>
      <c r="TFU809" s="72"/>
      <c r="TFV809" s="72"/>
      <c r="TFW809" s="72"/>
      <c r="TFX809" s="72"/>
      <c r="TFY809" s="72"/>
      <c r="TFZ809" s="72"/>
      <c r="TGA809" s="72"/>
      <c r="TGB809" s="72"/>
      <c r="TGC809" s="72"/>
      <c r="TGD809" s="72"/>
      <c r="TGE809" s="72"/>
      <c r="TGF809" s="72"/>
      <c r="TGG809" s="72"/>
      <c r="TGH809" s="72"/>
      <c r="TGI809" s="72"/>
      <c r="TGJ809" s="72"/>
      <c r="TGK809" s="72"/>
      <c r="TGL809" s="72"/>
      <c r="TGM809" s="72"/>
      <c r="TGN809" s="72"/>
      <c r="TGO809" s="72"/>
      <c r="TGP809" s="72"/>
      <c r="TGQ809" s="72"/>
      <c r="TGR809" s="72"/>
      <c r="TGS809" s="72"/>
      <c r="TGT809" s="72"/>
      <c r="TGU809" s="72"/>
      <c r="TGV809" s="72"/>
      <c r="TGW809" s="72"/>
      <c r="TGX809" s="72"/>
      <c r="TGY809" s="72"/>
      <c r="TGZ809" s="72"/>
      <c r="THA809" s="72"/>
      <c r="THB809" s="72"/>
      <c r="THC809" s="72"/>
      <c r="THD809" s="72"/>
      <c r="THE809" s="72"/>
      <c r="THF809" s="72"/>
      <c r="THG809" s="72"/>
      <c r="THH809" s="72"/>
      <c r="THI809" s="72"/>
      <c r="THJ809" s="72"/>
      <c r="THK809" s="72"/>
      <c r="THL809" s="72"/>
      <c r="THM809" s="72"/>
      <c r="THN809" s="72"/>
      <c r="THO809" s="72"/>
      <c r="THP809" s="72"/>
      <c r="THQ809" s="72"/>
      <c r="THR809" s="72"/>
      <c r="THS809" s="72"/>
      <c r="THT809" s="72"/>
      <c r="THU809" s="72"/>
      <c r="THV809" s="72"/>
      <c r="THW809" s="72"/>
      <c r="THX809" s="72"/>
      <c r="THY809" s="72"/>
      <c r="THZ809" s="72"/>
      <c r="TIA809" s="72"/>
      <c r="TIB809" s="72"/>
      <c r="TIC809" s="72"/>
      <c r="TID809" s="72"/>
      <c r="TIE809" s="72"/>
      <c r="TIF809" s="72"/>
      <c r="TIG809" s="72"/>
      <c r="TIH809" s="72"/>
      <c r="TII809" s="72"/>
      <c r="TIJ809" s="72"/>
      <c r="TIK809" s="72"/>
      <c r="TIL809" s="72"/>
      <c r="TIM809" s="72"/>
      <c r="TIN809" s="72"/>
      <c r="TIO809" s="72"/>
      <c r="TIP809" s="72"/>
      <c r="TIQ809" s="72"/>
      <c r="TIR809" s="72"/>
      <c r="TIS809" s="72"/>
      <c r="TIT809" s="72"/>
      <c r="TIU809" s="72"/>
      <c r="TIV809" s="72"/>
      <c r="TIW809" s="72"/>
      <c r="TIX809" s="72"/>
      <c r="TIY809" s="72"/>
      <c r="TIZ809" s="72"/>
      <c r="TJA809" s="72"/>
      <c r="TJB809" s="72"/>
      <c r="TJC809" s="72"/>
      <c r="TJD809" s="72"/>
      <c r="TJE809" s="72"/>
      <c r="TJF809" s="72"/>
      <c r="TJG809" s="72"/>
      <c r="TJH809" s="72"/>
      <c r="TJI809" s="72"/>
      <c r="TJJ809" s="72"/>
      <c r="TJK809" s="72"/>
      <c r="TJL809" s="72"/>
      <c r="TJM809" s="72"/>
      <c r="TJN809" s="72"/>
      <c r="TJO809" s="72"/>
      <c r="TJP809" s="72"/>
      <c r="TJQ809" s="72"/>
      <c r="TJR809" s="72"/>
      <c r="TJS809" s="72"/>
      <c r="TJT809" s="72"/>
      <c r="TJU809" s="72"/>
      <c r="TJV809" s="72"/>
      <c r="TJW809" s="72"/>
      <c r="TJX809" s="72"/>
      <c r="TJY809" s="72"/>
      <c r="TJZ809" s="72"/>
      <c r="TKA809" s="72"/>
      <c r="TKB809" s="72"/>
      <c r="TKC809" s="72"/>
      <c r="TKD809" s="72"/>
      <c r="TKE809" s="72"/>
      <c r="TKF809" s="72"/>
      <c r="TKG809" s="72"/>
      <c r="TKH809" s="72"/>
      <c r="TKI809" s="72"/>
      <c r="TKJ809" s="72"/>
      <c r="TKK809" s="72"/>
      <c r="TKL809" s="72"/>
      <c r="TKM809" s="72"/>
      <c r="TKN809" s="72"/>
      <c r="TKO809" s="72"/>
      <c r="TKP809" s="72"/>
      <c r="TKQ809" s="72"/>
      <c r="TKR809" s="72"/>
      <c r="TKS809" s="72"/>
      <c r="TKT809" s="72"/>
      <c r="TKU809" s="72"/>
      <c r="TKV809" s="72"/>
      <c r="TKW809" s="72"/>
      <c r="TKX809" s="72"/>
      <c r="TKY809" s="72"/>
      <c r="TKZ809" s="72"/>
      <c r="TLA809" s="72"/>
      <c r="TLB809" s="72"/>
      <c r="TLC809" s="72"/>
      <c r="TLD809" s="72"/>
      <c r="TLE809" s="72"/>
      <c r="TLF809" s="72"/>
      <c r="TLG809" s="72"/>
      <c r="TLH809" s="72"/>
      <c r="TLI809" s="72"/>
      <c r="TLJ809" s="72"/>
      <c r="TLK809" s="72"/>
      <c r="TLL809" s="72"/>
      <c r="TLM809" s="72"/>
      <c r="TLN809" s="72"/>
      <c r="TLO809" s="72"/>
      <c r="TLP809" s="72"/>
      <c r="TLQ809" s="72"/>
      <c r="TLR809" s="72"/>
      <c r="TLS809" s="72"/>
      <c r="TLT809" s="72"/>
      <c r="TLU809" s="72"/>
      <c r="TLV809" s="72"/>
      <c r="TLW809" s="72"/>
      <c r="TLX809" s="72"/>
      <c r="TLY809" s="72"/>
      <c r="TLZ809" s="72"/>
      <c r="TMA809" s="72"/>
      <c r="TMB809" s="72"/>
      <c r="TMC809" s="72"/>
      <c r="TMD809" s="72"/>
      <c r="TME809" s="72"/>
      <c r="TMF809" s="72"/>
      <c r="TMG809" s="72"/>
      <c r="TMH809" s="72"/>
      <c r="TMI809" s="72"/>
      <c r="TMJ809" s="72"/>
      <c r="TMK809" s="72"/>
      <c r="TML809" s="72"/>
      <c r="TMM809" s="72"/>
      <c r="TMN809" s="72"/>
      <c r="TMO809" s="72"/>
      <c r="TMP809" s="72"/>
      <c r="TMQ809" s="72"/>
      <c r="TMR809" s="72"/>
      <c r="TMS809" s="72"/>
      <c r="TMT809" s="72"/>
      <c r="TMU809" s="72"/>
      <c r="TMV809" s="72"/>
      <c r="TMW809" s="72"/>
      <c r="TMX809" s="72"/>
      <c r="TMY809" s="72"/>
      <c r="TMZ809" s="72"/>
      <c r="TNA809" s="72"/>
      <c r="TNB809" s="72"/>
      <c r="TNC809" s="72"/>
      <c r="TND809" s="72"/>
      <c r="TNE809" s="72"/>
      <c r="TNF809" s="72"/>
      <c r="TNG809" s="72"/>
      <c r="TNH809" s="72"/>
      <c r="TNI809" s="72"/>
      <c r="TNJ809" s="72"/>
      <c r="TNK809" s="72"/>
      <c r="TNL809" s="72"/>
      <c r="TNM809" s="72"/>
      <c r="TNN809" s="72"/>
      <c r="TNO809" s="72"/>
      <c r="TNP809" s="72"/>
      <c r="TNQ809" s="72"/>
      <c r="TNR809" s="72"/>
      <c r="TNS809" s="72"/>
      <c r="TNT809" s="72"/>
      <c r="TNU809" s="72"/>
      <c r="TNV809" s="72"/>
      <c r="TNW809" s="72"/>
      <c r="TNX809" s="72"/>
      <c r="TNY809" s="72"/>
      <c r="TNZ809" s="72"/>
      <c r="TOA809" s="72"/>
      <c r="TOB809" s="72"/>
      <c r="TOC809" s="72"/>
      <c r="TOD809" s="72"/>
      <c r="TOE809" s="72"/>
      <c r="TOF809" s="72"/>
      <c r="TOG809" s="72"/>
      <c r="TOH809" s="72"/>
      <c r="TOI809" s="72"/>
      <c r="TOJ809" s="72"/>
      <c r="TOK809" s="72"/>
      <c r="TOL809" s="72"/>
      <c r="TOM809" s="72"/>
      <c r="TON809" s="72"/>
      <c r="TOO809" s="72"/>
      <c r="TOP809" s="72"/>
      <c r="TOQ809" s="72"/>
      <c r="TOR809" s="72"/>
      <c r="TOS809" s="72"/>
      <c r="TOT809" s="72"/>
      <c r="TOU809" s="72"/>
      <c r="TOV809" s="72"/>
      <c r="TOW809" s="72"/>
      <c r="TOX809" s="72"/>
      <c r="TOY809" s="72"/>
      <c r="TOZ809" s="72"/>
      <c r="TPA809" s="72"/>
      <c r="TPB809" s="72"/>
      <c r="TPC809" s="72"/>
      <c r="TPD809" s="72"/>
      <c r="TPE809" s="72"/>
      <c r="TPF809" s="72"/>
      <c r="TPG809" s="72"/>
      <c r="TPH809" s="72"/>
      <c r="TPI809" s="72"/>
      <c r="TPJ809" s="72"/>
      <c r="TPK809" s="72"/>
      <c r="TPL809" s="72"/>
      <c r="TPM809" s="72"/>
      <c r="TPN809" s="72"/>
      <c r="TPO809" s="72"/>
      <c r="TPP809" s="72"/>
      <c r="TPQ809" s="72"/>
      <c r="TPR809" s="72"/>
      <c r="TPS809" s="72"/>
      <c r="TPT809" s="72"/>
      <c r="TPU809" s="72"/>
      <c r="TPV809" s="72"/>
      <c r="TPW809" s="72"/>
      <c r="TPX809" s="72"/>
      <c r="TPY809" s="72"/>
      <c r="TPZ809" s="72"/>
      <c r="TQA809" s="72"/>
      <c r="TQB809" s="72"/>
      <c r="TQC809" s="72"/>
      <c r="TQD809" s="72"/>
      <c r="TQE809" s="72"/>
      <c r="TQF809" s="72"/>
      <c r="TQG809" s="72"/>
      <c r="TQH809" s="72"/>
      <c r="TQI809" s="72"/>
      <c r="TQJ809" s="72"/>
      <c r="TQK809" s="72"/>
      <c r="TQL809" s="72"/>
      <c r="TQM809" s="72"/>
      <c r="TQN809" s="72"/>
      <c r="TQO809" s="72"/>
      <c r="TQP809" s="72"/>
      <c r="TQQ809" s="72"/>
      <c r="TQR809" s="72"/>
      <c r="TQS809" s="72"/>
      <c r="TQT809" s="72"/>
      <c r="TQU809" s="72"/>
      <c r="TQV809" s="72"/>
      <c r="TQW809" s="72"/>
      <c r="TQX809" s="72"/>
      <c r="TQY809" s="72"/>
      <c r="TQZ809" s="72"/>
      <c r="TRA809" s="72"/>
      <c r="TRB809" s="72"/>
      <c r="TRC809" s="72"/>
      <c r="TRD809" s="72"/>
      <c r="TRE809" s="72"/>
      <c r="TRF809" s="72"/>
      <c r="TRG809" s="72"/>
      <c r="TRH809" s="72"/>
      <c r="TRI809" s="72"/>
      <c r="TRJ809" s="72"/>
      <c r="TRK809" s="72"/>
      <c r="TRL809" s="72"/>
      <c r="TRM809" s="72"/>
      <c r="TRN809" s="72"/>
      <c r="TRO809" s="72"/>
      <c r="TRP809" s="72"/>
      <c r="TRQ809" s="72"/>
      <c r="TRR809" s="72"/>
      <c r="TRS809" s="72"/>
      <c r="TRT809" s="72"/>
      <c r="TRU809" s="72"/>
      <c r="TRV809" s="72"/>
      <c r="TRW809" s="72"/>
      <c r="TRX809" s="72"/>
      <c r="TRY809" s="72"/>
      <c r="TRZ809" s="72"/>
      <c r="TSA809" s="72"/>
      <c r="TSB809" s="72"/>
      <c r="TSC809" s="72"/>
      <c r="TSD809" s="72"/>
      <c r="TSE809" s="72"/>
      <c r="TSF809" s="72"/>
      <c r="TSG809" s="72"/>
      <c r="TSH809" s="72"/>
      <c r="TSI809" s="72"/>
      <c r="TSJ809" s="72"/>
      <c r="TSK809" s="72"/>
      <c r="TSL809" s="72"/>
      <c r="TSM809" s="72"/>
      <c r="TSN809" s="72"/>
      <c r="TSO809" s="72"/>
      <c r="TSP809" s="72"/>
      <c r="TSQ809" s="72"/>
      <c r="TSR809" s="72"/>
      <c r="TSS809" s="72"/>
      <c r="TST809" s="72"/>
      <c r="TSU809" s="72"/>
      <c r="TSV809" s="72"/>
      <c r="TSW809" s="72"/>
      <c r="TSX809" s="72"/>
      <c r="TSY809" s="72"/>
      <c r="TSZ809" s="72"/>
      <c r="TTA809" s="72"/>
      <c r="TTB809" s="72"/>
      <c r="TTC809" s="72"/>
      <c r="TTD809" s="72"/>
      <c r="TTE809" s="72"/>
      <c r="TTF809" s="72"/>
      <c r="TTG809" s="72"/>
      <c r="TTH809" s="72"/>
      <c r="TTI809" s="72"/>
      <c r="TTJ809" s="72"/>
      <c r="TTK809" s="72"/>
      <c r="TTL809" s="72"/>
      <c r="TTM809" s="72"/>
      <c r="TTN809" s="72"/>
      <c r="TTO809" s="72"/>
      <c r="TTP809" s="72"/>
      <c r="TTQ809" s="72"/>
      <c r="TTR809" s="72"/>
      <c r="TTS809" s="72"/>
      <c r="TTT809" s="72"/>
      <c r="TTU809" s="72"/>
      <c r="TTV809" s="72"/>
      <c r="TTW809" s="72"/>
      <c r="TTX809" s="72"/>
      <c r="TTY809" s="72"/>
      <c r="TTZ809" s="72"/>
      <c r="TUA809" s="72"/>
      <c r="TUB809" s="72"/>
      <c r="TUC809" s="72"/>
      <c r="TUD809" s="72"/>
      <c r="TUE809" s="72"/>
      <c r="TUF809" s="72"/>
      <c r="TUG809" s="72"/>
      <c r="TUH809" s="72"/>
      <c r="TUI809" s="72"/>
      <c r="TUJ809" s="72"/>
      <c r="TUK809" s="72"/>
      <c r="TUL809" s="72"/>
      <c r="TUM809" s="72"/>
      <c r="TUN809" s="72"/>
      <c r="TUO809" s="72"/>
      <c r="TUP809" s="72"/>
      <c r="TUQ809" s="72"/>
      <c r="TUR809" s="72"/>
      <c r="TUS809" s="72"/>
      <c r="TUT809" s="72"/>
      <c r="TUU809" s="72"/>
      <c r="TUV809" s="72"/>
      <c r="TUW809" s="72"/>
      <c r="TUX809" s="72"/>
      <c r="TUY809" s="72"/>
      <c r="TUZ809" s="72"/>
      <c r="TVA809" s="72"/>
      <c r="TVB809" s="72"/>
      <c r="TVC809" s="72"/>
      <c r="TVD809" s="72"/>
      <c r="TVE809" s="72"/>
      <c r="TVF809" s="72"/>
      <c r="TVG809" s="72"/>
      <c r="TVH809" s="72"/>
      <c r="TVI809" s="72"/>
      <c r="TVJ809" s="72"/>
      <c r="TVK809" s="72"/>
      <c r="TVL809" s="72"/>
      <c r="TVM809" s="72"/>
      <c r="TVN809" s="72"/>
      <c r="TVO809" s="72"/>
      <c r="TVP809" s="72"/>
      <c r="TVQ809" s="72"/>
      <c r="TVR809" s="72"/>
      <c r="TVS809" s="72"/>
      <c r="TVT809" s="72"/>
      <c r="TVU809" s="72"/>
      <c r="TVV809" s="72"/>
      <c r="TVW809" s="72"/>
      <c r="TVX809" s="72"/>
      <c r="TVY809" s="72"/>
      <c r="TVZ809" s="72"/>
      <c r="TWA809" s="72"/>
      <c r="TWB809" s="72"/>
      <c r="TWC809" s="72"/>
      <c r="TWD809" s="72"/>
      <c r="TWE809" s="72"/>
      <c r="TWF809" s="72"/>
      <c r="TWG809" s="72"/>
      <c r="TWH809" s="72"/>
      <c r="TWI809" s="72"/>
      <c r="TWJ809" s="72"/>
      <c r="TWK809" s="72"/>
      <c r="TWL809" s="72"/>
      <c r="TWM809" s="72"/>
      <c r="TWN809" s="72"/>
      <c r="TWO809" s="72"/>
      <c r="TWP809" s="72"/>
      <c r="TWQ809" s="72"/>
      <c r="TWR809" s="72"/>
      <c r="TWS809" s="72"/>
      <c r="TWT809" s="72"/>
      <c r="TWU809" s="72"/>
      <c r="TWV809" s="72"/>
      <c r="TWW809" s="72"/>
      <c r="TWX809" s="72"/>
      <c r="TWY809" s="72"/>
      <c r="TWZ809" s="72"/>
      <c r="TXA809" s="72"/>
      <c r="TXB809" s="72"/>
      <c r="TXC809" s="72"/>
      <c r="TXD809" s="72"/>
      <c r="TXE809" s="72"/>
      <c r="TXF809" s="72"/>
      <c r="TXG809" s="72"/>
      <c r="TXH809" s="72"/>
      <c r="TXI809" s="72"/>
      <c r="TXJ809" s="72"/>
      <c r="TXK809" s="72"/>
      <c r="TXL809" s="72"/>
      <c r="TXM809" s="72"/>
      <c r="TXN809" s="72"/>
      <c r="TXO809" s="72"/>
      <c r="TXP809" s="72"/>
      <c r="TXQ809" s="72"/>
      <c r="TXR809" s="72"/>
      <c r="TXS809" s="72"/>
      <c r="TXT809" s="72"/>
      <c r="TXU809" s="72"/>
      <c r="TXV809" s="72"/>
      <c r="TXW809" s="72"/>
      <c r="TXX809" s="72"/>
      <c r="TXY809" s="72"/>
      <c r="TXZ809" s="72"/>
      <c r="TYA809" s="72"/>
      <c r="TYB809" s="72"/>
      <c r="TYC809" s="72"/>
      <c r="TYD809" s="72"/>
      <c r="TYE809" s="72"/>
      <c r="TYF809" s="72"/>
      <c r="TYG809" s="72"/>
      <c r="TYH809" s="72"/>
      <c r="TYI809" s="72"/>
      <c r="TYJ809" s="72"/>
      <c r="TYK809" s="72"/>
      <c r="TYL809" s="72"/>
      <c r="TYM809" s="72"/>
      <c r="TYN809" s="72"/>
      <c r="TYO809" s="72"/>
      <c r="TYP809" s="72"/>
      <c r="TYQ809" s="72"/>
      <c r="TYR809" s="72"/>
      <c r="TYS809" s="72"/>
      <c r="TYT809" s="72"/>
      <c r="TYU809" s="72"/>
      <c r="TYV809" s="72"/>
      <c r="TYW809" s="72"/>
      <c r="TYX809" s="72"/>
      <c r="TYY809" s="72"/>
      <c r="TYZ809" s="72"/>
      <c r="TZA809" s="72"/>
      <c r="TZB809" s="72"/>
      <c r="TZC809" s="72"/>
      <c r="TZD809" s="72"/>
      <c r="TZE809" s="72"/>
      <c r="TZF809" s="72"/>
      <c r="TZG809" s="72"/>
      <c r="TZH809" s="72"/>
      <c r="TZI809" s="72"/>
      <c r="TZJ809" s="72"/>
      <c r="TZK809" s="72"/>
      <c r="TZL809" s="72"/>
      <c r="TZM809" s="72"/>
      <c r="TZN809" s="72"/>
      <c r="TZO809" s="72"/>
      <c r="TZP809" s="72"/>
      <c r="TZQ809" s="72"/>
      <c r="TZR809" s="72"/>
      <c r="TZS809" s="72"/>
      <c r="TZT809" s="72"/>
      <c r="TZU809" s="72"/>
      <c r="TZV809" s="72"/>
      <c r="TZW809" s="72"/>
      <c r="TZX809" s="72"/>
      <c r="TZY809" s="72"/>
      <c r="TZZ809" s="72"/>
      <c r="UAA809" s="72"/>
      <c r="UAB809" s="72"/>
      <c r="UAC809" s="72"/>
      <c r="UAD809" s="72"/>
      <c r="UAE809" s="72"/>
      <c r="UAF809" s="72"/>
      <c r="UAG809" s="72"/>
      <c r="UAH809" s="72"/>
      <c r="UAI809" s="72"/>
      <c r="UAJ809" s="72"/>
      <c r="UAK809" s="72"/>
      <c r="UAL809" s="72"/>
      <c r="UAM809" s="72"/>
      <c r="UAN809" s="72"/>
      <c r="UAO809" s="72"/>
      <c r="UAP809" s="72"/>
      <c r="UAQ809" s="72"/>
      <c r="UAR809" s="72"/>
      <c r="UAS809" s="72"/>
      <c r="UAT809" s="72"/>
      <c r="UAU809" s="72"/>
      <c r="UAV809" s="72"/>
      <c r="UAW809" s="72"/>
      <c r="UAX809" s="72"/>
      <c r="UAY809" s="72"/>
      <c r="UAZ809" s="72"/>
      <c r="UBA809" s="72"/>
      <c r="UBB809" s="72"/>
      <c r="UBC809" s="72"/>
      <c r="UBD809" s="72"/>
      <c r="UBE809" s="72"/>
      <c r="UBF809" s="72"/>
      <c r="UBG809" s="72"/>
      <c r="UBH809" s="72"/>
      <c r="UBI809" s="72"/>
      <c r="UBJ809" s="72"/>
      <c r="UBK809" s="72"/>
      <c r="UBL809" s="72"/>
      <c r="UBM809" s="72"/>
      <c r="UBN809" s="72"/>
      <c r="UBO809" s="72"/>
      <c r="UBP809" s="72"/>
      <c r="UBQ809" s="72"/>
      <c r="UBR809" s="72"/>
      <c r="UBS809" s="72"/>
      <c r="UBT809" s="72"/>
      <c r="UBU809" s="72"/>
      <c r="UBV809" s="72"/>
      <c r="UBW809" s="72"/>
      <c r="UBX809" s="72"/>
      <c r="UBY809" s="72"/>
      <c r="UBZ809" s="72"/>
      <c r="UCA809" s="72"/>
      <c r="UCB809" s="72"/>
      <c r="UCC809" s="72"/>
      <c r="UCD809" s="72"/>
      <c r="UCE809" s="72"/>
      <c r="UCF809" s="72"/>
      <c r="UCG809" s="72"/>
      <c r="UCH809" s="72"/>
      <c r="UCI809" s="72"/>
      <c r="UCJ809" s="72"/>
      <c r="UCK809" s="72"/>
      <c r="UCL809" s="72"/>
      <c r="UCM809" s="72"/>
      <c r="UCN809" s="72"/>
      <c r="UCO809" s="72"/>
      <c r="UCP809" s="72"/>
      <c r="UCQ809" s="72"/>
      <c r="UCR809" s="72"/>
      <c r="UCS809" s="72"/>
      <c r="UCT809" s="72"/>
      <c r="UCU809" s="72"/>
      <c r="UCV809" s="72"/>
      <c r="UCW809" s="72"/>
      <c r="UCX809" s="72"/>
      <c r="UCY809" s="72"/>
      <c r="UCZ809" s="72"/>
      <c r="UDA809" s="72"/>
      <c r="UDB809" s="72"/>
      <c r="UDC809" s="72"/>
      <c r="UDD809" s="72"/>
      <c r="UDE809" s="72"/>
      <c r="UDF809" s="72"/>
      <c r="UDG809" s="72"/>
      <c r="UDH809" s="72"/>
      <c r="UDI809" s="72"/>
      <c r="UDJ809" s="72"/>
      <c r="UDK809" s="72"/>
      <c r="UDL809" s="72"/>
      <c r="UDM809" s="72"/>
      <c r="UDN809" s="72"/>
      <c r="UDO809" s="72"/>
      <c r="UDP809" s="72"/>
      <c r="UDQ809" s="72"/>
      <c r="UDR809" s="72"/>
      <c r="UDS809" s="72"/>
      <c r="UDT809" s="72"/>
      <c r="UDU809" s="72"/>
      <c r="UDV809" s="72"/>
      <c r="UDW809" s="72"/>
      <c r="UDX809" s="72"/>
      <c r="UDY809" s="72"/>
      <c r="UDZ809" s="72"/>
      <c r="UEA809" s="72"/>
      <c r="UEB809" s="72"/>
      <c r="UEC809" s="72"/>
      <c r="UED809" s="72"/>
      <c r="UEE809" s="72"/>
      <c r="UEF809" s="72"/>
      <c r="UEG809" s="72"/>
      <c r="UEH809" s="72"/>
      <c r="UEI809" s="72"/>
      <c r="UEJ809" s="72"/>
      <c r="UEK809" s="72"/>
      <c r="UEL809" s="72"/>
      <c r="UEM809" s="72"/>
      <c r="UEN809" s="72"/>
      <c r="UEO809" s="72"/>
      <c r="UEP809" s="72"/>
      <c r="UEQ809" s="72"/>
      <c r="UER809" s="72"/>
      <c r="UES809" s="72"/>
      <c r="UET809" s="72"/>
      <c r="UEU809" s="72"/>
      <c r="UEV809" s="72"/>
      <c r="UEW809" s="72"/>
      <c r="UEX809" s="72"/>
      <c r="UEY809" s="72"/>
      <c r="UEZ809" s="72"/>
      <c r="UFA809" s="72"/>
      <c r="UFB809" s="72"/>
      <c r="UFC809" s="72"/>
      <c r="UFD809" s="72"/>
      <c r="UFE809" s="72"/>
      <c r="UFF809" s="72"/>
      <c r="UFG809" s="72"/>
      <c r="UFH809" s="72"/>
      <c r="UFI809" s="72"/>
      <c r="UFJ809" s="72"/>
      <c r="UFK809" s="72"/>
      <c r="UFL809" s="72"/>
      <c r="UFM809" s="72"/>
      <c r="UFN809" s="72"/>
      <c r="UFO809" s="72"/>
      <c r="UFP809" s="72"/>
      <c r="UFQ809" s="72"/>
      <c r="UFR809" s="72"/>
      <c r="UFS809" s="72"/>
      <c r="UFT809" s="72"/>
      <c r="UFU809" s="72"/>
      <c r="UFV809" s="72"/>
      <c r="UFW809" s="72"/>
      <c r="UFX809" s="72"/>
      <c r="UFY809" s="72"/>
      <c r="UFZ809" s="72"/>
      <c r="UGA809" s="72"/>
      <c r="UGB809" s="72"/>
      <c r="UGC809" s="72"/>
      <c r="UGD809" s="72"/>
      <c r="UGE809" s="72"/>
      <c r="UGF809" s="72"/>
      <c r="UGG809" s="72"/>
      <c r="UGH809" s="72"/>
      <c r="UGI809" s="72"/>
      <c r="UGJ809" s="72"/>
      <c r="UGK809" s="72"/>
      <c r="UGL809" s="72"/>
      <c r="UGM809" s="72"/>
      <c r="UGN809" s="72"/>
      <c r="UGO809" s="72"/>
      <c r="UGP809" s="72"/>
      <c r="UGQ809" s="72"/>
      <c r="UGR809" s="72"/>
      <c r="UGS809" s="72"/>
      <c r="UGT809" s="72"/>
      <c r="UGU809" s="72"/>
      <c r="UGV809" s="72"/>
      <c r="UGW809" s="72"/>
      <c r="UGX809" s="72"/>
      <c r="UGY809" s="72"/>
      <c r="UGZ809" s="72"/>
      <c r="UHA809" s="72"/>
      <c r="UHB809" s="72"/>
      <c r="UHC809" s="72"/>
      <c r="UHD809" s="72"/>
      <c r="UHE809" s="72"/>
      <c r="UHF809" s="72"/>
      <c r="UHG809" s="72"/>
      <c r="UHH809" s="72"/>
      <c r="UHI809" s="72"/>
      <c r="UHJ809" s="72"/>
      <c r="UHK809" s="72"/>
      <c r="UHL809" s="72"/>
      <c r="UHM809" s="72"/>
      <c r="UHN809" s="72"/>
      <c r="UHO809" s="72"/>
      <c r="UHP809" s="72"/>
      <c r="UHQ809" s="72"/>
      <c r="UHR809" s="72"/>
      <c r="UHS809" s="72"/>
      <c r="UHT809" s="72"/>
      <c r="UHU809" s="72"/>
      <c r="UHV809" s="72"/>
      <c r="UHW809" s="72"/>
      <c r="UHX809" s="72"/>
      <c r="UHY809" s="72"/>
      <c r="UHZ809" s="72"/>
      <c r="UIA809" s="72"/>
      <c r="UIB809" s="72"/>
      <c r="UIC809" s="72"/>
      <c r="UID809" s="72"/>
      <c r="UIE809" s="72"/>
      <c r="UIF809" s="72"/>
      <c r="UIG809" s="72"/>
      <c r="UIH809" s="72"/>
      <c r="UII809" s="72"/>
      <c r="UIJ809" s="72"/>
      <c r="UIK809" s="72"/>
      <c r="UIL809" s="72"/>
      <c r="UIM809" s="72"/>
      <c r="UIN809" s="72"/>
      <c r="UIO809" s="72"/>
      <c r="UIP809" s="72"/>
      <c r="UIQ809" s="72"/>
      <c r="UIR809" s="72"/>
      <c r="UIS809" s="72"/>
      <c r="UIT809" s="72"/>
      <c r="UIU809" s="72"/>
      <c r="UIV809" s="72"/>
      <c r="UIW809" s="72"/>
      <c r="UIX809" s="72"/>
      <c r="UIY809" s="72"/>
      <c r="UIZ809" s="72"/>
      <c r="UJA809" s="72"/>
      <c r="UJB809" s="72"/>
      <c r="UJC809" s="72"/>
      <c r="UJD809" s="72"/>
      <c r="UJE809" s="72"/>
      <c r="UJF809" s="72"/>
      <c r="UJG809" s="72"/>
      <c r="UJH809" s="72"/>
      <c r="UJI809" s="72"/>
      <c r="UJJ809" s="72"/>
      <c r="UJK809" s="72"/>
      <c r="UJL809" s="72"/>
      <c r="UJM809" s="72"/>
      <c r="UJN809" s="72"/>
      <c r="UJO809" s="72"/>
      <c r="UJP809" s="72"/>
      <c r="UJQ809" s="72"/>
      <c r="UJR809" s="72"/>
      <c r="UJS809" s="72"/>
      <c r="UJT809" s="72"/>
      <c r="UJU809" s="72"/>
      <c r="UJV809" s="72"/>
      <c r="UJW809" s="72"/>
      <c r="UJX809" s="72"/>
      <c r="UJY809" s="72"/>
      <c r="UJZ809" s="72"/>
      <c r="UKA809" s="72"/>
      <c r="UKB809" s="72"/>
      <c r="UKC809" s="72"/>
      <c r="UKD809" s="72"/>
      <c r="UKE809" s="72"/>
      <c r="UKF809" s="72"/>
      <c r="UKG809" s="72"/>
      <c r="UKH809" s="72"/>
      <c r="UKI809" s="72"/>
      <c r="UKJ809" s="72"/>
      <c r="UKK809" s="72"/>
      <c r="UKL809" s="72"/>
      <c r="UKM809" s="72"/>
      <c r="UKN809" s="72"/>
      <c r="UKO809" s="72"/>
      <c r="UKP809" s="72"/>
      <c r="UKQ809" s="72"/>
      <c r="UKR809" s="72"/>
      <c r="UKS809" s="72"/>
      <c r="UKT809" s="72"/>
      <c r="UKU809" s="72"/>
      <c r="UKV809" s="72"/>
      <c r="UKW809" s="72"/>
      <c r="UKX809" s="72"/>
      <c r="UKY809" s="72"/>
      <c r="UKZ809" s="72"/>
      <c r="ULA809" s="72"/>
      <c r="ULB809" s="72"/>
      <c r="ULC809" s="72"/>
      <c r="ULD809" s="72"/>
      <c r="ULE809" s="72"/>
      <c r="ULF809" s="72"/>
      <c r="ULG809" s="72"/>
      <c r="ULH809" s="72"/>
      <c r="ULI809" s="72"/>
      <c r="ULJ809" s="72"/>
      <c r="ULK809" s="72"/>
      <c r="ULL809" s="72"/>
      <c r="ULM809" s="72"/>
      <c r="ULN809" s="72"/>
      <c r="ULO809" s="72"/>
      <c r="ULP809" s="72"/>
      <c r="ULQ809" s="72"/>
      <c r="ULR809" s="72"/>
      <c r="ULS809" s="72"/>
      <c r="ULT809" s="72"/>
      <c r="ULU809" s="72"/>
      <c r="ULV809" s="72"/>
      <c r="ULW809" s="72"/>
      <c r="ULX809" s="72"/>
      <c r="ULY809" s="72"/>
      <c r="ULZ809" s="72"/>
      <c r="UMA809" s="72"/>
      <c r="UMB809" s="72"/>
      <c r="UMC809" s="72"/>
      <c r="UMD809" s="72"/>
      <c r="UME809" s="72"/>
      <c r="UMF809" s="72"/>
      <c r="UMG809" s="72"/>
      <c r="UMH809" s="72"/>
      <c r="UMI809" s="72"/>
      <c r="UMJ809" s="72"/>
      <c r="UMK809" s="72"/>
      <c r="UML809" s="72"/>
      <c r="UMM809" s="72"/>
      <c r="UMN809" s="72"/>
      <c r="UMO809" s="72"/>
      <c r="UMP809" s="72"/>
      <c r="UMQ809" s="72"/>
      <c r="UMR809" s="72"/>
      <c r="UMS809" s="72"/>
      <c r="UMT809" s="72"/>
      <c r="UMU809" s="72"/>
      <c r="UMV809" s="72"/>
      <c r="UMW809" s="72"/>
      <c r="UMX809" s="72"/>
      <c r="UMY809" s="72"/>
      <c r="UMZ809" s="72"/>
      <c r="UNA809" s="72"/>
      <c r="UNB809" s="72"/>
      <c r="UNC809" s="72"/>
      <c r="UND809" s="72"/>
      <c r="UNE809" s="72"/>
      <c r="UNF809" s="72"/>
      <c r="UNG809" s="72"/>
      <c r="UNH809" s="72"/>
      <c r="UNI809" s="72"/>
      <c r="UNJ809" s="72"/>
      <c r="UNK809" s="72"/>
      <c r="UNL809" s="72"/>
      <c r="UNM809" s="72"/>
      <c r="UNN809" s="72"/>
      <c r="UNO809" s="72"/>
      <c r="UNP809" s="72"/>
      <c r="UNQ809" s="72"/>
      <c r="UNR809" s="72"/>
      <c r="UNS809" s="72"/>
      <c r="UNT809" s="72"/>
      <c r="UNU809" s="72"/>
      <c r="UNV809" s="72"/>
      <c r="UNW809" s="72"/>
      <c r="UNX809" s="72"/>
      <c r="UNY809" s="72"/>
      <c r="UNZ809" s="72"/>
      <c r="UOA809" s="72"/>
      <c r="UOB809" s="72"/>
      <c r="UOC809" s="72"/>
      <c r="UOD809" s="72"/>
      <c r="UOE809" s="72"/>
      <c r="UOF809" s="72"/>
      <c r="UOG809" s="72"/>
      <c r="UOH809" s="72"/>
      <c r="UOI809" s="72"/>
      <c r="UOJ809" s="72"/>
      <c r="UOK809" s="72"/>
      <c r="UOL809" s="72"/>
      <c r="UOM809" s="72"/>
      <c r="UON809" s="72"/>
      <c r="UOO809" s="72"/>
      <c r="UOP809" s="72"/>
      <c r="UOQ809" s="72"/>
      <c r="UOR809" s="72"/>
      <c r="UOS809" s="72"/>
      <c r="UOT809" s="72"/>
      <c r="UOU809" s="72"/>
      <c r="UOV809" s="72"/>
      <c r="UOW809" s="72"/>
      <c r="UOX809" s="72"/>
      <c r="UOY809" s="72"/>
      <c r="UOZ809" s="72"/>
      <c r="UPA809" s="72"/>
      <c r="UPB809" s="72"/>
      <c r="UPC809" s="72"/>
      <c r="UPD809" s="72"/>
      <c r="UPE809" s="72"/>
      <c r="UPF809" s="72"/>
      <c r="UPG809" s="72"/>
      <c r="UPH809" s="72"/>
      <c r="UPI809" s="72"/>
      <c r="UPJ809" s="72"/>
      <c r="UPK809" s="72"/>
      <c r="UPL809" s="72"/>
      <c r="UPM809" s="72"/>
      <c r="UPN809" s="72"/>
      <c r="UPO809" s="72"/>
      <c r="UPP809" s="72"/>
      <c r="UPQ809" s="72"/>
      <c r="UPR809" s="72"/>
      <c r="UPS809" s="72"/>
      <c r="UPT809" s="72"/>
      <c r="UPU809" s="72"/>
      <c r="UPV809" s="72"/>
      <c r="UPW809" s="72"/>
      <c r="UPX809" s="72"/>
      <c r="UPY809" s="72"/>
      <c r="UPZ809" s="72"/>
      <c r="UQA809" s="72"/>
      <c r="UQB809" s="72"/>
      <c r="UQC809" s="72"/>
      <c r="UQD809" s="72"/>
      <c r="UQE809" s="72"/>
      <c r="UQF809" s="72"/>
      <c r="UQG809" s="72"/>
      <c r="UQH809" s="72"/>
      <c r="UQI809" s="72"/>
      <c r="UQJ809" s="72"/>
      <c r="UQK809" s="72"/>
      <c r="UQL809" s="72"/>
      <c r="UQM809" s="72"/>
      <c r="UQN809" s="72"/>
      <c r="UQO809" s="72"/>
      <c r="UQP809" s="72"/>
      <c r="UQQ809" s="72"/>
      <c r="UQR809" s="72"/>
      <c r="UQS809" s="72"/>
      <c r="UQT809" s="72"/>
      <c r="UQU809" s="72"/>
      <c r="UQV809" s="72"/>
      <c r="UQW809" s="72"/>
      <c r="UQX809" s="72"/>
      <c r="UQY809" s="72"/>
      <c r="UQZ809" s="72"/>
      <c r="URA809" s="72"/>
      <c r="URB809" s="72"/>
      <c r="URC809" s="72"/>
      <c r="URD809" s="72"/>
      <c r="URE809" s="72"/>
      <c r="URF809" s="72"/>
      <c r="URG809" s="72"/>
      <c r="URH809" s="72"/>
      <c r="URI809" s="72"/>
      <c r="URJ809" s="72"/>
      <c r="URK809" s="72"/>
      <c r="URL809" s="72"/>
      <c r="URM809" s="72"/>
      <c r="URN809" s="72"/>
      <c r="URO809" s="72"/>
      <c r="URP809" s="72"/>
      <c r="URQ809" s="72"/>
      <c r="URR809" s="72"/>
      <c r="URS809" s="72"/>
      <c r="URT809" s="72"/>
      <c r="URU809" s="72"/>
      <c r="URV809" s="72"/>
      <c r="URW809" s="72"/>
      <c r="URX809" s="72"/>
      <c r="URY809" s="72"/>
      <c r="URZ809" s="72"/>
      <c r="USA809" s="72"/>
      <c r="USB809" s="72"/>
      <c r="USC809" s="72"/>
      <c r="USD809" s="72"/>
      <c r="USE809" s="72"/>
      <c r="USF809" s="72"/>
      <c r="USG809" s="72"/>
      <c r="USH809" s="72"/>
      <c r="USI809" s="72"/>
      <c r="USJ809" s="72"/>
      <c r="USK809" s="72"/>
      <c r="USL809" s="72"/>
      <c r="USM809" s="72"/>
      <c r="USN809" s="72"/>
      <c r="USO809" s="72"/>
      <c r="USP809" s="72"/>
      <c r="USQ809" s="72"/>
      <c r="USR809" s="72"/>
      <c r="USS809" s="72"/>
      <c r="UST809" s="72"/>
      <c r="USU809" s="72"/>
      <c r="USV809" s="72"/>
      <c r="USW809" s="72"/>
      <c r="USX809" s="72"/>
      <c r="USY809" s="72"/>
      <c r="USZ809" s="72"/>
      <c r="UTA809" s="72"/>
      <c r="UTB809" s="72"/>
      <c r="UTC809" s="72"/>
      <c r="UTD809" s="72"/>
      <c r="UTE809" s="72"/>
      <c r="UTF809" s="72"/>
      <c r="UTG809" s="72"/>
      <c r="UTH809" s="72"/>
      <c r="UTI809" s="72"/>
      <c r="UTJ809" s="72"/>
      <c r="UTK809" s="72"/>
      <c r="UTL809" s="72"/>
      <c r="UTM809" s="72"/>
      <c r="UTN809" s="72"/>
      <c r="UTO809" s="72"/>
      <c r="UTP809" s="72"/>
      <c r="UTQ809" s="72"/>
      <c r="UTR809" s="72"/>
      <c r="UTS809" s="72"/>
      <c r="UTT809" s="72"/>
      <c r="UTU809" s="72"/>
      <c r="UTV809" s="72"/>
      <c r="UTW809" s="72"/>
      <c r="UTX809" s="72"/>
      <c r="UTY809" s="72"/>
      <c r="UTZ809" s="72"/>
      <c r="UUA809" s="72"/>
      <c r="UUB809" s="72"/>
      <c r="UUC809" s="72"/>
      <c r="UUD809" s="72"/>
      <c r="UUE809" s="72"/>
      <c r="UUF809" s="72"/>
      <c r="UUG809" s="72"/>
      <c r="UUH809" s="72"/>
      <c r="UUI809" s="72"/>
      <c r="UUJ809" s="72"/>
      <c r="UUK809" s="72"/>
      <c r="UUL809" s="72"/>
      <c r="UUM809" s="72"/>
      <c r="UUN809" s="72"/>
      <c r="UUO809" s="72"/>
      <c r="UUP809" s="72"/>
      <c r="UUQ809" s="72"/>
      <c r="UUR809" s="72"/>
      <c r="UUS809" s="72"/>
      <c r="UUT809" s="72"/>
      <c r="UUU809" s="72"/>
      <c r="UUV809" s="72"/>
      <c r="UUW809" s="72"/>
      <c r="UUX809" s="72"/>
      <c r="UUY809" s="72"/>
      <c r="UUZ809" s="72"/>
      <c r="UVA809" s="72"/>
      <c r="UVB809" s="72"/>
      <c r="UVC809" s="72"/>
      <c r="UVD809" s="72"/>
      <c r="UVE809" s="72"/>
      <c r="UVF809" s="72"/>
      <c r="UVG809" s="72"/>
      <c r="UVH809" s="72"/>
      <c r="UVI809" s="72"/>
      <c r="UVJ809" s="72"/>
      <c r="UVK809" s="72"/>
      <c r="UVL809" s="72"/>
      <c r="UVM809" s="72"/>
      <c r="UVN809" s="72"/>
      <c r="UVO809" s="72"/>
      <c r="UVP809" s="72"/>
      <c r="UVQ809" s="72"/>
      <c r="UVR809" s="72"/>
      <c r="UVS809" s="72"/>
      <c r="UVT809" s="72"/>
      <c r="UVU809" s="72"/>
      <c r="UVV809" s="72"/>
      <c r="UVW809" s="72"/>
      <c r="UVX809" s="72"/>
      <c r="UVY809" s="72"/>
      <c r="UVZ809" s="72"/>
      <c r="UWA809" s="72"/>
      <c r="UWB809" s="72"/>
      <c r="UWC809" s="72"/>
      <c r="UWD809" s="72"/>
      <c r="UWE809" s="72"/>
      <c r="UWF809" s="72"/>
      <c r="UWG809" s="72"/>
      <c r="UWH809" s="72"/>
      <c r="UWI809" s="72"/>
      <c r="UWJ809" s="72"/>
      <c r="UWK809" s="72"/>
      <c r="UWL809" s="72"/>
      <c r="UWM809" s="72"/>
      <c r="UWN809" s="72"/>
      <c r="UWO809" s="72"/>
      <c r="UWP809" s="72"/>
      <c r="UWQ809" s="72"/>
      <c r="UWR809" s="72"/>
      <c r="UWS809" s="72"/>
      <c r="UWT809" s="72"/>
      <c r="UWU809" s="72"/>
      <c r="UWV809" s="72"/>
      <c r="UWW809" s="72"/>
      <c r="UWX809" s="72"/>
      <c r="UWY809" s="72"/>
      <c r="UWZ809" s="72"/>
      <c r="UXA809" s="72"/>
      <c r="UXB809" s="72"/>
      <c r="UXC809" s="72"/>
      <c r="UXD809" s="72"/>
      <c r="UXE809" s="72"/>
      <c r="UXF809" s="72"/>
      <c r="UXG809" s="72"/>
      <c r="UXH809" s="72"/>
      <c r="UXI809" s="72"/>
      <c r="UXJ809" s="72"/>
      <c r="UXK809" s="72"/>
      <c r="UXL809" s="72"/>
      <c r="UXM809" s="72"/>
      <c r="UXN809" s="72"/>
      <c r="UXO809" s="72"/>
      <c r="UXP809" s="72"/>
      <c r="UXQ809" s="72"/>
      <c r="UXR809" s="72"/>
      <c r="UXS809" s="72"/>
      <c r="UXT809" s="72"/>
      <c r="UXU809" s="72"/>
      <c r="UXV809" s="72"/>
      <c r="UXW809" s="72"/>
      <c r="UXX809" s="72"/>
      <c r="UXY809" s="72"/>
      <c r="UXZ809" s="72"/>
      <c r="UYA809" s="72"/>
      <c r="UYB809" s="72"/>
      <c r="UYC809" s="72"/>
      <c r="UYD809" s="72"/>
      <c r="UYE809" s="72"/>
      <c r="UYF809" s="72"/>
      <c r="UYG809" s="72"/>
      <c r="UYH809" s="72"/>
      <c r="UYI809" s="72"/>
      <c r="UYJ809" s="72"/>
      <c r="UYK809" s="72"/>
      <c r="UYL809" s="72"/>
      <c r="UYM809" s="72"/>
      <c r="UYN809" s="72"/>
      <c r="UYO809" s="72"/>
      <c r="UYP809" s="72"/>
      <c r="UYQ809" s="72"/>
      <c r="UYR809" s="72"/>
      <c r="UYS809" s="72"/>
      <c r="UYT809" s="72"/>
      <c r="UYU809" s="72"/>
      <c r="UYV809" s="72"/>
      <c r="UYW809" s="72"/>
      <c r="UYX809" s="72"/>
      <c r="UYY809" s="72"/>
      <c r="UYZ809" s="72"/>
      <c r="UZA809" s="72"/>
      <c r="UZB809" s="72"/>
      <c r="UZC809" s="72"/>
      <c r="UZD809" s="72"/>
      <c r="UZE809" s="72"/>
      <c r="UZF809" s="72"/>
      <c r="UZG809" s="72"/>
      <c r="UZH809" s="72"/>
      <c r="UZI809" s="72"/>
      <c r="UZJ809" s="72"/>
      <c r="UZK809" s="72"/>
      <c r="UZL809" s="72"/>
      <c r="UZM809" s="72"/>
      <c r="UZN809" s="72"/>
      <c r="UZO809" s="72"/>
      <c r="UZP809" s="72"/>
      <c r="UZQ809" s="72"/>
      <c r="UZR809" s="72"/>
      <c r="UZS809" s="72"/>
      <c r="UZT809" s="72"/>
      <c r="UZU809" s="72"/>
      <c r="UZV809" s="72"/>
      <c r="UZW809" s="72"/>
      <c r="UZX809" s="72"/>
      <c r="UZY809" s="72"/>
      <c r="UZZ809" s="72"/>
      <c r="VAA809" s="72"/>
      <c r="VAB809" s="72"/>
      <c r="VAC809" s="72"/>
      <c r="VAD809" s="72"/>
      <c r="VAE809" s="72"/>
      <c r="VAF809" s="72"/>
      <c r="VAG809" s="72"/>
      <c r="VAH809" s="72"/>
      <c r="VAI809" s="72"/>
      <c r="VAJ809" s="72"/>
      <c r="VAK809" s="72"/>
      <c r="VAL809" s="72"/>
      <c r="VAM809" s="72"/>
      <c r="VAN809" s="72"/>
      <c r="VAO809" s="72"/>
      <c r="VAP809" s="72"/>
      <c r="VAQ809" s="72"/>
      <c r="VAR809" s="72"/>
      <c r="VAS809" s="72"/>
      <c r="VAT809" s="72"/>
      <c r="VAU809" s="72"/>
      <c r="VAV809" s="72"/>
      <c r="VAW809" s="72"/>
      <c r="VAX809" s="72"/>
      <c r="VAY809" s="72"/>
      <c r="VAZ809" s="72"/>
      <c r="VBA809" s="72"/>
      <c r="VBB809" s="72"/>
      <c r="VBC809" s="72"/>
      <c r="VBD809" s="72"/>
      <c r="VBE809" s="72"/>
      <c r="VBF809" s="72"/>
      <c r="VBG809" s="72"/>
      <c r="VBH809" s="72"/>
      <c r="VBI809" s="72"/>
      <c r="VBJ809" s="72"/>
      <c r="VBK809" s="72"/>
      <c r="VBL809" s="72"/>
      <c r="VBM809" s="72"/>
      <c r="VBN809" s="72"/>
      <c r="VBO809" s="72"/>
      <c r="VBP809" s="72"/>
      <c r="VBQ809" s="72"/>
      <c r="VBR809" s="72"/>
      <c r="VBS809" s="72"/>
      <c r="VBT809" s="72"/>
      <c r="VBU809" s="72"/>
      <c r="VBV809" s="72"/>
      <c r="VBW809" s="72"/>
      <c r="VBX809" s="72"/>
      <c r="VBY809" s="72"/>
      <c r="VBZ809" s="72"/>
      <c r="VCA809" s="72"/>
      <c r="VCB809" s="72"/>
      <c r="VCC809" s="72"/>
      <c r="VCD809" s="72"/>
      <c r="VCE809" s="72"/>
      <c r="VCF809" s="72"/>
      <c r="VCG809" s="72"/>
      <c r="VCH809" s="72"/>
      <c r="VCI809" s="72"/>
      <c r="VCJ809" s="72"/>
      <c r="VCK809" s="72"/>
      <c r="VCL809" s="72"/>
      <c r="VCM809" s="72"/>
      <c r="VCN809" s="72"/>
      <c r="VCO809" s="72"/>
      <c r="VCP809" s="72"/>
      <c r="VCQ809" s="72"/>
      <c r="VCR809" s="72"/>
      <c r="VCS809" s="72"/>
      <c r="VCT809" s="72"/>
      <c r="VCU809" s="72"/>
      <c r="VCV809" s="72"/>
      <c r="VCW809" s="72"/>
      <c r="VCX809" s="72"/>
      <c r="VCY809" s="72"/>
      <c r="VCZ809" s="72"/>
      <c r="VDA809" s="72"/>
      <c r="VDB809" s="72"/>
      <c r="VDC809" s="72"/>
      <c r="VDD809" s="72"/>
      <c r="VDE809" s="72"/>
      <c r="VDF809" s="72"/>
      <c r="VDG809" s="72"/>
      <c r="VDH809" s="72"/>
      <c r="VDI809" s="72"/>
      <c r="VDJ809" s="72"/>
      <c r="VDK809" s="72"/>
      <c r="VDL809" s="72"/>
      <c r="VDM809" s="72"/>
      <c r="VDN809" s="72"/>
      <c r="VDO809" s="72"/>
      <c r="VDP809" s="72"/>
      <c r="VDQ809" s="72"/>
      <c r="VDR809" s="72"/>
      <c r="VDS809" s="72"/>
      <c r="VDT809" s="72"/>
      <c r="VDU809" s="72"/>
      <c r="VDV809" s="72"/>
      <c r="VDW809" s="72"/>
      <c r="VDX809" s="72"/>
      <c r="VDY809" s="72"/>
      <c r="VDZ809" s="72"/>
      <c r="VEA809" s="72"/>
      <c r="VEB809" s="72"/>
      <c r="VEC809" s="72"/>
      <c r="VED809" s="72"/>
      <c r="VEE809" s="72"/>
      <c r="VEF809" s="72"/>
      <c r="VEG809" s="72"/>
      <c r="VEH809" s="72"/>
      <c r="VEI809" s="72"/>
      <c r="VEJ809" s="72"/>
      <c r="VEK809" s="72"/>
      <c r="VEL809" s="72"/>
      <c r="VEM809" s="72"/>
      <c r="VEN809" s="72"/>
      <c r="VEO809" s="72"/>
      <c r="VEP809" s="72"/>
      <c r="VEQ809" s="72"/>
      <c r="VER809" s="72"/>
      <c r="VES809" s="72"/>
      <c r="VET809" s="72"/>
      <c r="VEU809" s="72"/>
      <c r="VEV809" s="72"/>
      <c r="VEW809" s="72"/>
      <c r="VEX809" s="72"/>
      <c r="VEY809" s="72"/>
      <c r="VEZ809" s="72"/>
      <c r="VFA809" s="72"/>
      <c r="VFB809" s="72"/>
      <c r="VFC809" s="72"/>
      <c r="VFD809" s="72"/>
      <c r="VFE809" s="72"/>
      <c r="VFF809" s="72"/>
      <c r="VFG809" s="72"/>
      <c r="VFH809" s="72"/>
      <c r="VFI809" s="72"/>
      <c r="VFJ809" s="72"/>
      <c r="VFK809" s="72"/>
      <c r="VFL809" s="72"/>
      <c r="VFM809" s="72"/>
      <c r="VFN809" s="72"/>
      <c r="VFO809" s="72"/>
      <c r="VFP809" s="72"/>
      <c r="VFQ809" s="72"/>
      <c r="VFR809" s="72"/>
      <c r="VFS809" s="72"/>
      <c r="VFT809" s="72"/>
      <c r="VFU809" s="72"/>
      <c r="VFV809" s="72"/>
      <c r="VFW809" s="72"/>
      <c r="VFX809" s="72"/>
      <c r="VFY809" s="72"/>
      <c r="VFZ809" s="72"/>
      <c r="VGA809" s="72"/>
      <c r="VGB809" s="72"/>
      <c r="VGC809" s="72"/>
      <c r="VGD809" s="72"/>
      <c r="VGE809" s="72"/>
      <c r="VGF809" s="72"/>
      <c r="VGG809" s="72"/>
      <c r="VGH809" s="72"/>
      <c r="VGI809" s="72"/>
      <c r="VGJ809" s="72"/>
      <c r="VGK809" s="72"/>
      <c r="VGL809" s="72"/>
      <c r="VGM809" s="72"/>
      <c r="VGN809" s="72"/>
      <c r="VGO809" s="72"/>
      <c r="VGP809" s="72"/>
      <c r="VGQ809" s="72"/>
      <c r="VGR809" s="72"/>
      <c r="VGS809" s="72"/>
      <c r="VGT809" s="72"/>
      <c r="VGU809" s="72"/>
      <c r="VGV809" s="72"/>
      <c r="VGW809" s="72"/>
      <c r="VGX809" s="72"/>
      <c r="VGY809" s="72"/>
      <c r="VGZ809" s="72"/>
      <c r="VHA809" s="72"/>
      <c r="VHB809" s="72"/>
      <c r="VHC809" s="72"/>
      <c r="VHD809" s="72"/>
      <c r="VHE809" s="72"/>
      <c r="VHF809" s="72"/>
      <c r="VHG809" s="72"/>
      <c r="VHH809" s="72"/>
      <c r="VHI809" s="72"/>
      <c r="VHJ809" s="72"/>
      <c r="VHK809" s="72"/>
      <c r="VHL809" s="72"/>
      <c r="VHM809" s="72"/>
      <c r="VHN809" s="72"/>
      <c r="VHO809" s="72"/>
      <c r="VHP809" s="72"/>
      <c r="VHQ809" s="72"/>
      <c r="VHR809" s="72"/>
      <c r="VHS809" s="72"/>
      <c r="VHT809" s="72"/>
      <c r="VHU809" s="72"/>
      <c r="VHV809" s="72"/>
      <c r="VHW809" s="72"/>
      <c r="VHX809" s="72"/>
      <c r="VHY809" s="72"/>
      <c r="VHZ809" s="72"/>
      <c r="VIA809" s="72"/>
      <c r="VIB809" s="72"/>
      <c r="VIC809" s="72"/>
      <c r="VID809" s="72"/>
      <c r="VIE809" s="72"/>
      <c r="VIF809" s="72"/>
      <c r="VIG809" s="72"/>
      <c r="VIH809" s="72"/>
      <c r="VII809" s="72"/>
      <c r="VIJ809" s="72"/>
      <c r="VIK809" s="72"/>
      <c r="VIL809" s="72"/>
      <c r="VIM809" s="72"/>
      <c r="VIN809" s="72"/>
      <c r="VIO809" s="72"/>
      <c r="VIP809" s="72"/>
      <c r="VIQ809" s="72"/>
      <c r="VIR809" s="72"/>
      <c r="VIS809" s="72"/>
      <c r="VIT809" s="72"/>
      <c r="VIU809" s="72"/>
      <c r="VIV809" s="72"/>
      <c r="VIW809" s="72"/>
      <c r="VIX809" s="72"/>
      <c r="VIY809" s="72"/>
      <c r="VIZ809" s="72"/>
      <c r="VJA809" s="72"/>
      <c r="VJB809" s="72"/>
      <c r="VJC809" s="72"/>
      <c r="VJD809" s="72"/>
      <c r="VJE809" s="72"/>
      <c r="VJF809" s="72"/>
      <c r="VJG809" s="72"/>
      <c r="VJH809" s="72"/>
      <c r="VJI809" s="72"/>
      <c r="VJJ809" s="72"/>
      <c r="VJK809" s="72"/>
      <c r="VJL809" s="72"/>
      <c r="VJM809" s="72"/>
      <c r="VJN809" s="72"/>
      <c r="VJO809" s="72"/>
      <c r="VJP809" s="72"/>
      <c r="VJQ809" s="72"/>
      <c r="VJR809" s="72"/>
      <c r="VJS809" s="72"/>
      <c r="VJT809" s="72"/>
      <c r="VJU809" s="72"/>
      <c r="VJV809" s="72"/>
      <c r="VJW809" s="72"/>
      <c r="VJX809" s="72"/>
      <c r="VJY809" s="72"/>
      <c r="VJZ809" s="72"/>
      <c r="VKA809" s="72"/>
      <c r="VKB809" s="72"/>
      <c r="VKC809" s="72"/>
      <c r="VKD809" s="72"/>
      <c r="VKE809" s="72"/>
      <c r="VKF809" s="72"/>
      <c r="VKG809" s="72"/>
      <c r="VKH809" s="72"/>
      <c r="VKI809" s="72"/>
      <c r="VKJ809" s="72"/>
      <c r="VKK809" s="72"/>
      <c r="VKL809" s="72"/>
      <c r="VKM809" s="72"/>
      <c r="VKN809" s="72"/>
      <c r="VKO809" s="72"/>
      <c r="VKP809" s="72"/>
      <c r="VKQ809" s="72"/>
      <c r="VKR809" s="72"/>
      <c r="VKS809" s="72"/>
      <c r="VKT809" s="72"/>
      <c r="VKU809" s="72"/>
      <c r="VKV809" s="72"/>
      <c r="VKW809" s="72"/>
      <c r="VKX809" s="72"/>
      <c r="VKY809" s="72"/>
      <c r="VKZ809" s="72"/>
      <c r="VLA809" s="72"/>
      <c r="VLB809" s="72"/>
      <c r="VLC809" s="72"/>
      <c r="VLD809" s="72"/>
      <c r="VLE809" s="72"/>
      <c r="VLF809" s="72"/>
      <c r="VLG809" s="72"/>
      <c r="VLH809" s="72"/>
      <c r="VLI809" s="72"/>
      <c r="VLJ809" s="72"/>
      <c r="VLK809" s="72"/>
      <c r="VLL809" s="72"/>
      <c r="VLM809" s="72"/>
      <c r="VLN809" s="72"/>
      <c r="VLO809" s="72"/>
      <c r="VLP809" s="72"/>
      <c r="VLQ809" s="72"/>
      <c r="VLR809" s="72"/>
      <c r="VLS809" s="72"/>
      <c r="VLT809" s="72"/>
      <c r="VLU809" s="72"/>
      <c r="VLV809" s="72"/>
      <c r="VLW809" s="72"/>
      <c r="VLX809" s="72"/>
      <c r="VLY809" s="72"/>
      <c r="VLZ809" s="72"/>
      <c r="VMA809" s="72"/>
      <c r="VMB809" s="72"/>
      <c r="VMC809" s="72"/>
      <c r="VMD809" s="72"/>
      <c r="VME809" s="72"/>
      <c r="VMF809" s="72"/>
      <c r="VMG809" s="72"/>
      <c r="VMH809" s="72"/>
      <c r="VMI809" s="72"/>
      <c r="VMJ809" s="72"/>
      <c r="VMK809" s="72"/>
      <c r="VML809" s="72"/>
      <c r="VMM809" s="72"/>
      <c r="VMN809" s="72"/>
      <c r="VMO809" s="72"/>
      <c r="VMP809" s="72"/>
      <c r="VMQ809" s="72"/>
      <c r="VMR809" s="72"/>
      <c r="VMS809" s="72"/>
      <c r="VMT809" s="72"/>
      <c r="VMU809" s="72"/>
      <c r="VMV809" s="72"/>
      <c r="VMW809" s="72"/>
      <c r="VMX809" s="72"/>
      <c r="VMY809" s="72"/>
      <c r="VMZ809" s="72"/>
      <c r="VNA809" s="72"/>
      <c r="VNB809" s="72"/>
      <c r="VNC809" s="72"/>
      <c r="VND809" s="72"/>
      <c r="VNE809" s="72"/>
      <c r="VNF809" s="72"/>
      <c r="VNG809" s="72"/>
      <c r="VNH809" s="72"/>
      <c r="VNI809" s="72"/>
      <c r="VNJ809" s="72"/>
      <c r="VNK809" s="72"/>
      <c r="VNL809" s="72"/>
      <c r="VNM809" s="72"/>
      <c r="VNN809" s="72"/>
      <c r="VNO809" s="72"/>
      <c r="VNP809" s="72"/>
      <c r="VNQ809" s="72"/>
      <c r="VNR809" s="72"/>
      <c r="VNS809" s="72"/>
      <c r="VNT809" s="72"/>
      <c r="VNU809" s="72"/>
      <c r="VNV809" s="72"/>
      <c r="VNW809" s="72"/>
      <c r="VNX809" s="72"/>
      <c r="VNY809" s="72"/>
      <c r="VNZ809" s="72"/>
      <c r="VOA809" s="72"/>
      <c r="VOB809" s="72"/>
      <c r="VOC809" s="72"/>
      <c r="VOD809" s="72"/>
      <c r="VOE809" s="72"/>
      <c r="VOF809" s="72"/>
      <c r="VOG809" s="72"/>
      <c r="VOH809" s="72"/>
      <c r="VOI809" s="72"/>
      <c r="VOJ809" s="72"/>
      <c r="VOK809" s="72"/>
      <c r="VOL809" s="72"/>
      <c r="VOM809" s="72"/>
      <c r="VON809" s="72"/>
      <c r="VOO809" s="72"/>
      <c r="VOP809" s="72"/>
      <c r="VOQ809" s="72"/>
      <c r="VOR809" s="72"/>
      <c r="VOS809" s="72"/>
      <c r="VOT809" s="72"/>
      <c r="VOU809" s="72"/>
      <c r="VOV809" s="72"/>
      <c r="VOW809" s="72"/>
      <c r="VOX809" s="72"/>
      <c r="VOY809" s="72"/>
      <c r="VOZ809" s="72"/>
      <c r="VPA809" s="72"/>
      <c r="VPB809" s="72"/>
      <c r="VPC809" s="72"/>
      <c r="VPD809" s="72"/>
      <c r="VPE809" s="72"/>
      <c r="VPF809" s="72"/>
      <c r="VPG809" s="72"/>
      <c r="VPH809" s="72"/>
      <c r="VPI809" s="72"/>
      <c r="VPJ809" s="72"/>
      <c r="VPK809" s="72"/>
      <c r="VPL809" s="72"/>
      <c r="VPM809" s="72"/>
      <c r="VPN809" s="72"/>
      <c r="VPO809" s="72"/>
      <c r="VPP809" s="72"/>
      <c r="VPQ809" s="72"/>
      <c r="VPR809" s="72"/>
      <c r="VPS809" s="72"/>
      <c r="VPT809" s="72"/>
      <c r="VPU809" s="72"/>
      <c r="VPV809" s="72"/>
      <c r="VPW809" s="72"/>
      <c r="VPX809" s="72"/>
      <c r="VPY809" s="72"/>
      <c r="VPZ809" s="72"/>
      <c r="VQA809" s="72"/>
      <c r="VQB809" s="72"/>
      <c r="VQC809" s="72"/>
      <c r="VQD809" s="72"/>
      <c r="VQE809" s="72"/>
      <c r="VQF809" s="72"/>
      <c r="VQG809" s="72"/>
      <c r="VQH809" s="72"/>
      <c r="VQI809" s="72"/>
      <c r="VQJ809" s="72"/>
      <c r="VQK809" s="72"/>
      <c r="VQL809" s="72"/>
      <c r="VQM809" s="72"/>
      <c r="VQN809" s="72"/>
      <c r="VQO809" s="72"/>
      <c r="VQP809" s="72"/>
      <c r="VQQ809" s="72"/>
      <c r="VQR809" s="72"/>
      <c r="VQS809" s="72"/>
      <c r="VQT809" s="72"/>
      <c r="VQU809" s="72"/>
      <c r="VQV809" s="72"/>
      <c r="VQW809" s="72"/>
      <c r="VQX809" s="72"/>
      <c r="VQY809" s="72"/>
      <c r="VQZ809" s="72"/>
      <c r="VRA809" s="72"/>
      <c r="VRB809" s="72"/>
      <c r="VRC809" s="72"/>
      <c r="VRD809" s="72"/>
      <c r="VRE809" s="72"/>
      <c r="VRF809" s="72"/>
      <c r="VRG809" s="72"/>
      <c r="VRH809" s="72"/>
      <c r="VRI809" s="72"/>
      <c r="VRJ809" s="72"/>
      <c r="VRK809" s="72"/>
      <c r="VRL809" s="72"/>
      <c r="VRM809" s="72"/>
      <c r="VRN809" s="72"/>
      <c r="VRO809" s="72"/>
      <c r="VRP809" s="72"/>
      <c r="VRQ809" s="72"/>
      <c r="VRR809" s="72"/>
      <c r="VRS809" s="72"/>
      <c r="VRT809" s="72"/>
      <c r="VRU809" s="72"/>
      <c r="VRV809" s="72"/>
      <c r="VRW809" s="72"/>
      <c r="VRX809" s="72"/>
      <c r="VRY809" s="72"/>
      <c r="VRZ809" s="72"/>
      <c r="VSA809" s="72"/>
      <c r="VSB809" s="72"/>
      <c r="VSC809" s="72"/>
      <c r="VSD809" s="72"/>
      <c r="VSE809" s="72"/>
      <c r="VSF809" s="72"/>
      <c r="VSG809" s="72"/>
      <c r="VSH809" s="72"/>
      <c r="VSI809" s="72"/>
      <c r="VSJ809" s="72"/>
      <c r="VSK809" s="72"/>
      <c r="VSL809" s="72"/>
      <c r="VSM809" s="72"/>
      <c r="VSN809" s="72"/>
      <c r="VSO809" s="72"/>
      <c r="VSP809" s="72"/>
      <c r="VSQ809" s="72"/>
      <c r="VSR809" s="72"/>
      <c r="VSS809" s="72"/>
      <c r="VST809" s="72"/>
      <c r="VSU809" s="72"/>
      <c r="VSV809" s="72"/>
      <c r="VSW809" s="72"/>
      <c r="VSX809" s="72"/>
      <c r="VSY809" s="72"/>
      <c r="VSZ809" s="72"/>
      <c r="VTA809" s="72"/>
      <c r="VTB809" s="72"/>
      <c r="VTC809" s="72"/>
      <c r="VTD809" s="72"/>
      <c r="VTE809" s="72"/>
      <c r="VTF809" s="72"/>
      <c r="VTG809" s="72"/>
      <c r="VTH809" s="72"/>
      <c r="VTI809" s="72"/>
      <c r="VTJ809" s="72"/>
      <c r="VTK809" s="72"/>
      <c r="VTL809" s="72"/>
      <c r="VTM809" s="72"/>
      <c r="VTN809" s="72"/>
      <c r="VTO809" s="72"/>
      <c r="VTP809" s="72"/>
      <c r="VTQ809" s="72"/>
      <c r="VTR809" s="72"/>
      <c r="VTS809" s="72"/>
      <c r="VTT809" s="72"/>
      <c r="VTU809" s="72"/>
      <c r="VTV809" s="72"/>
      <c r="VTW809" s="72"/>
      <c r="VTX809" s="72"/>
      <c r="VTY809" s="72"/>
      <c r="VTZ809" s="72"/>
      <c r="VUA809" s="72"/>
      <c r="VUB809" s="72"/>
      <c r="VUC809" s="72"/>
      <c r="VUD809" s="72"/>
      <c r="VUE809" s="72"/>
      <c r="VUF809" s="72"/>
      <c r="VUG809" s="72"/>
      <c r="VUH809" s="72"/>
      <c r="VUI809" s="72"/>
      <c r="VUJ809" s="72"/>
      <c r="VUK809" s="72"/>
      <c r="VUL809" s="72"/>
      <c r="VUM809" s="72"/>
      <c r="VUN809" s="72"/>
      <c r="VUO809" s="72"/>
      <c r="VUP809" s="72"/>
      <c r="VUQ809" s="72"/>
      <c r="VUR809" s="72"/>
      <c r="VUS809" s="72"/>
      <c r="VUT809" s="72"/>
      <c r="VUU809" s="72"/>
      <c r="VUV809" s="72"/>
      <c r="VUW809" s="72"/>
      <c r="VUX809" s="72"/>
      <c r="VUY809" s="72"/>
      <c r="VUZ809" s="72"/>
      <c r="VVA809" s="72"/>
      <c r="VVB809" s="72"/>
      <c r="VVC809" s="72"/>
      <c r="VVD809" s="72"/>
      <c r="VVE809" s="72"/>
      <c r="VVF809" s="72"/>
      <c r="VVG809" s="72"/>
      <c r="VVH809" s="72"/>
      <c r="VVI809" s="72"/>
      <c r="VVJ809" s="72"/>
      <c r="VVK809" s="72"/>
      <c r="VVL809" s="72"/>
      <c r="VVM809" s="72"/>
      <c r="VVN809" s="72"/>
      <c r="VVO809" s="72"/>
      <c r="VVP809" s="72"/>
      <c r="VVQ809" s="72"/>
      <c r="VVR809" s="72"/>
      <c r="VVS809" s="72"/>
      <c r="VVT809" s="72"/>
      <c r="VVU809" s="72"/>
      <c r="VVV809" s="72"/>
      <c r="VVW809" s="72"/>
      <c r="VVX809" s="72"/>
      <c r="VVY809" s="72"/>
      <c r="VVZ809" s="72"/>
      <c r="VWA809" s="72"/>
      <c r="VWB809" s="72"/>
      <c r="VWC809" s="72"/>
      <c r="VWD809" s="72"/>
      <c r="VWE809" s="72"/>
      <c r="VWF809" s="72"/>
      <c r="VWG809" s="72"/>
      <c r="VWH809" s="72"/>
      <c r="VWI809" s="72"/>
      <c r="VWJ809" s="72"/>
      <c r="VWK809" s="72"/>
      <c r="VWL809" s="72"/>
      <c r="VWM809" s="72"/>
      <c r="VWN809" s="72"/>
      <c r="VWO809" s="72"/>
      <c r="VWP809" s="72"/>
      <c r="VWQ809" s="72"/>
      <c r="VWR809" s="72"/>
      <c r="VWS809" s="72"/>
      <c r="VWT809" s="72"/>
      <c r="VWU809" s="72"/>
      <c r="VWV809" s="72"/>
      <c r="VWW809" s="72"/>
      <c r="VWX809" s="72"/>
      <c r="VWY809" s="72"/>
      <c r="VWZ809" s="72"/>
      <c r="VXA809" s="72"/>
      <c r="VXB809" s="72"/>
      <c r="VXC809" s="72"/>
      <c r="VXD809" s="72"/>
      <c r="VXE809" s="72"/>
      <c r="VXF809" s="72"/>
      <c r="VXG809" s="72"/>
      <c r="VXH809" s="72"/>
      <c r="VXI809" s="72"/>
      <c r="VXJ809" s="72"/>
      <c r="VXK809" s="72"/>
      <c r="VXL809" s="72"/>
      <c r="VXM809" s="72"/>
      <c r="VXN809" s="72"/>
      <c r="VXO809" s="72"/>
      <c r="VXP809" s="72"/>
      <c r="VXQ809" s="72"/>
      <c r="VXR809" s="72"/>
      <c r="VXS809" s="72"/>
      <c r="VXT809" s="72"/>
      <c r="VXU809" s="72"/>
      <c r="VXV809" s="72"/>
      <c r="VXW809" s="72"/>
      <c r="VXX809" s="72"/>
      <c r="VXY809" s="72"/>
      <c r="VXZ809" s="72"/>
      <c r="VYA809" s="72"/>
      <c r="VYB809" s="72"/>
      <c r="VYC809" s="72"/>
      <c r="VYD809" s="72"/>
      <c r="VYE809" s="72"/>
      <c r="VYF809" s="72"/>
      <c r="VYG809" s="72"/>
      <c r="VYH809" s="72"/>
      <c r="VYI809" s="72"/>
      <c r="VYJ809" s="72"/>
      <c r="VYK809" s="72"/>
      <c r="VYL809" s="72"/>
      <c r="VYM809" s="72"/>
      <c r="VYN809" s="72"/>
      <c r="VYO809" s="72"/>
      <c r="VYP809" s="72"/>
      <c r="VYQ809" s="72"/>
      <c r="VYR809" s="72"/>
      <c r="VYS809" s="72"/>
      <c r="VYT809" s="72"/>
      <c r="VYU809" s="72"/>
      <c r="VYV809" s="72"/>
      <c r="VYW809" s="72"/>
      <c r="VYX809" s="72"/>
      <c r="VYY809" s="72"/>
      <c r="VYZ809" s="72"/>
      <c r="VZA809" s="72"/>
      <c r="VZB809" s="72"/>
      <c r="VZC809" s="72"/>
      <c r="VZD809" s="72"/>
      <c r="VZE809" s="72"/>
      <c r="VZF809" s="72"/>
      <c r="VZG809" s="72"/>
      <c r="VZH809" s="72"/>
      <c r="VZI809" s="72"/>
      <c r="VZJ809" s="72"/>
      <c r="VZK809" s="72"/>
      <c r="VZL809" s="72"/>
      <c r="VZM809" s="72"/>
      <c r="VZN809" s="72"/>
      <c r="VZO809" s="72"/>
      <c r="VZP809" s="72"/>
      <c r="VZQ809" s="72"/>
      <c r="VZR809" s="72"/>
      <c r="VZS809" s="72"/>
      <c r="VZT809" s="72"/>
      <c r="VZU809" s="72"/>
      <c r="VZV809" s="72"/>
      <c r="VZW809" s="72"/>
      <c r="VZX809" s="72"/>
      <c r="VZY809" s="72"/>
      <c r="VZZ809" s="72"/>
      <c r="WAA809" s="72"/>
      <c r="WAB809" s="72"/>
      <c r="WAC809" s="72"/>
      <c r="WAD809" s="72"/>
      <c r="WAE809" s="72"/>
      <c r="WAF809" s="72"/>
      <c r="WAG809" s="72"/>
      <c r="WAH809" s="72"/>
      <c r="WAI809" s="72"/>
      <c r="WAJ809" s="72"/>
      <c r="WAK809" s="72"/>
      <c r="WAL809" s="72"/>
      <c r="WAM809" s="72"/>
      <c r="WAN809" s="72"/>
      <c r="WAO809" s="72"/>
      <c r="WAP809" s="72"/>
      <c r="WAQ809" s="72"/>
      <c r="WAR809" s="72"/>
      <c r="WAS809" s="72"/>
      <c r="WAT809" s="72"/>
      <c r="WAU809" s="72"/>
      <c r="WAV809" s="72"/>
      <c r="WAW809" s="72"/>
      <c r="WAX809" s="72"/>
      <c r="WAY809" s="72"/>
      <c r="WAZ809" s="72"/>
      <c r="WBA809" s="72"/>
      <c r="WBB809" s="72"/>
      <c r="WBC809" s="72"/>
      <c r="WBD809" s="72"/>
      <c r="WBE809" s="72"/>
      <c r="WBF809" s="72"/>
      <c r="WBG809" s="72"/>
      <c r="WBH809" s="72"/>
      <c r="WBI809" s="72"/>
      <c r="WBJ809" s="72"/>
      <c r="WBK809" s="72"/>
      <c r="WBL809" s="72"/>
      <c r="WBM809" s="72"/>
      <c r="WBN809" s="72"/>
      <c r="WBO809" s="72"/>
      <c r="WBP809" s="72"/>
      <c r="WBQ809" s="72"/>
      <c r="WBR809" s="72"/>
      <c r="WBS809" s="72"/>
      <c r="WBT809" s="72"/>
      <c r="WBU809" s="72"/>
      <c r="WBV809" s="72"/>
      <c r="WBW809" s="72"/>
      <c r="WBX809" s="72"/>
      <c r="WBY809" s="72"/>
      <c r="WBZ809" s="72"/>
      <c r="WCA809" s="72"/>
      <c r="WCB809" s="72"/>
      <c r="WCC809" s="72"/>
      <c r="WCD809" s="72"/>
      <c r="WCE809" s="72"/>
      <c r="WCF809" s="72"/>
      <c r="WCG809" s="72"/>
      <c r="WCH809" s="72"/>
      <c r="WCI809" s="72"/>
      <c r="WCJ809" s="72"/>
      <c r="WCK809" s="72"/>
      <c r="WCL809" s="72"/>
      <c r="WCM809" s="72"/>
      <c r="WCN809" s="72"/>
      <c r="WCO809" s="72"/>
      <c r="WCP809" s="72"/>
      <c r="WCQ809" s="72"/>
      <c r="WCR809" s="72"/>
      <c r="WCS809" s="72"/>
      <c r="WCT809" s="72"/>
      <c r="WCU809" s="72"/>
      <c r="WCV809" s="72"/>
      <c r="WCW809" s="72"/>
      <c r="WCX809" s="72"/>
      <c r="WCY809" s="72"/>
      <c r="WCZ809" s="72"/>
      <c r="WDA809" s="72"/>
      <c r="WDB809" s="72"/>
      <c r="WDC809" s="72"/>
      <c r="WDD809" s="72"/>
      <c r="WDE809" s="72"/>
      <c r="WDF809" s="72"/>
      <c r="WDG809" s="72"/>
      <c r="WDH809" s="72"/>
      <c r="WDI809" s="72"/>
      <c r="WDJ809" s="72"/>
      <c r="WDK809" s="72"/>
      <c r="WDL809" s="72"/>
      <c r="WDM809" s="72"/>
      <c r="WDN809" s="72"/>
      <c r="WDO809" s="72"/>
      <c r="WDP809" s="72"/>
      <c r="WDQ809" s="72"/>
      <c r="WDR809" s="72"/>
      <c r="WDS809" s="72"/>
      <c r="WDT809" s="72"/>
      <c r="WDU809" s="72"/>
      <c r="WDV809" s="72"/>
      <c r="WDW809" s="72"/>
      <c r="WDX809" s="72"/>
      <c r="WDY809" s="72"/>
      <c r="WDZ809" s="72"/>
      <c r="WEA809" s="72"/>
      <c r="WEB809" s="72"/>
      <c r="WEC809" s="72"/>
      <c r="WED809" s="72"/>
      <c r="WEE809" s="72"/>
      <c r="WEF809" s="72"/>
      <c r="WEG809" s="72"/>
      <c r="WEH809" s="72"/>
      <c r="WEI809" s="72"/>
      <c r="WEJ809" s="72"/>
      <c r="WEK809" s="72"/>
      <c r="WEL809" s="72"/>
      <c r="WEM809" s="72"/>
      <c r="WEN809" s="72"/>
      <c r="WEO809" s="72"/>
      <c r="WEP809" s="72"/>
      <c r="WEQ809" s="72"/>
      <c r="WER809" s="72"/>
      <c r="WES809" s="72"/>
      <c r="WET809" s="72"/>
      <c r="WEU809" s="72"/>
      <c r="WEV809" s="72"/>
      <c r="WEW809" s="72"/>
      <c r="WEX809" s="72"/>
      <c r="WEY809" s="72"/>
      <c r="WEZ809" s="72"/>
      <c r="WFA809" s="72"/>
      <c r="WFB809" s="72"/>
      <c r="WFC809" s="72"/>
      <c r="WFD809" s="72"/>
      <c r="WFE809" s="72"/>
      <c r="WFF809" s="72"/>
      <c r="WFG809" s="72"/>
      <c r="WFH809" s="72"/>
      <c r="WFI809" s="72"/>
      <c r="WFJ809" s="72"/>
      <c r="WFK809" s="72"/>
      <c r="WFL809" s="72"/>
      <c r="WFM809" s="72"/>
      <c r="WFN809" s="72"/>
      <c r="WFO809" s="72"/>
      <c r="WFP809" s="72"/>
      <c r="WFQ809" s="72"/>
      <c r="WFR809" s="72"/>
      <c r="WFS809" s="72"/>
      <c r="WFT809" s="72"/>
      <c r="WFU809" s="72"/>
      <c r="WFV809" s="72"/>
      <c r="WFW809" s="72"/>
      <c r="WFX809" s="72"/>
      <c r="WFY809" s="72"/>
      <c r="WFZ809" s="72"/>
      <c r="WGA809" s="72"/>
      <c r="WGB809" s="72"/>
      <c r="WGC809" s="72"/>
      <c r="WGD809" s="72"/>
      <c r="WGE809" s="72"/>
      <c r="WGF809" s="72"/>
      <c r="WGG809" s="72"/>
      <c r="WGH809" s="72"/>
      <c r="WGI809" s="72"/>
      <c r="WGJ809" s="72"/>
      <c r="WGK809" s="72"/>
      <c r="WGL809" s="72"/>
      <c r="WGM809" s="72"/>
      <c r="WGN809" s="72"/>
      <c r="WGO809" s="72"/>
      <c r="WGP809" s="72"/>
      <c r="WGQ809" s="72"/>
      <c r="WGR809" s="72"/>
      <c r="WGS809" s="72"/>
      <c r="WGT809" s="72"/>
      <c r="WGU809" s="72"/>
      <c r="WGV809" s="72"/>
      <c r="WGW809" s="72"/>
      <c r="WGX809" s="72"/>
      <c r="WGY809" s="72"/>
      <c r="WGZ809" s="72"/>
      <c r="WHA809" s="72"/>
      <c r="WHB809" s="72"/>
      <c r="WHC809" s="72"/>
      <c r="WHD809" s="72"/>
      <c r="WHE809" s="72"/>
      <c r="WHF809" s="72"/>
      <c r="WHG809" s="72"/>
      <c r="WHH809" s="72"/>
      <c r="WHI809" s="72"/>
      <c r="WHJ809" s="72"/>
      <c r="WHK809" s="72"/>
      <c r="WHL809" s="72"/>
      <c r="WHM809" s="72"/>
      <c r="WHN809" s="72"/>
      <c r="WHO809" s="72"/>
      <c r="WHP809" s="72"/>
      <c r="WHQ809" s="72"/>
      <c r="WHR809" s="72"/>
      <c r="WHS809" s="72"/>
      <c r="WHT809" s="72"/>
      <c r="WHU809" s="72"/>
      <c r="WHV809" s="72"/>
      <c r="WHW809" s="72"/>
      <c r="WHX809" s="72"/>
      <c r="WHY809" s="72"/>
      <c r="WHZ809" s="72"/>
      <c r="WIA809" s="72"/>
      <c r="WIB809" s="72"/>
      <c r="WIC809" s="72"/>
      <c r="WID809" s="72"/>
      <c r="WIE809" s="72"/>
      <c r="WIF809" s="72"/>
      <c r="WIG809" s="72"/>
      <c r="WIH809" s="72"/>
      <c r="WII809" s="72"/>
      <c r="WIJ809" s="72"/>
      <c r="WIK809" s="72"/>
      <c r="WIL809" s="72"/>
      <c r="WIM809" s="72"/>
      <c r="WIN809" s="72"/>
      <c r="WIO809" s="72"/>
      <c r="WIP809" s="72"/>
      <c r="WIQ809" s="72"/>
      <c r="WIR809" s="72"/>
      <c r="WIS809" s="72"/>
      <c r="WIT809" s="72"/>
      <c r="WIU809" s="72"/>
      <c r="WIV809" s="72"/>
      <c r="WIW809" s="72"/>
      <c r="WIX809" s="72"/>
      <c r="WIY809" s="72"/>
      <c r="WIZ809" s="72"/>
      <c r="WJA809" s="72"/>
      <c r="WJB809" s="72"/>
      <c r="WJC809" s="72"/>
      <c r="WJD809" s="72"/>
      <c r="WJE809" s="72"/>
      <c r="WJF809" s="72"/>
      <c r="WJG809" s="72"/>
      <c r="WJH809" s="72"/>
      <c r="WJI809" s="72"/>
      <c r="WJJ809" s="72"/>
      <c r="WJK809" s="72"/>
      <c r="WJL809" s="72"/>
      <c r="WJM809" s="72"/>
      <c r="WJN809" s="72"/>
      <c r="WJO809" s="72"/>
      <c r="WJP809" s="72"/>
      <c r="WJQ809" s="72"/>
      <c r="WJR809" s="72"/>
      <c r="WJS809" s="72"/>
      <c r="WJT809" s="72"/>
      <c r="WJU809" s="72"/>
      <c r="WJV809" s="72"/>
      <c r="WJW809" s="72"/>
      <c r="WJX809" s="72"/>
      <c r="WJY809" s="72"/>
      <c r="WJZ809" s="72"/>
      <c r="WKA809" s="72"/>
      <c r="WKB809" s="72"/>
      <c r="WKC809" s="72"/>
      <c r="WKD809" s="72"/>
      <c r="WKE809" s="72"/>
      <c r="WKF809" s="72"/>
      <c r="WKG809" s="72"/>
      <c r="WKH809" s="72"/>
      <c r="WKI809" s="72"/>
      <c r="WKJ809" s="72"/>
      <c r="WKK809" s="72"/>
      <c r="WKL809" s="72"/>
      <c r="WKM809" s="72"/>
      <c r="WKN809" s="72"/>
      <c r="WKO809" s="72"/>
      <c r="WKP809" s="72"/>
      <c r="WKQ809" s="72"/>
      <c r="WKR809" s="72"/>
      <c r="WKS809" s="72"/>
      <c r="WKT809" s="72"/>
      <c r="WKU809" s="72"/>
      <c r="WKV809" s="72"/>
      <c r="WKW809" s="72"/>
      <c r="WKX809" s="72"/>
      <c r="WKY809" s="72"/>
      <c r="WKZ809" s="72"/>
      <c r="WLA809" s="72"/>
      <c r="WLB809" s="72"/>
      <c r="WLC809" s="72"/>
      <c r="WLD809" s="72"/>
      <c r="WLE809" s="72"/>
      <c r="WLF809" s="72"/>
      <c r="WLG809" s="72"/>
      <c r="WLH809" s="72"/>
      <c r="WLI809" s="72"/>
      <c r="WLJ809" s="72"/>
      <c r="WLK809" s="72"/>
      <c r="WLL809" s="72"/>
      <c r="WLM809" s="72"/>
      <c r="WLN809" s="72"/>
      <c r="WLO809" s="72"/>
      <c r="WLP809" s="72"/>
      <c r="WLQ809" s="72"/>
      <c r="WLR809" s="72"/>
      <c r="WLS809" s="72"/>
      <c r="WLT809" s="72"/>
      <c r="WLU809" s="72"/>
      <c r="WLV809" s="72"/>
      <c r="WLW809" s="72"/>
      <c r="WLX809" s="72"/>
      <c r="WLY809" s="72"/>
      <c r="WLZ809" s="72"/>
      <c r="WMA809" s="72"/>
      <c r="WMB809" s="72"/>
      <c r="WMC809" s="72"/>
      <c r="WMD809" s="72"/>
      <c r="WME809" s="72"/>
      <c r="WMF809" s="72"/>
      <c r="WMG809" s="72"/>
      <c r="WMH809" s="72"/>
      <c r="WMI809" s="72"/>
      <c r="WMJ809" s="72"/>
      <c r="WMK809" s="72"/>
      <c r="WML809" s="72"/>
      <c r="WMM809" s="72"/>
      <c r="WMN809" s="72"/>
      <c r="WMO809" s="72"/>
      <c r="WMP809" s="72"/>
      <c r="WMQ809" s="72"/>
      <c r="WMR809" s="72"/>
      <c r="WMS809" s="72"/>
      <c r="WMT809" s="72"/>
      <c r="WMU809" s="72"/>
      <c r="WMV809" s="72"/>
      <c r="WMW809" s="72"/>
      <c r="WMX809" s="72"/>
      <c r="WMY809" s="72"/>
      <c r="WMZ809" s="72"/>
      <c r="WNA809" s="72"/>
      <c r="WNB809" s="72"/>
      <c r="WNC809" s="72"/>
      <c r="WND809" s="72"/>
      <c r="WNE809" s="72"/>
      <c r="WNF809" s="72"/>
      <c r="WNG809" s="72"/>
      <c r="WNH809" s="72"/>
      <c r="WNI809" s="72"/>
      <c r="WNJ809" s="72"/>
      <c r="WNK809" s="72"/>
      <c r="WNL809" s="72"/>
      <c r="WNM809" s="72"/>
      <c r="WNN809" s="72"/>
      <c r="WNO809" s="72"/>
      <c r="WNP809" s="72"/>
      <c r="WNQ809" s="72"/>
      <c r="WNR809" s="72"/>
      <c r="WNS809" s="72"/>
      <c r="WNT809" s="72"/>
      <c r="WNU809" s="72"/>
      <c r="WNV809" s="72"/>
      <c r="WNW809" s="72"/>
      <c r="WNX809" s="72"/>
      <c r="WNY809" s="72"/>
      <c r="WNZ809" s="72"/>
      <c r="WOA809" s="72"/>
      <c r="WOB809" s="72"/>
      <c r="WOC809" s="72"/>
      <c r="WOD809" s="72"/>
      <c r="WOE809" s="72"/>
      <c r="WOF809" s="72"/>
      <c r="WOG809" s="72"/>
      <c r="WOH809" s="72"/>
      <c r="WOI809" s="72"/>
      <c r="WOJ809" s="72"/>
      <c r="WOK809" s="72"/>
      <c r="WOL809" s="72"/>
      <c r="WOM809" s="72"/>
      <c r="WON809" s="72"/>
      <c r="WOO809" s="72"/>
      <c r="WOP809" s="72"/>
      <c r="WOQ809" s="72"/>
      <c r="WOR809" s="72"/>
      <c r="WOS809" s="72"/>
      <c r="WOT809" s="72"/>
      <c r="WOU809" s="72"/>
      <c r="WOV809" s="72"/>
      <c r="WOW809" s="72"/>
      <c r="WOX809" s="72"/>
      <c r="WOY809" s="72"/>
      <c r="WOZ809" s="72"/>
      <c r="WPA809" s="72"/>
      <c r="WPB809" s="72"/>
      <c r="WPC809" s="72"/>
      <c r="WPD809" s="72"/>
      <c r="WPE809" s="72"/>
      <c r="WPF809" s="72"/>
      <c r="WPG809" s="72"/>
      <c r="WPH809" s="72"/>
      <c r="WPI809" s="72"/>
      <c r="WPJ809" s="72"/>
      <c r="WPK809" s="72"/>
      <c r="WPL809" s="72"/>
      <c r="WPM809" s="72"/>
      <c r="WPN809" s="72"/>
      <c r="WPO809" s="72"/>
      <c r="WPP809" s="72"/>
      <c r="WPQ809" s="72"/>
      <c r="WPR809" s="72"/>
      <c r="WPS809" s="72"/>
      <c r="WPT809" s="72"/>
      <c r="WPU809" s="72"/>
      <c r="WPV809" s="72"/>
      <c r="WPW809" s="72"/>
      <c r="WPX809" s="72"/>
      <c r="WPY809" s="72"/>
      <c r="WPZ809" s="72"/>
      <c r="WQA809" s="72"/>
      <c r="WQB809" s="72"/>
      <c r="WQC809" s="72"/>
      <c r="WQD809" s="72"/>
      <c r="WQE809" s="72"/>
      <c r="WQF809" s="72"/>
      <c r="WQG809" s="72"/>
      <c r="WQH809" s="72"/>
      <c r="WQI809" s="72"/>
      <c r="WQJ809" s="72"/>
      <c r="WQK809" s="72"/>
      <c r="WQL809" s="72"/>
      <c r="WQM809" s="72"/>
      <c r="WQN809" s="72"/>
      <c r="WQO809" s="72"/>
      <c r="WQP809" s="72"/>
      <c r="WQQ809" s="72"/>
      <c r="WQR809" s="72"/>
      <c r="WQS809" s="72"/>
      <c r="WQT809" s="72"/>
      <c r="WQU809" s="72"/>
      <c r="WQV809" s="72"/>
      <c r="WQW809" s="72"/>
      <c r="WQX809" s="72"/>
      <c r="WQY809" s="72"/>
      <c r="WQZ809" s="72"/>
      <c r="WRA809" s="72"/>
      <c r="WRB809" s="72"/>
      <c r="WRC809" s="72"/>
      <c r="WRD809" s="72"/>
      <c r="WRE809" s="72"/>
      <c r="WRF809" s="72"/>
      <c r="WRG809" s="72"/>
      <c r="WRH809" s="72"/>
      <c r="WRI809" s="72"/>
      <c r="WRJ809" s="72"/>
      <c r="WRK809" s="72"/>
      <c r="WRL809" s="72"/>
      <c r="WRM809" s="72"/>
      <c r="WRN809" s="72"/>
      <c r="WRO809" s="72"/>
      <c r="WRP809" s="72"/>
      <c r="WRQ809" s="72"/>
      <c r="WRR809" s="72"/>
      <c r="WRS809" s="72"/>
      <c r="WRT809" s="72"/>
      <c r="WRU809" s="72"/>
      <c r="WRV809" s="72"/>
      <c r="WRW809" s="72"/>
      <c r="WRX809" s="72"/>
      <c r="WRY809" s="72"/>
      <c r="WRZ809" s="72"/>
      <c r="WSA809" s="72"/>
      <c r="WSB809" s="72"/>
      <c r="WSC809" s="72"/>
      <c r="WSD809" s="72"/>
      <c r="WSE809" s="72"/>
      <c r="WSF809" s="72"/>
      <c r="WSG809" s="72"/>
      <c r="WSH809" s="72"/>
      <c r="WSI809" s="72"/>
      <c r="WSJ809" s="72"/>
      <c r="WSK809" s="72"/>
      <c r="WSL809" s="72"/>
      <c r="WSM809" s="72"/>
      <c r="WSN809" s="72"/>
      <c r="WSO809" s="72"/>
      <c r="WSP809" s="72"/>
      <c r="WSQ809" s="72"/>
      <c r="WSR809" s="72"/>
      <c r="WSS809" s="72"/>
      <c r="WST809" s="72"/>
      <c r="WSU809" s="72"/>
      <c r="WSV809" s="72"/>
      <c r="WSW809" s="72"/>
      <c r="WSX809" s="72"/>
      <c r="WSY809" s="72"/>
      <c r="WSZ809" s="72"/>
      <c r="WTA809" s="72"/>
      <c r="WTB809" s="72"/>
      <c r="WTC809" s="72"/>
      <c r="WTD809" s="72"/>
      <c r="WTE809" s="72"/>
      <c r="WTF809" s="72"/>
      <c r="WTG809" s="72"/>
      <c r="WTH809" s="72"/>
      <c r="WTI809" s="72"/>
      <c r="WTJ809" s="72"/>
      <c r="WTK809" s="72"/>
      <c r="WTL809" s="72"/>
      <c r="WTM809" s="72"/>
      <c r="WTN809" s="72"/>
      <c r="WTO809" s="72"/>
      <c r="WTP809" s="72"/>
      <c r="WTQ809" s="72"/>
      <c r="WTR809" s="72"/>
      <c r="WTS809" s="72"/>
      <c r="WTT809" s="72"/>
      <c r="WTU809" s="72"/>
      <c r="WTV809" s="72"/>
      <c r="WTW809" s="72"/>
      <c r="WTX809" s="72"/>
      <c r="WTY809" s="72"/>
      <c r="WTZ809" s="72"/>
      <c r="WUA809" s="72"/>
      <c r="WUB809" s="72"/>
      <c r="WUC809" s="72"/>
      <c r="WUD809" s="72"/>
      <c r="WUE809" s="72"/>
      <c r="WUF809" s="72"/>
      <c r="WUG809" s="72"/>
      <c r="WUH809" s="72"/>
      <c r="WUI809" s="72"/>
      <c r="WUJ809" s="72"/>
      <c r="WUK809" s="72"/>
      <c r="WUL809" s="72"/>
      <c r="WUM809" s="72"/>
      <c r="WUN809" s="72"/>
      <c r="WUO809" s="72"/>
      <c r="WUP809" s="72"/>
      <c r="WUQ809" s="72"/>
      <c r="WUR809" s="72"/>
      <c r="WUS809" s="72"/>
      <c r="WUT809" s="72"/>
      <c r="WUU809" s="72"/>
      <c r="WUV809" s="72"/>
      <c r="WUW809" s="72"/>
      <c r="WUX809" s="72"/>
      <c r="WUY809" s="72"/>
      <c r="WUZ809" s="72"/>
      <c r="WVA809" s="72"/>
      <c r="WVB809" s="72"/>
      <c r="WVC809" s="72"/>
      <c r="WVD809" s="72"/>
      <c r="WVE809" s="72"/>
      <c r="WVF809" s="72"/>
      <c r="WVG809" s="72"/>
      <c r="WVH809" s="72"/>
      <c r="WVI809" s="72"/>
      <c r="WVJ809" s="72"/>
      <c r="WVK809" s="72"/>
      <c r="WVL809" s="72"/>
      <c r="WVM809" s="72"/>
      <c r="WVN809" s="72"/>
      <c r="WVO809" s="72"/>
      <c r="WVP809" s="72"/>
      <c r="WVQ809" s="72"/>
      <c r="WVR809" s="72"/>
      <c r="WVS809" s="72"/>
      <c r="WVT809" s="72"/>
      <c r="WVU809" s="72"/>
      <c r="WVV809" s="72"/>
      <c r="WVW809" s="72"/>
      <c r="WVX809" s="72"/>
      <c r="WVY809" s="72"/>
      <c r="WVZ809" s="72"/>
      <c r="WWA809" s="72"/>
      <c r="WWB809" s="72"/>
      <c r="WWC809" s="72"/>
      <c r="WWD809" s="72"/>
      <c r="WWE809" s="72"/>
      <c r="WWF809" s="72"/>
      <c r="WWG809" s="72"/>
      <c r="WWH809" s="72"/>
      <c r="WWI809" s="72"/>
      <c r="WWJ809" s="72"/>
      <c r="WWK809" s="72"/>
      <c r="WWL809" s="72"/>
      <c r="WWM809" s="72"/>
      <c r="WWN809" s="72"/>
      <c r="WWO809" s="72"/>
      <c r="WWP809" s="72"/>
      <c r="WWQ809" s="72"/>
      <c r="WWR809" s="72"/>
      <c r="WWS809" s="72"/>
      <c r="WWT809" s="72"/>
      <c r="WWU809" s="72"/>
      <c r="WWV809" s="72"/>
      <c r="WWW809" s="72"/>
      <c r="WWX809" s="72"/>
      <c r="WWY809" s="72"/>
      <c r="WWZ809" s="72"/>
      <c r="WXA809" s="72"/>
      <c r="WXB809" s="72"/>
      <c r="WXC809" s="72"/>
      <c r="WXD809" s="72"/>
      <c r="WXE809" s="72"/>
      <c r="WXF809" s="72"/>
      <c r="WXG809" s="72"/>
      <c r="WXH809" s="72"/>
      <c r="WXI809" s="72"/>
      <c r="WXJ809" s="72"/>
      <c r="WXK809" s="72"/>
      <c r="WXL809" s="72"/>
      <c r="WXM809" s="72"/>
      <c r="WXN809" s="72"/>
      <c r="WXO809" s="72"/>
      <c r="WXP809" s="72"/>
      <c r="WXQ809" s="72"/>
      <c r="WXR809" s="72"/>
      <c r="WXS809" s="72"/>
      <c r="WXT809" s="72"/>
      <c r="WXU809" s="72"/>
      <c r="WXV809" s="72"/>
      <c r="WXW809" s="72"/>
      <c r="WXX809" s="72"/>
      <c r="WXY809" s="72"/>
      <c r="WXZ809" s="72"/>
    </row>
    <row r="810" spans="1:16198" s="71" customFormat="1" ht="35.25" x14ac:dyDescent="0.5">
      <c r="A810"/>
      <c r="B810" s="201" t="s">
        <v>266</v>
      </c>
      <c r="C810" s="216"/>
      <c r="D810" s="193" t="s">
        <v>17029</v>
      </c>
      <c r="E810" s="193" t="s">
        <v>17029</v>
      </c>
      <c r="F810" s="193" t="s">
        <v>17029</v>
      </c>
      <c r="G810" s="193" t="s">
        <v>17029</v>
      </c>
      <c r="H810" s="193" t="s">
        <v>17029</v>
      </c>
      <c r="I810" s="198">
        <f>I811</f>
        <v>4994.3</v>
      </c>
      <c r="J810" s="198">
        <f t="shared" si="470"/>
        <v>3051.11</v>
      </c>
      <c r="K810" s="198">
        <f t="shared" si="470"/>
        <v>3051.11</v>
      </c>
      <c r="L810" s="176">
        <f t="shared" si="470"/>
        <v>167</v>
      </c>
      <c r="M810" s="193" t="s">
        <v>17029</v>
      </c>
      <c r="N810" s="193" t="s">
        <v>17029</v>
      </c>
      <c r="O810" s="196" t="s">
        <v>17029</v>
      </c>
      <c r="P810" s="199">
        <f>P811</f>
        <v>4432138.3499999996</v>
      </c>
      <c r="Q810" s="199">
        <f t="shared" si="471"/>
        <v>0</v>
      </c>
      <c r="R810" s="198">
        <f t="shared" si="471"/>
        <v>0</v>
      </c>
      <c r="S810" s="198">
        <f t="shared" si="471"/>
        <v>0</v>
      </c>
      <c r="T810" s="198">
        <f t="shared" si="471"/>
        <v>4432138.3499999996</v>
      </c>
      <c r="U810" s="194">
        <f t="shared" si="448"/>
        <v>887.43935085998032</v>
      </c>
      <c r="V810" s="200">
        <f>V811</f>
        <v>1051.81</v>
      </c>
    </row>
    <row r="811" spans="1:16198" ht="35.25" x14ac:dyDescent="0.5">
      <c r="B811" s="226">
        <v>1</v>
      </c>
      <c r="C811" s="212" t="s">
        <v>15445</v>
      </c>
      <c r="D811" s="206">
        <v>1898</v>
      </c>
      <c r="E811" s="206"/>
      <c r="F811" s="193" t="s">
        <v>17193</v>
      </c>
      <c r="G811" s="206">
        <v>3</v>
      </c>
      <c r="H811" s="206">
        <v>1</v>
      </c>
      <c r="I811" s="207">
        <v>4994.3</v>
      </c>
      <c r="J811" s="207">
        <v>3051.11</v>
      </c>
      <c r="K811" s="207">
        <v>3051.11</v>
      </c>
      <c r="L811" s="227">
        <v>167</v>
      </c>
      <c r="M811" s="206" t="s">
        <v>17051</v>
      </c>
      <c r="N811" s="206" t="s">
        <v>17067</v>
      </c>
      <c r="O811" s="206" t="s">
        <v>17181</v>
      </c>
      <c r="P811" s="207">
        <v>4432138.3499999996</v>
      </c>
      <c r="Q811" s="210">
        <v>0</v>
      </c>
      <c r="R811" s="207">
        <v>0</v>
      </c>
      <c r="S811" s="207">
        <v>0</v>
      </c>
      <c r="T811" s="207">
        <f>P811-S811-R811-Q811</f>
        <v>4432138.3499999996</v>
      </c>
      <c r="U811" s="194">
        <f>P811/I811</f>
        <v>887.43935085998032</v>
      </c>
      <c r="V811" s="210">
        <v>1051.81</v>
      </c>
    </row>
    <row r="812" spans="1:16198" ht="35.25" x14ac:dyDescent="0.25">
      <c r="B812" s="285" t="s">
        <v>17427</v>
      </c>
      <c r="C812" s="286"/>
      <c r="D812" s="286"/>
      <c r="E812" s="286"/>
      <c r="F812" s="286"/>
      <c r="G812" s="286"/>
      <c r="H812" s="286"/>
      <c r="I812" s="286"/>
      <c r="J812" s="286"/>
      <c r="K812" s="286"/>
      <c r="L812" s="286"/>
      <c r="M812" s="286"/>
      <c r="N812" s="286"/>
      <c r="O812" s="286"/>
      <c r="P812" s="286"/>
      <c r="Q812" s="286"/>
      <c r="R812" s="286"/>
      <c r="S812" s="286"/>
      <c r="T812" s="286"/>
      <c r="U812" s="286"/>
      <c r="V812" s="287"/>
    </row>
    <row r="813" spans="1:16198" ht="35.25" x14ac:dyDescent="0.5">
      <c r="B813" s="201" t="s">
        <v>17428</v>
      </c>
      <c r="C813" s="225"/>
      <c r="D813" s="193" t="s">
        <v>17029</v>
      </c>
      <c r="E813" s="193" t="s">
        <v>17029</v>
      </c>
      <c r="F813" s="193" t="s">
        <v>17029</v>
      </c>
      <c r="G813" s="193" t="s">
        <v>17029</v>
      </c>
      <c r="H813" s="193" t="s">
        <v>17029</v>
      </c>
      <c r="I813" s="198">
        <f>I814</f>
        <v>8745.2000000000007</v>
      </c>
      <c r="J813" s="198">
        <f t="shared" ref="J813:L813" si="472">J814</f>
        <v>5979.7</v>
      </c>
      <c r="K813" s="198">
        <f t="shared" si="472"/>
        <v>5979.7</v>
      </c>
      <c r="L813" s="176">
        <f t="shared" si="472"/>
        <v>322</v>
      </c>
      <c r="M813" s="193" t="s">
        <v>17029</v>
      </c>
      <c r="N813" s="193" t="s">
        <v>17029</v>
      </c>
      <c r="O813" s="196" t="s">
        <v>17029</v>
      </c>
      <c r="P813" s="199">
        <f>P814</f>
        <v>35166071.840000004</v>
      </c>
      <c r="Q813" s="199">
        <f t="shared" ref="Q813:T813" si="473">Q814</f>
        <v>0</v>
      </c>
      <c r="R813" s="198">
        <f t="shared" si="473"/>
        <v>29530750.5</v>
      </c>
      <c r="S813" s="198">
        <f t="shared" si="473"/>
        <v>1554250.02</v>
      </c>
      <c r="T813" s="198">
        <f t="shared" si="473"/>
        <v>4081071.3200000008</v>
      </c>
      <c r="U813" s="194">
        <f>P813/I813</f>
        <v>4021.1855463568586</v>
      </c>
      <c r="V813" s="200">
        <f>V814</f>
        <v>10976.133146679111</v>
      </c>
    </row>
    <row r="814" spans="1:16198" s="73" customFormat="1" ht="35.25" x14ac:dyDescent="0.5">
      <c r="A814" s="31"/>
      <c r="B814" s="201" t="s">
        <v>17429</v>
      </c>
      <c r="C814" s="216"/>
      <c r="D814" s="193" t="s">
        <v>17029</v>
      </c>
      <c r="E814" s="193" t="s">
        <v>17029</v>
      </c>
      <c r="F814" s="193" t="s">
        <v>17029</v>
      </c>
      <c r="G814" s="193" t="s">
        <v>17029</v>
      </c>
      <c r="H814" s="193" t="s">
        <v>17029</v>
      </c>
      <c r="I814" s="198">
        <f>I815+I817+I820+I822+I824</f>
        <v>8745.2000000000007</v>
      </c>
      <c r="J814" s="198">
        <f t="shared" ref="J814:L814" si="474">J815+J817+J820+J822+J824</f>
        <v>5979.7</v>
      </c>
      <c r="K814" s="198">
        <f t="shared" si="474"/>
        <v>5979.7</v>
      </c>
      <c r="L814" s="176">
        <f t="shared" si="474"/>
        <v>322</v>
      </c>
      <c r="M814" s="193" t="s">
        <v>17029</v>
      </c>
      <c r="N814" s="193" t="s">
        <v>17029</v>
      </c>
      <c r="O814" s="196" t="s">
        <v>17029</v>
      </c>
      <c r="P814" s="199">
        <f>P815+P817+P820+P822+P824</f>
        <v>35166071.840000004</v>
      </c>
      <c r="Q814" s="199">
        <f t="shared" ref="Q814:T814" si="475">Q815+Q817+Q820+Q822+Q824</f>
        <v>0</v>
      </c>
      <c r="R814" s="198">
        <f t="shared" si="475"/>
        <v>29530750.5</v>
      </c>
      <c r="S814" s="198">
        <f t="shared" si="475"/>
        <v>1554250.02</v>
      </c>
      <c r="T814" s="198">
        <f t="shared" si="475"/>
        <v>4081071.3200000008</v>
      </c>
      <c r="U814" s="194">
        <f t="shared" ref="U814:U825" si="476">P814/I814</f>
        <v>4021.1855463568586</v>
      </c>
      <c r="V814" s="200">
        <f>MAX(V815:V825)</f>
        <v>10976.133146679111</v>
      </c>
      <c r="W814" s="72"/>
      <c r="X814" s="72"/>
      <c r="Y814" s="72"/>
      <c r="Z814" s="72"/>
      <c r="AA814" s="72"/>
      <c r="AB814" s="72"/>
      <c r="AC814" s="72"/>
      <c r="AD814" s="72"/>
      <c r="AE814" s="72"/>
      <c r="AF814" s="72"/>
      <c r="AG814" s="72"/>
      <c r="AH814" s="72"/>
      <c r="AI814" s="72"/>
      <c r="AJ814" s="72"/>
      <c r="AK814" s="72"/>
      <c r="AL814" s="72"/>
      <c r="AM814" s="72"/>
      <c r="AN814" s="72"/>
      <c r="AO814" s="72"/>
      <c r="AP814" s="72"/>
      <c r="AQ814" s="72"/>
      <c r="AR814" s="72"/>
      <c r="AS814" s="72"/>
      <c r="AT814" s="72"/>
      <c r="AU814" s="72"/>
      <c r="AV814" s="72"/>
      <c r="AW814" s="72"/>
      <c r="AX814" s="72"/>
      <c r="AY814" s="72"/>
      <c r="AZ814" s="72"/>
      <c r="BA814" s="72"/>
      <c r="BB814" s="72"/>
      <c r="BC814" s="72"/>
      <c r="BD814" s="72"/>
      <c r="BE814" s="72"/>
      <c r="BF814" s="72"/>
      <c r="BG814" s="72"/>
      <c r="BH814" s="72"/>
      <c r="BI814" s="72"/>
      <c r="BJ814" s="72"/>
      <c r="BK814" s="72"/>
      <c r="BL814" s="72"/>
      <c r="BM814" s="72"/>
      <c r="BN814" s="72"/>
      <c r="BO814" s="72"/>
      <c r="BP814" s="72"/>
      <c r="BQ814" s="72"/>
      <c r="BR814" s="72"/>
      <c r="BS814" s="72"/>
      <c r="BT814" s="72"/>
      <c r="BU814" s="72"/>
      <c r="BV814" s="72"/>
      <c r="BW814" s="72"/>
      <c r="BX814" s="72"/>
      <c r="BY814" s="72"/>
      <c r="BZ814" s="72"/>
      <c r="CA814" s="72"/>
      <c r="CB814" s="72"/>
      <c r="CC814" s="72"/>
      <c r="CD814" s="72"/>
      <c r="CE814" s="72"/>
      <c r="CF814" s="72"/>
      <c r="CG814" s="72"/>
      <c r="CH814" s="72"/>
      <c r="CI814" s="72"/>
      <c r="CJ814" s="72"/>
      <c r="CK814" s="72"/>
      <c r="CL814" s="72"/>
      <c r="CM814" s="72"/>
      <c r="CN814" s="72"/>
      <c r="CO814" s="72"/>
      <c r="CP814" s="72"/>
      <c r="CQ814" s="72"/>
      <c r="CR814" s="72"/>
      <c r="CS814" s="72"/>
      <c r="CT814" s="72"/>
      <c r="CU814" s="72"/>
      <c r="CV814" s="72"/>
      <c r="CW814" s="72"/>
      <c r="CX814" s="72"/>
      <c r="CY814" s="72"/>
      <c r="CZ814" s="72"/>
      <c r="DA814" s="72"/>
      <c r="DB814" s="72"/>
      <c r="DC814" s="72"/>
      <c r="DD814" s="72"/>
      <c r="DE814" s="72"/>
      <c r="DF814" s="72"/>
      <c r="DG814" s="72"/>
      <c r="DH814" s="72"/>
      <c r="DI814" s="72"/>
      <c r="DJ814" s="72"/>
      <c r="DK814" s="72"/>
      <c r="DL814" s="72"/>
      <c r="DM814" s="72"/>
      <c r="DN814" s="72"/>
      <c r="DO814" s="72"/>
      <c r="DP814" s="72"/>
      <c r="DQ814" s="72"/>
      <c r="DR814" s="72"/>
      <c r="DS814" s="72"/>
      <c r="DT814" s="72"/>
      <c r="DU814" s="72"/>
      <c r="DV814" s="72"/>
      <c r="DW814" s="72"/>
      <c r="DX814" s="72"/>
      <c r="DY814" s="72"/>
      <c r="DZ814" s="72"/>
      <c r="EA814" s="72"/>
      <c r="EB814" s="72"/>
      <c r="EC814" s="72"/>
      <c r="ED814" s="72"/>
      <c r="EE814" s="72"/>
      <c r="EF814" s="72"/>
      <c r="EG814" s="72"/>
      <c r="EH814" s="72"/>
      <c r="EI814" s="72"/>
      <c r="EJ814" s="72"/>
      <c r="EK814" s="72"/>
      <c r="EL814" s="72"/>
      <c r="EM814" s="72"/>
      <c r="EN814" s="72"/>
      <c r="EO814" s="72"/>
      <c r="EP814" s="72"/>
      <c r="EQ814" s="72"/>
      <c r="ER814" s="72"/>
      <c r="ES814" s="72"/>
      <c r="ET814" s="72"/>
      <c r="EU814" s="72"/>
      <c r="EV814" s="72"/>
      <c r="EW814" s="72"/>
      <c r="EX814" s="72"/>
      <c r="EY814" s="72"/>
      <c r="EZ814" s="72"/>
      <c r="FA814" s="72"/>
      <c r="FB814" s="72"/>
      <c r="FC814" s="72"/>
      <c r="FD814" s="72"/>
      <c r="FE814" s="72"/>
      <c r="FF814" s="72"/>
      <c r="FG814" s="72"/>
      <c r="FH814" s="72"/>
      <c r="FI814" s="72"/>
      <c r="FJ814" s="72"/>
      <c r="FK814" s="72"/>
      <c r="FL814" s="72"/>
      <c r="FM814" s="72"/>
      <c r="FN814" s="72"/>
      <c r="FO814" s="72"/>
      <c r="FP814" s="72"/>
      <c r="FQ814" s="72"/>
      <c r="FR814" s="72"/>
      <c r="FS814" s="72"/>
      <c r="FT814" s="72"/>
      <c r="FU814" s="72"/>
      <c r="FV814" s="72"/>
      <c r="FW814" s="72"/>
      <c r="FX814" s="72"/>
      <c r="FY814" s="72"/>
      <c r="FZ814" s="72"/>
      <c r="GA814" s="72"/>
      <c r="GB814" s="72"/>
      <c r="GC814" s="72"/>
      <c r="GD814" s="72"/>
      <c r="GE814" s="72"/>
      <c r="GF814" s="72"/>
      <c r="GG814" s="72"/>
      <c r="GH814" s="72"/>
      <c r="GI814" s="72"/>
      <c r="GJ814" s="72"/>
      <c r="GK814" s="72"/>
      <c r="GL814" s="72"/>
      <c r="GM814" s="72"/>
      <c r="GN814" s="72"/>
      <c r="GO814" s="72"/>
      <c r="GP814" s="72"/>
      <c r="GQ814" s="72"/>
      <c r="GR814" s="72"/>
      <c r="GS814" s="72"/>
      <c r="GT814" s="72"/>
      <c r="GU814" s="72"/>
      <c r="GV814" s="72"/>
      <c r="GW814" s="72"/>
      <c r="GX814" s="72"/>
      <c r="GY814" s="72"/>
      <c r="GZ814" s="72"/>
      <c r="HA814" s="72"/>
      <c r="HB814" s="72"/>
      <c r="HC814" s="72"/>
      <c r="HD814" s="72"/>
      <c r="HE814" s="72"/>
      <c r="HF814" s="72"/>
      <c r="HG814" s="72"/>
      <c r="HH814" s="72"/>
      <c r="HI814" s="72"/>
      <c r="HJ814" s="72"/>
      <c r="HK814" s="72"/>
      <c r="HL814" s="72"/>
      <c r="HM814" s="72"/>
      <c r="HN814" s="72"/>
      <c r="HO814" s="72"/>
      <c r="HP814" s="72"/>
      <c r="HQ814" s="72"/>
      <c r="HR814" s="72"/>
      <c r="HS814" s="72"/>
      <c r="HT814" s="72"/>
      <c r="HU814" s="72"/>
      <c r="HV814" s="72"/>
      <c r="HW814" s="72"/>
      <c r="HX814" s="72"/>
      <c r="HY814" s="72"/>
      <c r="HZ814" s="72"/>
      <c r="IA814" s="72"/>
      <c r="IB814" s="72"/>
      <c r="IC814" s="72"/>
      <c r="ID814" s="72"/>
      <c r="IE814" s="72"/>
      <c r="IF814" s="72"/>
      <c r="IG814" s="72"/>
      <c r="IH814" s="72"/>
      <c r="II814" s="72"/>
      <c r="IJ814" s="72"/>
      <c r="IK814" s="72"/>
      <c r="IL814" s="72"/>
      <c r="IM814" s="72"/>
      <c r="IN814" s="72"/>
      <c r="IO814" s="72"/>
      <c r="IP814" s="72"/>
      <c r="IQ814" s="72"/>
      <c r="IR814" s="72"/>
      <c r="IS814" s="72"/>
      <c r="IT814" s="72"/>
      <c r="IU814" s="72"/>
      <c r="IV814" s="72"/>
      <c r="IW814" s="72"/>
      <c r="IX814" s="72"/>
      <c r="IY814" s="72"/>
      <c r="IZ814" s="72"/>
      <c r="JA814" s="72"/>
      <c r="JB814" s="72"/>
      <c r="JC814" s="72"/>
      <c r="JD814" s="72"/>
      <c r="JE814" s="72"/>
      <c r="JF814" s="72"/>
      <c r="JG814" s="72"/>
      <c r="JH814" s="72"/>
      <c r="JI814" s="72"/>
      <c r="JJ814" s="72"/>
      <c r="JK814" s="72"/>
      <c r="JL814" s="72"/>
      <c r="JM814" s="72"/>
      <c r="JN814" s="72"/>
      <c r="JO814" s="72"/>
      <c r="JP814" s="72"/>
      <c r="JQ814" s="72"/>
      <c r="JR814" s="72"/>
      <c r="JS814" s="72"/>
      <c r="JT814" s="72"/>
      <c r="JU814" s="72"/>
      <c r="JV814" s="72"/>
      <c r="JW814" s="72"/>
      <c r="JX814" s="72"/>
      <c r="JY814" s="72"/>
      <c r="JZ814" s="72"/>
      <c r="KA814" s="72"/>
      <c r="KB814" s="72"/>
      <c r="KC814" s="72"/>
      <c r="KD814" s="72"/>
      <c r="KE814" s="72"/>
      <c r="KF814" s="72"/>
      <c r="KG814" s="72"/>
      <c r="KH814" s="72"/>
      <c r="KI814" s="72"/>
      <c r="KJ814" s="72"/>
      <c r="KK814" s="72"/>
      <c r="KL814" s="72"/>
      <c r="KM814" s="72"/>
      <c r="KN814" s="72"/>
      <c r="KO814" s="72"/>
      <c r="KP814" s="72"/>
      <c r="KQ814" s="72"/>
      <c r="KR814" s="72"/>
      <c r="KS814" s="72"/>
      <c r="KT814" s="72"/>
      <c r="KU814" s="72"/>
      <c r="KV814" s="72"/>
      <c r="KW814" s="72"/>
      <c r="KX814" s="72"/>
      <c r="KY814" s="72"/>
      <c r="KZ814" s="72"/>
      <c r="LA814" s="72"/>
      <c r="LB814" s="72"/>
      <c r="LC814" s="72"/>
      <c r="LD814" s="72"/>
      <c r="LE814" s="72"/>
      <c r="LF814" s="72"/>
      <c r="LG814" s="72"/>
      <c r="LH814" s="72"/>
      <c r="LI814" s="72"/>
      <c r="LJ814" s="72"/>
      <c r="LK814" s="72"/>
      <c r="LL814" s="72"/>
      <c r="LM814" s="72"/>
      <c r="LN814" s="72"/>
      <c r="LO814" s="72"/>
      <c r="LP814" s="72"/>
      <c r="LQ814" s="72"/>
      <c r="LR814" s="72"/>
      <c r="LS814" s="72"/>
      <c r="LT814" s="72"/>
      <c r="LU814" s="72"/>
      <c r="LV814" s="72"/>
      <c r="LW814" s="72"/>
      <c r="LX814" s="72"/>
      <c r="LY814" s="72"/>
      <c r="LZ814" s="72"/>
      <c r="MA814" s="72"/>
      <c r="MB814" s="72"/>
      <c r="MC814" s="72"/>
      <c r="MD814" s="72"/>
      <c r="ME814" s="72"/>
      <c r="MF814" s="72"/>
      <c r="MG814" s="72"/>
      <c r="MH814" s="72"/>
      <c r="MI814" s="72"/>
      <c r="MJ814" s="72"/>
      <c r="MK814" s="72"/>
      <c r="ML814" s="72"/>
      <c r="MM814" s="72"/>
      <c r="MN814" s="72"/>
      <c r="MO814" s="72"/>
      <c r="MP814" s="72"/>
      <c r="MQ814" s="72"/>
      <c r="MR814" s="72"/>
      <c r="MS814" s="72"/>
      <c r="MT814" s="72"/>
      <c r="MU814" s="72"/>
      <c r="MV814" s="72"/>
      <c r="MW814" s="72"/>
      <c r="MX814" s="72"/>
      <c r="MY814" s="72"/>
      <c r="MZ814" s="72"/>
      <c r="NA814" s="72"/>
      <c r="NB814" s="72"/>
      <c r="NC814" s="72"/>
      <c r="ND814" s="72"/>
      <c r="NE814" s="72"/>
      <c r="NF814" s="72"/>
      <c r="NG814" s="72"/>
      <c r="NH814" s="72"/>
      <c r="NI814" s="72"/>
      <c r="NJ814" s="72"/>
      <c r="NK814" s="72"/>
      <c r="NL814" s="72"/>
      <c r="NM814" s="72"/>
      <c r="NN814" s="72"/>
      <c r="NO814" s="72"/>
      <c r="NP814" s="72"/>
      <c r="NQ814" s="72"/>
      <c r="NR814" s="72"/>
      <c r="NS814" s="72"/>
      <c r="NT814" s="72"/>
      <c r="NU814" s="72"/>
      <c r="NV814" s="72"/>
      <c r="NW814" s="72"/>
      <c r="NX814" s="72"/>
      <c r="NY814" s="72"/>
      <c r="NZ814" s="72"/>
      <c r="OA814" s="72"/>
      <c r="OB814" s="72"/>
      <c r="OC814" s="72"/>
      <c r="OD814" s="72"/>
      <c r="OE814" s="72"/>
      <c r="OF814" s="72"/>
      <c r="OG814" s="72"/>
      <c r="OH814" s="72"/>
      <c r="OI814" s="72"/>
      <c r="OJ814" s="72"/>
      <c r="OK814" s="72"/>
      <c r="OL814" s="72"/>
      <c r="OM814" s="72"/>
      <c r="ON814" s="72"/>
      <c r="OO814" s="72"/>
      <c r="OP814" s="72"/>
      <c r="OQ814" s="72"/>
      <c r="OR814" s="72"/>
      <c r="OS814" s="72"/>
      <c r="OT814" s="72"/>
      <c r="OU814" s="72"/>
      <c r="OV814" s="72"/>
      <c r="OW814" s="72"/>
      <c r="OX814" s="72"/>
      <c r="OY814" s="72"/>
      <c r="OZ814" s="72"/>
      <c r="PA814" s="72"/>
      <c r="PB814" s="72"/>
      <c r="PC814" s="72"/>
      <c r="PD814" s="72"/>
      <c r="PE814" s="72"/>
      <c r="PF814" s="72"/>
      <c r="PG814" s="72"/>
      <c r="PH814" s="72"/>
      <c r="PI814" s="72"/>
      <c r="PJ814" s="72"/>
      <c r="PK814" s="72"/>
      <c r="PL814" s="72"/>
      <c r="PM814" s="72"/>
      <c r="PN814" s="72"/>
      <c r="PO814" s="72"/>
      <c r="PP814" s="72"/>
      <c r="PQ814" s="72"/>
      <c r="PR814" s="72"/>
      <c r="PS814" s="72"/>
      <c r="PT814" s="72"/>
      <c r="PU814" s="72"/>
      <c r="PV814" s="72"/>
      <c r="PW814" s="72"/>
      <c r="PX814" s="72"/>
      <c r="PY814" s="72"/>
      <c r="PZ814" s="72"/>
      <c r="QA814" s="72"/>
      <c r="QB814" s="72"/>
      <c r="QC814" s="72"/>
      <c r="QD814" s="72"/>
      <c r="QE814" s="72"/>
      <c r="QF814" s="72"/>
      <c r="QG814" s="72"/>
      <c r="QH814" s="72"/>
      <c r="QI814" s="72"/>
      <c r="QJ814" s="72"/>
      <c r="QK814" s="72"/>
      <c r="QL814" s="72"/>
      <c r="QM814" s="72"/>
      <c r="QN814" s="72"/>
      <c r="QO814" s="72"/>
      <c r="QP814" s="72"/>
      <c r="QQ814" s="72"/>
      <c r="QR814" s="72"/>
      <c r="QS814" s="72"/>
      <c r="QT814" s="72"/>
      <c r="QU814" s="72"/>
      <c r="QV814" s="72"/>
      <c r="QW814" s="72"/>
      <c r="QX814" s="72"/>
      <c r="QY814" s="72"/>
      <c r="QZ814" s="72"/>
      <c r="RA814" s="72"/>
      <c r="RB814" s="72"/>
      <c r="RC814" s="72"/>
      <c r="RD814" s="72"/>
      <c r="RE814" s="72"/>
      <c r="RF814" s="72"/>
      <c r="RG814" s="72"/>
      <c r="RH814" s="72"/>
      <c r="RI814" s="72"/>
      <c r="RJ814" s="72"/>
      <c r="RK814" s="72"/>
      <c r="RL814" s="72"/>
      <c r="RM814" s="72"/>
      <c r="RN814" s="72"/>
      <c r="RO814" s="72"/>
      <c r="RP814" s="72"/>
      <c r="RQ814" s="72"/>
      <c r="RR814" s="72"/>
      <c r="RS814" s="72"/>
      <c r="RT814" s="72"/>
      <c r="RU814" s="72"/>
      <c r="RV814" s="72"/>
      <c r="RW814" s="72"/>
      <c r="RX814" s="72"/>
      <c r="RY814" s="72"/>
      <c r="RZ814" s="72"/>
      <c r="SA814" s="72"/>
      <c r="SB814" s="72"/>
      <c r="SC814" s="72"/>
      <c r="SD814" s="72"/>
      <c r="SE814" s="72"/>
      <c r="SF814" s="72"/>
      <c r="SG814" s="72"/>
      <c r="SH814" s="72"/>
      <c r="SI814" s="72"/>
      <c r="SJ814" s="72"/>
      <c r="SK814" s="72"/>
      <c r="SL814" s="72"/>
      <c r="SM814" s="72"/>
      <c r="SN814" s="72"/>
      <c r="SO814" s="72"/>
      <c r="SP814" s="72"/>
      <c r="SQ814" s="72"/>
      <c r="SR814" s="72"/>
      <c r="SS814" s="72"/>
      <c r="ST814" s="72"/>
      <c r="SU814" s="72"/>
      <c r="SV814" s="72"/>
      <c r="SW814" s="72"/>
      <c r="SX814" s="72"/>
      <c r="SY814" s="72"/>
      <c r="SZ814" s="72"/>
      <c r="TA814" s="72"/>
      <c r="TB814" s="72"/>
      <c r="TC814" s="72"/>
      <c r="TD814" s="72"/>
      <c r="TE814" s="72"/>
      <c r="TF814" s="72"/>
      <c r="TG814" s="72"/>
      <c r="TH814" s="72"/>
      <c r="TI814" s="72"/>
      <c r="TJ814" s="72"/>
      <c r="TK814" s="72"/>
      <c r="TL814" s="72"/>
      <c r="TM814" s="72"/>
      <c r="TN814" s="72"/>
      <c r="TO814" s="72"/>
      <c r="TP814" s="72"/>
      <c r="TQ814" s="72"/>
      <c r="TR814" s="72"/>
      <c r="TS814" s="72"/>
      <c r="TT814" s="72"/>
      <c r="TU814" s="72"/>
      <c r="TV814" s="72"/>
      <c r="TW814" s="72"/>
      <c r="TX814" s="72"/>
      <c r="TY814" s="72"/>
      <c r="TZ814" s="72"/>
      <c r="UA814" s="72"/>
      <c r="UB814" s="72"/>
      <c r="UC814" s="72"/>
      <c r="UD814" s="72"/>
      <c r="UE814" s="72"/>
      <c r="UF814" s="72"/>
      <c r="UG814" s="72"/>
      <c r="UH814" s="72"/>
      <c r="UI814" s="72"/>
      <c r="UJ814" s="72"/>
      <c r="UK814" s="72"/>
      <c r="UL814" s="72"/>
      <c r="UM814" s="72"/>
      <c r="UN814" s="72"/>
      <c r="UO814" s="72"/>
      <c r="UP814" s="72"/>
      <c r="UQ814" s="72"/>
      <c r="UR814" s="72"/>
      <c r="US814" s="72"/>
      <c r="UT814" s="72"/>
      <c r="UU814" s="72"/>
      <c r="UV814" s="72"/>
      <c r="UW814" s="72"/>
      <c r="UX814" s="72"/>
      <c r="UY814" s="72"/>
      <c r="UZ814" s="72"/>
      <c r="VA814" s="72"/>
      <c r="VB814" s="72"/>
      <c r="VC814" s="72"/>
      <c r="VD814" s="72"/>
      <c r="VE814" s="72"/>
      <c r="VF814" s="72"/>
      <c r="VG814" s="72"/>
      <c r="VH814" s="72"/>
      <c r="VI814" s="72"/>
      <c r="VJ814" s="72"/>
      <c r="VK814" s="72"/>
      <c r="VL814" s="72"/>
      <c r="VM814" s="72"/>
      <c r="VN814" s="72"/>
      <c r="VO814" s="72"/>
      <c r="VP814" s="72"/>
      <c r="VQ814" s="72"/>
      <c r="VR814" s="72"/>
      <c r="VS814" s="72"/>
      <c r="VT814" s="72"/>
      <c r="VU814" s="72"/>
      <c r="VV814" s="72"/>
      <c r="VW814" s="72"/>
      <c r="VX814" s="72"/>
      <c r="VY814" s="72"/>
      <c r="VZ814" s="72"/>
      <c r="WA814" s="72"/>
      <c r="WB814" s="72"/>
      <c r="WC814" s="72"/>
      <c r="WD814" s="72"/>
      <c r="WE814" s="72"/>
      <c r="WF814" s="72"/>
      <c r="WG814" s="72"/>
      <c r="WH814" s="72"/>
      <c r="WI814" s="72"/>
      <c r="WJ814" s="72"/>
      <c r="WK814" s="72"/>
      <c r="WL814" s="72"/>
      <c r="WM814" s="72"/>
      <c r="WN814" s="72"/>
      <c r="WO814" s="72"/>
      <c r="WP814" s="72"/>
      <c r="WQ814" s="72"/>
      <c r="WR814" s="72"/>
      <c r="WS814" s="72"/>
      <c r="WT814" s="72"/>
      <c r="WU814" s="72"/>
      <c r="WV814" s="72"/>
      <c r="WW814" s="72"/>
      <c r="WX814" s="72"/>
      <c r="WY814" s="72"/>
      <c r="WZ814" s="72"/>
      <c r="XA814" s="72"/>
      <c r="XB814" s="72"/>
      <c r="XC814" s="72"/>
      <c r="XD814" s="72"/>
      <c r="XE814" s="72"/>
      <c r="XF814" s="72"/>
      <c r="XG814" s="72"/>
      <c r="XH814" s="72"/>
      <c r="XI814" s="72"/>
      <c r="XJ814" s="72"/>
      <c r="XK814" s="72"/>
      <c r="XL814" s="72"/>
      <c r="XM814" s="72"/>
      <c r="XN814" s="72"/>
      <c r="XO814" s="72"/>
      <c r="XP814" s="72"/>
      <c r="XQ814" s="72"/>
      <c r="XR814" s="72"/>
      <c r="XS814" s="72"/>
      <c r="XT814" s="72"/>
      <c r="XU814" s="72"/>
      <c r="XV814" s="72"/>
      <c r="XW814" s="72"/>
      <c r="XX814" s="72"/>
      <c r="XY814" s="72"/>
      <c r="XZ814" s="72"/>
      <c r="YA814" s="72"/>
      <c r="YB814" s="72"/>
      <c r="YC814" s="72"/>
      <c r="YD814" s="72"/>
      <c r="YE814" s="72"/>
      <c r="YF814" s="72"/>
      <c r="YG814" s="72"/>
      <c r="YH814" s="72"/>
      <c r="YI814" s="72"/>
      <c r="YJ814" s="72"/>
      <c r="YK814" s="72"/>
      <c r="YL814" s="72"/>
      <c r="YM814" s="72"/>
      <c r="YN814" s="72"/>
      <c r="YO814" s="72"/>
      <c r="YP814" s="72"/>
      <c r="YQ814" s="72"/>
      <c r="YR814" s="72"/>
      <c r="YS814" s="72"/>
      <c r="YT814" s="72"/>
      <c r="YU814" s="72"/>
      <c r="YV814" s="72"/>
      <c r="YW814" s="72"/>
      <c r="YX814" s="72"/>
      <c r="YY814" s="72"/>
      <c r="YZ814" s="72"/>
      <c r="ZA814" s="72"/>
      <c r="ZB814" s="72"/>
      <c r="ZC814" s="72"/>
      <c r="ZD814" s="72"/>
      <c r="ZE814" s="72"/>
      <c r="ZF814" s="72"/>
      <c r="ZG814" s="72"/>
      <c r="ZH814" s="72"/>
      <c r="ZI814" s="72"/>
      <c r="ZJ814" s="72"/>
      <c r="ZK814" s="72"/>
      <c r="ZL814" s="72"/>
      <c r="ZM814" s="72"/>
      <c r="ZN814" s="72"/>
      <c r="ZO814" s="72"/>
      <c r="ZP814" s="72"/>
      <c r="ZQ814" s="72"/>
      <c r="ZR814" s="72"/>
      <c r="ZS814" s="72"/>
      <c r="ZT814" s="72"/>
      <c r="ZU814" s="72"/>
      <c r="ZV814" s="72"/>
      <c r="ZW814" s="72"/>
      <c r="ZX814" s="72"/>
      <c r="ZY814" s="72"/>
      <c r="ZZ814" s="72"/>
      <c r="AAA814" s="72"/>
      <c r="AAB814" s="72"/>
      <c r="AAC814" s="72"/>
      <c r="AAD814" s="72"/>
      <c r="AAE814" s="72"/>
      <c r="AAF814" s="72"/>
      <c r="AAG814" s="72"/>
      <c r="AAH814" s="72"/>
      <c r="AAI814" s="72"/>
      <c r="AAJ814" s="72"/>
      <c r="AAK814" s="72"/>
      <c r="AAL814" s="72"/>
      <c r="AAM814" s="72"/>
      <c r="AAN814" s="72"/>
      <c r="AAO814" s="72"/>
      <c r="AAP814" s="72"/>
      <c r="AAQ814" s="72"/>
      <c r="AAR814" s="72"/>
      <c r="AAS814" s="72"/>
      <c r="AAT814" s="72"/>
      <c r="AAU814" s="72"/>
      <c r="AAV814" s="72"/>
      <c r="AAW814" s="72"/>
      <c r="AAX814" s="72"/>
      <c r="AAY814" s="72"/>
      <c r="AAZ814" s="72"/>
      <c r="ABA814" s="72"/>
      <c r="ABB814" s="72"/>
      <c r="ABC814" s="72"/>
      <c r="ABD814" s="72"/>
      <c r="ABE814" s="72"/>
      <c r="ABF814" s="72"/>
      <c r="ABG814" s="72"/>
      <c r="ABH814" s="72"/>
      <c r="ABI814" s="72"/>
      <c r="ABJ814" s="72"/>
      <c r="ABK814" s="72"/>
      <c r="ABL814" s="72"/>
      <c r="ABM814" s="72"/>
      <c r="ABN814" s="72"/>
      <c r="ABO814" s="72"/>
      <c r="ABP814" s="72"/>
      <c r="ABQ814" s="72"/>
      <c r="ABR814" s="72"/>
      <c r="ABS814" s="72"/>
      <c r="ABT814" s="72"/>
      <c r="ABU814" s="72"/>
      <c r="ABV814" s="72"/>
      <c r="ABW814" s="72"/>
      <c r="ABX814" s="72"/>
      <c r="ABY814" s="72"/>
      <c r="ABZ814" s="72"/>
      <c r="ACA814" s="72"/>
      <c r="ACB814" s="72"/>
      <c r="ACC814" s="72"/>
      <c r="ACD814" s="72"/>
      <c r="ACE814" s="72"/>
      <c r="ACF814" s="72"/>
      <c r="ACG814" s="72"/>
      <c r="ACH814" s="72"/>
      <c r="ACI814" s="72"/>
      <c r="ACJ814" s="72"/>
      <c r="ACK814" s="72"/>
      <c r="ACL814" s="72"/>
      <c r="ACM814" s="72"/>
      <c r="ACN814" s="72"/>
      <c r="ACO814" s="72"/>
      <c r="ACP814" s="72"/>
      <c r="ACQ814" s="72"/>
      <c r="ACR814" s="72"/>
      <c r="ACS814" s="72"/>
      <c r="ACT814" s="72"/>
      <c r="ACU814" s="72"/>
      <c r="ACV814" s="72"/>
      <c r="ACW814" s="72"/>
      <c r="ACX814" s="72"/>
      <c r="ACY814" s="72"/>
      <c r="ACZ814" s="72"/>
      <c r="ADA814" s="72"/>
      <c r="ADB814" s="72"/>
      <c r="ADC814" s="72"/>
      <c r="ADD814" s="72"/>
      <c r="ADE814" s="72"/>
      <c r="ADF814" s="72"/>
      <c r="ADG814" s="72"/>
      <c r="ADH814" s="72"/>
      <c r="ADI814" s="72"/>
      <c r="ADJ814" s="72"/>
      <c r="ADK814" s="72"/>
      <c r="ADL814" s="72"/>
      <c r="ADM814" s="72"/>
      <c r="ADN814" s="72"/>
      <c r="ADO814" s="72"/>
      <c r="ADP814" s="72"/>
      <c r="ADQ814" s="72"/>
      <c r="ADR814" s="72"/>
      <c r="ADS814" s="72"/>
      <c r="ADT814" s="72"/>
      <c r="ADU814" s="72"/>
      <c r="ADV814" s="72"/>
      <c r="ADW814" s="72"/>
      <c r="ADX814" s="72"/>
      <c r="ADY814" s="72"/>
      <c r="ADZ814" s="72"/>
      <c r="AEA814" s="72"/>
      <c r="AEB814" s="72"/>
      <c r="AEC814" s="72"/>
      <c r="AED814" s="72"/>
      <c r="AEE814" s="72"/>
      <c r="AEF814" s="72"/>
      <c r="AEG814" s="72"/>
      <c r="AEH814" s="72"/>
      <c r="AEI814" s="72"/>
      <c r="AEJ814" s="72"/>
      <c r="AEK814" s="72"/>
      <c r="AEL814" s="72"/>
      <c r="AEM814" s="72"/>
      <c r="AEN814" s="72"/>
      <c r="AEO814" s="72"/>
      <c r="AEP814" s="72"/>
      <c r="AEQ814" s="72"/>
      <c r="AER814" s="72"/>
      <c r="AES814" s="72"/>
      <c r="AET814" s="72"/>
      <c r="AEU814" s="72"/>
      <c r="AEV814" s="72"/>
      <c r="AEW814" s="72"/>
      <c r="AEX814" s="72"/>
      <c r="AEY814" s="72"/>
      <c r="AEZ814" s="72"/>
      <c r="AFA814" s="72"/>
      <c r="AFB814" s="72"/>
      <c r="AFC814" s="72"/>
      <c r="AFD814" s="72"/>
      <c r="AFE814" s="72"/>
      <c r="AFF814" s="72"/>
      <c r="AFG814" s="72"/>
      <c r="AFH814" s="72"/>
      <c r="AFI814" s="72"/>
      <c r="AFJ814" s="72"/>
      <c r="AFK814" s="72"/>
      <c r="AFL814" s="72"/>
      <c r="AFM814" s="72"/>
      <c r="AFN814" s="72"/>
      <c r="AFO814" s="72"/>
      <c r="AFP814" s="72"/>
      <c r="AFQ814" s="72"/>
      <c r="AFR814" s="72"/>
      <c r="AFS814" s="72"/>
      <c r="AFT814" s="72"/>
      <c r="AFU814" s="72"/>
      <c r="AFV814" s="72"/>
      <c r="AFW814" s="72"/>
      <c r="AFX814" s="72"/>
      <c r="AFY814" s="72"/>
      <c r="AFZ814" s="72"/>
      <c r="AGA814" s="72"/>
      <c r="AGB814" s="72"/>
      <c r="AGC814" s="72"/>
      <c r="AGD814" s="72"/>
      <c r="AGE814" s="72"/>
      <c r="AGF814" s="72"/>
      <c r="AGG814" s="72"/>
      <c r="AGH814" s="72"/>
      <c r="AGI814" s="72"/>
      <c r="AGJ814" s="72"/>
      <c r="AGK814" s="72"/>
      <c r="AGL814" s="72"/>
      <c r="AGM814" s="72"/>
      <c r="AGN814" s="72"/>
      <c r="AGO814" s="72"/>
      <c r="AGP814" s="72"/>
      <c r="AGQ814" s="72"/>
      <c r="AGR814" s="72"/>
      <c r="AGS814" s="72"/>
      <c r="AGT814" s="72"/>
      <c r="AGU814" s="72"/>
      <c r="AGV814" s="72"/>
      <c r="AGW814" s="72"/>
      <c r="AGX814" s="72"/>
      <c r="AGY814" s="72"/>
      <c r="AGZ814" s="72"/>
      <c r="AHA814" s="72"/>
      <c r="AHB814" s="72"/>
      <c r="AHC814" s="72"/>
      <c r="AHD814" s="72"/>
      <c r="AHE814" s="72"/>
      <c r="AHF814" s="72"/>
      <c r="AHG814" s="72"/>
      <c r="AHH814" s="72"/>
      <c r="AHI814" s="72"/>
      <c r="AHJ814" s="72"/>
      <c r="AHK814" s="72"/>
      <c r="AHL814" s="72"/>
      <c r="AHM814" s="72"/>
      <c r="AHN814" s="72"/>
      <c r="AHO814" s="72"/>
      <c r="AHP814" s="72"/>
      <c r="AHQ814" s="72"/>
      <c r="AHR814" s="72"/>
      <c r="AHS814" s="72"/>
      <c r="AHT814" s="72"/>
      <c r="AHU814" s="72"/>
      <c r="AHV814" s="72"/>
      <c r="AHW814" s="72"/>
      <c r="AHX814" s="72"/>
      <c r="AHY814" s="72"/>
      <c r="AHZ814" s="72"/>
      <c r="AIA814" s="72"/>
      <c r="AIB814" s="72"/>
      <c r="AIC814" s="72"/>
      <c r="AID814" s="72"/>
      <c r="AIE814" s="72"/>
      <c r="AIF814" s="72"/>
      <c r="AIG814" s="72"/>
      <c r="AIH814" s="72"/>
      <c r="AII814" s="72"/>
      <c r="AIJ814" s="72"/>
      <c r="AIK814" s="72"/>
      <c r="AIL814" s="72"/>
      <c r="AIM814" s="72"/>
      <c r="AIN814" s="72"/>
      <c r="AIO814" s="72"/>
      <c r="AIP814" s="72"/>
      <c r="AIQ814" s="72"/>
      <c r="AIR814" s="72"/>
      <c r="AIS814" s="72"/>
      <c r="AIT814" s="72"/>
      <c r="AIU814" s="72"/>
      <c r="AIV814" s="72"/>
      <c r="AIW814" s="72"/>
      <c r="AIX814" s="72"/>
      <c r="AIY814" s="72"/>
      <c r="AIZ814" s="72"/>
      <c r="AJA814" s="72"/>
      <c r="AJB814" s="72"/>
      <c r="AJC814" s="72"/>
      <c r="AJD814" s="72"/>
      <c r="AJE814" s="72"/>
      <c r="AJF814" s="72"/>
      <c r="AJG814" s="72"/>
      <c r="AJH814" s="72"/>
      <c r="AJI814" s="72"/>
      <c r="AJJ814" s="72"/>
      <c r="AJK814" s="72"/>
      <c r="AJL814" s="72"/>
      <c r="AJM814" s="72"/>
      <c r="AJN814" s="72"/>
      <c r="AJO814" s="72"/>
      <c r="AJP814" s="72"/>
      <c r="AJQ814" s="72"/>
      <c r="AJR814" s="72"/>
      <c r="AJS814" s="72"/>
      <c r="AJT814" s="72"/>
      <c r="AJU814" s="72"/>
      <c r="AJV814" s="72"/>
      <c r="AJW814" s="72"/>
      <c r="AJX814" s="72"/>
      <c r="AJY814" s="72"/>
      <c r="AJZ814" s="72"/>
      <c r="AKA814" s="72"/>
      <c r="AKB814" s="72"/>
      <c r="AKC814" s="72"/>
      <c r="AKD814" s="72"/>
      <c r="AKE814" s="72"/>
      <c r="AKF814" s="72"/>
      <c r="AKG814" s="72"/>
      <c r="AKH814" s="72"/>
      <c r="AKI814" s="72"/>
      <c r="AKJ814" s="72"/>
      <c r="AKK814" s="72"/>
      <c r="AKL814" s="72"/>
      <c r="AKM814" s="72"/>
      <c r="AKN814" s="72"/>
      <c r="AKO814" s="72"/>
      <c r="AKP814" s="72"/>
      <c r="AKQ814" s="72"/>
      <c r="AKR814" s="72"/>
      <c r="AKS814" s="72"/>
      <c r="AKT814" s="72"/>
      <c r="AKU814" s="72"/>
      <c r="AKV814" s="72"/>
      <c r="AKW814" s="72"/>
      <c r="AKX814" s="72"/>
      <c r="AKY814" s="72"/>
      <c r="AKZ814" s="72"/>
      <c r="ALA814" s="72"/>
      <c r="ALB814" s="72"/>
      <c r="ALC814" s="72"/>
      <c r="ALD814" s="72"/>
      <c r="ALE814" s="72"/>
      <c r="ALF814" s="72"/>
      <c r="ALG814" s="72"/>
      <c r="ALH814" s="72"/>
      <c r="ALI814" s="72"/>
      <c r="ALJ814" s="72"/>
      <c r="ALK814" s="72"/>
      <c r="ALL814" s="72"/>
      <c r="ALM814" s="72"/>
      <c r="ALN814" s="72"/>
      <c r="ALO814" s="72"/>
      <c r="ALP814" s="72"/>
      <c r="ALQ814" s="72"/>
      <c r="ALR814" s="72"/>
      <c r="ALS814" s="72"/>
      <c r="ALT814" s="72"/>
      <c r="ALU814" s="72"/>
      <c r="ALV814" s="72"/>
      <c r="ALW814" s="72"/>
      <c r="ALX814" s="72"/>
      <c r="ALY814" s="72"/>
      <c r="ALZ814" s="72"/>
      <c r="AMA814" s="72"/>
      <c r="AMB814" s="72"/>
      <c r="AMC814" s="72"/>
      <c r="AMD814" s="72"/>
      <c r="AME814" s="72"/>
      <c r="AMF814" s="72"/>
      <c r="AMG814" s="72"/>
      <c r="AMH814" s="72"/>
      <c r="AMI814" s="72"/>
      <c r="AMJ814" s="72"/>
      <c r="AMK814" s="72"/>
      <c r="AML814" s="72"/>
      <c r="AMM814" s="72"/>
      <c r="AMN814" s="72"/>
      <c r="AMO814" s="72"/>
      <c r="AMP814" s="72"/>
      <c r="AMQ814" s="72"/>
      <c r="AMR814" s="72"/>
      <c r="AMS814" s="72"/>
      <c r="AMT814" s="72"/>
      <c r="AMU814" s="72"/>
      <c r="AMV814" s="72"/>
      <c r="AMW814" s="72"/>
      <c r="AMX814" s="72"/>
      <c r="AMY814" s="72"/>
      <c r="AMZ814" s="72"/>
      <c r="ANA814" s="72"/>
      <c r="ANB814" s="72"/>
      <c r="ANC814" s="72"/>
      <c r="AND814" s="72"/>
      <c r="ANE814" s="72"/>
      <c r="ANF814" s="72"/>
      <c r="ANG814" s="72"/>
      <c r="ANH814" s="72"/>
      <c r="ANI814" s="72"/>
      <c r="ANJ814" s="72"/>
      <c r="ANK814" s="72"/>
      <c r="ANL814" s="72"/>
      <c r="ANM814" s="72"/>
      <c r="ANN814" s="72"/>
      <c r="ANO814" s="72"/>
      <c r="ANP814" s="72"/>
      <c r="ANQ814" s="72"/>
      <c r="ANR814" s="72"/>
      <c r="ANS814" s="72"/>
      <c r="ANT814" s="72"/>
      <c r="ANU814" s="72"/>
      <c r="ANV814" s="72"/>
      <c r="ANW814" s="72"/>
      <c r="ANX814" s="72"/>
      <c r="ANY814" s="72"/>
      <c r="ANZ814" s="72"/>
      <c r="AOA814" s="72"/>
      <c r="AOB814" s="72"/>
      <c r="AOC814" s="72"/>
      <c r="AOD814" s="72"/>
      <c r="AOE814" s="72"/>
      <c r="AOF814" s="72"/>
      <c r="AOG814" s="72"/>
      <c r="AOH814" s="72"/>
      <c r="AOI814" s="72"/>
      <c r="AOJ814" s="72"/>
      <c r="AOK814" s="72"/>
      <c r="AOL814" s="72"/>
      <c r="AOM814" s="72"/>
      <c r="AON814" s="72"/>
      <c r="AOO814" s="72"/>
      <c r="AOP814" s="72"/>
      <c r="AOQ814" s="72"/>
      <c r="AOR814" s="72"/>
      <c r="AOS814" s="72"/>
      <c r="AOT814" s="72"/>
      <c r="AOU814" s="72"/>
      <c r="AOV814" s="72"/>
      <c r="AOW814" s="72"/>
      <c r="AOX814" s="72"/>
      <c r="AOY814" s="72"/>
      <c r="AOZ814" s="72"/>
      <c r="APA814" s="72"/>
      <c r="APB814" s="72"/>
      <c r="APC814" s="72"/>
      <c r="APD814" s="72"/>
      <c r="APE814" s="72"/>
      <c r="APF814" s="72"/>
      <c r="APG814" s="72"/>
      <c r="APH814" s="72"/>
      <c r="API814" s="72"/>
      <c r="APJ814" s="72"/>
      <c r="APK814" s="72"/>
      <c r="APL814" s="72"/>
      <c r="APM814" s="72"/>
      <c r="APN814" s="72"/>
      <c r="APO814" s="72"/>
      <c r="APP814" s="72"/>
      <c r="APQ814" s="72"/>
      <c r="APR814" s="72"/>
      <c r="APS814" s="72"/>
      <c r="APT814" s="72"/>
      <c r="APU814" s="72"/>
      <c r="APV814" s="72"/>
      <c r="APW814" s="72"/>
      <c r="APX814" s="72"/>
      <c r="APY814" s="72"/>
      <c r="APZ814" s="72"/>
      <c r="AQA814" s="72"/>
      <c r="AQB814" s="72"/>
      <c r="AQC814" s="72"/>
      <c r="AQD814" s="72"/>
      <c r="AQE814" s="72"/>
      <c r="AQF814" s="72"/>
      <c r="AQG814" s="72"/>
      <c r="AQH814" s="72"/>
      <c r="AQI814" s="72"/>
      <c r="AQJ814" s="72"/>
      <c r="AQK814" s="72"/>
      <c r="AQL814" s="72"/>
      <c r="AQM814" s="72"/>
      <c r="AQN814" s="72"/>
      <c r="AQO814" s="72"/>
      <c r="AQP814" s="72"/>
      <c r="AQQ814" s="72"/>
      <c r="AQR814" s="72"/>
      <c r="AQS814" s="72"/>
      <c r="AQT814" s="72"/>
      <c r="AQU814" s="72"/>
      <c r="AQV814" s="72"/>
      <c r="AQW814" s="72"/>
      <c r="AQX814" s="72"/>
      <c r="AQY814" s="72"/>
      <c r="AQZ814" s="72"/>
      <c r="ARA814" s="72"/>
      <c r="ARB814" s="72"/>
      <c r="ARC814" s="72"/>
      <c r="ARD814" s="72"/>
      <c r="ARE814" s="72"/>
      <c r="ARF814" s="72"/>
      <c r="ARG814" s="72"/>
      <c r="ARH814" s="72"/>
      <c r="ARI814" s="72"/>
      <c r="ARJ814" s="72"/>
      <c r="ARK814" s="72"/>
      <c r="ARL814" s="72"/>
      <c r="ARM814" s="72"/>
      <c r="ARN814" s="72"/>
      <c r="ARO814" s="72"/>
      <c r="ARP814" s="72"/>
      <c r="ARQ814" s="72"/>
      <c r="ARR814" s="72"/>
      <c r="ARS814" s="72"/>
      <c r="ART814" s="72"/>
      <c r="ARU814" s="72"/>
      <c r="ARV814" s="72"/>
      <c r="ARW814" s="72"/>
      <c r="ARX814" s="72"/>
      <c r="ARY814" s="72"/>
      <c r="ARZ814" s="72"/>
      <c r="ASA814" s="72"/>
      <c r="ASB814" s="72"/>
      <c r="ASC814" s="72"/>
      <c r="ASD814" s="72"/>
      <c r="ASE814" s="72"/>
      <c r="ASF814" s="72"/>
      <c r="ASG814" s="72"/>
      <c r="ASH814" s="72"/>
      <c r="ASI814" s="72"/>
      <c r="ASJ814" s="72"/>
      <c r="ASK814" s="72"/>
      <c r="ASL814" s="72"/>
      <c r="ASM814" s="72"/>
      <c r="ASN814" s="72"/>
      <c r="ASO814" s="72"/>
      <c r="ASP814" s="72"/>
      <c r="ASQ814" s="72"/>
      <c r="ASR814" s="72"/>
      <c r="ASS814" s="72"/>
      <c r="AST814" s="72"/>
      <c r="ASU814" s="72"/>
      <c r="ASV814" s="72"/>
      <c r="ASW814" s="72"/>
      <c r="ASX814" s="72"/>
      <c r="ASY814" s="72"/>
      <c r="ASZ814" s="72"/>
      <c r="ATA814" s="72"/>
      <c r="ATB814" s="72"/>
      <c r="ATC814" s="72"/>
      <c r="ATD814" s="72"/>
      <c r="ATE814" s="72"/>
      <c r="ATF814" s="72"/>
      <c r="ATG814" s="72"/>
      <c r="ATH814" s="72"/>
      <c r="ATI814" s="72"/>
      <c r="ATJ814" s="72"/>
      <c r="ATK814" s="72"/>
      <c r="ATL814" s="72"/>
      <c r="ATM814" s="72"/>
      <c r="ATN814" s="72"/>
      <c r="ATO814" s="72"/>
      <c r="ATP814" s="72"/>
      <c r="ATQ814" s="72"/>
      <c r="ATR814" s="72"/>
      <c r="ATS814" s="72"/>
      <c r="ATT814" s="72"/>
      <c r="ATU814" s="72"/>
      <c r="ATV814" s="72"/>
      <c r="ATW814" s="72"/>
      <c r="ATX814" s="72"/>
      <c r="ATY814" s="72"/>
      <c r="ATZ814" s="72"/>
      <c r="AUA814" s="72"/>
      <c r="AUB814" s="72"/>
      <c r="AUC814" s="72"/>
      <c r="AUD814" s="72"/>
      <c r="AUE814" s="72"/>
      <c r="AUF814" s="72"/>
      <c r="AUG814" s="72"/>
      <c r="AUH814" s="72"/>
      <c r="AUI814" s="72"/>
      <c r="AUJ814" s="72"/>
      <c r="AUK814" s="72"/>
      <c r="AUL814" s="72"/>
      <c r="AUM814" s="72"/>
      <c r="AUN814" s="72"/>
      <c r="AUO814" s="72"/>
      <c r="AUP814" s="72"/>
      <c r="AUQ814" s="72"/>
      <c r="AUR814" s="72"/>
      <c r="AUS814" s="72"/>
      <c r="AUT814" s="72"/>
      <c r="AUU814" s="72"/>
      <c r="AUV814" s="72"/>
      <c r="AUW814" s="72"/>
      <c r="AUX814" s="72"/>
      <c r="AUY814" s="72"/>
      <c r="AUZ814" s="72"/>
      <c r="AVA814" s="72"/>
      <c r="AVB814" s="72"/>
      <c r="AVC814" s="72"/>
      <c r="AVD814" s="72"/>
      <c r="AVE814" s="72"/>
      <c r="AVF814" s="72"/>
      <c r="AVG814" s="72"/>
      <c r="AVH814" s="72"/>
      <c r="AVI814" s="72"/>
      <c r="AVJ814" s="72"/>
      <c r="AVK814" s="72"/>
      <c r="AVL814" s="72"/>
      <c r="AVM814" s="72"/>
      <c r="AVN814" s="72"/>
      <c r="AVO814" s="72"/>
      <c r="AVP814" s="72"/>
      <c r="AVQ814" s="72"/>
      <c r="AVR814" s="72"/>
      <c r="AVS814" s="72"/>
      <c r="AVT814" s="72"/>
      <c r="AVU814" s="72"/>
      <c r="AVV814" s="72"/>
      <c r="AVW814" s="72"/>
      <c r="AVX814" s="72"/>
      <c r="AVY814" s="72"/>
      <c r="AVZ814" s="72"/>
      <c r="AWA814" s="72"/>
      <c r="AWB814" s="72"/>
      <c r="AWC814" s="72"/>
      <c r="AWD814" s="72"/>
      <c r="AWE814" s="72"/>
      <c r="AWF814" s="72"/>
      <c r="AWG814" s="72"/>
      <c r="AWH814" s="72"/>
      <c r="AWI814" s="72"/>
      <c r="AWJ814" s="72"/>
      <c r="AWK814" s="72"/>
      <c r="AWL814" s="72"/>
      <c r="AWM814" s="72"/>
      <c r="AWN814" s="72"/>
      <c r="AWO814" s="72"/>
      <c r="AWP814" s="72"/>
      <c r="AWQ814" s="72"/>
      <c r="AWR814" s="72"/>
      <c r="AWS814" s="72"/>
      <c r="AWT814" s="72"/>
      <c r="AWU814" s="72"/>
      <c r="AWV814" s="72"/>
      <c r="AWW814" s="72"/>
      <c r="AWX814" s="72"/>
      <c r="AWY814" s="72"/>
      <c r="AWZ814" s="72"/>
      <c r="AXA814" s="72"/>
      <c r="AXB814" s="72"/>
      <c r="AXC814" s="72"/>
      <c r="AXD814" s="72"/>
      <c r="AXE814" s="72"/>
      <c r="AXF814" s="72"/>
      <c r="AXG814" s="72"/>
      <c r="AXH814" s="72"/>
      <c r="AXI814" s="72"/>
      <c r="AXJ814" s="72"/>
      <c r="AXK814" s="72"/>
      <c r="AXL814" s="72"/>
      <c r="AXM814" s="72"/>
      <c r="AXN814" s="72"/>
      <c r="AXO814" s="72"/>
      <c r="AXP814" s="72"/>
      <c r="AXQ814" s="72"/>
      <c r="AXR814" s="72"/>
      <c r="AXS814" s="72"/>
      <c r="AXT814" s="72"/>
      <c r="AXU814" s="72"/>
      <c r="AXV814" s="72"/>
      <c r="AXW814" s="72"/>
      <c r="AXX814" s="72"/>
      <c r="AXY814" s="72"/>
      <c r="AXZ814" s="72"/>
      <c r="AYA814" s="72"/>
      <c r="AYB814" s="72"/>
      <c r="AYC814" s="72"/>
      <c r="AYD814" s="72"/>
      <c r="AYE814" s="72"/>
      <c r="AYF814" s="72"/>
      <c r="AYG814" s="72"/>
      <c r="AYH814" s="72"/>
      <c r="AYI814" s="72"/>
      <c r="AYJ814" s="72"/>
      <c r="AYK814" s="72"/>
      <c r="AYL814" s="72"/>
      <c r="AYM814" s="72"/>
      <c r="AYN814" s="72"/>
      <c r="AYO814" s="72"/>
      <c r="AYP814" s="72"/>
      <c r="AYQ814" s="72"/>
      <c r="AYR814" s="72"/>
      <c r="AYS814" s="72"/>
      <c r="AYT814" s="72"/>
      <c r="AYU814" s="72"/>
      <c r="AYV814" s="72"/>
      <c r="AYW814" s="72"/>
      <c r="AYX814" s="72"/>
      <c r="AYY814" s="72"/>
      <c r="AYZ814" s="72"/>
      <c r="AZA814" s="72"/>
      <c r="AZB814" s="72"/>
      <c r="AZC814" s="72"/>
      <c r="AZD814" s="72"/>
      <c r="AZE814" s="72"/>
      <c r="AZF814" s="72"/>
      <c r="AZG814" s="72"/>
      <c r="AZH814" s="72"/>
      <c r="AZI814" s="72"/>
      <c r="AZJ814" s="72"/>
      <c r="AZK814" s="72"/>
      <c r="AZL814" s="72"/>
      <c r="AZM814" s="72"/>
      <c r="AZN814" s="72"/>
      <c r="AZO814" s="72"/>
      <c r="AZP814" s="72"/>
      <c r="AZQ814" s="72"/>
      <c r="AZR814" s="72"/>
      <c r="AZS814" s="72"/>
      <c r="AZT814" s="72"/>
      <c r="AZU814" s="72"/>
      <c r="AZV814" s="72"/>
      <c r="AZW814" s="72"/>
      <c r="AZX814" s="72"/>
      <c r="AZY814" s="72"/>
      <c r="AZZ814" s="72"/>
      <c r="BAA814" s="72"/>
      <c r="BAB814" s="72"/>
      <c r="BAC814" s="72"/>
      <c r="BAD814" s="72"/>
      <c r="BAE814" s="72"/>
      <c r="BAF814" s="72"/>
      <c r="BAG814" s="72"/>
      <c r="BAH814" s="72"/>
      <c r="BAI814" s="72"/>
      <c r="BAJ814" s="72"/>
      <c r="BAK814" s="72"/>
      <c r="BAL814" s="72"/>
      <c r="BAM814" s="72"/>
      <c r="BAN814" s="72"/>
      <c r="BAO814" s="72"/>
      <c r="BAP814" s="72"/>
      <c r="BAQ814" s="72"/>
      <c r="BAR814" s="72"/>
      <c r="BAS814" s="72"/>
      <c r="BAT814" s="72"/>
      <c r="BAU814" s="72"/>
      <c r="BAV814" s="72"/>
      <c r="BAW814" s="72"/>
      <c r="BAX814" s="72"/>
      <c r="BAY814" s="72"/>
      <c r="BAZ814" s="72"/>
      <c r="BBA814" s="72"/>
      <c r="BBB814" s="72"/>
      <c r="BBC814" s="72"/>
      <c r="BBD814" s="72"/>
      <c r="BBE814" s="72"/>
      <c r="BBF814" s="72"/>
      <c r="BBG814" s="72"/>
      <c r="BBH814" s="72"/>
      <c r="BBI814" s="72"/>
      <c r="BBJ814" s="72"/>
      <c r="BBK814" s="72"/>
      <c r="BBL814" s="72"/>
      <c r="BBM814" s="72"/>
      <c r="BBN814" s="72"/>
      <c r="BBO814" s="72"/>
      <c r="BBP814" s="72"/>
      <c r="BBQ814" s="72"/>
      <c r="BBR814" s="72"/>
      <c r="BBS814" s="72"/>
      <c r="BBT814" s="72"/>
      <c r="BBU814" s="72"/>
      <c r="BBV814" s="72"/>
      <c r="BBW814" s="72"/>
      <c r="BBX814" s="72"/>
      <c r="BBY814" s="72"/>
      <c r="BBZ814" s="72"/>
      <c r="BCA814" s="72"/>
      <c r="BCB814" s="72"/>
      <c r="BCC814" s="72"/>
      <c r="BCD814" s="72"/>
      <c r="BCE814" s="72"/>
      <c r="BCF814" s="72"/>
      <c r="BCG814" s="72"/>
      <c r="BCH814" s="72"/>
      <c r="BCI814" s="72"/>
      <c r="BCJ814" s="72"/>
      <c r="BCK814" s="72"/>
      <c r="BCL814" s="72"/>
      <c r="BCM814" s="72"/>
      <c r="BCN814" s="72"/>
      <c r="BCO814" s="72"/>
      <c r="BCP814" s="72"/>
      <c r="BCQ814" s="72"/>
      <c r="BCR814" s="72"/>
      <c r="BCS814" s="72"/>
      <c r="BCT814" s="72"/>
      <c r="BCU814" s="72"/>
      <c r="BCV814" s="72"/>
      <c r="BCW814" s="72"/>
      <c r="BCX814" s="72"/>
      <c r="BCY814" s="72"/>
      <c r="BCZ814" s="72"/>
      <c r="BDA814" s="72"/>
      <c r="BDB814" s="72"/>
      <c r="BDC814" s="72"/>
      <c r="BDD814" s="72"/>
      <c r="BDE814" s="72"/>
      <c r="BDF814" s="72"/>
      <c r="BDG814" s="72"/>
      <c r="BDH814" s="72"/>
      <c r="BDI814" s="72"/>
      <c r="BDJ814" s="72"/>
      <c r="BDK814" s="72"/>
      <c r="BDL814" s="72"/>
      <c r="BDM814" s="72"/>
      <c r="BDN814" s="72"/>
      <c r="BDO814" s="72"/>
      <c r="BDP814" s="72"/>
      <c r="BDQ814" s="72"/>
      <c r="BDR814" s="72"/>
      <c r="BDS814" s="72"/>
      <c r="BDT814" s="72"/>
      <c r="BDU814" s="72"/>
      <c r="BDV814" s="72"/>
      <c r="BDW814" s="72"/>
      <c r="BDX814" s="72"/>
      <c r="BDY814" s="72"/>
      <c r="BDZ814" s="72"/>
      <c r="BEA814" s="72"/>
      <c r="BEB814" s="72"/>
      <c r="BEC814" s="72"/>
      <c r="BED814" s="72"/>
      <c r="BEE814" s="72"/>
      <c r="BEF814" s="72"/>
      <c r="BEG814" s="72"/>
      <c r="BEH814" s="72"/>
      <c r="BEI814" s="72"/>
      <c r="BEJ814" s="72"/>
      <c r="BEK814" s="72"/>
      <c r="BEL814" s="72"/>
      <c r="BEM814" s="72"/>
      <c r="BEN814" s="72"/>
      <c r="BEO814" s="72"/>
      <c r="BEP814" s="72"/>
      <c r="BEQ814" s="72"/>
      <c r="BER814" s="72"/>
      <c r="BES814" s="72"/>
      <c r="BET814" s="72"/>
      <c r="BEU814" s="72"/>
      <c r="BEV814" s="72"/>
      <c r="BEW814" s="72"/>
      <c r="BEX814" s="72"/>
      <c r="BEY814" s="72"/>
      <c r="BEZ814" s="72"/>
      <c r="BFA814" s="72"/>
      <c r="BFB814" s="72"/>
      <c r="BFC814" s="72"/>
      <c r="BFD814" s="72"/>
      <c r="BFE814" s="72"/>
      <c r="BFF814" s="72"/>
      <c r="BFG814" s="72"/>
      <c r="BFH814" s="72"/>
      <c r="BFI814" s="72"/>
      <c r="BFJ814" s="72"/>
      <c r="BFK814" s="72"/>
      <c r="BFL814" s="72"/>
      <c r="BFM814" s="72"/>
      <c r="BFN814" s="72"/>
      <c r="BFO814" s="72"/>
      <c r="BFP814" s="72"/>
      <c r="BFQ814" s="72"/>
      <c r="BFR814" s="72"/>
      <c r="BFS814" s="72"/>
      <c r="BFT814" s="72"/>
      <c r="BFU814" s="72"/>
      <c r="BFV814" s="72"/>
      <c r="BFW814" s="72"/>
      <c r="BFX814" s="72"/>
      <c r="BFY814" s="72"/>
      <c r="BFZ814" s="72"/>
      <c r="BGA814" s="72"/>
      <c r="BGB814" s="72"/>
      <c r="BGC814" s="72"/>
      <c r="BGD814" s="72"/>
      <c r="BGE814" s="72"/>
      <c r="BGF814" s="72"/>
      <c r="BGG814" s="72"/>
      <c r="BGH814" s="72"/>
      <c r="BGI814" s="72"/>
      <c r="BGJ814" s="72"/>
      <c r="BGK814" s="72"/>
      <c r="BGL814" s="72"/>
      <c r="BGM814" s="72"/>
      <c r="BGN814" s="72"/>
      <c r="BGO814" s="72"/>
      <c r="BGP814" s="72"/>
      <c r="BGQ814" s="72"/>
      <c r="BGR814" s="72"/>
      <c r="BGS814" s="72"/>
      <c r="BGT814" s="72"/>
      <c r="BGU814" s="72"/>
      <c r="BGV814" s="72"/>
      <c r="BGW814" s="72"/>
      <c r="BGX814" s="72"/>
      <c r="BGY814" s="72"/>
      <c r="BGZ814" s="72"/>
      <c r="BHA814" s="72"/>
      <c r="BHB814" s="72"/>
      <c r="BHC814" s="72"/>
      <c r="BHD814" s="72"/>
      <c r="BHE814" s="72"/>
      <c r="BHF814" s="72"/>
      <c r="BHG814" s="72"/>
      <c r="BHH814" s="72"/>
      <c r="BHI814" s="72"/>
      <c r="BHJ814" s="72"/>
      <c r="BHK814" s="72"/>
      <c r="BHL814" s="72"/>
      <c r="BHM814" s="72"/>
      <c r="BHN814" s="72"/>
      <c r="BHO814" s="72"/>
      <c r="BHP814" s="72"/>
      <c r="BHQ814" s="72"/>
      <c r="BHR814" s="72"/>
      <c r="BHS814" s="72"/>
      <c r="BHT814" s="72"/>
      <c r="BHU814" s="72"/>
      <c r="BHV814" s="72"/>
      <c r="BHW814" s="72"/>
      <c r="BHX814" s="72"/>
      <c r="BHY814" s="72"/>
      <c r="BHZ814" s="72"/>
      <c r="BIA814" s="72"/>
      <c r="BIB814" s="72"/>
      <c r="BIC814" s="72"/>
      <c r="BID814" s="72"/>
      <c r="BIE814" s="72"/>
      <c r="BIF814" s="72"/>
      <c r="BIG814" s="72"/>
      <c r="BIH814" s="72"/>
      <c r="BII814" s="72"/>
      <c r="BIJ814" s="72"/>
      <c r="BIK814" s="72"/>
      <c r="BIL814" s="72"/>
      <c r="BIM814" s="72"/>
      <c r="BIN814" s="72"/>
      <c r="BIO814" s="72"/>
      <c r="BIP814" s="72"/>
      <c r="BIQ814" s="72"/>
      <c r="BIR814" s="72"/>
      <c r="BIS814" s="72"/>
      <c r="BIT814" s="72"/>
      <c r="BIU814" s="72"/>
      <c r="BIV814" s="72"/>
      <c r="BIW814" s="72"/>
      <c r="BIX814" s="72"/>
      <c r="BIY814" s="72"/>
      <c r="BIZ814" s="72"/>
      <c r="BJA814" s="72"/>
      <c r="BJB814" s="72"/>
      <c r="BJC814" s="72"/>
      <c r="BJD814" s="72"/>
      <c r="BJE814" s="72"/>
      <c r="BJF814" s="72"/>
      <c r="BJG814" s="72"/>
      <c r="BJH814" s="72"/>
      <c r="BJI814" s="72"/>
      <c r="BJJ814" s="72"/>
      <c r="BJK814" s="72"/>
      <c r="BJL814" s="72"/>
      <c r="BJM814" s="72"/>
      <c r="BJN814" s="72"/>
      <c r="BJO814" s="72"/>
      <c r="BJP814" s="72"/>
      <c r="BJQ814" s="72"/>
      <c r="BJR814" s="72"/>
      <c r="BJS814" s="72"/>
      <c r="BJT814" s="72"/>
      <c r="BJU814" s="72"/>
      <c r="BJV814" s="72"/>
      <c r="BJW814" s="72"/>
      <c r="BJX814" s="72"/>
      <c r="BJY814" s="72"/>
      <c r="BJZ814" s="72"/>
      <c r="BKA814" s="72"/>
      <c r="BKB814" s="72"/>
      <c r="BKC814" s="72"/>
      <c r="BKD814" s="72"/>
      <c r="BKE814" s="72"/>
      <c r="BKF814" s="72"/>
      <c r="BKG814" s="72"/>
      <c r="BKH814" s="72"/>
      <c r="BKI814" s="72"/>
      <c r="BKJ814" s="72"/>
      <c r="BKK814" s="72"/>
      <c r="BKL814" s="72"/>
      <c r="BKM814" s="72"/>
      <c r="BKN814" s="72"/>
      <c r="BKO814" s="72"/>
      <c r="BKP814" s="72"/>
      <c r="BKQ814" s="72"/>
      <c r="BKR814" s="72"/>
      <c r="BKS814" s="72"/>
      <c r="BKT814" s="72"/>
      <c r="BKU814" s="72"/>
      <c r="BKV814" s="72"/>
      <c r="BKW814" s="72"/>
      <c r="BKX814" s="72"/>
      <c r="BKY814" s="72"/>
      <c r="BKZ814" s="72"/>
      <c r="BLA814" s="72"/>
      <c r="BLB814" s="72"/>
      <c r="BLC814" s="72"/>
      <c r="BLD814" s="72"/>
      <c r="BLE814" s="72"/>
      <c r="BLF814" s="72"/>
      <c r="BLG814" s="72"/>
      <c r="BLH814" s="72"/>
      <c r="BLI814" s="72"/>
      <c r="BLJ814" s="72"/>
      <c r="BLK814" s="72"/>
      <c r="BLL814" s="72"/>
      <c r="BLM814" s="72"/>
      <c r="BLN814" s="72"/>
      <c r="BLO814" s="72"/>
      <c r="BLP814" s="72"/>
      <c r="BLQ814" s="72"/>
      <c r="BLR814" s="72"/>
      <c r="BLS814" s="72"/>
      <c r="BLT814" s="72"/>
      <c r="BLU814" s="72"/>
      <c r="BLV814" s="72"/>
      <c r="BLW814" s="72"/>
      <c r="BLX814" s="72"/>
      <c r="BLY814" s="72"/>
      <c r="BLZ814" s="72"/>
      <c r="BMA814" s="72"/>
      <c r="BMB814" s="72"/>
      <c r="BMC814" s="72"/>
      <c r="BMD814" s="72"/>
      <c r="BME814" s="72"/>
      <c r="BMF814" s="72"/>
      <c r="BMG814" s="72"/>
      <c r="BMH814" s="72"/>
      <c r="BMI814" s="72"/>
      <c r="BMJ814" s="72"/>
      <c r="BMK814" s="72"/>
      <c r="BML814" s="72"/>
      <c r="BMM814" s="72"/>
      <c r="BMN814" s="72"/>
      <c r="BMO814" s="72"/>
      <c r="BMP814" s="72"/>
      <c r="BMQ814" s="72"/>
      <c r="BMR814" s="72"/>
      <c r="BMS814" s="72"/>
      <c r="BMT814" s="72"/>
      <c r="BMU814" s="72"/>
      <c r="BMV814" s="72"/>
      <c r="BMW814" s="72"/>
      <c r="BMX814" s="72"/>
      <c r="BMY814" s="72"/>
      <c r="BMZ814" s="72"/>
      <c r="BNA814" s="72"/>
      <c r="BNB814" s="72"/>
      <c r="BNC814" s="72"/>
      <c r="BND814" s="72"/>
      <c r="BNE814" s="72"/>
      <c r="BNF814" s="72"/>
      <c r="BNG814" s="72"/>
      <c r="BNH814" s="72"/>
      <c r="BNI814" s="72"/>
      <c r="BNJ814" s="72"/>
      <c r="BNK814" s="72"/>
      <c r="BNL814" s="72"/>
      <c r="BNM814" s="72"/>
      <c r="BNN814" s="72"/>
      <c r="BNO814" s="72"/>
      <c r="BNP814" s="72"/>
      <c r="BNQ814" s="72"/>
      <c r="BNR814" s="72"/>
      <c r="BNS814" s="72"/>
      <c r="BNT814" s="72"/>
      <c r="BNU814" s="72"/>
      <c r="BNV814" s="72"/>
      <c r="BNW814" s="72"/>
      <c r="BNX814" s="72"/>
      <c r="BNY814" s="72"/>
      <c r="BNZ814" s="72"/>
      <c r="BOA814" s="72"/>
      <c r="BOB814" s="72"/>
      <c r="BOC814" s="72"/>
      <c r="BOD814" s="72"/>
      <c r="BOE814" s="72"/>
      <c r="BOF814" s="72"/>
      <c r="BOG814" s="72"/>
      <c r="BOH814" s="72"/>
      <c r="BOI814" s="72"/>
      <c r="BOJ814" s="72"/>
      <c r="BOK814" s="72"/>
      <c r="BOL814" s="72"/>
      <c r="BOM814" s="72"/>
      <c r="BON814" s="72"/>
      <c r="BOO814" s="72"/>
      <c r="BOP814" s="72"/>
      <c r="BOQ814" s="72"/>
      <c r="BOR814" s="72"/>
      <c r="BOS814" s="72"/>
      <c r="BOT814" s="72"/>
      <c r="BOU814" s="72"/>
      <c r="BOV814" s="72"/>
      <c r="BOW814" s="72"/>
      <c r="BOX814" s="72"/>
      <c r="BOY814" s="72"/>
      <c r="BOZ814" s="72"/>
      <c r="BPA814" s="72"/>
      <c r="BPB814" s="72"/>
      <c r="BPC814" s="72"/>
      <c r="BPD814" s="72"/>
      <c r="BPE814" s="72"/>
      <c r="BPF814" s="72"/>
      <c r="BPG814" s="72"/>
      <c r="BPH814" s="72"/>
      <c r="BPI814" s="72"/>
      <c r="BPJ814" s="72"/>
      <c r="BPK814" s="72"/>
      <c r="BPL814" s="72"/>
      <c r="BPM814" s="72"/>
      <c r="BPN814" s="72"/>
      <c r="BPO814" s="72"/>
      <c r="BPP814" s="72"/>
      <c r="BPQ814" s="72"/>
      <c r="BPR814" s="72"/>
      <c r="BPS814" s="72"/>
      <c r="BPT814" s="72"/>
      <c r="BPU814" s="72"/>
      <c r="BPV814" s="72"/>
      <c r="BPW814" s="72"/>
      <c r="BPX814" s="72"/>
      <c r="BPY814" s="72"/>
      <c r="BPZ814" s="72"/>
      <c r="BQA814" s="72"/>
      <c r="BQB814" s="72"/>
      <c r="BQC814" s="72"/>
      <c r="BQD814" s="72"/>
      <c r="BQE814" s="72"/>
      <c r="BQF814" s="72"/>
      <c r="BQG814" s="72"/>
      <c r="BQH814" s="72"/>
      <c r="BQI814" s="72"/>
      <c r="BQJ814" s="72"/>
      <c r="BQK814" s="72"/>
      <c r="BQL814" s="72"/>
      <c r="BQM814" s="72"/>
      <c r="BQN814" s="72"/>
      <c r="BQO814" s="72"/>
      <c r="BQP814" s="72"/>
      <c r="BQQ814" s="72"/>
      <c r="BQR814" s="72"/>
      <c r="BQS814" s="72"/>
      <c r="BQT814" s="72"/>
      <c r="BQU814" s="72"/>
      <c r="BQV814" s="72"/>
      <c r="BQW814" s="72"/>
      <c r="BQX814" s="72"/>
      <c r="BQY814" s="72"/>
      <c r="BQZ814" s="72"/>
      <c r="BRA814" s="72"/>
      <c r="BRB814" s="72"/>
      <c r="BRC814" s="72"/>
      <c r="BRD814" s="72"/>
      <c r="BRE814" s="72"/>
      <c r="BRF814" s="72"/>
      <c r="BRG814" s="72"/>
      <c r="BRH814" s="72"/>
      <c r="BRI814" s="72"/>
      <c r="BRJ814" s="72"/>
      <c r="BRK814" s="72"/>
      <c r="BRL814" s="72"/>
      <c r="BRM814" s="72"/>
      <c r="BRN814" s="72"/>
      <c r="BRO814" s="72"/>
      <c r="BRP814" s="72"/>
      <c r="BRQ814" s="72"/>
      <c r="BRR814" s="72"/>
      <c r="BRS814" s="72"/>
      <c r="BRT814" s="72"/>
      <c r="BRU814" s="72"/>
      <c r="BRV814" s="72"/>
      <c r="BRW814" s="72"/>
      <c r="BRX814" s="72"/>
      <c r="BRY814" s="72"/>
      <c r="BRZ814" s="72"/>
      <c r="BSA814" s="72"/>
      <c r="BSB814" s="72"/>
      <c r="BSC814" s="72"/>
      <c r="BSD814" s="72"/>
      <c r="BSE814" s="72"/>
      <c r="BSF814" s="72"/>
      <c r="BSG814" s="72"/>
      <c r="BSH814" s="72"/>
      <c r="BSI814" s="72"/>
      <c r="BSJ814" s="72"/>
      <c r="BSK814" s="72"/>
      <c r="BSL814" s="72"/>
      <c r="BSM814" s="72"/>
      <c r="BSN814" s="72"/>
      <c r="BSO814" s="72"/>
      <c r="BSP814" s="72"/>
      <c r="BSQ814" s="72"/>
      <c r="BSR814" s="72"/>
      <c r="BSS814" s="72"/>
      <c r="BST814" s="72"/>
      <c r="BSU814" s="72"/>
      <c r="BSV814" s="72"/>
      <c r="BSW814" s="72"/>
      <c r="BSX814" s="72"/>
      <c r="BSY814" s="72"/>
      <c r="BSZ814" s="72"/>
      <c r="BTA814" s="72"/>
      <c r="BTB814" s="72"/>
      <c r="BTC814" s="72"/>
      <c r="BTD814" s="72"/>
      <c r="BTE814" s="72"/>
      <c r="BTF814" s="72"/>
      <c r="BTG814" s="72"/>
      <c r="BTH814" s="72"/>
      <c r="BTI814" s="72"/>
      <c r="BTJ814" s="72"/>
      <c r="BTK814" s="72"/>
      <c r="BTL814" s="72"/>
      <c r="BTM814" s="72"/>
      <c r="BTN814" s="72"/>
      <c r="BTO814" s="72"/>
      <c r="BTP814" s="72"/>
      <c r="BTQ814" s="72"/>
      <c r="BTR814" s="72"/>
      <c r="BTS814" s="72"/>
      <c r="BTT814" s="72"/>
      <c r="BTU814" s="72"/>
      <c r="BTV814" s="72"/>
      <c r="BTW814" s="72"/>
      <c r="BTX814" s="72"/>
      <c r="BTY814" s="72"/>
      <c r="BTZ814" s="72"/>
      <c r="BUA814" s="72"/>
      <c r="BUB814" s="72"/>
      <c r="BUC814" s="72"/>
      <c r="BUD814" s="72"/>
      <c r="BUE814" s="72"/>
      <c r="BUF814" s="72"/>
      <c r="BUG814" s="72"/>
      <c r="BUH814" s="72"/>
      <c r="BUI814" s="72"/>
      <c r="BUJ814" s="72"/>
      <c r="BUK814" s="72"/>
      <c r="BUL814" s="72"/>
      <c r="BUM814" s="72"/>
      <c r="BUN814" s="72"/>
      <c r="BUO814" s="72"/>
      <c r="BUP814" s="72"/>
      <c r="BUQ814" s="72"/>
      <c r="BUR814" s="72"/>
      <c r="BUS814" s="72"/>
      <c r="BUT814" s="72"/>
      <c r="BUU814" s="72"/>
      <c r="BUV814" s="72"/>
      <c r="BUW814" s="72"/>
      <c r="BUX814" s="72"/>
      <c r="BUY814" s="72"/>
      <c r="BUZ814" s="72"/>
      <c r="BVA814" s="72"/>
      <c r="BVB814" s="72"/>
      <c r="BVC814" s="72"/>
      <c r="BVD814" s="72"/>
      <c r="BVE814" s="72"/>
      <c r="BVF814" s="72"/>
      <c r="BVG814" s="72"/>
      <c r="BVH814" s="72"/>
      <c r="BVI814" s="72"/>
      <c r="BVJ814" s="72"/>
      <c r="BVK814" s="72"/>
      <c r="BVL814" s="72"/>
      <c r="BVM814" s="72"/>
      <c r="BVN814" s="72"/>
      <c r="BVO814" s="72"/>
      <c r="BVP814" s="72"/>
      <c r="BVQ814" s="72"/>
      <c r="BVR814" s="72"/>
      <c r="BVS814" s="72"/>
      <c r="BVT814" s="72"/>
      <c r="BVU814" s="72"/>
      <c r="BVV814" s="72"/>
      <c r="BVW814" s="72"/>
      <c r="BVX814" s="72"/>
      <c r="BVY814" s="72"/>
      <c r="BVZ814" s="72"/>
      <c r="BWA814" s="72"/>
      <c r="BWB814" s="72"/>
      <c r="BWC814" s="72"/>
      <c r="BWD814" s="72"/>
      <c r="BWE814" s="72"/>
      <c r="BWF814" s="72"/>
      <c r="BWG814" s="72"/>
      <c r="BWH814" s="72"/>
      <c r="BWI814" s="72"/>
      <c r="BWJ814" s="72"/>
      <c r="BWK814" s="72"/>
      <c r="BWL814" s="72"/>
      <c r="BWM814" s="72"/>
      <c r="BWN814" s="72"/>
      <c r="BWO814" s="72"/>
      <c r="BWP814" s="72"/>
      <c r="BWQ814" s="72"/>
      <c r="BWR814" s="72"/>
      <c r="BWS814" s="72"/>
      <c r="BWT814" s="72"/>
      <c r="BWU814" s="72"/>
      <c r="BWV814" s="72"/>
      <c r="BWW814" s="72"/>
      <c r="BWX814" s="72"/>
      <c r="BWY814" s="72"/>
      <c r="BWZ814" s="72"/>
      <c r="BXA814" s="72"/>
      <c r="BXB814" s="72"/>
      <c r="BXC814" s="72"/>
      <c r="BXD814" s="72"/>
      <c r="BXE814" s="72"/>
      <c r="BXF814" s="72"/>
      <c r="BXG814" s="72"/>
      <c r="BXH814" s="72"/>
      <c r="BXI814" s="72"/>
      <c r="BXJ814" s="72"/>
      <c r="BXK814" s="72"/>
      <c r="BXL814" s="72"/>
      <c r="BXM814" s="72"/>
      <c r="BXN814" s="72"/>
      <c r="BXO814" s="72"/>
      <c r="BXP814" s="72"/>
      <c r="BXQ814" s="72"/>
      <c r="BXR814" s="72"/>
      <c r="BXS814" s="72"/>
      <c r="BXT814" s="72"/>
      <c r="BXU814" s="72"/>
      <c r="BXV814" s="72"/>
      <c r="BXW814" s="72"/>
      <c r="BXX814" s="72"/>
      <c r="BXY814" s="72"/>
      <c r="BXZ814" s="72"/>
      <c r="BYA814" s="72"/>
      <c r="BYB814" s="72"/>
      <c r="BYC814" s="72"/>
      <c r="BYD814" s="72"/>
      <c r="BYE814" s="72"/>
      <c r="BYF814" s="72"/>
      <c r="BYG814" s="72"/>
      <c r="BYH814" s="72"/>
      <c r="BYI814" s="72"/>
      <c r="BYJ814" s="72"/>
      <c r="BYK814" s="72"/>
      <c r="BYL814" s="72"/>
      <c r="BYM814" s="72"/>
      <c r="BYN814" s="72"/>
      <c r="BYO814" s="72"/>
      <c r="BYP814" s="72"/>
      <c r="BYQ814" s="72"/>
      <c r="BYR814" s="72"/>
      <c r="BYS814" s="72"/>
      <c r="BYT814" s="72"/>
      <c r="BYU814" s="72"/>
      <c r="BYV814" s="72"/>
      <c r="BYW814" s="72"/>
      <c r="BYX814" s="72"/>
      <c r="BYY814" s="72"/>
      <c r="BYZ814" s="72"/>
      <c r="BZA814" s="72"/>
      <c r="BZB814" s="72"/>
      <c r="BZC814" s="72"/>
      <c r="BZD814" s="72"/>
      <c r="BZE814" s="72"/>
      <c r="BZF814" s="72"/>
      <c r="BZG814" s="72"/>
      <c r="BZH814" s="72"/>
      <c r="BZI814" s="72"/>
      <c r="BZJ814" s="72"/>
      <c r="BZK814" s="72"/>
      <c r="BZL814" s="72"/>
      <c r="BZM814" s="72"/>
      <c r="BZN814" s="72"/>
      <c r="BZO814" s="72"/>
      <c r="BZP814" s="72"/>
      <c r="BZQ814" s="72"/>
      <c r="BZR814" s="72"/>
      <c r="BZS814" s="72"/>
      <c r="BZT814" s="72"/>
      <c r="BZU814" s="72"/>
      <c r="BZV814" s="72"/>
      <c r="BZW814" s="72"/>
      <c r="BZX814" s="72"/>
      <c r="BZY814" s="72"/>
      <c r="BZZ814" s="72"/>
      <c r="CAA814" s="72"/>
      <c r="CAB814" s="72"/>
      <c r="CAC814" s="72"/>
      <c r="CAD814" s="72"/>
      <c r="CAE814" s="72"/>
      <c r="CAF814" s="72"/>
      <c r="CAG814" s="72"/>
      <c r="CAH814" s="72"/>
      <c r="CAI814" s="72"/>
      <c r="CAJ814" s="72"/>
      <c r="CAK814" s="72"/>
      <c r="CAL814" s="72"/>
      <c r="CAM814" s="72"/>
      <c r="CAN814" s="72"/>
      <c r="CAO814" s="72"/>
      <c r="CAP814" s="72"/>
      <c r="CAQ814" s="72"/>
      <c r="CAR814" s="72"/>
      <c r="CAS814" s="72"/>
      <c r="CAT814" s="72"/>
      <c r="CAU814" s="72"/>
      <c r="CAV814" s="72"/>
      <c r="CAW814" s="72"/>
      <c r="CAX814" s="72"/>
      <c r="CAY814" s="72"/>
      <c r="CAZ814" s="72"/>
      <c r="CBA814" s="72"/>
      <c r="CBB814" s="72"/>
      <c r="CBC814" s="72"/>
      <c r="CBD814" s="72"/>
      <c r="CBE814" s="72"/>
      <c r="CBF814" s="72"/>
      <c r="CBG814" s="72"/>
      <c r="CBH814" s="72"/>
      <c r="CBI814" s="72"/>
      <c r="CBJ814" s="72"/>
      <c r="CBK814" s="72"/>
      <c r="CBL814" s="72"/>
      <c r="CBM814" s="72"/>
      <c r="CBN814" s="72"/>
      <c r="CBO814" s="72"/>
      <c r="CBP814" s="72"/>
      <c r="CBQ814" s="72"/>
      <c r="CBR814" s="72"/>
      <c r="CBS814" s="72"/>
      <c r="CBT814" s="72"/>
      <c r="CBU814" s="72"/>
      <c r="CBV814" s="72"/>
      <c r="CBW814" s="72"/>
      <c r="CBX814" s="72"/>
      <c r="CBY814" s="72"/>
      <c r="CBZ814" s="72"/>
      <c r="CCA814" s="72"/>
      <c r="CCB814" s="72"/>
      <c r="CCC814" s="72"/>
      <c r="CCD814" s="72"/>
      <c r="CCE814" s="72"/>
      <c r="CCF814" s="72"/>
      <c r="CCG814" s="72"/>
      <c r="CCH814" s="72"/>
      <c r="CCI814" s="72"/>
      <c r="CCJ814" s="72"/>
      <c r="CCK814" s="72"/>
      <c r="CCL814" s="72"/>
      <c r="CCM814" s="72"/>
      <c r="CCN814" s="72"/>
      <c r="CCO814" s="72"/>
      <c r="CCP814" s="72"/>
      <c r="CCQ814" s="72"/>
      <c r="CCR814" s="72"/>
      <c r="CCS814" s="72"/>
      <c r="CCT814" s="72"/>
      <c r="CCU814" s="72"/>
      <c r="CCV814" s="72"/>
      <c r="CCW814" s="72"/>
      <c r="CCX814" s="72"/>
      <c r="CCY814" s="72"/>
      <c r="CCZ814" s="72"/>
      <c r="CDA814" s="72"/>
      <c r="CDB814" s="72"/>
      <c r="CDC814" s="72"/>
      <c r="CDD814" s="72"/>
      <c r="CDE814" s="72"/>
      <c r="CDF814" s="72"/>
      <c r="CDG814" s="72"/>
      <c r="CDH814" s="72"/>
      <c r="CDI814" s="72"/>
      <c r="CDJ814" s="72"/>
      <c r="CDK814" s="72"/>
      <c r="CDL814" s="72"/>
      <c r="CDM814" s="72"/>
      <c r="CDN814" s="72"/>
      <c r="CDO814" s="72"/>
      <c r="CDP814" s="72"/>
      <c r="CDQ814" s="72"/>
      <c r="CDR814" s="72"/>
      <c r="CDS814" s="72"/>
      <c r="CDT814" s="72"/>
      <c r="CDU814" s="72"/>
      <c r="CDV814" s="72"/>
      <c r="CDW814" s="72"/>
      <c r="CDX814" s="72"/>
      <c r="CDY814" s="72"/>
      <c r="CDZ814" s="72"/>
      <c r="CEA814" s="72"/>
      <c r="CEB814" s="72"/>
      <c r="CEC814" s="72"/>
      <c r="CED814" s="72"/>
      <c r="CEE814" s="72"/>
      <c r="CEF814" s="72"/>
      <c r="CEG814" s="72"/>
      <c r="CEH814" s="72"/>
      <c r="CEI814" s="72"/>
      <c r="CEJ814" s="72"/>
      <c r="CEK814" s="72"/>
      <c r="CEL814" s="72"/>
      <c r="CEM814" s="72"/>
      <c r="CEN814" s="72"/>
      <c r="CEO814" s="72"/>
      <c r="CEP814" s="72"/>
      <c r="CEQ814" s="72"/>
      <c r="CER814" s="72"/>
      <c r="CES814" s="72"/>
      <c r="CET814" s="72"/>
      <c r="CEU814" s="72"/>
      <c r="CEV814" s="72"/>
      <c r="CEW814" s="72"/>
      <c r="CEX814" s="72"/>
      <c r="CEY814" s="72"/>
      <c r="CEZ814" s="72"/>
      <c r="CFA814" s="72"/>
      <c r="CFB814" s="72"/>
      <c r="CFC814" s="72"/>
      <c r="CFD814" s="72"/>
      <c r="CFE814" s="72"/>
      <c r="CFF814" s="72"/>
      <c r="CFG814" s="72"/>
      <c r="CFH814" s="72"/>
      <c r="CFI814" s="72"/>
      <c r="CFJ814" s="72"/>
      <c r="CFK814" s="72"/>
      <c r="CFL814" s="72"/>
      <c r="CFM814" s="72"/>
      <c r="CFN814" s="72"/>
      <c r="CFO814" s="72"/>
      <c r="CFP814" s="72"/>
      <c r="CFQ814" s="72"/>
      <c r="CFR814" s="72"/>
      <c r="CFS814" s="72"/>
      <c r="CFT814" s="72"/>
      <c r="CFU814" s="72"/>
      <c r="CFV814" s="72"/>
      <c r="CFW814" s="72"/>
      <c r="CFX814" s="72"/>
      <c r="CFY814" s="72"/>
      <c r="CFZ814" s="72"/>
      <c r="CGA814" s="72"/>
      <c r="CGB814" s="72"/>
      <c r="CGC814" s="72"/>
      <c r="CGD814" s="72"/>
      <c r="CGE814" s="72"/>
      <c r="CGF814" s="72"/>
      <c r="CGG814" s="72"/>
      <c r="CGH814" s="72"/>
      <c r="CGI814" s="72"/>
      <c r="CGJ814" s="72"/>
      <c r="CGK814" s="72"/>
      <c r="CGL814" s="72"/>
      <c r="CGM814" s="72"/>
      <c r="CGN814" s="72"/>
      <c r="CGO814" s="72"/>
      <c r="CGP814" s="72"/>
      <c r="CGQ814" s="72"/>
      <c r="CGR814" s="72"/>
      <c r="CGS814" s="72"/>
      <c r="CGT814" s="72"/>
      <c r="CGU814" s="72"/>
      <c r="CGV814" s="72"/>
      <c r="CGW814" s="72"/>
      <c r="CGX814" s="72"/>
      <c r="CGY814" s="72"/>
      <c r="CGZ814" s="72"/>
      <c r="CHA814" s="72"/>
      <c r="CHB814" s="72"/>
      <c r="CHC814" s="72"/>
      <c r="CHD814" s="72"/>
      <c r="CHE814" s="72"/>
      <c r="CHF814" s="72"/>
      <c r="CHG814" s="72"/>
      <c r="CHH814" s="72"/>
      <c r="CHI814" s="72"/>
      <c r="CHJ814" s="72"/>
      <c r="CHK814" s="72"/>
      <c r="CHL814" s="72"/>
      <c r="CHM814" s="72"/>
      <c r="CHN814" s="72"/>
      <c r="CHO814" s="72"/>
      <c r="CHP814" s="72"/>
      <c r="CHQ814" s="72"/>
      <c r="CHR814" s="72"/>
      <c r="CHS814" s="72"/>
      <c r="CHT814" s="72"/>
      <c r="CHU814" s="72"/>
      <c r="CHV814" s="72"/>
      <c r="CHW814" s="72"/>
      <c r="CHX814" s="72"/>
      <c r="CHY814" s="72"/>
      <c r="CHZ814" s="72"/>
      <c r="CIA814" s="72"/>
      <c r="CIB814" s="72"/>
      <c r="CIC814" s="72"/>
      <c r="CID814" s="72"/>
      <c r="CIE814" s="72"/>
      <c r="CIF814" s="72"/>
      <c r="CIG814" s="72"/>
      <c r="CIH814" s="72"/>
      <c r="CII814" s="72"/>
      <c r="CIJ814" s="72"/>
      <c r="CIK814" s="72"/>
      <c r="CIL814" s="72"/>
      <c r="CIM814" s="72"/>
      <c r="CIN814" s="72"/>
      <c r="CIO814" s="72"/>
      <c r="CIP814" s="72"/>
      <c r="CIQ814" s="72"/>
      <c r="CIR814" s="72"/>
      <c r="CIS814" s="72"/>
      <c r="CIT814" s="72"/>
      <c r="CIU814" s="72"/>
      <c r="CIV814" s="72"/>
      <c r="CIW814" s="72"/>
      <c r="CIX814" s="72"/>
      <c r="CIY814" s="72"/>
      <c r="CIZ814" s="72"/>
      <c r="CJA814" s="72"/>
      <c r="CJB814" s="72"/>
      <c r="CJC814" s="72"/>
      <c r="CJD814" s="72"/>
      <c r="CJE814" s="72"/>
      <c r="CJF814" s="72"/>
      <c r="CJG814" s="72"/>
      <c r="CJH814" s="72"/>
      <c r="CJI814" s="72"/>
      <c r="CJJ814" s="72"/>
      <c r="CJK814" s="72"/>
      <c r="CJL814" s="72"/>
      <c r="CJM814" s="72"/>
      <c r="CJN814" s="72"/>
      <c r="CJO814" s="72"/>
      <c r="CJP814" s="72"/>
      <c r="CJQ814" s="72"/>
      <c r="CJR814" s="72"/>
      <c r="CJS814" s="72"/>
      <c r="CJT814" s="72"/>
      <c r="CJU814" s="72"/>
      <c r="CJV814" s="72"/>
      <c r="CJW814" s="72"/>
      <c r="CJX814" s="72"/>
      <c r="CJY814" s="72"/>
      <c r="CJZ814" s="72"/>
      <c r="CKA814" s="72"/>
      <c r="CKB814" s="72"/>
      <c r="CKC814" s="72"/>
      <c r="CKD814" s="72"/>
      <c r="CKE814" s="72"/>
      <c r="CKF814" s="72"/>
      <c r="CKG814" s="72"/>
      <c r="CKH814" s="72"/>
      <c r="CKI814" s="72"/>
      <c r="CKJ814" s="72"/>
      <c r="CKK814" s="72"/>
      <c r="CKL814" s="72"/>
      <c r="CKM814" s="72"/>
      <c r="CKN814" s="72"/>
      <c r="CKO814" s="72"/>
      <c r="CKP814" s="72"/>
      <c r="CKQ814" s="72"/>
      <c r="CKR814" s="72"/>
      <c r="CKS814" s="72"/>
      <c r="CKT814" s="72"/>
      <c r="CKU814" s="72"/>
      <c r="CKV814" s="72"/>
      <c r="CKW814" s="72"/>
      <c r="CKX814" s="72"/>
      <c r="CKY814" s="72"/>
      <c r="CKZ814" s="72"/>
      <c r="CLA814" s="72"/>
      <c r="CLB814" s="72"/>
      <c r="CLC814" s="72"/>
      <c r="CLD814" s="72"/>
      <c r="CLE814" s="72"/>
      <c r="CLF814" s="72"/>
      <c r="CLG814" s="72"/>
      <c r="CLH814" s="72"/>
      <c r="CLI814" s="72"/>
      <c r="CLJ814" s="72"/>
      <c r="CLK814" s="72"/>
      <c r="CLL814" s="72"/>
      <c r="CLM814" s="72"/>
      <c r="CLN814" s="72"/>
      <c r="CLO814" s="72"/>
      <c r="CLP814" s="72"/>
      <c r="CLQ814" s="72"/>
      <c r="CLR814" s="72"/>
      <c r="CLS814" s="72"/>
      <c r="CLT814" s="72"/>
      <c r="CLU814" s="72"/>
      <c r="CLV814" s="72"/>
      <c r="CLW814" s="72"/>
      <c r="CLX814" s="72"/>
      <c r="CLY814" s="72"/>
      <c r="CLZ814" s="72"/>
      <c r="CMA814" s="72"/>
      <c r="CMB814" s="72"/>
      <c r="CMC814" s="72"/>
      <c r="CMD814" s="72"/>
      <c r="CME814" s="72"/>
      <c r="CMF814" s="72"/>
      <c r="CMG814" s="72"/>
      <c r="CMH814" s="72"/>
      <c r="CMI814" s="72"/>
      <c r="CMJ814" s="72"/>
      <c r="CMK814" s="72"/>
      <c r="CML814" s="72"/>
      <c r="CMM814" s="72"/>
      <c r="CMN814" s="72"/>
      <c r="CMO814" s="72"/>
      <c r="CMP814" s="72"/>
      <c r="CMQ814" s="72"/>
      <c r="CMR814" s="72"/>
      <c r="CMS814" s="72"/>
      <c r="CMT814" s="72"/>
      <c r="CMU814" s="72"/>
      <c r="CMV814" s="72"/>
      <c r="CMW814" s="72"/>
      <c r="CMX814" s="72"/>
      <c r="CMY814" s="72"/>
      <c r="CMZ814" s="72"/>
      <c r="CNA814" s="72"/>
      <c r="CNB814" s="72"/>
      <c r="CNC814" s="72"/>
      <c r="CND814" s="72"/>
      <c r="CNE814" s="72"/>
      <c r="CNF814" s="72"/>
      <c r="CNG814" s="72"/>
      <c r="CNH814" s="72"/>
      <c r="CNI814" s="72"/>
      <c r="CNJ814" s="72"/>
      <c r="CNK814" s="72"/>
      <c r="CNL814" s="72"/>
      <c r="CNM814" s="72"/>
      <c r="CNN814" s="72"/>
      <c r="CNO814" s="72"/>
      <c r="CNP814" s="72"/>
      <c r="CNQ814" s="72"/>
      <c r="CNR814" s="72"/>
      <c r="CNS814" s="72"/>
      <c r="CNT814" s="72"/>
      <c r="CNU814" s="72"/>
      <c r="CNV814" s="72"/>
      <c r="CNW814" s="72"/>
      <c r="CNX814" s="72"/>
      <c r="CNY814" s="72"/>
      <c r="CNZ814" s="72"/>
      <c r="COA814" s="72"/>
      <c r="COB814" s="72"/>
      <c r="COC814" s="72"/>
      <c r="COD814" s="72"/>
      <c r="COE814" s="72"/>
      <c r="COF814" s="72"/>
      <c r="COG814" s="72"/>
      <c r="COH814" s="72"/>
      <c r="COI814" s="72"/>
      <c r="COJ814" s="72"/>
      <c r="COK814" s="72"/>
      <c r="COL814" s="72"/>
      <c r="COM814" s="72"/>
      <c r="CON814" s="72"/>
      <c r="COO814" s="72"/>
      <c r="COP814" s="72"/>
      <c r="COQ814" s="72"/>
      <c r="COR814" s="72"/>
      <c r="COS814" s="72"/>
      <c r="COT814" s="72"/>
      <c r="COU814" s="72"/>
      <c r="COV814" s="72"/>
      <c r="COW814" s="72"/>
      <c r="COX814" s="72"/>
      <c r="COY814" s="72"/>
      <c r="COZ814" s="72"/>
      <c r="CPA814" s="72"/>
      <c r="CPB814" s="72"/>
      <c r="CPC814" s="72"/>
      <c r="CPD814" s="72"/>
      <c r="CPE814" s="72"/>
      <c r="CPF814" s="72"/>
      <c r="CPG814" s="72"/>
      <c r="CPH814" s="72"/>
      <c r="CPI814" s="72"/>
      <c r="CPJ814" s="72"/>
      <c r="CPK814" s="72"/>
      <c r="CPL814" s="72"/>
      <c r="CPM814" s="72"/>
      <c r="CPN814" s="72"/>
      <c r="CPO814" s="72"/>
      <c r="CPP814" s="72"/>
      <c r="CPQ814" s="72"/>
      <c r="CPR814" s="72"/>
      <c r="CPS814" s="72"/>
      <c r="CPT814" s="72"/>
      <c r="CPU814" s="72"/>
      <c r="CPV814" s="72"/>
      <c r="CPW814" s="72"/>
      <c r="CPX814" s="72"/>
      <c r="CPY814" s="72"/>
      <c r="CPZ814" s="72"/>
      <c r="CQA814" s="72"/>
      <c r="CQB814" s="72"/>
      <c r="CQC814" s="72"/>
      <c r="CQD814" s="72"/>
      <c r="CQE814" s="72"/>
      <c r="CQF814" s="72"/>
      <c r="CQG814" s="72"/>
      <c r="CQH814" s="72"/>
      <c r="CQI814" s="72"/>
      <c r="CQJ814" s="72"/>
      <c r="CQK814" s="72"/>
      <c r="CQL814" s="72"/>
      <c r="CQM814" s="72"/>
      <c r="CQN814" s="72"/>
      <c r="CQO814" s="72"/>
      <c r="CQP814" s="72"/>
      <c r="CQQ814" s="72"/>
      <c r="CQR814" s="72"/>
      <c r="CQS814" s="72"/>
      <c r="CQT814" s="72"/>
      <c r="CQU814" s="72"/>
      <c r="CQV814" s="72"/>
      <c r="CQW814" s="72"/>
      <c r="CQX814" s="72"/>
      <c r="CQY814" s="72"/>
      <c r="CQZ814" s="72"/>
      <c r="CRA814" s="72"/>
      <c r="CRB814" s="72"/>
      <c r="CRC814" s="72"/>
      <c r="CRD814" s="72"/>
      <c r="CRE814" s="72"/>
      <c r="CRF814" s="72"/>
      <c r="CRG814" s="72"/>
      <c r="CRH814" s="72"/>
      <c r="CRI814" s="72"/>
      <c r="CRJ814" s="72"/>
      <c r="CRK814" s="72"/>
      <c r="CRL814" s="72"/>
      <c r="CRM814" s="72"/>
      <c r="CRN814" s="72"/>
      <c r="CRO814" s="72"/>
      <c r="CRP814" s="72"/>
      <c r="CRQ814" s="72"/>
      <c r="CRR814" s="72"/>
      <c r="CRS814" s="72"/>
      <c r="CRT814" s="72"/>
      <c r="CRU814" s="72"/>
      <c r="CRV814" s="72"/>
      <c r="CRW814" s="72"/>
      <c r="CRX814" s="72"/>
      <c r="CRY814" s="72"/>
      <c r="CRZ814" s="72"/>
      <c r="CSA814" s="72"/>
      <c r="CSB814" s="72"/>
      <c r="CSC814" s="72"/>
      <c r="CSD814" s="72"/>
      <c r="CSE814" s="72"/>
      <c r="CSF814" s="72"/>
      <c r="CSG814" s="72"/>
      <c r="CSH814" s="72"/>
      <c r="CSI814" s="72"/>
      <c r="CSJ814" s="72"/>
      <c r="CSK814" s="72"/>
      <c r="CSL814" s="72"/>
      <c r="CSM814" s="72"/>
      <c r="CSN814" s="72"/>
      <c r="CSO814" s="72"/>
      <c r="CSP814" s="72"/>
      <c r="CSQ814" s="72"/>
      <c r="CSR814" s="72"/>
      <c r="CSS814" s="72"/>
      <c r="CST814" s="72"/>
      <c r="CSU814" s="72"/>
      <c r="CSV814" s="72"/>
      <c r="CSW814" s="72"/>
      <c r="CSX814" s="72"/>
      <c r="CSY814" s="72"/>
      <c r="CSZ814" s="72"/>
      <c r="CTA814" s="72"/>
      <c r="CTB814" s="72"/>
      <c r="CTC814" s="72"/>
      <c r="CTD814" s="72"/>
      <c r="CTE814" s="72"/>
      <c r="CTF814" s="72"/>
      <c r="CTG814" s="72"/>
      <c r="CTH814" s="72"/>
      <c r="CTI814" s="72"/>
      <c r="CTJ814" s="72"/>
      <c r="CTK814" s="72"/>
      <c r="CTL814" s="72"/>
      <c r="CTM814" s="72"/>
      <c r="CTN814" s="72"/>
      <c r="CTO814" s="72"/>
      <c r="CTP814" s="72"/>
      <c r="CTQ814" s="72"/>
      <c r="CTR814" s="72"/>
      <c r="CTS814" s="72"/>
      <c r="CTT814" s="72"/>
      <c r="CTU814" s="72"/>
      <c r="CTV814" s="72"/>
      <c r="CTW814" s="72"/>
      <c r="CTX814" s="72"/>
      <c r="CTY814" s="72"/>
      <c r="CTZ814" s="72"/>
      <c r="CUA814" s="72"/>
      <c r="CUB814" s="72"/>
      <c r="CUC814" s="72"/>
      <c r="CUD814" s="72"/>
      <c r="CUE814" s="72"/>
      <c r="CUF814" s="72"/>
      <c r="CUG814" s="72"/>
      <c r="CUH814" s="72"/>
      <c r="CUI814" s="72"/>
      <c r="CUJ814" s="72"/>
      <c r="CUK814" s="72"/>
      <c r="CUL814" s="72"/>
      <c r="CUM814" s="72"/>
      <c r="CUN814" s="72"/>
      <c r="CUO814" s="72"/>
      <c r="CUP814" s="72"/>
      <c r="CUQ814" s="72"/>
      <c r="CUR814" s="72"/>
      <c r="CUS814" s="72"/>
      <c r="CUT814" s="72"/>
      <c r="CUU814" s="72"/>
      <c r="CUV814" s="72"/>
      <c r="CUW814" s="72"/>
      <c r="CUX814" s="72"/>
      <c r="CUY814" s="72"/>
      <c r="CUZ814" s="72"/>
      <c r="CVA814" s="72"/>
      <c r="CVB814" s="72"/>
      <c r="CVC814" s="72"/>
      <c r="CVD814" s="72"/>
      <c r="CVE814" s="72"/>
      <c r="CVF814" s="72"/>
      <c r="CVG814" s="72"/>
      <c r="CVH814" s="72"/>
      <c r="CVI814" s="72"/>
      <c r="CVJ814" s="72"/>
      <c r="CVK814" s="72"/>
      <c r="CVL814" s="72"/>
      <c r="CVM814" s="72"/>
      <c r="CVN814" s="72"/>
      <c r="CVO814" s="72"/>
      <c r="CVP814" s="72"/>
      <c r="CVQ814" s="72"/>
      <c r="CVR814" s="72"/>
      <c r="CVS814" s="72"/>
      <c r="CVT814" s="72"/>
      <c r="CVU814" s="72"/>
      <c r="CVV814" s="72"/>
      <c r="CVW814" s="72"/>
      <c r="CVX814" s="72"/>
      <c r="CVY814" s="72"/>
      <c r="CVZ814" s="72"/>
      <c r="CWA814" s="72"/>
      <c r="CWB814" s="72"/>
      <c r="CWC814" s="72"/>
      <c r="CWD814" s="72"/>
      <c r="CWE814" s="72"/>
      <c r="CWF814" s="72"/>
      <c r="CWG814" s="72"/>
      <c r="CWH814" s="72"/>
      <c r="CWI814" s="72"/>
      <c r="CWJ814" s="72"/>
      <c r="CWK814" s="72"/>
      <c r="CWL814" s="72"/>
      <c r="CWM814" s="72"/>
      <c r="CWN814" s="72"/>
      <c r="CWO814" s="72"/>
      <c r="CWP814" s="72"/>
      <c r="CWQ814" s="72"/>
      <c r="CWR814" s="72"/>
      <c r="CWS814" s="72"/>
      <c r="CWT814" s="72"/>
      <c r="CWU814" s="72"/>
      <c r="CWV814" s="72"/>
      <c r="CWW814" s="72"/>
      <c r="CWX814" s="72"/>
      <c r="CWY814" s="72"/>
      <c r="CWZ814" s="72"/>
      <c r="CXA814" s="72"/>
      <c r="CXB814" s="72"/>
      <c r="CXC814" s="72"/>
      <c r="CXD814" s="72"/>
      <c r="CXE814" s="72"/>
      <c r="CXF814" s="72"/>
      <c r="CXG814" s="72"/>
      <c r="CXH814" s="72"/>
      <c r="CXI814" s="72"/>
      <c r="CXJ814" s="72"/>
      <c r="CXK814" s="72"/>
      <c r="CXL814" s="72"/>
      <c r="CXM814" s="72"/>
      <c r="CXN814" s="72"/>
      <c r="CXO814" s="72"/>
      <c r="CXP814" s="72"/>
      <c r="CXQ814" s="72"/>
      <c r="CXR814" s="72"/>
      <c r="CXS814" s="72"/>
      <c r="CXT814" s="72"/>
      <c r="CXU814" s="72"/>
      <c r="CXV814" s="72"/>
      <c r="CXW814" s="72"/>
      <c r="CXX814" s="72"/>
      <c r="CXY814" s="72"/>
      <c r="CXZ814" s="72"/>
      <c r="CYA814" s="72"/>
      <c r="CYB814" s="72"/>
      <c r="CYC814" s="72"/>
      <c r="CYD814" s="72"/>
      <c r="CYE814" s="72"/>
      <c r="CYF814" s="72"/>
      <c r="CYG814" s="72"/>
      <c r="CYH814" s="72"/>
      <c r="CYI814" s="72"/>
      <c r="CYJ814" s="72"/>
      <c r="CYK814" s="72"/>
      <c r="CYL814" s="72"/>
      <c r="CYM814" s="72"/>
      <c r="CYN814" s="72"/>
      <c r="CYO814" s="72"/>
      <c r="CYP814" s="72"/>
      <c r="CYQ814" s="72"/>
      <c r="CYR814" s="72"/>
      <c r="CYS814" s="72"/>
      <c r="CYT814" s="72"/>
      <c r="CYU814" s="72"/>
      <c r="CYV814" s="72"/>
      <c r="CYW814" s="72"/>
      <c r="CYX814" s="72"/>
      <c r="CYY814" s="72"/>
      <c r="CYZ814" s="72"/>
      <c r="CZA814" s="72"/>
      <c r="CZB814" s="72"/>
      <c r="CZC814" s="72"/>
      <c r="CZD814" s="72"/>
      <c r="CZE814" s="72"/>
      <c r="CZF814" s="72"/>
      <c r="CZG814" s="72"/>
      <c r="CZH814" s="72"/>
      <c r="CZI814" s="72"/>
      <c r="CZJ814" s="72"/>
      <c r="CZK814" s="72"/>
      <c r="CZL814" s="72"/>
      <c r="CZM814" s="72"/>
      <c r="CZN814" s="72"/>
      <c r="CZO814" s="72"/>
      <c r="CZP814" s="72"/>
      <c r="CZQ814" s="72"/>
      <c r="CZR814" s="72"/>
      <c r="CZS814" s="72"/>
      <c r="CZT814" s="72"/>
      <c r="CZU814" s="72"/>
      <c r="CZV814" s="72"/>
      <c r="CZW814" s="72"/>
      <c r="CZX814" s="72"/>
      <c r="CZY814" s="72"/>
      <c r="CZZ814" s="72"/>
      <c r="DAA814" s="72"/>
      <c r="DAB814" s="72"/>
      <c r="DAC814" s="72"/>
      <c r="DAD814" s="72"/>
      <c r="DAE814" s="72"/>
      <c r="DAF814" s="72"/>
      <c r="DAG814" s="72"/>
      <c r="DAH814" s="72"/>
      <c r="DAI814" s="72"/>
      <c r="DAJ814" s="72"/>
      <c r="DAK814" s="72"/>
      <c r="DAL814" s="72"/>
      <c r="DAM814" s="72"/>
      <c r="DAN814" s="72"/>
      <c r="DAO814" s="72"/>
      <c r="DAP814" s="72"/>
      <c r="DAQ814" s="72"/>
      <c r="DAR814" s="72"/>
      <c r="DAS814" s="72"/>
      <c r="DAT814" s="72"/>
      <c r="DAU814" s="72"/>
      <c r="DAV814" s="72"/>
      <c r="DAW814" s="72"/>
      <c r="DAX814" s="72"/>
      <c r="DAY814" s="72"/>
      <c r="DAZ814" s="72"/>
      <c r="DBA814" s="72"/>
      <c r="DBB814" s="72"/>
      <c r="DBC814" s="72"/>
      <c r="DBD814" s="72"/>
      <c r="DBE814" s="72"/>
      <c r="DBF814" s="72"/>
      <c r="DBG814" s="72"/>
      <c r="DBH814" s="72"/>
      <c r="DBI814" s="72"/>
      <c r="DBJ814" s="72"/>
      <c r="DBK814" s="72"/>
      <c r="DBL814" s="72"/>
      <c r="DBM814" s="72"/>
      <c r="DBN814" s="72"/>
      <c r="DBO814" s="72"/>
      <c r="DBP814" s="72"/>
      <c r="DBQ814" s="72"/>
      <c r="DBR814" s="72"/>
      <c r="DBS814" s="72"/>
      <c r="DBT814" s="72"/>
      <c r="DBU814" s="72"/>
      <c r="DBV814" s="72"/>
      <c r="DBW814" s="72"/>
      <c r="DBX814" s="72"/>
      <c r="DBY814" s="72"/>
      <c r="DBZ814" s="72"/>
      <c r="DCA814" s="72"/>
      <c r="DCB814" s="72"/>
      <c r="DCC814" s="72"/>
      <c r="DCD814" s="72"/>
      <c r="DCE814" s="72"/>
      <c r="DCF814" s="72"/>
      <c r="DCG814" s="72"/>
      <c r="DCH814" s="72"/>
      <c r="DCI814" s="72"/>
      <c r="DCJ814" s="72"/>
      <c r="DCK814" s="72"/>
      <c r="DCL814" s="72"/>
      <c r="DCM814" s="72"/>
      <c r="DCN814" s="72"/>
      <c r="DCO814" s="72"/>
      <c r="DCP814" s="72"/>
      <c r="DCQ814" s="72"/>
      <c r="DCR814" s="72"/>
      <c r="DCS814" s="72"/>
      <c r="DCT814" s="72"/>
      <c r="DCU814" s="72"/>
      <c r="DCV814" s="72"/>
      <c r="DCW814" s="72"/>
      <c r="DCX814" s="72"/>
      <c r="DCY814" s="72"/>
      <c r="DCZ814" s="72"/>
      <c r="DDA814" s="72"/>
      <c r="DDB814" s="72"/>
      <c r="DDC814" s="72"/>
      <c r="DDD814" s="72"/>
      <c r="DDE814" s="72"/>
      <c r="DDF814" s="72"/>
      <c r="DDG814" s="72"/>
      <c r="DDH814" s="72"/>
      <c r="DDI814" s="72"/>
      <c r="DDJ814" s="72"/>
      <c r="DDK814" s="72"/>
      <c r="DDL814" s="72"/>
      <c r="DDM814" s="72"/>
      <c r="DDN814" s="72"/>
      <c r="DDO814" s="72"/>
      <c r="DDP814" s="72"/>
      <c r="DDQ814" s="72"/>
      <c r="DDR814" s="72"/>
      <c r="DDS814" s="72"/>
      <c r="DDT814" s="72"/>
      <c r="DDU814" s="72"/>
      <c r="DDV814" s="72"/>
      <c r="DDW814" s="72"/>
      <c r="DDX814" s="72"/>
      <c r="DDY814" s="72"/>
      <c r="DDZ814" s="72"/>
      <c r="DEA814" s="72"/>
      <c r="DEB814" s="72"/>
      <c r="DEC814" s="72"/>
      <c r="DED814" s="72"/>
      <c r="DEE814" s="72"/>
      <c r="DEF814" s="72"/>
      <c r="DEG814" s="72"/>
      <c r="DEH814" s="72"/>
      <c r="DEI814" s="72"/>
      <c r="DEJ814" s="72"/>
      <c r="DEK814" s="72"/>
      <c r="DEL814" s="72"/>
      <c r="DEM814" s="72"/>
      <c r="DEN814" s="72"/>
      <c r="DEO814" s="72"/>
      <c r="DEP814" s="72"/>
      <c r="DEQ814" s="72"/>
      <c r="DER814" s="72"/>
      <c r="DES814" s="72"/>
      <c r="DET814" s="72"/>
      <c r="DEU814" s="72"/>
      <c r="DEV814" s="72"/>
      <c r="DEW814" s="72"/>
      <c r="DEX814" s="72"/>
      <c r="DEY814" s="72"/>
      <c r="DEZ814" s="72"/>
      <c r="DFA814" s="72"/>
      <c r="DFB814" s="72"/>
      <c r="DFC814" s="72"/>
      <c r="DFD814" s="72"/>
      <c r="DFE814" s="72"/>
      <c r="DFF814" s="72"/>
      <c r="DFG814" s="72"/>
      <c r="DFH814" s="72"/>
      <c r="DFI814" s="72"/>
      <c r="DFJ814" s="72"/>
      <c r="DFK814" s="72"/>
      <c r="DFL814" s="72"/>
      <c r="DFM814" s="72"/>
      <c r="DFN814" s="72"/>
      <c r="DFO814" s="72"/>
      <c r="DFP814" s="72"/>
      <c r="DFQ814" s="72"/>
      <c r="DFR814" s="72"/>
      <c r="DFS814" s="72"/>
      <c r="DFT814" s="72"/>
      <c r="DFU814" s="72"/>
      <c r="DFV814" s="72"/>
      <c r="DFW814" s="72"/>
      <c r="DFX814" s="72"/>
      <c r="DFY814" s="72"/>
      <c r="DFZ814" s="72"/>
      <c r="DGA814" s="72"/>
      <c r="DGB814" s="72"/>
      <c r="DGC814" s="72"/>
      <c r="DGD814" s="72"/>
      <c r="DGE814" s="72"/>
      <c r="DGF814" s="72"/>
      <c r="DGG814" s="72"/>
      <c r="DGH814" s="72"/>
      <c r="DGI814" s="72"/>
      <c r="DGJ814" s="72"/>
      <c r="DGK814" s="72"/>
      <c r="DGL814" s="72"/>
      <c r="DGM814" s="72"/>
      <c r="DGN814" s="72"/>
      <c r="DGO814" s="72"/>
      <c r="DGP814" s="72"/>
      <c r="DGQ814" s="72"/>
      <c r="DGR814" s="72"/>
      <c r="DGS814" s="72"/>
      <c r="DGT814" s="72"/>
      <c r="DGU814" s="72"/>
      <c r="DGV814" s="72"/>
      <c r="DGW814" s="72"/>
      <c r="DGX814" s="72"/>
      <c r="DGY814" s="72"/>
      <c r="DGZ814" s="72"/>
      <c r="DHA814" s="72"/>
      <c r="DHB814" s="72"/>
      <c r="DHC814" s="72"/>
      <c r="DHD814" s="72"/>
      <c r="DHE814" s="72"/>
      <c r="DHF814" s="72"/>
      <c r="DHG814" s="72"/>
      <c r="DHH814" s="72"/>
      <c r="DHI814" s="72"/>
      <c r="DHJ814" s="72"/>
      <c r="DHK814" s="72"/>
      <c r="DHL814" s="72"/>
      <c r="DHM814" s="72"/>
      <c r="DHN814" s="72"/>
      <c r="DHO814" s="72"/>
      <c r="DHP814" s="72"/>
      <c r="DHQ814" s="72"/>
      <c r="DHR814" s="72"/>
      <c r="DHS814" s="72"/>
      <c r="DHT814" s="72"/>
      <c r="DHU814" s="72"/>
      <c r="DHV814" s="72"/>
      <c r="DHW814" s="72"/>
      <c r="DHX814" s="72"/>
      <c r="DHY814" s="72"/>
      <c r="DHZ814" s="72"/>
      <c r="DIA814" s="72"/>
      <c r="DIB814" s="72"/>
      <c r="DIC814" s="72"/>
      <c r="DID814" s="72"/>
      <c r="DIE814" s="72"/>
      <c r="DIF814" s="72"/>
      <c r="DIG814" s="72"/>
      <c r="DIH814" s="72"/>
      <c r="DII814" s="72"/>
      <c r="DIJ814" s="72"/>
      <c r="DIK814" s="72"/>
      <c r="DIL814" s="72"/>
      <c r="DIM814" s="72"/>
      <c r="DIN814" s="72"/>
      <c r="DIO814" s="72"/>
      <c r="DIP814" s="72"/>
      <c r="DIQ814" s="72"/>
      <c r="DIR814" s="72"/>
      <c r="DIS814" s="72"/>
      <c r="DIT814" s="72"/>
      <c r="DIU814" s="72"/>
      <c r="DIV814" s="72"/>
      <c r="DIW814" s="72"/>
      <c r="DIX814" s="72"/>
      <c r="DIY814" s="72"/>
      <c r="DIZ814" s="72"/>
      <c r="DJA814" s="72"/>
      <c r="DJB814" s="72"/>
      <c r="DJC814" s="72"/>
      <c r="DJD814" s="72"/>
      <c r="DJE814" s="72"/>
      <c r="DJF814" s="72"/>
      <c r="DJG814" s="72"/>
      <c r="DJH814" s="72"/>
      <c r="DJI814" s="72"/>
      <c r="DJJ814" s="72"/>
      <c r="DJK814" s="72"/>
      <c r="DJL814" s="72"/>
      <c r="DJM814" s="72"/>
      <c r="DJN814" s="72"/>
      <c r="DJO814" s="72"/>
      <c r="DJP814" s="72"/>
      <c r="DJQ814" s="72"/>
      <c r="DJR814" s="72"/>
      <c r="DJS814" s="72"/>
      <c r="DJT814" s="72"/>
      <c r="DJU814" s="72"/>
      <c r="DJV814" s="72"/>
      <c r="DJW814" s="72"/>
      <c r="DJX814" s="72"/>
      <c r="DJY814" s="72"/>
      <c r="DJZ814" s="72"/>
      <c r="DKA814" s="72"/>
      <c r="DKB814" s="72"/>
      <c r="DKC814" s="72"/>
      <c r="DKD814" s="72"/>
      <c r="DKE814" s="72"/>
      <c r="DKF814" s="72"/>
      <c r="DKG814" s="72"/>
      <c r="DKH814" s="72"/>
      <c r="DKI814" s="72"/>
      <c r="DKJ814" s="72"/>
      <c r="DKK814" s="72"/>
      <c r="DKL814" s="72"/>
      <c r="DKM814" s="72"/>
      <c r="DKN814" s="72"/>
      <c r="DKO814" s="72"/>
      <c r="DKP814" s="72"/>
      <c r="DKQ814" s="72"/>
      <c r="DKR814" s="72"/>
      <c r="DKS814" s="72"/>
      <c r="DKT814" s="72"/>
      <c r="DKU814" s="72"/>
      <c r="DKV814" s="72"/>
      <c r="DKW814" s="72"/>
      <c r="DKX814" s="72"/>
      <c r="DKY814" s="72"/>
      <c r="DKZ814" s="72"/>
      <c r="DLA814" s="72"/>
      <c r="DLB814" s="72"/>
      <c r="DLC814" s="72"/>
      <c r="DLD814" s="72"/>
      <c r="DLE814" s="72"/>
      <c r="DLF814" s="72"/>
      <c r="DLG814" s="72"/>
      <c r="DLH814" s="72"/>
      <c r="DLI814" s="72"/>
      <c r="DLJ814" s="72"/>
      <c r="DLK814" s="72"/>
      <c r="DLL814" s="72"/>
      <c r="DLM814" s="72"/>
      <c r="DLN814" s="72"/>
      <c r="DLO814" s="72"/>
      <c r="DLP814" s="72"/>
      <c r="DLQ814" s="72"/>
      <c r="DLR814" s="72"/>
      <c r="DLS814" s="72"/>
      <c r="DLT814" s="72"/>
      <c r="DLU814" s="72"/>
      <c r="DLV814" s="72"/>
      <c r="DLW814" s="72"/>
      <c r="DLX814" s="72"/>
      <c r="DLY814" s="72"/>
      <c r="DLZ814" s="72"/>
      <c r="DMA814" s="72"/>
      <c r="DMB814" s="72"/>
      <c r="DMC814" s="72"/>
      <c r="DMD814" s="72"/>
      <c r="DME814" s="72"/>
      <c r="DMF814" s="72"/>
      <c r="DMG814" s="72"/>
      <c r="DMH814" s="72"/>
      <c r="DMI814" s="72"/>
      <c r="DMJ814" s="72"/>
      <c r="DMK814" s="72"/>
      <c r="DML814" s="72"/>
      <c r="DMM814" s="72"/>
      <c r="DMN814" s="72"/>
      <c r="DMO814" s="72"/>
      <c r="DMP814" s="72"/>
      <c r="DMQ814" s="72"/>
      <c r="DMR814" s="72"/>
      <c r="DMS814" s="72"/>
      <c r="DMT814" s="72"/>
      <c r="DMU814" s="72"/>
      <c r="DMV814" s="72"/>
      <c r="DMW814" s="72"/>
      <c r="DMX814" s="72"/>
      <c r="DMY814" s="72"/>
      <c r="DMZ814" s="72"/>
      <c r="DNA814" s="72"/>
      <c r="DNB814" s="72"/>
      <c r="DNC814" s="72"/>
      <c r="DND814" s="72"/>
      <c r="DNE814" s="72"/>
      <c r="DNF814" s="72"/>
      <c r="DNG814" s="72"/>
      <c r="DNH814" s="72"/>
      <c r="DNI814" s="72"/>
      <c r="DNJ814" s="72"/>
      <c r="DNK814" s="72"/>
      <c r="DNL814" s="72"/>
      <c r="DNM814" s="72"/>
      <c r="DNN814" s="72"/>
      <c r="DNO814" s="72"/>
      <c r="DNP814" s="72"/>
      <c r="DNQ814" s="72"/>
      <c r="DNR814" s="72"/>
      <c r="DNS814" s="72"/>
      <c r="DNT814" s="72"/>
      <c r="DNU814" s="72"/>
      <c r="DNV814" s="72"/>
      <c r="DNW814" s="72"/>
      <c r="DNX814" s="72"/>
      <c r="DNY814" s="72"/>
      <c r="DNZ814" s="72"/>
      <c r="DOA814" s="72"/>
      <c r="DOB814" s="72"/>
      <c r="DOC814" s="72"/>
      <c r="DOD814" s="72"/>
      <c r="DOE814" s="72"/>
      <c r="DOF814" s="72"/>
      <c r="DOG814" s="72"/>
      <c r="DOH814" s="72"/>
      <c r="DOI814" s="72"/>
      <c r="DOJ814" s="72"/>
      <c r="DOK814" s="72"/>
      <c r="DOL814" s="72"/>
      <c r="DOM814" s="72"/>
      <c r="DON814" s="72"/>
      <c r="DOO814" s="72"/>
      <c r="DOP814" s="72"/>
      <c r="DOQ814" s="72"/>
      <c r="DOR814" s="72"/>
      <c r="DOS814" s="72"/>
      <c r="DOT814" s="72"/>
      <c r="DOU814" s="72"/>
      <c r="DOV814" s="72"/>
      <c r="DOW814" s="72"/>
      <c r="DOX814" s="72"/>
      <c r="DOY814" s="72"/>
      <c r="DOZ814" s="72"/>
      <c r="DPA814" s="72"/>
      <c r="DPB814" s="72"/>
      <c r="DPC814" s="72"/>
      <c r="DPD814" s="72"/>
      <c r="DPE814" s="72"/>
      <c r="DPF814" s="72"/>
      <c r="DPG814" s="72"/>
      <c r="DPH814" s="72"/>
      <c r="DPI814" s="72"/>
      <c r="DPJ814" s="72"/>
      <c r="DPK814" s="72"/>
      <c r="DPL814" s="72"/>
      <c r="DPM814" s="72"/>
      <c r="DPN814" s="72"/>
      <c r="DPO814" s="72"/>
      <c r="DPP814" s="72"/>
      <c r="DPQ814" s="72"/>
      <c r="DPR814" s="72"/>
      <c r="DPS814" s="72"/>
      <c r="DPT814" s="72"/>
      <c r="DPU814" s="72"/>
      <c r="DPV814" s="72"/>
      <c r="DPW814" s="72"/>
      <c r="DPX814" s="72"/>
      <c r="DPY814" s="72"/>
      <c r="DPZ814" s="72"/>
      <c r="DQA814" s="72"/>
      <c r="DQB814" s="72"/>
      <c r="DQC814" s="72"/>
      <c r="DQD814" s="72"/>
      <c r="DQE814" s="72"/>
      <c r="DQF814" s="72"/>
      <c r="DQG814" s="72"/>
      <c r="DQH814" s="72"/>
      <c r="DQI814" s="72"/>
      <c r="DQJ814" s="72"/>
      <c r="DQK814" s="72"/>
      <c r="DQL814" s="72"/>
      <c r="DQM814" s="72"/>
      <c r="DQN814" s="72"/>
      <c r="DQO814" s="72"/>
      <c r="DQP814" s="72"/>
      <c r="DQQ814" s="72"/>
      <c r="DQR814" s="72"/>
      <c r="DQS814" s="72"/>
      <c r="DQT814" s="72"/>
      <c r="DQU814" s="72"/>
      <c r="DQV814" s="72"/>
      <c r="DQW814" s="72"/>
      <c r="DQX814" s="72"/>
      <c r="DQY814" s="72"/>
      <c r="DQZ814" s="72"/>
      <c r="DRA814" s="72"/>
      <c r="DRB814" s="72"/>
      <c r="DRC814" s="72"/>
      <c r="DRD814" s="72"/>
      <c r="DRE814" s="72"/>
      <c r="DRF814" s="72"/>
      <c r="DRG814" s="72"/>
      <c r="DRH814" s="72"/>
      <c r="DRI814" s="72"/>
      <c r="DRJ814" s="72"/>
      <c r="DRK814" s="72"/>
      <c r="DRL814" s="72"/>
      <c r="DRM814" s="72"/>
      <c r="DRN814" s="72"/>
      <c r="DRO814" s="72"/>
      <c r="DRP814" s="72"/>
      <c r="DRQ814" s="72"/>
      <c r="DRR814" s="72"/>
      <c r="DRS814" s="72"/>
      <c r="DRT814" s="72"/>
      <c r="DRU814" s="72"/>
      <c r="DRV814" s="72"/>
      <c r="DRW814" s="72"/>
      <c r="DRX814" s="72"/>
      <c r="DRY814" s="72"/>
      <c r="DRZ814" s="72"/>
      <c r="DSA814" s="72"/>
      <c r="DSB814" s="72"/>
      <c r="DSC814" s="72"/>
      <c r="DSD814" s="72"/>
      <c r="DSE814" s="72"/>
      <c r="DSF814" s="72"/>
      <c r="DSG814" s="72"/>
      <c r="DSH814" s="72"/>
      <c r="DSI814" s="72"/>
      <c r="DSJ814" s="72"/>
      <c r="DSK814" s="72"/>
      <c r="DSL814" s="72"/>
      <c r="DSM814" s="72"/>
      <c r="DSN814" s="72"/>
      <c r="DSO814" s="72"/>
      <c r="DSP814" s="72"/>
      <c r="DSQ814" s="72"/>
      <c r="DSR814" s="72"/>
      <c r="DSS814" s="72"/>
      <c r="DST814" s="72"/>
      <c r="DSU814" s="72"/>
      <c r="DSV814" s="72"/>
      <c r="DSW814" s="72"/>
      <c r="DSX814" s="72"/>
      <c r="DSY814" s="72"/>
      <c r="DSZ814" s="72"/>
      <c r="DTA814" s="72"/>
      <c r="DTB814" s="72"/>
      <c r="DTC814" s="72"/>
      <c r="DTD814" s="72"/>
      <c r="DTE814" s="72"/>
      <c r="DTF814" s="72"/>
      <c r="DTG814" s="72"/>
      <c r="DTH814" s="72"/>
      <c r="DTI814" s="72"/>
      <c r="DTJ814" s="72"/>
      <c r="DTK814" s="72"/>
      <c r="DTL814" s="72"/>
      <c r="DTM814" s="72"/>
      <c r="DTN814" s="72"/>
      <c r="DTO814" s="72"/>
      <c r="DTP814" s="72"/>
      <c r="DTQ814" s="72"/>
      <c r="DTR814" s="72"/>
      <c r="DTS814" s="72"/>
      <c r="DTT814" s="72"/>
      <c r="DTU814" s="72"/>
      <c r="DTV814" s="72"/>
      <c r="DTW814" s="72"/>
      <c r="DTX814" s="72"/>
      <c r="DTY814" s="72"/>
      <c r="DTZ814" s="72"/>
      <c r="DUA814" s="72"/>
      <c r="DUB814" s="72"/>
      <c r="DUC814" s="72"/>
      <c r="DUD814" s="72"/>
      <c r="DUE814" s="72"/>
      <c r="DUF814" s="72"/>
      <c r="DUG814" s="72"/>
      <c r="DUH814" s="72"/>
      <c r="DUI814" s="72"/>
      <c r="DUJ814" s="72"/>
      <c r="DUK814" s="72"/>
      <c r="DUL814" s="72"/>
      <c r="DUM814" s="72"/>
      <c r="DUN814" s="72"/>
      <c r="DUO814" s="72"/>
      <c r="DUP814" s="72"/>
      <c r="DUQ814" s="72"/>
      <c r="DUR814" s="72"/>
      <c r="DUS814" s="72"/>
      <c r="DUT814" s="72"/>
      <c r="DUU814" s="72"/>
      <c r="DUV814" s="72"/>
      <c r="DUW814" s="72"/>
      <c r="DUX814" s="72"/>
      <c r="DUY814" s="72"/>
      <c r="DUZ814" s="72"/>
      <c r="DVA814" s="72"/>
      <c r="DVB814" s="72"/>
      <c r="DVC814" s="72"/>
      <c r="DVD814" s="72"/>
      <c r="DVE814" s="72"/>
      <c r="DVF814" s="72"/>
      <c r="DVG814" s="72"/>
      <c r="DVH814" s="72"/>
      <c r="DVI814" s="72"/>
      <c r="DVJ814" s="72"/>
      <c r="DVK814" s="72"/>
      <c r="DVL814" s="72"/>
      <c r="DVM814" s="72"/>
      <c r="DVN814" s="72"/>
      <c r="DVO814" s="72"/>
      <c r="DVP814" s="72"/>
      <c r="DVQ814" s="72"/>
      <c r="DVR814" s="72"/>
      <c r="DVS814" s="72"/>
      <c r="DVT814" s="72"/>
      <c r="DVU814" s="72"/>
      <c r="DVV814" s="72"/>
      <c r="DVW814" s="72"/>
      <c r="DVX814" s="72"/>
      <c r="DVY814" s="72"/>
      <c r="DVZ814" s="72"/>
      <c r="DWA814" s="72"/>
      <c r="DWB814" s="72"/>
      <c r="DWC814" s="72"/>
      <c r="DWD814" s="72"/>
      <c r="DWE814" s="72"/>
      <c r="DWF814" s="72"/>
      <c r="DWG814" s="72"/>
      <c r="DWH814" s="72"/>
      <c r="DWI814" s="72"/>
      <c r="DWJ814" s="72"/>
      <c r="DWK814" s="72"/>
      <c r="DWL814" s="72"/>
      <c r="DWM814" s="72"/>
      <c r="DWN814" s="72"/>
      <c r="DWO814" s="72"/>
      <c r="DWP814" s="72"/>
      <c r="DWQ814" s="72"/>
      <c r="DWR814" s="72"/>
      <c r="DWS814" s="72"/>
      <c r="DWT814" s="72"/>
      <c r="DWU814" s="72"/>
      <c r="DWV814" s="72"/>
      <c r="DWW814" s="72"/>
      <c r="DWX814" s="72"/>
      <c r="DWY814" s="72"/>
      <c r="DWZ814" s="72"/>
      <c r="DXA814" s="72"/>
      <c r="DXB814" s="72"/>
      <c r="DXC814" s="72"/>
      <c r="DXD814" s="72"/>
      <c r="DXE814" s="72"/>
      <c r="DXF814" s="72"/>
      <c r="DXG814" s="72"/>
      <c r="DXH814" s="72"/>
      <c r="DXI814" s="72"/>
      <c r="DXJ814" s="72"/>
      <c r="DXK814" s="72"/>
      <c r="DXL814" s="72"/>
      <c r="DXM814" s="72"/>
      <c r="DXN814" s="72"/>
      <c r="DXO814" s="72"/>
      <c r="DXP814" s="72"/>
      <c r="DXQ814" s="72"/>
      <c r="DXR814" s="72"/>
      <c r="DXS814" s="72"/>
      <c r="DXT814" s="72"/>
      <c r="DXU814" s="72"/>
      <c r="DXV814" s="72"/>
      <c r="DXW814" s="72"/>
      <c r="DXX814" s="72"/>
      <c r="DXY814" s="72"/>
      <c r="DXZ814" s="72"/>
      <c r="DYA814" s="72"/>
      <c r="DYB814" s="72"/>
      <c r="DYC814" s="72"/>
      <c r="DYD814" s="72"/>
      <c r="DYE814" s="72"/>
      <c r="DYF814" s="72"/>
      <c r="DYG814" s="72"/>
      <c r="DYH814" s="72"/>
      <c r="DYI814" s="72"/>
      <c r="DYJ814" s="72"/>
      <c r="DYK814" s="72"/>
      <c r="DYL814" s="72"/>
      <c r="DYM814" s="72"/>
      <c r="DYN814" s="72"/>
      <c r="DYO814" s="72"/>
      <c r="DYP814" s="72"/>
      <c r="DYQ814" s="72"/>
      <c r="DYR814" s="72"/>
      <c r="DYS814" s="72"/>
      <c r="DYT814" s="72"/>
      <c r="DYU814" s="72"/>
      <c r="DYV814" s="72"/>
      <c r="DYW814" s="72"/>
      <c r="DYX814" s="72"/>
      <c r="DYY814" s="72"/>
      <c r="DYZ814" s="72"/>
      <c r="DZA814" s="72"/>
      <c r="DZB814" s="72"/>
      <c r="DZC814" s="72"/>
      <c r="DZD814" s="72"/>
      <c r="DZE814" s="72"/>
      <c r="DZF814" s="72"/>
      <c r="DZG814" s="72"/>
      <c r="DZH814" s="72"/>
      <c r="DZI814" s="72"/>
      <c r="DZJ814" s="72"/>
      <c r="DZK814" s="72"/>
      <c r="DZL814" s="72"/>
      <c r="DZM814" s="72"/>
      <c r="DZN814" s="72"/>
      <c r="DZO814" s="72"/>
      <c r="DZP814" s="72"/>
      <c r="DZQ814" s="72"/>
      <c r="DZR814" s="72"/>
      <c r="DZS814" s="72"/>
      <c r="DZT814" s="72"/>
      <c r="DZU814" s="72"/>
      <c r="DZV814" s="72"/>
      <c r="DZW814" s="72"/>
      <c r="DZX814" s="72"/>
      <c r="DZY814" s="72"/>
      <c r="DZZ814" s="72"/>
      <c r="EAA814" s="72"/>
      <c r="EAB814" s="72"/>
      <c r="EAC814" s="72"/>
      <c r="EAD814" s="72"/>
      <c r="EAE814" s="72"/>
      <c r="EAF814" s="72"/>
      <c r="EAG814" s="72"/>
      <c r="EAH814" s="72"/>
      <c r="EAI814" s="72"/>
      <c r="EAJ814" s="72"/>
      <c r="EAK814" s="72"/>
      <c r="EAL814" s="72"/>
      <c r="EAM814" s="72"/>
      <c r="EAN814" s="72"/>
      <c r="EAO814" s="72"/>
      <c r="EAP814" s="72"/>
      <c r="EAQ814" s="72"/>
      <c r="EAR814" s="72"/>
      <c r="EAS814" s="72"/>
      <c r="EAT814" s="72"/>
      <c r="EAU814" s="72"/>
      <c r="EAV814" s="72"/>
      <c r="EAW814" s="72"/>
      <c r="EAX814" s="72"/>
      <c r="EAY814" s="72"/>
      <c r="EAZ814" s="72"/>
      <c r="EBA814" s="72"/>
      <c r="EBB814" s="72"/>
      <c r="EBC814" s="72"/>
      <c r="EBD814" s="72"/>
      <c r="EBE814" s="72"/>
      <c r="EBF814" s="72"/>
      <c r="EBG814" s="72"/>
      <c r="EBH814" s="72"/>
      <c r="EBI814" s="72"/>
      <c r="EBJ814" s="72"/>
      <c r="EBK814" s="72"/>
      <c r="EBL814" s="72"/>
      <c r="EBM814" s="72"/>
      <c r="EBN814" s="72"/>
      <c r="EBO814" s="72"/>
      <c r="EBP814" s="72"/>
      <c r="EBQ814" s="72"/>
      <c r="EBR814" s="72"/>
      <c r="EBS814" s="72"/>
      <c r="EBT814" s="72"/>
      <c r="EBU814" s="72"/>
      <c r="EBV814" s="72"/>
      <c r="EBW814" s="72"/>
      <c r="EBX814" s="72"/>
      <c r="EBY814" s="72"/>
      <c r="EBZ814" s="72"/>
      <c r="ECA814" s="72"/>
      <c r="ECB814" s="72"/>
      <c r="ECC814" s="72"/>
      <c r="ECD814" s="72"/>
      <c r="ECE814" s="72"/>
      <c r="ECF814" s="72"/>
      <c r="ECG814" s="72"/>
      <c r="ECH814" s="72"/>
      <c r="ECI814" s="72"/>
      <c r="ECJ814" s="72"/>
      <c r="ECK814" s="72"/>
      <c r="ECL814" s="72"/>
      <c r="ECM814" s="72"/>
      <c r="ECN814" s="72"/>
      <c r="ECO814" s="72"/>
      <c r="ECP814" s="72"/>
      <c r="ECQ814" s="72"/>
      <c r="ECR814" s="72"/>
      <c r="ECS814" s="72"/>
      <c r="ECT814" s="72"/>
      <c r="ECU814" s="72"/>
      <c r="ECV814" s="72"/>
      <c r="ECW814" s="72"/>
      <c r="ECX814" s="72"/>
      <c r="ECY814" s="72"/>
      <c r="ECZ814" s="72"/>
      <c r="EDA814" s="72"/>
      <c r="EDB814" s="72"/>
      <c r="EDC814" s="72"/>
      <c r="EDD814" s="72"/>
      <c r="EDE814" s="72"/>
      <c r="EDF814" s="72"/>
      <c r="EDG814" s="72"/>
      <c r="EDH814" s="72"/>
      <c r="EDI814" s="72"/>
      <c r="EDJ814" s="72"/>
      <c r="EDK814" s="72"/>
      <c r="EDL814" s="72"/>
      <c r="EDM814" s="72"/>
      <c r="EDN814" s="72"/>
      <c r="EDO814" s="72"/>
      <c r="EDP814" s="72"/>
      <c r="EDQ814" s="72"/>
      <c r="EDR814" s="72"/>
      <c r="EDS814" s="72"/>
      <c r="EDT814" s="72"/>
      <c r="EDU814" s="72"/>
      <c r="EDV814" s="72"/>
      <c r="EDW814" s="72"/>
      <c r="EDX814" s="72"/>
      <c r="EDY814" s="72"/>
      <c r="EDZ814" s="72"/>
      <c r="EEA814" s="72"/>
      <c r="EEB814" s="72"/>
      <c r="EEC814" s="72"/>
      <c r="EED814" s="72"/>
      <c r="EEE814" s="72"/>
      <c r="EEF814" s="72"/>
      <c r="EEG814" s="72"/>
      <c r="EEH814" s="72"/>
      <c r="EEI814" s="72"/>
      <c r="EEJ814" s="72"/>
      <c r="EEK814" s="72"/>
      <c r="EEL814" s="72"/>
      <c r="EEM814" s="72"/>
      <c r="EEN814" s="72"/>
      <c r="EEO814" s="72"/>
      <c r="EEP814" s="72"/>
      <c r="EEQ814" s="72"/>
      <c r="EER814" s="72"/>
      <c r="EES814" s="72"/>
      <c r="EET814" s="72"/>
      <c r="EEU814" s="72"/>
      <c r="EEV814" s="72"/>
      <c r="EEW814" s="72"/>
      <c r="EEX814" s="72"/>
      <c r="EEY814" s="72"/>
      <c r="EEZ814" s="72"/>
      <c r="EFA814" s="72"/>
      <c r="EFB814" s="72"/>
      <c r="EFC814" s="72"/>
      <c r="EFD814" s="72"/>
      <c r="EFE814" s="72"/>
      <c r="EFF814" s="72"/>
      <c r="EFG814" s="72"/>
      <c r="EFH814" s="72"/>
      <c r="EFI814" s="72"/>
      <c r="EFJ814" s="72"/>
      <c r="EFK814" s="72"/>
      <c r="EFL814" s="72"/>
      <c r="EFM814" s="72"/>
      <c r="EFN814" s="72"/>
      <c r="EFO814" s="72"/>
      <c r="EFP814" s="72"/>
      <c r="EFQ814" s="72"/>
      <c r="EFR814" s="72"/>
      <c r="EFS814" s="72"/>
      <c r="EFT814" s="72"/>
      <c r="EFU814" s="72"/>
      <c r="EFV814" s="72"/>
      <c r="EFW814" s="72"/>
      <c r="EFX814" s="72"/>
      <c r="EFY814" s="72"/>
      <c r="EFZ814" s="72"/>
      <c r="EGA814" s="72"/>
      <c r="EGB814" s="72"/>
      <c r="EGC814" s="72"/>
      <c r="EGD814" s="72"/>
      <c r="EGE814" s="72"/>
      <c r="EGF814" s="72"/>
      <c r="EGG814" s="72"/>
      <c r="EGH814" s="72"/>
      <c r="EGI814" s="72"/>
      <c r="EGJ814" s="72"/>
      <c r="EGK814" s="72"/>
      <c r="EGL814" s="72"/>
      <c r="EGM814" s="72"/>
      <c r="EGN814" s="72"/>
      <c r="EGO814" s="72"/>
      <c r="EGP814" s="72"/>
      <c r="EGQ814" s="72"/>
      <c r="EGR814" s="72"/>
      <c r="EGS814" s="72"/>
      <c r="EGT814" s="72"/>
      <c r="EGU814" s="72"/>
      <c r="EGV814" s="72"/>
      <c r="EGW814" s="72"/>
      <c r="EGX814" s="72"/>
      <c r="EGY814" s="72"/>
      <c r="EGZ814" s="72"/>
      <c r="EHA814" s="72"/>
      <c r="EHB814" s="72"/>
      <c r="EHC814" s="72"/>
      <c r="EHD814" s="72"/>
      <c r="EHE814" s="72"/>
      <c r="EHF814" s="72"/>
      <c r="EHG814" s="72"/>
      <c r="EHH814" s="72"/>
      <c r="EHI814" s="72"/>
      <c r="EHJ814" s="72"/>
      <c r="EHK814" s="72"/>
      <c r="EHL814" s="72"/>
      <c r="EHM814" s="72"/>
      <c r="EHN814" s="72"/>
      <c r="EHO814" s="72"/>
      <c r="EHP814" s="72"/>
      <c r="EHQ814" s="72"/>
      <c r="EHR814" s="72"/>
      <c r="EHS814" s="72"/>
      <c r="EHT814" s="72"/>
      <c r="EHU814" s="72"/>
      <c r="EHV814" s="72"/>
      <c r="EHW814" s="72"/>
      <c r="EHX814" s="72"/>
      <c r="EHY814" s="72"/>
      <c r="EHZ814" s="72"/>
      <c r="EIA814" s="72"/>
      <c r="EIB814" s="72"/>
      <c r="EIC814" s="72"/>
      <c r="EID814" s="72"/>
      <c r="EIE814" s="72"/>
      <c r="EIF814" s="72"/>
      <c r="EIG814" s="72"/>
      <c r="EIH814" s="72"/>
      <c r="EII814" s="72"/>
      <c r="EIJ814" s="72"/>
      <c r="EIK814" s="72"/>
      <c r="EIL814" s="72"/>
      <c r="EIM814" s="72"/>
      <c r="EIN814" s="72"/>
      <c r="EIO814" s="72"/>
      <c r="EIP814" s="72"/>
      <c r="EIQ814" s="72"/>
      <c r="EIR814" s="72"/>
      <c r="EIS814" s="72"/>
      <c r="EIT814" s="72"/>
      <c r="EIU814" s="72"/>
      <c r="EIV814" s="72"/>
      <c r="EIW814" s="72"/>
      <c r="EIX814" s="72"/>
      <c r="EIY814" s="72"/>
      <c r="EIZ814" s="72"/>
      <c r="EJA814" s="72"/>
      <c r="EJB814" s="72"/>
      <c r="EJC814" s="72"/>
      <c r="EJD814" s="72"/>
      <c r="EJE814" s="72"/>
      <c r="EJF814" s="72"/>
      <c r="EJG814" s="72"/>
      <c r="EJH814" s="72"/>
      <c r="EJI814" s="72"/>
      <c r="EJJ814" s="72"/>
      <c r="EJK814" s="72"/>
      <c r="EJL814" s="72"/>
      <c r="EJM814" s="72"/>
      <c r="EJN814" s="72"/>
      <c r="EJO814" s="72"/>
      <c r="EJP814" s="72"/>
      <c r="EJQ814" s="72"/>
      <c r="EJR814" s="72"/>
      <c r="EJS814" s="72"/>
      <c r="EJT814" s="72"/>
      <c r="EJU814" s="72"/>
      <c r="EJV814" s="72"/>
      <c r="EJW814" s="72"/>
      <c r="EJX814" s="72"/>
      <c r="EJY814" s="72"/>
      <c r="EJZ814" s="72"/>
      <c r="EKA814" s="72"/>
      <c r="EKB814" s="72"/>
      <c r="EKC814" s="72"/>
      <c r="EKD814" s="72"/>
      <c r="EKE814" s="72"/>
      <c r="EKF814" s="72"/>
      <c r="EKG814" s="72"/>
      <c r="EKH814" s="72"/>
      <c r="EKI814" s="72"/>
      <c r="EKJ814" s="72"/>
      <c r="EKK814" s="72"/>
      <c r="EKL814" s="72"/>
      <c r="EKM814" s="72"/>
      <c r="EKN814" s="72"/>
      <c r="EKO814" s="72"/>
      <c r="EKP814" s="72"/>
      <c r="EKQ814" s="72"/>
      <c r="EKR814" s="72"/>
      <c r="EKS814" s="72"/>
      <c r="EKT814" s="72"/>
      <c r="EKU814" s="72"/>
      <c r="EKV814" s="72"/>
      <c r="EKW814" s="72"/>
      <c r="EKX814" s="72"/>
      <c r="EKY814" s="72"/>
      <c r="EKZ814" s="72"/>
      <c r="ELA814" s="72"/>
      <c r="ELB814" s="72"/>
      <c r="ELC814" s="72"/>
      <c r="ELD814" s="72"/>
      <c r="ELE814" s="72"/>
      <c r="ELF814" s="72"/>
      <c r="ELG814" s="72"/>
      <c r="ELH814" s="72"/>
      <c r="ELI814" s="72"/>
      <c r="ELJ814" s="72"/>
      <c r="ELK814" s="72"/>
      <c r="ELL814" s="72"/>
      <c r="ELM814" s="72"/>
      <c r="ELN814" s="72"/>
      <c r="ELO814" s="72"/>
      <c r="ELP814" s="72"/>
      <c r="ELQ814" s="72"/>
      <c r="ELR814" s="72"/>
      <c r="ELS814" s="72"/>
      <c r="ELT814" s="72"/>
      <c r="ELU814" s="72"/>
      <c r="ELV814" s="72"/>
      <c r="ELW814" s="72"/>
      <c r="ELX814" s="72"/>
      <c r="ELY814" s="72"/>
      <c r="ELZ814" s="72"/>
      <c r="EMA814" s="72"/>
      <c r="EMB814" s="72"/>
      <c r="EMC814" s="72"/>
      <c r="EMD814" s="72"/>
      <c r="EME814" s="72"/>
      <c r="EMF814" s="72"/>
      <c r="EMG814" s="72"/>
      <c r="EMH814" s="72"/>
      <c r="EMI814" s="72"/>
      <c r="EMJ814" s="72"/>
      <c r="EMK814" s="72"/>
      <c r="EML814" s="72"/>
      <c r="EMM814" s="72"/>
      <c r="EMN814" s="72"/>
      <c r="EMO814" s="72"/>
      <c r="EMP814" s="72"/>
      <c r="EMQ814" s="72"/>
      <c r="EMR814" s="72"/>
      <c r="EMS814" s="72"/>
      <c r="EMT814" s="72"/>
      <c r="EMU814" s="72"/>
      <c r="EMV814" s="72"/>
      <c r="EMW814" s="72"/>
      <c r="EMX814" s="72"/>
      <c r="EMY814" s="72"/>
      <c r="EMZ814" s="72"/>
      <c r="ENA814" s="72"/>
      <c r="ENB814" s="72"/>
      <c r="ENC814" s="72"/>
      <c r="END814" s="72"/>
      <c r="ENE814" s="72"/>
      <c r="ENF814" s="72"/>
      <c r="ENG814" s="72"/>
      <c r="ENH814" s="72"/>
      <c r="ENI814" s="72"/>
      <c r="ENJ814" s="72"/>
      <c r="ENK814" s="72"/>
      <c r="ENL814" s="72"/>
      <c r="ENM814" s="72"/>
      <c r="ENN814" s="72"/>
      <c r="ENO814" s="72"/>
      <c r="ENP814" s="72"/>
      <c r="ENQ814" s="72"/>
      <c r="ENR814" s="72"/>
      <c r="ENS814" s="72"/>
      <c r="ENT814" s="72"/>
      <c r="ENU814" s="72"/>
      <c r="ENV814" s="72"/>
      <c r="ENW814" s="72"/>
      <c r="ENX814" s="72"/>
      <c r="ENY814" s="72"/>
      <c r="ENZ814" s="72"/>
      <c r="EOA814" s="72"/>
      <c r="EOB814" s="72"/>
      <c r="EOC814" s="72"/>
      <c r="EOD814" s="72"/>
      <c r="EOE814" s="72"/>
      <c r="EOF814" s="72"/>
      <c r="EOG814" s="72"/>
      <c r="EOH814" s="72"/>
      <c r="EOI814" s="72"/>
      <c r="EOJ814" s="72"/>
      <c r="EOK814" s="72"/>
      <c r="EOL814" s="72"/>
      <c r="EOM814" s="72"/>
      <c r="EON814" s="72"/>
      <c r="EOO814" s="72"/>
      <c r="EOP814" s="72"/>
      <c r="EOQ814" s="72"/>
      <c r="EOR814" s="72"/>
      <c r="EOS814" s="72"/>
      <c r="EOT814" s="72"/>
      <c r="EOU814" s="72"/>
      <c r="EOV814" s="72"/>
      <c r="EOW814" s="72"/>
      <c r="EOX814" s="72"/>
      <c r="EOY814" s="72"/>
      <c r="EOZ814" s="72"/>
      <c r="EPA814" s="72"/>
      <c r="EPB814" s="72"/>
      <c r="EPC814" s="72"/>
      <c r="EPD814" s="72"/>
      <c r="EPE814" s="72"/>
      <c r="EPF814" s="72"/>
      <c r="EPG814" s="72"/>
      <c r="EPH814" s="72"/>
      <c r="EPI814" s="72"/>
      <c r="EPJ814" s="72"/>
      <c r="EPK814" s="72"/>
      <c r="EPL814" s="72"/>
      <c r="EPM814" s="72"/>
      <c r="EPN814" s="72"/>
      <c r="EPO814" s="72"/>
      <c r="EPP814" s="72"/>
      <c r="EPQ814" s="72"/>
      <c r="EPR814" s="72"/>
      <c r="EPS814" s="72"/>
      <c r="EPT814" s="72"/>
      <c r="EPU814" s="72"/>
      <c r="EPV814" s="72"/>
      <c r="EPW814" s="72"/>
      <c r="EPX814" s="72"/>
      <c r="EPY814" s="72"/>
      <c r="EPZ814" s="72"/>
      <c r="EQA814" s="72"/>
      <c r="EQB814" s="72"/>
      <c r="EQC814" s="72"/>
      <c r="EQD814" s="72"/>
      <c r="EQE814" s="72"/>
      <c r="EQF814" s="72"/>
      <c r="EQG814" s="72"/>
      <c r="EQH814" s="72"/>
      <c r="EQI814" s="72"/>
      <c r="EQJ814" s="72"/>
      <c r="EQK814" s="72"/>
      <c r="EQL814" s="72"/>
      <c r="EQM814" s="72"/>
      <c r="EQN814" s="72"/>
      <c r="EQO814" s="72"/>
      <c r="EQP814" s="72"/>
      <c r="EQQ814" s="72"/>
      <c r="EQR814" s="72"/>
      <c r="EQS814" s="72"/>
      <c r="EQT814" s="72"/>
      <c r="EQU814" s="72"/>
      <c r="EQV814" s="72"/>
      <c r="EQW814" s="72"/>
      <c r="EQX814" s="72"/>
      <c r="EQY814" s="72"/>
      <c r="EQZ814" s="72"/>
      <c r="ERA814" s="72"/>
      <c r="ERB814" s="72"/>
      <c r="ERC814" s="72"/>
      <c r="ERD814" s="72"/>
      <c r="ERE814" s="72"/>
      <c r="ERF814" s="72"/>
      <c r="ERG814" s="72"/>
      <c r="ERH814" s="72"/>
      <c r="ERI814" s="72"/>
      <c r="ERJ814" s="72"/>
      <c r="ERK814" s="72"/>
      <c r="ERL814" s="72"/>
      <c r="ERM814" s="72"/>
      <c r="ERN814" s="72"/>
      <c r="ERO814" s="72"/>
      <c r="ERP814" s="72"/>
      <c r="ERQ814" s="72"/>
      <c r="ERR814" s="72"/>
      <c r="ERS814" s="72"/>
      <c r="ERT814" s="72"/>
      <c r="ERU814" s="72"/>
      <c r="ERV814" s="72"/>
      <c r="ERW814" s="72"/>
      <c r="ERX814" s="72"/>
      <c r="ERY814" s="72"/>
      <c r="ERZ814" s="72"/>
      <c r="ESA814" s="72"/>
      <c r="ESB814" s="72"/>
      <c r="ESC814" s="72"/>
      <c r="ESD814" s="72"/>
      <c r="ESE814" s="72"/>
      <c r="ESF814" s="72"/>
      <c r="ESG814" s="72"/>
      <c r="ESH814" s="72"/>
      <c r="ESI814" s="72"/>
      <c r="ESJ814" s="72"/>
      <c r="ESK814" s="72"/>
      <c r="ESL814" s="72"/>
      <c r="ESM814" s="72"/>
      <c r="ESN814" s="72"/>
      <c r="ESO814" s="72"/>
      <c r="ESP814" s="72"/>
      <c r="ESQ814" s="72"/>
      <c r="ESR814" s="72"/>
      <c r="ESS814" s="72"/>
      <c r="EST814" s="72"/>
      <c r="ESU814" s="72"/>
      <c r="ESV814" s="72"/>
      <c r="ESW814" s="72"/>
      <c r="ESX814" s="72"/>
      <c r="ESY814" s="72"/>
      <c r="ESZ814" s="72"/>
      <c r="ETA814" s="72"/>
      <c r="ETB814" s="72"/>
      <c r="ETC814" s="72"/>
      <c r="ETD814" s="72"/>
      <c r="ETE814" s="72"/>
      <c r="ETF814" s="72"/>
      <c r="ETG814" s="72"/>
      <c r="ETH814" s="72"/>
      <c r="ETI814" s="72"/>
      <c r="ETJ814" s="72"/>
      <c r="ETK814" s="72"/>
      <c r="ETL814" s="72"/>
      <c r="ETM814" s="72"/>
      <c r="ETN814" s="72"/>
      <c r="ETO814" s="72"/>
      <c r="ETP814" s="72"/>
      <c r="ETQ814" s="72"/>
      <c r="ETR814" s="72"/>
      <c r="ETS814" s="72"/>
      <c r="ETT814" s="72"/>
      <c r="ETU814" s="72"/>
      <c r="ETV814" s="72"/>
      <c r="ETW814" s="72"/>
      <c r="ETX814" s="72"/>
      <c r="ETY814" s="72"/>
      <c r="ETZ814" s="72"/>
      <c r="EUA814" s="72"/>
      <c r="EUB814" s="72"/>
      <c r="EUC814" s="72"/>
      <c r="EUD814" s="72"/>
      <c r="EUE814" s="72"/>
      <c r="EUF814" s="72"/>
      <c r="EUG814" s="72"/>
      <c r="EUH814" s="72"/>
      <c r="EUI814" s="72"/>
      <c r="EUJ814" s="72"/>
      <c r="EUK814" s="72"/>
      <c r="EUL814" s="72"/>
      <c r="EUM814" s="72"/>
      <c r="EUN814" s="72"/>
      <c r="EUO814" s="72"/>
      <c r="EUP814" s="72"/>
      <c r="EUQ814" s="72"/>
      <c r="EUR814" s="72"/>
      <c r="EUS814" s="72"/>
      <c r="EUT814" s="72"/>
      <c r="EUU814" s="72"/>
      <c r="EUV814" s="72"/>
      <c r="EUW814" s="72"/>
      <c r="EUX814" s="72"/>
      <c r="EUY814" s="72"/>
      <c r="EUZ814" s="72"/>
      <c r="EVA814" s="72"/>
      <c r="EVB814" s="72"/>
      <c r="EVC814" s="72"/>
      <c r="EVD814" s="72"/>
      <c r="EVE814" s="72"/>
      <c r="EVF814" s="72"/>
      <c r="EVG814" s="72"/>
      <c r="EVH814" s="72"/>
      <c r="EVI814" s="72"/>
      <c r="EVJ814" s="72"/>
      <c r="EVK814" s="72"/>
      <c r="EVL814" s="72"/>
      <c r="EVM814" s="72"/>
      <c r="EVN814" s="72"/>
      <c r="EVO814" s="72"/>
      <c r="EVP814" s="72"/>
      <c r="EVQ814" s="72"/>
      <c r="EVR814" s="72"/>
      <c r="EVS814" s="72"/>
      <c r="EVT814" s="72"/>
      <c r="EVU814" s="72"/>
      <c r="EVV814" s="72"/>
      <c r="EVW814" s="72"/>
      <c r="EVX814" s="72"/>
      <c r="EVY814" s="72"/>
      <c r="EVZ814" s="72"/>
      <c r="EWA814" s="72"/>
      <c r="EWB814" s="72"/>
      <c r="EWC814" s="72"/>
      <c r="EWD814" s="72"/>
      <c r="EWE814" s="72"/>
      <c r="EWF814" s="72"/>
      <c r="EWG814" s="72"/>
      <c r="EWH814" s="72"/>
      <c r="EWI814" s="72"/>
      <c r="EWJ814" s="72"/>
      <c r="EWK814" s="72"/>
      <c r="EWL814" s="72"/>
      <c r="EWM814" s="72"/>
      <c r="EWN814" s="72"/>
      <c r="EWO814" s="72"/>
      <c r="EWP814" s="72"/>
      <c r="EWQ814" s="72"/>
      <c r="EWR814" s="72"/>
      <c r="EWS814" s="72"/>
      <c r="EWT814" s="72"/>
      <c r="EWU814" s="72"/>
      <c r="EWV814" s="72"/>
      <c r="EWW814" s="72"/>
      <c r="EWX814" s="72"/>
      <c r="EWY814" s="72"/>
      <c r="EWZ814" s="72"/>
      <c r="EXA814" s="72"/>
      <c r="EXB814" s="72"/>
      <c r="EXC814" s="72"/>
      <c r="EXD814" s="72"/>
      <c r="EXE814" s="72"/>
      <c r="EXF814" s="72"/>
      <c r="EXG814" s="72"/>
      <c r="EXH814" s="72"/>
      <c r="EXI814" s="72"/>
      <c r="EXJ814" s="72"/>
      <c r="EXK814" s="72"/>
      <c r="EXL814" s="72"/>
      <c r="EXM814" s="72"/>
      <c r="EXN814" s="72"/>
      <c r="EXO814" s="72"/>
      <c r="EXP814" s="72"/>
      <c r="EXQ814" s="72"/>
      <c r="EXR814" s="72"/>
      <c r="EXS814" s="72"/>
      <c r="EXT814" s="72"/>
      <c r="EXU814" s="72"/>
      <c r="EXV814" s="72"/>
      <c r="EXW814" s="72"/>
      <c r="EXX814" s="72"/>
      <c r="EXY814" s="72"/>
      <c r="EXZ814" s="72"/>
      <c r="EYA814" s="72"/>
      <c r="EYB814" s="72"/>
      <c r="EYC814" s="72"/>
      <c r="EYD814" s="72"/>
      <c r="EYE814" s="72"/>
      <c r="EYF814" s="72"/>
      <c r="EYG814" s="72"/>
      <c r="EYH814" s="72"/>
      <c r="EYI814" s="72"/>
      <c r="EYJ814" s="72"/>
      <c r="EYK814" s="72"/>
      <c r="EYL814" s="72"/>
      <c r="EYM814" s="72"/>
      <c r="EYN814" s="72"/>
      <c r="EYO814" s="72"/>
      <c r="EYP814" s="72"/>
      <c r="EYQ814" s="72"/>
      <c r="EYR814" s="72"/>
      <c r="EYS814" s="72"/>
      <c r="EYT814" s="72"/>
      <c r="EYU814" s="72"/>
      <c r="EYV814" s="72"/>
      <c r="EYW814" s="72"/>
      <c r="EYX814" s="72"/>
      <c r="EYY814" s="72"/>
      <c r="EYZ814" s="72"/>
      <c r="EZA814" s="72"/>
      <c r="EZB814" s="72"/>
      <c r="EZC814" s="72"/>
      <c r="EZD814" s="72"/>
      <c r="EZE814" s="72"/>
      <c r="EZF814" s="72"/>
      <c r="EZG814" s="72"/>
      <c r="EZH814" s="72"/>
      <c r="EZI814" s="72"/>
      <c r="EZJ814" s="72"/>
      <c r="EZK814" s="72"/>
      <c r="EZL814" s="72"/>
      <c r="EZM814" s="72"/>
      <c r="EZN814" s="72"/>
      <c r="EZO814" s="72"/>
      <c r="EZP814" s="72"/>
      <c r="EZQ814" s="72"/>
      <c r="EZR814" s="72"/>
      <c r="EZS814" s="72"/>
      <c r="EZT814" s="72"/>
      <c r="EZU814" s="72"/>
      <c r="EZV814" s="72"/>
      <c r="EZW814" s="72"/>
      <c r="EZX814" s="72"/>
      <c r="EZY814" s="72"/>
      <c r="EZZ814" s="72"/>
      <c r="FAA814" s="72"/>
      <c r="FAB814" s="72"/>
      <c r="FAC814" s="72"/>
      <c r="FAD814" s="72"/>
      <c r="FAE814" s="72"/>
      <c r="FAF814" s="72"/>
      <c r="FAG814" s="72"/>
      <c r="FAH814" s="72"/>
      <c r="FAI814" s="72"/>
      <c r="FAJ814" s="72"/>
      <c r="FAK814" s="72"/>
      <c r="FAL814" s="72"/>
      <c r="FAM814" s="72"/>
      <c r="FAN814" s="72"/>
      <c r="FAO814" s="72"/>
      <c r="FAP814" s="72"/>
      <c r="FAQ814" s="72"/>
      <c r="FAR814" s="72"/>
      <c r="FAS814" s="72"/>
      <c r="FAT814" s="72"/>
      <c r="FAU814" s="72"/>
      <c r="FAV814" s="72"/>
      <c r="FAW814" s="72"/>
      <c r="FAX814" s="72"/>
      <c r="FAY814" s="72"/>
      <c r="FAZ814" s="72"/>
      <c r="FBA814" s="72"/>
      <c r="FBB814" s="72"/>
      <c r="FBC814" s="72"/>
      <c r="FBD814" s="72"/>
      <c r="FBE814" s="72"/>
      <c r="FBF814" s="72"/>
      <c r="FBG814" s="72"/>
      <c r="FBH814" s="72"/>
      <c r="FBI814" s="72"/>
      <c r="FBJ814" s="72"/>
      <c r="FBK814" s="72"/>
      <c r="FBL814" s="72"/>
      <c r="FBM814" s="72"/>
      <c r="FBN814" s="72"/>
      <c r="FBO814" s="72"/>
      <c r="FBP814" s="72"/>
      <c r="FBQ814" s="72"/>
      <c r="FBR814" s="72"/>
      <c r="FBS814" s="72"/>
      <c r="FBT814" s="72"/>
      <c r="FBU814" s="72"/>
      <c r="FBV814" s="72"/>
      <c r="FBW814" s="72"/>
      <c r="FBX814" s="72"/>
      <c r="FBY814" s="72"/>
      <c r="FBZ814" s="72"/>
      <c r="FCA814" s="72"/>
      <c r="FCB814" s="72"/>
      <c r="FCC814" s="72"/>
      <c r="FCD814" s="72"/>
      <c r="FCE814" s="72"/>
      <c r="FCF814" s="72"/>
      <c r="FCG814" s="72"/>
      <c r="FCH814" s="72"/>
      <c r="FCI814" s="72"/>
      <c r="FCJ814" s="72"/>
      <c r="FCK814" s="72"/>
      <c r="FCL814" s="72"/>
      <c r="FCM814" s="72"/>
      <c r="FCN814" s="72"/>
      <c r="FCO814" s="72"/>
      <c r="FCP814" s="72"/>
      <c r="FCQ814" s="72"/>
      <c r="FCR814" s="72"/>
      <c r="FCS814" s="72"/>
      <c r="FCT814" s="72"/>
      <c r="FCU814" s="72"/>
      <c r="FCV814" s="72"/>
      <c r="FCW814" s="72"/>
      <c r="FCX814" s="72"/>
      <c r="FCY814" s="72"/>
      <c r="FCZ814" s="72"/>
      <c r="FDA814" s="72"/>
      <c r="FDB814" s="72"/>
      <c r="FDC814" s="72"/>
      <c r="FDD814" s="72"/>
      <c r="FDE814" s="72"/>
      <c r="FDF814" s="72"/>
      <c r="FDG814" s="72"/>
      <c r="FDH814" s="72"/>
      <c r="FDI814" s="72"/>
      <c r="FDJ814" s="72"/>
      <c r="FDK814" s="72"/>
      <c r="FDL814" s="72"/>
      <c r="FDM814" s="72"/>
      <c r="FDN814" s="72"/>
      <c r="FDO814" s="72"/>
      <c r="FDP814" s="72"/>
      <c r="FDQ814" s="72"/>
      <c r="FDR814" s="72"/>
      <c r="FDS814" s="72"/>
      <c r="FDT814" s="72"/>
      <c r="FDU814" s="72"/>
      <c r="FDV814" s="72"/>
      <c r="FDW814" s="72"/>
      <c r="FDX814" s="72"/>
      <c r="FDY814" s="72"/>
      <c r="FDZ814" s="72"/>
      <c r="FEA814" s="72"/>
      <c r="FEB814" s="72"/>
      <c r="FEC814" s="72"/>
      <c r="FED814" s="72"/>
      <c r="FEE814" s="72"/>
      <c r="FEF814" s="72"/>
      <c r="FEG814" s="72"/>
      <c r="FEH814" s="72"/>
      <c r="FEI814" s="72"/>
      <c r="FEJ814" s="72"/>
      <c r="FEK814" s="72"/>
      <c r="FEL814" s="72"/>
      <c r="FEM814" s="72"/>
      <c r="FEN814" s="72"/>
      <c r="FEO814" s="72"/>
      <c r="FEP814" s="72"/>
      <c r="FEQ814" s="72"/>
      <c r="FER814" s="72"/>
      <c r="FES814" s="72"/>
      <c r="FET814" s="72"/>
      <c r="FEU814" s="72"/>
      <c r="FEV814" s="72"/>
      <c r="FEW814" s="72"/>
      <c r="FEX814" s="72"/>
      <c r="FEY814" s="72"/>
      <c r="FEZ814" s="72"/>
      <c r="FFA814" s="72"/>
      <c r="FFB814" s="72"/>
      <c r="FFC814" s="72"/>
      <c r="FFD814" s="72"/>
      <c r="FFE814" s="72"/>
      <c r="FFF814" s="72"/>
      <c r="FFG814" s="72"/>
      <c r="FFH814" s="72"/>
      <c r="FFI814" s="72"/>
      <c r="FFJ814" s="72"/>
      <c r="FFK814" s="72"/>
      <c r="FFL814" s="72"/>
      <c r="FFM814" s="72"/>
      <c r="FFN814" s="72"/>
      <c r="FFO814" s="72"/>
      <c r="FFP814" s="72"/>
      <c r="FFQ814" s="72"/>
      <c r="FFR814" s="72"/>
      <c r="FFS814" s="72"/>
      <c r="FFT814" s="72"/>
      <c r="FFU814" s="72"/>
      <c r="FFV814" s="72"/>
      <c r="FFW814" s="72"/>
      <c r="FFX814" s="72"/>
      <c r="FFY814" s="72"/>
      <c r="FFZ814" s="72"/>
      <c r="FGA814" s="72"/>
      <c r="FGB814" s="72"/>
      <c r="FGC814" s="72"/>
      <c r="FGD814" s="72"/>
      <c r="FGE814" s="72"/>
      <c r="FGF814" s="72"/>
      <c r="FGG814" s="72"/>
      <c r="FGH814" s="72"/>
      <c r="FGI814" s="72"/>
      <c r="FGJ814" s="72"/>
      <c r="FGK814" s="72"/>
      <c r="FGL814" s="72"/>
      <c r="FGM814" s="72"/>
      <c r="FGN814" s="72"/>
      <c r="FGO814" s="72"/>
      <c r="FGP814" s="72"/>
      <c r="FGQ814" s="72"/>
      <c r="FGR814" s="72"/>
      <c r="FGS814" s="72"/>
      <c r="FGT814" s="72"/>
      <c r="FGU814" s="72"/>
      <c r="FGV814" s="72"/>
      <c r="FGW814" s="72"/>
      <c r="FGX814" s="72"/>
      <c r="FGY814" s="72"/>
      <c r="FGZ814" s="72"/>
      <c r="FHA814" s="72"/>
      <c r="FHB814" s="72"/>
      <c r="FHC814" s="72"/>
      <c r="FHD814" s="72"/>
      <c r="FHE814" s="72"/>
      <c r="FHF814" s="72"/>
      <c r="FHG814" s="72"/>
      <c r="FHH814" s="72"/>
      <c r="FHI814" s="72"/>
      <c r="FHJ814" s="72"/>
      <c r="FHK814" s="72"/>
      <c r="FHL814" s="72"/>
      <c r="FHM814" s="72"/>
      <c r="FHN814" s="72"/>
      <c r="FHO814" s="72"/>
      <c r="FHP814" s="72"/>
      <c r="FHQ814" s="72"/>
      <c r="FHR814" s="72"/>
      <c r="FHS814" s="72"/>
      <c r="FHT814" s="72"/>
      <c r="FHU814" s="72"/>
      <c r="FHV814" s="72"/>
      <c r="FHW814" s="72"/>
      <c r="FHX814" s="72"/>
      <c r="FHY814" s="72"/>
      <c r="FHZ814" s="72"/>
      <c r="FIA814" s="72"/>
      <c r="FIB814" s="72"/>
      <c r="FIC814" s="72"/>
      <c r="FID814" s="72"/>
      <c r="FIE814" s="72"/>
      <c r="FIF814" s="72"/>
      <c r="FIG814" s="72"/>
      <c r="FIH814" s="72"/>
      <c r="FII814" s="72"/>
      <c r="FIJ814" s="72"/>
      <c r="FIK814" s="72"/>
      <c r="FIL814" s="72"/>
      <c r="FIM814" s="72"/>
      <c r="FIN814" s="72"/>
      <c r="FIO814" s="72"/>
      <c r="FIP814" s="72"/>
      <c r="FIQ814" s="72"/>
      <c r="FIR814" s="72"/>
      <c r="FIS814" s="72"/>
      <c r="FIT814" s="72"/>
      <c r="FIU814" s="72"/>
      <c r="FIV814" s="72"/>
      <c r="FIW814" s="72"/>
      <c r="FIX814" s="72"/>
      <c r="FIY814" s="72"/>
      <c r="FIZ814" s="72"/>
      <c r="FJA814" s="72"/>
      <c r="FJB814" s="72"/>
      <c r="FJC814" s="72"/>
      <c r="FJD814" s="72"/>
      <c r="FJE814" s="72"/>
      <c r="FJF814" s="72"/>
      <c r="FJG814" s="72"/>
      <c r="FJH814" s="72"/>
      <c r="FJI814" s="72"/>
      <c r="FJJ814" s="72"/>
      <c r="FJK814" s="72"/>
      <c r="FJL814" s="72"/>
      <c r="FJM814" s="72"/>
      <c r="FJN814" s="72"/>
      <c r="FJO814" s="72"/>
      <c r="FJP814" s="72"/>
      <c r="FJQ814" s="72"/>
      <c r="FJR814" s="72"/>
      <c r="FJS814" s="72"/>
      <c r="FJT814" s="72"/>
      <c r="FJU814" s="72"/>
      <c r="FJV814" s="72"/>
      <c r="FJW814" s="72"/>
      <c r="FJX814" s="72"/>
      <c r="FJY814" s="72"/>
      <c r="FJZ814" s="72"/>
      <c r="FKA814" s="72"/>
      <c r="FKB814" s="72"/>
      <c r="FKC814" s="72"/>
      <c r="FKD814" s="72"/>
      <c r="FKE814" s="72"/>
      <c r="FKF814" s="72"/>
      <c r="FKG814" s="72"/>
      <c r="FKH814" s="72"/>
      <c r="FKI814" s="72"/>
      <c r="FKJ814" s="72"/>
      <c r="FKK814" s="72"/>
      <c r="FKL814" s="72"/>
      <c r="FKM814" s="72"/>
      <c r="FKN814" s="72"/>
      <c r="FKO814" s="72"/>
      <c r="FKP814" s="72"/>
      <c r="FKQ814" s="72"/>
      <c r="FKR814" s="72"/>
      <c r="FKS814" s="72"/>
      <c r="FKT814" s="72"/>
      <c r="FKU814" s="72"/>
      <c r="FKV814" s="72"/>
      <c r="FKW814" s="72"/>
      <c r="FKX814" s="72"/>
      <c r="FKY814" s="72"/>
      <c r="FKZ814" s="72"/>
      <c r="FLA814" s="72"/>
      <c r="FLB814" s="72"/>
      <c r="FLC814" s="72"/>
      <c r="FLD814" s="72"/>
      <c r="FLE814" s="72"/>
      <c r="FLF814" s="72"/>
      <c r="FLG814" s="72"/>
      <c r="FLH814" s="72"/>
      <c r="FLI814" s="72"/>
      <c r="FLJ814" s="72"/>
      <c r="FLK814" s="72"/>
      <c r="FLL814" s="72"/>
      <c r="FLM814" s="72"/>
      <c r="FLN814" s="72"/>
      <c r="FLO814" s="72"/>
      <c r="FLP814" s="72"/>
      <c r="FLQ814" s="72"/>
      <c r="FLR814" s="72"/>
      <c r="FLS814" s="72"/>
      <c r="FLT814" s="72"/>
      <c r="FLU814" s="72"/>
      <c r="FLV814" s="72"/>
      <c r="FLW814" s="72"/>
      <c r="FLX814" s="72"/>
      <c r="FLY814" s="72"/>
      <c r="FLZ814" s="72"/>
      <c r="FMA814" s="72"/>
      <c r="FMB814" s="72"/>
      <c r="FMC814" s="72"/>
      <c r="FMD814" s="72"/>
      <c r="FME814" s="72"/>
      <c r="FMF814" s="72"/>
      <c r="FMG814" s="72"/>
      <c r="FMH814" s="72"/>
      <c r="FMI814" s="72"/>
      <c r="FMJ814" s="72"/>
      <c r="FMK814" s="72"/>
      <c r="FML814" s="72"/>
      <c r="FMM814" s="72"/>
      <c r="FMN814" s="72"/>
      <c r="FMO814" s="72"/>
      <c r="FMP814" s="72"/>
      <c r="FMQ814" s="72"/>
      <c r="FMR814" s="72"/>
      <c r="FMS814" s="72"/>
      <c r="FMT814" s="72"/>
      <c r="FMU814" s="72"/>
      <c r="FMV814" s="72"/>
      <c r="FMW814" s="72"/>
      <c r="FMX814" s="72"/>
      <c r="FMY814" s="72"/>
      <c r="FMZ814" s="72"/>
      <c r="FNA814" s="72"/>
      <c r="FNB814" s="72"/>
      <c r="FNC814" s="72"/>
      <c r="FND814" s="72"/>
      <c r="FNE814" s="72"/>
      <c r="FNF814" s="72"/>
      <c r="FNG814" s="72"/>
      <c r="FNH814" s="72"/>
      <c r="FNI814" s="72"/>
      <c r="FNJ814" s="72"/>
      <c r="FNK814" s="72"/>
      <c r="FNL814" s="72"/>
      <c r="FNM814" s="72"/>
      <c r="FNN814" s="72"/>
      <c r="FNO814" s="72"/>
      <c r="FNP814" s="72"/>
      <c r="FNQ814" s="72"/>
      <c r="FNR814" s="72"/>
      <c r="FNS814" s="72"/>
      <c r="FNT814" s="72"/>
      <c r="FNU814" s="72"/>
      <c r="FNV814" s="72"/>
      <c r="FNW814" s="72"/>
      <c r="FNX814" s="72"/>
      <c r="FNY814" s="72"/>
      <c r="FNZ814" s="72"/>
      <c r="FOA814" s="72"/>
      <c r="FOB814" s="72"/>
      <c r="FOC814" s="72"/>
      <c r="FOD814" s="72"/>
      <c r="FOE814" s="72"/>
      <c r="FOF814" s="72"/>
      <c r="FOG814" s="72"/>
      <c r="FOH814" s="72"/>
      <c r="FOI814" s="72"/>
      <c r="FOJ814" s="72"/>
      <c r="FOK814" s="72"/>
      <c r="FOL814" s="72"/>
      <c r="FOM814" s="72"/>
      <c r="FON814" s="72"/>
      <c r="FOO814" s="72"/>
      <c r="FOP814" s="72"/>
      <c r="FOQ814" s="72"/>
      <c r="FOR814" s="72"/>
      <c r="FOS814" s="72"/>
      <c r="FOT814" s="72"/>
      <c r="FOU814" s="72"/>
      <c r="FOV814" s="72"/>
      <c r="FOW814" s="72"/>
      <c r="FOX814" s="72"/>
      <c r="FOY814" s="72"/>
      <c r="FOZ814" s="72"/>
      <c r="FPA814" s="72"/>
      <c r="FPB814" s="72"/>
      <c r="FPC814" s="72"/>
      <c r="FPD814" s="72"/>
      <c r="FPE814" s="72"/>
      <c r="FPF814" s="72"/>
      <c r="FPG814" s="72"/>
      <c r="FPH814" s="72"/>
      <c r="FPI814" s="72"/>
      <c r="FPJ814" s="72"/>
      <c r="FPK814" s="72"/>
      <c r="FPL814" s="72"/>
      <c r="FPM814" s="72"/>
      <c r="FPN814" s="72"/>
      <c r="FPO814" s="72"/>
      <c r="FPP814" s="72"/>
      <c r="FPQ814" s="72"/>
      <c r="FPR814" s="72"/>
      <c r="FPS814" s="72"/>
      <c r="FPT814" s="72"/>
      <c r="FPU814" s="72"/>
      <c r="FPV814" s="72"/>
      <c r="FPW814" s="72"/>
      <c r="FPX814" s="72"/>
      <c r="FPY814" s="72"/>
      <c r="FPZ814" s="72"/>
      <c r="FQA814" s="72"/>
      <c r="FQB814" s="72"/>
      <c r="FQC814" s="72"/>
      <c r="FQD814" s="72"/>
      <c r="FQE814" s="72"/>
      <c r="FQF814" s="72"/>
      <c r="FQG814" s="72"/>
      <c r="FQH814" s="72"/>
      <c r="FQI814" s="72"/>
      <c r="FQJ814" s="72"/>
      <c r="FQK814" s="72"/>
      <c r="FQL814" s="72"/>
      <c r="FQM814" s="72"/>
      <c r="FQN814" s="72"/>
      <c r="FQO814" s="72"/>
      <c r="FQP814" s="72"/>
      <c r="FQQ814" s="72"/>
      <c r="FQR814" s="72"/>
      <c r="FQS814" s="72"/>
      <c r="FQT814" s="72"/>
      <c r="FQU814" s="72"/>
      <c r="FQV814" s="72"/>
      <c r="FQW814" s="72"/>
      <c r="FQX814" s="72"/>
      <c r="FQY814" s="72"/>
      <c r="FQZ814" s="72"/>
      <c r="FRA814" s="72"/>
      <c r="FRB814" s="72"/>
      <c r="FRC814" s="72"/>
      <c r="FRD814" s="72"/>
      <c r="FRE814" s="72"/>
      <c r="FRF814" s="72"/>
      <c r="FRG814" s="72"/>
      <c r="FRH814" s="72"/>
      <c r="FRI814" s="72"/>
      <c r="FRJ814" s="72"/>
      <c r="FRK814" s="72"/>
      <c r="FRL814" s="72"/>
      <c r="FRM814" s="72"/>
      <c r="FRN814" s="72"/>
      <c r="FRO814" s="72"/>
      <c r="FRP814" s="72"/>
      <c r="FRQ814" s="72"/>
      <c r="FRR814" s="72"/>
      <c r="FRS814" s="72"/>
      <c r="FRT814" s="72"/>
      <c r="FRU814" s="72"/>
      <c r="FRV814" s="72"/>
      <c r="FRW814" s="72"/>
      <c r="FRX814" s="72"/>
      <c r="FRY814" s="72"/>
      <c r="FRZ814" s="72"/>
      <c r="FSA814" s="72"/>
      <c r="FSB814" s="72"/>
      <c r="FSC814" s="72"/>
      <c r="FSD814" s="72"/>
      <c r="FSE814" s="72"/>
      <c r="FSF814" s="72"/>
      <c r="FSG814" s="72"/>
      <c r="FSH814" s="72"/>
      <c r="FSI814" s="72"/>
      <c r="FSJ814" s="72"/>
      <c r="FSK814" s="72"/>
      <c r="FSL814" s="72"/>
      <c r="FSM814" s="72"/>
      <c r="FSN814" s="72"/>
      <c r="FSO814" s="72"/>
      <c r="FSP814" s="72"/>
      <c r="FSQ814" s="72"/>
      <c r="FSR814" s="72"/>
      <c r="FSS814" s="72"/>
      <c r="FST814" s="72"/>
      <c r="FSU814" s="72"/>
      <c r="FSV814" s="72"/>
      <c r="FSW814" s="72"/>
      <c r="FSX814" s="72"/>
      <c r="FSY814" s="72"/>
      <c r="FSZ814" s="72"/>
      <c r="FTA814" s="72"/>
      <c r="FTB814" s="72"/>
      <c r="FTC814" s="72"/>
      <c r="FTD814" s="72"/>
      <c r="FTE814" s="72"/>
      <c r="FTF814" s="72"/>
      <c r="FTG814" s="72"/>
      <c r="FTH814" s="72"/>
      <c r="FTI814" s="72"/>
      <c r="FTJ814" s="72"/>
      <c r="FTK814" s="72"/>
      <c r="FTL814" s="72"/>
      <c r="FTM814" s="72"/>
      <c r="FTN814" s="72"/>
      <c r="FTO814" s="72"/>
      <c r="FTP814" s="72"/>
      <c r="FTQ814" s="72"/>
      <c r="FTR814" s="72"/>
      <c r="FTS814" s="72"/>
      <c r="FTT814" s="72"/>
      <c r="FTU814" s="72"/>
      <c r="FTV814" s="72"/>
      <c r="FTW814" s="72"/>
      <c r="FTX814" s="72"/>
      <c r="FTY814" s="72"/>
      <c r="FTZ814" s="72"/>
      <c r="FUA814" s="72"/>
      <c r="FUB814" s="72"/>
      <c r="FUC814" s="72"/>
      <c r="FUD814" s="72"/>
      <c r="FUE814" s="72"/>
      <c r="FUF814" s="72"/>
      <c r="FUG814" s="72"/>
      <c r="FUH814" s="72"/>
      <c r="FUI814" s="72"/>
      <c r="FUJ814" s="72"/>
      <c r="FUK814" s="72"/>
      <c r="FUL814" s="72"/>
      <c r="FUM814" s="72"/>
      <c r="FUN814" s="72"/>
      <c r="FUO814" s="72"/>
      <c r="FUP814" s="72"/>
      <c r="FUQ814" s="72"/>
      <c r="FUR814" s="72"/>
      <c r="FUS814" s="72"/>
      <c r="FUT814" s="72"/>
      <c r="FUU814" s="72"/>
      <c r="FUV814" s="72"/>
      <c r="FUW814" s="72"/>
      <c r="FUX814" s="72"/>
      <c r="FUY814" s="72"/>
      <c r="FUZ814" s="72"/>
      <c r="FVA814" s="72"/>
      <c r="FVB814" s="72"/>
      <c r="FVC814" s="72"/>
      <c r="FVD814" s="72"/>
      <c r="FVE814" s="72"/>
      <c r="FVF814" s="72"/>
      <c r="FVG814" s="72"/>
      <c r="FVH814" s="72"/>
      <c r="FVI814" s="72"/>
      <c r="FVJ814" s="72"/>
      <c r="FVK814" s="72"/>
      <c r="FVL814" s="72"/>
      <c r="FVM814" s="72"/>
      <c r="FVN814" s="72"/>
      <c r="FVO814" s="72"/>
      <c r="FVP814" s="72"/>
      <c r="FVQ814" s="72"/>
      <c r="FVR814" s="72"/>
      <c r="FVS814" s="72"/>
      <c r="FVT814" s="72"/>
      <c r="FVU814" s="72"/>
      <c r="FVV814" s="72"/>
      <c r="FVW814" s="72"/>
      <c r="FVX814" s="72"/>
      <c r="FVY814" s="72"/>
      <c r="FVZ814" s="72"/>
      <c r="FWA814" s="72"/>
      <c r="FWB814" s="72"/>
      <c r="FWC814" s="72"/>
      <c r="FWD814" s="72"/>
      <c r="FWE814" s="72"/>
      <c r="FWF814" s="72"/>
      <c r="FWG814" s="72"/>
      <c r="FWH814" s="72"/>
      <c r="FWI814" s="72"/>
      <c r="FWJ814" s="72"/>
      <c r="FWK814" s="72"/>
      <c r="FWL814" s="72"/>
      <c r="FWM814" s="72"/>
      <c r="FWN814" s="72"/>
      <c r="FWO814" s="72"/>
      <c r="FWP814" s="72"/>
      <c r="FWQ814" s="72"/>
      <c r="FWR814" s="72"/>
      <c r="FWS814" s="72"/>
      <c r="FWT814" s="72"/>
      <c r="FWU814" s="72"/>
      <c r="FWV814" s="72"/>
      <c r="FWW814" s="72"/>
      <c r="FWX814" s="72"/>
      <c r="FWY814" s="72"/>
      <c r="FWZ814" s="72"/>
      <c r="FXA814" s="72"/>
      <c r="FXB814" s="72"/>
      <c r="FXC814" s="72"/>
      <c r="FXD814" s="72"/>
      <c r="FXE814" s="72"/>
      <c r="FXF814" s="72"/>
      <c r="FXG814" s="72"/>
      <c r="FXH814" s="72"/>
      <c r="FXI814" s="72"/>
      <c r="FXJ814" s="72"/>
      <c r="FXK814" s="72"/>
      <c r="FXL814" s="72"/>
      <c r="FXM814" s="72"/>
      <c r="FXN814" s="72"/>
      <c r="FXO814" s="72"/>
      <c r="FXP814" s="72"/>
      <c r="FXQ814" s="72"/>
      <c r="FXR814" s="72"/>
      <c r="FXS814" s="72"/>
      <c r="FXT814" s="72"/>
      <c r="FXU814" s="72"/>
      <c r="FXV814" s="72"/>
      <c r="FXW814" s="72"/>
      <c r="FXX814" s="72"/>
      <c r="FXY814" s="72"/>
      <c r="FXZ814" s="72"/>
      <c r="FYA814" s="72"/>
      <c r="FYB814" s="72"/>
      <c r="FYC814" s="72"/>
      <c r="FYD814" s="72"/>
      <c r="FYE814" s="72"/>
      <c r="FYF814" s="72"/>
      <c r="FYG814" s="72"/>
      <c r="FYH814" s="72"/>
      <c r="FYI814" s="72"/>
      <c r="FYJ814" s="72"/>
      <c r="FYK814" s="72"/>
      <c r="FYL814" s="72"/>
      <c r="FYM814" s="72"/>
      <c r="FYN814" s="72"/>
      <c r="FYO814" s="72"/>
      <c r="FYP814" s="72"/>
      <c r="FYQ814" s="72"/>
      <c r="FYR814" s="72"/>
      <c r="FYS814" s="72"/>
      <c r="FYT814" s="72"/>
      <c r="FYU814" s="72"/>
      <c r="FYV814" s="72"/>
      <c r="FYW814" s="72"/>
      <c r="FYX814" s="72"/>
      <c r="FYY814" s="72"/>
      <c r="FYZ814" s="72"/>
      <c r="FZA814" s="72"/>
      <c r="FZB814" s="72"/>
      <c r="FZC814" s="72"/>
      <c r="FZD814" s="72"/>
      <c r="FZE814" s="72"/>
      <c r="FZF814" s="72"/>
      <c r="FZG814" s="72"/>
      <c r="FZH814" s="72"/>
      <c r="FZI814" s="72"/>
      <c r="FZJ814" s="72"/>
      <c r="FZK814" s="72"/>
      <c r="FZL814" s="72"/>
      <c r="FZM814" s="72"/>
      <c r="FZN814" s="72"/>
      <c r="FZO814" s="72"/>
      <c r="FZP814" s="72"/>
      <c r="FZQ814" s="72"/>
      <c r="FZR814" s="72"/>
      <c r="FZS814" s="72"/>
      <c r="FZT814" s="72"/>
      <c r="FZU814" s="72"/>
      <c r="FZV814" s="72"/>
      <c r="FZW814" s="72"/>
      <c r="FZX814" s="72"/>
      <c r="FZY814" s="72"/>
      <c r="FZZ814" s="72"/>
      <c r="GAA814" s="72"/>
      <c r="GAB814" s="72"/>
      <c r="GAC814" s="72"/>
      <c r="GAD814" s="72"/>
      <c r="GAE814" s="72"/>
      <c r="GAF814" s="72"/>
      <c r="GAG814" s="72"/>
      <c r="GAH814" s="72"/>
      <c r="GAI814" s="72"/>
      <c r="GAJ814" s="72"/>
      <c r="GAK814" s="72"/>
      <c r="GAL814" s="72"/>
      <c r="GAM814" s="72"/>
      <c r="GAN814" s="72"/>
      <c r="GAO814" s="72"/>
      <c r="GAP814" s="72"/>
      <c r="GAQ814" s="72"/>
      <c r="GAR814" s="72"/>
      <c r="GAS814" s="72"/>
      <c r="GAT814" s="72"/>
      <c r="GAU814" s="72"/>
      <c r="GAV814" s="72"/>
      <c r="GAW814" s="72"/>
      <c r="GAX814" s="72"/>
      <c r="GAY814" s="72"/>
      <c r="GAZ814" s="72"/>
      <c r="GBA814" s="72"/>
      <c r="GBB814" s="72"/>
      <c r="GBC814" s="72"/>
      <c r="GBD814" s="72"/>
      <c r="GBE814" s="72"/>
      <c r="GBF814" s="72"/>
      <c r="GBG814" s="72"/>
      <c r="GBH814" s="72"/>
      <c r="GBI814" s="72"/>
      <c r="GBJ814" s="72"/>
      <c r="GBK814" s="72"/>
      <c r="GBL814" s="72"/>
      <c r="GBM814" s="72"/>
      <c r="GBN814" s="72"/>
      <c r="GBO814" s="72"/>
      <c r="GBP814" s="72"/>
      <c r="GBQ814" s="72"/>
      <c r="GBR814" s="72"/>
      <c r="GBS814" s="72"/>
      <c r="GBT814" s="72"/>
      <c r="GBU814" s="72"/>
      <c r="GBV814" s="72"/>
      <c r="GBW814" s="72"/>
      <c r="GBX814" s="72"/>
      <c r="GBY814" s="72"/>
      <c r="GBZ814" s="72"/>
      <c r="GCA814" s="72"/>
      <c r="GCB814" s="72"/>
      <c r="GCC814" s="72"/>
      <c r="GCD814" s="72"/>
      <c r="GCE814" s="72"/>
      <c r="GCF814" s="72"/>
      <c r="GCG814" s="72"/>
      <c r="GCH814" s="72"/>
      <c r="GCI814" s="72"/>
      <c r="GCJ814" s="72"/>
      <c r="GCK814" s="72"/>
      <c r="GCL814" s="72"/>
      <c r="GCM814" s="72"/>
      <c r="GCN814" s="72"/>
      <c r="GCO814" s="72"/>
      <c r="GCP814" s="72"/>
      <c r="GCQ814" s="72"/>
      <c r="GCR814" s="72"/>
      <c r="GCS814" s="72"/>
      <c r="GCT814" s="72"/>
      <c r="GCU814" s="72"/>
      <c r="GCV814" s="72"/>
      <c r="GCW814" s="72"/>
      <c r="GCX814" s="72"/>
      <c r="GCY814" s="72"/>
      <c r="GCZ814" s="72"/>
      <c r="GDA814" s="72"/>
      <c r="GDB814" s="72"/>
      <c r="GDC814" s="72"/>
      <c r="GDD814" s="72"/>
      <c r="GDE814" s="72"/>
      <c r="GDF814" s="72"/>
      <c r="GDG814" s="72"/>
      <c r="GDH814" s="72"/>
      <c r="GDI814" s="72"/>
      <c r="GDJ814" s="72"/>
      <c r="GDK814" s="72"/>
      <c r="GDL814" s="72"/>
      <c r="GDM814" s="72"/>
      <c r="GDN814" s="72"/>
      <c r="GDO814" s="72"/>
      <c r="GDP814" s="72"/>
      <c r="GDQ814" s="72"/>
      <c r="GDR814" s="72"/>
      <c r="GDS814" s="72"/>
      <c r="GDT814" s="72"/>
      <c r="GDU814" s="72"/>
      <c r="GDV814" s="72"/>
      <c r="GDW814" s="72"/>
      <c r="GDX814" s="72"/>
      <c r="GDY814" s="72"/>
      <c r="GDZ814" s="72"/>
      <c r="GEA814" s="72"/>
      <c r="GEB814" s="72"/>
      <c r="GEC814" s="72"/>
      <c r="GED814" s="72"/>
      <c r="GEE814" s="72"/>
      <c r="GEF814" s="72"/>
      <c r="GEG814" s="72"/>
      <c r="GEH814" s="72"/>
      <c r="GEI814" s="72"/>
      <c r="GEJ814" s="72"/>
      <c r="GEK814" s="72"/>
      <c r="GEL814" s="72"/>
      <c r="GEM814" s="72"/>
      <c r="GEN814" s="72"/>
      <c r="GEO814" s="72"/>
      <c r="GEP814" s="72"/>
      <c r="GEQ814" s="72"/>
      <c r="GER814" s="72"/>
      <c r="GES814" s="72"/>
      <c r="GET814" s="72"/>
      <c r="GEU814" s="72"/>
      <c r="GEV814" s="72"/>
      <c r="GEW814" s="72"/>
      <c r="GEX814" s="72"/>
      <c r="GEY814" s="72"/>
      <c r="GEZ814" s="72"/>
      <c r="GFA814" s="72"/>
      <c r="GFB814" s="72"/>
      <c r="GFC814" s="72"/>
      <c r="GFD814" s="72"/>
      <c r="GFE814" s="72"/>
      <c r="GFF814" s="72"/>
      <c r="GFG814" s="72"/>
      <c r="GFH814" s="72"/>
      <c r="GFI814" s="72"/>
      <c r="GFJ814" s="72"/>
      <c r="GFK814" s="72"/>
      <c r="GFL814" s="72"/>
      <c r="GFM814" s="72"/>
      <c r="GFN814" s="72"/>
      <c r="GFO814" s="72"/>
      <c r="GFP814" s="72"/>
      <c r="GFQ814" s="72"/>
      <c r="GFR814" s="72"/>
      <c r="GFS814" s="72"/>
      <c r="GFT814" s="72"/>
      <c r="GFU814" s="72"/>
      <c r="GFV814" s="72"/>
      <c r="GFW814" s="72"/>
      <c r="GFX814" s="72"/>
      <c r="GFY814" s="72"/>
      <c r="GFZ814" s="72"/>
      <c r="GGA814" s="72"/>
      <c r="GGB814" s="72"/>
      <c r="GGC814" s="72"/>
      <c r="GGD814" s="72"/>
      <c r="GGE814" s="72"/>
      <c r="GGF814" s="72"/>
      <c r="GGG814" s="72"/>
      <c r="GGH814" s="72"/>
      <c r="GGI814" s="72"/>
      <c r="GGJ814" s="72"/>
      <c r="GGK814" s="72"/>
      <c r="GGL814" s="72"/>
      <c r="GGM814" s="72"/>
      <c r="GGN814" s="72"/>
      <c r="GGO814" s="72"/>
      <c r="GGP814" s="72"/>
      <c r="GGQ814" s="72"/>
      <c r="GGR814" s="72"/>
      <c r="GGS814" s="72"/>
      <c r="GGT814" s="72"/>
      <c r="GGU814" s="72"/>
      <c r="GGV814" s="72"/>
      <c r="GGW814" s="72"/>
      <c r="GGX814" s="72"/>
      <c r="GGY814" s="72"/>
      <c r="GGZ814" s="72"/>
      <c r="GHA814" s="72"/>
      <c r="GHB814" s="72"/>
      <c r="GHC814" s="72"/>
      <c r="GHD814" s="72"/>
      <c r="GHE814" s="72"/>
      <c r="GHF814" s="72"/>
      <c r="GHG814" s="72"/>
      <c r="GHH814" s="72"/>
      <c r="GHI814" s="72"/>
      <c r="GHJ814" s="72"/>
      <c r="GHK814" s="72"/>
      <c r="GHL814" s="72"/>
      <c r="GHM814" s="72"/>
      <c r="GHN814" s="72"/>
      <c r="GHO814" s="72"/>
      <c r="GHP814" s="72"/>
      <c r="GHQ814" s="72"/>
      <c r="GHR814" s="72"/>
      <c r="GHS814" s="72"/>
      <c r="GHT814" s="72"/>
      <c r="GHU814" s="72"/>
      <c r="GHV814" s="72"/>
      <c r="GHW814" s="72"/>
      <c r="GHX814" s="72"/>
      <c r="GHY814" s="72"/>
      <c r="GHZ814" s="72"/>
      <c r="GIA814" s="72"/>
      <c r="GIB814" s="72"/>
      <c r="GIC814" s="72"/>
      <c r="GID814" s="72"/>
      <c r="GIE814" s="72"/>
      <c r="GIF814" s="72"/>
      <c r="GIG814" s="72"/>
      <c r="GIH814" s="72"/>
      <c r="GII814" s="72"/>
      <c r="GIJ814" s="72"/>
      <c r="GIK814" s="72"/>
      <c r="GIL814" s="72"/>
      <c r="GIM814" s="72"/>
      <c r="GIN814" s="72"/>
      <c r="GIO814" s="72"/>
      <c r="GIP814" s="72"/>
      <c r="GIQ814" s="72"/>
      <c r="GIR814" s="72"/>
      <c r="GIS814" s="72"/>
      <c r="GIT814" s="72"/>
      <c r="GIU814" s="72"/>
      <c r="GIV814" s="72"/>
      <c r="GIW814" s="72"/>
      <c r="GIX814" s="72"/>
      <c r="GIY814" s="72"/>
      <c r="GIZ814" s="72"/>
      <c r="GJA814" s="72"/>
      <c r="GJB814" s="72"/>
      <c r="GJC814" s="72"/>
      <c r="GJD814" s="72"/>
      <c r="GJE814" s="72"/>
      <c r="GJF814" s="72"/>
      <c r="GJG814" s="72"/>
      <c r="GJH814" s="72"/>
      <c r="GJI814" s="72"/>
      <c r="GJJ814" s="72"/>
      <c r="GJK814" s="72"/>
      <c r="GJL814" s="72"/>
      <c r="GJM814" s="72"/>
      <c r="GJN814" s="72"/>
      <c r="GJO814" s="72"/>
      <c r="GJP814" s="72"/>
      <c r="GJQ814" s="72"/>
      <c r="GJR814" s="72"/>
      <c r="GJS814" s="72"/>
      <c r="GJT814" s="72"/>
      <c r="GJU814" s="72"/>
      <c r="GJV814" s="72"/>
      <c r="GJW814" s="72"/>
      <c r="GJX814" s="72"/>
      <c r="GJY814" s="72"/>
      <c r="GJZ814" s="72"/>
      <c r="GKA814" s="72"/>
      <c r="GKB814" s="72"/>
      <c r="GKC814" s="72"/>
      <c r="GKD814" s="72"/>
      <c r="GKE814" s="72"/>
      <c r="GKF814" s="72"/>
      <c r="GKG814" s="72"/>
      <c r="GKH814" s="72"/>
      <c r="GKI814" s="72"/>
      <c r="GKJ814" s="72"/>
      <c r="GKK814" s="72"/>
      <c r="GKL814" s="72"/>
      <c r="GKM814" s="72"/>
      <c r="GKN814" s="72"/>
      <c r="GKO814" s="72"/>
      <c r="GKP814" s="72"/>
      <c r="GKQ814" s="72"/>
      <c r="GKR814" s="72"/>
      <c r="GKS814" s="72"/>
      <c r="GKT814" s="72"/>
      <c r="GKU814" s="72"/>
      <c r="GKV814" s="72"/>
      <c r="GKW814" s="72"/>
      <c r="GKX814" s="72"/>
      <c r="GKY814" s="72"/>
      <c r="GKZ814" s="72"/>
      <c r="GLA814" s="72"/>
      <c r="GLB814" s="72"/>
      <c r="GLC814" s="72"/>
      <c r="GLD814" s="72"/>
      <c r="GLE814" s="72"/>
      <c r="GLF814" s="72"/>
      <c r="GLG814" s="72"/>
      <c r="GLH814" s="72"/>
      <c r="GLI814" s="72"/>
      <c r="GLJ814" s="72"/>
      <c r="GLK814" s="72"/>
      <c r="GLL814" s="72"/>
      <c r="GLM814" s="72"/>
      <c r="GLN814" s="72"/>
      <c r="GLO814" s="72"/>
      <c r="GLP814" s="72"/>
      <c r="GLQ814" s="72"/>
      <c r="GLR814" s="72"/>
      <c r="GLS814" s="72"/>
      <c r="GLT814" s="72"/>
      <c r="GLU814" s="72"/>
      <c r="GLV814" s="72"/>
      <c r="GLW814" s="72"/>
      <c r="GLX814" s="72"/>
      <c r="GLY814" s="72"/>
      <c r="GLZ814" s="72"/>
      <c r="GMA814" s="72"/>
      <c r="GMB814" s="72"/>
      <c r="GMC814" s="72"/>
      <c r="GMD814" s="72"/>
      <c r="GME814" s="72"/>
      <c r="GMF814" s="72"/>
      <c r="GMG814" s="72"/>
      <c r="GMH814" s="72"/>
      <c r="GMI814" s="72"/>
      <c r="GMJ814" s="72"/>
      <c r="GMK814" s="72"/>
      <c r="GML814" s="72"/>
      <c r="GMM814" s="72"/>
      <c r="GMN814" s="72"/>
      <c r="GMO814" s="72"/>
      <c r="GMP814" s="72"/>
      <c r="GMQ814" s="72"/>
      <c r="GMR814" s="72"/>
      <c r="GMS814" s="72"/>
      <c r="GMT814" s="72"/>
      <c r="GMU814" s="72"/>
      <c r="GMV814" s="72"/>
      <c r="GMW814" s="72"/>
      <c r="GMX814" s="72"/>
      <c r="GMY814" s="72"/>
      <c r="GMZ814" s="72"/>
      <c r="GNA814" s="72"/>
      <c r="GNB814" s="72"/>
      <c r="GNC814" s="72"/>
      <c r="GND814" s="72"/>
      <c r="GNE814" s="72"/>
      <c r="GNF814" s="72"/>
      <c r="GNG814" s="72"/>
      <c r="GNH814" s="72"/>
      <c r="GNI814" s="72"/>
      <c r="GNJ814" s="72"/>
      <c r="GNK814" s="72"/>
      <c r="GNL814" s="72"/>
      <c r="GNM814" s="72"/>
      <c r="GNN814" s="72"/>
      <c r="GNO814" s="72"/>
      <c r="GNP814" s="72"/>
      <c r="GNQ814" s="72"/>
      <c r="GNR814" s="72"/>
      <c r="GNS814" s="72"/>
      <c r="GNT814" s="72"/>
      <c r="GNU814" s="72"/>
      <c r="GNV814" s="72"/>
      <c r="GNW814" s="72"/>
      <c r="GNX814" s="72"/>
      <c r="GNY814" s="72"/>
      <c r="GNZ814" s="72"/>
      <c r="GOA814" s="72"/>
      <c r="GOB814" s="72"/>
      <c r="GOC814" s="72"/>
      <c r="GOD814" s="72"/>
      <c r="GOE814" s="72"/>
      <c r="GOF814" s="72"/>
      <c r="GOG814" s="72"/>
      <c r="GOH814" s="72"/>
      <c r="GOI814" s="72"/>
      <c r="GOJ814" s="72"/>
      <c r="GOK814" s="72"/>
      <c r="GOL814" s="72"/>
      <c r="GOM814" s="72"/>
      <c r="GON814" s="72"/>
      <c r="GOO814" s="72"/>
      <c r="GOP814" s="72"/>
      <c r="GOQ814" s="72"/>
      <c r="GOR814" s="72"/>
      <c r="GOS814" s="72"/>
      <c r="GOT814" s="72"/>
      <c r="GOU814" s="72"/>
      <c r="GOV814" s="72"/>
      <c r="GOW814" s="72"/>
      <c r="GOX814" s="72"/>
      <c r="GOY814" s="72"/>
      <c r="GOZ814" s="72"/>
      <c r="GPA814" s="72"/>
      <c r="GPB814" s="72"/>
      <c r="GPC814" s="72"/>
      <c r="GPD814" s="72"/>
      <c r="GPE814" s="72"/>
      <c r="GPF814" s="72"/>
      <c r="GPG814" s="72"/>
      <c r="GPH814" s="72"/>
      <c r="GPI814" s="72"/>
      <c r="GPJ814" s="72"/>
      <c r="GPK814" s="72"/>
      <c r="GPL814" s="72"/>
      <c r="GPM814" s="72"/>
      <c r="GPN814" s="72"/>
      <c r="GPO814" s="72"/>
      <c r="GPP814" s="72"/>
      <c r="GPQ814" s="72"/>
      <c r="GPR814" s="72"/>
      <c r="GPS814" s="72"/>
      <c r="GPT814" s="72"/>
      <c r="GPU814" s="72"/>
      <c r="GPV814" s="72"/>
      <c r="GPW814" s="72"/>
      <c r="GPX814" s="72"/>
      <c r="GPY814" s="72"/>
      <c r="GPZ814" s="72"/>
      <c r="GQA814" s="72"/>
      <c r="GQB814" s="72"/>
      <c r="GQC814" s="72"/>
      <c r="GQD814" s="72"/>
      <c r="GQE814" s="72"/>
      <c r="GQF814" s="72"/>
      <c r="GQG814" s="72"/>
      <c r="GQH814" s="72"/>
      <c r="GQI814" s="72"/>
      <c r="GQJ814" s="72"/>
      <c r="GQK814" s="72"/>
      <c r="GQL814" s="72"/>
      <c r="GQM814" s="72"/>
      <c r="GQN814" s="72"/>
      <c r="GQO814" s="72"/>
      <c r="GQP814" s="72"/>
      <c r="GQQ814" s="72"/>
      <c r="GQR814" s="72"/>
      <c r="GQS814" s="72"/>
      <c r="GQT814" s="72"/>
      <c r="GQU814" s="72"/>
      <c r="GQV814" s="72"/>
      <c r="GQW814" s="72"/>
      <c r="GQX814" s="72"/>
      <c r="GQY814" s="72"/>
      <c r="GQZ814" s="72"/>
      <c r="GRA814" s="72"/>
      <c r="GRB814" s="72"/>
      <c r="GRC814" s="72"/>
      <c r="GRD814" s="72"/>
      <c r="GRE814" s="72"/>
      <c r="GRF814" s="72"/>
      <c r="GRG814" s="72"/>
      <c r="GRH814" s="72"/>
      <c r="GRI814" s="72"/>
      <c r="GRJ814" s="72"/>
      <c r="GRK814" s="72"/>
      <c r="GRL814" s="72"/>
      <c r="GRM814" s="72"/>
      <c r="GRN814" s="72"/>
      <c r="GRO814" s="72"/>
      <c r="GRP814" s="72"/>
      <c r="GRQ814" s="72"/>
      <c r="GRR814" s="72"/>
      <c r="GRS814" s="72"/>
      <c r="GRT814" s="72"/>
      <c r="GRU814" s="72"/>
      <c r="GRV814" s="72"/>
      <c r="GRW814" s="72"/>
      <c r="GRX814" s="72"/>
      <c r="GRY814" s="72"/>
      <c r="GRZ814" s="72"/>
      <c r="GSA814" s="72"/>
      <c r="GSB814" s="72"/>
      <c r="GSC814" s="72"/>
      <c r="GSD814" s="72"/>
      <c r="GSE814" s="72"/>
      <c r="GSF814" s="72"/>
      <c r="GSG814" s="72"/>
      <c r="GSH814" s="72"/>
      <c r="GSI814" s="72"/>
      <c r="GSJ814" s="72"/>
      <c r="GSK814" s="72"/>
      <c r="GSL814" s="72"/>
      <c r="GSM814" s="72"/>
      <c r="GSN814" s="72"/>
      <c r="GSO814" s="72"/>
      <c r="GSP814" s="72"/>
      <c r="GSQ814" s="72"/>
      <c r="GSR814" s="72"/>
      <c r="GSS814" s="72"/>
      <c r="GST814" s="72"/>
      <c r="GSU814" s="72"/>
      <c r="GSV814" s="72"/>
      <c r="GSW814" s="72"/>
      <c r="GSX814" s="72"/>
      <c r="GSY814" s="72"/>
      <c r="GSZ814" s="72"/>
      <c r="GTA814" s="72"/>
      <c r="GTB814" s="72"/>
      <c r="GTC814" s="72"/>
      <c r="GTD814" s="72"/>
      <c r="GTE814" s="72"/>
      <c r="GTF814" s="72"/>
      <c r="GTG814" s="72"/>
      <c r="GTH814" s="72"/>
      <c r="GTI814" s="72"/>
      <c r="GTJ814" s="72"/>
      <c r="GTK814" s="72"/>
      <c r="GTL814" s="72"/>
      <c r="GTM814" s="72"/>
      <c r="GTN814" s="72"/>
      <c r="GTO814" s="72"/>
      <c r="GTP814" s="72"/>
      <c r="GTQ814" s="72"/>
      <c r="GTR814" s="72"/>
      <c r="GTS814" s="72"/>
      <c r="GTT814" s="72"/>
      <c r="GTU814" s="72"/>
      <c r="GTV814" s="72"/>
      <c r="GTW814" s="72"/>
      <c r="GTX814" s="72"/>
      <c r="GTY814" s="72"/>
      <c r="GTZ814" s="72"/>
      <c r="GUA814" s="72"/>
      <c r="GUB814" s="72"/>
      <c r="GUC814" s="72"/>
      <c r="GUD814" s="72"/>
      <c r="GUE814" s="72"/>
      <c r="GUF814" s="72"/>
      <c r="GUG814" s="72"/>
      <c r="GUH814" s="72"/>
      <c r="GUI814" s="72"/>
      <c r="GUJ814" s="72"/>
      <c r="GUK814" s="72"/>
      <c r="GUL814" s="72"/>
      <c r="GUM814" s="72"/>
      <c r="GUN814" s="72"/>
      <c r="GUO814" s="72"/>
      <c r="GUP814" s="72"/>
      <c r="GUQ814" s="72"/>
      <c r="GUR814" s="72"/>
      <c r="GUS814" s="72"/>
      <c r="GUT814" s="72"/>
      <c r="GUU814" s="72"/>
      <c r="GUV814" s="72"/>
      <c r="GUW814" s="72"/>
      <c r="GUX814" s="72"/>
      <c r="GUY814" s="72"/>
      <c r="GUZ814" s="72"/>
      <c r="GVA814" s="72"/>
      <c r="GVB814" s="72"/>
      <c r="GVC814" s="72"/>
      <c r="GVD814" s="72"/>
      <c r="GVE814" s="72"/>
      <c r="GVF814" s="72"/>
      <c r="GVG814" s="72"/>
      <c r="GVH814" s="72"/>
      <c r="GVI814" s="72"/>
      <c r="GVJ814" s="72"/>
      <c r="GVK814" s="72"/>
      <c r="GVL814" s="72"/>
      <c r="GVM814" s="72"/>
      <c r="GVN814" s="72"/>
      <c r="GVO814" s="72"/>
      <c r="GVP814" s="72"/>
      <c r="GVQ814" s="72"/>
      <c r="GVR814" s="72"/>
      <c r="GVS814" s="72"/>
      <c r="GVT814" s="72"/>
      <c r="GVU814" s="72"/>
      <c r="GVV814" s="72"/>
      <c r="GVW814" s="72"/>
      <c r="GVX814" s="72"/>
      <c r="GVY814" s="72"/>
      <c r="GVZ814" s="72"/>
      <c r="GWA814" s="72"/>
      <c r="GWB814" s="72"/>
      <c r="GWC814" s="72"/>
      <c r="GWD814" s="72"/>
      <c r="GWE814" s="72"/>
      <c r="GWF814" s="72"/>
      <c r="GWG814" s="72"/>
      <c r="GWH814" s="72"/>
      <c r="GWI814" s="72"/>
      <c r="GWJ814" s="72"/>
      <c r="GWK814" s="72"/>
      <c r="GWL814" s="72"/>
      <c r="GWM814" s="72"/>
      <c r="GWN814" s="72"/>
      <c r="GWO814" s="72"/>
      <c r="GWP814" s="72"/>
      <c r="GWQ814" s="72"/>
      <c r="GWR814" s="72"/>
      <c r="GWS814" s="72"/>
      <c r="GWT814" s="72"/>
      <c r="GWU814" s="72"/>
      <c r="GWV814" s="72"/>
      <c r="GWW814" s="72"/>
      <c r="GWX814" s="72"/>
      <c r="GWY814" s="72"/>
      <c r="GWZ814" s="72"/>
      <c r="GXA814" s="72"/>
      <c r="GXB814" s="72"/>
      <c r="GXC814" s="72"/>
      <c r="GXD814" s="72"/>
      <c r="GXE814" s="72"/>
      <c r="GXF814" s="72"/>
      <c r="GXG814" s="72"/>
      <c r="GXH814" s="72"/>
      <c r="GXI814" s="72"/>
      <c r="GXJ814" s="72"/>
      <c r="GXK814" s="72"/>
      <c r="GXL814" s="72"/>
      <c r="GXM814" s="72"/>
      <c r="GXN814" s="72"/>
      <c r="GXO814" s="72"/>
      <c r="GXP814" s="72"/>
      <c r="GXQ814" s="72"/>
      <c r="GXR814" s="72"/>
      <c r="GXS814" s="72"/>
      <c r="GXT814" s="72"/>
      <c r="GXU814" s="72"/>
      <c r="GXV814" s="72"/>
      <c r="GXW814" s="72"/>
      <c r="GXX814" s="72"/>
      <c r="GXY814" s="72"/>
      <c r="GXZ814" s="72"/>
      <c r="GYA814" s="72"/>
      <c r="GYB814" s="72"/>
      <c r="GYC814" s="72"/>
      <c r="GYD814" s="72"/>
      <c r="GYE814" s="72"/>
      <c r="GYF814" s="72"/>
      <c r="GYG814" s="72"/>
      <c r="GYH814" s="72"/>
      <c r="GYI814" s="72"/>
      <c r="GYJ814" s="72"/>
      <c r="GYK814" s="72"/>
      <c r="GYL814" s="72"/>
      <c r="GYM814" s="72"/>
      <c r="GYN814" s="72"/>
      <c r="GYO814" s="72"/>
      <c r="GYP814" s="72"/>
      <c r="GYQ814" s="72"/>
      <c r="GYR814" s="72"/>
      <c r="GYS814" s="72"/>
      <c r="GYT814" s="72"/>
      <c r="GYU814" s="72"/>
      <c r="GYV814" s="72"/>
      <c r="GYW814" s="72"/>
      <c r="GYX814" s="72"/>
      <c r="GYY814" s="72"/>
      <c r="GYZ814" s="72"/>
      <c r="GZA814" s="72"/>
      <c r="GZB814" s="72"/>
      <c r="GZC814" s="72"/>
      <c r="GZD814" s="72"/>
      <c r="GZE814" s="72"/>
      <c r="GZF814" s="72"/>
      <c r="GZG814" s="72"/>
      <c r="GZH814" s="72"/>
      <c r="GZI814" s="72"/>
      <c r="GZJ814" s="72"/>
      <c r="GZK814" s="72"/>
      <c r="GZL814" s="72"/>
      <c r="GZM814" s="72"/>
      <c r="GZN814" s="72"/>
      <c r="GZO814" s="72"/>
      <c r="GZP814" s="72"/>
      <c r="GZQ814" s="72"/>
      <c r="GZR814" s="72"/>
      <c r="GZS814" s="72"/>
      <c r="GZT814" s="72"/>
      <c r="GZU814" s="72"/>
      <c r="GZV814" s="72"/>
      <c r="GZW814" s="72"/>
      <c r="GZX814" s="72"/>
      <c r="GZY814" s="72"/>
      <c r="GZZ814" s="72"/>
      <c r="HAA814" s="72"/>
      <c r="HAB814" s="72"/>
      <c r="HAC814" s="72"/>
      <c r="HAD814" s="72"/>
      <c r="HAE814" s="72"/>
      <c r="HAF814" s="72"/>
      <c r="HAG814" s="72"/>
      <c r="HAH814" s="72"/>
      <c r="HAI814" s="72"/>
      <c r="HAJ814" s="72"/>
      <c r="HAK814" s="72"/>
      <c r="HAL814" s="72"/>
      <c r="HAM814" s="72"/>
      <c r="HAN814" s="72"/>
      <c r="HAO814" s="72"/>
      <c r="HAP814" s="72"/>
      <c r="HAQ814" s="72"/>
      <c r="HAR814" s="72"/>
      <c r="HAS814" s="72"/>
      <c r="HAT814" s="72"/>
      <c r="HAU814" s="72"/>
      <c r="HAV814" s="72"/>
      <c r="HAW814" s="72"/>
      <c r="HAX814" s="72"/>
      <c r="HAY814" s="72"/>
      <c r="HAZ814" s="72"/>
      <c r="HBA814" s="72"/>
      <c r="HBB814" s="72"/>
      <c r="HBC814" s="72"/>
      <c r="HBD814" s="72"/>
      <c r="HBE814" s="72"/>
      <c r="HBF814" s="72"/>
      <c r="HBG814" s="72"/>
      <c r="HBH814" s="72"/>
      <c r="HBI814" s="72"/>
      <c r="HBJ814" s="72"/>
      <c r="HBK814" s="72"/>
      <c r="HBL814" s="72"/>
      <c r="HBM814" s="72"/>
      <c r="HBN814" s="72"/>
      <c r="HBO814" s="72"/>
      <c r="HBP814" s="72"/>
      <c r="HBQ814" s="72"/>
      <c r="HBR814" s="72"/>
      <c r="HBS814" s="72"/>
      <c r="HBT814" s="72"/>
      <c r="HBU814" s="72"/>
      <c r="HBV814" s="72"/>
      <c r="HBW814" s="72"/>
      <c r="HBX814" s="72"/>
      <c r="HBY814" s="72"/>
      <c r="HBZ814" s="72"/>
      <c r="HCA814" s="72"/>
      <c r="HCB814" s="72"/>
      <c r="HCC814" s="72"/>
      <c r="HCD814" s="72"/>
      <c r="HCE814" s="72"/>
      <c r="HCF814" s="72"/>
      <c r="HCG814" s="72"/>
      <c r="HCH814" s="72"/>
      <c r="HCI814" s="72"/>
      <c r="HCJ814" s="72"/>
      <c r="HCK814" s="72"/>
      <c r="HCL814" s="72"/>
      <c r="HCM814" s="72"/>
      <c r="HCN814" s="72"/>
      <c r="HCO814" s="72"/>
      <c r="HCP814" s="72"/>
      <c r="HCQ814" s="72"/>
      <c r="HCR814" s="72"/>
      <c r="HCS814" s="72"/>
      <c r="HCT814" s="72"/>
      <c r="HCU814" s="72"/>
      <c r="HCV814" s="72"/>
      <c r="HCW814" s="72"/>
      <c r="HCX814" s="72"/>
      <c r="HCY814" s="72"/>
      <c r="HCZ814" s="72"/>
      <c r="HDA814" s="72"/>
      <c r="HDB814" s="72"/>
      <c r="HDC814" s="72"/>
      <c r="HDD814" s="72"/>
      <c r="HDE814" s="72"/>
      <c r="HDF814" s="72"/>
      <c r="HDG814" s="72"/>
      <c r="HDH814" s="72"/>
      <c r="HDI814" s="72"/>
      <c r="HDJ814" s="72"/>
      <c r="HDK814" s="72"/>
      <c r="HDL814" s="72"/>
      <c r="HDM814" s="72"/>
      <c r="HDN814" s="72"/>
      <c r="HDO814" s="72"/>
      <c r="HDP814" s="72"/>
      <c r="HDQ814" s="72"/>
      <c r="HDR814" s="72"/>
      <c r="HDS814" s="72"/>
      <c r="HDT814" s="72"/>
      <c r="HDU814" s="72"/>
      <c r="HDV814" s="72"/>
      <c r="HDW814" s="72"/>
      <c r="HDX814" s="72"/>
      <c r="HDY814" s="72"/>
      <c r="HDZ814" s="72"/>
      <c r="HEA814" s="72"/>
      <c r="HEB814" s="72"/>
      <c r="HEC814" s="72"/>
      <c r="HED814" s="72"/>
      <c r="HEE814" s="72"/>
      <c r="HEF814" s="72"/>
      <c r="HEG814" s="72"/>
      <c r="HEH814" s="72"/>
      <c r="HEI814" s="72"/>
      <c r="HEJ814" s="72"/>
      <c r="HEK814" s="72"/>
      <c r="HEL814" s="72"/>
      <c r="HEM814" s="72"/>
      <c r="HEN814" s="72"/>
      <c r="HEO814" s="72"/>
      <c r="HEP814" s="72"/>
      <c r="HEQ814" s="72"/>
      <c r="HER814" s="72"/>
      <c r="HES814" s="72"/>
      <c r="HET814" s="72"/>
      <c r="HEU814" s="72"/>
      <c r="HEV814" s="72"/>
      <c r="HEW814" s="72"/>
      <c r="HEX814" s="72"/>
      <c r="HEY814" s="72"/>
      <c r="HEZ814" s="72"/>
      <c r="HFA814" s="72"/>
      <c r="HFB814" s="72"/>
      <c r="HFC814" s="72"/>
      <c r="HFD814" s="72"/>
      <c r="HFE814" s="72"/>
      <c r="HFF814" s="72"/>
      <c r="HFG814" s="72"/>
      <c r="HFH814" s="72"/>
      <c r="HFI814" s="72"/>
      <c r="HFJ814" s="72"/>
      <c r="HFK814" s="72"/>
      <c r="HFL814" s="72"/>
      <c r="HFM814" s="72"/>
      <c r="HFN814" s="72"/>
      <c r="HFO814" s="72"/>
      <c r="HFP814" s="72"/>
      <c r="HFQ814" s="72"/>
      <c r="HFR814" s="72"/>
      <c r="HFS814" s="72"/>
      <c r="HFT814" s="72"/>
      <c r="HFU814" s="72"/>
      <c r="HFV814" s="72"/>
      <c r="HFW814" s="72"/>
      <c r="HFX814" s="72"/>
      <c r="HFY814" s="72"/>
      <c r="HFZ814" s="72"/>
      <c r="HGA814" s="72"/>
      <c r="HGB814" s="72"/>
      <c r="HGC814" s="72"/>
      <c r="HGD814" s="72"/>
      <c r="HGE814" s="72"/>
      <c r="HGF814" s="72"/>
      <c r="HGG814" s="72"/>
      <c r="HGH814" s="72"/>
      <c r="HGI814" s="72"/>
      <c r="HGJ814" s="72"/>
      <c r="HGK814" s="72"/>
      <c r="HGL814" s="72"/>
      <c r="HGM814" s="72"/>
      <c r="HGN814" s="72"/>
      <c r="HGO814" s="72"/>
      <c r="HGP814" s="72"/>
      <c r="HGQ814" s="72"/>
      <c r="HGR814" s="72"/>
      <c r="HGS814" s="72"/>
      <c r="HGT814" s="72"/>
      <c r="HGU814" s="72"/>
      <c r="HGV814" s="72"/>
      <c r="HGW814" s="72"/>
      <c r="HGX814" s="72"/>
      <c r="HGY814" s="72"/>
      <c r="HGZ814" s="72"/>
      <c r="HHA814" s="72"/>
      <c r="HHB814" s="72"/>
      <c r="HHC814" s="72"/>
      <c r="HHD814" s="72"/>
      <c r="HHE814" s="72"/>
      <c r="HHF814" s="72"/>
      <c r="HHG814" s="72"/>
      <c r="HHH814" s="72"/>
      <c r="HHI814" s="72"/>
      <c r="HHJ814" s="72"/>
      <c r="HHK814" s="72"/>
      <c r="HHL814" s="72"/>
      <c r="HHM814" s="72"/>
      <c r="HHN814" s="72"/>
      <c r="HHO814" s="72"/>
      <c r="HHP814" s="72"/>
      <c r="HHQ814" s="72"/>
      <c r="HHR814" s="72"/>
      <c r="HHS814" s="72"/>
      <c r="HHT814" s="72"/>
      <c r="HHU814" s="72"/>
      <c r="HHV814" s="72"/>
      <c r="HHW814" s="72"/>
      <c r="HHX814" s="72"/>
      <c r="HHY814" s="72"/>
      <c r="HHZ814" s="72"/>
      <c r="HIA814" s="72"/>
      <c r="HIB814" s="72"/>
      <c r="HIC814" s="72"/>
      <c r="HID814" s="72"/>
      <c r="HIE814" s="72"/>
      <c r="HIF814" s="72"/>
      <c r="HIG814" s="72"/>
      <c r="HIH814" s="72"/>
      <c r="HII814" s="72"/>
      <c r="HIJ814" s="72"/>
      <c r="HIK814" s="72"/>
      <c r="HIL814" s="72"/>
      <c r="HIM814" s="72"/>
      <c r="HIN814" s="72"/>
      <c r="HIO814" s="72"/>
      <c r="HIP814" s="72"/>
      <c r="HIQ814" s="72"/>
      <c r="HIR814" s="72"/>
      <c r="HIS814" s="72"/>
      <c r="HIT814" s="72"/>
      <c r="HIU814" s="72"/>
      <c r="HIV814" s="72"/>
      <c r="HIW814" s="72"/>
      <c r="HIX814" s="72"/>
      <c r="HIY814" s="72"/>
      <c r="HIZ814" s="72"/>
      <c r="HJA814" s="72"/>
      <c r="HJB814" s="72"/>
      <c r="HJC814" s="72"/>
      <c r="HJD814" s="72"/>
      <c r="HJE814" s="72"/>
      <c r="HJF814" s="72"/>
      <c r="HJG814" s="72"/>
      <c r="HJH814" s="72"/>
      <c r="HJI814" s="72"/>
      <c r="HJJ814" s="72"/>
      <c r="HJK814" s="72"/>
      <c r="HJL814" s="72"/>
      <c r="HJM814" s="72"/>
      <c r="HJN814" s="72"/>
      <c r="HJO814" s="72"/>
      <c r="HJP814" s="72"/>
      <c r="HJQ814" s="72"/>
      <c r="HJR814" s="72"/>
      <c r="HJS814" s="72"/>
      <c r="HJT814" s="72"/>
      <c r="HJU814" s="72"/>
      <c r="HJV814" s="72"/>
      <c r="HJW814" s="72"/>
      <c r="HJX814" s="72"/>
      <c r="HJY814" s="72"/>
      <c r="HJZ814" s="72"/>
      <c r="HKA814" s="72"/>
      <c r="HKB814" s="72"/>
      <c r="HKC814" s="72"/>
      <c r="HKD814" s="72"/>
      <c r="HKE814" s="72"/>
      <c r="HKF814" s="72"/>
      <c r="HKG814" s="72"/>
      <c r="HKH814" s="72"/>
      <c r="HKI814" s="72"/>
      <c r="HKJ814" s="72"/>
      <c r="HKK814" s="72"/>
      <c r="HKL814" s="72"/>
      <c r="HKM814" s="72"/>
      <c r="HKN814" s="72"/>
      <c r="HKO814" s="72"/>
      <c r="HKP814" s="72"/>
      <c r="HKQ814" s="72"/>
      <c r="HKR814" s="72"/>
      <c r="HKS814" s="72"/>
      <c r="HKT814" s="72"/>
      <c r="HKU814" s="72"/>
      <c r="HKV814" s="72"/>
      <c r="HKW814" s="72"/>
      <c r="HKX814" s="72"/>
      <c r="HKY814" s="72"/>
      <c r="HKZ814" s="72"/>
      <c r="HLA814" s="72"/>
      <c r="HLB814" s="72"/>
      <c r="HLC814" s="72"/>
      <c r="HLD814" s="72"/>
      <c r="HLE814" s="72"/>
      <c r="HLF814" s="72"/>
      <c r="HLG814" s="72"/>
      <c r="HLH814" s="72"/>
      <c r="HLI814" s="72"/>
      <c r="HLJ814" s="72"/>
      <c r="HLK814" s="72"/>
      <c r="HLL814" s="72"/>
      <c r="HLM814" s="72"/>
      <c r="HLN814" s="72"/>
      <c r="HLO814" s="72"/>
      <c r="HLP814" s="72"/>
      <c r="HLQ814" s="72"/>
      <c r="HLR814" s="72"/>
      <c r="HLS814" s="72"/>
      <c r="HLT814" s="72"/>
      <c r="HLU814" s="72"/>
      <c r="HLV814" s="72"/>
      <c r="HLW814" s="72"/>
      <c r="HLX814" s="72"/>
      <c r="HLY814" s="72"/>
      <c r="HLZ814" s="72"/>
      <c r="HMA814" s="72"/>
      <c r="HMB814" s="72"/>
      <c r="HMC814" s="72"/>
      <c r="HMD814" s="72"/>
      <c r="HME814" s="72"/>
      <c r="HMF814" s="72"/>
      <c r="HMG814" s="72"/>
      <c r="HMH814" s="72"/>
      <c r="HMI814" s="72"/>
      <c r="HMJ814" s="72"/>
      <c r="HMK814" s="72"/>
      <c r="HML814" s="72"/>
      <c r="HMM814" s="72"/>
      <c r="HMN814" s="72"/>
      <c r="HMO814" s="72"/>
      <c r="HMP814" s="72"/>
      <c r="HMQ814" s="72"/>
      <c r="HMR814" s="72"/>
      <c r="HMS814" s="72"/>
      <c r="HMT814" s="72"/>
      <c r="HMU814" s="72"/>
      <c r="HMV814" s="72"/>
      <c r="HMW814" s="72"/>
      <c r="HMX814" s="72"/>
      <c r="HMY814" s="72"/>
      <c r="HMZ814" s="72"/>
      <c r="HNA814" s="72"/>
      <c r="HNB814" s="72"/>
      <c r="HNC814" s="72"/>
      <c r="HND814" s="72"/>
      <c r="HNE814" s="72"/>
      <c r="HNF814" s="72"/>
      <c r="HNG814" s="72"/>
      <c r="HNH814" s="72"/>
      <c r="HNI814" s="72"/>
      <c r="HNJ814" s="72"/>
      <c r="HNK814" s="72"/>
      <c r="HNL814" s="72"/>
      <c r="HNM814" s="72"/>
      <c r="HNN814" s="72"/>
      <c r="HNO814" s="72"/>
      <c r="HNP814" s="72"/>
      <c r="HNQ814" s="72"/>
      <c r="HNR814" s="72"/>
      <c r="HNS814" s="72"/>
      <c r="HNT814" s="72"/>
      <c r="HNU814" s="72"/>
      <c r="HNV814" s="72"/>
      <c r="HNW814" s="72"/>
      <c r="HNX814" s="72"/>
      <c r="HNY814" s="72"/>
      <c r="HNZ814" s="72"/>
      <c r="HOA814" s="72"/>
      <c r="HOB814" s="72"/>
      <c r="HOC814" s="72"/>
      <c r="HOD814" s="72"/>
      <c r="HOE814" s="72"/>
      <c r="HOF814" s="72"/>
      <c r="HOG814" s="72"/>
      <c r="HOH814" s="72"/>
      <c r="HOI814" s="72"/>
      <c r="HOJ814" s="72"/>
      <c r="HOK814" s="72"/>
      <c r="HOL814" s="72"/>
      <c r="HOM814" s="72"/>
      <c r="HON814" s="72"/>
      <c r="HOO814" s="72"/>
      <c r="HOP814" s="72"/>
      <c r="HOQ814" s="72"/>
      <c r="HOR814" s="72"/>
      <c r="HOS814" s="72"/>
      <c r="HOT814" s="72"/>
      <c r="HOU814" s="72"/>
      <c r="HOV814" s="72"/>
      <c r="HOW814" s="72"/>
      <c r="HOX814" s="72"/>
      <c r="HOY814" s="72"/>
      <c r="HOZ814" s="72"/>
      <c r="HPA814" s="72"/>
      <c r="HPB814" s="72"/>
      <c r="HPC814" s="72"/>
      <c r="HPD814" s="72"/>
      <c r="HPE814" s="72"/>
      <c r="HPF814" s="72"/>
      <c r="HPG814" s="72"/>
      <c r="HPH814" s="72"/>
      <c r="HPI814" s="72"/>
      <c r="HPJ814" s="72"/>
      <c r="HPK814" s="72"/>
      <c r="HPL814" s="72"/>
      <c r="HPM814" s="72"/>
      <c r="HPN814" s="72"/>
      <c r="HPO814" s="72"/>
      <c r="HPP814" s="72"/>
      <c r="HPQ814" s="72"/>
      <c r="HPR814" s="72"/>
      <c r="HPS814" s="72"/>
      <c r="HPT814" s="72"/>
      <c r="HPU814" s="72"/>
      <c r="HPV814" s="72"/>
      <c r="HPW814" s="72"/>
      <c r="HPX814" s="72"/>
      <c r="HPY814" s="72"/>
      <c r="HPZ814" s="72"/>
      <c r="HQA814" s="72"/>
      <c r="HQB814" s="72"/>
      <c r="HQC814" s="72"/>
      <c r="HQD814" s="72"/>
      <c r="HQE814" s="72"/>
      <c r="HQF814" s="72"/>
      <c r="HQG814" s="72"/>
      <c r="HQH814" s="72"/>
      <c r="HQI814" s="72"/>
      <c r="HQJ814" s="72"/>
      <c r="HQK814" s="72"/>
      <c r="HQL814" s="72"/>
      <c r="HQM814" s="72"/>
      <c r="HQN814" s="72"/>
      <c r="HQO814" s="72"/>
      <c r="HQP814" s="72"/>
      <c r="HQQ814" s="72"/>
      <c r="HQR814" s="72"/>
      <c r="HQS814" s="72"/>
      <c r="HQT814" s="72"/>
      <c r="HQU814" s="72"/>
      <c r="HQV814" s="72"/>
      <c r="HQW814" s="72"/>
      <c r="HQX814" s="72"/>
      <c r="HQY814" s="72"/>
      <c r="HQZ814" s="72"/>
      <c r="HRA814" s="72"/>
      <c r="HRB814" s="72"/>
      <c r="HRC814" s="72"/>
      <c r="HRD814" s="72"/>
      <c r="HRE814" s="72"/>
      <c r="HRF814" s="72"/>
      <c r="HRG814" s="72"/>
      <c r="HRH814" s="72"/>
      <c r="HRI814" s="72"/>
      <c r="HRJ814" s="72"/>
      <c r="HRK814" s="72"/>
      <c r="HRL814" s="72"/>
      <c r="HRM814" s="72"/>
      <c r="HRN814" s="72"/>
      <c r="HRO814" s="72"/>
      <c r="HRP814" s="72"/>
      <c r="HRQ814" s="72"/>
      <c r="HRR814" s="72"/>
      <c r="HRS814" s="72"/>
      <c r="HRT814" s="72"/>
      <c r="HRU814" s="72"/>
      <c r="HRV814" s="72"/>
      <c r="HRW814" s="72"/>
      <c r="HRX814" s="72"/>
      <c r="HRY814" s="72"/>
      <c r="HRZ814" s="72"/>
      <c r="HSA814" s="72"/>
      <c r="HSB814" s="72"/>
      <c r="HSC814" s="72"/>
      <c r="HSD814" s="72"/>
      <c r="HSE814" s="72"/>
      <c r="HSF814" s="72"/>
      <c r="HSG814" s="72"/>
      <c r="HSH814" s="72"/>
      <c r="HSI814" s="72"/>
      <c r="HSJ814" s="72"/>
      <c r="HSK814" s="72"/>
      <c r="HSL814" s="72"/>
      <c r="HSM814" s="72"/>
      <c r="HSN814" s="72"/>
      <c r="HSO814" s="72"/>
      <c r="HSP814" s="72"/>
      <c r="HSQ814" s="72"/>
      <c r="HSR814" s="72"/>
      <c r="HSS814" s="72"/>
      <c r="HST814" s="72"/>
      <c r="HSU814" s="72"/>
      <c r="HSV814" s="72"/>
      <c r="HSW814" s="72"/>
      <c r="HSX814" s="72"/>
      <c r="HSY814" s="72"/>
      <c r="HSZ814" s="72"/>
      <c r="HTA814" s="72"/>
      <c r="HTB814" s="72"/>
      <c r="HTC814" s="72"/>
      <c r="HTD814" s="72"/>
      <c r="HTE814" s="72"/>
      <c r="HTF814" s="72"/>
      <c r="HTG814" s="72"/>
      <c r="HTH814" s="72"/>
      <c r="HTI814" s="72"/>
      <c r="HTJ814" s="72"/>
      <c r="HTK814" s="72"/>
      <c r="HTL814" s="72"/>
      <c r="HTM814" s="72"/>
      <c r="HTN814" s="72"/>
      <c r="HTO814" s="72"/>
      <c r="HTP814" s="72"/>
      <c r="HTQ814" s="72"/>
      <c r="HTR814" s="72"/>
      <c r="HTS814" s="72"/>
      <c r="HTT814" s="72"/>
      <c r="HTU814" s="72"/>
      <c r="HTV814" s="72"/>
      <c r="HTW814" s="72"/>
      <c r="HTX814" s="72"/>
      <c r="HTY814" s="72"/>
      <c r="HTZ814" s="72"/>
      <c r="HUA814" s="72"/>
      <c r="HUB814" s="72"/>
      <c r="HUC814" s="72"/>
      <c r="HUD814" s="72"/>
      <c r="HUE814" s="72"/>
      <c r="HUF814" s="72"/>
      <c r="HUG814" s="72"/>
      <c r="HUH814" s="72"/>
      <c r="HUI814" s="72"/>
      <c r="HUJ814" s="72"/>
      <c r="HUK814" s="72"/>
      <c r="HUL814" s="72"/>
      <c r="HUM814" s="72"/>
      <c r="HUN814" s="72"/>
      <c r="HUO814" s="72"/>
      <c r="HUP814" s="72"/>
      <c r="HUQ814" s="72"/>
      <c r="HUR814" s="72"/>
      <c r="HUS814" s="72"/>
      <c r="HUT814" s="72"/>
      <c r="HUU814" s="72"/>
      <c r="HUV814" s="72"/>
      <c r="HUW814" s="72"/>
      <c r="HUX814" s="72"/>
      <c r="HUY814" s="72"/>
      <c r="HUZ814" s="72"/>
      <c r="HVA814" s="72"/>
      <c r="HVB814" s="72"/>
      <c r="HVC814" s="72"/>
      <c r="HVD814" s="72"/>
      <c r="HVE814" s="72"/>
      <c r="HVF814" s="72"/>
      <c r="HVG814" s="72"/>
      <c r="HVH814" s="72"/>
      <c r="HVI814" s="72"/>
      <c r="HVJ814" s="72"/>
      <c r="HVK814" s="72"/>
      <c r="HVL814" s="72"/>
      <c r="HVM814" s="72"/>
      <c r="HVN814" s="72"/>
      <c r="HVO814" s="72"/>
      <c r="HVP814" s="72"/>
      <c r="HVQ814" s="72"/>
      <c r="HVR814" s="72"/>
      <c r="HVS814" s="72"/>
      <c r="HVT814" s="72"/>
      <c r="HVU814" s="72"/>
      <c r="HVV814" s="72"/>
      <c r="HVW814" s="72"/>
      <c r="HVX814" s="72"/>
      <c r="HVY814" s="72"/>
      <c r="HVZ814" s="72"/>
      <c r="HWA814" s="72"/>
      <c r="HWB814" s="72"/>
      <c r="HWC814" s="72"/>
      <c r="HWD814" s="72"/>
      <c r="HWE814" s="72"/>
      <c r="HWF814" s="72"/>
      <c r="HWG814" s="72"/>
      <c r="HWH814" s="72"/>
      <c r="HWI814" s="72"/>
      <c r="HWJ814" s="72"/>
      <c r="HWK814" s="72"/>
      <c r="HWL814" s="72"/>
      <c r="HWM814" s="72"/>
      <c r="HWN814" s="72"/>
      <c r="HWO814" s="72"/>
      <c r="HWP814" s="72"/>
      <c r="HWQ814" s="72"/>
      <c r="HWR814" s="72"/>
      <c r="HWS814" s="72"/>
      <c r="HWT814" s="72"/>
      <c r="HWU814" s="72"/>
      <c r="HWV814" s="72"/>
      <c r="HWW814" s="72"/>
      <c r="HWX814" s="72"/>
      <c r="HWY814" s="72"/>
      <c r="HWZ814" s="72"/>
      <c r="HXA814" s="72"/>
      <c r="HXB814" s="72"/>
      <c r="HXC814" s="72"/>
      <c r="HXD814" s="72"/>
      <c r="HXE814" s="72"/>
      <c r="HXF814" s="72"/>
      <c r="HXG814" s="72"/>
      <c r="HXH814" s="72"/>
      <c r="HXI814" s="72"/>
      <c r="HXJ814" s="72"/>
      <c r="HXK814" s="72"/>
      <c r="HXL814" s="72"/>
      <c r="HXM814" s="72"/>
      <c r="HXN814" s="72"/>
      <c r="HXO814" s="72"/>
      <c r="HXP814" s="72"/>
      <c r="HXQ814" s="72"/>
      <c r="HXR814" s="72"/>
      <c r="HXS814" s="72"/>
      <c r="HXT814" s="72"/>
      <c r="HXU814" s="72"/>
      <c r="HXV814" s="72"/>
      <c r="HXW814" s="72"/>
      <c r="HXX814" s="72"/>
      <c r="HXY814" s="72"/>
      <c r="HXZ814" s="72"/>
      <c r="HYA814" s="72"/>
      <c r="HYB814" s="72"/>
      <c r="HYC814" s="72"/>
      <c r="HYD814" s="72"/>
      <c r="HYE814" s="72"/>
      <c r="HYF814" s="72"/>
      <c r="HYG814" s="72"/>
      <c r="HYH814" s="72"/>
      <c r="HYI814" s="72"/>
      <c r="HYJ814" s="72"/>
      <c r="HYK814" s="72"/>
      <c r="HYL814" s="72"/>
      <c r="HYM814" s="72"/>
      <c r="HYN814" s="72"/>
      <c r="HYO814" s="72"/>
      <c r="HYP814" s="72"/>
      <c r="HYQ814" s="72"/>
      <c r="HYR814" s="72"/>
      <c r="HYS814" s="72"/>
      <c r="HYT814" s="72"/>
      <c r="HYU814" s="72"/>
      <c r="HYV814" s="72"/>
      <c r="HYW814" s="72"/>
      <c r="HYX814" s="72"/>
      <c r="HYY814" s="72"/>
      <c r="HYZ814" s="72"/>
      <c r="HZA814" s="72"/>
      <c r="HZB814" s="72"/>
      <c r="HZC814" s="72"/>
      <c r="HZD814" s="72"/>
      <c r="HZE814" s="72"/>
      <c r="HZF814" s="72"/>
      <c r="HZG814" s="72"/>
      <c r="HZH814" s="72"/>
      <c r="HZI814" s="72"/>
      <c r="HZJ814" s="72"/>
      <c r="HZK814" s="72"/>
      <c r="HZL814" s="72"/>
      <c r="HZM814" s="72"/>
      <c r="HZN814" s="72"/>
      <c r="HZO814" s="72"/>
      <c r="HZP814" s="72"/>
      <c r="HZQ814" s="72"/>
      <c r="HZR814" s="72"/>
      <c r="HZS814" s="72"/>
      <c r="HZT814" s="72"/>
      <c r="HZU814" s="72"/>
      <c r="HZV814" s="72"/>
      <c r="HZW814" s="72"/>
      <c r="HZX814" s="72"/>
      <c r="HZY814" s="72"/>
      <c r="HZZ814" s="72"/>
      <c r="IAA814" s="72"/>
      <c r="IAB814" s="72"/>
      <c r="IAC814" s="72"/>
      <c r="IAD814" s="72"/>
      <c r="IAE814" s="72"/>
      <c r="IAF814" s="72"/>
      <c r="IAG814" s="72"/>
      <c r="IAH814" s="72"/>
      <c r="IAI814" s="72"/>
      <c r="IAJ814" s="72"/>
      <c r="IAK814" s="72"/>
      <c r="IAL814" s="72"/>
      <c r="IAM814" s="72"/>
      <c r="IAN814" s="72"/>
      <c r="IAO814" s="72"/>
      <c r="IAP814" s="72"/>
      <c r="IAQ814" s="72"/>
      <c r="IAR814" s="72"/>
      <c r="IAS814" s="72"/>
      <c r="IAT814" s="72"/>
      <c r="IAU814" s="72"/>
      <c r="IAV814" s="72"/>
      <c r="IAW814" s="72"/>
      <c r="IAX814" s="72"/>
      <c r="IAY814" s="72"/>
      <c r="IAZ814" s="72"/>
      <c r="IBA814" s="72"/>
      <c r="IBB814" s="72"/>
      <c r="IBC814" s="72"/>
      <c r="IBD814" s="72"/>
      <c r="IBE814" s="72"/>
      <c r="IBF814" s="72"/>
      <c r="IBG814" s="72"/>
      <c r="IBH814" s="72"/>
      <c r="IBI814" s="72"/>
      <c r="IBJ814" s="72"/>
      <c r="IBK814" s="72"/>
      <c r="IBL814" s="72"/>
      <c r="IBM814" s="72"/>
      <c r="IBN814" s="72"/>
      <c r="IBO814" s="72"/>
      <c r="IBP814" s="72"/>
      <c r="IBQ814" s="72"/>
      <c r="IBR814" s="72"/>
      <c r="IBS814" s="72"/>
      <c r="IBT814" s="72"/>
      <c r="IBU814" s="72"/>
      <c r="IBV814" s="72"/>
      <c r="IBW814" s="72"/>
      <c r="IBX814" s="72"/>
      <c r="IBY814" s="72"/>
      <c r="IBZ814" s="72"/>
      <c r="ICA814" s="72"/>
      <c r="ICB814" s="72"/>
      <c r="ICC814" s="72"/>
      <c r="ICD814" s="72"/>
      <c r="ICE814" s="72"/>
      <c r="ICF814" s="72"/>
      <c r="ICG814" s="72"/>
      <c r="ICH814" s="72"/>
      <c r="ICI814" s="72"/>
      <c r="ICJ814" s="72"/>
      <c r="ICK814" s="72"/>
      <c r="ICL814" s="72"/>
      <c r="ICM814" s="72"/>
      <c r="ICN814" s="72"/>
      <c r="ICO814" s="72"/>
      <c r="ICP814" s="72"/>
      <c r="ICQ814" s="72"/>
      <c r="ICR814" s="72"/>
      <c r="ICS814" s="72"/>
      <c r="ICT814" s="72"/>
      <c r="ICU814" s="72"/>
      <c r="ICV814" s="72"/>
      <c r="ICW814" s="72"/>
      <c r="ICX814" s="72"/>
      <c r="ICY814" s="72"/>
      <c r="ICZ814" s="72"/>
      <c r="IDA814" s="72"/>
      <c r="IDB814" s="72"/>
      <c r="IDC814" s="72"/>
      <c r="IDD814" s="72"/>
      <c r="IDE814" s="72"/>
      <c r="IDF814" s="72"/>
      <c r="IDG814" s="72"/>
      <c r="IDH814" s="72"/>
      <c r="IDI814" s="72"/>
      <c r="IDJ814" s="72"/>
      <c r="IDK814" s="72"/>
      <c r="IDL814" s="72"/>
      <c r="IDM814" s="72"/>
      <c r="IDN814" s="72"/>
      <c r="IDO814" s="72"/>
      <c r="IDP814" s="72"/>
      <c r="IDQ814" s="72"/>
      <c r="IDR814" s="72"/>
      <c r="IDS814" s="72"/>
      <c r="IDT814" s="72"/>
      <c r="IDU814" s="72"/>
      <c r="IDV814" s="72"/>
      <c r="IDW814" s="72"/>
      <c r="IDX814" s="72"/>
      <c r="IDY814" s="72"/>
      <c r="IDZ814" s="72"/>
      <c r="IEA814" s="72"/>
      <c r="IEB814" s="72"/>
      <c r="IEC814" s="72"/>
      <c r="IED814" s="72"/>
      <c r="IEE814" s="72"/>
      <c r="IEF814" s="72"/>
      <c r="IEG814" s="72"/>
      <c r="IEH814" s="72"/>
      <c r="IEI814" s="72"/>
      <c r="IEJ814" s="72"/>
      <c r="IEK814" s="72"/>
      <c r="IEL814" s="72"/>
      <c r="IEM814" s="72"/>
      <c r="IEN814" s="72"/>
      <c r="IEO814" s="72"/>
      <c r="IEP814" s="72"/>
      <c r="IEQ814" s="72"/>
      <c r="IER814" s="72"/>
      <c r="IES814" s="72"/>
      <c r="IET814" s="72"/>
      <c r="IEU814" s="72"/>
      <c r="IEV814" s="72"/>
      <c r="IEW814" s="72"/>
      <c r="IEX814" s="72"/>
      <c r="IEY814" s="72"/>
      <c r="IEZ814" s="72"/>
      <c r="IFA814" s="72"/>
      <c r="IFB814" s="72"/>
      <c r="IFC814" s="72"/>
      <c r="IFD814" s="72"/>
      <c r="IFE814" s="72"/>
      <c r="IFF814" s="72"/>
      <c r="IFG814" s="72"/>
      <c r="IFH814" s="72"/>
      <c r="IFI814" s="72"/>
      <c r="IFJ814" s="72"/>
      <c r="IFK814" s="72"/>
      <c r="IFL814" s="72"/>
      <c r="IFM814" s="72"/>
      <c r="IFN814" s="72"/>
      <c r="IFO814" s="72"/>
      <c r="IFP814" s="72"/>
      <c r="IFQ814" s="72"/>
      <c r="IFR814" s="72"/>
      <c r="IFS814" s="72"/>
      <c r="IFT814" s="72"/>
      <c r="IFU814" s="72"/>
      <c r="IFV814" s="72"/>
      <c r="IFW814" s="72"/>
      <c r="IFX814" s="72"/>
      <c r="IFY814" s="72"/>
      <c r="IFZ814" s="72"/>
      <c r="IGA814" s="72"/>
      <c r="IGB814" s="72"/>
      <c r="IGC814" s="72"/>
      <c r="IGD814" s="72"/>
      <c r="IGE814" s="72"/>
      <c r="IGF814" s="72"/>
      <c r="IGG814" s="72"/>
      <c r="IGH814" s="72"/>
      <c r="IGI814" s="72"/>
      <c r="IGJ814" s="72"/>
      <c r="IGK814" s="72"/>
      <c r="IGL814" s="72"/>
      <c r="IGM814" s="72"/>
      <c r="IGN814" s="72"/>
      <c r="IGO814" s="72"/>
      <c r="IGP814" s="72"/>
      <c r="IGQ814" s="72"/>
      <c r="IGR814" s="72"/>
      <c r="IGS814" s="72"/>
      <c r="IGT814" s="72"/>
      <c r="IGU814" s="72"/>
      <c r="IGV814" s="72"/>
      <c r="IGW814" s="72"/>
      <c r="IGX814" s="72"/>
      <c r="IGY814" s="72"/>
      <c r="IGZ814" s="72"/>
      <c r="IHA814" s="72"/>
      <c r="IHB814" s="72"/>
      <c r="IHC814" s="72"/>
      <c r="IHD814" s="72"/>
      <c r="IHE814" s="72"/>
      <c r="IHF814" s="72"/>
      <c r="IHG814" s="72"/>
      <c r="IHH814" s="72"/>
      <c r="IHI814" s="72"/>
      <c r="IHJ814" s="72"/>
      <c r="IHK814" s="72"/>
      <c r="IHL814" s="72"/>
      <c r="IHM814" s="72"/>
      <c r="IHN814" s="72"/>
      <c r="IHO814" s="72"/>
      <c r="IHP814" s="72"/>
      <c r="IHQ814" s="72"/>
      <c r="IHR814" s="72"/>
      <c r="IHS814" s="72"/>
      <c r="IHT814" s="72"/>
      <c r="IHU814" s="72"/>
      <c r="IHV814" s="72"/>
      <c r="IHW814" s="72"/>
      <c r="IHX814" s="72"/>
      <c r="IHY814" s="72"/>
      <c r="IHZ814" s="72"/>
      <c r="IIA814" s="72"/>
      <c r="IIB814" s="72"/>
      <c r="IIC814" s="72"/>
      <c r="IID814" s="72"/>
      <c r="IIE814" s="72"/>
      <c r="IIF814" s="72"/>
      <c r="IIG814" s="72"/>
      <c r="IIH814" s="72"/>
      <c r="III814" s="72"/>
      <c r="IIJ814" s="72"/>
      <c r="IIK814" s="72"/>
      <c r="IIL814" s="72"/>
      <c r="IIM814" s="72"/>
      <c r="IIN814" s="72"/>
      <c r="IIO814" s="72"/>
      <c r="IIP814" s="72"/>
      <c r="IIQ814" s="72"/>
      <c r="IIR814" s="72"/>
      <c r="IIS814" s="72"/>
      <c r="IIT814" s="72"/>
      <c r="IIU814" s="72"/>
      <c r="IIV814" s="72"/>
      <c r="IIW814" s="72"/>
      <c r="IIX814" s="72"/>
      <c r="IIY814" s="72"/>
      <c r="IIZ814" s="72"/>
      <c r="IJA814" s="72"/>
      <c r="IJB814" s="72"/>
      <c r="IJC814" s="72"/>
      <c r="IJD814" s="72"/>
      <c r="IJE814" s="72"/>
      <c r="IJF814" s="72"/>
      <c r="IJG814" s="72"/>
      <c r="IJH814" s="72"/>
      <c r="IJI814" s="72"/>
      <c r="IJJ814" s="72"/>
      <c r="IJK814" s="72"/>
      <c r="IJL814" s="72"/>
      <c r="IJM814" s="72"/>
      <c r="IJN814" s="72"/>
      <c r="IJO814" s="72"/>
      <c r="IJP814" s="72"/>
      <c r="IJQ814" s="72"/>
      <c r="IJR814" s="72"/>
      <c r="IJS814" s="72"/>
      <c r="IJT814" s="72"/>
      <c r="IJU814" s="72"/>
      <c r="IJV814" s="72"/>
      <c r="IJW814" s="72"/>
      <c r="IJX814" s="72"/>
      <c r="IJY814" s="72"/>
      <c r="IJZ814" s="72"/>
      <c r="IKA814" s="72"/>
      <c r="IKB814" s="72"/>
      <c r="IKC814" s="72"/>
      <c r="IKD814" s="72"/>
      <c r="IKE814" s="72"/>
      <c r="IKF814" s="72"/>
      <c r="IKG814" s="72"/>
      <c r="IKH814" s="72"/>
      <c r="IKI814" s="72"/>
      <c r="IKJ814" s="72"/>
      <c r="IKK814" s="72"/>
      <c r="IKL814" s="72"/>
      <c r="IKM814" s="72"/>
      <c r="IKN814" s="72"/>
      <c r="IKO814" s="72"/>
      <c r="IKP814" s="72"/>
      <c r="IKQ814" s="72"/>
      <c r="IKR814" s="72"/>
      <c r="IKS814" s="72"/>
      <c r="IKT814" s="72"/>
      <c r="IKU814" s="72"/>
      <c r="IKV814" s="72"/>
      <c r="IKW814" s="72"/>
      <c r="IKX814" s="72"/>
      <c r="IKY814" s="72"/>
      <c r="IKZ814" s="72"/>
      <c r="ILA814" s="72"/>
      <c r="ILB814" s="72"/>
      <c r="ILC814" s="72"/>
      <c r="ILD814" s="72"/>
      <c r="ILE814" s="72"/>
      <c r="ILF814" s="72"/>
      <c r="ILG814" s="72"/>
      <c r="ILH814" s="72"/>
      <c r="ILI814" s="72"/>
      <c r="ILJ814" s="72"/>
      <c r="ILK814" s="72"/>
      <c r="ILL814" s="72"/>
      <c r="ILM814" s="72"/>
      <c r="ILN814" s="72"/>
      <c r="ILO814" s="72"/>
      <c r="ILP814" s="72"/>
      <c r="ILQ814" s="72"/>
      <c r="ILR814" s="72"/>
      <c r="ILS814" s="72"/>
      <c r="ILT814" s="72"/>
      <c r="ILU814" s="72"/>
      <c r="ILV814" s="72"/>
      <c r="ILW814" s="72"/>
      <c r="ILX814" s="72"/>
      <c r="ILY814" s="72"/>
      <c r="ILZ814" s="72"/>
      <c r="IMA814" s="72"/>
      <c r="IMB814" s="72"/>
      <c r="IMC814" s="72"/>
      <c r="IMD814" s="72"/>
      <c r="IME814" s="72"/>
      <c r="IMF814" s="72"/>
      <c r="IMG814" s="72"/>
      <c r="IMH814" s="72"/>
      <c r="IMI814" s="72"/>
      <c r="IMJ814" s="72"/>
      <c r="IMK814" s="72"/>
      <c r="IML814" s="72"/>
      <c r="IMM814" s="72"/>
      <c r="IMN814" s="72"/>
      <c r="IMO814" s="72"/>
      <c r="IMP814" s="72"/>
      <c r="IMQ814" s="72"/>
      <c r="IMR814" s="72"/>
      <c r="IMS814" s="72"/>
      <c r="IMT814" s="72"/>
      <c r="IMU814" s="72"/>
      <c r="IMV814" s="72"/>
      <c r="IMW814" s="72"/>
      <c r="IMX814" s="72"/>
      <c r="IMY814" s="72"/>
      <c r="IMZ814" s="72"/>
      <c r="INA814" s="72"/>
      <c r="INB814" s="72"/>
      <c r="INC814" s="72"/>
      <c r="IND814" s="72"/>
      <c r="INE814" s="72"/>
      <c r="INF814" s="72"/>
      <c r="ING814" s="72"/>
      <c r="INH814" s="72"/>
      <c r="INI814" s="72"/>
      <c r="INJ814" s="72"/>
      <c r="INK814" s="72"/>
      <c r="INL814" s="72"/>
      <c r="INM814" s="72"/>
      <c r="INN814" s="72"/>
      <c r="INO814" s="72"/>
      <c r="INP814" s="72"/>
      <c r="INQ814" s="72"/>
      <c r="INR814" s="72"/>
      <c r="INS814" s="72"/>
      <c r="INT814" s="72"/>
      <c r="INU814" s="72"/>
      <c r="INV814" s="72"/>
      <c r="INW814" s="72"/>
      <c r="INX814" s="72"/>
      <c r="INY814" s="72"/>
      <c r="INZ814" s="72"/>
      <c r="IOA814" s="72"/>
      <c r="IOB814" s="72"/>
      <c r="IOC814" s="72"/>
      <c r="IOD814" s="72"/>
      <c r="IOE814" s="72"/>
      <c r="IOF814" s="72"/>
      <c r="IOG814" s="72"/>
      <c r="IOH814" s="72"/>
      <c r="IOI814" s="72"/>
      <c r="IOJ814" s="72"/>
      <c r="IOK814" s="72"/>
      <c r="IOL814" s="72"/>
      <c r="IOM814" s="72"/>
      <c r="ION814" s="72"/>
      <c r="IOO814" s="72"/>
      <c r="IOP814" s="72"/>
      <c r="IOQ814" s="72"/>
      <c r="IOR814" s="72"/>
      <c r="IOS814" s="72"/>
      <c r="IOT814" s="72"/>
      <c r="IOU814" s="72"/>
      <c r="IOV814" s="72"/>
      <c r="IOW814" s="72"/>
      <c r="IOX814" s="72"/>
      <c r="IOY814" s="72"/>
      <c r="IOZ814" s="72"/>
      <c r="IPA814" s="72"/>
      <c r="IPB814" s="72"/>
      <c r="IPC814" s="72"/>
      <c r="IPD814" s="72"/>
      <c r="IPE814" s="72"/>
      <c r="IPF814" s="72"/>
      <c r="IPG814" s="72"/>
      <c r="IPH814" s="72"/>
      <c r="IPI814" s="72"/>
      <c r="IPJ814" s="72"/>
      <c r="IPK814" s="72"/>
      <c r="IPL814" s="72"/>
      <c r="IPM814" s="72"/>
      <c r="IPN814" s="72"/>
      <c r="IPO814" s="72"/>
      <c r="IPP814" s="72"/>
      <c r="IPQ814" s="72"/>
      <c r="IPR814" s="72"/>
      <c r="IPS814" s="72"/>
      <c r="IPT814" s="72"/>
      <c r="IPU814" s="72"/>
      <c r="IPV814" s="72"/>
      <c r="IPW814" s="72"/>
      <c r="IPX814" s="72"/>
      <c r="IPY814" s="72"/>
      <c r="IPZ814" s="72"/>
      <c r="IQA814" s="72"/>
      <c r="IQB814" s="72"/>
      <c r="IQC814" s="72"/>
      <c r="IQD814" s="72"/>
      <c r="IQE814" s="72"/>
      <c r="IQF814" s="72"/>
      <c r="IQG814" s="72"/>
      <c r="IQH814" s="72"/>
      <c r="IQI814" s="72"/>
      <c r="IQJ814" s="72"/>
      <c r="IQK814" s="72"/>
      <c r="IQL814" s="72"/>
      <c r="IQM814" s="72"/>
      <c r="IQN814" s="72"/>
      <c r="IQO814" s="72"/>
      <c r="IQP814" s="72"/>
      <c r="IQQ814" s="72"/>
      <c r="IQR814" s="72"/>
      <c r="IQS814" s="72"/>
      <c r="IQT814" s="72"/>
      <c r="IQU814" s="72"/>
      <c r="IQV814" s="72"/>
      <c r="IQW814" s="72"/>
      <c r="IQX814" s="72"/>
      <c r="IQY814" s="72"/>
      <c r="IQZ814" s="72"/>
      <c r="IRA814" s="72"/>
      <c r="IRB814" s="72"/>
      <c r="IRC814" s="72"/>
      <c r="IRD814" s="72"/>
      <c r="IRE814" s="72"/>
      <c r="IRF814" s="72"/>
      <c r="IRG814" s="72"/>
      <c r="IRH814" s="72"/>
      <c r="IRI814" s="72"/>
      <c r="IRJ814" s="72"/>
      <c r="IRK814" s="72"/>
      <c r="IRL814" s="72"/>
      <c r="IRM814" s="72"/>
      <c r="IRN814" s="72"/>
      <c r="IRO814" s="72"/>
      <c r="IRP814" s="72"/>
      <c r="IRQ814" s="72"/>
      <c r="IRR814" s="72"/>
      <c r="IRS814" s="72"/>
      <c r="IRT814" s="72"/>
      <c r="IRU814" s="72"/>
      <c r="IRV814" s="72"/>
      <c r="IRW814" s="72"/>
      <c r="IRX814" s="72"/>
      <c r="IRY814" s="72"/>
      <c r="IRZ814" s="72"/>
      <c r="ISA814" s="72"/>
      <c r="ISB814" s="72"/>
      <c r="ISC814" s="72"/>
      <c r="ISD814" s="72"/>
      <c r="ISE814" s="72"/>
      <c r="ISF814" s="72"/>
      <c r="ISG814" s="72"/>
      <c r="ISH814" s="72"/>
      <c r="ISI814" s="72"/>
      <c r="ISJ814" s="72"/>
      <c r="ISK814" s="72"/>
      <c r="ISL814" s="72"/>
      <c r="ISM814" s="72"/>
      <c r="ISN814" s="72"/>
      <c r="ISO814" s="72"/>
      <c r="ISP814" s="72"/>
      <c r="ISQ814" s="72"/>
      <c r="ISR814" s="72"/>
      <c r="ISS814" s="72"/>
      <c r="IST814" s="72"/>
      <c r="ISU814" s="72"/>
      <c r="ISV814" s="72"/>
      <c r="ISW814" s="72"/>
      <c r="ISX814" s="72"/>
      <c r="ISY814" s="72"/>
      <c r="ISZ814" s="72"/>
      <c r="ITA814" s="72"/>
      <c r="ITB814" s="72"/>
      <c r="ITC814" s="72"/>
      <c r="ITD814" s="72"/>
      <c r="ITE814" s="72"/>
      <c r="ITF814" s="72"/>
      <c r="ITG814" s="72"/>
      <c r="ITH814" s="72"/>
      <c r="ITI814" s="72"/>
      <c r="ITJ814" s="72"/>
      <c r="ITK814" s="72"/>
      <c r="ITL814" s="72"/>
      <c r="ITM814" s="72"/>
      <c r="ITN814" s="72"/>
      <c r="ITO814" s="72"/>
      <c r="ITP814" s="72"/>
      <c r="ITQ814" s="72"/>
      <c r="ITR814" s="72"/>
      <c r="ITS814" s="72"/>
      <c r="ITT814" s="72"/>
      <c r="ITU814" s="72"/>
      <c r="ITV814" s="72"/>
      <c r="ITW814" s="72"/>
      <c r="ITX814" s="72"/>
      <c r="ITY814" s="72"/>
      <c r="ITZ814" s="72"/>
      <c r="IUA814" s="72"/>
      <c r="IUB814" s="72"/>
      <c r="IUC814" s="72"/>
      <c r="IUD814" s="72"/>
      <c r="IUE814" s="72"/>
      <c r="IUF814" s="72"/>
      <c r="IUG814" s="72"/>
      <c r="IUH814" s="72"/>
      <c r="IUI814" s="72"/>
      <c r="IUJ814" s="72"/>
      <c r="IUK814" s="72"/>
      <c r="IUL814" s="72"/>
      <c r="IUM814" s="72"/>
      <c r="IUN814" s="72"/>
      <c r="IUO814" s="72"/>
      <c r="IUP814" s="72"/>
      <c r="IUQ814" s="72"/>
      <c r="IUR814" s="72"/>
      <c r="IUS814" s="72"/>
      <c r="IUT814" s="72"/>
      <c r="IUU814" s="72"/>
      <c r="IUV814" s="72"/>
      <c r="IUW814" s="72"/>
      <c r="IUX814" s="72"/>
      <c r="IUY814" s="72"/>
      <c r="IUZ814" s="72"/>
      <c r="IVA814" s="72"/>
      <c r="IVB814" s="72"/>
      <c r="IVC814" s="72"/>
      <c r="IVD814" s="72"/>
      <c r="IVE814" s="72"/>
      <c r="IVF814" s="72"/>
      <c r="IVG814" s="72"/>
      <c r="IVH814" s="72"/>
      <c r="IVI814" s="72"/>
      <c r="IVJ814" s="72"/>
      <c r="IVK814" s="72"/>
      <c r="IVL814" s="72"/>
      <c r="IVM814" s="72"/>
      <c r="IVN814" s="72"/>
      <c r="IVO814" s="72"/>
      <c r="IVP814" s="72"/>
      <c r="IVQ814" s="72"/>
      <c r="IVR814" s="72"/>
      <c r="IVS814" s="72"/>
      <c r="IVT814" s="72"/>
      <c r="IVU814" s="72"/>
      <c r="IVV814" s="72"/>
      <c r="IVW814" s="72"/>
      <c r="IVX814" s="72"/>
      <c r="IVY814" s="72"/>
      <c r="IVZ814" s="72"/>
      <c r="IWA814" s="72"/>
      <c r="IWB814" s="72"/>
      <c r="IWC814" s="72"/>
      <c r="IWD814" s="72"/>
      <c r="IWE814" s="72"/>
      <c r="IWF814" s="72"/>
      <c r="IWG814" s="72"/>
      <c r="IWH814" s="72"/>
      <c r="IWI814" s="72"/>
      <c r="IWJ814" s="72"/>
      <c r="IWK814" s="72"/>
      <c r="IWL814" s="72"/>
      <c r="IWM814" s="72"/>
      <c r="IWN814" s="72"/>
      <c r="IWO814" s="72"/>
      <c r="IWP814" s="72"/>
      <c r="IWQ814" s="72"/>
      <c r="IWR814" s="72"/>
      <c r="IWS814" s="72"/>
      <c r="IWT814" s="72"/>
      <c r="IWU814" s="72"/>
      <c r="IWV814" s="72"/>
      <c r="IWW814" s="72"/>
      <c r="IWX814" s="72"/>
      <c r="IWY814" s="72"/>
      <c r="IWZ814" s="72"/>
      <c r="IXA814" s="72"/>
      <c r="IXB814" s="72"/>
      <c r="IXC814" s="72"/>
      <c r="IXD814" s="72"/>
      <c r="IXE814" s="72"/>
      <c r="IXF814" s="72"/>
      <c r="IXG814" s="72"/>
      <c r="IXH814" s="72"/>
      <c r="IXI814" s="72"/>
      <c r="IXJ814" s="72"/>
      <c r="IXK814" s="72"/>
      <c r="IXL814" s="72"/>
      <c r="IXM814" s="72"/>
      <c r="IXN814" s="72"/>
      <c r="IXO814" s="72"/>
      <c r="IXP814" s="72"/>
      <c r="IXQ814" s="72"/>
      <c r="IXR814" s="72"/>
      <c r="IXS814" s="72"/>
      <c r="IXT814" s="72"/>
      <c r="IXU814" s="72"/>
      <c r="IXV814" s="72"/>
      <c r="IXW814" s="72"/>
      <c r="IXX814" s="72"/>
      <c r="IXY814" s="72"/>
      <c r="IXZ814" s="72"/>
      <c r="IYA814" s="72"/>
      <c r="IYB814" s="72"/>
      <c r="IYC814" s="72"/>
      <c r="IYD814" s="72"/>
      <c r="IYE814" s="72"/>
      <c r="IYF814" s="72"/>
      <c r="IYG814" s="72"/>
      <c r="IYH814" s="72"/>
      <c r="IYI814" s="72"/>
      <c r="IYJ814" s="72"/>
      <c r="IYK814" s="72"/>
      <c r="IYL814" s="72"/>
      <c r="IYM814" s="72"/>
      <c r="IYN814" s="72"/>
      <c r="IYO814" s="72"/>
      <c r="IYP814" s="72"/>
      <c r="IYQ814" s="72"/>
      <c r="IYR814" s="72"/>
      <c r="IYS814" s="72"/>
      <c r="IYT814" s="72"/>
      <c r="IYU814" s="72"/>
      <c r="IYV814" s="72"/>
      <c r="IYW814" s="72"/>
      <c r="IYX814" s="72"/>
      <c r="IYY814" s="72"/>
      <c r="IYZ814" s="72"/>
      <c r="IZA814" s="72"/>
      <c r="IZB814" s="72"/>
      <c r="IZC814" s="72"/>
      <c r="IZD814" s="72"/>
      <c r="IZE814" s="72"/>
      <c r="IZF814" s="72"/>
      <c r="IZG814" s="72"/>
      <c r="IZH814" s="72"/>
      <c r="IZI814" s="72"/>
      <c r="IZJ814" s="72"/>
      <c r="IZK814" s="72"/>
      <c r="IZL814" s="72"/>
      <c r="IZM814" s="72"/>
      <c r="IZN814" s="72"/>
      <c r="IZO814" s="72"/>
      <c r="IZP814" s="72"/>
      <c r="IZQ814" s="72"/>
      <c r="IZR814" s="72"/>
      <c r="IZS814" s="72"/>
      <c r="IZT814" s="72"/>
      <c r="IZU814" s="72"/>
      <c r="IZV814" s="72"/>
      <c r="IZW814" s="72"/>
      <c r="IZX814" s="72"/>
      <c r="IZY814" s="72"/>
      <c r="IZZ814" s="72"/>
      <c r="JAA814" s="72"/>
      <c r="JAB814" s="72"/>
      <c r="JAC814" s="72"/>
      <c r="JAD814" s="72"/>
      <c r="JAE814" s="72"/>
      <c r="JAF814" s="72"/>
      <c r="JAG814" s="72"/>
      <c r="JAH814" s="72"/>
      <c r="JAI814" s="72"/>
      <c r="JAJ814" s="72"/>
      <c r="JAK814" s="72"/>
      <c r="JAL814" s="72"/>
      <c r="JAM814" s="72"/>
      <c r="JAN814" s="72"/>
      <c r="JAO814" s="72"/>
      <c r="JAP814" s="72"/>
      <c r="JAQ814" s="72"/>
      <c r="JAR814" s="72"/>
      <c r="JAS814" s="72"/>
      <c r="JAT814" s="72"/>
      <c r="JAU814" s="72"/>
      <c r="JAV814" s="72"/>
      <c r="JAW814" s="72"/>
      <c r="JAX814" s="72"/>
      <c r="JAY814" s="72"/>
      <c r="JAZ814" s="72"/>
      <c r="JBA814" s="72"/>
      <c r="JBB814" s="72"/>
      <c r="JBC814" s="72"/>
      <c r="JBD814" s="72"/>
      <c r="JBE814" s="72"/>
      <c r="JBF814" s="72"/>
      <c r="JBG814" s="72"/>
      <c r="JBH814" s="72"/>
      <c r="JBI814" s="72"/>
      <c r="JBJ814" s="72"/>
      <c r="JBK814" s="72"/>
      <c r="JBL814" s="72"/>
      <c r="JBM814" s="72"/>
      <c r="JBN814" s="72"/>
      <c r="JBO814" s="72"/>
      <c r="JBP814" s="72"/>
      <c r="JBQ814" s="72"/>
      <c r="JBR814" s="72"/>
      <c r="JBS814" s="72"/>
      <c r="JBT814" s="72"/>
      <c r="JBU814" s="72"/>
      <c r="JBV814" s="72"/>
      <c r="JBW814" s="72"/>
      <c r="JBX814" s="72"/>
      <c r="JBY814" s="72"/>
      <c r="JBZ814" s="72"/>
      <c r="JCA814" s="72"/>
      <c r="JCB814" s="72"/>
      <c r="JCC814" s="72"/>
      <c r="JCD814" s="72"/>
      <c r="JCE814" s="72"/>
      <c r="JCF814" s="72"/>
      <c r="JCG814" s="72"/>
      <c r="JCH814" s="72"/>
      <c r="JCI814" s="72"/>
      <c r="JCJ814" s="72"/>
      <c r="JCK814" s="72"/>
      <c r="JCL814" s="72"/>
      <c r="JCM814" s="72"/>
      <c r="JCN814" s="72"/>
      <c r="JCO814" s="72"/>
      <c r="JCP814" s="72"/>
      <c r="JCQ814" s="72"/>
      <c r="JCR814" s="72"/>
      <c r="JCS814" s="72"/>
      <c r="JCT814" s="72"/>
      <c r="JCU814" s="72"/>
      <c r="JCV814" s="72"/>
      <c r="JCW814" s="72"/>
      <c r="JCX814" s="72"/>
      <c r="JCY814" s="72"/>
      <c r="JCZ814" s="72"/>
      <c r="JDA814" s="72"/>
      <c r="JDB814" s="72"/>
      <c r="JDC814" s="72"/>
      <c r="JDD814" s="72"/>
      <c r="JDE814" s="72"/>
      <c r="JDF814" s="72"/>
      <c r="JDG814" s="72"/>
      <c r="JDH814" s="72"/>
      <c r="JDI814" s="72"/>
      <c r="JDJ814" s="72"/>
      <c r="JDK814" s="72"/>
      <c r="JDL814" s="72"/>
      <c r="JDM814" s="72"/>
      <c r="JDN814" s="72"/>
      <c r="JDO814" s="72"/>
      <c r="JDP814" s="72"/>
      <c r="JDQ814" s="72"/>
      <c r="JDR814" s="72"/>
      <c r="JDS814" s="72"/>
      <c r="JDT814" s="72"/>
      <c r="JDU814" s="72"/>
      <c r="JDV814" s="72"/>
      <c r="JDW814" s="72"/>
      <c r="JDX814" s="72"/>
      <c r="JDY814" s="72"/>
      <c r="JDZ814" s="72"/>
      <c r="JEA814" s="72"/>
      <c r="JEB814" s="72"/>
      <c r="JEC814" s="72"/>
      <c r="JED814" s="72"/>
      <c r="JEE814" s="72"/>
      <c r="JEF814" s="72"/>
      <c r="JEG814" s="72"/>
      <c r="JEH814" s="72"/>
      <c r="JEI814" s="72"/>
      <c r="JEJ814" s="72"/>
      <c r="JEK814" s="72"/>
      <c r="JEL814" s="72"/>
      <c r="JEM814" s="72"/>
      <c r="JEN814" s="72"/>
      <c r="JEO814" s="72"/>
      <c r="JEP814" s="72"/>
      <c r="JEQ814" s="72"/>
      <c r="JER814" s="72"/>
      <c r="JES814" s="72"/>
      <c r="JET814" s="72"/>
      <c r="JEU814" s="72"/>
      <c r="JEV814" s="72"/>
      <c r="JEW814" s="72"/>
      <c r="JEX814" s="72"/>
      <c r="JEY814" s="72"/>
      <c r="JEZ814" s="72"/>
      <c r="JFA814" s="72"/>
      <c r="JFB814" s="72"/>
      <c r="JFC814" s="72"/>
      <c r="JFD814" s="72"/>
      <c r="JFE814" s="72"/>
      <c r="JFF814" s="72"/>
      <c r="JFG814" s="72"/>
      <c r="JFH814" s="72"/>
      <c r="JFI814" s="72"/>
      <c r="JFJ814" s="72"/>
      <c r="JFK814" s="72"/>
      <c r="JFL814" s="72"/>
      <c r="JFM814" s="72"/>
      <c r="JFN814" s="72"/>
      <c r="JFO814" s="72"/>
      <c r="JFP814" s="72"/>
      <c r="JFQ814" s="72"/>
      <c r="JFR814" s="72"/>
      <c r="JFS814" s="72"/>
      <c r="JFT814" s="72"/>
      <c r="JFU814" s="72"/>
      <c r="JFV814" s="72"/>
      <c r="JFW814" s="72"/>
      <c r="JFX814" s="72"/>
      <c r="JFY814" s="72"/>
      <c r="JFZ814" s="72"/>
      <c r="JGA814" s="72"/>
      <c r="JGB814" s="72"/>
      <c r="JGC814" s="72"/>
      <c r="JGD814" s="72"/>
      <c r="JGE814" s="72"/>
      <c r="JGF814" s="72"/>
      <c r="JGG814" s="72"/>
      <c r="JGH814" s="72"/>
      <c r="JGI814" s="72"/>
      <c r="JGJ814" s="72"/>
      <c r="JGK814" s="72"/>
      <c r="JGL814" s="72"/>
      <c r="JGM814" s="72"/>
      <c r="JGN814" s="72"/>
      <c r="JGO814" s="72"/>
      <c r="JGP814" s="72"/>
      <c r="JGQ814" s="72"/>
      <c r="JGR814" s="72"/>
      <c r="JGS814" s="72"/>
      <c r="JGT814" s="72"/>
      <c r="JGU814" s="72"/>
      <c r="JGV814" s="72"/>
      <c r="JGW814" s="72"/>
      <c r="JGX814" s="72"/>
      <c r="JGY814" s="72"/>
      <c r="JGZ814" s="72"/>
      <c r="JHA814" s="72"/>
      <c r="JHB814" s="72"/>
      <c r="JHC814" s="72"/>
      <c r="JHD814" s="72"/>
      <c r="JHE814" s="72"/>
      <c r="JHF814" s="72"/>
      <c r="JHG814" s="72"/>
      <c r="JHH814" s="72"/>
      <c r="JHI814" s="72"/>
      <c r="JHJ814" s="72"/>
      <c r="JHK814" s="72"/>
      <c r="JHL814" s="72"/>
      <c r="JHM814" s="72"/>
      <c r="JHN814" s="72"/>
      <c r="JHO814" s="72"/>
      <c r="JHP814" s="72"/>
      <c r="JHQ814" s="72"/>
      <c r="JHR814" s="72"/>
      <c r="JHS814" s="72"/>
      <c r="JHT814" s="72"/>
      <c r="JHU814" s="72"/>
      <c r="JHV814" s="72"/>
      <c r="JHW814" s="72"/>
      <c r="JHX814" s="72"/>
      <c r="JHY814" s="72"/>
      <c r="JHZ814" s="72"/>
      <c r="JIA814" s="72"/>
      <c r="JIB814" s="72"/>
      <c r="JIC814" s="72"/>
      <c r="JID814" s="72"/>
      <c r="JIE814" s="72"/>
      <c r="JIF814" s="72"/>
      <c r="JIG814" s="72"/>
      <c r="JIH814" s="72"/>
      <c r="JII814" s="72"/>
      <c r="JIJ814" s="72"/>
      <c r="JIK814" s="72"/>
      <c r="JIL814" s="72"/>
      <c r="JIM814" s="72"/>
      <c r="JIN814" s="72"/>
      <c r="JIO814" s="72"/>
      <c r="JIP814" s="72"/>
      <c r="JIQ814" s="72"/>
      <c r="JIR814" s="72"/>
      <c r="JIS814" s="72"/>
      <c r="JIT814" s="72"/>
      <c r="JIU814" s="72"/>
      <c r="JIV814" s="72"/>
      <c r="JIW814" s="72"/>
      <c r="JIX814" s="72"/>
      <c r="JIY814" s="72"/>
      <c r="JIZ814" s="72"/>
      <c r="JJA814" s="72"/>
      <c r="JJB814" s="72"/>
      <c r="JJC814" s="72"/>
      <c r="JJD814" s="72"/>
      <c r="JJE814" s="72"/>
      <c r="JJF814" s="72"/>
      <c r="JJG814" s="72"/>
      <c r="JJH814" s="72"/>
      <c r="JJI814" s="72"/>
      <c r="JJJ814" s="72"/>
      <c r="JJK814" s="72"/>
      <c r="JJL814" s="72"/>
      <c r="JJM814" s="72"/>
      <c r="JJN814" s="72"/>
      <c r="JJO814" s="72"/>
      <c r="JJP814" s="72"/>
      <c r="JJQ814" s="72"/>
      <c r="JJR814" s="72"/>
      <c r="JJS814" s="72"/>
      <c r="JJT814" s="72"/>
      <c r="JJU814" s="72"/>
      <c r="JJV814" s="72"/>
      <c r="JJW814" s="72"/>
      <c r="JJX814" s="72"/>
      <c r="JJY814" s="72"/>
      <c r="JJZ814" s="72"/>
      <c r="JKA814" s="72"/>
      <c r="JKB814" s="72"/>
      <c r="JKC814" s="72"/>
      <c r="JKD814" s="72"/>
      <c r="JKE814" s="72"/>
      <c r="JKF814" s="72"/>
      <c r="JKG814" s="72"/>
      <c r="JKH814" s="72"/>
      <c r="JKI814" s="72"/>
      <c r="JKJ814" s="72"/>
      <c r="JKK814" s="72"/>
      <c r="JKL814" s="72"/>
      <c r="JKM814" s="72"/>
      <c r="JKN814" s="72"/>
      <c r="JKO814" s="72"/>
      <c r="JKP814" s="72"/>
      <c r="JKQ814" s="72"/>
      <c r="JKR814" s="72"/>
      <c r="JKS814" s="72"/>
      <c r="JKT814" s="72"/>
      <c r="JKU814" s="72"/>
      <c r="JKV814" s="72"/>
      <c r="JKW814" s="72"/>
      <c r="JKX814" s="72"/>
      <c r="JKY814" s="72"/>
      <c r="JKZ814" s="72"/>
      <c r="JLA814" s="72"/>
      <c r="JLB814" s="72"/>
      <c r="JLC814" s="72"/>
      <c r="JLD814" s="72"/>
      <c r="JLE814" s="72"/>
      <c r="JLF814" s="72"/>
      <c r="JLG814" s="72"/>
      <c r="JLH814" s="72"/>
      <c r="JLI814" s="72"/>
      <c r="JLJ814" s="72"/>
      <c r="JLK814" s="72"/>
      <c r="JLL814" s="72"/>
      <c r="JLM814" s="72"/>
      <c r="JLN814" s="72"/>
      <c r="JLO814" s="72"/>
      <c r="JLP814" s="72"/>
      <c r="JLQ814" s="72"/>
      <c r="JLR814" s="72"/>
      <c r="JLS814" s="72"/>
      <c r="JLT814" s="72"/>
      <c r="JLU814" s="72"/>
      <c r="JLV814" s="72"/>
      <c r="JLW814" s="72"/>
      <c r="JLX814" s="72"/>
      <c r="JLY814" s="72"/>
      <c r="JLZ814" s="72"/>
      <c r="JMA814" s="72"/>
      <c r="JMB814" s="72"/>
      <c r="JMC814" s="72"/>
      <c r="JMD814" s="72"/>
      <c r="JME814" s="72"/>
      <c r="JMF814" s="72"/>
      <c r="JMG814" s="72"/>
      <c r="JMH814" s="72"/>
      <c r="JMI814" s="72"/>
      <c r="JMJ814" s="72"/>
      <c r="JMK814" s="72"/>
      <c r="JML814" s="72"/>
      <c r="JMM814" s="72"/>
      <c r="JMN814" s="72"/>
      <c r="JMO814" s="72"/>
      <c r="JMP814" s="72"/>
      <c r="JMQ814" s="72"/>
      <c r="JMR814" s="72"/>
      <c r="JMS814" s="72"/>
      <c r="JMT814" s="72"/>
      <c r="JMU814" s="72"/>
      <c r="JMV814" s="72"/>
      <c r="JMW814" s="72"/>
      <c r="JMX814" s="72"/>
      <c r="JMY814" s="72"/>
      <c r="JMZ814" s="72"/>
      <c r="JNA814" s="72"/>
      <c r="JNB814" s="72"/>
      <c r="JNC814" s="72"/>
      <c r="JND814" s="72"/>
      <c r="JNE814" s="72"/>
      <c r="JNF814" s="72"/>
      <c r="JNG814" s="72"/>
      <c r="JNH814" s="72"/>
      <c r="JNI814" s="72"/>
      <c r="JNJ814" s="72"/>
      <c r="JNK814" s="72"/>
      <c r="JNL814" s="72"/>
      <c r="JNM814" s="72"/>
      <c r="JNN814" s="72"/>
      <c r="JNO814" s="72"/>
      <c r="JNP814" s="72"/>
      <c r="JNQ814" s="72"/>
      <c r="JNR814" s="72"/>
      <c r="JNS814" s="72"/>
      <c r="JNT814" s="72"/>
      <c r="JNU814" s="72"/>
      <c r="JNV814" s="72"/>
      <c r="JNW814" s="72"/>
      <c r="JNX814" s="72"/>
      <c r="JNY814" s="72"/>
      <c r="JNZ814" s="72"/>
      <c r="JOA814" s="72"/>
      <c r="JOB814" s="72"/>
      <c r="JOC814" s="72"/>
      <c r="JOD814" s="72"/>
      <c r="JOE814" s="72"/>
      <c r="JOF814" s="72"/>
      <c r="JOG814" s="72"/>
      <c r="JOH814" s="72"/>
      <c r="JOI814" s="72"/>
      <c r="JOJ814" s="72"/>
      <c r="JOK814" s="72"/>
      <c r="JOL814" s="72"/>
      <c r="JOM814" s="72"/>
      <c r="JON814" s="72"/>
      <c r="JOO814" s="72"/>
      <c r="JOP814" s="72"/>
      <c r="JOQ814" s="72"/>
      <c r="JOR814" s="72"/>
      <c r="JOS814" s="72"/>
      <c r="JOT814" s="72"/>
      <c r="JOU814" s="72"/>
      <c r="JOV814" s="72"/>
      <c r="JOW814" s="72"/>
      <c r="JOX814" s="72"/>
      <c r="JOY814" s="72"/>
      <c r="JOZ814" s="72"/>
      <c r="JPA814" s="72"/>
      <c r="JPB814" s="72"/>
      <c r="JPC814" s="72"/>
      <c r="JPD814" s="72"/>
      <c r="JPE814" s="72"/>
      <c r="JPF814" s="72"/>
      <c r="JPG814" s="72"/>
      <c r="JPH814" s="72"/>
      <c r="JPI814" s="72"/>
      <c r="JPJ814" s="72"/>
      <c r="JPK814" s="72"/>
      <c r="JPL814" s="72"/>
      <c r="JPM814" s="72"/>
      <c r="JPN814" s="72"/>
      <c r="JPO814" s="72"/>
      <c r="JPP814" s="72"/>
      <c r="JPQ814" s="72"/>
      <c r="JPR814" s="72"/>
      <c r="JPS814" s="72"/>
      <c r="JPT814" s="72"/>
      <c r="JPU814" s="72"/>
      <c r="JPV814" s="72"/>
      <c r="JPW814" s="72"/>
      <c r="JPX814" s="72"/>
      <c r="JPY814" s="72"/>
      <c r="JPZ814" s="72"/>
      <c r="JQA814" s="72"/>
      <c r="JQB814" s="72"/>
      <c r="JQC814" s="72"/>
      <c r="JQD814" s="72"/>
      <c r="JQE814" s="72"/>
      <c r="JQF814" s="72"/>
      <c r="JQG814" s="72"/>
      <c r="JQH814" s="72"/>
      <c r="JQI814" s="72"/>
      <c r="JQJ814" s="72"/>
      <c r="JQK814" s="72"/>
      <c r="JQL814" s="72"/>
      <c r="JQM814" s="72"/>
      <c r="JQN814" s="72"/>
      <c r="JQO814" s="72"/>
      <c r="JQP814" s="72"/>
      <c r="JQQ814" s="72"/>
      <c r="JQR814" s="72"/>
      <c r="JQS814" s="72"/>
      <c r="JQT814" s="72"/>
      <c r="JQU814" s="72"/>
      <c r="JQV814" s="72"/>
      <c r="JQW814" s="72"/>
      <c r="JQX814" s="72"/>
      <c r="JQY814" s="72"/>
      <c r="JQZ814" s="72"/>
      <c r="JRA814" s="72"/>
      <c r="JRB814" s="72"/>
      <c r="JRC814" s="72"/>
      <c r="JRD814" s="72"/>
      <c r="JRE814" s="72"/>
      <c r="JRF814" s="72"/>
      <c r="JRG814" s="72"/>
      <c r="JRH814" s="72"/>
      <c r="JRI814" s="72"/>
      <c r="JRJ814" s="72"/>
      <c r="JRK814" s="72"/>
      <c r="JRL814" s="72"/>
      <c r="JRM814" s="72"/>
      <c r="JRN814" s="72"/>
      <c r="JRO814" s="72"/>
      <c r="JRP814" s="72"/>
      <c r="JRQ814" s="72"/>
      <c r="JRR814" s="72"/>
      <c r="JRS814" s="72"/>
      <c r="JRT814" s="72"/>
      <c r="JRU814" s="72"/>
      <c r="JRV814" s="72"/>
      <c r="JRW814" s="72"/>
      <c r="JRX814" s="72"/>
      <c r="JRY814" s="72"/>
      <c r="JRZ814" s="72"/>
      <c r="JSA814" s="72"/>
      <c r="JSB814" s="72"/>
      <c r="JSC814" s="72"/>
      <c r="JSD814" s="72"/>
      <c r="JSE814" s="72"/>
      <c r="JSF814" s="72"/>
      <c r="JSG814" s="72"/>
      <c r="JSH814" s="72"/>
      <c r="JSI814" s="72"/>
      <c r="JSJ814" s="72"/>
      <c r="JSK814" s="72"/>
      <c r="JSL814" s="72"/>
      <c r="JSM814" s="72"/>
      <c r="JSN814" s="72"/>
      <c r="JSO814" s="72"/>
      <c r="JSP814" s="72"/>
      <c r="JSQ814" s="72"/>
      <c r="JSR814" s="72"/>
      <c r="JSS814" s="72"/>
      <c r="JST814" s="72"/>
      <c r="JSU814" s="72"/>
      <c r="JSV814" s="72"/>
      <c r="JSW814" s="72"/>
      <c r="JSX814" s="72"/>
      <c r="JSY814" s="72"/>
      <c r="JSZ814" s="72"/>
      <c r="JTA814" s="72"/>
      <c r="JTB814" s="72"/>
      <c r="JTC814" s="72"/>
      <c r="JTD814" s="72"/>
      <c r="JTE814" s="72"/>
      <c r="JTF814" s="72"/>
      <c r="JTG814" s="72"/>
      <c r="JTH814" s="72"/>
      <c r="JTI814" s="72"/>
      <c r="JTJ814" s="72"/>
      <c r="JTK814" s="72"/>
      <c r="JTL814" s="72"/>
      <c r="JTM814" s="72"/>
      <c r="JTN814" s="72"/>
      <c r="JTO814" s="72"/>
      <c r="JTP814" s="72"/>
      <c r="JTQ814" s="72"/>
      <c r="JTR814" s="72"/>
      <c r="JTS814" s="72"/>
      <c r="JTT814" s="72"/>
      <c r="JTU814" s="72"/>
      <c r="JTV814" s="72"/>
      <c r="JTW814" s="72"/>
      <c r="JTX814" s="72"/>
      <c r="JTY814" s="72"/>
      <c r="JTZ814" s="72"/>
      <c r="JUA814" s="72"/>
      <c r="JUB814" s="72"/>
      <c r="JUC814" s="72"/>
      <c r="JUD814" s="72"/>
      <c r="JUE814" s="72"/>
      <c r="JUF814" s="72"/>
      <c r="JUG814" s="72"/>
      <c r="JUH814" s="72"/>
      <c r="JUI814" s="72"/>
      <c r="JUJ814" s="72"/>
      <c r="JUK814" s="72"/>
      <c r="JUL814" s="72"/>
      <c r="JUM814" s="72"/>
      <c r="JUN814" s="72"/>
      <c r="JUO814" s="72"/>
      <c r="JUP814" s="72"/>
      <c r="JUQ814" s="72"/>
      <c r="JUR814" s="72"/>
      <c r="JUS814" s="72"/>
      <c r="JUT814" s="72"/>
      <c r="JUU814" s="72"/>
      <c r="JUV814" s="72"/>
      <c r="JUW814" s="72"/>
      <c r="JUX814" s="72"/>
      <c r="JUY814" s="72"/>
      <c r="JUZ814" s="72"/>
      <c r="JVA814" s="72"/>
      <c r="JVB814" s="72"/>
      <c r="JVC814" s="72"/>
      <c r="JVD814" s="72"/>
      <c r="JVE814" s="72"/>
      <c r="JVF814" s="72"/>
      <c r="JVG814" s="72"/>
      <c r="JVH814" s="72"/>
      <c r="JVI814" s="72"/>
      <c r="JVJ814" s="72"/>
      <c r="JVK814" s="72"/>
      <c r="JVL814" s="72"/>
      <c r="JVM814" s="72"/>
      <c r="JVN814" s="72"/>
      <c r="JVO814" s="72"/>
      <c r="JVP814" s="72"/>
      <c r="JVQ814" s="72"/>
      <c r="JVR814" s="72"/>
      <c r="JVS814" s="72"/>
      <c r="JVT814" s="72"/>
      <c r="JVU814" s="72"/>
      <c r="JVV814" s="72"/>
      <c r="JVW814" s="72"/>
      <c r="JVX814" s="72"/>
      <c r="JVY814" s="72"/>
      <c r="JVZ814" s="72"/>
      <c r="JWA814" s="72"/>
      <c r="JWB814" s="72"/>
      <c r="JWC814" s="72"/>
      <c r="JWD814" s="72"/>
      <c r="JWE814" s="72"/>
      <c r="JWF814" s="72"/>
      <c r="JWG814" s="72"/>
      <c r="JWH814" s="72"/>
      <c r="JWI814" s="72"/>
      <c r="JWJ814" s="72"/>
      <c r="JWK814" s="72"/>
      <c r="JWL814" s="72"/>
      <c r="JWM814" s="72"/>
      <c r="JWN814" s="72"/>
      <c r="JWO814" s="72"/>
      <c r="JWP814" s="72"/>
      <c r="JWQ814" s="72"/>
      <c r="JWR814" s="72"/>
      <c r="JWS814" s="72"/>
      <c r="JWT814" s="72"/>
      <c r="JWU814" s="72"/>
      <c r="JWV814" s="72"/>
      <c r="JWW814" s="72"/>
      <c r="JWX814" s="72"/>
      <c r="JWY814" s="72"/>
      <c r="JWZ814" s="72"/>
      <c r="JXA814" s="72"/>
      <c r="JXB814" s="72"/>
      <c r="JXC814" s="72"/>
      <c r="JXD814" s="72"/>
      <c r="JXE814" s="72"/>
      <c r="JXF814" s="72"/>
      <c r="JXG814" s="72"/>
      <c r="JXH814" s="72"/>
      <c r="JXI814" s="72"/>
      <c r="JXJ814" s="72"/>
      <c r="JXK814" s="72"/>
      <c r="JXL814" s="72"/>
      <c r="JXM814" s="72"/>
      <c r="JXN814" s="72"/>
      <c r="JXO814" s="72"/>
      <c r="JXP814" s="72"/>
      <c r="JXQ814" s="72"/>
      <c r="JXR814" s="72"/>
      <c r="JXS814" s="72"/>
      <c r="JXT814" s="72"/>
      <c r="JXU814" s="72"/>
      <c r="JXV814" s="72"/>
      <c r="JXW814" s="72"/>
      <c r="JXX814" s="72"/>
      <c r="JXY814" s="72"/>
      <c r="JXZ814" s="72"/>
      <c r="JYA814" s="72"/>
      <c r="JYB814" s="72"/>
      <c r="JYC814" s="72"/>
      <c r="JYD814" s="72"/>
      <c r="JYE814" s="72"/>
      <c r="JYF814" s="72"/>
      <c r="JYG814" s="72"/>
      <c r="JYH814" s="72"/>
      <c r="JYI814" s="72"/>
      <c r="JYJ814" s="72"/>
      <c r="JYK814" s="72"/>
      <c r="JYL814" s="72"/>
      <c r="JYM814" s="72"/>
      <c r="JYN814" s="72"/>
      <c r="JYO814" s="72"/>
      <c r="JYP814" s="72"/>
      <c r="JYQ814" s="72"/>
      <c r="JYR814" s="72"/>
      <c r="JYS814" s="72"/>
      <c r="JYT814" s="72"/>
      <c r="JYU814" s="72"/>
      <c r="JYV814" s="72"/>
      <c r="JYW814" s="72"/>
      <c r="JYX814" s="72"/>
      <c r="JYY814" s="72"/>
      <c r="JYZ814" s="72"/>
      <c r="JZA814" s="72"/>
      <c r="JZB814" s="72"/>
      <c r="JZC814" s="72"/>
      <c r="JZD814" s="72"/>
      <c r="JZE814" s="72"/>
      <c r="JZF814" s="72"/>
      <c r="JZG814" s="72"/>
      <c r="JZH814" s="72"/>
      <c r="JZI814" s="72"/>
      <c r="JZJ814" s="72"/>
      <c r="JZK814" s="72"/>
      <c r="JZL814" s="72"/>
      <c r="JZM814" s="72"/>
      <c r="JZN814" s="72"/>
      <c r="JZO814" s="72"/>
      <c r="JZP814" s="72"/>
      <c r="JZQ814" s="72"/>
      <c r="JZR814" s="72"/>
      <c r="JZS814" s="72"/>
      <c r="JZT814" s="72"/>
      <c r="JZU814" s="72"/>
      <c r="JZV814" s="72"/>
      <c r="JZW814" s="72"/>
      <c r="JZX814" s="72"/>
      <c r="JZY814" s="72"/>
      <c r="JZZ814" s="72"/>
      <c r="KAA814" s="72"/>
      <c r="KAB814" s="72"/>
      <c r="KAC814" s="72"/>
      <c r="KAD814" s="72"/>
      <c r="KAE814" s="72"/>
      <c r="KAF814" s="72"/>
      <c r="KAG814" s="72"/>
      <c r="KAH814" s="72"/>
      <c r="KAI814" s="72"/>
      <c r="KAJ814" s="72"/>
      <c r="KAK814" s="72"/>
      <c r="KAL814" s="72"/>
      <c r="KAM814" s="72"/>
      <c r="KAN814" s="72"/>
      <c r="KAO814" s="72"/>
      <c r="KAP814" s="72"/>
      <c r="KAQ814" s="72"/>
      <c r="KAR814" s="72"/>
      <c r="KAS814" s="72"/>
      <c r="KAT814" s="72"/>
      <c r="KAU814" s="72"/>
      <c r="KAV814" s="72"/>
      <c r="KAW814" s="72"/>
      <c r="KAX814" s="72"/>
      <c r="KAY814" s="72"/>
      <c r="KAZ814" s="72"/>
      <c r="KBA814" s="72"/>
      <c r="KBB814" s="72"/>
      <c r="KBC814" s="72"/>
      <c r="KBD814" s="72"/>
      <c r="KBE814" s="72"/>
      <c r="KBF814" s="72"/>
      <c r="KBG814" s="72"/>
      <c r="KBH814" s="72"/>
      <c r="KBI814" s="72"/>
      <c r="KBJ814" s="72"/>
      <c r="KBK814" s="72"/>
      <c r="KBL814" s="72"/>
      <c r="KBM814" s="72"/>
      <c r="KBN814" s="72"/>
      <c r="KBO814" s="72"/>
      <c r="KBP814" s="72"/>
      <c r="KBQ814" s="72"/>
      <c r="KBR814" s="72"/>
      <c r="KBS814" s="72"/>
      <c r="KBT814" s="72"/>
      <c r="KBU814" s="72"/>
      <c r="KBV814" s="72"/>
      <c r="KBW814" s="72"/>
      <c r="KBX814" s="72"/>
      <c r="KBY814" s="72"/>
      <c r="KBZ814" s="72"/>
      <c r="KCA814" s="72"/>
      <c r="KCB814" s="72"/>
      <c r="KCC814" s="72"/>
      <c r="KCD814" s="72"/>
      <c r="KCE814" s="72"/>
      <c r="KCF814" s="72"/>
      <c r="KCG814" s="72"/>
      <c r="KCH814" s="72"/>
      <c r="KCI814" s="72"/>
      <c r="KCJ814" s="72"/>
      <c r="KCK814" s="72"/>
      <c r="KCL814" s="72"/>
      <c r="KCM814" s="72"/>
      <c r="KCN814" s="72"/>
      <c r="KCO814" s="72"/>
      <c r="KCP814" s="72"/>
      <c r="KCQ814" s="72"/>
      <c r="KCR814" s="72"/>
      <c r="KCS814" s="72"/>
      <c r="KCT814" s="72"/>
      <c r="KCU814" s="72"/>
      <c r="KCV814" s="72"/>
      <c r="KCW814" s="72"/>
      <c r="KCX814" s="72"/>
      <c r="KCY814" s="72"/>
      <c r="KCZ814" s="72"/>
      <c r="KDA814" s="72"/>
      <c r="KDB814" s="72"/>
      <c r="KDC814" s="72"/>
      <c r="KDD814" s="72"/>
      <c r="KDE814" s="72"/>
      <c r="KDF814" s="72"/>
      <c r="KDG814" s="72"/>
      <c r="KDH814" s="72"/>
      <c r="KDI814" s="72"/>
      <c r="KDJ814" s="72"/>
      <c r="KDK814" s="72"/>
      <c r="KDL814" s="72"/>
      <c r="KDM814" s="72"/>
      <c r="KDN814" s="72"/>
      <c r="KDO814" s="72"/>
      <c r="KDP814" s="72"/>
      <c r="KDQ814" s="72"/>
      <c r="KDR814" s="72"/>
      <c r="KDS814" s="72"/>
      <c r="KDT814" s="72"/>
      <c r="KDU814" s="72"/>
      <c r="KDV814" s="72"/>
      <c r="KDW814" s="72"/>
      <c r="KDX814" s="72"/>
      <c r="KDY814" s="72"/>
      <c r="KDZ814" s="72"/>
      <c r="KEA814" s="72"/>
      <c r="KEB814" s="72"/>
      <c r="KEC814" s="72"/>
      <c r="KED814" s="72"/>
      <c r="KEE814" s="72"/>
      <c r="KEF814" s="72"/>
      <c r="KEG814" s="72"/>
      <c r="KEH814" s="72"/>
      <c r="KEI814" s="72"/>
      <c r="KEJ814" s="72"/>
      <c r="KEK814" s="72"/>
      <c r="KEL814" s="72"/>
      <c r="KEM814" s="72"/>
      <c r="KEN814" s="72"/>
      <c r="KEO814" s="72"/>
      <c r="KEP814" s="72"/>
      <c r="KEQ814" s="72"/>
      <c r="KER814" s="72"/>
      <c r="KES814" s="72"/>
      <c r="KET814" s="72"/>
      <c r="KEU814" s="72"/>
      <c r="KEV814" s="72"/>
      <c r="KEW814" s="72"/>
      <c r="KEX814" s="72"/>
      <c r="KEY814" s="72"/>
      <c r="KEZ814" s="72"/>
      <c r="KFA814" s="72"/>
      <c r="KFB814" s="72"/>
      <c r="KFC814" s="72"/>
      <c r="KFD814" s="72"/>
      <c r="KFE814" s="72"/>
      <c r="KFF814" s="72"/>
      <c r="KFG814" s="72"/>
      <c r="KFH814" s="72"/>
      <c r="KFI814" s="72"/>
      <c r="KFJ814" s="72"/>
      <c r="KFK814" s="72"/>
      <c r="KFL814" s="72"/>
      <c r="KFM814" s="72"/>
      <c r="KFN814" s="72"/>
      <c r="KFO814" s="72"/>
      <c r="KFP814" s="72"/>
      <c r="KFQ814" s="72"/>
      <c r="KFR814" s="72"/>
      <c r="KFS814" s="72"/>
      <c r="KFT814" s="72"/>
      <c r="KFU814" s="72"/>
      <c r="KFV814" s="72"/>
      <c r="KFW814" s="72"/>
      <c r="KFX814" s="72"/>
      <c r="KFY814" s="72"/>
      <c r="KFZ814" s="72"/>
      <c r="KGA814" s="72"/>
      <c r="KGB814" s="72"/>
      <c r="KGC814" s="72"/>
      <c r="KGD814" s="72"/>
      <c r="KGE814" s="72"/>
      <c r="KGF814" s="72"/>
      <c r="KGG814" s="72"/>
      <c r="KGH814" s="72"/>
      <c r="KGI814" s="72"/>
      <c r="KGJ814" s="72"/>
      <c r="KGK814" s="72"/>
      <c r="KGL814" s="72"/>
      <c r="KGM814" s="72"/>
      <c r="KGN814" s="72"/>
      <c r="KGO814" s="72"/>
      <c r="KGP814" s="72"/>
      <c r="KGQ814" s="72"/>
      <c r="KGR814" s="72"/>
      <c r="KGS814" s="72"/>
      <c r="KGT814" s="72"/>
      <c r="KGU814" s="72"/>
      <c r="KGV814" s="72"/>
      <c r="KGW814" s="72"/>
      <c r="KGX814" s="72"/>
      <c r="KGY814" s="72"/>
      <c r="KGZ814" s="72"/>
      <c r="KHA814" s="72"/>
      <c r="KHB814" s="72"/>
      <c r="KHC814" s="72"/>
      <c r="KHD814" s="72"/>
      <c r="KHE814" s="72"/>
      <c r="KHF814" s="72"/>
      <c r="KHG814" s="72"/>
      <c r="KHH814" s="72"/>
      <c r="KHI814" s="72"/>
      <c r="KHJ814" s="72"/>
      <c r="KHK814" s="72"/>
      <c r="KHL814" s="72"/>
      <c r="KHM814" s="72"/>
      <c r="KHN814" s="72"/>
      <c r="KHO814" s="72"/>
      <c r="KHP814" s="72"/>
      <c r="KHQ814" s="72"/>
      <c r="KHR814" s="72"/>
      <c r="KHS814" s="72"/>
      <c r="KHT814" s="72"/>
      <c r="KHU814" s="72"/>
      <c r="KHV814" s="72"/>
      <c r="KHW814" s="72"/>
      <c r="KHX814" s="72"/>
      <c r="KHY814" s="72"/>
      <c r="KHZ814" s="72"/>
      <c r="KIA814" s="72"/>
      <c r="KIB814" s="72"/>
      <c r="KIC814" s="72"/>
      <c r="KID814" s="72"/>
      <c r="KIE814" s="72"/>
      <c r="KIF814" s="72"/>
      <c r="KIG814" s="72"/>
      <c r="KIH814" s="72"/>
      <c r="KII814" s="72"/>
      <c r="KIJ814" s="72"/>
      <c r="KIK814" s="72"/>
      <c r="KIL814" s="72"/>
      <c r="KIM814" s="72"/>
      <c r="KIN814" s="72"/>
      <c r="KIO814" s="72"/>
      <c r="KIP814" s="72"/>
      <c r="KIQ814" s="72"/>
      <c r="KIR814" s="72"/>
      <c r="KIS814" s="72"/>
      <c r="KIT814" s="72"/>
      <c r="KIU814" s="72"/>
      <c r="KIV814" s="72"/>
      <c r="KIW814" s="72"/>
      <c r="KIX814" s="72"/>
      <c r="KIY814" s="72"/>
      <c r="KIZ814" s="72"/>
      <c r="KJA814" s="72"/>
      <c r="KJB814" s="72"/>
      <c r="KJC814" s="72"/>
      <c r="KJD814" s="72"/>
      <c r="KJE814" s="72"/>
      <c r="KJF814" s="72"/>
      <c r="KJG814" s="72"/>
      <c r="KJH814" s="72"/>
      <c r="KJI814" s="72"/>
      <c r="KJJ814" s="72"/>
      <c r="KJK814" s="72"/>
      <c r="KJL814" s="72"/>
      <c r="KJM814" s="72"/>
      <c r="KJN814" s="72"/>
      <c r="KJO814" s="72"/>
      <c r="KJP814" s="72"/>
      <c r="KJQ814" s="72"/>
      <c r="KJR814" s="72"/>
      <c r="KJS814" s="72"/>
      <c r="KJT814" s="72"/>
      <c r="KJU814" s="72"/>
      <c r="KJV814" s="72"/>
      <c r="KJW814" s="72"/>
      <c r="KJX814" s="72"/>
      <c r="KJY814" s="72"/>
      <c r="KJZ814" s="72"/>
      <c r="KKA814" s="72"/>
      <c r="KKB814" s="72"/>
      <c r="KKC814" s="72"/>
      <c r="KKD814" s="72"/>
      <c r="KKE814" s="72"/>
      <c r="KKF814" s="72"/>
      <c r="KKG814" s="72"/>
      <c r="KKH814" s="72"/>
      <c r="KKI814" s="72"/>
      <c r="KKJ814" s="72"/>
      <c r="KKK814" s="72"/>
      <c r="KKL814" s="72"/>
      <c r="KKM814" s="72"/>
      <c r="KKN814" s="72"/>
      <c r="KKO814" s="72"/>
      <c r="KKP814" s="72"/>
      <c r="KKQ814" s="72"/>
      <c r="KKR814" s="72"/>
      <c r="KKS814" s="72"/>
      <c r="KKT814" s="72"/>
      <c r="KKU814" s="72"/>
      <c r="KKV814" s="72"/>
      <c r="KKW814" s="72"/>
      <c r="KKX814" s="72"/>
      <c r="KKY814" s="72"/>
      <c r="KKZ814" s="72"/>
      <c r="KLA814" s="72"/>
      <c r="KLB814" s="72"/>
      <c r="KLC814" s="72"/>
      <c r="KLD814" s="72"/>
      <c r="KLE814" s="72"/>
      <c r="KLF814" s="72"/>
      <c r="KLG814" s="72"/>
      <c r="KLH814" s="72"/>
      <c r="KLI814" s="72"/>
      <c r="KLJ814" s="72"/>
      <c r="KLK814" s="72"/>
      <c r="KLL814" s="72"/>
      <c r="KLM814" s="72"/>
      <c r="KLN814" s="72"/>
      <c r="KLO814" s="72"/>
      <c r="KLP814" s="72"/>
      <c r="KLQ814" s="72"/>
      <c r="KLR814" s="72"/>
      <c r="KLS814" s="72"/>
      <c r="KLT814" s="72"/>
      <c r="KLU814" s="72"/>
      <c r="KLV814" s="72"/>
      <c r="KLW814" s="72"/>
      <c r="KLX814" s="72"/>
      <c r="KLY814" s="72"/>
      <c r="KLZ814" s="72"/>
      <c r="KMA814" s="72"/>
      <c r="KMB814" s="72"/>
      <c r="KMC814" s="72"/>
      <c r="KMD814" s="72"/>
      <c r="KME814" s="72"/>
      <c r="KMF814" s="72"/>
      <c r="KMG814" s="72"/>
      <c r="KMH814" s="72"/>
      <c r="KMI814" s="72"/>
      <c r="KMJ814" s="72"/>
      <c r="KMK814" s="72"/>
      <c r="KML814" s="72"/>
      <c r="KMM814" s="72"/>
      <c r="KMN814" s="72"/>
      <c r="KMO814" s="72"/>
      <c r="KMP814" s="72"/>
      <c r="KMQ814" s="72"/>
      <c r="KMR814" s="72"/>
      <c r="KMS814" s="72"/>
      <c r="KMT814" s="72"/>
      <c r="KMU814" s="72"/>
      <c r="KMV814" s="72"/>
      <c r="KMW814" s="72"/>
      <c r="KMX814" s="72"/>
      <c r="KMY814" s="72"/>
      <c r="KMZ814" s="72"/>
      <c r="KNA814" s="72"/>
      <c r="KNB814" s="72"/>
      <c r="KNC814" s="72"/>
      <c r="KND814" s="72"/>
      <c r="KNE814" s="72"/>
      <c r="KNF814" s="72"/>
      <c r="KNG814" s="72"/>
      <c r="KNH814" s="72"/>
      <c r="KNI814" s="72"/>
      <c r="KNJ814" s="72"/>
      <c r="KNK814" s="72"/>
      <c r="KNL814" s="72"/>
      <c r="KNM814" s="72"/>
      <c r="KNN814" s="72"/>
      <c r="KNO814" s="72"/>
      <c r="KNP814" s="72"/>
      <c r="KNQ814" s="72"/>
      <c r="KNR814" s="72"/>
      <c r="KNS814" s="72"/>
      <c r="KNT814" s="72"/>
      <c r="KNU814" s="72"/>
      <c r="KNV814" s="72"/>
      <c r="KNW814" s="72"/>
      <c r="KNX814" s="72"/>
      <c r="KNY814" s="72"/>
      <c r="KNZ814" s="72"/>
      <c r="KOA814" s="72"/>
      <c r="KOB814" s="72"/>
      <c r="KOC814" s="72"/>
      <c r="KOD814" s="72"/>
      <c r="KOE814" s="72"/>
      <c r="KOF814" s="72"/>
      <c r="KOG814" s="72"/>
      <c r="KOH814" s="72"/>
      <c r="KOI814" s="72"/>
      <c r="KOJ814" s="72"/>
      <c r="KOK814" s="72"/>
      <c r="KOL814" s="72"/>
      <c r="KOM814" s="72"/>
      <c r="KON814" s="72"/>
      <c r="KOO814" s="72"/>
      <c r="KOP814" s="72"/>
      <c r="KOQ814" s="72"/>
      <c r="KOR814" s="72"/>
      <c r="KOS814" s="72"/>
      <c r="KOT814" s="72"/>
      <c r="KOU814" s="72"/>
      <c r="KOV814" s="72"/>
      <c r="KOW814" s="72"/>
      <c r="KOX814" s="72"/>
      <c r="KOY814" s="72"/>
      <c r="KOZ814" s="72"/>
      <c r="KPA814" s="72"/>
      <c r="KPB814" s="72"/>
      <c r="KPC814" s="72"/>
      <c r="KPD814" s="72"/>
      <c r="KPE814" s="72"/>
      <c r="KPF814" s="72"/>
      <c r="KPG814" s="72"/>
      <c r="KPH814" s="72"/>
      <c r="KPI814" s="72"/>
      <c r="KPJ814" s="72"/>
      <c r="KPK814" s="72"/>
      <c r="KPL814" s="72"/>
      <c r="KPM814" s="72"/>
      <c r="KPN814" s="72"/>
      <c r="KPO814" s="72"/>
      <c r="KPP814" s="72"/>
      <c r="KPQ814" s="72"/>
      <c r="KPR814" s="72"/>
      <c r="KPS814" s="72"/>
      <c r="KPT814" s="72"/>
      <c r="KPU814" s="72"/>
      <c r="KPV814" s="72"/>
      <c r="KPW814" s="72"/>
      <c r="KPX814" s="72"/>
      <c r="KPY814" s="72"/>
      <c r="KPZ814" s="72"/>
      <c r="KQA814" s="72"/>
      <c r="KQB814" s="72"/>
      <c r="KQC814" s="72"/>
      <c r="KQD814" s="72"/>
      <c r="KQE814" s="72"/>
      <c r="KQF814" s="72"/>
      <c r="KQG814" s="72"/>
      <c r="KQH814" s="72"/>
      <c r="KQI814" s="72"/>
      <c r="KQJ814" s="72"/>
      <c r="KQK814" s="72"/>
      <c r="KQL814" s="72"/>
      <c r="KQM814" s="72"/>
      <c r="KQN814" s="72"/>
      <c r="KQO814" s="72"/>
      <c r="KQP814" s="72"/>
      <c r="KQQ814" s="72"/>
      <c r="KQR814" s="72"/>
      <c r="KQS814" s="72"/>
      <c r="KQT814" s="72"/>
      <c r="KQU814" s="72"/>
      <c r="KQV814" s="72"/>
      <c r="KQW814" s="72"/>
      <c r="KQX814" s="72"/>
      <c r="KQY814" s="72"/>
      <c r="KQZ814" s="72"/>
      <c r="KRA814" s="72"/>
      <c r="KRB814" s="72"/>
      <c r="KRC814" s="72"/>
      <c r="KRD814" s="72"/>
      <c r="KRE814" s="72"/>
      <c r="KRF814" s="72"/>
      <c r="KRG814" s="72"/>
      <c r="KRH814" s="72"/>
      <c r="KRI814" s="72"/>
      <c r="KRJ814" s="72"/>
      <c r="KRK814" s="72"/>
      <c r="KRL814" s="72"/>
      <c r="KRM814" s="72"/>
      <c r="KRN814" s="72"/>
      <c r="KRO814" s="72"/>
      <c r="KRP814" s="72"/>
      <c r="KRQ814" s="72"/>
      <c r="KRR814" s="72"/>
      <c r="KRS814" s="72"/>
      <c r="KRT814" s="72"/>
      <c r="KRU814" s="72"/>
      <c r="KRV814" s="72"/>
      <c r="KRW814" s="72"/>
      <c r="KRX814" s="72"/>
      <c r="KRY814" s="72"/>
      <c r="KRZ814" s="72"/>
      <c r="KSA814" s="72"/>
      <c r="KSB814" s="72"/>
      <c r="KSC814" s="72"/>
      <c r="KSD814" s="72"/>
      <c r="KSE814" s="72"/>
      <c r="KSF814" s="72"/>
      <c r="KSG814" s="72"/>
      <c r="KSH814" s="72"/>
      <c r="KSI814" s="72"/>
      <c r="KSJ814" s="72"/>
      <c r="KSK814" s="72"/>
      <c r="KSL814" s="72"/>
      <c r="KSM814" s="72"/>
      <c r="KSN814" s="72"/>
      <c r="KSO814" s="72"/>
      <c r="KSP814" s="72"/>
      <c r="KSQ814" s="72"/>
      <c r="KSR814" s="72"/>
      <c r="KSS814" s="72"/>
      <c r="KST814" s="72"/>
      <c r="KSU814" s="72"/>
      <c r="KSV814" s="72"/>
      <c r="KSW814" s="72"/>
      <c r="KSX814" s="72"/>
      <c r="KSY814" s="72"/>
      <c r="KSZ814" s="72"/>
      <c r="KTA814" s="72"/>
      <c r="KTB814" s="72"/>
      <c r="KTC814" s="72"/>
      <c r="KTD814" s="72"/>
      <c r="KTE814" s="72"/>
      <c r="KTF814" s="72"/>
      <c r="KTG814" s="72"/>
      <c r="KTH814" s="72"/>
      <c r="KTI814" s="72"/>
      <c r="KTJ814" s="72"/>
      <c r="KTK814" s="72"/>
      <c r="KTL814" s="72"/>
      <c r="KTM814" s="72"/>
      <c r="KTN814" s="72"/>
      <c r="KTO814" s="72"/>
      <c r="KTP814" s="72"/>
      <c r="KTQ814" s="72"/>
      <c r="KTR814" s="72"/>
      <c r="KTS814" s="72"/>
      <c r="KTT814" s="72"/>
      <c r="KTU814" s="72"/>
      <c r="KTV814" s="72"/>
      <c r="KTW814" s="72"/>
      <c r="KTX814" s="72"/>
      <c r="KTY814" s="72"/>
      <c r="KTZ814" s="72"/>
      <c r="KUA814" s="72"/>
      <c r="KUB814" s="72"/>
      <c r="KUC814" s="72"/>
      <c r="KUD814" s="72"/>
      <c r="KUE814" s="72"/>
      <c r="KUF814" s="72"/>
      <c r="KUG814" s="72"/>
      <c r="KUH814" s="72"/>
      <c r="KUI814" s="72"/>
      <c r="KUJ814" s="72"/>
      <c r="KUK814" s="72"/>
      <c r="KUL814" s="72"/>
      <c r="KUM814" s="72"/>
      <c r="KUN814" s="72"/>
      <c r="KUO814" s="72"/>
      <c r="KUP814" s="72"/>
      <c r="KUQ814" s="72"/>
      <c r="KUR814" s="72"/>
      <c r="KUS814" s="72"/>
      <c r="KUT814" s="72"/>
      <c r="KUU814" s="72"/>
      <c r="KUV814" s="72"/>
      <c r="KUW814" s="72"/>
      <c r="KUX814" s="72"/>
      <c r="KUY814" s="72"/>
      <c r="KUZ814" s="72"/>
      <c r="KVA814" s="72"/>
      <c r="KVB814" s="72"/>
      <c r="KVC814" s="72"/>
      <c r="KVD814" s="72"/>
      <c r="KVE814" s="72"/>
      <c r="KVF814" s="72"/>
      <c r="KVG814" s="72"/>
      <c r="KVH814" s="72"/>
      <c r="KVI814" s="72"/>
      <c r="KVJ814" s="72"/>
      <c r="KVK814" s="72"/>
      <c r="KVL814" s="72"/>
      <c r="KVM814" s="72"/>
      <c r="KVN814" s="72"/>
      <c r="KVO814" s="72"/>
      <c r="KVP814" s="72"/>
      <c r="KVQ814" s="72"/>
      <c r="KVR814" s="72"/>
      <c r="KVS814" s="72"/>
      <c r="KVT814" s="72"/>
      <c r="KVU814" s="72"/>
      <c r="KVV814" s="72"/>
      <c r="KVW814" s="72"/>
      <c r="KVX814" s="72"/>
      <c r="KVY814" s="72"/>
      <c r="KVZ814" s="72"/>
      <c r="KWA814" s="72"/>
      <c r="KWB814" s="72"/>
      <c r="KWC814" s="72"/>
      <c r="KWD814" s="72"/>
      <c r="KWE814" s="72"/>
      <c r="KWF814" s="72"/>
      <c r="KWG814" s="72"/>
      <c r="KWH814" s="72"/>
      <c r="KWI814" s="72"/>
      <c r="KWJ814" s="72"/>
      <c r="KWK814" s="72"/>
      <c r="KWL814" s="72"/>
      <c r="KWM814" s="72"/>
      <c r="KWN814" s="72"/>
      <c r="KWO814" s="72"/>
      <c r="KWP814" s="72"/>
      <c r="KWQ814" s="72"/>
      <c r="KWR814" s="72"/>
      <c r="KWS814" s="72"/>
      <c r="KWT814" s="72"/>
      <c r="KWU814" s="72"/>
      <c r="KWV814" s="72"/>
      <c r="KWW814" s="72"/>
      <c r="KWX814" s="72"/>
      <c r="KWY814" s="72"/>
      <c r="KWZ814" s="72"/>
      <c r="KXA814" s="72"/>
      <c r="KXB814" s="72"/>
      <c r="KXC814" s="72"/>
      <c r="KXD814" s="72"/>
      <c r="KXE814" s="72"/>
      <c r="KXF814" s="72"/>
      <c r="KXG814" s="72"/>
      <c r="KXH814" s="72"/>
      <c r="KXI814" s="72"/>
      <c r="KXJ814" s="72"/>
      <c r="KXK814" s="72"/>
      <c r="KXL814" s="72"/>
      <c r="KXM814" s="72"/>
      <c r="KXN814" s="72"/>
      <c r="KXO814" s="72"/>
      <c r="KXP814" s="72"/>
      <c r="KXQ814" s="72"/>
      <c r="KXR814" s="72"/>
      <c r="KXS814" s="72"/>
      <c r="KXT814" s="72"/>
      <c r="KXU814" s="72"/>
      <c r="KXV814" s="72"/>
      <c r="KXW814" s="72"/>
      <c r="KXX814" s="72"/>
      <c r="KXY814" s="72"/>
      <c r="KXZ814" s="72"/>
      <c r="KYA814" s="72"/>
      <c r="KYB814" s="72"/>
      <c r="KYC814" s="72"/>
      <c r="KYD814" s="72"/>
      <c r="KYE814" s="72"/>
      <c r="KYF814" s="72"/>
      <c r="KYG814" s="72"/>
      <c r="KYH814" s="72"/>
      <c r="KYI814" s="72"/>
      <c r="KYJ814" s="72"/>
      <c r="KYK814" s="72"/>
      <c r="KYL814" s="72"/>
      <c r="KYM814" s="72"/>
      <c r="KYN814" s="72"/>
      <c r="KYO814" s="72"/>
      <c r="KYP814" s="72"/>
      <c r="KYQ814" s="72"/>
      <c r="KYR814" s="72"/>
      <c r="KYS814" s="72"/>
      <c r="KYT814" s="72"/>
      <c r="KYU814" s="72"/>
      <c r="KYV814" s="72"/>
      <c r="KYW814" s="72"/>
      <c r="KYX814" s="72"/>
      <c r="KYY814" s="72"/>
      <c r="KYZ814" s="72"/>
      <c r="KZA814" s="72"/>
      <c r="KZB814" s="72"/>
      <c r="KZC814" s="72"/>
      <c r="KZD814" s="72"/>
      <c r="KZE814" s="72"/>
      <c r="KZF814" s="72"/>
      <c r="KZG814" s="72"/>
      <c r="KZH814" s="72"/>
      <c r="KZI814" s="72"/>
      <c r="KZJ814" s="72"/>
      <c r="KZK814" s="72"/>
      <c r="KZL814" s="72"/>
      <c r="KZM814" s="72"/>
      <c r="KZN814" s="72"/>
      <c r="KZO814" s="72"/>
      <c r="KZP814" s="72"/>
      <c r="KZQ814" s="72"/>
      <c r="KZR814" s="72"/>
      <c r="KZS814" s="72"/>
      <c r="KZT814" s="72"/>
      <c r="KZU814" s="72"/>
      <c r="KZV814" s="72"/>
      <c r="KZW814" s="72"/>
      <c r="KZX814" s="72"/>
      <c r="KZY814" s="72"/>
      <c r="KZZ814" s="72"/>
      <c r="LAA814" s="72"/>
      <c r="LAB814" s="72"/>
      <c r="LAC814" s="72"/>
      <c r="LAD814" s="72"/>
      <c r="LAE814" s="72"/>
      <c r="LAF814" s="72"/>
      <c r="LAG814" s="72"/>
      <c r="LAH814" s="72"/>
      <c r="LAI814" s="72"/>
      <c r="LAJ814" s="72"/>
      <c r="LAK814" s="72"/>
      <c r="LAL814" s="72"/>
      <c r="LAM814" s="72"/>
      <c r="LAN814" s="72"/>
      <c r="LAO814" s="72"/>
      <c r="LAP814" s="72"/>
      <c r="LAQ814" s="72"/>
      <c r="LAR814" s="72"/>
      <c r="LAS814" s="72"/>
      <c r="LAT814" s="72"/>
      <c r="LAU814" s="72"/>
      <c r="LAV814" s="72"/>
      <c r="LAW814" s="72"/>
      <c r="LAX814" s="72"/>
      <c r="LAY814" s="72"/>
      <c r="LAZ814" s="72"/>
      <c r="LBA814" s="72"/>
      <c r="LBB814" s="72"/>
      <c r="LBC814" s="72"/>
      <c r="LBD814" s="72"/>
      <c r="LBE814" s="72"/>
      <c r="LBF814" s="72"/>
      <c r="LBG814" s="72"/>
      <c r="LBH814" s="72"/>
      <c r="LBI814" s="72"/>
      <c r="LBJ814" s="72"/>
      <c r="LBK814" s="72"/>
      <c r="LBL814" s="72"/>
      <c r="LBM814" s="72"/>
      <c r="LBN814" s="72"/>
      <c r="LBO814" s="72"/>
      <c r="LBP814" s="72"/>
      <c r="LBQ814" s="72"/>
      <c r="LBR814" s="72"/>
      <c r="LBS814" s="72"/>
      <c r="LBT814" s="72"/>
      <c r="LBU814" s="72"/>
      <c r="LBV814" s="72"/>
      <c r="LBW814" s="72"/>
      <c r="LBX814" s="72"/>
      <c r="LBY814" s="72"/>
      <c r="LBZ814" s="72"/>
      <c r="LCA814" s="72"/>
      <c r="LCB814" s="72"/>
      <c r="LCC814" s="72"/>
      <c r="LCD814" s="72"/>
      <c r="LCE814" s="72"/>
      <c r="LCF814" s="72"/>
      <c r="LCG814" s="72"/>
      <c r="LCH814" s="72"/>
      <c r="LCI814" s="72"/>
      <c r="LCJ814" s="72"/>
      <c r="LCK814" s="72"/>
      <c r="LCL814" s="72"/>
      <c r="LCM814" s="72"/>
      <c r="LCN814" s="72"/>
      <c r="LCO814" s="72"/>
      <c r="LCP814" s="72"/>
      <c r="LCQ814" s="72"/>
      <c r="LCR814" s="72"/>
      <c r="LCS814" s="72"/>
      <c r="LCT814" s="72"/>
      <c r="LCU814" s="72"/>
      <c r="LCV814" s="72"/>
      <c r="LCW814" s="72"/>
      <c r="LCX814" s="72"/>
      <c r="LCY814" s="72"/>
      <c r="LCZ814" s="72"/>
      <c r="LDA814" s="72"/>
      <c r="LDB814" s="72"/>
      <c r="LDC814" s="72"/>
      <c r="LDD814" s="72"/>
      <c r="LDE814" s="72"/>
      <c r="LDF814" s="72"/>
      <c r="LDG814" s="72"/>
      <c r="LDH814" s="72"/>
      <c r="LDI814" s="72"/>
      <c r="LDJ814" s="72"/>
      <c r="LDK814" s="72"/>
      <c r="LDL814" s="72"/>
      <c r="LDM814" s="72"/>
      <c r="LDN814" s="72"/>
      <c r="LDO814" s="72"/>
      <c r="LDP814" s="72"/>
      <c r="LDQ814" s="72"/>
      <c r="LDR814" s="72"/>
      <c r="LDS814" s="72"/>
      <c r="LDT814" s="72"/>
      <c r="LDU814" s="72"/>
      <c r="LDV814" s="72"/>
      <c r="LDW814" s="72"/>
      <c r="LDX814" s="72"/>
      <c r="LDY814" s="72"/>
      <c r="LDZ814" s="72"/>
      <c r="LEA814" s="72"/>
      <c r="LEB814" s="72"/>
      <c r="LEC814" s="72"/>
      <c r="LED814" s="72"/>
      <c r="LEE814" s="72"/>
      <c r="LEF814" s="72"/>
      <c r="LEG814" s="72"/>
      <c r="LEH814" s="72"/>
      <c r="LEI814" s="72"/>
      <c r="LEJ814" s="72"/>
      <c r="LEK814" s="72"/>
      <c r="LEL814" s="72"/>
      <c r="LEM814" s="72"/>
      <c r="LEN814" s="72"/>
      <c r="LEO814" s="72"/>
      <c r="LEP814" s="72"/>
      <c r="LEQ814" s="72"/>
      <c r="LER814" s="72"/>
      <c r="LES814" s="72"/>
      <c r="LET814" s="72"/>
      <c r="LEU814" s="72"/>
      <c r="LEV814" s="72"/>
      <c r="LEW814" s="72"/>
      <c r="LEX814" s="72"/>
      <c r="LEY814" s="72"/>
      <c r="LEZ814" s="72"/>
      <c r="LFA814" s="72"/>
      <c r="LFB814" s="72"/>
      <c r="LFC814" s="72"/>
      <c r="LFD814" s="72"/>
      <c r="LFE814" s="72"/>
      <c r="LFF814" s="72"/>
      <c r="LFG814" s="72"/>
      <c r="LFH814" s="72"/>
      <c r="LFI814" s="72"/>
      <c r="LFJ814" s="72"/>
      <c r="LFK814" s="72"/>
      <c r="LFL814" s="72"/>
      <c r="LFM814" s="72"/>
      <c r="LFN814" s="72"/>
      <c r="LFO814" s="72"/>
      <c r="LFP814" s="72"/>
      <c r="LFQ814" s="72"/>
      <c r="LFR814" s="72"/>
      <c r="LFS814" s="72"/>
      <c r="LFT814" s="72"/>
      <c r="LFU814" s="72"/>
      <c r="LFV814" s="72"/>
      <c r="LFW814" s="72"/>
      <c r="LFX814" s="72"/>
      <c r="LFY814" s="72"/>
      <c r="LFZ814" s="72"/>
      <c r="LGA814" s="72"/>
      <c r="LGB814" s="72"/>
      <c r="LGC814" s="72"/>
      <c r="LGD814" s="72"/>
      <c r="LGE814" s="72"/>
      <c r="LGF814" s="72"/>
      <c r="LGG814" s="72"/>
      <c r="LGH814" s="72"/>
      <c r="LGI814" s="72"/>
      <c r="LGJ814" s="72"/>
      <c r="LGK814" s="72"/>
      <c r="LGL814" s="72"/>
      <c r="LGM814" s="72"/>
      <c r="LGN814" s="72"/>
      <c r="LGO814" s="72"/>
      <c r="LGP814" s="72"/>
      <c r="LGQ814" s="72"/>
      <c r="LGR814" s="72"/>
      <c r="LGS814" s="72"/>
      <c r="LGT814" s="72"/>
      <c r="LGU814" s="72"/>
      <c r="LGV814" s="72"/>
      <c r="LGW814" s="72"/>
      <c r="LGX814" s="72"/>
      <c r="LGY814" s="72"/>
      <c r="LGZ814" s="72"/>
      <c r="LHA814" s="72"/>
      <c r="LHB814" s="72"/>
      <c r="LHC814" s="72"/>
      <c r="LHD814" s="72"/>
      <c r="LHE814" s="72"/>
      <c r="LHF814" s="72"/>
      <c r="LHG814" s="72"/>
      <c r="LHH814" s="72"/>
      <c r="LHI814" s="72"/>
      <c r="LHJ814" s="72"/>
      <c r="LHK814" s="72"/>
      <c r="LHL814" s="72"/>
      <c r="LHM814" s="72"/>
      <c r="LHN814" s="72"/>
      <c r="LHO814" s="72"/>
      <c r="LHP814" s="72"/>
      <c r="LHQ814" s="72"/>
      <c r="LHR814" s="72"/>
      <c r="LHS814" s="72"/>
      <c r="LHT814" s="72"/>
      <c r="LHU814" s="72"/>
      <c r="LHV814" s="72"/>
      <c r="LHW814" s="72"/>
      <c r="LHX814" s="72"/>
      <c r="LHY814" s="72"/>
      <c r="LHZ814" s="72"/>
      <c r="LIA814" s="72"/>
      <c r="LIB814" s="72"/>
      <c r="LIC814" s="72"/>
      <c r="LID814" s="72"/>
      <c r="LIE814" s="72"/>
      <c r="LIF814" s="72"/>
      <c r="LIG814" s="72"/>
      <c r="LIH814" s="72"/>
      <c r="LII814" s="72"/>
      <c r="LIJ814" s="72"/>
      <c r="LIK814" s="72"/>
      <c r="LIL814" s="72"/>
      <c r="LIM814" s="72"/>
      <c r="LIN814" s="72"/>
      <c r="LIO814" s="72"/>
      <c r="LIP814" s="72"/>
      <c r="LIQ814" s="72"/>
      <c r="LIR814" s="72"/>
      <c r="LIS814" s="72"/>
      <c r="LIT814" s="72"/>
      <c r="LIU814" s="72"/>
      <c r="LIV814" s="72"/>
      <c r="LIW814" s="72"/>
      <c r="LIX814" s="72"/>
      <c r="LIY814" s="72"/>
      <c r="LIZ814" s="72"/>
      <c r="LJA814" s="72"/>
      <c r="LJB814" s="72"/>
      <c r="LJC814" s="72"/>
      <c r="LJD814" s="72"/>
      <c r="LJE814" s="72"/>
      <c r="LJF814" s="72"/>
      <c r="LJG814" s="72"/>
      <c r="LJH814" s="72"/>
      <c r="LJI814" s="72"/>
      <c r="LJJ814" s="72"/>
      <c r="LJK814" s="72"/>
      <c r="LJL814" s="72"/>
      <c r="LJM814" s="72"/>
      <c r="LJN814" s="72"/>
      <c r="LJO814" s="72"/>
      <c r="LJP814" s="72"/>
      <c r="LJQ814" s="72"/>
      <c r="LJR814" s="72"/>
      <c r="LJS814" s="72"/>
      <c r="LJT814" s="72"/>
      <c r="LJU814" s="72"/>
      <c r="LJV814" s="72"/>
      <c r="LJW814" s="72"/>
      <c r="LJX814" s="72"/>
      <c r="LJY814" s="72"/>
      <c r="LJZ814" s="72"/>
      <c r="LKA814" s="72"/>
      <c r="LKB814" s="72"/>
      <c r="LKC814" s="72"/>
      <c r="LKD814" s="72"/>
      <c r="LKE814" s="72"/>
      <c r="LKF814" s="72"/>
      <c r="LKG814" s="72"/>
      <c r="LKH814" s="72"/>
      <c r="LKI814" s="72"/>
      <c r="LKJ814" s="72"/>
      <c r="LKK814" s="72"/>
      <c r="LKL814" s="72"/>
      <c r="LKM814" s="72"/>
      <c r="LKN814" s="72"/>
      <c r="LKO814" s="72"/>
      <c r="LKP814" s="72"/>
      <c r="LKQ814" s="72"/>
      <c r="LKR814" s="72"/>
      <c r="LKS814" s="72"/>
      <c r="LKT814" s="72"/>
      <c r="LKU814" s="72"/>
      <c r="LKV814" s="72"/>
      <c r="LKW814" s="72"/>
      <c r="LKX814" s="72"/>
      <c r="LKY814" s="72"/>
      <c r="LKZ814" s="72"/>
      <c r="LLA814" s="72"/>
      <c r="LLB814" s="72"/>
      <c r="LLC814" s="72"/>
      <c r="LLD814" s="72"/>
      <c r="LLE814" s="72"/>
      <c r="LLF814" s="72"/>
      <c r="LLG814" s="72"/>
      <c r="LLH814" s="72"/>
      <c r="LLI814" s="72"/>
      <c r="LLJ814" s="72"/>
      <c r="LLK814" s="72"/>
      <c r="LLL814" s="72"/>
      <c r="LLM814" s="72"/>
      <c r="LLN814" s="72"/>
      <c r="LLO814" s="72"/>
      <c r="LLP814" s="72"/>
      <c r="LLQ814" s="72"/>
      <c r="LLR814" s="72"/>
      <c r="LLS814" s="72"/>
      <c r="LLT814" s="72"/>
      <c r="LLU814" s="72"/>
      <c r="LLV814" s="72"/>
      <c r="LLW814" s="72"/>
      <c r="LLX814" s="72"/>
      <c r="LLY814" s="72"/>
      <c r="LLZ814" s="72"/>
      <c r="LMA814" s="72"/>
      <c r="LMB814" s="72"/>
      <c r="LMC814" s="72"/>
      <c r="LMD814" s="72"/>
      <c r="LME814" s="72"/>
      <c r="LMF814" s="72"/>
      <c r="LMG814" s="72"/>
      <c r="LMH814" s="72"/>
      <c r="LMI814" s="72"/>
      <c r="LMJ814" s="72"/>
      <c r="LMK814" s="72"/>
      <c r="LML814" s="72"/>
      <c r="LMM814" s="72"/>
      <c r="LMN814" s="72"/>
      <c r="LMO814" s="72"/>
      <c r="LMP814" s="72"/>
      <c r="LMQ814" s="72"/>
      <c r="LMR814" s="72"/>
      <c r="LMS814" s="72"/>
      <c r="LMT814" s="72"/>
      <c r="LMU814" s="72"/>
      <c r="LMV814" s="72"/>
      <c r="LMW814" s="72"/>
      <c r="LMX814" s="72"/>
      <c r="LMY814" s="72"/>
      <c r="LMZ814" s="72"/>
      <c r="LNA814" s="72"/>
      <c r="LNB814" s="72"/>
      <c r="LNC814" s="72"/>
      <c r="LND814" s="72"/>
      <c r="LNE814" s="72"/>
      <c r="LNF814" s="72"/>
      <c r="LNG814" s="72"/>
      <c r="LNH814" s="72"/>
      <c r="LNI814" s="72"/>
      <c r="LNJ814" s="72"/>
      <c r="LNK814" s="72"/>
      <c r="LNL814" s="72"/>
      <c r="LNM814" s="72"/>
      <c r="LNN814" s="72"/>
      <c r="LNO814" s="72"/>
      <c r="LNP814" s="72"/>
      <c r="LNQ814" s="72"/>
      <c r="LNR814" s="72"/>
      <c r="LNS814" s="72"/>
      <c r="LNT814" s="72"/>
      <c r="LNU814" s="72"/>
      <c r="LNV814" s="72"/>
      <c r="LNW814" s="72"/>
      <c r="LNX814" s="72"/>
      <c r="LNY814" s="72"/>
      <c r="LNZ814" s="72"/>
      <c r="LOA814" s="72"/>
      <c r="LOB814" s="72"/>
      <c r="LOC814" s="72"/>
      <c r="LOD814" s="72"/>
      <c r="LOE814" s="72"/>
      <c r="LOF814" s="72"/>
      <c r="LOG814" s="72"/>
      <c r="LOH814" s="72"/>
      <c r="LOI814" s="72"/>
      <c r="LOJ814" s="72"/>
      <c r="LOK814" s="72"/>
      <c r="LOL814" s="72"/>
      <c r="LOM814" s="72"/>
      <c r="LON814" s="72"/>
      <c r="LOO814" s="72"/>
      <c r="LOP814" s="72"/>
      <c r="LOQ814" s="72"/>
      <c r="LOR814" s="72"/>
      <c r="LOS814" s="72"/>
      <c r="LOT814" s="72"/>
      <c r="LOU814" s="72"/>
      <c r="LOV814" s="72"/>
      <c r="LOW814" s="72"/>
      <c r="LOX814" s="72"/>
      <c r="LOY814" s="72"/>
      <c r="LOZ814" s="72"/>
      <c r="LPA814" s="72"/>
      <c r="LPB814" s="72"/>
      <c r="LPC814" s="72"/>
      <c r="LPD814" s="72"/>
      <c r="LPE814" s="72"/>
      <c r="LPF814" s="72"/>
      <c r="LPG814" s="72"/>
      <c r="LPH814" s="72"/>
      <c r="LPI814" s="72"/>
      <c r="LPJ814" s="72"/>
      <c r="LPK814" s="72"/>
      <c r="LPL814" s="72"/>
      <c r="LPM814" s="72"/>
      <c r="LPN814" s="72"/>
      <c r="LPO814" s="72"/>
      <c r="LPP814" s="72"/>
      <c r="LPQ814" s="72"/>
      <c r="LPR814" s="72"/>
      <c r="LPS814" s="72"/>
      <c r="LPT814" s="72"/>
      <c r="LPU814" s="72"/>
      <c r="LPV814" s="72"/>
      <c r="LPW814" s="72"/>
      <c r="LPX814" s="72"/>
      <c r="LPY814" s="72"/>
      <c r="LPZ814" s="72"/>
      <c r="LQA814" s="72"/>
      <c r="LQB814" s="72"/>
      <c r="LQC814" s="72"/>
      <c r="LQD814" s="72"/>
      <c r="LQE814" s="72"/>
      <c r="LQF814" s="72"/>
      <c r="LQG814" s="72"/>
      <c r="LQH814" s="72"/>
      <c r="LQI814" s="72"/>
      <c r="LQJ814" s="72"/>
      <c r="LQK814" s="72"/>
      <c r="LQL814" s="72"/>
      <c r="LQM814" s="72"/>
      <c r="LQN814" s="72"/>
      <c r="LQO814" s="72"/>
      <c r="LQP814" s="72"/>
      <c r="LQQ814" s="72"/>
      <c r="LQR814" s="72"/>
      <c r="LQS814" s="72"/>
      <c r="LQT814" s="72"/>
      <c r="LQU814" s="72"/>
      <c r="LQV814" s="72"/>
      <c r="LQW814" s="72"/>
      <c r="LQX814" s="72"/>
      <c r="LQY814" s="72"/>
      <c r="LQZ814" s="72"/>
      <c r="LRA814" s="72"/>
      <c r="LRB814" s="72"/>
      <c r="LRC814" s="72"/>
      <c r="LRD814" s="72"/>
      <c r="LRE814" s="72"/>
      <c r="LRF814" s="72"/>
      <c r="LRG814" s="72"/>
      <c r="LRH814" s="72"/>
      <c r="LRI814" s="72"/>
      <c r="LRJ814" s="72"/>
      <c r="LRK814" s="72"/>
      <c r="LRL814" s="72"/>
      <c r="LRM814" s="72"/>
      <c r="LRN814" s="72"/>
      <c r="LRO814" s="72"/>
      <c r="LRP814" s="72"/>
      <c r="LRQ814" s="72"/>
      <c r="LRR814" s="72"/>
      <c r="LRS814" s="72"/>
      <c r="LRT814" s="72"/>
      <c r="LRU814" s="72"/>
      <c r="LRV814" s="72"/>
      <c r="LRW814" s="72"/>
      <c r="LRX814" s="72"/>
      <c r="LRY814" s="72"/>
      <c r="LRZ814" s="72"/>
      <c r="LSA814" s="72"/>
      <c r="LSB814" s="72"/>
      <c r="LSC814" s="72"/>
      <c r="LSD814" s="72"/>
      <c r="LSE814" s="72"/>
      <c r="LSF814" s="72"/>
      <c r="LSG814" s="72"/>
      <c r="LSH814" s="72"/>
      <c r="LSI814" s="72"/>
      <c r="LSJ814" s="72"/>
      <c r="LSK814" s="72"/>
      <c r="LSL814" s="72"/>
      <c r="LSM814" s="72"/>
      <c r="LSN814" s="72"/>
      <c r="LSO814" s="72"/>
      <c r="LSP814" s="72"/>
      <c r="LSQ814" s="72"/>
      <c r="LSR814" s="72"/>
      <c r="LSS814" s="72"/>
      <c r="LST814" s="72"/>
      <c r="LSU814" s="72"/>
      <c r="LSV814" s="72"/>
      <c r="LSW814" s="72"/>
      <c r="LSX814" s="72"/>
      <c r="LSY814" s="72"/>
      <c r="LSZ814" s="72"/>
      <c r="LTA814" s="72"/>
      <c r="LTB814" s="72"/>
      <c r="LTC814" s="72"/>
      <c r="LTD814" s="72"/>
      <c r="LTE814" s="72"/>
      <c r="LTF814" s="72"/>
      <c r="LTG814" s="72"/>
      <c r="LTH814" s="72"/>
      <c r="LTI814" s="72"/>
      <c r="LTJ814" s="72"/>
      <c r="LTK814" s="72"/>
      <c r="LTL814" s="72"/>
      <c r="LTM814" s="72"/>
      <c r="LTN814" s="72"/>
      <c r="LTO814" s="72"/>
      <c r="LTP814" s="72"/>
      <c r="LTQ814" s="72"/>
      <c r="LTR814" s="72"/>
      <c r="LTS814" s="72"/>
      <c r="LTT814" s="72"/>
      <c r="LTU814" s="72"/>
      <c r="LTV814" s="72"/>
      <c r="LTW814" s="72"/>
      <c r="LTX814" s="72"/>
      <c r="LTY814" s="72"/>
      <c r="LTZ814" s="72"/>
      <c r="LUA814" s="72"/>
      <c r="LUB814" s="72"/>
      <c r="LUC814" s="72"/>
      <c r="LUD814" s="72"/>
      <c r="LUE814" s="72"/>
      <c r="LUF814" s="72"/>
      <c r="LUG814" s="72"/>
      <c r="LUH814" s="72"/>
      <c r="LUI814" s="72"/>
      <c r="LUJ814" s="72"/>
      <c r="LUK814" s="72"/>
      <c r="LUL814" s="72"/>
      <c r="LUM814" s="72"/>
      <c r="LUN814" s="72"/>
      <c r="LUO814" s="72"/>
      <c r="LUP814" s="72"/>
      <c r="LUQ814" s="72"/>
      <c r="LUR814" s="72"/>
      <c r="LUS814" s="72"/>
      <c r="LUT814" s="72"/>
      <c r="LUU814" s="72"/>
      <c r="LUV814" s="72"/>
      <c r="LUW814" s="72"/>
      <c r="LUX814" s="72"/>
      <c r="LUY814" s="72"/>
      <c r="LUZ814" s="72"/>
      <c r="LVA814" s="72"/>
      <c r="LVB814" s="72"/>
      <c r="LVC814" s="72"/>
      <c r="LVD814" s="72"/>
      <c r="LVE814" s="72"/>
      <c r="LVF814" s="72"/>
      <c r="LVG814" s="72"/>
      <c r="LVH814" s="72"/>
      <c r="LVI814" s="72"/>
      <c r="LVJ814" s="72"/>
      <c r="LVK814" s="72"/>
      <c r="LVL814" s="72"/>
      <c r="LVM814" s="72"/>
      <c r="LVN814" s="72"/>
      <c r="LVO814" s="72"/>
      <c r="LVP814" s="72"/>
      <c r="LVQ814" s="72"/>
      <c r="LVR814" s="72"/>
      <c r="LVS814" s="72"/>
      <c r="LVT814" s="72"/>
      <c r="LVU814" s="72"/>
      <c r="LVV814" s="72"/>
      <c r="LVW814" s="72"/>
      <c r="LVX814" s="72"/>
      <c r="LVY814" s="72"/>
      <c r="LVZ814" s="72"/>
      <c r="LWA814" s="72"/>
      <c r="LWB814" s="72"/>
      <c r="LWC814" s="72"/>
      <c r="LWD814" s="72"/>
      <c r="LWE814" s="72"/>
      <c r="LWF814" s="72"/>
      <c r="LWG814" s="72"/>
      <c r="LWH814" s="72"/>
      <c r="LWI814" s="72"/>
      <c r="LWJ814" s="72"/>
      <c r="LWK814" s="72"/>
      <c r="LWL814" s="72"/>
      <c r="LWM814" s="72"/>
      <c r="LWN814" s="72"/>
      <c r="LWO814" s="72"/>
      <c r="LWP814" s="72"/>
      <c r="LWQ814" s="72"/>
      <c r="LWR814" s="72"/>
      <c r="LWS814" s="72"/>
      <c r="LWT814" s="72"/>
      <c r="LWU814" s="72"/>
      <c r="LWV814" s="72"/>
      <c r="LWW814" s="72"/>
      <c r="LWX814" s="72"/>
      <c r="LWY814" s="72"/>
      <c r="LWZ814" s="72"/>
      <c r="LXA814" s="72"/>
      <c r="LXB814" s="72"/>
      <c r="LXC814" s="72"/>
      <c r="LXD814" s="72"/>
      <c r="LXE814" s="72"/>
      <c r="LXF814" s="72"/>
      <c r="LXG814" s="72"/>
      <c r="LXH814" s="72"/>
      <c r="LXI814" s="72"/>
      <c r="LXJ814" s="72"/>
      <c r="LXK814" s="72"/>
      <c r="LXL814" s="72"/>
      <c r="LXM814" s="72"/>
      <c r="LXN814" s="72"/>
      <c r="LXO814" s="72"/>
      <c r="LXP814" s="72"/>
      <c r="LXQ814" s="72"/>
      <c r="LXR814" s="72"/>
      <c r="LXS814" s="72"/>
      <c r="LXT814" s="72"/>
      <c r="LXU814" s="72"/>
      <c r="LXV814" s="72"/>
      <c r="LXW814" s="72"/>
      <c r="LXX814" s="72"/>
      <c r="LXY814" s="72"/>
      <c r="LXZ814" s="72"/>
      <c r="LYA814" s="72"/>
      <c r="LYB814" s="72"/>
      <c r="LYC814" s="72"/>
      <c r="LYD814" s="72"/>
      <c r="LYE814" s="72"/>
      <c r="LYF814" s="72"/>
      <c r="LYG814" s="72"/>
      <c r="LYH814" s="72"/>
      <c r="LYI814" s="72"/>
      <c r="LYJ814" s="72"/>
      <c r="LYK814" s="72"/>
      <c r="LYL814" s="72"/>
      <c r="LYM814" s="72"/>
      <c r="LYN814" s="72"/>
      <c r="LYO814" s="72"/>
      <c r="LYP814" s="72"/>
      <c r="LYQ814" s="72"/>
      <c r="LYR814" s="72"/>
      <c r="LYS814" s="72"/>
      <c r="LYT814" s="72"/>
      <c r="LYU814" s="72"/>
      <c r="LYV814" s="72"/>
      <c r="LYW814" s="72"/>
      <c r="LYX814" s="72"/>
      <c r="LYY814" s="72"/>
      <c r="LYZ814" s="72"/>
      <c r="LZA814" s="72"/>
      <c r="LZB814" s="72"/>
      <c r="LZC814" s="72"/>
      <c r="LZD814" s="72"/>
      <c r="LZE814" s="72"/>
      <c r="LZF814" s="72"/>
      <c r="LZG814" s="72"/>
      <c r="LZH814" s="72"/>
      <c r="LZI814" s="72"/>
      <c r="LZJ814" s="72"/>
      <c r="LZK814" s="72"/>
      <c r="LZL814" s="72"/>
      <c r="LZM814" s="72"/>
      <c r="LZN814" s="72"/>
      <c r="LZO814" s="72"/>
      <c r="LZP814" s="72"/>
      <c r="LZQ814" s="72"/>
      <c r="LZR814" s="72"/>
      <c r="LZS814" s="72"/>
      <c r="LZT814" s="72"/>
      <c r="LZU814" s="72"/>
      <c r="LZV814" s="72"/>
      <c r="LZW814" s="72"/>
      <c r="LZX814" s="72"/>
      <c r="LZY814" s="72"/>
      <c r="LZZ814" s="72"/>
      <c r="MAA814" s="72"/>
      <c r="MAB814" s="72"/>
      <c r="MAC814" s="72"/>
      <c r="MAD814" s="72"/>
      <c r="MAE814" s="72"/>
      <c r="MAF814" s="72"/>
      <c r="MAG814" s="72"/>
      <c r="MAH814" s="72"/>
      <c r="MAI814" s="72"/>
      <c r="MAJ814" s="72"/>
      <c r="MAK814" s="72"/>
      <c r="MAL814" s="72"/>
      <c r="MAM814" s="72"/>
      <c r="MAN814" s="72"/>
      <c r="MAO814" s="72"/>
      <c r="MAP814" s="72"/>
      <c r="MAQ814" s="72"/>
      <c r="MAR814" s="72"/>
      <c r="MAS814" s="72"/>
      <c r="MAT814" s="72"/>
      <c r="MAU814" s="72"/>
      <c r="MAV814" s="72"/>
      <c r="MAW814" s="72"/>
      <c r="MAX814" s="72"/>
      <c r="MAY814" s="72"/>
      <c r="MAZ814" s="72"/>
      <c r="MBA814" s="72"/>
      <c r="MBB814" s="72"/>
      <c r="MBC814" s="72"/>
      <c r="MBD814" s="72"/>
      <c r="MBE814" s="72"/>
      <c r="MBF814" s="72"/>
      <c r="MBG814" s="72"/>
      <c r="MBH814" s="72"/>
      <c r="MBI814" s="72"/>
      <c r="MBJ814" s="72"/>
      <c r="MBK814" s="72"/>
      <c r="MBL814" s="72"/>
      <c r="MBM814" s="72"/>
      <c r="MBN814" s="72"/>
      <c r="MBO814" s="72"/>
      <c r="MBP814" s="72"/>
      <c r="MBQ814" s="72"/>
      <c r="MBR814" s="72"/>
      <c r="MBS814" s="72"/>
      <c r="MBT814" s="72"/>
      <c r="MBU814" s="72"/>
      <c r="MBV814" s="72"/>
      <c r="MBW814" s="72"/>
      <c r="MBX814" s="72"/>
      <c r="MBY814" s="72"/>
      <c r="MBZ814" s="72"/>
      <c r="MCA814" s="72"/>
      <c r="MCB814" s="72"/>
      <c r="MCC814" s="72"/>
      <c r="MCD814" s="72"/>
      <c r="MCE814" s="72"/>
      <c r="MCF814" s="72"/>
      <c r="MCG814" s="72"/>
      <c r="MCH814" s="72"/>
      <c r="MCI814" s="72"/>
      <c r="MCJ814" s="72"/>
      <c r="MCK814" s="72"/>
      <c r="MCL814" s="72"/>
      <c r="MCM814" s="72"/>
      <c r="MCN814" s="72"/>
      <c r="MCO814" s="72"/>
      <c r="MCP814" s="72"/>
      <c r="MCQ814" s="72"/>
      <c r="MCR814" s="72"/>
      <c r="MCS814" s="72"/>
      <c r="MCT814" s="72"/>
      <c r="MCU814" s="72"/>
      <c r="MCV814" s="72"/>
      <c r="MCW814" s="72"/>
      <c r="MCX814" s="72"/>
      <c r="MCY814" s="72"/>
      <c r="MCZ814" s="72"/>
      <c r="MDA814" s="72"/>
      <c r="MDB814" s="72"/>
      <c r="MDC814" s="72"/>
      <c r="MDD814" s="72"/>
      <c r="MDE814" s="72"/>
      <c r="MDF814" s="72"/>
      <c r="MDG814" s="72"/>
      <c r="MDH814" s="72"/>
      <c r="MDI814" s="72"/>
      <c r="MDJ814" s="72"/>
      <c r="MDK814" s="72"/>
      <c r="MDL814" s="72"/>
      <c r="MDM814" s="72"/>
      <c r="MDN814" s="72"/>
      <c r="MDO814" s="72"/>
      <c r="MDP814" s="72"/>
      <c r="MDQ814" s="72"/>
      <c r="MDR814" s="72"/>
      <c r="MDS814" s="72"/>
      <c r="MDT814" s="72"/>
      <c r="MDU814" s="72"/>
      <c r="MDV814" s="72"/>
      <c r="MDW814" s="72"/>
      <c r="MDX814" s="72"/>
      <c r="MDY814" s="72"/>
      <c r="MDZ814" s="72"/>
      <c r="MEA814" s="72"/>
      <c r="MEB814" s="72"/>
      <c r="MEC814" s="72"/>
      <c r="MED814" s="72"/>
      <c r="MEE814" s="72"/>
      <c r="MEF814" s="72"/>
      <c r="MEG814" s="72"/>
      <c r="MEH814" s="72"/>
      <c r="MEI814" s="72"/>
      <c r="MEJ814" s="72"/>
      <c r="MEK814" s="72"/>
      <c r="MEL814" s="72"/>
      <c r="MEM814" s="72"/>
      <c r="MEN814" s="72"/>
      <c r="MEO814" s="72"/>
      <c r="MEP814" s="72"/>
      <c r="MEQ814" s="72"/>
      <c r="MER814" s="72"/>
      <c r="MES814" s="72"/>
      <c r="MET814" s="72"/>
      <c r="MEU814" s="72"/>
      <c r="MEV814" s="72"/>
      <c r="MEW814" s="72"/>
      <c r="MEX814" s="72"/>
      <c r="MEY814" s="72"/>
      <c r="MEZ814" s="72"/>
      <c r="MFA814" s="72"/>
      <c r="MFB814" s="72"/>
      <c r="MFC814" s="72"/>
      <c r="MFD814" s="72"/>
      <c r="MFE814" s="72"/>
      <c r="MFF814" s="72"/>
      <c r="MFG814" s="72"/>
      <c r="MFH814" s="72"/>
      <c r="MFI814" s="72"/>
      <c r="MFJ814" s="72"/>
      <c r="MFK814" s="72"/>
      <c r="MFL814" s="72"/>
      <c r="MFM814" s="72"/>
      <c r="MFN814" s="72"/>
      <c r="MFO814" s="72"/>
      <c r="MFP814" s="72"/>
      <c r="MFQ814" s="72"/>
      <c r="MFR814" s="72"/>
      <c r="MFS814" s="72"/>
      <c r="MFT814" s="72"/>
      <c r="MFU814" s="72"/>
      <c r="MFV814" s="72"/>
      <c r="MFW814" s="72"/>
      <c r="MFX814" s="72"/>
      <c r="MFY814" s="72"/>
      <c r="MFZ814" s="72"/>
      <c r="MGA814" s="72"/>
      <c r="MGB814" s="72"/>
      <c r="MGC814" s="72"/>
      <c r="MGD814" s="72"/>
      <c r="MGE814" s="72"/>
      <c r="MGF814" s="72"/>
      <c r="MGG814" s="72"/>
      <c r="MGH814" s="72"/>
      <c r="MGI814" s="72"/>
      <c r="MGJ814" s="72"/>
      <c r="MGK814" s="72"/>
      <c r="MGL814" s="72"/>
      <c r="MGM814" s="72"/>
      <c r="MGN814" s="72"/>
      <c r="MGO814" s="72"/>
      <c r="MGP814" s="72"/>
      <c r="MGQ814" s="72"/>
      <c r="MGR814" s="72"/>
      <c r="MGS814" s="72"/>
      <c r="MGT814" s="72"/>
      <c r="MGU814" s="72"/>
      <c r="MGV814" s="72"/>
      <c r="MGW814" s="72"/>
      <c r="MGX814" s="72"/>
      <c r="MGY814" s="72"/>
      <c r="MGZ814" s="72"/>
      <c r="MHA814" s="72"/>
      <c r="MHB814" s="72"/>
      <c r="MHC814" s="72"/>
      <c r="MHD814" s="72"/>
      <c r="MHE814" s="72"/>
      <c r="MHF814" s="72"/>
      <c r="MHG814" s="72"/>
      <c r="MHH814" s="72"/>
      <c r="MHI814" s="72"/>
      <c r="MHJ814" s="72"/>
      <c r="MHK814" s="72"/>
      <c r="MHL814" s="72"/>
      <c r="MHM814" s="72"/>
      <c r="MHN814" s="72"/>
      <c r="MHO814" s="72"/>
      <c r="MHP814" s="72"/>
      <c r="MHQ814" s="72"/>
      <c r="MHR814" s="72"/>
      <c r="MHS814" s="72"/>
      <c r="MHT814" s="72"/>
      <c r="MHU814" s="72"/>
      <c r="MHV814" s="72"/>
      <c r="MHW814" s="72"/>
      <c r="MHX814" s="72"/>
      <c r="MHY814" s="72"/>
      <c r="MHZ814" s="72"/>
      <c r="MIA814" s="72"/>
      <c r="MIB814" s="72"/>
      <c r="MIC814" s="72"/>
      <c r="MID814" s="72"/>
      <c r="MIE814" s="72"/>
      <c r="MIF814" s="72"/>
      <c r="MIG814" s="72"/>
      <c r="MIH814" s="72"/>
      <c r="MII814" s="72"/>
      <c r="MIJ814" s="72"/>
      <c r="MIK814" s="72"/>
      <c r="MIL814" s="72"/>
      <c r="MIM814" s="72"/>
      <c r="MIN814" s="72"/>
      <c r="MIO814" s="72"/>
      <c r="MIP814" s="72"/>
      <c r="MIQ814" s="72"/>
      <c r="MIR814" s="72"/>
      <c r="MIS814" s="72"/>
      <c r="MIT814" s="72"/>
      <c r="MIU814" s="72"/>
      <c r="MIV814" s="72"/>
      <c r="MIW814" s="72"/>
      <c r="MIX814" s="72"/>
      <c r="MIY814" s="72"/>
      <c r="MIZ814" s="72"/>
      <c r="MJA814" s="72"/>
      <c r="MJB814" s="72"/>
      <c r="MJC814" s="72"/>
      <c r="MJD814" s="72"/>
      <c r="MJE814" s="72"/>
      <c r="MJF814" s="72"/>
      <c r="MJG814" s="72"/>
      <c r="MJH814" s="72"/>
      <c r="MJI814" s="72"/>
      <c r="MJJ814" s="72"/>
      <c r="MJK814" s="72"/>
      <c r="MJL814" s="72"/>
      <c r="MJM814" s="72"/>
      <c r="MJN814" s="72"/>
      <c r="MJO814" s="72"/>
      <c r="MJP814" s="72"/>
      <c r="MJQ814" s="72"/>
      <c r="MJR814" s="72"/>
      <c r="MJS814" s="72"/>
      <c r="MJT814" s="72"/>
      <c r="MJU814" s="72"/>
      <c r="MJV814" s="72"/>
      <c r="MJW814" s="72"/>
      <c r="MJX814" s="72"/>
      <c r="MJY814" s="72"/>
      <c r="MJZ814" s="72"/>
      <c r="MKA814" s="72"/>
      <c r="MKB814" s="72"/>
      <c r="MKC814" s="72"/>
      <c r="MKD814" s="72"/>
      <c r="MKE814" s="72"/>
      <c r="MKF814" s="72"/>
      <c r="MKG814" s="72"/>
      <c r="MKH814" s="72"/>
      <c r="MKI814" s="72"/>
      <c r="MKJ814" s="72"/>
      <c r="MKK814" s="72"/>
      <c r="MKL814" s="72"/>
      <c r="MKM814" s="72"/>
      <c r="MKN814" s="72"/>
      <c r="MKO814" s="72"/>
      <c r="MKP814" s="72"/>
      <c r="MKQ814" s="72"/>
      <c r="MKR814" s="72"/>
      <c r="MKS814" s="72"/>
      <c r="MKT814" s="72"/>
      <c r="MKU814" s="72"/>
      <c r="MKV814" s="72"/>
      <c r="MKW814" s="72"/>
      <c r="MKX814" s="72"/>
      <c r="MKY814" s="72"/>
      <c r="MKZ814" s="72"/>
      <c r="MLA814" s="72"/>
      <c r="MLB814" s="72"/>
      <c r="MLC814" s="72"/>
      <c r="MLD814" s="72"/>
      <c r="MLE814" s="72"/>
      <c r="MLF814" s="72"/>
      <c r="MLG814" s="72"/>
      <c r="MLH814" s="72"/>
      <c r="MLI814" s="72"/>
      <c r="MLJ814" s="72"/>
      <c r="MLK814" s="72"/>
      <c r="MLL814" s="72"/>
      <c r="MLM814" s="72"/>
      <c r="MLN814" s="72"/>
      <c r="MLO814" s="72"/>
      <c r="MLP814" s="72"/>
      <c r="MLQ814" s="72"/>
      <c r="MLR814" s="72"/>
      <c r="MLS814" s="72"/>
      <c r="MLT814" s="72"/>
      <c r="MLU814" s="72"/>
      <c r="MLV814" s="72"/>
      <c r="MLW814" s="72"/>
      <c r="MLX814" s="72"/>
      <c r="MLY814" s="72"/>
      <c r="MLZ814" s="72"/>
      <c r="MMA814" s="72"/>
      <c r="MMB814" s="72"/>
      <c r="MMC814" s="72"/>
      <c r="MMD814" s="72"/>
      <c r="MME814" s="72"/>
      <c r="MMF814" s="72"/>
      <c r="MMG814" s="72"/>
      <c r="MMH814" s="72"/>
      <c r="MMI814" s="72"/>
      <c r="MMJ814" s="72"/>
      <c r="MMK814" s="72"/>
      <c r="MML814" s="72"/>
      <c r="MMM814" s="72"/>
      <c r="MMN814" s="72"/>
      <c r="MMO814" s="72"/>
      <c r="MMP814" s="72"/>
      <c r="MMQ814" s="72"/>
      <c r="MMR814" s="72"/>
      <c r="MMS814" s="72"/>
      <c r="MMT814" s="72"/>
      <c r="MMU814" s="72"/>
      <c r="MMV814" s="72"/>
      <c r="MMW814" s="72"/>
      <c r="MMX814" s="72"/>
      <c r="MMY814" s="72"/>
      <c r="MMZ814" s="72"/>
      <c r="MNA814" s="72"/>
      <c r="MNB814" s="72"/>
      <c r="MNC814" s="72"/>
      <c r="MND814" s="72"/>
      <c r="MNE814" s="72"/>
      <c r="MNF814" s="72"/>
      <c r="MNG814" s="72"/>
      <c r="MNH814" s="72"/>
      <c r="MNI814" s="72"/>
      <c r="MNJ814" s="72"/>
      <c r="MNK814" s="72"/>
      <c r="MNL814" s="72"/>
      <c r="MNM814" s="72"/>
      <c r="MNN814" s="72"/>
      <c r="MNO814" s="72"/>
      <c r="MNP814" s="72"/>
      <c r="MNQ814" s="72"/>
      <c r="MNR814" s="72"/>
      <c r="MNS814" s="72"/>
      <c r="MNT814" s="72"/>
      <c r="MNU814" s="72"/>
      <c r="MNV814" s="72"/>
      <c r="MNW814" s="72"/>
      <c r="MNX814" s="72"/>
      <c r="MNY814" s="72"/>
      <c r="MNZ814" s="72"/>
      <c r="MOA814" s="72"/>
      <c r="MOB814" s="72"/>
      <c r="MOC814" s="72"/>
      <c r="MOD814" s="72"/>
      <c r="MOE814" s="72"/>
      <c r="MOF814" s="72"/>
      <c r="MOG814" s="72"/>
      <c r="MOH814" s="72"/>
      <c r="MOI814" s="72"/>
      <c r="MOJ814" s="72"/>
      <c r="MOK814" s="72"/>
      <c r="MOL814" s="72"/>
      <c r="MOM814" s="72"/>
      <c r="MON814" s="72"/>
      <c r="MOO814" s="72"/>
      <c r="MOP814" s="72"/>
      <c r="MOQ814" s="72"/>
      <c r="MOR814" s="72"/>
      <c r="MOS814" s="72"/>
      <c r="MOT814" s="72"/>
      <c r="MOU814" s="72"/>
      <c r="MOV814" s="72"/>
      <c r="MOW814" s="72"/>
      <c r="MOX814" s="72"/>
      <c r="MOY814" s="72"/>
      <c r="MOZ814" s="72"/>
      <c r="MPA814" s="72"/>
      <c r="MPB814" s="72"/>
      <c r="MPC814" s="72"/>
      <c r="MPD814" s="72"/>
      <c r="MPE814" s="72"/>
      <c r="MPF814" s="72"/>
      <c r="MPG814" s="72"/>
      <c r="MPH814" s="72"/>
      <c r="MPI814" s="72"/>
      <c r="MPJ814" s="72"/>
      <c r="MPK814" s="72"/>
      <c r="MPL814" s="72"/>
      <c r="MPM814" s="72"/>
      <c r="MPN814" s="72"/>
      <c r="MPO814" s="72"/>
      <c r="MPP814" s="72"/>
      <c r="MPQ814" s="72"/>
      <c r="MPR814" s="72"/>
      <c r="MPS814" s="72"/>
      <c r="MPT814" s="72"/>
      <c r="MPU814" s="72"/>
      <c r="MPV814" s="72"/>
      <c r="MPW814" s="72"/>
      <c r="MPX814" s="72"/>
      <c r="MPY814" s="72"/>
      <c r="MPZ814" s="72"/>
      <c r="MQA814" s="72"/>
      <c r="MQB814" s="72"/>
      <c r="MQC814" s="72"/>
      <c r="MQD814" s="72"/>
      <c r="MQE814" s="72"/>
      <c r="MQF814" s="72"/>
      <c r="MQG814" s="72"/>
      <c r="MQH814" s="72"/>
      <c r="MQI814" s="72"/>
      <c r="MQJ814" s="72"/>
      <c r="MQK814" s="72"/>
      <c r="MQL814" s="72"/>
      <c r="MQM814" s="72"/>
      <c r="MQN814" s="72"/>
      <c r="MQO814" s="72"/>
      <c r="MQP814" s="72"/>
      <c r="MQQ814" s="72"/>
      <c r="MQR814" s="72"/>
      <c r="MQS814" s="72"/>
      <c r="MQT814" s="72"/>
      <c r="MQU814" s="72"/>
      <c r="MQV814" s="72"/>
      <c r="MQW814" s="72"/>
      <c r="MQX814" s="72"/>
      <c r="MQY814" s="72"/>
      <c r="MQZ814" s="72"/>
      <c r="MRA814" s="72"/>
      <c r="MRB814" s="72"/>
      <c r="MRC814" s="72"/>
      <c r="MRD814" s="72"/>
      <c r="MRE814" s="72"/>
      <c r="MRF814" s="72"/>
      <c r="MRG814" s="72"/>
      <c r="MRH814" s="72"/>
      <c r="MRI814" s="72"/>
      <c r="MRJ814" s="72"/>
      <c r="MRK814" s="72"/>
      <c r="MRL814" s="72"/>
      <c r="MRM814" s="72"/>
      <c r="MRN814" s="72"/>
      <c r="MRO814" s="72"/>
      <c r="MRP814" s="72"/>
      <c r="MRQ814" s="72"/>
      <c r="MRR814" s="72"/>
      <c r="MRS814" s="72"/>
      <c r="MRT814" s="72"/>
      <c r="MRU814" s="72"/>
      <c r="MRV814" s="72"/>
      <c r="MRW814" s="72"/>
      <c r="MRX814" s="72"/>
      <c r="MRY814" s="72"/>
      <c r="MRZ814" s="72"/>
      <c r="MSA814" s="72"/>
      <c r="MSB814" s="72"/>
      <c r="MSC814" s="72"/>
      <c r="MSD814" s="72"/>
      <c r="MSE814" s="72"/>
      <c r="MSF814" s="72"/>
      <c r="MSG814" s="72"/>
      <c r="MSH814" s="72"/>
      <c r="MSI814" s="72"/>
      <c r="MSJ814" s="72"/>
      <c r="MSK814" s="72"/>
      <c r="MSL814" s="72"/>
      <c r="MSM814" s="72"/>
      <c r="MSN814" s="72"/>
      <c r="MSO814" s="72"/>
      <c r="MSP814" s="72"/>
      <c r="MSQ814" s="72"/>
      <c r="MSR814" s="72"/>
      <c r="MSS814" s="72"/>
      <c r="MST814" s="72"/>
      <c r="MSU814" s="72"/>
      <c r="MSV814" s="72"/>
      <c r="MSW814" s="72"/>
      <c r="MSX814" s="72"/>
      <c r="MSY814" s="72"/>
      <c r="MSZ814" s="72"/>
      <c r="MTA814" s="72"/>
      <c r="MTB814" s="72"/>
      <c r="MTC814" s="72"/>
      <c r="MTD814" s="72"/>
      <c r="MTE814" s="72"/>
      <c r="MTF814" s="72"/>
      <c r="MTG814" s="72"/>
      <c r="MTH814" s="72"/>
      <c r="MTI814" s="72"/>
      <c r="MTJ814" s="72"/>
      <c r="MTK814" s="72"/>
      <c r="MTL814" s="72"/>
      <c r="MTM814" s="72"/>
      <c r="MTN814" s="72"/>
      <c r="MTO814" s="72"/>
      <c r="MTP814" s="72"/>
      <c r="MTQ814" s="72"/>
      <c r="MTR814" s="72"/>
      <c r="MTS814" s="72"/>
      <c r="MTT814" s="72"/>
      <c r="MTU814" s="72"/>
      <c r="MTV814" s="72"/>
      <c r="MTW814" s="72"/>
      <c r="MTX814" s="72"/>
      <c r="MTY814" s="72"/>
      <c r="MTZ814" s="72"/>
      <c r="MUA814" s="72"/>
      <c r="MUB814" s="72"/>
      <c r="MUC814" s="72"/>
      <c r="MUD814" s="72"/>
      <c r="MUE814" s="72"/>
      <c r="MUF814" s="72"/>
      <c r="MUG814" s="72"/>
      <c r="MUH814" s="72"/>
      <c r="MUI814" s="72"/>
      <c r="MUJ814" s="72"/>
      <c r="MUK814" s="72"/>
      <c r="MUL814" s="72"/>
      <c r="MUM814" s="72"/>
      <c r="MUN814" s="72"/>
      <c r="MUO814" s="72"/>
      <c r="MUP814" s="72"/>
      <c r="MUQ814" s="72"/>
      <c r="MUR814" s="72"/>
      <c r="MUS814" s="72"/>
      <c r="MUT814" s="72"/>
      <c r="MUU814" s="72"/>
      <c r="MUV814" s="72"/>
      <c r="MUW814" s="72"/>
      <c r="MUX814" s="72"/>
      <c r="MUY814" s="72"/>
      <c r="MUZ814" s="72"/>
      <c r="MVA814" s="72"/>
      <c r="MVB814" s="72"/>
      <c r="MVC814" s="72"/>
      <c r="MVD814" s="72"/>
      <c r="MVE814" s="72"/>
      <c r="MVF814" s="72"/>
      <c r="MVG814" s="72"/>
      <c r="MVH814" s="72"/>
      <c r="MVI814" s="72"/>
      <c r="MVJ814" s="72"/>
      <c r="MVK814" s="72"/>
      <c r="MVL814" s="72"/>
      <c r="MVM814" s="72"/>
      <c r="MVN814" s="72"/>
      <c r="MVO814" s="72"/>
      <c r="MVP814" s="72"/>
      <c r="MVQ814" s="72"/>
      <c r="MVR814" s="72"/>
      <c r="MVS814" s="72"/>
      <c r="MVT814" s="72"/>
      <c r="MVU814" s="72"/>
      <c r="MVV814" s="72"/>
      <c r="MVW814" s="72"/>
      <c r="MVX814" s="72"/>
      <c r="MVY814" s="72"/>
      <c r="MVZ814" s="72"/>
      <c r="MWA814" s="72"/>
      <c r="MWB814" s="72"/>
      <c r="MWC814" s="72"/>
      <c r="MWD814" s="72"/>
      <c r="MWE814" s="72"/>
      <c r="MWF814" s="72"/>
      <c r="MWG814" s="72"/>
      <c r="MWH814" s="72"/>
      <c r="MWI814" s="72"/>
      <c r="MWJ814" s="72"/>
      <c r="MWK814" s="72"/>
      <c r="MWL814" s="72"/>
      <c r="MWM814" s="72"/>
      <c r="MWN814" s="72"/>
      <c r="MWO814" s="72"/>
      <c r="MWP814" s="72"/>
      <c r="MWQ814" s="72"/>
      <c r="MWR814" s="72"/>
      <c r="MWS814" s="72"/>
      <c r="MWT814" s="72"/>
      <c r="MWU814" s="72"/>
      <c r="MWV814" s="72"/>
      <c r="MWW814" s="72"/>
      <c r="MWX814" s="72"/>
      <c r="MWY814" s="72"/>
      <c r="MWZ814" s="72"/>
      <c r="MXA814" s="72"/>
      <c r="MXB814" s="72"/>
      <c r="MXC814" s="72"/>
      <c r="MXD814" s="72"/>
      <c r="MXE814" s="72"/>
      <c r="MXF814" s="72"/>
      <c r="MXG814" s="72"/>
      <c r="MXH814" s="72"/>
      <c r="MXI814" s="72"/>
      <c r="MXJ814" s="72"/>
      <c r="MXK814" s="72"/>
      <c r="MXL814" s="72"/>
      <c r="MXM814" s="72"/>
      <c r="MXN814" s="72"/>
      <c r="MXO814" s="72"/>
      <c r="MXP814" s="72"/>
      <c r="MXQ814" s="72"/>
      <c r="MXR814" s="72"/>
      <c r="MXS814" s="72"/>
      <c r="MXT814" s="72"/>
      <c r="MXU814" s="72"/>
      <c r="MXV814" s="72"/>
      <c r="MXW814" s="72"/>
      <c r="MXX814" s="72"/>
      <c r="MXY814" s="72"/>
      <c r="MXZ814" s="72"/>
      <c r="MYA814" s="72"/>
      <c r="MYB814" s="72"/>
      <c r="MYC814" s="72"/>
      <c r="MYD814" s="72"/>
      <c r="MYE814" s="72"/>
      <c r="MYF814" s="72"/>
      <c r="MYG814" s="72"/>
      <c r="MYH814" s="72"/>
      <c r="MYI814" s="72"/>
      <c r="MYJ814" s="72"/>
      <c r="MYK814" s="72"/>
      <c r="MYL814" s="72"/>
      <c r="MYM814" s="72"/>
      <c r="MYN814" s="72"/>
      <c r="MYO814" s="72"/>
      <c r="MYP814" s="72"/>
      <c r="MYQ814" s="72"/>
      <c r="MYR814" s="72"/>
      <c r="MYS814" s="72"/>
      <c r="MYT814" s="72"/>
      <c r="MYU814" s="72"/>
      <c r="MYV814" s="72"/>
      <c r="MYW814" s="72"/>
      <c r="MYX814" s="72"/>
      <c r="MYY814" s="72"/>
      <c r="MYZ814" s="72"/>
      <c r="MZA814" s="72"/>
      <c r="MZB814" s="72"/>
      <c r="MZC814" s="72"/>
      <c r="MZD814" s="72"/>
      <c r="MZE814" s="72"/>
      <c r="MZF814" s="72"/>
      <c r="MZG814" s="72"/>
      <c r="MZH814" s="72"/>
      <c r="MZI814" s="72"/>
      <c r="MZJ814" s="72"/>
      <c r="MZK814" s="72"/>
      <c r="MZL814" s="72"/>
      <c r="MZM814" s="72"/>
      <c r="MZN814" s="72"/>
      <c r="MZO814" s="72"/>
      <c r="MZP814" s="72"/>
      <c r="MZQ814" s="72"/>
      <c r="MZR814" s="72"/>
      <c r="MZS814" s="72"/>
      <c r="MZT814" s="72"/>
      <c r="MZU814" s="72"/>
      <c r="MZV814" s="72"/>
      <c r="MZW814" s="72"/>
      <c r="MZX814" s="72"/>
      <c r="MZY814" s="72"/>
      <c r="MZZ814" s="72"/>
      <c r="NAA814" s="72"/>
      <c r="NAB814" s="72"/>
      <c r="NAC814" s="72"/>
      <c r="NAD814" s="72"/>
      <c r="NAE814" s="72"/>
      <c r="NAF814" s="72"/>
      <c r="NAG814" s="72"/>
      <c r="NAH814" s="72"/>
      <c r="NAI814" s="72"/>
      <c r="NAJ814" s="72"/>
      <c r="NAK814" s="72"/>
      <c r="NAL814" s="72"/>
      <c r="NAM814" s="72"/>
      <c r="NAN814" s="72"/>
      <c r="NAO814" s="72"/>
      <c r="NAP814" s="72"/>
      <c r="NAQ814" s="72"/>
      <c r="NAR814" s="72"/>
      <c r="NAS814" s="72"/>
      <c r="NAT814" s="72"/>
      <c r="NAU814" s="72"/>
      <c r="NAV814" s="72"/>
      <c r="NAW814" s="72"/>
      <c r="NAX814" s="72"/>
      <c r="NAY814" s="72"/>
      <c r="NAZ814" s="72"/>
      <c r="NBA814" s="72"/>
      <c r="NBB814" s="72"/>
      <c r="NBC814" s="72"/>
      <c r="NBD814" s="72"/>
      <c r="NBE814" s="72"/>
      <c r="NBF814" s="72"/>
      <c r="NBG814" s="72"/>
      <c r="NBH814" s="72"/>
      <c r="NBI814" s="72"/>
      <c r="NBJ814" s="72"/>
      <c r="NBK814" s="72"/>
      <c r="NBL814" s="72"/>
      <c r="NBM814" s="72"/>
      <c r="NBN814" s="72"/>
      <c r="NBO814" s="72"/>
      <c r="NBP814" s="72"/>
      <c r="NBQ814" s="72"/>
      <c r="NBR814" s="72"/>
      <c r="NBS814" s="72"/>
      <c r="NBT814" s="72"/>
      <c r="NBU814" s="72"/>
      <c r="NBV814" s="72"/>
      <c r="NBW814" s="72"/>
      <c r="NBX814" s="72"/>
      <c r="NBY814" s="72"/>
      <c r="NBZ814" s="72"/>
      <c r="NCA814" s="72"/>
      <c r="NCB814" s="72"/>
      <c r="NCC814" s="72"/>
      <c r="NCD814" s="72"/>
      <c r="NCE814" s="72"/>
      <c r="NCF814" s="72"/>
      <c r="NCG814" s="72"/>
      <c r="NCH814" s="72"/>
      <c r="NCI814" s="72"/>
      <c r="NCJ814" s="72"/>
      <c r="NCK814" s="72"/>
      <c r="NCL814" s="72"/>
      <c r="NCM814" s="72"/>
      <c r="NCN814" s="72"/>
      <c r="NCO814" s="72"/>
      <c r="NCP814" s="72"/>
      <c r="NCQ814" s="72"/>
      <c r="NCR814" s="72"/>
      <c r="NCS814" s="72"/>
      <c r="NCT814" s="72"/>
      <c r="NCU814" s="72"/>
      <c r="NCV814" s="72"/>
      <c r="NCW814" s="72"/>
      <c r="NCX814" s="72"/>
      <c r="NCY814" s="72"/>
      <c r="NCZ814" s="72"/>
      <c r="NDA814" s="72"/>
      <c r="NDB814" s="72"/>
      <c r="NDC814" s="72"/>
      <c r="NDD814" s="72"/>
      <c r="NDE814" s="72"/>
      <c r="NDF814" s="72"/>
      <c r="NDG814" s="72"/>
      <c r="NDH814" s="72"/>
      <c r="NDI814" s="72"/>
      <c r="NDJ814" s="72"/>
      <c r="NDK814" s="72"/>
      <c r="NDL814" s="72"/>
      <c r="NDM814" s="72"/>
      <c r="NDN814" s="72"/>
      <c r="NDO814" s="72"/>
      <c r="NDP814" s="72"/>
      <c r="NDQ814" s="72"/>
      <c r="NDR814" s="72"/>
      <c r="NDS814" s="72"/>
      <c r="NDT814" s="72"/>
      <c r="NDU814" s="72"/>
      <c r="NDV814" s="72"/>
      <c r="NDW814" s="72"/>
      <c r="NDX814" s="72"/>
      <c r="NDY814" s="72"/>
      <c r="NDZ814" s="72"/>
      <c r="NEA814" s="72"/>
      <c r="NEB814" s="72"/>
      <c r="NEC814" s="72"/>
      <c r="NED814" s="72"/>
      <c r="NEE814" s="72"/>
      <c r="NEF814" s="72"/>
      <c r="NEG814" s="72"/>
      <c r="NEH814" s="72"/>
      <c r="NEI814" s="72"/>
      <c r="NEJ814" s="72"/>
      <c r="NEK814" s="72"/>
      <c r="NEL814" s="72"/>
      <c r="NEM814" s="72"/>
      <c r="NEN814" s="72"/>
      <c r="NEO814" s="72"/>
      <c r="NEP814" s="72"/>
      <c r="NEQ814" s="72"/>
      <c r="NER814" s="72"/>
      <c r="NES814" s="72"/>
      <c r="NET814" s="72"/>
      <c r="NEU814" s="72"/>
      <c r="NEV814" s="72"/>
      <c r="NEW814" s="72"/>
      <c r="NEX814" s="72"/>
      <c r="NEY814" s="72"/>
      <c r="NEZ814" s="72"/>
      <c r="NFA814" s="72"/>
      <c r="NFB814" s="72"/>
      <c r="NFC814" s="72"/>
      <c r="NFD814" s="72"/>
      <c r="NFE814" s="72"/>
      <c r="NFF814" s="72"/>
      <c r="NFG814" s="72"/>
      <c r="NFH814" s="72"/>
      <c r="NFI814" s="72"/>
      <c r="NFJ814" s="72"/>
      <c r="NFK814" s="72"/>
      <c r="NFL814" s="72"/>
      <c r="NFM814" s="72"/>
      <c r="NFN814" s="72"/>
      <c r="NFO814" s="72"/>
      <c r="NFP814" s="72"/>
      <c r="NFQ814" s="72"/>
      <c r="NFR814" s="72"/>
      <c r="NFS814" s="72"/>
      <c r="NFT814" s="72"/>
      <c r="NFU814" s="72"/>
      <c r="NFV814" s="72"/>
      <c r="NFW814" s="72"/>
      <c r="NFX814" s="72"/>
      <c r="NFY814" s="72"/>
      <c r="NFZ814" s="72"/>
      <c r="NGA814" s="72"/>
      <c r="NGB814" s="72"/>
      <c r="NGC814" s="72"/>
      <c r="NGD814" s="72"/>
      <c r="NGE814" s="72"/>
      <c r="NGF814" s="72"/>
      <c r="NGG814" s="72"/>
      <c r="NGH814" s="72"/>
      <c r="NGI814" s="72"/>
      <c r="NGJ814" s="72"/>
      <c r="NGK814" s="72"/>
      <c r="NGL814" s="72"/>
      <c r="NGM814" s="72"/>
      <c r="NGN814" s="72"/>
      <c r="NGO814" s="72"/>
      <c r="NGP814" s="72"/>
      <c r="NGQ814" s="72"/>
      <c r="NGR814" s="72"/>
      <c r="NGS814" s="72"/>
      <c r="NGT814" s="72"/>
      <c r="NGU814" s="72"/>
      <c r="NGV814" s="72"/>
      <c r="NGW814" s="72"/>
      <c r="NGX814" s="72"/>
      <c r="NGY814" s="72"/>
      <c r="NGZ814" s="72"/>
      <c r="NHA814" s="72"/>
      <c r="NHB814" s="72"/>
      <c r="NHC814" s="72"/>
      <c r="NHD814" s="72"/>
      <c r="NHE814" s="72"/>
      <c r="NHF814" s="72"/>
      <c r="NHG814" s="72"/>
      <c r="NHH814" s="72"/>
      <c r="NHI814" s="72"/>
      <c r="NHJ814" s="72"/>
      <c r="NHK814" s="72"/>
      <c r="NHL814" s="72"/>
      <c r="NHM814" s="72"/>
      <c r="NHN814" s="72"/>
      <c r="NHO814" s="72"/>
      <c r="NHP814" s="72"/>
      <c r="NHQ814" s="72"/>
      <c r="NHR814" s="72"/>
      <c r="NHS814" s="72"/>
      <c r="NHT814" s="72"/>
      <c r="NHU814" s="72"/>
      <c r="NHV814" s="72"/>
      <c r="NHW814" s="72"/>
      <c r="NHX814" s="72"/>
      <c r="NHY814" s="72"/>
      <c r="NHZ814" s="72"/>
      <c r="NIA814" s="72"/>
      <c r="NIB814" s="72"/>
      <c r="NIC814" s="72"/>
      <c r="NID814" s="72"/>
      <c r="NIE814" s="72"/>
      <c r="NIF814" s="72"/>
      <c r="NIG814" s="72"/>
      <c r="NIH814" s="72"/>
      <c r="NII814" s="72"/>
      <c r="NIJ814" s="72"/>
      <c r="NIK814" s="72"/>
      <c r="NIL814" s="72"/>
      <c r="NIM814" s="72"/>
      <c r="NIN814" s="72"/>
      <c r="NIO814" s="72"/>
      <c r="NIP814" s="72"/>
      <c r="NIQ814" s="72"/>
      <c r="NIR814" s="72"/>
      <c r="NIS814" s="72"/>
      <c r="NIT814" s="72"/>
      <c r="NIU814" s="72"/>
      <c r="NIV814" s="72"/>
      <c r="NIW814" s="72"/>
      <c r="NIX814" s="72"/>
      <c r="NIY814" s="72"/>
      <c r="NIZ814" s="72"/>
      <c r="NJA814" s="72"/>
      <c r="NJB814" s="72"/>
      <c r="NJC814" s="72"/>
      <c r="NJD814" s="72"/>
      <c r="NJE814" s="72"/>
      <c r="NJF814" s="72"/>
      <c r="NJG814" s="72"/>
      <c r="NJH814" s="72"/>
      <c r="NJI814" s="72"/>
      <c r="NJJ814" s="72"/>
      <c r="NJK814" s="72"/>
      <c r="NJL814" s="72"/>
      <c r="NJM814" s="72"/>
      <c r="NJN814" s="72"/>
      <c r="NJO814" s="72"/>
      <c r="NJP814" s="72"/>
      <c r="NJQ814" s="72"/>
      <c r="NJR814" s="72"/>
      <c r="NJS814" s="72"/>
      <c r="NJT814" s="72"/>
      <c r="NJU814" s="72"/>
      <c r="NJV814" s="72"/>
      <c r="NJW814" s="72"/>
      <c r="NJX814" s="72"/>
      <c r="NJY814" s="72"/>
      <c r="NJZ814" s="72"/>
      <c r="NKA814" s="72"/>
      <c r="NKB814" s="72"/>
      <c r="NKC814" s="72"/>
      <c r="NKD814" s="72"/>
      <c r="NKE814" s="72"/>
      <c r="NKF814" s="72"/>
      <c r="NKG814" s="72"/>
      <c r="NKH814" s="72"/>
      <c r="NKI814" s="72"/>
      <c r="NKJ814" s="72"/>
      <c r="NKK814" s="72"/>
      <c r="NKL814" s="72"/>
      <c r="NKM814" s="72"/>
      <c r="NKN814" s="72"/>
      <c r="NKO814" s="72"/>
      <c r="NKP814" s="72"/>
      <c r="NKQ814" s="72"/>
      <c r="NKR814" s="72"/>
      <c r="NKS814" s="72"/>
      <c r="NKT814" s="72"/>
      <c r="NKU814" s="72"/>
      <c r="NKV814" s="72"/>
      <c r="NKW814" s="72"/>
      <c r="NKX814" s="72"/>
      <c r="NKY814" s="72"/>
      <c r="NKZ814" s="72"/>
      <c r="NLA814" s="72"/>
      <c r="NLB814" s="72"/>
      <c r="NLC814" s="72"/>
      <c r="NLD814" s="72"/>
      <c r="NLE814" s="72"/>
      <c r="NLF814" s="72"/>
      <c r="NLG814" s="72"/>
      <c r="NLH814" s="72"/>
      <c r="NLI814" s="72"/>
      <c r="NLJ814" s="72"/>
      <c r="NLK814" s="72"/>
      <c r="NLL814" s="72"/>
      <c r="NLM814" s="72"/>
      <c r="NLN814" s="72"/>
      <c r="NLO814" s="72"/>
      <c r="NLP814" s="72"/>
      <c r="NLQ814" s="72"/>
      <c r="NLR814" s="72"/>
      <c r="NLS814" s="72"/>
      <c r="NLT814" s="72"/>
      <c r="NLU814" s="72"/>
      <c r="NLV814" s="72"/>
      <c r="NLW814" s="72"/>
      <c r="NLX814" s="72"/>
      <c r="NLY814" s="72"/>
      <c r="NLZ814" s="72"/>
      <c r="NMA814" s="72"/>
      <c r="NMB814" s="72"/>
      <c r="NMC814" s="72"/>
      <c r="NMD814" s="72"/>
      <c r="NME814" s="72"/>
      <c r="NMF814" s="72"/>
      <c r="NMG814" s="72"/>
      <c r="NMH814" s="72"/>
      <c r="NMI814" s="72"/>
      <c r="NMJ814" s="72"/>
      <c r="NMK814" s="72"/>
      <c r="NML814" s="72"/>
      <c r="NMM814" s="72"/>
      <c r="NMN814" s="72"/>
      <c r="NMO814" s="72"/>
      <c r="NMP814" s="72"/>
      <c r="NMQ814" s="72"/>
      <c r="NMR814" s="72"/>
      <c r="NMS814" s="72"/>
      <c r="NMT814" s="72"/>
      <c r="NMU814" s="72"/>
      <c r="NMV814" s="72"/>
      <c r="NMW814" s="72"/>
      <c r="NMX814" s="72"/>
      <c r="NMY814" s="72"/>
      <c r="NMZ814" s="72"/>
      <c r="NNA814" s="72"/>
      <c r="NNB814" s="72"/>
      <c r="NNC814" s="72"/>
      <c r="NND814" s="72"/>
      <c r="NNE814" s="72"/>
      <c r="NNF814" s="72"/>
      <c r="NNG814" s="72"/>
      <c r="NNH814" s="72"/>
      <c r="NNI814" s="72"/>
      <c r="NNJ814" s="72"/>
      <c r="NNK814" s="72"/>
      <c r="NNL814" s="72"/>
      <c r="NNM814" s="72"/>
      <c r="NNN814" s="72"/>
      <c r="NNO814" s="72"/>
      <c r="NNP814" s="72"/>
      <c r="NNQ814" s="72"/>
      <c r="NNR814" s="72"/>
      <c r="NNS814" s="72"/>
      <c r="NNT814" s="72"/>
      <c r="NNU814" s="72"/>
      <c r="NNV814" s="72"/>
      <c r="NNW814" s="72"/>
      <c r="NNX814" s="72"/>
      <c r="NNY814" s="72"/>
      <c r="NNZ814" s="72"/>
      <c r="NOA814" s="72"/>
      <c r="NOB814" s="72"/>
      <c r="NOC814" s="72"/>
      <c r="NOD814" s="72"/>
      <c r="NOE814" s="72"/>
      <c r="NOF814" s="72"/>
      <c r="NOG814" s="72"/>
      <c r="NOH814" s="72"/>
      <c r="NOI814" s="72"/>
      <c r="NOJ814" s="72"/>
      <c r="NOK814" s="72"/>
      <c r="NOL814" s="72"/>
      <c r="NOM814" s="72"/>
      <c r="NON814" s="72"/>
      <c r="NOO814" s="72"/>
      <c r="NOP814" s="72"/>
      <c r="NOQ814" s="72"/>
      <c r="NOR814" s="72"/>
      <c r="NOS814" s="72"/>
      <c r="NOT814" s="72"/>
      <c r="NOU814" s="72"/>
      <c r="NOV814" s="72"/>
      <c r="NOW814" s="72"/>
      <c r="NOX814" s="72"/>
      <c r="NOY814" s="72"/>
      <c r="NOZ814" s="72"/>
      <c r="NPA814" s="72"/>
      <c r="NPB814" s="72"/>
      <c r="NPC814" s="72"/>
      <c r="NPD814" s="72"/>
      <c r="NPE814" s="72"/>
      <c r="NPF814" s="72"/>
      <c r="NPG814" s="72"/>
      <c r="NPH814" s="72"/>
      <c r="NPI814" s="72"/>
      <c r="NPJ814" s="72"/>
      <c r="NPK814" s="72"/>
      <c r="NPL814" s="72"/>
      <c r="NPM814" s="72"/>
      <c r="NPN814" s="72"/>
      <c r="NPO814" s="72"/>
      <c r="NPP814" s="72"/>
      <c r="NPQ814" s="72"/>
      <c r="NPR814" s="72"/>
      <c r="NPS814" s="72"/>
      <c r="NPT814" s="72"/>
      <c r="NPU814" s="72"/>
      <c r="NPV814" s="72"/>
      <c r="NPW814" s="72"/>
      <c r="NPX814" s="72"/>
      <c r="NPY814" s="72"/>
      <c r="NPZ814" s="72"/>
      <c r="NQA814" s="72"/>
      <c r="NQB814" s="72"/>
      <c r="NQC814" s="72"/>
      <c r="NQD814" s="72"/>
      <c r="NQE814" s="72"/>
      <c r="NQF814" s="72"/>
      <c r="NQG814" s="72"/>
      <c r="NQH814" s="72"/>
      <c r="NQI814" s="72"/>
      <c r="NQJ814" s="72"/>
      <c r="NQK814" s="72"/>
      <c r="NQL814" s="72"/>
      <c r="NQM814" s="72"/>
      <c r="NQN814" s="72"/>
      <c r="NQO814" s="72"/>
      <c r="NQP814" s="72"/>
      <c r="NQQ814" s="72"/>
      <c r="NQR814" s="72"/>
      <c r="NQS814" s="72"/>
      <c r="NQT814" s="72"/>
      <c r="NQU814" s="72"/>
      <c r="NQV814" s="72"/>
      <c r="NQW814" s="72"/>
      <c r="NQX814" s="72"/>
      <c r="NQY814" s="72"/>
      <c r="NQZ814" s="72"/>
      <c r="NRA814" s="72"/>
      <c r="NRB814" s="72"/>
      <c r="NRC814" s="72"/>
      <c r="NRD814" s="72"/>
      <c r="NRE814" s="72"/>
      <c r="NRF814" s="72"/>
      <c r="NRG814" s="72"/>
      <c r="NRH814" s="72"/>
      <c r="NRI814" s="72"/>
      <c r="NRJ814" s="72"/>
      <c r="NRK814" s="72"/>
      <c r="NRL814" s="72"/>
      <c r="NRM814" s="72"/>
      <c r="NRN814" s="72"/>
      <c r="NRO814" s="72"/>
      <c r="NRP814" s="72"/>
      <c r="NRQ814" s="72"/>
      <c r="NRR814" s="72"/>
      <c r="NRS814" s="72"/>
      <c r="NRT814" s="72"/>
      <c r="NRU814" s="72"/>
      <c r="NRV814" s="72"/>
      <c r="NRW814" s="72"/>
      <c r="NRX814" s="72"/>
      <c r="NRY814" s="72"/>
      <c r="NRZ814" s="72"/>
      <c r="NSA814" s="72"/>
      <c r="NSB814" s="72"/>
      <c r="NSC814" s="72"/>
      <c r="NSD814" s="72"/>
      <c r="NSE814" s="72"/>
      <c r="NSF814" s="72"/>
      <c r="NSG814" s="72"/>
      <c r="NSH814" s="72"/>
      <c r="NSI814" s="72"/>
      <c r="NSJ814" s="72"/>
      <c r="NSK814" s="72"/>
      <c r="NSL814" s="72"/>
      <c r="NSM814" s="72"/>
      <c r="NSN814" s="72"/>
      <c r="NSO814" s="72"/>
      <c r="NSP814" s="72"/>
      <c r="NSQ814" s="72"/>
      <c r="NSR814" s="72"/>
      <c r="NSS814" s="72"/>
      <c r="NST814" s="72"/>
      <c r="NSU814" s="72"/>
      <c r="NSV814" s="72"/>
      <c r="NSW814" s="72"/>
      <c r="NSX814" s="72"/>
      <c r="NSY814" s="72"/>
      <c r="NSZ814" s="72"/>
      <c r="NTA814" s="72"/>
      <c r="NTB814" s="72"/>
      <c r="NTC814" s="72"/>
      <c r="NTD814" s="72"/>
      <c r="NTE814" s="72"/>
      <c r="NTF814" s="72"/>
      <c r="NTG814" s="72"/>
      <c r="NTH814" s="72"/>
      <c r="NTI814" s="72"/>
      <c r="NTJ814" s="72"/>
      <c r="NTK814" s="72"/>
      <c r="NTL814" s="72"/>
      <c r="NTM814" s="72"/>
      <c r="NTN814" s="72"/>
      <c r="NTO814" s="72"/>
      <c r="NTP814" s="72"/>
      <c r="NTQ814" s="72"/>
      <c r="NTR814" s="72"/>
      <c r="NTS814" s="72"/>
      <c r="NTT814" s="72"/>
      <c r="NTU814" s="72"/>
      <c r="NTV814" s="72"/>
      <c r="NTW814" s="72"/>
      <c r="NTX814" s="72"/>
      <c r="NTY814" s="72"/>
      <c r="NTZ814" s="72"/>
      <c r="NUA814" s="72"/>
      <c r="NUB814" s="72"/>
      <c r="NUC814" s="72"/>
      <c r="NUD814" s="72"/>
      <c r="NUE814" s="72"/>
      <c r="NUF814" s="72"/>
      <c r="NUG814" s="72"/>
      <c r="NUH814" s="72"/>
      <c r="NUI814" s="72"/>
      <c r="NUJ814" s="72"/>
      <c r="NUK814" s="72"/>
      <c r="NUL814" s="72"/>
      <c r="NUM814" s="72"/>
      <c r="NUN814" s="72"/>
      <c r="NUO814" s="72"/>
      <c r="NUP814" s="72"/>
      <c r="NUQ814" s="72"/>
      <c r="NUR814" s="72"/>
      <c r="NUS814" s="72"/>
      <c r="NUT814" s="72"/>
      <c r="NUU814" s="72"/>
      <c r="NUV814" s="72"/>
      <c r="NUW814" s="72"/>
      <c r="NUX814" s="72"/>
      <c r="NUY814" s="72"/>
      <c r="NUZ814" s="72"/>
      <c r="NVA814" s="72"/>
      <c r="NVB814" s="72"/>
      <c r="NVC814" s="72"/>
      <c r="NVD814" s="72"/>
      <c r="NVE814" s="72"/>
      <c r="NVF814" s="72"/>
      <c r="NVG814" s="72"/>
      <c r="NVH814" s="72"/>
      <c r="NVI814" s="72"/>
      <c r="NVJ814" s="72"/>
      <c r="NVK814" s="72"/>
      <c r="NVL814" s="72"/>
      <c r="NVM814" s="72"/>
      <c r="NVN814" s="72"/>
      <c r="NVO814" s="72"/>
      <c r="NVP814" s="72"/>
      <c r="NVQ814" s="72"/>
      <c r="NVR814" s="72"/>
      <c r="NVS814" s="72"/>
      <c r="NVT814" s="72"/>
      <c r="NVU814" s="72"/>
      <c r="NVV814" s="72"/>
      <c r="NVW814" s="72"/>
      <c r="NVX814" s="72"/>
      <c r="NVY814" s="72"/>
      <c r="NVZ814" s="72"/>
      <c r="NWA814" s="72"/>
      <c r="NWB814" s="72"/>
      <c r="NWC814" s="72"/>
      <c r="NWD814" s="72"/>
      <c r="NWE814" s="72"/>
      <c r="NWF814" s="72"/>
      <c r="NWG814" s="72"/>
      <c r="NWH814" s="72"/>
      <c r="NWI814" s="72"/>
      <c r="NWJ814" s="72"/>
      <c r="NWK814" s="72"/>
      <c r="NWL814" s="72"/>
      <c r="NWM814" s="72"/>
      <c r="NWN814" s="72"/>
      <c r="NWO814" s="72"/>
      <c r="NWP814" s="72"/>
      <c r="NWQ814" s="72"/>
      <c r="NWR814" s="72"/>
      <c r="NWS814" s="72"/>
      <c r="NWT814" s="72"/>
      <c r="NWU814" s="72"/>
      <c r="NWV814" s="72"/>
      <c r="NWW814" s="72"/>
      <c r="NWX814" s="72"/>
      <c r="NWY814" s="72"/>
      <c r="NWZ814" s="72"/>
      <c r="NXA814" s="72"/>
      <c r="NXB814" s="72"/>
      <c r="NXC814" s="72"/>
      <c r="NXD814" s="72"/>
      <c r="NXE814" s="72"/>
      <c r="NXF814" s="72"/>
      <c r="NXG814" s="72"/>
      <c r="NXH814" s="72"/>
      <c r="NXI814" s="72"/>
      <c r="NXJ814" s="72"/>
      <c r="NXK814" s="72"/>
      <c r="NXL814" s="72"/>
      <c r="NXM814" s="72"/>
      <c r="NXN814" s="72"/>
      <c r="NXO814" s="72"/>
      <c r="NXP814" s="72"/>
      <c r="NXQ814" s="72"/>
      <c r="NXR814" s="72"/>
      <c r="NXS814" s="72"/>
      <c r="NXT814" s="72"/>
      <c r="NXU814" s="72"/>
      <c r="NXV814" s="72"/>
      <c r="NXW814" s="72"/>
      <c r="NXX814" s="72"/>
      <c r="NXY814" s="72"/>
      <c r="NXZ814" s="72"/>
      <c r="NYA814" s="72"/>
      <c r="NYB814" s="72"/>
      <c r="NYC814" s="72"/>
      <c r="NYD814" s="72"/>
      <c r="NYE814" s="72"/>
      <c r="NYF814" s="72"/>
      <c r="NYG814" s="72"/>
      <c r="NYH814" s="72"/>
      <c r="NYI814" s="72"/>
      <c r="NYJ814" s="72"/>
      <c r="NYK814" s="72"/>
      <c r="NYL814" s="72"/>
      <c r="NYM814" s="72"/>
      <c r="NYN814" s="72"/>
      <c r="NYO814" s="72"/>
      <c r="NYP814" s="72"/>
      <c r="NYQ814" s="72"/>
      <c r="NYR814" s="72"/>
      <c r="NYS814" s="72"/>
      <c r="NYT814" s="72"/>
      <c r="NYU814" s="72"/>
      <c r="NYV814" s="72"/>
      <c r="NYW814" s="72"/>
      <c r="NYX814" s="72"/>
      <c r="NYY814" s="72"/>
      <c r="NYZ814" s="72"/>
      <c r="NZA814" s="72"/>
      <c r="NZB814" s="72"/>
      <c r="NZC814" s="72"/>
      <c r="NZD814" s="72"/>
      <c r="NZE814" s="72"/>
      <c r="NZF814" s="72"/>
      <c r="NZG814" s="72"/>
      <c r="NZH814" s="72"/>
      <c r="NZI814" s="72"/>
      <c r="NZJ814" s="72"/>
      <c r="NZK814" s="72"/>
      <c r="NZL814" s="72"/>
      <c r="NZM814" s="72"/>
      <c r="NZN814" s="72"/>
      <c r="NZO814" s="72"/>
      <c r="NZP814" s="72"/>
      <c r="NZQ814" s="72"/>
      <c r="NZR814" s="72"/>
      <c r="NZS814" s="72"/>
      <c r="NZT814" s="72"/>
      <c r="NZU814" s="72"/>
      <c r="NZV814" s="72"/>
      <c r="NZW814" s="72"/>
      <c r="NZX814" s="72"/>
      <c r="NZY814" s="72"/>
      <c r="NZZ814" s="72"/>
      <c r="OAA814" s="72"/>
      <c r="OAB814" s="72"/>
      <c r="OAC814" s="72"/>
      <c r="OAD814" s="72"/>
      <c r="OAE814" s="72"/>
      <c r="OAF814" s="72"/>
      <c r="OAG814" s="72"/>
      <c r="OAH814" s="72"/>
      <c r="OAI814" s="72"/>
      <c r="OAJ814" s="72"/>
      <c r="OAK814" s="72"/>
      <c r="OAL814" s="72"/>
      <c r="OAM814" s="72"/>
      <c r="OAN814" s="72"/>
      <c r="OAO814" s="72"/>
      <c r="OAP814" s="72"/>
      <c r="OAQ814" s="72"/>
      <c r="OAR814" s="72"/>
      <c r="OAS814" s="72"/>
      <c r="OAT814" s="72"/>
      <c r="OAU814" s="72"/>
      <c r="OAV814" s="72"/>
      <c r="OAW814" s="72"/>
      <c r="OAX814" s="72"/>
      <c r="OAY814" s="72"/>
      <c r="OAZ814" s="72"/>
      <c r="OBA814" s="72"/>
      <c r="OBB814" s="72"/>
      <c r="OBC814" s="72"/>
      <c r="OBD814" s="72"/>
      <c r="OBE814" s="72"/>
      <c r="OBF814" s="72"/>
      <c r="OBG814" s="72"/>
      <c r="OBH814" s="72"/>
      <c r="OBI814" s="72"/>
      <c r="OBJ814" s="72"/>
      <c r="OBK814" s="72"/>
      <c r="OBL814" s="72"/>
      <c r="OBM814" s="72"/>
      <c r="OBN814" s="72"/>
      <c r="OBO814" s="72"/>
      <c r="OBP814" s="72"/>
      <c r="OBQ814" s="72"/>
      <c r="OBR814" s="72"/>
      <c r="OBS814" s="72"/>
      <c r="OBT814" s="72"/>
      <c r="OBU814" s="72"/>
      <c r="OBV814" s="72"/>
      <c r="OBW814" s="72"/>
      <c r="OBX814" s="72"/>
      <c r="OBY814" s="72"/>
      <c r="OBZ814" s="72"/>
      <c r="OCA814" s="72"/>
      <c r="OCB814" s="72"/>
      <c r="OCC814" s="72"/>
      <c r="OCD814" s="72"/>
      <c r="OCE814" s="72"/>
      <c r="OCF814" s="72"/>
      <c r="OCG814" s="72"/>
      <c r="OCH814" s="72"/>
      <c r="OCI814" s="72"/>
      <c r="OCJ814" s="72"/>
      <c r="OCK814" s="72"/>
      <c r="OCL814" s="72"/>
      <c r="OCM814" s="72"/>
      <c r="OCN814" s="72"/>
      <c r="OCO814" s="72"/>
      <c r="OCP814" s="72"/>
      <c r="OCQ814" s="72"/>
      <c r="OCR814" s="72"/>
      <c r="OCS814" s="72"/>
      <c r="OCT814" s="72"/>
      <c r="OCU814" s="72"/>
      <c r="OCV814" s="72"/>
      <c r="OCW814" s="72"/>
      <c r="OCX814" s="72"/>
      <c r="OCY814" s="72"/>
      <c r="OCZ814" s="72"/>
      <c r="ODA814" s="72"/>
      <c r="ODB814" s="72"/>
      <c r="ODC814" s="72"/>
      <c r="ODD814" s="72"/>
      <c r="ODE814" s="72"/>
      <c r="ODF814" s="72"/>
      <c r="ODG814" s="72"/>
      <c r="ODH814" s="72"/>
      <c r="ODI814" s="72"/>
      <c r="ODJ814" s="72"/>
      <c r="ODK814" s="72"/>
      <c r="ODL814" s="72"/>
      <c r="ODM814" s="72"/>
      <c r="ODN814" s="72"/>
      <c r="ODO814" s="72"/>
      <c r="ODP814" s="72"/>
      <c r="ODQ814" s="72"/>
      <c r="ODR814" s="72"/>
      <c r="ODS814" s="72"/>
      <c r="ODT814" s="72"/>
      <c r="ODU814" s="72"/>
      <c r="ODV814" s="72"/>
      <c r="ODW814" s="72"/>
      <c r="ODX814" s="72"/>
      <c r="ODY814" s="72"/>
      <c r="ODZ814" s="72"/>
      <c r="OEA814" s="72"/>
      <c r="OEB814" s="72"/>
      <c r="OEC814" s="72"/>
      <c r="OED814" s="72"/>
      <c r="OEE814" s="72"/>
      <c r="OEF814" s="72"/>
      <c r="OEG814" s="72"/>
      <c r="OEH814" s="72"/>
      <c r="OEI814" s="72"/>
      <c r="OEJ814" s="72"/>
      <c r="OEK814" s="72"/>
      <c r="OEL814" s="72"/>
      <c r="OEM814" s="72"/>
      <c r="OEN814" s="72"/>
      <c r="OEO814" s="72"/>
      <c r="OEP814" s="72"/>
      <c r="OEQ814" s="72"/>
      <c r="OER814" s="72"/>
      <c r="OES814" s="72"/>
      <c r="OET814" s="72"/>
      <c r="OEU814" s="72"/>
      <c r="OEV814" s="72"/>
      <c r="OEW814" s="72"/>
      <c r="OEX814" s="72"/>
      <c r="OEY814" s="72"/>
      <c r="OEZ814" s="72"/>
      <c r="OFA814" s="72"/>
      <c r="OFB814" s="72"/>
      <c r="OFC814" s="72"/>
      <c r="OFD814" s="72"/>
      <c r="OFE814" s="72"/>
      <c r="OFF814" s="72"/>
      <c r="OFG814" s="72"/>
      <c r="OFH814" s="72"/>
      <c r="OFI814" s="72"/>
      <c r="OFJ814" s="72"/>
      <c r="OFK814" s="72"/>
      <c r="OFL814" s="72"/>
      <c r="OFM814" s="72"/>
      <c r="OFN814" s="72"/>
      <c r="OFO814" s="72"/>
      <c r="OFP814" s="72"/>
      <c r="OFQ814" s="72"/>
      <c r="OFR814" s="72"/>
      <c r="OFS814" s="72"/>
      <c r="OFT814" s="72"/>
      <c r="OFU814" s="72"/>
      <c r="OFV814" s="72"/>
      <c r="OFW814" s="72"/>
      <c r="OFX814" s="72"/>
      <c r="OFY814" s="72"/>
      <c r="OFZ814" s="72"/>
      <c r="OGA814" s="72"/>
      <c r="OGB814" s="72"/>
      <c r="OGC814" s="72"/>
      <c r="OGD814" s="72"/>
      <c r="OGE814" s="72"/>
      <c r="OGF814" s="72"/>
      <c r="OGG814" s="72"/>
      <c r="OGH814" s="72"/>
      <c r="OGI814" s="72"/>
      <c r="OGJ814" s="72"/>
      <c r="OGK814" s="72"/>
      <c r="OGL814" s="72"/>
      <c r="OGM814" s="72"/>
      <c r="OGN814" s="72"/>
      <c r="OGO814" s="72"/>
      <c r="OGP814" s="72"/>
      <c r="OGQ814" s="72"/>
      <c r="OGR814" s="72"/>
      <c r="OGS814" s="72"/>
      <c r="OGT814" s="72"/>
      <c r="OGU814" s="72"/>
      <c r="OGV814" s="72"/>
      <c r="OGW814" s="72"/>
      <c r="OGX814" s="72"/>
      <c r="OGY814" s="72"/>
      <c r="OGZ814" s="72"/>
      <c r="OHA814" s="72"/>
      <c r="OHB814" s="72"/>
      <c r="OHC814" s="72"/>
      <c r="OHD814" s="72"/>
      <c r="OHE814" s="72"/>
      <c r="OHF814" s="72"/>
      <c r="OHG814" s="72"/>
      <c r="OHH814" s="72"/>
      <c r="OHI814" s="72"/>
      <c r="OHJ814" s="72"/>
      <c r="OHK814" s="72"/>
      <c r="OHL814" s="72"/>
      <c r="OHM814" s="72"/>
      <c r="OHN814" s="72"/>
      <c r="OHO814" s="72"/>
      <c r="OHP814" s="72"/>
      <c r="OHQ814" s="72"/>
      <c r="OHR814" s="72"/>
      <c r="OHS814" s="72"/>
      <c r="OHT814" s="72"/>
      <c r="OHU814" s="72"/>
      <c r="OHV814" s="72"/>
      <c r="OHW814" s="72"/>
      <c r="OHX814" s="72"/>
      <c r="OHY814" s="72"/>
      <c r="OHZ814" s="72"/>
      <c r="OIA814" s="72"/>
      <c r="OIB814" s="72"/>
      <c r="OIC814" s="72"/>
      <c r="OID814" s="72"/>
      <c r="OIE814" s="72"/>
      <c r="OIF814" s="72"/>
      <c r="OIG814" s="72"/>
      <c r="OIH814" s="72"/>
      <c r="OII814" s="72"/>
      <c r="OIJ814" s="72"/>
      <c r="OIK814" s="72"/>
      <c r="OIL814" s="72"/>
      <c r="OIM814" s="72"/>
      <c r="OIN814" s="72"/>
      <c r="OIO814" s="72"/>
      <c r="OIP814" s="72"/>
      <c r="OIQ814" s="72"/>
      <c r="OIR814" s="72"/>
      <c r="OIS814" s="72"/>
      <c r="OIT814" s="72"/>
      <c r="OIU814" s="72"/>
      <c r="OIV814" s="72"/>
      <c r="OIW814" s="72"/>
      <c r="OIX814" s="72"/>
      <c r="OIY814" s="72"/>
      <c r="OIZ814" s="72"/>
      <c r="OJA814" s="72"/>
      <c r="OJB814" s="72"/>
      <c r="OJC814" s="72"/>
      <c r="OJD814" s="72"/>
      <c r="OJE814" s="72"/>
      <c r="OJF814" s="72"/>
      <c r="OJG814" s="72"/>
      <c r="OJH814" s="72"/>
      <c r="OJI814" s="72"/>
      <c r="OJJ814" s="72"/>
      <c r="OJK814" s="72"/>
      <c r="OJL814" s="72"/>
      <c r="OJM814" s="72"/>
      <c r="OJN814" s="72"/>
      <c r="OJO814" s="72"/>
      <c r="OJP814" s="72"/>
      <c r="OJQ814" s="72"/>
      <c r="OJR814" s="72"/>
      <c r="OJS814" s="72"/>
      <c r="OJT814" s="72"/>
      <c r="OJU814" s="72"/>
      <c r="OJV814" s="72"/>
      <c r="OJW814" s="72"/>
      <c r="OJX814" s="72"/>
      <c r="OJY814" s="72"/>
      <c r="OJZ814" s="72"/>
      <c r="OKA814" s="72"/>
      <c r="OKB814" s="72"/>
      <c r="OKC814" s="72"/>
      <c r="OKD814" s="72"/>
      <c r="OKE814" s="72"/>
      <c r="OKF814" s="72"/>
      <c r="OKG814" s="72"/>
      <c r="OKH814" s="72"/>
      <c r="OKI814" s="72"/>
      <c r="OKJ814" s="72"/>
      <c r="OKK814" s="72"/>
      <c r="OKL814" s="72"/>
      <c r="OKM814" s="72"/>
      <c r="OKN814" s="72"/>
      <c r="OKO814" s="72"/>
      <c r="OKP814" s="72"/>
      <c r="OKQ814" s="72"/>
      <c r="OKR814" s="72"/>
      <c r="OKS814" s="72"/>
      <c r="OKT814" s="72"/>
      <c r="OKU814" s="72"/>
      <c r="OKV814" s="72"/>
      <c r="OKW814" s="72"/>
      <c r="OKX814" s="72"/>
      <c r="OKY814" s="72"/>
      <c r="OKZ814" s="72"/>
      <c r="OLA814" s="72"/>
      <c r="OLB814" s="72"/>
      <c r="OLC814" s="72"/>
      <c r="OLD814" s="72"/>
      <c r="OLE814" s="72"/>
      <c r="OLF814" s="72"/>
      <c r="OLG814" s="72"/>
      <c r="OLH814" s="72"/>
      <c r="OLI814" s="72"/>
      <c r="OLJ814" s="72"/>
      <c r="OLK814" s="72"/>
      <c r="OLL814" s="72"/>
      <c r="OLM814" s="72"/>
      <c r="OLN814" s="72"/>
      <c r="OLO814" s="72"/>
      <c r="OLP814" s="72"/>
      <c r="OLQ814" s="72"/>
      <c r="OLR814" s="72"/>
      <c r="OLS814" s="72"/>
      <c r="OLT814" s="72"/>
      <c r="OLU814" s="72"/>
      <c r="OLV814" s="72"/>
      <c r="OLW814" s="72"/>
      <c r="OLX814" s="72"/>
      <c r="OLY814" s="72"/>
      <c r="OLZ814" s="72"/>
      <c r="OMA814" s="72"/>
      <c r="OMB814" s="72"/>
      <c r="OMC814" s="72"/>
      <c r="OMD814" s="72"/>
      <c r="OME814" s="72"/>
      <c r="OMF814" s="72"/>
      <c r="OMG814" s="72"/>
      <c r="OMH814" s="72"/>
      <c r="OMI814" s="72"/>
      <c r="OMJ814" s="72"/>
      <c r="OMK814" s="72"/>
      <c r="OML814" s="72"/>
      <c r="OMM814" s="72"/>
      <c r="OMN814" s="72"/>
      <c r="OMO814" s="72"/>
      <c r="OMP814" s="72"/>
      <c r="OMQ814" s="72"/>
      <c r="OMR814" s="72"/>
      <c r="OMS814" s="72"/>
      <c r="OMT814" s="72"/>
      <c r="OMU814" s="72"/>
      <c r="OMV814" s="72"/>
      <c r="OMW814" s="72"/>
      <c r="OMX814" s="72"/>
      <c r="OMY814" s="72"/>
      <c r="OMZ814" s="72"/>
      <c r="ONA814" s="72"/>
      <c r="ONB814" s="72"/>
      <c r="ONC814" s="72"/>
      <c r="OND814" s="72"/>
      <c r="ONE814" s="72"/>
      <c r="ONF814" s="72"/>
      <c r="ONG814" s="72"/>
      <c r="ONH814" s="72"/>
      <c r="ONI814" s="72"/>
      <c r="ONJ814" s="72"/>
      <c r="ONK814" s="72"/>
      <c r="ONL814" s="72"/>
      <c r="ONM814" s="72"/>
      <c r="ONN814" s="72"/>
      <c r="ONO814" s="72"/>
      <c r="ONP814" s="72"/>
      <c r="ONQ814" s="72"/>
      <c r="ONR814" s="72"/>
      <c r="ONS814" s="72"/>
      <c r="ONT814" s="72"/>
      <c r="ONU814" s="72"/>
      <c r="ONV814" s="72"/>
      <c r="ONW814" s="72"/>
      <c r="ONX814" s="72"/>
      <c r="ONY814" s="72"/>
      <c r="ONZ814" s="72"/>
      <c r="OOA814" s="72"/>
      <c r="OOB814" s="72"/>
      <c r="OOC814" s="72"/>
      <c r="OOD814" s="72"/>
      <c r="OOE814" s="72"/>
      <c r="OOF814" s="72"/>
      <c r="OOG814" s="72"/>
      <c r="OOH814" s="72"/>
      <c r="OOI814" s="72"/>
      <c r="OOJ814" s="72"/>
      <c r="OOK814" s="72"/>
      <c r="OOL814" s="72"/>
      <c r="OOM814" s="72"/>
      <c r="OON814" s="72"/>
      <c r="OOO814" s="72"/>
      <c r="OOP814" s="72"/>
      <c r="OOQ814" s="72"/>
      <c r="OOR814" s="72"/>
      <c r="OOS814" s="72"/>
      <c r="OOT814" s="72"/>
      <c r="OOU814" s="72"/>
      <c r="OOV814" s="72"/>
      <c r="OOW814" s="72"/>
      <c r="OOX814" s="72"/>
      <c r="OOY814" s="72"/>
      <c r="OOZ814" s="72"/>
      <c r="OPA814" s="72"/>
      <c r="OPB814" s="72"/>
      <c r="OPC814" s="72"/>
      <c r="OPD814" s="72"/>
      <c r="OPE814" s="72"/>
      <c r="OPF814" s="72"/>
      <c r="OPG814" s="72"/>
      <c r="OPH814" s="72"/>
      <c r="OPI814" s="72"/>
      <c r="OPJ814" s="72"/>
      <c r="OPK814" s="72"/>
      <c r="OPL814" s="72"/>
      <c r="OPM814" s="72"/>
      <c r="OPN814" s="72"/>
      <c r="OPO814" s="72"/>
      <c r="OPP814" s="72"/>
      <c r="OPQ814" s="72"/>
      <c r="OPR814" s="72"/>
      <c r="OPS814" s="72"/>
      <c r="OPT814" s="72"/>
      <c r="OPU814" s="72"/>
      <c r="OPV814" s="72"/>
      <c r="OPW814" s="72"/>
      <c r="OPX814" s="72"/>
      <c r="OPY814" s="72"/>
      <c r="OPZ814" s="72"/>
      <c r="OQA814" s="72"/>
      <c r="OQB814" s="72"/>
      <c r="OQC814" s="72"/>
      <c r="OQD814" s="72"/>
      <c r="OQE814" s="72"/>
      <c r="OQF814" s="72"/>
      <c r="OQG814" s="72"/>
      <c r="OQH814" s="72"/>
      <c r="OQI814" s="72"/>
      <c r="OQJ814" s="72"/>
      <c r="OQK814" s="72"/>
      <c r="OQL814" s="72"/>
      <c r="OQM814" s="72"/>
      <c r="OQN814" s="72"/>
      <c r="OQO814" s="72"/>
      <c r="OQP814" s="72"/>
      <c r="OQQ814" s="72"/>
      <c r="OQR814" s="72"/>
      <c r="OQS814" s="72"/>
      <c r="OQT814" s="72"/>
      <c r="OQU814" s="72"/>
      <c r="OQV814" s="72"/>
      <c r="OQW814" s="72"/>
      <c r="OQX814" s="72"/>
      <c r="OQY814" s="72"/>
      <c r="OQZ814" s="72"/>
      <c r="ORA814" s="72"/>
      <c r="ORB814" s="72"/>
      <c r="ORC814" s="72"/>
      <c r="ORD814" s="72"/>
      <c r="ORE814" s="72"/>
      <c r="ORF814" s="72"/>
      <c r="ORG814" s="72"/>
      <c r="ORH814" s="72"/>
      <c r="ORI814" s="72"/>
      <c r="ORJ814" s="72"/>
      <c r="ORK814" s="72"/>
      <c r="ORL814" s="72"/>
      <c r="ORM814" s="72"/>
      <c r="ORN814" s="72"/>
      <c r="ORO814" s="72"/>
      <c r="ORP814" s="72"/>
      <c r="ORQ814" s="72"/>
      <c r="ORR814" s="72"/>
      <c r="ORS814" s="72"/>
      <c r="ORT814" s="72"/>
      <c r="ORU814" s="72"/>
      <c r="ORV814" s="72"/>
      <c r="ORW814" s="72"/>
      <c r="ORX814" s="72"/>
      <c r="ORY814" s="72"/>
      <c r="ORZ814" s="72"/>
      <c r="OSA814" s="72"/>
      <c r="OSB814" s="72"/>
      <c r="OSC814" s="72"/>
      <c r="OSD814" s="72"/>
      <c r="OSE814" s="72"/>
      <c r="OSF814" s="72"/>
      <c r="OSG814" s="72"/>
      <c r="OSH814" s="72"/>
      <c r="OSI814" s="72"/>
      <c r="OSJ814" s="72"/>
      <c r="OSK814" s="72"/>
      <c r="OSL814" s="72"/>
      <c r="OSM814" s="72"/>
      <c r="OSN814" s="72"/>
      <c r="OSO814" s="72"/>
      <c r="OSP814" s="72"/>
      <c r="OSQ814" s="72"/>
      <c r="OSR814" s="72"/>
      <c r="OSS814" s="72"/>
      <c r="OST814" s="72"/>
      <c r="OSU814" s="72"/>
      <c r="OSV814" s="72"/>
      <c r="OSW814" s="72"/>
      <c r="OSX814" s="72"/>
      <c r="OSY814" s="72"/>
      <c r="OSZ814" s="72"/>
      <c r="OTA814" s="72"/>
      <c r="OTB814" s="72"/>
      <c r="OTC814" s="72"/>
      <c r="OTD814" s="72"/>
      <c r="OTE814" s="72"/>
      <c r="OTF814" s="72"/>
      <c r="OTG814" s="72"/>
      <c r="OTH814" s="72"/>
      <c r="OTI814" s="72"/>
      <c r="OTJ814" s="72"/>
      <c r="OTK814" s="72"/>
      <c r="OTL814" s="72"/>
      <c r="OTM814" s="72"/>
      <c r="OTN814" s="72"/>
      <c r="OTO814" s="72"/>
      <c r="OTP814" s="72"/>
      <c r="OTQ814" s="72"/>
      <c r="OTR814" s="72"/>
      <c r="OTS814" s="72"/>
      <c r="OTT814" s="72"/>
      <c r="OTU814" s="72"/>
      <c r="OTV814" s="72"/>
      <c r="OTW814" s="72"/>
      <c r="OTX814" s="72"/>
      <c r="OTY814" s="72"/>
      <c r="OTZ814" s="72"/>
      <c r="OUA814" s="72"/>
      <c r="OUB814" s="72"/>
      <c r="OUC814" s="72"/>
      <c r="OUD814" s="72"/>
      <c r="OUE814" s="72"/>
      <c r="OUF814" s="72"/>
      <c r="OUG814" s="72"/>
      <c r="OUH814" s="72"/>
      <c r="OUI814" s="72"/>
      <c r="OUJ814" s="72"/>
      <c r="OUK814" s="72"/>
      <c r="OUL814" s="72"/>
      <c r="OUM814" s="72"/>
      <c r="OUN814" s="72"/>
      <c r="OUO814" s="72"/>
      <c r="OUP814" s="72"/>
      <c r="OUQ814" s="72"/>
      <c r="OUR814" s="72"/>
      <c r="OUS814" s="72"/>
      <c r="OUT814" s="72"/>
      <c r="OUU814" s="72"/>
      <c r="OUV814" s="72"/>
      <c r="OUW814" s="72"/>
      <c r="OUX814" s="72"/>
      <c r="OUY814" s="72"/>
      <c r="OUZ814" s="72"/>
      <c r="OVA814" s="72"/>
      <c r="OVB814" s="72"/>
      <c r="OVC814" s="72"/>
      <c r="OVD814" s="72"/>
      <c r="OVE814" s="72"/>
      <c r="OVF814" s="72"/>
      <c r="OVG814" s="72"/>
      <c r="OVH814" s="72"/>
      <c r="OVI814" s="72"/>
      <c r="OVJ814" s="72"/>
      <c r="OVK814" s="72"/>
      <c r="OVL814" s="72"/>
      <c r="OVM814" s="72"/>
      <c r="OVN814" s="72"/>
      <c r="OVO814" s="72"/>
      <c r="OVP814" s="72"/>
      <c r="OVQ814" s="72"/>
      <c r="OVR814" s="72"/>
      <c r="OVS814" s="72"/>
      <c r="OVT814" s="72"/>
      <c r="OVU814" s="72"/>
      <c r="OVV814" s="72"/>
      <c r="OVW814" s="72"/>
      <c r="OVX814" s="72"/>
      <c r="OVY814" s="72"/>
      <c r="OVZ814" s="72"/>
      <c r="OWA814" s="72"/>
      <c r="OWB814" s="72"/>
      <c r="OWC814" s="72"/>
      <c r="OWD814" s="72"/>
      <c r="OWE814" s="72"/>
      <c r="OWF814" s="72"/>
      <c r="OWG814" s="72"/>
      <c r="OWH814" s="72"/>
      <c r="OWI814" s="72"/>
      <c r="OWJ814" s="72"/>
      <c r="OWK814" s="72"/>
      <c r="OWL814" s="72"/>
      <c r="OWM814" s="72"/>
      <c r="OWN814" s="72"/>
      <c r="OWO814" s="72"/>
      <c r="OWP814" s="72"/>
      <c r="OWQ814" s="72"/>
      <c r="OWR814" s="72"/>
      <c r="OWS814" s="72"/>
      <c r="OWT814" s="72"/>
      <c r="OWU814" s="72"/>
      <c r="OWV814" s="72"/>
      <c r="OWW814" s="72"/>
      <c r="OWX814" s="72"/>
      <c r="OWY814" s="72"/>
      <c r="OWZ814" s="72"/>
      <c r="OXA814" s="72"/>
      <c r="OXB814" s="72"/>
      <c r="OXC814" s="72"/>
      <c r="OXD814" s="72"/>
      <c r="OXE814" s="72"/>
      <c r="OXF814" s="72"/>
      <c r="OXG814" s="72"/>
      <c r="OXH814" s="72"/>
      <c r="OXI814" s="72"/>
      <c r="OXJ814" s="72"/>
      <c r="OXK814" s="72"/>
      <c r="OXL814" s="72"/>
      <c r="OXM814" s="72"/>
      <c r="OXN814" s="72"/>
      <c r="OXO814" s="72"/>
      <c r="OXP814" s="72"/>
      <c r="OXQ814" s="72"/>
      <c r="OXR814" s="72"/>
      <c r="OXS814" s="72"/>
      <c r="OXT814" s="72"/>
      <c r="OXU814" s="72"/>
      <c r="OXV814" s="72"/>
      <c r="OXW814" s="72"/>
      <c r="OXX814" s="72"/>
      <c r="OXY814" s="72"/>
      <c r="OXZ814" s="72"/>
      <c r="OYA814" s="72"/>
      <c r="OYB814" s="72"/>
      <c r="OYC814" s="72"/>
      <c r="OYD814" s="72"/>
      <c r="OYE814" s="72"/>
      <c r="OYF814" s="72"/>
      <c r="OYG814" s="72"/>
      <c r="OYH814" s="72"/>
      <c r="OYI814" s="72"/>
      <c r="OYJ814" s="72"/>
      <c r="OYK814" s="72"/>
      <c r="OYL814" s="72"/>
      <c r="OYM814" s="72"/>
      <c r="OYN814" s="72"/>
      <c r="OYO814" s="72"/>
      <c r="OYP814" s="72"/>
      <c r="OYQ814" s="72"/>
      <c r="OYR814" s="72"/>
      <c r="OYS814" s="72"/>
      <c r="OYT814" s="72"/>
      <c r="OYU814" s="72"/>
      <c r="OYV814" s="72"/>
      <c r="OYW814" s="72"/>
      <c r="OYX814" s="72"/>
      <c r="OYY814" s="72"/>
      <c r="OYZ814" s="72"/>
      <c r="OZA814" s="72"/>
      <c r="OZB814" s="72"/>
      <c r="OZC814" s="72"/>
      <c r="OZD814" s="72"/>
      <c r="OZE814" s="72"/>
      <c r="OZF814" s="72"/>
      <c r="OZG814" s="72"/>
      <c r="OZH814" s="72"/>
      <c r="OZI814" s="72"/>
      <c r="OZJ814" s="72"/>
      <c r="OZK814" s="72"/>
      <c r="OZL814" s="72"/>
      <c r="OZM814" s="72"/>
      <c r="OZN814" s="72"/>
      <c r="OZO814" s="72"/>
      <c r="OZP814" s="72"/>
      <c r="OZQ814" s="72"/>
      <c r="OZR814" s="72"/>
      <c r="OZS814" s="72"/>
      <c r="OZT814" s="72"/>
      <c r="OZU814" s="72"/>
      <c r="OZV814" s="72"/>
      <c r="OZW814" s="72"/>
      <c r="OZX814" s="72"/>
      <c r="OZY814" s="72"/>
      <c r="OZZ814" s="72"/>
      <c r="PAA814" s="72"/>
      <c r="PAB814" s="72"/>
      <c r="PAC814" s="72"/>
      <c r="PAD814" s="72"/>
      <c r="PAE814" s="72"/>
      <c r="PAF814" s="72"/>
      <c r="PAG814" s="72"/>
      <c r="PAH814" s="72"/>
      <c r="PAI814" s="72"/>
      <c r="PAJ814" s="72"/>
      <c r="PAK814" s="72"/>
      <c r="PAL814" s="72"/>
      <c r="PAM814" s="72"/>
      <c r="PAN814" s="72"/>
      <c r="PAO814" s="72"/>
      <c r="PAP814" s="72"/>
      <c r="PAQ814" s="72"/>
      <c r="PAR814" s="72"/>
      <c r="PAS814" s="72"/>
      <c r="PAT814" s="72"/>
      <c r="PAU814" s="72"/>
      <c r="PAV814" s="72"/>
      <c r="PAW814" s="72"/>
      <c r="PAX814" s="72"/>
      <c r="PAY814" s="72"/>
      <c r="PAZ814" s="72"/>
      <c r="PBA814" s="72"/>
      <c r="PBB814" s="72"/>
      <c r="PBC814" s="72"/>
      <c r="PBD814" s="72"/>
      <c r="PBE814" s="72"/>
      <c r="PBF814" s="72"/>
      <c r="PBG814" s="72"/>
      <c r="PBH814" s="72"/>
      <c r="PBI814" s="72"/>
      <c r="PBJ814" s="72"/>
      <c r="PBK814" s="72"/>
      <c r="PBL814" s="72"/>
      <c r="PBM814" s="72"/>
      <c r="PBN814" s="72"/>
      <c r="PBO814" s="72"/>
      <c r="PBP814" s="72"/>
      <c r="PBQ814" s="72"/>
      <c r="PBR814" s="72"/>
      <c r="PBS814" s="72"/>
      <c r="PBT814" s="72"/>
      <c r="PBU814" s="72"/>
      <c r="PBV814" s="72"/>
      <c r="PBW814" s="72"/>
      <c r="PBX814" s="72"/>
      <c r="PBY814" s="72"/>
      <c r="PBZ814" s="72"/>
      <c r="PCA814" s="72"/>
      <c r="PCB814" s="72"/>
      <c r="PCC814" s="72"/>
      <c r="PCD814" s="72"/>
      <c r="PCE814" s="72"/>
      <c r="PCF814" s="72"/>
      <c r="PCG814" s="72"/>
      <c r="PCH814" s="72"/>
      <c r="PCI814" s="72"/>
      <c r="PCJ814" s="72"/>
      <c r="PCK814" s="72"/>
      <c r="PCL814" s="72"/>
      <c r="PCM814" s="72"/>
      <c r="PCN814" s="72"/>
      <c r="PCO814" s="72"/>
      <c r="PCP814" s="72"/>
      <c r="PCQ814" s="72"/>
      <c r="PCR814" s="72"/>
      <c r="PCS814" s="72"/>
      <c r="PCT814" s="72"/>
      <c r="PCU814" s="72"/>
      <c r="PCV814" s="72"/>
      <c r="PCW814" s="72"/>
      <c r="PCX814" s="72"/>
      <c r="PCY814" s="72"/>
      <c r="PCZ814" s="72"/>
      <c r="PDA814" s="72"/>
      <c r="PDB814" s="72"/>
      <c r="PDC814" s="72"/>
      <c r="PDD814" s="72"/>
      <c r="PDE814" s="72"/>
      <c r="PDF814" s="72"/>
      <c r="PDG814" s="72"/>
      <c r="PDH814" s="72"/>
      <c r="PDI814" s="72"/>
      <c r="PDJ814" s="72"/>
      <c r="PDK814" s="72"/>
      <c r="PDL814" s="72"/>
      <c r="PDM814" s="72"/>
      <c r="PDN814" s="72"/>
      <c r="PDO814" s="72"/>
      <c r="PDP814" s="72"/>
      <c r="PDQ814" s="72"/>
      <c r="PDR814" s="72"/>
      <c r="PDS814" s="72"/>
      <c r="PDT814" s="72"/>
      <c r="PDU814" s="72"/>
      <c r="PDV814" s="72"/>
      <c r="PDW814" s="72"/>
      <c r="PDX814" s="72"/>
      <c r="PDY814" s="72"/>
      <c r="PDZ814" s="72"/>
      <c r="PEA814" s="72"/>
      <c r="PEB814" s="72"/>
      <c r="PEC814" s="72"/>
      <c r="PED814" s="72"/>
      <c r="PEE814" s="72"/>
      <c r="PEF814" s="72"/>
      <c r="PEG814" s="72"/>
      <c r="PEH814" s="72"/>
      <c r="PEI814" s="72"/>
      <c r="PEJ814" s="72"/>
      <c r="PEK814" s="72"/>
      <c r="PEL814" s="72"/>
      <c r="PEM814" s="72"/>
      <c r="PEN814" s="72"/>
      <c r="PEO814" s="72"/>
      <c r="PEP814" s="72"/>
      <c r="PEQ814" s="72"/>
      <c r="PER814" s="72"/>
      <c r="PES814" s="72"/>
      <c r="PET814" s="72"/>
      <c r="PEU814" s="72"/>
      <c r="PEV814" s="72"/>
      <c r="PEW814" s="72"/>
      <c r="PEX814" s="72"/>
      <c r="PEY814" s="72"/>
      <c r="PEZ814" s="72"/>
      <c r="PFA814" s="72"/>
      <c r="PFB814" s="72"/>
      <c r="PFC814" s="72"/>
      <c r="PFD814" s="72"/>
      <c r="PFE814" s="72"/>
      <c r="PFF814" s="72"/>
      <c r="PFG814" s="72"/>
      <c r="PFH814" s="72"/>
      <c r="PFI814" s="72"/>
      <c r="PFJ814" s="72"/>
      <c r="PFK814" s="72"/>
      <c r="PFL814" s="72"/>
      <c r="PFM814" s="72"/>
      <c r="PFN814" s="72"/>
      <c r="PFO814" s="72"/>
      <c r="PFP814" s="72"/>
      <c r="PFQ814" s="72"/>
      <c r="PFR814" s="72"/>
      <c r="PFS814" s="72"/>
      <c r="PFT814" s="72"/>
      <c r="PFU814" s="72"/>
      <c r="PFV814" s="72"/>
      <c r="PFW814" s="72"/>
      <c r="PFX814" s="72"/>
      <c r="PFY814" s="72"/>
      <c r="PFZ814" s="72"/>
      <c r="PGA814" s="72"/>
      <c r="PGB814" s="72"/>
      <c r="PGC814" s="72"/>
      <c r="PGD814" s="72"/>
      <c r="PGE814" s="72"/>
      <c r="PGF814" s="72"/>
      <c r="PGG814" s="72"/>
      <c r="PGH814" s="72"/>
      <c r="PGI814" s="72"/>
      <c r="PGJ814" s="72"/>
      <c r="PGK814" s="72"/>
      <c r="PGL814" s="72"/>
      <c r="PGM814" s="72"/>
      <c r="PGN814" s="72"/>
      <c r="PGO814" s="72"/>
      <c r="PGP814" s="72"/>
      <c r="PGQ814" s="72"/>
      <c r="PGR814" s="72"/>
      <c r="PGS814" s="72"/>
      <c r="PGT814" s="72"/>
      <c r="PGU814" s="72"/>
      <c r="PGV814" s="72"/>
      <c r="PGW814" s="72"/>
      <c r="PGX814" s="72"/>
      <c r="PGY814" s="72"/>
      <c r="PGZ814" s="72"/>
      <c r="PHA814" s="72"/>
      <c r="PHB814" s="72"/>
      <c r="PHC814" s="72"/>
      <c r="PHD814" s="72"/>
      <c r="PHE814" s="72"/>
      <c r="PHF814" s="72"/>
      <c r="PHG814" s="72"/>
      <c r="PHH814" s="72"/>
      <c r="PHI814" s="72"/>
      <c r="PHJ814" s="72"/>
      <c r="PHK814" s="72"/>
      <c r="PHL814" s="72"/>
      <c r="PHM814" s="72"/>
      <c r="PHN814" s="72"/>
      <c r="PHO814" s="72"/>
      <c r="PHP814" s="72"/>
      <c r="PHQ814" s="72"/>
      <c r="PHR814" s="72"/>
      <c r="PHS814" s="72"/>
      <c r="PHT814" s="72"/>
      <c r="PHU814" s="72"/>
      <c r="PHV814" s="72"/>
      <c r="PHW814" s="72"/>
      <c r="PHX814" s="72"/>
      <c r="PHY814" s="72"/>
      <c r="PHZ814" s="72"/>
      <c r="PIA814" s="72"/>
      <c r="PIB814" s="72"/>
      <c r="PIC814" s="72"/>
      <c r="PID814" s="72"/>
      <c r="PIE814" s="72"/>
      <c r="PIF814" s="72"/>
      <c r="PIG814" s="72"/>
      <c r="PIH814" s="72"/>
      <c r="PII814" s="72"/>
      <c r="PIJ814" s="72"/>
      <c r="PIK814" s="72"/>
      <c r="PIL814" s="72"/>
      <c r="PIM814" s="72"/>
      <c r="PIN814" s="72"/>
      <c r="PIO814" s="72"/>
      <c r="PIP814" s="72"/>
      <c r="PIQ814" s="72"/>
      <c r="PIR814" s="72"/>
      <c r="PIS814" s="72"/>
      <c r="PIT814" s="72"/>
      <c r="PIU814" s="72"/>
      <c r="PIV814" s="72"/>
      <c r="PIW814" s="72"/>
      <c r="PIX814" s="72"/>
      <c r="PIY814" s="72"/>
      <c r="PIZ814" s="72"/>
      <c r="PJA814" s="72"/>
      <c r="PJB814" s="72"/>
      <c r="PJC814" s="72"/>
      <c r="PJD814" s="72"/>
      <c r="PJE814" s="72"/>
      <c r="PJF814" s="72"/>
      <c r="PJG814" s="72"/>
      <c r="PJH814" s="72"/>
      <c r="PJI814" s="72"/>
      <c r="PJJ814" s="72"/>
      <c r="PJK814" s="72"/>
      <c r="PJL814" s="72"/>
      <c r="PJM814" s="72"/>
      <c r="PJN814" s="72"/>
      <c r="PJO814" s="72"/>
      <c r="PJP814" s="72"/>
      <c r="PJQ814" s="72"/>
      <c r="PJR814" s="72"/>
      <c r="PJS814" s="72"/>
      <c r="PJT814" s="72"/>
      <c r="PJU814" s="72"/>
      <c r="PJV814" s="72"/>
      <c r="PJW814" s="72"/>
      <c r="PJX814" s="72"/>
      <c r="PJY814" s="72"/>
      <c r="PJZ814" s="72"/>
      <c r="PKA814" s="72"/>
      <c r="PKB814" s="72"/>
      <c r="PKC814" s="72"/>
      <c r="PKD814" s="72"/>
      <c r="PKE814" s="72"/>
      <c r="PKF814" s="72"/>
      <c r="PKG814" s="72"/>
      <c r="PKH814" s="72"/>
      <c r="PKI814" s="72"/>
      <c r="PKJ814" s="72"/>
      <c r="PKK814" s="72"/>
      <c r="PKL814" s="72"/>
      <c r="PKM814" s="72"/>
      <c r="PKN814" s="72"/>
      <c r="PKO814" s="72"/>
      <c r="PKP814" s="72"/>
      <c r="PKQ814" s="72"/>
      <c r="PKR814" s="72"/>
      <c r="PKS814" s="72"/>
      <c r="PKT814" s="72"/>
      <c r="PKU814" s="72"/>
      <c r="PKV814" s="72"/>
      <c r="PKW814" s="72"/>
      <c r="PKX814" s="72"/>
      <c r="PKY814" s="72"/>
      <c r="PKZ814" s="72"/>
      <c r="PLA814" s="72"/>
      <c r="PLB814" s="72"/>
      <c r="PLC814" s="72"/>
      <c r="PLD814" s="72"/>
      <c r="PLE814" s="72"/>
      <c r="PLF814" s="72"/>
      <c r="PLG814" s="72"/>
      <c r="PLH814" s="72"/>
      <c r="PLI814" s="72"/>
      <c r="PLJ814" s="72"/>
      <c r="PLK814" s="72"/>
      <c r="PLL814" s="72"/>
      <c r="PLM814" s="72"/>
      <c r="PLN814" s="72"/>
      <c r="PLO814" s="72"/>
      <c r="PLP814" s="72"/>
      <c r="PLQ814" s="72"/>
      <c r="PLR814" s="72"/>
      <c r="PLS814" s="72"/>
      <c r="PLT814" s="72"/>
      <c r="PLU814" s="72"/>
      <c r="PLV814" s="72"/>
      <c r="PLW814" s="72"/>
      <c r="PLX814" s="72"/>
      <c r="PLY814" s="72"/>
      <c r="PLZ814" s="72"/>
      <c r="PMA814" s="72"/>
      <c r="PMB814" s="72"/>
      <c r="PMC814" s="72"/>
      <c r="PMD814" s="72"/>
      <c r="PME814" s="72"/>
      <c r="PMF814" s="72"/>
      <c r="PMG814" s="72"/>
      <c r="PMH814" s="72"/>
      <c r="PMI814" s="72"/>
      <c r="PMJ814" s="72"/>
      <c r="PMK814" s="72"/>
      <c r="PML814" s="72"/>
      <c r="PMM814" s="72"/>
      <c r="PMN814" s="72"/>
      <c r="PMO814" s="72"/>
      <c r="PMP814" s="72"/>
      <c r="PMQ814" s="72"/>
      <c r="PMR814" s="72"/>
      <c r="PMS814" s="72"/>
      <c r="PMT814" s="72"/>
      <c r="PMU814" s="72"/>
      <c r="PMV814" s="72"/>
      <c r="PMW814" s="72"/>
      <c r="PMX814" s="72"/>
      <c r="PMY814" s="72"/>
      <c r="PMZ814" s="72"/>
      <c r="PNA814" s="72"/>
      <c r="PNB814" s="72"/>
      <c r="PNC814" s="72"/>
      <c r="PND814" s="72"/>
      <c r="PNE814" s="72"/>
      <c r="PNF814" s="72"/>
      <c r="PNG814" s="72"/>
      <c r="PNH814" s="72"/>
      <c r="PNI814" s="72"/>
      <c r="PNJ814" s="72"/>
      <c r="PNK814" s="72"/>
      <c r="PNL814" s="72"/>
      <c r="PNM814" s="72"/>
      <c r="PNN814" s="72"/>
      <c r="PNO814" s="72"/>
      <c r="PNP814" s="72"/>
      <c r="PNQ814" s="72"/>
      <c r="PNR814" s="72"/>
      <c r="PNS814" s="72"/>
      <c r="PNT814" s="72"/>
      <c r="PNU814" s="72"/>
      <c r="PNV814" s="72"/>
      <c r="PNW814" s="72"/>
      <c r="PNX814" s="72"/>
      <c r="PNY814" s="72"/>
      <c r="PNZ814" s="72"/>
      <c r="POA814" s="72"/>
      <c r="POB814" s="72"/>
      <c r="POC814" s="72"/>
      <c r="POD814" s="72"/>
      <c r="POE814" s="72"/>
      <c r="POF814" s="72"/>
      <c r="POG814" s="72"/>
      <c r="POH814" s="72"/>
      <c r="POI814" s="72"/>
      <c r="POJ814" s="72"/>
      <c r="POK814" s="72"/>
      <c r="POL814" s="72"/>
      <c r="POM814" s="72"/>
      <c r="PON814" s="72"/>
      <c r="POO814" s="72"/>
      <c r="POP814" s="72"/>
      <c r="POQ814" s="72"/>
      <c r="POR814" s="72"/>
      <c r="POS814" s="72"/>
      <c r="POT814" s="72"/>
      <c r="POU814" s="72"/>
      <c r="POV814" s="72"/>
      <c r="POW814" s="72"/>
      <c r="POX814" s="72"/>
      <c r="POY814" s="72"/>
      <c r="POZ814" s="72"/>
      <c r="PPA814" s="72"/>
      <c r="PPB814" s="72"/>
      <c r="PPC814" s="72"/>
      <c r="PPD814" s="72"/>
      <c r="PPE814" s="72"/>
      <c r="PPF814" s="72"/>
      <c r="PPG814" s="72"/>
      <c r="PPH814" s="72"/>
      <c r="PPI814" s="72"/>
      <c r="PPJ814" s="72"/>
      <c r="PPK814" s="72"/>
      <c r="PPL814" s="72"/>
      <c r="PPM814" s="72"/>
      <c r="PPN814" s="72"/>
      <c r="PPO814" s="72"/>
      <c r="PPP814" s="72"/>
      <c r="PPQ814" s="72"/>
      <c r="PPR814" s="72"/>
      <c r="PPS814" s="72"/>
      <c r="PPT814" s="72"/>
      <c r="PPU814" s="72"/>
      <c r="PPV814" s="72"/>
      <c r="PPW814" s="72"/>
      <c r="PPX814" s="72"/>
      <c r="PPY814" s="72"/>
      <c r="PPZ814" s="72"/>
      <c r="PQA814" s="72"/>
      <c r="PQB814" s="72"/>
      <c r="PQC814" s="72"/>
      <c r="PQD814" s="72"/>
      <c r="PQE814" s="72"/>
      <c r="PQF814" s="72"/>
      <c r="PQG814" s="72"/>
      <c r="PQH814" s="72"/>
      <c r="PQI814" s="72"/>
      <c r="PQJ814" s="72"/>
      <c r="PQK814" s="72"/>
      <c r="PQL814" s="72"/>
      <c r="PQM814" s="72"/>
      <c r="PQN814" s="72"/>
      <c r="PQO814" s="72"/>
      <c r="PQP814" s="72"/>
      <c r="PQQ814" s="72"/>
      <c r="PQR814" s="72"/>
      <c r="PQS814" s="72"/>
      <c r="PQT814" s="72"/>
      <c r="PQU814" s="72"/>
      <c r="PQV814" s="72"/>
      <c r="PQW814" s="72"/>
      <c r="PQX814" s="72"/>
      <c r="PQY814" s="72"/>
      <c r="PQZ814" s="72"/>
      <c r="PRA814" s="72"/>
      <c r="PRB814" s="72"/>
      <c r="PRC814" s="72"/>
      <c r="PRD814" s="72"/>
      <c r="PRE814" s="72"/>
      <c r="PRF814" s="72"/>
      <c r="PRG814" s="72"/>
      <c r="PRH814" s="72"/>
      <c r="PRI814" s="72"/>
      <c r="PRJ814" s="72"/>
      <c r="PRK814" s="72"/>
      <c r="PRL814" s="72"/>
      <c r="PRM814" s="72"/>
      <c r="PRN814" s="72"/>
      <c r="PRO814" s="72"/>
      <c r="PRP814" s="72"/>
      <c r="PRQ814" s="72"/>
      <c r="PRR814" s="72"/>
      <c r="PRS814" s="72"/>
      <c r="PRT814" s="72"/>
      <c r="PRU814" s="72"/>
      <c r="PRV814" s="72"/>
      <c r="PRW814" s="72"/>
      <c r="PRX814" s="72"/>
      <c r="PRY814" s="72"/>
      <c r="PRZ814" s="72"/>
      <c r="PSA814" s="72"/>
      <c r="PSB814" s="72"/>
      <c r="PSC814" s="72"/>
      <c r="PSD814" s="72"/>
      <c r="PSE814" s="72"/>
      <c r="PSF814" s="72"/>
      <c r="PSG814" s="72"/>
      <c r="PSH814" s="72"/>
      <c r="PSI814" s="72"/>
      <c r="PSJ814" s="72"/>
      <c r="PSK814" s="72"/>
      <c r="PSL814" s="72"/>
      <c r="PSM814" s="72"/>
      <c r="PSN814" s="72"/>
      <c r="PSO814" s="72"/>
      <c r="PSP814" s="72"/>
      <c r="PSQ814" s="72"/>
      <c r="PSR814" s="72"/>
      <c r="PSS814" s="72"/>
      <c r="PST814" s="72"/>
      <c r="PSU814" s="72"/>
      <c r="PSV814" s="72"/>
      <c r="PSW814" s="72"/>
      <c r="PSX814" s="72"/>
      <c r="PSY814" s="72"/>
      <c r="PSZ814" s="72"/>
      <c r="PTA814" s="72"/>
      <c r="PTB814" s="72"/>
      <c r="PTC814" s="72"/>
      <c r="PTD814" s="72"/>
      <c r="PTE814" s="72"/>
      <c r="PTF814" s="72"/>
      <c r="PTG814" s="72"/>
      <c r="PTH814" s="72"/>
      <c r="PTI814" s="72"/>
      <c r="PTJ814" s="72"/>
      <c r="PTK814" s="72"/>
      <c r="PTL814" s="72"/>
      <c r="PTM814" s="72"/>
      <c r="PTN814" s="72"/>
      <c r="PTO814" s="72"/>
      <c r="PTP814" s="72"/>
      <c r="PTQ814" s="72"/>
      <c r="PTR814" s="72"/>
      <c r="PTS814" s="72"/>
      <c r="PTT814" s="72"/>
      <c r="PTU814" s="72"/>
      <c r="PTV814" s="72"/>
      <c r="PTW814" s="72"/>
      <c r="PTX814" s="72"/>
      <c r="PTY814" s="72"/>
      <c r="PTZ814" s="72"/>
      <c r="PUA814" s="72"/>
      <c r="PUB814" s="72"/>
      <c r="PUC814" s="72"/>
      <c r="PUD814" s="72"/>
      <c r="PUE814" s="72"/>
      <c r="PUF814" s="72"/>
      <c r="PUG814" s="72"/>
      <c r="PUH814" s="72"/>
      <c r="PUI814" s="72"/>
      <c r="PUJ814" s="72"/>
      <c r="PUK814" s="72"/>
      <c r="PUL814" s="72"/>
      <c r="PUM814" s="72"/>
      <c r="PUN814" s="72"/>
      <c r="PUO814" s="72"/>
      <c r="PUP814" s="72"/>
      <c r="PUQ814" s="72"/>
      <c r="PUR814" s="72"/>
      <c r="PUS814" s="72"/>
      <c r="PUT814" s="72"/>
      <c r="PUU814" s="72"/>
      <c r="PUV814" s="72"/>
      <c r="PUW814" s="72"/>
      <c r="PUX814" s="72"/>
      <c r="PUY814" s="72"/>
      <c r="PUZ814" s="72"/>
      <c r="PVA814" s="72"/>
      <c r="PVB814" s="72"/>
      <c r="PVC814" s="72"/>
      <c r="PVD814" s="72"/>
      <c r="PVE814" s="72"/>
      <c r="PVF814" s="72"/>
      <c r="PVG814" s="72"/>
      <c r="PVH814" s="72"/>
      <c r="PVI814" s="72"/>
      <c r="PVJ814" s="72"/>
      <c r="PVK814" s="72"/>
      <c r="PVL814" s="72"/>
      <c r="PVM814" s="72"/>
      <c r="PVN814" s="72"/>
      <c r="PVO814" s="72"/>
      <c r="PVP814" s="72"/>
      <c r="PVQ814" s="72"/>
      <c r="PVR814" s="72"/>
      <c r="PVS814" s="72"/>
      <c r="PVT814" s="72"/>
      <c r="PVU814" s="72"/>
      <c r="PVV814" s="72"/>
      <c r="PVW814" s="72"/>
      <c r="PVX814" s="72"/>
      <c r="PVY814" s="72"/>
      <c r="PVZ814" s="72"/>
      <c r="PWA814" s="72"/>
      <c r="PWB814" s="72"/>
      <c r="PWC814" s="72"/>
      <c r="PWD814" s="72"/>
      <c r="PWE814" s="72"/>
      <c r="PWF814" s="72"/>
      <c r="PWG814" s="72"/>
      <c r="PWH814" s="72"/>
      <c r="PWI814" s="72"/>
      <c r="PWJ814" s="72"/>
      <c r="PWK814" s="72"/>
      <c r="PWL814" s="72"/>
      <c r="PWM814" s="72"/>
      <c r="PWN814" s="72"/>
      <c r="PWO814" s="72"/>
      <c r="PWP814" s="72"/>
      <c r="PWQ814" s="72"/>
      <c r="PWR814" s="72"/>
      <c r="PWS814" s="72"/>
      <c r="PWT814" s="72"/>
      <c r="PWU814" s="72"/>
      <c r="PWV814" s="72"/>
      <c r="PWW814" s="72"/>
      <c r="PWX814" s="72"/>
      <c r="PWY814" s="72"/>
      <c r="PWZ814" s="72"/>
      <c r="PXA814" s="72"/>
      <c r="PXB814" s="72"/>
      <c r="PXC814" s="72"/>
      <c r="PXD814" s="72"/>
      <c r="PXE814" s="72"/>
      <c r="PXF814" s="72"/>
      <c r="PXG814" s="72"/>
      <c r="PXH814" s="72"/>
      <c r="PXI814" s="72"/>
      <c r="PXJ814" s="72"/>
      <c r="PXK814" s="72"/>
      <c r="PXL814" s="72"/>
      <c r="PXM814" s="72"/>
      <c r="PXN814" s="72"/>
      <c r="PXO814" s="72"/>
      <c r="PXP814" s="72"/>
      <c r="PXQ814" s="72"/>
      <c r="PXR814" s="72"/>
      <c r="PXS814" s="72"/>
      <c r="PXT814" s="72"/>
      <c r="PXU814" s="72"/>
      <c r="PXV814" s="72"/>
      <c r="PXW814" s="72"/>
      <c r="PXX814" s="72"/>
      <c r="PXY814" s="72"/>
      <c r="PXZ814" s="72"/>
      <c r="PYA814" s="72"/>
      <c r="PYB814" s="72"/>
      <c r="PYC814" s="72"/>
      <c r="PYD814" s="72"/>
      <c r="PYE814" s="72"/>
      <c r="PYF814" s="72"/>
      <c r="PYG814" s="72"/>
      <c r="PYH814" s="72"/>
      <c r="PYI814" s="72"/>
      <c r="PYJ814" s="72"/>
      <c r="PYK814" s="72"/>
      <c r="PYL814" s="72"/>
      <c r="PYM814" s="72"/>
      <c r="PYN814" s="72"/>
      <c r="PYO814" s="72"/>
      <c r="PYP814" s="72"/>
      <c r="PYQ814" s="72"/>
      <c r="PYR814" s="72"/>
      <c r="PYS814" s="72"/>
      <c r="PYT814" s="72"/>
      <c r="PYU814" s="72"/>
      <c r="PYV814" s="72"/>
      <c r="PYW814" s="72"/>
      <c r="PYX814" s="72"/>
      <c r="PYY814" s="72"/>
      <c r="PYZ814" s="72"/>
      <c r="PZA814" s="72"/>
      <c r="PZB814" s="72"/>
      <c r="PZC814" s="72"/>
      <c r="PZD814" s="72"/>
      <c r="PZE814" s="72"/>
      <c r="PZF814" s="72"/>
      <c r="PZG814" s="72"/>
      <c r="PZH814" s="72"/>
      <c r="PZI814" s="72"/>
      <c r="PZJ814" s="72"/>
      <c r="PZK814" s="72"/>
      <c r="PZL814" s="72"/>
      <c r="PZM814" s="72"/>
      <c r="PZN814" s="72"/>
      <c r="PZO814" s="72"/>
      <c r="PZP814" s="72"/>
      <c r="PZQ814" s="72"/>
      <c r="PZR814" s="72"/>
      <c r="PZS814" s="72"/>
      <c r="PZT814" s="72"/>
      <c r="PZU814" s="72"/>
      <c r="PZV814" s="72"/>
      <c r="PZW814" s="72"/>
      <c r="PZX814" s="72"/>
      <c r="PZY814" s="72"/>
      <c r="PZZ814" s="72"/>
      <c r="QAA814" s="72"/>
      <c r="QAB814" s="72"/>
      <c r="QAC814" s="72"/>
      <c r="QAD814" s="72"/>
      <c r="QAE814" s="72"/>
      <c r="QAF814" s="72"/>
      <c r="QAG814" s="72"/>
      <c r="QAH814" s="72"/>
      <c r="QAI814" s="72"/>
      <c r="QAJ814" s="72"/>
      <c r="QAK814" s="72"/>
      <c r="QAL814" s="72"/>
      <c r="QAM814" s="72"/>
      <c r="QAN814" s="72"/>
      <c r="QAO814" s="72"/>
      <c r="QAP814" s="72"/>
      <c r="QAQ814" s="72"/>
      <c r="QAR814" s="72"/>
      <c r="QAS814" s="72"/>
      <c r="QAT814" s="72"/>
      <c r="QAU814" s="72"/>
      <c r="QAV814" s="72"/>
      <c r="QAW814" s="72"/>
      <c r="QAX814" s="72"/>
      <c r="QAY814" s="72"/>
      <c r="QAZ814" s="72"/>
      <c r="QBA814" s="72"/>
      <c r="QBB814" s="72"/>
      <c r="QBC814" s="72"/>
      <c r="QBD814" s="72"/>
      <c r="QBE814" s="72"/>
      <c r="QBF814" s="72"/>
      <c r="QBG814" s="72"/>
      <c r="QBH814" s="72"/>
      <c r="QBI814" s="72"/>
      <c r="QBJ814" s="72"/>
      <c r="QBK814" s="72"/>
      <c r="QBL814" s="72"/>
      <c r="QBM814" s="72"/>
      <c r="QBN814" s="72"/>
      <c r="QBO814" s="72"/>
      <c r="QBP814" s="72"/>
      <c r="QBQ814" s="72"/>
      <c r="QBR814" s="72"/>
      <c r="QBS814" s="72"/>
      <c r="QBT814" s="72"/>
      <c r="QBU814" s="72"/>
      <c r="QBV814" s="72"/>
      <c r="QBW814" s="72"/>
      <c r="QBX814" s="72"/>
      <c r="QBY814" s="72"/>
      <c r="QBZ814" s="72"/>
      <c r="QCA814" s="72"/>
      <c r="QCB814" s="72"/>
      <c r="QCC814" s="72"/>
      <c r="QCD814" s="72"/>
      <c r="QCE814" s="72"/>
      <c r="QCF814" s="72"/>
      <c r="QCG814" s="72"/>
      <c r="QCH814" s="72"/>
      <c r="QCI814" s="72"/>
      <c r="QCJ814" s="72"/>
      <c r="QCK814" s="72"/>
      <c r="QCL814" s="72"/>
      <c r="QCM814" s="72"/>
      <c r="QCN814" s="72"/>
      <c r="QCO814" s="72"/>
      <c r="QCP814" s="72"/>
      <c r="QCQ814" s="72"/>
      <c r="QCR814" s="72"/>
      <c r="QCS814" s="72"/>
      <c r="QCT814" s="72"/>
      <c r="QCU814" s="72"/>
      <c r="QCV814" s="72"/>
      <c r="QCW814" s="72"/>
      <c r="QCX814" s="72"/>
      <c r="QCY814" s="72"/>
      <c r="QCZ814" s="72"/>
      <c r="QDA814" s="72"/>
      <c r="QDB814" s="72"/>
      <c r="QDC814" s="72"/>
      <c r="QDD814" s="72"/>
      <c r="QDE814" s="72"/>
      <c r="QDF814" s="72"/>
      <c r="QDG814" s="72"/>
      <c r="QDH814" s="72"/>
      <c r="QDI814" s="72"/>
      <c r="QDJ814" s="72"/>
      <c r="QDK814" s="72"/>
      <c r="QDL814" s="72"/>
      <c r="QDM814" s="72"/>
      <c r="QDN814" s="72"/>
      <c r="QDO814" s="72"/>
      <c r="QDP814" s="72"/>
      <c r="QDQ814" s="72"/>
      <c r="QDR814" s="72"/>
      <c r="QDS814" s="72"/>
      <c r="QDT814" s="72"/>
      <c r="QDU814" s="72"/>
      <c r="QDV814" s="72"/>
      <c r="QDW814" s="72"/>
      <c r="QDX814" s="72"/>
      <c r="QDY814" s="72"/>
      <c r="QDZ814" s="72"/>
      <c r="QEA814" s="72"/>
      <c r="QEB814" s="72"/>
      <c r="QEC814" s="72"/>
      <c r="QED814" s="72"/>
      <c r="QEE814" s="72"/>
      <c r="QEF814" s="72"/>
      <c r="QEG814" s="72"/>
      <c r="QEH814" s="72"/>
      <c r="QEI814" s="72"/>
      <c r="QEJ814" s="72"/>
      <c r="QEK814" s="72"/>
      <c r="QEL814" s="72"/>
      <c r="QEM814" s="72"/>
      <c r="QEN814" s="72"/>
      <c r="QEO814" s="72"/>
      <c r="QEP814" s="72"/>
      <c r="QEQ814" s="72"/>
      <c r="QER814" s="72"/>
      <c r="QES814" s="72"/>
      <c r="QET814" s="72"/>
      <c r="QEU814" s="72"/>
      <c r="QEV814" s="72"/>
      <c r="QEW814" s="72"/>
      <c r="QEX814" s="72"/>
      <c r="QEY814" s="72"/>
      <c r="QEZ814" s="72"/>
      <c r="QFA814" s="72"/>
      <c r="QFB814" s="72"/>
      <c r="QFC814" s="72"/>
      <c r="QFD814" s="72"/>
      <c r="QFE814" s="72"/>
      <c r="QFF814" s="72"/>
      <c r="QFG814" s="72"/>
      <c r="QFH814" s="72"/>
      <c r="QFI814" s="72"/>
      <c r="QFJ814" s="72"/>
      <c r="QFK814" s="72"/>
      <c r="QFL814" s="72"/>
      <c r="QFM814" s="72"/>
      <c r="QFN814" s="72"/>
      <c r="QFO814" s="72"/>
      <c r="QFP814" s="72"/>
      <c r="QFQ814" s="72"/>
      <c r="QFR814" s="72"/>
      <c r="QFS814" s="72"/>
      <c r="QFT814" s="72"/>
      <c r="QFU814" s="72"/>
      <c r="QFV814" s="72"/>
      <c r="QFW814" s="72"/>
      <c r="QFX814" s="72"/>
      <c r="QFY814" s="72"/>
      <c r="QFZ814" s="72"/>
      <c r="QGA814" s="72"/>
      <c r="QGB814" s="72"/>
      <c r="QGC814" s="72"/>
      <c r="QGD814" s="72"/>
      <c r="QGE814" s="72"/>
      <c r="QGF814" s="72"/>
      <c r="QGG814" s="72"/>
      <c r="QGH814" s="72"/>
      <c r="QGI814" s="72"/>
      <c r="QGJ814" s="72"/>
      <c r="QGK814" s="72"/>
      <c r="QGL814" s="72"/>
      <c r="QGM814" s="72"/>
      <c r="QGN814" s="72"/>
      <c r="QGO814" s="72"/>
      <c r="QGP814" s="72"/>
      <c r="QGQ814" s="72"/>
      <c r="QGR814" s="72"/>
      <c r="QGS814" s="72"/>
      <c r="QGT814" s="72"/>
      <c r="QGU814" s="72"/>
      <c r="QGV814" s="72"/>
      <c r="QGW814" s="72"/>
      <c r="QGX814" s="72"/>
      <c r="QGY814" s="72"/>
      <c r="QGZ814" s="72"/>
      <c r="QHA814" s="72"/>
      <c r="QHB814" s="72"/>
      <c r="QHC814" s="72"/>
      <c r="QHD814" s="72"/>
      <c r="QHE814" s="72"/>
      <c r="QHF814" s="72"/>
      <c r="QHG814" s="72"/>
      <c r="QHH814" s="72"/>
      <c r="QHI814" s="72"/>
      <c r="QHJ814" s="72"/>
      <c r="QHK814" s="72"/>
      <c r="QHL814" s="72"/>
      <c r="QHM814" s="72"/>
      <c r="QHN814" s="72"/>
      <c r="QHO814" s="72"/>
      <c r="QHP814" s="72"/>
      <c r="QHQ814" s="72"/>
      <c r="QHR814" s="72"/>
      <c r="QHS814" s="72"/>
      <c r="QHT814" s="72"/>
      <c r="QHU814" s="72"/>
      <c r="QHV814" s="72"/>
      <c r="QHW814" s="72"/>
      <c r="QHX814" s="72"/>
      <c r="QHY814" s="72"/>
      <c r="QHZ814" s="72"/>
      <c r="QIA814" s="72"/>
      <c r="QIB814" s="72"/>
      <c r="QIC814" s="72"/>
      <c r="QID814" s="72"/>
      <c r="QIE814" s="72"/>
      <c r="QIF814" s="72"/>
      <c r="QIG814" s="72"/>
      <c r="QIH814" s="72"/>
      <c r="QII814" s="72"/>
      <c r="QIJ814" s="72"/>
      <c r="QIK814" s="72"/>
      <c r="QIL814" s="72"/>
      <c r="QIM814" s="72"/>
      <c r="QIN814" s="72"/>
      <c r="QIO814" s="72"/>
      <c r="QIP814" s="72"/>
      <c r="QIQ814" s="72"/>
      <c r="QIR814" s="72"/>
      <c r="QIS814" s="72"/>
      <c r="QIT814" s="72"/>
      <c r="QIU814" s="72"/>
      <c r="QIV814" s="72"/>
      <c r="QIW814" s="72"/>
      <c r="QIX814" s="72"/>
      <c r="QIY814" s="72"/>
      <c r="QIZ814" s="72"/>
      <c r="QJA814" s="72"/>
      <c r="QJB814" s="72"/>
      <c r="QJC814" s="72"/>
      <c r="QJD814" s="72"/>
      <c r="QJE814" s="72"/>
      <c r="QJF814" s="72"/>
      <c r="QJG814" s="72"/>
      <c r="QJH814" s="72"/>
      <c r="QJI814" s="72"/>
      <c r="QJJ814" s="72"/>
      <c r="QJK814" s="72"/>
      <c r="QJL814" s="72"/>
      <c r="QJM814" s="72"/>
      <c r="QJN814" s="72"/>
      <c r="QJO814" s="72"/>
      <c r="QJP814" s="72"/>
      <c r="QJQ814" s="72"/>
      <c r="QJR814" s="72"/>
      <c r="QJS814" s="72"/>
      <c r="QJT814" s="72"/>
      <c r="QJU814" s="72"/>
      <c r="QJV814" s="72"/>
      <c r="QJW814" s="72"/>
      <c r="QJX814" s="72"/>
      <c r="QJY814" s="72"/>
      <c r="QJZ814" s="72"/>
      <c r="QKA814" s="72"/>
      <c r="QKB814" s="72"/>
      <c r="QKC814" s="72"/>
      <c r="QKD814" s="72"/>
      <c r="QKE814" s="72"/>
      <c r="QKF814" s="72"/>
      <c r="QKG814" s="72"/>
      <c r="QKH814" s="72"/>
      <c r="QKI814" s="72"/>
      <c r="QKJ814" s="72"/>
      <c r="QKK814" s="72"/>
      <c r="QKL814" s="72"/>
      <c r="QKM814" s="72"/>
      <c r="QKN814" s="72"/>
      <c r="QKO814" s="72"/>
      <c r="QKP814" s="72"/>
      <c r="QKQ814" s="72"/>
      <c r="QKR814" s="72"/>
      <c r="QKS814" s="72"/>
      <c r="QKT814" s="72"/>
      <c r="QKU814" s="72"/>
      <c r="QKV814" s="72"/>
      <c r="QKW814" s="72"/>
      <c r="QKX814" s="72"/>
      <c r="QKY814" s="72"/>
      <c r="QKZ814" s="72"/>
      <c r="QLA814" s="72"/>
      <c r="QLB814" s="72"/>
      <c r="QLC814" s="72"/>
      <c r="QLD814" s="72"/>
      <c r="QLE814" s="72"/>
      <c r="QLF814" s="72"/>
      <c r="QLG814" s="72"/>
      <c r="QLH814" s="72"/>
      <c r="QLI814" s="72"/>
      <c r="QLJ814" s="72"/>
      <c r="QLK814" s="72"/>
      <c r="QLL814" s="72"/>
      <c r="QLM814" s="72"/>
      <c r="QLN814" s="72"/>
      <c r="QLO814" s="72"/>
      <c r="QLP814" s="72"/>
      <c r="QLQ814" s="72"/>
      <c r="QLR814" s="72"/>
      <c r="QLS814" s="72"/>
      <c r="QLT814" s="72"/>
      <c r="QLU814" s="72"/>
      <c r="QLV814" s="72"/>
      <c r="QLW814" s="72"/>
      <c r="QLX814" s="72"/>
      <c r="QLY814" s="72"/>
      <c r="QLZ814" s="72"/>
      <c r="QMA814" s="72"/>
      <c r="QMB814" s="72"/>
      <c r="QMC814" s="72"/>
      <c r="QMD814" s="72"/>
      <c r="QME814" s="72"/>
      <c r="QMF814" s="72"/>
      <c r="QMG814" s="72"/>
      <c r="QMH814" s="72"/>
      <c r="QMI814" s="72"/>
      <c r="QMJ814" s="72"/>
      <c r="QMK814" s="72"/>
      <c r="QML814" s="72"/>
      <c r="QMM814" s="72"/>
      <c r="QMN814" s="72"/>
      <c r="QMO814" s="72"/>
      <c r="QMP814" s="72"/>
      <c r="QMQ814" s="72"/>
      <c r="QMR814" s="72"/>
      <c r="QMS814" s="72"/>
      <c r="QMT814" s="72"/>
      <c r="QMU814" s="72"/>
      <c r="QMV814" s="72"/>
      <c r="QMW814" s="72"/>
      <c r="QMX814" s="72"/>
      <c r="QMY814" s="72"/>
      <c r="QMZ814" s="72"/>
      <c r="QNA814" s="72"/>
      <c r="QNB814" s="72"/>
      <c r="QNC814" s="72"/>
      <c r="QND814" s="72"/>
      <c r="QNE814" s="72"/>
      <c r="QNF814" s="72"/>
      <c r="QNG814" s="72"/>
      <c r="QNH814" s="72"/>
      <c r="QNI814" s="72"/>
      <c r="QNJ814" s="72"/>
      <c r="QNK814" s="72"/>
      <c r="QNL814" s="72"/>
      <c r="QNM814" s="72"/>
      <c r="QNN814" s="72"/>
      <c r="QNO814" s="72"/>
      <c r="QNP814" s="72"/>
      <c r="QNQ814" s="72"/>
      <c r="QNR814" s="72"/>
      <c r="QNS814" s="72"/>
      <c r="QNT814" s="72"/>
      <c r="QNU814" s="72"/>
      <c r="QNV814" s="72"/>
      <c r="QNW814" s="72"/>
      <c r="QNX814" s="72"/>
      <c r="QNY814" s="72"/>
      <c r="QNZ814" s="72"/>
      <c r="QOA814" s="72"/>
      <c r="QOB814" s="72"/>
      <c r="QOC814" s="72"/>
      <c r="QOD814" s="72"/>
      <c r="QOE814" s="72"/>
      <c r="QOF814" s="72"/>
      <c r="QOG814" s="72"/>
      <c r="QOH814" s="72"/>
      <c r="QOI814" s="72"/>
      <c r="QOJ814" s="72"/>
      <c r="QOK814" s="72"/>
      <c r="QOL814" s="72"/>
      <c r="QOM814" s="72"/>
      <c r="QON814" s="72"/>
      <c r="QOO814" s="72"/>
      <c r="QOP814" s="72"/>
      <c r="QOQ814" s="72"/>
      <c r="QOR814" s="72"/>
      <c r="QOS814" s="72"/>
      <c r="QOT814" s="72"/>
      <c r="QOU814" s="72"/>
      <c r="QOV814" s="72"/>
      <c r="QOW814" s="72"/>
      <c r="QOX814" s="72"/>
      <c r="QOY814" s="72"/>
      <c r="QOZ814" s="72"/>
      <c r="QPA814" s="72"/>
      <c r="QPB814" s="72"/>
      <c r="QPC814" s="72"/>
      <c r="QPD814" s="72"/>
      <c r="QPE814" s="72"/>
      <c r="QPF814" s="72"/>
      <c r="QPG814" s="72"/>
      <c r="QPH814" s="72"/>
      <c r="QPI814" s="72"/>
      <c r="QPJ814" s="72"/>
      <c r="QPK814" s="72"/>
      <c r="QPL814" s="72"/>
      <c r="QPM814" s="72"/>
      <c r="QPN814" s="72"/>
      <c r="QPO814" s="72"/>
      <c r="QPP814" s="72"/>
      <c r="QPQ814" s="72"/>
      <c r="QPR814" s="72"/>
      <c r="QPS814" s="72"/>
      <c r="QPT814" s="72"/>
      <c r="QPU814" s="72"/>
      <c r="QPV814" s="72"/>
      <c r="QPW814" s="72"/>
      <c r="QPX814" s="72"/>
      <c r="QPY814" s="72"/>
      <c r="QPZ814" s="72"/>
      <c r="QQA814" s="72"/>
      <c r="QQB814" s="72"/>
      <c r="QQC814" s="72"/>
      <c r="QQD814" s="72"/>
      <c r="QQE814" s="72"/>
      <c r="QQF814" s="72"/>
      <c r="QQG814" s="72"/>
      <c r="QQH814" s="72"/>
      <c r="QQI814" s="72"/>
      <c r="QQJ814" s="72"/>
      <c r="QQK814" s="72"/>
      <c r="QQL814" s="72"/>
      <c r="QQM814" s="72"/>
      <c r="QQN814" s="72"/>
      <c r="QQO814" s="72"/>
      <c r="QQP814" s="72"/>
      <c r="QQQ814" s="72"/>
      <c r="QQR814" s="72"/>
      <c r="QQS814" s="72"/>
      <c r="QQT814" s="72"/>
      <c r="QQU814" s="72"/>
      <c r="QQV814" s="72"/>
      <c r="QQW814" s="72"/>
      <c r="QQX814" s="72"/>
      <c r="QQY814" s="72"/>
      <c r="QQZ814" s="72"/>
      <c r="QRA814" s="72"/>
      <c r="QRB814" s="72"/>
      <c r="QRC814" s="72"/>
      <c r="QRD814" s="72"/>
      <c r="QRE814" s="72"/>
      <c r="QRF814" s="72"/>
      <c r="QRG814" s="72"/>
      <c r="QRH814" s="72"/>
      <c r="QRI814" s="72"/>
      <c r="QRJ814" s="72"/>
      <c r="QRK814" s="72"/>
      <c r="QRL814" s="72"/>
      <c r="QRM814" s="72"/>
      <c r="QRN814" s="72"/>
      <c r="QRO814" s="72"/>
      <c r="QRP814" s="72"/>
      <c r="QRQ814" s="72"/>
      <c r="QRR814" s="72"/>
      <c r="QRS814" s="72"/>
      <c r="QRT814" s="72"/>
      <c r="QRU814" s="72"/>
      <c r="QRV814" s="72"/>
      <c r="QRW814" s="72"/>
      <c r="QRX814" s="72"/>
      <c r="QRY814" s="72"/>
      <c r="QRZ814" s="72"/>
      <c r="QSA814" s="72"/>
      <c r="QSB814" s="72"/>
      <c r="QSC814" s="72"/>
      <c r="QSD814" s="72"/>
      <c r="QSE814" s="72"/>
      <c r="QSF814" s="72"/>
      <c r="QSG814" s="72"/>
      <c r="QSH814" s="72"/>
      <c r="QSI814" s="72"/>
      <c r="QSJ814" s="72"/>
      <c r="QSK814" s="72"/>
      <c r="QSL814" s="72"/>
      <c r="QSM814" s="72"/>
      <c r="QSN814" s="72"/>
      <c r="QSO814" s="72"/>
      <c r="QSP814" s="72"/>
      <c r="QSQ814" s="72"/>
      <c r="QSR814" s="72"/>
      <c r="QSS814" s="72"/>
      <c r="QST814" s="72"/>
      <c r="QSU814" s="72"/>
      <c r="QSV814" s="72"/>
      <c r="QSW814" s="72"/>
      <c r="QSX814" s="72"/>
      <c r="QSY814" s="72"/>
      <c r="QSZ814" s="72"/>
      <c r="QTA814" s="72"/>
      <c r="QTB814" s="72"/>
      <c r="QTC814" s="72"/>
      <c r="QTD814" s="72"/>
      <c r="QTE814" s="72"/>
      <c r="QTF814" s="72"/>
      <c r="QTG814" s="72"/>
      <c r="QTH814" s="72"/>
      <c r="QTI814" s="72"/>
      <c r="QTJ814" s="72"/>
      <c r="QTK814" s="72"/>
      <c r="QTL814" s="72"/>
      <c r="QTM814" s="72"/>
      <c r="QTN814" s="72"/>
      <c r="QTO814" s="72"/>
      <c r="QTP814" s="72"/>
      <c r="QTQ814" s="72"/>
      <c r="QTR814" s="72"/>
      <c r="QTS814" s="72"/>
      <c r="QTT814" s="72"/>
      <c r="QTU814" s="72"/>
      <c r="QTV814" s="72"/>
      <c r="QTW814" s="72"/>
      <c r="QTX814" s="72"/>
      <c r="QTY814" s="72"/>
      <c r="QTZ814" s="72"/>
      <c r="QUA814" s="72"/>
      <c r="QUB814" s="72"/>
      <c r="QUC814" s="72"/>
      <c r="QUD814" s="72"/>
      <c r="QUE814" s="72"/>
      <c r="QUF814" s="72"/>
      <c r="QUG814" s="72"/>
      <c r="QUH814" s="72"/>
      <c r="QUI814" s="72"/>
      <c r="QUJ814" s="72"/>
      <c r="QUK814" s="72"/>
      <c r="QUL814" s="72"/>
      <c r="QUM814" s="72"/>
      <c r="QUN814" s="72"/>
      <c r="QUO814" s="72"/>
      <c r="QUP814" s="72"/>
      <c r="QUQ814" s="72"/>
      <c r="QUR814" s="72"/>
      <c r="QUS814" s="72"/>
      <c r="QUT814" s="72"/>
      <c r="QUU814" s="72"/>
      <c r="QUV814" s="72"/>
      <c r="QUW814" s="72"/>
      <c r="QUX814" s="72"/>
      <c r="QUY814" s="72"/>
      <c r="QUZ814" s="72"/>
      <c r="QVA814" s="72"/>
      <c r="QVB814" s="72"/>
      <c r="QVC814" s="72"/>
      <c r="QVD814" s="72"/>
      <c r="QVE814" s="72"/>
      <c r="QVF814" s="72"/>
      <c r="QVG814" s="72"/>
      <c r="QVH814" s="72"/>
      <c r="QVI814" s="72"/>
      <c r="QVJ814" s="72"/>
      <c r="QVK814" s="72"/>
      <c r="QVL814" s="72"/>
      <c r="QVM814" s="72"/>
      <c r="QVN814" s="72"/>
      <c r="QVO814" s="72"/>
      <c r="QVP814" s="72"/>
      <c r="QVQ814" s="72"/>
      <c r="QVR814" s="72"/>
      <c r="QVS814" s="72"/>
      <c r="QVT814" s="72"/>
      <c r="QVU814" s="72"/>
      <c r="QVV814" s="72"/>
      <c r="QVW814" s="72"/>
      <c r="QVX814" s="72"/>
      <c r="QVY814" s="72"/>
      <c r="QVZ814" s="72"/>
      <c r="QWA814" s="72"/>
      <c r="QWB814" s="72"/>
      <c r="QWC814" s="72"/>
      <c r="QWD814" s="72"/>
      <c r="QWE814" s="72"/>
      <c r="QWF814" s="72"/>
      <c r="QWG814" s="72"/>
      <c r="QWH814" s="72"/>
      <c r="QWI814" s="72"/>
      <c r="QWJ814" s="72"/>
      <c r="QWK814" s="72"/>
      <c r="QWL814" s="72"/>
      <c r="QWM814" s="72"/>
      <c r="QWN814" s="72"/>
      <c r="QWO814" s="72"/>
      <c r="QWP814" s="72"/>
      <c r="QWQ814" s="72"/>
      <c r="QWR814" s="72"/>
      <c r="QWS814" s="72"/>
      <c r="QWT814" s="72"/>
      <c r="QWU814" s="72"/>
      <c r="QWV814" s="72"/>
      <c r="QWW814" s="72"/>
      <c r="QWX814" s="72"/>
      <c r="QWY814" s="72"/>
      <c r="QWZ814" s="72"/>
      <c r="QXA814" s="72"/>
      <c r="QXB814" s="72"/>
      <c r="QXC814" s="72"/>
      <c r="QXD814" s="72"/>
      <c r="QXE814" s="72"/>
      <c r="QXF814" s="72"/>
      <c r="QXG814" s="72"/>
      <c r="QXH814" s="72"/>
      <c r="QXI814" s="72"/>
      <c r="QXJ814" s="72"/>
      <c r="QXK814" s="72"/>
      <c r="QXL814" s="72"/>
      <c r="QXM814" s="72"/>
      <c r="QXN814" s="72"/>
      <c r="QXO814" s="72"/>
      <c r="QXP814" s="72"/>
      <c r="QXQ814" s="72"/>
      <c r="QXR814" s="72"/>
      <c r="QXS814" s="72"/>
      <c r="QXT814" s="72"/>
      <c r="QXU814" s="72"/>
      <c r="QXV814" s="72"/>
      <c r="QXW814" s="72"/>
      <c r="QXX814" s="72"/>
      <c r="QXY814" s="72"/>
      <c r="QXZ814" s="72"/>
      <c r="QYA814" s="72"/>
      <c r="QYB814" s="72"/>
      <c r="QYC814" s="72"/>
      <c r="QYD814" s="72"/>
      <c r="QYE814" s="72"/>
      <c r="QYF814" s="72"/>
      <c r="QYG814" s="72"/>
      <c r="QYH814" s="72"/>
      <c r="QYI814" s="72"/>
      <c r="QYJ814" s="72"/>
      <c r="QYK814" s="72"/>
      <c r="QYL814" s="72"/>
      <c r="QYM814" s="72"/>
      <c r="QYN814" s="72"/>
      <c r="QYO814" s="72"/>
      <c r="QYP814" s="72"/>
      <c r="QYQ814" s="72"/>
      <c r="QYR814" s="72"/>
      <c r="QYS814" s="72"/>
      <c r="QYT814" s="72"/>
      <c r="QYU814" s="72"/>
      <c r="QYV814" s="72"/>
      <c r="QYW814" s="72"/>
      <c r="QYX814" s="72"/>
      <c r="QYY814" s="72"/>
      <c r="QYZ814" s="72"/>
      <c r="QZA814" s="72"/>
      <c r="QZB814" s="72"/>
      <c r="QZC814" s="72"/>
      <c r="QZD814" s="72"/>
      <c r="QZE814" s="72"/>
      <c r="QZF814" s="72"/>
      <c r="QZG814" s="72"/>
      <c r="QZH814" s="72"/>
      <c r="QZI814" s="72"/>
      <c r="QZJ814" s="72"/>
      <c r="QZK814" s="72"/>
      <c r="QZL814" s="72"/>
      <c r="QZM814" s="72"/>
      <c r="QZN814" s="72"/>
      <c r="QZO814" s="72"/>
      <c r="QZP814" s="72"/>
      <c r="QZQ814" s="72"/>
      <c r="QZR814" s="72"/>
      <c r="QZS814" s="72"/>
      <c r="QZT814" s="72"/>
      <c r="QZU814" s="72"/>
      <c r="QZV814" s="72"/>
      <c r="QZW814" s="72"/>
      <c r="QZX814" s="72"/>
      <c r="QZY814" s="72"/>
      <c r="QZZ814" s="72"/>
      <c r="RAA814" s="72"/>
      <c r="RAB814" s="72"/>
      <c r="RAC814" s="72"/>
      <c r="RAD814" s="72"/>
      <c r="RAE814" s="72"/>
      <c r="RAF814" s="72"/>
      <c r="RAG814" s="72"/>
      <c r="RAH814" s="72"/>
      <c r="RAI814" s="72"/>
      <c r="RAJ814" s="72"/>
      <c r="RAK814" s="72"/>
      <c r="RAL814" s="72"/>
      <c r="RAM814" s="72"/>
      <c r="RAN814" s="72"/>
      <c r="RAO814" s="72"/>
      <c r="RAP814" s="72"/>
      <c r="RAQ814" s="72"/>
      <c r="RAR814" s="72"/>
      <c r="RAS814" s="72"/>
      <c r="RAT814" s="72"/>
      <c r="RAU814" s="72"/>
      <c r="RAV814" s="72"/>
      <c r="RAW814" s="72"/>
      <c r="RAX814" s="72"/>
      <c r="RAY814" s="72"/>
      <c r="RAZ814" s="72"/>
      <c r="RBA814" s="72"/>
      <c r="RBB814" s="72"/>
      <c r="RBC814" s="72"/>
      <c r="RBD814" s="72"/>
      <c r="RBE814" s="72"/>
      <c r="RBF814" s="72"/>
      <c r="RBG814" s="72"/>
      <c r="RBH814" s="72"/>
      <c r="RBI814" s="72"/>
      <c r="RBJ814" s="72"/>
      <c r="RBK814" s="72"/>
      <c r="RBL814" s="72"/>
      <c r="RBM814" s="72"/>
      <c r="RBN814" s="72"/>
      <c r="RBO814" s="72"/>
      <c r="RBP814" s="72"/>
      <c r="RBQ814" s="72"/>
      <c r="RBR814" s="72"/>
      <c r="RBS814" s="72"/>
      <c r="RBT814" s="72"/>
      <c r="RBU814" s="72"/>
      <c r="RBV814" s="72"/>
      <c r="RBW814" s="72"/>
      <c r="RBX814" s="72"/>
      <c r="RBY814" s="72"/>
      <c r="RBZ814" s="72"/>
      <c r="RCA814" s="72"/>
      <c r="RCB814" s="72"/>
      <c r="RCC814" s="72"/>
      <c r="RCD814" s="72"/>
      <c r="RCE814" s="72"/>
      <c r="RCF814" s="72"/>
      <c r="RCG814" s="72"/>
      <c r="RCH814" s="72"/>
      <c r="RCI814" s="72"/>
      <c r="RCJ814" s="72"/>
      <c r="RCK814" s="72"/>
      <c r="RCL814" s="72"/>
      <c r="RCM814" s="72"/>
      <c r="RCN814" s="72"/>
      <c r="RCO814" s="72"/>
      <c r="RCP814" s="72"/>
      <c r="RCQ814" s="72"/>
      <c r="RCR814" s="72"/>
      <c r="RCS814" s="72"/>
      <c r="RCT814" s="72"/>
      <c r="RCU814" s="72"/>
      <c r="RCV814" s="72"/>
      <c r="RCW814" s="72"/>
      <c r="RCX814" s="72"/>
      <c r="RCY814" s="72"/>
      <c r="RCZ814" s="72"/>
      <c r="RDA814" s="72"/>
      <c r="RDB814" s="72"/>
      <c r="RDC814" s="72"/>
      <c r="RDD814" s="72"/>
      <c r="RDE814" s="72"/>
      <c r="RDF814" s="72"/>
      <c r="RDG814" s="72"/>
      <c r="RDH814" s="72"/>
      <c r="RDI814" s="72"/>
      <c r="RDJ814" s="72"/>
      <c r="RDK814" s="72"/>
      <c r="RDL814" s="72"/>
      <c r="RDM814" s="72"/>
      <c r="RDN814" s="72"/>
      <c r="RDO814" s="72"/>
      <c r="RDP814" s="72"/>
      <c r="RDQ814" s="72"/>
      <c r="RDR814" s="72"/>
      <c r="RDS814" s="72"/>
      <c r="RDT814" s="72"/>
      <c r="RDU814" s="72"/>
      <c r="RDV814" s="72"/>
      <c r="RDW814" s="72"/>
      <c r="RDX814" s="72"/>
      <c r="RDY814" s="72"/>
      <c r="RDZ814" s="72"/>
      <c r="REA814" s="72"/>
      <c r="REB814" s="72"/>
      <c r="REC814" s="72"/>
      <c r="RED814" s="72"/>
      <c r="REE814" s="72"/>
      <c r="REF814" s="72"/>
      <c r="REG814" s="72"/>
      <c r="REH814" s="72"/>
      <c r="REI814" s="72"/>
      <c r="REJ814" s="72"/>
      <c r="REK814" s="72"/>
      <c r="REL814" s="72"/>
      <c r="REM814" s="72"/>
      <c r="REN814" s="72"/>
      <c r="REO814" s="72"/>
      <c r="REP814" s="72"/>
      <c r="REQ814" s="72"/>
      <c r="RER814" s="72"/>
      <c r="RES814" s="72"/>
      <c r="RET814" s="72"/>
      <c r="REU814" s="72"/>
      <c r="REV814" s="72"/>
      <c r="REW814" s="72"/>
      <c r="REX814" s="72"/>
      <c r="REY814" s="72"/>
      <c r="REZ814" s="72"/>
      <c r="RFA814" s="72"/>
      <c r="RFB814" s="72"/>
      <c r="RFC814" s="72"/>
      <c r="RFD814" s="72"/>
      <c r="RFE814" s="72"/>
      <c r="RFF814" s="72"/>
      <c r="RFG814" s="72"/>
      <c r="RFH814" s="72"/>
      <c r="RFI814" s="72"/>
      <c r="RFJ814" s="72"/>
      <c r="RFK814" s="72"/>
      <c r="RFL814" s="72"/>
      <c r="RFM814" s="72"/>
      <c r="RFN814" s="72"/>
      <c r="RFO814" s="72"/>
      <c r="RFP814" s="72"/>
      <c r="RFQ814" s="72"/>
      <c r="RFR814" s="72"/>
      <c r="RFS814" s="72"/>
      <c r="RFT814" s="72"/>
      <c r="RFU814" s="72"/>
      <c r="RFV814" s="72"/>
      <c r="RFW814" s="72"/>
      <c r="RFX814" s="72"/>
      <c r="RFY814" s="72"/>
      <c r="RFZ814" s="72"/>
      <c r="RGA814" s="72"/>
      <c r="RGB814" s="72"/>
      <c r="RGC814" s="72"/>
      <c r="RGD814" s="72"/>
      <c r="RGE814" s="72"/>
      <c r="RGF814" s="72"/>
      <c r="RGG814" s="72"/>
      <c r="RGH814" s="72"/>
      <c r="RGI814" s="72"/>
      <c r="RGJ814" s="72"/>
      <c r="RGK814" s="72"/>
      <c r="RGL814" s="72"/>
      <c r="RGM814" s="72"/>
      <c r="RGN814" s="72"/>
      <c r="RGO814" s="72"/>
      <c r="RGP814" s="72"/>
      <c r="RGQ814" s="72"/>
      <c r="RGR814" s="72"/>
      <c r="RGS814" s="72"/>
      <c r="RGT814" s="72"/>
      <c r="RGU814" s="72"/>
      <c r="RGV814" s="72"/>
      <c r="RGW814" s="72"/>
      <c r="RGX814" s="72"/>
      <c r="RGY814" s="72"/>
      <c r="RGZ814" s="72"/>
      <c r="RHA814" s="72"/>
      <c r="RHB814" s="72"/>
      <c r="RHC814" s="72"/>
      <c r="RHD814" s="72"/>
      <c r="RHE814" s="72"/>
      <c r="RHF814" s="72"/>
      <c r="RHG814" s="72"/>
      <c r="RHH814" s="72"/>
      <c r="RHI814" s="72"/>
      <c r="RHJ814" s="72"/>
      <c r="RHK814" s="72"/>
      <c r="RHL814" s="72"/>
      <c r="RHM814" s="72"/>
      <c r="RHN814" s="72"/>
      <c r="RHO814" s="72"/>
      <c r="RHP814" s="72"/>
      <c r="RHQ814" s="72"/>
      <c r="RHR814" s="72"/>
      <c r="RHS814" s="72"/>
      <c r="RHT814" s="72"/>
      <c r="RHU814" s="72"/>
      <c r="RHV814" s="72"/>
      <c r="RHW814" s="72"/>
      <c r="RHX814" s="72"/>
      <c r="RHY814" s="72"/>
      <c r="RHZ814" s="72"/>
      <c r="RIA814" s="72"/>
      <c r="RIB814" s="72"/>
      <c r="RIC814" s="72"/>
      <c r="RID814" s="72"/>
      <c r="RIE814" s="72"/>
      <c r="RIF814" s="72"/>
      <c r="RIG814" s="72"/>
      <c r="RIH814" s="72"/>
      <c r="RII814" s="72"/>
      <c r="RIJ814" s="72"/>
      <c r="RIK814" s="72"/>
      <c r="RIL814" s="72"/>
      <c r="RIM814" s="72"/>
      <c r="RIN814" s="72"/>
      <c r="RIO814" s="72"/>
      <c r="RIP814" s="72"/>
      <c r="RIQ814" s="72"/>
      <c r="RIR814" s="72"/>
      <c r="RIS814" s="72"/>
      <c r="RIT814" s="72"/>
      <c r="RIU814" s="72"/>
      <c r="RIV814" s="72"/>
      <c r="RIW814" s="72"/>
      <c r="RIX814" s="72"/>
      <c r="RIY814" s="72"/>
      <c r="RIZ814" s="72"/>
      <c r="RJA814" s="72"/>
      <c r="RJB814" s="72"/>
      <c r="RJC814" s="72"/>
      <c r="RJD814" s="72"/>
      <c r="RJE814" s="72"/>
      <c r="RJF814" s="72"/>
      <c r="RJG814" s="72"/>
      <c r="RJH814" s="72"/>
      <c r="RJI814" s="72"/>
      <c r="RJJ814" s="72"/>
      <c r="RJK814" s="72"/>
      <c r="RJL814" s="72"/>
      <c r="RJM814" s="72"/>
      <c r="RJN814" s="72"/>
      <c r="RJO814" s="72"/>
      <c r="RJP814" s="72"/>
      <c r="RJQ814" s="72"/>
      <c r="RJR814" s="72"/>
      <c r="RJS814" s="72"/>
      <c r="RJT814" s="72"/>
      <c r="RJU814" s="72"/>
      <c r="RJV814" s="72"/>
      <c r="RJW814" s="72"/>
      <c r="RJX814" s="72"/>
      <c r="RJY814" s="72"/>
      <c r="RJZ814" s="72"/>
      <c r="RKA814" s="72"/>
      <c r="RKB814" s="72"/>
      <c r="RKC814" s="72"/>
      <c r="RKD814" s="72"/>
      <c r="RKE814" s="72"/>
      <c r="RKF814" s="72"/>
      <c r="RKG814" s="72"/>
      <c r="RKH814" s="72"/>
      <c r="RKI814" s="72"/>
      <c r="RKJ814" s="72"/>
      <c r="RKK814" s="72"/>
      <c r="RKL814" s="72"/>
      <c r="RKM814" s="72"/>
      <c r="RKN814" s="72"/>
      <c r="RKO814" s="72"/>
      <c r="RKP814" s="72"/>
      <c r="RKQ814" s="72"/>
      <c r="RKR814" s="72"/>
      <c r="RKS814" s="72"/>
      <c r="RKT814" s="72"/>
      <c r="RKU814" s="72"/>
      <c r="RKV814" s="72"/>
      <c r="RKW814" s="72"/>
      <c r="RKX814" s="72"/>
      <c r="RKY814" s="72"/>
      <c r="RKZ814" s="72"/>
      <c r="RLA814" s="72"/>
      <c r="RLB814" s="72"/>
      <c r="RLC814" s="72"/>
      <c r="RLD814" s="72"/>
      <c r="RLE814" s="72"/>
      <c r="RLF814" s="72"/>
      <c r="RLG814" s="72"/>
      <c r="RLH814" s="72"/>
      <c r="RLI814" s="72"/>
      <c r="RLJ814" s="72"/>
      <c r="RLK814" s="72"/>
      <c r="RLL814" s="72"/>
      <c r="RLM814" s="72"/>
      <c r="RLN814" s="72"/>
      <c r="RLO814" s="72"/>
      <c r="RLP814" s="72"/>
      <c r="RLQ814" s="72"/>
      <c r="RLR814" s="72"/>
      <c r="RLS814" s="72"/>
      <c r="RLT814" s="72"/>
      <c r="RLU814" s="72"/>
      <c r="RLV814" s="72"/>
      <c r="RLW814" s="72"/>
      <c r="RLX814" s="72"/>
      <c r="RLY814" s="72"/>
      <c r="RLZ814" s="72"/>
      <c r="RMA814" s="72"/>
      <c r="RMB814" s="72"/>
      <c r="RMC814" s="72"/>
      <c r="RMD814" s="72"/>
      <c r="RME814" s="72"/>
      <c r="RMF814" s="72"/>
      <c r="RMG814" s="72"/>
      <c r="RMH814" s="72"/>
      <c r="RMI814" s="72"/>
      <c r="RMJ814" s="72"/>
      <c r="RMK814" s="72"/>
      <c r="RML814" s="72"/>
      <c r="RMM814" s="72"/>
      <c r="RMN814" s="72"/>
      <c r="RMO814" s="72"/>
      <c r="RMP814" s="72"/>
      <c r="RMQ814" s="72"/>
      <c r="RMR814" s="72"/>
      <c r="RMS814" s="72"/>
      <c r="RMT814" s="72"/>
      <c r="RMU814" s="72"/>
      <c r="RMV814" s="72"/>
      <c r="RMW814" s="72"/>
      <c r="RMX814" s="72"/>
      <c r="RMY814" s="72"/>
      <c r="RMZ814" s="72"/>
      <c r="RNA814" s="72"/>
      <c r="RNB814" s="72"/>
      <c r="RNC814" s="72"/>
      <c r="RND814" s="72"/>
      <c r="RNE814" s="72"/>
      <c r="RNF814" s="72"/>
      <c r="RNG814" s="72"/>
      <c r="RNH814" s="72"/>
      <c r="RNI814" s="72"/>
      <c r="RNJ814" s="72"/>
      <c r="RNK814" s="72"/>
      <c r="RNL814" s="72"/>
      <c r="RNM814" s="72"/>
      <c r="RNN814" s="72"/>
      <c r="RNO814" s="72"/>
      <c r="RNP814" s="72"/>
      <c r="RNQ814" s="72"/>
      <c r="RNR814" s="72"/>
      <c r="RNS814" s="72"/>
      <c r="RNT814" s="72"/>
      <c r="RNU814" s="72"/>
      <c r="RNV814" s="72"/>
      <c r="RNW814" s="72"/>
      <c r="RNX814" s="72"/>
      <c r="RNY814" s="72"/>
      <c r="RNZ814" s="72"/>
      <c r="ROA814" s="72"/>
      <c r="ROB814" s="72"/>
      <c r="ROC814" s="72"/>
      <c r="ROD814" s="72"/>
      <c r="ROE814" s="72"/>
      <c r="ROF814" s="72"/>
      <c r="ROG814" s="72"/>
      <c r="ROH814" s="72"/>
      <c r="ROI814" s="72"/>
      <c r="ROJ814" s="72"/>
      <c r="ROK814" s="72"/>
      <c r="ROL814" s="72"/>
      <c r="ROM814" s="72"/>
      <c r="RON814" s="72"/>
      <c r="ROO814" s="72"/>
      <c r="ROP814" s="72"/>
      <c r="ROQ814" s="72"/>
      <c r="ROR814" s="72"/>
      <c r="ROS814" s="72"/>
      <c r="ROT814" s="72"/>
      <c r="ROU814" s="72"/>
      <c r="ROV814" s="72"/>
      <c r="ROW814" s="72"/>
      <c r="ROX814" s="72"/>
      <c r="ROY814" s="72"/>
      <c r="ROZ814" s="72"/>
      <c r="RPA814" s="72"/>
      <c r="RPB814" s="72"/>
      <c r="RPC814" s="72"/>
      <c r="RPD814" s="72"/>
      <c r="RPE814" s="72"/>
      <c r="RPF814" s="72"/>
      <c r="RPG814" s="72"/>
      <c r="RPH814" s="72"/>
      <c r="RPI814" s="72"/>
      <c r="RPJ814" s="72"/>
      <c r="RPK814" s="72"/>
      <c r="RPL814" s="72"/>
      <c r="RPM814" s="72"/>
      <c r="RPN814" s="72"/>
      <c r="RPO814" s="72"/>
      <c r="RPP814" s="72"/>
      <c r="RPQ814" s="72"/>
      <c r="RPR814" s="72"/>
      <c r="RPS814" s="72"/>
      <c r="RPT814" s="72"/>
      <c r="RPU814" s="72"/>
      <c r="RPV814" s="72"/>
      <c r="RPW814" s="72"/>
      <c r="RPX814" s="72"/>
      <c r="RPY814" s="72"/>
      <c r="RPZ814" s="72"/>
      <c r="RQA814" s="72"/>
      <c r="RQB814" s="72"/>
      <c r="RQC814" s="72"/>
      <c r="RQD814" s="72"/>
      <c r="RQE814" s="72"/>
      <c r="RQF814" s="72"/>
      <c r="RQG814" s="72"/>
      <c r="RQH814" s="72"/>
      <c r="RQI814" s="72"/>
      <c r="RQJ814" s="72"/>
      <c r="RQK814" s="72"/>
      <c r="RQL814" s="72"/>
      <c r="RQM814" s="72"/>
      <c r="RQN814" s="72"/>
      <c r="RQO814" s="72"/>
      <c r="RQP814" s="72"/>
      <c r="RQQ814" s="72"/>
      <c r="RQR814" s="72"/>
      <c r="RQS814" s="72"/>
      <c r="RQT814" s="72"/>
      <c r="RQU814" s="72"/>
      <c r="RQV814" s="72"/>
      <c r="RQW814" s="72"/>
      <c r="RQX814" s="72"/>
      <c r="RQY814" s="72"/>
      <c r="RQZ814" s="72"/>
      <c r="RRA814" s="72"/>
      <c r="RRB814" s="72"/>
      <c r="RRC814" s="72"/>
      <c r="RRD814" s="72"/>
      <c r="RRE814" s="72"/>
      <c r="RRF814" s="72"/>
      <c r="RRG814" s="72"/>
      <c r="RRH814" s="72"/>
      <c r="RRI814" s="72"/>
      <c r="RRJ814" s="72"/>
      <c r="RRK814" s="72"/>
      <c r="RRL814" s="72"/>
      <c r="RRM814" s="72"/>
      <c r="RRN814" s="72"/>
      <c r="RRO814" s="72"/>
      <c r="RRP814" s="72"/>
      <c r="RRQ814" s="72"/>
      <c r="RRR814" s="72"/>
      <c r="RRS814" s="72"/>
      <c r="RRT814" s="72"/>
      <c r="RRU814" s="72"/>
      <c r="RRV814" s="72"/>
      <c r="RRW814" s="72"/>
      <c r="RRX814" s="72"/>
      <c r="RRY814" s="72"/>
      <c r="RRZ814" s="72"/>
      <c r="RSA814" s="72"/>
      <c r="RSB814" s="72"/>
      <c r="RSC814" s="72"/>
      <c r="RSD814" s="72"/>
      <c r="RSE814" s="72"/>
      <c r="RSF814" s="72"/>
      <c r="RSG814" s="72"/>
      <c r="RSH814" s="72"/>
      <c r="RSI814" s="72"/>
      <c r="RSJ814" s="72"/>
      <c r="RSK814" s="72"/>
      <c r="RSL814" s="72"/>
      <c r="RSM814" s="72"/>
      <c r="RSN814" s="72"/>
      <c r="RSO814" s="72"/>
      <c r="RSP814" s="72"/>
      <c r="RSQ814" s="72"/>
      <c r="RSR814" s="72"/>
      <c r="RSS814" s="72"/>
      <c r="RST814" s="72"/>
      <c r="RSU814" s="72"/>
      <c r="RSV814" s="72"/>
      <c r="RSW814" s="72"/>
      <c r="RSX814" s="72"/>
      <c r="RSY814" s="72"/>
      <c r="RSZ814" s="72"/>
      <c r="RTA814" s="72"/>
      <c r="RTB814" s="72"/>
      <c r="RTC814" s="72"/>
      <c r="RTD814" s="72"/>
      <c r="RTE814" s="72"/>
      <c r="RTF814" s="72"/>
      <c r="RTG814" s="72"/>
      <c r="RTH814" s="72"/>
      <c r="RTI814" s="72"/>
      <c r="RTJ814" s="72"/>
      <c r="RTK814" s="72"/>
      <c r="RTL814" s="72"/>
      <c r="RTM814" s="72"/>
      <c r="RTN814" s="72"/>
      <c r="RTO814" s="72"/>
      <c r="RTP814" s="72"/>
      <c r="RTQ814" s="72"/>
      <c r="RTR814" s="72"/>
      <c r="RTS814" s="72"/>
      <c r="RTT814" s="72"/>
      <c r="RTU814" s="72"/>
      <c r="RTV814" s="72"/>
      <c r="RTW814" s="72"/>
      <c r="RTX814" s="72"/>
      <c r="RTY814" s="72"/>
      <c r="RTZ814" s="72"/>
      <c r="RUA814" s="72"/>
      <c r="RUB814" s="72"/>
      <c r="RUC814" s="72"/>
      <c r="RUD814" s="72"/>
      <c r="RUE814" s="72"/>
      <c r="RUF814" s="72"/>
      <c r="RUG814" s="72"/>
      <c r="RUH814" s="72"/>
      <c r="RUI814" s="72"/>
      <c r="RUJ814" s="72"/>
      <c r="RUK814" s="72"/>
      <c r="RUL814" s="72"/>
      <c r="RUM814" s="72"/>
      <c r="RUN814" s="72"/>
      <c r="RUO814" s="72"/>
      <c r="RUP814" s="72"/>
      <c r="RUQ814" s="72"/>
      <c r="RUR814" s="72"/>
      <c r="RUS814" s="72"/>
      <c r="RUT814" s="72"/>
      <c r="RUU814" s="72"/>
      <c r="RUV814" s="72"/>
      <c r="RUW814" s="72"/>
      <c r="RUX814" s="72"/>
      <c r="RUY814" s="72"/>
      <c r="RUZ814" s="72"/>
      <c r="RVA814" s="72"/>
      <c r="RVB814" s="72"/>
      <c r="RVC814" s="72"/>
      <c r="RVD814" s="72"/>
      <c r="RVE814" s="72"/>
      <c r="RVF814" s="72"/>
      <c r="RVG814" s="72"/>
      <c r="RVH814" s="72"/>
      <c r="RVI814" s="72"/>
      <c r="RVJ814" s="72"/>
      <c r="RVK814" s="72"/>
      <c r="RVL814" s="72"/>
      <c r="RVM814" s="72"/>
      <c r="RVN814" s="72"/>
      <c r="RVO814" s="72"/>
      <c r="RVP814" s="72"/>
      <c r="RVQ814" s="72"/>
      <c r="RVR814" s="72"/>
      <c r="RVS814" s="72"/>
      <c r="RVT814" s="72"/>
      <c r="RVU814" s="72"/>
      <c r="RVV814" s="72"/>
      <c r="RVW814" s="72"/>
      <c r="RVX814" s="72"/>
      <c r="RVY814" s="72"/>
      <c r="RVZ814" s="72"/>
      <c r="RWA814" s="72"/>
      <c r="RWB814" s="72"/>
      <c r="RWC814" s="72"/>
      <c r="RWD814" s="72"/>
      <c r="RWE814" s="72"/>
      <c r="RWF814" s="72"/>
      <c r="RWG814" s="72"/>
      <c r="RWH814" s="72"/>
      <c r="RWI814" s="72"/>
      <c r="RWJ814" s="72"/>
      <c r="RWK814" s="72"/>
      <c r="RWL814" s="72"/>
      <c r="RWM814" s="72"/>
      <c r="RWN814" s="72"/>
      <c r="RWO814" s="72"/>
      <c r="RWP814" s="72"/>
      <c r="RWQ814" s="72"/>
      <c r="RWR814" s="72"/>
      <c r="RWS814" s="72"/>
      <c r="RWT814" s="72"/>
      <c r="RWU814" s="72"/>
      <c r="RWV814" s="72"/>
      <c r="RWW814" s="72"/>
      <c r="RWX814" s="72"/>
      <c r="RWY814" s="72"/>
      <c r="RWZ814" s="72"/>
      <c r="RXA814" s="72"/>
      <c r="RXB814" s="72"/>
      <c r="RXC814" s="72"/>
      <c r="RXD814" s="72"/>
      <c r="RXE814" s="72"/>
      <c r="RXF814" s="72"/>
      <c r="RXG814" s="72"/>
      <c r="RXH814" s="72"/>
      <c r="RXI814" s="72"/>
      <c r="RXJ814" s="72"/>
      <c r="RXK814" s="72"/>
      <c r="RXL814" s="72"/>
      <c r="RXM814" s="72"/>
      <c r="RXN814" s="72"/>
      <c r="RXO814" s="72"/>
      <c r="RXP814" s="72"/>
      <c r="RXQ814" s="72"/>
      <c r="RXR814" s="72"/>
      <c r="RXS814" s="72"/>
      <c r="RXT814" s="72"/>
      <c r="RXU814" s="72"/>
      <c r="RXV814" s="72"/>
      <c r="RXW814" s="72"/>
      <c r="RXX814" s="72"/>
      <c r="RXY814" s="72"/>
      <c r="RXZ814" s="72"/>
      <c r="RYA814" s="72"/>
      <c r="RYB814" s="72"/>
      <c r="RYC814" s="72"/>
      <c r="RYD814" s="72"/>
      <c r="RYE814" s="72"/>
      <c r="RYF814" s="72"/>
      <c r="RYG814" s="72"/>
      <c r="RYH814" s="72"/>
      <c r="RYI814" s="72"/>
      <c r="RYJ814" s="72"/>
      <c r="RYK814" s="72"/>
      <c r="RYL814" s="72"/>
      <c r="RYM814" s="72"/>
      <c r="RYN814" s="72"/>
      <c r="RYO814" s="72"/>
      <c r="RYP814" s="72"/>
      <c r="RYQ814" s="72"/>
      <c r="RYR814" s="72"/>
      <c r="RYS814" s="72"/>
      <c r="RYT814" s="72"/>
      <c r="RYU814" s="72"/>
      <c r="RYV814" s="72"/>
      <c r="RYW814" s="72"/>
      <c r="RYX814" s="72"/>
      <c r="RYY814" s="72"/>
      <c r="RYZ814" s="72"/>
      <c r="RZA814" s="72"/>
      <c r="RZB814" s="72"/>
      <c r="RZC814" s="72"/>
      <c r="RZD814" s="72"/>
      <c r="RZE814" s="72"/>
      <c r="RZF814" s="72"/>
      <c r="RZG814" s="72"/>
      <c r="RZH814" s="72"/>
      <c r="RZI814" s="72"/>
      <c r="RZJ814" s="72"/>
      <c r="RZK814" s="72"/>
      <c r="RZL814" s="72"/>
      <c r="RZM814" s="72"/>
      <c r="RZN814" s="72"/>
      <c r="RZO814" s="72"/>
      <c r="RZP814" s="72"/>
      <c r="RZQ814" s="72"/>
      <c r="RZR814" s="72"/>
      <c r="RZS814" s="72"/>
      <c r="RZT814" s="72"/>
      <c r="RZU814" s="72"/>
      <c r="RZV814" s="72"/>
      <c r="RZW814" s="72"/>
      <c r="RZX814" s="72"/>
      <c r="RZY814" s="72"/>
      <c r="RZZ814" s="72"/>
      <c r="SAA814" s="72"/>
      <c r="SAB814" s="72"/>
      <c r="SAC814" s="72"/>
      <c r="SAD814" s="72"/>
      <c r="SAE814" s="72"/>
      <c r="SAF814" s="72"/>
      <c r="SAG814" s="72"/>
      <c r="SAH814" s="72"/>
      <c r="SAI814" s="72"/>
      <c r="SAJ814" s="72"/>
      <c r="SAK814" s="72"/>
      <c r="SAL814" s="72"/>
      <c r="SAM814" s="72"/>
      <c r="SAN814" s="72"/>
      <c r="SAO814" s="72"/>
      <c r="SAP814" s="72"/>
      <c r="SAQ814" s="72"/>
      <c r="SAR814" s="72"/>
      <c r="SAS814" s="72"/>
      <c r="SAT814" s="72"/>
      <c r="SAU814" s="72"/>
      <c r="SAV814" s="72"/>
      <c r="SAW814" s="72"/>
      <c r="SAX814" s="72"/>
      <c r="SAY814" s="72"/>
      <c r="SAZ814" s="72"/>
      <c r="SBA814" s="72"/>
      <c r="SBB814" s="72"/>
      <c r="SBC814" s="72"/>
      <c r="SBD814" s="72"/>
      <c r="SBE814" s="72"/>
      <c r="SBF814" s="72"/>
      <c r="SBG814" s="72"/>
      <c r="SBH814" s="72"/>
      <c r="SBI814" s="72"/>
      <c r="SBJ814" s="72"/>
      <c r="SBK814" s="72"/>
      <c r="SBL814" s="72"/>
      <c r="SBM814" s="72"/>
      <c r="SBN814" s="72"/>
      <c r="SBO814" s="72"/>
      <c r="SBP814" s="72"/>
      <c r="SBQ814" s="72"/>
      <c r="SBR814" s="72"/>
      <c r="SBS814" s="72"/>
      <c r="SBT814" s="72"/>
      <c r="SBU814" s="72"/>
      <c r="SBV814" s="72"/>
      <c r="SBW814" s="72"/>
      <c r="SBX814" s="72"/>
      <c r="SBY814" s="72"/>
      <c r="SBZ814" s="72"/>
      <c r="SCA814" s="72"/>
      <c r="SCB814" s="72"/>
      <c r="SCC814" s="72"/>
      <c r="SCD814" s="72"/>
      <c r="SCE814" s="72"/>
      <c r="SCF814" s="72"/>
      <c r="SCG814" s="72"/>
      <c r="SCH814" s="72"/>
      <c r="SCI814" s="72"/>
      <c r="SCJ814" s="72"/>
      <c r="SCK814" s="72"/>
      <c r="SCL814" s="72"/>
      <c r="SCM814" s="72"/>
      <c r="SCN814" s="72"/>
      <c r="SCO814" s="72"/>
      <c r="SCP814" s="72"/>
      <c r="SCQ814" s="72"/>
      <c r="SCR814" s="72"/>
      <c r="SCS814" s="72"/>
      <c r="SCT814" s="72"/>
      <c r="SCU814" s="72"/>
      <c r="SCV814" s="72"/>
      <c r="SCW814" s="72"/>
      <c r="SCX814" s="72"/>
      <c r="SCY814" s="72"/>
      <c r="SCZ814" s="72"/>
      <c r="SDA814" s="72"/>
      <c r="SDB814" s="72"/>
      <c r="SDC814" s="72"/>
      <c r="SDD814" s="72"/>
      <c r="SDE814" s="72"/>
      <c r="SDF814" s="72"/>
      <c r="SDG814" s="72"/>
      <c r="SDH814" s="72"/>
      <c r="SDI814" s="72"/>
      <c r="SDJ814" s="72"/>
      <c r="SDK814" s="72"/>
      <c r="SDL814" s="72"/>
      <c r="SDM814" s="72"/>
      <c r="SDN814" s="72"/>
      <c r="SDO814" s="72"/>
      <c r="SDP814" s="72"/>
      <c r="SDQ814" s="72"/>
      <c r="SDR814" s="72"/>
      <c r="SDS814" s="72"/>
      <c r="SDT814" s="72"/>
      <c r="SDU814" s="72"/>
      <c r="SDV814" s="72"/>
      <c r="SDW814" s="72"/>
      <c r="SDX814" s="72"/>
      <c r="SDY814" s="72"/>
      <c r="SDZ814" s="72"/>
      <c r="SEA814" s="72"/>
      <c r="SEB814" s="72"/>
      <c r="SEC814" s="72"/>
      <c r="SED814" s="72"/>
      <c r="SEE814" s="72"/>
      <c r="SEF814" s="72"/>
      <c r="SEG814" s="72"/>
      <c r="SEH814" s="72"/>
      <c r="SEI814" s="72"/>
      <c r="SEJ814" s="72"/>
      <c r="SEK814" s="72"/>
      <c r="SEL814" s="72"/>
      <c r="SEM814" s="72"/>
      <c r="SEN814" s="72"/>
      <c r="SEO814" s="72"/>
      <c r="SEP814" s="72"/>
      <c r="SEQ814" s="72"/>
      <c r="SER814" s="72"/>
      <c r="SES814" s="72"/>
      <c r="SET814" s="72"/>
      <c r="SEU814" s="72"/>
      <c r="SEV814" s="72"/>
      <c r="SEW814" s="72"/>
      <c r="SEX814" s="72"/>
      <c r="SEY814" s="72"/>
      <c r="SEZ814" s="72"/>
      <c r="SFA814" s="72"/>
      <c r="SFB814" s="72"/>
      <c r="SFC814" s="72"/>
      <c r="SFD814" s="72"/>
      <c r="SFE814" s="72"/>
      <c r="SFF814" s="72"/>
      <c r="SFG814" s="72"/>
      <c r="SFH814" s="72"/>
      <c r="SFI814" s="72"/>
      <c r="SFJ814" s="72"/>
      <c r="SFK814" s="72"/>
      <c r="SFL814" s="72"/>
      <c r="SFM814" s="72"/>
      <c r="SFN814" s="72"/>
      <c r="SFO814" s="72"/>
      <c r="SFP814" s="72"/>
      <c r="SFQ814" s="72"/>
      <c r="SFR814" s="72"/>
      <c r="SFS814" s="72"/>
      <c r="SFT814" s="72"/>
      <c r="SFU814" s="72"/>
      <c r="SFV814" s="72"/>
      <c r="SFW814" s="72"/>
      <c r="SFX814" s="72"/>
      <c r="SFY814" s="72"/>
      <c r="SFZ814" s="72"/>
      <c r="SGA814" s="72"/>
      <c r="SGB814" s="72"/>
      <c r="SGC814" s="72"/>
      <c r="SGD814" s="72"/>
      <c r="SGE814" s="72"/>
      <c r="SGF814" s="72"/>
      <c r="SGG814" s="72"/>
      <c r="SGH814" s="72"/>
      <c r="SGI814" s="72"/>
      <c r="SGJ814" s="72"/>
      <c r="SGK814" s="72"/>
      <c r="SGL814" s="72"/>
      <c r="SGM814" s="72"/>
      <c r="SGN814" s="72"/>
      <c r="SGO814" s="72"/>
      <c r="SGP814" s="72"/>
      <c r="SGQ814" s="72"/>
      <c r="SGR814" s="72"/>
      <c r="SGS814" s="72"/>
      <c r="SGT814" s="72"/>
      <c r="SGU814" s="72"/>
      <c r="SGV814" s="72"/>
      <c r="SGW814" s="72"/>
      <c r="SGX814" s="72"/>
      <c r="SGY814" s="72"/>
      <c r="SGZ814" s="72"/>
      <c r="SHA814" s="72"/>
      <c r="SHB814" s="72"/>
      <c r="SHC814" s="72"/>
      <c r="SHD814" s="72"/>
      <c r="SHE814" s="72"/>
      <c r="SHF814" s="72"/>
      <c r="SHG814" s="72"/>
      <c r="SHH814" s="72"/>
      <c r="SHI814" s="72"/>
      <c r="SHJ814" s="72"/>
      <c r="SHK814" s="72"/>
      <c r="SHL814" s="72"/>
      <c r="SHM814" s="72"/>
      <c r="SHN814" s="72"/>
      <c r="SHO814" s="72"/>
      <c r="SHP814" s="72"/>
      <c r="SHQ814" s="72"/>
      <c r="SHR814" s="72"/>
      <c r="SHS814" s="72"/>
      <c r="SHT814" s="72"/>
      <c r="SHU814" s="72"/>
      <c r="SHV814" s="72"/>
      <c r="SHW814" s="72"/>
      <c r="SHX814" s="72"/>
      <c r="SHY814" s="72"/>
      <c r="SHZ814" s="72"/>
      <c r="SIA814" s="72"/>
      <c r="SIB814" s="72"/>
      <c r="SIC814" s="72"/>
      <c r="SID814" s="72"/>
      <c r="SIE814" s="72"/>
      <c r="SIF814" s="72"/>
      <c r="SIG814" s="72"/>
      <c r="SIH814" s="72"/>
      <c r="SII814" s="72"/>
      <c r="SIJ814" s="72"/>
      <c r="SIK814" s="72"/>
      <c r="SIL814" s="72"/>
      <c r="SIM814" s="72"/>
      <c r="SIN814" s="72"/>
      <c r="SIO814" s="72"/>
      <c r="SIP814" s="72"/>
      <c r="SIQ814" s="72"/>
      <c r="SIR814" s="72"/>
      <c r="SIS814" s="72"/>
      <c r="SIT814" s="72"/>
      <c r="SIU814" s="72"/>
      <c r="SIV814" s="72"/>
      <c r="SIW814" s="72"/>
      <c r="SIX814" s="72"/>
      <c r="SIY814" s="72"/>
      <c r="SIZ814" s="72"/>
      <c r="SJA814" s="72"/>
      <c r="SJB814" s="72"/>
      <c r="SJC814" s="72"/>
      <c r="SJD814" s="72"/>
      <c r="SJE814" s="72"/>
      <c r="SJF814" s="72"/>
      <c r="SJG814" s="72"/>
      <c r="SJH814" s="72"/>
      <c r="SJI814" s="72"/>
      <c r="SJJ814" s="72"/>
      <c r="SJK814" s="72"/>
      <c r="SJL814" s="72"/>
      <c r="SJM814" s="72"/>
      <c r="SJN814" s="72"/>
      <c r="SJO814" s="72"/>
      <c r="SJP814" s="72"/>
      <c r="SJQ814" s="72"/>
      <c r="SJR814" s="72"/>
      <c r="SJS814" s="72"/>
      <c r="SJT814" s="72"/>
      <c r="SJU814" s="72"/>
      <c r="SJV814" s="72"/>
      <c r="SJW814" s="72"/>
      <c r="SJX814" s="72"/>
      <c r="SJY814" s="72"/>
      <c r="SJZ814" s="72"/>
      <c r="SKA814" s="72"/>
      <c r="SKB814" s="72"/>
      <c r="SKC814" s="72"/>
      <c r="SKD814" s="72"/>
      <c r="SKE814" s="72"/>
      <c r="SKF814" s="72"/>
      <c r="SKG814" s="72"/>
      <c r="SKH814" s="72"/>
      <c r="SKI814" s="72"/>
      <c r="SKJ814" s="72"/>
      <c r="SKK814" s="72"/>
      <c r="SKL814" s="72"/>
      <c r="SKM814" s="72"/>
      <c r="SKN814" s="72"/>
      <c r="SKO814" s="72"/>
      <c r="SKP814" s="72"/>
      <c r="SKQ814" s="72"/>
      <c r="SKR814" s="72"/>
      <c r="SKS814" s="72"/>
      <c r="SKT814" s="72"/>
      <c r="SKU814" s="72"/>
      <c r="SKV814" s="72"/>
      <c r="SKW814" s="72"/>
      <c r="SKX814" s="72"/>
      <c r="SKY814" s="72"/>
      <c r="SKZ814" s="72"/>
      <c r="SLA814" s="72"/>
      <c r="SLB814" s="72"/>
      <c r="SLC814" s="72"/>
      <c r="SLD814" s="72"/>
      <c r="SLE814" s="72"/>
      <c r="SLF814" s="72"/>
      <c r="SLG814" s="72"/>
      <c r="SLH814" s="72"/>
      <c r="SLI814" s="72"/>
      <c r="SLJ814" s="72"/>
      <c r="SLK814" s="72"/>
      <c r="SLL814" s="72"/>
      <c r="SLM814" s="72"/>
      <c r="SLN814" s="72"/>
      <c r="SLO814" s="72"/>
      <c r="SLP814" s="72"/>
      <c r="SLQ814" s="72"/>
      <c r="SLR814" s="72"/>
      <c r="SLS814" s="72"/>
      <c r="SLT814" s="72"/>
      <c r="SLU814" s="72"/>
      <c r="SLV814" s="72"/>
      <c r="SLW814" s="72"/>
      <c r="SLX814" s="72"/>
      <c r="SLY814" s="72"/>
      <c r="SLZ814" s="72"/>
      <c r="SMA814" s="72"/>
      <c r="SMB814" s="72"/>
      <c r="SMC814" s="72"/>
      <c r="SMD814" s="72"/>
      <c r="SME814" s="72"/>
      <c r="SMF814" s="72"/>
      <c r="SMG814" s="72"/>
      <c r="SMH814" s="72"/>
      <c r="SMI814" s="72"/>
      <c r="SMJ814" s="72"/>
      <c r="SMK814" s="72"/>
      <c r="SML814" s="72"/>
      <c r="SMM814" s="72"/>
      <c r="SMN814" s="72"/>
      <c r="SMO814" s="72"/>
      <c r="SMP814" s="72"/>
      <c r="SMQ814" s="72"/>
      <c r="SMR814" s="72"/>
      <c r="SMS814" s="72"/>
      <c r="SMT814" s="72"/>
      <c r="SMU814" s="72"/>
      <c r="SMV814" s="72"/>
      <c r="SMW814" s="72"/>
      <c r="SMX814" s="72"/>
      <c r="SMY814" s="72"/>
      <c r="SMZ814" s="72"/>
      <c r="SNA814" s="72"/>
      <c r="SNB814" s="72"/>
      <c r="SNC814" s="72"/>
      <c r="SND814" s="72"/>
      <c r="SNE814" s="72"/>
      <c r="SNF814" s="72"/>
      <c r="SNG814" s="72"/>
      <c r="SNH814" s="72"/>
      <c r="SNI814" s="72"/>
      <c r="SNJ814" s="72"/>
      <c r="SNK814" s="72"/>
      <c r="SNL814" s="72"/>
      <c r="SNM814" s="72"/>
      <c r="SNN814" s="72"/>
      <c r="SNO814" s="72"/>
      <c r="SNP814" s="72"/>
      <c r="SNQ814" s="72"/>
      <c r="SNR814" s="72"/>
      <c r="SNS814" s="72"/>
      <c r="SNT814" s="72"/>
      <c r="SNU814" s="72"/>
      <c r="SNV814" s="72"/>
      <c r="SNW814" s="72"/>
      <c r="SNX814" s="72"/>
      <c r="SNY814" s="72"/>
      <c r="SNZ814" s="72"/>
      <c r="SOA814" s="72"/>
      <c r="SOB814" s="72"/>
      <c r="SOC814" s="72"/>
      <c r="SOD814" s="72"/>
      <c r="SOE814" s="72"/>
      <c r="SOF814" s="72"/>
      <c r="SOG814" s="72"/>
      <c r="SOH814" s="72"/>
      <c r="SOI814" s="72"/>
      <c r="SOJ814" s="72"/>
      <c r="SOK814" s="72"/>
      <c r="SOL814" s="72"/>
      <c r="SOM814" s="72"/>
      <c r="SON814" s="72"/>
      <c r="SOO814" s="72"/>
      <c r="SOP814" s="72"/>
      <c r="SOQ814" s="72"/>
      <c r="SOR814" s="72"/>
      <c r="SOS814" s="72"/>
      <c r="SOT814" s="72"/>
      <c r="SOU814" s="72"/>
      <c r="SOV814" s="72"/>
      <c r="SOW814" s="72"/>
      <c r="SOX814" s="72"/>
      <c r="SOY814" s="72"/>
      <c r="SOZ814" s="72"/>
      <c r="SPA814" s="72"/>
      <c r="SPB814" s="72"/>
      <c r="SPC814" s="72"/>
      <c r="SPD814" s="72"/>
      <c r="SPE814" s="72"/>
      <c r="SPF814" s="72"/>
      <c r="SPG814" s="72"/>
      <c r="SPH814" s="72"/>
      <c r="SPI814" s="72"/>
      <c r="SPJ814" s="72"/>
      <c r="SPK814" s="72"/>
      <c r="SPL814" s="72"/>
      <c r="SPM814" s="72"/>
      <c r="SPN814" s="72"/>
      <c r="SPO814" s="72"/>
      <c r="SPP814" s="72"/>
      <c r="SPQ814" s="72"/>
      <c r="SPR814" s="72"/>
      <c r="SPS814" s="72"/>
      <c r="SPT814" s="72"/>
      <c r="SPU814" s="72"/>
      <c r="SPV814" s="72"/>
      <c r="SPW814" s="72"/>
      <c r="SPX814" s="72"/>
      <c r="SPY814" s="72"/>
      <c r="SPZ814" s="72"/>
      <c r="SQA814" s="72"/>
      <c r="SQB814" s="72"/>
      <c r="SQC814" s="72"/>
      <c r="SQD814" s="72"/>
      <c r="SQE814" s="72"/>
      <c r="SQF814" s="72"/>
      <c r="SQG814" s="72"/>
      <c r="SQH814" s="72"/>
      <c r="SQI814" s="72"/>
      <c r="SQJ814" s="72"/>
      <c r="SQK814" s="72"/>
      <c r="SQL814" s="72"/>
      <c r="SQM814" s="72"/>
      <c r="SQN814" s="72"/>
      <c r="SQO814" s="72"/>
      <c r="SQP814" s="72"/>
      <c r="SQQ814" s="72"/>
      <c r="SQR814" s="72"/>
      <c r="SQS814" s="72"/>
      <c r="SQT814" s="72"/>
      <c r="SQU814" s="72"/>
      <c r="SQV814" s="72"/>
      <c r="SQW814" s="72"/>
      <c r="SQX814" s="72"/>
      <c r="SQY814" s="72"/>
      <c r="SQZ814" s="72"/>
      <c r="SRA814" s="72"/>
      <c r="SRB814" s="72"/>
      <c r="SRC814" s="72"/>
      <c r="SRD814" s="72"/>
      <c r="SRE814" s="72"/>
      <c r="SRF814" s="72"/>
      <c r="SRG814" s="72"/>
      <c r="SRH814" s="72"/>
      <c r="SRI814" s="72"/>
      <c r="SRJ814" s="72"/>
      <c r="SRK814" s="72"/>
      <c r="SRL814" s="72"/>
      <c r="SRM814" s="72"/>
      <c r="SRN814" s="72"/>
      <c r="SRO814" s="72"/>
      <c r="SRP814" s="72"/>
      <c r="SRQ814" s="72"/>
      <c r="SRR814" s="72"/>
      <c r="SRS814" s="72"/>
      <c r="SRT814" s="72"/>
      <c r="SRU814" s="72"/>
      <c r="SRV814" s="72"/>
      <c r="SRW814" s="72"/>
      <c r="SRX814" s="72"/>
      <c r="SRY814" s="72"/>
      <c r="SRZ814" s="72"/>
      <c r="SSA814" s="72"/>
      <c r="SSB814" s="72"/>
      <c r="SSC814" s="72"/>
      <c r="SSD814" s="72"/>
      <c r="SSE814" s="72"/>
      <c r="SSF814" s="72"/>
      <c r="SSG814" s="72"/>
      <c r="SSH814" s="72"/>
      <c r="SSI814" s="72"/>
      <c r="SSJ814" s="72"/>
      <c r="SSK814" s="72"/>
      <c r="SSL814" s="72"/>
      <c r="SSM814" s="72"/>
      <c r="SSN814" s="72"/>
      <c r="SSO814" s="72"/>
      <c r="SSP814" s="72"/>
      <c r="SSQ814" s="72"/>
      <c r="SSR814" s="72"/>
      <c r="SSS814" s="72"/>
      <c r="SST814" s="72"/>
      <c r="SSU814" s="72"/>
      <c r="SSV814" s="72"/>
      <c r="SSW814" s="72"/>
      <c r="SSX814" s="72"/>
      <c r="SSY814" s="72"/>
      <c r="SSZ814" s="72"/>
      <c r="STA814" s="72"/>
      <c r="STB814" s="72"/>
      <c r="STC814" s="72"/>
      <c r="STD814" s="72"/>
      <c r="STE814" s="72"/>
      <c r="STF814" s="72"/>
      <c r="STG814" s="72"/>
      <c r="STH814" s="72"/>
      <c r="STI814" s="72"/>
      <c r="STJ814" s="72"/>
      <c r="STK814" s="72"/>
      <c r="STL814" s="72"/>
      <c r="STM814" s="72"/>
      <c r="STN814" s="72"/>
      <c r="STO814" s="72"/>
      <c r="STP814" s="72"/>
      <c r="STQ814" s="72"/>
      <c r="STR814" s="72"/>
      <c r="STS814" s="72"/>
      <c r="STT814" s="72"/>
      <c r="STU814" s="72"/>
      <c r="STV814" s="72"/>
      <c r="STW814" s="72"/>
      <c r="STX814" s="72"/>
      <c r="STY814" s="72"/>
      <c r="STZ814" s="72"/>
      <c r="SUA814" s="72"/>
      <c r="SUB814" s="72"/>
      <c r="SUC814" s="72"/>
      <c r="SUD814" s="72"/>
      <c r="SUE814" s="72"/>
      <c r="SUF814" s="72"/>
      <c r="SUG814" s="72"/>
      <c r="SUH814" s="72"/>
      <c r="SUI814" s="72"/>
      <c r="SUJ814" s="72"/>
      <c r="SUK814" s="72"/>
      <c r="SUL814" s="72"/>
      <c r="SUM814" s="72"/>
      <c r="SUN814" s="72"/>
      <c r="SUO814" s="72"/>
      <c r="SUP814" s="72"/>
      <c r="SUQ814" s="72"/>
      <c r="SUR814" s="72"/>
      <c r="SUS814" s="72"/>
      <c r="SUT814" s="72"/>
      <c r="SUU814" s="72"/>
      <c r="SUV814" s="72"/>
      <c r="SUW814" s="72"/>
      <c r="SUX814" s="72"/>
      <c r="SUY814" s="72"/>
      <c r="SUZ814" s="72"/>
      <c r="SVA814" s="72"/>
      <c r="SVB814" s="72"/>
      <c r="SVC814" s="72"/>
      <c r="SVD814" s="72"/>
      <c r="SVE814" s="72"/>
      <c r="SVF814" s="72"/>
      <c r="SVG814" s="72"/>
      <c r="SVH814" s="72"/>
      <c r="SVI814" s="72"/>
      <c r="SVJ814" s="72"/>
      <c r="SVK814" s="72"/>
      <c r="SVL814" s="72"/>
      <c r="SVM814" s="72"/>
      <c r="SVN814" s="72"/>
      <c r="SVO814" s="72"/>
      <c r="SVP814" s="72"/>
      <c r="SVQ814" s="72"/>
      <c r="SVR814" s="72"/>
      <c r="SVS814" s="72"/>
      <c r="SVT814" s="72"/>
      <c r="SVU814" s="72"/>
      <c r="SVV814" s="72"/>
      <c r="SVW814" s="72"/>
      <c r="SVX814" s="72"/>
      <c r="SVY814" s="72"/>
      <c r="SVZ814" s="72"/>
      <c r="SWA814" s="72"/>
      <c r="SWB814" s="72"/>
      <c r="SWC814" s="72"/>
      <c r="SWD814" s="72"/>
      <c r="SWE814" s="72"/>
      <c r="SWF814" s="72"/>
      <c r="SWG814" s="72"/>
      <c r="SWH814" s="72"/>
      <c r="SWI814" s="72"/>
      <c r="SWJ814" s="72"/>
      <c r="SWK814" s="72"/>
      <c r="SWL814" s="72"/>
      <c r="SWM814" s="72"/>
      <c r="SWN814" s="72"/>
      <c r="SWO814" s="72"/>
      <c r="SWP814" s="72"/>
      <c r="SWQ814" s="72"/>
      <c r="SWR814" s="72"/>
      <c r="SWS814" s="72"/>
      <c r="SWT814" s="72"/>
      <c r="SWU814" s="72"/>
      <c r="SWV814" s="72"/>
      <c r="SWW814" s="72"/>
      <c r="SWX814" s="72"/>
      <c r="SWY814" s="72"/>
      <c r="SWZ814" s="72"/>
      <c r="SXA814" s="72"/>
      <c r="SXB814" s="72"/>
      <c r="SXC814" s="72"/>
      <c r="SXD814" s="72"/>
      <c r="SXE814" s="72"/>
      <c r="SXF814" s="72"/>
      <c r="SXG814" s="72"/>
      <c r="SXH814" s="72"/>
      <c r="SXI814" s="72"/>
      <c r="SXJ814" s="72"/>
      <c r="SXK814" s="72"/>
      <c r="SXL814" s="72"/>
      <c r="SXM814" s="72"/>
      <c r="SXN814" s="72"/>
      <c r="SXO814" s="72"/>
      <c r="SXP814" s="72"/>
      <c r="SXQ814" s="72"/>
      <c r="SXR814" s="72"/>
      <c r="SXS814" s="72"/>
      <c r="SXT814" s="72"/>
      <c r="SXU814" s="72"/>
      <c r="SXV814" s="72"/>
      <c r="SXW814" s="72"/>
      <c r="SXX814" s="72"/>
      <c r="SXY814" s="72"/>
      <c r="SXZ814" s="72"/>
      <c r="SYA814" s="72"/>
      <c r="SYB814" s="72"/>
      <c r="SYC814" s="72"/>
      <c r="SYD814" s="72"/>
      <c r="SYE814" s="72"/>
      <c r="SYF814" s="72"/>
      <c r="SYG814" s="72"/>
      <c r="SYH814" s="72"/>
      <c r="SYI814" s="72"/>
      <c r="SYJ814" s="72"/>
      <c r="SYK814" s="72"/>
      <c r="SYL814" s="72"/>
      <c r="SYM814" s="72"/>
      <c r="SYN814" s="72"/>
      <c r="SYO814" s="72"/>
      <c r="SYP814" s="72"/>
      <c r="SYQ814" s="72"/>
      <c r="SYR814" s="72"/>
      <c r="SYS814" s="72"/>
      <c r="SYT814" s="72"/>
      <c r="SYU814" s="72"/>
      <c r="SYV814" s="72"/>
      <c r="SYW814" s="72"/>
      <c r="SYX814" s="72"/>
      <c r="SYY814" s="72"/>
      <c r="SYZ814" s="72"/>
      <c r="SZA814" s="72"/>
      <c r="SZB814" s="72"/>
      <c r="SZC814" s="72"/>
      <c r="SZD814" s="72"/>
      <c r="SZE814" s="72"/>
      <c r="SZF814" s="72"/>
      <c r="SZG814" s="72"/>
      <c r="SZH814" s="72"/>
      <c r="SZI814" s="72"/>
      <c r="SZJ814" s="72"/>
      <c r="SZK814" s="72"/>
      <c r="SZL814" s="72"/>
      <c r="SZM814" s="72"/>
      <c r="SZN814" s="72"/>
      <c r="SZO814" s="72"/>
      <c r="SZP814" s="72"/>
      <c r="SZQ814" s="72"/>
      <c r="SZR814" s="72"/>
      <c r="SZS814" s="72"/>
      <c r="SZT814" s="72"/>
      <c r="SZU814" s="72"/>
      <c r="SZV814" s="72"/>
      <c r="SZW814" s="72"/>
      <c r="SZX814" s="72"/>
      <c r="SZY814" s="72"/>
      <c r="SZZ814" s="72"/>
      <c r="TAA814" s="72"/>
      <c r="TAB814" s="72"/>
      <c r="TAC814" s="72"/>
      <c r="TAD814" s="72"/>
      <c r="TAE814" s="72"/>
      <c r="TAF814" s="72"/>
      <c r="TAG814" s="72"/>
      <c r="TAH814" s="72"/>
      <c r="TAI814" s="72"/>
      <c r="TAJ814" s="72"/>
      <c r="TAK814" s="72"/>
      <c r="TAL814" s="72"/>
      <c r="TAM814" s="72"/>
      <c r="TAN814" s="72"/>
      <c r="TAO814" s="72"/>
      <c r="TAP814" s="72"/>
      <c r="TAQ814" s="72"/>
      <c r="TAR814" s="72"/>
      <c r="TAS814" s="72"/>
      <c r="TAT814" s="72"/>
      <c r="TAU814" s="72"/>
      <c r="TAV814" s="72"/>
      <c r="TAW814" s="72"/>
      <c r="TAX814" s="72"/>
      <c r="TAY814" s="72"/>
      <c r="TAZ814" s="72"/>
      <c r="TBA814" s="72"/>
      <c r="TBB814" s="72"/>
      <c r="TBC814" s="72"/>
      <c r="TBD814" s="72"/>
      <c r="TBE814" s="72"/>
      <c r="TBF814" s="72"/>
      <c r="TBG814" s="72"/>
      <c r="TBH814" s="72"/>
      <c r="TBI814" s="72"/>
      <c r="TBJ814" s="72"/>
      <c r="TBK814" s="72"/>
      <c r="TBL814" s="72"/>
      <c r="TBM814" s="72"/>
      <c r="TBN814" s="72"/>
      <c r="TBO814" s="72"/>
      <c r="TBP814" s="72"/>
      <c r="TBQ814" s="72"/>
      <c r="TBR814" s="72"/>
      <c r="TBS814" s="72"/>
      <c r="TBT814" s="72"/>
      <c r="TBU814" s="72"/>
      <c r="TBV814" s="72"/>
      <c r="TBW814" s="72"/>
      <c r="TBX814" s="72"/>
      <c r="TBY814" s="72"/>
      <c r="TBZ814" s="72"/>
      <c r="TCA814" s="72"/>
      <c r="TCB814" s="72"/>
      <c r="TCC814" s="72"/>
      <c r="TCD814" s="72"/>
      <c r="TCE814" s="72"/>
      <c r="TCF814" s="72"/>
      <c r="TCG814" s="72"/>
      <c r="TCH814" s="72"/>
      <c r="TCI814" s="72"/>
      <c r="TCJ814" s="72"/>
      <c r="TCK814" s="72"/>
      <c r="TCL814" s="72"/>
      <c r="TCM814" s="72"/>
      <c r="TCN814" s="72"/>
      <c r="TCO814" s="72"/>
      <c r="TCP814" s="72"/>
      <c r="TCQ814" s="72"/>
      <c r="TCR814" s="72"/>
      <c r="TCS814" s="72"/>
      <c r="TCT814" s="72"/>
      <c r="TCU814" s="72"/>
      <c r="TCV814" s="72"/>
      <c r="TCW814" s="72"/>
      <c r="TCX814" s="72"/>
      <c r="TCY814" s="72"/>
      <c r="TCZ814" s="72"/>
      <c r="TDA814" s="72"/>
      <c r="TDB814" s="72"/>
      <c r="TDC814" s="72"/>
      <c r="TDD814" s="72"/>
      <c r="TDE814" s="72"/>
      <c r="TDF814" s="72"/>
      <c r="TDG814" s="72"/>
      <c r="TDH814" s="72"/>
      <c r="TDI814" s="72"/>
      <c r="TDJ814" s="72"/>
      <c r="TDK814" s="72"/>
      <c r="TDL814" s="72"/>
      <c r="TDM814" s="72"/>
      <c r="TDN814" s="72"/>
      <c r="TDO814" s="72"/>
      <c r="TDP814" s="72"/>
      <c r="TDQ814" s="72"/>
      <c r="TDR814" s="72"/>
      <c r="TDS814" s="72"/>
      <c r="TDT814" s="72"/>
      <c r="TDU814" s="72"/>
      <c r="TDV814" s="72"/>
      <c r="TDW814" s="72"/>
      <c r="TDX814" s="72"/>
      <c r="TDY814" s="72"/>
      <c r="TDZ814" s="72"/>
      <c r="TEA814" s="72"/>
      <c r="TEB814" s="72"/>
      <c r="TEC814" s="72"/>
      <c r="TED814" s="72"/>
      <c r="TEE814" s="72"/>
      <c r="TEF814" s="72"/>
      <c r="TEG814" s="72"/>
      <c r="TEH814" s="72"/>
      <c r="TEI814" s="72"/>
      <c r="TEJ814" s="72"/>
      <c r="TEK814" s="72"/>
      <c r="TEL814" s="72"/>
      <c r="TEM814" s="72"/>
      <c r="TEN814" s="72"/>
      <c r="TEO814" s="72"/>
      <c r="TEP814" s="72"/>
      <c r="TEQ814" s="72"/>
      <c r="TER814" s="72"/>
      <c r="TES814" s="72"/>
      <c r="TET814" s="72"/>
      <c r="TEU814" s="72"/>
      <c r="TEV814" s="72"/>
      <c r="TEW814" s="72"/>
      <c r="TEX814" s="72"/>
      <c r="TEY814" s="72"/>
      <c r="TEZ814" s="72"/>
      <c r="TFA814" s="72"/>
      <c r="TFB814" s="72"/>
      <c r="TFC814" s="72"/>
      <c r="TFD814" s="72"/>
      <c r="TFE814" s="72"/>
      <c r="TFF814" s="72"/>
      <c r="TFG814" s="72"/>
      <c r="TFH814" s="72"/>
      <c r="TFI814" s="72"/>
      <c r="TFJ814" s="72"/>
      <c r="TFK814" s="72"/>
      <c r="TFL814" s="72"/>
      <c r="TFM814" s="72"/>
      <c r="TFN814" s="72"/>
      <c r="TFO814" s="72"/>
      <c r="TFP814" s="72"/>
      <c r="TFQ814" s="72"/>
      <c r="TFR814" s="72"/>
      <c r="TFS814" s="72"/>
      <c r="TFT814" s="72"/>
      <c r="TFU814" s="72"/>
      <c r="TFV814" s="72"/>
      <c r="TFW814" s="72"/>
      <c r="TFX814" s="72"/>
      <c r="TFY814" s="72"/>
      <c r="TFZ814" s="72"/>
      <c r="TGA814" s="72"/>
      <c r="TGB814" s="72"/>
      <c r="TGC814" s="72"/>
      <c r="TGD814" s="72"/>
      <c r="TGE814" s="72"/>
      <c r="TGF814" s="72"/>
      <c r="TGG814" s="72"/>
      <c r="TGH814" s="72"/>
      <c r="TGI814" s="72"/>
      <c r="TGJ814" s="72"/>
      <c r="TGK814" s="72"/>
      <c r="TGL814" s="72"/>
      <c r="TGM814" s="72"/>
      <c r="TGN814" s="72"/>
      <c r="TGO814" s="72"/>
      <c r="TGP814" s="72"/>
      <c r="TGQ814" s="72"/>
      <c r="TGR814" s="72"/>
      <c r="TGS814" s="72"/>
      <c r="TGT814" s="72"/>
      <c r="TGU814" s="72"/>
      <c r="TGV814" s="72"/>
      <c r="TGW814" s="72"/>
      <c r="TGX814" s="72"/>
      <c r="TGY814" s="72"/>
      <c r="TGZ814" s="72"/>
      <c r="THA814" s="72"/>
      <c r="THB814" s="72"/>
      <c r="THC814" s="72"/>
      <c r="THD814" s="72"/>
      <c r="THE814" s="72"/>
      <c r="THF814" s="72"/>
      <c r="THG814" s="72"/>
      <c r="THH814" s="72"/>
      <c r="THI814" s="72"/>
      <c r="THJ814" s="72"/>
      <c r="THK814" s="72"/>
      <c r="THL814" s="72"/>
      <c r="THM814" s="72"/>
      <c r="THN814" s="72"/>
      <c r="THO814" s="72"/>
      <c r="THP814" s="72"/>
      <c r="THQ814" s="72"/>
      <c r="THR814" s="72"/>
      <c r="THS814" s="72"/>
      <c r="THT814" s="72"/>
      <c r="THU814" s="72"/>
      <c r="THV814" s="72"/>
      <c r="THW814" s="72"/>
      <c r="THX814" s="72"/>
      <c r="THY814" s="72"/>
      <c r="THZ814" s="72"/>
      <c r="TIA814" s="72"/>
      <c r="TIB814" s="72"/>
      <c r="TIC814" s="72"/>
      <c r="TID814" s="72"/>
      <c r="TIE814" s="72"/>
      <c r="TIF814" s="72"/>
      <c r="TIG814" s="72"/>
      <c r="TIH814" s="72"/>
      <c r="TII814" s="72"/>
      <c r="TIJ814" s="72"/>
      <c r="TIK814" s="72"/>
      <c r="TIL814" s="72"/>
      <c r="TIM814" s="72"/>
      <c r="TIN814" s="72"/>
      <c r="TIO814" s="72"/>
      <c r="TIP814" s="72"/>
      <c r="TIQ814" s="72"/>
      <c r="TIR814" s="72"/>
      <c r="TIS814" s="72"/>
      <c r="TIT814" s="72"/>
      <c r="TIU814" s="72"/>
      <c r="TIV814" s="72"/>
      <c r="TIW814" s="72"/>
      <c r="TIX814" s="72"/>
      <c r="TIY814" s="72"/>
      <c r="TIZ814" s="72"/>
      <c r="TJA814" s="72"/>
      <c r="TJB814" s="72"/>
      <c r="TJC814" s="72"/>
      <c r="TJD814" s="72"/>
      <c r="TJE814" s="72"/>
      <c r="TJF814" s="72"/>
      <c r="TJG814" s="72"/>
      <c r="TJH814" s="72"/>
      <c r="TJI814" s="72"/>
      <c r="TJJ814" s="72"/>
      <c r="TJK814" s="72"/>
      <c r="TJL814" s="72"/>
      <c r="TJM814" s="72"/>
      <c r="TJN814" s="72"/>
      <c r="TJO814" s="72"/>
      <c r="TJP814" s="72"/>
      <c r="TJQ814" s="72"/>
      <c r="TJR814" s="72"/>
      <c r="TJS814" s="72"/>
      <c r="TJT814" s="72"/>
      <c r="TJU814" s="72"/>
      <c r="TJV814" s="72"/>
      <c r="TJW814" s="72"/>
      <c r="TJX814" s="72"/>
      <c r="TJY814" s="72"/>
      <c r="TJZ814" s="72"/>
      <c r="TKA814" s="72"/>
      <c r="TKB814" s="72"/>
      <c r="TKC814" s="72"/>
      <c r="TKD814" s="72"/>
      <c r="TKE814" s="72"/>
      <c r="TKF814" s="72"/>
      <c r="TKG814" s="72"/>
      <c r="TKH814" s="72"/>
      <c r="TKI814" s="72"/>
      <c r="TKJ814" s="72"/>
      <c r="TKK814" s="72"/>
      <c r="TKL814" s="72"/>
      <c r="TKM814" s="72"/>
      <c r="TKN814" s="72"/>
      <c r="TKO814" s="72"/>
      <c r="TKP814" s="72"/>
      <c r="TKQ814" s="72"/>
      <c r="TKR814" s="72"/>
      <c r="TKS814" s="72"/>
      <c r="TKT814" s="72"/>
      <c r="TKU814" s="72"/>
      <c r="TKV814" s="72"/>
      <c r="TKW814" s="72"/>
      <c r="TKX814" s="72"/>
      <c r="TKY814" s="72"/>
      <c r="TKZ814" s="72"/>
      <c r="TLA814" s="72"/>
      <c r="TLB814" s="72"/>
      <c r="TLC814" s="72"/>
      <c r="TLD814" s="72"/>
      <c r="TLE814" s="72"/>
      <c r="TLF814" s="72"/>
      <c r="TLG814" s="72"/>
      <c r="TLH814" s="72"/>
      <c r="TLI814" s="72"/>
      <c r="TLJ814" s="72"/>
      <c r="TLK814" s="72"/>
      <c r="TLL814" s="72"/>
      <c r="TLM814" s="72"/>
      <c r="TLN814" s="72"/>
      <c r="TLO814" s="72"/>
      <c r="TLP814" s="72"/>
      <c r="TLQ814" s="72"/>
      <c r="TLR814" s="72"/>
      <c r="TLS814" s="72"/>
      <c r="TLT814" s="72"/>
      <c r="TLU814" s="72"/>
      <c r="TLV814" s="72"/>
      <c r="TLW814" s="72"/>
      <c r="TLX814" s="72"/>
      <c r="TLY814" s="72"/>
      <c r="TLZ814" s="72"/>
      <c r="TMA814" s="72"/>
      <c r="TMB814" s="72"/>
      <c r="TMC814" s="72"/>
      <c r="TMD814" s="72"/>
      <c r="TME814" s="72"/>
      <c r="TMF814" s="72"/>
      <c r="TMG814" s="72"/>
      <c r="TMH814" s="72"/>
      <c r="TMI814" s="72"/>
      <c r="TMJ814" s="72"/>
      <c r="TMK814" s="72"/>
      <c r="TML814" s="72"/>
      <c r="TMM814" s="72"/>
      <c r="TMN814" s="72"/>
      <c r="TMO814" s="72"/>
      <c r="TMP814" s="72"/>
      <c r="TMQ814" s="72"/>
      <c r="TMR814" s="72"/>
      <c r="TMS814" s="72"/>
      <c r="TMT814" s="72"/>
      <c r="TMU814" s="72"/>
      <c r="TMV814" s="72"/>
      <c r="TMW814" s="72"/>
      <c r="TMX814" s="72"/>
      <c r="TMY814" s="72"/>
      <c r="TMZ814" s="72"/>
      <c r="TNA814" s="72"/>
      <c r="TNB814" s="72"/>
      <c r="TNC814" s="72"/>
      <c r="TND814" s="72"/>
      <c r="TNE814" s="72"/>
      <c r="TNF814" s="72"/>
      <c r="TNG814" s="72"/>
      <c r="TNH814" s="72"/>
      <c r="TNI814" s="72"/>
      <c r="TNJ814" s="72"/>
      <c r="TNK814" s="72"/>
      <c r="TNL814" s="72"/>
      <c r="TNM814" s="72"/>
      <c r="TNN814" s="72"/>
      <c r="TNO814" s="72"/>
      <c r="TNP814" s="72"/>
      <c r="TNQ814" s="72"/>
      <c r="TNR814" s="72"/>
      <c r="TNS814" s="72"/>
      <c r="TNT814" s="72"/>
      <c r="TNU814" s="72"/>
      <c r="TNV814" s="72"/>
      <c r="TNW814" s="72"/>
      <c r="TNX814" s="72"/>
      <c r="TNY814" s="72"/>
      <c r="TNZ814" s="72"/>
      <c r="TOA814" s="72"/>
      <c r="TOB814" s="72"/>
      <c r="TOC814" s="72"/>
      <c r="TOD814" s="72"/>
      <c r="TOE814" s="72"/>
      <c r="TOF814" s="72"/>
      <c r="TOG814" s="72"/>
      <c r="TOH814" s="72"/>
      <c r="TOI814" s="72"/>
      <c r="TOJ814" s="72"/>
      <c r="TOK814" s="72"/>
      <c r="TOL814" s="72"/>
      <c r="TOM814" s="72"/>
      <c r="TON814" s="72"/>
      <c r="TOO814" s="72"/>
      <c r="TOP814" s="72"/>
      <c r="TOQ814" s="72"/>
      <c r="TOR814" s="72"/>
      <c r="TOS814" s="72"/>
      <c r="TOT814" s="72"/>
      <c r="TOU814" s="72"/>
      <c r="TOV814" s="72"/>
      <c r="TOW814" s="72"/>
      <c r="TOX814" s="72"/>
      <c r="TOY814" s="72"/>
      <c r="TOZ814" s="72"/>
      <c r="TPA814" s="72"/>
      <c r="TPB814" s="72"/>
      <c r="TPC814" s="72"/>
      <c r="TPD814" s="72"/>
      <c r="TPE814" s="72"/>
      <c r="TPF814" s="72"/>
      <c r="TPG814" s="72"/>
      <c r="TPH814" s="72"/>
      <c r="TPI814" s="72"/>
      <c r="TPJ814" s="72"/>
      <c r="TPK814" s="72"/>
      <c r="TPL814" s="72"/>
      <c r="TPM814" s="72"/>
      <c r="TPN814" s="72"/>
      <c r="TPO814" s="72"/>
      <c r="TPP814" s="72"/>
      <c r="TPQ814" s="72"/>
      <c r="TPR814" s="72"/>
      <c r="TPS814" s="72"/>
      <c r="TPT814" s="72"/>
      <c r="TPU814" s="72"/>
      <c r="TPV814" s="72"/>
      <c r="TPW814" s="72"/>
      <c r="TPX814" s="72"/>
      <c r="TPY814" s="72"/>
      <c r="TPZ814" s="72"/>
      <c r="TQA814" s="72"/>
      <c r="TQB814" s="72"/>
      <c r="TQC814" s="72"/>
      <c r="TQD814" s="72"/>
      <c r="TQE814" s="72"/>
      <c r="TQF814" s="72"/>
      <c r="TQG814" s="72"/>
      <c r="TQH814" s="72"/>
      <c r="TQI814" s="72"/>
      <c r="TQJ814" s="72"/>
      <c r="TQK814" s="72"/>
      <c r="TQL814" s="72"/>
      <c r="TQM814" s="72"/>
      <c r="TQN814" s="72"/>
      <c r="TQO814" s="72"/>
      <c r="TQP814" s="72"/>
      <c r="TQQ814" s="72"/>
      <c r="TQR814" s="72"/>
      <c r="TQS814" s="72"/>
      <c r="TQT814" s="72"/>
      <c r="TQU814" s="72"/>
      <c r="TQV814" s="72"/>
      <c r="TQW814" s="72"/>
      <c r="TQX814" s="72"/>
      <c r="TQY814" s="72"/>
      <c r="TQZ814" s="72"/>
      <c r="TRA814" s="72"/>
      <c r="TRB814" s="72"/>
      <c r="TRC814" s="72"/>
      <c r="TRD814" s="72"/>
      <c r="TRE814" s="72"/>
      <c r="TRF814" s="72"/>
      <c r="TRG814" s="72"/>
      <c r="TRH814" s="72"/>
      <c r="TRI814" s="72"/>
      <c r="TRJ814" s="72"/>
      <c r="TRK814" s="72"/>
      <c r="TRL814" s="72"/>
      <c r="TRM814" s="72"/>
      <c r="TRN814" s="72"/>
      <c r="TRO814" s="72"/>
      <c r="TRP814" s="72"/>
      <c r="TRQ814" s="72"/>
      <c r="TRR814" s="72"/>
      <c r="TRS814" s="72"/>
      <c r="TRT814" s="72"/>
      <c r="TRU814" s="72"/>
      <c r="TRV814" s="72"/>
      <c r="TRW814" s="72"/>
      <c r="TRX814" s="72"/>
      <c r="TRY814" s="72"/>
      <c r="TRZ814" s="72"/>
      <c r="TSA814" s="72"/>
      <c r="TSB814" s="72"/>
      <c r="TSC814" s="72"/>
      <c r="TSD814" s="72"/>
      <c r="TSE814" s="72"/>
      <c r="TSF814" s="72"/>
      <c r="TSG814" s="72"/>
      <c r="TSH814" s="72"/>
      <c r="TSI814" s="72"/>
      <c r="TSJ814" s="72"/>
      <c r="TSK814" s="72"/>
      <c r="TSL814" s="72"/>
      <c r="TSM814" s="72"/>
      <c r="TSN814" s="72"/>
      <c r="TSO814" s="72"/>
      <c r="TSP814" s="72"/>
      <c r="TSQ814" s="72"/>
      <c r="TSR814" s="72"/>
      <c r="TSS814" s="72"/>
      <c r="TST814" s="72"/>
      <c r="TSU814" s="72"/>
      <c r="TSV814" s="72"/>
      <c r="TSW814" s="72"/>
      <c r="TSX814" s="72"/>
      <c r="TSY814" s="72"/>
      <c r="TSZ814" s="72"/>
      <c r="TTA814" s="72"/>
      <c r="TTB814" s="72"/>
      <c r="TTC814" s="72"/>
      <c r="TTD814" s="72"/>
      <c r="TTE814" s="72"/>
      <c r="TTF814" s="72"/>
      <c r="TTG814" s="72"/>
      <c r="TTH814" s="72"/>
      <c r="TTI814" s="72"/>
      <c r="TTJ814" s="72"/>
      <c r="TTK814" s="72"/>
      <c r="TTL814" s="72"/>
      <c r="TTM814" s="72"/>
      <c r="TTN814" s="72"/>
      <c r="TTO814" s="72"/>
      <c r="TTP814" s="72"/>
      <c r="TTQ814" s="72"/>
      <c r="TTR814" s="72"/>
      <c r="TTS814" s="72"/>
      <c r="TTT814" s="72"/>
      <c r="TTU814" s="72"/>
      <c r="TTV814" s="72"/>
      <c r="TTW814" s="72"/>
      <c r="TTX814" s="72"/>
      <c r="TTY814" s="72"/>
      <c r="TTZ814" s="72"/>
      <c r="TUA814" s="72"/>
      <c r="TUB814" s="72"/>
      <c r="TUC814" s="72"/>
      <c r="TUD814" s="72"/>
      <c r="TUE814" s="72"/>
      <c r="TUF814" s="72"/>
      <c r="TUG814" s="72"/>
      <c r="TUH814" s="72"/>
      <c r="TUI814" s="72"/>
      <c r="TUJ814" s="72"/>
      <c r="TUK814" s="72"/>
      <c r="TUL814" s="72"/>
      <c r="TUM814" s="72"/>
      <c r="TUN814" s="72"/>
      <c r="TUO814" s="72"/>
      <c r="TUP814" s="72"/>
      <c r="TUQ814" s="72"/>
      <c r="TUR814" s="72"/>
      <c r="TUS814" s="72"/>
      <c r="TUT814" s="72"/>
      <c r="TUU814" s="72"/>
      <c r="TUV814" s="72"/>
      <c r="TUW814" s="72"/>
      <c r="TUX814" s="72"/>
      <c r="TUY814" s="72"/>
      <c r="TUZ814" s="72"/>
      <c r="TVA814" s="72"/>
      <c r="TVB814" s="72"/>
      <c r="TVC814" s="72"/>
      <c r="TVD814" s="72"/>
      <c r="TVE814" s="72"/>
      <c r="TVF814" s="72"/>
      <c r="TVG814" s="72"/>
      <c r="TVH814" s="72"/>
      <c r="TVI814" s="72"/>
      <c r="TVJ814" s="72"/>
      <c r="TVK814" s="72"/>
      <c r="TVL814" s="72"/>
      <c r="TVM814" s="72"/>
      <c r="TVN814" s="72"/>
      <c r="TVO814" s="72"/>
      <c r="TVP814" s="72"/>
      <c r="TVQ814" s="72"/>
      <c r="TVR814" s="72"/>
      <c r="TVS814" s="72"/>
      <c r="TVT814" s="72"/>
      <c r="TVU814" s="72"/>
      <c r="TVV814" s="72"/>
      <c r="TVW814" s="72"/>
      <c r="TVX814" s="72"/>
      <c r="TVY814" s="72"/>
      <c r="TVZ814" s="72"/>
      <c r="TWA814" s="72"/>
      <c r="TWB814" s="72"/>
      <c r="TWC814" s="72"/>
      <c r="TWD814" s="72"/>
      <c r="TWE814" s="72"/>
      <c r="TWF814" s="72"/>
      <c r="TWG814" s="72"/>
      <c r="TWH814" s="72"/>
      <c r="TWI814" s="72"/>
      <c r="TWJ814" s="72"/>
      <c r="TWK814" s="72"/>
      <c r="TWL814" s="72"/>
      <c r="TWM814" s="72"/>
      <c r="TWN814" s="72"/>
      <c r="TWO814" s="72"/>
      <c r="TWP814" s="72"/>
      <c r="TWQ814" s="72"/>
      <c r="TWR814" s="72"/>
      <c r="TWS814" s="72"/>
      <c r="TWT814" s="72"/>
      <c r="TWU814" s="72"/>
      <c r="TWV814" s="72"/>
      <c r="TWW814" s="72"/>
      <c r="TWX814" s="72"/>
      <c r="TWY814" s="72"/>
      <c r="TWZ814" s="72"/>
      <c r="TXA814" s="72"/>
      <c r="TXB814" s="72"/>
      <c r="TXC814" s="72"/>
      <c r="TXD814" s="72"/>
      <c r="TXE814" s="72"/>
      <c r="TXF814" s="72"/>
      <c r="TXG814" s="72"/>
      <c r="TXH814" s="72"/>
      <c r="TXI814" s="72"/>
      <c r="TXJ814" s="72"/>
      <c r="TXK814" s="72"/>
      <c r="TXL814" s="72"/>
      <c r="TXM814" s="72"/>
      <c r="TXN814" s="72"/>
      <c r="TXO814" s="72"/>
      <c r="TXP814" s="72"/>
      <c r="TXQ814" s="72"/>
      <c r="TXR814" s="72"/>
      <c r="TXS814" s="72"/>
      <c r="TXT814" s="72"/>
      <c r="TXU814" s="72"/>
      <c r="TXV814" s="72"/>
      <c r="TXW814" s="72"/>
      <c r="TXX814" s="72"/>
      <c r="TXY814" s="72"/>
      <c r="TXZ814" s="72"/>
      <c r="TYA814" s="72"/>
      <c r="TYB814" s="72"/>
      <c r="TYC814" s="72"/>
      <c r="TYD814" s="72"/>
      <c r="TYE814" s="72"/>
      <c r="TYF814" s="72"/>
      <c r="TYG814" s="72"/>
      <c r="TYH814" s="72"/>
      <c r="TYI814" s="72"/>
      <c r="TYJ814" s="72"/>
      <c r="TYK814" s="72"/>
      <c r="TYL814" s="72"/>
      <c r="TYM814" s="72"/>
      <c r="TYN814" s="72"/>
      <c r="TYO814" s="72"/>
      <c r="TYP814" s="72"/>
      <c r="TYQ814" s="72"/>
      <c r="TYR814" s="72"/>
      <c r="TYS814" s="72"/>
      <c r="TYT814" s="72"/>
      <c r="TYU814" s="72"/>
      <c r="TYV814" s="72"/>
      <c r="TYW814" s="72"/>
      <c r="TYX814" s="72"/>
      <c r="TYY814" s="72"/>
      <c r="TYZ814" s="72"/>
      <c r="TZA814" s="72"/>
      <c r="TZB814" s="72"/>
      <c r="TZC814" s="72"/>
      <c r="TZD814" s="72"/>
      <c r="TZE814" s="72"/>
      <c r="TZF814" s="72"/>
      <c r="TZG814" s="72"/>
      <c r="TZH814" s="72"/>
      <c r="TZI814" s="72"/>
      <c r="TZJ814" s="72"/>
      <c r="TZK814" s="72"/>
      <c r="TZL814" s="72"/>
      <c r="TZM814" s="72"/>
      <c r="TZN814" s="72"/>
      <c r="TZO814" s="72"/>
      <c r="TZP814" s="72"/>
      <c r="TZQ814" s="72"/>
      <c r="TZR814" s="72"/>
      <c r="TZS814" s="72"/>
      <c r="TZT814" s="72"/>
      <c r="TZU814" s="72"/>
      <c r="TZV814" s="72"/>
      <c r="TZW814" s="72"/>
      <c r="TZX814" s="72"/>
      <c r="TZY814" s="72"/>
      <c r="TZZ814" s="72"/>
      <c r="UAA814" s="72"/>
      <c r="UAB814" s="72"/>
      <c r="UAC814" s="72"/>
      <c r="UAD814" s="72"/>
      <c r="UAE814" s="72"/>
      <c r="UAF814" s="72"/>
      <c r="UAG814" s="72"/>
      <c r="UAH814" s="72"/>
      <c r="UAI814" s="72"/>
      <c r="UAJ814" s="72"/>
      <c r="UAK814" s="72"/>
      <c r="UAL814" s="72"/>
      <c r="UAM814" s="72"/>
      <c r="UAN814" s="72"/>
      <c r="UAO814" s="72"/>
      <c r="UAP814" s="72"/>
      <c r="UAQ814" s="72"/>
      <c r="UAR814" s="72"/>
      <c r="UAS814" s="72"/>
      <c r="UAT814" s="72"/>
      <c r="UAU814" s="72"/>
      <c r="UAV814" s="72"/>
      <c r="UAW814" s="72"/>
      <c r="UAX814" s="72"/>
      <c r="UAY814" s="72"/>
      <c r="UAZ814" s="72"/>
      <c r="UBA814" s="72"/>
      <c r="UBB814" s="72"/>
      <c r="UBC814" s="72"/>
      <c r="UBD814" s="72"/>
      <c r="UBE814" s="72"/>
      <c r="UBF814" s="72"/>
      <c r="UBG814" s="72"/>
      <c r="UBH814" s="72"/>
      <c r="UBI814" s="72"/>
      <c r="UBJ814" s="72"/>
      <c r="UBK814" s="72"/>
      <c r="UBL814" s="72"/>
      <c r="UBM814" s="72"/>
      <c r="UBN814" s="72"/>
      <c r="UBO814" s="72"/>
      <c r="UBP814" s="72"/>
      <c r="UBQ814" s="72"/>
      <c r="UBR814" s="72"/>
      <c r="UBS814" s="72"/>
      <c r="UBT814" s="72"/>
      <c r="UBU814" s="72"/>
      <c r="UBV814" s="72"/>
      <c r="UBW814" s="72"/>
      <c r="UBX814" s="72"/>
      <c r="UBY814" s="72"/>
      <c r="UBZ814" s="72"/>
      <c r="UCA814" s="72"/>
      <c r="UCB814" s="72"/>
      <c r="UCC814" s="72"/>
      <c r="UCD814" s="72"/>
      <c r="UCE814" s="72"/>
      <c r="UCF814" s="72"/>
      <c r="UCG814" s="72"/>
      <c r="UCH814" s="72"/>
      <c r="UCI814" s="72"/>
      <c r="UCJ814" s="72"/>
      <c r="UCK814" s="72"/>
      <c r="UCL814" s="72"/>
      <c r="UCM814" s="72"/>
      <c r="UCN814" s="72"/>
      <c r="UCO814" s="72"/>
      <c r="UCP814" s="72"/>
      <c r="UCQ814" s="72"/>
      <c r="UCR814" s="72"/>
      <c r="UCS814" s="72"/>
      <c r="UCT814" s="72"/>
      <c r="UCU814" s="72"/>
      <c r="UCV814" s="72"/>
      <c r="UCW814" s="72"/>
      <c r="UCX814" s="72"/>
      <c r="UCY814" s="72"/>
      <c r="UCZ814" s="72"/>
      <c r="UDA814" s="72"/>
      <c r="UDB814" s="72"/>
      <c r="UDC814" s="72"/>
      <c r="UDD814" s="72"/>
      <c r="UDE814" s="72"/>
      <c r="UDF814" s="72"/>
      <c r="UDG814" s="72"/>
      <c r="UDH814" s="72"/>
      <c r="UDI814" s="72"/>
      <c r="UDJ814" s="72"/>
      <c r="UDK814" s="72"/>
      <c r="UDL814" s="72"/>
      <c r="UDM814" s="72"/>
      <c r="UDN814" s="72"/>
      <c r="UDO814" s="72"/>
      <c r="UDP814" s="72"/>
      <c r="UDQ814" s="72"/>
      <c r="UDR814" s="72"/>
      <c r="UDS814" s="72"/>
      <c r="UDT814" s="72"/>
      <c r="UDU814" s="72"/>
      <c r="UDV814" s="72"/>
      <c r="UDW814" s="72"/>
      <c r="UDX814" s="72"/>
      <c r="UDY814" s="72"/>
      <c r="UDZ814" s="72"/>
      <c r="UEA814" s="72"/>
      <c r="UEB814" s="72"/>
      <c r="UEC814" s="72"/>
      <c r="UED814" s="72"/>
      <c r="UEE814" s="72"/>
      <c r="UEF814" s="72"/>
      <c r="UEG814" s="72"/>
      <c r="UEH814" s="72"/>
      <c r="UEI814" s="72"/>
      <c r="UEJ814" s="72"/>
      <c r="UEK814" s="72"/>
      <c r="UEL814" s="72"/>
      <c r="UEM814" s="72"/>
      <c r="UEN814" s="72"/>
      <c r="UEO814" s="72"/>
      <c r="UEP814" s="72"/>
      <c r="UEQ814" s="72"/>
      <c r="UER814" s="72"/>
      <c r="UES814" s="72"/>
      <c r="UET814" s="72"/>
      <c r="UEU814" s="72"/>
      <c r="UEV814" s="72"/>
      <c r="UEW814" s="72"/>
      <c r="UEX814" s="72"/>
      <c r="UEY814" s="72"/>
      <c r="UEZ814" s="72"/>
      <c r="UFA814" s="72"/>
      <c r="UFB814" s="72"/>
      <c r="UFC814" s="72"/>
      <c r="UFD814" s="72"/>
      <c r="UFE814" s="72"/>
      <c r="UFF814" s="72"/>
      <c r="UFG814" s="72"/>
      <c r="UFH814" s="72"/>
      <c r="UFI814" s="72"/>
      <c r="UFJ814" s="72"/>
      <c r="UFK814" s="72"/>
      <c r="UFL814" s="72"/>
      <c r="UFM814" s="72"/>
      <c r="UFN814" s="72"/>
      <c r="UFO814" s="72"/>
      <c r="UFP814" s="72"/>
      <c r="UFQ814" s="72"/>
      <c r="UFR814" s="72"/>
      <c r="UFS814" s="72"/>
      <c r="UFT814" s="72"/>
      <c r="UFU814" s="72"/>
      <c r="UFV814" s="72"/>
      <c r="UFW814" s="72"/>
      <c r="UFX814" s="72"/>
      <c r="UFY814" s="72"/>
      <c r="UFZ814" s="72"/>
      <c r="UGA814" s="72"/>
      <c r="UGB814" s="72"/>
      <c r="UGC814" s="72"/>
      <c r="UGD814" s="72"/>
      <c r="UGE814" s="72"/>
      <c r="UGF814" s="72"/>
      <c r="UGG814" s="72"/>
      <c r="UGH814" s="72"/>
      <c r="UGI814" s="72"/>
      <c r="UGJ814" s="72"/>
      <c r="UGK814" s="72"/>
      <c r="UGL814" s="72"/>
      <c r="UGM814" s="72"/>
      <c r="UGN814" s="72"/>
      <c r="UGO814" s="72"/>
      <c r="UGP814" s="72"/>
      <c r="UGQ814" s="72"/>
      <c r="UGR814" s="72"/>
      <c r="UGS814" s="72"/>
      <c r="UGT814" s="72"/>
      <c r="UGU814" s="72"/>
      <c r="UGV814" s="72"/>
      <c r="UGW814" s="72"/>
      <c r="UGX814" s="72"/>
      <c r="UGY814" s="72"/>
      <c r="UGZ814" s="72"/>
      <c r="UHA814" s="72"/>
      <c r="UHB814" s="72"/>
      <c r="UHC814" s="72"/>
      <c r="UHD814" s="72"/>
      <c r="UHE814" s="72"/>
      <c r="UHF814" s="72"/>
      <c r="UHG814" s="72"/>
      <c r="UHH814" s="72"/>
      <c r="UHI814" s="72"/>
      <c r="UHJ814" s="72"/>
      <c r="UHK814" s="72"/>
      <c r="UHL814" s="72"/>
      <c r="UHM814" s="72"/>
      <c r="UHN814" s="72"/>
      <c r="UHO814" s="72"/>
      <c r="UHP814" s="72"/>
      <c r="UHQ814" s="72"/>
      <c r="UHR814" s="72"/>
      <c r="UHS814" s="72"/>
      <c r="UHT814" s="72"/>
      <c r="UHU814" s="72"/>
      <c r="UHV814" s="72"/>
      <c r="UHW814" s="72"/>
      <c r="UHX814" s="72"/>
      <c r="UHY814" s="72"/>
      <c r="UHZ814" s="72"/>
      <c r="UIA814" s="72"/>
      <c r="UIB814" s="72"/>
      <c r="UIC814" s="72"/>
      <c r="UID814" s="72"/>
      <c r="UIE814" s="72"/>
      <c r="UIF814" s="72"/>
      <c r="UIG814" s="72"/>
      <c r="UIH814" s="72"/>
      <c r="UII814" s="72"/>
      <c r="UIJ814" s="72"/>
      <c r="UIK814" s="72"/>
      <c r="UIL814" s="72"/>
      <c r="UIM814" s="72"/>
      <c r="UIN814" s="72"/>
      <c r="UIO814" s="72"/>
      <c r="UIP814" s="72"/>
      <c r="UIQ814" s="72"/>
      <c r="UIR814" s="72"/>
      <c r="UIS814" s="72"/>
      <c r="UIT814" s="72"/>
      <c r="UIU814" s="72"/>
      <c r="UIV814" s="72"/>
      <c r="UIW814" s="72"/>
      <c r="UIX814" s="72"/>
      <c r="UIY814" s="72"/>
      <c r="UIZ814" s="72"/>
      <c r="UJA814" s="72"/>
      <c r="UJB814" s="72"/>
      <c r="UJC814" s="72"/>
      <c r="UJD814" s="72"/>
      <c r="UJE814" s="72"/>
      <c r="UJF814" s="72"/>
      <c r="UJG814" s="72"/>
      <c r="UJH814" s="72"/>
      <c r="UJI814" s="72"/>
      <c r="UJJ814" s="72"/>
      <c r="UJK814" s="72"/>
      <c r="UJL814" s="72"/>
      <c r="UJM814" s="72"/>
      <c r="UJN814" s="72"/>
      <c r="UJO814" s="72"/>
      <c r="UJP814" s="72"/>
      <c r="UJQ814" s="72"/>
      <c r="UJR814" s="72"/>
      <c r="UJS814" s="72"/>
      <c r="UJT814" s="72"/>
      <c r="UJU814" s="72"/>
      <c r="UJV814" s="72"/>
      <c r="UJW814" s="72"/>
      <c r="UJX814" s="72"/>
      <c r="UJY814" s="72"/>
      <c r="UJZ814" s="72"/>
      <c r="UKA814" s="72"/>
      <c r="UKB814" s="72"/>
      <c r="UKC814" s="72"/>
      <c r="UKD814" s="72"/>
      <c r="UKE814" s="72"/>
      <c r="UKF814" s="72"/>
      <c r="UKG814" s="72"/>
      <c r="UKH814" s="72"/>
      <c r="UKI814" s="72"/>
      <c r="UKJ814" s="72"/>
      <c r="UKK814" s="72"/>
      <c r="UKL814" s="72"/>
      <c r="UKM814" s="72"/>
      <c r="UKN814" s="72"/>
      <c r="UKO814" s="72"/>
      <c r="UKP814" s="72"/>
      <c r="UKQ814" s="72"/>
      <c r="UKR814" s="72"/>
      <c r="UKS814" s="72"/>
      <c r="UKT814" s="72"/>
      <c r="UKU814" s="72"/>
      <c r="UKV814" s="72"/>
      <c r="UKW814" s="72"/>
      <c r="UKX814" s="72"/>
      <c r="UKY814" s="72"/>
      <c r="UKZ814" s="72"/>
      <c r="ULA814" s="72"/>
      <c r="ULB814" s="72"/>
      <c r="ULC814" s="72"/>
      <c r="ULD814" s="72"/>
      <c r="ULE814" s="72"/>
      <c r="ULF814" s="72"/>
      <c r="ULG814" s="72"/>
      <c r="ULH814" s="72"/>
      <c r="ULI814" s="72"/>
      <c r="ULJ814" s="72"/>
      <c r="ULK814" s="72"/>
      <c r="ULL814" s="72"/>
      <c r="ULM814" s="72"/>
      <c r="ULN814" s="72"/>
      <c r="ULO814" s="72"/>
      <c r="ULP814" s="72"/>
      <c r="ULQ814" s="72"/>
      <c r="ULR814" s="72"/>
      <c r="ULS814" s="72"/>
      <c r="ULT814" s="72"/>
      <c r="ULU814" s="72"/>
      <c r="ULV814" s="72"/>
      <c r="ULW814" s="72"/>
      <c r="ULX814" s="72"/>
      <c r="ULY814" s="72"/>
      <c r="ULZ814" s="72"/>
      <c r="UMA814" s="72"/>
      <c r="UMB814" s="72"/>
      <c r="UMC814" s="72"/>
      <c r="UMD814" s="72"/>
      <c r="UME814" s="72"/>
      <c r="UMF814" s="72"/>
      <c r="UMG814" s="72"/>
      <c r="UMH814" s="72"/>
      <c r="UMI814" s="72"/>
      <c r="UMJ814" s="72"/>
      <c r="UMK814" s="72"/>
      <c r="UML814" s="72"/>
      <c r="UMM814" s="72"/>
      <c r="UMN814" s="72"/>
      <c r="UMO814" s="72"/>
      <c r="UMP814" s="72"/>
      <c r="UMQ814" s="72"/>
      <c r="UMR814" s="72"/>
      <c r="UMS814" s="72"/>
      <c r="UMT814" s="72"/>
      <c r="UMU814" s="72"/>
      <c r="UMV814" s="72"/>
      <c r="UMW814" s="72"/>
      <c r="UMX814" s="72"/>
      <c r="UMY814" s="72"/>
      <c r="UMZ814" s="72"/>
      <c r="UNA814" s="72"/>
      <c r="UNB814" s="72"/>
      <c r="UNC814" s="72"/>
      <c r="UND814" s="72"/>
      <c r="UNE814" s="72"/>
      <c r="UNF814" s="72"/>
      <c r="UNG814" s="72"/>
      <c r="UNH814" s="72"/>
      <c r="UNI814" s="72"/>
      <c r="UNJ814" s="72"/>
      <c r="UNK814" s="72"/>
      <c r="UNL814" s="72"/>
      <c r="UNM814" s="72"/>
      <c r="UNN814" s="72"/>
      <c r="UNO814" s="72"/>
      <c r="UNP814" s="72"/>
      <c r="UNQ814" s="72"/>
      <c r="UNR814" s="72"/>
      <c r="UNS814" s="72"/>
      <c r="UNT814" s="72"/>
      <c r="UNU814" s="72"/>
      <c r="UNV814" s="72"/>
      <c r="UNW814" s="72"/>
      <c r="UNX814" s="72"/>
      <c r="UNY814" s="72"/>
      <c r="UNZ814" s="72"/>
      <c r="UOA814" s="72"/>
      <c r="UOB814" s="72"/>
      <c r="UOC814" s="72"/>
      <c r="UOD814" s="72"/>
      <c r="UOE814" s="72"/>
      <c r="UOF814" s="72"/>
      <c r="UOG814" s="72"/>
      <c r="UOH814" s="72"/>
      <c r="UOI814" s="72"/>
      <c r="UOJ814" s="72"/>
      <c r="UOK814" s="72"/>
      <c r="UOL814" s="72"/>
      <c r="UOM814" s="72"/>
      <c r="UON814" s="72"/>
      <c r="UOO814" s="72"/>
      <c r="UOP814" s="72"/>
      <c r="UOQ814" s="72"/>
      <c r="UOR814" s="72"/>
      <c r="UOS814" s="72"/>
      <c r="UOT814" s="72"/>
      <c r="UOU814" s="72"/>
      <c r="UOV814" s="72"/>
      <c r="UOW814" s="72"/>
      <c r="UOX814" s="72"/>
      <c r="UOY814" s="72"/>
      <c r="UOZ814" s="72"/>
      <c r="UPA814" s="72"/>
      <c r="UPB814" s="72"/>
      <c r="UPC814" s="72"/>
      <c r="UPD814" s="72"/>
      <c r="UPE814" s="72"/>
      <c r="UPF814" s="72"/>
      <c r="UPG814" s="72"/>
      <c r="UPH814" s="72"/>
      <c r="UPI814" s="72"/>
      <c r="UPJ814" s="72"/>
      <c r="UPK814" s="72"/>
      <c r="UPL814" s="72"/>
      <c r="UPM814" s="72"/>
      <c r="UPN814" s="72"/>
      <c r="UPO814" s="72"/>
      <c r="UPP814" s="72"/>
      <c r="UPQ814" s="72"/>
      <c r="UPR814" s="72"/>
      <c r="UPS814" s="72"/>
      <c r="UPT814" s="72"/>
      <c r="UPU814" s="72"/>
      <c r="UPV814" s="72"/>
      <c r="UPW814" s="72"/>
      <c r="UPX814" s="72"/>
      <c r="UPY814" s="72"/>
      <c r="UPZ814" s="72"/>
      <c r="UQA814" s="72"/>
      <c r="UQB814" s="72"/>
      <c r="UQC814" s="72"/>
      <c r="UQD814" s="72"/>
      <c r="UQE814" s="72"/>
      <c r="UQF814" s="72"/>
      <c r="UQG814" s="72"/>
      <c r="UQH814" s="72"/>
      <c r="UQI814" s="72"/>
      <c r="UQJ814" s="72"/>
      <c r="UQK814" s="72"/>
      <c r="UQL814" s="72"/>
      <c r="UQM814" s="72"/>
      <c r="UQN814" s="72"/>
      <c r="UQO814" s="72"/>
      <c r="UQP814" s="72"/>
      <c r="UQQ814" s="72"/>
      <c r="UQR814" s="72"/>
      <c r="UQS814" s="72"/>
      <c r="UQT814" s="72"/>
      <c r="UQU814" s="72"/>
      <c r="UQV814" s="72"/>
      <c r="UQW814" s="72"/>
      <c r="UQX814" s="72"/>
      <c r="UQY814" s="72"/>
      <c r="UQZ814" s="72"/>
      <c r="URA814" s="72"/>
      <c r="URB814" s="72"/>
      <c r="URC814" s="72"/>
      <c r="URD814" s="72"/>
      <c r="URE814" s="72"/>
      <c r="URF814" s="72"/>
      <c r="URG814" s="72"/>
      <c r="URH814" s="72"/>
      <c r="URI814" s="72"/>
      <c r="URJ814" s="72"/>
      <c r="URK814" s="72"/>
      <c r="URL814" s="72"/>
      <c r="URM814" s="72"/>
      <c r="URN814" s="72"/>
      <c r="URO814" s="72"/>
      <c r="URP814" s="72"/>
      <c r="URQ814" s="72"/>
      <c r="URR814" s="72"/>
      <c r="URS814" s="72"/>
      <c r="URT814" s="72"/>
      <c r="URU814" s="72"/>
      <c r="URV814" s="72"/>
      <c r="URW814" s="72"/>
      <c r="URX814" s="72"/>
      <c r="URY814" s="72"/>
      <c r="URZ814" s="72"/>
      <c r="USA814" s="72"/>
      <c r="USB814" s="72"/>
      <c r="USC814" s="72"/>
      <c r="USD814" s="72"/>
      <c r="USE814" s="72"/>
      <c r="USF814" s="72"/>
      <c r="USG814" s="72"/>
      <c r="USH814" s="72"/>
      <c r="USI814" s="72"/>
      <c r="USJ814" s="72"/>
      <c r="USK814" s="72"/>
      <c r="USL814" s="72"/>
      <c r="USM814" s="72"/>
      <c r="USN814" s="72"/>
      <c r="USO814" s="72"/>
      <c r="USP814" s="72"/>
      <c r="USQ814" s="72"/>
      <c r="USR814" s="72"/>
      <c r="USS814" s="72"/>
      <c r="UST814" s="72"/>
      <c r="USU814" s="72"/>
      <c r="USV814" s="72"/>
      <c r="USW814" s="72"/>
      <c r="USX814" s="72"/>
      <c r="USY814" s="72"/>
      <c r="USZ814" s="72"/>
      <c r="UTA814" s="72"/>
      <c r="UTB814" s="72"/>
      <c r="UTC814" s="72"/>
      <c r="UTD814" s="72"/>
      <c r="UTE814" s="72"/>
      <c r="UTF814" s="72"/>
      <c r="UTG814" s="72"/>
      <c r="UTH814" s="72"/>
      <c r="UTI814" s="72"/>
      <c r="UTJ814" s="72"/>
      <c r="UTK814" s="72"/>
      <c r="UTL814" s="72"/>
      <c r="UTM814" s="72"/>
      <c r="UTN814" s="72"/>
      <c r="UTO814" s="72"/>
      <c r="UTP814" s="72"/>
      <c r="UTQ814" s="72"/>
      <c r="UTR814" s="72"/>
      <c r="UTS814" s="72"/>
      <c r="UTT814" s="72"/>
      <c r="UTU814" s="72"/>
      <c r="UTV814" s="72"/>
      <c r="UTW814" s="72"/>
      <c r="UTX814" s="72"/>
      <c r="UTY814" s="72"/>
      <c r="UTZ814" s="72"/>
      <c r="UUA814" s="72"/>
      <c r="UUB814" s="72"/>
      <c r="UUC814" s="72"/>
      <c r="UUD814" s="72"/>
      <c r="UUE814" s="72"/>
      <c r="UUF814" s="72"/>
      <c r="UUG814" s="72"/>
      <c r="UUH814" s="72"/>
      <c r="UUI814" s="72"/>
      <c r="UUJ814" s="72"/>
      <c r="UUK814" s="72"/>
      <c r="UUL814" s="72"/>
      <c r="UUM814" s="72"/>
      <c r="UUN814" s="72"/>
      <c r="UUO814" s="72"/>
      <c r="UUP814" s="72"/>
      <c r="UUQ814" s="72"/>
      <c r="UUR814" s="72"/>
      <c r="UUS814" s="72"/>
      <c r="UUT814" s="72"/>
      <c r="UUU814" s="72"/>
      <c r="UUV814" s="72"/>
      <c r="UUW814" s="72"/>
      <c r="UUX814" s="72"/>
      <c r="UUY814" s="72"/>
      <c r="UUZ814" s="72"/>
      <c r="UVA814" s="72"/>
      <c r="UVB814" s="72"/>
      <c r="UVC814" s="72"/>
      <c r="UVD814" s="72"/>
      <c r="UVE814" s="72"/>
      <c r="UVF814" s="72"/>
      <c r="UVG814" s="72"/>
      <c r="UVH814" s="72"/>
      <c r="UVI814" s="72"/>
      <c r="UVJ814" s="72"/>
      <c r="UVK814" s="72"/>
      <c r="UVL814" s="72"/>
      <c r="UVM814" s="72"/>
      <c r="UVN814" s="72"/>
      <c r="UVO814" s="72"/>
      <c r="UVP814" s="72"/>
      <c r="UVQ814" s="72"/>
      <c r="UVR814" s="72"/>
      <c r="UVS814" s="72"/>
      <c r="UVT814" s="72"/>
      <c r="UVU814" s="72"/>
      <c r="UVV814" s="72"/>
      <c r="UVW814" s="72"/>
      <c r="UVX814" s="72"/>
      <c r="UVY814" s="72"/>
      <c r="UVZ814" s="72"/>
      <c r="UWA814" s="72"/>
      <c r="UWB814" s="72"/>
      <c r="UWC814" s="72"/>
      <c r="UWD814" s="72"/>
      <c r="UWE814" s="72"/>
      <c r="UWF814" s="72"/>
      <c r="UWG814" s="72"/>
      <c r="UWH814" s="72"/>
      <c r="UWI814" s="72"/>
      <c r="UWJ814" s="72"/>
      <c r="UWK814" s="72"/>
      <c r="UWL814" s="72"/>
      <c r="UWM814" s="72"/>
      <c r="UWN814" s="72"/>
      <c r="UWO814" s="72"/>
      <c r="UWP814" s="72"/>
      <c r="UWQ814" s="72"/>
      <c r="UWR814" s="72"/>
      <c r="UWS814" s="72"/>
      <c r="UWT814" s="72"/>
      <c r="UWU814" s="72"/>
      <c r="UWV814" s="72"/>
      <c r="UWW814" s="72"/>
      <c r="UWX814" s="72"/>
      <c r="UWY814" s="72"/>
      <c r="UWZ814" s="72"/>
      <c r="UXA814" s="72"/>
      <c r="UXB814" s="72"/>
      <c r="UXC814" s="72"/>
      <c r="UXD814" s="72"/>
      <c r="UXE814" s="72"/>
      <c r="UXF814" s="72"/>
      <c r="UXG814" s="72"/>
      <c r="UXH814" s="72"/>
      <c r="UXI814" s="72"/>
      <c r="UXJ814" s="72"/>
      <c r="UXK814" s="72"/>
      <c r="UXL814" s="72"/>
      <c r="UXM814" s="72"/>
      <c r="UXN814" s="72"/>
      <c r="UXO814" s="72"/>
      <c r="UXP814" s="72"/>
      <c r="UXQ814" s="72"/>
      <c r="UXR814" s="72"/>
      <c r="UXS814" s="72"/>
      <c r="UXT814" s="72"/>
      <c r="UXU814" s="72"/>
      <c r="UXV814" s="72"/>
      <c r="UXW814" s="72"/>
      <c r="UXX814" s="72"/>
      <c r="UXY814" s="72"/>
      <c r="UXZ814" s="72"/>
      <c r="UYA814" s="72"/>
      <c r="UYB814" s="72"/>
      <c r="UYC814" s="72"/>
      <c r="UYD814" s="72"/>
      <c r="UYE814" s="72"/>
      <c r="UYF814" s="72"/>
      <c r="UYG814" s="72"/>
      <c r="UYH814" s="72"/>
      <c r="UYI814" s="72"/>
      <c r="UYJ814" s="72"/>
      <c r="UYK814" s="72"/>
      <c r="UYL814" s="72"/>
      <c r="UYM814" s="72"/>
      <c r="UYN814" s="72"/>
      <c r="UYO814" s="72"/>
      <c r="UYP814" s="72"/>
      <c r="UYQ814" s="72"/>
      <c r="UYR814" s="72"/>
      <c r="UYS814" s="72"/>
      <c r="UYT814" s="72"/>
      <c r="UYU814" s="72"/>
      <c r="UYV814" s="72"/>
      <c r="UYW814" s="72"/>
      <c r="UYX814" s="72"/>
      <c r="UYY814" s="72"/>
      <c r="UYZ814" s="72"/>
      <c r="UZA814" s="72"/>
      <c r="UZB814" s="72"/>
      <c r="UZC814" s="72"/>
      <c r="UZD814" s="72"/>
      <c r="UZE814" s="72"/>
      <c r="UZF814" s="72"/>
      <c r="UZG814" s="72"/>
      <c r="UZH814" s="72"/>
      <c r="UZI814" s="72"/>
      <c r="UZJ814" s="72"/>
      <c r="UZK814" s="72"/>
      <c r="UZL814" s="72"/>
      <c r="UZM814" s="72"/>
      <c r="UZN814" s="72"/>
      <c r="UZO814" s="72"/>
      <c r="UZP814" s="72"/>
      <c r="UZQ814" s="72"/>
      <c r="UZR814" s="72"/>
      <c r="UZS814" s="72"/>
      <c r="UZT814" s="72"/>
      <c r="UZU814" s="72"/>
      <c r="UZV814" s="72"/>
      <c r="UZW814" s="72"/>
      <c r="UZX814" s="72"/>
      <c r="UZY814" s="72"/>
      <c r="UZZ814" s="72"/>
      <c r="VAA814" s="72"/>
      <c r="VAB814" s="72"/>
      <c r="VAC814" s="72"/>
      <c r="VAD814" s="72"/>
      <c r="VAE814" s="72"/>
      <c r="VAF814" s="72"/>
      <c r="VAG814" s="72"/>
      <c r="VAH814" s="72"/>
      <c r="VAI814" s="72"/>
      <c r="VAJ814" s="72"/>
      <c r="VAK814" s="72"/>
      <c r="VAL814" s="72"/>
      <c r="VAM814" s="72"/>
      <c r="VAN814" s="72"/>
      <c r="VAO814" s="72"/>
      <c r="VAP814" s="72"/>
      <c r="VAQ814" s="72"/>
      <c r="VAR814" s="72"/>
      <c r="VAS814" s="72"/>
      <c r="VAT814" s="72"/>
      <c r="VAU814" s="72"/>
      <c r="VAV814" s="72"/>
      <c r="VAW814" s="72"/>
      <c r="VAX814" s="72"/>
      <c r="VAY814" s="72"/>
      <c r="VAZ814" s="72"/>
      <c r="VBA814" s="72"/>
      <c r="VBB814" s="72"/>
      <c r="VBC814" s="72"/>
      <c r="VBD814" s="72"/>
      <c r="VBE814" s="72"/>
      <c r="VBF814" s="72"/>
      <c r="VBG814" s="72"/>
      <c r="VBH814" s="72"/>
      <c r="VBI814" s="72"/>
      <c r="VBJ814" s="72"/>
      <c r="VBK814" s="72"/>
      <c r="VBL814" s="72"/>
      <c r="VBM814" s="72"/>
      <c r="VBN814" s="72"/>
      <c r="VBO814" s="72"/>
      <c r="VBP814" s="72"/>
      <c r="VBQ814" s="72"/>
      <c r="VBR814" s="72"/>
      <c r="VBS814" s="72"/>
      <c r="VBT814" s="72"/>
      <c r="VBU814" s="72"/>
      <c r="VBV814" s="72"/>
      <c r="VBW814" s="72"/>
      <c r="VBX814" s="72"/>
      <c r="VBY814" s="72"/>
      <c r="VBZ814" s="72"/>
      <c r="VCA814" s="72"/>
      <c r="VCB814" s="72"/>
      <c r="VCC814" s="72"/>
      <c r="VCD814" s="72"/>
      <c r="VCE814" s="72"/>
      <c r="VCF814" s="72"/>
      <c r="VCG814" s="72"/>
      <c r="VCH814" s="72"/>
      <c r="VCI814" s="72"/>
      <c r="VCJ814" s="72"/>
      <c r="VCK814" s="72"/>
      <c r="VCL814" s="72"/>
      <c r="VCM814" s="72"/>
      <c r="VCN814" s="72"/>
      <c r="VCO814" s="72"/>
      <c r="VCP814" s="72"/>
      <c r="VCQ814" s="72"/>
      <c r="VCR814" s="72"/>
      <c r="VCS814" s="72"/>
      <c r="VCT814" s="72"/>
      <c r="VCU814" s="72"/>
      <c r="VCV814" s="72"/>
      <c r="VCW814" s="72"/>
      <c r="VCX814" s="72"/>
      <c r="VCY814" s="72"/>
      <c r="VCZ814" s="72"/>
      <c r="VDA814" s="72"/>
      <c r="VDB814" s="72"/>
      <c r="VDC814" s="72"/>
      <c r="VDD814" s="72"/>
      <c r="VDE814" s="72"/>
      <c r="VDF814" s="72"/>
      <c r="VDG814" s="72"/>
      <c r="VDH814" s="72"/>
      <c r="VDI814" s="72"/>
      <c r="VDJ814" s="72"/>
      <c r="VDK814" s="72"/>
      <c r="VDL814" s="72"/>
      <c r="VDM814" s="72"/>
      <c r="VDN814" s="72"/>
      <c r="VDO814" s="72"/>
      <c r="VDP814" s="72"/>
      <c r="VDQ814" s="72"/>
      <c r="VDR814" s="72"/>
      <c r="VDS814" s="72"/>
      <c r="VDT814" s="72"/>
      <c r="VDU814" s="72"/>
      <c r="VDV814" s="72"/>
      <c r="VDW814" s="72"/>
      <c r="VDX814" s="72"/>
      <c r="VDY814" s="72"/>
      <c r="VDZ814" s="72"/>
      <c r="VEA814" s="72"/>
      <c r="VEB814" s="72"/>
      <c r="VEC814" s="72"/>
      <c r="VED814" s="72"/>
      <c r="VEE814" s="72"/>
      <c r="VEF814" s="72"/>
      <c r="VEG814" s="72"/>
      <c r="VEH814" s="72"/>
      <c r="VEI814" s="72"/>
      <c r="VEJ814" s="72"/>
      <c r="VEK814" s="72"/>
      <c r="VEL814" s="72"/>
      <c r="VEM814" s="72"/>
      <c r="VEN814" s="72"/>
      <c r="VEO814" s="72"/>
      <c r="VEP814" s="72"/>
      <c r="VEQ814" s="72"/>
      <c r="VER814" s="72"/>
      <c r="VES814" s="72"/>
      <c r="VET814" s="72"/>
      <c r="VEU814" s="72"/>
      <c r="VEV814" s="72"/>
      <c r="VEW814" s="72"/>
      <c r="VEX814" s="72"/>
      <c r="VEY814" s="72"/>
      <c r="VEZ814" s="72"/>
      <c r="VFA814" s="72"/>
      <c r="VFB814" s="72"/>
      <c r="VFC814" s="72"/>
      <c r="VFD814" s="72"/>
      <c r="VFE814" s="72"/>
      <c r="VFF814" s="72"/>
      <c r="VFG814" s="72"/>
      <c r="VFH814" s="72"/>
      <c r="VFI814" s="72"/>
      <c r="VFJ814" s="72"/>
      <c r="VFK814" s="72"/>
      <c r="VFL814" s="72"/>
      <c r="VFM814" s="72"/>
      <c r="VFN814" s="72"/>
      <c r="VFO814" s="72"/>
      <c r="VFP814" s="72"/>
      <c r="VFQ814" s="72"/>
      <c r="VFR814" s="72"/>
      <c r="VFS814" s="72"/>
      <c r="VFT814" s="72"/>
      <c r="VFU814" s="72"/>
      <c r="VFV814" s="72"/>
      <c r="VFW814" s="72"/>
      <c r="VFX814" s="72"/>
      <c r="VFY814" s="72"/>
      <c r="VFZ814" s="72"/>
      <c r="VGA814" s="72"/>
      <c r="VGB814" s="72"/>
      <c r="VGC814" s="72"/>
      <c r="VGD814" s="72"/>
      <c r="VGE814" s="72"/>
      <c r="VGF814" s="72"/>
      <c r="VGG814" s="72"/>
      <c r="VGH814" s="72"/>
      <c r="VGI814" s="72"/>
      <c r="VGJ814" s="72"/>
      <c r="VGK814" s="72"/>
      <c r="VGL814" s="72"/>
      <c r="VGM814" s="72"/>
      <c r="VGN814" s="72"/>
      <c r="VGO814" s="72"/>
      <c r="VGP814" s="72"/>
      <c r="VGQ814" s="72"/>
      <c r="VGR814" s="72"/>
      <c r="VGS814" s="72"/>
      <c r="VGT814" s="72"/>
      <c r="VGU814" s="72"/>
      <c r="VGV814" s="72"/>
      <c r="VGW814" s="72"/>
      <c r="VGX814" s="72"/>
      <c r="VGY814" s="72"/>
      <c r="VGZ814" s="72"/>
      <c r="VHA814" s="72"/>
      <c r="VHB814" s="72"/>
      <c r="VHC814" s="72"/>
      <c r="VHD814" s="72"/>
      <c r="VHE814" s="72"/>
      <c r="VHF814" s="72"/>
      <c r="VHG814" s="72"/>
      <c r="VHH814" s="72"/>
      <c r="VHI814" s="72"/>
      <c r="VHJ814" s="72"/>
      <c r="VHK814" s="72"/>
      <c r="VHL814" s="72"/>
      <c r="VHM814" s="72"/>
      <c r="VHN814" s="72"/>
      <c r="VHO814" s="72"/>
      <c r="VHP814" s="72"/>
      <c r="VHQ814" s="72"/>
      <c r="VHR814" s="72"/>
      <c r="VHS814" s="72"/>
      <c r="VHT814" s="72"/>
      <c r="VHU814" s="72"/>
      <c r="VHV814" s="72"/>
      <c r="VHW814" s="72"/>
      <c r="VHX814" s="72"/>
      <c r="VHY814" s="72"/>
      <c r="VHZ814" s="72"/>
      <c r="VIA814" s="72"/>
      <c r="VIB814" s="72"/>
      <c r="VIC814" s="72"/>
      <c r="VID814" s="72"/>
      <c r="VIE814" s="72"/>
      <c r="VIF814" s="72"/>
      <c r="VIG814" s="72"/>
      <c r="VIH814" s="72"/>
      <c r="VII814" s="72"/>
      <c r="VIJ814" s="72"/>
      <c r="VIK814" s="72"/>
      <c r="VIL814" s="72"/>
      <c r="VIM814" s="72"/>
      <c r="VIN814" s="72"/>
      <c r="VIO814" s="72"/>
      <c r="VIP814" s="72"/>
      <c r="VIQ814" s="72"/>
      <c r="VIR814" s="72"/>
      <c r="VIS814" s="72"/>
      <c r="VIT814" s="72"/>
      <c r="VIU814" s="72"/>
      <c r="VIV814" s="72"/>
      <c r="VIW814" s="72"/>
      <c r="VIX814" s="72"/>
      <c r="VIY814" s="72"/>
      <c r="VIZ814" s="72"/>
      <c r="VJA814" s="72"/>
      <c r="VJB814" s="72"/>
      <c r="VJC814" s="72"/>
      <c r="VJD814" s="72"/>
      <c r="VJE814" s="72"/>
      <c r="VJF814" s="72"/>
      <c r="VJG814" s="72"/>
      <c r="VJH814" s="72"/>
      <c r="VJI814" s="72"/>
      <c r="VJJ814" s="72"/>
      <c r="VJK814" s="72"/>
      <c r="VJL814" s="72"/>
      <c r="VJM814" s="72"/>
      <c r="VJN814" s="72"/>
      <c r="VJO814" s="72"/>
      <c r="VJP814" s="72"/>
      <c r="VJQ814" s="72"/>
      <c r="VJR814" s="72"/>
      <c r="VJS814" s="72"/>
      <c r="VJT814" s="72"/>
      <c r="VJU814" s="72"/>
      <c r="VJV814" s="72"/>
      <c r="VJW814" s="72"/>
      <c r="VJX814" s="72"/>
      <c r="VJY814" s="72"/>
      <c r="VJZ814" s="72"/>
      <c r="VKA814" s="72"/>
      <c r="VKB814" s="72"/>
      <c r="VKC814" s="72"/>
      <c r="VKD814" s="72"/>
      <c r="VKE814" s="72"/>
      <c r="VKF814" s="72"/>
      <c r="VKG814" s="72"/>
      <c r="VKH814" s="72"/>
      <c r="VKI814" s="72"/>
      <c r="VKJ814" s="72"/>
      <c r="VKK814" s="72"/>
      <c r="VKL814" s="72"/>
      <c r="VKM814" s="72"/>
      <c r="VKN814" s="72"/>
      <c r="VKO814" s="72"/>
      <c r="VKP814" s="72"/>
      <c r="VKQ814" s="72"/>
      <c r="VKR814" s="72"/>
      <c r="VKS814" s="72"/>
      <c r="VKT814" s="72"/>
      <c r="VKU814" s="72"/>
      <c r="VKV814" s="72"/>
      <c r="VKW814" s="72"/>
      <c r="VKX814" s="72"/>
      <c r="VKY814" s="72"/>
      <c r="VKZ814" s="72"/>
      <c r="VLA814" s="72"/>
      <c r="VLB814" s="72"/>
      <c r="VLC814" s="72"/>
      <c r="VLD814" s="72"/>
      <c r="VLE814" s="72"/>
      <c r="VLF814" s="72"/>
      <c r="VLG814" s="72"/>
      <c r="VLH814" s="72"/>
      <c r="VLI814" s="72"/>
      <c r="VLJ814" s="72"/>
      <c r="VLK814" s="72"/>
      <c r="VLL814" s="72"/>
      <c r="VLM814" s="72"/>
      <c r="VLN814" s="72"/>
      <c r="VLO814" s="72"/>
      <c r="VLP814" s="72"/>
      <c r="VLQ814" s="72"/>
      <c r="VLR814" s="72"/>
      <c r="VLS814" s="72"/>
      <c r="VLT814" s="72"/>
      <c r="VLU814" s="72"/>
      <c r="VLV814" s="72"/>
      <c r="VLW814" s="72"/>
      <c r="VLX814" s="72"/>
      <c r="VLY814" s="72"/>
      <c r="VLZ814" s="72"/>
      <c r="VMA814" s="72"/>
      <c r="VMB814" s="72"/>
      <c r="VMC814" s="72"/>
      <c r="VMD814" s="72"/>
      <c r="VME814" s="72"/>
      <c r="VMF814" s="72"/>
      <c r="VMG814" s="72"/>
      <c r="VMH814" s="72"/>
      <c r="VMI814" s="72"/>
      <c r="VMJ814" s="72"/>
      <c r="VMK814" s="72"/>
      <c r="VML814" s="72"/>
      <c r="VMM814" s="72"/>
      <c r="VMN814" s="72"/>
      <c r="VMO814" s="72"/>
      <c r="VMP814" s="72"/>
      <c r="VMQ814" s="72"/>
      <c r="VMR814" s="72"/>
      <c r="VMS814" s="72"/>
      <c r="VMT814" s="72"/>
      <c r="VMU814" s="72"/>
      <c r="VMV814" s="72"/>
      <c r="VMW814" s="72"/>
      <c r="VMX814" s="72"/>
      <c r="VMY814" s="72"/>
      <c r="VMZ814" s="72"/>
      <c r="VNA814" s="72"/>
      <c r="VNB814" s="72"/>
      <c r="VNC814" s="72"/>
      <c r="VND814" s="72"/>
      <c r="VNE814" s="72"/>
      <c r="VNF814" s="72"/>
      <c r="VNG814" s="72"/>
      <c r="VNH814" s="72"/>
      <c r="VNI814" s="72"/>
      <c r="VNJ814" s="72"/>
      <c r="VNK814" s="72"/>
      <c r="VNL814" s="72"/>
      <c r="VNM814" s="72"/>
      <c r="VNN814" s="72"/>
      <c r="VNO814" s="72"/>
      <c r="VNP814" s="72"/>
      <c r="VNQ814" s="72"/>
      <c r="VNR814" s="72"/>
      <c r="VNS814" s="72"/>
      <c r="VNT814" s="72"/>
      <c r="VNU814" s="72"/>
      <c r="VNV814" s="72"/>
      <c r="VNW814" s="72"/>
      <c r="VNX814" s="72"/>
      <c r="VNY814" s="72"/>
      <c r="VNZ814" s="72"/>
      <c r="VOA814" s="72"/>
      <c r="VOB814" s="72"/>
      <c r="VOC814" s="72"/>
      <c r="VOD814" s="72"/>
      <c r="VOE814" s="72"/>
      <c r="VOF814" s="72"/>
      <c r="VOG814" s="72"/>
      <c r="VOH814" s="72"/>
      <c r="VOI814" s="72"/>
      <c r="VOJ814" s="72"/>
      <c r="VOK814" s="72"/>
      <c r="VOL814" s="72"/>
      <c r="VOM814" s="72"/>
      <c r="VON814" s="72"/>
      <c r="VOO814" s="72"/>
      <c r="VOP814" s="72"/>
      <c r="VOQ814" s="72"/>
      <c r="VOR814" s="72"/>
      <c r="VOS814" s="72"/>
      <c r="VOT814" s="72"/>
      <c r="VOU814" s="72"/>
      <c r="VOV814" s="72"/>
      <c r="VOW814" s="72"/>
      <c r="VOX814" s="72"/>
      <c r="VOY814" s="72"/>
      <c r="VOZ814" s="72"/>
      <c r="VPA814" s="72"/>
      <c r="VPB814" s="72"/>
      <c r="VPC814" s="72"/>
      <c r="VPD814" s="72"/>
      <c r="VPE814" s="72"/>
      <c r="VPF814" s="72"/>
      <c r="VPG814" s="72"/>
      <c r="VPH814" s="72"/>
      <c r="VPI814" s="72"/>
      <c r="VPJ814" s="72"/>
      <c r="VPK814" s="72"/>
      <c r="VPL814" s="72"/>
      <c r="VPM814" s="72"/>
      <c r="VPN814" s="72"/>
      <c r="VPO814" s="72"/>
      <c r="VPP814" s="72"/>
      <c r="VPQ814" s="72"/>
      <c r="VPR814" s="72"/>
      <c r="VPS814" s="72"/>
      <c r="VPT814" s="72"/>
      <c r="VPU814" s="72"/>
      <c r="VPV814" s="72"/>
      <c r="VPW814" s="72"/>
      <c r="VPX814" s="72"/>
      <c r="VPY814" s="72"/>
      <c r="VPZ814" s="72"/>
      <c r="VQA814" s="72"/>
      <c r="VQB814" s="72"/>
      <c r="VQC814" s="72"/>
      <c r="VQD814" s="72"/>
      <c r="VQE814" s="72"/>
      <c r="VQF814" s="72"/>
      <c r="VQG814" s="72"/>
      <c r="VQH814" s="72"/>
      <c r="VQI814" s="72"/>
      <c r="VQJ814" s="72"/>
      <c r="VQK814" s="72"/>
      <c r="VQL814" s="72"/>
      <c r="VQM814" s="72"/>
      <c r="VQN814" s="72"/>
      <c r="VQO814" s="72"/>
      <c r="VQP814" s="72"/>
      <c r="VQQ814" s="72"/>
      <c r="VQR814" s="72"/>
      <c r="VQS814" s="72"/>
      <c r="VQT814" s="72"/>
      <c r="VQU814" s="72"/>
      <c r="VQV814" s="72"/>
      <c r="VQW814" s="72"/>
      <c r="VQX814" s="72"/>
      <c r="VQY814" s="72"/>
      <c r="VQZ814" s="72"/>
      <c r="VRA814" s="72"/>
      <c r="VRB814" s="72"/>
      <c r="VRC814" s="72"/>
      <c r="VRD814" s="72"/>
      <c r="VRE814" s="72"/>
      <c r="VRF814" s="72"/>
      <c r="VRG814" s="72"/>
      <c r="VRH814" s="72"/>
      <c r="VRI814" s="72"/>
      <c r="VRJ814" s="72"/>
      <c r="VRK814" s="72"/>
      <c r="VRL814" s="72"/>
      <c r="VRM814" s="72"/>
      <c r="VRN814" s="72"/>
      <c r="VRO814" s="72"/>
      <c r="VRP814" s="72"/>
      <c r="VRQ814" s="72"/>
      <c r="VRR814" s="72"/>
      <c r="VRS814" s="72"/>
      <c r="VRT814" s="72"/>
      <c r="VRU814" s="72"/>
      <c r="VRV814" s="72"/>
      <c r="VRW814" s="72"/>
      <c r="VRX814" s="72"/>
      <c r="VRY814" s="72"/>
      <c r="VRZ814" s="72"/>
      <c r="VSA814" s="72"/>
      <c r="VSB814" s="72"/>
      <c r="VSC814" s="72"/>
      <c r="VSD814" s="72"/>
      <c r="VSE814" s="72"/>
      <c r="VSF814" s="72"/>
      <c r="VSG814" s="72"/>
      <c r="VSH814" s="72"/>
      <c r="VSI814" s="72"/>
      <c r="VSJ814" s="72"/>
      <c r="VSK814" s="72"/>
      <c r="VSL814" s="72"/>
      <c r="VSM814" s="72"/>
      <c r="VSN814" s="72"/>
      <c r="VSO814" s="72"/>
      <c r="VSP814" s="72"/>
      <c r="VSQ814" s="72"/>
      <c r="VSR814" s="72"/>
      <c r="VSS814" s="72"/>
      <c r="VST814" s="72"/>
      <c r="VSU814" s="72"/>
      <c r="VSV814" s="72"/>
      <c r="VSW814" s="72"/>
      <c r="VSX814" s="72"/>
      <c r="VSY814" s="72"/>
      <c r="VSZ814" s="72"/>
      <c r="VTA814" s="72"/>
      <c r="VTB814" s="72"/>
      <c r="VTC814" s="72"/>
      <c r="VTD814" s="72"/>
      <c r="VTE814" s="72"/>
      <c r="VTF814" s="72"/>
      <c r="VTG814" s="72"/>
      <c r="VTH814" s="72"/>
      <c r="VTI814" s="72"/>
      <c r="VTJ814" s="72"/>
      <c r="VTK814" s="72"/>
      <c r="VTL814" s="72"/>
      <c r="VTM814" s="72"/>
      <c r="VTN814" s="72"/>
      <c r="VTO814" s="72"/>
      <c r="VTP814" s="72"/>
      <c r="VTQ814" s="72"/>
      <c r="VTR814" s="72"/>
      <c r="VTS814" s="72"/>
      <c r="VTT814" s="72"/>
      <c r="VTU814" s="72"/>
      <c r="VTV814" s="72"/>
      <c r="VTW814" s="72"/>
      <c r="VTX814" s="72"/>
      <c r="VTY814" s="72"/>
      <c r="VTZ814" s="72"/>
      <c r="VUA814" s="72"/>
      <c r="VUB814" s="72"/>
      <c r="VUC814" s="72"/>
      <c r="VUD814" s="72"/>
      <c r="VUE814" s="72"/>
      <c r="VUF814" s="72"/>
      <c r="VUG814" s="72"/>
      <c r="VUH814" s="72"/>
      <c r="VUI814" s="72"/>
      <c r="VUJ814" s="72"/>
      <c r="VUK814" s="72"/>
      <c r="VUL814" s="72"/>
      <c r="VUM814" s="72"/>
      <c r="VUN814" s="72"/>
      <c r="VUO814" s="72"/>
      <c r="VUP814" s="72"/>
      <c r="VUQ814" s="72"/>
      <c r="VUR814" s="72"/>
      <c r="VUS814" s="72"/>
      <c r="VUT814" s="72"/>
      <c r="VUU814" s="72"/>
      <c r="VUV814" s="72"/>
      <c r="VUW814" s="72"/>
      <c r="VUX814" s="72"/>
      <c r="VUY814" s="72"/>
      <c r="VUZ814" s="72"/>
      <c r="VVA814" s="72"/>
      <c r="VVB814" s="72"/>
      <c r="VVC814" s="72"/>
      <c r="VVD814" s="72"/>
      <c r="VVE814" s="72"/>
      <c r="VVF814" s="72"/>
      <c r="VVG814" s="72"/>
      <c r="VVH814" s="72"/>
      <c r="VVI814" s="72"/>
      <c r="VVJ814" s="72"/>
      <c r="VVK814" s="72"/>
      <c r="VVL814" s="72"/>
      <c r="VVM814" s="72"/>
      <c r="VVN814" s="72"/>
      <c r="VVO814" s="72"/>
      <c r="VVP814" s="72"/>
      <c r="VVQ814" s="72"/>
      <c r="VVR814" s="72"/>
      <c r="VVS814" s="72"/>
      <c r="VVT814" s="72"/>
      <c r="VVU814" s="72"/>
      <c r="VVV814" s="72"/>
      <c r="VVW814" s="72"/>
      <c r="VVX814" s="72"/>
      <c r="VVY814" s="72"/>
      <c r="VVZ814" s="72"/>
      <c r="VWA814" s="72"/>
      <c r="VWB814" s="72"/>
      <c r="VWC814" s="72"/>
      <c r="VWD814" s="72"/>
      <c r="VWE814" s="72"/>
      <c r="VWF814" s="72"/>
      <c r="VWG814" s="72"/>
      <c r="VWH814" s="72"/>
      <c r="VWI814" s="72"/>
      <c r="VWJ814" s="72"/>
      <c r="VWK814" s="72"/>
      <c r="VWL814" s="72"/>
      <c r="VWM814" s="72"/>
      <c r="VWN814" s="72"/>
      <c r="VWO814" s="72"/>
      <c r="VWP814" s="72"/>
      <c r="VWQ814" s="72"/>
      <c r="VWR814" s="72"/>
      <c r="VWS814" s="72"/>
      <c r="VWT814" s="72"/>
      <c r="VWU814" s="72"/>
      <c r="VWV814" s="72"/>
      <c r="VWW814" s="72"/>
      <c r="VWX814" s="72"/>
      <c r="VWY814" s="72"/>
      <c r="VWZ814" s="72"/>
      <c r="VXA814" s="72"/>
      <c r="VXB814" s="72"/>
      <c r="VXC814" s="72"/>
      <c r="VXD814" s="72"/>
      <c r="VXE814" s="72"/>
      <c r="VXF814" s="72"/>
      <c r="VXG814" s="72"/>
      <c r="VXH814" s="72"/>
      <c r="VXI814" s="72"/>
      <c r="VXJ814" s="72"/>
      <c r="VXK814" s="72"/>
      <c r="VXL814" s="72"/>
      <c r="VXM814" s="72"/>
      <c r="VXN814" s="72"/>
      <c r="VXO814" s="72"/>
      <c r="VXP814" s="72"/>
      <c r="VXQ814" s="72"/>
      <c r="VXR814" s="72"/>
      <c r="VXS814" s="72"/>
      <c r="VXT814" s="72"/>
      <c r="VXU814" s="72"/>
      <c r="VXV814" s="72"/>
      <c r="VXW814" s="72"/>
      <c r="VXX814" s="72"/>
      <c r="VXY814" s="72"/>
      <c r="VXZ814" s="72"/>
      <c r="VYA814" s="72"/>
      <c r="VYB814" s="72"/>
      <c r="VYC814" s="72"/>
      <c r="VYD814" s="72"/>
      <c r="VYE814" s="72"/>
      <c r="VYF814" s="72"/>
      <c r="VYG814" s="72"/>
      <c r="VYH814" s="72"/>
      <c r="VYI814" s="72"/>
      <c r="VYJ814" s="72"/>
      <c r="VYK814" s="72"/>
      <c r="VYL814" s="72"/>
      <c r="VYM814" s="72"/>
      <c r="VYN814" s="72"/>
      <c r="VYO814" s="72"/>
      <c r="VYP814" s="72"/>
      <c r="VYQ814" s="72"/>
      <c r="VYR814" s="72"/>
      <c r="VYS814" s="72"/>
      <c r="VYT814" s="72"/>
      <c r="VYU814" s="72"/>
      <c r="VYV814" s="72"/>
      <c r="VYW814" s="72"/>
      <c r="VYX814" s="72"/>
      <c r="VYY814" s="72"/>
      <c r="VYZ814" s="72"/>
      <c r="VZA814" s="72"/>
      <c r="VZB814" s="72"/>
      <c r="VZC814" s="72"/>
      <c r="VZD814" s="72"/>
      <c r="VZE814" s="72"/>
      <c r="VZF814" s="72"/>
      <c r="VZG814" s="72"/>
      <c r="VZH814" s="72"/>
      <c r="VZI814" s="72"/>
      <c r="VZJ814" s="72"/>
      <c r="VZK814" s="72"/>
      <c r="VZL814" s="72"/>
      <c r="VZM814" s="72"/>
      <c r="VZN814" s="72"/>
      <c r="VZO814" s="72"/>
      <c r="VZP814" s="72"/>
      <c r="VZQ814" s="72"/>
      <c r="VZR814" s="72"/>
      <c r="VZS814" s="72"/>
      <c r="VZT814" s="72"/>
      <c r="VZU814" s="72"/>
      <c r="VZV814" s="72"/>
      <c r="VZW814" s="72"/>
      <c r="VZX814" s="72"/>
      <c r="VZY814" s="72"/>
      <c r="VZZ814" s="72"/>
      <c r="WAA814" s="72"/>
      <c r="WAB814" s="72"/>
      <c r="WAC814" s="72"/>
      <c r="WAD814" s="72"/>
      <c r="WAE814" s="72"/>
      <c r="WAF814" s="72"/>
      <c r="WAG814" s="72"/>
      <c r="WAH814" s="72"/>
      <c r="WAI814" s="72"/>
      <c r="WAJ814" s="72"/>
      <c r="WAK814" s="72"/>
      <c r="WAL814" s="72"/>
      <c r="WAM814" s="72"/>
      <c r="WAN814" s="72"/>
      <c r="WAO814" s="72"/>
      <c r="WAP814" s="72"/>
      <c r="WAQ814" s="72"/>
      <c r="WAR814" s="72"/>
      <c r="WAS814" s="72"/>
      <c r="WAT814" s="72"/>
      <c r="WAU814" s="72"/>
      <c r="WAV814" s="72"/>
      <c r="WAW814" s="72"/>
      <c r="WAX814" s="72"/>
      <c r="WAY814" s="72"/>
      <c r="WAZ814" s="72"/>
      <c r="WBA814" s="72"/>
      <c r="WBB814" s="72"/>
      <c r="WBC814" s="72"/>
      <c r="WBD814" s="72"/>
      <c r="WBE814" s="72"/>
      <c r="WBF814" s="72"/>
      <c r="WBG814" s="72"/>
      <c r="WBH814" s="72"/>
      <c r="WBI814" s="72"/>
      <c r="WBJ814" s="72"/>
      <c r="WBK814" s="72"/>
      <c r="WBL814" s="72"/>
      <c r="WBM814" s="72"/>
      <c r="WBN814" s="72"/>
      <c r="WBO814" s="72"/>
      <c r="WBP814" s="72"/>
      <c r="WBQ814" s="72"/>
      <c r="WBR814" s="72"/>
      <c r="WBS814" s="72"/>
      <c r="WBT814" s="72"/>
      <c r="WBU814" s="72"/>
      <c r="WBV814" s="72"/>
      <c r="WBW814" s="72"/>
      <c r="WBX814" s="72"/>
      <c r="WBY814" s="72"/>
      <c r="WBZ814" s="72"/>
      <c r="WCA814" s="72"/>
      <c r="WCB814" s="72"/>
      <c r="WCC814" s="72"/>
      <c r="WCD814" s="72"/>
      <c r="WCE814" s="72"/>
      <c r="WCF814" s="72"/>
      <c r="WCG814" s="72"/>
      <c r="WCH814" s="72"/>
      <c r="WCI814" s="72"/>
      <c r="WCJ814" s="72"/>
      <c r="WCK814" s="72"/>
      <c r="WCL814" s="72"/>
      <c r="WCM814" s="72"/>
      <c r="WCN814" s="72"/>
      <c r="WCO814" s="72"/>
      <c r="WCP814" s="72"/>
      <c r="WCQ814" s="72"/>
      <c r="WCR814" s="72"/>
      <c r="WCS814" s="72"/>
      <c r="WCT814" s="72"/>
      <c r="WCU814" s="72"/>
      <c r="WCV814" s="72"/>
      <c r="WCW814" s="72"/>
      <c r="WCX814" s="72"/>
      <c r="WCY814" s="72"/>
      <c r="WCZ814" s="72"/>
      <c r="WDA814" s="72"/>
      <c r="WDB814" s="72"/>
      <c r="WDC814" s="72"/>
      <c r="WDD814" s="72"/>
      <c r="WDE814" s="72"/>
      <c r="WDF814" s="72"/>
      <c r="WDG814" s="72"/>
      <c r="WDH814" s="72"/>
      <c r="WDI814" s="72"/>
      <c r="WDJ814" s="72"/>
      <c r="WDK814" s="72"/>
      <c r="WDL814" s="72"/>
      <c r="WDM814" s="72"/>
      <c r="WDN814" s="72"/>
      <c r="WDO814" s="72"/>
      <c r="WDP814" s="72"/>
      <c r="WDQ814" s="72"/>
      <c r="WDR814" s="72"/>
      <c r="WDS814" s="72"/>
      <c r="WDT814" s="72"/>
      <c r="WDU814" s="72"/>
      <c r="WDV814" s="72"/>
      <c r="WDW814" s="72"/>
      <c r="WDX814" s="72"/>
      <c r="WDY814" s="72"/>
      <c r="WDZ814" s="72"/>
      <c r="WEA814" s="72"/>
      <c r="WEB814" s="72"/>
      <c r="WEC814" s="72"/>
      <c r="WED814" s="72"/>
      <c r="WEE814" s="72"/>
      <c r="WEF814" s="72"/>
      <c r="WEG814" s="72"/>
      <c r="WEH814" s="72"/>
      <c r="WEI814" s="72"/>
      <c r="WEJ814" s="72"/>
      <c r="WEK814" s="72"/>
      <c r="WEL814" s="72"/>
      <c r="WEM814" s="72"/>
      <c r="WEN814" s="72"/>
      <c r="WEO814" s="72"/>
      <c r="WEP814" s="72"/>
      <c r="WEQ814" s="72"/>
      <c r="WER814" s="72"/>
      <c r="WES814" s="72"/>
      <c r="WET814" s="72"/>
      <c r="WEU814" s="72"/>
      <c r="WEV814" s="72"/>
      <c r="WEW814" s="72"/>
      <c r="WEX814" s="72"/>
      <c r="WEY814" s="72"/>
      <c r="WEZ814" s="72"/>
      <c r="WFA814" s="72"/>
      <c r="WFB814" s="72"/>
      <c r="WFC814" s="72"/>
      <c r="WFD814" s="72"/>
      <c r="WFE814" s="72"/>
      <c r="WFF814" s="72"/>
      <c r="WFG814" s="72"/>
      <c r="WFH814" s="72"/>
      <c r="WFI814" s="72"/>
      <c r="WFJ814" s="72"/>
      <c r="WFK814" s="72"/>
      <c r="WFL814" s="72"/>
      <c r="WFM814" s="72"/>
      <c r="WFN814" s="72"/>
      <c r="WFO814" s="72"/>
      <c r="WFP814" s="72"/>
      <c r="WFQ814" s="72"/>
      <c r="WFR814" s="72"/>
      <c r="WFS814" s="72"/>
      <c r="WFT814" s="72"/>
      <c r="WFU814" s="72"/>
      <c r="WFV814" s="72"/>
      <c r="WFW814" s="72"/>
      <c r="WFX814" s="72"/>
      <c r="WFY814" s="72"/>
      <c r="WFZ814" s="72"/>
      <c r="WGA814" s="72"/>
      <c r="WGB814" s="72"/>
      <c r="WGC814" s="72"/>
      <c r="WGD814" s="72"/>
      <c r="WGE814" s="72"/>
      <c r="WGF814" s="72"/>
      <c r="WGG814" s="72"/>
      <c r="WGH814" s="72"/>
      <c r="WGI814" s="72"/>
      <c r="WGJ814" s="72"/>
      <c r="WGK814" s="72"/>
      <c r="WGL814" s="72"/>
      <c r="WGM814" s="72"/>
      <c r="WGN814" s="72"/>
      <c r="WGO814" s="72"/>
      <c r="WGP814" s="72"/>
      <c r="WGQ814" s="72"/>
      <c r="WGR814" s="72"/>
      <c r="WGS814" s="72"/>
      <c r="WGT814" s="72"/>
      <c r="WGU814" s="72"/>
      <c r="WGV814" s="72"/>
      <c r="WGW814" s="72"/>
      <c r="WGX814" s="72"/>
      <c r="WGY814" s="72"/>
      <c r="WGZ814" s="72"/>
      <c r="WHA814" s="72"/>
      <c r="WHB814" s="72"/>
      <c r="WHC814" s="72"/>
      <c r="WHD814" s="72"/>
      <c r="WHE814" s="72"/>
      <c r="WHF814" s="72"/>
      <c r="WHG814" s="72"/>
      <c r="WHH814" s="72"/>
      <c r="WHI814" s="72"/>
      <c r="WHJ814" s="72"/>
      <c r="WHK814" s="72"/>
      <c r="WHL814" s="72"/>
      <c r="WHM814" s="72"/>
      <c r="WHN814" s="72"/>
      <c r="WHO814" s="72"/>
      <c r="WHP814" s="72"/>
      <c r="WHQ814" s="72"/>
      <c r="WHR814" s="72"/>
      <c r="WHS814" s="72"/>
      <c r="WHT814" s="72"/>
      <c r="WHU814" s="72"/>
      <c r="WHV814" s="72"/>
      <c r="WHW814" s="72"/>
      <c r="WHX814" s="72"/>
      <c r="WHY814" s="72"/>
      <c r="WHZ814" s="72"/>
      <c r="WIA814" s="72"/>
      <c r="WIB814" s="72"/>
      <c r="WIC814" s="72"/>
      <c r="WID814" s="72"/>
      <c r="WIE814" s="72"/>
      <c r="WIF814" s="72"/>
      <c r="WIG814" s="72"/>
      <c r="WIH814" s="72"/>
      <c r="WII814" s="72"/>
      <c r="WIJ814" s="72"/>
      <c r="WIK814" s="72"/>
      <c r="WIL814" s="72"/>
      <c r="WIM814" s="72"/>
      <c r="WIN814" s="72"/>
      <c r="WIO814" s="72"/>
      <c r="WIP814" s="72"/>
      <c r="WIQ814" s="72"/>
      <c r="WIR814" s="72"/>
      <c r="WIS814" s="72"/>
      <c r="WIT814" s="72"/>
      <c r="WIU814" s="72"/>
      <c r="WIV814" s="72"/>
      <c r="WIW814" s="72"/>
      <c r="WIX814" s="72"/>
      <c r="WIY814" s="72"/>
      <c r="WIZ814" s="72"/>
      <c r="WJA814" s="72"/>
      <c r="WJB814" s="72"/>
      <c r="WJC814" s="72"/>
      <c r="WJD814" s="72"/>
      <c r="WJE814" s="72"/>
      <c r="WJF814" s="72"/>
      <c r="WJG814" s="72"/>
      <c r="WJH814" s="72"/>
      <c r="WJI814" s="72"/>
      <c r="WJJ814" s="72"/>
      <c r="WJK814" s="72"/>
      <c r="WJL814" s="72"/>
      <c r="WJM814" s="72"/>
      <c r="WJN814" s="72"/>
      <c r="WJO814" s="72"/>
      <c r="WJP814" s="72"/>
      <c r="WJQ814" s="72"/>
      <c r="WJR814" s="72"/>
      <c r="WJS814" s="72"/>
      <c r="WJT814" s="72"/>
      <c r="WJU814" s="72"/>
      <c r="WJV814" s="72"/>
      <c r="WJW814" s="72"/>
      <c r="WJX814" s="72"/>
      <c r="WJY814" s="72"/>
      <c r="WJZ814" s="72"/>
      <c r="WKA814" s="72"/>
      <c r="WKB814" s="72"/>
      <c r="WKC814" s="72"/>
      <c r="WKD814" s="72"/>
      <c r="WKE814" s="72"/>
      <c r="WKF814" s="72"/>
      <c r="WKG814" s="72"/>
      <c r="WKH814" s="72"/>
      <c r="WKI814" s="72"/>
      <c r="WKJ814" s="72"/>
      <c r="WKK814" s="72"/>
      <c r="WKL814" s="72"/>
      <c r="WKM814" s="72"/>
      <c r="WKN814" s="72"/>
      <c r="WKO814" s="72"/>
      <c r="WKP814" s="72"/>
      <c r="WKQ814" s="72"/>
      <c r="WKR814" s="72"/>
      <c r="WKS814" s="72"/>
      <c r="WKT814" s="72"/>
      <c r="WKU814" s="72"/>
      <c r="WKV814" s="72"/>
      <c r="WKW814" s="72"/>
      <c r="WKX814" s="72"/>
      <c r="WKY814" s="72"/>
      <c r="WKZ814" s="72"/>
      <c r="WLA814" s="72"/>
      <c r="WLB814" s="72"/>
      <c r="WLC814" s="72"/>
      <c r="WLD814" s="72"/>
      <c r="WLE814" s="72"/>
      <c r="WLF814" s="72"/>
      <c r="WLG814" s="72"/>
      <c r="WLH814" s="72"/>
      <c r="WLI814" s="72"/>
      <c r="WLJ814" s="72"/>
      <c r="WLK814" s="72"/>
      <c r="WLL814" s="72"/>
      <c r="WLM814" s="72"/>
      <c r="WLN814" s="72"/>
      <c r="WLO814" s="72"/>
      <c r="WLP814" s="72"/>
      <c r="WLQ814" s="72"/>
      <c r="WLR814" s="72"/>
      <c r="WLS814" s="72"/>
      <c r="WLT814" s="72"/>
      <c r="WLU814" s="72"/>
      <c r="WLV814" s="72"/>
      <c r="WLW814" s="72"/>
      <c r="WLX814" s="72"/>
      <c r="WLY814" s="72"/>
      <c r="WLZ814" s="72"/>
      <c r="WMA814" s="72"/>
      <c r="WMB814" s="72"/>
      <c r="WMC814" s="72"/>
      <c r="WMD814" s="72"/>
      <c r="WME814" s="72"/>
      <c r="WMF814" s="72"/>
      <c r="WMG814" s="72"/>
      <c r="WMH814" s="72"/>
      <c r="WMI814" s="72"/>
      <c r="WMJ814" s="72"/>
      <c r="WMK814" s="72"/>
      <c r="WML814" s="72"/>
      <c r="WMM814" s="72"/>
      <c r="WMN814" s="72"/>
      <c r="WMO814" s="72"/>
      <c r="WMP814" s="72"/>
      <c r="WMQ814" s="72"/>
      <c r="WMR814" s="72"/>
      <c r="WMS814" s="72"/>
      <c r="WMT814" s="72"/>
      <c r="WMU814" s="72"/>
      <c r="WMV814" s="72"/>
      <c r="WMW814" s="72"/>
      <c r="WMX814" s="72"/>
      <c r="WMY814" s="72"/>
      <c r="WMZ814" s="72"/>
      <c r="WNA814" s="72"/>
      <c r="WNB814" s="72"/>
      <c r="WNC814" s="72"/>
      <c r="WND814" s="72"/>
      <c r="WNE814" s="72"/>
      <c r="WNF814" s="72"/>
      <c r="WNG814" s="72"/>
      <c r="WNH814" s="72"/>
      <c r="WNI814" s="72"/>
      <c r="WNJ814" s="72"/>
      <c r="WNK814" s="72"/>
      <c r="WNL814" s="72"/>
      <c r="WNM814" s="72"/>
      <c r="WNN814" s="72"/>
      <c r="WNO814" s="72"/>
      <c r="WNP814" s="72"/>
      <c r="WNQ814" s="72"/>
      <c r="WNR814" s="72"/>
      <c r="WNS814" s="72"/>
      <c r="WNT814" s="72"/>
      <c r="WNU814" s="72"/>
      <c r="WNV814" s="72"/>
      <c r="WNW814" s="72"/>
      <c r="WNX814" s="72"/>
      <c r="WNY814" s="72"/>
      <c r="WNZ814" s="72"/>
      <c r="WOA814" s="72"/>
      <c r="WOB814" s="72"/>
      <c r="WOC814" s="72"/>
      <c r="WOD814" s="72"/>
      <c r="WOE814" s="72"/>
      <c r="WOF814" s="72"/>
      <c r="WOG814" s="72"/>
      <c r="WOH814" s="72"/>
      <c r="WOI814" s="72"/>
      <c r="WOJ814" s="72"/>
      <c r="WOK814" s="72"/>
      <c r="WOL814" s="72"/>
      <c r="WOM814" s="72"/>
      <c r="WON814" s="72"/>
      <c r="WOO814" s="72"/>
      <c r="WOP814" s="72"/>
      <c r="WOQ814" s="72"/>
      <c r="WOR814" s="72"/>
      <c r="WOS814" s="72"/>
      <c r="WOT814" s="72"/>
      <c r="WOU814" s="72"/>
      <c r="WOV814" s="72"/>
      <c r="WOW814" s="72"/>
      <c r="WOX814" s="72"/>
      <c r="WOY814" s="72"/>
      <c r="WOZ814" s="72"/>
      <c r="WPA814" s="72"/>
      <c r="WPB814" s="72"/>
      <c r="WPC814" s="72"/>
      <c r="WPD814" s="72"/>
      <c r="WPE814" s="72"/>
      <c r="WPF814" s="72"/>
      <c r="WPG814" s="72"/>
      <c r="WPH814" s="72"/>
      <c r="WPI814" s="72"/>
      <c r="WPJ814" s="72"/>
      <c r="WPK814" s="72"/>
      <c r="WPL814" s="72"/>
      <c r="WPM814" s="72"/>
      <c r="WPN814" s="72"/>
      <c r="WPO814" s="72"/>
      <c r="WPP814" s="72"/>
      <c r="WPQ814" s="72"/>
      <c r="WPR814" s="72"/>
      <c r="WPS814" s="72"/>
      <c r="WPT814" s="72"/>
      <c r="WPU814" s="72"/>
      <c r="WPV814" s="72"/>
      <c r="WPW814" s="72"/>
      <c r="WPX814" s="72"/>
      <c r="WPY814" s="72"/>
      <c r="WPZ814" s="72"/>
      <c r="WQA814" s="72"/>
      <c r="WQB814" s="72"/>
      <c r="WQC814" s="72"/>
      <c r="WQD814" s="72"/>
      <c r="WQE814" s="72"/>
      <c r="WQF814" s="72"/>
      <c r="WQG814" s="72"/>
      <c r="WQH814" s="72"/>
      <c r="WQI814" s="72"/>
      <c r="WQJ814" s="72"/>
      <c r="WQK814" s="72"/>
      <c r="WQL814" s="72"/>
      <c r="WQM814" s="72"/>
      <c r="WQN814" s="72"/>
      <c r="WQO814" s="72"/>
      <c r="WQP814" s="72"/>
      <c r="WQQ814" s="72"/>
      <c r="WQR814" s="72"/>
      <c r="WQS814" s="72"/>
      <c r="WQT814" s="72"/>
      <c r="WQU814" s="72"/>
      <c r="WQV814" s="72"/>
      <c r="WQW814" s="72"/>
      <c r="WQX814" s="72"/>
      <c r="WQY814" s="72"/>
      <c r="WQZ814" s="72"/>
      <c r="WRA814" s="72"/>
      <c r="WRB814" s="72"/>
      <c r="WRC814" s="72"/>
      <c r="WRD814" s="72"/>
      <c r="WRE814" s="72"/>
      <c r="WRF814" s="72"/>
      <c r="WRG814" s="72"/>
      <c r="WRH814" s="72"/>
      <c r="WRI814" s="72"/>
      <c r="WRJ814" s="72"/>
      <c r="WRK814" s="72"/>
      <c r="WRL814" s="72"/>
      <c r="WRM814" s="72"/>
      <c r="WRN814" s="72"/>
      <c r="WRO814" s="72"/>
      <c r="WRP814" s="72"/>
      <c r="WRQ814" s="72"/>
      <c r="WRR814" s="72"/>
      <c r="WRS814" s="72"/>
      <c r="WRT814" s="72"/>
      <c r="WRU814" s="72"/>
      <c r="WRV814" s="72"/>
      <c r="WRW814" s="72"/>
      <c r="WRX814" s="72"/>
      <c r="WRY814" s="72"/>
      <c r="WRZ814" s="72"/>
      <c r="WSA814" s="72"/>
      <c r="WSB814" s="72"/>
      <c r="WSC814" s="72"/>
      <c r="WSD814" s="72"/>
      <c r="WSE814" s="72"/>
      <c r="WSF814" s="72"/>
      <c r="WSG814" s="72"/>
      <c r="WSH814" s="72"/>
      <c r="WSI814" s="72"/>
      <c r="WSJ814" s="72"/>
      <c r="WSK814" s="72"/>
      <c r="WSL814" s="72"/>
      <c r="WSM814" s="72"/>
      <c r="WSN814" s="72"/>
      <c r="WSO814" s="72"/>
      <c r="WSP814" s="72"/>
      <c r="WSQ814" s="72"/>
      <c r="WSR814" s="72"/>
      <c r="WSS814" s="72"/>
      <c r="WST814" s="72"/>
      <c r="WSU814" s="72"/>
      <c r="WSV814" s="72"/>
      <c r="WSW814" s="72"/>
      <c r="WSX814" s="72"/>
      <c r="WSY814" s="72"/>
      <c r="WSZ814" s="72"/>
      <c r="WTA814" s="72"/>
      <c r="WTB814" s="72"/>
      <c r="WTC814" s="72"/>
      <c r="WTD814" s="72"/>
      <c r="WTE814" s="72"/>
      <c r="WTF814" s="72"/>
      <c r="WTG814" s="72"/>
      <c r="WTH814" s="72"/>
      <c r="WTI814" s="72"/>
      <c r="WTJ814" s="72"/>
      <c r="WTK814" s="72"/>
      <c r="WTL814" s="72"/>
      <c r="WTM814" s="72"/>
      <c r="WTN814" s="72"/>
      <c r="WTO814" s="72"/>
      <c r="WTP814" s="72"/>
      <c r="WTQ814" s="72"/>
      <c r="WTR814" s="72"/>
      <c r="WTS814" s="72"/>
      <c r="WTT814" s="72"/>
      <c r="WTU814" s="72"/>
      <c r="WTV814" s="72"/>
      <c r="WTW814" s="72"/>
      <c r="WTX814" s="72"/>
      <c r="WTY814" s="72"/>
      <c r="WTZ814" s="72"/>
      <c r="WUA814" s="72"/>
      <c r="WUB814" s="72"/>
      <c r="WUC814" s="72"/>
      <c r="WUD814" s="72"/>
      <c r="WUE814" s="72"/>
      <c r="WUF814" s="72"/>
      <c r="WUG814" s="72"/>
      <c r="WUH814" s="72"/>
      <c r="WUI814" s="72"/>
      <c r="WUJ814" s="72"/>
      <c r="WUK814" s="72"/>
      <c r="WUL814" s="72"/>
      <c r="WUM814" s="72"/>
      <c r="WUN814" s="72"/>
      <c r="WUO814" s="72"/>
      <c r="WUP814" s="72"/>
      <c r="WUQ814" s="72"/>
      <c r="WUR814" s="72"/>
      <c r="WUS814" s="72"/>
      <c r="WUT814" s="72"/>
      <c r="WUU814" s="72"/>
      <c r="WUV814" s="72"/>
      <c r="WUW814" s="72"/>
      <c r="WUX814" s="72"/>
      <c r="WUY814" s="72"/>
      <c r="WUZ814" s="72"/>
      <c r="WVA814" s="72"/>
      <c r="WVB814" s="72"/>
      <c r="WVC814" s="72"/>
      <c r="WVD814" s="72"/>
      <c r="WVE814" s="72"/>
      <c r="WVF814" s="72"/>
      <c r="WVG814" s="72"/>
      <c r="WVH814" s="72"/>
      <c r="WVI814" s="72"/>
      <c r="WVJ814" s="72"/>
      <c r="WVK814" s="72"/>
      <c r="WVL814" s="72"/>
      <c r="WVM814" s="72"/>
      <c r="WVN814" s="72"/>
      <c r="WVO814" s="72"/>
      <c r="WVP814" s="72"/>
      <c r="WVQ814" s="72"/>
      <c r="WVR814" s="72"/>
      <c r="WVS814" s="72"/>
      <c r="WVT814" s="72"/>
      <c r="WVU814" s="72"/>
      <c r="WVV814" s="72"/>
      <c r="WVW814" s="72"/>
      <c r="WVX814" s="72"/>
      <c r="WVY814" s="72"/>
      <c r="WVZ814" s="72"/>
      <c r="WWA814" s="72"/>
      <c r="WWB814" s="72"/>
      <c r="WWC814" s="72"/>
      <c r="WWD814" s="72"/>
      <c r="WWE814" s="72"/>
      <c r="WWF814" s="72"/>
      <c r="WWG814" s="72"/>
      <c r="WWH814" s="72"/>
      <c r="WWI814" s="72"/>
      <c r="WWJ814" s="72"/>
      <c r="WWK814" s="72"/>
      <c r="WWL814" s="72"/>
      <c r="WWM814" s="72"/>
      <c r="WWN814" s="72"/>
      <c r="WWO814" s="72"/>
      <c r="WWP814" s="72"/>
      <c r="WWQ814" s="72"/>
      <c r="WWR814" s="72"/>
      <c r="WWS814" s="72"/>
      <c r="WWT814" s="72"/>
      <c r="WWU814" s="72"/>
      <c r="WWV814" s="72"/>
      <c r="WWW814" s="72"/>
      <c r="WWX814" s="72"/>
      <c r="WWY814" s="72"/>
      <c r="WWZ814" s="72"/>
      <c r="WXA814" s="72"/>
      <c r="WXB814" s="72"/>
      <c r="WXC814" s="72"/>
      <c r="WXD814" s="72"/>
      <c r="WXE814" s="72"/>
      <c r="WXF814" s="72"/>
      <c r="WXG814" s="72"/>
      <c r="WXH814" s="72"/>
      <c r="WXI814" s="72"/>
      <c r="WXJ814" s="72"/>
      <c r="WXK814" s="72"/>
      <c r="WXL814" s="72"/>
      <c r="WXM814" s="72"/>
      <c r="WXN814" s="72"/>
      <c r="WXO814" s="72"/>
      <c r="WXP814" s="72"/>
      <c r="WXQ814" s="72"/>
      <c r="WXR814" s="72"/>
      <c r="WXS814" s="72"/>
      <c r="WXT814" s="72"/>
      <c r="WXU814" s="72"/>
      <c r="WXV814" s="72"/>
      <c r="WXW814" s="72"/>
      <c r="WXX814" s="72"/>
      <c r="WXY814" s="72"/>
      <c r="WXZ814" s="72"/>
    </row>
    <row r="815" spans="1:16198" s="73" customFormat="1" ht="35.25" x14ac:dyDescent="0.5">
      <c r="A815" s="31"/>
      <c r="B815" s="201" t="s">
        <v>493</v>
      </c>
      <c r="C815" s="216"/>
      <c r="D815" s="193" t="s">
        <v>17029</v>
      </c>
      <c r="E815" s="193" t="s">
        <v>17029</v>
      </c>
      <c r="F815" s="193" t="s">
        <v>17029</v>
      </c>
      <c r="G815" s="193" t="s">
        <v>17029</v>
      </c>
      <c r="H815" s="193" t="s">
        <v>17029</v>
      </c>
      <c r="I815" s="198">
        <f>I816</f>
        <v>3234.9</v>
      </c>
      <c r="J815" s="198">
        <f t="shared" ref="J815:L815" si="477">J816</f>
        <v>1996</v>
      </c>
      <c r="K815" s="198">
        <f t="shared" si="477"/>
        <v>1996</v>
      </c>
      <c r="L815" s="176">
        <f t="shared" si="477"/>
        <v>63</v>
      </c>
      <c r="M815" s="193" t="s">
        <v>17029</v>
      </c>
      <c r="N815" s="193" t="s">
        <v>17029</v>
      </c>
      <c r="O815" s="196" t="s">
        <v>17029</v>
      </c>
      <c r="P815" s="199">
        <f>P816</f>
        <v>7378170</v>
      </c>
      <c r="Q815" s="199">
        <f t="shared" ref="Q815:T815" si="478">Q816</f>
        <v>0</v>
      </c>
      <c r="R815" s="198">
        <f t="shared" si="478"/>
        <v>6544274.5499999998</v>
      </c>
      <c r="S815" s="198">
        <f t="shared" si="478"/>
        <v>344435.5</v>
      </c>
      <c r="T815" s="198">
        <f t="shared" si="478"/>
        <v>489459.95000000019</v>
      </c>
      <c r="U815" s="194">
        <f t="shared" si="476"/>
        <v>2280.8031160159508</v>
      </c>
      <c r="V815" s="200">
        <f>V816</f>
        <v>3770.81</v>
      </c>
      <c r="W815" s="72"/>
      <c r="X815" s="72"/>
      <c r="Y815" s="72"/>
      <c r="Z815" s="72"/>
      <c r="AA815" s="72"/>
      <c r="AB815" s="72"/>
      <c r="AC815" s="72"/>
      <c r="AD815" s="72"/>
      <c r="AE815" s="72"/>
      <c r="AF815" s="72"/>
      <c r="AG815" s="72"/>
      <c r="AH815" s="72"/>
      <c r="AI815" s="72"/>
      <c r="AJ815" s="72"/>
      <c r="AK815" s="72"/>
      <c r="AL815" s="72"/>
      <c r="AM815" s="72"/>
      <c r="AN815" s="72"/>
      <c r="AO815" s="72"/>
      <c r="AP815" s="72"/>
      <c r="AQ815" s="72"/>
      <c r="AR815" s="72"/>
      <c r="AS815" s="72"/>
      <c r="AT815" s="72"/>
      <c r="AU815" s="72"/>
      <c r="AV815" s="72"/>
      <c r="AW815" s="72"/>
      <c r="AX815" s="72"/>
      <c r="AY815" s="72"/>
      <c r="AZ815" s="72"/>
      <c r="BA815" s="72"/>
      <c r="BB815" s="72"/>
      <c r="BC815" s="72"/>
      <c r="BD815" s="72"/>
      <c r="BE815" s="72"/>
      <c r="BF815" s="72"/>
      <c r="BG815" s="72"/>
      <c r="BH815" s="72"/>
      <c r="BI815" s="72"/>
      <c r="BJ815" s="72"/>
      <c r="BK815" s="72"/>
      <c r="BL815" s="72"/>
      <c r="BM815" s="72"/>
      <c r="BN815" s="72"/>
      <c r="BO815" s="72"/>
      <c r="BP815" s="72"/>
      <c r="BQ815" s="72"/>
      <c r="BR815" s="72"/>
      <c r="BS815" s="72"/>
      <c r="BT815" s="72"/>
      <c r="BU815" s="72"/>
      <c r="BV815" s="72"/>
      <c r="BW815" s="72"/>
      <c r="BX815" s="72"/>
      <c r="BY815" s="72"/>
      <c r="BZ815" s="72"/>
      <c r="CA815" s="72"/>
      <c r="CB815" s="72"/>
      <c r="CC815" s="72"/>
      <c r="CD815" s="72"/>
      <c r="CE815" s="72"/>
      <c r="CF815" s="72"/>
      <c r="CG815" s="72"/>
      <c r="CH815" s="72"/>
      <c r="CI815" s="72"/>
      <c r="CJ815" s="72"/>
      <c r="CK815" s="72"/>
      <c r="CL815" s="72"/>
      <c r="CM815" s="72"/>
      <c r="CN815" s="72"/>
      <c r="CO815" s="72"/>
      <c r="CP815" s="72"/>
      <c r="CQ815" s="72"/>
      <c r="CR815" s="72"/>
      <c r="CS815" s="72"/>
      <c r="CT815" s="72"/>
      <c r="CU815" s="72"/>
      <c r="CV815" s="72"/>
      <c r="CW815" s="72"/>
      <c r="CX815" s="72"/>
      <c r="CY815" s="72"/>
      <c r="CZ815" s="72"/>
      <c r="DA815" s="72"/>
      <c r="DB815" s="72"/>
      <c r="DC815" s="72"/>
      <c r="DD815" s="72"/>
      <c r="DE815" s="72"/>
      <c r="DF815" s="72"/>
      <c r="DG815" s="72"/>
      <c r="DH815" s="72"/>
      <c r="DI815" s="72"/>
      <c r="DJ815" s="72"/>
      <c r="DK815" s="72"/>
      <c r="DL815" s="72"/>
      <c r="DM815" s="72"/>
      <c r="DN815" s="72"/>
      <c r="DO815" s="72"/>
      <c r="DP815" s="72"/>
      <c r="DQ815" s="72"/>
      <c r="DR815" s="72"/>
      <c r="DS815" s="72"/>
      <c r="DT815" s="72"/>
      <c r="DU815" s="72"/>
      <c r="DV815" s="72"/>
      <c r="DW815" s="72"/>
      <c r="DX815" s="72"/>
      <c r="DY815" s="72"/>
      <c r="DZ815" s="72"/>
      <c r="EA815" s="72"/>
      <c r="EB815" s="72"/>
      <c r="EC815" s="72"/>
      <c r="ED815" s="72"/>
      <c r="EE815" s="72"/>
      <c r="EF815" s="72"/>
      <c r="EG815" s="72"/>
      <c r="EH815" s="72"/>
      <c r="EI815" s="72"/>
      <c r="EJ815" s="72"/>
      <c r="EK815" s="72"/>
      <c r="EL815" s="72"/>
      <c r="EM815" s="72"/>
      <c r="EN815" s="72"/>
      <c r="EO815" s="72"/>
      <c r="EP815" s="72"/>
      <c r="EQ815" s="72"/>
      <c r="ER815" s="72"/>
      <c r="ES815" s="72"/>
      <c r="ET815" s="72"/>
      <c r="EU815" s="72"/>
      <c r="EV815" s="72"/>
      <c r="EW815" s="72"/>
      <c r="EX815" s="72"/>
      <c r="EY815" s="72"/>
      <c r="EZ815" s="72"/>
      <c r="FA815" s="72"/>
      <c r="FB815" s="72"/>
      <c r="FC815" s="72"/>
      <c r="FD815" s="72"/>
      <c r="FE815" s="72"/>
      <c r="FF815" s="72"/>
      <c r="FG815" s="72"/>
      <c r="FH815" s="72"/>
      <c r="FI815" s="72"/>
      <c r="FJ815" s="72"/>
      <c r="FK815" s="72"/>
      <c r="FL815" s="72"/>
      <c r="FM815" s="72"/>
      <c r="FN815" s="72"/>
      <c r="FO815" s="72"/>
      <c r="FP815" s="72"/>
      <c r="FQ815" s="72"/>
      <c r="FR815" s="72"/>
      <c r="FS815" s="72"/>
      <c r="FT815" s="72"/>
      <c r="FU815" s="72"/>
      <c r="FV815" s="72"/>
      <c r="FW815" s="72"/>
      <c r="FX815" s="72"/>
      <c r="FY815" s="72"/>
      <c r="FZ815" s="72"/>
      <c r="GA815" s="72"/>
      <c r="GB815" s="72"/>
      <c r="GC815" s="72"/>
      <c r="GD815" s="72"/>
      <c r="GE815" s="72"/>
      <c r="GF815" s="72"/>
      <c r="GG815" s="72"/>
      <c r="GH815" s="72"/>
      <c r="GI815" s="72"/>
      <c r="GJ815" s="72"/>
      <c r="GK815" s="72"/>
      <c r="GL815" s="72"/>
      <c r="GM815" s="72"/>
      <c r="GN815" s="72"/>
      <c r="GO815" s="72"/>
      <c r="GP815" s="72"/>
      <c r="GQ815" s="72"/>
      <c r="GR815" s="72"/>
      <c r="GS815" s="72"/>
      <c r="GT815" s="72"/>
      <c r="GU815" s="72"/>
      <c r="GV815" s="72"/>
      <c r="GW815" s="72"/>
      <c r="GX815" s="72"/>
      <c r="GY815" s="72"/>
      <c r="GZ815" s="72"/>
      <c r="HA815" s="72"/>
      <c r="HB815" s="72"/>
      <c r="HC815" s="72"/>
      <c r="HD815" s="72"/>
      <c r="HE815" s="72"/>
      <c r="HF815" s="72"/>
      <c r="HG815" s="72"/>
      <c r="HH815" s="72"/>
      <c r="HI815" s="72"/>
      <c r="HJ815" s="72"/>
      <c r="HK815" s="72"/>
      <c r="HL815" s="72"/>
      <c r="HM815" s="72"/>
      <c r="HN815" s="72"/>
      <c r="HO815" s="72"/>
      <c r="HP815" s="72"/>
      <c r="HQ815" s="72"/>
      <c r="HR815" s="72"/>
      <c r="HS815" s="72"/>
      <c r="HT815" s="72"/>
      <c r="HU815" s="72"/>
      <c r="HV815" s="72"/>
      <c r="HW815" s="72"/>
      <c r="HX815" s="72"/>
      <c r="HY815" s="72"/>
      <c r="HZ815" s="72"/>
      <c r="IA815" s="72"/>
      <c r="IB815" s="72"/>
      <c r="IC815" s="72"/>
      <c r="ID815" s="72"/>
      <c r="IE815" s="72"/>
      <c r="IF815" s="72"/>
      <c r="IG815" s="72"/>
      <c r="IH815" s="72"/>
      <c r="II815" s="72"/>
      <c r="IJ815" s="72"/>
      <c r="IK815" s="72"/>
      <c r="IL815" s="72"/>
      <c r="IM815" s="72"/>
      <c r="IN815" s="72"/>
      <c r="IO815" s="72"/>
      <c r="IP815" s="72"/>
      <c r="IQ815" s="72"/>
      <c r="IR815" s="72"/>
      <c r="IS815" s="72"/>
      <c r="IT815" s="72"/>
      <c r="IU815" s="72"/>
      <c r="IV815" s="72"/>
      <c r="IW815" s="72"/>
      <c r="IX815" s="72"/>
      <c r="IY815" s="72"/>
      <c r="IZ815" s="72"/>
      <c r="JA815" s="72"/>
      <c r="JB815" s="72"/>
      <c r="JC815" s="72"/>
      <c r="JD815" s="72"/>
      <c r="JE815" s="72"/>
      <c r="JF815" s="72"/>
      <c r="JG815" s="72"/>
      <c r="JH815" s="72"/>
      <c r="JI815" s="72"/>
      <c r="JJ815" s="72"/>
      <c r="JK815" s="72"/>
      <c r="JL815" s="72"/>
      <c r="JM815" s="72"/>
      <c r="JN815" s="72"/>
      <c r="JO815" s="72"/>
      <c r="JP815" s="72"/>
      <c r="JQ815" s="72"/>
      <c r="JR815" s="72"/>
      <c r="JS815" s="72"/>
      <c r="JT815" s="72"/>
      <c r="JU815" s="72"/>
      <c r="JV815" s="72"/>
      <c r="JW815" s="72"/>
      <c r="JX815" s="72"/>
      <c r="JY815" s="72"/>
      <c r="JZ815" s="72"/>
      <c r="KA815" s="72"/>
      <c r="KB815" s="72"/>
      <c r="KC815" s="72"/>
      <c r="KD815" s="72"/>
      <c r="KE815" s="72"/>
      <c r="KF815" s="72"/>
      <c r="KG815" s="72"/>
      <c r="KH815" s="72"/>
      <c r="KI815" s="72"/>
      <c r="KJ815" s="72"/>
      <c r="KK815" s="72"/>
      <c r="KL815" s="72"/>
      <c r="KM815" s="72"/>
      <c r="KN815" s="72"/>
      <c r="KO815" s="72"/>
      <c r="KP815" s="72"/>
      <c r="KQ815" s="72"/>
      <c r="KR815" s="72"/>
      <c r="KS815" s="72"/>
      <c r="KT815" s="72"/>
      <c r="KU815" s="72"/>
      <c r="KV815" s="72"/>
      <c r="KW815" s="72"/>
      <c r="KX815" s="72"/>
      <c r="KY815" s="72"/>
      <c r="KZ815" s="72"/>
      <c r="LA815" s="72"/>
      <c r="LB815" s="72"/>
      <c r="LC815" s="72"/>
      <c r="LD815" s="72"/>
      <c r="LE815" s="72"/>
      <c r="LF815" s="72"/>
      <c r="LG815" s="72"/>
      <c r="LH815" s="72"/>
      <c r="LI815" s="72"/>
      <c r="LJ815" s="72"/>
      <c r="LK815" s="72"/>
      <c r="LL815" s="72"/>
      <c r="LM815" s="72"/>
      <c r="LN815" s="72"/>
      <c r="LO815" s="72"/>
      <c r="LP815" s="72"/>
      <c r="LQ815" s="72"/>
      <c r="LR815" s="72"/>
      <c r="LS815" s="72"/>
      <c r="LT815" s="72"/>
      <c r="LU815" s="72"/>
      <c r="LV815" s="72"/>
      <c r="LW815" s="72"/>
      <c r="LX815" s="72"/>
      <c r="LY815" s="72"/>
      <c r="LZ815" s="72"/>
      <c r="MA815" s="72"/>
      <c r="MB815" s="72"/>
      <c r="MC815" s="72"/>
      <c r="MD815" s="72"/>
      <c r="ME815" s="72"/>
      <c r="MF815" s="72"/>
      <c r="MG815" s="72"/>
      <c r="MH815" s="72"/>
      <c r="MI815" s="72"/>
      <c r="MJ815" s="72"/>
      <c r="MK815" s="72"/>
      <c r="ML815" s="72"/>
      <c r="MM815" s="72"/>
      <c r="MN815" s="72"/>
      <c r="MO815" s="72"/>
      <c r="MP815" s="72"/>
      <c r="MQ815" s="72"/>
      <c r="MR815" s="72"/>
      <c r="MS815" s="72"/>
      <c r="MT815" s="72"/>
      <c r="MU815" s="72"/>
      <c r="MV815" s="72"/>
      <c r="MW815" s="72"/>
      <c r="MX815" s="72"/>
      <c r="MY815" s="72"/>
      <c r="MZ815" s="72"/>
      <c r="NA815" s="72"/>
      <c r="NB815" s="72"/>
      <c r="NC815" s="72"/>
      <c r="ND815" s="72"/>
      <c r="NE815" s="72"/>
      <c r="NF815" s="72"/>
      <c r="NG815" s="72"/>
      <c r="NH815" s="72"/>
      <c r="NI815" s="72"/>
      <c r="NJ815" s="72"/>
      <c r="NK815" s="72"/>
      <c r="NL815" s="72"/>
      <c r="NM815" s="72"/>
      <c r="NN815" s="72"/>
      <c r="NO815" s="72"/>
      <c r="NP815" s="72"/>
      <c r="NQ815" s="72"/>
      <c r="NR815" s="72"/>
      <c r="NS815" s="72"/>
      <c r="NT815" s="72"/>
      <c r="NU815" s="72"/>
      <c r="NV815" s="72"/>
      <c r="NW815" s="72"/>
      <c r="NX815" s="72"/>
      <c r="NY815" s="72"/>
      <c r="NZ815" s="72"/>
      <c r="OA815" s="72"/>
      <c r="OB815" s="72"/>
      <c r="OC815" s="72"/>
      <c r="OD815" s="72"/>
      <c r="OE815" s="72"/>
      <c r="OF815" s="72"/>
      <c r="OG815" s="72"/>
      <c r="OH815" s="72"/>
      <c r="OI815" s="72"/>
      <c r="OJ815" s="72"/>
      <c r="OK815" s="72"/>
      <c r="OL815" s="72"/>
      <c r="OM815" s="72"/>
      <c r="ON815" s="72"/>
      <c r="OO815" s="72"/>
      <c r="OP815" s="72"/>
      <c r="OQ815" s="72"/>
      <c r="OR815" s="72"/>
      <c r="OS815" s="72"/>
      <c r="OT815" s="72"/>
      <c r="OU815" s="72"/>
      <c r="OV815" s="72"/>
      <c r="OW815" s="72"/>
      <c r="OX815" s="72"/>
      <c r="OY815" s="72"/>
      <c r="OZ815" s="72"/>
      <c r="PA815" s="72"/>
      <c r="PB815" s="72"/>
      <c r="PC815" s="72"/>
      <c r="PD815" s="72"/>
      <c r="PE815" s="72"/>
      <c r="PF815" s="72"/>
      <c r="PG815" s="72"/>
      <c r="PH815" s="72"/>
      <c r="PI815" s="72"/>
      <c r="PJ815" s="72"/>
      <c r="PK815" s="72"/>
      <c r="PL815" s="72"/>
      <c r="PM815" s="72"/>
      <c r="PN815" s="72"/>
      <c r="PO815" s="72"/>
      <c r="PP815" s="72"/>
      <c r="PQ815" s="72"/>
      <c r="PR815" s="72"/>
      <c r="PS815" s="72"/>
      <c r="PT815" s="72"/>
      <c r="PU815" s="72"/>
      <c r="PV815" s="72"/>
      <c r="PW815" s="72"/>
      <c r="PX815" s="72"/>
      <c r="PY815" s="72"/>
      <c r="PZ815" s="72"/>
      <c r="QA815" s="72"/>
      <c r="QB815" s="72"/>
      <c r="QC815" s="72"/>
      <c r="QD815" s="72"/>
      <c r="QE815" s="72"/>
      <c r="QF815" s="72"/>
      <c r="QG815" s="72"/>
      <c r="QH815" s="72"/>
      <c r="QI815" s="72"/>
      <c r="QJ815" s="72"/>
      <c r="QK815" s="72"/>
      <c r="QL815" s="72"/>
      <c r="QM815" s="72"/>
      <c r="QN815" s="72"/>
      <c r="QO815" s="72"/>
      <c r="QP815" s="72"/>
      <c r="QQ815" s="72"/>
      <c r="QR815" s="72"/>
      <c r="QS815" s="72"/>
      <c r="QT815" s="72"/>
      <c r="QU815" s="72"/>
      <c r="QV815" s="72"/>
      <c r="QW815" s="72"/>
      <c r="QX815" s="72"/>
      <c r="QY815" s="72"/>
      <c r="QZ815" s="72"/>
      <c r="RA815" s="72"/>
      <c r="RB815" s="72"/>
      <c r="RC815" s="72"/>
      <c r="RD815" s="72"/>
      <c r="RE815" s="72"/>
      <c r="RF815" s="72"/>
      <c r="RG815" s="72"/>
      <c r="RH815" s="72"/>
      <c r="RI815" s="72"/>
      <c r="RJ815" s="72"/>
      <c r="RK815" s="72"/>
      <c r="RL815" s="72"/>
      <c r="RM815" s="72"/>
      <c r="RN815" s="72"/>
      <c r="RO815" s="72"/>
      <c r="RP815" s="72"/>
      <c r="RQ815" s="72"/>
      <c r="RR815" s="72"/>
      <c r="RS815" s="72"/>
      <c r="RT815" s="72"/>
      <c r="RU815" s="72"/>
      <c r="RV815" s="72"/>
      <c r="RW815" s="72"/>
      <c r="RX815" s="72"/>
      <c r="RY815" s="72"/>
      <c r="RZ815" s="72"/>
      <c r="SA815" s="72"/>
      <c r="SB815" s="72"/>
      <c r="SC815" s="72"/>
      <c r="SD815" s="72"/>
      <c r="SE815" s="72"/>
      <c r="SF815" s="72"/>
      <c r="SG815" s="72"/>
      <c r="SH815" s="72"/>
      <c r="SI815" s="72"/>
      <c r="SJ815" s="72"/>
      <c r="SK815" s="72"/>
      <c r="SL815" s="72"/>
      <c r="SM815" s="72"/>
      <c r="SN815" s="72"/>
      <c r="SO815" s="72"/>
      <c r="SP815" s="72"/>
      <c r="SQ815" s="72"/>
      <c r="SR815" s="72"/>
      <c r="SS815" s="72"/>
      <c r="ST815" s="72"/>
      <c r="SU815" s="72"/>
      <c r="SV815" s="72"/>
      <c r="SW815" s="72"/>
      <c r="SX815" s="72"/>
      <c r="SY815" s="72"/>
      <c r="SZ815" s="72"/>
      <c r="TA815" s="72"/>
      <c r="TB815" s="72"/>
      <c r="TC815" s="72"/>
      <c r="TD815" s="72"/>
      <c r="TE815" s="72"/>
      <c r="TF815" s="72"/>
      <c r="TG815" s="72"/>
      <c r="TH815" s="72"/>
      <c r="TI815" s="72"/>
      <c r="TJ815" s="72"/>
      <c r="TK815" s="72"/>
      <c r="TL815" s="72"/>
      <c r="TM815" s="72"/>
      <c r="TN815" s="72"/>
      <c r="TO815" s="72"/>
      <c r="TP815" s="72"/>
      <c r="TQ815" s="72"/>
      <c r="TR815" s="72"/>
      <c r="TS815" s="72"/>
      <c r="TT815" s="72"/>
      <c r="TU815" s="72"/>
      <c r="TV815" s="72"/>
      <c r="TW815" s="72"/>
      <c r="TX815" s="72"/>
      <c r="TY815" s="72"/>
      <c r="TZ815" s="72"/>
      <c r="UA815" s="72"/>
      <c r="UB815" s="72"/>
      <c r="UC815" s="72"/>
      <c r="UD815" s="72"/>
      <c r="UE815" s="72"/>
      <c r="UF815" s="72"/>
      <c r="UG815" s="72"/>
      <c r="UH815" s="72"/>
      <c r="UI815" s="72"/>
      <c r="UJ815" s="72"/>
      <c r="UK815" s="72"/>
      <c r="UL815" s="72"/>
      <c r="UM815" s="72"/>
      <c r="UN815" s="72"/>
      <c r="UO815" s="72"/>
      <c r="UP815" s="72"/>
      <c r="UQ815" s="72"/>
      <c r="UR815" s="72"/>
      <c r="US815" s="72"/>
      <c r="UT815" s="72"/>
      <c r="UU815" s="72"/>
      <c r="UV815" s="72"/>
      <c r="UW815" s="72"/>
      <c r="UX815" s="72"/>
      <c r="UY815" s="72"/>
      <c r="UZ815" s="72"/>
      <c r="VA815" s="72"/>
      <c r="VB815" s="72"/>
      <c r="VC815" s="72"/>
      <c r="VD815" s="72"/>
      <c r="VE815" s="72"/>
      <c r="VF815" s="72"/>
      <c r="VG815" s="72"/>
      <c r="VH815" s="72"/>
      <c r="VI815" s="72"/>
      <c r="VJ815" s="72"/>
      <c r="VK815" s="72"/>
      <c r="VL815" s="72"/>
      <c r="VM815" s="72"/>
      <c r="VN815" s="72"/>
      <c r="VO815" s="72"/>
      <c r="VP815" s="72"/>
      <c r="VQ815" s="72"/>
      <c r="VR815" s="72"/>
      <c r="VS815" s="72"/>
      <c r="VT815" s="72"/>
      <c r="VU815" s="72"/>
      <c r="VV815" s="72"/>
      <c r="VW815" s="72"/>
      <c r="VX815" s="72"/>
      <c r="VY815" s="72"/>
      <c r="VZ815" s="72"/>
      <c r="WA815" s="72"/>
      <c r="WB815" s="72"/>
      <c r="WC815" s="72"/>
      <c r="WD815" s="72"/>
      <c r="WE815" s="72"/>
      <c r="WF815" s="72"/>
      <c r="WG815" s="72"/>
      <c r="WH815" s="72"/>
      <c r="WI815" s="72"/>
      <c r="WJ815" s="72"/>
      <c r="WK815" s="72"/>
      <c r="WL815" s="72"/>
      <c r="WM815" s="72"/>
      <c r="WN815" s="72"/>
      <c r="WO815" s="72"/>
      <c r="WP815" s="72"/>
      <c r="WQ815" s="72"/>
      <c r="WR815" s="72"/>
      <c r="WS815" s="72"/>
      <c r="WT815" s="72"/>
      <c r="WU815" s="72"/>
      <c r="WV815" s="72"/>
      <c r="WW815" s="72"/>
      <c r="WX815" s="72"/>
      <c r="WY815" s="72"/>
      <c r="WZ815" s="72"/>
      <c r="XA815" s="72"/>
      <c r="XB815" s="72"/>
      <c r="XC815" s="72"/>
      <c r="XD815" s="72"/>
      <c r="XE815" s="72"/>
      <c r="XF815" s="72"/>
      <c r="XG815" s="72"/>
      <c r="XH815" s="72"/>
      <c r="XI815" s="72"/>
      <c r="XJ815" s="72"/>
      <c r="XK815" s="72"/>
      <c r="XL815" s="72"/>
      <c r="XM815" s="72"/>
      <c r="XN815" s="72"/>
      <c r="XO815" s="72"/>
      <c r="XP815" s="72"/>
      <c r="XQ815" s="72"/>
      <c r="XR815" s="72"/>
      <c r="XS815" s="72"/>
      <c r="XT815" s="72"/>
      <c r="XU815" s="72"/>
      <c r="XV815" s="72"/>
      <c r="XW815" s="72"/>
      <c r="XX815" s="72"/>
      <c r="XY815" s="72"/>
      <c r="XZ815" s="72"/>
      <c r="YA815" s="72"/>
      <c r="YB815" s="72"/>
      <c r="YC815" s="72"/>
      <c r="YD815" s="72"/>
      <c r="YE815" s="72"/>
      <c r="YF815" s="72"/>
      <c r="YG815" s="72"/>
      <c r="YH815" s="72"/>
      <c r="YI815" s="72"/>
      <c r="YJ815" s="72"/>
      <c r="YK815" s="72"/>
      <c r="YL815" s="72"/>
      <c r="YM815" s="72"/>
      <c r="YN815" s="72"/>
      <c r="YO815" s="72"/>
      <c r="YP815" s="72"/>
      <c r="YQ815" s="72"/>
      <c r="YR815" s="72"/>
      <c r="YS815" s="72"/>
      <c r="YT815" s="72"/>
      <c r="YU815" s="72"/>
      <c r="YV815" s="72"/>
      <c r="YW815" s="72"/>
      <c r="YX815" s="72"/>
      <c r="YY815" s="72"/>
      <c r="YZ815" s="72"/>
      <c r="ZA815" s="72"/>
      <c r="ZB815" s="72"/>
      <c r="ZC815" s="72"/>
      <c r="ZD815" s="72"/>
      <c r="ZE815" s="72"/>
      <c r="ZF815" s="72"/>
      <c r="ZG815" s="72"/>
      <c r="ZH815" s="72"/>
      <c r="ZI815" s="72"/>
      <c r="ZJ815" s="72"/>
      <c r="ZK815" s="72"/>
      <c r="ZL815" s="72"/>
      <c r="ZM815" s="72"/>
      <c r="ZN815" s="72"/>
      <c r="ZO815" s="72"/>
      <c r="ZP815" s="72"/>
      <c r="ZQ815" s="72"/>
      <c r="ZR815" s="72"/>
      <c r="ZS815" s="72"/>
      <c r="ZT815" s="72"/>
      <c r="ZU815" s="72"/>
      <c r="ZV815" s="72"/>
      <c r="ZW815" s="72"/>
      <c r="ZX815" s="72"/>
      <c r="ZY815" s="72"/>
      <c r="ZZ815" s="72"/>
      <c r="AAA815" s="72"/>
      <c r="AAB815" s="72"/>
      <c r="AAC815" s="72"/>
      <c r="AAD815" s="72"/>
      <c r="AAE815" s="72"/>
      <c r="AAF815" s="72"/>
      <c r="AAG815" s="72"/>
      <c r="AAH815" s="72"/>
      <c r="AAI815" s="72"/>
      <c r="AAJ815" s="72"/>
      <c r="AAK815" s="72"/>
      <c r="AAL815" s="72"/>
      <c r="AAM815" s="72"/>
      <c r="AAN815" s="72"/>
      <c r="AAO815" s="72"/>
      <c r="AAP815" s="72"/>
      <c r="AAQ815" s="72"/>
      <c r="AAR815" s="72"/>
      <c r="AAS815" s="72"/>
      <c r="AAT815" s="72"/>
      <c r="AAU815" s="72"/>
      <c r="AAV815" s="72"/>
      <c r="AAW815" s="72"/>
      <c r="AAX815" s="72"/>
      <c r="AAY815" s="72"/>
      <c r="AAZ815" s="72"/>
      <c r="ABA815" s="72"/>
      <c r="ABB815" s="72"/>
      <c r="ABC815" s="72"/>
      <c r="ABD815" s="72"/>
      <c r="ABE815" s="72"/>
      <c r="ABF815" s="72"/>
      <c r="ABG815" s="72"/>
      <c r="ABH815" s="72"/>
      <c r="ABI815" s="72"/>
      <c r="ABJ815" s="72"/>
      <c r="ABK815" s="72"/>
      <c r="ABL815" s="72"/>
      <c r="ABM815" s="72"/>
      <c r="ABN815" s="72"/>
      <c r="ABO815" s="72"/>
      <c r="ABP815" s="72"/>
      <c r="ABQ815" s="72"/>
      <c r="ABR815" s="72"/>
      <c r="ABS815" s="72"/>
      <c r="ABT815" s="72"/>
      <c r="ABU815" s="72"/>
      <c r="ABV815" s="72"/>
      <c r="ABW815" s="72"/>
      <c r="ABX815" s="72"/>
      <c r="ABY815" s="72"/>
      <c r="ABZ815" s="72"/>
      <c r="ACA815" s="72"/>
      <c r="ACB815" s="72"/>
      <c r="ACC815" s="72"/>
      <c r="ACD815" s="72"/>
      <c r="ACE815" s="72"/>
      <c r="ACF815" s="72"/>
      <c r="ACG815" s="72"/>
      <c r="ACH815" s="72"/>
      <c r="ACI815" s="72"/>
      <c r="ACJ815" s="72"/>
      <c r="ACK815" s="72"/>
      <c r="ACL815" s="72"/>
      <c r="ACM815" s="72"/>
      <c r="ACN815" s="72"/>
      <c r="ACO815" s="72"/>
      <c r="ACP815" s="72"/>
      <c r="ACQ815" s="72"/>
      <c r="ACR815" s="72"/>
      <c r="ACS815" s="72"/>
      <c r="ACT815" s="72"/>
      <c r="ACU815" s="72"/>
      <c r="ACV815" s="72"/>
      <c r="ACW815" s="72"/>
      <c r="ACX815" s="72"/>
      <c r="ACY815" s="72"/>
      <c r="ACZ815" s="72"/>
      <c r="ADA815" s="72"/>
      <c r="ADB815" s="72"/>
      <c r="ADC815" s="72"/>
      <c r="ADD815" s="72"/>
      <c r="ADE815" s="72"/>
      <c r="ADF815" s="72"/>
      <c r="ADG815" s="72"/>
      <c r="ADH815" s="72"/>
      <c r="ADI815" s="72"/>
      <c r="ADJ815" s="72"/>
      <c r="ADK815" s="72"/>
      <c r="ADL815" s="72"/>
      <c r="ADM815" s="72"/>
      <c r="ADN815" s="72"/>
      <c r="ADO815" s="72"/>
      <c r="ADP815" s="72"/>
      <c r="ADQ815" s="72"/>
      <c r="ADR815" s="72"/>
      <c r="ADS815" s="72"/>
      <c r="ADT815" s="72"/>
      <c r="ADU815" s="72"/>
      <c r="ADV815" s="72"/>
      <c r="ADW815" s="72"/>
      <c r="ADX815" s="72"/>
      <c r="ADY815" s="72"/>
      <c r="ADZ815" s="72"/>
      <c r="AEA815" s="72"/>
      <c r="AEB815" s="72"/>
      <c r="AEC815" s="72"/>
      <c r="AED815" s="72"/>
      <c r="AEE815" s="72"/>
      <c r="AEF815" s="72"/>
      <c r="AEG815" s="72"/>
      <c r="AEH815" s="72"/>
      <c r="AEI815" s="72"/>
      <c r="AEJ815" s="72"/>
      <c r="AEK815" s="72"/>
      <c r="AEL815" s="72"/>
      <c r="AEM815" s="72"/>
      <c r="AEN815" s="72"/>
      <c r="AEO815" s="72"/>
      <c r="AEP815" s="72"/>
      <c r="AEQ815" s="72"/>
      <c r="AER815" s="72"/>
      <c r="AES815" s="72"/>
      <c r="AET815" s="72"/>
      <c r="AEU815" s="72"/>
      <c r="AEV815" s="72"/>
      <c r="AEW815" s="72"/>
      <c r="AEX815" s="72"/>
      <c r="AEY815" s="72"/>
      <c r="AEZ815" s="72"/>
      <c r="AFA815" s="72"/>
      <c r="AFB815" s="72"/>
      <c r="AFC815" s="72"/>
      <c r="AFD815" s="72"/>
      <c r="AFE815" s="72"/>
      <c r="AFF815" s="72"/>
      <c r="AFG815" s="72"/>
      <c r="AFH815" s="72"/>
      <c r="AFI815" s="72"/>
      <c r="AFJ815" s="72"/>
      <c r="AFK815" s="72"/>
      <c r="AFL815" s="72"/>
      <c r="AFM815" s="72"/>
      <c r="AFN815" s="72"/>
      <c r="AFO815" s="72"/>
      <c r="AFP815" s="72"/>
      <c r="AFQ815" s="72"/>
      <c r="AFR815" s="72"/>
      <c r="AFS815" s="72"/>
      <c r="AFT815" s="72"/>
      <c r="AFU815" s="72"/>
      <c r="AFV815" s="72"/>
      <c r="AFW815" s="72"/>
      <c r="AFX815" s="72"/>
      <c r="AFY815" s="72"/>
      <c r="AFZ815" s="72"/>
      <c r="AGA815" s="72"/>
      <c r="AGB815" s="72"/>
      <c r="AGC815" s="72"/>
      <c r="AGD815" s="72"/>
      <c r="AGE815" s="72"/>
      <c r="AGF815" s="72"/>
      <c r="AGG815" s="72"/>
      <c r="AGH815" s="72"/>
      <c r="AGI815" s="72"/>
      <c r="AGJ815" s="72"/>
      <c r="AGK815" s="72"/>
      <c r="AGL815" s="72"/>
      <c r="AGM815" s="72"/>
      <c r="AGN815" s="72"/>
      <c r="AGO815" s="72"/>
      <c r="AGP815" s="72"/>
      <c r="AGQ815" s="72"/>
      <c r="AGR815" s="72"/>
      <c r="AGS815" s="72"/>
      <c r="AGT815" s="72"/>
      <c r="AGU815" s="72"/>
      <c r="AGV815" s="72"/>
      <c r="AGW815" s="72"/>
      <c r="AGX815" s="72"/>
      <c r="AGY815" s="72"/>
      <c r="AGZ815" s="72"/>
      <c r="AHA815" s="72"/>
      <c r="AHB815" s="72"/>
      <c r="AHC815" s="72"/>
      <c r="AHD815" s="72"/>
      <c r="AHE815" s="72"/>
      <c r="AHF815" s="72"/>
      <c r="AHG815" s="72"/>
      <c r="AHH815" s="72"/>
      <c r="AHI815" s="72"/>
      <c r="AHJ815" s="72"/>
      <c r="AHK815" s="72"/>
      <c r="AHL815" s="72"/>
      <c r="AHM815" s="72"/>
      <c r="AHN815" s="72"/>
      <c r="AHO815" s="72"/>
      <c r="AHP815" s="72"/>
      <c r="AHQ815" s="72"/>
      <c r="AHR815" s="72"/>
      <c r="AHS815" s="72"/>
      <c r="AHT815" s="72"/>
      <c r="AHU815" s="72"/>
      <c r="AHV815" s="72"/>
      <c r="AHW815" s="72"/>
      <c r="AHX815" s="72"/>
      <c r="AHY815" s="72"/>
      <c r="AHZ815" s="72"/>
      <c r="AIA815" s="72"/>
      <c r="AIB815" s="72"/>
      <c r="AIC815" s="72"/>
      <c r="AID815" s="72"/>
      <c r="AIE815" s="72"/>
      <c r="AIF815" s="72"/>
      <c r="AIG815" s="72"/>
      <c r="AIH815" s="72"/>
      <c r="AII815" s="72"/>
      <c r="AIJ815" s="72"/>
      <c r="AIK815" s="72"/>
      <c r="AIL815" s="72"/>
      <c r="AIM815" s="72"/>
      <c r="AIN815" s="72"/>
      <c r="AIO815" s="72"/>
      <c r="AIP815" s="72"/>
      <c r="AIQ815" s="72"/>
      <c r="AIR815" s="72"/>
      <c r="AIS815" s="72"/>
      <c r="AIT815" s="72"/>
      <c r="AIU815" s="72"/>
      <c r="AIV815" s="72"/>
      <c r="AIW815" s="72"/>
      <c r="AIX815" s="72"/>
      <c r="AIY815" s="72"/>
      <c r="AIZ815" s="72"/>
      <c r="AJA815" s="72"/>
      <c r="AJB815" s="72"/>
      <c r="AJC815" s="72"/>
      <c r="AJD815" s="72"/>
      <c r="AJE815" s="72"/>
      <c r="AJF815" s="72"/>
      <c r="AJG815" s="72"/>
      <c r="AJH815" s="72"/>
      <c r="AJI815" s="72"/>
      <c r="AJJ815" s="72"/>
      <c r="AJK815" s="72"/>
      <c r="AJL815" s="72"/>
      <c r="AJM815" s="72"/>
      <c r="AJN815" s="72"/>
      <c r="AJO815" s="72"/>
      <c r="AJP815" s="72"/>
      <c r="AJQ815" s="72"/>
      <c r="AJR815" s="72"/>
      <c r="AJS815" s="72"/>
      <c r="AJT815" s="72"/>
      <c r="AJU815" s="72"/>
      <c r="AJV815" s="72"/>
      <c r="AJW815" s="72"/>
      <c r="AJX815" s="72"/>
      <c r="AJY815" s="72"/>
      <c r="AJZ815" s="72"/>
      <c r="AKA815" s="72"/>
      <c r="AKB815" s="72"/>
      <c r="AKC815" s="72"/>
      <c r="AKD815" s="72"/>
      <c r="AKE815" s="72"/>
      <c r="AKF815" s="72"/>
      <c r="AKG815" s="72"/>
      <c r="AKH815" s="72"/>
      <c r="AKI815" s="72"/>
      <c r="AKJ815" s="72"/>
      <c r="AKK815" s="72"/>
      <c r="AKL815" s="72"/>
      <c r="AKM815" s="72"/>
      <c r="AKN815" s="72"/>
      <c r="AKO815" s="72"/>
      <c r="AKP815" s="72"/>
      <c r="AKQ815" s="72"/>
      <c r="AKR815" s="72"/>
      <c r="AKS815" s="72"/>
      <c r="AKT815" s="72"/>
      <c r="AKU815" s="72"/>
      <c r="AKV815" s="72"/>
      <c r="AKW815" s="72"/>
      <c r="AKX815" s="72"/>
      <c r="AKY815" s="72"/>
      <c r="AKZ815" s="72"/>
      <c r="ALA815" s="72"/>
      <c r="ALB815" s="72"/>
      <c r="ALC815" s="72"/>
      <c r="ALD815" s="72"/>
      <c r="ALE815" s="72"/>
      <c r="ALF815" s="72"/>
      <c r="ALG815" s="72"/>
      <c r="ALH815" s="72"/>
      <c r="ALI815" s="72"/>
      <c r="ALJ815" s="72"/>
      <c r="ALK815" s="72"/>
      <c r="ALL815" s="72"/>
      <c r="ALM815" s="72"/>
      <c r="ALN815" s="72"/>
      <c r="ALO815" s="72"/>
      <c r="ALP815" s="72"/>
      <c r="ALQ815" s="72"/>
      <c r="ALR815" s="72"/>
      <c r="ALS815" s="72"/>
      <c r="ALT815" s="72"/>
      <c r="ALU815" s="72"/>
      <c r="ALV815" s="72"/>
      <c r="ALW815" s="72"/>
      <c r="ALX815" s="72"/>
      <c r="ALY815" s="72"/>
      <c r="ALZ815" s="72"/>
      <c r="AMA815" s="72"/>
      <c r="AMB815" s="72"/>
      <c r="AMC815" s="72"/>
      <c r="AMD815" s="72"/>
      <c r="AME815" s="72"/>
      <c r="AMF815" s="72"/>
      <c r="AMG815" s="72"/>
      <c r="AMH815" s="72"/>
      <c r="AMI815" s="72"/>
      <c r="AMJ815" s="72"/>
      <c r="AMK815" s="72"/>
      <c r="AML815" s="72"/>
      <c r="AMM815" s="72"/>
      <c r="AMN815" s="72"/>
      <c r="AMO815" s="72"/>
      <c r="AMP815" s="72"/>
      <c r="AMQ815" s="72"/>
      <c r="AMR815" s="72"/>
      <c r="AMS815" s="72"/>
      <c r="AMT815" s="72"/>
      <c r="AMU815" s="72"/>
      <c r="AMV815" s="72"/>
      <c r="AMW815" s="72"/>
      <c r="AMX815" s="72"/>
      <c r="AMY815" s="72"/>
      <c r="AMZ815" s="72"/>
      <c r="ANA815" s="72"/>
      <c r="ANB815" s="72"/>
      <c r="ANC815" s="72"/>
      <c r="AND815" s="72"/>
      <c r="ANE815" s="72"/>
      <c r="ANF815" s="72"/>
      <c r="ANG815" s="72"/>
      <c r="ANH815" s="72"/>
      <c r="ANI815" s="72"/>
      <c r="ANJ815" s="72"/>
      <c r="ANK815" s="72"/>
      <c r="ANL815" s="72"/>
      <c r="ANM815" s="72"/>
      <c r="ANN815" s="72"/>
      <c r="ANO815" s="72"/>
      <c r="ANP815" s="72"/>
      <c r="ANQ815" s="72"/>
      <c r="ANR815" s="72"/>
      <c r="ANS815" s="72"/>
      <c r="ANT815" s="72"/>
      <c r="ANU815" s="72"/>
      <c r="ANV815" s="72"/>
      <c r="ANW815" s="72"/>
      <c r="ANX815" s="72"/>
      <c r="ANY815" s="72"/>
      <c r="ANZ815" s="72"/>
      <c r="AOA815" s="72"/>
      <c r="AOB815" s="72"/>
      <c r="AOC815" s="72"/>
      <c r="AOD815" s="72"/>
      <c r="AOE815" s="72"/>
      <c r="AOF815" s="72"/>
      <c r="AOG815" s="72"/>
      <c r="AOH815" s="72"/>
      <c r="AOI815" s="72"/>
      <c r="AOJ815" s="72"/>
      <c r="AOK815" s="72"/>
      <c r="AOL815" s="72"/>
      <c r="AOM815" s="72"/>
      <c r="AON815" s="72"/>
      <c r="AOO815" s="72"/>
      <c r="AOP815" s="72"/>
      <c r="AOQ815" s="72"/>
      <c r="AOR815" s="72"/>
      <c r="AOS815" s="72"/>
      <c r="AOT815" s="72"/>
      <c r="AOU815" s="72"/>
      <c r="AOV815" s="72"/>
      <c r="AOW815" s="72"/>
      <c r="AOX815" s="72"/>
      <c r="AOY815" s="72"/>
      <c r="AOZ815" s="72"/>
      <c r="APA815" s="72"/>
      <c r="APB815" s="72"/>
      <c r="APC815" s="72"/>
      <c r="APD815" s="72"/>
      <c r="APE815" s="72"/>
      <c r="APF815" s="72"/>
      <c r="APG815" s="72"/>
      <c r="APH815" s="72"/>
      <c r="API815" s="72"/>
      <c r="APJ815" s="72"/>
      <c r="APK815" s="72"/>
      <c r="APL815" s="72"/>
      <c r="APM815" s="72"/>
      <c r="APN815" s="72"/>
      <c r="APO815" s="72"/>
      <c r="APP815" s="72"/>
      <c r="APQ815" s="72"/>
      <c r="APR815" s="72"/>
      <c r="APS815" s="72"/>
      <c r="APT815" s="72"/>
      <c r="APU815" s="72"/>
      <c r="APV815" s="72"/>
      <c r="APW815" s="72"/>
      <c r="APX815" s="72"/>
      <c r="APY815" s="72"/>
      <c r="APZ815" s="72"/>
      <c r="AQA815" s="72"/>
      <c r="AQB815" s="72"/>
      <c r="AQC815" s="72"/>
      <c r="AQD815" s="72"/>
      <c r="AQE815" s="72"/>
      <c r="AQF815" s="72"/>
      <c r="AQG815" s="72"/>
      <c r="AQH815" s="72"/>
      <c r="AQI815" s="72"/>
      <c r="AQJ815" s="72"/>
      <c r="AQK815" s="72"/>
      <c r="AQL815" s="72"/>
      <c r="AQM815" s="72"/>
      <c r="AQN815" s="72"/>
      <c r="AQO815" s="72"/>
      <c r="AQP815" s="72"/>
      <c r="AQQ815" s="72"/>
      <c r="AQR815" s="72"/>
      <c r="AQS815" s="72"/>
      <c r="AQT815" s="72"/>
      <c r="AQU815" s="72"/>
      <c r="AQV815" s="72"/>
      <c r="AQW815" s="72"/>
      <c r="AQX815" s="72"/>
      <c r="AQY815" s="72"/>
      <c r="AQZ815" s="72"/>
      <c r="ARA815" s="72"/>
      <c r="ARB815" s="72"/>
      <c r="ARC815" s="72"/>
      <c r="ARD815" s="72"/>
      <c r="ARE815" s="72"/>
      <c r="ARF815" s="72"/>
      <c r="ARG815" s="72"/>
      <c r="ARH815" s="72"/>
      <c r="ARI815" s="72"/>
      <c r="ARJ815" s="72"/>
      <c r="ARK815" s="72"/>
      <c r="ARL815" s="72"/>
      <c r="ARM815" s="72"/>
      <c r="ARN815" s="72"/>
      <c r="ARO815" s="72"/>
      <c r="ARP815" s="72"/>
      <c r="ARQ815" s="72"/>
      <c r="ARR815" s="72"/>
      <c r="ARS815" s="72"/>
      <c r="ART815" s="72"/>
      <c r="ARU815" s="72"/>
      <c r="ARV815" s="72"/>
      <c r="ARW815" s="72"/>
      <c r="ARX815" s="72"/>
      <c r="ARY815" s="72"/>
      <c r="ARZ815" s="72"/>
      <c r="ASA815" s="72"/>
      <c r="ASB815" s="72"/>
      <c r="ASC815" s="72"/>
      <c r="ASD815" s="72"/>
      <c r="ASE815" s="72"/>
      <c r="ASF815" s="72"/>
      <c r="ASG815" s="72"/>
      <c r="ASH815" s="72"/>
      <c r="ASI815" s="72"/>
      <c r="ASJ815" s="72"/>
      <c r="ASK815" s="72"/>
      <c r="ASL815" s="72"/>
      <c r="ASM815" s="72"/>
      <c r="ASN815" s="72"/>
      <c r="ASO815" s="72"/>
      <c r="ASP815" s="72"/>
      <c r="ASQ815" s="72"/>
      <c r="ASR815" s="72"/>
      <c r="ASS815" s="72"/>
      <c r="AST815" s="72"/>
      <c r="ASU815" s="72"/>
      <c r="ASV815" s="72"/>
      <c r="ASW815" s="72"/>
      <c r="ASX815" s="72"/>
      <c r="ASY815" s="72"/>
      <c r="ASZ815" s="72"/>
      <c r="ATA815" s="72"/>
      <c r="ATB815" s="72"/>
      <c r="ATC815" s="72"/>
      <c r="ATD815" s="72"/>
      <c r="ATE815" s="72"/>
      <c r="ATF815" s="72"/>
      <c r="ATG815" s="72"/>
      <c r="ATH815" s="72"/>
      <c r="ATI815" s="72"/>
      <c r="ATJ815" s="72"/>
      <c r="ATK815" s="72"/>
      <c r="ATL815" s="72"/>
      <c r="ATM815" s="72"/>
      <c r="ATN815" s="72"/>
      <c r="ATO815" s="72"/>
      <c r="ATP815" s="72"/>
      <c r="ATQ815" s="72"/>
      <c r="ATR815" s="72"/>
      <c r="ATS815" s="72"/>
      <c r="ATT815" s="72"/>
      <c r="ATU815" s="72"/>
      <c r="ATV815" s="72"/>
      <c r="ATW815" s="72"/>
      <c r="ATX815" s="72"/>
      <c r="ATY815" s="72"/>
      <c r="ATZ815" s="72"/>
      <c r="AUA815" s="72"/>
      <c r="AUB815" s="72"/>
      <c r="AUC815" s="72"/>
      <c r="AUD815" s="72"/>
      <c r="AUE815" s="72"/>
      <c r="AUF815" s="72"/>
      <c r="AUG815" s="72"/>
      <c r="AUH815" s="72"/>
      <c r="AUI815" s="72"/>
      <c r="AUJ815" s="72"/>
      <c r="AUK815" s="72"/>
      <c r="AUL815" s="72"/>
      <c r="AUM815" s="72"/>
      <c r="AUN815" s="72"/>
      <c r="AUO815" s="72"/>
      <c r="AUP815" s="72"/>
      <c r="AUQ815" s="72"/>
      <c r="AUR815" s="72"/>
      <c r="AUS815" s="72"/>
      <c r="AUT815" s="72"/>
      <c r="AUU815" s="72"/>
      <c r="AUV815" s="72"/>
      <c r="AUW815" s="72"/>
      <c r="AUX815" s="72"/>
      <c r="AUY815" s="72"/>
      <c r="AUZ815" s="72"/>
      <c r="AVA815" s="72"/>
      <c r="AVB815" s="72"/>
      <c r="AVC815" s="72"/>
      <c r="AVD815" s="72"/>
      <c r="AVE815" s="72"/>
      <c r="AVF815" s="72"/>
      <c r="AVG815" s="72"/>
      <c r="AVH815" s="72"/>
      <c r="AVI815" s="72"/>
      <c r="AVJ815" s="72"/>
      <c r="AVK815" s="72"/>
      <c r="AVL815" s="72"/>
      <c r="AVM815" s="72"/>
      <c r="AVN815" s="72"/>
      <c r="AVO815" s="72"/>
      <c r="AVP815" s="72"/>
      <c r="AVQ815" s="72"/>
      <c r="AVR815" s="72"/>
      <c r="AVS815" s="72"/>
      <c r="AVT815" s="72"/>
      <c r="AVU815" s="72"/>
      <c r="AVV815" s="72"/>
      <c r="AVW815" s="72"/>
      <c r="AVX815" s="72"/>
      <c r="AVY815" s="72"/>
      <c r="AVZ815" s="72"/>
      <c r="AWA815" s="72"/>
      <c r="AWB815" s="72"/>
      <c r="AWC815" s="72"/>
      <c r="AWD815" s="72"/>
      <c r="AWE815" s="72"/>
      <c r="AWF815" s="72"/>
      <c r="AWG815" s="72"/>
      <c r="AWH815" s="72"/>
      <c r="AWI815" s="72"/>
      <c r="AWJ815" s="72"/>
      <c r="AWK815" s="72"/>
      <c r="AWL815" s="72"/>
      <c r="AWM815" s="72"/>
      <c r="AWN815" s="72"/>
      <c r="AWO815" s="72"/>
      <c r="AWP815" s="72"/>
      <c r="AWQ815" s="72"/>
      <c r="AWR815" s="72"/>
      <c r="AWS815" s="72"/>
      <c r="AWT815" s="72"/>
      <c r="AWU815" s="72"/>
      <c r="AWV815" s="72"/>
      <c r="AWW815" s="72"/>
      <c r="AWX815" s="72"/>
      <c r="AWY815" s="72"/>
      <c r="AWZ815" s="72"/>
      <c r="AXA815" s="72"/>
      <c r="AXB815" s="72"/>
      <c r="AXC815" s="72"/>
      <c r="AXD815" s="72"/>
      <c r="AXE815" s="72"/>
      <c r="AXF815" s="72"/>
      <c r="AXG815" s="72"/>
      <c r="AXH815" s="72"/>
      <c r="AXI815" s="72"/>
      <c r="AXJ815" s="72"/>
      <c r="AXK815" s="72"/>
      <c r="AXL815" s="72"/>
      <c r="AXM815" s="72"/>
      <c r="AXN815" s="72"/>
      <c r="AXO815" s="72"/>
      <c r="AXP815" s="72"/>
      <c r="AXQ815" s="72"/>
      <c r="AXR815" s="72"/>
      <c r="AXS815" s="72"/>
      <c r="AXT815" s="72"/>
      <c r="AXU815" s="72"/>
      <c r="AXV815" s="72"/>
      <c r="AXW815" s="72"/>
      <c r="AXX815" s="72"/>
      <c r="AXY815" s="72"/>
      <c r="AXZ815" s="72"/>
      <c r="AYA815" s="72"/>
      <c r="AYB815" s="72"/>
      <c r="AYC815" s="72"/>
      <c r="AYD815" s="72"/>
      <c r="AYE815" s="72"/>
      <c r="AYF815" s="72"/>
      <c r="AYG815" s="72"/>
      <c r="AYH815" s="72"/>
      <c r="AYI815" s="72"/>
      <c r="AYJ815" s="72"/>
      <c r="AYK815" s="72"/>
      <c r="AYL815" s="72"/>
      <c r="AYM815" s="72"/>
      <c r="AYN815" s="72"/>
      <c r="AYO815" s="72"/>
      <c r="AYP815" s="72"/>
      <c r="AYQ815" s="72"/>
      <c r="AYR815" s="72"/>
      <c r="AYS815" s="72"/>
      <c r="AYT815" s="72"/>
      <c r="AYU815" s="72"/>
      <c r="AYV815" s="72"/>
      <c r="AYW815" s="72"/>
      <c r="AYX815" s="72"/>
      <c r="AYY815" s="72"/>
      <c r="AYZ815" s="72"/>
      <c r="AZA815" s="72"/>
      <c r="AZB815" s="72"/>
      <c r="AZC815" s="72"/>
      <c r="AZD815" s="72"/>
      <c r="AZE815" s="72"/>
      <c r="AZF815" s="72"/>
      <c r="AZG815" s="72"/>
      <c r="AZH815" s="72"/>
      <c r="AZI815" s="72"/>
      <c r="AZJ815" s="72"/>
      <c r="AZK815" s="72"/>
      <c r="AZL815" s="72"/>
      <c r="AZM815" s="72"/>
      <c r="AZN815" s="72"/>
      <c r="AZO815" s="72"/>
      <c r="AZP815" s="72"/>
      <c r="AZQ815" s="72"/>
      <c r="AZR815" s="72"/>
      <c r="AZS815" s="72"/>
      <c r="AZT815" s="72"/>
      <c r="AZU815" s="72"/>
      <c r="AZV815" s="72"/>
      <c r="AZW815" s="72"/>
      <c r="AZX815" s="72"/>
      <c r="AZY815" s="72"/>
      <c r="AZZ815" s="72"/>
      <c r="BAA815" s="72"/>
      <c r="BAB815" s="72"/>
      <c r="BAC815" s="72"/>
      <c r="BAD815" s="72"/>
      <c r="BAE815" s="72"/>
      <c r="BAF815" s="72"/>
      <c r="BAG815" s="72"/>
      <c r="BAH815" s="72"/>
      <c r="BAI815" s="72"/>
      <c r="BAJ815" s="72"/>
      <c r="BAK815" s="72"/>
      <c r="BAL815" s="72"/>
      <c r="BAM815" s="72"/>
      <c r="BAN815" s="72"/>
      <c r="BAO815" s="72"/>
      <c r="BAP815" s="72"/>
      <c r="BAQ815" s="72"/>
      <c r="BAR815" s="72"/>
      <c r="BAS815" s="72"/>
      <c r="BAT815" s="72"/>
      <c r="BAU815" s="72"/>
      <c r="BAV815" s="72"/>
      <c r="BAW815" s="72"/>
      <c r="BAX815" s="72"/>
      <c r="BAY815" s="72"/>
      <c r="BAZ815" s="72"/>
      <c r="BBA815" s="72"/>
      <c r="BBB815" s="72"/>
      <c r="BBC815" s="72"/>
      <c r="BBD815" s="72"/>
      <c r="BBE815" s="72"/>
      <c r="BBF815" s="72"/>
      <c r="BBG815" s="72"/>
      <c r="BBH815" s="72"/>
      <c r="BBI815" s="72"/>
      <c r="BBJ815" s="72"/>
      <c r="BBK815" s="72"/>
      <c r="BBL815" s="72"/>
      <c r="BBM815" s="72"/>
      <c r="BBN815" s="72"/>
      <c r="BBO815" s="72"/>
      <c r="BBP815" s="72"/>
      <c r="BBQ815" s="72"/>
      <c r="BBR815" s="72"/>
      <c r="BBS815" s="72"/>
      <c r="BBT815" s="72"/>
      <c r="BBU815" s="72"/>
      <c r="BBV815" s="72"/>
      <c r="BBW815" s="72"/>
      <c r="BBX815" s="72"/>
      <c r="BBY815" s="72"/>
      <c r="BBZ815" s="72"/>
      <c r="BCA815" s="72"/>
      <c r="BCB815" s="72"/>
      <c r="BCC815" s="72"/>
      <c r="BCD815" s="72"/>
      <c r="BCE815" s="72"/>
      <c r="BCF815" s="72"/>
      <c r="BCG815" s="72"/>
      <c r="BCH815" s="72"/>
      <c r="BCI815" s="72"/>
      <c r="BCJ815" s="72"/>
      <c r="BCK815" s="72"/>
      <c r="BCL815" s="72"/>
      <c r="BCM815" s="72"/>
      <c r="BCN815" s="72"/>
      <c r="BCO815" s="72"/>
      <c r="BCP815" s="72"/>
      <c r="BCQ815" s="72"/>
      <c r="BCR815" s="72"/>
      <c r="BCS815" s="72"/>
      <c r="BCT815" s="72"/>
      <c r="BCU815" s="72"/>
      <c r="BCV815" s="72"/>
      <c r="BCW815" s="72"/>
      <c r="BCX815" s="72"/>
      <c r="BCY815" s="72"/>
      <c r="BCZ815" s="72"/>
      <c r="BDA815" s="72"/>
      <c r="BDB815" s="72"/>
      <c r="BDC815" s="72"/>
      <c r="BDD815" s="72"/>
      <c r="BDE815" s="72"/>
      <c r="BDF815" s="72"/>
      <c r="BDG815" s="72"/>
      <c r="BDH815" s="72"/>
      <c r="BDI815" s="72"/>
      <c r="BDJ815" s="72"/>
      <c r="BDK815" s="72"/>
      <c r="BDL815" s="72"/>
      <c r="BDM815" s="72"/>
      <c r="BDN815" s="72"/>
      <c r="BDO815" s="72"/>
      <c r="BDP815" s="72"/>
      <c r="BDQ815" s="72"/>
      <c r="BDR815" s="72"/>
      <c r="BDS815" s="72"/>
      <c r="BDT815" s="72"/>
      <c r="BDU815" s="72"/>
      <c r="BDV815" s="72"/>
      <c r="BDW815" s="72"/>
      <c r="BDX815" s="72"/>
      <c r="BDY815" s="72"/>
      <c r="BDZ815" s="72"/>
      <c r="BEA815" s="72"/>
      <c r="BEB815" s="72"/>
      <c r="BEC815" s="72"/>
      <c r="BED815" s="72"/>
      <c r="BEE815" s="72"/>
      <c r="BEF815" s="72"/>
      <c r="BEG815" s="72"/>
      <c r="BEH815" s="72"/>
      <c r="BEI815" s="72"/>
      <c r="BEJ815" s="72"/>
      <c r="BEK815" s="72"/>
      <c r="BEL815" s="72"/>
      <c r="BEM815" s="72"/>
      <c r="BEN815" s="72"/>
      <c r="BEO815" s="72"/>
      <c r="BEP815" s="72"/>
      <c r="BEQ815" s="72"/>
      <c r="BER815" s="72"/>
      <c r="BES815" s="72"/>
      <c r="BET815" s="72"/>
      <c r="BEU815" s="72"/>
      <c r="BEV815" s="72"/>
      <c r="BEW815" s="72"/>
      <c r="BEX815" s="72"/>
      <c r="BEY815" s="72"/>
      <c r="BEZ815" s="72"/>
      <c r="BFA815" s="72"/>
      <c r="BFB815" s="72"/>
      <c r="BFC815" s="72"/>
      <c r="BFD815" s="72"/>
      <c r="BFE815" s="72"/>
      <c r="BFF815" s="72"/>
      <c r="BFG815" s="72"/>
      <c r="BFH815" s="72"/>
      <c r="BFI815" s="72"/>
      <c r="BFJ815" s="72"/>
      <c r="BFK815" s="72"/>
      <c r="BFL815" s="72"/>
      <c r="BFM815" s="72"/>
      <c r="BFN815" s="72"/>
      <c r="BFO815" s="72"/>
      <c r="BFP815" s="72"/>
      <c r="BFQ815" s="72"/>
      <c r="BFR815" s="72"/>
      <c r="BFS815" s="72"/>
      <c r="BFT815" s="72"/>
      <c r="BFU815" s="72"/>
      <c r="BFV815" s="72"/>
      <c r="BFW815" s="72"/>
      <c r="BFX815" s="72"/>
      <c r="BFY815" s="72"/>
      <c r="BFZ815" s="72"/>
      <c r="BGA815" s="72"/>
      <c r="BGB815" s="72"/>
      <c r="BGC815" s="72"/>
      <c r="BGD815" s="72"/>
      <c r="BGE815" s="72"/>
      <c r="BGF815" s="72"/>
      <c r="BGG815" s="72"/>
      <c r="BGH815" s="72"/>
      <c r="BGI815" s="72"/>
      <c r="BGJ815" s="72"/>
      <c r="BGK815" s="72"/>
      <c r="BGL815" s="72"/>
      <c r="BGM815" s="72"/>
      <c r="BGN815" s="72"/>
      <c r="BGO815" s="72"/>
      <c r="BGP815" s="72"/>
      <c r="BGQ815" s="72"/>
      <c r="BGR815" s="72"/>
      <c r="BGS815" s="72"/>
      <c r="BGT815" s="72"/>
      <c r="BGU815" s="72"/>
      <c r="BGV815" s="72"/>
      <c r="BGW815" s="72"/>
      <c r="BGX815" s="72"/>
      <c r="BGY815" s="72"/>
      <c r="BGZ815" s="72"/>
      <c r="BHA815" s="72"/>
      <c r="BHB815" s="72"/>
      <c r="BHC815" s="72"/>
      <c r="BHD815" s="72"/>
      <c r="BHE815" s="72"/>
      <c r="BHF815" s="72"/>
      <c r="BHG815" s="72"/>
      <c r="BHH815" s="72"/>
      <c r="BHI815" s="72"/>
      <c r="BHJ815" s="72"/>
      <c r="BHK815" s="72"/>
      <c r="BHL815" s="72"/>
      <c r="BHM815" s="72"/>
      <c r="BHN815" s="72"/>
      <c r="BHO815" s="72"/>
      <c r="BHP815" s="72"/>
      <c r="BHQ815" s="72"/>
      <c r="BHR815" s="72"/>
      <c r="BHS815" s="72"/>
      <c r="BHT815" s="72"/>
      <c r="BHU815" s="72"/>
      <c r="BHV815" s="72"/>
      <c r="BHW815" s="72"/>
      <c r="BHX815" s="72"/>
      <c r="BHY815" s="72"/>
      <c r="BHZ815" s="72"/>
      <c r="BIA815" s="72"/>
      <c r="BIB815" s="72"/>
      <c r="BIC815" s="72"/>
      <c r="BID815" s="72"/>
      <c r="BIE815" s="72"/>
      <c r="BIF815" s="72"/>
      <c r="BIG815" s="72"/>
      <c r="BIH815" s="72"/>
      <c r="BII815" s="72"/>
      <c r="BIJ815" s="72"/>
      <c r="BIK815" s="72"/>
      <c r="BIL815" s="72"/>
      <c r="BIM815" s="72"/>
      <c r="BIN815" s="72"/>
      <c r="BIO815" s="72"/>
      <c r="BIP815" s="72"/>
      <c r="BIQ815" s="72"/>
      <c r="BIR815" s="72"/>
      <c r="BIS815" s="72"/>
      <c r="BIT815" s="72"/>
      <c r="BIU815" s="72"/>
      <c r="BIV815" s="72"/>
      <c r="BIW815" s="72"/>
      <c r="BIX815" s="72"/>
      <c r="BIY815" s="72"/>
      <c r="BIZ815" s="72"/>
      <c r="BJA815" s="72"/>
      <c r="BJB815" s="72"/>
      <c r="BJC815" s="72"/>
      <c r="BJD815" s="72"/>
      <c r="BJE815" s="72"/>
      <c r="BJF815" s="72"/>
      <c r="BJG815" s="72"/>
      <c r="BJH815" s="72"/>
      <c r="BJI815" s="72"/>
      <c r="BJJ815" s="72"/>
      <c r="BJK815" s="72"/>
      <c r="BJL815" s="72"/>
      <c r="BJM815" s="72"/>
      <c r="BJN815" s="72"/>
      <c r="BJO815" s="72"/>
      <c r="BJP815" s="72"/>
      <c r="BJQ815" s="72"/>
      <c r="BJR815" s="72"/>
      <c r="BJS815" s="72"/>
      <c r="BJT815" s="72"/>
      <c r="BJU815" s="72"/>
      <c r="BJV815" s="72"/>
      <c r="BJW815" s="72"/>
      <c r="BJX815" s="72"/>
      <c r="BJY815" s="72"/>
      <c r="BJZ815" s="72"/>
      <c r="BKA815" s="72"/>
      <c r="BKB815" s="72"/>
      <c r="BKC815" s="72"/>
      <c r="BKD815" s="72"/>
      <c r="BKE815" s="72"/>
      <c r="BKF815" s="72"/>
      <c r="BKG815" s="72"/>
      <c r="BKH815" s="72"/>
      <c r="BKI815" s="72"/>
      <c r="BKJ815" s="72"/>
      <c r="BKK815" s="72"/>
      <c r="BKL815" s="72"/>
      <c r="BKM815" s="72"/>
      <c r="BKN815" s="72"/>
      <c r="BKO815" s="72"/>
      <c r="BKP815" s="72"/>
      <c r="BKQ815" s="72"/>
      <c r="BKR815" s="72"/>
      <c r="BKS815" s="72"/>
      <c r="BKT815" s="72"/>
      <c r="BKU815" s="72"/>
      <c r="BKV815" s="72"/>
      <c r="BKW815" s="72"/>
      <c r="BKX815" s="72"/>
      <c r="BKY815" s="72"/>
      <c r="BKZ815" s="72"/>
      <c r="BLA815" s="72"/>
      <c r="BLB815" s="72"/>
      <c r="BLC815" s="72"/>
      <c r="BLD815" s="72"/>
      <c r="BLE815" s="72"/>
      <c r="BLF815" s="72"/>
      <c r="BLG815" s="72"/>
      <c r="BLH815" s="72"/>
      <c r="BLI815" s="72"/>
      <c r="BLJ815" s="72"/>
      <c r="BLK815" s="72"/>
      <c r="BLL815" s="72"/>
      <c r="BLM815" s="72"/>
      <c r="BLN815" s="72"/>
      <c r="BLO815" s="72"/>
      <c r="BLP815" s="72"/>
      <c r="BLQ815" s="72"/>
      <c r="BLR815" s="72"/>
      <c r="BLS815" s="72"/>
      <c r="BLT815" s="72"/>
      <c r="BLU815" s="72"/>
      <c r="BLV815" s="72"/>
      <c r="BLW815" s="72"/>
      <c r="BLX815" s="72"/>
      <c r="BLY815" s="72"/>
      <c r="BLZ815" s="72"/>
      <c r="BMA815" s="72"/>
      <c r="BMB815" s="72"/>
      <c r="BMC815" s="72"/>
      <c r="BMD815" s="72"/>
      <c r="BME815" s="72"/>
      <c r="BMF815" s="72"/>
      <c r="BMG815" s="72"/>
      <c r="BMH815" s="72"/>
      <c r="BMI815" s="72"/>
      <c r="BMJ815" s="72"/>
      <c r="BMK815" s="72"/>
      <c r="BML815" s="72"/>
      <c r="BMM815" s="72"/>
      <c r="BMN815" s="72"/>
      <c r="BMO815" s="72"/>
      <c r="BMP815" s="72"/>
      <c r="BMQ815" s="72"/>
      <c r="BMR815" s="72"/>
      <c r="BMS815" s="72"/>
      <c r="BMT815" s="72"/>
      <c r="BMU815" s="72"/>
      <c r="BMV815" s="72"/>
      <c r="BMW815" s="72"/>
      <c r="BMX815" s="72"/>
      <c r="BMY815" s="72"/>
      <c r="BMZ815" s="72"/>
      <c r="BNA815" s="72"/>
      <c r="BNB815" s="72"/>
      <c r="BNC815" s="72"/>
      <c r="BND815" s="72"/>
      <c r="BNE815" s="72"/>
      <c r="BNF815" s="72"/>
      <c r="BNG815" s="72"/>
      <c r="BNH815" s="72"/>
      <c r="BNI815" s="72"/>
      <c r="BNJ815" s="72"/>
      <c r="BNK815" s="72"/>
      <c r="BNL815" s="72"/>
      <c r="BNM815" s="72"/>
      <c r="BNN815" s="72"/>
      <c r="BNO815" s="72"/>
      <c r="BNP815" s="72"/>
      <c r="BNQ815" s="72"/>
      <c r="BNR815" s="72"/>
      <c r="BNS815" s="72"/>
      <c r="BNT815" s="72"/>
      <c r="BNU815" s="72"/>
      <c r="BNV815" s="72"/>
      <c r="BNW815" s="72"/>
      <c r="BNX815" s="72"/>
      <c r="BNY815" s="72"/>
      <c r="BNZ815" s="72"/>
      <c r="BOA815" s="72"/>
      <c r="BOB815" s="72"/>
      <c r="BOC815" s="72"/>
      <c r="BOD815" s="72"/>
      <c r="BOE815" s="72"/>
      <c r="BOF815" s="72"/>
      <c r="BOG815" s="72"/>
      <c r="BOH815" s="72"/>
      <c r="BOI815" s="72"/>
      <c r="BOJ815" s="72"/>
      <c r="BOK815" s="72"/>
      <c r="BOL815" s="72"/>
      <c r="BOM815" s="72"/>
      <c r="BON815" s="72"/>
      <c r="BOO815" s="72"/>
      <c r="BOP815" s="72"/>
      <c r="BOQ815" s="72"/>
      <c r="BOR815" s="72"/>
      <c r="BOS815" s="72"/>
      <c r="BOT815" s="72"/>
      <c r="BOU815" s="72"/>
      <c r="BOV815" s="72"/>
      <c r="BOW815" s="72"/>
      <c r="BOX815" s="72"/>
      <c r="BOY815" s="72"/>
      <c r="BOZ815" s="72"/>
      <c r="BPA815" s="72"/>
      <c r="BPB815" s="72"/>
      <c r="BPC815" s="72"/>
      <c r="BPD815" s="72"/>
      <c r="BPE815" s="72"/>
      <c r="BPF815" s="72"/>
      <c r="BPG815" s="72"/>
      <c r="BPH815" s="72"/>
      <c r="BPI815" s="72"/>
      <c r="BPJ815" s="72"/>
      <c r="BPK815" s="72"/>
      <c r="BPL815" s="72"/>
      <c r="BPM815" s="72"/>
      <c r="BPN815" s="72"/>
      <c r="BPO815" s="72"/>
      <c r="BPP815" s="72"/>
      <c r="BPQ815" s="72"/>
      <c r="BPR815" s="72"/>
      <c r="BPS815" s="72"/>
      <c r="BPT815" s="72"/>
      <c r="BPU815" s="72"/>
      <c r="BPV815" s="72"/>
      <c r="BPW815" s="72"/>
      <c r="BPX815" s="72"/>
      <c r="BPY815" s="72"/>
      <c r="BPZ815" s="72"/>
      <c r="BQA815" s="72"/>
      <c r="BQB815" s="72"/>
      <c r="BQC815" s="72"/>
      <c r="BQD815" s="72"/>
      <c r="BQE815" s="72"/>
      <c r="BQF815" s="72"/>
      <c r="BQG815" s="72"/>
      <c r="BQH815" s="72"/>
      <c r="BQI815" s="72"/>
      <c r="BQJ815" s="72"/>
      <c r="BQK815" s="72"/>
      <c r="BQL815" s="72"/>
      <c r="BQM815" s="72"/>
      <c r="BQN815" s="72"/>
      <c r="BQO815" s="72"/>
      <c r="BQP815" s="72"/>
      <c r="BQQ815" s="72"/>
      <c r="BQR815" s="72"/>
      <c r="BQS815" s="72"/>
      <c r="BQT815" s="72"/>
      <c r="BQU815" s="72"/>
      <c r="BQV815" s="72"/>
      <c r="BQW815" s="72"/>
      <c r="BQX815" s="72"/>
      <c r="BQY815" s="72"/>
      <c r="BQZ815" s="72"/>
      <c r="BRA815" s="72"/>
      <c r="BRB815" s="72"/>
      <c r="BRC815" s="72"/>
      <c r="BRD815" s="72"/>
      <c r="BRE815" s="72"/>
      <c r="BRF815" s="72"/>
      <c r="BRG815" s="72"/>
      <c r="BRH815" s="72"/>
      <c r="BRI815" s="72"/>
      <c r="BRJ815" s="72"/>
      <c r="BRK815" s="72"/>
      <c r="BRL815" s="72"/>
      <c r="BRM815" s="72"/>
      <c r="BRN815" s="72"/>
      <c r="BRO815" s="72"/>
      <c r="BRP815" s="72"/>
      <c r="BRQ815" s="72"/>
      <c r="BRR815" s="72"/>
      <c r="BRS815" s="72"/>
      <c r="BRT815" s="72"/>
      <c r="BRU815" s="72"/>
      <c r="BRV815" s="72"/>
      <c r="BRW815" s="72"/>
      <c r="BRX815" s="72"/>
      <c r="BRY815" s="72"/>
      <c r="BRZ815" s="72"/>
      <c r="BSA815" s="72"/>
      <c r="BSB815" s="72"/>
      <c r="BSC815" s="72"/>
      <c r="BSD815" s="72"/>
      <c r="BSE815" s="72"/>
      <c r="BSF815" s="72"/>
      <c r="BSG815" s="72"/>
      <c r="BSH815" s="72"/>
      <c r="BSI815" s="72"/>
      <c r="BSJ815" s="72"/>
      <c r="BSK815" s="72"/>
      <c r="BSL815" s="72"/>
      <c r="BSM815" s="72"/>
      <c r="BSN815" s="72"/>
      <c r="BSO815" s="72"/>
      <c r="BSP815" s="72"/>
      <c r="BSQ815" s="72"/>
      <c r="BSR815" s="72"/>
      <c r="BSS815" s="72"/>
      <c r="BST815" s="72"/>
      <c r="BSU815" s="72"/>
      <c r="BSV815" s="72"/>
      <c r="BSW815" s="72"/>
      <c r="BSX815" s="72"/>
      <c r="BSY815" s="72"/>
      <c r="BSZ815" s="72"/>
      <c r="BTA815" s="72"/>
      <c r="BTB815" s="72"/>
      <c r="BTC815" s="72"/>
      <c r="BTD815" s="72"/>
      <c r="BTE815" s="72"/>
      <c r="BTF815" s="72"/>
      <c r="BTG815" s="72"/>
      <c r="BTH815" s="72"/>
      <c r="BTI815" s="72"/>
      <c r="BTJ815" s="72"/>
      <c r="BTK815" s="72"/>
      <c r="BTL815" s="72"/>
      <c r="BTM815" s="72"/>
      <c r="BTN815" s="72"/>
      <c r="BTO815" s="72"/>
      <c r="BTP815" s="72"/>
      <c r="BTQ815" s="72"/>
      <c r="BTR815" s="72"/>
      <c r="BTS815" s="72"/>
      <c r="BTT815" s="72"/>
      <c r="BTU815" s="72"/>
      <c r="BTV815" s="72"/>
      <c r="BTW815" s="72"/>
      <c r="BTX815" s="72"/>
      <c r="BTY815" s="72"/>
      <c r="BTZ815" s="72"/>
      <c r="BUA815" s="72"/>
      <c r="BUB815" s="72"/>
      <c r="BUC815" s="72"/>
      <c r="BUD815" s="72"/>
      <c r="BUE815" s="72"/>
      <c r="BUF815" s="72"/>
      <c r="BUG815" s="72"/>
      <c r="BUH815" s="72"/>
      <c r="BUI815" s="72"/>
      <c r="BUJ815" s="72"/>
      <c r="BUK815" s="72"/>
      <c r="BUL815" s="72"/>
      <c r="BUM815" s="72"/>
      <c r="BUN815" s="72"/>
      <c r="BUO815" s="72"/>
      <c r="BUP815" s="72"/>
      <c r="BUQ815" s="72"/>
      <c r="BUR815" s="72"/>
      <c r="BUS815" s="72"/>
      <c r="BUT815" s="72"/>
      <c r="BUU815" s="72"/>
      <c r="BUV815" s="72"/>
      <c r="BUW815" s="72"/>
      <c r="BUX815" s="72"/>
      <c r="BUY815" s="72"/>
      <c r="BUZ815" s="72"/>
      <c r="BVA815" s="72"/>
      <c r="BVB815" s="72"/>
      <c r="BVC815" s="72"/>
      <c r="BVD815" s="72"/>
      <c r="BVE815" s="72"/>
      <c r="BVF815" s="72"/>
      <c r="BVG815" s="72"/>
      <c r="BVH815" s="72"/>
      <c r="BVI815" s="72"/>
      <c r="BVJ815" s="72"/>
      <c r="BVK815" s="72"/>
      <c r="BVL815" s="72"/>
      <c r="BVM815" s="72"/>
      <c r="BVN815" s="72"/>
      <c r="BVO815" s="72"/>
      <c r="BVP815" s="72"/>
      <c r="BVQ815" s="72"/>
      <c r="BVR815" s="72"/>
      <c r="BVS815" s="72"/>
      <c r="BVT815" s="72"/>
      <c r="BVU815" s="72"/>
      <c r="BVV815" s="72"/>
      <c r="BVW815" s="72"/>
      <c r="BVX815" s="72"/>
      <c r="BVY815" s="72"/>
      <c r="BVZ815" s="72"/>
      <c r="BWA815" s="72"/>
      <c r="BWB815" s="72"/>
      <c r="BWC815" s="72"/>
      <c r="BWD815" s="72"/>
      <c r="BWE815" s="72"/>
      <c r="BWF815" s="72"/>
      <c r="BWG815" s="72"/>
      <c r="BWH815" s="72"/>
      <c r="BWI815" s="72"/>
      <c r="BWJ815" s="72"/>
      <c r="BWK815" s="72"/>
      <c r="BWL815" s="72"/>
      <c r="BWM815" s="72"/>
      <c r="BWN815" s="72"/>
      <c r="BWO815" s="72"/>
      <c r="BWP815" s="72"/>
      <c r="BWQ815" s="72"/>
      <c r="BWR815" s="72"/>
      <c r="BWS815" s="72"/>
      <c r="BWT815" s="72"/>
      <c r="BWU815" s="72"/>
      <c r="BWV815" s="72"/>
      <c r="BWW815" s="72"/>
      <c r="BWX815" s="72"/>
      <c r="BWY815" s="72"/>
      <c r="BWZ815" s="72"/>
      <c r="BXA815" s="72"/>
      <c r="BXB815" s="72"/>
      <c r="BXC815" s="72"/>
      <c r="BXD815" s="72"/>
      <c r="BXE815" s="72"/>
      <c r="BXF815" s="72"/>
      <c r="BXG815" s="72"/>
      <c r="BXH815" s="72"/>
      <c r="BXI815" s="72"/>
      <c r="BXJ815" s="72"/>
      <c r="BXK815" s="72"/>
      <c r="BXL815" s="72"/>
      <c r="BXM815" s="72"/>
      <c r="BXN815" s="72"/>
      <c r="BXO815" s="72"/>
      <c r="BXP815" s="72"/>
      <c r="BXQ815" s="72"/>
      <c r="BXR815" s="72"/>
      <c r="BXS815" s="72"/>
      <c r="BXT815" s="72"/>
      <c r="BXU815" s="72"/>
      <c r="BXV815" s="72"/>
      <c r="BXW815" s="72"/>
      <c r="BXX815" s="72"/>
      <c r="BXY815" s="72"/>
      <c r="BXZ815" s="72"/>
      <c r="BYA815" s="72"/>
      <c r="BYB815" s="72"/>
      <c r="BYC815" s="72"/>
      <c r="BYD815" s="72"/>
      <c r="BYE815" s="72"/>
      <c r="BYF815" s="72"/>
      <c r="BYG815" s="72"/>
      <c r="BYH815" s="72"/>
      <c r="BYI815" s="72"/>
      <c r="BYJ815" s="72"/>
      <c r="BYK815" s="72"/>
      <c r="BYL815" s="72"/>
      <c r="BYM815" s="72"/>
      <c r="BYN815" s="72"/>
      <c r="BYO815" s="72"/>
      <c r="BYP815" s="72"/>
      <c r="BYQ815" s="72"/>
      <c r="BYR815" s="72"/>
      <c r="BYS815" s="72"/>
      <c r="BYT815" s="72"/>
      <c r="BYU815" s="72"/>
      <c r="BYV815" s="72"/>
      <c r="BYW815" s="72"/>
      <c r="BYX815" s="72"/>
      <c r="BYY815" s="72"/>
      <c r="BYZ815" s="72"/>
      <c r="BZA815" s="72"/>
      <c r="BZB815" s="72"/>
      <c r="BZC815" s="72"/>
      <c r="BZD815" s="72"/>
      <c r="BZE815" s="72"/>
      <c r="BZF815" s="72"/>
      <c r="BZG815" s="72"/>
      <c r="BZH815" s="72"/>
      <c r="BZI815" s="72"/>
      <c r="BZJ815" s="72"/>
      <c r="BZK815" s="72"/>
      <c r="BZL815" s="72"/>
      <c r="BZM815" s="72"/>
      <c r="BZN815" s="72"/>
      <c r="BZO815" s="72"/>
      <c r="BZP815" s="72"/>
      <c r="BZQ815" s="72"/>
      <c r="BZR815" s="72"/>
      <c r="BZS815" s="72"/>
      <c r="BZT815" s="72"/>
      <c r="BZU815" s="72"/>
      <c r="BZV815" s="72"/>
      <c r="BZW815" s="72"/>
      <c r="BZX815" s="72"/>
      <c r="BZY815" s="72"/>
      <c r="BZZ815" s="72"/>
      <c r="CAA815" s="72"/>
      <c r="CAB815" s="72"/>
      <c r="CAC815" s="72"/>
      <c r="CAD815" s="72"/>
      <c r="CAE815" s="72"/>
      <c r="CAF815" s="72"/>
      <c r="CAG815" s="72"/>
      <c r="CAH815" s="72"/>
      <c r="CAI815" s="72"/>
      <c r="CAJ815" s="72"/>
      <c r="CAK815" s="72"/>
      <c r="CAL815" s="72"/>
      <c r="CAM815" s="72"/>
      <c r="CAN815" s="72"/>
      <c r="CAO815" s="72"/>
      <c r="CAP815" s="72"/>
      <c r="CAQ815" s="72"/>
      <c r="CAR815" s="72"/>
      <c r="CAS815" s="72"/>
      <c r="CAT815" s="72"/>
      <c r="CAU815" s="72"/>
      <c r="CAV815" s="72"/>
      <c r="CAW815" s="72"/>
      <c r="CAX815" s="72"/>
      <c r="CAY815" s="72"/>
      <c r="CAZ815" s="72"/>
      <c r="CBA815" s="72"/>
      <c r="CBB815" s="72"/>
      <c r="CBC815" s="72"/>
      <c r="CBD815" s="72"/>
      <c r="CBE815" s="72"/>
      <c r="CBF815" s="72"/>
      <c r="CBG815" s="72"/>
      <c r="CBH815" s="72"/>
      <c r="CBI815" s="72"/>
      <c r="CBJ815" s="72"/>
      <c r="CBK815" s="72"/>
      <c r="CBL815" s="72"/>
      <c r="CBM815" s="72"/>
      <c r="CBN815" s="72"/>
      <c r="CBO815" s="72"/>
      <c r="CBP815" s="72"/>
      <c r="CBQ815" s="72"/>
      <c r="CBR815" s="72"/>
      <c r="CBS815" s="72"/>
      <c r="CBT815" s="72"/>
      <c r="CBU815" s="72"/>
      <c r="CBV815" s="72"/>
      <c r="CBW815" s="72"/>
      <c r="CBX815" s="72"/>
      <c r="CBY815" s="72"/>
      <c r="CBZ815" s="72"/>
      <c r="CCA815" s="72"/>
      <c r="CCB815" s="72"/>
      <c r="CCC815" s="72"/>
      <c r="CCD815" s="72"/>
      <c r="CCE815" s="72"/>
      <c r="CCF815" s="72"/>
      <c r="CCG815" s="72"/>
      <c r="CCH815" s="72"/>
      <c r="CCI815" s="72"/>
      <c r="CCJ815" s="72"/>
      <c r="CCK815" s="72"/>
      <c r="CCL815" s="72"/>
      <c r="CCM815" s="72"/>
      <c r="CCN815" s="72"/>
      <c r="CCO815" s="72"/>
      <c r="CCP815" s="72"/>
      <c r="CCQ815" s="72"/>
      <c r="CCR815" s="72"/>
      <c r="CCS815" s="72"/>
      <c r="CCT815" s="72"/>
      <c r="CCU815" s="72"/>
      <c r="CCV815" s="72"/>
      <c r="CCW815" s="72"/>
      <c r="CCX815" s="72"/>
      <c r="CCY815" s="72"/>
      <c r="CCZ815" s="72"/>
      <c r="CDA815" s="72"/>
      <c r="CDB815" s="72"/>
      <c r="CDC815" s="72"/>
      <c r="CDD815" s="72"/>
      <c r="CDE815" s="72"/>
      <c r="CDF815" s="72"/>
      <c r="CDG815" s="72"/>
      <c r="CDH815" s="72"/>
      <c r="CDI815" s="72"/>
      <c r="CDJ815" s="72"/>
      <c r="CDK815" s="72"/>
      <c r="CDL815" s="72"/>
      <c r="CDM815" s="72"/>
      <c r="CDN815" s="72"/>
      <c r="CDO815" s="72"/>
      <c r="CDP815" s="72"/>
      <c r="CDQ815" s="72"/>
      <c r="CDR815" s="72"/>
      <c r="CDS815" s="72"/>
      <c r="CDT815" s="72"/>
      <c r="CDU815" s="72"/>
      <c r="CDV815" s="72"/>
      <c r="CDW815" s="72"/>
      <c r="CDX815" s="72"/>
      <c r="CDY815" s="72"/>
      <c r="CDZ815" s="72"/>
      <c r="CEA815" s="72"/>
      <c r="CEB815" s="72"/>
      <c r="CEC815" s="72"/>
      <c r="CED815" s="72"/>
      <c r="CEE815" s="72"/>
      <c r="CEF815" s="72"/>
      <c r="CEG815" s="72"/>
      <c r="CEH815" s="72"/>
      <c r="CEI815" s="72"/>
      <c r="CEJ815" s="72"/>
      <c r="CEK815" s="72"/>
      <c r="CEL815" s="72"/>
      <c r="CEM815" s="72"/>
      <c r="CEN815" s="72"/>
      <c r="CEO815" s="72"/>
      <c r="CEP815" s="72"/>
      <c r="CEQ815" s="72"/>
      <c r="CER815" s="72"/>
      <c r="CES815" s="72"/>
      <c r="CET815" s="72"/>
      <c r="CEU815" s="72"/>
      <c r="CEV815" s="72"/>
      <c r="CEW815" s="72"/>
      <c r="CEX815" s="72"/>
      <c r="CEY815" s="72"/>
      <c r="CEZ815" s="72"/>
      <c r="CFA815" s="72"/>
      <c r="CFB815" s="72"/>
      <c r="CFC815" s="72"/>
      <c r="CFD815" s="72"/>
      <c r="CFE815" s="72"/>
      <c r="CFF815" s="72"/>
      <c r="CFG815" s="72"/>
      <c r="CFH815" s="72"/>
      <c r="CFI815" s="72"/>
      <c r="CFJ815" s="72"/>
      <c r="CFK815" s="72"/>
      <c r="CFL815" s="72"/>
      <c r="CFM815" s="72"/>
      <c r="CFN815" s="72"/>
      <c r="CFO815" s="72"/>
      <c r="CFP815" s="72"/>
      <c r="CFQ815" s="72"/>
      <c r="CFR815" s="72"/>
      <c r="CFS815" s="72"/>
      <c r="CFT815" s="72"/>
      <c r="CFU815" s="72"/>
      <c r="CFV815" s="72"/>
      <c r="CFW815" s="72"/>
      <c r="CFX815" s="72"/>
      <c r="CFY815" s="72"/>
      <c r="CFZ815" s="72"/>
      <c r="CGA815" s="72"/>
      <c r="CGB815" s="72"/>
      <c r="CGC815" s="72"/>
      <c r="CGD815" s="72"/>
      <c r="CGE815" s="72"/>
      <c r="CGF815" s="72"/>
      <c r="CGG815" s="72"/>
      <c r="CGH815" s="72"/>
      <c r="CGI815" s="72"/>
      <c r="CGJ815" s="72"/>
      <c r="CGK815" s="72"/>
      <c r="CGL815" s="72"/>
      <c r="CGM815" s="72"/>
      <c r="CGN815" s="72"/>
      <c r="CGO815" s="72"/>
      <c r="CGP815" s="72"/>
      <c r="CGQ815" s="72"/>
      <c r="CGR815" s="72"/>
      <c r="CGS815" s="72"/>
      <c r="CGT815" s="72"/>
      <c r="CGU815" s="72"/>
      <c r="CGV815" s="72"/>
      <c r="CGW815" s="72"/>
      <c r="CGX815" s="72"/>
      <c r="CGY815" s="72"/>
      <c r="CGZ815" s="72"/>
      <c r="CHA815" s="72"/>
      <c r="CHB815" s="72"/>
      <c r="CHC815" s="72"/>
      <c r="CHD815" s="72"/>
      <c r="CHE815" s="72"/>
      <c r="CHF815" s="72"/>
      <c r="CHG815" s="72"/>
      <c r="CHH815" s="72"/>
      <c r="CHI815" s="72"/>
      <c r="CHJ815" s="72"/>
      <c r="CHK815" s="72"/>
      <c r="CHL815" s="72"/>
      <c r="CHM815" s="72"/>
      <c r="CHN815" s="72"/>
      <c r="CHO815" s="72"/>
      <c r="CHP815" s="72"/>
      <c r="CHQ815" s="72"/>
      <c r="CHR815" s="72"/>
      <c r="CHS815" s="72"/>
      <c r="CHT815" s="72"/>
      <c r="CHU815" s="72"/>
      <c r="CHV815" s="72"/>
      <c r="CHW815" s="72"/>
      <c r="CHX815" s="72"/>
      <c r="CHY815" s="72"/>
      <c r="CHZ815" s="72"/>
      <c r="CIA815" s="72"/>
      <c r="CIB815" s="72"/>
      <c r="CIC815" s="72"/>
      <c r="CID815" s="72"/>
      <c r="CIE815" s="72"/>
      <c r="CIF815" s="72"/>
      <c r="CIG815" s="72"/>
      <c r="CIH815" s="72"/>
      <c r="CII815" s="72"/>
      <c r="CIJ815" s="72"/>
      <c r="CIK815" s="72"/>
      <c r="CIL815" s="72"/>
      <c r="CIM815" s="72"/>
      <c r="CIN815" s="72"/>
      <c r="CIO815" s="72"/>
      <c r="CIP815" s="72"/>
      <c r="CIQ815" s="72"/>
      <c r="CIR815" s="72"/>
      <c r="CIS815" s="72"/>
      <c r="CIT815" s="72"/>
      <c r="CIU815" s="72"/>
      <c r="CIV815" s="72"/>
      <c r="CIW815" s="72"/>
      <c r="CIX815" s="72"/>
      <c r="CIY815" s="72"/>
      <c r="CIZ815" s="72"/>
      <c r="CJA815" s="72"/>
      <c r="CJB815" s="72"/>
      <c r="CJC815" s="72"/>
      <c r="CJD815" s="72"/>
      <c r="CJE815" s="72"/>
      <c r="CJF815" s="72"/>
      <c r="CJG815" s="72"/>
      <c r="CJH815" s="72"/>
      <c r="CJI815" s="72"/>
      <c r="CJJ815" s="72"/>
      <c r="CJK815" s="72"/>
      <c r="CJL815" s="72"/>
      <c r="CJM815" s="72"/>
      <c r="CJN815" s="72"/>
      <c r="CJO815" s="72"/>
      <c r="CJP815" s="72"/>
      <c r="CJQ815" s="72"/>
      <c r="CJR815" s="72"/>
      <c r="CJS815" s="72"/>
      <c r="CJT815" s="72"/>
      <c r="CJU815" s="72"/>
      <c r="CJV815" s="72"/>
      <c r="CJW815" s="72"/>
      <c r="CJX815" s="72"/>
      <c r="CJY815" s="72"/>
      <c r="CJZ815" s="72"/>
      <c r="CKA815" s="72"/>
      <c r="CKB815" s="72"/>
      <c r="CKC815" s="72"/>
      <c r="CKD815" s="72"/>
      <c r="CKE815" s="72"/>
      <c r="CKF815" s="72"/>
      <c r="CKG815" s="72"/>
      <c r="CKH815" s="72"/>
      <c r="CKI815" s="72"/>
      <c r="CKJ815" s="72"/>
      <c r="CKK815" s="72"/>
      <c r="CKL815" s="72"/>
      <c r="CKM815" s="72"/>
      <c r="CKN815" s="72"/>
      <c r="CKO815" s="72"/>
      <c r="CKP815" s="72"/>
      <c r="CKQ815" s="72"/>
      <c r="CKR815" s="72"/>
      <c r="CKS815" s="72"/>
      <c r="CKT815" s="72"/>
      <c r="CKU815" s="72"/>
      <c r="CKV815" s="72"/>
      <c r="CKW815" s="72"/>
      <c r="CKX815" s="72"/>
      <c r="CKY815" s="72"/>
      <c r="CKZ815" s="72"/>
      <c r="CLA815" s="72"/>
      <c r="CLB815" s="72"/>
      <c r="CLC815" s="72"/>
      <c r="CLD815" s="72"/>
      <c r="CLE815" s="72"/>
      <c r="CLF815" s="72"/>
      <c r="CLG815" s="72"/>
      <c r="CLH815" s="72"/>
      <c r="CLI815" s="72"/>
      <c r="CLJ815" s="72"/>
      <c r="CLK815" s="72"/>
      <c r="CLL815" s="72"/>
      <c r="CLM815" s="72"/>
      <c r="CLN815" s="72"/>
      <c r="CLO815" s="72"/>
      <c r="CLP815" s="72"/>
      <c r="CLQ815" s="72"/>
      <c r="CLR815" s="72"/>
      <c r="CLS815" s="72"/>
      <c r="CLT815" s="72"/>
      <c r="CLU815" s="72"/>
      <c r="CLV815" s="72"/>
      <c r="CLW815" s="72"/>
      <c r="CLX815" s="72"/>
      <c r="CLY815" s="72"/>
      <c r="CLZ815" s="72"/>
      <c r="CMA815" s="72"/>
      <c r="CMB815" s="72"/>
      <c r="CMC815" s="72"/>
      <c r="CMD815" s="72"/>
      <c r="CME815" s="72"/>
      <c r="CMF815" s="72"/>
      <c r="CMG815" s="72"/>
      <c r="CMH815" s="72"/>
      <c r="CMI815" s="72"/>
      <c r="CMJ815" s="72"/>
      <c r="CMK815" s="72"/>
      <c r="CML815" s="72"/>
      <c r="CMM815" s="72"/>
      <c r="CMN815" s="72"/>
      <c r="CMO815" s="72"/>
      <c r="CMP815" s="72"/>
      <c r="CMQ815" s="72"/>
      <c r="CMR815" s="72"/>
      <c r="CMS815" s="72"/>
      <c r="CMT815" s="72"/>
      <c r="CMU815" s="72"/>
      <c r="CMV815" s="72"/>
      <c r="CMW815" s="72"/>
      <c r="CMX815" s="72"/>
      <c r="CMY815" s="72"/>
      <c r="CMZ815" s="72"/>
      <c r="CNA815" s="72"/>
      <c r="CNB815" s="72"/>
      <c r="CNC815" s="72"/>
      <c r="CND815" s="72"/>
      <c r="CNE815" s="72"/>
      <c r="CNF815" s="72"/>
      <c r="CNG815" s="72"/>
      <c r="CNH815" s="72"/>
      <c r="CNI815" s="72"/>
      <c r="CNJ815" s="72"/>
      <c r="CNK815" s="72"/>
      <c r="CNL815" s="72"/>
      <c r="CNM815" s="72"/>
      <c r="CNN815" s="72"/>
      <c r="CNO815" s="72"/>
      <c r="CNP815" s="72"/>
      <c r="CNQ815" s="72"/>
      <c r="CNR815" s="72"/>
      <c r="CNS815" s="72"/>
      <c r="CNT815" s="72"/>
      <c r="CNU815" s="72"/>
      <c r="CNV815" s="72"/>
      <c r="CNW815" s="72"/>
      <c r="CNX815" s="72"/>
      <c r="CNY815" s="72"/>
      <c r="CNZ815" s="72"/>
      <c r="COA815" s="72"/>
      <c r="COB815" s="72"/>
      <c r="COC815" s="72"/>
      <c r="COD815" s="72"/>
      <c r="COE815" s="72"/>
      <c r="COF815" s="72"/>
      <c r="COG815" s="72"/>
      <c r="COH815" s="72"/>
      <c r="COI815" s="72"/>
      <c r="COJ815" s="72"/>
      <c r="COK815" s="72"/>
      <c r="COL815" s="72"/>
      <c r="COM815" s="72"/>
      <c r="CON815" s="72"/>
      <c r="COO815" s="72"/>
      <c r="COP815" s="72"/>
      <c r="COQ815" s="72"/>
      <c r="COR815" s="72"/>
      <c r="COS815" s="72"/>
      <c r="COT815" s="72"/>
      <c r="COU815" s="72"/>
      <c r="COV815" s="72"/>
      <c r="COW815" s="72"/>
      <c r="COX815" s="72"/>
      <c r="COY815" s="72"/>
      <c r="COZ815" s="72"/>
      <c r="CPA815" s="72"/>
      <c r="CPB815" s="72"/>
      <c r="CPC815" s="72"/>
      <c r="CPD815" s="72"/>
      <c r="CPE815" s="72"/>
      <c r="CPF815" s="72"/>
      <c r="CPG815" s="72"/>
      <c r="CPH815" s="72"/>
      <c r="CPI815" s="72"/>
      <c r="CPJ815" s="72"/>
      <c r="CPK815" s="72"/>
      <c r="CPL815" s="72"/>
      <c r="CPM815" s="72"/>
      <c r="CPN815" s="72"/>
      <c r="CPO815" s="72"/>
      <c r="CPP815" s="72"/>
      <c r="CPQ815" s="72"/>
      <c r="CPR815" s="72"/>
      <c r="CPS815" s="72"/>
      <c r="CPT815" s="72"/>
      <c r="CPU815" s="72"/>
      <c r="CPV815" s="72"/>
      <c r="CPW815" s="72"/>
      <c r="CPX815" s="72"/>
      <c r="CPY815" s="72"/>
      <c r="CPZ815" s="72"/>
      <c r="CQA815" s="72"/>
      <c r="CQB815" s="72"/>
      <c r="CQC815" s="72"/>
      <c r="CQD815" s="72"/>
      <c r="CQE815" s="72"/>
      <c r="CQF815" s="72"/>
      <c r="CQG815" s="72"/>
      <c r="CQH815" s="72"/>
      <c r="CQI815" s="72"/>
      <c r="CQJ815" s="72"/>
      <c r="CQK815" s="72"/>
      <c r="CQL815" s="72"/>
      <c r="CQM815" s="72"/>
      <c r="CQN815" s="72"/>
      <c r="CQO815" s="72"/>
      <c r="CQP815" s="72"/>
      <c r="CQQ815" s="72"/>
      <c r="CQR815" s="72"/>
      <c r="CQS815" s="72"/>
      <c r="CQT815" s="72"/>
      <c r="CQU815" s="72"/>
      <c r="CQV815" s="72"/>
      <c r="CQW815" s="72"/>
      <c r="CQX815" s="72"/>
      <c r="CQY815" s="72"/>
      <c r="CQZ815" s="72"/>
      <c r="CRA815" s="72"/>
      <c r="CRB815" s="72"/>
      <c r="CRC815" s="72"/>
      <c r="CRD815" s="72"/>
      <c r="CRE815" s="72"/>
      <c r="CRF815" s="72"/>
      <c r="CRG815" s="72"/>
      <c r="CRH815" s="72"/>
      <c r="CRI815" s="72"/>
      <c r="CRJ815" s="72"/>
      <c r="CRK815" s="72"/>
      <c r="CRL815" s="72"/>
      <c r="CRM815" s="72"/>
      <c r="CRN815" s="72"/>
      <c r="CRO815" s="72"/>
      <c r="CRP815" s="72"/>
      <c r="CRQ815" s="72"/>
      <c r="CRR815" s="72"/>
      <c r="CRS815" s="72"/>
      <c r="CRT815" s="72"/>
      <c r="CRU815" s="72"/>
      <c r="CRV815" s="72"/>
      <c r="CRW815" s="72"/>
      <c r="CRX815" s="72"/>
      <c r="CRY815" s="72"/>
      <c r="CRZ815" s="72"/>
      <c r="CSA815" s="72"/>
      <c r="CSB815" s="72"/>
      <c r="CSC815" s="72"/>
      <c r="CSD815" s="72"/>
      <c r="CSE815" s="72"/>
      <c r="CSF815" s="72"/>
      <c r="CSG815" s="72"/>
      <c r="CSH815" s="72"/>
      <c r="CSI815" s="72"/>
      <c r="CSJ815" s="72"/>
      <c r="CSK815" s="72"/>
      <c r="CSL815" s="72"/>
      <c r="CSM815" s="72"/>
      <c r="CSN815" s="72"/>
      <c r="CSO815" s="72"/>
      <c r="CSP815" s="72"/>
      <c r="CSQ815" s="72"/>
      <c r="CSR815" s="72"/>
      <c r="CSS815" s="72"/>
      <c r="CST815" s="72"/>
      <c r="CSU815" s="72"/>
      <c r="CSV815" s="72"/>
      <c r="CSW815" s="72"/>
      <c r="CSX815" s="72"/>
      <c r="CSY815" s="72"/>
      <c r="CSZ815" s="72"/>
      <c r="CTA815" s="72"/>
      <c r="CTB815" s="72"/>
      <c r="CTC815" s="72"/>
      <c r="CTD815" s="72"/>
      <c r="CTE815" s="72"/>
      <c r="CTF815" s="72"/>
      <c r="CTG815" s="72"/>
      <c r="CTH815" s="72"/>
      <c r="CTI815" s="72"/>
      <c r="CTJ815" s="72"/>
      <c r="CTK815" s="72"/>
      <c r="CTL815" s="72"/>
      <c r="CTM815" s="72"/>
      <c r="CTN815" s="72"/>
      <c r="CTO815" s="72"/>
      <c r="CTP815" s="72"/>
      <c r="CTQ815" s="72"/>
      <c r="CTR815" s="72"/>
      <c r="CTS815" s="72"/>
      <c r="CTT815" s="72"/>
      <c r="CTU815" s="72"/>
      <c r="CTV815" s="72"/>
      <c r="CTW815" s="72"/>
      <c r="CTX815" s="72"/>
      <c r="CTY815" s="72"/>
      <c r="CTZ815" s="72"/>
      <c r="CUA815" s="72"/>
      <c r="CUB815" s="72"/>
      <c r="CUC815" s="72"/>
      <c r="CUD815" s="72"/>
      <c r="CUE815" s="72"/>
      <c r="CUF815" s="72"/>
      <c r="CUG815" s="72"/>
      <c r="CUH815" s="72"/>
      <c r="CUI815" s="72"/>
      <c r="CUJ815" s="72"/>
      <c r="CUK815" s="72"/>
      <c r="CUL815" s="72"/>
      <c r="CUM815" s="72"/>
      <c r="CUN815" s="72"/>
      <c r="CUO815" s="72"/>
      <c r="CUP815" s="72"/>
      <c r="CUQ815" s="72"/>
      <c r="CUR815" s="72"/>
      <c r="CUS815" s="72"/>
      <c r="CUT815" s="72"/>
      <c r="CUU815" s="72"/>
      <c r="CUV815" s="72"/>
      <c r="CUW815" s="72"/>
      <c r="CUX815" s="72"/>
      <c r="CUY815" s="72"/>
      <c r="CUZ815" s="72"/>
      <c r="CVA815" s="72"/>
      <c r="CVB815" s="72"/>
      <c r="CVC815" s="72"/>
      <c r="CVD815" s="72"/>
      <c r="CVE815" s="72"/>
      <c r="CVF815" s="72"/>
      <c r="CVG815" s="72"/>
      <c r="CVH815" s="72"/>
      <c r="CVI815" s="72"/>
      <c r="CVJ815" s="72"/>
      <c r="CVK815" s="72"/>
      <c r="CVL815" s="72"/>
      <c r="CVM815" s="72"/>
      <c r="CVN815" s="72"/>
      <c r="CVO815" s="72"/>
      <c r="CVP815" s="72"/>
      <c r="CVQ815" s="72"/>
      <c r="CVR815" s="72"/>
      <c r="CVS815" s="72"/>
      <c r="CVT815" s="72"/>
      <c r="CVU815" s="72"/>
      <c r="CVV815" s="72"/>
      <c r="CVW815" s="72"/>
      <c r="CVX815" s="72"/>
      <c r="CVY815" s="72"/>
      <c r="CVZ815" s="72"/>
      <c r="CWA815" s="72"/>
      <c r="CWB815" s="72"/>
      <c r="CWC815" s="72"/>
      <c r="CWD815" s="72"/>
      <c r="CWE815" s="72"/>
      <c r="CWF815" s="72"/>
      <c r="CWG815" s="72"/>
      <c r="CWH815" s="72"/>
      <c r="CWI815" s="72"/>
      <c r="CWJ815" s="72"/>
      <c r="CWK815" s="72"/>
      <c r="CWL815" s="72"/>
      <c r="CWM815" s="72"/>
      <c r="CWN815" s="72"/>
      <c r="CWO815" s="72"/>
      <c r="CWP815" s="72"/>
      <c r="CWQ815" s="72"/>
      <c r="CWR815" s="72"/>
      <c r="CWS815" s="72"/>
      <c r="CWT815" s="72"/>
      <c r="CWU815" s="72"/>
      <c r="CWV815" s="72"/>
      <c r="CWW815" s="72"/>
      <c r="CWX815" s="72"/>
      <c r="CWY815" s="72"/>
      <c r="CWZ815" s="72"/>
      <c r="CXA815" s="72"/>
      <c r="CXB815" s="72"/>
      <c r="CXC815" s="72"/>
      <c r="CXD815" s="72"/>
      <c r="CXE815" s="72"/>
      <c r="CXF815" s="72"/>
      <c r="CXG815" s="72"/>
      <c r="CXH815" s="72"/>
      <c r="CXI815" s="72"/>
      <c r="CXJ815" s="72"/>
      <c r="CXK815" s="72"/>
      <c r="CXL815" s="72"/>
      <c r="CXM815" s="72"/>
      <c r="CXN815" s="72"/>
      <c r="CXO815" s="72"/>
      <c r="CXP815" s="72"/>
      <c r="CXQ815" s="72"/>
      <c r="CXR815" s="72"/>
      <c r="CXS815" s="72"/>
      <c r="CXT815" s="72"/>
      <c r="CXU815" s="72"/>
      <c r="CXV815" s="72"/>
      <c r="CXW815" s="72"/>
      <c r="CXX815" s="72"/>
      <c r="CXY815" s="72"/>
      <c r="CXZ815" s="72"/>
      <c r="CYA815" s="72"/>
      <c r="CYB815" s="72"/>
      <c r="CYC815" s="72"/>
      <c r="CYD815" s="72"/>
      <c r="CYE815" s="72"/>
      <c r="CYF815" s="72"/>
      <c r="CYG815" s="72"/>
      <c r="CYH815" s="72"/>
      <c r="CYI815" s="72"/>
      <c r="CYJ815" s="72"/>
      <c r="CYK815" s="72"/>
      <c r="CYL815" s="72"/>
      <c r="CYM815" s="72"/>
      <c r="CYN815" s="72"/>
      <c r="CYO815" s="72"/>
      <c r="CYP815" s="72"/>
      <c r="CYQ815" s="72"/>
      <c r="CYR815" s="72"/>
      <c r="CYS815" s="72"/>
      <c r="CYT815" s="72"/>
      <c r="CYU815" s="72"/>
      <c r="CYV815" s="72"/>
      <c r="CYW815" s="72"/>
      <c r="CYX815" s="72"/>
      <c r="CYY815" s="72"/>
      <c r="CYZ815" s="72"/>
      <c r="CZA815" s="72"/>
      <c r="CZB815" s="72"/>
      <c r="CZC815" s="72"/>
      <c r="CZD815" s="72"/>
      <c r="CZE815" s="72"/>
      <c r="CZF815" s="72"/>
      <c r="CZG815" s="72"/>
      <c r="CZH815" s="72"/>
      <c r="CZI815" s="72"/>
      <c r="CZJ815" s="72"/>
      <c r="CZK815" s="72"/>
      <c r="CZL815" s="72"/>
      <c r="CZM815" s="72"/>
      <c r="CZN815" s="72"/>
      <c r="CZO815" s="72"/>
      <c r="CZP815" s="72"/>
      <c r="CZQ815" s="72"/>
      <c r="CZR815" s="72"/>
      <c r="CZS815" s="72"/>
      <c r="CZT815" s="72"/>
      <c r="CZU815" s="72"/>
      <c r="CZV815" s="72"/>
      <c r="CZW815" s="72"/>
      <c r="CZX815" s="72"/>
      <c r="CZY815" s="72"/>
      <c r="CZZ815" s="72"/>
      <c r="DAA815" s="72"/>
      <c r="DAB815" s="72"/>
      <c r="DAC815" s="72"/>
      <c r="DAD815" s="72"/>
      <c r="DAE815" s="72"/>
      <c r="DAF815" s="72"/>
      <c r="DAG815" s="72"/>
      <c r="DAH815" s="72"/>
      <c r="DAI815" s="72"/>
      <c r="DAJ815" s="72"/>
      <c r="DAK815" s="72"/>
      <c r="DAL815" s="72"/>
      <c r="DAM815" s="72"/>
      <c r="DAN815" s="72"/>
      <c r="DAO815" s="72"/>
      <c r="DAP815" s="72"/>
      <c r="DAQ815" s="72"/>
      <c r="DAR815" s="72"/>
      <c r="DAS815" s="72"/>
      <c r="DAT815" s="72"/>
      <c r="DAU815" s="72"/>
      <c r="DAV815" s="72"/>
      <c r="DAW815" s="72"/>
      <c r="DAX815" s="72"/>
      <c r="DAY815" s="72"/>
      <c r="DAZ815" s="72"/>
      <c r="DBA815" s="72"/>
      <c r="DBB815" s="72"/>
      <c r="DBC815" s="72"/>
      <c r="DBD815" s="72"/>
      <c r="DBE815" s="72"/>
      <c r="DBF815" s="72"/>
      <c r="DBG815" s="72"/>
      <c r="DBH815" s="72"/>
      <c r="DBI815" s="72"/>
      <c r="DBJ815" s="72"/>
      <c r="DBK815" s="72"/>
      <c r="DBL815" s="72"/>
      <c r="DBM815" s="72"/>
      <c r="DBN815" s="72"/>
      <c r="DBO815" s="72"/>
      <c r="DBP815" s="72"/>
      <c r="DBQ815" s="72"/>
      <c r="DBR815" s="72"/>
      <c r="DBS815" s="72"/>
      <c r="DBT815" s="72"/>
      <c r="DBU815" s="72"/>
      <c r="DBV815" s="72"/>
      <c r="DBW815" s="72"/>
      <c r="DBX815" s="72"/>
      <c r="DBY815" s="72"/>
      <c r="DBZ815" s="72"/>
      <c r="DCA815" s="72"/>
      <c r="DCB815" s="72"/>
      <c r="DCC815" s="72"/>
      <c r="DCD815" s="72"/>
      <c r="DCE815" s="72"/>
      <c r="DCF815" s="72"/>
      <c r="DCG815" s="72"/>
      <c r="DCH815" s="72"/>
      <c r="DCI815" s="72"/>
      <c r="DCJ815" s="72"/>
      <c r="DCK815" s="72"/>
      <c r="DCL815" s="72"/>
      <c r="DCM815" s="72"/>
      <c r="DCN815" s="72"/>
      <c r="DCO815" s="72"/>
      <c r="DCP815" s="72"/>
      <c r="DCQ815" s="72"/>
      <c r="DCR815" s="72"/>
      <c r="DCS815" s="72"/>
      <c r="DCT815" s="72"/>
      <c r="DCU815" s="72"/>
      <c r="DCV815" s="72"/>
      <c r="DCW815" s="72"/>
      <c r="DCX815" s="72"/>
      <c r="DCY815" s="72"/>
      <c r="DCZ815" s="72"/>
      <c r="DDA815" s="72"/>
      <c r="DDB815" s="72"/>
      <c r="DDC815" s="72"/>
      <c r="DDD815" s="72"/>
      <c r="DDE815" s="72"/>
      <c r="DDF815" s="72"/>
      <c r="DDG815" s="72"/>
      <c r="DDH815" s="72"/>
      <c r="DDI815" s="72"/>
      <c r="DDJ815" s="72"/>
      <c r="DDK815" s="72"/>
      <c r="DDL815" s="72"/>
      <c r="DDM815" s="72"/>
      <c r="DDN815" s="72"/>
      <c r="DDO815" s="72"/>
      <c r="DDP815" s="72"/>
      <c r="DDQ815" s="72"/>
      <c r="DDR815" s="72"/>
      <c r="DDS815" s="72"/>
      <c r="DDT815" s="72"/>
      <c r="DDU815" s="72"/>
      <c r="DDV815" s="72"/>
      <c r="DDW815" s="72"/>
      <c r="DDX815" s="72"/>
      <c r="DDY815" s="72"/>
      <c r="DDZ815" s="72"/>
      <c r="DEA815" s="72"/>
      <c r="DEB815" s="72"/>
      <c r="DEC815" s="72"/>
      <c r="DED815" s="72"/>
      <c r="DEE815" s="72"/>
      <c r="DEF815" s="72"/>
      <c r="DEG815" s="72"/>
      <c r="DEH815" s="72"/>
      <c r="DEI815" s="72"/>
      <c r="DEJ815" s="72"/>
      <c r="DEK815" s="72"/>
      <c r="DEL815" s="72"/>
      <c r="DEM815" s="72"/>
      <c r="DEN815" s="72"/>
      <c r="DEO815" s="72"/>
      <c r="DEP815" s="72"/>
      <c r="DEQ815" s="72"/>
      <c r="DER815" s="72"/>
      <c r="DES815" s="72"/>
      <c r="DET815" s="72"/>
      <c r="DEU815" s="72"/>
      <c r="DEV815" s="72"/>
      <c r="DEW815" s="72"/>
      <c r="DEX815" s="72"/>
      <c r="DEY815" s="72"/>
      <c r="DEZ815" s="72"/>
      <c r="DFA815" s="72"/>
      <c r="DFB815" s="72"/>
      <c r="DFC815" s="72"/>
      <c r="DFD815" s="72"/>
      <c r="DFE815" s="72"/>
      <c r="DFF815" s="72"/>
      <c r="DFG815" s="72"/>
      <c r="DFH815" s="72"/>
      <c r="DFI815" s="72"/>
      <c r="DFJ815" s="72"/>
      <c r="DFK815" s="72"/>
      <c r="DFL815" s="72"/>
      <c r="DFM815" s="72"/>
      <c r="DFN815" s="72"/>
      <c r="DFO815" s="72"/>
      <c r="DFP815" s="72"/>
      <c r="DFQ815" s="72"/>
      <c r="DFR815" s="72"/>
      <c r="DFS815" s="72"/>
      <c r="DFT815" s="72"/>
      <c r="DFU815" s="72"/>
      <c r="DFV815" s="72"/>
      <c r="DFW815" s="72"/>
      <c r="DFX815" s="72"/>
      <c r="DFY815" s="72"/>
      <c r="DFZ815" s="72"/>
      <c r="DGA815" s="72"/>
      <c r="DGB815" s="72"/>
      <c r="DGC815" s="72"/>
      <c r="DGD815" s="72"/>
      <c r="DGE815" s="72"/>
      <c r="DGF815" s="72"/>
      <c r="DGG815" s="72"/>
      <c r="DGH815" s="72"/>
      <c r="DGI815" s="72"/>
      <c r="DGJ815" s="72"/>
      <c r="DGK815" s="72"/>
      <c r="DGL815" s="72"/>
      <c r="DGM815" s="72"/>
      <c r="DGN815" s="72"/>
      <c r="DGO815" s="72"/>
      <c r="DGP815" s="72"/>
      <c r="DGQ815" s="72"/>
      <c r="DGR815" s="72"/>
      <c r="DGS815" s="72"/>
      <c r="DGT815" s="72"/>
      <c r="DGU815" s="72"/>
      <c r="DGV815" s="72"/>
      <c r="DGW815" s="72"/>
      <c r="DGX815" s="72"/>
      <c r="DGY815" s="72"/>
      <c r="DGZ815" s="72"/>
      <c r="DHA815" s="72"/>
      <c r="DHB815" s="72"/>
      <c r="DHC815" s="72"/>
      <c r="DHD815" s="72"/>
      <c r="DHE815" s="72"/>
      <c r="DHF815" s="72"/>
      <c r="DHG815" s="72"/>
      <c r="DHH815" s="72"/>
      <c r="DHI815" s="72"/>
      <c r="DHJ815" s="72"/>
      <c r="DHK815" s="72"/>
      <c r="DHL815" s="72"/>
      <c r="DHM815" s="72"/>
      <c r="DHN815" s="72"/>
      <c r="DHO815" s="72"/>
      <c r="DHP815" s="72"/>
      <c r="DHQ815" s="72"/>
      <c r="DHR815" s="72"/>
      <c r="DHS815" s="72"/>
      <c r="DHT815" s="72"/>
      <c r="DHU815" s="72"/>
      <c r="DHV815" s="72"/>
      <c r="DHW815" s="72"/>
      <c r="DHX815" s="72"/>
      <c r="DHY815" s="72"/>
      <c r="DHZ815" s="72"/>
      <c r="DIA815" s="72"/>
      <c r="DIB815" s="72"/>
      <c r="DIC815" s="72"/>
      <c r="DID815" s="72"/>
      <c r="DIE815" s="72"/>
      <c r="DIF815" s="72"/>
      <c r="DIG815" s="72"/>
      <c r="DIH815" s="72"/>
      <c r="DII815" s="72"/>
      <c r="DIJ815" s="72"/>
      <c r="DIK815" s="72"/>
      <c r="DIL815" s="72"/>
      <c r="DIM815" s="72"/>
      <c r="DIN815" s="72"/>
      <c r="DIO815" s="72"/>
      <c r="DIP815" s="72"/>
      <c r="DIQ815" s="72"/>
      <c r="DIR815" s="72"/>
      <c r="DIS815" s="72"/>
      <c r="DIT815" s="72"/>
      <c r="DIU815" s="72"/>
      <c r="DIV815" s="72"/>
      <c r="DIW815" s="72"/>
      <c r="DIX815" s="72"/>
      <c r="DIY815" s="72"/>
      <c r="DIZ815" s="72"/>
      <c r="DJA815" s="72"/>
      <c r="DJB815" s="72"/>
      <c r="DJC815" s="72"/>
      <c r="DJD815" s="72"/>
      <c r="DJE815" s="72"/>
      <c r="DJF815" s="72"/>
      <c r="DJG815" s="72"/>
      <c r="DJH815" s="72"/>
      <c r="DJI815" s="72"/>
      <c r="DJJ815" s="72"/>
      <c r="DJK815" s="72"/>
      <c r="DJL815" s="72"/>
      <c r="DJM815" s="72"/>
      <c r="DJN815" s="72"/>
      <c r="DJO815" s="72"/>
      <c r="DJP815" s="72"/>
      <c r="DJQ815" s="72"/>
      <c r="DJR815" s="72"/>
      <c r="DJS815" s="72"/>
      <c r="DJT815" s="72"/>
      <c r="DJU815" s="72"/>
      <c r="DJV815" s="72"/>
      <c r="DJW815" s="72"/>
      <c r="DJX815" s="72"/>
      <c r="DJY815" s="72"/>
      <c r="DJZ815" s="72"/>
      <c r="DKA815" s="72"/>
      <c r="DKB815" s="72"/>
      <c r="DKC815" s="72"/>
      <c r="DKD815" s="72"/>
      <c r="DKE815" s="72"/>
      <c r="DKF815" s="72"/>
      <c r="DKG815" s="72"/>
      <c r="DKH815" s="72"/>
      <c r="DKI815" s="72"/>
      <c r="DKJ815" s="72"/>
      <c r="DKK815" s="72"/>
      <c r="DKL815" s="72"/>
      <c r="DKM815" s="72"/>
      <c r="DKN815" s="72"/>
      <c r="DKO815" s="72"/>
      <c r="DKP815" s="72"/>
      <c r="DKQ815" s="72"/>
      <c r="DKR815" s="72"/>
      <c r="DKS815" s="72"/>
      <c r="DKT815" s="72"/>
      <c r="DKU815" s="72"/>
      <c r="DKV815" s="72"/>
      <c r="DKW815" s="72"/>
      <c r="DKX815" s="72"/>
      <c r="DKY815" s="72"/>
      <c r="DKZ815" s="72"/>
      <c r="DLA815" s="72"/>
      <c r="DLB815" s="72"/>
      <c r="DLC815" s="72"/>
      <c r="DLD815" s="72"/>
      <c r="DLE815" s="72"/>
      <c r="DLF815" s="72"/>
      <c r="DLG815" s="72"/>
      <c r="DLH815" s="72"/>
      <c r="DLI815" s="72"/>
      <c r="DLJ815" s="72"/>
      <c r="DLK815" s="72"/>
      <c r="DLL815" s="72"/>
      <c r="DLM815" s="72"/>
      <c r="DLN815" s="72"/>
      <c r="DLO815" s="72"/>
      <c r="DLP815" s="72"/>
      <c r="DLQ815" s="72"/>
      <c r="DLR815" s="72"/>
      <c r="DLS815" s="72"/>
      <c r="DLT815" s="72"/>
      <c r="DLU815" s="72"/>
      <c r="DLV815" s="72"/>
      <c r="DLW815" s="72"/>
      <c r="DLX815" s="72"/>
      <c r="DLY815" s="72"/>
      <c r="DLZ815" s="72"/>
      <c r="DMA815" s="72"/>
      <c r="DMB815" s="72"/>
      <c r="DMC815" s="72"/>
      <c r="DMD815" s="72"/>
      <c r="DME815" s="72"/>
      <c r="DMF815" s="72"/>
      <c r="DMG815" s="72"/>
      <c r="DMH815" s="72"/>
      <c r="DMI815" s="72"/>
      <c r="DMJ815" s="72"/>
      <c r="DMK815" s="72"/>
      <c r="DML815" s="72"/>
      <c r="DMM815" s="72"/>
      <c r="DMN815" s="72"/>
      <c r="DMO815" s="72"/>
      <c r="DMP815" s="72"/>
      <c r="DMQ815" s="72"/>
      <c r="DMR815" s="72"/>
      <c r="DMS815" s="72"/>
      <c r="DMT815" s="72"/>
      <c r="DMU815" s="72"/>
      <c r="DMV815" s="72"/>
      <c r="DMW815" s="72"/>
      <c r="DMX815" s="72"/>
      <c r="DMY815" s="72"/>
      <c r="DMZ815" s="72"/>
      <c r="DNA815" s="72"/>
      <c r="DNB815" s="72"/>
      <c r="DNC815" s="72"/>
      <c r="DND815" s="72"/>
      <c r="DNE815" s="72"/>
      <c r="DNF815" s="72"/>
      <c r="DNG815" s="72"/>
      <c r="DNH815" s="72"/>
      <c r="DNI815" s="72"/>
      <c r="DNJ815" s="72"/>
      <c r="DNK815" s="72"/>
      <c r="DNL815" s="72"/>
      <c r="DNM815" s="72"/>
      <c r="DNN815" s="72"/>
      <c r="DNO815" s="72"/>
      <c r="DNP815" s="72"/>
      <c r="DNQ815" s="72"/>
      <c r="DNR815" s="72"/>
      <c r="DNS815" s="72"/>
      <c r="DNT815" s="72"/>
      <c r="DNU815" s="72"/>
      <c r="DNV815" s="72"/>
      <c r="DNW815" s="72"/>
      <c r="DNX815" s="72"/>
      <c r="DNY815" s="72"/>
      <c r="DNZ815" s="72"/>
      <c r="DOA815" s="72"/>
      <c r="DOB815" s="72"/>
      <c r="DOC815" s="72"/>
      <c r="DOD815" s="72"/>
      <c r="DOE815" s="72"/>
      <c r="DOF815" s="72"/>
      <c r="DOG815" s="72"/>
      <c r="DOH815" s="72"/>
      <c r="DOI815" s="72"/>
      <c r="DOJ815" s="72"/>
      <c r="DOK815" s="72"/>
      <c r="DOL815" s="72"/>
      <c r="DOM815" s="72"/>
      <c r="DON815" s="72"/>
      <c r="DOO815" s="72"/>
      <c r="DOP815" s="72"/>
      <c r="DOQ815" s="72"/>
      <c r="DOR815" s="72"/>
      <c r="DOS815" s="72"/>
      <c r="DOT815" s="72"/>
      <c r="DOU815" s="72"/>
      <c r="DOV815" s="72"/>
      <c r="DOW815" s="72"/>
      <c r="DOX815" s="72"/>
      <c r="DOY815" s="72"/>
      <c r="DOZ815" s="72"/>
      <c r="DPA815" s="72"/>
      <c r="DPB815" s="72"/>
      <c r="DPC815" s="72"/>
      <c r="DPD815" s="72"/>
      <c r="DPE815" s="72"/>
      <c r="DPF815" s="72"/>
      <c r="DPG815" s="72"/>
      <c r="DPH815" s="72"/>
      <c r="DPI815" s="72"/>
      <c r="DPJ815" s="72"/>
      <c r="DPK815" s="72"/>
      <c r="DPL815" s="72"/>
      <c r="DPM815" s="72"/>
      <c r="DPN815" s="72"/>
      <c r="DPO815" s="72"/>
      <c r="DPP815" s="72"/>
      <c r="DPQ815" s="72"/>
      <c r="DPR815" s="72"/>
      <c r="DPS815" s="72"/>
      <c r="DPT815" s="72"/>
      <c r="DPU815" s="72"/>
      <c r="DPV815" s="72"/>
      <c r="DPW815" s="72"/>
      <c r="DPX815" s="72"/>
      <c r="DPY815" s="72"/>
      <c r="DPZ815" s="72"/>
      <c r="DQA815" s="72"/>
      <c r="DQB815" s="72"/>
      <c r="DQC815" s="72"/>
      <c r="DQD815" s="72"/>
      <c r="DQE815" s="72"/>
      <c r="DQF815" s="72"/>
      <c r="DQG815" s="72"/>
      <c r="DQH815" s="72"/>
      <c r="DQI815" s="72"/>
      <c r="DQJ815" s="72"/>
      <c r="DQK815" s="72"/>
      <c r="DQL815" s="72"/>
      <c r="DQM815" s="72"/>
      <c r="DQN815" s="72"/>
      <c r="DQO815" s="72"/>
      <c r="DQP815" s="72"/>
      <c r="DQQ815" s="72"/>
      <c r="DQR815" s="72"/>
      <c r="DQS815" s="72"/>
      <c r="DQT815" s="72"/>
      <c r="DQU815" s="72"/>
      <c r="DQV815" s="72"/>
      <c r="DQW815" s="72"/>
      <c r="DQX815" s="72"/>
      <c r="DQY815" s="72"/>
      <c r="DQZ815" s="72"/>
      <c r="DRA815" s="72"/>
      <c r="DRB815" s="72"/>
      <c r="DRC815" s="72"/>
      <c r="DRD815" s="72"/>
      <c r="DRE815" s="72"/>
      <c r="DRF815" s="72"/>
      <c r="DRG815" s="72"/>
      <c r="DRH815" s="72"/>
      <c r="DRI815" s="72"/>
      <c r="DRJ815" s="72"/>
      <c r="DRK815" s="72"/>
      <c r="DRL815" s="72"/>
      <c r="DRM815" s="72"/>
      <c r="DRN815" s="72"/>
      <c r="DRO815" s="72"/>
      <c r="DRP815" s="72"/>
      <c r="DRQ815" s="72"/>
      <c r="DRR815" s="72"/>
      <c r="DRS815" s="72"/>
      <c r="DRT815" s="72"/>
      <c r="DRU815" s="72"/>
      <c r="DRV815" s="72"/>
      <c r="DRW815" s="72"/>
      <c r="DRX815" s="72"/>
      <c r="DRY815" s="72"/>
      <c r="DRZ815" s="72"/>
      <c r="DSA815" s="72"/>
      <c r="DSB815" s="72"/>
      <c r="DSC815" s="72"/>
      <c r="DSD815" s="72"/>
      <c r="DSE815" s="72"/>
      <c r="DSF815" s="72"/>
      <c r="DSG815" s="72"/>
      <c r="DSH815" s="72"/>
      <c r="DSI815" s="72"/>
      <c r="DSJ815" s="72"/>
      <c r="DSK815" s="72"/>
      <c r="DSL815" s="72"/>
      <c r="DSM815" s="72"/>
      <c r="DSN815" s="72"/>
      <c r="DSO815" s="72"/>
      <c r="DSP815" s="72"/>
      <c r="DSQ815" s="72"/>
      <c r="DSR815" s="72"/>
      <c r="DSS815" s="72"/>
      <c r="DST815" s="72"/>
      <c r="DSU815" s="72"/>
      <c r="DSV815" s="72"/>
      <c r="DSW815" s="72"/>
      <c r="DSX815" s="72"/>
      <c r="DSY815" s="72"/>
      <c r="DSZ815" s="72"/>
      <c r="DTA815" s="72"/>
      <c r="DTB815" s="72"/>
      <c r="DTC815" s="72"/>
      <c r="DTD815" s="72"/>
      <c r="DTE815" s="72"/>
      <c r="DTF815" s="72"/>
      <c r="DTG815" s="72"/>
      <c r="DTH815" s="72"/>
      <c r="DTI815" s="72"/>
      <c r="DTJ815" s="72"/>
      <c r="DTK815" s="72"/>
      <c r="DTL815" s="72"/>
      <c r="DTM815" s="72"/>
      <c r="DTN815" s="72"/>
      <c r="DTO815" s="72"/>
      <c r="DTP815" s="72"/>
      <c r="DTQ815" s="72"/>
      <c r="DTR815" s="72"/>
      <c r="DTS815" s="72"/>
      <c r="DTT815" s="72"/>
      <c r="DTU815" s="72"/>
      <c r="DTV815" s="72"/>
      <c r="DTW815" s="72"/>
      <c r="DTX815" s="72"/>
      <c r="DTY815" s="72"/>
      <c r="DTZ815" s="72"/>
      <c r="DUA815" s="72"/>
      <c r="DUB815" s="72"/>
      <c r="DUC815" s="72"/>
      <c r="DUD815" s="72"/>
      <c r="DUE815" s="72"/>
      <c r="DUF815" s="72"/>
      <c r="DUG815" s="72"/>
      <c r="DUH815" s="72"/>
      <c r="DUI815" s="72"/>
      <c r="DUJ815" s="72"/>
      <c r="DUK815" s="72"/>
      <c r="DUL815" s="72"/>
      <c r="DUM815" s="72"/>
      <c r="DUN815" s="72"/>
      <c r="DUO815" s="72"/>
      <c r="DUP815" s="72"/>
      <c r="DUQ815" s="72"/>
      <c r="DUR815" s="72"/>
      <c r="DUS815" s="72"/>
      <c r="DUT815" s="72"/>
      <c r="DUU815" s="72"/>
      <c r="DUV815" s="72"/>
      <c r="DUW815" s="72"/>
      <c r="DUX815" s="72"/>
      <c r="DUY815" s="72"/>
      <c r="DUZ815" s="72"/>
      <c r="DVA815" s="72"/>
      <c r="DVB815" s="72"/>
      <c r="DVC815" s="72"/>
      <c r="DVD815" s="72"/>
      <c r="DVE815" s="72"/>
      <c r="DVF815" s="72"/>
      <c r="DVG815" s="72"/>
      <c r="DVH815" s="72"/>
      <c r="DVI815" s="72"/>
      <c r="DVJ815" s="72"/>
      <c r="DVK815" s="72"/>
      <c r="DVL815" s="72"/>
      <c r="DVM815" s="72"/>
      <c r="DVN815" s="72"/>
      <c r="DVO815" s="72"/>
      <c r="DVP815" s="72"/>
      <c r="DVQ815" s="72"/>
      <c r="DVR815" s="72"/>
      <c r="DVS815" s="72"/>
      <c r="DVT815" s="72"/>
      <c r="DVU815" s="72"/>
      <c r="DVV815" s="72"/>
      <c r="DVW815" s="72"/>
      <c r="DVX815" s="72"/>
      <c r="DVY815" s="72"/>
      <c r="DVZ815" s="72"/>
      <c r="DWA815" s="72"/>
      <c r="DWB815" s="72"/>
      <c r="DWC815" s="72"/>
      <c r="DWD815" s="72"/>
      <c r="DWE815" s="72"/>
      <c r="DWF815" s="72"/>
      <c r="DWG815" s="72"/>
      <c r="DWH815" s="72"/>
      <c r="DWI815" s="72"/>
      <c r="DWJ815" s="72"/>
      <c r="DWK815" s="72"/>
      <c r="DWL815" s="72"/>
      <c r="DWM815" s="72"/>
      <c r="DWN815" s="72"/>
      <c r="DWO815" s="72"/>
      <c r="DWP815" s="72"/>
      <c r="DWQ815" s="72"/>
      <c r="DWR815" s="72"/>
      <c r="DWS815" s="72"/>
      <c r="DWT815" s="72"/>
      <c r="DWU815" s="72"/>
      <c r="DWV815" s="72"/>
      <c r="DWW815" s="72"/>
      <c r="DWX815" s="72"/>
      <c r="DWY815" s="72"/>
      <c r="DWZ815" s="72"/>
      <c r="DXA815" s="72"/>
      <c r="DXB815" s="72"/>
      <c r="DXC815" s="72"/>
      <c r="DXD815" s="72"/>
      <c r="DXE815" s="72"/>
      <c r="DXF815" s="72"/>
      <c r="DXG815" s="72"/>
      <c r="DXH815" s="72"/>
      <c r="DXI815" s="72"/>
      <c r="DXJ815" s="72"/>
      <c r="DXK815" s="72"/>
      <c r="DXL815" s="72"/>
      <c r="DXM815" s="72"/>
      <c r="DXN815" s="72"/>
      <c r="DXO815" s="72"/>
      <c r="DXP815" s="72"/>
      <c r="DXQ815" s="72"/>
      <c r="DXR815" s="72"/>
      <c r="DXS815" s="72"/>
      <c r="DXT815" s="72"/>
      <c r="DXU815" s="72"/>
      <c r="DXV815" s="72"/>
      <c r="DXW815" s="72"/>
      <c r="DXX815" s="72"/>
      <c r="DXY815" s="72"/>
      <c r="DXZ815" s="72"/>
      <c r="DYA815" s="72"/>
      <c r="DYB815" s="72"/>
      <c r="DYC815" s="72"/>
      <c r="DYD815" s="72"/>
      <c r="DYE815" s="72"/>
      <c r="DYF815" s="72"/>
      <c r="DYG815" s="72"/>
      <c r="DYH815" s="72"/>
      <c r="DYI815" s="72"/>
      <c r="DYJ815" s="72"/>
      <c r="DYK815" s="72"/>
      <c r="DYL815" s="72"/>
      <c r="DYM815" s="72"/>
      <c r="DYN815" s="72"/>
      <c r="DYO815" s="72"/>
      <c r="DYP815" s="72"/>
      <c r="DYQ815" s="72"/>
      <c r="DYR815" s="72"/>
      <c r="DYS815" s="72"/>
      <c r="DYT815" s="72"/>
      <c r="DYU815" s="72"/>
      <c r="DYV815" s="72"/>
      <c r="DYW815" s="72"/>
      <c r="DYX815" s="72"/>
      <c r="DYY815" s="72"/>
      <c r="DYZ815" s="72"/>
      <c r="DZA815" s="72"/>
      <c r="DZB815" s="72"/>
      <c r="DZC815" s="72"/>
      <c r="DZD815" s="72"/>
      <c r="DZE815" s="72"/>
      <c r="DZF815" s="72"/>
      <c r="DZG815" s="72"/>
      <c r="DZH815" s="72"/>
      <c r="DZI815" s="72"/>
      <c r="DZJ815" s="72"/>
      <c r="DZK815" s="72"/>
      <c r="DZL815" s="72"/>
      <c r="DZM815" s="72"/>
      <c r="DZN815" s="72"/>
      <c r="DZO815" s="72"/>
      <c r="DZP815" s="72"/>
      <c r="DZQ815" s="72"/>
      <c r="DZR815" s="72"/>
      <c r="DZS815" s="72"/>
      <c r="DZT815" s="72"/>
      <c r="DZU815" s="72"/>
      <c r="DZV815" s="72"/>
      <c r="DZW815" s="72"/>
      <c r="DZX815" s="72"/>
      <c r="DZY815" s="72"/>
      <c r="DZZ815" s="72"/>
      <c r="EAA815" s="72"/>
      <c r="EAB815" s="72"/>
      <c r="EAC815" s="72"/>
      <c r="EAD815" s="72"/>
      <c r="EAE815" s="72"/>
      <c r="EAF815" s="72"/>
      <c r="EAG815" s="72"/>
      <c r="EAH815" s="72"/>
      <c r="EAI815" s="72"/>
      <c r="EAJ815" s="72"/>
      <c r="EAK815" s="72"/>
      <c r="EAL815" s="72"/>
      <c r="EAM815" s="72"/>
      <c r="EAN815" s="72"/>
      <c r="EAO815" s="72"/>
      <c r="EAP815" s="72"/>
      <c r="EAQ815" s="72"/>
      <c r="EAR815" s="72"/>
      <c r="EAS815" s="72"/>
      <c r="EAT815" s="72"/>
      <c r="EAU815" s="72"/>
      <c r="EAV815" s="72"/>
      <c r="EAW815" s="72"/>
      <c r="EAX815" s="72"/>
      <c r="EAY815" s="72"/>
      <c r="EAZ815" s="72"/>
      <c r="EBA815" s="72"/>
      <c r="EBB815" s="72"/>
      <c r="EBC815" s="72"/>
      <c r="EBD815" s="72"/>
      <c r="EBE815" s="72"/>
      <c r="EBF815" s="72"/>
      <c r="EBG815" s="72"/>
      <c r="EBH815" s="72"/>
      <c r="EBI815" s="72"/>
      <c r="EBJ815" s="72"/>
      <c r="EBK815" s="72"/>
      <c r="EBL815" s="72"/>
      <c r="EBM815" s="72"/>
      <c r="EBN815" s="72"/>
      <c r="EBO815" s="72"/>
      <c r="EBP815" s="72"/>
      <c r="EBQ815" s="72"/>
      <c r="EBR815" s="72"/>
      <c r="EBS815" s="72"/>
      <c r="EBT815" s="72"/>
      <c r="EBU815" s="72"/>
      <c r="EBV815" s="72"/>
      <c r="EBW815" s="72"/>
      <c r="EBX815" s="72"/>
      <c r="EBY815" s="72"/>
      <c r="EBZ815" s="72"/>
      <c r="ECA815" s="72"/>
      <c r="ECB815" s="72"/>
      <c r="ECC815" s="72"/>
      <c r="ECD815" s="72"/>
      <c r="ECE815" s="72"/>
      <c r="ECF815" s="72"/>
      <c r="ECG815" s="72"/>
      <c r="ECH815" s="72"/>
      <c r="ECI815" s="72"/>
      <c r="ECJ815" s="72"/>
      <c r="ECK815" s="72"/>
      <c r="ECL815" s="72"/>
      <c r="ECM815" s="72"/>
      <c r="ECN815" s="72"/>
      <c r="ECO815" s="72"/>
      <c r="ECP815" s="72"/>
      <c r="ECQ815" s="72"/>
      <c r="ECR815" s="72"/>
      <c r="ECS815" s="72"/>
      <c r="ECT815" s="72"/>
      <c r="ECU815" s="72"/>
      <c r="ECV815" s="72"/>
      <c r="ECW815" s="72"/>
      <c r="ECX815" s="72"/>
      <c r="ECY815" s="72"/>
      <c r="ECZ815" s="72"/>
      <c r="EDA815" s="72"/>
      <c r="EDB815" s="72"/>
      <c r="EDC815" s="72"/>
      <c r="EDD815" s="72"/>
      <c r="EDE815" s="72"/>
      <c r="EDF815" s="72"/>
      <c r="EDG815" s="72"/>
      <c r="EDH815" s="72"/>
      <c r="EDI815" s="72"/>
      <c r="EDJ815" s="72"/>
      <c r="EDK815" s="72"/>
      <c r="EDL815" s="72"/>
      <c r="EDM815" s="72"/>
      <c r="EDN815" s="72"/>
      <c r="EDO815" s="72"/>
      <c r="EDP815" s="72"/>
      <c r="EDQ815" s="72"/>
      <c r="EDR815" s="72"/>
      <c r="EDS815" s="72"/>
      <c r="EDT815" s="72"/>
      <c r="EDU815" s="72"/>
      <c r="EDV815" s="72"/>
      <c r="EDW815" s="72"/>
      <c r="EDX815" s="72"/>
      <c r="EDY815" s="72"/>
      <c r="EDZ815" s="72"/>
      <c r="EEA815" s="72"/>
      <c r="EEB815" s="72"/>
      <c r="EEC815" s="72"/>
      <c r="EED815" s="72"/>
      <c r="EEE815" s="72"/>
      <c r="EEF815" s="72"/>
      <c r="EEG815" s="72"/>
      <c r="EEH815" s="72"/>
      <c r="EEI815" s="72"/>
      <c r="EEJ815" s="72"/>
      <c r="EEK815" s="72"/>
      <c r="EEL815" s="72"/>
      <c r="EEM815" s="72"/>
      <c r="EEN815" s="72"/>
      <c r="EEO815" s="72"/>
      <c r="EEP815" s="72"/>
      <c r="EEQ815" s="72"/>
      <c r="EER815" s="72"/>
      <c r="EES815" s="72"/>
      <c r="EET815" s="72"/>
      <c r="EEU815" s="72"/>
      <c r="EEV815" s="72"/>
      <c r="EEW815" s="72"/>
      <c r="EEX815" s="72"/>
      <c r="EEY815" s="72"/>
      <c r="EEZ815" s="72"/>
      <c r="EFA815" s="72"/>
      <c r="EFB815" s="72"/>
      <c r="EFC815" s="72"/>
      <c r="EFD815" s="72"/>
      <c r="EFE815" s="72"/>
      <c r="EFF815" s="72"/>
      <c r="EFG815" s="72"/>
      <c r="EFH815" s="72"/>
      <c r="EFI815" s="72"/>
      <c r="EFJ815" s="72"/>
      <c r="EFK815" s="72"/>
      <c r="EFL815" s="72"/>
      <c r="EFM815" s="72"/>
      <c r="EFN815" s="72"/>
      <c r="EFO815" s="72"/>
      <c r="EFP815" s="72"/>
      <c r="EFQ815" s="72"/>
      <c r="EFR815" s="72"/>
      <c r="EFS815" s="72"/>
      <c r="EFT815" s="72"/>
      <c r="EFU815" s="72"/>
      <c r="EFV815" s="72"/>
      <c r="EFW815" s="72"/>
      <c r="EFX815" s="72"/>
      <c r="EFY815" s="72"/>
      <c r="EFZ815" s="72"/>
      <c r="EGA815" s="72"/>
      <c r="EGB815" s="72"/>
      <c r="EGC815" s="72"/>
      <c r="EGD815" s="72"/>
      <c r="EGE815" s="72"/>
      <c r="EGF815" s="72"/>
      <c r="EGG815" s="72"/>
      <c r="EGH815" s="72"/>
      <c r="EGI815" s="72"/>
      <c r="EGJ815" s="72"/>
      <c r="EGK815" s="72"/>
      <c r="EGL815" s="72"/>
      <c r="EGM815" s="72"/>
      <c r="EGN815" s="72"/>
      <c r="EGO815" s="72"/>
      <c r="EGP815" s="72"/>
      <c r="EGQ815" s="72"/>
      <c r="EGR815" s="72"/>
      <c r="EGS815" s="72"/>
      <c r="EGT815" s="72"/>
      <c r="EGU815" s="72"/>
      <c r="EGV815" s="72"/>
      <c r="EGW815" s="72"/>
      <c r="EGX815" s="72"/>
      <c r="EGY815" s="72"/>
      <c r="EGZ815" s="72"/>
      <c r="EHA815" s="72"/>
      <c r="EHB815" s="72"/>
      <c r="EHC815" s="72"/>
      <c r="EHD815" s="72"/>
      <c r="EHE815" s="72"/>
      <c r="EHF815" s="72"/>
      <c r="EHG815" s="72"/>
      <c r="EHH815" s="72"/>
      <c r="EHI815" s="72"/>
      <c r="EHJ815" s="72"/>
      <c r="EHK815" s="72"/>
      <c r="EHL815" s="72"/>
      <c r="EHM815" s="72"/>
      <c r="EHN815" s="72"/>
      <c r="EHO815" s="72"/>
      <c r="EHP815" s="72"/>
      <c r="EHQ815" s="72"/>
      <c r="EHR815" s="72"/>
      <c r="EHS815" s="72"/>
      <c r="EHT815" s="72"/>
      <c r="EHU815" s="72"/>
      <c r="EHV815" s="72"/>
      <c r="EHW815" s="72"/>
      <c r="EHX815" s="72"/>
      <c r="EHY815" s="72"/>
      <c r="EHZ815" s="72"/>
      <c r="EIA815" s="72"/>
      <c r="EIB815" s="72"/>
      <c r="EIC815" s="72"/>
      <c r="EID815" s="72"/>
      <c r="EIE815" s="72"/>
      <c r="EIF815" s="72"/>
      <c r="EIG815" s="72"/>
      <c r="EIH815" s="72"/>
      <c r="EII815" s="72"/>
      <c r="EIJ815" s="72"/>
      <c r="EIK815" s="72"/>
      <c r="EIL815" s="72"/>
      <c r="EIM815" s="72"/>
      <c r="EIN815" s="72"/>
      <c r="EIO815" s="72"/>
      <c r="EIP815" s="72"/>
      <c r="EIQ815" s="72"/>
      <c r="EIR815" s="72"/>
      <c r="EIS815" s="72"/>
      <c r="EIT815" s="72"/>
      <c r="EIU815" s="72"/>
      <c r="EIV815" s="72"/>
      <c r="EIW815" s="72"/>
      <c r="EIX815" s="72"/>
      <c r="EIY815" s="72"/>
      <c r="EIZ815" s="72"/>
      <c r="EJA815" s="72"/>
      <c r="EJB815" s="72"/>
      <c r="EJC815" s="72"/>
      <c r="EJD815" s="72"/>
      <c r="EJE815" s="72"/>
      <c r="EJF815" s="72"/>
      <c r="EJG815" s="72"/>
      <c r="EJH815" s="72"/>
      <c r="EJI815" s="72"/>
      <c r="EJJ815" s="72"/>
      <c r="EJK815" s="72"/>
      <c r="EJL815" s="72"/>
      <c r="EJM815" s="72"/>
      <c r="EJN815" s="72"/>
      <c r="EJO815" s="72"/>
      <c r="EJP815" s="72"/>
      <c r="EJQ815" s="72"/>
      <c r="EJR815" s="72"/>
      <c r="EJS815" s="72"/>
      <c r="EJT815" s="72"/>
      <c r="EJU815" s="72"/>
      <c r="EJV815" s="72"/>
      <c r="EJW815" s="72"/>
      <c r="EJX815" s="72"/>
      <c r="EJY815" s="72"/>
      <c r="EJZ815" s="72"/>
      <c r="EKA815" s="72"/>
      <c r="EKB815" s="72"/>
      <c r="EKC815" s="72"/>
      <c r="EKD815" s="72"/>
      <c r="EKE815" s="72"/>
      <c r="EKF815" s="72"/>
      <c r="EKG815" s="72"/>
      <c r="EKH815" s="72"/>
      <c r="EKI815" s="72"/>
      <c r="EKJ815" s="72"/>
      <c r="EKK815" s="72"/>
      <c r="EKL815" s="72"/>
      <c r="EKM815" s="72"/>
      <c r="EKN815" s="72"/>
      <c r="EKO815" s="72"/>
      <c r="EKP815" s="72"/>
      <c r="EKQ815" s="72"/>
      <c r="EKR815" s="72"/>
      <c r="EKS815" s="72"/>
      <c r="EKT815" s="72"/>
      <c r="EKU815" s="72"/>
      <c r="EKV815" s="72"/>
      <c r="EKW815" s="72"/>
      <c r="EKX815" s="72"/>
      <c r="EKY815" s="72"/>
      <c r="EKZ815" s="72"/>
      <c r="ELA815" s="72"/>
      <c r="ELB815" s="72"/>
      <c r="ELC815" s="72"/>
      <c r="ELD815" s="72"/>
      <c r="ELE815" s="72"/>
      <c r="ELF815" s="72"/>
      <c r="ELG815" s="72"/>
      <c r="ELH815" s="72"/>
      <c r="ELI815" s="72"/>
      <c r="ELJ815" s="72"/>
      <c r="ELK815" s="72"/>
      <c r="ELL815" s="72"/>
      <c r="ELM815" s="72"/>
      <c r="ELN815" s="72"/>
      <c r="ELO815" s="72"/>
      <c r="ELP815" s="72"/>
      <c r="ELQ815" s="72"/>
      <c r="ELR815" s="72"/>
      <c r="ELS815" s="72"/>
      <c r="ELT815" s="72"/>
      <c r="ELU815" s="72"/>
      <c r="ELV815" s="72"/>
      <c r="ELW815" s="72"/>
      <c r="ELX815" s="72"/>
      <c r="ELY815" s="72"/>
      <c r="ELZ815" s="72"/>
      <c r="EMA815" s="72"/>
      <c r="EMB815" s="72"/>
      <c r="EMC815" s="72"/>
      <c r="EMD815" s="72"/>
      <c r="EME815" s="72"/>
      <c r="EMF815" s="72"/>
      <c r="EMG815" s="72"/>
      <c r="EMH815" s="72"/>
      <c r="EMI815" s="72"/>
      <c r="EMJ815" s="72"/>
      <c r="EMK815" s="72"/>
      <c r="EML815" s="72"/>
      <c r="EMM815" s="72"/>
      <c r="EMN815" s="72"/>
      <c r="EMO815" s="72"/>
      <c r="EMP815" s="72"/>
      <c r="EMQ815" s="72"/>
      <c r="EMR815" s="72"/>
      <c r="EMS815" s="72"/>
      <c r="EMT815" s="72"/>
      <c r="EMU815" s="72"/>
      <c r="EMV815" s="72"/>
      <c r="EMW815" s="72"/>
      <c r="EMX815" s="72"/>
      <c r="EMY815" s="72"/>
      <c r="EMZ815" s="72"/>
      <c r="ENA815" s="72"/>
      <c r="ENB815" s="72"/>
      <c r="ENC815" s="72"/>
      <c r="END815" s="72"/>
      <c r="ENE815" s="72"/>
      <c r="ENF815" s="72"/>
      <c r="ENG815" s="72"/>
      <c r="ENH815" s="72"/>
      <c r="ENI815" s="72"/>
      <c r="ENJ815" s="72"/>
      <c r="ENK815" s="72"/>
      <c r="ENL815" s="72"/>
      <c r="ENM815" s="72"/>
      <c r="ENN815" s="72"/>
      <c r="ENO815" s="72"/>
      <c r="ENP815" s="72"/>
      <c r="ENQ815" s="72"/>
      <c r="ENR815" s="72"/>
      <c r="ENS815" s="72"/>
      <c r="ENT815" s="72"/>
      <c r="ENU815" s="72"/>
      <c r="ENV815" s="72"/>
      <c r="ENW815" s="72"/>
      <c r="ENX815" s="72"/>
      <c r="ENY815" s="72"/>
      <c r="ENZ815" s="72"/>
      <c r="EOA815" s="72"/>
      <c r="EOB815" s="72"/>
      <c r="EOC815" s="72"/>
      <c r="EOD815" s="72"/>
      <c r="EOE815" s="72"/>
      <c r="EOF815" s="72"/>
      <c r="EOG815" s="72"/>
      <c r="EOH815" s="72"/>
      <c r="EOI815" s="72"/>
      <c r="EOJ815" s="72"/>
      <c r="EOK815" s="72"/>
      <c r="EOL815" s="72"/>
      <c r="EOM815" s="72"/>
      <c r="EON815" s="72"/>
      <c r="EOO815" s="72"/>
      <c r="EOP815" s="72"/>
      <c r="EOQ815" s="72"/>
      <c r="EOR815" s="72"/>
      <c r="EOS815" s="72"/>
      <c r="EOT815" s="72"/>
      <c r="EOU815" s="72"/>
      <c r="EOV815" s="72"/>
      <c r="EOW815" s="72"/>
      <c r="EOX815" s="72"/>
      <c r="EOY815" s="72"/>
      <c r="EOZ815" s="72"/>
      <c r="EPA815" s="72"/>
      <c r="EPB815" s="72"/>
      <c r="EPC815" s="72"/>
      <c r="EPD815" s="72"/>
      <c r="EPE815" s="72"/>
      <c r="EPF815" s="72"/>
      <c r="EPG815" s="72"/>
      <c r="EPH815" s="72"/>
      <c r="EPI815" s="72"/>
      <c r="EPJ815" s="72"/>
      <c r="EPK815" s="72"/>
      <c r="EPL815" s="72"/>
      <c r="EPM815" s="72"/>
      <c r="EPN815" s="72"/>
      <c r="EPO815" s="72"/>
      <c r="EPP815" s="72"/>
      <c r="EPQ815" s="72"/>
      <c r="EPR815" s="72"/>
      <c r="EPS815" s="72"/>
      <c r="EPT815" s="72"/>
      <c r="EPU815" s="72"/>
      <c r="EPV815" s="72"/>
      <c r="EPW815" s="72"/>
      <c r="EPX815" s="72"/>
      <c r="EPY815" s="72"/>
      <c r="EPZ815" s="72"/>
      <c r="EQA815" s="72"/>
      <c r="EQB815" s="72"/>
      <c r="EQC815" s="72"/>
      <c r="EQD815" s="72"/>
      <c r="EQE815" s="72"/>
      <c r="EQF815" s="72"/>
      <c r="EQG815" s="72"/>
      <c r="EQH815" s="72"/>
      <c r="EQI815" s="72"/>
      <c r="EQJ815" s="72"/>
      <c r="EQK815" s="72"/>
      <c r="EQL815" s="72"/>
      <c r="EQM815" s="72"/>
      <c r="EQN815" s="72"/>
      <c r="EQO815" s="72"/>
      <c r="EQP815" s="72"/>
      <c r="EQQ815" s="72"/>
      <c r="EQR815" s="72"/>
      <c r="EQS815" s="72"/>
      <c r="EQT815" s="72"/>
      <c r="EQU815" s="72"/>
      <c r="EQV815" s="72"/>
      <c r="EQW815" s="72"/>
      <c r="EQX815" s="72"/>
      <c r="EQY815" s="72"/>
      <c r="EQZ815" s="72"/>
      <c r="ERA815" s="72"/>
      <c r="ERB815" s="72"/>
      <c r="ERC815" s="72"/>
      <c r="ERD815" s="72"/>
      <c r="ERE815" s="72"/>
      <c r="ERF815" s="72"/>
      <c r="ERG815" s="72"/>
      <c r="ERH815" s="72"/>
      <c r="ERI815" s="72"/>
      <c r="ERJ815" s="72"/>
      <c r="ERK815" s="72"/>
      <c r="ERL815" s="72"/>
      <c r="ERM815" s="72"/>
      <c r="ERN815" s="72"/>
      <c r="ERO815" s="72"/>
      <c r="ERP815" s="72"/>
      <c r="ERQ815" s="72"/>
      <c r="ERR815" s="72"/>
      <c r="ERS815" s="72"/>
      <c r="ERT815" s="72"/>
      <c r="ERU815" s="72"/>
      <c r="ERV815" s="72"/>
      <c r="ERW815" s="72"/>
      <c r="ERX815" s="72"/>
      <c r="ERY815" s="72"/>
      <c r="ERZ815" s="72"/>
      <c r="ESA815" s="72"/>
      <c r="ESB815" s="72"/>
      <c r="ESC815" s="72"/>
      <c r="ESD815" s="72"/>
      <c r="ESE815" s="72"/>
      <c r="ESF815" s="72"/>
      <c r="ESG815" s="72"/>
      <c r="ESH815" s="72"/>
      <c r="ESI815" s="72"/>
      <c r="ESJ815" s="72"/>
      <c r="ESK815" s="72"/>
      <c r="ESL815" s="72"/>
      <c r="ESM815" s="72"/>
      <c r="ESN815" s="72"/>
      <c r="ESO815" s="72"/>
      <c r="ESP815" s="72"/>
      <c r="ESQ815" s="72"/>
      <c r="ESR815" s="72"/>
      <c r="ESS815" s="72"/>
      <c r="EST815" s="72"/>
      <c r="ESU815" s="72"/>
      <c r="ESV815" s="72"/>
      <c r="ESW815" s="72"/>
      <c r="ESX815" s="72"/>
      <c r="ESY815" s="72"/>
      <c r="ESZ815" s="72"/>
      <c r="ETA815" s="72"/>
      <c r="ETB815" s="72"/>
      <c r="ETC815" s="72"/>
      <c r="ETD815" s="72"/>
      <c r="ETE815" s="72"/>
      <c r="ETF815" s="72"/>
      <c r="ETG815" s="72"/>
      <c r="ETH815" s="72"/>
      <c r="ETI815" s="72"/>
      <c r="ETJ815" s="72"/>
      <c r="ETK815" s="72"/>
      <c r="ETL815" s="72"/>
      <c r="ETM815" s="72"/>
      <c r="ETN815" s="72"/>
      <c r="ETO815" s="72"/>
      <c r="ETP815" s="72"/>
      <c r="ETQ815" s="72"/>
      <c r="ETR815" s="72"/>
      <c r="ETS815" s="72"/>
      <c r="ETT815" s="72"/>
      <c r="ETU815" s="72"/>
      <c r="ETV815" s="72"/>
      <c r="ETW815" s="72"/>
      <c r="ETX815" s="72"/>
      <c r="ETY815" s="72"/>
      <c r="ETZ815" s="72"/>
      <c r="EUA815" s="72"/>
      <c r="EUB815" s="72"/>
      <c r="EUC815" s="72"/>
      <c r="EUD815" s="72"/>
      <c r="EUE815" s="72"/>
      <c r="EUF815" s="72"/>
      <c r="EUG815" s="72"/>
      <c r="EUH815" s="72"/>
      <c r="EUI815" s="72"/>
      <c r="EUJ815" s="72"/>
      <c r="EUK815" s="72"/>
      <c r="EUL815" s="72"/>
      <c r="EUM815" s="72"/>
      <c r="EUN815" s="72"/>
      <c r="EUO815" s="72"/>
      <c r="EUP815" s="72"/>
      <c r="EUQ815" s="72"/>
      <c r="EUR815" s="72"/>
      <c r="EUS815" s="72"/>
      <c r="EUT815" s="72"/>
      <c r="EUU815" s="72"/>
      <c r="EUV815" s="72"/>
      <c r="EUW815" s="72"/>
      <c r="EUX815" s="72"/>
      <c r="EUY815" s="72"/>
      <c r="EUZ815" s="72"/>
      <c r="EVA815" s="72"/>
      <c r="EVB815" s="72"/>
      <c r="EVC815" s="72"/>
      <c r="EVD815" s="72"/>
      <c r="EVE815" s="72"/>
      <c r="EVF815" s="72"/>
      <c r="EVG815" s="72"/>
      <c r="EVH815" s="72"/>
      <c r="EVI815" s="72"/>
      <c r="EVJ815" s="72"/>
      <c r="EVK815" s="72"/>
      <c r="EVL815" s="72"/>
      <c r="EVM815" s="72"/>
      <c r="EVN815" s="72"/>
      <c r="EVO815" s="72"/>
      <c r="EVP815" s="72"/>
      <c r="EVQ815" s="72"/>
      <c r="EVR815" s="72"/>
      <c r="EVS815" s="72"/>
      <c r="EVT815" s="72"/>
      <c r="EVU815" s="72"/>
      <c r="EVV815" s="72"/>
      <c r="EVW815" s="72"/>
      <c r="EVX815" s="72"/>
      <c r="EVY815" s="72"/>
      <c r="EVZ815" s="72"/>
      <c r="EWA815" s="72"/>
      <c r="EWB815" s="72"/>
      <c r="EWC815" s="72"/>
      <c r="EWD815" s="72"/>
      <c r="EWE815" s="72"/>
      <c r="EWF815" s="72"/>
      <c r="EWG815" s="72"/>
      <c r="EWH815" s="72"/>
      <c r="EWI815" s="72"/>
      <c r="EWJ815" s="72"/>
      <c r="EWK815" s="72"/>
      <c r="EWL815" s="72"/>
      <c r="EWM815" s="72"/>
      <c r="EWN815" s="72"/>
      <c r="EWO815" s="72"/>
      <c r="EWP815" s="72"/>
      <c r="EWQ815" s="72"/>
      <c r="EWR815" s="72"/>
      <c r="EWS815" s="72"/>
      <c r="EWT815" s="72"/>
      <c r="EWU815" s="72"/>
      <c r="EWV815" s="72"/>
      <c r="EWW815" s="72"/>
      <c r="EWX815" s="72"/>
      <c r="EWY815" s="72"/>
      <c r="EWZ815" s="72"/>
      <c r="EXA815" s="72"/>
      <c r="EXB815" s="72"/>
      <c r="EXC815" s="72"/>
      <c r="EXD815" s="72"/>
      <c r="EXE815" s="72"/>
      <c r="EXF815" s="72"/>
      <c r="EXG815" s="72"/>
      <c r="EXH815" s="72"/>
      <c r="EXI815" s="72"/>
      <c r="EXJ815" s="72"/>
      <c r="EXK815" s="72"/>
      <c r="EXL815" s="72"/>
      <c r="EXM815" s="72"/>
      <c r="EXN815" s="72"/>
      <c r="EXO815" s="72"/>
      <c r="EXP815" s="72"/>
      <c r="EXQ815" s="72"/>
      <c r="EXR815" s="72"/>
      <c r="EXS815" s="72"/>
      <c r="EXT815" s="72"/>
      <c r="EXU815" s="72"/>
      <c r="EXV815" s="72"/>
      <c r="EXW815" s="72"/>
      <c r="EXX815" s="72"/>
      <c r="EXY815" s="72"/>
      <c r="EXZ815" s="72"/>
      <c r="EYA815" s="72"/>
      <c r="EYB815" s="72"/>
      <c r="EYC815" s="72"/>
      <c r="EYD815" s="72"/>
      <c r="EYE815" s="72"/>
      <c r="EYF815" s="72"/>
      <c r="EYG815" s="72"/>
      <c r="EYH815" s="72"/>
      <c r="EYI815" s="72"/>
      <c r="EYJ815" s="72"/>
      <c r="EYK815" s="72"/>
      <c r="EYL815" s="72"/>
      <c r="EYM815" s="72"/>
      <c r="EYN815" s="72"/>
      <c r="EYO815" s="72"/>
      <c r="EYP815" s="72"/>
      <c r="EYQ815" s="72"/>
      <c r="EYR815" s="72"/>
      <c r="EYS815" s="72"/>
      <c r="EYT815" s="72"/>
      <c r="EYU815" s="72"/>
      <c r="EYV815" s="72"/>
      <c r="EYW815" s="72"/>
      <c r="EYX815" s="72"/>
      <c r="EYY815" s="72"/>
      <c r="EYZ815" s="72"/>
      <c r="EZA815" s="72"/>
      <c r="EZB815" s="72"/>
      <c r="EZC815" s="72"/>
      <c r="EZD815" s="72"/>
      <c r="EZE815" s="72"/>
      <c r="EZF815" s="72"/>
      <c r="EZG815" s="72"/>
      <c r="EZH815" s="72"/>
      <c r="EZI815" s="72"/>
      <c r="EZJ815" s="72"/>
      <c r="EZK815" s="72"/>
      <c r="EZL815" s="72"/>
      <c r="EZM815" s="72"/>
      <c r="EZN815" s="72"/>
      <c r="EZO815" s="72"/>
      <c r="EZP815" s="72"/>
      <c r="EZQ815" s="72"/>
      <c r="EZR815" s="72"/>
      <c r="EZS815" s="72"/>
      <c r="EZT815" s="72"/>
      <c r="EZU815" s="72"/>
      <c r="EZV815" s="72"/>
      <c r="EZW815" s="72"/>
      <c r="EZX815" s="72"/>
      <c r="EZY815" s="72"/>
      <c r="EZZ815" s="72"/>
      <c r="FAA815" s="72"/>
      <c r="FAB815" s="72"/>
      <c r="FAC815" s="72"/>
      <c r="FAD815" s="72"/>
      <c r="FAE815" s="72"/>
      <c r="FAF815" s="72"/>
      <c r="FAG815" s="72"/>
      <c r="FAH815" s="72"/>
      <c r="FAI815" s="72"/>
      <c r="FAJ815" s="72"/>
      <c r="FAK815" s="72"/>
      <c r="FAL815" s="72"/>
      <c r="FAM815" s="72"/>
      <c r="FAN815" s="72"/>
      <c r="FAO815" s="72"/>
      <c r="FAP815" s="72"/>
      <c r="FAQ815" s="72"/>
      <c r="FAR815" s="72"/>
      <c r="FAS815" s="72"/>
      <c r="FAT815" s="72"/>
      <c r="FAU815" s="72"/>
      <c r="FAV815" s="72"/>
      <c r="FAW815" s="72"/>
      <c r="FAX815" s="72"/>
      <c r="FAY815" s="72"/>
      <c r="FAZ815" s="72"/>
      <c r="FBA815" s="72"/>
      <c r="FBB815" s="72"/>
      <c r="FBC815" s="72"/>
      <c r="FBD815" s="72"/>
      <c r="FBE815" s="72"/>
      <c r="FBF815" s="72"/>
      <c r="FBG815" s="72"/>
      <c r="FBH815" s="72"/>
      <c r="FBI815" s="72"/>
      <c r="FBJ815" s="72"/>
      <c r="FBK815" s="72"/>
      <c r="FBL815" s="72"/>
      <c r="FBM815" s="72"/>
      <c r="FBN815" s="72"/>
      <c r="FBO815" s="72"/>
      <c r="FBP815" s="72"/>
      <c r="FBQ815" s="72"/>
      <c r="FBR815" s="72"/>
      <c r="FBS815" s="72"/>
      <c r="FBT815" s="72"/>
      <c r="FBU815" s="72"/>
      <c r="FBV815" s="72"/>
      <c r="FBW815" s="72"/>
      <c r="FBX815" s="72"/>
      <c r="FBY815" s="72"/>
      <c r="FBZ815" s="72"/>
      <c r="FCA815" s="72"/>
      <c r="FCB815" s="72"/>
      <c r="FCC815" s="72"/>
      <c r="FCD815" s="72"/>
      <c r="FCE815" s="72"/>
      <c r="FCF815" s="72"/>
      <c r="FCG815" s="72"/>
      <c r="FCH815" s="72"/>
      <c r="FCI815" s="72"/>
      <c r="FCJ815" s="72"/>
      <c r="FCK815" s="72"/>
      <c r="FCL815" s="72"/>
      <c r="FCM815" s="72"/>
      <c r="FCN815" s="72"/>
      <c r="FCO815" s="72"/>
      <c r="FCP815" s="72"/>
      <c r="FCQ815" s="72"/>
      <c r="FCR815" s="72"/>
      <c r="FCS815" s="72"/>
      <c r="FCT815" s="72"/>
      <c r="FCU815" s="72"/>
      <c r="FCV815" s="72"/>
      <c r="FCW815" s="72"/>
      <c r="FCX815" s="72"/>
      <c r="FCY815" s="72"/>
      <c r="FCZ815" s="72"/>
      <c r="FDA815" s="72"/>
      <c r="FDB815" s="72"/>
      <c r="FDC815" s="72"/>
      <c r="FDD815" s="72"/>
      <c r="FDE815" s="72"/>
      <c r="FDF815" s="72"/>
      <c r="FDG815" s="72"/>
      <c r="FDH815" s="72"/>
      <c r="FDI815" s="72"/>
      <c r="FDJ815" s="72"/>
      <c r="FDK815" s="72"/>
      <c r="FDL815" s="72"/>
      <c r="FDM815" s="72"/>
      <c r="FDN815" s="72"/>
      <c r="FDO815" s="72"/>
      <c r="FDP815" s="72"/>
      <c r="FDQ815" s="72"/>
      <c r="FDR815" s="72"/>
      <c r="FDS815" s="72"/>
      <c r="FDT815" s="72"/>
      <c r="FDU815" s="72"/>
      <c r="FDV815" s="72"/>
      <c r="FDW815" s="72"/>
      <c r="FDX815" s="72"/>
      <c r="FDY815" s="72"/>
      <c r="FDZ815" s="72"/>
      <c r="FEA815" s="72"/>
      <c r="FEB815" s="72"/>
      <c r="FEC815" s="72"/>
      <c r="FED815" s="72"/>
      <c r="FEE815" s="72"/>
      <c r="FEF815" s="72"/>
      <c r="FEG815" s="72"/>
      <c r="FEH815" s="72"/>
      <c r="FEI815" s="72"/>
      <c r="FEJ815" s="72"/>
      <c r="FEK815" s="72"/>
      <c r="FEL815" s="72"/>
      <c r="FEM815" s="72"/>
      <c r="FEN815" s="72"/>
      <c r="FEO815" s="72"/>
      <c r="FEP815" s="72"/>
      <c r="FEQ815" s="72"/>
      <c r="FER815" s="72"/>
      <c r="FES815" s="72"/>
      <c r="FET815" s="72"/>
      <c r="FEU815" s="72"/>
      <c r="FEV815" s="72"/>
      <c r="FEW815" s="72"/>
      <c r="FEX815" s="72"/>
      <c r="FEY815" s="72"/>
      <c r="FEZ815" s="72"/>
      <c r="FFA815" s="72"/>
      <c r="FFB815" s="72"/>
      <c r="FFC815" s="72"/>
      <c r="FFD815" s="72"/>
      <c r="FFE815" s="72"/>
      <c r="FFF815" s="72"/>
      <c r="FFG815" s="72"/>
      <c r="FFH815" s="72"/>
      <c r="FFI815" s="72"/>
      <c r="FFJ815" s="72"/>
      <c r="FFK815" s="72"/>
      <c r="FFL815" s="72"/>
      <c r="FFM815" s="72"/>
      <c r="FFN815" s="72"/>
      <c r="FFO815" s="72"/>
      <c r="FFP815" s="72"/>
      <c r="FFQ815" s="72"/>
      <c r="FFR815" s="72"/>
      <c r="FFS815" s="72"/>
      <c r="FFT815" s="72"/>
      <c r="FFU815" s="72"/>
      <c r="FFV815" s="72"/>
      <c r="FFW815" s="72"/>
      <c r="FFX815" s="72"/>
      <c r="FFY815" s="72"/>
      <c r="FFZ815" s="72"/>
      <c r="FGA815" s="72"/>
      <c r="FGB815" s="72"/>
      <c r="FGC815" s="72"/>
      <c r="FGD815" s="72"/>
      <c r="FGE815" s="72"/>
      <c r="FGF815" s="72"/>
      <c r="FGG815" s="72"/>
      <c r="FGH815" s="72"/>
      <c r="FGI815" s="72"/>
      <c r="FGJ815" s="72"/>
      <c r="FGK815" s="72"/>
      <c r="FGL815" s="72"/>
      <c r="FGM815" s="72"/>
      <c r="FGN815" s="72"/>
      <c r="FGO815" s="72"/>
      <c r="FGP815" s="72"/>
      <c r="FGQ815" s="72"/>
      <c r="FGR815" s="72"/>
      <c r="FGS815" s="72"/>
      <c r="FGT815" s="72"/>
      <c r="FGU815" s="72"/>
      <c r="FGV815" s="72"/>
      <c r="FGW815" s="72"/>
      <c r="FGX815" s="72"/>
      <c r="FGY815" s="72"/>
      <c r="FGZ815" s="72"/>
      <c r="FHA815" s="72"/>
      <c r="FHB815" s="72"/>
      <c r="FHC815" s="72"/>
      <c r="FHD815" s="72"/>
      <c r="FHE815" s="72"/>
      <c r="FHF815" s="72"/>
      <c r="FHG815" s="72"/>
      <c r="FHH815" s="72"/>
      <c r="FHI815" s="72"/>
      <c r="FHJ815" s="72"/>
      <c r="FHK815" s="72"/>
      <c r="FHL815" s="72"/>
      <c r="FHM815" s="72"/>
      <c r="FHN815" s="72"/>
      <c r="FHO815" s="72"/>
      <c r="FHP815" s="72"/>
      <c r="FHQ815" s="72"/>
      <c r="FHR815" s="72"/>
      <c r="FHS815" s="72"/>
      <c r="FHT815" s="72"/>
      <c r="FHU815" s="72"/>
      <c r="FHV815" s="72"/>
      <c r="FHW815" s="72"/>
      <c r="FHX815" s="72"/>
      <c r="FHY815" s="72"/>
      <c r="FHZ815" s="72"/>
      <c r="FIA815" s="72"/>
      <c r="FIB815" s="72"/>
      <c r="FIC815" s="72"/>
      <c r="FID815" s="72"/>
      <c r="FIE815" s="72"/>
      <c r="FIF815" s="72"/>
      <c r="FIG815" s="72"/>
      <c r="FIH815" s="72"/>
      <c r="FII815" s="72"/>
      <c r="FIJ815" s="72"/>
      <c r="FIK815" s="72"/>
      <c r="FIL815" s="72"/>
      <c r="FIM815" s="72"/>
      <c r="FIN815" s="72"/>
      <c r="FIO815" s="72"/>
      <c r="FIP815" s="72"/>
      <c r="FIQ815" s="72"/>
      <c r="FIR815" s="72"/>
      <c r="FIS815" s="72"/>
      <c r="FIT815" s="72"/>
      <c r="FIU815" s="72"/>
      <c r="FIV815" s="72"/>
      <c r="FIW815" s="72"/>
      <c r="FIX815" s="72"/>
      <c r="FIY815" s="72"/>
      <c r="FIZ815" s="72"/>
      <c r="FJA815" s="72"/>
      <c r="FJB815" s="72"/>
      <c r="FJC815" s="72"/>
      <c r="FJD815" s="72"/>
      <c r="FJE815" s="72"/>
      <c r="FJF815" s="72"/>
      <c r="FJG815" s="72"/>
      <c r="FJH815" s="72"/>
      <c r="FJI815" s="72"/>
      <c r="FJJ815" s="72"/>
      <c r="FJK815" s="72"/>
      <c r="FJL815" s="72"/>
      <c r="FJM815" s="72"/>
      <c r="FJN815" s="72"/>
      <c r="FJO815" s="72"/>
      <c r="FJP815" s="72"/>
      <c r="FJQ815" s="72"/>
      <c r="FJR815" s="72"/>
      <c r="FJS815" s="72"/>
      <c r="FJT815" s="72"/>
      <c r="FJU815" s="72"/>
      <c r="FJV815" s="72"/>
      <c r="FJW815" s="72"/>
      <c r="FJX815" s="72"/>
      <c r="FJY815" s="72"/>
      <c r="FJZ815" s="72"/>
      <c r="FKA815" s="72"/>
      <c r="FKB815" s="72"/>
      <c r="FKC815" s="72"/>
      <c r="FKD815" s="72"/>
      <c r="FKE815" s="72"/>
      <c r="FKF815" s="72"/>
      <c r="FKG815" s="72"/>
      <c r="FKH815" s="72"/>
      <c r="FKI815" s="72"/>
      <c r="FKJ815" s="72"/>
      <c r="FKK815" s="72"/>
      <c r="FKL815" s="72"/>
      <c r="FKM815" s="72"/>
      <c r="FKN815" s="72"/>
      <c r="FKO815" s="72"/>
      <c r="FKP815" s="72"/>
      <c r="FKQ815" s="72"/>
      <c r="FKR815" s="72"/>
      <c r="FKS815" s="72"/>
      <c r="FKT815" s="72"/>
      <c r="FKU815" s="72"/>
      <c r="FKV815" s="72"/>
      <c r="FKW815" s="72"/>
      <c r="FKX815" s="72"/>
      <c r="FKY815" s="72"/>
      <c r="FKZ815" s="72"/>
      <c r="FLA815" s="72"/>
      <c r="FLB815" s="72"/>
      <c r="FLC815" s="72"/>
      <c r="FLD815" s="72"/>
      <c r="FLE815" s="72"/>
      <c r="FLF815" s="72"/>
      <c r="FLG815" s="72"/>
      <c r="FLH815" s="72"/>
      <c r="FLI815" s="72"/>
      <c r="FLJ815" s="72"/>
      <c r="FLK815" s="72"/>
      <c r="FLL815" s="72"/>
      <c r="FLM815" s="72"/>
      <c r="FLN815" s="72"/>
      <c r="FLO815" s="72"/>
      <c r="FLP815" s="72"/>
      <c r="FLQ815" s="72"/>
      <c r="FLR815" s="72"/>
      <c r="FLS815" s="72"/>
      <c r="FLT815" s="72"/>
      <c r="FLU815" s="72"/>
      <c r="FLV815" s="72"/>
      <c r="FLW815" s="72"/>
      <c r="FLX815" s="72"/>
      <c r="FLY815" s="72"/>
      <c r="FLZ815" s="72"/>
      <c r="FMA815" s="72"/>
      <c r="FMB815" s="72"/>
      <c r="FMC815" s="72"/>
      <c r="FMD815" s="72"/>
      <c r="FME815" s="72"/>
      <c r="FMF815" s="72"/>
      <c r="FMG815" s="72"/>
      <c r="FMH815" s="72"/>
      <c r="FMI815" s="72"/>
      <c r="FMJ815" s="72"/>
      <c r="FMK815" s="72"/>
      <c r="FML815" s="72"/>
      <c r="FMM815" s="72"/>
      <c r="FMN815" s="72"/>
      <c r="FMO815" s="72"/>
      <c r="FMP815" s="72"/>
      <c r="FMQ815" s="72"/>
      <c r="FMR815" s="72"/>
      <c r="FMS815" s="72"/>
      <c r="FMT815" s="72"/>
      <c r="FMU815" s="72"/>
      <c r="FMV815" s="72"/>
      <c r="FMW815" s="72"/>
      <c r="FMX815" s="72"/>
      <c r="FMY815" s="72"/>
      <c r="FMZ815" s="72"/>
      <c r="FNA815" s="72"/>
      <c r="FNB815" s="72"/>
      <c r="FNC815" s="72"/>
      <c r="FND815" s="72"/>
      <c r="FNE815" s="72"/>
      <c r="FNF815" s="72"/>
      <c r="FNG815" s="72"/>
      <c r="FNH815" s="72"/>
      <c r="FNI815" s="72"/>
      <c r="FNJ815" s="72"/>
      <c r="FNK815" s="72"/>
      <c r="FNL815" s="72"/>
      <c r="FNM815" s="72"/>
      <c r="FNN815" s="72"/>
      <c r="FNO815" s="72"/>
      <c r="FNP815" s="72"/>
      <c r="FNQ815" s="72"/>
      <c r="FNR815" s="72"/>
      <c r="FNS815" s="72"/>
      <c r="FNT815" s="72"/>
      <c r="FNU815" s="72"/>
      <c r="FNV815" s="72"/>
      <c r="FNW815" s="72"/>
      <c r="FNX815" s="72"/>
      <c r="FNY815" s="72"/>
      <c r="FNZ815" s="72"/>
      <c r="FOA815" s="72"/>
      <c r="FOB815" s="72"/>
      <c r="FOC815" s="72"/>
      <c r="FOD815" s="72"/>
      <c r="FOE815" s="72"/>
      <c r="FOF815" s="72"/>
      <c r="FOG815" s="72"/>
      <c r="FOH815" s="72"/>
      <c r="FOI815" s="72"/>
      <c r="FOJ815" s="72"/>
      <c r="FOK815" s="72"/>
      <c r="FOL815" s="72"/>
      <c r="FOM815" s="72"/>
      <c r="FON815" s="72"/>
      <c r="FOO815" s="72"/>
      <c r="FOP815" s="72"/>
      <c r="FOQ815" s="72"/>
      <c r="FOR815" s="72"/>
      <c r="FOS815" s="72"/>
      <c r="FOT815" s="72"/>
      <c r="FOU815" s="72"/>
      <c r="FOV815" s="72"/>
      <c r="FOW815" s="72"/>
      <c r="FOX815" s="72"/>
      <c r="FOY815" s="72"/>
      <c r="FOZ815" s="72"/>
      <c r="FPA815" s="72"/>
      <c r="FPB815" s="72"/>
      <c r="FPC815" s="72"/>
      <c r="FPD815" s="72"/>
      <c r="FPE815" s="72"/>
      <c r="FPF815" s="72"/>
      <c r="FPG815" s="72"/>
      <c r="FPH815" s="72"/>
      <c r="FPI815" s="72"/>
      <c r="FPJ815" s="72"/>
      <c r="FPK815" s="72"/>
      <c r="FPL815" s="72"/>
      <c r="FPM815" s="72"/>
      <c r="FPN815" s="72"/>
      <c r="FPO815" s="72"/>
      <c r="FPP815" s="72"/>
      <c r="FPQ815" s="72"/>
      <c r="FPR815" s="72"/>
      <c r="FPS815" s="72"/>
      <c r="FPT815" s="72"/>
      <c r="FPU815" s="72"/>
      <c r="FPV815" s="72"/>
      <c r="FPW815" s="72"/>
      <c r="FPX815" s="72"/>
      <c r="FPY815" s="72"/>
      <c r="FPZ815" s="72"/>
      <c r="FQA815" s="72"/>
      <c r="FQB815" s="72"/>
      <c r="FQC815" s="72"/>
      <c r="FQD815" s="72"/>
      <c r="FQE815" s="72"/>
      <c r="FQF815" s="72"/>
      <c r="FQG815" s="72"/>
      <c r="FQH815" s="72"/>
      <c r="FQI815" s="72"/>
      <c r="FQJ815" s="72"/>
      <c r="FQK815" s="72"/>
      <c r="FQL815" s="72"/>
      <c r="FQM815" s="72"/>
      <c r="FQN815" s="72"/>
      <c r="FQO815" s="72"/>
      <c r="FQP815" s="72"/>
      <c r="FQQ815" s="72"/>
      <c r="FQR815" s="72"/>
      <c r="FQS815" s="72"/>
      <c r="FQT815" s="72"/>
      <c r="FQU815" s="72"/>
      <c r="FQV815" s="72"/>
      <c r="FQW815" s="72"/>
      <c r="FQX815" s="72"/>
      <c r="FQY815" s="72"/>
      <c r="FQZ815" s="72"/>
      <c r="FRA815" s="72"/>
      <c r="FRB815" s="72"/>
      <c r="FRC815" s="72"/>
      <c r="FRD815" s="72"/>
      <c r="FRE815" s="72"/>
      <c r="FRF815" s="72"/>
      <c r="FRG815" s="72"/>
      <c r="FRH815" s="72"/>
      <c r="FRI815" s="72"/>
      <c r="FRJ815" s="72"/>
      <c r="FRK815" s="72"/>
      <c r="FRL815" s="72"/>
      <c r="FRM815" s="72"/>
      <c r="FRN815" s="72"/>
      <c r="FRO815" s="72"/>
      <c r="FRP815" s="72"/>
      <c r="FRQ815" s="72"/>
      <c r="FRR815" s="72"/>
      <c r="FRS815" s="72"/>
      <c r="FRT815" s="72"/>
      <c r="FRU815" s="72"/>
      <c r="FRV815" s="72"/>
      <c r="FRW815" s="72"/>
      <c r="FRX815" s="72"/>
      <c r="FRY815" s="72"/>
      <c r="FRZ815" s="72"/>
      <c r="FSA815" s="72"/>
      <c r="FSB815" s="72"/>
      <c r="FSC815" s="72"/>
      <c r="FSD815" s="72"/>
      <c r="FSE815" s="72"/>
      <c r="FSF815" s="72"/>
      <c r="FSG815" s="72"/>
      <c r="FSH815" s="72"/>
      <c r="FSI815" s="72"/>
      <c r="FSJ815" s="72"/>
      <c r="FSK815" s="72"/>
      <c r="FSL815" s="72"/>
      <c r="FSM815" s="72"/>
      <c r="FSN815" s="72"/>
      <c r="FSO815" s="72"/>
      <c r="FSP815" s="72"/>
      <c r="FSQ815" s="72"/>
      <c r="FSR815" s="72"/>
      <c r="FSS815" s="72"/>
      <c r="FST815" s="72"/>
      <c r="FSU815" s="72"/>
      <c r="FSV815" s="72"/>
      <c r="FSW815" s="72"/>
      <c r="FSX815" s="72"/>
      <c r="FSY815" s="72"/>
      <c r="FSZ815" s="72"/>
      <c r="FTA815" s="72"/>
      <c r="FTB815" s="72"/>
      <c r="FTC815" s="72"/>
      <c r="FTD815" s="72"/>
      <c r="FTE815" s="72"/>
      <c r="FTF815" s="72"/>
      <c r="FTG815" s="72"/>
      <c r="FTH815" s="72"/>
      <c r="FTI815" s="72"/>
      <c r="FTJ815" s="72"/>
      <c r="FTK815" s="72"/>
      <c r="FTL815" s="72"/>
      <c r="FTM815" s="72"/>
      <c r="FTN815" s="72"/>
      <c r="FTO815" s="72"/>
      <c r="FTP815" s="72"/>
      <c r="FTQ815" s="72"/>
      <c r="FTR815" s="72"/>
      <c r="FTS815" s="72"/>
      <c r="FTT815" s="72"/>
      <c r="FTU815" s="72"/>
      <c r="FTV815" s="72"/>
      <c r="FTW815" s="72"/>
      <c r="FTX815" s="72"/>
      <c r="FTY815" s="72"/>
      <c r="FTZ815" s="72"/>
      <c r="FUA815" s="72"/>
      <c r="FUB815" s="72"/>
      <c r="FUC815" s="72"/>
      <c r="FUD815" s="72"/>
      <c r="FUE815" s="72"/>
      <c r="FUF815" s="72"/>
      <c r="FUG815" s="72"/>
      <c r="FUH815" s="72"/>
      <c r="FUI815" s="72"/>
      <c r="FUJ815" s="72"/>
      <c r="FUK815" s="72"/>
      <c r="FUL815" s="72"/>
      <c r="FUM815" s="72"/>
      <c r="FUN815" s="72"/>
      <c r="FUO815" s="72"/>
      <c r="FUP815" s="72"/>
      <c r="FUQ815" s="72"/>
      <c r="FUR815" s="72"/>
      <c r="FUS815" s="72"/>
      <c r="FUT815" s="72"/>
      <c r="FUU815" s="72"/>
      <c r="FUV815" s="72"/>
      <c r="FUW815" s="72"/>
      <c r="FUX815" s="72"/>
      <c r="FUY815" s="72"/>
      <c r="FUZ815" s="72"/>
      <c r="FVA815" s="72"/>
      <c r="FVB815" s="72"/>
      <c r="FVC815" s="72"/>
      <c r="FVD815" s="72"/>
      <c r="FVE815" s="72"/>
      <c r="FVF815" s="72"/>
      <c r="FVG815" s="72"/>
      <c r="FVH815" s="72"/>
      <c r="FVI815" s="72"/>
      <c r="FVJ815" s="72"/>
      <c r="FVK815" s="72"/>
      <c r="FVL815" s="72"/>
      <c r="FVM815" s="72"/>
      <c r="FVN815" s="72"/>
      <c r="FVO815" s="72"/>
      <c r="FVP815" s="72"/>
      <c r="FVQ815" s="72"/>
      <c r="FVR815" s="72"/>
      <c r="FVS815" s="72"/>
      <c r="FVT815" s="72"/>
      <c r="FVU815" s="72"/>
      <c r="FVV815" s="72"/>
      <c r="FVW815" s="72"/>
      <c r="FVX815" s="72"/>
      <c r="FVY815" s="72"/>
      <c r="FVZ815" s="72"/>
      <c r="FWA815" s="72"/>
      <c r="FWB815" s="72"/>
      <c r="FWC815" s="72"/>
      <c r="FWD815" s="72"/>
      <c r="FWE815" s="72"/>
      <c r="FWF815" s="72"/>
      <c r="FWG815" s="72"/>
      <c r="FWH815" s="72"/>
      <c r="FWI815" s="72"/>
      <c r="FWJ815" s="72"/>
      <c r="FWK815" s="72"/>
      <c r="FWL815" s="72"/>
      <c r="FWM815" s="72"/>
      <c r="FWN815" s="72"/>
      <c r="FWO815" s="72"/>
      <c r="FWP815" s="72"/>
      <c r="FWQ815" s="72"/>
      <c r="FWR815" s="72"/>
      <c r="FWS815" s="72"/>
      <c r="FWT815" s="72"/>
      <c r="FWU815" s="72"/>
      <c r="FWV815" s="72"/>
      <c r="FWW815" s="72"/>
      <c r="FWX815" s="72"/>
      <c r="FWY815" s="72"/>
      <c r="FWZ815" s="72"/>
      <c r="FXA815" s="72"/>
      <c r="FXB815" s="72"/>
      <c r="FXC815" s="72"/>
      <c r="FXD815" s="72"/>
      <c r="FXE815" s="72"/>
      <c r="FXF815" s="72"/>
      <c r="FXG815" s="72"/>
      <c r="FXH815" s="72"/>
      <c r="FXI815" s="72"/>
      <c r="FXJ815" s="72"/>
      <c r="FXK815" s="72"/>
      <c r="FXL815" s="72"/>
      <c r="FXM815" s="72"/>
      <c r="FXN815" s="72"/>
      <c r="FXO815" s="72"/>
      <c r="FXP815" s="72"/>
      <c r="FXQ815" s="72"/>
      <c r="FXR815" s="72"/>
      <c r="FXS815" s="72"/>
      <c r="FXT815" s="72"/>
      <c r="FXU815" s="72"/>
      <c r="FXV815" s="72"/>
      <c r="FXW815" s="72"/>
      <c r="FXX815" s="72"/>
      <c r="FXY815" s="72"/>
      <c r="FXZ815" s="72"/>
      <c r="FYA815" s="72"/>
      <c r="FYB815" s="72"/>
      <c r="FYC815" s="72"/>
      <c r="FYD815" s="72"/>
      <c r="FYE815" s="72"/>
      <c r="FYF815" s="72"/>
      <c r="FYG815" s="72"/>
      <c r="FYH815" s="72"/>
      <c r="FYI815" s="72"/>
      <c r="FYJ815" s="72"/>
      <c r="FYK815" s="72"/>
      <c r="FYL815" s="72"/>
      <c r="FYM815" s="72"/>
      <c r="FYN815" s="72"/>
      <c r="FYO815" s="72"/>
      <c r="FYP815" s="72"/>
      <c r="FYQ815" s="72"/>
      <c r="FYR815" s="72"/>
      <c r="FYS815" s="72"/>
      <c r="FYT815" s="72"/>
      <c r="FYU815" s="72"/>
      <c r="FYV815" s="72"/>
      <c r="FYW815" s="72"/>
      <c r="FYX815" s="72"/>
      <c r="FYY815" s="72"/>
      <c r="FYZ815" s="72"/>
      <c r="FZA815" s="72"/>
      <c r="FZB815" s="72"/>
      <c r="FZC815" s="72"/>
      <c r="FZD815" s="72"/>
      <c r="FZE815" s="72"/>
      <c r="FZF815" s="72"/>
      <c r="FZG815" s="72"/>
      <c r="FZH815" s="72"/>
      <c r="FZI815" s="72"/>
      <c r="FZJ815" s="72"/>
      <c r="FZK815" s="72"/>
      <c r="FZL815" s="72"/>
      <c r="FZM815" s="72"/>
      <c r="FZN815" s="72"/>
      <c r="FZO815" s="72"/>
      <c r="FZP815" s="72"/>
      <c r="FZQ815" s="72"/>
      <c r="FZR815" s="72"/>
      <c r="FZS815" s="72"/>
      <c r="FZT815" s="72"/>
      <c r="FZU815" s="72"/>
      <c r="FZV815" s="72"/>
      <c r="FZW815" s="72"/>
      <c r="FZX815" s="72"/>
      <c r="FZY815" s="72"/>
      <c r="FZZ815" s="72"/>
      <c r="GAA815" s="72"/>
      <c r="GAB815" s="72"/>
      <c r="GAC815" s="72"/>
      <c r="GAD815" s="72"/>
      <c r="GAE815" s="72"/>
      <c r="GAF815" s="72"/>
      <c r="GAG815" s="72"/>
      <c r="GAH815" s="72"/>
      <c r="GAI815" s="72"/>
      <c r="GAJ815" s="72"/>
      <c r="GAK815" s="72"/>
      <c r="GAL815" s="72"/>
      <c r="GAM815" s="72"/>
      <c r="GAN815" s="72"/>
      <c r="GAO815" s="72"/>
      <c r="GAP815" s="72"/>
      <c r="GAQ815" s="72"/>
      <c r="GAR815" s="72"/>
      <c r="GAS815" s="72"/>
      <c r="GAT815" s="72"/>
      <c r="GAU815" s="72"/>
      <c r="GAV815" s="72"/>
      <c r="GAW815" s="72"/>
      <c r="GAX815" s="72"/>
      <c r="GAY815" s="72"/>
      <c r="GAZ815" s="72"/>
      <c r="GBA815" s="72"/>
      <c r="GBB815" s="72"/>
      <c r="GBC815" s="72"/>
      <c r="GBD815" s="72"/>
      <c r="GBE815" s="72"/>
      <c r="GBF815" s="72"/>
      <c r="GBG815" s="72"/>
      <c r="GBH815" s="72"/>
      <c r="GBI815" s="72"/>
      <c r="GBJ815" s="72"/>
      <c r="GBK815" s="72"/>
      <c r="GBL815" s="72"/>
      <c r="GBM815" s="72"/>
      <c r="GBN815" s="72"/>
      <c r="GBO815" s="72"/>
      <c r="GBP815" s="72"/>
      <c r="GBQ815" s="72"/>
      <c r="GBR815" s="72"/>
      <c r="GBS815" s="72"/>
      <c r="GBT815" s="72"/>
      <c r="GBU815" s="72"/>
      <c r="GBV815" s="72"/>
      <c r="GBW815" s="72"/>
      <c r="GBX815" s="72"/>
      <c r="GBY815" s="72"/>
      <c r="GBZ815" s="72"/>
      <c r="GCA815" s="72"/>
      <c r="GCB815" s="72"/>
      <c r="GCC815" s="72"/>
      <c r="GCD815" s="72"/>
      <c r="GCE815" s="72"/>
      <c r="GCF815" s="72"/>
      <c r="GCG815" s="72"/>
      <c r="GCH815" s="72"/>
      <c r="GCI815" s="72"/>
      <c r="GCJ815" s="72"/>
      <c r="GCK815" s="72"/>
      <c r="GCL815" s="72"/>
      <c r="GCM815" s="72"/>
      <c r="GCN815" s="72"/>
      <c r="GCO815" s="72"/>
      <c r="GCP815" s="72"/>
      <c r="GCQ815" s="72"/>
      <c r="GCR815" s="72"/>
      <c r="GCS815" s="72"/>
      <c r="GCT815" s="72"/>
      <c r="GCU815" s="72"/>
      <c r="GCV815" s="72"/>
      <c r="GCW815" s="72"/>
      <c r="GCX815" s="72"/>
      <c r="GCY815" s="72"/>
      <c r="GCZ815" s="72"/>
      <c r="GDA815" s="72"/>
      <c r="GDB815" s="72"/>
      <c r="GDC815" s="72"/>
      <c r="GDD815" s="72"/>
      <c r="GDE815" s="72"/>
      <c r="GDF815" s="72"/>
      <c r="GDG815" s="72"/>
      <c r="GDH815" s="72"/>
      <c r="GDI815" s="72"/>
      <c r="GDJ815" s="72"/>
      <c r="GDK815" s="72"/>
      <c r="GDL815" s="72"/>
      <c r="GDM815" s="72"/>
      <c r="GDN815" s="72"/>
      <c r="GDO815" s="72"/>
      <c r="GDP815" s="72"/>
      <c r="GDQ815" s="72"/>
      <c r="GDR815" s="72"/>
      <c r="GDS815" s="72"/>
      <c r="GDT815" s="72"/>
      <c r="GDU815" s="72"/>
      <c r="GDV815" s="72"/>
      <c r="GDW815" s="72"/>
      <c r="GDX815" s="72"/>
      <c r="GDY815" s="72"/>
      <c r="GDZ815" s="72"/>
      <c r="GEA815" s="72"/>
      <c r="GEB815" s="72"/>
      <c r="GEC815" s="72"/>
      <c r="GED815" s="72"/>
      <c r="GEE815" s="72"/>
      <c r="GEF815" s="72"/>
      <c r="GEG815" s="72"/>
      <c r="GEH815" s="72"/>
      <c r="GEI815" s="72"/>
      <c r="GEJ815" s="72"/>
      <c r="GEK815" s="72"/>
      <c r="GEL815" s="72"/>
      <c r="GEM815" s="72"/>
      <c r="GEN815" s="72"/>
      <c r="GEO815" s="72"/>
      <c r="GEP815" s="72"/>
      <c r="GEQ815" s="72"/>
      <c r="GER815" s="72"/>
      <c r="GES815" s="72"/>
      <c r="GET815" s="72"/>
      <c r="GEU815" s="72"/>
      <c r="GEV815" s="72"/>
      <c r="GEW815" s="72"/>
      <c r="GEX815" s="72"/>
      <c r="GEY815" s="72"/>
      <c r="GEZ815" s="72"/>
      <c r="GFA815" s="72"/>
      <c r="GFB815" s="72"/>
      <c r="GFC815" s="72"/>
      <c r="GFD815" s="72"/>
      <c r="GFE815" s="72"/>
      <c r="GFF815" s="72"/>
      <c r="GFG815" s="72"/>
      <c r="GFH815" s="72"/>
      <c r="GFI815" s="72"/>
      <c r="GFJ815" s="72"/>
      <c r="GFK815" s="72"/>
      <c r="GFL815" s="72"/>
      <c r="GFM815" s="72"/>
      <c r="GFN815" s="72"/>
      <c r="GFO815" s="72"/>
      <c r="GFP815" s="72"/>
      <c r="GFQ815" s="72"/>
      <c r="GFR815" s="72"/>
      <c r="GFS815" s="72"/>
      <c r="GFT815" s="72"/>
      <c r="GFU815" s="72"/>
      <c r="GFV815" s="72"/>
      <c r="GFW815" s="72"/>
      <c r="GFX815" s="72"/>
      <c r="GFY815" s="72"/>
      <c r="GFZ815" s="72"/>
      <c r="GGA815" s="72"/>
      <c r="GGB815" s="72"/>
      <c r="GGC815" s="72"/>
      <c r="GGD815" s="72"/>
      <c r="GGE815" s="72"/>
      <c r="GGF815" s="72"/>
      <c r="GGG815" s="72"/>
      <c r="GGH815" s="72"/>
      <c r="GGI815" s="72"/>
      <c r="GGJ815" s="72"/>
      <c r="GGK815" s="72"/>
      <c r="GGL815" s="72"/>
      <c r="GGM815" s="72"/>
      <c r="GGN815" s="72"/>
      <c r="GGO815" s="72"/>
      <c r="GGP815" s="72"/>
      <c r="GGQ815" s="72"/>
      <c r="GGR815" s="72"/>
      <c r="GGS815" s="72"/>
      <c r="GGT815" s="72"/>
      <c r="GGU815" s="72"/>
      <c r="GGV815" s="72"/>
      <c r="GGW815" s="72"/>
      <c r="GGX815" s="72"/>
      <c r="GGY815" s="72"/>
      <c r="GGZ815" s="72"/>
      <c r="GHA815" s="72"/>
      <c r="GHB815" s="72"/>
      <c r="GHC815" s="72"/>
      <c r="GHD815" s="72"/>
      <c r="GHE815" s="72"/>
      <c r="GHF815" s="72"/>
      <c r="GHG815" s="72"/>
      <c r="GHH815" s="72"/>
      <c r="GHI815" s="72"/>
      <c r="GHJ815" s="72"/>
      <c r="GHK815" s="72"/>
      <c r="GHL815" s="72"/>
      <c r="GHM815" s="72"/>
      <c r="GHN815" s="72"/>
      <c r="GHO815" s="72"/>
      <c r="GHP815" s="72"/>
      <c r="GHQ815" s="72"/>
      <c r="GHR815" s="72"/>
      <c r="GHS815" s="72"/>
      <c r="GHT815" s="72"/>
      <c r="GHU815" s="72"/>
      <c r="GHV815" s="72"/>
      <c r="GHW815" s="72"/>
      <c r="GHX815" s="72"/>
      <c r="GHY815" s="72"/>
      <c r="GHZ815" s="72"/>
      <c r="GIA815" s="72"/>
      <c r="GIB815" s="72"/>
      <c r="GIC815" s="72"/>
      <c r="GID815" s="72"/>
      <c r="GIE815" s="72"/>
      <c r="GIF815" s="72"/>
      <c r="GIG815" s="72"/>
      <c r="GIH815" s="72"/>
      <c r="GII815" s="72"/>
      <c r="GIJ815" s="72"/>
      <c r="GIK815" s="72"/>
      <c r="GIL815" s="72"/>
      <c r="GIM815" s="72"/>
      <c r="GIN815" s="72"/>
      <c r="GIO815" s="72"/>
      <c r="GIP815" s="72"/>
      <c r="GIQ815" s="72"/>
      <c r="GIR815" s="72"/>
      <c r="GIS815" s="72"/>
      <c r="GIT815" s="72"/>
      <c r="GIU815" s="72"/>
      <c r="GIV815" s="72"/>
      <c r="GIW815" s="72"/>
      <c r="GIX815" s="72"/>
      <c r="GIY815" s="72"/>
      <c r="GIZ815" s="72"/>
      <c r="GJA815" s="72"/>
      <c r="GJB815" s="72"/>
      <c r="GJC815" s="72"/>
      <c r="GJD815" s="72"/>
      <c r="GJE815" s="72"/>
      <c r="GJF815" s="72"/>
      <c r="GJG815" s="72"/>
      <c r="GJH815" s="72"/>
      <c r="GJI815" s="72"/>
      <c r="GJJ815" s="72"/>
      <c r="GJK815" s="72"/>
      <c r="GJL815" s="72"/>
      <c r="GJM815" s="72"/>
      <c r="GJN815" s="72"/>
      <c r="GJO815" s="72"/>
      <c r="GJP815" s="72"/>
      <c r="GJQ815" s="72"/>
      <c r="GJR815" s="72"/>
      <c r="GJS815" s="72"/>
      <c r="GJT815" s="72"/>
      <c r="GJU815" s="72"/>
      <c r="GJV815" s="72"/>
      <c r="GJW815" s="72"/>
      <c r="GJX815" s="72"/>
      <c r="GJY815" s="72"/>
      <c r="GJZ815" s="72"/>
      <c r="GKA815" s="72"/>
      <c r="GKB815" s="72"/>
      <c r="GKC815" s="72"/>
      <c r="GKD815" s="72"/>
      <c r="GKE815" s="72"/>
      <c r="GKF815" s="72"/>
      <c r="GKG815" s="72"/>
      <c r="GKH815" s="72"/>
      <c r="GKI815" s="72"/>
      <c r="GKJ815" s="72"/>
      <c r="GKK815" s="72"/>
      <c r="GKL815" s="72"/>
      <c r="GKM815" s="72"/>
      <c r="GKN815" s="72"/>
      <c r="GKO815" s="72"/>
      <c r="GKP815" s="72"/>
      <c r="GKQ815" s="72"/>
      <c r="GKR815" s="72"/>
      <c r="GKS815" s="72"/>
      <c r="GKT815" s="72"/>
      <c r="GKU815" s="72"/>
      <c r="GKV815" s="72"/>
      <c r="GKW815" s="72"/>
      <c r="GKX815" s="72"/>
      <c r="GKY815" s="72"/>
      <c r="GKZ815" s="72"/>
      <c r="GLA815" s="72"/>
      <c r="GLB815" s="72"/>
      <c r="GLC815" s="72"/>
      <c r="GLD815" s="72"/>
      <c r="GLE815" s="72"/>
      <c r="GLF815" s="72"/>
      <c r="GLG815" s="72"/>
      <c r="GLH815" s="72"/>
      <c r="GLI815" s="72"/>
      <c r="GLJ815" s="72"/>
      <c r="GLK815" s="72"/>
      <c r="GLL815" s="72"/>
      <c r="GLM815" s="72"/>
      <c r="GLN815" s="72"/>
      <c r="GLO815" s="72"/>
      <c r="GLP815" s="72"/>
      <c r="GLQ815" s="72"/>
      <c r="GLR815" s="72"/>
      <c r="GLS815" s="72"/>
      <c r="GLT815" s="72"/>
      <c r="GLU815" s="72"/>
      <c r="GLV815" s="72"/>
      <c r="GLW815" s="72"/>
      <c r="GLX815" s="72"/>
      <c r="GLY815" s="72"/>
      <c r="GLZ815" s="72"/>
      <c r="GMA815" s="72"/>
      <c r="GMB815" s="72"/>
      <c r="GMC815" s="72"/>
      <c r="GMD815" s="72"/>
      <c r="GME815" s="72"/>
      <c r="GMF815" s="72"/>
      <c r="GMG815" s="72"/>
      <c r="GMH815" s="72"/>
      <c r="GMI815" s="72"/>
      <c r="GMJ815" s="72"/>
      <c r="GMK815" s="72"/>
      <c r="GML815" s="72"/>
      <c r="GMM815" s="72"/>
      <c r="GMN815" s="72"/>
      <c r="GMO815" s="72"/>
      <c r="GMP815" s="72"/>
      <c r="GMQ815" s="72"/>
      <c r="GMR815" s="72"/>
      <c r="GMS815" s="72"/>
      <c r="GMT815" s="72"/>
      <c r="GMU815" s="72"/>
      <c r="GMV815" s="72"/>
      <c r="GMW815" s="72"/>
      <c r="GMX815" s="72"/>
      <c r="GMY815" s="72"/>
      <c r="GMZ815" s="72"/>
      <c r="GNA815" s="72"/>
      <c r="GNB815" s="72"/>
      <c r="GNC815" s="72"/>
      <c r="GND815" s="72"/>
      <c r="GNE815" s="72"/>
      <c r="GNF815" s="72"/>
      <c r="GNG815" s="72"/>
      <c r="GNH815" s="72"/>
      <c r="GNI815" s="72"/>
      <c r="GNJ815" s="72"/>
      <c r="GNK815" s="72"/>
      <c r="GNL815" s="72"/>
      <c r="GNM815" s="72"/>
      <c r="GNN815" s="72"/>
      <c r="GNO815" s="72"/>
      <c r="GNP815" s="72"/>
      <c r="GNQ815" s="72"/>
      <c r="GNR815" s="72"/>
      <c r="GNS815" s="72"/>
      <c r="GNT815" s="72"/>
      <c r="GNU815" s="72"/>
      <c r="GNV815" s="72"/>
      <c r="GNW815" s="72"/>
      <c r="GNX815" s="72"/>
      <c r="GNY815" s="72"/>
      <c r="GNZ815" s="72"/>
      <c r="GOA815" s="72"/>
      <c r="GOB815" s="72"/>
      <c r="GOC815" s="72"/>
      <c r="GOD815" s="72"/>
      <c r="GOE815" s="72"/>
      <c r="GOF815" s="72"/>
      <c r="GOG815" s="72"/>
      <c r="GOH815" s="72"/>
      <c r="GOI815" s="72"/>
      <c r="GOJ815" s="72"/>
      <c r="GOK815" s="72"/>
      <c r="GOL815" s="72"/>
      <c r="GOM815" s="72"/>
      <c r="GON815" s="72"/>
      <c r="GOO815" s="72"/>
      <c r="GOP815" s="72"/>
      <c r="GOQ815" s="72"/>
      <c r="GOR815" s="72"/>
      <c r="GOS815" s="72"/>
      <c r="GOT815" s="72"/>
      <c r="GOU815" s="72"/>
      <c r="GOV815" s="72"/>
      <c r="GOW815" s="72"/>
      <c r="GOX815" s="72"/>
      <c r="GOY815" s="72"/>
      <c r="GOZ815" s="72"/>
      <c r="GPA815" s="72"/>
      <c r="GPB815" s="72"/>
      <c r="GPC815" s="72"/>
      <c r="GPD815" s="72"/>
      <c r="GPE815" s="72"/>
      <c r="GPF815" s="72"/>
      <c r="GPG815" s="72"/>
      <c r="GPH815" s="72"/>
      <c r="GPI815" s="72"/>
      <c r="GPJ815" s="72"/>
      <c r="GPK815" s="72"/>
      <c r="GPL815" s="72"/>
      <c r="GPM815" s="72"/>
      <c r="GPN815" s="72"/>
      <c r="GPO815" s="72"/>
      <c r="GPP815" s="72"/>
      <c r="GPQ815" s="72"/>
      <c r="GPR815" s="72"/>
      <c r="GPS815" s="72"/>
      <c r="GPT815" s="72"/>
      <c r="GPU815" s="72"/>
      <c r="GPV815" s="72"/>
      <c r="GPW815" s="72"/>
      <c r="GPX815" s="72"/>
      <c r="GPY815" s="72"/>
      <c r="GPZ815" s="72"/>
      <c r="GQA815" s="72"/>
      <c r="GQB815" s="72"/>
      <c r="GQC815" s="72"/>
      <c r="GQD815" s="72"/>
      <c r="GQE815" s="72"/>
      <c r="GQF815" s="72"/>
      <c r="GQG815" s="72"/>
      <c r="GQH815" s="72"/>
      <c r="GQI815" s="72"/>
      <c r="GQJ815" s="72"/>
      <c r="GQK815" s="72"/>
      <c r="GQL815" s="72"/>
      <c r="GQM815" s="72"/>
      <c r="GQN815" s="72"/>
      <c r="GQO815" s="72"/>
      <c r="GQP815" s="72"/>
      <c r="GQQ815" s="72"/>
      <c r="GQR815" s="72"/>
      <c r="GQS815" s="72"/>
      <c r="GQT815" s="72"/>
      <c r="GQU815" s="72"/>
      <c r="GQV815" s="72"/>
      <c r="GQW815" s="72"/>
      <c r="GQX815" s="72"/>
      <c r="GQY815" s="72"/>
      <c r="GQZ815" s="72"/>
      <c r="GRA815" s="72"/>
      <c r="GRB815" s="72"/>
      <c r="GRC815" s="72"/>
      <c r="GRD815" s="72"/>
      <c r="GRE815" s="72"/>
      <c r="GRF815" s="72"/>
      <c r="GRG815" s="72"/>
      <c r="GRH815" s="72"/>
      <c r="GRI815" s="72"/>
      <c r="GRJ815" s="72"/>
      <c r="GRK815" s="72"/>
      <c r="GRL815" s="72"/>
      <c r="GRM815" s="72"/>
      <c r="GRN815" s="72"/>
      <c r="GRO815" s="72"/>
      <c r="GRP815" s="72"/>
      <c r="GRQ815" s="72"/>
      <c r="GRR815" s="72"/>
      <c r="GRS815" s="72"/>
      <c r="GRT815" s="72"/>
      <c r="GRU815" s="72"/>
      <c r="GRV815" s="72"/>
      <c r="GRW815" s="72"/>
      <c r="GRX815" s="72"/>
      <c r="GRY815" s="72"/>
      <c r="GRZ815" s="72"/>
      <c r="GSA815" s="72"/>
      <c r="GSB815" s="72"/>
      <c r="GSC815" s="72"/>
      <c r="GSD815" s="72"/>
      <c r="GSE815" s="72"/>
      <c r="GSF815" s="72"/>
      <c r="GSG815" s="72"/>
      <c r="GSH815" s="72"/>
      <c r="GSI815" s="72"/>
      <c r="GSJ815" s="72"/>
      <c r="GSK815" s="72"/>
      <c r="GSL815" s="72"/>
      <c r="GSM815" s="72"/>
      <c r="GSN815" s="72"/>
      <c r="GSO815" s="72"/>
      <c r="GSP815" s="72"/>
      <c r="GSQ815" s="72"/>
      <c r="GSR815" s="72"/>
      <c r="GSS815" s="72"/>
      <c r="GST815" s="72"/>
      <c r="GSU815" s="72"/>
      <c r="GSV815" s="72"/>
      <c r="GSW815" s="72"/>
      <c r="GSX815" s="72"/>
      <c r="GSY815" s="72"/>
      <c r="GSZ815" s="72"/>
      <c r="GTA815" s="72"/>
      <c r="GTB815" s="72"/>
      <c r="GTC815" s="72"/>
      <c r="GTD815" s="72"/>
      <c r="GTE815" s="72"/>
      <c r="GTF815" s="72"/>
      <c r="GTG815" s="72"/>
      <c r="GTH815" s="72"/>
      <c r="GTI815" s="72"/>
      <c r="GTJ815" s="72"/>
      <c r="GTK815" s="72"/>
      <c r="GTL815" s="72"/>
      <c r="GTM815" s="72"/>
      <c r="GTN815" s="72"/>
      <c r="GTO815" s="72"/>
      <c r="GTP815" s="72"/>
      <c r="GTQ815" s="72"/>
      <c r="GTR815" s="72"/>
      <c r="GTS815" s="72"/>
      <c r="GTT815" s="72"/>
      <c r="GTU815" s="72"/>
      <c r="GTV815" s="72"/>
      <c r="GTW815" s="72"/>
      <c r="GTX815" s="72"/>
      <c r="GTY815" s="72"/>
      <c r="GTZ815" s="72"/>
      <c r="GUA815" s="72"/>
      <c r="GUB815" s="72"/>
      <c r="GUC815" s="72"/>
      <c r="GUD815" s="72"/>
      <c r="GUE815" s="72"/>
      <c r="GUF815" s="72"/>
      <c r="GUG815" s="72"/>
      <c r="GUH815" s="72"/>
      <c r="GUI815" s="72"/>
      <c r="GUJ815" s="72"/>
      <c r="GUK815" s="72"/>
      <c r="GUL815" s="72"/>
      <c r="GUM815" s="72"/>
      <c r="GUN815" s="72"/>
      <c r="GUO815" s="72"/>
      <c r="GUP815" s="72"/>
      <c r="GUQ815" s="72"/>
      <c r="GUR815" s="72"/>
      <c r="GUS815" s="72"/>
      <c r="GUT815" s="72"/>
      <c r="GUU815" s="72"/>
      <c r="GUV815" s="72"/>
      <c r="GUW815" s="72"/>
      <c r="GUX815" s="72"/>
      <c r="GUY815" s="72"/>
      <c r="GUZ815" s="72"/>
      <c r="GVA815" s="72"/>
      <c r="GVB815" s="72"/>
      <c r="GVC815" s="72"/>
      <c r="GVD815" s="72"/>
      <c r="GVE815" s="72"/>
      <c r="GVF815" s="72"/>
      <c r="GVG815" s="72"/>
      <c r="GVH815" s="72"/>
      <c r="GVI815" s="72"/>
      <c r="GVJ815" s="72"/>
      <c r="GVK815" s="72"/>
      <c r="GVL815" s="72"/>
      <c r="GVM815" s="72"/>
      <c r="GVN815" s="72"/>
      <c r="GVO815" s="72"/>
      <c r="GVP815" s="72"/>
      <c r="GVQ815" s="72"/>
      <c r="GVR815" s="72"/>
      <c r="GVS815" s="72"/>
      <c r="GVT815" s="72"/>
      <c r="GVU815" s="72"/>
      <c r="GVV815" s="72"/>
      <c r="GVW815" s="72"/>
      <c r="GVX815" s="72"/>
      <c r="GVY815" s="72"/>
      <c r="GVZ815" s="72"/>
      <c r="GWA815" s="72"/>
      <c r="GWB815" s="72"/>
      <c r="GWC815" s="72"/>
      <c r="GWD815" s="72"/>
      <c r="GWE815" s="72"/>
      <c r="GWF815" s="72"/>
      <c r="GWG815" s="72"/>
      <c r="GWH815" s="72"/>
      <c r="GWI815" s="72"/>
      <c r="GWJ815" s="72"/>
      <c r="GWK815" s="72"/>
      <c r="GWL815" s="72"/>
      <c r="GWM815" s="72"/>
      <c r="GWN815" s="72"/>
      <c r="GWO815" s="72"/>
      <c r="GWP815" s="72"/>
      <c r="GWQ815" s="72"/>
      <c r="GWR815" s="72"/>
      <c r="GWS815" s="72"/>
      <c r="GWT815" s="72"/>
      <c r="GWU815" s="72"/>
      <c r="GWV815" s="72"/>
      <c r="GWW815" s="72"/>
      <c r="GWX815" s="72"/>
      <c r="GWY815" s="72"/>
      <c r="GWZ815" s="72"/>
      <c r="GXA815" s="72"/>
      <c r="GXB815" s="72"/>
      <c r="GXC815" s="72"/>
      <c r="GXD815" s="72"/>
      <c r="GXE815" s="72"/>
      <c r="GXF815" s="72"/>
      <c r="GXG815" s="72"/>
      <c r="GXH815" s="72"/>
      <c r="GXI815" s="72"/>
      <c r="GXJ815" s="72"/>
      <c r="GXK815" s="72"/>
      <c r="GXL815" s="72"/>
      <c r="GXM815" s="72"/>
      <c r="GXN815" s="72"/>
      <c r="GXO815" s="72"/>
      <c r="GXP815" s="72"/>
      <c r="GXQ815" s="72"/>
      <c r="GXR815" s="72"/>
      <c r="GXS815" s="72"/>
      <c r="GXT815" s="72"/>
      <c r="GXU815" s="72"/>
      <c r="GXV815" s="72"/>
      <c r="GXW815" s="72"/>
      <c r="GXX815" s="72"/>
      <c r="GXY815" s="72"/>
      <c r="GXZ815" s="72"/>
      <c r="GYA815" s="72"/>
      <c r="GYB815" s="72"/>
      <c r="GYC815" s="72"/>
      <c r="GYD815" s="72"/>
      <c r="GYE815" s="72"/>
      <c r="GYF815" s="72"/>
      <c r="GYG815" s="72"/>
      <c r="GYH815" s="72"/>
      <c r="GYI815" s="72"/>
      <c r="GYJ815" s="72"/>
      <c r="GYK815" s="72"/>
      <c r="GYL815" s="72"/>
      <c r="GYM815" s="72"/>
      <c r="GYN815" s="72"/>
      <c r="GYO815" s="72"/>
      <c r="GYP815" s="72"/>
      <c r="GYQ815" s="72"/>
      <c r="GYR815" s="72"/>
      <c r="GYS815" s="72"/>
      <c r="GYT815" s="72"/>
      <c r="GYU815" s="72"/>
      <c r="GYV815" s="72"/>
      <c r="GYW815" s="72"/>
      <c r="GYX815" s="72"/>
      <c r="GYY815" s="72"/>
      <c r="GYZ815" s="72"/>
      <c r="GZA815" s="72"/>
      <c r="GZB815" s="72"/>
      <c r="GZC815" s="72"/>
      <c r="GZD815" s="72"/>
      <c r="GZE815" s="72"/>
      <c r="GZF815" s="72"/>
      <c r="GZG815" s="72"/>
      <c r="GZH815" s="72"/>
      <c r="GZI815" s="72"/>
      <c r="GZJ815" s="72"/>
      <c r="GZK815" s="72"/>
      <c r="GZL815" s="72"/>
      <c r="GZM815" s="72"/>
      <c r="GZN815" s="72"/>
      <c r="GZO815" s="72"/>
      <c r="GZP815" s="72"/>
      <c r="GZQ815" s="72"/>
      <c r="GZR815" s="72"/>
      <c r="GZS815" s="72"/>
      <c r="GZT815" s="72"/>
      <c r="GZU815" s="72"/>
      <c r="GZV815" s="72"/>
      <c r="GZW815" s="72"/>
      <c r="GZX815" s="72"/>
      <c r="GZY815" s="72"/>
      <c r="GZZ815" s="72"/>
      <c r="HAA815" s="72"/>
      <c r="HAB815" s="72"/>
      <c r="HAC815" s="72"/>
      <c r="HAD815" s="72"/>
      <c r="HAE815" s="72"/>
      <c r="HAF815" s="72"/>
      <c r="HAG815" s="72"/>
      <c r="HAH815" s="72"/>
      <c r="HAI815" s="72"/>
      <c r="HAJ815" s="72"/>
      <c r="HAK815" s="72"/>
      <c r="HAL815" s="72"/>
      <c r="HAM815" s="72"/>
      <c r="HAN815" s="72"/>
      <c r="HAO815" s="72"/>
      <c r="HAP815" s="72"/>
      <c r="HAQ815" s="72"/>
      <c r="HAR815" s="72"/>
      <c r="HAS815" s="72"/>
      <c r="HAT815" s="72"/>
      <c r="HAU815" s="72"/>
      <c r="HAV815" s="72"/>
      <c r="HAW815" s="72"/>
      <c r="HAX815" s="72"/>
      <c r="HAY815" s="72"/>
      <c r="HAZ815" s="72"/>
      <c r="HBA815" s="72"/>
      <c r="HBB815" s="72"/>
      <c r="HBC815" s="72"/>
      <c r="HBD815" s="72"/>
      <c r="HBE815" s="72"/>
      <c r="HBF815" s="72"/>
      <c r="HBG815" s="72"/>
      <c r="HBH815" s="72"/>
      <c r="HBI815" s="72"/>
      <c r="HBJ815" s="72"/>
      <c r="HBK815" s="72"/>
      <c r="HBL815" s="72"/>
      <c r="HBM815" s="72"/>
      <c r="HBN815" s="72"/>
      <c r="HBO815" s="72"/>
      <c r="HBP815" s="72"/>
      <c r="HBQ815" s="72"/>
      <c r="HBR815" s="72"/>
      <c r="HBS815" s="72"/>
      <c r="HBT815" s="72"/>
      <c r="HBU815" s="72"/>
      <c r="HBV815" s="72"/>
      <c r="HBW815" s="72"/>
      <c r="HBX815" s="72"/>
      <c r="HBY815" s="72"/>
      <c r="HBZ815" s="72"/>
      <c r="HCA815" s="72"/>
      <c r="HCB815" s="72"/>
      <c r="HCC815" s="72"/>
      <c r="HCD815" s="72"/>
      <c r="HCE815" s="72"/>
      <c r="HCF815" s="72"/>
      <c r="HCG815" s="72"/>
      <c r="HCH815" s="72"/>
      <c r="HCI815" s="72"/>
      <c r="HCJ815" s="72"/>
      <c r="HCK815" s="72"/>
      <c r="HCL815" s="72"/>
      <c r="HCM815" s="72"/>
      <c r="HCN815" s="72"/>
      <c r="HCO815" s="72"/>
      <c r="HCP815" s="72"/>
      <c r="HCQ815" s="72"/>
      <c r="HCR815" s="72"/>
      <c r="HCS815" s="72"/>
      <c r="HCT815" s="72"/>
      <c r="HCU815" s="72"/>
      <c r="HCV815" s="72"/>
      <c r="HCW815" s="72"/>
      <c r="HCX815" s="72"/>
      <c r="HCY815" s="72"/>
      <c r="HCZ815" s="72"/>
      <c r="HDA815" s="72"/>
      <c r="HDB815" s="72"/>
      <c r="HDC815" s="72"/>
      <c r="HDD815" s="72"/>
      <c r="HDE815" s="72"/>
      <c r="HDF815" s="72"/>
      <c r="HDG815" s="72"/>
      <c r="HDH815" s="72"/>
      <c r="HDI815" s="72"/>
      <c r="HDJ815" s="72"/>
      <c r="HDK815" s="72"/>
      <c r="HDL815" s="72"/>
      <c r="HDM815" s="72"/>
      <c r="HDN815" s="72"/>
      <c r="HDO815" s="72"/>
      <c r="HDP815" s="72"/>
      <c r="HDQ815" s="72"/>
      <c r="HDR815" s="72"/>
      <c r="HDS815" s="72"/>
      <c r="HDT815" s="72"/>
      <c r="HDU815" s="72"/>
      <c r="HDV815" s="72"/>
      <c r="HDW815" s="72"/>
      <c r="HDX815" s="72"/>
      <c r="HDY815" s="72"/>
      <c r="HDZ815" s="72"/>
      <c r="HEA815" s="72"/>
      <c r="HEB815" s="72"/>
      <c r="HEC815" s="72"/>
      <c r="HED815" s="72"/>
      <c r="HEE815" s="72"/>
      <c r="HEF815" s="72"/>
      <c r="HEG815" s="72"/>
      <c r="HEH815" s="72"/>
      <c r="HEI815" s="72"/>
      <c r="HEJ815" s="72"/>
      <c r="HEK815" s="72"/>
      <c r="HEL815" s="72"/>
      <c r="HEM815" s="72"/>
      <c r="HEN815" s="72"/>
      <c r="HEO815" s="72"/>
      <c r="HEP815" s="72"/>
      <c r="HEQ815" s="72"/>
      <c r="HER815" s="72"/>
      <c r="HES815" s="72"/>
      <c r="HET815" s="72"/>
      <c r="HEU815" s="72"/>
      <c r="HEV815" s="72"/>
      <c r="HEW815" s="72"/>
      <c r="HEX815" s="72"/>
      <c r="HEY815" s="72"/>
      <c r="HEZ815" s="72"/>
      <c r="HFA815" s="72"/>
      <c r="HFB815" s="72"/>
      <c r="HFC815" s="72"/>
      <c r="HFD815" s="72"/>
      <c r="HFE815" s="72"/>
      <c r="HFF815" s="72"/>
      <c r="HFG815" s="72"/>
      <c r="HFH815" s="72"/>
      <c r="HFI815" s="72"/>
      <c r="HFJ815" s="72"/>
      <c r="HFK815" s="72"/>
      <c r="HFL815" s="72"/>
      <c r="HFM815" s="72"/>
      <c r="HFN815" s="72"/>
      <c r="HFO815" s="72"/>
      <c r="HFP815" s="72"/>
      <c r="HFQ815" s="72"/>
      <c r="HFR815" s="72"/>
      <c r="HFS815" s="72"/>
      <c r="HFT815" s="72"/>
      <c r="HFU815" s="72"/>
      <c r="HFV815" s="72"/>
      <c r="HFW815" s="72"/>
      <c r="HFX815" s="72"/>
      <c r="HFY815" s="72"/>
      <c r="HFZ815" s="72"/>
      <c r="HGA815" s="72"/>
      <c r="HGB815" s="72"/>
      <c r="HGC815" s="72"/>
      <c r="HGD815" s="72"/>
      <c r="HGE815" s="72"/>
      <c r="HGF815" s="72"/>
      <c r="HGG815" s="72"/>
      <c r="HGH815" s="72"/>
      <c r="HGI815" s="72"/>
      <c r="HGJ815" s="72"/>
      <c r="HGK815" s="72"/>
      <c r="HGL815" s="72"/>
      <c r="HGM815" s="72"/>
      <c r="HGN815" s="72"/>
      <c r="HGO815" s="72"/>
      <c r="HGP815" s="72"/>
      <c r="HGQ815" s="72"/>
      <c r="HGR815" s="72"/>
      <c r="HGS815" s="72"/>
      <c r="HGT815" s="72"/>
      <c r="HGU815" s="72"/>
      <c r="HGV815" s="72"/>
      <c r="HGW815" s="72"/>
      <c r="HGX815" s="72"/>
      <c r="HGY815" s="72"/>
      <c r="HGZ815" s="72"/>
      <c r="HHA815" s="72"/>
      <c r="HHB815" s="72"/>
      <c r="HHC815" s="72"/>
      <c r="HHD815" s="72"/>
      <c r="HHE815" s="72"/>
      <c r="HHF815" s="72"/>
      <c r="HHG815" s="72"/>
      <c r="HHH815" s="72"/>
      <c r="HHI815" s="72"/>
      <c r="HHJ815" s="72"/>
      <c r="HHK815" s="72"/>
      <c r="HHL815" s="72"/>
      <c r="HHM815" s="72"/>
      <c r="HHN815" s="72"/>
      <c r="HHO815" s="72"/>
      <c r="HHP815" s="72"/>
      <c r="HHQ815" s="72"/>
      <c r="HHR815" s="72"/>
      <c r="HHS815" s="72"/>
      <c r="HHT815" s="72"/>
      <c r="HHU815" s="72"/>
      <c r="HHV815" s="72"/>
      <c r="HHW815" s="72"/>
      <c r="HHX815" s="72"/>
      <c r="HHY815" s="72"/>
      <c r="HHZ815" s="72"/>
      <c r="HIA815" s="72"/>
      <c r="HIB815" s="72"/>
      <c r="HIC815" s="72"/>
      <c r="HID815" s="72"/>
      <c r="HIE815" s="72"/>
      <c r="HIF815" s="72"/>
      <c r="HIG815" s="72"/>
      <c r="HIH815" s="72"/>
      <c r="HII815" s="72"/>
      <c r="HIJ815" s="72"/>
      <c r="HIK815" s="72"/>
      <c r="HIL815" s="72"/>
      <c r="HIM815" s="72"/>
      <c r="HIN815" s="72"/>
      <c r="HIO815" s="72"/>
      <c r="HIP815" s="72"/>
      <c r="HIQ815" s="72"/>
      <c r="HIR815" s="72"/>
      <c r="HIS815" s="72"/>
      <c r="HIT815" s="72"/>
      <c r="HIU815" s="72"/>
      <c r="HIV815" s="72"/>
      <c r="HIW815" s="72"/>
      <c r="HIX815" s="72"/>
      <c r="HIY815" s="72"/>
      <c r="HIZ815" s="72"/>
      <c r="HJA815" s="72"/>
      <c r="HJB815" s="72"/>
      <c r="HJC815" s="72"/>
      <c r="HJD815" s="72"/>
      <c r="HJE815" s="72"/>
      <c r="HJF815" s="72"/>
      <c r="HJG815" s="72"/>
      <c r="HJH815" s="72"/>
      <c r="HJI815" s="72"/>
      <c r="HJJ815" s="72"/>
      <c r="HJK815" s="72"/>
      <c r="HJL815" s="72"/>
      <c r="HJM815" s="72"/>
      <c r="HJN815" s="72"/>
      <c r="HJO815" s="72"/>
      <c r="HJP815" s="72"/>
      <c r="HJQ815" s="72"/>
      <c r="HJR815" s="72"/>
      <c r="HJS815" s="72"/>
      <c r="HJT815" s="72"/>
      <c r="HJU815" s="72"/>
      <c r="HJV815" s="72"/>
      <c r="HJW815" s="72"/>
      <c r="HJX815" s="72"/>
      <c r="HJY815" s="72"/>
      <c r="HJZ815" s="72"/>
      <c r="HKA815" s="72"/>
      <c r="HKB815" s="72"/>
      <c r="HKC815" s="72"/>
      <c r="HKD815" s="72"/>
      <c r="HKE815" s="72"/>
      <c r="HKF815" s="72"/>
      <c r="HKG815" s="72"/>
      <c r="HKH815" s="72"/>
      <c r="HKI815" s="72"/>
      <c r="HKJ815" s="72"/>
      <c r="HKK815" s="72"/>
      <c r="HKL815" s="72"/>
      <c r="HKM815" s="72"/>
      <c r="HKN815" s="72"/>
      <c r="HKO815" s="72"/>
      <c r="HKP815" s="72"/>
      <c r="HKQ815" s="72"/>
      <c r="HKR815" s="72"/>
      <c r="HKS815" s="72"/>
      <c r="HKT815" s="72"/>
      <c r="HKU815" s="72"/>
      <c r="HKV815" s="72"/>
      <c r="HKW815" s="72"/>
      <c r="HKX815" s="72"/>
      <c r="HKY815" s="72"/>
      <c r="HKZ815" s="72"/>
      <c r="HLA815" s="72"/>
      <c r="HLB815" s="72"/>
      <c r="HLC815" s="72"/>
      <c r="HLD815" s="72"/>
      <c r="HLE815" s="72"/>
      <c r="HLF815" s="72"/>
      <c r="HLG815" s="72"/>
      <c r="HLH815" s="72"/>
      <c r="HLI815" s="72"/>
      <c r="HLJ815" s="72"/>
      <c r="HLK815" s="72"/>
      <c r="HLL815" s="72"/>
      <c r="HLM815" s="72"/>
      <c r="HLN815" s="72"/>
      <c r="HLO815" s="72"/>
      <c r="HLP815" s="72"/>
      <c r="HLQ815" s="72"/>
      <c r="HLR815" s="72"/>
      <c r="HLS815" s="72"/>
      <c r="HLT815" s="72"/>
      <c r="HLU815" s="72"/>
      <c r="HLV815" s="72"/>
      <c r="HLW815" s="72"/>
      <c r="HLX815" s="72"/>
      <c r="HLY815" s="72"/>
      <c r="HLZ815" s="72"/>
      <c r="HMA815" s="72"/>
      <c r="HMB815" s="72"/>
      <c r="HMC815" s="72"/>
      <c r="HMD815" s="72"/>
      <c r="HME815" s="72"/>
      <c r="HMF815" s="72"/>
      <c r="HMG815" s="72"/>
      <c r="HMH815" s="72"/>
      <c r="HMI815" s="72"/>
      <c r="HMJ815" s="72"/>
      <c r="HMK815" s="72"/>
      <c r="HML815" s="72"/>
      <c r="HMM815" s="72"/>
      <c r="HMN815" s="72"/>
      <c r="HMO815" s="72"/>
      <c r="HMP815" s="72"/>
      <c r="HMQ815" s="72"/>
      <c r="HMR815" s="72"/>
      <c r="HMS815" s="72"/>
      <c r="HMT815" s="72"/>
      <c r="HMU815" s="72"/>
      <c r="HMV815" s="72"/>
      <c r="HMW815" s="72"/>
      <c r="HMX815" s="72"/>
      <c r="HMY815" s="72"/>
      <c r="HMZ815" s="72"/>
      <c r="HNA815" s="72"/>
      <c r="HNB815" s="72"/>
      <c r="HNC815" s="72"/>
      <c r="HND815" s="72"/>
      <c r="HNE815" s="72"/>
      <c r="HNF815" s="72"/>
      <c r="HNG815" s="72"/>
      <c r="HNH815" s="72"/>
      <c r="HNI815" s="72"/>
      <c r="HNJ815" s="72"/>
      <c r="HNK815" s="72"/>
      <c r="HNL815" s="72"/>
      <c r="HNM815" s="72"/>
      <c r="HNN815" s="72"/>
      <c r="HNO815" s="72"/>
      <c r="HNP815" s="72"/>
      <c r="HNQ815" s="72"/>
      <c r="HNR815" s="72"/>
      <c r="HNS815" s="72"/>
      <c r="HNT815" s="72"/>
      <c r="HNU815" s="72"/>
      <c r="HNV815" s="72"/>
      <c r="HNW815" s="72"/>
      <c r="HNX815" s="72"/>
      <c r="HNY815" s="72"/>
      <c r="HNZ815" s="72"/>
      <c r="HOA815" s="72"/>
      <c r="HOB815" s="72"/>
      <c r="HOC815" s="72"/>
      <c r="HOD815" s="72"/>
      <c r="HOE815" s="72"/>
      <c r="HOF815" s="72"/>
      <c r="HOG815" s="72"/>
      <c r="HOH815" s="72"/>
      <c r="HOI815" s="72"/>
      <c r="HOJ815" s="72"/>
      <c r="HOK815" s="72"/>
      <c r="HOL815" s="72"/>
      <c r="HOM815" s="72"/>
      <c r="HON815" s="72"/>
      <c r="HOO815" s="72"/>
      <c r="HOP815" s="72"/>
      <c r="HOQ815" s="72"/>
      <c r="HOR815" s="72"/>
      <c r="HOS815" s="72"/>
      <c r="HOT815" s="72"/>
      <c r="HOU815" s="72"/>
      <c r="HOV815" s="72"/>
      <c r="HOW815" s="72"/>
      <c r="HOX815" s="72"/>
      <c r="HOY815" s="72"/>
      <c r="HOZ815" s="72"/>
      <c r="HPA815" s="72"/>
      <c r="HPB815" s="72"/>
      <c r="HPC815" s="72"/>
      <c r="HPD815" s="72"/>
      <c r="HPE815" s="72"/>
      <c r="HPF815" s="72"/>
      <c r="HPG815" s="72"/>
      <c r="HPH815" s="72"/>
      <c r="HPI815" s="72"/>
      <c r="HPJ815" s="72"/>
      <c r="HPK815" s="72"/>
      <c r="HPL815" s="72"/>
      <c r="HPM815" s="72"/>
      <c r="HPN815" s="72"/>
      <c r="HPO815" s="72"/>
      <c r="HPP815" s="72"/>
      <c r="HPQ815" s="72"/>
      <c r="HPR815" s="72"/>
      <c r="HPS815" s="72"/>
      <c r="HPT815" s="72"/>
      <c r="HPU815" s="72"/>
      <c r="HPV815" s="72"/>
      <c r="HPW815" s="72"/>
      <c r="HPX815" s="72"/>
      <c r="HPY815" s="72"/>
      <c r="HPZ815" s="72"/>
      <c r="HQA815" s="72"/>
      <c r="HQB815" s="72"/>
      <c r="HQC815" s="72"/>
      <c r="HQD815" s="72"/>
      <c r="HQE815" s="72"/>
      <c r="HQF815" s="72"/>
      <c r="HQG815" s="72"/>
      <c r="HQH815" s="72"/>
      <c r="HQI815" s="72"/>
      <c r="HQJ815" s="72"/>
      <c r="HQK815" s="72"/>
      <c r="HQL815" s="72"/>
      <c r="HQM815" s="72"/>
      <c r="HQN815" s="72"/>
      <c r="HQO815" s="72"/>
      <c r="HQP815" s="72"/>
      <c r="HQQ815" s="72"/>
      <c r="HQR815" s="72"/>
      <c r="HQS815" s="72"/>
      <c r="HQT815" s="72"/>
      <c r="HQU815" s="72"/>
      <c r="HQV815" s="72"/>
      <c r="HQW815" s="72"/>
      <c r="HQX815" s="72"/>
      <c r="HQY815" s="72"/>
      <c r="HQZ815" s="72"/>
      <c r="HRA815" s="72"/>
      <c r="HRB815" s="72"/>
      <c r="HRC815" s="72"/>
      <c r="HRD815" s="72"/>
      <c r="HRE815" s="72"/>
      <c r="HRF815" s="72"/>
      <c r="HRG815" s="72"/>
      <c r="HRH815" s="72"/>
      <c r="HRI815" s="72"/>
      <c r="HRJ815" s="72"/>
      <c r="HRK815" s="72"/>
      <c r="HRL815" s="72"/>
      <c r="HRM815" s="72"/>
      <c r="HRN815" s="72"/>
      <c r="HRO815" s="72"/>
      <c r="HRP815" s="72"/>
      <c r="HRQ815" s="72"/>
      <c r="HRR815" s="72"/>
      <c r="HRS815" s="72"/>
      <c r="HRT815" s="72"/>
      <c r="HRU815" s="72"/>
      <c r="HRV815" s="72"/>
      <c r="HRW815" s="72"/>
      <c r="HRX815" s="72"/>
      <c r="HRY815" s="72"/>
      <c r="HRZ815" s="72"/>
      <c r="HSA815" s="72"/>
      <c r="HSB815" s="72"/>
      <c r="HSC815" s="72"/>
      <c r="HSD815" s="72"/>
      <c r="HSE815" s="72"/>
      <c r="HSF815" s="72"/>
      <c r="HSG815" s="72"/>
      <c r="HSH815" s="72"/>
      <c r="HSI815" s="72"/>
      <c r="HSJ815" s="72"/>
      <c r="HSK815" s="72"/>
      <c r="HSL815" s="72"/>
      <c r="HSM815" s="72"/>
      <c r="HSN815" s="72"/>
      <c r="HSO815" s="72"/>
      <c r="HSP815" s="72"/>
      <c r="HSQ815" s="72"/>
      <c r="HSR815" s="72"/>
      <c r="HSS815" s="72"/>
      <c r="HST815" s="72"/>
      <c r="HSU815" s="72"/>
      <c r="HSV815" s="72"/>
      <c r="HSW815" s="72"/>
      <c r="HSX815" s="72"/>
      <c r="HSY815" s="72"/>
      <c r="HSZ815" s="72"/>
      <c r="HTA815" s="72"/>
      <c r="HTB815" s="72"/>
      <c r="HTC815" s="72"/>
      <c r="HTD815" s="72"/>
      <c r="HTE815" s="72"/>
      <c r="HTF815" s="72"/>
      <c r="HTG815" s="72"/>
      <c r="HTH815" s="72"/>
      <c r="HTI815" s="72"/>
      <c r="HTJ815" s="72"/>
      <c r="HTK815" s="72"/>
      <c r="HTL815" s="72"/>
      <c r="HTM815" s="72"/>
      <c r="HTN815" s="72"/>
      <c r="HTO815" s="72"/>
      <c r="HTP815" s="72"/>
      <c r="HTQ815" s="72"/>
      <c r="HTR815" s="72"/>
      <c r="HTS815" s="72"/>
      <c r="HTT815" s="72"/>
      <c r="HTU815" s="72"/>
      <c r="HTV815" s="72"/>
      <c r="HTW815" s="72"/>
      <c r="HTX815" s="72"/>
      <c r="HTY815" s="72"/>
      <c r="HTZ815" s="72"/>
      <c r="HUA815" s="72"/>
      <c r="HUB815" s="72"/>
      <c r="HUC815" s="72"/>
      <c r="HUD815" s="72"/>
      <c r="HUE815" s="72"/>
      <c r="HUF815" s="72"/>
      <c r="HUG815" s="72"/>
      <c r="HUH815" s="72"/>
      <c r="HUI815" s="72"/>
      <c r="HUJ815" s="72"/>
      <c r="HUK815" s="72"/>
      <c r="HUL815" s="72"/>
      <c r="HUM815" s="72"/>
      <c r="HUN815" s="72"/>
      <c r="HUO815" s="72"/>
      <c r="HUP815" s="72"/>
      <c r="HUQ815" s="72"/>
      <c r="HUR815" s="72"/>
      <c r="HUS815" s="72"/>
      <c r="HUT815" s="72"/>
      <c r="HUU815" s="72"/>
      <c r="HUV815" s="72"/>
      <c r="HUW815" s="72"/>
      <c r="HUX815" s="72"/>
      <c r="HUY815" s="72"/>
      <c r="HUZ815" s="72"/>
      <c r="HVA815" s="72"/>
      <c r="HVB815" s="72"/>
      <c r="HVC815" s="72"/>
      <c r="HVD815" s="72"/>
      <c r="HVE815" s="72"/>
      <c r="HVF815" s="72"/>
      <c r="HVG815" s="72"/>
      <c r="HVH815" s="72"/>
      <c r="HVI815" s="72"/>
      <c r="HVJ815" s="72"/>
      <c r="HVK815" s="72"/>
      <c r="HVL815" s="72"/>
      <c r="HVM815" s="72"/>
      <c r="HVN815" s="72"/>
      <c r="HVO815" s="72"/>
      <c r="HVP815" s="72"/>
      <c r="HVQ815" s="72"/>
      <c r="HVR815" s="72"/>
      <c r="HVS815" s="72"/>
      <c r="HVT815" s="72"/>
      <c r="HVU815" s="72"/>
      <c r="HVV815" s="72"/>
      <c r="HVW815" s="72"/>
      <c r="HVX815" s="72"/>
      <c r="HVY815" s="72"/>
      <c r="HVZ815" s="72"/>
      <c r="HWA815" s="72"/>
      <c r="HWB815" s="72"/>
      <c r="HWC815" s="72"/>
      <c r="HWD815" s="72"/>
      <c r="HWE815" s="72"/>
      <c r="HWF815" s="72"/>
      <c r="HWG815" s="72"/>
      <c r="HWH815" s="72"/>
      <c r="HWI815" s="72"/>
      <c r="HWJ815" s="72"/>
      <c r="HWK815" s="72"/>
      <c r="HWL815" s="72"/>
      <c r="HWM815" s="72"/>
      <c r="HWN815" s="72"/>
      <c r="HWO815" s="72"/>
      <c r="HWP815" s="72"/>
      <c r="HWQ815" s="72"/>
      <c r="HWR815" s="72"/>
      <c r="HWS815" s="72"/>
      <c r="HWT815" s="72"/>
      <c r="HWU815" s="72"/>
      <c r="HWV815" s="72"/>
      <c r="HWW815" s="72"/>
      <c r="HWX815" s="72"/>
      <c r="HWY815" s="72"/>
      <c r="HWZ815" s="72"/>
      <c r="HXA815" s="72"/>
      <c r="HXB815" s="72"/>
      <c r="HXC815" s="72"/>
      <c r="HXD815" s="72"/>
      <c r="HXE815" s="72"/>
      <c r="HXF815" s="72"/>
      <c r="HXG815" s="72"/>
      <c r="HXH815" s="72"/>
      <c r="HXI815" s="72"/>
      <c r="HXJ815" s="72"/>
      <c r="HXK815" s="72"/>
      <c r="HXL815" s="72"/>
      <c r="HXM815" s="72"/>
      <c r="HXN815" s="72"/>
      <c r="HXO815" s="72"/>
      <c r="HXP815" s="72"/>
      <c r="HXQ815" s="72"/>
      <c r="HXR815" s="72"/>
      <c r="HXS815" s="72"/>
      <c r="HXT815" s="72"/>
      <c r="HXU815" s="72"/>
      <c r="HXV815" s="72"/>
      <c r="HXW815" s="72"/>
      <c r="HXX815" s="72"/>
      <c r="HXY815" s="72"/>
      <c r="HXZ815" s="72"/>
      <c r="HYA815" s="72"/>
      <c r="HYB815" s="72"/>
      <c r="HYC815" s="72"/>
      <c r="HYD815" s="72"/>
      <c r="HYE815" s="72"/>
      <c r="HYF815" s="72"/>
      <c r="HYG815" s="72"/>
      <c r="HYH815" s="72"/>
      <c r="HYI815" s="72"/>
      <c r="HYJ815" s="72"/>
      <c r="HYK815" s="72"/>
      <c r="HYL815" s="72"/>
      <c r="HYM815" s="72"/>
      <c r="HYN815" s="72"/>
      <c r="HYO815" s="72"/>
      <c r="HYP815" s="72"/>
      <c r="HYQ815" s="72"/>
      <c r="HYR815" s="72"/>
      <c r="HYS815" s="72"/>
      <c r="HYT815" s="72"/>
      <c r="HYU815" s="72"/>
      <c r="HYV815" s="72"/>
      <c r="HYW815" s="72"/>
      <c r="HYX815" s="72"/>
      <c r="HYY815" s="72"/>
      <c r="HYZ815" s="72"/>
      <c r="HZA815" s="72"/>
      <c r="HZB815" s="72"/>
      <c r="HZC815" s="72"/>
      <c r="HZD815" s="72"/>
      <c r="HZE815" s="72"/>
      <c r="HZF815" s="72"/>
      <c r="HZG815" s="72"/>
      <c r="HZH815" s="72"/>
      <c r="HZI815" s="72"/>
      <c r="HZJ815" s="72"/>
      <c r="HZK815" s="72"/>
      <c r="HZL815" s="72"/>
      <c r="HZM815" s="72"/>
      <c r="HZN815" s="72"/>
      <c r="HZO815" s="72"/>
      <c r="HZP815" s="72"/>
      <c r="HZQ815" s="72"/>
      <c r="HZR815" s="72"/>
      <c r="HZS815" s="72"/>
      <c r="HZT815" s="72"/>
      <c r="HZU815" s="72"/>
      <c r="HZV815" s="72"/>
      <c r="HZW815" s="72"/>
      <c r="HZX815" s="72"/>
      <c r="HZY815" s="72"/>
      <c r="HZZ815" s="72"/>
      <c r="IAA815" s="72"/>
      <c r="IAB815" s="72"/>
      <c r="IAC815" s="72"/>
      <c r="IAD815" s="72"/>
      <c r="IAE815" s="72"/>
      <c r="IAF815" s="72"/>
      <c r="IAG815" s="72"/>
      <c r="IAH815" s="72"/>
      <c r="IAI815" s="72"/>
      <c r="IAJ815" s="72"/>
      <c r="IAK815" s="72"/>
      <c r="IAL815" s="72"/>
      <c r="IAM815" s="72"/>
      <c r="IAN815" s="72"/>
      <c r="IAO815" s="72"/>
      <c r="IAP815" s="72"/>
      <c r="IAQ815" s="72"/>
      <c r="IAR815" s="72"/>
      <c r="IAS815" s="72"/>
      <c r="IAT815" s="72"/>
      <c r="IAU815" s="72"/>
      <c r="IAV815" s="72"/>
      <c r="IAW815" s="72"/>
      <c r="IAX815" s="72"/>
      <c r="IAY815" s="72"/>
      <c r="IAZ815" s="72"/>
      <c r="IBA815" s="72"/>
      <c r="IBB815" s="72"/>
      <c r="IBC815" s="72"/>
      <c r="IBD815" s="72"/>
      <c r="IBE815" s="72"/>
      <c r="IBF815" s="72"/>
      <c r="IBG815" s="72"/>
      <c r="IBH815" s="72"/>
      <c r="IBI815" s="72"/>
      <c r="IBJ815" s="72"/>
      <c r="IBK815" s="72"/>
      <c r="IBL815" s="72"/>
      <c r="IBM815" s="72"/>
      <c r="IBN815" s="72"/>
      <c r="IBO815" s="72"/>
      <c r="IBP815" s="72"/>
      <c r="IBQ815" s="72"/>
      <c r="IBR815" s="72"/>
      <c r="IBS815" s="72"/>
      <c r="IBT815" s="72"/>
      <c r="IBU815" s="72"/>
      <c r="IBV815" s="72"/>
      <c r="IBW815" s="72"/>
      <c r="IBX815" s="72"/>
      <c r="IBY815" s="72"/>
      <c r="IBZ815" s="72"/>
      <c r="ICA815" s="72"/>
      <c r="ICB815" s="72"/>
      <c r="ICC815" s="72"/>
      <c r="ICD815" s="72"/>
      <c r="ICE815" s="72"/>
      <c r="ICF815" s="72"/>
      <c r="ICG815" s="72"/>
      <c r="ICH815" s="72"/>
      <c r="ICI815" s="72"/>
      <c r="ICJ815" s="72"/>
      <c r="ICK815" s="72"/>
      <c r="ICL815" s="72"/>
      <c r="ICM815" s="72"/>
      <c r="ICN815" s="72"/>
      <c r="ICO815" s="72"/>
      <c r="ICP815" s="72"/>
      <c r="ICQ815" s="72"/>
      <c r="ICR815" s="72"/>
      <c r="ICS815" s="72"/>
      <c r="ICT815" s="72"/>
      <c r="ICU815" s="72"/>
      <c r="ICV815" s="72"/>
      <c r="ICW815" s="72"/>
      <c r="ICX815" s="72"/>
      <c r="ICY815" s="72"/>
      <c r="ICZ815" s="72"/>
      <c r="IDA815" s="72"/>
      <c r="IDB815" s="72"/>
      <c r="IDC815" s="72"/>
      <c r="IDD815" s="72"/>
      <c r="IDE815" s="72"/>
      <c r="IDF815" s="72"/>
      <c r="IDG815" s="72"/>
      <c r="IDH815" s="72"/>
      <c r="IDI815" s="72"/>
      <c r="IDJ815" s="72"/>
      <c r="IDK815" s="72"/>
      <c r="IDL815" s="72"/>
      <c r="IDM815" s="72"/>
      <c r="IDN815" s="72"/>
      <c r="IDO815" s="72"/>
      <c r="IDP815" s="72"/>
      <c r="IDQ815" s="72"/>
      <c r="IDR815" s="72"/>
      <c r="IDS815" s="72"/>
      <c r="IDT815" s="72"/>
      <c r="IDU815" s="72"/>
      <c r="IDV815" s="72"/>
      <c r="IDW815" s="72"/>
      <c r="IDX815" s="72"/>
      <c r="IDY815" s="72"/>
      <c r="IDZ815" s="72"/>
      <c r="IEA815" s="72"/>
      <c r="IEB815" s="72"/>
      <c r="IEC815" s="72"/>
      <c r="IED815" s="72"/>
      <c r="IEE815" s="72"/>
      <c r="IEF815" s="72"/>
      <c r="IEG815" s="72"/>
      <c r="IEH815" s="72"/>
      <c r="IEI815" s="72"/>
      <c r="IEJ815" s="72"/>
      <c r="IEK815" s="72"/>
      <c r="IEL815" s="72"/>
      <c r="IEM815" s="72"/>
      <c r="IEN815" s="72"/>
      <c r="IEO815" s="72"/>
      <c r="IEP815" s="72"/>
      <c r="IEQ815" s="72"/>
      <c r="IER815" s="72"/>
      <c r="IES815" s="72"/>
      <c r="IET815" s="72"/>
      <c r="IEU815" s="72"/>
      <c r="IEV815" s="72"/>
      <c r="IEW815" s="72"/>
      <c r="IEX815" s="72"/>
      <c r="IEY815" s="72"/>
      <c r="IEZ815" s="72"/>
      <c r="IFA815" s="72"/>
      <c r="IFB815" s="72"/>
      <c r="IFC815" s="72"/>
      <c r="IFD815" s="72"/>
      <c r="IFE815" s="72"/>
      <c r="IFF815" s="72"/>
      <c r="IFG815" s="72"/>
      <c r="IFH815" s="72"/>
      <c r="IFI815" s="72"/>
      <c r="IFJ815" s="72"/>
      <c r="IFK815" s="72"/>
      <c r="IFL815" s="72"/>
      <c r="IFM815" s="72"/>
      <c r="IFN815" s="72"/>
      <c r="IFO815" s="72"/>
      <c r="IFP815" s="72"/>
      <c r="IFQ815" s="72"/>
      <c r="IFR815" s="72"/>
      <c r="IFS815" s="72"/>
      <c r="IFT815" s="72"/>
      <c r="IFU815" s="72"/>
      <c r="IFV815" s="72"/>
      <c r="IFW815" s="72"/>
      <c r="IFX815" s="72"/>
      <c r="IFY815" s="72"/>
      <c r="IFZ815" s="72"/>
      <c r="IGA815" s="72"/>
      <c r="IGB815" s="72"/>
      <c r="IGC815" s="72"/>
      <c r="IGD815" s="72"/>
      <c r="IGE815" s="72"/>
      <c r="IGF815" s="72"/>
      <c r="IGG815" s="72"/>
      <c r="IGH815" s="72"/>
      <c r="IGI815" s="72"/>
      <c r="IGJ815" s="72"/>
      <c r="IGK815" s="72"/>
      <c r="IGL815" s="72"/>
      <c r="IGM815" s="72"/>
      <c r="IGN815" s="72"/>
      <c r="IGO815" s="72"/>
      <c r="IGP815" s="72"/>
      <c r="IGQ815" s="72"/>
      <c r="IGR815" s="72"/>
      <c r="IGS815" s="72"/>
      <c r="IGT815" s="72"/>
      <c r="IGU815" s="72"/>
      <c r="IGV815" s="72"/>
      <c r="IGW815" s="72"/>
      <c r="IGX815" s="72"/>
      <c r="IGY815" s="72"/>
      <c r="IGZ815" s="72"/>
      <c r="IHA815" s="72"/>
      <c r="IHB815" s="72"/>
      <c r="IHC815" s="72"/>
      <c r="IHD815" s="72"/>
      <c r="IHE815" s="72"/>
      <c r="IHF815" s="72"/>
      <c r="IHG815" s="72"/>
      <c r="IHH815" s="72"/>
      <c r="IHI815" s="72"/>
      <c r="IHJ815" s="72"/>
      <c r="IHK815" s="72"/>
      <c r="IHL815" s="72"/>
      <c r="IHM815" s="72"/>
      <c r="IHN815" s="72"/>
      <c r="IHO815" s="72"/>
      <c r="IHP815" s="72"/>
      <c r="IHQ815" s="72"/>
      <c r="IHR815" s="72"/>
      <c r="IHS815" s="72"/>
      <c r="IHT815" s="72"/>
      <c r="IHU815" s="72"/>
      <c r="IHV815" s="72"/>
      <c r="IHW815" s="72"/>
      <c r="IHX815" s="72"/>
      <c r="IHY815" s="72"/>
      <c r="IHZ815" s="72"/>
      <c r="IIA815" s="72"/>
      <c r="IIB815" s="72"/>
      <c r="IIC815" s="72"/>
      <c r="IID815" s="72"/>
      <c r="IIE815" s="72"/>
      <c r="IIF815" s="72"/>
      <c r="IIG815" s="72"/>
      <c r="IIH815" s="72"/>
      <c r="III815" s="72"/>
      <c r="IIJ815" s="72"/>
      <c r="IIK815" s="72"/>
      <c r="IIL815" s="72"/>
      <c r="IIM815" s="72"/>
      <c r="IIN815" s="72"/>
      <c r="IIO815" s="72"/>
      <c r="IIP815" s="72"/>
      <c r="IIQ815" s="72"/>
      <c r="IIR815" s="72"/>
      <c r="IIS815" s="72"/>
      <c r="IIT815" s="72"/>
      <c r="IIU815" s="72"/>
      <c r="IIV815" s="72"/>
      <c r="IIW815" s="72"/>
      <c r="IIX815" s="72"/>
      <c r="IIY815" s="72"/>
      <c r="IIZ815" s="72"/>
      <c r="IJA815" s="72"/>
      <c r="IJB815" s="72"/>
      <c r="IJC815" s="72"/>
      <c r="IJD815" s="72"/>
      <c r="IJE815" s="72"/>
      <c r="IJF815" s="72"/>
      <c r="IJG815" s="72"/>
      <c r="IJH815" s="72"/>
      <c r="IJI815" s="72"/>
      <c r="IJJ815" s="72"/>
      <c r="IJK815" s="72"/>
      <c r="IJL815" s="72"/>
      <c r="IJM815" s="72"/>
      <c r="IJN815" s="72"/>
      <c r="IJO815" s="72"/>
      <c r="IJP815" s="72"/>
      <c r="IJQ815" s="72"/>
      <c r="IJR815" s="72"/>
      <c r="IJS815" s="72"/>
      <c r="IJT815" s="72"/>
      <c r="IJU815" s="72"/>
      <c r="IJV815" s="72"/>
      <c r="IJW815" s="72"/>
      <c r="IJX815" s="72"/>
      <c r="IJY815" s="72"/>
      <c r="IJZ815" s="72"/>
      <c r="IKA815" s="72"/>
      <c r="IKB815" s="72"/>
      <c r="IKC815" s="72"/>
      <c r="IKD815" s="72"/>
      <c r="IKE815" s="72"/>
      <c r="IKF815" s="72"/>
      <c r="IKG815" s="72"/>
      <c r="IKH815" s="72"/>
      <c r="IKI815" s="72"/>
      <c r="IKJ815" s="72"/>
      <c r="IKK815" s="72"/>
      <c r="IKL815" s="72"/>
      <c r="IKM815" s="72"/>
      <c r="IKN815" s="72"/>
      <c r="IKO815" s="72"/>
      <c r="IKP815" s="72"/>
      <c r="IKQ815" s="72"/>
      <c r="IKR815" s="72"/>
      <c r="IKS815" s="72"/>
      <c r="IKT815" s="72"/>
      <c r="IKU815" s="72"/>
      <c r="IKV815" s="72"/>
      <c r="IKW815" s="72"/>
      <c r="IKX815" s="72"/>
      <c r="IKY815" s="72"/>
      <c r="IKZ815" s="72"/>
      <c r="ILA815" s="72"/>
      <c r="ILB815" s="72"/>
      <c r="ILC815" s="72"/>
      <c r="ILD815" s="72"/>
      <c r="ILE815" s="72"/>
      <c r="ILF815" s="72"/>
      <c r="ILG815" s="72"/>
      <c r="ILH815" s="72"/>
      <c r="ILI815" s="72"/>
      <c r="ILJ815" s="72"/>
      <c r="ILK815" s="72"/>
      <c r="ILL815" s="72"/>
      <c r="ILM815" s="72"/>
      <c r="ILN815" s="72"/>
      <c r="ILO815" s="72"/>
      <c r="ILP815" s="72"/>
      <c r="ILQ815" s="72"/>
      <c r="ILR815" s="72"/>
      <c r="ILS815" s="72"/>
      <c r="ILT815" s="72"/>
      <c r="ILU815" s="72"/>
      <c r="ILV815" s="72"/>
      <c r="ILW815" s="72"/>
      <c r="ILX815" s="72"/>
      <c r="ILY815" s="72"/>
      <c r="ILZ815" s="72"/>
      <c r="IMA815" s="72"/>
      <c r="IMB815" s="72"/>
      <c r="IMC815" s="72"/>
      <c r="IMD815" s="72"/>
      <c r="IME815" s="72"/>
      <c r="IMF815" s="72"/>
      <c r="IMG815" s="72"/>
      <c r="IMH815" s="72"/>
      <c r="IMI815" s="72"/>
      <c r="IMJ815" s="72"/>
      <c r="IMK815" s="72"/>
      <c r="IML815" s="72"/>
      <c r="IMM815" s="72"/>
      <c r="IMN815" s="72"/>
      <c r="IMO815" s="72"/>
      <c r="IMP815" s="72"/>
      <c r="IMQ815" s="72"/>
      <c r="IMR815" s="72"/>
      <c r="IMS815" s="72"/>
      <c r="IMT815" s="72"/>
      <c r="IMU815" s="72"/>
      <c r="IMV815" s="72"/>
      <c r="IMW815" s="72"/>
      <c r="IMX815" s="72"/>
      <c r="IMY815" s="72"/>
      <c r="IMZ815" s="72"/>
      <c r="INA815" s="72"/>
      <c r="INB815" s="72"/>
      <c r="INC815" s="72"/>
      <c r="IND815" s="72"/>
      <c r="INE815" s="72"/>
      <c r="INF815" s="72"/>
      <c r="ING815" s="72"/>
      <c r="INH815" s="72"/>
      <c r="INI815" s="72"/>
      <c r="INJ815" s="72"/>
      <c r="INK815" s="72"/>
      <c r="INL815" s="72"/>
      <c r="INM815" s="72"/>
      <c r="INN815" s="72"/>
      <c r="INO815" s="72"/>
      <c r="INP815" s="72"/>
      <c r="INQ815" s="72"/>
      <c r="INR815" s="72"/>
      <c r="INS815" s="72"/>
      <c r="INT815" s="72"/>
      <c r="INU815" s="72"/>
      <c r="INV815" s="72"/>
      <c r="INW815" s="72"/>
      <c r="INX815" s="72"/>
      <c r="INY815" s="72"/>
      <c r="INZ815" s="72"/>
      <c r="IOA815" s="72"/>
      <c r="IOB815" s="72"/>
      <c r="IOC815" s="72"/>
      <c r="IOD815" s="72"/>
      <c r="IOE815" s="72"/>
      <c r="IOF815" s="72"/>
      <c r="IOG815" s="72"/>
      <c r="IOH815" s="72"/>
      <c r="IOI815" s="72"/>
      <c r="IOJ815" s="72"/>
      <c r="IOK815" s="72"/>
      <c r="IOL815" s="72"/>
      <c r="IOM815" s="72"/>
      <c r="ION815" s="72"/>
      <c r="IOO815" s="72"/>
      <c r="IOP815" s="72"/>
      <c r="IOQ815" s="72"/>
      <c r="IOR815" s="72"/>
      <c r="IOS815" s="72"/>
      <c r="IOT815" s="72"/>
      <c r="IOU815" s="72"/>
      <c r="IOV815" s="72"/>
      <c r="IOW815" s="72"/>
      <c r="IOX815" s="72"/>
      <c r="IOY815" s="72"/>
      <c r="IOZ815" s="72"/>
      <c r="IPA815" s="72"/>
      <c r="IPB815" s="72"/>
      <c r="IPC815" s="72"/>
      <c r="IPD815" s="72"/>
      <c r="IPE815" s="72"/>
      <c r="IPF815" s="72"/>
      <c r="IPG815" s="72"/>
      <c r="IPH815" s="72"/>
      <c r="IPI815" s="72"/>
      <c r="IPJ815" s="72"/>
      <c r="IPK815" s="72"/>
      <c r="IPL815" s="72"/>
      <c r="IPM815" s="72"/>
      <c r="IPN815" s="72"/>
      <c r="IPO815" s="72"/>
      <c r="IPP815" s="72"/>
      <c r="IPQ815" s="72"/>
      <c r="IPR815" s="72"/>
      <c r="IPS815" s="72"/>
      <c r="IPT815" s="72"/>
      <c r="IPU815" s="72"/>
      <c r="IPV815" s="72"/>
      <c r="IPW815" s="72"/>
      <c r="IPX815" s="72"/>
      <c r="IPY815" s="72"/>
      <c r="IPZ815" s="72"/>
      <c r="IQA815" s="72"/>
      <c r="IQB815" s="72"/>
      <c r="IQC815" s="72"/>
      <c r="IQD815" s="72"/>
      <c r="IQE815" s="72"/>
      <c r="IQF815" s="72"/>
      <c r="IQG815" s="72"/>
      <c r="IQH815" s="72"/>
      <c r="IQI815" s="72"/>
      <c r="IQJ815" s="72"/>
      <c r="IQK815" s="72"/>
      <c r="IQL815" s="72"/>
      <c r="IQM815" s="72"/>
      <c r="IQN815" s="72"/>
      <c r="IQO815" s="72"/>
      <c r="IQP815" s="72"/>
      <c r="IQQ815" s="72"/>
      <c r="IQR815" s="72"/>
      <c r="IQS815" s="72"/>
      <c r="IQT815" s="72"/>
      <c r="IQU815" s="72"/>
      <c r="IQV815" s="72"/>
      <c r="IQW815" s="72"/>
      <c r="IQX815" s="72"/>
      <c r="IQY815" s="72"/>
      <c r="IQZ815" s="72"/>
      <c r="IRA815" s="72"/>
      <c r="IRB815" s="72"/>
      <c r="IRC815" s="72"/>
      <c r="IRD815" s="72"/>
      <c r="IRE815" s="72"/>
      <c r="IRF815" s="72"/>
      <c r="IRG815" s="72"/>
      <c r="IRH815" s="72"/>
      <c r="IRI815" s="72"/>
      <c r="IRJ815" s="72"/>
      <c r="IRK815" s="72"/>
      <c r="IRL815" s="72"/>
      <c r="IRM815" s="72"/>
      <c r="IRN815" s="72"/>
      <c r="IRO815" s="72"/>
      <c r="IRP815" s="72"/>
      <c r="IRQ815" s="72"/>
      <c r="IRR815" s="72"/>
      <c r="IRS815" s="72"/>
      <c r="IRT815" s="72"/>
      <c r="IRU815" s="72"/>
      <c r="IRV815" s="72"/>
      <c r="IRW815" s="72"/>
      <c r="IRX815" s="72"/>
      <c r="IRY815" s="72"/>
      <c r="IRZ815" s="72"/>
      <c r="ISA815" s="72"/>
      <c r="ISB815" s="72"/>
      <c r="ISC815" s="72"/>
      <c r="ISD815" s="72"/>
      <c r="ISE815" s="72"/>
      <c r="ISF815" s="72"/>
      <c r="ISG815" s="72"/>
      <c r="ISH815" s="72"/>
      <c r="ISI815" s="72"/>
      <c r="ISJ815" s="72"/>
      <c r="ISK815" s="72"/>
      <c r="ISL815" s="72"/>
      <c r="ISM815" s="72"/>
      <c r="ISN815" s="72"/>
      <c r="ISO815" s="72"/>
      <c r="ISP815" s="72"/>
      <c r="ISQ815" s="72"/>
      <c r="ISR815" s="72"/>
      <c r="ISS815" s="72"/>
      <c r="IST815" s="72"/>
      <c r="ISU815" s="72"/>
      <c r="ISV815" s="72"/>
      <c r="ISW815" s="72"/>
      <c r="ISX815" s="72"/>
      <c r="ISY815" s="72"/>
      <c r="ISZ815" s="72"/>
      <c r="ITA815" s="72"/>
      <c r="ITB815" s="72"/>
      <c r="ITC815" s="72"/>
      <c r="ITD815" s="72"/>
      <c r="ITE815" s="72"/>
      <c r="ITF815" s="72"/>
      <c r="ITG815" s="72"/>
      <c r="ITH815" s="72"/>
      <c r="ITI815" s="72"/>
      <c r="ITJ815" s="72"/>
      <c r="ITK815" s="72"/>
      <c r="ITL815" s="72"/>
      <c r="ITM815" s="72"/>
      <c r="ITN815" s="72"/>
      <c r="ITO815" s="72"/>
      <c r="ITP815" s="72"/>
      <c r="ITQ815" s="72"/>
      <c r="ITR815" s="72"/>
      <c r="ITS815" s="72"/>
      <c r="ITT815" s="72"/>
      <c r="ITU815" s="72"/>
      <c r="ITV815" s="72"/>
      <c r="ITW815" s="72"/>
      <c r="ITX815" s="72"/>
      <c r="ITY815" s="72"/>
      <c r="ITZ815" s="72"/>
      <c r="IUA815" s="72"/>
      <c r="IUB815" s="72"/>
      <c r="IUC815" s="72"/>
      <c r="IUD815" s="72"/>
      <c r="IUE815" s="72"/>
      <c r="IUF815" s="72"/>
      <c r="IUG815" s="72"/>
      <c r="IUH815" s="72"/>
      <c r="IUI815" s="72"/>
      <c r="IUJ815" s="72"/>
      <c r="IUK815" s="72"/>
      <c r="IUL815" s="72"/>
      <c r="IUM815" s="72"/>
      <c r="IUN815" s="72"/>
      <c r="IUO815" s="72"/>
      <c r="IUP815" s="72"/>
      <c r="IUQ815" s="72"/>
      <c r="IUR815" s="72"/>
      <c r="IUS815" s="72"/>
      <c r="IUT815" s="72"/>
      <c r="IUU815" s="72"/>
      <c r="IUV815" s="72"/>
      <c r="IUW815" s="72"/>
      <c r="IUX815" s="72"/>
      <c r="IUY815" s="72"/>
      <c r="IUZ815" s="72"/>
      <c r="IVA815" s="72"/>
      <c r="IVB815" s="72"/>
      <c r="IVC815" s="72"/>
      <c r="IVD815" s="72"/>
      <c r="IVE815" s="72"/>
      <c r="IVF815" s="72"/>
      <c r="IVG815" s="72"/>
      <c r="IVH815" s="72"/>
      <c r="IVI815" s="72"/>
      <c r="IVJ815" s="72"/>
      <c r="IVK815" s="72"/>
      <c r="IVL815" s="72"/>
      <c r="IVM815" s="72"/>
      <c r="IVN815" s="72"/>
      <c r="IVO815" s="72"/>
      <c r="IVP815" s="72"/>
      <c r="IVQ815" s="72"/>
      <c r="IVR815" s="72"/>
      <c r="IVS815" s="72"/>
      <c r="IVT815" s="72"/>
      <c r="IVU815" s="72"/>
      <c r="IVV815" s="72"/>
      <c r="IVW815" s="72"/>
      <c r="IVX815" s="72"/>
      <c r="IVY815" s="72"/>
      <c r="IVZ815" s="72"/>
      <c r="IWA815" s="72"/>
      <c r="IWB815" s="72"/>
      <c r="IWC815" s="72"/>
      <c r="IWD815" s="72"/>
      <c r="IWE815" s="72"/>
      <c r="IWF815" s="72"/>
      <c r="IWG815" s="72"/>
      <c r="IWH815" s="72"/>
      <c r="IWI815" s="72"/>
      <c r="IWJ815" s="72"/>
      <c r="IWK815" s="72"/>
      <c r="IWL815" s="72"/>
      <c r="IWM815" s="72"/>
      <c r="IWN815" s="72"/>
      <c r="IWO815" s="72"/>
      <c r="IWP815" s="72"/>
      <c r="IWQ815" s="72"/>
      <c r="IWR815" s="72"/>
      <c r="IWS815" s="72"/>
      <c r="IWT815" s="72"/>
      <c r="IWU815" s="72"/>
      <c r="IWV815" s="72"/>
      <c r="IWW815" s="72"/>
      <c r="IWX815" s="72"/>
      <c r="IWY815" s="72"/>
      <c r="IWZ815" s="72"/>
      <c r="IXA815" s="72"/>
      <c r="IXB815" s="72"/>
      <c r="IXC815" s="72"/>
      <c r="IXD815" s="72"/>
      <c r="IXE815" s="72"/>
      <c r="IXF815" s="72"/>
      <c r="IXG815" s="72"/>
      <c r="IXH815" s="72"/>
      <c r="IXI815" s="72"/>
      <c r="IXJ815" s="72"/>
      <c r="IXK815" s="72"/>
      <c r="IXL815" s="72"/>
      <c r="IXM815" s="72"/>
      <c r="IXN815" s="72"/>
      <c r="IXO815" s="72"/>
      <c r="IXP815" s="72"/>
      <c r="IXQ815" s="72"/>
      <c r="IXR815" s="72"/>
      <c r="IXS815" s="72"/>
      <c r="IXT815" s="72"/>
      <c r="IXU815" s="72"/>
      <c r="IXV815" s="72"/>
      <c r="IXW815" s="72"/>
      <c r="IXX815" s="72"/>
      <c r="IXY815" s="72"/>
      <c r="IXZ815" s="72"/>
      <c r="IYA815" s="72"/>
      <c r="IYB815" s="72"/>
      <c r="IYC815" s="72"/>
      <c r="IYD815" s="72"/>
      <c r="IYE815" s="72"/>
      <c r="IYF815" s="72"/>
      <c r="IYG815" s="72"/>
      <c r="IYH815" s="72"/>
      <c r="IYI815" s="72"/>
      <c r="IYJ815" s="72"/>
      <c r="IYK815" s="72"/>
      <c r="IYL815" s="72"/>
      <c r="IYM815" s="72"/>
      <c r="IYN815" s="72"/>
      <c r="IYO815" s="72"/>
      <c r="IYP815" s="72"/>
      <c r="IYQ815" s="72"/>
      <c r="IYR815" s="72"/>
      <c r="IYS815" s="72"/>
      <c r="IYT815" s="72"/>
      <c r="IYU815" s="72"/>
      <c r="IYV815" s="72"/>
      <c r="IYW815" s="72"/>
      <c r="IYX815" s="72"/>
      <c r="IYY815" s="72"/>
      <c r="IYZ815" s="72"/>
      <c r="IZA815" s="72"/>
      <c r="IZB815" s="72"/>
      <c r="IZC815" s="72"/>
      <c r="IZD815" s="72"/>
      <c r="IZE815" s="72"/>
      <c r="IZF815" s="72"/>
      <c r="IZG815" s="72"/>
      <c r="IZH815" s="72"/>
      <c r="IZI815" s="72"/>
      <c r="IZJ815" s="72"/>
      <c r="IZK815" s="72"/>
      <c r="IZL815" s="72"/>
      <c r="IZM815" s="72"/>
      <c r="IZN815" s="72"/>
      <c r="IZO815" s="72"/>
      <c r="IZP815" s="72"/>
      <c r="IZQ815" s="72"/>
      <c r="IZR815" s="72"/>
      <c r="IZS815" s="72"/>
      <c r="IZT815" s="72"/>
      <c r="IZU815" s="72"/>
      <c r="IZV815" s="72"/>
      <c r="IZW815" s="72"/>
      <c r="IZX815" s="72"/>
      <c r="IZY815" s="72"/>
      <c r="IZZ815" s="72"/>
      <c r="JAA815" s="72"/>
      <c r="JAB815" s="72"/>
      <c r="JAC815" s="72"/>
      <c r="JAD815" s="72"/>
      <c r="JAE815" s="72"/>
      <c r="JAF815" s="72"/>
      <c r="JAG815" s="72"/>
      <c r="JAH815" s="72"/>
      <c r="JAI815" s="72"/>
      <c r="JAJ815" s="72"/>
      <c r="JAK815" s="72"/>
      <c r="JAL815" s="72"/>
      <c r="JAM815" s="72"/>
      <c r="JAN815" s="72"/>
      <c r="JAO815" s="72"/>
      <c r="JAP815" s="72"/>
      <c r="JAQ815" s="72"/>
      <c r="JAR815" s="72"/>
      <c r="JAS815" s="72"/>
      <c r="JAT815" s="72"/>
      <c r="JAU815" s="72"/>
      <c r="JAV815" s="72"/>
      <c r="JAW815" s="72"/>
      <c r="JAX815" s="72"/>
      <c r="JAY815" s="72"/>
      <c r="JAZ815" s="72"/>
      <c r="JBA815" s="72"/>
      <c r="JBB815" s="72"/>
      <c r="JBC815" s="72"/>
      <c r="JBD815" s="72"/>
      <c r="JBE815" s="72"/>
      <c r="JBF815" s="72"/>
      <c r="JBG815" s="72"/>
      <c r="JBH815" s="72"/>
      <c r="JBI815" s="72"/>
      <c r="JBJ815" s="72"/>
      <c r="JBK815" s="72"/>
      <c r="JBL815" s="72"/>
      <c r="JBM815" s="72"/>
      <c r="JBN815" s="72"/>
      <c r="JBO815" s="72"/>
      <c r="JBP815" s="72"/>
      <c r="JBQ815" s="72"/>
      <c r="JBR815" s="72"/>
      <c r="JBS815" s="72"/>
      <c r="JBT815" s="72"/>
      <c r="JBU815" s="72"/>
      <c r="JBV815" s="72"/>
      <c r="JBW815" s="72"/>
      <c r="JBX815" s="72"/>
      <c r="JBY815" s="72"/>
      <c r="JBZ815" s="72"/>
      <c r="JCA815" s="72"/>
      <c r="JCB815" s="72"/>
      <c r="JCC815" s="72"/>
      <c r="JCD815" s="72"/>
      <c r="JCE815" s="72"/>
      <c r="JCF815" s="72"/>
      <c r="JCG815" s="72"/>
      <c r="JCH815" s="72"/>
      <c r="JCI815" s="72"/>
      <c r="JCJ815" s="72"/>
      <c r="JCK815" s="72"/>
      <c r="JCL815" s="72"/>
      <c r="JCM815" s="72"/>
      <c r="JCN815" s="72"/>
      <c r="JCO815" s="72"/>
      <c r="JCP815" s="72"/>
      <c r="JCQ815" s="72"/>
      <c r="JCR815" s="72"/>
      <c r="JCS815" s="72"/>
      <c r="JCT815" s="72"/>
      <c r="JCU815" s="72"/>
      <c r="JCV815" s="72"/>
      <c r="JCW815" s="72"/>
      <c r="JCX815" s="72"/>
      <c r="JCY815" s="72"/>
      <c r="JCZ815" s="72"/>
      <c r="JDA815" s="72"/>
      <c r="JDB815" s="72"/>
      <c r="JDC815" s="72"/>
      <c r="JDD815" s="72"/>
      <c r="JDE815" s="72"/>
      <c r="JDF815" s="72"/>
      <c r="JDG815" s="72"/>
      <c r="JDH815" s="72"/>
      <c r="JDI815" s="72"/>
      <c r="JDJ815" s="72"/>
      <c r="JDK815" s="72"/>
      <c r="JDL815" s="72"/>
      <c r="JDM815" s="72"/>
      <c r="JDN815" s="72"/>
      <c r="JDO815" s="72"/>
      <c r="JDP815" s="72"/>
      <c r="JDQ815" s="72"/>
      <c r="JDR815" s="72"/>
      <c r="JDS815" s="72"/>
      <c r="JDT815" s="72"/>
      <c r="JDU815" s="72"/>
      <c r="JDV815" s="72"/>
      <c r="JDW815" s="72"/>
      <c r="JDX815" s="72"/>
      <c r="JDY815" s="72"/>
      <c r="JDZ815" s="72"/>
      <c r="JEA815" s="72"/>
      <c r="JEB815" s="72"/>
      <c r="JEC815" s="72"/>
      <c r="JED815" s="72"/>
      <c r="JEE815" s="72"/>
      <c r="JEF815" s="72"/>
      <c r="JEG815" s="72"/>
      <c r="JEH815" s="72"/>
      <c r="JEI815" s="72"/>
      <c r="JEJ815" s="72"/>
      <c r="JEK815" s="72"/>
      <c r="JEL815" s="72"/>
      <c r="JEM815" s="72"/>
      <c r="JEN815" s="72"/>
      <c r="JEO815" s="72"/>
      <c r="JEP815" s="72"/>
      <c r="JEQ815" s="72"/>
      <c r="JER815" s="72"/>
      <c r="JES815" s="72"/>
      <c r="JET815" s="72"/>
      <c r="JEU815" s="72"/>
      <c r="JEV815" s="72"/>
      <c r="JEW815" s="72"/>
      <c r="JEX815" s="72"/>
      <c r="JEY815" s="72"/>
      <c r="JEZ815" s="72"/>
      <c r="JFA815" s="72"/>
      <c r="JFB815" s="72"/>
      <c r="JFC815" s="72"/>
      <c r="JFD815" s="72"/>
      <c r="JFE815" s="72"/>
      <c r="JFF815" s="72"/>
      <c r="JFG815" s="72"/>
      <c r="JFH815" s="72"/>
      <c r="JFI815" s="72"/>
      <c r="JFJ815" s="72"/>
      <c r="JFK815" s="72"/>
      <c r="JFL815" s="72"/>
      <c r="JFM815" s="72"/>
      <c r="JFN815" s="72"/>
      <c r="JFO815" s="72"/>
      <c r="JFP815" s="72"/>
      <c r="JFQ815" s="72"/>
      <c r="JFR815" s="72"/>
      <c r="JFS815" s="72"/>
      <c r="JFT815" s="72"/>
      <c r="JFU815" s="72"/>
      <c r="JFV815" s="72"/>
      <c r="JFW815" s="72"/>
      <c r="JFX815" s="72"/>
      <c r="JFY815" s="72"/>
      <c r="JFZ815" s="72"/>
      <c r="JGA815" s="72"/>
      <c r="JGB815" s="72"/>
      <c r="JGC815" s="72"/>
      <c r="JGD815" s="72"/>
      <c r="JGE815" s="72"/>
      <c r="JGF815" s="72"/>
      <c r="JGG815" s="72"/>
      <c r="JGH815" s="72"/>
      <c r="JGI815" s="72"/>
      <c r="JGJ815" s="72"/>
      <c r="JGK815" s="72"/>
      <c r="JGL815" s="72"/>
      <c r="JGM815" s="72"/>
      <c r="JGN815" s="72"/>
      <c r="JGO815" s="72"/>
      <c r="JGP815" s="72"/>
      <c r="JGQ815" s="72"/>
      <c r="JGR815" s="72"/>
      <c r="JGS815" s="72"/>
      <c r="JGT815" s="72"/>
      <c r="JGU815" s="72"/>
      <c r="JGV815" s="72"/>
      <c r="JGW815" s="72"/>
      <c r="JGX815" s="72"/>
      <c r="JGY815" s="72"/>
      <c r="JGZ815" s="72"/>
      <c r="JHA815" s="72"/>
      <c r="JHB815" s="72"/>
      <c r="JHC815" s="72"/>
      <c r="JHD815" s="72"/>
      <c r="JHE815" s="72"/>
      <c r="JHF815" s="72"/>
      <c r="JHG815" s="72"/>
      <c r="JHH815" s="72"/>
      <c r="JHI815" s="72"/>
      <c r="JHJ815" s="72"/>
      <c r="JHK815" s="72"/>
      <c r="JHL815" s="72"/>
      <c r="JHM815" s="72"/>
      <c r="JHN815" s="72"/>
      <c r="JHO815" s="72"/>
      <c r="JHP815" s="72"/>
      <c r="JHQ815" s="72"/>
      <c r="JHR815" s="72"/>
      <c r="JHS815" s="72"/>
      <c r="JHT815" s="72"/>
      <c r="JHU815" s="72"/>
      <c r="JHV815" s="72"/>
      <c r="JHW815" s="72"/>
      <c r="JHX815" s="72"/>
      <c r="JHY815" s="72"/>
      <c r="JHZ815" s="72"/>
      <c r="JIA815" s="72"/>
      <c r="JIB815" s="72"/>
      <c r="JIC815" s="72"/>
      <c r="JID815" s="72"/>
      <c r="JIE815" s="72"/>
      <c r="JIF815" s="72"/>
      <c r="JIG815" s="72"/>
      <c r="JIH815" s="72"/>
      <c r="JII815" s="72"/>
      <c r="JIJ815" s="72"/>
      <c r="JIK815" s="72"/>
      <c r="JIL815" s="72"/>
      <c r="JIM815" s="72"/>
      <c r="JIN815" s="72"/>
      <c r="JIO815" s="72"/>
      <c r="JIP815" s="72"/>
      <c r="JIQ815" s="72"/>
      <c r="JIR815" s="72"/>
      <c r="JIS815" s="72"/>
      <c r="JIT815" s="72"/>
      <c r="JIU815" s="72"/>
      <c r="JIV815" s="72"/>
      <c r="JIW815" s="72"/>
      <c r="JIX815" s="72"/>
      <c r="JIY815" s="72"/>
      <c r="JIZ815" s="72"/>
      <c r="JJA815" s="72"/>
      <c r="JJB815" s="72"/>
      <c r="JJC815" s="72"/>
      <c r="JJD815" s="72"/>
      <c r="JJE815" s="72"/>
      <c r="JJF815" s="72"/>
      <c r="JJG815" s="72"/>
      <c r="JJH815" s="72"/>
      <c r="JJI815" s="72"/>
      <c r="JJJ815" s="72"/>
      <c r="JJK815" s="72"/>
      <c r="JJL815" s="72"/>
      <c r="JJM815" s="72"/>
      <c r="JJN815" s="72"/>
      <c r="JJO815" s="72"/>
      <c r="JJP815" s="72"/>
      <c r="JJQ815" s="72"/>
      <c r="JJR815" s="72"/>
      <c r="JJS815" s="72"/>
      <c r="JJT815" s="72"/>
      <c r="JJU815" s="72"/>
      <c r="JJV815" s="72"/>
      <c r="JJW815" s="72"/>
      <c r="JJX815" s="72"/>
      <c r="JJY815" s="72"/>
      <c r="JJZ815" s="72"/>
      <c r="JKA815" s="72"/>
      <c r="JKB815" s="72"/>
      <c r="JKC815" s="72"/>
      <c r="JKD815" s="72"/>
      <c r="JKE815" s="72"/>
      <c r="JKF815" s="72"/>
      <c r="JKG815" s="72"/>
      <c r="JKH815" s="72"/>
      <c r="JKI815" s="72"/>
      <c r="JKJ815" s="72"/>
      <c r="JKK815" s="72"/>
      <c r="JKL815" s="72"/>
      <c r="JKM815" s="72"/>
      <c r="JKN815" s="72"/>
      <c r="JKO815" s="72"/>
      <c r="JKP815" s="72"/>
      <c r="JKQ815" s="72"/>
      <c r="JKR815" s="72"/>
      <c r="JKS815" s="72"/>
      <c r="JKT815" s="72"/>
      <c r="JKU815" s="72"/>
      <c r="JKV815" s="72"/>
      <c r="JKW815" s="72"/>
      <c r="JKX815" s="72"/>
      <c r="JKY815" s="72"/>
      <c r="JKZ815" s="72"/>
      <c r="JLA815" s="72"/>
      <c r="JLB815" s="72"/>
      <c r="JLC815" s="72"/>
      <c r="JLD815" s="72"/>
      <c r="JLE815" s="72"/>
      <c r="JLF815" s="72"/>
      <c r="JLG815" s="72"/>
      <c r="JLH815" s="72"/>
      <c r="JLI815" s="72"/>
      <c r="JLJ815" s="72"/>
      <c r="JLK815" s="72"/>
      <c r="JLL815" s="72"/>
      <c r="JLM815" s="72"/>
      <c r="JLN815" s="72"/>
      <c r="JLO815" s="72"/>
      <c r="JLP815" s="72"/>
      <c r="JLQ815" s="72"/>
      <c r="JLR815" s="72"/>
      <c r="JLS815" s="72"/>
      <c r="JLT815" s="72"/>
      <c r="JLU815" s="72"/>
      <c r="JLV815" s="72"/>
      <c r="JLW815" s="72"/>
      <c r="JLX815" s="72"/>
      <c r="JLY815" s="72"/>
      <c r="JLZ815" s="72"/>
      <c r="JMA815" s="72"/>
      <c r="JMB815" s="72"/>
      <c r="JMC815" s="72"/>
      <c r="JMD815" s="72"/>
      <c r="JME815" s="72"/>
      <c r="JMF815" s="72"/>
      <c r="JMG815" s="72"/>
      <c r="JMH815" s="72"/>
      <c r="JMI815" s="72"/>
      <c r="JMJ815" s="72"/>
      <c r="JMK815" s="72"/>
      <c r="JML815" s="72"/>
      <c r="JMM815" s="72"/>
      <c r="JMN815" s="72"/>
      <c r="JMO815" s="72"/>
      <c r="JMP815" s="72"/>
      <c r="JMQ815" s="72"/>
      <c r="JMR815" s="72"/>
      <c r="JMS815" s="72"/>
      <c r="JMT815" s="72"/>
      <c r="JMU815" s="72"/>
      <c r="JMV815" s="72"/>
      <c r="JMW815" s="72"/>
      <c r="JMX815" s="72"/>
      <c r="JMY815" s="72"/>
      <c r="JMZ815" s="72"/>
      <c r="JNA815" s="72"/>
      <c r="JNB815" s="72"/>
      <c r="JNC815" s="72"/>
      <c r="JND815" s="72"/>
      <c r="JNE815" s="72"/>
      <c r="JNF815" s="72"/>
      <c r="JNG815" s="72"/>
      <c r="JNH815" s="72"/>
      <c r="JNI815" s="72"/>
      <c r="JNJ815" s="72"/>
      <c r="JNK815" s="72"/>
      <c r="JNL815" s="72"/>
      <c r="JNM815" s="72"/>
      <c r="JNN815" s="72"/>
      <c r="JNO815" s="72"/>
      <c r="JNP815" s="72"/>
      <c r="JNQ815" s="72"/>
      <c r="JNR815" s="72"/>
      <c r="JNS815" s="72"/>
      <c r="JNT815" s="72"/>
      <c r="JNU815" s="72"/>
      <c r="JNV815" s="72"/>
      <c r="JNW815" s="72"/>
      <c r="JNX815" s="72"/>
      <c r="JNY815" s="72"/>
      <c r="JNZ815" s="72"/>
      <c r="JOA815" s="72"/>
      <c r="JOB815" s="72"/>
      <c r="JOC815" s="72"/>
      <c r="JOD815" s="72"/>
      <c r="JOE815" s="72"/>
      <c r="JOF815" s="72"/>
      <c r="JOG815" s="72"/>
      <c r="JOH815" s="72"/>
      <c r="JOI815" s="72"/>
      <c r="JOJ815" s="72"/>
      <c r="JOK815" s="72"/>
      <c r="JOL815" s="72"/>
      <c r="JOM815" s="72"/>
      <c r="JON815" s="72"/>
      <c r="JOO815" s="72"/>
      <c r="JOP815" s="72"/>
      <c r="JOQ815" s="72"/>
      <c r="JOR815" s="72"/>
      <c r="JOS815" s="72"/>
      <c r="JOT815" s="72"/>
      <c r="JOU815" s="72"/>
      <c r="JOV815" s="72"/>
      <c r="JOW815" s="72"/>
      <c r="JOX815" s="72"/>
      <c r="JOY815" s="72"/>
      <c r="JOZ815" s="72"/>
      <c r="JPA815" s="72"/>
      <c r="JPB815" s="72"/>
      <c r="JPC815" s="72"/>
      <c r="JPD815" s="72"/>
      <c r="JPE815" s="72"/>
      <c r="JPF815" s="72"/>
      <c r="JPG815" s="72"/>
      <c r="JPH815" s="72"/>
      <c r="JPI815" s="72"/>
      <c r="JPJ815" s="72"/>
      <c r="JPK815" s="72"/>
      <c r="JPL815" s="72"/>
      <c r="JPM815" s="72"/>
      <c r="JPN815" s="72"/>
      <c r="JPO815" s="72"/>
      <c r="JPP815" s="72"/>
      <c r="JPQ815" s="72"/>
      <c r="JPR815" s="72"/>
      <c r="JPS815" s="72"/>
      <c r="JPT815" s="72"/>
      <c r="JPU815" s="72"/>
      <c r="JPV815" s="72"/>
      <c r="JPW815" s="72"/>
      <c r="JPX815" s="72"/>
      <c r="JPY815" s="72"/>
      <c r="JPZ815" s="72"/>
      <c r="JQA815" s="72"/>
      <c r="JQB815" s="72"/>
      <c r="JQC815" s="72"/>
      <c r="JQD815" s="72"/>
      <c r="JQE815" s="72"/>
      <c r="JQF815" s="72"/>
      <c r="JQG815" s="72"/>
      <c r="JQH815" s="72"/>
      <c r="JQI815" s="72"/>
      <c r="JQJ815" s="72"/>
      <c r="JQK815" s="72"/>
      <c r="JQL815" s="72"/>
      <c r="JQM815" s="72"/>
      <c r="JQN815" s="72"/>
      <c r="JQO815" s="72"/>
      <c r="JQP815" s="72"/>
      <c r="JQQ815" s="72"/>
      <c r="JQR815" s="72"/>
      <c r="JQS815" s="72"/>
      <c r="JQT815" s="72"/>
      <c r="JQU815" s="72"/>
      <c r="JQV815" s="72"/>
      <c r="JQW815" s="72"/>
      <c r="JQX815" s="72"/>
      <c r="JQY815" s="72"/>
      <c r="JQZ815" s="72"/>
      <c r="JRA815" s="72"/>
      <c r="JRB815" s="72"/>
      <c r="JRC815" s="72"/>
      <c r="JRD815" s="72"/>
      <c r="JRE815" s="72"/>
      <c r="JRF815" s="72"/>
      <c r="JRG815" s="72"/>
      <c r="JRH815" s="72"/>
      <c r="JRI815" s="72"/>
      <c r="JRJ815" s="72"/>
      <c r="JRK815" s="72"/>
      <c r="JRL815" s="72"/>
      <c r="JRM815" s="72"/>
      <c r="JRN815" s="72"/>
      <c r="JRO815" s="72"/>
      <c r="JRP815" s="72"/>
      <c r="JRQ815" s="72"/>
      <c r="JRR815" s="72"/>
      <c r="JRS815" s="72"/>
      <c r="JRT815" s="72"/>
      <c r="JRU815" s="72"/>
      <c r="JRV815" s="72"/>
      <c r="JRW815" s="72"/>
      <c r="JRX815" s="72"/>
      <c r="JRY815" s="72"/>
      <c r="JRZ815" s="72"/>
      <c r="JSA815" s="72"/>
      <c r="JSB815" s="72"/>
      <c r="JSC815" s="72"/>
      <c r="JSD815" s="72"/>
      <c r="JSE815" s="72"/>
      <c r="JSF815" s="72"/>
      <c r="JSG815" s="72"/>
      <c r="JSH815" s="72"/>
      <c r="JSI815" s="72"/>
      <c r="JSJ815" s="72"/>
      <c r="JSK815" s="72"/>
      <c r="JSL815" s="72"/>
      <c r="JSM815" s="72"/>
      <c r="JSN815" s="72"/>
      <c r="JSO815" s="72"/>
      <c r="JSP815" s="72"/>
      <c r="JSQ815" s="72"/>
      <c r="JSR815" s="72"/>
      <c r="JSS815" s="72"/>
      <c r="JST815" s="72"/>
      <c r="JSU815" s="72"/>
      <c r="JSV815" s="72"/>
      <c r="JSW815" s="72"/>
      <c r="JSX815" s="72"/>
      <c r="JSY815" s="72"/>
      <c r="JSZ815" s="72"/>
      <c r="JTA815" s="72"/>
      <c r="JTB815" s="72"/>
      <c r="JTC815" s="72"/>
      <c r="JTD815" s="72"/>
      <c r="JTE815" s="72"/>
      <c r="JTF815" s="72"/>
      <c r="JTG815" s="72"/>
      <c r="JTH815" s="72"/>
      <c r="JTI815" s="72"/>
      <c r="JTJ815" s="72"/>
      <c r="JTK815" s="72"/>
      <c r="JTL815" s="72"/>
      <c r="JTM815" s="72"/>
      <c r="JTN815" s="72"/>
      <c r="JTO815" s="72"/>
      <c r="JTP815" s="72"/>
      <c r="JTQ815" s="72"/>
      <c r="JTR815" s="72"/>
      <c r="JTS815" s="72"/>
      <c r="JTT815" s="72"/>
      <c r="JTU815" s="72"/>
      <c r="JTV815" s="72"/>
      <c r="JTW815" s="72"/>
      <c r="JTX815" s="72"/>
      <c r="JTY815" s="72"/>
      <c r="JTZ815" s="72"/>
      <c r="JUA815" s="72"/>
      <c r="JUB815" s="72"/>
      <c r="JUC815" s="72"/>
      <c r="JUD815" s="72"/>
      <c r="JUE815" s="72"/>
      <c r="JUF815" s="72"/>
      <c r="JUG815" s="72"/>
      <c r="JUH815" s="72"/>
      <c r="JUI815" s="72"/>
      <c r="JUJ815" s="72"/>
      <c r="JUK815" s="72"/>
      <c r="JUL815" s="72"/>
      <c r="JUM815" s="72"/>
      <c r="JUN815" s="72"/>
      <c r="JUO815" s="72"/>
      <c r="JUP815" s="72"/>
      <c r="JUQ815" s="72"/>
      <c r="JUR815" s="72"/>
      <c r="JUS815" s="72"/>
      <c r="JUT815" s="72"/>
      <c r="JUU815" s="72"/>
      <c r="JUV815" s="72"/>
      <c r="JUW815" s="72"/>
      <c r="JUX815" s="72"/>
      <c r="JUY815" s="72"/>
      <c r="JUZ815" s="72"/>
      <c r="JVA815" s="72"/>
      <c r="JVB815" s="72"/>
      <c r="JVC815" s="72"/>
      <c r="JVD815" s="72"/>
      <c r="JVE815" s="72"/>
      <c r="JVF815" s="72"/>
      <c r="JVG815" s="72"/>
      <c r="JVH815" s="72"/>
      <c r="JVI815" s="72"/>
      <c r="JVJ815" s="72"/>
      <c r="JVK815" s="72"/>
      <c r="JVL815" s="72"/>
      <c r="JVM815" s="72"/>
      <c r="JVN815" s="72"/>
      <c r="JVO815" s="72"/>
      <c r="JVP815" s="72"/>
      <c r="JVQ815" s="72"/>
      <c r="JVR815" s="72"/>
      <c r="JVS815" s="72"/>
      <c r="JVT815" s="72"/>
      <c r="JVU815" s="72"/>
      <c r="JVV815" s="72"/>
      <c r="JVW815" s="72"/>
      <c r="JVX815" s="72"/>
      <c r="JVY815" s="72"/>
      <c r="JVZ815" s="72"/>
      <c r="JWA815" s="72"/>
      <c r="JWB815" s="72"/>
      <c r="JWC815" s="72"/>
      <c r="JWD815" s="72"/>
      <c r="JWE815" s="72"/>
      <c r="JWF815" s="72"/>
      <c r="JWG815" s="72"/>
      <c r="JWH815" s="72"/>
      <c r="JWI815" s="72"/>
      <c r="JWJ815" s="72"/>
      <c r="JWK815" s="72"/>
      <c r="JWL815" s="72"/>
      <c r="JWM815" s="72"/>
      <c r="JWN815" s="72"/>
      <c r="JWO815" s="72"/>
      <c r="JWP815" s="72"/>
      <c r="JWQ815" s="72"/>
      <c r="JWR815" s="72"/>
      <c r="JWS815" s="72"/>
      <c r="JWT815" s="72"/>
      <c r="JWU815" s="72"/>
      <c r="JWV815" s="72"/>
      <c r="JWW815" s="72"/>
      <c r="JWX815" s="72"/>
      <c r="JWY815" s="72"/>
      <c r="JWZ815" s="72"/>
      <c r="JXA815" s="72"/>
      <c r="JXB815" s="72"/>
      <c r="JXC815" s="72"/>
      <c r="JXD815" s="72"/>
      <c r="JXE815" s="72"/>
      <c r="JXF815" s="72"/>
      <c r="JXG815" s="72"/>
      <c r="JXH815" s="72"/>
      <c r="JXI815" s="72"/>
      <c r="JXJ815" s="72"/>
      <c r="JXK815" s="72"/>
      <c r="JXL815" s="72"/>
      <c r="JXM815" s="72"/>
      <c r="JXN815" s="72"/>
      <c r="JXO815" s="72"/>
      <c r="JXP815" s="72"/>
      <c r="JXQ815" s="72"/>
      <c r="JXR815" s="72"/>
      <c r="JXS815" s="72"/>
      <c r="JXT815" s="72"/>
      <c r="JXU815" s="72"/>
      <c r="JXV815" s="72"/>
      <c r="JXW815" s="72"/>
      <c r="JXX815" s="72"/>
      <c r="JXY815" s="72"/>
      <c r="JXZ815" s="72"/>
      <c r="JYA815" s="72"/>
      <c r="JYB815" s="72"/>
      <c r="JYC815" s="72"/>
      <c r="JYD815" s="72"/>
      <c r="JYE815" s="72"/>
      <c r="JYF815" s="72"/>
      <c r="JYG815" s="72"/>
      <c r="JYH815" s="72"/>
      <c r="JYI815" s="72"/>
      <c r="JYJ815" s="72"/>
      <c r="JYK815" s="72"/>
      <c r="JYL815" s="72"/>
      <c r="JYM815" s="72"/>
      <c r="JYN815" s="72"/>
      <c r="JYO815" s="72"/>
      <c r="JYP815" s="72"/>
      <c r="JYQ815" s="72"/>
      <c r="JYR815" s="72"/>
      <c r="JYS815" s="72"/>
      <c r="JYT815" s="72"/>
      <c r="JYU815" s="72"/>
      <c r="JYV815" s="72"/>
      <c r="JYW815" s="72"/>
      <c r="JYX815" s="72"/>
      <c r="JYY815" s="72"/>
      <c r="JYZ815" s="72"/>
      <c r="JZA815" s="72"/>
      <c r="JZB815" s="72"/>
      <c r="JZC815" s="72"/>
      <c r="JZD815" s="72"/>
      <c r="JZE815" s="72"/>
      <c r="JZF815" s="72"/>
      <c r="JZG815" s="72"/>
      <c r="JZH815" s="72"/>
      <c r="JZI815" s="72"/>
      <c r="JZJ815" s="72"/>
      <c r="JZK815" s="72"/>
      <c r="JZL815" s="72"/>
      <c r="JZM815" s="72"/>
      <c r="JZN815" s="72"/>
      <c r="JZO815" s="72"/>
      <c r="JZP815" s="72"/>
      <c r="JZQ815" s="72"/>
      <c r="JZR815" s="72"/>
      <c r="JZS815" s="72"/>
      <c r="JZT815" s="72"/>
      <c r="JZU815" s="72"/>
      <c r="JZV815" s="72"/>
      <c r="JZW815" s="72"/>
      <c r="JZX815" s="72"/>
      <c r="JZY815" s="72"/>
      <c r="JZZ815" s="72"/>
      <c r="KAA815" s="72"/>
      <c r="KAB815" s="72"/>
      <c r="KAC815" s="72"/>
      <c r="KAD815" s="72"/>
      <c r="KAE815" s="72"/>
      <c r="KAF815" s="72"/>
      <c r="KAG815" s="72"/>
      <c r="KAH815" s="72"/>
      <c r="KAI815" s="72"/>
      <c r="KAJ815" s="72"/>
      <c r="KAK815" s="72"/>
      <c r="KAL815" s="72"/>
      <c r="KAM815" s="72"/>
      <c r="KAN815" s="72"/>
      <c r="KAO815" s="72"/>
      <c r="KAP815" s="72"/>
      <c r="KAQ815" s="72"/>
      <c r="KAR815" s="72"/>
      <c r="KAS815" s="72"/>
      <c r="KAT815" s="72"/>
      <c r="KAU815" s="72"/>
      <c r="KAV815" s="72"/>
      <c r="KAW815" s="72"/>
      <c r="KAX815" s="72"/>
      <c r="KAY815" s="72"/>
      <c r="KAZ815" s="72"/>
      <c r="KBA815" s="72"/>
      <c r="KBB815" s="72"/>
      <c r="KBC815" s="72"/>
      <c r="KBD815" s="72"/>
      <c r="KBE815" s="72"/>
      <c r="KBF815" s="72"/>
      <c r="KBG815" s="72"/>
      <c r="KBH815" s="72"/>
      <c r="KBI815" s="72"/>
      <c r="KBJ815" s="72"/>
      <c r="KBK815" s="72"/>
      <c r="KBL815" s="72"/>
      <c r="KBM815" s="72"/>
      <c r="KBN815" s="72"/>
      <c r="KBO815" s="72"/>
      <c r="KBP815" s="72"/>
      <c r="KBQ815" s="72"/>
      <c r="KBR815" s="72"/>
      <c r="KBS815" s="72"/>
      <c r="KBT815" s="72"/>
      <c r="KBU815" s="72"/>
      <c r="KBV815" s="72"/>
      <c r="KBW815" s="72"/>
      <c r="KBX815" s="72"/>
      <c r="KBY815" s="72"/>
      <c r="KBZ815" s="72"/>
      <c r="KCA815" s="72"/>
      <c r="KCB815" s="72"/>
      <c r="KCC815" s="72"/>
      <c r="KCD815" s="72"/>
      <c r="KCE815" s="72"/>
      <c r="KCF815" s="72"/>
      <c r="KCG815" s="72"/>
      <c r="KCH815" s="72"/>
      <c r="KCI815" s="72"/>
      <c r="KCJ815" s="72"/>
      <c r="KCK815" s="72"/>
      <c r="KCL815" s="72"/>
      <c r="KCM815" s="72"/>
      <c r="KCN815" s="72"/>
      <c r="KCO815" s="72"/>
      <c r="KCP815" s="72"/>
      <c r="KCQ815" s="72"/>
      <c r="KCR815" s="72"/>
      <c r="KCS815" s="72"/>
      <c r="KCT815" s="72"/>
      <c r="KCU815" s="72"/>
      <c r="KCV815" s="72"/>
      <c r="KCW815" s="72"/>
      <c r="KCX815" s="72"/>
      <c r="KCY815" s="72"/>
      <c r="KCZ815" s="72"/>
      <c r="KDA815" s="72"/>
      <c r="KDB815" s="72"/>
      <c r="KDC815" s="72"/>
      <c r="KDD815" s="72"/>
      <c r="KDE815" s="72"/>
      <c r="KDF815" s="72"/>
      <c r="KDG815" s="72"/>
      <c r="KDH815" s="72"/>
      <c r="KDI815" s="72"/>
      <c r="KDJ815" s="72"/>
      <c r="KDK815" s="72"/>
      <c r="KDL815" s="72"/>
      <c r="KDM815" s="72"/>
      <c r="KDN815" s="72"/>
      <c r="KDO815" s="72"/>
      <c r="KDP815" s="72"/>
      <c r="KDQ815" s="72"/>
      <c r="KDR815" s="72"/>
      <c r="KDS815" s="72"/>
      <c r="KDT815" s="72"/>
      <c r="KDU815" s="72"/>
      <c r="KDV815" s="72"/>
      <c r="KDW815" s="72"/>
      <c r="KDX815" s="72"/>
      <c r="KDY815" s="72"/>
      <c r="KDZ815" s="72"/>
      <c r="KEA815" s="72"/>
      <c r="KEB815" s="72"/>
      <c r="KEC815" s="72"/>
      <c r="KED815" s="72"/>
      <c r="KEE815" s="72"/>
      <c r="KEF815" s="72"/>
      <c r="KEG815" s="72"/>
      <c r="KEH815" s="72"/>
      <c r="KEI815" s="72"/>
      <c r="KEJ815" s="72"/>
      <c r="KEK815" s="72"/>
      <c r="KEL815" s="72"/>
      <c r="KEM815" s="72"/>
      <c r="KEN815" s="72"/>
      <c r="KEO815" s="72"/>
      <c r="KEP815" s="72"/>
      <c r="KEQ815" s="72"/>
      <c r="KER815" s="72"/>
      <c r="KES815" s="72"/>
      <c r="KET815" s="72"/>
      <c r="KEU815" s="72"/>
      <c r="KEV815" s="72"/>
      <c r="KEW815" s="72"/>
      <c r="KEX815" s="72"/>
      <c r="KEY815" s="72"/>
      <c r="KEZ815" s="72"/>
      <c r="KFA815" s="72"/>
      <c r="KFB815" s="72"/>
      <c r="KFC815" s="72"/>
      <c r="KFD815" s="72"/>
      <c r="KFE815" s="72"/>
      <c r="KFF815" s="72"/>
      <c r="KFG815" s="72"/>
      <c r="KFH815" s="72"/>
      <c r="KFI815" s="72"/>
      <c r="KFJ815" s="72"/>
      <c r="KFK815" s="72"/>
      <c r="KFL815" s="72"/>
      <c r="KFM815" s="72"/>
      <c r="KFN815" s="72"/>
      <c r="KFO815" s="72"/>
      <c r="KFP815" s="72"/>
      <c r="KFQ815" s="72"/>
      <c r="KFR815" s="72"/>
      <c r="KFS815" s="72"/>
      <c r="KFT815" s="72"/>
      <c r="KFU815" s="72"/>
      <c r="KFV815" s="72"/>
      <c r="KFW815" s="72"/>
      <c r="KFX815" s="72"/>
      <c r="KFY815" s="72"/>
      <c r="KFZ815" s="72"/>
      <c r="KGA815" s="72"/>
      <c r="KGB815" s="72"/>
      <c r="KGC815" s="72"/>
      <c r="KGD815" s="72"/>
      <c r="KGE815" s="72"/>
      <c r="KGF815" s="72"/>
      <c r="KGG815" s="72"/>
      <c r="KGH815" s="72"/>
      <c r="KGI815" s="72"/>
      <c r="KGJ815" s="72"/>
      <c r="KGK815" s="72"/>
      <c r="KGL815" s="72"/>
      <c r="KGM815" s="72"/>
      <c r="KGN815" s="72"/>
      <c r="KGO815" s="72"/>
      <c r="KGP815" s="72"/>
      <c r="KGQ815" s="72"/>
      <c r="KGR815" s="72"/>
      <c r="KGS815" s="72"/>
      <c r="KGT815" s="72"/>
      <c r="KGU815" s="72"/>
      <c r="KGV815" s="72"/>
      <c r="KGW815" s="72"/>
      <c r="KGX815" s="72"/>
      <c r="KGY815" s="72"/>
      <c r="KGZ815" s="72"/>
      <c r="KHA815" s="72"/>
      <c r="KHB815" s="72"/>
      <c r="KHC815" s="72"/>
      <c r="KHD815" s="72"/>
      <c r="KHE815" s="72"/>
      <c r="KHF815" s="72"/>
      <c r="KHG815" s="72"/>
      <c r="KHH815" s="72"/>
      <c r="KHI815" s="72"/>
      <c r="KHJ815" s="72"/>
      <c r="KHK815" s="72"/>
      <c r="KHL815" s="72"/>
      <c r="KHM815" s="72"/>
      <c r="KHN815" s="72"/>
      <c r="KHO815" s="72"/>
      <c r="KHP815" s="72"/>
      <c r="KHQ815" s="72"/>
      <c r="KHR815" s="72"/>
      <c r="KHS815" s="72"/>
      <c r="KHT815" s="72"/>
      <c r="KHU815" s="72"/>
      <c r="KHV815" s="72"/>
      <c r="KHW815" s="72"/>
      <c r="KHX815" s="72"/>
      <c r="KHY815" s="72"/>
      <c r="KHZ815" s="72"/>
      <c r="KIA815" s="72"/>
      <c r="KIB815" s="72"/>
      <c r="KIC815" s="72"/>
      <c r="KID815" s="72"/>
      <c r="KIE815" s="72"/>
      <c r="KIF815" s="72"/>
      <c r="KIG815" s="72"/>
      <c r="KIH815" s="72"/>
      <c r="KII815" s="72"/>
      <c r="KIJ815" s="72"/>
      <c r="KIK815" s="72"/>
      <c r="KIL815" s="72"/>
      <c r="KIM815" s="72"/>
      <c r="KIN815" s="72"/>
      <c r="KIO815" s="72"/>
      <c r="KIP815" s="72"/>
      <c r="KIQ815" s="72"/>
      <c r="KIR815" s="72"/>
      <c r="KIS815" s="72"/>
      <c r="KIT815" s="72"/>
      <c r="KIU815" s="72"/>
      <c r="KIV815" s="72"/>
      <c r="KIW815" s="72"/>
      <c r="KIX815" s="72"/>
      <c r="KIY815" s="72"/>
      <c r="KIZ815" s="72"/>
      <c r="KJA815" s="72"/>
      <c r="KJB815" s="72"/>
      <c r="KJC815" s="72"/>
      <c r="KJD815" s="72"/>
      <c r="KJE815" s="72"/>
      <c r="KJF815" s="72"/>
      <c r="KJG815" s="72"/>
      <c r="KJH815" s="72"/>
      <c r="KJI815" s="72"/>
      <c r="KJJ815" s="72"/>
      <c r="KJK815" s="72"/>
      <c r="KJL815" s="72"/>
      <c r="KJM815" s="72"/>
      <c r="KJN815" s="72"/>
      <c r="KJO815" s="72"/>
      <c r="KJP815" s="72"/>
      <c r="KJQ815" s="72"/>
      <c r="KJR815" s="72"/>
      <c r="KJS815" s="72"/>
      <c r="KJT815" s="72"/>
      <c r="KJU815" s="72"/>
      <c r="KJV815" s="72"/>
      <c r="KJW815" s="72"/>
      <c r="KJX815" s="72"/>
      <c r="KJY815" s="72"/>
      <c r="KJZ815" s="72"/>
      <c r="KKA815" s="72"/>
      <c r="KKB815" s="72"/>
      <c r="KKC815" s="72"/>
      <c r="KKD815" s="72"/>
      <c r="KKE815" s="72"/>
      <c r="KKF815" s="72"/>
      <c r="KKG815" s="72"/>
      <c r="KKH815" s="72"/>
      <c r="KKI815" s="72"/>
      <c r="KKJ815" s="72"/>
      <c r="KKK815" s="72"/>
      <c r="KKL815" s="72"/>
      <c r="KKM815" s="72"/>
      <c r="KKN815" s="72"/>
      <c r="KKO815" s="72"/>
      <c r="KKP815" s="72"/>
      <c r="KKQ815" s="72"/>
      <c r="KKR815" s="72"/>
      <c r="KKS815" s="72"/>
      <c r="KKT815" s="72"/>
      <c r="KKU815" s="72"/>
      <c r="KKV815" s="72"/>
      <c r="KKW815" s="72"/>
      <c r="KKX815" s="72"/>
      <c r="KKY815" s="72"/>
      <c r="KKZ815" s="72"/>
      <c r="KLA815" s="72"/>
      <c r="KLB815" s="72"/>
      <c r="KLC815" s="72"/>
      <c r="KLD815" s="72"/>
      <c r="KLE815" s="72"/>
      <c r="KLF815" s="72"/>
      <c r="KLG815" s="72"/>
      <c r="KLH815" s="72"/>
      <c r="KLI815" s="72"/>
      <c r="KLJ815" s="72"/>
      <c r="KLK815" s="72"/>
      <c r="KLL815" s="72"/>
      <c r="KLM815" s="72"/>
      <c r="KLN815" s="72"/>
      <c r="KLO815" s="72"/>
      <c r="KLP815" s="72"/>
      <c r="KLQ815" s="72"/>
      <c r="KLR815" s="72"/>
      <c r="KLS815" s="72"/>
      <c r="KLT815" s="72"/>
      <c r="KLU815" s="72"/>
      <c r="KLV815" s="72"/>
      <c r="KLW815" s="72"/>
      <c r="KLX815" s="72"/>
      <c r="KLY815" s="72"/>
      <c r="KLZ815" s="72"/>
      <c r="KMA815" s="72"/>
      <c r="KMB815" s="72"/>
      <c r="KMC815" s="72"/>
      <c r="KMD815" s="72"/>
      <c r="KME815" s="72"/>
      <c r="KMF815" s="72"/>
      <c r="KMG815" s="72"/>
      <c r="KMH815" s="72"/>
      <c r="KMI815" s="72"/>
      <c r="KMJ815" s="72"/>
      <c r="KMK815" s="72"/>
      <c r="KML815" s="72"/>
      <c r="KMM815" s="72"/>
      <c r="KMN815" s="72"/>
      <c r="KMO815" s="72"/>
      <c r="KMP815" s="72"/>
      <c r="KMQ815" s="72"/>
      <c r="KMR815" s="72"/>
      <c r="KMS815" s="72"/>
      <c r="KMT815" s="72"/>
      <c r="KMU815" s="72"/>
      <c r="KMV815" s="72"/>
      <c r="KMW815" s="72"/>
      <c r="KMX815" s="72"/>
      <c r="KMY815" s="72"/>
      <c r="KMZ815" s="72"/>
      <c r="KNA815" s="72"/>
      <c r="KNB815" s="72"/>
      <c r="KNC815" s="72"/>
      <c r="KND815" s="72"/>
      <c r="KNE815" s="72"/>
      <c r="KNF815" s="72"/>
      <c r="KNG815" s="72"/>
      <c r="KNH815" s="72"/>
      <c r="KNI815" s="72"/>
      <c r="KNJ815" s="72"/>
      <c r="KNK815" s="72"/>
      <c r="KNL815" s="72"/>
      <c r="KNM815" s="72"/>
      <c r="KNN815" s="72"/>
      <c r="KNO815" s="72"/>
      <c r="KNP815" s="72"/>
      <c r="KNQ815" s="72"/>
      <c r="KNR815" s="72"/>
      <c r="KNS815" s="72"/>
      <c r="KNT815" s="72"/>
      <c r="KNU815" s="72"/>
      <c r="KNV815" s="72"/>
      <c r="KNW815" s="72"/>
      <c r="KNX815" s="72"/>
      <c r="KNY815" s="72"/>
      <c r="KNZ815" s="72"/>
      <c r="KOA815" s="72"/>
      <c r="KOB815" s="72"/>
      <c r="KOC815" s="72"/>
      <c r="KOD815" s="72"/>
      <c r="KOE815" s="72"/>
      <c r="KOF815" s="72"/>
      <c r="KOG815" s="72"/>
      <c r="KOH815" s="72"/>
      <c r="KOI815" s="72"/>
      <c r="KOJ815" s="72"/>
      <c r="KOK815" s="72"/>
      <c r="KOL815" s="72"/>
      <c r="KOM815" s="72"/>
      <c r="KON815" s="72"/>
      <c r="KOO815" s="72"/>
      <c r="KOP815" s="72"/>
      <c r="KOQ815" s="72"/>
      <c r="KOR815" s="72"/>
      <c r="KOS815" s="72"/>
      <c r="KOT815" s="72"/>
      <c r="KOU815" s="72"/>
      <c r="KOV815" s="72"/>
      <c r="KOW815" s="72"/>
      <c r="KOX815" s="72"/>
      <c r="KOY815" s="72"/>
      <c r="KOZ815" s="72"/>
      <c r="KPA815" s="72"/>
      <c r="KPB815" s="72"/>
      <c r="KPC815" s="72"/>
      <c r="KPD815" s="72"/>
      <c r="KPE815" s="72"/>
      <c r="KPF815" s="72"/>
      <c r="KPG815" s="72"/>
      <c r="KPH815" s="72"/>
      <c r="KPI815" s="72"/>
      <c r="KPJ815" s="72"/>
      <c r="KPK815" s="72"/>
      <c r="KPL815" s="72"/>
      <c r="KPM815" s="72"/>
      <c r="KPN815" s="72"/>
      <c r="KPO815" s="72"/>
      <c r="KPP815" s="72"/>
      <c r="KPQ815" s="72"/>
      <c r="KPR815" s="72"/>
      <c r="KPS815" s="72"/>
      <c r="KPT815" s="72"/>
      <c r="KPU815" s="72"/>
      <c r="KPV815" s="72"/>
      <c r="KPW815" s="72"/>
      <c r="KPX815" s="72"/>
      <c r="KPY815" s="72"/>
      <c r="KPZ815" s="72"/>
      <c r="KQA815" s="72"/>
      <c r="KQB815" s="72"/>
      <c r="KQC815" s="72"/>
      <c r="KQD815" s="72"/>
      <c r="KQE815" s="72"/>
      <c r="KQF815" s="72"/>
      <c r="KQG815" s="72"/>
      <c r="KQH815" s="72"/>
      <c r="KQI815" s="72"/>
      <c r="KQJ815" s="72"/>
      <c r="KQK815" s="72"/>
      <c r="KQL815" s="72"/>
      <c r="KQM815" s="72"/>
      <c r="KQN815" s="72"/>
      <c r="KQO815" s="72"/>
      <c r="KQP815" s="72"/>
      <c r="KQQ815" s="72"/>
      <c r="KQR815" s="72"/>
      <c r="KQS815" s="72"/>
      <c r="KQT815" s="72"/>
      <c r="KQU815" s="72"/>
      <c r="KQV815" s="72"/>
      <c r="KQW815" s="72"/>
      <c r="KQX815" s="72"/>
      <c r="KQY815" s="72"/>
      <c r="KQZ815" s="72"/>
      <c r="KRA815" s="72"/>
      <c r="KRB815" s="72"/>
      <c r="KRC815" s="72"/>
      <c r="KRD815" s="72"/>
      <c r="KRE815" s="72"/>
      <c r="KRF815" s="72"/>
      <c r="KRG815" s="72"/>
      <c r="KRH815" s="72"/>
      <c r="KRI815" s="72"/>
      <c r="KRJ815" s="72"/>
      <c r="KRK815" s="72"/>
      <c r="KRL815" s="72"/>
      <c r="KRM815" s="72"/>
      <c r="KRN815" s="72"/>
      <c r="KRO815" s="72"/>
      <c r="KRP815" s="72"/>
      <c r="KRQ815" s="72"/>
      <c r="KRR815" s="72"/>
      <c r="KRS815" s="72"/>
      <c r="KRT815" s="72"/>
      <c r="KRU815" s="72"/>
      <c r="KRV815" s="72"/>
      <c r="KRW815" s="72"/>
      <c r="KRX815" s="72"/>
      <c r="KRY815" s="72"/>
      <c r="KRZ815" s="72"/>
      <c r="KSA815" s="72"/>
      <c r="KSB815" s="72"/>
      <c r="KSC815" s="72"/>
      <c r="KSD815" s="72"/>
      <c r="KSE815" s="72"/>
      <c r="KSF815" s="72"/>
      <c r="KSG815" s="72"/>
      <c r="KSH815" s="72"/>
      <c r="KSI815" s="72"/>
      <c r="KSJ815" s="72"/>
      <c r="KSK815" s="72"/>
      <c r="KSL815" s="72"/>
      <c r="KSM815" s="72"/>
      <c r="KSN815" s="72"/>
      <c r="KSO815" s="72"/>
      <c r="KSP815" s="72"/>
      <c r="KSQ815" s="72"/>
      <c r="KSR815" s="72"/>
      <c r="KSS815" s="72"/>
      <c r="KST815" s="72"/>
      <c r="KSU815" s="72"/>
      <c r="KSV815" s="72"/>
      <c r="KSW815" s="72"/>
      <c r="KSX815" s="72"/>
      <c r="KSY815" s="72"/>
      <c r="KSZ815" s="72"/>
      <c r="KTA815" s="72"/>
      <c r="KTB815" s="72"/>
      <c r="KTC815" s="72"/>
      <c r="KTD815" s="72"/>
      <c r="KTE815" s="72"/>
      <c r="KTF815" s="72"/>
      <c r="KTG815" s="72"/>
      <c r="KTH815" s="72"/>
      <c r="KTI815" s="72"/>
      <c r="KTJ815" s="72"/>
      <c r="KTK815" s="72"/>
      <c r="KTL815" s="72"/>
      <c r="KTM815" s="72"/>
      <c r="KTN815" s="72"/>
      <c r="KTO815" s="72"/>
      <c r="KTP815" s="72"/>
      <c r="KTQ815" s="72"/>
      <c r="KTR815" s="72"/>
      <c r="KTS815" s="72"/>
      <c r="KTT815" s="72"/>
      <c r="KTU815" s="72"/>
      <c r="KTV815" s="72"/>
      <c r="KTW815" s="72"/>
      <c r="KTX815" s="72"/>
      <c r="KTY815" s="72"/>
      <c r="KTZ815" s="72"/>
      <c r="KUA815" s="72"/>
      <c r="KUB815" s="72"/>
      <c r="KUC815" s="72"/>
      <c r="KUD815" s="72"/>
      <c r="KUE815" s="72"/>
      <c r="KUF815" s="72"/>
      <c r="KUG815" s="72"/>
      <c r="KUH815" s="72"/>
      <c r="KUI815" s="72"/>
      <c r="KUJ815" s="72"/>
      <c r="KUK815" s="72"/>
      <c r="KUL815" s="72"/>
      <c r="KUM815" s="72"/>
      <c r="KUN815" s="72"/>
      <c r="KUO815" s="72"/>
      <c r="KUP815" s="72"/>
      <c r="KUQ815" s="72"/>
      <c r="KUR815" s="72"/>
      <c r="KUS815" s="72"/>
      <c r="KUT815" s="72"/>
      <c r="KUU815" s="72"/>
      <c r="KUV815" s="72"/>
      <c r="KUW815" s="72"/>
      <c r="KUX815" s="72"/>
      <c r="KUY815" s="72"/>
      <c r="KUZ815" s="72"/>
      <c r="KVA815" s="72"/>
      <c r="KVB815" s="72"/>
      <c r="KVC815" s="72"/>
      <c r="KVD815" s="72"/>
      <c r="KVE815" s="72"/>
      <c r="KVF815" s="72"/>
      <c r="KVG815" s="72"/>
      <c r="KVH815" s="72"/>
      <c r="KVI815" s="72"/>
      <c r="KVJ815" s="72"/>
      <c r="KVK815" s="72"/>
      <c r="KVL815" s="72"/>
      <c r="KVM815" s="72"/>
      <c r="KVN815" s="72"/>
      <c r="KVO815" s="72"/>
      <c r="KVP815" s="72"/>
      <c r="KVQ815" s="72"/>
      <c r="KVR815" s="72"/>
      <c r="KVS815" s="72"/>
      <c r="KVT815" s="72"/>
      <c r="KVU815" s="72"/>
      <c r="KVV815" s="72"/>
      <c r="KVW815" s="72"/>
      <c r="KVX815" s="72"/>
      <c r="KVY815" s="72"/>
      <c r="KVZ815" s="72"/>
      <c r="KWA815" s="72"/>
      <c r="KWB815" s="72"/>
      <c r="KWC815" s="72"/>
      <c r="KWD815" s="72"/>
      <c r="KWE815" s="72"/>
      <c r="KWF815" s="72"/>
      <c r="KWG815" s="72"/>
      <c r="KWH815" s="72"/>
      <c r="KWI815" s="72"/>
      <c r="KWJ815" s="72"/>
      <c r="KWK815" s="72"/>
      <c r="KWL815" s="72"/>
      <c r="KWM815" s="72"/>
      <c r="KWN815" s="72"/>
      <c r="KWO815" s="72"/>
      <c r="KWP815" s="72"/>
      <c r="KWQ815" s="72"/>
      <c r="KWR815" s="72"/>
      <c r="KWS815" s="72"/>
      <c r="KWT815" s="72"/>
      <c r="KWU815" s="72"/>
      <c r="KWV815" s="72"/>
      <c r="KWW815" s="72"/>
      <c r="KWX815" s="72"/>
      <c r="KWY815" s="72"/>
      <c r="KWZ815" s="72"/>
      <c r="KXA815" s="72"/>
      <c r="KXB815" s="72"/>
      <c r="KXC815" s="72"/>
      <c r="KXD815" s="72"/>
      <c r="KXE815" s="72"/>
      <c r="KXF815" s="72"/>
      <c r="KXG815" s="72"/>
      <c r="KXH815" s="72"/>
      <c r="KXI815" s="72"/>
      <c r="KXJ815" s="72"/>
      <c r="KXK815" s="72"/>
      <c r="KXL815" s="72"/>
      <c r="KXM815" s="72"/>
      <c r="KXN815" s="72"/>
      <c r="KXO815" s="72"/>
      <c r="KXP815" s="72"/>
      <c r="KXQ815" s="72"/>
      <c r="KXR815" s="72"/>
      <c r="KXS815" s="72"/>
      <c r="KXT815" s="72"/>
      <c r="KXU815" s="72"/>
      <c r="KXV815" s="72"/>
      <c r="KXW815" s="72"/>
      <c r="KXX815" s="72"/>
      <c r="KXY815" s="72"/>
      <c r="KXZ815" s="72"/>
      <c r="KYA815" s="72"/>
      <c r="KYB815" s="72"/>
      <c r="KYC815" s="72"/>
      <c r="KYD815" s="72"/>
      <c r="KYE815" s="72"/>
      <c r="KYF815" s="72"/>
      <c r="KYG815" s="72"/>
      <c r="KYH815" s="72"/>
      <c r="KYI815" s="72"/>
      <c r="KYJ815" s="72"/>
      <c r="KYK815" s="72"/>
      <c r="KYL815" s="72"/>
      <c r="KYM815" s="72"/>
      <c r="KYN815" s="72"/>
      <c r="KYO815" s="72"/>
      <c r="KYP815" s="72"/>
      <c r="KYQ815" s="72"/>
      <c r="KYR815" s="72"/>
      <c r="KYS815" s="72"/>
      <c r="KYT815" s="72"/>
      <c r="KYU815" s="72"/>
      <c r="KYV815" s="72"/>
      <c r="KYW815" s="72"/>
      <c r="KYX815" s="72"/>
      <c r="KYY815" s="72"/>
      <c r="KYZ815" s="72"/>
      <c r="KZA815" s="72"/>
      <c r="KZB815" s="72"/>
      <c r="KZC815" s="72"/>
      <c r="KZD815" s="72"/>
      <c r="KZE815" s="72"/>
      <c r="KZF815" s="72"/>
      <c r="KZG815" s="72"/>
      <c r="KZH815" s="72"/>
      <c r="KZI815" s="72"/>
      <c r="KZJ815" s="72"/>
      <c r="KZK815" s="72"/>
      <c r="KZL815" s="72"/>
      <c r="KZM815" s="72"/>
      <c r="KZN815" s="72"/>
      <c r="KZO815" s="72"/>
      <c r="KZP815" s="72"/>
      <c r="KZQ815" s="72"/>
      <c r="KZR815" s="72"/>
      <c r="KZS815" s="72"/>
      <c r="KZT815" s="72"/>
      <c r="KZU815" s="72"/>
      <c r="KZV815" s="72"/>
      <c r="KZW815" s="72"/>
      <c r="KZX815" s="72"/>
      <c r="KZY815" s="72"/>
      <c r="KZZ815" s="72"/>
      <c r="LAA815" s="72"/>
      <c r="LAB815" s="72"/>
      <c r="LAC815" s="72"/>
      <c r="LAD815" s="72"/>
      <c r="LAE815" s="72"/>
      <c r="LAF815" s="72"/>
      <c r="LAG815" s="72"/>
      <c r="LAH815" s="72"/>
      <c r="LAI815" s="72"/>
      <c r="LAJ815" s="72"/>
      <c r="LAK815" s="72"/>
      <c r="LAL815" s="72"/>
      <c r="LAM815" s="72"/>
      <c r="LAN815" s="72"/>
      <c r="LAO815" s="72"/>
      <c r="LAP815" s="72"/>
      <c r="LAQ815" s="72"/>
      <c r="LAR815" s="72"/>
      <c r="LAS815" s="72"/>
      <c r="LAT815" s="72"/>
      <c r="LAU815" s="72"/>
      <c r="LAV815" s="72"/>
      <c r="LAW815" s="72"/>
      <c r="LAX815" s="72"/>
      <c r="LAY815" s="72"/>
      <c r="LAZ815" s="72"/>
      <c r="LBA815" s="72"/>
      <c r="LBB815" s="72"/>
      <c r="LBC815" s="72"/>
      <c r="LBD815" s="72"/>
      <c r="LBE815" s="72"/>
      <c r="LBF815" s="72"/>
      <c r="LBG815" s="72"/>
      <c r="LBH815" s="72"/>
      <c r="LBI815" s="72"/>
      <c r="LBJ815" s="72"/>
      <c r="LBK815" s="72"/>
      <c r="LBL815" s="72"/>
      <c r="LBM815" s="72"/>
      <c r="LBN815" s="72"/>
      <c r="LBO815" s="72"/>
      <c r="LBP815" s="72"/>
      <c r="LBQ815" s="72"/>
      <c r="LBR815" s="72"/>
      <c r="LBS815" s="72"/>
      <c r="LBT815" s="72"/>
      <c r="LBU815" s="72"/>
      <c r="LBV815" s="72"/>
      <c r="LBW815" s="72"/>
      <c r="LBX815" s="72"/>
      <c r="LBY815" s="72"/>
      <c r="LBZ815" s="72"/>
      <c r="LCA815" s="72"/>
      <c r="LCB815" s="72"/>
      <c r="LCC815" s="72"/>
      <c r="LCD815" s="72"/>
      <c r="LCE815" s="72"/>
      <c r="LCF815" s="72"/>
      <c r="LCG815" s="72"/>
      <c r="LCH815" s="72"/>
      <c r="LCI815" s="72"/>
      <c r="LCJ815" s="72"/>
      <c r="LCK815" s="72"/>
      <c r="LCL815" s="72"/>
      <c r="LCM815" s="72"/>
      <c r="LCN815" s="72"/>
      <c r="LCO815" s="72"/>
      <c r="LCP815" s="72"/>
      <c r="LCQ815" s="72"/>
      <c r="LCR815" s="72"/>
      <c r="LCS815" s="72"/>
      <c r="LCT815" s="72"/>
      <c r="LCU815" s="72"/>
      <c r="LCV815" s="72"/>
      <c r="LCW815" s="72"/>
      <c r="LCX815" s="72"/>
      <c r="LCY815" s="72"/>
      <c r="LCZ815" s="72"/>
      <c r="LDA815" s="72"/>
      <c r="LDB815" s="72"/>
      <c r="LDC815" s="72"/>
      <c r="LDD815" s="72"/>
      <c r="LDE815" s="72"/>
      <c r="LDF815" s="72"/>
      <c r="LDG815" s="72"/>
      <c r="LDH815" s="72"/>
      <c r="LDI815" s="72"/>
      <c r="LDJ815" s="72"/>
      <c r="LDK815" s="72"/>
      <c r="LDL815" s="72"/>
      <c r="LDM815" s="72"/>
      <c r="LDN815" s="72"/>
      <c r="LDO815" s="72"/>
      <c r="LDP815" s="72"/>
      <c r="LDQ815" s="72"/>
      <c r="LDR815" s="72"/>
      <c r="LDS815" s="72"/>
      <c r="LDT815" s="72"/>
      <c r="LDU815" s="72"/>
      <c r="LDV815" s="72"/>
      <c r="LDW815" s="72"/>
      <c r="LDX815" s="72"/>
      <c r="LDY815" s="72"/>
      <c r="LDZ815" s="72"/>
      <c r="LEA815" s="72"/>
      <c r="LEB815" s="72"/>
      <c r="LEC815" s="72"/>
      <c r="LED815" s="72"/>
      <c r="LEE815" s="72"/>
      <c r="LEF815" s="72"/>
      <c r="LEG815" s="72"/>
      <c r="LEH815" s="72"/>
      <c r="LEI815" s="72"/>
      <c r="LEJ815" s="72"/>
      <c r="LEK815" s="72"/>
      <c r="LEL815" s="72"/>
      <c r="LEM815" s="72"/>
      <c r="LEN815" s="72"/>
      <c r="LEO815" s="72"/>
      <c r="LEP815" s="72"/>
      <c r="LEQ815" s="72"/>
      <c r="LER815" s="72"/>
      <c r="LES815" s="72"/>
      <c r="LET815" s="72"/>
      <c r="LEU815" s="72"/>
      <c r="LEV815" s="72"/>
      <c r="LEW815" s="72"/>
      <c r="LEX815" s="72"/>
      <c r="LEY815" s="72"/>
      <c r="LEZ815" s="72"/>
      <c r="LFA815" s="72"/>
      <c r="LFB815" s="72"/>
      <c r="LFC815" s="72"/>
      <c r="LFD815" s="72"/>
      <c r="LFE815" s="72"/>
      <c r="LFF815" s="72"/>
      <c r="LFG815" s="72"/>
      <c r="LFH815" s="72"/>
      <c r="LFI815" s="72"/>
      <c r="LFJ815" s="72"/>
      <c r="LFK815" s="72"/>
      <c r="LFL815" s="72"/>
      <c r="LFM815" s="72"/>
      <c r="LFN815" s="72"/>
      <c r="LFO815" s="72"/>
      <c r="LFP815" s="72"/>
      <c r="LFQ815" s="72"/>
      <c r="LFR815" s="72"/>
      <c r="LFS815" s="72"/>
      <c r="LFT815" s="72"/>
      <c r="LFU815" s="72"/>
      <c r="LFV815" s="72"/>
      <c r="LFW815" s="72"/>
      <c r="LFX815" s="72"/>
      <c r="LFY815" s="72"/>
      <c r="LFZ815" s="72"/>
      <c r="LGA815" s="72"/>
      <c r="LGB815" s="72"/>
      <c r="LGC815" s="72"/>
      <c r="LGD815" s="72"/>
      <c r="LGE815" s="72"/>
      <c r="LGF815" s="72"/>
      <c r="LGG815" s="72"/>
      <c r="LGH815" s="72"/>
      <c r="LGI815" s="72"/>
      <c r="LGJ815" s="72"/>
      <c r="LGK815" s="72"/>
      <c r="LGL815" s="72"/>
      <c r="LGM815" s="72"/>
      <c r="LGN815" s="72"/>
      <c r="LGO815" s="72"/>
      <c r="LGP815" s="72"/>
      <c r="LGQ815" s="72"/>
      <c r="LGR815" s="72"/>
      <c r="LGS815" s="72"/>
      <c r="LGT815" s="72"/>
      <c r="LGU815" s="72"/>
      <c r="LGV815" s="72"/>
      <c r="LGW815" s="72"/>
      <c r="LGX815" s="72"/>
      <c r="LGY815" s="72"/>
      <c r="LGZ815" s="72"/>
      <c r="LHA815" s="72"/>
      <c r="LHB815" s="72"/>
      <c r="LHC815" s="72"/>
      <c r="LHD815" s="72"/>
      <c r="LHE815" s="72"/>
      <c r="LHF815" s="72"/>
      <c r="LHG815" s="72"/>
      <c r="LHH815" s="72"/>
      <c r="LHI815" s="72"/>
      <c r="LHJ815" s="72"/>
      <c r="LHK815" s="72"/>
      <c r="LHL815" s="72"/>
      <c r="LHM815" s="72"/>
      <c r="LHN815" s="72"/>
      <c r="LHO815" s="72"/>
      <c r="LHP815" s="72"/>
      <c r="LHQ815" s="72"/>
      <c r="LHR815" s="72"/>
      <c r="LHS815" s="72"/>
      <c r="LHT815" s="72"/>
      <c r="LHU815" s="72"/>
      <c r="LHV815" s="72"/>
      <c r="LHW815" s="72"/>
      <c r="LHX815" s="72"/>
      <c r="LHY815" s="72"/>
      <c r="LHZ815" s="72"/>
      <c r="LIA815" s="72"/>
      <c r="LIB815" s="72"/>
      <c r="LIC815" s="72"/>
      <c r="LID815" s="72"/>
      <c r="LIE815" s="72"/>
      <c r="LIF815" s="72"/>
      <c r="LIG815" s="72"/>
      <c r="LIH815" s="72"/>
      <c r="LII815" s="72"/>
      <c r="LIJ815" s="72"/>
      <c r="LIK815" s="72"/>
      <c r="LIL815" s="72"/>
      <c r="LIM815" s="72"/>
      <c r="LIN815" s="72"/>
      <c r="LIO815" s="72"/>
      <c r="LIP815" s="72"/>
      <c r="LIQ815" s="72"/>
      <c r="LIR815" s="72"/>
      <c r="LIS815" s="72"/>
      <c r="LIT815" s="72"/>
      <c r="LIU815" s="72"/>
      <c r="LIV815" s="72"/>
      <c r="LIW815" s="72"/>
      <c r="LIX815" s="72"/>
      <c r="LIY815" s="72"/>
      <c r="LIZ815" s="72"/>
      <c r="LJA815" s="72"/>
      <c r="LJB815" s="72"/>
      <c r="LJC815" s="72"/>
      <c r="LJD815" s="72"/>
      <c r="LJE815" s="72"/>
      <c r="LJF815" s="72"/>
      <c r="LJG815" s="72"/>
      <c r="LJH815" s="72"/>
      <c r="LJI815" s="72"/>
      <c r="LJJ815" s="72"/>
      <c r="LJK815" s="72"/>
      <c r="LJL815" s="72"/>
      <c r="LJM815" s="72"/>
      <c r="LJN815" s="72"/>
      <c r="LJO815" s="72"/>
      <c r="LJP815" s="72"/>
      <c r="LJQ815" s="72"/>
      <c r="LJR815" s="72"/>
      <c r="LJS815" s="72"/>
      <c r="LJT815" s="72"/>
      <c r="LJU815" s="72"/>
      <c r="LJV815" s="72"/>
      <c r="LJW815" s="72"/>
      <c r="LJX815" s="72"/>
      <c r="LJY815" s="72"/>
      <c r="LJZ815" s="72"/>
      <c r="LKA815" s="72"/>
      <c r="LKB815" s="72"/>
      <c r="LKC815" s="72"/>
      <c r="LKD815" s="72"/>
      <c r="LKE815" s="72"/>
      <c r="LKF815" s="72"/>
      <c r="LKG815" s="72"/>
      <c r="LKH815" s="72"/>
      <c r="LKI815" s="72"/>
      <c r="LKJ815" s="72"/>
      <c r="LKK815" s="72"/>
      <c r="LKL815" s="72"/>
      <c r="LKM815" s="72"/>
      <c r="LKN815" s="72"/>
      <c r="LKO815" s="72"/>
      <c r="LKP815" s="72"/>
      <c r="LKQ815" s="72"/>
      <c r="LKR815" s="72"/>
      <c r="LKS815" s="72"/>
      <c r="LKT815" s="72"/>
      <c r="LKU815" s="72"/>
      <c r="LKV815" s="72"/>
      <c r="LKW815" s="72"/>
      <c r="LKX815" s="72"/>
      <c r="LKY815" s="72"/>
      <c r="LKZ815" s="72"/>
      <c r="LLA815" s="72"/>
      <c r="LLB815" s="72"/>
      <c r="LLC815" s="72"/>
      <c r="LLD815" s="72"/>
      <c r="LLE815" s="72"/>
      <c r="LLF815" s="72"/>
      <c r="LLG815" s="72"/>
      <c r="LLH815" s="72"/>
      <c r="LLI815" s="72"/>
      <c r="LLJ815" s="72"/>
      <c r="LLK815" s="72"/>
      <c r="LLL815" s="72"/>
      <c r="LLM815" s="72"/>
      <c r="LLN815" s="72"/>
      <c r="LLO815" s="72"/>
      <c r="LLP815" s="72"/>
      <c r="LLQ815" s="72"/>
      <c r="LLR815" s="72"/>
      <c r="LLS815" s="72"/>
      <c r="LLT815" s="72"/>
      <c r="LLU815" s="72"/>
      <c r="LLV815" s="72"/>
      <c r="LLW815" s="72"/>
      <c r="LLX815" s="72"/>
      <c r="LLY815" s="72"/>
      <c r="LLZ815" s="72"/>
      <c r="LMA815" s="72"/>
      <c r="LMB815" s="72"/>
      <c r="LMC815" s="72"/>
      <c r="LMD815" s="72"/>
      <c r="LME815" s="72"/>
      <c r="LMF815" s="72"/>
      <c r="LMG815" s="72"/>
      <c r="LMH815" s="72"/>
      <c r="LMI815" s="72"/>
      <c r="LMJ815" s="72"/>
      <c r="LMK815" s="72"/>
      <c r="LML815" s="72"/>
      <c r="LMM815" s="72"/>
      <c r="LMN815" s="72"/>
      <c r="LMO815" s="72"/>
      <c r="LMP815" s="72"/>
      <c r="LMQ815" s="72"/>
      <c r="LMR815" s="72"/>
      <c r="LMS815" s="72"/>
      <c r="LMT815" s="72"/>
      <c r="LMU815" s="72"/>
      <c r="LMV815" s="72"/>
      <c r="LMW815" s="72"/>
      <c r="LMX815" s="72"/>
      <c r="LMY815" s="72"/>
      <c r="LMZ815" s="72"/>
      <c r="LNA815" s="72"/>
      <c r="LNB815" s="72"/>
      <c r="LNC815" s="72"/>
      <c r="LND815" s="72"/>
      <c r="LNE815" s="72"/>
      <c r="LNF815" s="72"/>
      <c r="LNG815" s="72"/>
      <c r="LNH815" s="72"/>
      <c r="LNI815" s="72"/>
      <c r="LNJ815" s="72"/>
      <c r="LNK815" s="72"/>
      <c r="LNL815" s="72"/>
      <c r="LNM815" s="72"/>
      <c r="LNN815" s="72"/>
      <c r="LNO815" s="72"/>
      <c r="LNP815" s="72"/>
      <c r="LNQ815" s="72"/>
      <c r="LNR815" s="72"/>
      <c r="LNS815" s="72"/>
      <c r="LNT815" s="72"/>
      <c r="LNU815" s="72"/>
      <c r="LNV815" s="72"/>
      <c r="LNW815" s="72"/>
      <c r="LNX815" s="72"/>
      <c r="LNY815" s="72"/>
      <c r="LNZ815" s="72"/>
      <c r="LOA815" s="72"/>
      <c r="LOB815" s="72"/>
      <c r="LOC815" s="72"/>
      <c r="LOD815" s="72"/>
      <c r="LOE815" s="72"/>
      <c r="LOF815" s="72"/>
      <c r="LOG815" s="72"/>
      <c r="LOH815" s="72"/>
      <c r="LOI815" s="72"/>
      <c r="LOJ815" s="72"/>
      <c r="LOK815" s="72"/>
      <c r="LOL815" s="72"/>
      <c r="LOM815" s="72"/>
      <c r="LON815" s="72"/>
      <c r="LOO815" s="72"/>
      <c r="LOP815" s="72"/>
      <c r="LOQ815" s="72"/>
      <c r="LOR815" s="72"/>
      <c r="LOS815" s="72"/>
      <c r="LOT815" s="72"/>
      <c r="LOU815" s="72"/>
      <c r="LOV815" s="72"/>
      <c r="LOW815" s="72"/>
      <c r="LOX815" s="72"/>
      <c r="LOY815" s="72"/>
      <c r="LOZ815" s="72"/>
      <c r="LPA815" s="72"/>
      <c r="LPB815" s="72"/>
      <c r="LPC815" s="72"/>
      <c r="LPD815" s="72"/>
      <c r="LPE815" s="72"/>
      <c r="LPF815" s="72"/>
      <c r="LPG815" s="72"/>
      <c r="LPH815" s="72"/>
      <c r="LPI815" s="72"/>
      <c r="LPJ815" s="72"/>
      <c r="LPK815" s="72"/>
      <c r="LPL815" s="72"/>
      <c r="LPM815" s="72"/>
      <c r="LPN815" s="72"/>
      <c r="LPO815" s="72"/>
      <c r="LPP815" s="72"/>
      <c r="LPQ815" s="72"/>
      <c r="LPR815" s="72"/>
      <c r="LPS815" s="72"/>
      <c r="LPT815" s="72"/>
      <c r="LPU815" s="72"/>
      <c r="LPV815" s="72"/>
      <c r="LPW815" s="72"/>
      <c r="LPX815" s="72"/>
      <c r="LPY815" s="72"/>
      <c r="LPZ815" s="72"/>
      <c r="LQA815" s="72"/>
      <c r="LQB815" s="72"/>
      <c r="LQC815" s="72"/>
      <c r="LQD815" s="72"/>
      <c r="LQE815" s="72"/>
      <c r="LQF815" s="72"/>
      <c r="LQG815" s="72"/>
      <c r="LQH815" s="72"/>
      <c r="LQI815" s="72"/>
      <c r="LQJ815" s="72"/>
      <c r="LQK815" s="72"/>
      <c r="LQL815" s="72"/>
      <c r="LQM815" s="72"/>
      <c r="LQN815" s="72"/>
      <c r="LQO815" s="72"/>
      <c r="LQP815" s="72"/>
      <c r="LQQ815" s="72"/>
      <c r="LQR815" s="72"/>
      <c r="LQS815" s="72"/>
      <c r="LQT815" s="72"/>
      <c r="LQU815" s="72"/>
      <c r="LQV815" s="72"/>
      <c r="LQW815" s="72"/>
      <c r="LQX815" s="72"/>
      <c r="LQY815" s="72"/>
      <c r="LQZ815" s="72"/>
      <c r="LRA815" s="72"/>
      <c r="LRB815" s="72"/>
      <c r="LRC815" s="72"/>
      <c r="LRD815" s="72"/>
      <c r="LRE815" s="72"/>
      <c r="LRF815" s="72"/>
      <c r="LRG815" s="72"/>
      <c r="LRH815" s="72"/>
      <c r="LRI815" s="72"/>
      <c r="LRJ815" s="72"/>
      <c r="LRK815" s="72"/>
      <c r="LRL815" s="72"/>
      <c r="LRM815" s="72"/>
      <c r="LRN815" s="72"/>
      <c r="LRO815" s="72"/>
      <c r="LRP815" s="72"/>
      <c r="LRQ815" s="72"/>
      <c r="LRR815" s="72"/>
      <c r="LRS815" s="72"/>
      <c r="LRT815" s="72"/>
      <c r="LRU815" s="72"/>
      <c r="LRV815" s="72"/>
      <c r="LRW815" s="72"/>
      <c r="LRX815" s="72"/>
      <c r="LRY815" s="72"/>
      <c r="LRZ815" s="72"/>
      <c r="LSA815" s="72"/>
      <c r="LSB815" s="72"/>
      <c r="LSC815" s="72"/>
      <c r="LSD815" s="72"/>
      <c r="LSE815" s="72"/>
      <c r="LSF815" s="72"/>
      <c r="LSG815" s="72"/>
      <c r="LSH815" s="72"/>
      <c r="LSI815" s="72"/>
      <c r="LSJ815" s="72"/>
      <c r="LSK815" s="72"/>
      <c r="LSL815" s="72"/>
      <c r="LSM815" s="72"/>
      <c r="LSN815" s="72"/>
      <c r="LSO815" s="72"/>
      <c r="LSP815" s="72"/>
      <c r="LSQ815" s="72"/>
      <c r="LSR815" s="72"/>
      <c r="LSS815" s="72"/>
      <c r="LST815" s="72"/>
      <c r="LSU815" s="72"/>
      <c r="LSV815" s="72"/>
      <c r="LSW815" s="72"/>
      <c r="LSX815" s="72"/>
      <c r="LSY815" s="72"/>
      <c r="LSZ815" s="72"/>
      <c r="LTA815" s="72"/>
      <c r="LTB815" s="72"/>
      <c r="LTC815" s="72"/>
      <c r="LTD815" s="72"/>
      <c r="LTE815" s="72"/>
      <c r="LTF815" s="72"/>
      <c r="LTG815" s="72"/>
      <c r="LTH815" s="72"/>
      <c r="LTI815" s="72"/>
      <c r="LTJ815" s="72"/>
      <c r="LTK815" s="72"/>
      <c r="LTL815" s="72"/>
      <c r="LTM815" s="72"/>
      <c r="LTN815" s="72"/>
      <c r="LTO815" s="72"/>
      <c r="LTP815" s="72"/>
      <c r="LTQ815" s="72"/>
      <c r="LTR815" s="72"/>
      <c r="LTS815" s="72"/>
      <c r="LTT815" s="72"/>
      <c r="LTU815" s="72"/>
      <c r="LTV815" s="72"/>
      <c r="LTW815" s="72"/>
      <c r="LTX815" s="72"/>
      <c r="LTY815" s="72"/>
      <c r="LTZ815" s="72"/>
      <c r="LUA815" s="72"/>
      <c r="LUB815" s="72"/>
      <c r="LUC815" s="72"/>
      <c r="LUD815" s="72"/>
      <c r="LUE815" s="72"/>
      <c r="LUF815" s="72"/>
      <c r="LUG815" s="72"/>
      <c r="LUH815" s="72"/>
      <c r="LUI815" s="72"/>
      <c r="LUJ815" s="72"/>
      <c r="LUK815" s="72"/>
      <c r="LUL815" s="72"/>
      <c r="LUM815" s="72"/>
      <c r="LUN815" s="72"/>
      <c r="LUO815" s="72"/>
      <c r="LUP815" s="72"/>
      <c r="LUQ815" s="72"/>
      <c r="LUR815" s="72"/>
      <c r="LUS815" s="72"/>
      <c r="LUT815" s="72"/>
      <c r="LUU815" s="72"/>
      <c r="LUV815" s="72"/>
      <c r="LUW815" s="72"/>
      <c r="LUX815" s="72"/>
      <c r="LUY815" s="72"/>
      <c r="LUZ815" s="72"/>
      <c r="LVA815" s="72"/>
      <c r="LVB815" s="72"/>
      <c r="LVC815" s="72"/>
      <c r="LVD815" s="72"/>
      <c r="LVE815" s="72"/>
      <c r="LVF815" s="72"/>
      <c r="LVG815" s="72"/>
      <c r="LVH815" s="72"/>
      <c r="LVI815" s="72"/>
      <c r="LVJ815" s="72"/>
      <c r="LVK815" s="72"/>
      <c r="LVL815" s="72"/>
      <c r="LVM815" s="72"/>
      <c r="LVN815" s="72"/>
      <c r="LVO815" s="72"/>
      <c r="LVP815" s="72"/>
      <c r="LVQ815" s="72"/>
      <c r="LVR815" s="72"/>
      <c r="LVS815" s="72"/>
      <c r="LVT815" s="72"/>
      <c r="LVU815" s="72"/>
      <c r="LVV815" s="72"/>
      <c r="LVW815" s="72"/>
      <c r="LVX815" s="72"/>
      <c r="LVY815" s="72"/>
      <c r="LVZ815" s="72"/>
      <c r="LWA815" s="72"/>
      <c r="LWB815" s="72"/>
      <c r="LWC815" s="72"/>
      <c r="LWD815" s="72"/>
      <c r="LWE815" s="72"/>
      <c r="LWF815" s="72"/>
      <c r="LWG815" s="72"/>
      <c r="LWH815" s="72"/>
      <c r="LWI815" s="72"/>
      <c r="LWJ815" s="72"/>
      <c r="LWK815" s="72"/>
      <c r="LWL815" s="72"/>
      <c r="LWM815" s="72"/>
      <c r="LWN815" s="72"/>
      <c r="LWO815" s="72"/>
      <c r="LWP815" s="72"/>
      <c r="LWQ815" s="72"/>
      <c r="LWR815" s="72"/>
      <c r="LWS815" s="72"/>
      <c r="LWT815" s="72"/>
      <c r="LWU815" s="72"/>
      <c r="LWV815" s="72"/>
      <c r="LWW815" s="72"/>
      <c r="LWX815" s="72"/>
      <c r="LWY815" s="72"/>
      <c r="LWZ815" s="72"/>
      <c r="LXA815" s="72"/>
      <c r="LXB815" s="72"/>
      <c r="LXC815" s="72"/>
      <c r="LXD815" s="72"/>
      <c r="LXE815" s="72"/>
      <c r="LXF815" s="72"/>
      <c r="LXG815" s="72"/>
      <c r="LXH815" s="72"/>
      <c r="LXI815" s="72"/>
      <c r="LXJ815" s="72"/>
      <c r="LXK815" s="72"/>
      <c r="LXL815" s="72"/>
      <c r="LXM815" s="72"/>
      <c r="LXN815" s="72"/>
      <c r="LXO815" s="72"/>
      <c r="LXP815" s="72"/>
      <c r="LXQ815" s="72"/>
      <c r="LXR815" s="72"/>
      <c r="LXS815" s="72"/>
      <c r="LXT815" s="72"/>
      <c r="LXU815" s="72"/>
      <c r="LXV815" s="72"/>
      <c r="LXW815" s="72"/>
      <c r="LXX815" s="72"/>
      <c r="LXY815" s="72"/>
      <c r="LXZ815" s="72"/>
      <c r="LYA815" s="72"/>
      <c r="LYB815" s="72"/>
      <c r="LYC815" s="72"/>
      <c r="LYD815" s="72"/>
      <c r="LYE815" s="72"/>
      <c r="LYF815" s="72"/>
      <c r="LYG815" s="72"/>
      <c r="LYH815" s="72"/>
      <c r="LYI815" s="72"/>
      <c r="LYJ815" s="72"/>
      <c r="LYK815" s="72"/>
      <c r="LYL815" s="72"/>
      <c r="LYM815" s="72"/>
      <c r="LYN815" s="72"/>
      <c r="LYO815" s="72"/>
      <c r="LYP815" s="72"/>
      <c r="LYQ815" s="72"/>
      <c r="LYR815" s="72"/>
      <c r="LYS815" s="72"/>
      <c r="LYT815" s="72"/>
      <c r="LYU815" s="72"/>
      <c r="LYV815" s="72"/>
      <c r="LYW815" s="72"/>
      <c r="LYX815" s="72"/>
      <c r="LYY815" s="72"/>
      <c r="LYZ815" s="72"/>
      <c r="LZA815" s="72"/>
      <c r="LZB815" s="72"/>
      <c r="LZC815" s="72"/>
      <c r="LZD815" s="72"/>
      <c r="LZE815" s="72"/>
      <c r="LZF815" s="72"/>
      <c r="LZG815" s="72"/>
      <c r="LZH815" s="72"/>
      <c r="LZI815" s="72"/>
      <c r="LZJ815" s="72"/>
      <c r="LZK815" s="72"/>
      <c r="LZL815" s="72"/>
      <c r="LZM815" s="72"/>
      <c r="LZN815" s="72"/>
      <c r="LZO815" s="72"/>
      <c r="LZP815" s="72"/>
      <c r="LZQ815" s="72"/>
      <c r="LZR815" s="72"/>
      <c r="LZS815" s="72"/>
      <c r="LZT815" s="72"/>
      <c r="LZU815" s="72"/>
      <c r="LZV815" s="72"/>
      <c r="LZW815" s="72"/>
      <c r="LZX815" s="72"/>
      <c r="LZY815" s="72"/>
      <c r="LZZ815" s="72"/>
      <c r="MAA815" s="72"/>
      <c r="MAB815" s="72"/>
      <c r="MAC815" s="72"/>
      <c r="MAD815" s="72"/>
      <c r="MAE815" s="72"/>
      <c r="MAF815" s="72"/>
      <c r="MAG815" s="72"/>
      <c r="MAH815" s="72"/>
      <c r="MAI815" s="72"/>
      <c r="MAJ815" s="72"/>
      <c r="MAK815" s="72"/>
      <c r="MAL815" s="72"/>
      <c r="MAM815" s="72"/>
      <c r="MAN815" s="72"/>
      <c r="MAO815" s="72"/>
      <c r="MAP815" s="72"/>
      <c r="MAQ815" s="72"/>
      <c r="MAR815" s="72"/>
      <c r="MAS815" s="72"/>
      <c r="MAT815" s="72"/>
      <c r="MAU815" s="72"/>
      <c r="MAV815" s="72"/>
      <c r="MAW815" s="72"/>
      <c r="MAX815" s="72"/>
      <c r="MAY815" s="72"/>
      <c r="MAZ815" s="72"/>
      <c r="MBA815" s="72"/>
      <c r="MBB815" s="72"/>
      <c r="MBC815" s="72"/>
      <c r="MBD815" s="72"/>
      <c r="MBE815" s="72"/>
      <c r="MBF815" s="72"/>
      <c r="MBG815" s="72"/>
      <c r="MBH815" s="72"/>
      <c r="MBI815" s="72"/>
      <c r="MBJ815" s="72"/>
      <c r="MBK815" s="72"/>
      <c r="MBL815" s="72"/>
      <c r="MBM815" s="72"/>
      <c r="MBN815" s="72"/>
      <c r="MBO815" s="72"/>
      <c r="MBP815" s="72"/>
      <c r="MBQ815" s="72"/>
      <c r="MBR815" s="72"/>
      <c r="MBS815" s="72"/>
      <c r="MBT815" s="72"/>
      <c r="MBU815" s="72"/>
      <c r="MBV815" s="72"/>
      <c r="MBW815" s="72"/>
      <c r="MBX815" s="72"/>
      <c r="MBY815" s="72"/>
      <c r="MBZ815" s="72"/>
      <c r="MCA815" s="72"/>
      <c r="MCB815" s="72"/>
      <c r="MCC815" s="72"/>
      <c r="MCD815" s="72"/>
      <c r="MCE815" s="72"/>
      <c r="MCF815" s="72"/>
      <c r="MCG815" s="72"/>
      <c r="MCH815" s="72"/>
      <c r="MCI815" s="72"/>
      <c r="MCJ815" s="72"/>
      <c r="MCK815" s="72"/>
      <c r="MCL815" s="72"/>
      <c r="MCM815" s="72"/>
      <c r="MCN815" s="72"/>
      <c r="MCO815" s="72"/>
      <c r="MCP815" s="72"/>
      <c r="MCQ815" s="72"/>
      <c r="MCR815" s="72"/>
      <c r="MCS815" s="72"/>
      <c r="MCT815" s="72"/>
      <c r="MCU815" s="72"/>
      <c r="MCV815" s="72"/>
      <c r="MCW815" s="72"/>
      <c r="MCX815" s="72"/>
      <c r="MCY815" s="72"/>
      <c r="MCZ815" s="72"/>
      <c r="MDA815" s="72"/>
      <c r="MDB815" s="72"/>
      <c r="MDC815" s="72"/>
      <c r="MDD815" s="72"/>
      <c r="MDE815" s="72"/>
      <c r="MDF815" s="72"/>
      <c r="MDG815" s="72"/>
      <c r="MDH815" s="72"/>
      <c r="MDI815" s="72"/>
      <c r="MDJ815" s="72"/>
      <c r="MDK815" s="72"/>
      <c r="MDL815" s="72"/>
      <c r="MDM815" s="72"/>
      <c r="MDN815" s="72"/>
      <c r="MDO815" s="72"/>
      <c r="MDP815" s="72"/>
      <c r="MDQ815" s="72"/>
      <c r="MDR815" s="72"/>
      <c r="MDS815" s="72"/>
      <c r="MDT815" s="72"/>
      <c r="MDU815" s="72"/>
      <c r="MDV815" s="72"/>
      <c r="MDW815" s="72"/>
      <c r="MDX815" s="72"/>
      <c r="MDY815" s="72"/>
      <c r="MDZ815" s="72"/>
      <c r="MEA815" s="72"/>
      <c r="MEB815" s="72"/>
      <c r="MEC815" s="72"/>
      <c r="MED815" s="72"/>
      <c r="MEE815" s="72"/>
      <c r="MEF815" s="72"/>
      <c r="MEG815" s="72"/>
      <c r="MEH815" s="72"/>
      <c r="MEI815" s="72"/>
      <c r="MEJ815" s="72"/>
      <c r="MEK815" s="72"/>
      <c r="MEL815" s="72"/>
      <c r="MEM815" s="72"/>
      <c r="MEN815" s="72"/>
      <c r="MEO815" s="72"/>
      <c r="MEP815" s="72"/>
      <c r="MEQ815" s="72"/>
      <c r="MER815" s="72"/>
      <c r="MES815" s="72"/>
      <c r="MET815" s="72"/>
      <c r="MEU815" s="72"/>
      <c r="MEV815" s="72"/>
      <c r="MEW815" s="72"/>
      <c r="MEX815" s="72"/>
      <c r="MEY815" s="72"/>
      <c r="MEZ815" s="72"/>
      <c r="MFA815" s="72"/>
      <c r="MFB815" s="72"/>
      <c r="MFC815" s="72"/>
      <c r="MFD815" s="72"/>
      <c r="MFE815" s="72"/>
      <c r="MFF815" s="72"/>
      <c r="MFG815" s="72"/>
      <c r="MFH815" s="72"/>
      <c r="MFI815" s="72"/>
      <c r="MFJ815" s="72"/>
      <c r="MFK815" s="72"/>
      <c r="MFL815" s="72"/>
      <c r="MFM815" s="72"/>
      <c r="MFN815" s="72"/>
      <c r="MFO815" s="72"/>
      <c r="MFP815" s="72"/>
      <c r="MFQ815" s="72"/>
      <c r="MFR815" s="72"/>
      <c r="MFS815" s="72"/>
      <c r="MFT815" s="72"/>
      <c r="MFU815" s="72"/>
      <c r="MFV815" s="72"/>
      <c r="MFW815" s="72"/>
      <c r="MFX815" s="72"/>
      <c r="MFY815" s="72"/>
      <c r="MFZ815" s="72"/>
      <c r="MGA815" s="72"/>
      <c r="MGB815" s="72"/>
      <c r="MGC815" s="72"/>
      <c r="MGD815" s="72"/>
      <c r="MGE815" s="72"/>
      <c r="MGF815" s="72"/>
      <c r="MGG815" s="72"/>
      <c r="MGH815" s="72"/>
      <c r="MGI815" s="72"/>
      <c r="MGJ815" s="72"/>
      <c r="MGK815" s="72"/>
      <c r="MGL815" s="72"/>
      <c r="MGM815" s="72"/>
      <c r="MGN815" s="72"/>
      <c r="MGO815" s="72"/>
      <c r="MGP815" s="72"/>
      <c r="MGQ815" s="72"/>
      <c r="MGR815" s="72"/>
      <c r="MGS815" s="72"/>
      <c r="MGT815" s="72"/>
      <c r="MGU815" s="72"/>
      <c r="MGV815" s="72"/>
      <c r="MGW815" s="72"/>
      <c r="MGX815" s="72"/>
      <c r="MGY815" s="72"/>
      <c r="MGZ815" s="72"/>
      <c r="MHA815" s="72"/>
      <c r="MHB815" s="72"/>
      <c r="MHC815" s="72"/>
      <c r="MHD815" s="72"/>
      <c r="MHE815" s="72"/>
      <c r="MHF815" s="72"/>
      <c r="MHG815" s="72"/>
      <c r="MHH815" s="72"/>
      <c r="MHI815" s="72"/>
      <c r="MHJ815" s="72"/>
      <c r="MHK815" s="72"/>
      <c r="MHL815" s="72"/>
      <c r="MHM815" s="72"/>
      <c r="MHN815" s="72"/>
      <c r="MHO815" s="72"/>
      <c r="MHP815" s="72"/>
      <c r="MHQ815" s="72"/>
      <c r="MHR815" s="72"/>
      <c r="MHS815" s="72"/>
      <c r="MHT815" s="72"/>
      <c r="MHU815" s="72"/>
      <c r="MHV815" s="72"/>
      <c r="MHW815" s="72"/>
      <c r="MHX815" s="72"/>
      <c r="MHY815" s="72"/>
      <c r="MHZ815" s="72"/>
      <c r="MIA815" s="72"/>
      <c r="MIB815" s="72"/>
      <c r="MIC815" s="72"/>
      <c r="MID815" s="72"/>
      <c r="MIE815" s="72"/>
      <c r="MIF815" s="72"/>
      <c r="MIG815" s="72"/>
      <c r="MIH815" s="72"/>
      <c r="MII815" s="72"/>
      <c r="MIJ815" s="72"/>
      <c r="MIK815" s="72"/>
      <c r="MIL815" s="72"/>
      <c r="MIM815" s="72"/>
      <c r="MIN815" s="72"/>
      <c r="MIO815" s="72"/>
      <c r="MIP815" s="72"/>
      <c r="MIQ815" s="72"/>
      <c r="MIR815" s="72"/>
      <c r="MIS815" s="72"/>
      <c r="MIT815" s="72"/>
      <c r="MIU815" s="72"/>
      <c r="MIV815" s="72"/>
      <c r="MIW815" s="72"/>
      <c r="MIX815" s="72"/>
      <c r="MIY815" s="72"/>
      <c r="MIZ815" s="72"/>
      <c r="MJA815" s="72"/>
      <c r="MJB815" s="72"/>
      <c r="MJC815" s="72"/>
      <c r="MJD815" s="72"/>
      <c r="MJE815" s="72"/>
      <c r="MJF815" s="72"/>
      <c r="MJG815" s="72"/>
      <c r="MJH815" s="72"/>
      <c r="MJI815" s="72"/>
      <c r="MJJ815" s="72"/>
      <c r="MJK815" s="72"/>
      <c r="MJL815" s="72"/>
      <c r="MJM815" s="72"/>
      <c r="MJN815" s="72"/>
      <c r="MJO815" s="72"/>
      <c r="MJP815" s="72"/>
      <c r="MJQ815" s="72"/>
      <c r="MJR815" s="72"/>
      <c r="MJS815" s="72"/>
      <c r="MJT815" s="72"/>
      <c r="MJU815" s="72"/>
      <c r="MJV815" s="72"/>
      <c r="MJW815" s="72"/>
      <c r="MJX815" s="72"/>
      <c r="MJY815" s="72"/>
      <c r="MJZ815" s="72"/>
      <c r="MKA815" s="72"/>
      <c r="MKB815" s="72"/>
      <c r="MKC815" s="72"/>
      <c r="MKD815" s="72"/>
      <c r="MKE815" s="72"/>
      <c r="MKF815" s="72"/>
      <c r="MKG815" s="72"/>
      <c r="MKH815" s="72"/>
      <c r="MKI815" s="72"/>
      <c r="MKJ815" s="72"/>
      <c r="MKK815" s="72"/>
      <c r="MKL815" s="72"/>
      <c r="MKM815" s="72"/>
      <c r="MKN815" s="72"/>
      <c r="MKO815" s="72"/>
      <c r="MKP815" s="72"/>
      <c r="MKQ815" s="72"/>
      <c r="MKR815" s="72"/>
      <c r="MKS815" s="72"/>
      <c r="MKT815" s="72"/>
      <c r="MKU815" s="72"/>
      <c r="MKV815" s="72"/>
      <c r="MKW815" s="72"/>
      <c r="MKX815" s="72"/>
      <c r="MKY815" s="72"/>
      <c r="MKZ815" s="72"/>
      <c r="MLA815" s="72"/>
      <c r="MLB815" s="72"/>
      <c r="MLC815" s="72"/>
      <c r="MLD815" s="72"/>
      <c r="MLE815" s="72"/>
      <c r="MLF815" s="72"/>
      <c r="MLG815" s="72"/>
      <c r="MLH815" s="72"/>
      <c r="MLI815" s="72"/>
      <c r="MLJ815" s="72"/>
      <c r="MLK815" s="72"/>
      <c r="MLL815" s="72"/>
      <c r="MLM815" s="72"/>
      <c r="MLN815" s="72"/>
      <c r="MLO815" s="72"/>
      <c r="MLP815" s="72"/>
      <c r="MLQ815" s="72"/>
      <c r="MLR815" s="72"/>
      <c r="MLS815" s="72"/>
      <c r="MLT815" s="72"/>
      <c r="MLU815" s="72"/>
      <c r="MLV815" s="72"/>
      <c r="MLW815" s="72"/>
      <c r="MLX815" s="72"/>
      <c r="MLY815" s="72"/>
      <c r="MLZ815" s="72"/>
      <c r="MMA815" s="72"/>
      <c r="MMB815" s="72"/>
      <c r="MMC815" s="72"/>
      <c r="MMD815" s="72"/>
      <c r="MME815" s="72"/>
      <c r="MMF815" s="72"/>
      <c r="MMG815" s="72"/>
      <c r="MMH815" s="72"/>
      <c r="MMI815" s="72"/>
      <c r="MMJ815" s="72"/>
      <c r="MMK815" s="72"/>
      <c r="MML815" s="72"/>
      <c r="MMM815" s="72"/>
      <c r="MMN815" s="72"/>
      <c r="MMO815" s="72"/>
      <c r="MMP815" s="72"/>
      <c r="MMQ815" s="72"/>
      <c r="MMR815" s="72"/>
      <c r="MMS815" s="72"/>
      <c r="MMT815" s="72"/>
      <c r="MMU815" s="72"/>
      <c r="MMV815" s="72"/>
      <c r="MMW815" s="72"/>
      <c r="MMX815" s="72"/>
      <c r="MMY815" s="72"/>
      <c r="MMZ815" s="72"/>
      <c r="MNA815" s="72"/>
      <c r="MNB815" s="72"/>
      <c r="MNC815" s="72"/>
      <c r="MND815" s="72"/>
      <c r="MNE815" s="72"/>
      <c r="MNF815" s="72"/>
      <c r="MNG815" s="72"/>
      <c r="MNH815" s="72"/>
      <c r="MNI815" s="72"/>
      <c r="MNJ815" s="72"/>
      <c r="MNK815" s="72"/>
      <c r="MNL815" s="72"/>
      <c r="MNM815" s="72"/>
      <c r="MNN815" s="72"/>
      <c r="MNO815" s="72"/>
      <c r="MNP815" s="72"/>
      <c r="MNQ815" s="72"/>
      <c r="MNR815" s="72"/>
      <c r="MNS815" s="72"/>
      <c r="MNT815" s="72"/>
      <c r="MNU815" s="72"/>
      <c r="MNV815" s="72"/>
      <c r="MNW815" s="72"/>
      <c r="MNX815" s="72"/>
      <c r="MNY815" s="72"/>
      <c r="MNZ815" s="72"/>
      <c r="MOA815" s="72"/>
      <c r="MOB815" s="72"/>
      <c r="MOC815" s="72"/>
      <c r="MOD815" s="72"/>
      <c r="MOE815" s="72"/>
      <c r="MOF815" s="72"/>
      <c r="MOG815" s="72"/>
      <c r="MOH815" s="72"/>
      <c r="MOI815" s="72"/>
      <c r="MOJ815" s="72"/>
      <c r="MOK815" s="72"/>
      <c r="MOL815" s="72"/>
      <c r="MOM815" s="72"/>
      <c r="MON815" s="72"/>
      <c r="MOO815" s="72"/>
      <c r="MOP815" s="72"/>
      <c r="MOQ815" s="72"/>
      <c r="MOR815" s="72"/>
      <c r="MOS815" s="72"/>
      <c r="MOT815" s="72"/>
      <c r="MOU815" s="72"/>
      <c r="MOV815" s="72"/>
      <c r="MOW815" s="72"/>
      <c r="MOX815" s="72"/>
      <c r="MOY815" s="72"/>
      <c r="MOZ815" s="72"/>
      <c r="MPA815" s="72"/>
      <c r="MPB815" s="72"/>
      <c r="MPC815" s="72"/>
      <c r="MPD815" s="72"/>
      <c r="MPE815" s="72"/>
      <c r="MPF815" s="72"/>
      <c r="MPG815" s="72"/>
      <c r="MPH815" s="72"/>
      <c r="MPI815" s="72"/>
      <c r="MPJ815" s="72"/>
      <c r="MPK815" s="72"/>
      <c r="MPL815" s="72"/>
      <c r="MPM815" s="72"/>
      <c r="MPN815" s="72"/>
      <c r="MPO815" s="72"/>
      <c r="MPP815" s="72"/>
      <c r="MPQ815" s="72"/>
      <c r="MPR815" s="72"/>
      <c r="MPS815" s="72"/>
      <c r="MPT815" s="72"/>
      <c r="MPU815" s="72"/>
      <c r="MPV815" s="72"/>
      <c r="MPW815" s="72"/>
      <c r="MPX815" s="72"/>
      <c r="MPY815" s="72"/>
      <c r="MPZ815" s="72"/>
      <c r="MQA815" s="72"/>
      <c r="MQB815" s="72"/>
      <c r="MQC815" s="72"/>
      <c r="MQD815" s="72"/>
      <c r="MQE815" s="72"/>
      <c r="MQF815" s="72"/>
      <c r="MQG815" s="72"/>
      <c r="MQH815" s="72"/>
      <c r="MQI815" s="72"/>
      <c r="MQJ815" s="72"/>
      <c r="MQK815" s="72"/>
      <c r="MQL815" s="72"/>
      <c r="MQM815" s="72"/>
      <c r="MQN815" s="72"/>
      <c r="MQO815" s="72"/>
      <c r="MQP815" s="72"/>
      <c r="MQQ815" s="72"/>
      <c r="MQR815" s="72"/>
      <c r="MQS815" s="72"/>
      <c r="MQT815" s="72"/>
      <c r="MQU815" s="72"/>
      <c r="MQV815" s="72"/>
      <c r="MQW815" s="72"/>
      <c r="MQX815" s="72"/>
      <c r="MQY815" s="72"/>
      <c r="MQZ815" s="72"/>
      <c r="MRA815" s="72"/>
      <c r="MRB815" s="72"/>
      <c r="MRC815" s="72"/>
      <c r="MRD815" s="72"/>
      <c r="MRE815" s="72"/>
      <c r="MRF815" s="72"/>
      <c r="MRG815" s="72"/>
      <c r="MRH815" s="72"/>
      <c r="MRI815" s="72"/>
      <c r="MRJ815" s="72"/>
      <c r="MRK815" s="72"/>
      <c r="MRL815" s="72"/>
      <c r="MRM815" s="72"/>
      <c r="MRN815" s="72"/>
      <c r="MRO815" s="72"/>
      <c r="MRP815" s="72"/>
      <c r="MRQ815" s="72"/>
      <c r="MRR815" s="72"/>
      <c r="MRS815" s="72"/>
      <c r="MRT815" s="72"/>
      <c r="MRU815" s="72"/>
      <c r="MRV815" s="72"/>
      <c r="MRW815" s="72"/>
      <c r="MRX815" s="72"/>
      <c r="MRY815" s="72"/>
      <c r="MRZ815" s="72"/>
      <c r="MSA815" s="72"/>
      <c r="MSB815" s="72"/>
      <c r="MSC815" s="72"/>
      <c r="MSD815" s="72"/>
      <c r="MSE815" s="72"/>
      <c r="MSF815" s="72"/>
      <c r="MSG815" s="72"/>
      <c r="MSH815" s="72"/>
      <c r="MSI815" s="72"/>
      <c r="MSJ815" s="72"/>
      <c r="MSK815" s="72"/>
      <c r="MSL815" s="72"/>
      <c r="MSM815" s="72"/>
      <c r="MSN815" s="72"/>
      <c r="MSO815" s="72"/>
      <c r="MSP815" s="72"/>
      <c r="MSQ815" s="72"/>
      <c r="MSR815" s="72"/>
      <c r="MSS815" s="72"/>
      <c r="MST815" s="72"/>
      <c r="MSU815" s="72"/>
      <c r="MSV815" s="72"/>
      <c r="MSW815" s="72"/>
      <c r="MSX815" s="72"/>
      <c r="MSY815" s="72"/>
      <c r="MSZ815" s="72"/>
      <c r="MTA815" s="72"/>
      <c r="MTB815" s="72"/>
      <c r="MTC815" s="72"/>
      <c r="MTD815" s="72"/>
      <c r="MTE815" s="72"/>
      <c r="MTF815" s="72"/>
      <c r="MTG815" s="72"/>
      <c r="MTH815" s="72"/>
      <c r="MTI815" s="72"/>
      <c r="MTJ815" s="72"/>
      <c r="MTK815" s="72"/>
      <c r="MTL815" s="72"/>
      <c r="MTM815" s="72"/>
      <c r="MTN815" s="72"/>
      <c r="MTO815" s="72"/>
      <c r="MTP815" s="72"/>
      <c r="MTQ815" s="72"/>
      <c r="MTR815" s="72"/>
      <c r="MTS815" s="72"/>
      <c r="MTT815" s="72"/>
      <c r="MTU815" s="72"/>
      <c r="MTV815" s="72"/>
      <c r="MTW815" s="72"/>
      <c r="MTX815" s="72"/>
      <c r="MTY815" s="72"/>
      <c r="MTZ815" s="72"/>
      <c r="MUA815" s="72"/>
      <c r="MUB815" s="72"/>
      <c r="MUC815" s="72"/>
      <c r="MUD815" s="72"/>
      <c r="MUE815" s="72"/>
      <c r="MUF815" s="72"/>
      <c r="MUG815" s="72"/>
      <c r="MUH815" s="72"/>
      <c r="MUI815" s="72"/>
      <c r="MUJ815" s="72"/>
      <c r="MUK815" s="72"/>
      <c r="MUL815" s="72"/>
      <c r="MUM815" s="72"/>
      <c r="MUN815" s="72"/>
      <c r="MUO815" s="72"/>
      <c r="MUP815" s="72"/>
      <c r="MUQ815" s="72"/>
      <c r="MUR815" s="72"/>
      <c r="MUS815" s="72"/>
      <c r="MUT815" s="72"/>
      <c r="MUU815" s="72"/>
      <c r="MUV815" s="72"/>
      <c r="MUW815" s="72"/>
      <c r="MUX815" s="72"/>
      <c r="MUY815" s="72"/>
      <c r="MUZ815" s="72"/>
      <c r="MVA815" s="72"/>
      <c r="MVB815" s="72"/>
      <c r="MVC815" s="72"/>
      <c r="MVD815" s="72"/>
      <c r="MVE815" s="72"/>
      <c r="MVF815" s="72"/>
      <c r="MVG815" s="72"/>
      <c r="MVH815" s="72"/>
      <c r="MVI815" s="72"/>
      <c r="MVJ815" s="72"/>
      <c r="MVK815" s="72"/>
      <c r="MVL815" s="72"/>
      <c r="MVM815" s="72"/>
      <c r="MVN815" s="72"/>
      <c r="MVO815" s="72"/>
      <c r="MVP815" s="72"/>
      <c r="MVQ815" s="72"/>
      <c r="MVR815" s="72"/>
      <c r="MVS815" s="72"/>
      <c r="MVT815" s="72"/>
      <c r="MVU815" s="72"/>
      <c r="MVV815" s="72"/>
      <c r="MVW815" s="72"/>
      <c r="MVX815" s="72"/>
      <c r="MVY815" s="72"/>
      <c r="MVZ815" s="72"/>
      <c r="MWA815" s="72"/>
      <c r="MWB815" s="72"/>
      <c r="MWC815" s="72"/>
      <c r="MWD815" s="72"/>
      <c r="MWE815" s="72"/>
      <c r="MWF815" s="72"/>
      <c r="MWG815" s="72"/>
      <c r="MWH815" s="72"/>
      <c r="MWI815" s="72"/>
      <c r="MWJ815" s="72"/>
      <c r="MWK815" s="72"/>
      <c r="MWL815" s="72"/>
      <c r="MWM815" s="72"/>
      <c r="MWN815" s="72"/>
      <c r="MWO815" s="72"/>
      <c r="MWP815" s="72"/>
      <c r="MWQ815" s="72"/>
      <c r="MWR815" s="72"/>
      <c r="MWS815" s="72"/>
      <c r="MWT815" s="72"/>
      <c r="MWU815" s="72"/>
      <c r="MWV815" s="72"/>
      <c r="MWW815" s="72"/>
      <c r="MWX815" s="72"/>
      <c r="MWY815" s="72"/>
      <c r="MWZ815" s="72"/>
      <c r="MXA815" s="72"/>
      <c r="MXB815" s="72"/>
      <c r="MXC815" s="72"/>
      <c r="MXD815" s="72"/>
      <c r="MXE815" s="72"/>
      <c r="MXF815" s="72"/>
      <c r="MXG815" s="72"/>
      <c r="MXH815" s="72"/>
      <c r="MXI815" s="72"/>
      <c r="MXJ815" s="72"/>
      <c r="MXK815" s="72"/>
      <c r="MXL815" s="72"/>
      <c r="MXM815" s="72"/>
      <c r="MXN815" s="72"/>
      <c r="MXO815" s="72"/>
      <c r="MXP815" s="72"/>
      <c r="MXQ815" s="72"/>
      <c r="MXR815" s="72"/>
      <c r="MXS815" s="72"/>
      <c r="MXT815" s="72"/>
      <c r="MXU815" s="72"/>
      <c r="MXV815" s="72"/>
      <c r="MXW815" s="72"/>
      <c r="MXX815" s="72"/>
      <c r="MXY815" s="72"/>
      <c r="MXZ815" s="72"/>
      <c r="MYA815" s="72"/>
      <c r="MYB815" s="72"/>
      <c r="MYC815" s="72"/>
      <c r="MYD815" s="72"/>
      <c r="MYE815" s="72"/>
      <c r="MYF815" s="72"/>
      <c r="MYG815" s="72"/>
      <c r="MYH815" s="72"/>
      <c r="MYI815" s="72"/>
      <c r="MYJ815" s="72"/>
      <c r="MYK815" s="72"/>
      <c r="MYL815" s="72"/>
      <c r="MYM815" s="72"/>
      <c r="MYN815" s="72"/>
      <c r="MYO815" s="72"/>
      <c r="MYP815" s="72"/>
      <c r="MYQ815" s="72"/>
      <c r="MYR815" s="72"/>
      <c r="MYS815" s="72"/>
      <c r="MYT815" s="72"/>
      <c r="MYU815" s="72"/>
      <c r="MYV815" s="72"/>
      <c r="MYW815" s="72"/>
      <c r="MYX815" s="72"/>
      <c r="MYY815" s="72"/>
      <c r="MYZ815" s="72"/>
      <c r="MZA815" s="72"/>
      <c r="MZB815" s="72"/>
      <c r="MZC815" s="72"/>
      <c r="MZD815" s="72"/>
      <c r="MZE815" s="72"/>
      <c r="MZF815" s="72"/>
      <c r="MZG815" s="72"/>
      <c r="MZH815" s="72"/>
      <c r="MZI815" s="72"/>
      <c r="MZJ815" s="72"/>
      <c r="MZK815" s="72"/>
      <c r="MZL815" s="72"/>
      <c r="MZM815" s="72"/>
      <c r="MZN815" s="72"/>
      <c r="MZO815" s="72"/>
      <c r="MZP815" s="72"/>
      <c r="MZQ815" s="72"/>
      <c r="MZR815" s="72"/>
      <c r="MZS815" s="72"/>
      <c r="MZT815" s="72"/>
      <c r="MZU815" s="72"/>
      <c r="MZV815" s="72"/>
      <c r="MZW815" s="72"/>
      <c r="MZX815" s="72"/>
      <c r="MZY815" s="72"/>
      <c r="MZZ815" s="72"/>
      <c r="NAA815" s="72"/>
      <c r="NAB815" s="72"/>
      <c r="NAC815" s="72"/>
      <c r="NAD815" s="72"/>
      <c r="NAE815" s="72"/>
      <c r="NAF815" s="72"/>
      <c r="NAG815" s="72"/>
      <c r="NAH815" s="72"/>
      <c r="NAI815" s="72"/>
      <c r="NAJ815" s="72"/>
      <c r="NAK815" s="72"/>
      <c r="NAL815" s="72"/>
      <c r="NAM815" s="72"/>
      <c r="NAN815" s="72"/>
      <c r="NAO815" s="72"/>
      <c r="NAP815" s="72"/>
      <c r="NAQ815" s="72"/>
      <c r="NAR815" s="72"/>
      <c r="NAS815" s="72"/>
      <c r="NAT815" s="72"/>
      <c r="NAU815" s="72"/>
      <c r="NAV815" s="72"/>
      <c r="NAW815" s="72"/>
      <c r="NAX815" s="72"/>
      <c r="NAY815" s="72"/>
      <c r="NAZ815" s="72"/>
      <c r="NBA815" s="72"/>
      <c r="NBB815" s="72"/>
      <c r="NBC815" s="72"/>
      <c r="NBD815" s="72"/>
      <c r="NBE815" s="72"/>
      <c r="NBF815" s="72"/>
      <c r="NBG815" s="72"/>
      <c r="NBH815" s="72"/>
      <c r="NBI815" s="72"/>
      <c r="NBJ815" s="72"/>
      <c r="NBK815" s="72"/>
      <c r="NBL815" s="72"/>
      <c r="NBM815" s="72"/>
      <c r="NBN815" s="72"/>
      <c r="NBO815" s="72"/>
      <c r="NBP815" s="72"/>
      <c r="NBQ815" s="72"/>
      <c r="NBR815" s="72"/>
      <c r="NBS815" s="72"/>
      <c r="NBT815" s="72"/>
      <c r="NBU815" s="72"/>
      <c r="NBV815" s="72"/>
      <c r="NBW815" s="72"/>
      <c r="NBX815" s="72"/>
      <c r="NBY815" s="72"/>
      <c r="NBZ815" s="72"/>
      <c r="NCA815" s="72"/>
      <c r="NCB815" s="72"/>
      <c r="NCC815" s="72"/>
      <c r="NCD815" s="72"/>
      <c r="NCE815" s="72"/>
      <c r="NCF815" s="72"/>
      <c r="NCG815" s="72"/>
      <c r="NCH815" s="72"/>
      <c r="NCI815" s="72"/>
      <c r="NCJ815" s="72"/>
      <c r="NCK815" s="72"/>
      <c r="NCL815" s="72"/>
      <c r="NCM815" s="72"/>
      <c r="NCN815" s="72"/>
      <c r="NCO815" s="72"/>
      <c r="NCP815" s="72"/>
      <c r="NCQ815" s="72"/>
      <c r="NCR815" s="72"/>
      <c r="NCS815" s="72"/>
      <c r="NCT815" s="72"/>
      <c r="NCU815" s="72"/>
      <c r="NCV815" s="72"/>
      <c r="NCW815" s="72"/>
      <c r="NCX815" s="72"/>
      <c r="NCY815" s="72"/>
      <c r="NCZ815" s="72"/>
      <c r="NDA815" s="72"/>
      <c r="NDB815" s="72"/>
      <c r="NDC815" s="72"/>
      <c r="NDD815" s="72"/>
      <c r="NDE815" s="72"/>
      <c r="NDF815" s="72"/>
      <c r="NDG815" s="72"/>
      <c r="NDH815" s="72"/>
      <c r="NDI815" s="72"/>
      <c r="NDJ815" s="72"/>
      <c r="NDK815" s="72"/>
      <c r="NDL815" s="72"/>
      <c r="NDM815" s="72"/>
      <c r="NDN815" s="72"/>
      <c r="NDO815" s="72"/>
      <c r="NDP815" s="72"/>
      <c r="NDQ815" s="72"/>
      <c r="NDR815" s="72"/>
      <c r="NDS815" s="72"/>
      <c r="NDT815" s="72"/>
      <c r="NDU815" s="72"/>
      <c r="NDV815" s="72"/>
      <c r="NDW815" s="72"/>
      <c r="NDX815" s="72"/>
      <c r="NDY815" s="72"/>
      <c r="NDZ815" s="72"/>
      <c r="NEA815" s="72"/>
      <c r="NEB815" s="72"/>
      <c r="NEC815" s="72"/>
      <c r="NED815" s="72"/>
      <c r="NEE815" s="72"/>
      <c r="NEF815" s="72"/>
      <c r="NEG815" s="72"/>
      <c r="NEH815" s="72"/>
      <c r="NEI815" s="72"/>
      <c r="NEJ815" s="72"/>
      <c r="NEK815" s="72"/>
      <c r="NEL815" s="72"/>
      <c r="NEM815" s="72"/>
      <c r="NEN815" s="72"/>
      <c r="NEO815" s="72"/>
      <c r="NEP815" s="72"/>
      <c r="NEQ815" s="72"/>
      <c r="NER815" s="72"/>
      <c r="NES815" s="72"/>
      <c r="NET815" s="72"/>
      <c r="NEU815" s="72"/>
      <c r="NEV815" s="72"/>
      <c r="NEW815" s="72"/>
      <c r="NEX815" s="72"/>
      <c r="NEY815" s="72"/>
      <c r="NEZ815" s="72"/>
      <c r="NFA815" s="72"/>
      <c r="NFB815" s="72"/>
      <c r="NFC815" s="72"/>
      <c r="NFD815" s="72"/>
      <c r="NFE815" s="72"/>
      <c r="NFF815" s="72"/>
      <c r="NFG815" s="72"/>
      <c r="NFH815" s="72"/>
      <c r="NFI815" s="72"/>
      <c r="NFJ815" s="72"/>
      <c r="NFK815" s="72"/>
      <c r="NFL815" s="72"/>
      <c r="NFM815" s="72"/>
      <c r="NFN815" s="72"/>
      <c r="NFO815" s="72"/>
      <c r="NFP815" s="72"/>
      <c r="NFQ815" s="72"/>
      <c r="NFR815" s="72"/>
      <c r="NFS815" s="72"/>
      <c r="NFT815" s="72"/>
      <c r="NFU815" s="72"/>
      <c r="NFV815" s="72"/>
      <c r="NFW815" s="72"/>
      <c r="NFX815" s="72"/>
      <c r="NFY815" s="72"/>
      <c r="NFZ815" s="72"/>
      <c r="NGA815" s="72"/>
      <c r="NGB815" s="72"/>
      <c r="NGC815" s="72"/>
      <c r="NGD815" s="72"/>
      <c r="NGE815" s="72"/>
      <c r="NGF815" s="72"/>
      <c r="NGG815" s="72"/>
      <c r="NGH815" s="72"/>
      <c r="NGI815" s="72"/>
      <c r="NGJ815" s="72"/>
      <c r="NGK815" s="72"/>
      <c r="NGL815" s="72"/>
      <c r="NGM815" s="72"/>
      <c r="NGN815" s="72"/>
      <c r="NGO815" s="72"/>
      <c r="NGP815" s="72"/>
      <c r="NGQ815" s="72"/>
      <c r="NGR815" s="72"/>
      <c r="NGS815" s="72"/>
      <c r="NGT815" s="72"/>
      <c r="NGU815" s="72"/>
      <c r="NGV815" s="72"/>
      <c r="NGW815" s="72"/>
      <c r="NGX815" s="72"/>
      <c r="NGY815" s="72"/>
      <c r="NGZ815" s="72"/>
      <c r="NHA815" s="72"/>
      <c r="NHB815" s="72"/>
      <c r="NHC815" s="72"/>
      <c r="NHD815" s="72"/>
      <c r="NHE815" s="72"/>
      <c r="NHF815" s="72"/>
      <c r="NHG815" s="72"/>
      <c r="NHH815" s="72"/>
      <c r="NHI815" s="72"/>
      <c r="NHJ815" s="72"/>
      <c r="NHK815" s="72"/>
      <c r="NHL815" s="72"/>
      <c r="NHM815" s="72"/>
      <c r="NHN815" s="72"/>
      <c r="NHO815" s="72"/>
      <c r="NHP815" s="72"/>
      <c r="NHQ815" s="72"/>
      <c r="NHR815" s="72"/>
      <c r="NHS815" s="72"/>
      <c r="NHT815" s="72"/>
      <c r="NHU815" s="72"/>
      <c r="NHV815" s="72"/>
      <c r="NHW815" s="72"/>
      <c r="NHX815" s="72"/>
      <c r="NHY815" s="72"/>
      <c r="NHZ815" s="72"/>
      <c r="NIA815" s="72"/>
      <c r="NIB815" s="72"/>
      <c r="NIC815" s="72"/>
      <c r="NID815" s="72"/>
      <c r="NIE815" s="72"/>
      <c r="NIF815" s="72"/>
      <c r="NIG815" s="72"/>
      <c r="NIH815" s="72"/>
      <c r="NII815" s="72"/>
      <c r="NIJ815" s="72"/>
      <c r="NIK815" s="72"/>
      <c r="NIL815" s="72"/>
      <c r="NIM815" s="72"/>
      <c r="NIN815" s="72"/>
      <c r="NIO815" s="72"/>
      <c r="NIP815" s="72"/>
      <c r="NIQ815" s="72"/>
      <c r="NIR815" s="72"/>
      <c r="NIS815" s="72"/>
      <c r="NIT815" s="72"/>
      <c r="NIU815" s="72"/>
      <c r="NIV815" s="72"/>
      <c r="NIW815" s="72"/>
      <c r="NIX815" s="72"/>
      <c r="NIY815" s="72"/>
      <c r="NIZ815" s="72"/>
      <c r="NJA815" s="72"/>
      <c r="NJB815" s="72"/>
      <c r="NJC815" s="72"/>
      <c r="NJD815" s="72"/>
      <c r="NJE815" s="72"/>
      <c r="NJF815" s="72"/>
      <c r="NJG815" s="72"/>
      <c r="NJH815" s="72"/>
      <c r="NJI815" s="72"/>
      <c r="NJJ815" s="72"/>
      <c r="NJK815" s="72"/>
      <c r="NJL815" s="72"/>
      <c r="NJM815" s="72"/>
      <c r="NJN815" s="72"/>
      <c r="NJO815" s="72"/>
      <c r="NJP815" s="72"/>
      <c r="NJQ815" s="72"/>
      <c r="NJR815" s="72"/>
      <c r="NJS815" s="72"/>
      <c r="NJT815" s="72"/>
      <c r="NJU815" s="72"/>
      <c r="NJV815" s="72"/>
      <c r="NJW815" s="72"/>
      <c r="NJX815" s="72"/>
      <c r="NJY815" s="72"/>
      <c r="NJZ815" s="72"/>
      <c r="NKA815" s="72"/>
      <c r="NKB815" s="72"/>
      <c r="NKC815" s="72"/>
      <c r="NKD815" s="72"/>
      <c r="NKE815" s="72"/>
      <c r="NKF815" s="72"/>
      <c r="NKG815" s="72"/>
      <c r="NKH815" s="72"/>
      <c r="NKI815" s="72"/>
      <c r="NKJ815" s="72"/>
      <c r="NKK815" s="72"/>
      <c r="NKL815" s="72"/>
      <c r="NKM815" s="72"/>
      <c r="NKN815" s="72"/>
      <c r="NKO815" s="72"/>
      <c r="NKP815" s="72"/>
      <c r="NKQ815" s="72"/>
      <c r="NKR815" s="72"/>
      <c r="NKS815" s="72"/>
      <c r="NKT815" s="72"/>
      <c r="NKU815" s="72"/>
      <c r="NKV815" s="72"/>
      <c r="NKW815" s="72"/>
      <c r="NKX815" s="72"/>
      <c r="NKY815" s="72"/>
      <c r="NKZ815" s="72"/>
      <c r="NLA815" s="72"/>
      <c r="NLB815" s="72"/>
      <c r="NLC815" s="72"/>
      <c r="NLD815" s="72"/>
      <c r="NLE815" s="72"/>
      <c r="NLF815" s="72"/>
      <c r="NLG815" s="72"/>
      <c r="NLH815" s="72"/>
      <c r="NLI815" s="72"/>
      <c r="NLJ815" s="72"/>
      <c r="NLK815" s="72"/>
      <c r="NLL815" s="72"/>
      <c r="NLM815" s="72"/>
      <c r="NLN815" s="72"/>
      <c r="NLO815" s="72"/>
      <c r="NLP815" s="72"/>
      <c r="NLQ815" s="72"/>
      <c r="NLR815" s="72"/>
      <c r="NLS815" s="72"/>
      <c r="NLT815" s="72"/>
      <c r="NLU815" s="72"/>
      <c r="NLV815" s="72"/>
      <c r="NLW815" s="72"/>
      <c r="NLX815" s="72"/>
      <c r="NLY815" s="72"/>
      <c r="NLZ815" s="72"/>
      <c r="NMA815" s="72"/>
      <c r="NMB815" s="72"/>
      <c r="NMC815" s="72"/>
      <c r="NMD815" s="72"/>
      <c r="NME815" s="72"/>
      <c r="NMF815" s="72"/>
      <c r="NMG815" s="72"/>
      <c r="NMH815" s="72"/>
      <c r="NMI815" s="72"/>
      <c r="NMJ815" s="72"/>
      <c r="NMK815" s="72"/>
      <c r="NML815" s="72"/>
      <c r="NMM815" s="72"/>
      <c r="NMN815" s="72"/>
      <c r="NMO815" s="72"/>
      <c r="NMP815" s="72"/>
      <c r="NMQ815" s="72"/>
      <c r="NMR815" s="72"/>
      <c r="NMS815" s="72"/>
      <c r="NMT815" s="72"/>
      <c r="NMU815" s="72"/>
      <c r="NMV815" s="72"/>
      <c r="NMW815" s="72"/>
      <c r="NMX815" s="72"/>
      <c r="NMY815" s="72"/>
      <c r="NMZ815" s="72"/>
      <c r="NNA815" s="72"/>
      <c r="NNB815" s="72"/>
      <c r="NNC815" s="72"/>
      <c r="NND815" s="72"/>
      <c r="NNE815" s="72"/>
      <c r="NNF815" s="72"/>
      <c r="NNG815" s="72"/>
      <c r="NNH815" s="72"/>
      <c r="NNI815" s="72"/>
      <c r="NNJ815" s="72"/>
      <c r="NNK815" s="72"/>
      <c r="NNL815" s="72"/>
      <c r="NNM815" s="72"/>
      <c r="NNN815" s="72"/>
      <c r="NNO815" s="72"/>
      <c r="NNP815" s="72"/>
      <c r="NNQ815" s="72"/>
      <c r="NNR815" s="72"/>
      <c r="NNS815" s="72"/>
      <c r="NNT815" s="72"/>
      <c r="NNU815" s="72"/>
      <c r="NNV815" s="72"/>
      <c r="NNW815" s="72"/>
      <c r="NNX815" s="72"/>
      <c r="NNY815" s="72"/>
      <c r="NNZ815" s="72"/>
      <c r="NOA815" s="72"/>
      <c r="NOB815" s="72"/>
      <c r="NOC815" s="72"/>
      <c r="NOD815" s="72"/>
      <c r="NOE815" s="72"/>
      <c r="NOF815" s="72"/>
      <c r="NOG815" s="72"/>
      <c r="NOH815" s="72"/>
      <c r="NOI815" s="72"/>
      <c r="NOJ815" s="72"/>
      <c r="NOK815" s="72"/>
      <c r="NOL815" s="72"/>
      <c r="NOM815" s="72"/>
      <c r="NON815" s="72"/>
      <c r="NOO815" s="72"/>
      <c r="NOP815" s="72"/>
      <c r="NOQ815" s="72"/>
      <c r="NOR815" s="72"/>
      <c r="NOS815" s="72"/>
      <c r="NOT815" s="72"/>
      <c r="NOU815" s="72"/>
      <c r="NOV815" s="72"/>
      <c r="NOW815" s="72"/>
      <c r="NOX815" s="72"/>
      <c r="NOY815" s="72"/>
      <c r="NOZ815" s="72"/>
      <c r="NPA815" s="72"/>
      <c r="NPB815" s="72"/>
      <c r="NPC815" s="72"/>
      <c r="NPD815" s="72"/>
      <c r="NPE815" s="72"/>
      <c r="NPF815" s="72"/>
      <c r="NPG815" s="72"/>
      <c r="NPH815" s="72"/>
      <c r="NPI815" s="72"/>
      <c r="NPJ815" s="72"/>
      <c r="NPK815" s="72"/>
      <c r="NPL815" s="72"/>
      <c r="NPM815" s="72"/>
      <c r="NPN815" s="72"/>
      <c r="NPO815" s="72"/>
      <c r="NPP815" s="72"/>
      <c r="NPQ815" s="72"/>
      <c r="NPR815" s="72"/>
      <c r="NPS815" s="72"/>
      <c r="NPT815" s="72"/>
      <c r="NPU815" s="72"/>
      <c r="NPV815" s="72"/>
      <c r="NPW815" s="72"/>
      <c r="NPX815" s="72"/>
      <c r="NPY815" s="72"/>
      <c r="NPZ815" s="72"/>
      <c r="NQA815" s="72"/>
      <c r="NQB815" s="72"/>
      <c r="NQC815" s="72"/>
      <c r="NQD815" s="72"/>
      <c r="NQE815" s="72"/>
      <c r="NQF815" s="72"/>
      <c r="NQG815" s="72"/>
      <c r="NQH815" s="72"/>
      <c r="NQI815" s="72"/>
      <c r="NQJ815" s="72"/>
      <c r="NQK815" s="72"/>
      <c r="NQL815" s="72"/>
      <c r="NQM815" s="72"/>
      <c r="NQN815" s="72"/>
      <c r="NQO815" s="72"/>
      <c r="NQP815" s="72"/>
      <c r="NQQ815" s="72"/>
      <c r="NQR815" s="72"/>
      <c r="NQS815" s="72"/>
      <c r="NQT815" s="72"/>
      <c r="NQU815" s="72"/>
      <c r="NQV815" s="72"/>
      <c r="NQW815" s="72"/>
      <c r="NQX815" s="72"/>
      <c r="NQY815" s="72"/>
      <c r="NQZ815" s="72"/>
      <c r="NRA815" s="72"/>
      <c r="NRB815" s="72"/>
      <c r="NRC815" s="72"/>
      <c r="NRD815" s="72"/>
      <c r="NRE815" s="72"/>
      <c r="NRF815" s="72"/>
      <c r="NRG815" s="72"/>
      <c r="NRH815" s="72"/>
      <c r="NRI815" s="72"/>
      <c r="NRJ815" s="72"/>
      <c r="NRK815" s="72"/>
      <c r="NRL815" s="72"/>
      <c r="NRM815" s="72"/>
      <c r="NRN815" s="72"/>
      <c r="NRO815" s="72"/>
      <c r="NRP815" s="72"/>
      <c r="NRQ815" s="72"/>
      <c r="NRR815" s="72"/>
      <c r="NRS815" s="72"/>
      <c r="NRT815" s="72"/>
      <c r="NRU815" s="72"/>
      <c r="NRV815" s="72"/>
      <c r="NRW815" s="72"/>
      <c r="NRX815" s="72"/>
      <c r="NRY815" s="72"/>
      <c r="NRZ815" s="72"/>
      <c r="NSA815" s="72"/>
      <c r="NSB815" s="72"/>
      <c r="NSC815" s="72"/>
      <c r="NSD815" s="72"/>
      <c r="NSE815" s="72"/>
      <c r="NSF815" s="72"/>
      <c r="NSG815" s="72"/>
      <c r="NSH815" s="72"/>
      <c r="NSI815" s="72"/>
      <c r="NSJ815" s="72"/>
      <c r="NSK815" s="72"/>
      <c r="NSL815" s="72"/>
      <c r="NSM815" s="72"/>
      <c r="NSN815" s="72"/>
      <c r="NSO815" s="72"/>
      <c r="NSP815" s="72"/>
      <c r="NSQ815" s="72"/>
      <c r="NSR815" s="72"/>
      <c r="NSS815" s="72"/>
      <c r="NST815" s="72"/>
      <c r="NSU815" s="72"/>
      <c r="NSV815" s="72"/>
      <c r="NSW815" s="72"/>
      <c r="NSX815" s="72"/>
      <c r="NSY815" s="72"/>
      <c r="NSZ815" s="72"/>
      <c r="NTA815" s="72"/>
      <c r="NTB815" s="72"/>
      <c r="NTC815" s="72"/>
      <c r="NTD815" s="72"/>
      <c r="NTE815" s="72"/>
      <c r="NTF815" s="72"/>
      <c r="NTG815" s="72"/>
      <c r="NTH815" s="72"/>
      <c r="NTI815" s="72"/>
      <c r="NTJ815" s="72"/>
      <c r="NTK815" s="72"/>
      <c r="NTL815" s="72"/>
      <c r="NTM815" s="72"/>
      <c r="NTN815" s="72"/>
      <c r="NTO815" s="72"/>
      <c r="NTP815" s="72"/>
      <c r="NTQ815" s="72"/>
      <c r="NTR815" s="72"/>
      <c r="NTS815" s="72"/>
      <c r="NTT815" s="72"/>
      <c r="NTU815" s="72"/>
      <c r="NTV815" s="72"/>
      <c r="NTW815" s="72"/>
      <c r="NTX815" s="72"/>
      <c r="NTY815" s="72"/>
      <c r="NTZ815" s="72"/>
      <c r="NUA815" s="72"/>
      <c r="NUB815" s="72"/>
      <c r="NUC815" s="72"/>
      <c r="NUD815" s="72"/>
      <c r="NUE815" s="72"/>
      <c r="NUF815" s="72"/>
      <c r="NUG815" s="72"/>
      <c r="NUH815" s="72"/>
      <c r="NUI815" s="72"/>
      <c r="NUJ815" s="72"/>
      <c r="NUK815" s="72"/>
      <c r="NUL815" s="72"/>
      <c r="NUM815" s="72"/>
      <c r="NUN815" s="72"/>
      <c r="NUO815" s="72"/>
      <c r="NUP815" s="72"/>
      <c r="NUQ815" s="72"/>
      <c r="NUR815" s="72"/>
      <c r="NUS815" s="72"/>
      <c r="NUT815" s="72"/>
      <c r="NUU815" s="72"/>
      <c r="NUV815" s="72"/>
      <c r="NUW815" s="72"/>
      <c r="NUX815" s="72"/>
      <c r="NUY815" s="72"/>
      <c r="NUZ815" s="72"/>
      <c r="NVA815" s="72"/>
      <c r="NVB815" s="72"/>
      <c r="NVC815" s="72"/>
      <c r="NVD815" s="72"/>
      <c r="NVE815" s="72"/>
      <c r="NVF815" s="72"/>
      <c r="NVG815" s="72"/>
      <c r="NVH815" s="72"/>
      <c r="NVI815" s="72"/>
      <c r="NVJ815" s="72"/>
      <c r="NVK815" s="72"/>
      <c r="NVL815" s="72"/>
      <c r="NVM815" s="72"/>
      <c r="NVN815" s="72"/>
      <c r="NVO815" s="72"/>
      <c r="NVP815" s="72"/>
      <c r="NVQ815" s="72"/>
      <c r="NVR815" s="72"/>
      <c r="NVS815" s="72"/>
      <c r="NVT815" s="72"/>
      <c r="NVU815" s="72"/>
      <c r="NVV815" s="72"/>
      <c r="NVW815" s="72"/>
      <c r="NVX815" s="72"/>
      <c r="NVY815" s="72"/>
      <c r="NVZ815" s="72"/>
      <c r="NWA815" s="72"/>
      <c r="NWB815" s="72"/>
      <c r="NWC815" s="72"/>
      <c r="NWD815" s="72"/>
      <c r="NWE815" s="72"/>
      <c r="NWF815" s="72"/>
      <c r="NWG815" s="72"/>
      <c r="NWH815" s="72"/>
      <c r="NWI815" s="72"/>
      <c r="NWJ815" s="72"/>
      <c r="NWK815" s="72"/>
      <c r="NWL815" s="72"/>
      <c r="NWM815" s="72"/>
      <c r="NWN815" s="72"/>
      <c r="NWO815" s="72"/>
      <c r="NWP815" s="72"/>
      <c r="NWQ815" s="72"/>
      <c r="NWR815" s="72"/>
      <c r="NWS815" s="72"/>
      <c r="NWT815" s="72"/>
      <c r="NWU815" s="72"/>
      <c r="NWV815" s="72"/>
      <c r="NWW815" s="72"/>
      <c r="NWX815" s="72"/>
      <c r="NWY815" s="72"/>
      <c r="NWZ815" s="72"/>
      <c r="NXA815" s="72"/>
      <c r="NXB815" s="72"/>
      <c r="NXC815" s="72"/>
      <c r="NXD815" s="72"/>
      <c r="NXE815" s="72"/>
      <c r="NXF815" s="72"/>
      <c r="NXG815" s="72"/>
      <c r="NXH815" s="72"/>
      <c r="NXI815" s="72"/>
      <c r="NXJ815" s="72"/>
      <c r="NXK815" s="72"/>
      <c r="NXL815" s="72"/>
      <c r="NXM815" s="72"/>
      <c r="NXN815" s="72"/>
      <c r="NXO815" s="72"/>
      <c r="NXP815" s="72"/>
      <c r="NXQ815" s="72"/>
      <c r="NXR815" s="72"/>
      <c r="NXS815" s="72"/>
      <c r="NXT815" s="72"/>
      <c r="NXU815" s="72"/>
      <c r="NXV815" s="72"/>
      <c r="NXW815" s="72"/>
      <c r="NXX815" s="72"/>
      <c r="NXY815" s="72"/>
      <c r="NXZ815" s="72"/>
      <c r="NYA815" s="72"/>
      <c r="NYB815" s="72"/>
      <c r="NYC815" s="72"/>
      <c r="NYD815" s="72"/>
      <c r="NYE815" s="72"/>
      <c r="NYF815" s="72"/>
      <c r="NYG815" s="72"/>
      <c r="NYH815" s="72"/>
      <c r="NYI815" s="72"/>
      <c r="NYJ815" s="72"/>
      <c r="NYK815" s="72"/>
      <c r="NYL815" s="72"/>
      <c r="NYM815" s="72"/>
      <c r="NYN815" s="72"/>
      <c r="NYO815" s="72"/>
      <c r="NYP815" s="72"/>
      <c r="NYQ815" s="72"/>
      <c r="NYR815" s="72"/>
      <c r="NYS815" s="72"/>
      <c r="NYT815" s="72"/>
      <c r="NYU815" s="72"/>
      <c r="NYV815" s="72"/>
      <c r="NYW815" s="72"/>
      <c r="NYX815" s="72"/>
      <c r="NYY815" s="72"/>
      <c r="NYZ815" s="72"/>
      <c r="NZA815" s="72"/>
      <c r="NZB815" s="72"/>
      <c r="NZC815" s="72"/>
      <c r="NZD815" s="72"/>
      <c r="NZE815" s="72"/>
      <c r="NZF815" s="72"/>
      <c r="NZG815" s="72"/>
      <c r="NZH815" s="72"/>
      <c r="NZI815" s="72"/>
      <c r="NZJ815" s="72"/>
      <c r="NZK815" s="72"/>
      <c r="NZL815" s="72"/>
      <c r="NZM815" s="72"/>
      <c r="NZN815" s="72"/>
      <c r="NZO815" s="72"/>
      <c r="NZP815" s="72"/>
      <c r="NZQ815" s="72"/>
      <c r="NZR815" s="72"/>
      <c r="NZS815" s="72"/>
      <c r="NZT815" s="72"/>
      <c r="NZU815" s="72"/>
      <c r="NZV815" s="72"/>
      <c r="NZW815" s="72"/>
      <c r="NZX815" s="72"/>
      <c r="NZY815" s="72"/>
      <c r="NZZ815" s="72"/>
      <c r="OAA815" s="72"/>
      <c r="OAB815" s="72"/>
      <c r="OAC815" s="72"/>
      <c r="OAD815" s="72"/>
      <c r="OAE815" s="72"/>
      <c r="OAF815" s="72"/>
      <c r="OAG815" s="72"/>
      <c r="OAH815" s="72"/>
      <c r="OAI815" s="72"/>
      <c r="OAJ815" s="72"/>
      <c r="OAK815" s="72"/>
      <c r="OAL815" s="72"/>
      <c r="OAM815" s="72"/>
      <c r="OAN815" s="72"/>
      <c r="OAO815" s="72"/>
      <c r="OAP815" s="72"/>
      <c r="OAQ815" s="72"/>
      <c r="OAR815" s="72"/>
      <c r="OAS815" s="72"/>
      <c r="OAT815" s="72"/>
      <c r="OAU815" s="72"/>
      <c r="OAV815" s="72"/>
      <c r="OAW815" s="72"/>
      <c r="OAX815" s="72"/>
      <c r="OAY815" s="72"/>
      <c r="OAZ815" s="72"/>
      <c r="OBA815" s="72"/>
      <c r="OBB815" s="72"/>
      <c r="OBC815" s="72"/>
      <c r="OBD815" s="72"/>
      <c r="OBE815" s="72"/>
      <c r="OBF815" s="72"/>
      <c r="OBG815" s="72"/>
      <c r="OBH815" s="72"/>
      <c r="OBI815" s="72"/>
      <c r="OBJ815" s="72"/>
      <c r="OBK815" s="72"/>
      <c r="OBL815" s="72"/>
      <c r="OBM815" s="72"/>
      <c r="OBN815" s="72"/>
      <c r="OBO815" s="72"/>
      <c r="OBP815" s="72"/>
      <c r="OBQ815" s="72"/>
      <c r="OBR815" s="72"/>
      <c r="OBS815" s="72"/>
      <c r="OBT815" s="72"/>
      <c r="OBU815" s="72"/>
      <c r="OBV815" s="72"/>
      <c r="OBW815" s="72"/>
      <c r="OBX815" s="72"/>
      <c r="OBY815" s="72"/>
      <c r="OBZ815" s="72"/>
      <c r="OCA815" s="72"/>
      <c r="OCB815" s="72"/>
      <c r="OCC815" s="72"/>
      <c r="OCD815" s="72"/>
      <c r="OCE815" s="72"/>
      <c r="OCF815" s="72"/>
      <c r="OCG815" s="72"/>
      <c r="OCH815" s="72"/>
      <c r="OCI815" s="72"/>
      <c r="OCJ815" s="72"/>
      <c r="OCK815" s="72"/>
      <c r="OCL815" s="72"/>
      <c r="OCM815" s="72"/>
      <c r="OCN815" s="72"/>
      <c r="OCO815" s="72"/>
      <c r="OCP815" s="72"/>
      <c r="OCQ815" s="72"/>
      <c r="OCR815" s="72"/>
      <c r="OCS815" s="72"/>
      <c r="OCT815" s="72"/>
      <c r="OCU815" s="72"/>
      <c r="OCV815" s="72"/>
      <c r="OCW815" s="72"/>
      <c r="OCX815" s="72"/>
      <c r="OCY815" s="72"/>
      <c r="OCZ815" s="72"/>
      <c r="ODA815" s="72"/>
      <c r="ODB815" s="72"/>
      <c r="ODC815" s="72"/>
      <c r="ODD815" s="72"/>
      <c r="ODE815" s="72"/>
      <c r="ODF815" s="72"/>
      <c r="ODG815" s="72"/>
      <c r="ODH815" s="72"/>
      <c r="ODI815" s="72"/>
      <c r="ODJ815" s="72"/>
      <c r="ODK815" s="72"/>
      <c r="ODL815" s="72"/>
      <c r="ODM815" s="72"/>
      <c r="ODN815" s="72"/>
      <c r="ODO815" s="72"/>
      <c r="ODP815" s="72"/>
      <c r="ODQ815" s="72"/>
      <c r="ODR815" s="72"/>
      <c r="ODS815" s="72"/>
      <c r="ODT815" s="72"/>
      <c r="ODU815" s="72"/>
      <c r="ODV815" s="72"/>
      <c r="ODW815" s="72"/>
      <c r="ODX815" s="72"/>
      <c r="ODY815" s="72"/>
      <c r="ODZ815" s="72"/>
      <c r="OEA815" s="72"/>
      <c r="OEB815" s="72"/>
      <c r="OEC815" s="72"/>
      <c r="OED815" s="72"/>
      <c r="OEE815" s="72"/>
      <c r="OEF815" s="72"/>
      <c r="OEG815" s="72"/>
      <c r="OEH815" s="72"/>
      <c r="OEI815" s="72"/>
      <c r="OEJ815" s="72"/>
      <c r="OEK815" s="72"/>
      <c r="OEL815" s="72"/>
      <c r="OEM815" s="72"/>
      <c r="OEN815" s="72"/>
      <c r="OEO815" s="72"/>
      <c r="OEP815" s="72"/>
      <c r="OEQ815" s="72"/>
      <c r="OER815" s="72"/>
      <c r="OES815" s="72"/>
      <c r="OET815" s="72"/>
      <c r="OEU815" s="72"/>
      <c r="OEV815" s="72"/>
      <c r="OEW815" s="72"/>
      <c r="OEX815" s="72"/>
      <c r="OEY815" s="72"/>
      <c r="OEZ815" s="72"/>
      <c r="OFA815" s="72"/>
      <c r="OFB815" s="72"/>
      <c r="OFC815" s="72"/>
      <c r="OFD815" s="72"/>
      <c r="OFE815" s="72"/>
      <c r="OFF815" s="72"/>
      <c r="OFG815" s="72"/>
      <c r="OFH815" s="72"/>
      <c r="OFI815" s="72"/>
      <c r="OFJ815" s="72"/>
      <c r="OFK815" s="72"/>
      <c r="OFL815" s="72"/>
      <c r="OFM815" s="72"/>
      <c r="OFN815" s="72"/>
      <c r="OFO815" s="72"/>
      <c r="OFP815" s="72"/>
      <c r="OFQ815" s="72"/>
      <c r="OFR815" s="72"/>
      <c r="OFS815" s="72"/>
      <c r="OFT815" s="72"/>
      <c r="OFU815" s="72"/>
      <c r="OFV815" s="72"/>
      <c r="OFW815" s="72"/>
      <c r="OFX815" s="72"/>
      <c r="OFY815" s="72"/>
      <c r="OFZ815" s="72"/>
      <c r="OGA815" s="72"/>
      <c r="OGB815" s="72"/>
      <c r="OGC815" s="72"/>
      <c r="OGD815" s="72"/>
      <c r="OGE815" s="72"/>
      <c r="OGF815" s="72"/>
      <c r="OGG815" s="72"/>
      <c r="OGH815" s="72"/>
      <c r="OGI815" s="72"/>
      <c r="OGJ815" s="72"/>
      <c r="OGK815" s="72"/>
      <c r="OGL815" s="72"/>
      <c r="OGM815" s="72"/>
      <c r="OGN815" s="72"/>
      <c r="OGO815" s="72"/>
      <c r="OGP815" s="72"/>
      <c r="OGQ815" s="72"/>
      <c r="OGR815" s="72"/>
      <c r="OGS815" s="72"/>
      <c r="OGT815" s="72"/>
      <c r="OGU815" s="72"/>
      <c r="OGV815" s="72"/>
      <c r="OGW815" s="72"/>
      <c r="OGX815" s="72"/>
      <c r="OGY815" s="72"/>
      <c r="OGZ815" s="72"/>
      <c r="OHA815" s="72"/>
      <c r="OHB815" s="72"/>
      <c r="OHC815" s="72"/>
      <c r="OHD815" s="72"/>
      <c r="OHE815" s="72"/>
      <c r="OHF815" s="72"/>
      <c r="OHG815" s="72"/>
      <c r="OHH815" s="72"/>
      <c r="OHI815" s="72"/>
      <c r="OHJ815" s="72"/>
      <c r="OHK815" s="72"/>
      <c r="OHL815" s="72"/>
      <c r="OHM815" s="72"/>
      <c r="OHN815" s="72"/>
      <c r="OHO815" s="72"/>
      <c r="OHP815" s="72"/>
      <c r="OHQ815" s="72"/>
      <c r="OHR815" s="72"/>
      <c r="OHS815" s="72"/>
      <c r="OHT815" s="72"/>
      <c r="OHU815" s="72"/>
      <c r="OHV815" s="72"/>
      <c r="OHW815" s="72"/>
      <c r="OHX815" s="72"/>
      <c r="OHY815" s="72"/>
      <c r="OHZ815" s="72"/>
      <c r="OIA815" s="72"/>
      <c r="OIB815" s="72"/>
      <c r="OIC815" s="72"/>
      <c r="OID815" s="72"/>
      <c r="OIE815" s="72"/>
      <c r="OIF815" s="72"/>
      <c r="OIG815" s="72"/>
      <c r="OIH815" s="72"/>
      <c r="OII815" s="72"/>
      <c r="OIJ815" s="72"/>
      <c r="OIK815" s="72"/>
      <c r="OIL815" s="72"/>
      <c r="OIM815" s="72"/>
      <c r="OIN815" s="72"/>
      <c r="OIO815" s="72"/>
      <c r="OIP815" s="72"/>
      <c r="OIQ815" s="72"/>
      <c r="OIR815" s="72"/>
      <c r="OIS815" s="72"/>
      <c r="OIT815" s="72"/>
      <c r="OIU815" s="72"/>
      <c r="OIV815" s="72"/>
      <c r="OIW815" s="72"/>
      <c r="OIX815" s="72"/>
      <c r="OIY815" s="72"/>
      <c r="OIZ815" s="72"/>
      <c r="OJA815" s="72"/>
      <c r="OJB815" s="72"/>
      <c r="OJC815" s="72"/>
      <c r="OJD815" s="72"/>
      <c r="OJE815" s="72"/>
      <c r="OJF815" s="72"/>
      <c r="OJG815" s="72"/>
      <c r="OJH815" s="72"/>
      <c r="OJI815" s="72"/>
      <c r="OJJ815" s="72"/>
      <c r="OJK815" s="72"/>
      <c r="OJL815" s="72"/>
      <c r="OJM815" s="72"/>
      <c r="OJN815" s="72"/>
      <c r="OJO815" s="72"/>
      <c r="OJP815" s="72"/>
      <c r="OJQ815" s="72"/>
      <c r="OJR815" s="72"/>
      <c r="OJS815" s="72"/>
      <c r="OJT815" s="72"/>
      <c r="OJU815" s="72"/>
      <c r="OJV815" s="72"/>
      <c r="OJW815" s="72"/>
      <c r="OJX815" s="72"/>
      <c r="OJY815" s="72"/>
      <c r="OJZ815" s="72"/>
      <c r="OKA815" s="72"/>
      <c r="OKB815" s="72"/>
      <c r="OKC815" s="72"/>
      <c r="OKD815" s="72"/>
      <c r="OKE815" s="72"/>
      <c r="OKF815" s="72"/>
      <c r="OKG815" s="72"/>
      <c r="OKH815" s="72"/>
      <c r="OKI815" s="72"/>
      <c r="OKJ815" s="72"/>
      <c r="OKK815" s="72"/>
      <c r="OKL815" s="72"/>
      <c r="OKM815" s="72"/>
      <c r="OKN815" s="72"/>
      <c r="OKO815" s="72"/>
      <c r="OKP815" s="72"/>
      <c r="OKQ815" s="72"/>
      <c r="OKR815" s="72"/>
      <c r="OKS815" s="72"/>
      <c r="OKT815" s="72"/>
      <c r="OKU815" s="72"/>
      <c r="OKV815" s="72"/>
      <c r="OKW815" s="72"/>
      <c r="OKX815" s="72"/>
      <c r="OKY815" s="72"/>
      <c r="OKZ815" s="72"/>
      <c r="OLA815" s="72"/>
      <c r="OLB815" s="72"/>
      <c r="OLC815" s="72"/>
      <c r="OLD815" s="72"/>
      <c r="OLE815" s="72"/>
      <c r="OLF815" s="72"/>
      <c r="OLG815" s="72"/>
      <c r="OLH815" s="72"/>
      <c r="OLI815" s="72"/>
      <c r="OLJ815" s="72"/>
      <c r="OLK815" s="72"/>
      <c r="OLL815" s="72"/>
      <c r="OLM815" s="72"/>
      <c r="OLN815" s="72"/>
      <c r="OLO815" s="72"/>
      <c r="OLP815" s="72"/>
      <c r="OLQ815" s="72"/>
      <c r="OLR815" s="72"/>
      <c r="OLS815" s="72"/>
      <c r="OLT815" s="72"/>
      <c r="OLU815" s="72"/>
      <c r="OLV815" s="72"/>
      <c r="OLW815" s="72"/>
      <c r="OLX815" s="72"/>
      <c r="OLY815" s="72"/>
      <c r="OLZ815" s="72"/>
      <c r="OMA815" s="72"/>
      <c r="OMB815" s="72"/>
      <c r="OMC815" s="72"/>
      <c r="OMD815" s="72"/>
      <c r="OME815" s="72"/>
      <c r="OMF815" s="72"/>
      <c r="OMG815" s="72"/>
      <c r="OMH815" s="72"/>
      <c r="OMI815" s="72"/>
      <c r="OMJ815" s="72"/>
      <c r="OMK815" s="72"/>
      <c r="OML815" s="72"/>
      <c r="OMM815" s="72"/>
      <c r="OMN815" s="72"/>
      <c r="OMO815" s="72"/>
      <c r="OMP815" s="72"/>
      <c r="OMQ815" s="72"/>
      <c r="OMR815" s="72"/>
      <c r="OMS815" s="72"/>
      <c r="OMT815" s="72"/>
      <c r="OMU815" s="72"/>
      <c r="OMV815" s="72"/>
      <c r="OMW815" s="72"/>
      <c r="OMX815" s="72"/>
      <c r="OMY815" s="72"/>
      <c r="OMZ815" s="72"/>
      <c r="ONA815" s="72"/>
      <c r="ONB815" s="72"/>
      <c r="ONC815" s="72"/>
      <c r="OND815" s="72"/>
      <c r="ONE815" s="72"/>
      <c r="ONF815" s="72"/>
      <c r="ONG815" s="72"/>
      <c r="ONH815" s="72"/>
      <c r="ONI815" s="72"/>
      <c r="ONJ815" s="72"/>
      <c r="ONK815" s="72"/>
      <c r="ONL815" s="72"/>
      <c r="ONM815" s="72"/>
      <c r="ONN815" s="72"/>
      <c r="ONO815" s="72"/>
      <c r="ONP815" s="72"/>
      <c r="ONQ815" s="72"/>
      <c r="ONR815" s="72"/>
      <c r="ONS815" s="72"/>
      <c r="ONT815" s="72"/>
      <c r="ONU815" s="72"/>
      <c r="ONV815" s="72"/>
      <c r="ONW815" s="72"/>
      <c r="ONX815" s="72"/>
      <c r="ONY815" s="72"/>
      <c r="ONZ815" s="72"/>
      <c r="OOA815" s="72"/>
      <c r="OOB815" s="72"/>
      <c r="OOC815" s="72"/>
      <c r="OOD815" s="72"/>
      <c r="OOE815" s="72"/>
      <c r="OOF815" s="72"/>
      <c r="OOG815" s="72"/>
      <c r="OOH815" s="72"/>
      <c r="OOI815" s="72"/>
      <c r="OOJ815" s="72"/>
      <c r="OOK815" s="72"/>
      <c r="OOL815" s="72"/>
      <c r="OOM815" s="72"/>
      <c r="OON815" s="72"/>
      <c r="OOO815" s="72"/>
      <c r="OOP815" s="72"/>
      <c r="OOQ815" s="72"/>
      <c r="OOR815" s="72"/>
      <c r="OOS815" s="72"/>
      <c r="OOT815" s="72"/>
      <c r="OOU815" s="72"/>
      <c r="OOV815" s="72"/>
      <c r="OOW815" s="72"/>
      <c r="OOX815" s="72"/>
      <c r="OOY815" s="72"/>
      <c r="OOZ815" s="72"/>
      <c r="OPA815" s="72"/>
      <c r="OPB815" s="72"/>
      <c r="OPC815" s="72"/>
      <c r="OPD815" s="72"/>
      <c r="OPE815" s="72"/>
      <c r="OPF815" s="72"/>
      <c r="OPG815" s="72"/>
      <c r="OPH815" s="72"/>
      <c r="OPI815" s="72"/>
      <c r="OPJ815" s="72"/>
      <c r="OPK815" s="72"/>
      <c r="OPL815" s="72"/>
      <c r="OPM815" s="72"/>
      <c r="OPN815" s="72"/>
      <c r="OPO815" s="72"/>
      <c r="OPP815" s="72"/>
      <c r="OPQ815" s="72"/>
      <c r="OPR815" s="72"/>
      <c r="OPS815" s="72"/>
      <c r="OPT815" s="72"/>
      <c r="OPU815" s="72"/>
      <c r="OPV815" s="72"/>
      <c r="OPW815" s="72"/>
      <c r="OPX815" s="72"/>
      <c r="OPY815" s="72"/>
      <c r="OPZ815" s="72"/>
      <c r="OQA815" s="72"/>
      <c r="OQB815" s="72"/>
      <c r="OQC815" s="72"/>
      <c r="OQD815" s="72"/>
      <c r="OQE815" s="72"/>
      <c r="OQF815" s="72"/>
      <c r="OQG815" s="72"/>
      <c r="OQH815" s="72"/>
      <c r="OQI815" s="72"/>
      <c r="OQJ815" s="72"/>
      <c r="OQK815" s="72"/>
      <c r="OQL815" s="72"/>
      <c r="OQM815" s="72"/>
      <c r="OQN815" s="72"/>
      <c r="OQO815" s="72"/>
      <c r="OQP815" s="72"/>
      <c r="OQQ815" s="72"/>
      <c r="OQR815" s="72"/>
      <c r="OQS815" s="72"/>
      <c r="OQT815" s="72"/>
      <c r="OQU815" s="72"/>
      <c r="OQV815" s="72"/>
      <c r="OQW815" s="72"/>
      <c r="OQX815" s="72"/>
      <c r="OQY815" s="72"/>
      <c r="OQZ815" s="72"/>
      <c r="ORA815" s="72"/>
      <c r="ORB815" s="72"/>
      <c r="ORC815" s="72"/>
      <c r="ORD815" s="72"/>
      <c r="ORE815" s="72"/>
      <c r="ORF815" s="72"/>
      <c r="ORG815" s="72"/>
      <c r="ORH815" s="72"/>
      <c r="ORI815" s="72"/>
      <c r="ORJ815" s="72"/>
      <c r="ORK815" s="72"/>
      <c r="ORL815" s="72"/>
      <c r="ORM815" s="72"/>
      <c r="ORN815" s="72"/>
      <c r="ORO815" s="72"/>
      <c r="ORP815" s="72"/>
      <c r="ORQ815" s="72"/>
      <c r="ORR815" s="72"/>
      <c r="ORS815" s="72"/>
      <c r="ORT815" s="72"/>
      <c r="ORU815" s="72"/>
      <c r="ORV815" s="72"/>
      <c r="ORW815" s="72"/>
      <c r="ORX815" s="72"/>
      <c r="ORY815" s="72"/>
      <c r="ORZ815" s="72"/>
      <c r="OSA815" s="72"/>
      <c r="OSB815" s="72"/>
      <c r="OSC815" s="72"/>
      <c r="OSD815" s="72"/>
      <c r="OSE815" s="72"/>
      <c r="OSF815" s="72"/>
      <c r="OSG815" s="72"/>
      <c r="OSH815" s="72"/>
      <c r="OSI815" s="72"/>
      <c r="OSJ815" s="72"/>
      <c r="OSK815" s="72"/>
      <c r="OSL815" s="72"/>
      <c r="OSM815" s="72"/>
      <c r="OSN815" s="72"/>
      <c r="OSO815" s="72"/>
      <c r="OSP815" s="72"/>
      <c r="OSQ815" s="72"/>
      <c r="OSR815" s="72"/>
      <c r="OSS815" s="72"/>
      <c r="OST815" s="72"/>
      <c r="OSU815" s="72"/>
      <c r="OSV815" s="72"/>
      <c r="OSW815" s="72"/>
      <c r="OSX815" s="72"/>
      <c r="OSY815" s="72"/>
      <c r="OSZ815" s="72"/>
      <c r="OTA815" s="72"/>
      <c r="OTB815" s="72"/>
      <c r="OTC815" s="72"/>
      <c r="OTD815" s="72"/>
      <c r="OTE815" s="72"/>
      <c r="OTF815" s="72"/>
      <c r="OTG815" s="72"/>
      <c r="OTH815" s="72"/>
      <c r="OTI815" s="72"/>
      <c r="OTJ815" s="72"/>
      <c r="OTK815" s="72"/>
      <c r="OTL815" s="72"/>
      <c r="OTM815" s="72"/>
      <c r="OTN815" s="72"/>
      <c r="OTO815" s="72"/>
      <c r="OTP815" s="72"/>
      <c r="OTQ815" s="72"/>
      <c r="OTR815" s="72"/>
      <c r="OTS815" s="72"/>
      <c r="OTT815" s="72"/>
      <c r="OTU815" s="72"/>
      <c r="OTV815" s="72"/>
      <c r="OTW815" s="72"/>
      <c r="OTX815" s="72"/>
      <c r="OTY815" s="72"/>
      <c r="OTZ815" s="72"/>
      <c r="OUA815" s="72"/>
      <c r="OUB815" s="72"/>
      <c r="OUC815" s="72"/>
      <c r="OUD815" s="72"/>
      <c r="OUE815" s="72"/>
      <c r="OUF815" s="72"/>
      <c r="OUG815" s="72"/>
      <c r="OUH815" s="72"/>
      <c r="OUI815" s="72"/>
      <c r="OUJ815" s="72"/>
      <c r="OUK815" s="72"/>
      <c r="OUL815" s="72"/>
      <c r="OUM815" s="72"/>
      <c r="OUN815" s="72"/>
      <c r="OUO815" s="72"/>
      <c r="OUP815" s="72"/>
      <c r="OUQ815" s="72"/>
      <c r="OUR815" s="72"/>
      <c r="OUS815" s="72"/>
      <c r="OUT815" s="72"/>
      <c r="OUU815" s="72"/>
      <c r="OUV815" s="72"/>
      <c r="OUW815" s="72"/>
      <c r="OUX815" s="72"/>
      <c r="OUY815" s="72"/>
      <c r="OUZ815" s="72"/>
      <c r="OVA815" s="72"/>
      <c r="OVB815" s="72"/>
      <c r="OVC815" s="72"/>
      <c r="OVD815" s="72"/>
      <c r="OVE815" s="72"/>
      <c r="OVF815" s="72"/>
      <c r="OVG815" s="72"/>
      <c r="OVH815" s="72"/>
      <c r="OVI815" s="72"/>
      <c r="OVJ815" s="72"/>
      <c r="OVK815" s="72"/>
      <c r="OVL815" s="72"/>
      <c r="OVM815" s="72"/>
      <c r="OVN815" s="72"/>
      <c r="OVO815" s="72"/>
      <c r="OVP815" s="72"/>
      <c r="OVQ815" s="72"/>
      <c r="OVR815" s="72"/>
      <c r="OVS815" s="72"/>
      <c r="OVT815" s="72"/>
      <c r="OVU815" s="72"/>
      <c r="OVV815" s="72"/>
      <c r="OVW815" s="72"/>
      <c r="OVX815" s="72"/>
      <c r="OVY815" s="72"/>
      <c r="OVZ815" s="72"/>
      <c r="OWA815" s="72"/>
      <c r="OWB815" s="72"/>
      <c r="OWC815" s="72"/>
      <c r="OWD815" s="72"/>
      <c r="OWE815" s="72"/>
      <c r="OWF815" s="72"/>
      <c r="OWG815" s="72"/>
      <c r="OWH815" s="72"/>
      <c r="OWI815" s="72"/>
      <c r="OWJ815" s="72"/>
      <c r="OWK815" s="72"/>
      <c r="OWL815" s="72"/>
      <c r="OWM815" s="72"/>
      <c r="OWN815" s="72"/>
      <c r="OWO815" s="72"/>
      <c r="OWP815" s="72"/>
      <c r="OWQ815" s="72"/>
      <c r="OWR815" s="72"/>
      <c r="OWS815" s="72"/>
      <c r="OWT815" s="72"/>
      <c r="OWU815" s="72"/>
      <c r="OWV815" s="72"/>
      <c r="OWW815" s="72"/>
      <c r="OWX815" s="72"/>
      <c r="OWY815" s="72"/>
      <c r="OWZ815" s="72"/>
      <c r="OXA815" s="72"/>
      <c r="OXB815" s="72"/>
      <c r="OXC815" s="72"/>
      <c r="OXD815" s="72"/>
      <c r="OXE815" s="72"/>
      <c r="OXF815" s="72"/>
      <c r="OXG815" s="72"/>
      <c r="OXH815" s="72"/>
      <c r="OXI815" s="72"/>
      <c r="OXJ815" s="72"/>
      <c r="OXK815" s="72"/>
      <c r="OXL815" s="72"/>
      <c r="OXM815" s="72"/>
      <c r="OXN815" s="72"/>
      <c r="OXO815" s="72"/>
      <c r="OXP815" s="72"/>
      <c r="OXQ815" s="72"/>
      <c r="OXR815" s="72"/>
      <c r="OXS815" s="72"/>
      <c r="OXT815" s="72"/>
      <c r="OXU815" s="72"/>
      <c r="OXV815" s="72"/>
      <c r="OXW815" s="72"/>
      <c r="OXX815" s="72"/>
      <c r="OXY815" s="72"/>
      <c r="OXZ815" s="72"/>
      <c r="OYA815" s="72"/>
      <c r="OYB815" s="72"/>
      <c r="OYC815" s="72"/>
      <c r="OYD815" s="72"/>
      <c r="OYE815" s="72"/>
      <c r="OYF815" s="72"/>
      <c r="OYG815" s="72"/>
      <c r="OYH815" s="72"/>
      <c r="OYI815" s="72"/>
      <c r="OYJ815" s="72"/>
      <c r="OYK815" s="72"/>
      <c r="OYL815" s="72"/>
      <c r="OYM815" s="72"/>
      <c r="OYN815" s="72"/>
      <c r="OYO815" s="72"/>
      <c r="OYP815" s="72"/>
      <c r="OYQ815" s="72"/>
      <c r="OYR815" s="72"/>
      <c r="OYS815" s="72"/>
      <c r="OYT815" s="72"/>
      <c r="OYU815" s="72"/>
      <c r="OYV815" s="72"/>
      <c r="OYW815" s="72"/>
      <c r="OYX815" s="72"/>
      <c r="OYY815" s="72"/>
      <c r="OYZ815" s="72"/>
      <c r="OZA815" s="72"/>
      <c r="OZB815" s="72"/>
      <c r="OZC815" s="72"/>
      <c r="OZD815" s="72"/>
      <c r="OZE815" s="72"/>
      <c r="OZF815" s="72"/>
      <c r="OZG815" s="72"/>
      <c r="OZH815" s="72"/>
      <c r="OZI815" s="72"/>
      <c r="OZJ815" s="72"/>
      <c r="OZK815" s="72"/>
      <c r="OZL815" s="72"/>
      <c r="OZM815" s="72"/>
      <c r="OZN815" s="72"/>
      <c r="OZO815" s="72"/>
      <c r="OZP815" s="72"/>
      <c r="OZQ815" s="72"/>
      <c r="OZR815" s="72"/>
      <c r="OZS815" s="72"/>
      <c r="OZT815" s="72"/>
      <c r="OZU815" s="72"/>
      <c r="OZV815" s="72"/>
      <c r="OZW815" s="72"/>
      <c r="OZX815" s="72"/>
      <c r="OZY815" s="72"/>
      <c r="OZZ815" s="72"/>
      <c r="PAA815" s="72"/>
      <c r="PAB815" s="72"/>
      <c r="PAC815" s="72"/>
      <c r="PAD815" s="72"/>
      <c r="PAE815" s="72"/>
      <c r="PAF815" s="72"/>
      <c r="PAG815" s="72"/>
      <c r="PAH815" s="72"/>
      <c r="PAI815" s="72"/>
      <c r="PAJ815" s="72"/>
      <c r="PAK815" s="72"/>
      <c r="PAL815" s="72"/>
      <c r="PAM815" s="72"/>
      <c r="PAN815" s="72"/>
      <c r="PAO815" s="72"/>
      <c r="PAP815" s="72"/>
      <c r="PAQ815" s="72"/>
      <c r="PAR815" s="72"/>
      <c r="PAS815" s="72"/>
      <c r="PAT815" s="72"/>
      <c r="PAU815" s="72"/>
      <c r="PAV815" s="72"/>
      <c r="PAW815" s="72"/>
      <c r="PAX815" s="72"/>
      <c r="PAY815" s="72"/>
      <c r="PAZ815" s="72"/>
      <c r="PBA815" s="72"/>
      <c r="PBB815" s="72"/>
      <c r="PBC815" s="72"/>
      <c r="PBD815" s="72"/>
      <c r="PBE815" s="72"/>
      <c r="PBF815" s="72"/>
      <c r="PBG815" s="72"/>
      <c r="PBH815" s="72"/>
      <c r="PBI815" s="72"/>
      <c r="PBJ815" s="72"/>
      <c r="PBK815" s="72"/>
      <c r="PBL815" s="72"/>
      <c r="PBM815" s="72"/>
      <c r="PBN815" s="72"/>
      <c r="PBO815" s="72"/>
      <c r="PBP815" s="72"/>
      <c r="PBQ815" s="72"/>
      <c r="PBR815" s="72"/>
      <c r="PBS815" s="72"/>
      <c r="PBT815" s="72"/>
      <c r="PBU815" s="72"/>
      <c r="PBV815" s="72"/>
      <c r="PBW815" s="72"/>
      <c r="PBX815" s="72"/>
      <c r="PBY815" s="72"/>
      <c r="PBZ815" s="72"/>
      <c r="PCA815" s="72"/>
      <c r="PCB815" s="72"/>
      <c r="PCC815" s="72"/>
      <c r="PCD815" s="72"/>
      <c r="PCE815" s="72"/>
      <c r="PCF815" s="72"/>
      <c r="PCG815" s="72"/>
      <c r="PCH815" s="72"/>
      <c r="PCI815" s="72"/>
      <c r="PCJ815" s="72"/>
      <c r="PCK815" s="72"/>
      <c r="PCL815" s="72"/>
      <c r="PCM815" s="72"/>
      <c r="PCN815" s="72"/>
      <c r="PCO815" s="72"/>
      <c r="PCP815" s="72"/>
      <c r="PCQ815" s="72"/>
      <c r="PCR815" s="72"/>
      <c r="PCS815" s="72"/>
      <c r="PCT815" s="72"/>
      <c r="PCU815" s="72"/>
      <c r="PCV815" s="72"/>
      <c r="PCW815" s="72"/>
      <c r="PCX815" s="72"/>
      <c r="PCY815" s="72"/>
      <c r="PCZ815" s="72"/>
      <c r="PDA815" s="72"/>
      <c r="PDB815" s="72"/>
      <c r="PDC815" s="72"/>
      <c r="PDD815" s="72"/>
      <c r="PDE815" s="72"/>
      <c r="PDF815" s="72"/>
      <c r="PDG815" s="72"/>
      <c r="PDH815" s="72"/>
      <c r="PDI815" s="72"/>
      <c r="PDJ815" s="72"/>
      <c r="PDK815" s="72"/>
      <c r="PDL815" s="72"/>
      <c r="PDM815" s="72"/>
      <c r="PDN815" s="72"/>
      <c r="PDO815" s="72"/>
      <c r="PDP815" s="72"/>
      <c r="PDQ815" s="72"/>
      <c r="PDR815" s="72"/>
      <c r="PDS815" s="72"/>
      <c r="PDT815" s="72"/>
      <c r="PDU815" s="72"/>
      <c r="PDV815" s="72"/>
      <c r="PDW815" s="72"/>
      <c r="PDX815" s="72"/>
      <c r="PDY815" s="72"/>
      <c r="PDZ815" s="72"/>
      <c r="PEA815" s="72"/>
      <c r="PEB815" s="72"/>
      <c r="PEC815" s="72"/>
      <c r="PED815" s="72"/>
      <c r="PEE815" s="72"/>
      <c r="PEF815" s="72"/>
      <c r="PEG815" s="72"/>
      <c r="PEH815" s="72"/>
      <c r="PEI815" s="72"/>
      <c r="PEJ815" s="72"/>
      <c r="PEK815" s="72"/>
      <c r="PEL815" s="72"/>
      <c r="PEM815" s="72"/>
      <c r="PEN815" s="72"/>
      <c r="PEO815" s="72"/>
      <c r="PEP815" s="72"/>
      <c r="PEQ815" s="72"/>
      <c r="PER815" s="72"/>
      <c r="PES815" s="72"/>
      <c r="PET815" s="72"/>
      <c r="PEU815" s="72"/>
      <c r="PEV815" s="72"/>
      <c r="PEW815" s="72"/>
      <c r="PEX815" s="72"/>
      <c r="PEY815" s="72"/>
      <c r="PEZ815" s="72"/>
      <c r="PFA815" s="72"/>
      <c r="PFB815" s="72"/>
      <c r="PFC815" s="72"/>
      <c r="PFD815" s="72"/>
      <c r="PFE815" s="72"/>
      <c r="PFF815" s="72"/>
      <c r="PFG815" s="72"/>
      <c r="PFH815" s="72"/>
      <c r="PFI815" s="72"/>
      <c r="PFJ815" s="72"/>
      <c r="PFK815" s="72"/>
      <c r="PFL815" s="72"/>
      <c r="PFM815" s="72"/>
      <c r="PFN815" s="72"/>
      <c r="PFO815" s="72"/>
      <c r="PFP815" s="72"/>
      <c r="PFQ815" s="72"/>
      <c r="PFR815" s="72"/>
      <c r="PFS815" s="72"/>
      <c r="PFT815" s="72"/>
      <c r="PFU815" s="72"/>
      <c r="PFV815" s="72"/>
      <c r="PFW815" s="72"/>
      <c r="PFX815" s="72"/>
      <c r="PFY815" s="72"/>
      <c r="PFZ815" s="72"/>
      <c r="PGA815" s="72"/>
      <c r="PGB815" s="72"/>
      <c r="PGC815" s="72"/>
      <c r="PGD815" s="72"/>
      <c r="PGE815" s="72"/>
      <c r="PGF815" s="72"/>
      <c r="PGG815" s="72"/>
      <c r="PGH815" s="72"/>
      <c r="PGI815" s="72"/>
      <c r="PGJ815" s="72"/>
      <c r="PGK815" s="72"/>
      <c r="PGL815" s="72"/>
      <c r="PGM815" s="72"/>
      <c r="PGN815" s="72"/>
      <c r="PGO815" s="72"/>
      <c r="PGP815" s="72"/>
      <c r="PGQ815" s="72"/>
      <c r="PGR815" s="72"/>
      <c r="PGS815" s="72"/>
      <c r="PGT815" s="72"/>
      <c r="PGU815" s="72"/>
      <c r="PGV815" s="72"/>
      <c r="PGW815" s="72"/>
      <c r="PGX815" s="72"/>
      <c r="PGY815" s="72"/>
      <c r="PGZ815" s="72"/>
      <c r="PHA815" s="72"/>
      <c r="PHB815" s="72"/>
      <c r="PHC815" s="72"/>
      <c r="PHD815" s="72"/>
      <c r="PHE815" s="72"/>
      <c r="PHF815" s="72"/>
      <c r="PHG815" s="72"/>
      <c r="PHH815" s="72"/>
      <c r="PHI815" s="72"/>
      <c r="PHJ815" s="72"/>
      <c r="PHK815" s="72"/>
      <c r="PHL815" s="72"/>
      <c r="PHM815" s="72"/>
      <c r="PHN815" s="72"/>
      <c r="PHO815" s="72"/>
      <c r="PHP815" s="72"/>
      <c r="PHQ815" s="72"/>
      <c r="PHR815" s="72"/>
      <c r="PHS815" s="72"/>
      <c r="PHT815" s="72"/>
      <c r="PHU815" s="72"/>
      <c r="PHV815" s="72"/>
      <c r="PHW815" s="72"/>
      <c r="PHX815" s="72"/>
      <c r="PHY815" s="72"/>
      <c r="PHZ815" s="72"/>
      <c r="PIA815" s="72"/>
      <c r="PIB815" s="72"/>
      <c r="PIC815" s="72"/>
      <c r="PID815" s="72"/>
      <c r="PIE815" s="72"/>
      <c r="PIF815" s="72"/>
      <c r="PIG815" s="72"/>
      <c r="PIH815" s="72"/>
      <c r="PII815" s="72"/>
      <c r="PIJ815" s="72"/>
      <c r="PIK815" s="72"/>
      <c r="PIL815" s="72"/>
      <c r="PIM815" s="72"/>
      <c r="PIN815" s="72"/>
      <c r="PIO815" s="72"/>
      <c r="PIP815" s="72"/>
      <c r="PIQ815" s="72"/>
      <c r="PIR815" s="72"/>
      <c r="PIS815" s="72"/>
      <c r="PIT815" s="72"/>
      <c r="PIU815" s="72"/>
      <c r="PIV815" s="72"/>
      <c r="PIW815" s="72"/>
      <c r="PIX815" s="72"/>
      <c r="PIY815" s="72"/>
      <c r="PIZ815" s="72"/>
      <c r="PJA815" s="72"/>
      <c r="PJB815" s="72"/>
      <c r="PJC815" s="72"/>
      <c r="PJD815" s="72"/>
      <c r="PJE815" s="72"/>
      <c r="PJF815" s="72"/>
      <c r="PJG815" s="72"/>
      <c r="PJH815" s="72"/>
      <c r="PJI815" s="72"/>
      <c r="PJJ815" s="72"/>
      <c r="PJK815" s="72"/>
      <c r="PJL815" s="72"/>
      <c r="PJM815" s="72"/>
      <c r="PJN815" s="72"/>
      <c r="PJO815" s="72"/>
      <c r="PJP815" s="72"/>
      <c r="PJQ815" s="72"/>
      <c r="PJR815" s="72"/>
      <c r="PJS815" s="72"/>
      <c r="PJT815" s="72"/>
      <c r="PJU815" s="72"/>
      <c r="PJV815" s="72"/>
      <c r="PJW815" s="72"/>
      <c r="PJX815" s="72"/>
      <c r="PJY815" s="72"/>
      <c r="PJZ815" s="72"/>
      <c r="PKA815" s="72"/>
      <c r="PKB815" s="72"/>
      <c r="PKC815" s="72"/>
      <c r="PKD815" s="72"/>
      <c r="PKE815" s="72"/>
      <c r="PKF815" s="72"/>
      <c r="PKG815" s="72"/>
      <c r="PKH815" s="72"/>
      <c r="PKI815" s="72"/>
      <c r="PKJ815" s="72"/>
      <c r="PKK815" s="72"/>
      <c r="PKL815" s="72"/>
      <c r="PKM815" s="72"/>
      <c r="PKN815" s="72"/>
      <c r="PKO815" s="72"/>
      <c r="PKP815" s="72"/>
      <c r="PKQ815" s="72"/>
      <c r="PKR815" s="72"/>
      <c r="PKS815" s="72"/>
      <c r="PKT815" s="72"/>
      <c r="PKU815" s="72"/>
      <c r="PKV815" s="72"/>
      <c r="PKW815" s="72"/>
      <c r="PKX815" s="72"/>
      <c r="PKY815" s="72"/>
      <c r="PKZ815" s="72"/>
      <c r="PLA815" s="72"/>
      <c r="PLB815" s="72"/>
      <c r="PLC815" s="72"/>
      <c r="PLD815" s="72"/>
      <c r="PLE815" s="72"/>
      <c r="PLF815" s="72"/>
      <c r="PLG815" s="72"/>
      <c r="PLH815" s="72"/>
      <c r="PLI815" s="72"/>
      <c r="PLJ815" s="72"/>
      <c r="PLK815" s="72"/>
      <c r="PLL815" s="72"/>
      <c r="PLM815" s="72"/>
      <c r="PLN815" s="72"/>
      <c r="PLO815" s="72"/>
      <c r="PLP815" s="72"/>
      <c r="PLQ815" s="72"/>
      <c r="PLR815" s="72"/>
      <c r="PLS815" s="72"/>
      <c r="PLT815" s="72"/>
      <c r="PLU815" s="72"/>
      <c r="PLV815" s="72"/>
      <c r="PLW815" s="72"/>
      <c r="PLX815" s="72"/>
      <c r="PLY815" s="72"/>
      <c r="PLZ815" s="72"/>
      <c r="PMA815" s="72"/>
      <c r="PMB815" s="72"/>
      <c r="PMC815" s="72"/>
      <c r="PMD815" s="72"/>
      <c r="PME815" s="72"/>
      <c r="PMF815" s="72"/>
      <c r="PMG815" s="72"/>
      <c r="PMH815" s="72"/>
      <c r="PMI815" s="72"/>
      <c r="PMJ815" s="72"/>
      <c r="PMK815" s="72"/>
      <c r="PML815" s="72"/>
      <c r="PMM815" s="72"/>
      <c r="PMN815" s="72"/>
      <c r="PMO815" s="72"/>
      <c r="PMP815" s="72"/>
      <c r="PMQ815" s="72"/>
      <c r="PMR815" s="72"/>
      <c r="PMS815" s="72"/>
      <c r="PMT815" s="72"/>
      <c r="PMU815" s="72"/>
      <c r="PMV815" s="72"/>
      <c r="PMW815" s="72"/>
      <c r="PMX815" s="72"/>
      <c r="PMY815" s="72"/>
      <c r="PMZ815" s="72"/>
      <c r="PNA815" s="72"/>
      <c r="PNB815" s="72"/>
      <c r="PNC815" s="72"/>
      <c r="PND815" s="72"/>
      <c r="PNE815" s="72"/>
      <c r="PNF815" s="72"/>
      <c r="PNG815" s="72"/>
      <c r="PNH815" s="72"/>
      <c r="PNI815" s="72"/>
      <c r="PNJ815" s="72"/>
      <c r="PNK815" s="72"/>
      <c r="PNL815" s="72"/>
      <c r="PNM815" s="72"/>
      <c r="PNN815" s="72"/>
      <c r="PNO815" s="72"/>
      <c r="PNP815" s="72"/>
      <c r="PNQ815" s="72"/>
      <c r="PNR815" s="72"/>
      <c r="PNS815" s="72"/>
      <c r="PNT815" s="72"/>
      <c r="PNU815" s="72"/>
      <c r="PNV815" s="72"/>
      <c r="PNW815" s="72"/>
      <c r="PNX815" s="72"/>
      <c r="PNY815" s="72"/>
      <c r="PNZ815" s="72"/>
      <c r="POA815" s="72"/>
      <c r="POB815" s="72"/>
      <c r="POC815" s="72"/>
      <c r="POD815" s="72"/>
      <c r="POE815" s="72"/>
      <c r="POF815" s="72"/>
      <c r="POG815" s="72"/>
      <c r="POH815" s="72"/>
      <c r="POI815" s="72"/>
      <c r="POJ815" s="72"/>
      <c r="POK815" s="72"/>
      <c r="POL815" s="72"/>
      <c r="POM815" s="72"/>
      <c r="PON815" s="72"/>
      <c r="POO815" s="72"/>
      <c r="POP815" s="72"/>
      <c r="POQ815" s="72"/>
      <c r="POR815" s="72"/>
      <c r="POS815" s="72"/>
      <c r="POT815" s="72"/>
      <c r="POU815" s="72"/>
      <c r="POV815" s="72"/>
      <c r="POW815" s="72"/>
      <c r="POX815" s="72"/>
      <c r="POY815" s="72"/>
      <c r="POZ815" s="72"/>
      <c r="PPA815" s="72"/>
      <c r="PPB815" s="72"/>
      <c r="PPC815" s="72"/>
      <c r="PPD815" s="72"/>
      <c r="PPE815" s="72"/>
      <c r="PPF815" s="72"/>
      <c r="PPG815" s="72"/>
      <c r="PPH815" s="72"/>
      <c r="PPI815" s="72"/>
      <c r="PPJ815" s="72"/>
      <c r="PPK815" s="72"/>
      <c r="PPL815" s="72"/>
      <c r="PPM815" s="72"/>
      <c r="PPN815" s="72"/>
      <c r="PPO815" s="72"/>
      <c r="PPP815" s="72"/>
      <c r="PPQ815" s="72"/>
      <c r="PPR815" s="72"/>
      <c r="PPS815" s="72"/>
      <c r="PPT815" s="72"/>
      <c r="PPU815" s="72"/>
      <c r="PPV815" s="72"/>
      <c r="PPW815" s="72"/>
      <c r="PPX815" s="72"/>
      <c r="PPY815" s="72"/>
      <c r="PPZ815" s="72"/>
      <c r="PQA815" s="72"/>
      <c r="PQB815" s="72"/>
      <c r="PQC815" s="72"/>
      <c r="PQD815" s="72"/>
      <c r="PQE815" s="72"/>
      <c r="PQF815" s="72"/>
      <c r="PQG815" s="72"/>
      <c r="PQH815" s="72"/>
      <c r="PQI815" s="72"/>
      <c r="PQJ815" s="72"/>
      <c r="PQK815" s="72"/>
      <c r="PQL815" s="72"/>
      <c r="PQM815" s="72"/>
      <c r="PQN815" s="72"/>
      <c r="PQO815" s="72"/>
      <c r="PQP815" s="72"/>
      <c r="PQQ815" s="72"/>
      <c r="PQR815" s="72"/>
      <c r="PQS815" s="72"/>
      <c r="PQT815" s="72"/>
      <c r="PQU815" s="72"/>
      <c r="PQV815" s="72"/>
      <c r="PQW815" s="72"/>
      <c r="PQX815" s="72"/>
      <c r="PQY815" s="72"/>
      <c r="PQZ815" s="72"/>
      <c r="PRA815" s="72"/>
      <c r="PRB815" s="72"/>
      <c r="PRC815" s="72"/>
      <c r="PRD815" s="72"/>
      <c r="PRE815" s="72"/>
      <c r="PRF815" s="72"/>
      <c r="PRG815" s="72"/>
      <c r="PRH815" s="72"/>
      <c r="PRI815" s="72"/>
      <c r="PRJ815" s="72"/>
      <c r="PRK815" s="72"/>
      <c r="PRL815" s="72"/>
      <c r="PRM815" s="72"/>
      <c r="PRN815" s="72"/>
      <c r="PRO815" s="72"/>
      <c r="PRP815" s="72"/>
      <c r="PRQ815" s="72"/>
      <c r="PRR815" s="72"/>
      <c r="PRS815" s="72"/>
      <c r="PRT815" s="72"/>
      <c r="PRU815" s="72"/>
      <c r="PRV815" s="72"/>
      <c r="PRW815" s="72"/>
      <c r="PRX815" s="72"/>
      <c r="PRY815" s="72"/>
      <c r="PRZ815" s="72"/>
      <c r="PSA815" s="72"/>
      <c r="PSB815" s="72"/>
      <c r="PSC815" s="72"/>
      <c r="PSD815" s="72"/>
      <c r="PSE815" s="72"/>
      <c r="PSF815" s="72"/>
      <c r="PSG815" s="72"/>
      <c r="PSH815" s="72"/>
      <c r="PSI815" s="72"/>
      <c r="PSJ815" s="72"/>
      <c r="PSK815" s="72"/>
      <c r="PSL815" s="72"/>
      <c r="PSM815" s="72"/>
      <c r="PSN815" s="72"/>
      <c r="PSO815" s="72"/>
      <c r="PSP815" s="72"/>
      <c r="PSQ815" s="72"/>
      <c r="PSR815" s="72"/>
      <c r="PSS815" s="72"/>
      <c r="PST815" s="72"/>
      <c r="PSU815" s="72"/>
      <c r="PSV815" s="72"/>
      <c r="PSW815" s="72"/>
      <c r="PSX815" s="72"/>
      <c r="PSY815" s="72"/>
      <c r="PSZ815" s="72"/>
      <c r="PTA815" s="72"/>
      <c r="PTB815" s="72"/>
      <c r="PTC815" s="72"/>
      <c r="PTD815" s="72"/>
      <c r="PTE815" s="72"/>
      <c r="PTF815" s="72"/>
      <c r="PTG815" s="72"/>
      <c r="PTH815" s="72"/>
      <c r="PTI815" s="72"/>
      <c r="PTJ815" s="72"/>
      <c r="PTK815" s="72"/>
      <c r="PTL815" s="72"/>
      <c r="PTM815" s="72"/>
      <c r="PTN815" s="72"/>
      <c r="PTO815" s="72"/>
      <c r="PTP815" s="72"/>
      <c r="PTQ815" s="72"/>
      <c r="PTR815" s="72"/>
      <c r="PTS815" s="72"/>
      <c r="PTT815" s="72"/>
      <c r="PTU815" s="72"/>
      <c r="PTV815" s="72"/>
      <c r="PTW815" s="72"/>
      <c r="PTX815" s="72"/>
      <c r="PTY815" s="72"/>
      <c r="PTZ815" s="72"/>
      <c r="PUA815" s="72"/>
      <c r="PUB815" s="72"/>
      <c r="PUC815" s="72"/>
      <c r="PUD815" s="72"/>
      <c r="PUE815" s="72"/>
      <c r="PUF815" s="72"/>
      <c r="PUG815" s="72"/>
      <c r="PUH815" s="72"/>
      <c r="PUI815" s="72"/>
      <c r="PUJ815" s="72"/>
      <c r="PUK815" s="72"/>
      <c r="PUL815" s="72"/>
      <c r="PUM815" s="72"/>
      <c r="PUN815" s="72"/>
      <c r="PUO815" s="72"/>
      <c r="PUP815" s="72"/>
      <c r="PUQ815" s="72"/>
      <c r="PUR815" s="72"/>
      <c r="PUS815" s="72"/>
      <c r="PUT815" s="72"/>
      <c r="PUU815" s="72"/>
      <c r="PUV815" s="72"/>
      <c r="PUW815" s="72"/>
      <c r="PUX815" s="72"/>
      <c r="PUY815" s="72"/>
      <c r="PUZ815" s="72"/>
      <c r="PVA815" s="72"/>
      <c r="PVB815" s="72"/>
      <c r="PVC815" s="72"/>
      <c r="PVD815" s="72"/>
      <c r="PVE815" s="72"/>
      <c r="PVF815" s="72"/>
      <c r="PVG815" s="72"/>
      <c r="PVH815" s="72"/>
      <c r="PVI815" s="72"/>
      <c r="PVJ815" s="72"/>
      <c r="PVK815" s="72"/>
      <c r="PVL815" s="72"/>
      <c r="PVM815" s="72"/>
      <c r="PVN815" s="72"/>
      <c r="PVO815" s="72"/>
      <c r="PVP815" s="72"/>
      <c r="PVQ815" s="72"/>
      <c r="PVR815" s="72"/>
      <c r="PVS815" s="72"/>
      <c r="PVT815" s="72"/>
      <c r="PVU815" s="72"/>
      <c r="PVV815" s="72"/>
      <c r="PVW815" s="72"/>
      <c r="PVX815" s="72"/>
      <c r="PVY815" s="72"/>
      <c r="PVZ815" s="72"/>
      <c r="PWA815" s="72"/>
      <c r="PWB815" s="72"/>
      <c r="PWC815" s="72"/>
      <c r="PWD815" s="72"/>
      <c r="PWE815" s="72"/>
      <c r="PWF815" s="72"/>
      <c r="PWG815" s="72"/>
      <c r="PWH815" s="72"/>
      <c r="PWI815" s="72"/>
      <c r="PWJ815" s="72"/>
      <c r="PWK815" s="72"/>
      <c r="PWL815" s="72"/>
      <c r="PWM815" s="72"/>
      <c r="PWN815" s="72"/>
      <c r="PWO815" s="72"/>
      <c r="PWP815" s="72"/>
      <c r="PWQ815" s="72"/>
      <c r="PWR815" s="72"/>
      <c r="PWS815" s="72"/>
      <c r="PWT815" s="72"/>
      <c r="PWU815" s="72"/>
      <c r="PWV815" s="72"/>
      <c r="PWW815" s="72"/>
      <c r="PWX815" s="72"/>
      <c r="PWY815" s="72"/>
      <c r="PWZ815" s="72"/>
      <c r="PXA815" s="72"/>
      <c r="PXB815" s="72"/>
      <c r="PXC815" s="72"/>
      <c r="PXD815" s="72"/>
      <c r="PXE815" s="72"/>
      <c r="PXF815" s="72"/>
      <c r="PXG815" s="72"/>
      <c r="PXH815" s="72"/>
      <c r="PXI815" s="72"/>
      <c r="PXJ815" s="72"/>
      <c r="PXK815" s="72"/>
      <c r="PXL815" s="72"/>
      <c r="PXM815" s="72"/>
      <c r="PXN815" s="72"/>
      <c r="PXO815" s="72"/>
      <c r="PXP815" s="72"/>
      <c r="PXQ815" s="72"/>
      <c r="PXR815" s="72"/>
      <c r="PXS815" s="72"/>
      <c r="PXT815" s="72"/>
      <c r="PXU815" s="72"/>
      <c r="PXV815" s="72"/>
      <c r="PXW815" s="72"/>
      <c r="PXX815" s="72"/>
      <c r="PXY815" s="72"/>
      <c r="PXZ815" s="72"/>
      <c r="PYA815" s="72"/>
      <c r="PYB815" s="72"/>
      <c r="PYC815" s="72"/>
      <c r="PYD815" s="72"/>
      <c r="PYE815" s="72"/>
      <c r="PYF815" s="72"/>
      <c r="PYG815" s="72"/>
      <c r="PYH815" s="72"/>
      <c r="PYI815" s="72"/>
      <c r="PYJ815" s="72"/>
      <c r="PYK815" s="72"/>
      <c r="PYL815" s="72"/>
      <c r="PYM815" s="72"/>
      <c r="PYN815" s="72"/>
      <c r="PYO815" s="72"/>
      <c r="PYP815" s="72"/>
      <c r="PYQ815" s="72"/>
      <c r="PYR815" s="72"/>
      <c r="PYS815" s="72"/>
      <c r="PYT815" s="72"/>
      <c r="PYU815" s="72"/>
      <c r="PYV815" s="72"/>
      <c r="PYW815" s="72"/>
      <c r="PYX815" s="72"/>
      <c r="PYY815" s="72"/>
      <c r="PYZ815" s="72"/>
      <c r="PZA815" s="72"/>
      <c r="PZB815" s="72"/>
      <c r="PZC815" s="72"/>
      <c r="PZD815" s="72"/>
      <c r="PZE815" s="72"/>
      <c r="PZF815" s="72"/>
      <c r="PZG815" s="72"/>
      <c r="PZH815" s="72"/>
      <c r="PZI815" s="72"/>
      <c r="PZJ815" s="72"/>
      <c r="PZK815" s="72"/>
      <c r="PZL815" s="72"/>
      <c r="PZM815" s="72"/>
      <c r="PZN815" s="72"/>
      <c r="PZO815" s="72"/>
      <c r="PZP815" s="72"/>
      <c r="PZQ815" s="72"/>
      <c r="PZR815" s="72"/>
      <c r="PZS815" s="72"/>
      <c r="PZT815" s="72"/>
      <c r="PZU815" s="72"/>
      <c r="PZV815" s="72"/>
      <c r="PZW815" s="72"/>
      <c r="PZX815" s="72"/>
      <c r="PZY815" s="72"/>
      <c r="PZZ815" s="72"/>
      <c r="QAA815" s="72"/>
      <c r="QAB815" s="72"/>
      <c r="QAC815" s="72"/>
      <c r="QAD815" s="72"/>
      <c r="QAE815" s="72"/>
      <c r="QAF815" s="72"/>
      <c r="QAG815" s="72"/>
      <c r="QAH815" s="72"/>
      <c r="QAI815" s="72"/>
      <c r="QAJ815" s="72"/>
      <c r="QAK815" s="72"/>
      <c r="QAL815" s="72"/>
      <c r="QAM815" s="72"/>
      <c r="QAN815" s="72"/>
      <c r="QAO815" s="72"/>
      <c r="QAP815" s="72"/>
      <c r="QAQ815" s="72"/>
      <c r="QAR815" s="72"/>
      <c r="QAS815" s="72"/>
      <c r="QAT815" s="72"/>
      <c r="QAU815" s="72"/>
      <c r="QAV815" s="72"/>
      <c r="QAW815" s="72"/>
      <c r="QAX815" s="72"/>
      <c r="QAY815" s="72"/>
      <c r="QAZ815" s="72"/>
      <c r="QBA815" s="72"/>
      <c r="QBB815" s="72"/>
      <c r="QBC815" s="72"/>
      <c r="QBD815" s="72"/>
      <c r="QBE815" s="72"/>
      <c r="QBF815" s="72"/>
      <c r="QBG815" s="72"/>
      <c r="QBH815" s="72"/>
      <c r="QBI815" s="72"/>
      <c r="QBJ815" s="72"/>
      <c r="QBK815" s="72"/>
      <c r="QBL815" s="72"/>
      <c r="QBM815" s="72"/>
      <c r="QBN815" s="72"/>
      <c r="QBO815" s="72"/>
      <c r="QBP815" s="72"/>
      <c r="QBQ815" s="72"/>
      <c r="QBR815" s="72"/>
      <c r="QBS815" s="72"/>
      <c r="QBT815" s="72"/>
      <c r="QBU815" s="72"/>
      <c r="QBV815" s="72"/>
      <c r="QBW815" s="72"/>
      <c r="QBX815" s="72"/>
      <c r="QBY815" s="72"/>
      <c r="QBZ815" s="72"/>
      <c r="QCA815" s="72"/>
      <c r="QCB815" s="72"/>
      <c r="QCC815" s="72"/>
      <c r="QCD815" s="72"/>
      <c r="QCE815" s="72"/>
      <c r="QCF815" s="72"/>
      <c r="QCG815" s="72"/>
      <c r="QCH815" s="72"/>
      <c r="QCI815" s="72"/>
      <c r="QCJ815" s="72"/>
      <c r="QCK815" s="72"/>
      <c r="QCL815" s="72"/>
      <c r="QCM815" s="72"/>
      <c r="QCN815" s="72"/>
      <c r="QCO815" s="72"/>
      <c r="QCP815" s="72"/>
      <c r="QCQ815" s="72"/>
      <c r="QCR815" s="72"/>
      <c r="QCS815" s="72"/>
      <c r="QCT815" s="72"/>
      <c r="QCU815" s="72"/>
      <c r="QCV815" s="72"/>
      <c r="QCW815" s="72"/>
      <c r="QCX815" s="72"/>
      <c r="QCY815" s="72"/>
      <c r="QCZ815" s="72"/>
      <c r="QDA815" s="72"/>
      <c r="QDB815" s="72"/>
      <c r="QDC815" s="72"/>
      <c r="QDD815" s="72"/>
      <c r="QDE815" s="72"/>
      <c r="QDF815" s="72"/>
      <c r="QDG815" s="72"/>
      <c r="QDH815" s="72"/>
      <c r="QDI815" s="72"/>
      <c r="QDJ815" s="72"/>
      <c r="QDK815" s="72"/>
      <c r="QDL815" s="72"/>
      <c r="QDM815" s="72"/>
      <c r="QDN815" s="72"/>
      <c r="QDO815" s="72"/>
      <c r="QDP815" s="72"/>
      <c r="QDQ815" s="72"/>
      <c r="QDR815" s="72"/>
      <c r="QDS815" s="72"/>
      <c r="QDT815" s="72"/>
      <c r="QDU815" s="72"/>
      <c r="QDV815" s="72"/>
      <c r="QDW815" s="72"/>
      <c r="QDX815" s="72"/>
      <c r="QDY815" s="72"/>
      <c r="QDZ815" s="72"/>
      <c r="QEA815" s="72"/>
      <c r="QEB815" s="72"/>
      <c r="QEC815" s="72"/>
      <c r="QED815" s="72"/>
      <c r="QEE815" s="72"/>
      <c r="QEF815" s="72"/>
      <c r="QEG815" s="72"/>
      <c r="QEH815" s="72"/>
      <c r="QEI815" s="72"/>
      <c r="QEJ815" s="72"/>
      <c r="QEK815" s="72"/>
      <c r="QEL815" s="72"/>
      <c r="QEM815" s="72"/>
      <c r="QEN815" s="72"/>
      <c r="QEO815" s="72"/>
      <c r="QEP815" s="72"/>
      <c r="QEQ815" s="72"/>
      <c r="QER815" s="72"/>
      <c r="QES815" s="72"/>
      <c r="QET815" s="72"/>
      <c r="QEU815" s="72"/>
      <c r="QEV815" s="72"/>
      <c r="QEW815" s="72"/>
      <c r="QEX815" s="72"/>
      <c r="QEY815" s="72"/>
      <c r="QEZ815" s="72"/>
      <c r="QFA815" s="72"/>
      <c r="QFB815" s="72"/>
      <c r="QFC815" s="72"/>
      <c r="QFD815" s="72"/>
      <c r="QFE815" s="72"/>
      <c r="QFF815" s="72"/>
      <c r="QFG815" s="72"/>
      <c r="QFH815" s="72"/>
      <c r="QFI815" s="72"/>
      <c r="QFJ815" s="72"/>
      <c r="QFK815" s="72"/>
      <c r="QFL815" s="72"/>
      <c r="QFM815" s="72"/>
      <c r="QFN815" s="72"/>
      <c r="QFO815" s="72"/>
      <c r="QFP815" s="72"/>
      <c r="QFQ815" s="72"/>
      <c r="QFR815" s="72"/>
      <c r="QFS815" s="72"/>
      <c r="QFT815" s="72"/>
      <c r="QFU815" s="72"/>
      <c r="QFV815" s="72"/>
      <c r="QFW815" s="72"/>
      <c r="QFX815" s="72"/>
      <c r="QFY815" s="72"/>
      <c r="QFZ815" s="72"/>
      <c r="QGA815" s="72"/>
      <c r="QGB815" s="72"/>
      <c r="QGC815" s="72"/>
      <c r="QGD815" s="72"/>
      <c r="QGE815" s="72"/>
      <c r="QGF815" s="72"/>
      <c r="QGG815" s="72"/>
      <c r="QGH815" s="72"/>
      <c r="QGI815" s="72"/>
      <c r="QGJ815" s="72"/>
      <c r="QGK815" s="72"/>
      <c r="QGL815" s="72"/>
      <c r="QGM815" s="72"/>
      <c r="QGN815" s="72"/>
      <c r="QGO815" s="72"/>
      <c r="QGP815" s="72"/>
      <c r="QGQ815" s="72"/>
      <c r="QGR815" s="72"/>
      <c r="QGS815" s="72"/>
      <c r="QGT815" s="72"/>
      <c r="QGU815" s="72"/>
      <c r="QGV815" s="72"/>
      <c r="QGW815" s="72"/>
      <c r="QGX815" s="72"/>
      <c r="QGY815" s="72"/>
      <c r="QGZ815" s="72"/>
      <c r="QHA815" s="72"/>
      <c r="QHB815" s="72"/>
      <c r="QHC815" s="72"/>
      <c r="QHD815" s="72"/>
      <c r="QHE815" s="72"/>
      <c r="QHF815" s="72"/>
      <c r="QHG815" s="72"/>
      <c r="QHH815" s="72"/>
      <c r="QHI815" s="72"/>
      <c r="QHJ815" s="72"/>
      <c r="QHK815" s="72"/>
      <c r="QHL815" s="72"/>
      <c r="QHM815" s="72"/>
      <c r="QHN815" s="72"/>
      <c r="QHO815" s="72"/>
      <c r="QHP815" s="72"/>
      <c r="QHQ815" s="72"/>
      <c r="QHR815" s="72"/>
      <c r="QHS815" s="72"/>
      <c r="QHT815" s="72"/>
      <c r="QHU815" s="72"/>
      <c r="QHV815" s="72"/>
      <c r="QHW815" s="72"/>
      <c r="QHX815" s="72"/>
      <c r="QHY815" s="72"/>
      <c r="QHZ815" s="72"/>
      <c r="QIA815" s="72"/>
      <c r="QIB815" s="72"/>
      <c r="QIC815" s="72"/>
      <c r="QID815" s="72"/>
      <c r="QIE815" s="72"/>
      <c r="QIF815" s="72"/>
      <c r="QIG815" s="72"/>
      <c r="QIH815" s="72"/>
      <c r="QII815" s="72"/>
      <c r="QIJ815" s="72"/>
      <c r="QIK815" s="72"/>
      <c r="QIL815" s="72"/>
      <c r="QIM815" s="72"/>
      <c r="QIN815" s="72"/>
      <c r="QIO815" s="72"/>
      <c r="QIP815" s="72"/>
      <c r="QIQ815" s="72"/>
      <c r="QIR815" s="72"/>
      <c r="QIS815" s="72"/>
      <c r="QIT815" s="72"/>
      <c r="QIU815" s="72"/>
      <c r="QIV815" s="72"/>
      <c r="QIW815" s="72"/>
      <c r="QIX815" s="72"/>
      <c r="QIY815" s="72"/>
      <c r="QIZ815" s="72"/>
      <c r="QJA815" s="72"/>
      <c r="QJB815" s="72"/>
      <c r="QJC815" s="72"/>
      <c r="QJD815" s="72"/>
      <c r="QJE815" s="72"/>
      <c r="QJF815" s="72"/>
      <c r="QJG815" s="72"/>
      <c r="QJH815" s="72"/>
      <c r="QJI815" s="72"/>
      <c r="QJJ815" s="72"/>
      <c r="QJK815" s="72"/>
      <c r="QJL815" s="72"/>
      <c r="QJM815" s="72"/>
      <c r="QJN815" s="72"/>
      <c r="QJO815" s="72"/>
      <c r="QJP815" s="72"/>
      <c r="QJQ815" s="72"/>
      <c r="QJR815" s="72"/>
      <c r="QJS815" s="72"/>
      <c r="QJT815" s="72"/>
      <c r="QJU815" s="72"/>
      <c r="QJV815" s="72"/>
      <c r="QJW815" s="72"/>
      <c r="QJX815" s="72"/>
      <c r="QJY815" s="72"/>
      <c r="QJZ815" s="72"/>
      <c r="QKA815" s="72"/>
      <c r="QKB815" s="72"/>
      <c r="QKC815" s="72"/>
      <c r="QKD815" s="72"/>
      <c r="QKE815" s="72"/>
      <c r="QKF815" s="72"/>
      <c r="QKG815" s="72"/>
      <c r="QKH815" s="72"/>
      <c r="QKI815" s="72"/>
      <c r="QKJ815" s="72"/>
      <c r="QKK815" s="72"/>
      <c r="QKL815" s="72"/>
      <c r="QKM815" s="72"/>
      <c r="QKN815" s="72"/>
      <c r="QKO815" s="72"/>
      <c r="QKP815" s="72"/>
      <c r="QKQ815" s="72"/>
      <c r="QKR815" s="72"/>
      <c r="QKS815" s="72"/>
      <c r="QKT815" s="72"/>
      <c r="QKU815" s="72"/>
      <c r="QKV815" s="72"/>
      <c r="QKW815" s="72"/>
      <c r="QKX815" s="72"/>
      <c r="QKY815" s="72"/>
      <c r="QKZ815" s="72"/>
      <c r="QLA815" s="72"/>
      <c r="QLB815" s="72"/>
      <c r="QLC815" s="72"/>
      <c r="QLD815" s="72"/>
      <c r="QLE815" s="72"/>
      <c r="QLF815" s="72"/>
      <c r="QLG815" s="72"/>
      <c r="QLH815" s="72"/>
      <c r="QLI815" s="72"/>
      <c r="QLJ815" s="72"/>
      <c r="QLK815" s="72"/>
      <c r="QLL815" s="72"/>
      <c r="QLM815" s="72"/>
      <c r="QLN815" s="72"/>
      <c r="QLO815" s="72"/>
      <c r="QLP815" s="72"/>
      <c r="QLQ815" s="72"/>
      <c r="QLR815" s="72"/>
      <c r="QLS815" s="72"/>
      <c r="QLT815" s="72"/>
      <c r="QLU815" s="72"/>
      <c r="QLV815" s="72"/>
      <c r="QLW815" s="72"/>
      <c r="QLX815" s="72"/>
      <c r="QLY815" s="72"/>
      <c r="QLZ815" s="72"/>
      <c r="QMA815" s="72"/>
      <c r="QMB815" s="72"/>
      <c r="QMC815" s="72"/>
      <c r="QMD815" s="72"/>
      <c r="QME815" s="72"/>
      <c r="QMF815" s="72"/>
      <c r="QMG815" s="72"/>
      <c r="QMH815" s="72"/>
      <c r="QMI815" s="72"/>
      <c r="QMJ815" s="72"/>
      <c r="QMK815" s="72"/>
      <c r="QML815" s="72"/>
      <c r="QMM815" s="72"/>
      <c r="QMN815" s="72"/>
      <c r="QMO815" s="72"/>
      <c r="QMP815" s="72"/>
      <c r="QMQ815" s="72"/>
      <c r="QMR815" s="72"/>
      <c r="QMS815" s="72"/>
      <c r="QMT815" s="72"/>
      <c r="QMU815" s="72"/>
      <c r="QMV815" s="72"/>
      <c r="QMW815" s="72"/>
      <c r="QMX815" s="72"/>
      <c r="QMY815" s="72"/>
      <c r="QMZ815" s="72"/>
      <c r="QNA815" s="72"/>
      <c r="QNB815" s="72"/>
      <c r="QNC815" s="72"/>
      <c r="QND815" s="72"/>
      <c r="QNE815" s="72"/>
      <c r="QNF815" s="72"/>
      <c r="QNG815" s="72"/>
      <c r="QNH815" s="72"/>
      <c r="QNI815" s="72"/>
      <c r="QNJ815" s="72"/>
      <c r="QNK815" s="72"/>
      <c r="QNL815" s="72"/>
      <c r="QNM815" s="72"/>
      <c r="QNN815" s="72"/>
      <c r="QNO815" s="72"/>
      <c r="QNP815" s="72"/>
      <c r="QNQ815" s="72"/>
      <c r="QNR815" s="72"/>
      <c r="QNS815" s="72"/>
      <c r="QNT815" s="72"/>
      <c r="QNU815" s="72"/>
      <c r="QNV815" s="72"/>
      <c r="QNW815" s="72"/>
      <c r="QNX815" s="72"/>
      <c r="QNY815" s="72"/>
      <c r="QNZ815" s="72"/>
      <c r="QOA815" s="72"/>
      <c r="QOB815" s="72"/>
      <c r="QOC815" s="72"/>
      <c r="QOD815" s="72"/>
      <c r="QOE815" s="72"/>
      <c r="QOF815" s="72"/>
      <c r="QOG815" s="72"/>
      <c r="QOH815" s="72"/>
      <c r="QOI815" s="72"/>
      <c r="QOJ815" s="72"/>
      <c r="QOK815" s="72"/>
      <c r="QOL815" s="72"/>
      <c r="QOM815" s="72"/>
      <c r="QON815" s="72"/>
      <c r="QOO815" s="72"/>
      <c r="QOP815" s="72"/>
      <c r="QOQ815" s="72"/>
      <c r="QOR815" s="72"/>
      <c r="QOS815" s="72"/>
      <c r="QOT815" s="72"/>
      <c r="QOU815" s="72"/>
      <c r="QOV815" s="72"/>
      <c r="QOW815" s="72"/>
      <c r="QOX815" s="72"/>
      <c r="QOY815" s="72"/>
      <c r="QOZ815" s="72"/>
      <c r="QPA815" s="72"/>
      <c r="QPB815" s="72"/>
      <c r="QPC815" s="72"/>
      <c r="QPD815" s="72"/>
      <c r="QPE815" s="72"/>
      <c r="QPF815" s="72"/>
      <c r="QPG815" s="72"/>
      <c r="QPH815" s="72"/>
      <c r="QPI815" s="72"/>
      <c r="QPJ815" s="72"/>
      <c r="QPK815" s="72"/>
      <c r="QPL815" s="72"/>
      <c r="QPM815" s="72"/>
      <c r="QPN815" s="72"/>
      <c r="QPO815" s="72"/>
      <c r="QPP815" s="72"/>
      <c r="QPQ815" s="72"/>
      <c r="QPR815" s="72"/>
      <c r="QPS815" s="72"/>
      <c r="QPT815" s="72"/>
      <c r="QPU815" s="72"/>
      <c r="QPV815" s="72"/>
      <c r="QPW815" s="72"/>
      <c r="QPX815" s="72"/>
      <c r="QPY815" s="72"/>
      <c r="QPZ815" s="72"/>
      <c r="QQA815" s="72"/>
      <c r="QQB815" s="72"/>
      <c r="QQC815" s="72"/>
      <c r="QQD815" s="72"/>
      <c r="QQE815" s="72"/>
      <c r="QQF815" s="72"/>
      <c r="QQG815" s="72"/>
      <c r="QQH815" s="72"/>
      <c r="QQI815" s="72"/>
      <c r="QQJ815" s="72"/>
      <c r="QQK815" s="72"/>
      <c r="QQL815" s="72"/>
      <c r="QQM815" s="72"/>
      <c r="QQN815" s="72"/>
      <c r="QQO815" s="72"/>
      <c r="QQP815" s="72"/>
      <c r="QQQ815" s="72"/>
      <c r="QQR815" s="72"/>
      <c r="QQS815" s="72"/>
      <c r="QQT815" s="72"/>
      <c r="QQU815" s="72"/>
      <c r="QQV815" s="72"/>
      <c r="QQW815" s="72"/>
      <c r="QQX815" s="72"/>
      <c r="QQY815" s="72"/>
      <c r="QQZ815" s="72"/>
      <c r="QRA815" s="72"/>
      <c r="QRB815" s="72"/>
      <c r="QRC815" s="72"/>
      <c r="QRD815" s="72"/>
      <c r="QRE815" s="72"/>
      <c r="QRF815" s="72"/>
      <c r="QRG815" s="72"/>
      <c r="QRH815" s="72"/>
      <c r="QRI815" s="72"/>
      <c r="QRJ815" s="72"/>
      <c r="QRK815" s="72"/>
      <c r="QRL815" s="72"/>
      <c r="QRM815" s="72"/>
      <c r="QRN815" s="72"/>
      <c r="QRO815" s="72"/>
      <c r="QRP815" s="72"/>
      <c r="QRQ815" s="72"/>
      <c r="QRR815" s="72"/>
      <c r="QRS815" s="72"/>
      <c r="QRT815" s="72"/>
      <c r="QRU815" s="72"/>
      <c r="QRV815" s="72"/>
      <c r="QRW815" s="72"/>
      <c r="QRX815" s="72"/>
      <c r="QRY815" s="72"/>
      <c r="QRZ815" s="72"/>
      <c r="QSA815" s="72"/>
      <c r="QSB815" s="72"/>
      <c r="QSC815" s="72"/>
      <c r="QSD815" s="72"/>
      <c r="QSE815" s="72"/>
      <c r="QSF815" s="72"/>
      <c r="QSG815" s="72"/>
      <c r="QSH815" s="72"/>
      <c r="QSI815" s="72"/>
      <c r="QSJ815" s="72"/>
      <c r="QSK815" s="72"/>
      <c r="QSL815" s="72"/>
      <c r="QSM815" s="72"/>
      <c r="QSN815" s="72"/>
      <c r="QSO815" s="72"/>
      <c r="QSP815" s="72"/>
      <c r="QSQ815" s="72"/>
      <c r="QSR815" s="72"/>
      <c r="QSS815" s="72"/>
      <c r="QST815" s="72"/>
      <c r="QSU815" s="72"/>
      <c r="QSV815" s="72"/>
      <c r="QSW815" s="72"/>
      <c r="QSX815" s="72"/>
      <c r="QSY815" s="72"/>
      <c r="QSZ815" s="72"/>
      <c r="QTA815" s="72"/>
      <c r="QTB815" s="72"/>
      <c r="QTC815" s="72"/>
      <c r="QTD815" s="72"/>
      <c r="QTE815" s="72"/>
      <c r="QTF815" s="72"/>
      <c r="QTG815" s="72"/>
      <c r="QTH815" s="72"/>
      <c r="QTI815" s="72"/>
      <c r="QTJ815" s="72"/>
      <c r="QTK815" s="72"/>
      <c r="QTL815" s="72"/>
      <c r="QTM815" s="72"/>
      <c r="QTN815" s="72"/>
      <c r="QTO815" s="72"/>
      <c r="QTP815" s="72"/>
      <c r="QTQ815" s="72"/>
      <c r="QTR815" s="72"/>
      <c r="QTS815" s="72"/>
      <c r="QTT815" s="72"/>
      <c r="QTU815" s="72"/>
      <c r="QTV815" s="72"/>
      <c r="QTW815" s="72"/>
      <c r="QTX815" s="72"/>
      <c r="QTY815" s="72"/>
      <c r="QTZ815" s="72"/>
      <c r="QUA815" s="72"/>
      <c r="QUB815" s="72"/>
      <c r="QUC815" s="72"/>
      <c r="QUD815" s="72"/>
      <c r="QUE815" s="72"/>
      <c r="QUF815" s="72"/>
      <c r="QUG815" s="72"/>
      <c r="QUH815" s="72"/>
      <c r="QUI815" s="72"/>
      <c r="QUJ815" s="72"/>
      <c r="QUK815" s="72"/>
      <c r="QUL815" s="72"/>
      <c r="QUM815" s="72"/>
      <c r="QUN815" s="72"/>
      <c r="QUO815" s="72"/>
      <c r="QUP815" s="72"/>
      <c r="QUQ815" s="72"/>
      <c r="QUR815" s="72"/>
      <c r="QUS815" s="72"/>
      <c r="QUT815" s="72"/>
      <c r="QUU815" s="72"/>
      <c r="QUV815" s="72"/>
      <c r="QUW815" s="72"/>
      <c r="QUX815" s="72"/>
      <c r="QUY815" s="72"/>
      <c r="QUZ815" s="72"/>
      <c r="QVA815" s="72"/>
      <c r="QVB815" s="72"/>
      <c r="QVC815" s="72"/>
      <c r="QVD815" s="72"/>
      <c r="QVE815" s="72"/>
      <c r="QVF815" s="72"/>
      <c r="QVG815" s="72"/>
      <c r="QVH815" s="72"/>
      <c r="QVI815" s="72"/>
      <c r="QVJ815" s="72"/>
      <c r="QVK815" s="72"/>
      <c r="QVL815" s="72"/>
      <c r="QVM815" s="72"/>
      <c r="QVN815" s="72"/>
      <c r="QVO815" s="72"/>
      <c r="QVP815" s="72"/>
      <c r="QVQ815" s="72"/>
      <c r="QVR815" s="72"/>
      <c r="QVS815" s="72"/>
      <c r="QVT815" s="72"/>
      <c r="QVU815" s="72"/>
      <c r="QVV815" s="72"/>
      <c r="QVW815" s="72"/>
      <c r="QVX815" s="72"/>
      <c r="QVY815" s="72"/>
      <c r="QVZ815" s="72"/>
      <c r="QWA815" s="72"/>
      <c r="QWB815" s="72"/>
      <c r="QWC815" s="72"/>
      <c r="QWD815" s="72"/>
      <c r="QWE815" s="72"/>
      <c r="QWF815" s="72"/>
      <c r="QWG815" s="72"/>
      <c r="QWH815" s="72"/>
      <c r="QWI815" s="72"/>
      <c r="QWJ815" s="72"/>
      <c r="QWK815" s="72"/>
      <c r="QWL815" s="72"/>
      <c r="QWM815" s="72"/>
      <c r="QWN815" s="72"/>
      <c r="QWO815" s="72"/>
      <c r="QWP815" s="72"/>
      <c r="QWQ815" s="72"/>
      <c r="QWR815" s="72"/>
      <c r="QWS815" s="72"/>
      <c r="QWT815" s="72"/>
      <c r="QWU815" s="72"/>
      <c r="QWV815" s="72"/>
      <c r="QWW815" s="72"/>
      <c r="QWX815" s="72"/>
      <c r="QWY815" s="72"/>
      <c r="QWZ815" s="72"/>
      <c r="QXA815" s="72"/>
      <c r="QXB815" s="72"/>
      <c r="QXC815" s="72"/>
      <c r="QXD815" s="72"/>
      <c r="QXE815" s="72"/>
      <c r="QXF815" s="72"/>
      <c r="QXG815" s="72"/>
      <c r="QXH815" s="72"/>
      <c r="QXI815" s="72"/>
      <c r="QXJ815" s="72"/>
      <c r="QXK815" s="72"/>
      <c r="QXL815" s="72"/>
      <c r="QXM815" s="72"/>
      <c r="QXN815" s="72"/>
      <c r="QXO815" s="72"/>
      <c r="QXP815" s="72"/>
      <c r="QXQ815" s="72"/>
      <c r="QXR815" s="72"/>
      <c r="QXS815" s="72"/>
      <c r="QXT815" s="72"/>
      <c r="QXU815" s="72"/>
      <c r="QXV815" s="72"/>
      <c r="QXW815" s="72"/>
      <c r="QXX815" s="72"/>
      <c r="QXY815" s="72"/>
      <c r="QXZ815" s="72"/>
      <c r="QYA815" s="72"/>
      <c r="QYB815" s="72"/>
      <c r="QYC815" s="72"/>
      <c r="QYD815" s="72"/>
      <c r="QYE815" s="72"/>
      <c r="QYF815" s="72"/>
      <c r="QYG815" s="72"/>
      <c r="QYH815" s="72"/>
      <c r="QYI815" s="72"/>
      <c r="QYJ815" s="72"/>
      <c r="QYK815" s="72"/>
      <c r="QYL815" s="72"/>
      <c r="QYM815" s="72"/>
      <c r="QYN815" s="72"/>
      <c r="QYO815" s="72"/>
      <c r="QYP815" s="72"/>
      <c r="QYQ815" s="72"/>
      <c r="QYR815" s="72"/>
      <c r="QYS815" s="72"/>
      <c r="QYT815" s="72"/>
      <c r="QYU815" s="72"/>
      <c r="QYV815" s="72"/>
      <c r="QYW815" s="72"/>
      <c r="QYX815" s="72"/>
      <c r="QYY815" s="72"/>
      <c r="QYZ815" s="72"/>
      <c r="QZA815" s="72"/>
      <c r="QZB815" s="72"/>
      <c r="QZC815" s="72"/>
      <c r="QZD815" s="72"/>
      <c r="QZE815" s="72"/>
      <c r="QZF815" s="72"/>
      <c r="QZG815" s="72"/>
      <c r="QZH815" s="72"/>
      <c r="QZI815" s="72"/>
      <c r="QZJ815" s="72"/>
      <c r="QZK815" s="72"/>
      <c r="QZL815" s="72"/>
      <c r="QZM815" s="72"/>
      <c r="QZN815" s="72"/>
      <c r="QZO815" s="72"/>
      <c r="QZP815" s="72"/>
      <c r="QZQ815" s="72"/>
      <c r="QZR815" s="72"/>
      <c r="QZS815" s="72"/>
      <c r="QZT815" s="72"/>
      <c r="QZU815" s="72"/>
      <c r="QZV815" s="72"/>
      <c r="QZW815" s="72"/>
      <c r="QZX815" s="72"/>
      <c r="QZY815" s="72"/>
      <c r="QZZ815" s="72"/>
      <c r="RAA815" s="72"/>
      <c r="RAB815" s="72"/>
      <c r="RAC815" s="72"/>
      <c r="RAD815" s="72"/>
      <c r="RAE815" s="72"/>
      <c r="RAF815" s="72"/>
      <c r="RAG815" s="72"/>
      <c r="RAH815" s="72"/>
      <c r="RAI815" s="72"/>
      <c r="RAJ815" s="72"/>
      <c r="RAK815" s="72"/>
      <c r="RAL815" s="72"/>
      <c r="RAM815" s="72"/>
      <c r="RAN815" s="72"/>
      <c r="RAO815" s="72"/>
      <c r="RAP815" s="72"/>
      <c r="RAQ815" s="72"/>
      <c r="RAR815" s="72"/>
      <c r="RAS815" s="72"/>
      <c r="RAT815" s="72"/>
      <c r="RAU815" s="72"/>
      <c r="RAV815" s="72"/>
      <c r="RAW815" s="72"/>
      <c r="RAX815" s="72"/>
      <c r="RAY815" s="72"/>
      <c r="RAZ815" s="72"/>
      <c r="RBA815" s="72"/>
      <c r="RBB815" s="72"/>
      <c r="RBC815" s="72"/>
      <c r="RBD815" s="72"/>
      <c r="RBE815" s="72"/>
      <c r="RBF815" s="72"/>
      <c r="RBG815" s="72"/>
      <c r="RBH815" s="72"/>
      <c r="RBI815" s="72"/>
      <c r="RBJ815" s="72"/>
      <c r="RBK815" s="72"/>
      <c r="RBL815" s="72"/>
      <c r="RBM815" s="72"/>
      <c r="RBN815" s="72"/>
      <c r="RBO815" s="72"/>
      <c r="RBP815" s="72"/>
      <c r="RBQ815" s="72"/>
      <c r="RBR815" s="72"/>
      <c r="RBS815" s="72"/>
      <c r="RBT815" s="72"/>
      <c r="RBU815" s="72"/>
      <c r="RBV815" s="72"/>
      <c r="RBW815" s="72"/>
      <c r="RBX815" s="72"/>
      <c r="RBY815" s="72"/>
      <c r="RBZ815" s="72"/>
      <c r="RCA815" s="72"/>
      <c r="RCB815" s="72"/>
      <c r="RCC815" s="72"/>
      <c r="RCD815" s="72"/>
      <c r="RCE815" s="72"/>
      <c r="RCF815" s="72"/>
      <c r="RCG815" s="72"/>
      <c r="RCH815" s="72"/>
      <c r="RCI815" s="72"/>
      <c r="RCJ815" s="72"/>
      <c r="RCK815" s="72"/>
      <c r="RCL815" s="72"/>
      <c r="RCM815" s="72"/>
      <c r="RCN815" s="72"/>
      <c r="RCO815" s="72"/>
      <c r="RCP815" s="72"/>
      <c r="RCQ815" s="72"/>
      <c r="RCR815" s="72"/>
      <c r="RCS815" s="72"/>
      <c r="RCT815" s="72"/>
      <c r="RCU815" s="72"/>
      <c r="RCV815" s="72"/>
      <c r="RCW815" s="72"/>
      <c r="RCX815" s="72"/>
      <c r="RCY815" s="72"/>
      <c r="RCZ815" s="72"/>
      <c r="RDA815" s="72"/>
      <c r="RDB815" s="72"/>
      <c r="RDC815" s="72"/>
      <c r="RDD815" s="72"/>
      <c r="RDE815" s="72"/>
      <c r="RDF815" s="72"/>
      <c r="RDG815" s="72"/>
      <c r="RDH815" s="72"/>
      <c r="RDI815" s="72"/>
      <c r="RDJ815" s="72"/>
      <c r="RDK815" s="72"/>
      <c r="RDL815" s="72"/>
      <c r="RDM815" s="72"/>
      <c r="RDN815" s="72"/>
      <c r="RDO815" s="72"/>
      <c r="RDP815" s="72"/>
      <c r="RDQ815" s="72"/>
      <c r="RDR815" s="72"/>
      <c r="RDS815" s="72"/>
      <c r="RDT815" s="72"/>
      <c r="RDU815" s="72"/>
      <c r="RDV815" s="72"/>
      <c r="RDW815" s="72"/>
      <c r="RDX815" s="72"/>
      <c r="RDY815" s="72"/>
      <c r="RDZ815" s="72"/>
      <c r="REA815" s="72"/>
      <c r="REB815" s="72"/>
      <c r="REC815" s="72"/>
      <c r="RED815" s="72"/>
      <c r="REE815" s="72"/>
      <c r="REF815" s="72"/>
      <c r="REG815" s="72"/>
      <c r="REH815" s="72"/>
      <c r="REI815" s="72"/>
      <c r="REJ815" s="72"/>
      <c r="REK815" s="72"/>
      <c r="REL815" s="72"/>
      <c r="REM815" s="72"/>
      <c r="REN815" s="72"/>
      <c r="REO815" s="72"/>
      <c r="REP815" s="72"/>
      <c r="REQ815" s="72"/>
      <c r="RER815" s="72"/>
      <c r="RES815" s="72"/>
      <c r="RET815" s="72"/>
      <c r="REU815" s="72"/>
      <c r="REV815" s="72"/>
      <c r="REW815" s="72"/>
      <c r="REX815" s="72"/>
      <c r="REY815" s="72"/>
      <c r="REZ815" s="72"/>
      <c r="RFA815" s="72"/>
      <c r="RFB815" s="72"/>
      <c r="RFC815" s="72"/>
      <c r="RFD815" s="72"/>
      <c r="RFE815" s="72"/>
      <c r="RFF815" s="72"/>
      <c r="RFG815" s="72"/>
      <c r="RFH815" s="72"/>
      <c r="RFI815" s="72"/>
      <c r="RFJ815" s="72"/>
      <c r="RFK815" s="72"/>
      <c r="RFL815" s="72"/>
      <c r="RFM815" s="72"/>
      <c r="RFN815" s="72"/>
      <c r="RFO815" s="72"/>
      <c r="RFP815" s="72"/>
      <c r="RFQ815" s="72"/>
      <c r="RFR815" s="72"/>
      <c r="RFS815" s="72"/>
      <c r="RFT815" s="72"/>
      <c r="RFU815" s="72"/>
      <c r="RFV815" s="72"/>
      <c r="RFW815" s="72"/>
      <c r="RFX815" s="72"/>
      <c r="RFY815" s="72"/>
      <c r="RFZ815" s="72"/>
      <c r="RGA815" s="72"/>
      <c r="RGB815" s="72"/>
      <c r="RGC815" s="72"/>
      <c r="RGD815" s="72"/>
      <c r="RGE815" s="72"/>
      <c r="RGF815" s="72"/>
      <c r="RGG815" s="72"/>
      <c r="RGH815" s="72"/>
      <c r="RGI815" s="72"/>
      <c r="RGJ815" s="72"/>
      <c r="RGK815" s="72"/>
      <c r="RGL815" s="72"/>
      <c r="RGM815" s="72"/>
      <c r="RGN815" s="72"/>
      <c r="RGO815" s="72"/>
      <c r="RGP815" s="72"/>
      <c r="RGQ815" s="72"/>
      <c r="RGR815" s="72"/>
      <c r="RGS815" s="72"/>
      <c r="RGT815" s="72"/>
      <c r="RGU815" s="72"/>
      <c r="RGV815" s="72"/>
      <c r="RGW815" s="72"/>
      <c r="RGX815" s="72"/>
      <c r="RGY815" s="72"/>
      <c r="RGZ815" s="72"/>
      <c r="RHA815" s="72"/>
      <c r="RHB815" s="72"/>
      <c r="RHC815" s="72"/>
      <c r="RHD815" s="72"/>
      <c r="RHE815" s="72"/>
      <c r="RHF815" s="72"/>
      <c r="RHG815" s="72"/>
      <c r="RHH815" s="72"/>
      <c r="RHI815" s="72"/>
      <c r="RHJ815" s="72"/>
      <c r="RHK815" s="72"/>
      <c r="RHL815" s="72"/>
      <c r="RHM815" s="72"/>
      <c r="RHN815" s="72"/>
      <c r="RHO815" s="72"/>
      <c r="RHP815" s="72"/>
      <c r="RHQ815" s="72"/>
      <c r="RHR815" s="72"/>
      <c r="RHS815" s="72"/>
      <c r="RHT815" s="72"/>
      <c r="RHU815" s="72"/>
      <c r="RHV815" s="72"/>
      <c r="RHW815" s="72"/>
      <c r="RHX815" s="72"/>
      <c r="RHY815" s="72"/>
      <c r="RHZ815" s="72"/>
      <c r="RIA815" s="72"/>
      <c r="RIB815" s="72"/>
      <c r="RIC815" s="72"/>
      <c r="RID815" s="72"/>
      <c r="RIE815" s="72"/>
      <c r="RIF815" s="72"/>
      <c r="RIG815" s="72"/>
      <c r="RIH815" s="72"/>
      <c r="RII815" s="72"/>
      <c r="RIJ815" s="72"/>
      <c r="RIK815" s="72"/>
      <c r="RIL815" s="72"/>
      <c r="RIM815" s="72"/>
      <c r="RIN815" s="72"/>
      <c r="RIO815" s="72"/>
      <c r="RIP815" s="72"/>
      <c r="RIQ815" s="72"/>
      <c r="RIR815" s="72"/>
      <c r="RIS815" s="72"/>
      <c r="RIT815" s="72"/>
      <c r="RIU815" s="72"/>
      <c r="RIV815" s="72"/>
      <c r="RIW815" s="72"/>
      <c r="RIX815" s="72"/>
      <c r="RIY815" s="72"/>
      <c r="RIZ815" s="72"/>
      <c r="RJA815" s="72"/>
      <c r="RJB815" s="72"/>
      <c r="RJC815" s="72"/>
      <c r="RJD815" s="72"/>
      <c r="RJE815" s="72"/>
      <c r="RJF815" s="72"/>
      <c r="RJG815" s="72"/>
      <c r="RJH815" s="72"/>
      <c r="RJI815" s="72"/>
      <c r="RJJ815" s="72"/>
      <c r="RJK815" s="72"/>
      <c r="RJL815" s="72"/>
      <c r="RJM815" s="72"/>
      <c r="RJN815" s="72"/>
      <c r="RJO815" s="72"/>
      <c r="RJP815" s="72"/>
      <c r="RJQ815" s="72"/>
      <c r="RJR815" s="72"/>
      <c r="RJS815" s="72"/>
      <c r="RJT815" s="72"/>
      <c r="RJU815" s="72"/>
      <c r="RJV815" s="72"/>
      <c r="RJW815" s="72"/>
      <c r="RJX815" s="72"/>
      <c r="RJY815" s="72"/>
      <c r="RJZ815" s="72"/>
      <c r="RKA815" s="72"/>
      <c r="RKB815" s="72"/>
      <c r="RKC815" s="72"/>
      <c r="RKD815" s="72"/>
      <c r="RKE815" s="72"/>
      <c r="RKF815" s="72"/>
      <c r="RKG815" s="72"/>
      <c r="RKH815" s="72"/>
      <c r="RKI815" s="72"/>
      <c r="RKJ815" s="72"/>
      <c r="RKK815" s="72"/>
      <c r="RKL815" s="72"/>
      <c r="RKM815" s="72"/>
      <c r="RKN815" s="72"/>
      <c r="RKO815" s="72"/>
      <c r="RKP815" s="72"/>
      <c r="RKQ815" s="72"/>
      <c r="RKR815" s="72"/>
      <c r="RKS815" s="72"/>
      <c r="RKT815" s="72"/>
      <c r="RKU815" s="72"/>
      <c r="RKV815" s="72"/>
      <c r="RKW815" s="72"/>
      <c r="RKX815" s="72"/>
      <c r="RKY815" s="72"/>
      <c r="RKZ815" s="72"/>
      <c r="RLA815" s="72"/>
      <c r="RLB815" s="72"/>
      <c r="RLC815" s="72"/>
      <c r="RLD815" s="72"/>
      <c r="RLE815" s="72"/>
      <c r="RLF815" s="72"/>
      <c r="RLG815" s="72"/>
      <c r="RLH815" s="72"/>
      <c r="RLI815" s="72"/>
      <c r="RLJ815" s="72"/>
      <c r="RLK815" s="72"/>
      <c r="RLL815" s="72"/>
      <c r="RLM815" s="72"/>
      <c r="RLN815" s="72"/>
      <c r="RLO815" s="72"/>
      <c r="RLP815" s="72"/>
      <c r="RLQ815" s="72"/>
      <c r="RLR815" s="72"/>
      <c r="RLS815" s="72"/>
      <c r="RLT815" s="72"/>
      <c r="RLU815" s="72"/>
      <c r="RLV815" s="72"/>
      <c r="RLW815" s="72"/>
      <c r="RLX815" s="72"/>
      <c r="RLY815" s="72"/>
      <c r="RLZ815" s="72"/>
      <c r="RMA815" s="72"/>
      <c r="RMB815" s="72"/>
      <c r="RMC815" s="72"/>
      <c r="RMD815" s="72"/>
      <c r="RME815" s="72"/>
      <c r="RMF815" s="72"/>
      <c r="RMG815" s="72"/>
      <c r="RMH815" s="72"/>
      <c r="RMI815" s="72"/>
      <c r="RMJ815" s="72"/>
      <c r="RMK815" s="72"/>
      <c r="RML815" s="72"/>
      <c r="RMM815" s="72"/>
      <c r="RMN815" s="72"/>
      <c r="RMO815" s="72"/>
      <c r="RMP815" s="72"/>
      <c r="RMQ815" s="72"/>
      <c r="RMR815" s="72"/>
      <c r="RMS815" s="72"/>
      <c r="RMT815" s="72"/>
      <c r="RMU815" s="72"/>
      <c r="RMV815" s="72"/>
      <c r="RMW815" s="72"/>
      <c r="RMX815" s="72"/>
      <c r="RMY815" s="72"/>
      <c r="RMZ815" s="72"/>
      <c r="RNA815" s="72"/>
      <c r="RNB815" s="72"/>
      <c r="RNC815" s="72"/>
      <c r="RND815" s="72"/>
      <c r="RNE815" s="72"/>
      <c r="RNF815" s="72"/>
      <c r="RNG815" s="72"/>
      <c r="RNH815" s="72"/>
      <c r="RNI815" s="72"/>
      <c r="RNJ815" s="72"/>
      <c r="RNK815" s="72"/>
      <c r="RNL815" s="72"/>
      <c r="RNM815" s="72"/>
      <c r="RNN815" s="72"/>
      <c r="RNO815" s="72"/>
      <c r="RNP815" s="72"/>
      <c r="RNQ815" s="72"/>
      <c r="RNR815" s="72"/>
      <c r="RNS815" s="72"/>
      <c r="RNT815" s="72"/>
      <c r="RNU815" s="72"/>
      <c r="RNV815" s="72"/>
      <c r="RNW815" s="72"/>
      <c r="RNX815" s="72"/>
      <c r="RNY815" s="72"/>
      <c r="RNZ815" s="72"/>
      <c r="ROA815" s="72"/>
      <c r="ROB815" s="72"/>
      <c r="ROC815" s="72"/>
      <c r="ROD815" s="72"/>
      <c r="ROE815" s="72"/>
      <c r="ROF815" s="72"/>
      <c r="ROG815" s="72"/>
      <c r="ROH815" s="72"/>
      <c r="ROI815" s="72"/>
      <c r="ROJ815" s="72"/>
      <c r="ROK815" s="72"/>
      <c r="ROL815" s="72"/>
      <c r="ROM815" s="72"/>
      <c r="RON815" s="72"/>
      <c r="ROO815" s="72"/>
      <c r="ROP815" s="72"/>
      <c r="ROQ815" s="72"/>
      <c r="ROR815" s="72"/>
      <c r="ROS815" s="72"/>
      <c r="ROT815" s="72"/>
      <c r="ROU815" s="72"/>
      <c r="ROV815" s="72"/>
      <c r="ROW815" s="72"/>
      <c r="ROX815" s="72"/>
      <c r="ROY815" s="72"/>
      <c r="ROZ815" s="72"/>
      <c r="RPA815" s="72"/>
      <c r="RPB815" s="72"/>
      <c r="RPC815" s="72"/>
      <c r="RPD815" s="72"/>
      <c r="RPE815" s="72"/>
      <c r="RPF815" s="72"/>
      <c r="RPG815" s="72"/>
      <c r="RPH815" s="72"/>
      <c r="RPI815" s="72"/>
      <c r="RPJ815" s="72"/>
      <c r="RPK815" s="72"/>
      <c r="RPL815" s="72"/>
      <c r="RPM815" s="72"/>
      <c r="RPN815" s="72"/>
      <c r="RPO815" s="72"/>
      <c r="RPP815" s="72"/>
      <c r="RPQ815" s="72"/>
      <c r="RPR815" s="72"/>
      <c r="RPS815" s="72"/>
      <c r="RPT815" s="72"/>
      <c r="RPU815" s="72"/>
      <c r="RPV815" s="72"/>
      <c r="RPW815" s="72"/>
      <c r="RPX815" s="72"/>
      <c r="RPY815" s="72"/>
      <c r="RPZ815" s="72"/>
      <c r="RQA815" s="72"/>
      <c r="RQB815" s="72"/>
      <c r="RQC815" s="72"/>
      <c r="RQD815" s="72"/>
      <c r="RQE815" s="72"/>
      <c r="RQF815" s="72"/>
      <c r="RQG815" s="72"/>
      <c r="RQH815" s="72"/>
      <c r="RQI815" s="72"/>
      <c r="RQJ815" s="72"/>
      <c r="RQK815" s="72"/>
      <c r="RQL815" s="72"/>
      <c r="RQM815" s="72"/>
      <c r="RQN815" s="72"/>
      <c r="RQO815" s="72"/>
      <c r="RQP815" s="72"/>
      <c r="RQQ815" s="72"/>
      <c r="RQR815" s="72"/>
      <c r="RQS815" s="72"/>
      <c r="RQT815" s="72"/>
      <c r="RQU815" s="72"/>
      <c r="RQV815" s="72"/>
      <c r="RQW815" s="72"/>
      <c r="RQX815" s="72"/>
      <c r="RQY815" s="72"/>
      <c r="RQZ815" s="72"/>
      <c r="RRA815" s="72"/>
      <c r="RRB815" s="72"/>
      <c r="RRC815" s="72"/>
      <c r="RRD815" s="72"/>
      <c r="RRE815" s="72"/>
      <c r="RRF815" s="72"/>
      <c r="RRG815" s="72"/>
      <c r="RRH815" s="72"/>
      <c r="RRI815" s="72"/>
      <c r="RRJ815" s="72"/>
      <c r="RRK815" s="72"/>
      <c r="RRL815" s="72"/>
      <c r="RRM815" s="72"/>
      <c r="RRN815" s="72"/>
      <c r="RRO815" s="72"/>
      <c r="RRP815" s="72"/>
      <c r="RRQ815" s="72"/>
      <c r="RRR815" s="72"/>
      <c r="RRS815" s="72"/>
      <c r="RRT815" s="72"/>
      <c r="RRU815" s="72"/>
      <c r="RRV815" s="72"/>
      <c r="RRW815" s="72"/>
      <c r="RRX815" s="72"/>
      <c r="RRY815" s="72"/>
      <c r="RRZ815" s="72"/>
      <c r="RSA815" s="72"/>
      <c r="RSB815" s="72"/>
      <c r="RSC815" s="72"/>
      <c r="RSD815" s="72"/>
      <c r="RSE815" s="72"/>
      <c r="RSF815" s="72"/>
      <c r="RSG815" s="72"/>
      <c r="RSH815" s="72"/>
      <c r="RSI815" s="72"/>
      <c r="RSJ815" s="72"/>
      <c r="RSK815" s="72"/>
      <c r="RSL815" s="72"/>
      <c r="RSM815" s="72"/>
      <c r="RSN815" s="72"/>
      <c r="RSO815" s="72"/>
      <c r="RSP815" s="72"/>
      <c r="RSQ815" s="72"/>
      <c r="RSR815" s="72"/>
      <c r="RSS815" s="72"/>
      <c r="RST815" s="72"/>
      <c r="RSU815" s="72"/>
      <c r="RSV815" s="72"/>
      <c r="RSW815" s="72"/>
      <c r="RSX815" s="72"/>
      <c r="RSY815" s="72"/>
      <c r="RSZ815" s="72"/>
      <c r="RTA815" s="72"/>
      <c r="RTB815" s="72"/>
      <c r="RTC815" s="72"/>
      <c r="RTD815" s="72"/>
      <c r="RTE815" s="72"/>
      <c r="RTF815" s="72"/>
      <c r="RTG815" s="72"/>
      <c r="RTH815" s="72"/>
      <c r="RTI815" s="72"/>
      <c r="RTJ815" s="72"/>
      <c r="RTK815" s="72"/>
      <c r="RTL815" s="72"/>
      <c r="RTM815" s="72"/>
      <c r="RTN815" s="72"/>
      <c r="RTO815" s="72"/>
      <c r="RTP815" s="72"/>
      <c r="RTQ815" s="72"/>
      <c r="RTR815" s="72"/>
      <c r="RTS815" s="72"/>
      <c r="RTT815" s="72"/>
      <c r="RTU815" s="72"/>
      <c r="RTV815" s="72"/>
      <c r="RTW815" s="72"/>
      <c r="RTX815" s="72"/>
      <c r="RTY815" s="72"/>
      <c r="RTZ815" s="72"/>
      <c r="RUA815" s="72"/>
      <c r="RUB815" s="72"/>
      <c r="RUC815" s="72"/>
      <c r="RUD815" s="72"/>
      <c r="RUE815" s="72"/>
      <c r="RUF815" s="72"/>
      <c r="RUG815" s="72"/>
      <c r="RUH815" s="72"/>
      <c r="RUI815" s="72"/>
      <c r="RUJ815" s="72"/>
      <c r="RUK815" s="72"/>
      <c r="RUL815" s="72"/>
      <c r="RUM815" s="72"/>
      <c r="RUN815" s="72"/>
      <c r="RUO815" s="72"/>
      <c r="RUP815" s="72"/>
      <c r="RUQ815" s="72"/>
      <c r="RUR815" s="72"/>
      <c r="RUS815" s="72"/>
      <c r="RUT815" s="72"/>
      <c r="RUU815" s="72"/>
      <c r="RUV815" s="72"/>
      <c r="RUW815" s="72"/>
      <c r="RUX815" s="72"/>
      <c r="RUY815" s="72"/>
      <c r="RUZ815" s="72"/>
      <c r="RVA815" s="72"/>
      <c r="RVB815" s="72"/>
      <c r="RVC815" s="72"/>
      <c r="RVD815" s="72"/>
      <c r="RVE815" s="72"/>
      <c r="RVF815" s="72"/>
      <c r="RVG815" s="72"/>
      <c r="RVH815" s="72"/>
      <c r="RVI815" s="72"/>
      <c r="RVJ815" s="72"/>
      <c r="RVK815" s="72"/>
      <c r="RVL815" s="72"/>
      <c r="RVM815" s="72"/>
      <c r="RVN815" s="72"/>
      <c r="RVO815" s="72"/>
      <c r="RVP815" s="72"/>
      <c r="RVQ815" s="72"/>
      <c r="RVR815" s="72"/>
      <c r="RVS815" s="72"/>
      <c r="RVT815" s="72"/>
      <c r="RVU815" s="72"/>
      <c r="RVV815" s="72"/>
      <c r="RVW815" s="72"/>
      <c r="RVX815" s="72"/>
      <c r="RVY815" s="72"/>
      <c r="RVZ815" s="72"/>
      <c r="RWA815" s="72"/>
      <c r="RWB815" s="72"/>
      <c r="RWC815" s="72"/>
      <c r="RWD815" s="72"/>
      <c r="RWE815" s="72"/>
      <c r="RWF815" s="72"/>
      <c r="RWG815" s="72"/>
      <c r="RWH815" s="72"/>
      <c r="RWI815" s="72"/>
      <c r="RWJ815" s="72"/>
      <c r="RWK815" s="72"/>
      <c r="RWL815" s="72"/>
      <c r="RWM815" s="72"/>
      <c r="RWN815" s="72"/>
      <c r="RWO815" s="72"/>
      <c r="RWP815" s="72"/>
      <c r="RWQ815" s="72"/>
      <c r="RWR815" s="72"/>
      <c r="RWS815" s="72"/>
      <c r="RWT815" s="72"/>
      <c r="RWU815" s="72"/>
      <c r="RWV815" s="72"/>
      <c r="RWW815" s="72"/>
      <c r="RWX815" s="72"/>
      <c r="RWY815" s="72"/>
      <c r="RWZ815" s="72"/>
      <c r="RXA815" s="72"/>
      <c r="RXB815" s="72"/>
      <c r="RXC815" s="72"/>
      <c r="RXD815" s="72"/>
      <c r="RXE815" s="72"/>
      <c r="RXF815" s="72"/>
      <c r="RXG815" s="72"/>
      <c r="RXH815" s="72"/>
      <c r="RXI815" s="72"/>
      <c r="RXJ815" s="72"/>
      <c r="RXK815" s="72"/>
      <c r="RXL815" s="72"/>
      <c r="RXM815" s="72"/>
      <c r="RXN815" s="72"/>
      <c r="RXO815" s="72"/>
      <c r="RXP815" s="72"/>
      <c r="RXQ815" s="72"/>
      <c r="RXR815" s="72"/>
      <c r="RXS815" s="72"/>
      <c r="RXT815" s="72"/>
      <c r="RXU815" s="72"/>
      <c r="RXV815" s="72"/>
      <c r="RXW815" s="72"/>
      <c r="RXX815" s="72"/>
      <c r="RXY815" s="72"/>
      <c r="RXZ815" s="72"/>
      <c r="RYA815" s="72"/>
      <c r="RYB815" s="72"/>
      <c r="RYC815" s="72"/>
      <c r="RYD815" s="72"/>
      <c r="RYE815" s="72"/>
      <c r="RYF815" s="72"/>
      <c r="RYG815" s="72"/>
      <c r="RYH815" s="72"/>
      <c r="RYI815" s="72"/>
      <c r="RYJ815" s="72"/>
      <c r="RYK815" s="72"/>
      <c r="RYL815" s="72"/>
      <c r="RYM815" s="72"/>
      <c r="RYN815" s="72"/>
      <c r="RYO815" s="72"/>
      <c r="RYP815" s="72"/>
      <c r="RYQ815" s="72"/>
      <c r="RYR815" s="72"/>
      <c r="RYS815" s="72"/>
      <c r="RYT815" s="72"/>
      <c r="RYU815" s="72"/>
      <c r="RYV815" s="72"/>
      <c r="RYW815" s="72"/>
      <c r="RYX815" s="72"/>
      <c r="RYY815" s="72"/>
      <c r="RYZ815" s="72"/>
      <c r="RZA815" s="72"/>
      <c r="RZB815" s="72"/>
      <c r="RZC815" s="72"/>
      <c r="RZD815" s="72"/>
      <c r="RZE815" s="72"/>
      <c r="RZF815" s="72"/>
      <c r="RZG815" s="72"/>
      <c r="RZH815" s="72"/>
      <c r="RZI815" s="72"/>
      <c r="RZJ815" s="72"/>
      <c r="RZK815" s="72"/>
      <c r="RZL815" s="72"/>
      <c r="RZM815" s="72"/>
      <c r="RZN815" s="72"/>
      <c r="RZO815" s="72"/>
      <c r="RZP815" s="72"/>
      <c r="RZQ815" s="72"/>
      <c r="RZR815" s="72"/>
      <c r="RZS815" s="72"/>
      <c r="RZT815" s="72"/>
      <c r="RZU815" s="72"/>
      <c r="RZV815" s="72"/>
      <c r="RZW815" s="72"/>
      <c r="RZX815" s="72"/>
      <c r="RZY815" s="72"/>
      <c r="RZZ815" s="72"/>
      <c r="SAA815" s="72"/>
      <c r="SAB815" s="72"/>
      <c r="SAC815" s="72"/>
      <c r="SAD815" s="72"/>
      <c r="SAE815" s="72"/>
      <c r="SAF815" s="72"/>
      <c r="SAG815" s="72"/>
      <c r="SAH815" s="72"/>
      <c r="SAI815" s="72"/>
      <c r="SAJ815" s="72"/>
      <c r="SAK815" s="72"/>
      <c r="SAL815" s="72"/>
      <c r="SAM815" s="72"/>
      <c r="SAN815" s="72"/>
      <c r="SAO815" s="72"/>
      <c r="SAP815" s="72"/>
      <c r="SAQ815" s="72"/>
      <c r="SAR815" s="72"/>
      <c r="SAS815" s="72"/>
      <c r="SAT815" s="72"/>
      <c r="SAU815" s="72"/>
      <c r="SAV815" s="72"/>
      <c r="SAW815" s="72"/>
      <c r="SAX815" s="72"/>
      <c r="SAY815" s="72"/>
      <c r="SAZ815" s="72"/>
      <c r="SBA815" s="72"/>
      <c r="SBB815" s="72"/>
      <c r="SBC815" s="72"/>
      <c r="SBD815" s="72"/>
      <c r="SBE815" s="72"/>
      <c r="SBF815" s="72"/>
      <c r="SBG815" s="72"/>
      <c r="SBH815" s="72"/>
      <c r="SBI815" s="72"/>
      <c r="SBJ815" s="72"/>
      <c r="SBK815" s="72"/>
      <c r="SBL815" s="72"/>
      <c r="SBM815" s="72"/>
      <c r="SBN815" s="72"/>
      <c r="SBO815" s="72"/>
      <c r="SBP815" s="72"/>
      <c r="SBQ815" s="72"/>
      <c r="SBR815" s="72"/>
      <c r="SBS815" s="72"/>
      <c r="SBT815" s="72"/>
      <c r="SBU815" s="72"/>
      <c r="SBV815" s="72"/>
      <c r="SBW815" s="72"/>
      <c r="SBX815" s="72"/>
      <c r="SBY815" s="72"/>
      <c r="SBZ815" s="72"/>
      <c r="SCA815" s="72"/>
      <c r="SCB815" s="72"/>
      <c r="SCC815" s="72"/>
      <c r="SCD815" s="72"/>
      <c r="SCE815" s="72"/>
      <c r="SCF815" s="72"/>
      <c r="SCG815" s="72"/>
      <c r="SCH815" s="72"/>
      <c r="SCI815" s="72"/>
      <c r="SCJ815" s="72"/>
      <c r="SCK815" s="72"/>
      <c r="SCL815" s="72"/>
      <c r="SCM815" s="72"/>
      <c r="SCN815" s="72"/>
      <c r="SCO815" s="72"/>
      <c r="SCP815" s="72"/>
      <c r="SCQ815" s="72"/>
      <c r="SCR815" s="72"/>
      <c r="SCS815" s="72"/>
      <c r="SCT815" s="72"/>
      <c r="SCU815" s="72"/>
      <c r="SCV815" s="72"/>
      <c r="SCW815" s="72"/>
      <c r="SCX815" s="72"/>
      <c r="SCY815" s="72"/>
      <c r="SCZ815" s="72"/>
      <c r="SDA815" s="72"/>
      <c r="SDB815" s="72"/>
      <c r="SDC815" s="72"/>
      <c r="SDD815" s="72"/>
      <c r="SDE815" s="72"/>
      <c r="SDF815" s="72"/>
      <c r="SDG815" s="72"/>
      <c r="SDH815" s="72"/>
      <c r="SDI815" s="72"/>
      <c r="SDJ815" s="72"/>
      <c r="SDK815" s="72"/>
      <c r="SDL815" s="72"/>
      <c r="SDM815" s="72"/>
      <c r="SDN815" s="72"/>
      <c r="SDO815" s="72"/>
      <c r="SDP815" s="72"/>
      <c r="SDQ815" s="72"/>
      <c r="SDR815" s="72"/>
      <c r="SDS815" s="72"/>
      <c r="SDT815" s="72"/>
      <c r="SDU815" s="72"/>
      <c r="SDV815" s="72"/>
      <c r="SDW815" s="72"/>
      <c r="SDX815" s="72"/>
      <c r="SDY815" s="72"/>
      <c r="SDZ815" s="72"/>
      <c r="SEA815" s="72"/>
      <c r="SEB815" s="72"/>
      <c r="SEC815" s="72"/>
      <c r="SED815" s="72"/>
      <c r="SEE815" s="72"/>
      <c r="SEF815" s="72"/>
      <c r="SEG815" s="72"/>
      <c r="SEH815" s="72"/>
      <c r="SEI815" s="72"/>
      <c r="SEJ815" s="72"/>
      <c r="SEK815" s="72"/>
      <c r="SEL815" s="72"/>
      <c r="SEM815" s="72"/>
      <c r="SEN815" s="72"/>
      <c r="SEO815" s="72"/>
      <c r="SEP815" s="72"/>
      <c r="SEQ815" s="72"/>
      <c r="SER815" s="72"/>
      <c r="SES815" s="72"/>
      <c r="SET815" s="72"/>
      <c r="SEU815" s="72"/>
      <c r="SEV815" s="72"/>
      <c r="SEW815" s="72"/>
      <c r="SEX815" s="72"/>
      <c r="SEY815" s="72"/>
      <c r="SEZ815" s="72"/>
      <c r="SFA815" s="72"/>
      <c r="SFB815" s="72"/>
      <c r="SFC815" s="72"/>
      <c r="SFD815" s="72"/>
      <c r="SFE815" s="72"/>
      <c r="SFF815" s="72"/>
      <c r="SFG815" s="72"/>
      <c r="SFH815" s="72"/>
      <c r="SFI815" s="72"/>
      <c r="SFJ815" s="72"/>
      <c r="SFK815" s="72"/>
      <c r="SFL815" s="72"/>
      <c r="SFM815" s="72"/>
      <c r="SFN815" s="72"/>
      <c r="SFO815" s="72"/>
      <c r="SFP815" s="72"/>
      <c r="SFQ815" s="72"/>
      <c r="SFR815" s="72"/>
      <c r="SFS815" s="72"/>
      <c r="SFT815" s="72"/>
      <c r="SFU815" s="72"/>
      <c r="SFV815" s="72"/>
      <c r="SFW815" s="72"/>
      <c r="SFX815" s="72"/>
      <c r="SFY815" s="72"/>
      <c r="SFZ815" s="72"/>
      <c r="SGA815" s="72"/>
      <c r="SGB815" s="72"/>
      <c r="SGC815" s="72"/>
      <c r="SGD815" s="72"/>
      <c r="SGE815" s="72"/>
      <c r="SGF815" s="72"/>
      <c r="SGG815" s="72"/>
      <c r="SGH815" s="72"/>
      <c r="SGI815" s="72"/>
      <c r="SGJ815" s="72"/>
      <c r="SGK815" s="72"/>
      <c r="SGL815" s="72"/>
      <c r="SGM815" s="72"/>
      <c r="SGN815" s="72"/>
      <c r="SGO815" s="72"/>
      <c r="SGP815" s="72"/>
      <c r="SGQ815" s="72"/>
      <c r="SGR815" s="72"/>
      <c r="SGS815" s="72"/>
      <c r="SGT815" s="72"/>
      <c r="SGU815" s="72"/>
      <c r="SGV815" s="72"/>
      <c r="SGW815" s="72"/>
      <c r="SGX815" s="72"/>
      <c r="SGY815" s="72"/>
      <c r="SGZ815" s="72"/>
      <c r="SHA815" s="72"/>
      <c r="SHB815" s="72"/>
      <c r="SHC815" s="72"/>
      <c r="SHD815" s="72"/>
      <c r="SHE815" s="72"/>
      <c r="SHF815" s="72"/>
      <c r="SHG815" s="72"/>
      <c r="SHH815" s="72"/>
      <c r="SHI815" s="72"/>
      <c r="SHJ815" s="72"/>
      <c r="SHK815" s="72"/>
      <c r="SHL815" s="72"/>
      <c r="SHM815" s="72"/>
      <c r="SHN815" s="72"/>
      <c r="SHO815" s="72"/>
      <c r="SHP815" s="72"/>
      <c r="SHQ815" s="72"/>
      <c r="SHR815" s="72"/>
      <c r="SHS815" s="72"/>
      <c r="SHT815" s="72"/>
      <c r="SHU815" s="72"/>
      <c r="SHV815" s="72"/>
      <c r="SHW815" s="72"/>
      <c r="SHX815" s="72"/>
      <c r="SHY815" s="72"/>
      <c r="SHZ815" s="72"/>
      <c r="SIA815" s="72"/>
      <c r="SIB815" s="72"/>
      <c r="SIC815" s="72"/>
      <c r="SID815" s="72"/>
      <c r="SIE815" s="72"/>
      <c r="SIF815" s="72"/>
      <c r="SIG815" s="72"/>
      <c r="SIH815" s="72"/>
      <c r="SII815" s="72"/>
      <c r="SIJ815" s="72"/>
      <c r="SIK815" s="72"/>
      <c r="SIL815" s="72"/>
      <c r="SIM815" s="72"/>
      <c r="SIN815" s="72"/>
      <c r="SIO815" s="72"/>
      <c r="SIP815" s="72"/>
      <c r="SIQ815" s="72"/>
      <c r="SIR815" s="72"/>
      <c r="SIS815" s="72"/>
      <c r="SIT815" s="72"/>
      <c r="SIU815" s="72"/>
      <c r="SIV815" s="72"/>
      <c r="SIW815" s="72"/>
      <c r="SIX815" s="72"/>
      <c r="SIY815" s="72"/>
      <c r="SIZ815" s="72"/>
      <c r="SJA815" s="72"/>
      <c r="SJB815" s="72"/>
      <c r="SJC815" s="72"/>
      <c r="SJD815" s="72"/>
      <c r="SJE815" s="72"/>
      <c r="SJF815" s="72"/>
      <c r="SJG815" s="72"/>
      <c r="SJH815" s="72"/>
      <c r="SJI815" s="72"/>
      <c r="SJJ815" s="72"/>
      <c r="SJK815" s="72"/>
      <c r="SJL815" s="72"/>
      <c r="SJM815" s="72"/>
      <c r="SJN815" s="72"/>
      <c r="SJO815" s="72"/>
      <c r="SJP815" s="72"/>
      <c r="SJQ815" s="72"/>
      <c r="SJR815" s="72"/>
      <c r="SJS815" s="72"/>
      <c r="SJT815" s="72"/>
      <c r="SJU815" s="72"/>
      <c r="SJV815" s="72"/>
      <c r="SJW815" s="72"/>
      <c r="SJX815" s="72"/>
      <c r="SJY815" s="72"/>
      <c r="SJZ815" s="72"/>
      <c r="SKA815" s="72"/>
      <c r="SKB815" s="72"/>
      <c r="SKC815" s="72"/>
      <c r="SKD815" s="72"/>
      <c r="SKE815" s="72"/>
      <c r="SKF815" s="72"/>
      <c r="SKG815" s="72"/>
      <c r="SKH815" s="72"/>
      <c r="SKI815" s="72"/>
      <c r="SKJ815" s="72"/>
      <c r="SKK815" s="72"/>
      <c r="SKL815" s="72"/>
      <c r="SKM815" s="72"/>
      <c r="SKN815" s="72"/>
      <c r="SKO815" s="72"/>
      <c r="SKP815" s="72"/>
      <c r="SKQ815" s="72"/>
      <c r="SKR815" s="72"/>
      <c r="SKS815" s="72"/>
      <c r="SKT815" s="72"/>
      <c r="SKU815" s="72"/>
      <c r="SKV815" s="72"/>
      <c r="SKW815" s="72"/>
      <c r="SKX815" s="72"/>
      <c r="SKY815" s="72"/>
      <c r="SKZ815" s="72"/>
      <c r="SLA815" s="72"/>
      <c r="SLB815" s="72"/>
      <c r="SLC815" s="72"/>
      <c r="SLD815" s="72"/>
      <c r="SLE815" s="72"/>
      <c r="SLF815" s="72"/>
      <c r="SLG815" s="72"/>
      <c r="SLH815" s="72"/>
      <c r="SLI815" s="72"/>
      <c r="SLJ815" s="72"/>
      <c r="SLK815" s="72"/>
      <c r="SLL815" s="72"/>
      <c r="SLM815" s="72"/>
      <c r="SLN815" s="72"/>
      <c r="SLO815" s="72"/>
      <c r="SLP815" s="72"/>
      <c r="SLQ815" s="72"/>
      <c r="SLR815" s="72"/>
      <c r="SLS815" s="72"/>
      <c r="SLT815" s="72"/>
      <c r="SLU815" s="72"/>
      <c r="SLV815" s="72"/>
      <c r="SLW815" s="72"/>
      <c r="SLX815" s="72"/>
      <c r="SLY815" s="72"/>
      <c r="SLZ815" s="72"/>
      <c r="SMA815" s="72"/>
      <c r="SMB815" s="72"/>
      <c r="SMC815" s="72"/>
      <c r="SMD815" s="72"/>
      <c r="SME815" s="72"/>
      <c r="SMF815" s="72"/>
      <c r="SMG815" s="72"/>
      <c r="SMH815" s="72"/>
      <c r="SMI815" s="72"/>
      <c r="SMJ815" s="72"/>
      <c r="SMK815" s="72"/>
      <c r="SML815" s="72"/>
      <c r="SMM815" s="72"/>
      <c r="SMN815" s="72"/>
      <c r="SMO815" s="72"/>
      <c r="SMP815" s="72"/>
      <c r="SMQ815" s="72"/>
      <c r="SMR815" s="72"/>
      <c r="SMS815" s="72"/>
      <c r="SMT815" s="72"/>
      <c r="SMU815" s="72"/>
      <c r="SMV815" s="72"/>
      <c r="SMW815" s="72"/>
      <c r="SMX815" s="72"/>
      <c r="SMY815" s="72"/>
      <c r="SMZ815" s="72"/>
      <c r="SNA815" s="72"/>
      <c r="SNB815" s="72"/>
      <c r="SNC815" s="72"/>
      <c r="SND815" s="72"/>
      <c r="SNE815" s="72"/>
      <c r="SNF815" s="72"/>
      <c r="SNG815" s="72"/>
      <c r="SNH815" s="72"/>
      <c r="SNI815" s="72"/>
      <c r="SNJ815" s="72"/>
      <c r="SNK815" s="72"/>
      <c r="SNL815" s="72"/>
      <c r="SNM815" s="72"/>
      <c r="SNN815" s="72"/>
      <c r="SNO815" s="72"/>
      <c r="SNP815" s="72"/>
      <c r="SNQ815" s="72"/>
      <c r="SNR815" s="72"/>
      <c r="SNS815" s="72"/>
      <c r="SNT815" s="72"/>
      <c r="SNU815" s="72"/>
      <c r="SNV815" s="72"/>
      <c r="SNW815" s="72"/>
      <c r="SNX815" s="72"/>
      <c r="SNY815" s="72"/>
      <c r="SNZ815" s="72"/>
      <c r="SOA815" s="72"/>
      <c r="SOB815" s="72"/>
      <c r="SOC815" s="72"/>
      <c r="SOD815" s="72"/>
      <c r="SOE815" s="72"/>
      <c r="SOF815" s="72"/>
      <c r="SOG815" s="72"/>
      <c r="SOH815" s="72"/>
      <c r="SOI815" s="72"/>
      <c r="SOJ815" s="72"/>
      <c r="SOK815" s="72"/>
      <c r="SOL815" s="72"/>
      <c r="SOM815" s="72"/>
      <c r="SON815" s="72"/>
      <c r="SOO815" s="72"/>
      <c r="SOP815" s="72"/>
      <c r="SOQ815" s="72"/>
      <c r="SOR815" s="72"/>
      <c r="SOS815" s="72"/>
      <c r="SOT815" s="72"/>
      <c r="SOU815" s="72"/>
      <c r="SOV815" s="72"/>
      <c r="SOW815" s="72"/>
      <c r="SOX815" s="72"/>
      <c r="SOY815" s="72"/>
      <c r="SOZ815" s="72"/>
      <c r="SPA815" s="72"/>
      <c r="SPB815" s="72"/>
      <c r="SPC815" s="72"/>
      <c r="SPD815" s="72"/>
      <c r="SPE815" s="72"/>
      <c r="SPF815" s="72"/>
      <c r="SPG815" s="72"/>
      <c r="SPH815" s="72"/>
      <c r="SPI815" s="72"/>
      <c r="SPJ815" s="72"/>
      <c r="SPK815" s="72"/>
      <c r="SPL815" s="72"/>
      <c r="SPM815" s="72"/>
      <c r="SPN815" s="72"/>
      <c r="SPO815" s="72"/>
      <c r="SPP815" s="72"/>
      <c r="SPQ815" s="72"/>
      <c r="SPR815" s="72"/>
      <c r="SPS815" s="72"/>
      <c r="SPT815" s="72"/>
      <c r="SPU815" s="72"/>
      <c r="SPV815" s="72"/>
      <c r="SPW815" s="72"/>
      <c r="SPX815" s="72"/>
      <c r="SPY815" s="72"/>
      <c r="SPZ815" s="72"/>
      <c r="SQA815" s="72"/>
      <c r="SQB815" s="72"/>
      <c r="SQC815" s="72"/>
      <c r="SQD815" s="72"/>
      <c r="SQE815" s="72"/>
      <c r="SQF815" s="72"/>
      <c r="SQG815" s="72"/>
      <c r="SQH815" s="72"/>
      <c r="SQI815" s="72"/>
      <c r="SQJ815" s="72"/>
      <c r="SQK815" s="72"/>
      <c r="SQL815" s="72"/>
      <c r="SQM815" s="72"/>
      <c r="SQN815" s="72"/>
      <c r="SQO815" s="72"/>
      <c r="SQP815" s="72"/>
      <c r="SQQ815" s="72"/>
      <c r="SQR815" s="72"/>
      <c r="SQS815" s="72"/>
      <c r="SQT815" s="72"/>
      <c r="SQU815" s="72"/>
      <c r="SQV815" s="72"/>
      <c r="SQW815" s="72"/>
      <c r="SQX815" s="72"/>
      <c r="SQY815" s="72"/>
      <c r="SQZ815" s="72"/>
      <c r="SRA815" s="72"/>
      <c r="SRB815" s="72"/>
      <c r="SRC815" s="72"/>
      <c r="SRD815" s="72"/>
      <c r="SRE815" s="72"/>
      <c r="SRF815" s="72"/>
      <c r="SRG815" s="72"/>
      <c r="SRH815" s="72"/>
      <c r="SRI815" s="72"/>
      <c r="SRJ815" s="72"/>
      <c r="SRK815" s="72"/>
      <c r="SRL815" s="72"/>
      <c r="SRM815" s="72"/>
      <c r="SRN815" s="72"/>
      <c r="SRO815" s="72"/>
      <c r="SRP815" s="72"/>
      <c r="SRQ815" s="72"/>
      <c r="SRR815" s="72"/>
      <c r="SRS815" s="72"/>
      <c r="SRT815" s="72"/>
      <c r="SRU815" s="72"/>
      <c r="SRV815" s="72"/>
      <c r="SRW815" s="72"/>
      <c r="SRX815" s="72"/>
      <c r="SRY815" s="72"/>
      <c r="SRZ815" s="72"/>
      <c r="SSA815" s="72"/>
      <c r="SSB815" s="72"/>
      <c r="SSC815" s="72"/>
      <c r="SSD815" s="72"/>
      <c r="SSE815" s="72"/>
      <c r="SSF815" s="72"/>
      <c r="SSG815" s="72"/>
      <c r="SSH815" s="72"/>
      <c r="SSI815" s="72"/>
      <c r="SSJ815" s="72"/>
      <c r="SSK815" s="72"/>
      <c r="SSL815" s="72"/>
      <c r="SSM815" s="72"/>
      <c r="SSN815" s="72"/>
      <c r="SSO815" s="72"/>
      <c r="SSP815" s="72"/>
      <c r="SSQ815" s="72"/>
      <c r="SSR815" s="72"/>
      <c r="SSS815" s="72"/>
      <c r="SST815" s="72"/>
      <c r="SSU815" s="72"/>
      <c r="SSV815" s="72"/>
      <c r="SSW815" s="72"/>
      <c r="SSX815" s="72"/>
      <c r="SSY815" s="72"/>
      <c r="SSZ815" s="72"/>
      <c r="STA815" s="72"/>
      <c r="STB815" s="72"/>
      <c r="STC815" s="72"/>
      <c r="STD815" s="72"/>
      <c r="STE815" s="72"/>
      <c r="STF815" s="72"/>
      <c r="STG815" s="72"/>
      <c r="STH815" s="72"/>
      <c r="STI815" s="72"/>
      <c r="STJ815" s="72"/>
      <c r="STK815" s="72"/>
      <c r="STL815" s="72"/>
      <c r="STM815" s="72"/>
      <c r="STN815" s="72"/>
      <c r="STO815" s="72"/>
      <c r="STP815" s="72"/>
      <c r="STQ815" s="72"/>
      <c r="STR815" s="72"/>
      <c r="STS815" s="72"/>
      <c r="STT815" s="72"/>
      <c r="STU815" s="72"/>
      <c r="STV815" s="72"/>
      <c r="STW815" s="72"/>
      <c r="STX815" s="72"/>
      <c r="STY815" s="72"/>
      <c r="STZ815" s="72"/>
      <c r="SUA815" s="72"/>
      <c r="SUB815" s="72"/>
      <c r="SUC815" s="72"/>
      <c r="SUD815" s="72"/>
      <c r="SUE815" s="72"/>
      <c r="SUF815" s="72"/>
      <c r="SUG815" s="72"/>
      <c r="SUH815" s="72"/>
      <c r="SUI815" s="72"/>
      <c r="SUJ815" s="72"/>
      <c r="SUK815" s="72"/>
      <c r="SUL815" s="72"/>
      <c r="SUM815" s="72"/>
      <c r="SUN815" s="72"/>
      <c r="SUO815" s="72"/>
      <c r="SUP815" s="72"/>
      <c r="SUQ815" s="72"/>
      <c r="SUR815" s="72"/>
      <c r="SUS815" s="72"/>
      <c r="SUT815" s="72"/>
      <c r="SUU815" s="72"/>
      <c r="SUV815" s="72"/>
      <c r="SUW815" s="72"/>
      <c r="SUX815" s="72"/>
      <c r="SUY815" s="72"/>
      <c r="SUZ815" s="72"/>
      <c r="SVA815" s="72"/>
      <c r="SVB815" s="72"/>
      <c r="SVC815" s="72"/>
      <c r="SVD815" s="72"/>
      <c r="SVE815" s="72"/>
      <c r="SVF815" s="72"/>
      <c r="SVG815" s="72"/>
      <c r="SVH815" s="72"/>
      <c r="SVI815" s="72"/>
      <c r="SVJ815" s="72"/>
      <c r="SVK815" s="72"/>
      <c r="SVL815" s="72"/>
      <c r="SVM815" s="72"/>
      <c r="SVN815" s="72"/>
      <c r="SVO815" s="72"/>
      <c r="SVP815" s="72"/>
      <c r="SVQ815" s="72"/>
      <c r="SVR815" s="72"/>
      <c r="SVS815" s="72"/>
      <c r="SVT815" s="72"/>
      <c r="SVU815" s="72"/>
      <c r="SVV815" s="72"/>
      <c r="SVW815" s="72"/>
      <c r="SVX815" s="72"/>
      <c r="SVY815" s="72"/>
      <c r="SVZ815" s="72"/>
      <c r="SWA815" s="72"/>
      <c r="SWB815" s="72"/>
      <c r="SWC815" s="72"/>
      <c r="SWD815" s="72"/>
      <c r="SWE815" s="72"/>
      <c r="SWF815" s="72"/>
      <c r="SWG815" s="72"/>
      <c r="SWH815" s="72"/>
      <c r="SWI815" s="72"/>
      <c r="SWJ815" s="72"/>
      <c r="SWK815" s="72"/>
      <c r="SWL815" s="72"/>
      <c r="SWM815" s="72"/>
      <c r="SWN815" s="72"/>
      <c r="SWO815" s="72"/>
      <c r="SWP815" s="72"/>
      <c r="SWQ815" s="72"/>
      <c r="SWR815" s="72"/>
      <c r="SWS815" s="72"/>
      <c r="SWT815" s="72"/>
      <c r="SWU815" s="72"/>
      <c r="SWV815" s="72"/>
      <c r="SWW815" s="72"/>
      <c r="SWX815" s="72"/>
      <c r="SWY815" s="72"/>
      <c r="SWZ815" s="72"/>
      <c r="SXA815" s="72"/>
      <c r="SXB815" s="72"/>
      <c r="SXC815" s="72"/>
      <c r="SXD815" s="72"/>
      <c r="SXE815" s="72"/>
      <c r="SXF815" s="72"/>
      <c r="SXG815" s="72"/>
      <c r="SXH815" s="72"/>
      <c r="SXI815" s="72"/>
      <c r="SXJ815" s="72"/>
      <c r="SXK815" s="72"/>
      <c r="SXL815" s="72"/>
      <c r="SXM815" s="72"/>
      <c r="SXN815" s="72"/>
      <c r="SXO815" s="72"/>
      <c r="SXP815" s="72"/>
      <c r="SXQ815" s="72"/>
      <c r="SXR815" s="72"/>
      <c r="SXS815" s="72"/>
      <c r="SXT815" s="72"/>
      <c r="SXU815" s="72"/>
      <c r="SXV815" s="72"/>
      <c r="SXW815" s="72"/>
      <c r="SXX815" s="72"/>
      <c r="SXY815" s="72"/>
      <c r="SXZ815" s="72"/>
      <c r="SYA815" s="72"/>
      <c r="SYB815" s="72"/>
      <c r="SYC815" s="72"/>
      <c r="SYD815" s="72"/>
      <c r="SYE815" s="72"/>
      <c r="SYF815" s="72"/>
      <c r="SYG815" s="72"/>
      <c r="SYH815" s="72"/>
      <c r="SYI815" s="72"/>
      <c r="SYJ815" s="72"/>
      <c r="SYK815" s="72"/>
      <c r="SYL815" s="72"/>
      <c r="SYM815" s="72"/>
      <c r="SYN815" s="72"/>
      <c r="SYO815" s="72"/>
      <c r="SYP815" s="72"/>
      <c r="SYQ815" s="72"/>
      <c r="SYR815" s="72"/>
      <c r="SYS815" s="72"/>
      <c r="SYT815" s="72"/>
      <c r="SYU815" s="72"/>
      <c r="SYV815" s="72"/>
      <c r="SYW815" s="72"/>
      <c r="SYX815" s="72"/>
      <c r="SYY815" s="72"/>
      <c r="SYZ815" s="72"/>
      <c r="SZA815" s="72"/>
      <c r="SZB815" s="72"/>
      <c r="SZC815" s="72"/>
      <c r="SZD815" s="72"/>
      <c r="SZE815" s="72"/>
      <c r="SZF815" s="72"/>
      <c r="SZG815" s="72"/>
      <c r="SZH815" s="72"/>
      <c r="SZI815" s="72"/>
      <c r="SZJ815" s="72"/>
      <c r="SZK815" s="72"/>
      <c r="SZL815" s="72"/>
      <c r="SZM815" s="72"/>
      <c r="SZN815" s="72"/>
      <c r="SZO815" s="72"/>
      <c r="SZP815" s="72"/>
      <c r="SZQ815" s="72"/>
      <c r="SZR815" s="72"/>
      <c r="SZS815" s="72"/>
      <c r="SZT815" s="72"/>
      <c r="SZU815" s="72"/>
      <c r="SZV815" s="72"/>
      <c r="SZW815" s="72"/>
      <c r="SZX815" s="72"/>
      <c r="SZY815" s="72"/>
      <c r="SZZ815" s="72"/>
      <c r="TAA815" s="72"/>
      <c r="TAB815" s="72"/>
      <c r="TAC815" s="72"/>
      <c r="TAD815" s="72"/>
      <c r="TAE815" s="72"/>
      <c r="TAF815" s="72"/>
      <c r="TAG815" s="72"/>
      <c r="TAH815" s="72"/>
      <c r="TAI815" s="72"/>
      <c r="TAJ815" s="72"/>
      <c r="TAK815" s="72"/>
      <c r="TAL815" s="72"/>
      <c r="TAM815" s="72"/>
      <c r="TAN815" s="72"/>
      <c r="TAO815" s="72"/>
      <c r="TAP815" s="72"/>
      <c r="TAQ815" s="72"/>
      <c r="TAR815" s="72"/>
      <c r="TAS815" s="72"/>
      <c r="TAT815" s="72"/>
      <c r="TAU815" s="72"/>
      <c r="TAV815" s="72"/>
      <c r="TAW815" s="72"/>
      <c r="TAX815" s="72"/>
      <c r="TAY815" s="72"/>
      <c r="TAZ815" s="72"/>
      <c r="TBA815" s="72"/>
      <c r="TBB815" s="72"/>
      <c r="TBC815" s="72"/>
      <c r="TBD815" s="72"/>
      <c r="TBE815" s="72"/>
      <c r="TBF815" s="72"/>
      <c r="TBG815" s="72"/>
      <c r="TBH815" s="72"/>
      <c r="TBI815" s="72"/>
      <c r="TBJ815" s="72"/>
      <c r="TBK815" s="72"/>
      <c r="TBL815" s="72"/>
      <c r="TBM815" s="72"/>
      <c r="TBN815" s="72"/>
      <c r="TBO815" s="72"/>
      <c r="TBP815" s="72"/>
      <c r="TBQ815" s="72"/>
      <c r="TBR815" s="72"/>
      <c r="TBS815" s="72"/>
      <c r="TBT815" s="72"/>
      <c r="TBU815" s="72"/>
      <c r="TBV815" s="72"/>
      <c r="TBW815" s="72"/>
      <c r="TBX815" s="72"/>
      <c r="TBY815" s="72"/>
      <c r="TBZ815" s="72"/>
      <c r="TCA815" s="72"/>
      <c r="TCB815" s="72"/>
      <c r="TCC815" s="72"/>
      <c r="TCD815" s="72"/>
      <c r="TCE815" s="72"/>
      <c r="TCF815" s="72"/>
      <c r="TCG815" s="72"/>
      <c r="TCH815" s="72"/>
      <c r="TCI815" s="72"/>
      <c r="TCJ815" s="72"/>
      <c r="TCK815" s="72"/>
      <c r="TCL815" s="72"/>
      <c r="TCM815" s="72"/>
      <c r="TCN815" s="72"/>
      <c r="TCO815" s="72"/>
      <c r="TCP815" s="72"/>
      <c r="TCQ815" s="72"/>
      <c r="TCR815" s="72"/>
      <c r="TCS815" s="72"/>
      <c r="TCT815" s="72"/>
      <c r="TCU815" s="72"/>
      <c r="TCV815" s="72"/>
      <c r="TCW815" s="72"/>
      <c r="TCX815" s="72"/>
      <c r="TCY815" s="72"/>
      <c r="TCZ815" s="72"/>
      <c r="TDA815" s="72"/>
      <c r="TDB815" s="72"/>
      <c r="TDC815" s="72"/>
      <c r="TDD815" s="72"/>
      <c r="TDE815" s="72"/>
      <c r="TDF815" s="72"/>
      <c r="TDG815" s="72"/>
      <c r="TDH815" s="72"/>
      <c r="TDI815" s="72"/>
      <c r="TDJ815" s="72"/>
      <c r="TDK815" s="72"/>
      <c r="TDL815" s="72"/>
      <c r="TDM815" s="72"/>
      <c r="TDN815" s="72"/>
      <c r="TDO815" s="72"/>
      <c r="TDP815" s="72"/>
      <c r="TDQ815" s="72"/>
      <c r="TDR815" s="72"/>
      <c r="TDS815" s="72"/>
      <c r="TDT815" s="72"/>
      <c r="TDU815" s="72"/>
      <c r="TDV815" s="72"/>
      <c r="TDW815" s="72"/>
      <c r="TDX815" s="72"/>
      <c r="TDY815" s="72"/>
      <c r="TDZ815" s="72"/>
      <c r="TEA815" s="72"/>
      <c r="TEB815" s="72"/>
      <c r="TEC815" s="72"/>
      <c r="TED815" s="72"/>
      <c r="TEE815" s="72"/>
      <c r="TEF815" s="72"/>
      <c r="TEG815" s="72"/>
      <c r="TEH815" s="72"/>
      <c r="TEI815" s="72"/>
      <c r="TEJ815" s="72"/>
      <c r="TEK815" s="72"/>
      <c r="TEL815" s="72"/>
      <c r="TEM815" s="72"/>
      <c r="TEN815" s="72"/>
      <c r="TEO815" s="72"/>
      <c r="TEP815" s="72"/>
      <c r="TEQ815" s="72"/>
      <c r="TER815" s="72"/>
      <c r="TES815" s="72"/>
      <c r="TET815" s="72"/>
      <c r="TEU815" s="72"/>
      <c r="TEV815" s="72"/>
      <c r="TEW815" s="72"/>
      <c r="TEX815" s="72"/>
      <c r="TEY815" s="72"/>
      <c r="TEZ815" s="72"/>
      <c r="TFA815" s="72"/>
      <c r="TFB815" s="72"/>
      <c r="TFC815" s="72"/>
      <c r="TFD815" s="72"/>
      <c r="TFE815" s="72"/>
      <c r="TFF815" s="72"/>
      <c r="TFG815" s="72"/>
      <c r="TFH815" s="72"/>
      <c r="TFI815" s="72"/>
      <c r="TFJ815" s="72"/>
      <c r="TFK815" s="72"/>
      <c r="TFL815" s="72"/>
      <c r="TFM815" s="72"/>
      <c r="TFN815" s="72"/>
      <c r="TFO815" s="72"/>
      <c r="TFP815" s="72"/>
      <c r="TFQ815" s="72"/>
      <c r="TFR815" s="72"/>
      <c r="TFS815" s="72"/>
      <c r="TFT815" s="72"/>
      <c r="TFU815" s="72"/>
      <c r="TFV815" s="72"/>
      <c r="TFW815" s="72"/>
      <c r="TFX815" s="72"/>
      <c r="TFY815" s="72"/>
      <c r="TFZ815" s="72"/>
      <c r="TGA815" s="72"/>
      <c r="TGB815" s="72"/>
      <c r="TGC815" s="72"/>
      <c r="TGD815" s="72"/>
      <c r="TGE815" s="72"/>
      <c r="TGF815" s="72"/>
      <c r="TGG815" s="72"/>
      <c r="TGH815" s="72"/>
      <c r="TGI815" s="72"/>
      <c r="TGJ815" s="72"/>
      <c r="TGK815" s="72"/>
      <c r="TGL815" s="72"/>
      <c r="TGM815" s="72"/>
      <c r="TGN815" s="72"/>
      <c r="TGO815" s="72"/>
      <c r="TGP815" s="72"/>
      <c r="TGQ815" s="72"/>
      <c r="TGR815" s="72"/>
      <c r="TGS815" s="72"/>
      <c r="TGT815" s="72"/>
      <c r="TGU815" s="72"/>
      <c r="TGV815" s="72"/>
      <c r="TGW815" s="72"/>
      <c r="TGX815" s="72"/>
      <c r="TGY815" s="72"/>
      <c r="TGZ815" s="72"/>
      <c r="THA815" s="72"/>
      <c r="THB815" s="72"/>
      <c r="THC815" s="72"/>
      <c r="THD815" s="72"/>
      <c r="THE815" s="72"/>
      <c r="THF815" s="72"/>
      <c r="THG815" s="72"/>
      <c r="THH815" s="72"/>
      <c r="THI815" s="72"/>
      <c r="THJ815" s="72"/>
      <c r="THK815" s="72"/>
      <c r="THL815" s="72"/>
      <c r="THM815" s="72"/>
      <c r="THN815" s="72"/>
      <c r="THO815" s="72"/>
      <c r="THP815" s="72"/>
      <c r="THQ815" s="72"/>
      <c r="THR815" s="72"/>
      <c r="THS815" s="72"/>
      <c r="THT815" s="72"/>
      <c r="THU815" s="72"/>
      <c r="THV815" s="72"/>
      <c r="THW815" s="72"/>
      <c r="THX815" s="72"/>
      <c r="THY815" s="72"/>
      <c r="THZ815" s="72"/>
      <c r="TIA815" s="72"/>
      <c r="TIB815" s="72"/>
      <c r="TIC815" s="72"/>
      <c r="TID815" s="72"/>
      <c r="TIE815" s="72"/>
      <c r="TIF815" s="72"/>
      <c r="TIG815" s="72"/>
      <c r="TIH815" s="72"/>
      <c r="TII815" s="72"/>
      <c r="TIJ815" s="72"/>
      <c r="TIK815" s="72"/>
      <c r="TIL815" s="72"/>
      <c r="TIM815" s="72"/>
      <c r="TIN815" s="72"/>
      <c r="TIO815" s="72"/>
      <c r="TIP815" s="72"/>
      <c r="TIQ815" s="72"/>
      <c r="TIR815" s="72"/>
      <c r="TIS815" s="72"/>
      <c r="TIT815" s="72"/>
      <c r="TIU815" s="72"/>
      <c r="TIV815" s="72"/>
      <c r="TIW815" s="72"/>
      <c r="TIX815" s="72"/>
      <c r="TIY815" s="72"/>
      <c r="TIZ815" s="72"/>
      <c r="TJA815" s="72"/>
      <c r="TJB815" s="72"/>
      <c r="TJC815" s="72"/>
      <c r="TJD815" s="72"/>
      <c r="TJE815" s="72"/>
      <c r="TJF815" s="72"/>
      <c r="TJG815" s="72"/>
      <c r="TJH815" s="72"/>
      <c r="TJI815" s="72"/>
      <c r="TJJ815" s="72"/>
      <c r="TJK815" s="72"/>
      <c r="TJL815" s="72"/>
      <c r="TJM815" s="72"/>
      <c r="TJN815" s="72"/>
      <c r="TJO815" s="72"/>
      <c r="TJP815" s="72"/>
      <c r="TJQ815" s="72"/>
      <c r="TJR815" s="72"/>
      <c r="TJS815" s="72"/>
      <c r="TJT815" s="72"/>
      <c r="TJU815" s="72"/>
      <c r="TJV815" s="72"/>
      <c r="TJW815" s="72"/>
      <c r="TJX815" s="72"/>
      <c r="TJY815" s="72"/>
      <c r="TJZ815" s="72"/>
      <c r="TKA815" s="72"/>
      <c r="TKB815" s="72"/>
      <c r="TKC815" s="72"/>
      <c r="TKD815" s="72"/>
      <c r="TKE815" s="72"/>
      <c r="TKF815" s="72"/>
      <c r="TKG815" s="72"/>
      <c r="TKH815" s="72"/>
      <c r="TKI815" s="72"/>
      <c r="TKJ815" s="72"/>
      <c r="TKK815" s="72"/>
      <c r="TKL815" s="72"/>
      <c r="TKM815" s="72"/>
      <c r="TKN815" s="72"/>
      <c r="TKO815" s="72"/>
      <c r="TKP815" s="72"/>
      <c r="TKQ815" s="72"/>
      <c r="TKR815" s="72"/>
      <c r="TKS815" s="72"/>
      <c r="TKT815" s="72"/>
      <c r="TKU815" s="72"/>
      <c r="TKV815" s="72"/>
      <c r="TKW815" s="72"/>
      <c r="TKX815" s="72"/>
      <c r="TKY815" s="72"/>
      <c r="TKZ815" s="72"/>
      <c r="TLA815" s="72"/>
      <c r="TLB815" s="72"/>
      <c r="TLC815" s="72"/>
      <c r="TLD815" s="72"/>
      <c r="TLE815" s="72"/>
      <c r="TLF815" s="72"/>
      <c r="TLG815" s="72"/>
      <c r="TLH815" s="72"/>
      <c r="TLI815" s="72"/>
      <c r="TLJ815" s="72"/>
      <c r="TLK815" s="72"/>
      <c r="TLL815" s="72"/>
      <c r="TLM815" s="72"/>
      <c r="TLN815" s="72"/>
      <c r="TLO815" s="72"/>
      <c r="TLP815" s="72"/>
      <c r="TLQ815" s="72"/>
      <c r="TLR815" s="72"/>
      <c r="TLS815" s="72"/>
      <c r="TLT815" s="72"/>
      <c r="TLU815" s="72"/>
      <c r="TLV815" s="72"/>
      <c r="TLW815" s="72"/>
      <c r="TLX815" s="72"/>
      <c r="TLY815" s="72"/>
      <c r="TLZ815" s="72"/>
      <c r="TMA815" s="72"/>
      <c r="TMB815" s="72"/>
      <c r="TMC815" s="72"/>
      <c r="TMD815" s="72"/>
      <c r="TME815" s="72"/>
      <c r="TMF815" s="72"/>
      <c r="TMG815" s="72"/>
      <c r="TMH815" s="72"/>
      <c r="TMI815" s="72"/>
      <c r="TMJ815" s="72"/>
      <c r="TMK815" s="72"/>
      <c r="TML815" s="72"/>
      <c r="TMM815" s="72"/>
      <c r="TMN815" s="72"/>
      <c r="TMO815" s="72"/>
      <c r="TMP815" s="72"/>
      <c r="TMQ815" s="72"/>
      <c r="TMR815" s="72"/>
      <c r="TMS815" s="72"/>
      <c r="TMT815" s="72"/>
      <c r="TMU815" s="72"/>
      <c r="TMV815" s="72"/>
      <c r="TMW815" s="72"/>
      <c r="TMX815" s="72"/>
      <c r="TMY815" s="72"/>
      <c r="TMZ815" s="72"/>
      <c r="TNA815" s="72"/>
      <c r="TNB815" s="72"/>
      <c r="TNC815" s="72"/>
      <c r="TND815" s="72"/>
      <c r="TNE815" s="72"/>
      <c r="TNF815" s="72"/>
      <c r="TNG815" s="72"/>
      <c r="TNH815" s="72"/>
      <c r="TNI815" s="72"/>
      <c r="TNJ815" s="72"/>
      <c r="TNK815" s="72"/>
      <c r="TNL815" s="72"/>
      <c r="TNM815" s="72"/>
      <c r="TNN815" s="72"/>
      <c r="TNO815" s="72"/>
      <c r="TNP815" s="72"/>
      <c r="TNQ815" s="72"/>
      <c r="TNR815" s="72"/>
      <c r="TNS815" s="72"/>
      <c r="TNT815" s="72"/>
      <c r="TNU815" s="72"/>
      <c r="TNV815" s="72"/>
      <c r="TNW815" s="72"/>
      <c r="TNX815" s="72"/>
      <c r="TNY815" s="72"/>
      <c r="TNZ815" s="72"/>
      <c r="TOA815" s="72"/>
      <c r="TOB815" s="72"/>
      <c r="TOC815" s="72"/>
      <c r="TOD815" s="72"/>
      <c r="TOE815" s="72"/>
      <c r="TOF815" s="72"/>
      <c r="TOG815" s="72"/>
      <c r="TOH815" s="72"/>
      <c r="TOI815" s="72"/>
      <c r="TOJ815" s="72"/>
      <c r="TOK815" s="72"/>
      <c r="TOL815" s="72"/>
      <c r="TOM815" s="72"/>
      <c r="TON815" s="72"/>
      <c r="TOO815" s="72"/>
      <c r="TOP815" s="72"/>
      <c r="TOQ815" s="72"/>
      <c r="TOR815" s="72"/>
      <c r="TOS815" s="72"/>
      <c r="TOT815" s="72"/>
      <c r="TOU815" s="72"/>
      <c r="TOV815" s="72"/>
      <c r="TOW815" s="72"/>
      <c r="TOX815" s="72"/>
      <c r="TOY815" s="72"/>
      <c r="TOZ815" s="72"/>
      <c r="TPA815" s="72"/>
      <c r="TPB815" s="72"/>
      <c r="TPC815" s="72"/>
      <c r="TPD815" s="72"/>
      <c r="TPE815" s="72"/>
      <c r="TPF815" s="72"/>
      <c r="TPG815" s="72"/>
      <c r="TPH815" s="72"/>
      <c r="TPI815" s="72"/>
      <c r="TPJ815" s="72"/>
      <c r="TPK815" s="72"/>
      <c r="TPL815" s="72"/>
      <c r="TPM815" s="72"/>
      <c r="TPN815" s="72"/>
      <c r="TPO815" s="72"/>
      <c r="TPP815" s="72"/>
      <c r="TPQ815" s="72"/>
      <c r="TPR815" s="72"/>
      <c r="TPS815" s="72"/>
      <c r="TPT815" s="72"/>
      <c r="TPU815" s="72"/>
      <c r="TPV815" s="72"/>
      <c r="TPW815" s="72"/>
      <c r="TPX815" s="72"/>
      <c r="TPY815" s="72"/>
      <c r="TPZ815" s="72"/>
      <c r="TQA815" s="72"/>
      <c r="TQB815" s="72"/>
      <c r="TQC815" s="72"/>
      <c r="TQD815" s="72"/>
      <c r="TQE815" s="72"/>
      <c r="TQF815" s="72"/>
      <c r="TQG815" s="72"/>
      <c r="TQH815" s="72"/>
      <c r="TQI815" s="72"/>
      <c r="TQJ815" s="72"/>
      <c r="TQK815" s="72"/>
      <c r="TQL815" s="72"/>
      <c r="TQM815" s="72"/>
      <c r="TQN815" s="72"/>
      <c r="TQO815" s="72"/>
      <c r="TQP815" s="72"/>
      <c r="TQQ815" s="72"/>
      <c r="TQR815" s="72"/>
      <c r="TQS815" s="72"/>
      <c r="TQT815" s="72"/>
      <c r="TQU815" s="72"/>
      <c r="TQV815" s="72"/>
      <c r="TQW815" s="72"/>
      <c r="TQX815" s="72"/>
      <c r="TQY815" s="72"/>
      <c r="TQZ815" s="72"/>
      <c r="TRA815" s="72"/>
      <c r="TRB815" s="72"/>
      <c r="TRC815" s="72"/>
      <c r="TRD815" s="72"/>
      <c r="TRE815" s="72"/>
      <c r="TRF815" s="72"/>
      <c r="TRG815" s="72"/>
      <c r="TRH815" s="72"/>
      <c r="TRI815" s="72"/>
      <c r="TRJ815" s="72"/>
      <c r="TRK815" s="72"/>
      <c r="TRL815" s="72"/>
      <c r="TRM815" s="72"/>
      <c r="TRN815" s="72"/>
      <c r="TRO815" s="72"/>
      <c r="TRP815" s="72"/>
      <c r="TRQ815" s="72"/>
      <c r="TRR815" s="72"/>
      <c r="TRS815" s="72"/>
      <c r="TRT815" s="72"/>
      <c r="TRU815" s="72"/>
      <c r="TRV815" s="72"/>
      <c r="TRW815" s="72"/>
      <c r="TRX815" s="72"/>
      <c r="TRY815" s="72"/>
      <c r="TRZ815" s="72"/>
      <c r="TSA815" s="72"/>
      <c r="TSB815" s="72"/>
      <c r="TSC815" s="72"/>
      <c r="TSD815" s="72"/>
      <c r="TSE815" s="72"/>
      <c r="TSF815" s="72"/>
      <c r="TSG815" s="72"/>
      <c r="TSH815" s="72"/>
      <c r="TSI815" s="72"/>
      <c r="TSJ815" s="72"/>
      <c r="TSK815" s="72"/>
      <c r="TSL815" s="72"/>
      <c r="TSM815" s="72"/>
      <c r="TSN815" s="72"/>
      <c r="TSO815" s="72"/>
      <c r="TSP815" s="72"/>
      <c r="TSQ815" s="72"/>
      <c r="TSR815" s="72"/>
      <c r="TSS815" s="72"/>
      <c r="TST815" s="72"/>
      <c r="TSU815" s="72"/>
      <c r="TSV815" s="72"/>
      <c r="TSW815" s="72"/>
      <c r="TSX815" s="72"/>
      <c r="TSY815" s="72"/>
      <c r="TSZ815" s="72"/>
      <c r="TTA815" s="72"/>
      <c r="TTB815" s="72"/>
      <c r="TTC815" s="72"/>
      <c r="TTD815" s="72"/>
      <c r="TTE815" s="72"/>
      <c r="TTF815" s="72"/>
      <c r="TTG815" s="72"/>
      <c r="TTH815" s="72"/>
      <c r="TTI815" s="72"/>
      <c r="TTJ815" s="72"/>
      <c r="TTK815" s="72"/>
      <c r="TTL815" s="72"/>
      <c r="TTM815" s="72"/>
      <c r="TTN815" s="72"/>
      <c r="TTO815" s="72"/>
      <c r="TTP815" s="72"/>
      <c r="TTQ815" s="72"/>
      <c r="TTR815" s="72"/>
      <c r="TTS815" s="72"/>
      <c r="TTT815" s="72"/>
      <c r="TTU815" s="72"/>
      <c r="TTV815" s="72"/>
      <c r="TTW815" s="72"/>
      <c r="TTX815" s="72"/>
      <c r="TTY815" s="72"/>
      <c r="TTZ815" s="72"/>
      <c r="TUA815" s="72"/>
      <c r="TUB815" s="72"/>
      <c r="TUC815" s="72"/>
      <c r="TUD815" s="72"/>
      <c r="TUE815" s="72"/>
      <c r="TUF815" s="72"/>
      <c r="TUG815" s="72"/>
      <c r="TUH815" s="72"/>
      <c r="TUI815" s="72"/>
      <c r="TUJ815" s="72"/>
      <c r="TUK815" s="72"/>
      <c r="TUL815" s="72"/>
      <c r="TUM815" s="72"/>
      <c r="TUN815" s="72"/>
      <c r="TUO815" s="72"/>
      <c r="TUP815" s="72"/>
      <c r="TUQ815" s="72"/>
      <c r="TUR815" s="72"/>
      <c r="TUS815" s="72"/>
      <c r="TUT815" s="72"/>
      <c r="TUU815" s="72"/>
      <c r="TUV815" s="72"/>
      <c r="TUW815" s="72"/>
      <c r="TUX815" s="72"/>
      <c r="TUY815" s="72"/>
      <c r="TUZ815" s="72"/>
      <c r="TVA815" s="72"/>
      <c r="TVB815" s="72"/>
      <c r="TVC815" s="72"/>
      <c r="TVD815" s="72"/>
      <c r="TVE815" s="72"/>
      <c r="TVF815" s="72"/>
      <c r="TVG815" s="72"/>
      <c r="TVH815" s="72"/>
      <c r="TVI815" s="72"/>
      <c r="TVJ815" s="72"/>
      <c r="TVK815" s="72"/>
      <c r="TVL815" s="72"/>
      <c r="TVM815" s="72"/>
      <c r="TVN815" s="72"/>
      <c r="TVO815" s="72"/>
      <c r="TVP815" s="72"/>
      <c r="TVQ815" s="72"/>
      <c r="TVR815" s="72"/>
      <c r="TVS815" s="72"/>
      <c r="TVT815" s="72"/>
      <c r="TVU815" s="72"/>
      <c r="TVV815" s="72"/>
      <c r="TVW815" s="72"/>
      <c r="TVX815" s="72"/>
      <c r="TVY815" s="72"/>
      <c r="TVZ815" s="72"/>
      <c r="TWA815" s="72"/>
      <c r="TWB815" s="72"/>
      <c r="TWC815" s="72"/>
      <c r="TWD815" s="72"/>
      <c r="TWE815" s="72"/>
      <c r="TWF815" s="72"/>
      <c r="TWG815" s="72"/>
      <c r="TWH815" s="72"/>
      <c r="TWI815" s="72"/>
      <c r="TWJ815" s="72"/>
      <c r="TWK815" s="72"/>
      <c r="TWL815" s="72"/>
      <c r="TWM815" s="72"/>
      <c r="TWN815" s="72"/>
      <c r="TWO815" s="72"/>
      <c r="TWP815" s="72"/>
      <c r="TWQ815" s="72"/>
      <c r="TWR815" s="72"/>
      <c r="TWS815" s="72"/>
      <c r="TWT815" s="72"/>
      <c r="TWU815" s="72"/>
      <c r="TWV815" s="72"/>
      <c r="TWW815" s="72"/>
      <c r="TWX815" s="72"/>
      <c r="TWY815" s="72"/>
      <c r="TWZ815" s="72"/>
      <c r="TXA815" s="72"/>
      <c r="TXB815" s="72"/>
      <c r="TXC815" s="72"/>
      <c r="TXD815" s="72"/>
      <c r="TXE815" s="72"/>
      <c r="TXF815" s="72"/>
      <c r="TXG815" s="72"/>
      <c r="TXH815" s="72"/>
      <c r="TXI815" s="72"/>
      <c r="TXJ815" s="72"/>
      <c r="TXK815" s="72"/>
      <c r="TXL815" s="72"/>
      <c r="TXM815" s="72"/>
      <c r="TXN815" s="72"/>
      <c r="TXO815" s="72"/>
      <c r="TXP815" s="72"/>
      <c r="TXQ815" s="72"/>
      <c r="TXR815" s="72"/>
      <c r="TXS815" s="72"/>
      <c r="TXT815" s="72"/>
      <c r="TXU815" s="72"/>
      <c r="TXV815" s="72"/>
      <c r="TXW815" s="72"/>
      <c r="TXX815" s="72"/>
      <c r="TXY815" s="72"/>
      <c r="TXZ815" s="72"/>
      <c r="TYA815" s="72"/>
      <c r="TYB815" s="72"/>
      <c r="TYC815" s="72"/>
      <c r="TYD815" s="72"/>
      <c r="TYE815" s="72"/>
      <c r="TYF815" s="72"/>
      <c r="TYG815" s="72"/>
      <c r="TYH815" s="72"/>
      <c r="TYI815" s="72"/>
      <c r="TYJ815" s="72"/>
      <c r="TYK815" s="72"/>
      <c r="TYL815" s="72"/>
      <c r="TYM815" s="72"/>
      <c r="TYN815" s="72"/>
      <c r="TYO815" s="72"/>
      <c r="TYP815" s="72"/>
      <c r="TYQ815" s="72"/>
      <c r="TYR815" s="72"/>
      <c r="TYS815" s="72"/>
      <c r="TYT815" s="72"/>
      <c r="TYU815" s="72"/>
      <c r="TYV815" s="72"/>
      <c r="TYW815" s="72"/>
      <c r="TYX815" s="72"/>
      <c r="TYY815" s="72"/>
      <c r="TYZ815" s="72"/>
      <c r="TZA815" s="72"/>
      <c r="TZB815" s="72"/>
      <c r="TZC815" s="72"/>
      <c r="TZD815" s="72"/>
      <c r="TZE815" s="72"/>
      <c r="TZF815" s="72"/>
      <c r="TZG815" s="72"/>
      <c r="TZH815" s="72"/>
      <c r="TZI815" s="72"/>
      <c r="TZJ815" s="72"/>
      <c r="TZK815" s="72"/>
      <c r="TZL815" s="72"/>
      <c r="TZM815" s="72"/>
      <c r="TZN815" s="72"/>
      <c r="TZO815" s="72"/>
      <c r="TZP815" s="72"/>
      <c r="TZQ815" s="72"/>
      <c r="TZR815" s="72"/>
      <c r="TZS815" s="72"/>
      <c r="TZT815" s="72"/>
      <c r="TZU815" s="72"/>
      <c r="TZV815" s="72"/>
      <c r="TZW815" s="72"/>
      <c r="TZX815" s="72"/>
      <c r="TZY815" s="72"/>
      <c r="TZZ815" s="72"/>
      <c r="UAA815" s="72"/>
      <c r="UAB815" s="72"/>
      <c r="UAC815" s="72"/>
      <c r="UAD815" s="72"/>
      <c r="UAE815" s="72"/>
      <c r="UAF815" s="72"/>
      <c r="UAG815" s="72"/>
      <c r="UAH815" s="72"/>
      <c r="UAI815" s="72"/>
      <c r="UAJ815" s="72"/>
      <c r="UAK815" s="72"/>
      <c r="UAL815" s="72"/>
      <c r="UAM815" s="72"/>
      <c r="UAN815" s="72"/>
      <c r="UAO815" s="72"/>
      <c r="UAP815" s="72"/>
      <c r="UAQ815" s="72"/>
      <c r="UAR815" s="72"/>
      <c r="UAS815" s="72"/>
      <c r="UAT815" s="72"/>
      <c r="UAU815" s="72"/>
      <c r="UAV815" s="72"/>
      <c r="UAW815" s="72"/>
      <c r="UAX815" s="72"/>
      <c r="UAY815" s="72"/>
      <c r="UAZ815" s="72"/>
      <c r="UBA815" s="72"/>
      <c r="UBB815" s="72"/>
      <c r="UBC815" s="72"/>
      <c r="UBD815" s="72"/>
      <c r="UBE815" s="72"/>
      <c r="UBF815" s="72"/>
      <c r="UBG815" s="72"/>
      <c r="UBH815" s="72"/>
      <c r="UBI815" s="72"/>
      <c r="UBJ815" s="72"/>
      <c r="UBK815" s="72"/>
      <c r="UBL815" s="72"/>
      <c r="UBM815" s="72"/>
      <c r="UBN815" s="72"/>
      <c r="UBO815" s="72"/>
      <c r="UBP815" s="72"/>
      <c r="UBQ815" s="72"/>
      <c r="UBR815" s="72"/>
      <c r="UBS815" s="72"/>
      <c r="UBT815" s="72"/>
      <c r="UBU815" s="72"/>
      <c r="UBV815" s="72"/>
      <c r="UBW815" s="72"/>
      <c r="UBX815" s="72"/>
      <c r="UBY815" s="72"/>
      <c r="UBZ815" s="72"/>
      <c r="UCA815" s="72"/>
      <c r="UCB815" s="72"/>
      <c r="UCC815" s="72"/>
      <c r="UCD815" s="72"/>
      <c r="UCE815" s="72"/>
      <c r="UCF815" s="72"/>
      <c r="UCG815" s="72"/>
      <c r="UCH815" s="72"/>
      <c r="UCI815" s="72"/>
      <c r="UCJ815" s="72"/>
      <c r="UCK815" s="72"/>
      <c r="UCL815" s="72"/>
      <c r="UCM815" s="72"/>
      <c r="UCN815" s="72"/>
      <c r="UCO815" s="72"/>
      <c r="UCP815" s="72"/>
      <c r="UCQ815" s="72"/>
      <c r="UCR815" s="72"/>
      <c r="UCS815" s="72"/>
      <c r="UCT815" s="72"/>
      <c r="UCU815" s="72"/>
      <c r="UCV815" s="72"/>
      <c r="UCW815" s="72"/>
      <c r="UCX815" s="72"/>
      <c r="UCY815" s="72"/>
      <c r="UCZ815" s="72"/>
      <c r="UDA815" s="72"/>
      <c r="UDB815" s="72"/>
      <c r="UDC815" s="72"/>
      <c r="UDD815" s="72"/>
      <c r="UDE815" s="72"/>
      <c r="UDF815" s="72"/>
      <c r="UDG815" s="72"/>
      <c r="UDH815" s="72"/>
      <c r="UDI815" s="72"/>
      <c r="UDJ815" s="72"/>
      <c r="UDK815" s="72"/>
      <c r="UDL815" s="72"/>
      <c r="UDM815" s="72"/>
      <c r="UDN815" s="72"/>
      <c r="UDO815" s="72"/>
      <c r="UDP815" s="72"/>
      <c r="UDQ815" s="72"/>
      <c r="UDR815" s="72"/>
      <c r="UDS815" s="72"/>
      <c r="UDT815" s="72"/>
      <c r="UDU815" s="72"/>
      <c r="UDV815" s="72"/>
      <c r="UDW815" s="72"/>
      <c r="UDX815" s="72"/>
      <c r="UDY815" s="72"/>
      <c r="UDZ815" s="72"/>
      <c r="UEA815" s="72"/>
      <c r="UEB815" s="72"/>
      <c r="UEC815" s="72"/>
      <c r="UED815" s="72"/>
      <c r="UEE815" s="72"/>
      <c r="UEF815" s="72"/>
      <c r="UEG815" s="72"/>
      <c r="UEH815" s="72"/>
      <c r="UEI815" s="72"/>
      <c r="UEJ815" s="72"/>
      <c r="UEK815" s="72"/>
      <c r="UEL815" s="72"/>
      <c r="UEM815" s="72"/>
      <c r="UEN815" s="72"/>
      <c r="UEO815" s="72"/>
      <c r="UEP815" s="72"/>
      <c r="UEQ815" s="72"/>
      <c r="UER815" s="72"/>
      <c r="UES815" s="72"/>
      <c r="UET815" s="72"/>
      <c r="UEU815" s="72"/>
      <c r="UEV815" s="72"/>
      <c r="UEW815" s="72"/>
      <c r="UEX815" s="72"/>
      <c r="UEY815" s="72"/>
      <c r="UEZ815" s="72"/>
      <c r="UFA815" s="72"/>
      <c r="UFB815" s="72"/>
      <c r="UFC815" s="72"/>
      <c r="UFD815" s="72"/>
      <c r="UFE815" s="72"/>
      <c r="UFF815" s="72"/>
      <c r="UFG815" s="72"/>
      <c r="UFH815" s="72"/>
      <c r="UFI815" s="72"/>
      <c r="UFJ815" s="72"/>
      <c r="UFK815" s="72"/>
      <c r="UFL815" s="72"/>
      <c r="UFM815" s="72"/>
      <c r="UFN815" s="72"/>
      <c r="UFO815" s="72"/>
      <c r="UFP815" s="72"/>
      <c r="UFQ815" s="72"/>
      <c r="UFR815" s="72"/>
      <c r="UFS815" s="72"/>
      <c r="UFT815" s="72"/>
      <c r="UFU815" s="72"/>
      <c r="UFV815" s="72"/>
      <c r="UFW815" s="72"/>
      <c r="UFX815" s="72"/>
      <c r="UFY815" s="72"/>
      <c r="UFZ815" s="72"/>
      <c r="UGA815" s="72"/>
      <c r="UGB815" s="72"/>
      <c r="UGC815" s="72"/>
      <c r="UGD815" s="72"/>
      <c r="UGE815" s="72"/>
      <c r="UGF815" s="72"/>
      <c r="UGG815" s="72"/>
      <c r="UGH815" s="72"/>
      <c r="UGI815" s="72"/>
      <c r="UGJ815" s="72"/>
      <c r="UGK815" s="72"/>
      <c r="UGL815" s="72"/>
      <c r="UGM815" s="72"/>
      <c r="UGN815" s="72"/>
      <c r="UGO815" s="72"/>
      <c r="UGP815" s="72"/>
      <c r="UGQ815" s="72"/>
      <c r="UGR815" s="72"/>
      <c r="UGS815" s="72"/>
      <c r="UGT815" s="72"/>
      <c r="UGU815" s="72"/>
      <c r="UGV815" s="72"/>
      <c r="UGW815" s="72"/>
      <c r="UGX815" s="72"/>
      <c r="UGY815" s="72"/>
      <c r="UGZ815" s="72"/>
      <c r="UHA815" s="72"/>
      <c r="UHB815" s="72"/>
      <c r="UHC815" s="72"/>
      <c r="UHD815" s="72"/>
      <c r="UHE815" s="72"/>
      <c r="UHF815" s="72"/>
      <c r="UHG815" s="72"/>
      <c r="UHH815" s="72"/>
      <c r="UHI815" s="72"/>
      <c r="UHJ815" s="72"/>
      <c r="UHK815" s="72"/>
      <c r="UHL815" s="72"/>
      <c r="UHM815" s="72"/>
      <c r="UHN815" s="72"/>
      <c r="UHO815" s="72"/>
      <c r="UHP815" s="72"/>
      <c r="UHQ815" s="72"/>
      <c r="UHR815" s="72"/>
      <c r="UHS815" s="72"/>
      <c r="UHT815" s="72"/>
      <c r="UHU815" s="72"/>
      <c r="UHV815" s="72"/>
      <c r="UHW815" s="72"/>
      <c r="UHX815" s="72"/>
      <c r="UHY815" s="72"/>
      <c r="UHZ815" s="72"/>
      <c r="UIA815" s="72"/>
      <c r="UIB815" s="72"/>
      <c r="UIC815" s="72"/>
      <c r="UID815" s="72"/>
      <c r="UIE815" s="72"/>
      <c r="UIF815" s="72"/>
      <c r="UIG815" s="72"/>
      <c r="UIH815" s="72"/>
      <c r="UII815" s="72"/>
      <c r="UIJ815" s="72"/>
      <c r="UIK815" s="72"/>
      <c r="UIL815" s="72"/>
      <c r="UIM815" s="72"/>
      <c r="UIN815" s="72"/>
      <c r="UIO815" s="72"/>
      <c r="UIP815" s="72"/>
      <c r="UIQ815" s="72"/>
      <c r="UIR815" s="72"/>
      <c r="UIS815" s="72"/>
      <c r="UIT815" s="72"/>
      <c r="UIU815" s="72"/>
      <c r="UIV815" s="72"/>
      <c r="UIW815" s="72"/>
      <c r="UIX815" s="72"/>
      <c r="UIY815" s="72"/>
      <c r="UIZ815" s="72"/>
      <c r="UJA815" s="72"/>
      <c r="UJB815" s="72"/>
      <c r="UJC815" s="72"/>
      <c r="UJD815" s="72"/>
      <c r="UJE815" s="72"/>
      <c r="UJF815" s="72"/>
      <c r="UJG815" s="72"/>
      <c r="UJH815" s="72"/>
      <c r="UJI815" s="72"/>
      <c r="UJJ815" s="72"/>
      <c r="UJK815" s="72"/>
      <c r="UJL815" s="72"/>
      <c r="UJM815" s="72"/>
      <c r="UJN815" s="72"/>
      <c r="UJO815" s="72"/>
      <c r="UJP815" s="72"/>
      <c r="UJQ815" s="72"/>
      <c r="UJR815" s="72"/>
      <c r="UJS815" s="72"/>
      <c r="UJT815" s="72"/>
      <c r="UJU815" s="72"/>
      <c r="UJV815" s="72"/>
      <c r="UJW815" s="72"/>
      <c r="UJX815" s="72"/>
      <c r="UJY815" s="72"/>
      <c r="UJZ815" s="72"/>
      <c r="UKA815" s="72"/>
      <c r="UKB815" s="72"/>
      <c r="UKC815" s="72"/>
      <c r="UKD815" s="72"/>
      <c r="UKE815" s="72"/>
      <c r="UKF815" s="72"/>
      <c r="UKG815" s="72"/>
      <c r="UKH815" s="72"/>
      <c r="UKI815" s="72"/>
      <c r="UKJ815" s="72"/>
      <c r="UKK815" s="72"/>
      <c r="UKL815" s="72"/>
      <c r="UKM815" s="72"/>
      <c r="UKN815" s="72"/>
      <c r="UKO815" s="72"/>
      <c r="UKP815" s="72"/>
      <c r="UKQ815" s="72"/>
      <c r="UKR815" s="72"/>
      <c r="UKS815" s="72"/>
      <c r="UKT815" s="72"/>
      <c r="UKU815" s="72"/>
      <c r="UKV815" s="72"/>
      <c r="UKW815" s="72"/>
      <c r="UKX815" s="72"/>
      <c r="UKY815" s="72"/>
      <c r="UKZ815" s="72"/>
      <c r="ULA815" s="72"/>
      <c r="ULB815" s="72"/>
      <c r="ULC815" s="72"/>
      <c r="ULD815" s="72"/>
      <c r="ULE815" s="72"/>
      <c r="ULF815" s="72"/>
      <c r="ULG815" s="72"/>
      <c r="ULH815" s="72"/>
      <c r="ULI815" s="72"/>
      <c r="ULJ815" s="72"/>
      <c r="ULK815" s="72"/>
      <c r="ULL815" s="72"/>
      <c r="ULM815" s="72"/>
      <c r="ULN815" s="72"/>
      <c r="ULO815" s="72"/>
      <c r="ULP815" s="72"/>
      <c r="ULQ815" s="72"/>
      <c r="ULR815" s="72"/>
      <c r="ULS815" s="72"/>
      <c r="ULT815" s="72"/>
      <c r="ULU815" s="72"/>
      <c r="ULV815" s="72"/>
      <c r="ULW815" s="72"/>
      <c r="ULX815" s="72"/>
      <c r="ULY815" s="72"/>
      <c r="ULZ815" s="72"/>
      <c r="UMA815" s="72"/>
      <c r="UMB815" s="72"/>
      <c r="UMC815" s="72"/>
      <c r="UMD815" s="72"/>
      <c r="UME815" s="72"/>
      <c r="UMF815" s="72"/>
      <c r="UMG815" s="72"/>
      <c r="UMH815" s="72"/>
      <c r="UMI815" s="72"/>
      <c r="UMJ815" s="72"/>
      <c r="UMK815" s="72"/>
      <c r="UML815" s="72"/>
      <c r="UMM815" s="72"/>
      <c r="UMN815" s="72"/>
      <c r="UMO815" s="72"/>
      <c r="UMP815" s="72"/>
      <c r="UMQ815" s="72"/>
      <c r="UMR815" s="72"/>
      <c r="UMS815" s="72"/>
      <c r="UMT815" s="72"/>
      <c r="UMU815" s="72"/>
      <c r="UMV815" s="72"/>
      <c r="UMW815" s="72"/>
      <c r="UMX815" s="72"/>
      <c r="UMY815" s="72"/>
      <c r="UMZ815" s="72"/>
      <c r="UNA815" s="72"/>
      <c r="UNB815" s="72"/>
      <c r="UNC815" s="72"/>
      <c r="UND815" s="72"/>
      <c r="UNE815" s="72"/>
      <c r="UNF815" s="72"/>
      <c r="UNG815" s="72"/>
      <c r="UNH815" s="72"/>
      <c r="UNI815" s="72"/>
      <c r="UNJ815" s="72"/>
      <c r="UNK815" s="72"/>
      <c r="UNL815" s="72"/>
      <c r="UNM815" s="72"/>
      <c r="UNN815" s="72"/>
      <c r="UNO815" s="72"/>
      <c r="UNP815" s="72"/>
      <c r="UNQ815" s="72"/>
      <c r="UNR815" s="72"/>
      <c r="UNS815" s="72"/>
      <c r="UNT815" s="72"/>
      <c r="UNU815" s="72"/>
      <c r="UNV815" s="72"/>
      <c r="UNW815" s="72"/>
      <c r="UNX815" s="72"/>
      <c r="UNY815" s="72"/>
      <c r="UNZ815" s="72"/>
      <c r="UOA815" s="72"/>
      <c r="UOB815" s="72"/>
      <c r="UOC815" s="72"/>
      <c r="UOD815" s="72"/>
      <c r="UOE815" s="72"/>
      <c r="UOF815" s="72"/>
      <c r="UOG815" s="72"/>
      <c r="UOH815" s="72"/>
      <c r="UOI815" s="72"/>
      <c r="UOJ815" s="72"/>
      <c r="UOK815" s="72"/>
      <c r="UOL815" s="72"/>
      <c r="UOM815" s="72"/>
      <c r="UON815" s="72"/>
      <c r="UOO815" s="72"/>
      <c r="UOP815" s="72"/>
      <c r="UOQ815" s="72"/>
      <c r="UOR815" s="72"/>
      <c r="UOS815" s="72"/>
      <c r="UOT815" s="72"/>
      <c r="UOU815" s="72"/>
      <c r="UOV815" s="72"/>
      <c r="UOW815" s="72"/>
      <c r="UOX815" s="72"/>
      <c r="UOY815" s="72"/>
      <c r="UOZ815" s="72"/>
      <c r="UPA815" s="72"/>
      <c r="UPB815" s="72"/>
      <c r="UPC815" s="72"/>
      <c r="UPD815" s="72"/>
      <c r="UPE815" s="72"/>
      <c r="UPF815" s="72"/>
      <c r="UPG815" s="72"/>
      <c r="UPH815" s="72"/>
      <c r="UPI815" s="72"/>
      <c r="UPJ815" s="72"/>
      <c r="UPK815" s="72"/>
      <c r="UPL815" s="72"/>
      <c r="UPM815" s="72"/>
      <c r="UPN815" s="72"/>
      <c r="UPO815" s="72"/>
      <c r="UPP815" s="72"/>
      <c r="UPQ815" s="72"/>
      <c r="UPR815" s="72"/>
      <c r="UPS815" s="72"/>
      <c r="UPT815" s="72"/>
      <c r="UPU815" s="72"/>
      <c r="UPV815" s="72"/>
      <c r="UPW815" s="72"/>
      <c r="UPX815" s="72"/>
      <c r="UPY815" s="72"/>
      <c r="UPZ815" s="72"/>
      <c r="UQA815" s="72"/>
      <c r="UQB815" s="72"/>
      <c r="UQC815" s="72"/>
      <c r="UQD815" s="72"/>
      <c r="UQE815" s="72"/>
      <c r="UQF815" s="72"/>
      <c r="UQG815" s="72"/>
      <c r="UQH815" s="72"/>
      <c r="UQI815" s="72"/>
      <c r="UQJ815" s="72"/>
      <c r="UQK815" s="72"/>
      <c r="UQL815" s="72"/>
      <c r="UQM815" s="72"/>
      <c r="UQN815" s="72"/>
      <c r="UQO815" s="72"/>
      <c r="UQP815" s="72"/>
      <c r="UQQ815" s="72"/>
      <c r="UQR815" s="72"/>
      <c r="UQS815" s="72"/>
      <c r="UQT815" s="72"/>
      <c r="UQU815" s="72"/>
      <c r="UQV815" s="72"/>
      <c r="UQW815" s="72"/>
      <c r="UQX815" s="72"/>
      <c r="UQY815" s="72"/>
      <c r="UQZ815" s="72"/>
      <c r="URA815" s="72"/>
      <c r="URB815" s="72"/>
      <c r="URC815" s="72"/>
      <c r="URD815" s="72"/>
      <c r="URE815" s="72"/>
      <c r="URF815" s="72"/>
      <c r="URG815" s="72"/>
      <c r="URH815" s="72"/>
      <c r="URI815" s="72"/>
      <c r="URJ815" s="72"/>
      <c r="URK815" s="72"/>
      <c r="URL815" s="72"/>
      <c r="URM815" s="72"/>
      <c r="URN815" s="72"/>
      <c r="URO815" s="72"/>
      <c r="URP815" s="72"/>
      <c r="URQ815" s="72"/>
      <c r="URR815" s="72"/>
      <c r="URS815" s="72"/>
      <c r="URT815" s="72"/>
      <c r="URU815" s="72"/>
      <c r="URV815" s="72"/>
      <c r="URW815" s="72"/>
      <c r="URX815" s="72"/>
      <c r="URY815" s="72"/>
      <c r="URZ815" s="72"/>
      <c r="USA815" s="72"/>
      <c r="USB815" s="72"/>
      <c r="USC815" s="72"/>
      <c r="USD815" s="72"/>
      <c r="USE815" s="72"/>
      <c r="USF815" s="72"/>
      <c r="USG815" s="72"/>
      <c r="USH815" s="72"/>
      <c r="USI815" s="72"/>
      <c r="USJ815" s="72"/>
      <c r="USK815" s="72"/>
      <c r="USL815" s="72"/>
      <c r="USM815" s="72"/>
      <c r="USN815" s="72"/>
      <c r="USO815" s="72"/>
      <c r="USP815" s="72"/>
      <c r="USQ815" s="72"/>
      <c r="USR815" s="72"/>
      <c r="USS815" s="72"/>
      <c r="UST815" s="72"/>
      <c r="USU815" s="72"/>
      <c r="USV815" s="72"/>
      <c r="USW815" s="72"/>
      <c r="USX815" s="72"/>
      <c r="USY815" s="72"/>
      <c r="USZ815" s="72"/>
      <c r="UTA815" s="72"/>
      <c r="UTB815" s="72"/>
      <c r="UTC815" s="72"/>
      <c r="UTD815" s="72"/>
      <c r="UTE815" s="72"/>
      <c r="UTF815" s="72"/>
      <c r="UTG815" s="72"/>
      <c r="UTH815" s="72"/>
      <c r="UTI815" s="72"/>
      <c r="UTJ815" s="72"/>
      <c r="UTK815" s="72"/>
      <c r="UTL815" s="72"/>
      <c r="UTM815" s="72"/>
      <c r="UTN815" s="72"/>
      <c r="UTO815" s="72"/>
      <c r="UTP815" s="72"/>
      <c r="UTQ815" s="72"/>
      <c r="UTR815" s="72"/>
      <c r="UTS815" s="72"/>
      <c r="UTT815" s="72"/>
      <c r="UTU815" s="72"/>
      <c r="UTV815" s="72"/>
      <c r="UTW815" s="72"/>
      <c r="UTX815" s="72"/>
      <c r="UTY815" s="72"/>
      <c r="UTZ815" s="72"/>
      <c r="UUA815" s="72"/>
      <c r="UUB815" s="72"/>
      <c r="UUC815" s="72"/>
      <c r="UUD815" s="72"/>
      <c r="UUE815" s="72"/>
      <c r="UUF815" s="72"/>
      <c r="UUG815" s="72"/>
      <c r="UUH815" s="72"/>
      <c r="UUI815" s="72"/>
      <c r="UUJ815" s="72"/>
      <c r="UUK815" s="72"/>
      <c r="UUL815" s="72"/>
      <c r="UUM815" s="72"/>
      <c r="UUN815" s="72"/>
      <c r="UUO815" s="72"/>
      <c r="UUP815" s="72"/>
      <c r="UUQ815" s="72"/>
      <c r="UUR815" s="72"/>
      <c r="UUS815" s="72"/>
      <c r="UUT815" s="72"/>
      <c r="UUU815" s="72"/>
      <c r="UUV815" s="72"/>
      <c r="UUW815" s="72"/>
      <c r="UUX815" s="72"/>
      <c r="UUY815" s="72"/>
      <c r="UUZ815" s="72"/>
      <c r="UVA815" s="72"/>
      <c r="UVB815" s="72"/>
      <c r="UVC815" s="72"/>
      <c r="UVD815" s="72"/>
      <c r="UVE815" s="72"/>
      <c r="UVF815" s="72"/>
      <c r="UVG815" s="72"/>
      <c r="UVH815" s="72"/>
      <c r="UVI815" s="72"/>
      <c r="UVJ815" s="72"/>
      <c r="UVK815" s="72"/>
      <c r="UVL815" s="72"/>
      <c r="UVM815" s="72"/>
      <c r="UVN815" s="72"/>
      <c r="UVO815" s="72"/>
      <c r="UVP815" s="72"/>
      <c r="UVQ815" s="72"/>
      <c r="UVR815" s="72"/>
      <c r="UVS815" s="72"/>
      <c r="UVT815" s="72"/>
      <c r="UVU815" s="72"/>
      <c r="UVV815" s="72"/>
      <c r="UVW815" s="72"/>
      <c r="UVX815" s="72"/>
      <c r="UVY815" s="72"/>
      <c r="UVZ815" s="72"/>
      <c r="UWA815" s="72"/>
      <c r="UWB815" s="72"/>
      <c r="UWC815" s="72"/>
      <c r="UWD815" s="72"/>
      <c r="UWE815" s="72"/>
      <c r="UWF815" s="72"/>
      <c r="UWG815" s="72"/>
      <c r="UWH815" s="72"/>
      <c r="UWI815" s="72"/>
      <c r="UWJ815" s="72"/>
      <c r="UWK815" s="72"/>
      <c r="UWL815" s="72"/>
      <c r="UWM815" s="72"/>
      <c r="UWN815" s="72"/>
      <c r="UWO815" s="72"/>
      <c r="UWP815" s="72"/>
      <c r="UWQ815" s="72"/>
      <c r="UWR815" s="72"/>
      <c r="UWS815" s="72"/>
      <c r="UWT815" s="72"/>
      <c r="UWU815" s="72"/>
      <c r="UWV815" s="72"/>
      <c r="UWW815" s="72"/>
      <c r="UWX815" s="72"/>
      <c r="UWY815" s="72"/>
      <c r="UWZ815" s="72"/>
      <c r="UXA815" s="72"/>
      <c r="UXB815" s="72"/>
      <c r="UXC815" s="72"/>
      <c r="UXD815" s="72"/>
      <c r="UXE815" s="72"/>
      <c r="UXF815" s="72"/>
      <c r="UXG815" s="72"/>
      <c r="UXH815" s="72"/>
      <c r="UXI815" s="72"/>
      <c r="UXJ815" s="72"/>
      <c r="UXK815" s="72"/>
      <c r="UXL815" s="72"/>
      <c r="UXM815" s="72"/>
      <c r="UXN815" s="72"/>
      <c r="UXO815" s="72"/>
      <c r="UXP815" s="72"/>
      <c r="UXQ815" s="72"/>
      <c r="UXR815" s="72"/>
      <c r="UXS815" s="72"/>
      <c r="UXT815" s="72"/>
      <c r="UXU815" s="72"/>
      <c r="UXV815" s="72"/>
      <c r="UXW815" s="72"/>
      <c r="UXX815" s="72"/>
      <c r="UXY815" s="72"/>
      <c r="UXZ815" s="72"/>
      <c r="UYA815" s="72"/>
      <c r="UYB815" s="72"/>
      <c r="UYC815" s="72"/>
      <c r="UYD815" s="72"/>
      <c r="UYE815" s="72"/>
      <c r="UYF815" s="72"/>
      <c r="UYG815" s="72"/>
      <c r="UYH815" s="72"/>
      <c r="UYI815" s="72"/>
      <c r="UYJ815" s="72"/>
      <c r="UYK815" s="72"/>
      <c r="UYL815" s="72"/>
      <c r="UYM815" s="72"/>
      <c r="UYN815" s="72"/>
      <c r="UYO815" s="72"/>
      <c r="UYP815" s="72"/>
      <c r="UYQ815" s="72"/>
      <c r="UYR815" s="72"/>
      <c r="UYS815" s="72"/>
      <c r="UYT815" s="72"/>
      <c r="UYU815" s="72"/>
      <c r="UYV815" s="72"/>
      <c r="UYW815" s="72"/>
      <c r="UYX815" s="72"/>
      <c r="UYY815" s="72"/>
      <c r="UYZ815" s="72"/>
      <c r="UZA815" s="72"/>
      <c r="UZB815" s="72"/>
      <c r="UZC815" s="72"/>
      <c r="UZD815" s="72"/>
      <c r="UZE815" s="72"/>
      <c r="UZF815" s="72"/>
      <c r="UZG815" s="72"/>
      <c r="UZH815" s="72"/>
      <c r="UZI815" s="72"/>
      <c r="UZJ815" s="72"/>
      <c r="UZK815" s="72"/>
      <c r="UZL815" s="72"/>
      <c r="UZM815" s="72"/>
      <c r="UZN815" s="72"/>
      <c r="UZO815" s="72"/>
      <c r="UZP815" s="72"/>
      <c r="UZQ815" s="72"/>
      <c r="UZR815" s="72"/>
      <c r="UZS815" s="72"/>
      <c r="UZT815" s="72"/>
      <c r="UZU815" s="72"/>
      <c r="UZV815" s="72"/>
      <c r="UZW815" s="72"/>
      <c r="UZX815" s="72"/>
      <c r="UZY815" s="72"/>
      <c r="UZZ815" s="72"/>
      <c r="VAA815" s="72"/>
      <c r="VAB815" s="72"/>
      <c r="VAC815" s="72"/>
      <c r="VAD815" s="72"/>
      <c r="VAE815" s="72"/>
      <c r="VAF815" s="72"/>
      <c r="VAG815" s="72"/>
      <c r="VAH815" s="72"/>
      <c r="VAI815" s="72"/>
      <c r="VAJ815" s="72"/>
      <c r="VAK815" s="72"/>
      <c r="VAL815" s="72"/>
      <c r="VAM815" s="72"/>
      <c r="VAN815" s="72"/>
      <c r="VAO815" s="72"/>
      <c r="VAP815" s="72"/>
      <c r="VAQ815" s="72"/>
      <c r="VAR815" s="72"/>
      <c r="VAS815" s="72"/>
      <c r="VAT815" s="72"/>
      <c r="VAU815" s="72"/>
      <c r="VAV815" s="72"/>
      <c r="VAW815" s="72"/>
      <c r="VAX815" s="72"/>
      <c r="VAY815" s="72"/>
      <c r="VAZ815" s="72"/>
      <c r="VBA815" s="72"/>
      <c r="VBB815" s="72"/>
      <c r="VBC815" s="72"/>
      <c r="VBD815" s="72"/>
      <c r="VBE815" s="72"/>
      <c r="VBF815" s="72"/>
      <c r="VBG815" s="72"/>
      <c r="VBH815" s="72"/>
      <c r="VBI815" s="72"/>
      <c r="VBJ815" s="72"/>
      <c r="VBK815" s="72"/>
      <c r="VBL815" s="72"/>
      <c r="VBM815" s="72"/>
      <c r="VBN815" s="72"/>
      <c r="VBO815" s="72"/>
      <c r="VBP815" s="72"/>
      <c r="VBQ815" s="72"/>
      <c r="VBR815" s="72"/>
      <c r="VBS815" s="72"/>
      <c r="VBT815" s="72"/>
      <c r="VBU815" s="72"/>
      <c r="VBV815" s="72"/>
      <c r="VBW815" s="72"/>
      <c r="VBX815" s="72"/>
      <c r="VBY815" s="72"/>
      <c r="VBZ815" s="72"/>
      <c r="VCA815" s="72"/>
      <c r="VCB815" s="72"/>
      <c r="VCC815" s="72"/>
      <c r="VCD815" s="72"/>
      <c r="VCE815" s="72"/>
      <c r="VCF815" s="72"/>
      <c r="VCG815" s="72"/>
      <c r="VCH815" s="72"/>
      <c r="VCI815" s="72"/>
      <c r="VCJ815" s="72"/>
      <c r="VCK815" s="72"/>
      <c r="VCL815" s="72"/>
      <c r="VCM815" s="72"/>
      <c r="VCN815" s="72"/>
      <c r="VCO815" s="72"/>
      <c r="VCP815" s="72"/>
      <c r="VCQ815" s="72"/>
      <c r="VCR815" s="72"/>
      <c r="VCS815" s="72"/>
      <c r="VCT815" s="72"/>
      <c r="VCU815" s="72"/>
      <c r="VCV815" s="72"/>
      <c r="VCW815" s="72"/>
      <c r="VCX815" s="72"/>
      <c r="VCY815" s="72"/>
      <c r="VCZ815" s="72"/>
      <c r="VDA815" s="72"/>
      <c r="VDB815" s="72"/>
      <c r="VDC815" s="72"/>
      <c r="VDD815" s="72"/>
      <c r="VDE815" s="72"/>
      <c r="VDF815" s="72"/>
      <c r="VDG815" s="72"/>
      <c r="VDH815" s="72"/>
      <c r="VDI815" s="72"/>
      <c r="VDJ815" s="72"/>
      <c r="VDK815" s="72"/>
      <c r="VDL815" s="72"/>
      <c r="VDM815" s="72"/>
      <c r="VDN815" s="72"/>
      <c r="VDO815" s="72"/>
      <c r="VDP815" s="72"/>
      <c r="VDQ815" s="72"/>
      <c r="VDR815" s="72"/>
      <c r="VDS815" s="72"/>
      <c r="VDT815" s="72"/>
      <c r="VDU815" s="72"/>
      <c r="VDV815" s="72"/>
      <c r="VDW815" s="72"/>
      <c r="VDX815" s="72"/>
      <c r="VDY815" s="72"/>
      <c r="VDZ815" s="72"/>
      <c r="VEA815" s="72"/>
      <c r="VEB815" s="72"/>
      <c r="VEC815" s="72"/>
      <c r="VED815" s="72"/>
      <c r="VEE815" s="72"/>
      <c r="VEF815" s="72"/>
      <c r="VEG815" s="72"/>
      <c r="VEH815" s="72"/>
      <c r="VEI815" s="72"/>
      <c r="VEJ815" s="72"/>
      <c r="VEK815" s="72"/>
      <c r="VEL815" s="72"/>
      <c r="VEM815" s="72"/>
      <c r="VEN815" s="72"/>
      <c r="VEO815" s="72"/>
      <c r="VEP815" s="72"/>
      <c r="VEQ815" s="72"/>
      <c r="VER815" s="72"/>
      <c r="VES815" s="72"/>
      <c r="VET815" s="72"/>
      <c r="VEU815" s="72"/>
      <c r="VEV815" s="72"/>
      <c r="VEW815" s="72"/>
      <c r="VEX815" s="72"/>
      <c r="VEY815" s="72"/>
      <c r="VEZ815" s="72"/>
      <c r="VFA815" s="72"/>
      <c r="VFB815" s="72"/>
      <c r="VFC815" s="72"/>
      <c r="VFD815" s="72"/>
      <c r="VFE815" s="72"/>
      <c r="VFF815" s="72"/>
      <c r="VFG815" s="72"/>
      <c r="VFH815" s="72"/>
      <c r="VFI815" s="72"/>
      <c r="VFJ815" s="72"/>
      <c r="VFK815" s="72"/>
      <c r="VFL815" s="72"/>
      <c r="VFM815" s="72"/>
      <c r="VFN815" s="72"/>
      <c r="VFO815" s="72"/>
      <c r="VFP815" s="72"/>
      <c r="VFQ815" s="72"/>
      <c r="VFR815" s="72"/>
      <c r="VFS815" s="72"/>
      <c r="VFT815" s="72"/>
      <c r="VFU815" s="72"/>
      <c r="VFV815" s="72"/>
      <c r="VFW815" s="72"/>
      <c r="VFX815" s="72"/>
      <c r="VFY815" s="72"/>
      <c r="VFZ815" s="72"/>
      <c r="VGA815" s="72"/>
      <c r="VGB815" s="72"/>
      <c r="VGC815" s="72"/>
      <c r="VGD815" s="72"/>
      <c r="VGE815" s="72"/>
      <c r="VGF815" s="72"/>
      <c r="VGG815" s="72"/>
      <c r="VGH815" s="72"/>
      <c r="VGI815" s="72"/>
      <c r="VGJ815" s="72"/>
      <c r="VGK815" s="72"/>
      <c r="VGL815" s="72"/>
      <c r="VGM815" s="72"/>
      <c r="VGN815" s="72"/>
      <c r="VGO815" s="72"/>
      <c r="VGP815" s="72"/>
      <c r="VGQ815" s="72"/>
      <c r="VGR815" s="72"/>
      <c r="VGS815" s="72"/>
      <c r="VGT815" s="72"/>
      <c r="VGU815" s="72"/>
      <c r="VGV815" s="72"/>
      <c r="VGW815" s="72"/>
      <c r="VGX815" s="72"/>
      <c r="VGY815" s="72"/>
      <c r="VGZ815" s="72"/>
      <c r="VHA815" s="72"/>
      <c r="VHB815" s="72"/>
      <c r="VHC815" s="72"/>
      <c r="VHD815" s="72"/>
      <c r="VHE815" s="72"/>
      <c r="VHF815" s="72"/>
      <c r="VHG815" s="72"/>
      <c r="VHH815" s="72"/>
      <c r="VHI815" s="72"/>
      <c r="VHJ815" s="72"/>
      <c r="VHK815" s="72"/>
      <c r="VHL815" s="72"/>
      <c r="VHM815" s="72"/>
      <c r="VHN815" s="72"/>
      <c r="VHO815" s="72"/>
      <c r="VHP815" s="72"/>
      <c r="VHQ815" s="72"/>
      <c r="VHR815" s="72"/>
      <c r="VHS815" s="72"/>
      <c r="VHT815" s="72"/>
      <c r="VHU815" s="72"/>
      <c r="VHV815" s="72"/>
      <c r="VHW815" s="72"/>
      <c r="VHX815" s="72"/>
      <c r="VHY815" s="72"/>
      <c r="VHZ815" s="72"/>
      <c r="VIA815" s="72"/>
      <c r="VIB815" s="72"/>
      <c r="VIC815" s="72"/>
      <c r="VID815" s="72"/>
      <c r="VIE815" s="72"/>
      <c r="VIF815" s="72"/>
      <c r="VIG815" s="72"/>
      <c r="VIH815" s="72"/>
      <c r="VII815" s="72"/>
      <c r="VIJ815" s="72"/>
      <c r="VIK815" s="72"/>
      <c r="VIL815" s="72"/>
      <c r="VIM815" s="72"/>
      <c r="VIN815" s="72"/>
      <c r="VIO815" s="72"/>
      <c r="VIP815" s="72"/>
      <c r="VIQ815" s="72"/>
      <c r="VIR815" s="72"/>
      <c r="VIS815" s="72"/>
      <c r="VIT815" s="72"/>
      <c r="VIU815" s="72"/>
      <c r="VIV815" s="72"/>
      <c r="VIW815" s="72"/>
      <c r="VIX815" s="72"/>
      <c r="VIY815" s="72"/>
      <c r="VIZ815" s="72"/>
      <c r="VJA815" s="72"/>
      <c r="VJB815" s="72"/>
      <c r="VJC815" s="72"/>
      <c r="VJD815" s="72"/>
      <c r="VJE815" s="72"/>
      <c r="VJF815" s="72"/>
      <c r="VJG815" s="72"/>
      <c r="VJH815" s="72"/>
      <c r="VJI815" s="72"/>
      <c r="VJJ815" s="72"/>
      <c r="VJK815" s="72"/>
      <c r="VJL815" s="72"/>
      <c r="VJM815" s="72"/>
      <c r="VJN815" s="72"/>
      <c r="VJO815" s="72"/>
      <c r="VJP815" s="72"/>
      <c r="VJQ815" s="72"/>
      <c r="VJR815" s="72"/>
      <c r="VJS815" s="72"/>
      <c r="VJT815" s="72"/>
      <c r="VJU815" s="72"/>
      <c r="VJV815" s="72"/>
      <c r="VJW815" s="72"/>
      <c r="VJX815" s="72"/>
      <c r="VJY815" s="72"/>
      <c r="VJZ815" s="72"/>
      <c r="VKA815" s="72"/>
      <c r="VKB815" s="72"/>
      <c r="VKC815" s="72"/>
      <c r="VKD815" s="72"/>
      <c r="VKE815" s="72"/>
      <c r="VKF815" s="72"/>
      <c r="VKG815" s="72"/>
      <c r="VKH815" s="72"/>
      <c r="VKI815" s="72"/>
      <c r="VKJ815" s="72"/>
      <c r="VKK815" s="72"/>
      <c r="VKL815" s="72"/>
      <c r="VKM815" s="72"/>
      <c r="VKN815" s="72"/>
      <c r="VKO815" s="72"/>
      <c r="VKP815" s="72"/>
      <c r="VKQ815" s="72"/>
      <c r="VKR815" s="72"/>
      <c r="VKS815" s="72"/>
      <c r="VKT815" s="72"/>
      <c r="VKU815" s="72"/>
      <c r="VKV815" s="72"/>
      <c r="VKW815" s="72"/>
      <c r="VKX815" s="72"/>
      <c r="VKY815" s="72"/>
      <c r="VKZ815" s="72"/>
      <c r="VLA815" s="72"/>
      <c r="VLB815" s="72"/>
      <c r="VLC815" s="72"/>
      <c r="VLD815" s="72"/>
      <c r="VLE815" s="72"/>
      <c r="VLF815" s="72"/>
      <c r="VLG815" s="72"/>
      <c r="VLH815" s="72"/>
      <c r="VLI815" s="72"/>
      <c r="VLJ815" s="72"/>
      <c r="VLK815" s="72"/>
      <c r="VLL815" s="72"/>
      <c r="VLM815" s="72"/>
      <c r="VLN815" s="72"/>
      <c r="VLO815" s="72"/>
      <c r="VLP815" s="72"/>
      <c r="VLQ815" s="72"/>
      <c r="VLR815" s="72"/>
      <c r="VLS815" s="72"/>
      <c r="VLT815" s="72"/>
      <c r="VLU815" s="72"/>
      <c r="VLV815" s="72"/>
      <c r="VLW815" s="72"/>
      <c r="VLX815" s="72"/>
      <c r="VLY815" s="72"/>
      <c r="VLZ815" s="72"/>
      <c r="VMA815" s="72"/>
      <c r="VMB815" s="72"/>
      <c r="VMC815" s="72"/>
      <c r="VMD815" s="72"/>
      <c r="VME815" s="72"/>
      <c r="VMF815" s="72"/>
      <c r="VMG815" s="72"/>
      <c r="VMH815" s="72"/>
      <c r="VMI815" s="72"/>
      <c r="VMJ815" s="72"/>
      <c r="VMK815" s="72"/>
      <c r="VML815" s="72"/>
      <c r="VMM815" s="72"/>
      <c r="VMN815" s="72"/>
      <c r="VMO815" s="72"/>
      <c r="VMP815" s="72"/>
      <c r="VMQ815" s="72"/>
      <c r="VMR815" s="72"/>
      <c r="VMS815" s="72"/>
      <c r="VMT815" s="72"/>
      <c r="VMU815" s="72"/>
      <c r="VMV815" s="72"/>
      <c r="VMW815" s="72"/>
      <c r="VMX815" s="72"/>
      <c r="VMY815" s="72"/>
      <c r="VMZ815" s="72"/>
      <c r="VNA815" s="72"/>
      <c r="VNB815" s="72"/>
      <c r="VNC815" s="72"/>
      <c r="VND815" s="72"/>
      <c r="VNE815" s="72"/>
      <c r="VNF815" s="72"/>
      <c r="VNG815" s="72"/>
      <c r="VNH815" s="72"/>
      <c r="VNI815" s="72"/>
      <c r="VNJ815" s="72"/>
      <c r="VNK815" s="72"/>
      <c r="VNL815" s="72"/>
      <c r="VNM815" s="72"/>
      <c r="VNN815" s="72"/>
      <c r="VNO815" s="72"/>
      <c r="VNP815" s="72"/>
      <c r="VNQ815" s="72"/>
      <c r="VNR815" s="72"/>
      <c r="VNS815" s="72"/>
      <c r="VNT815" s="72"/>
      <c r="VNU815" s="72"/>
      <c r="VNV815" s="72"/>
      <c r="VNW815" s="72"/>
      <c r="VNX815" s="72"/>
      <c r="VNY815" s="72"/>
      <c r="VNZ815" s="72"/>
      <c r="VOA815" s="72"/>
      <c r="VOB815" s="72"/>
      <c r="VOC815" s="72"/>
      <c r="VOD815" s="72"/>
      <c r="VOE815" s="72"/>
      <c r="VOF815" s="72"/>
      <c r="VOG815" s="72"/>
      <c r="VOH815" s="72"/>
      <c r="VOI815" s="72"/>
      <c r="VOJ815" s="72"/>
      <c r="VOK815" s="72"/>
      <c r="VOL815" s="72"/>
      <c r="VOM815" s="72"/>
      <c r="VON815" s="72"/>
      <c r="VOO815" s="72"/>
      <c r="VOP815" s="72"/>
      <c r="VOQ815" s="72"/>
      <c r="VOR815" s="72"/>
      <c r="VOS815" s="72"/>
      <c r="VOT815" s="72"/>
      <c r="VOU815" s="72"/>
      <c r="VOV815" s="72"/>
      <c r="VOW815" s="72"/>
      <c r="VOX815" s="72"/>
      <c r="VOY815" s="72"/>
      <c r="VOZ815" s="72"/>
      <c r="VPA815" s="72"/>
      <c r="VPB815" s="72"/>
      <c r="VPC815" s="72"/>
      <c r="VPD815" s="72"/>
      <c r="VPE815" s="72"/>
      <c r="VPF815" s="72"/>
      <c r="VPG815" s="72"/>
      <c r="VPH815" s="72"/>
      <c r="VPI815" s="72"/>
      <c r="VPJ815" s="72"/>
      <c r="VPK815" s="72"/>
      <c r="VPL815" s="72"/>
      <c r="VPM815" s="72"/>
      <c r="VPN815" s="72"/>
      <c r="VPO815" s="72"/>
      <c r="VPP815" s="72"/>
      <c r="VPQ815" s="72"/>
      <c r="VPR815" s="72"/>
      <c r="VPS815" s="72"/>
      <c r="VPT815" s="72"/>
      <c r="VPU815" s="72"/>
      <c r="VPV815" s="72"/>
      <c r="VPW815" s="72"/>
      <c r="VPX815" s="72"/>
      <c r="VPY815" s="72"/>
      <c r="VPZ815" s="72"/>
      <c r="VQA815" s="72"/>
      <c r="VQB815" s="72"/>
      <c r="VQC815" s="72"/>
      <c r="VQD815" s="72"/>
      <c r="VQE815" s="72"/>
      <c r="VQF815" s="72"/>
      <c r="VQG815" s="72"/>
      <c r="VQH815" s="72"/>
      <c r="VQI815" s="72"/>
      <c r="VQJ815" s="72"/>
      <c r="VQK815" s="72"/>
      <c r="VQL815" s="72"/>
      <c r="VQM815" s="72"/>
      <c r="VQN815" s="72"/>
      <c r="VQO815" s="72"/>
      <c r="VQP815" s="72"/>
      <c r="VQQ815" s="72"/>
      <c r="VQR815" s="72"/>
      <c r="VQS815" s="72"/>
      <c r="VQT815" s="72"/>
      <c r="VQU815" s="72"/>
      <c r="VQV815" s="72"/>
      <c r="VQW815" s="72"/>
      <c r="VQX815" s="72"/>
      <c r="VQY815" s="72"/>
      <c r="VQZ815" s="72"/>
      <c r="VRA815" s="72"/>
      <c r="VRB815" s="72"/>
      <c r="VRC815" s="72"/>
      <c r="VRD815" s="72"/>
      <c r="VRE815" s="72"/>
      <c r="VRF815" s="72"/>
      <c r="VRG815" s="72"/>
      <c r="VRH815" s="72"/>
      <c r="VRI815" s="72"/>
      <c r="VRJ815" s="72"/>
      <c r="VRK815" s="72"/>
      <c r="VRL815" s="72"/>
      <c r="VRM815" s="72"/>
      <c r="VRN815" s="72"/>
      <c r="VRO815" s="72"/>
      <c r="VRP815" s="72"/>
      <c r="VRQ815" s="72"/>
      <c r="VRR815" s="72"/>
      <c r="VRS815" s="72"/>
      <c r="VRT815" s="72"/>
      <c r="VRU815" s="72"/>
      <c r="VRV815" s="72"/>
      <c r="VRW815" s="72"/>
      <c r="VRX815" s="72"/>
      <c r="VRY815" s="72"/>
      <c r="VRZ815" s="72"/>
      <c r="VSA815" s="72"/>
      <c r="VSB815" s="72"/>
      <c r="VSC815" s="72"/>
      <c r="VSD815" s="72"/>
      <c r="VSE815" s="72"/>
      <c r="VSF815" s="72"/>
      <c r="VSG815" s="72"/>
      <c r="VSH815" s="72"/>
      <c r="VSI815" s="72"/>
      <c r="VSJ815" s="72"/>
      <c r="VSK815" s="72"/>
      <c r="VSL815" s="72"/>
      <c r="VSM815" s="72"/>
      <c r="VSN815" s="72"/>
      <c r="VSO815" s="72"/>
      <c r="VSP815" s="72"/>
      <c r="VSQ815" s="72"/>
      <c r="VSR815" s="72"/>
      <c r="VSS815" s="72"/>
      <c r="VST815" s="72"/>
      <c r="VSU815" s="72"/>
      <c r="VSV815" s="72"/>
      <c r="VSW815" s="72"/>
      <c r="VSX815" s="72"/>
      <c r="VSY815" s="72"/>
      <c r="VSZ815" s="72"/>
      <c r="VTA815" s="72"/>
      <c r="VTB815" s="72"/>
      <c r="VTC815" s="72"/>
      <c r="VTD815" s="72"/>
      <c r="VTE815" s="72"/>
      <c r="VTF815" s="72"/>
      <c r="VTG815" s="72"/>
      <c r="VTH815" s="72"/>
      <c r="VTI815" s="72"/>
      <c r="VTJ815" s="72"/>
      <c r="VTK815" s="72"/>
      <c r="VTL815" s="72"/>
      <c r="VTM815" s="72"/>
      <c r="VTN815" s="72"/>
      <c r="VTO815" s="72"/>
      <c r="VTP815" s="72"/>
      <c r="VTQ815" s="72"/>
      <c r="VTR815" s="72"/>
      <c r="VTS815" s="72"/>
      <c r="VTT815" s="72"/>
      <c r="VTU815" s="72"/>
      <c r="VTV815" s="72"/>
      <c r="VTW815" s="72"/>
      <c r="VTX815" s="72"/>
      <c r="VTY815" s="72"/>
      <c r="VTZ815" s="72"/>
      <c r="VUA815" s="72"/>
      <c r="VUB815" s="72"/>
      <c r="VUC815" s="72"/>
      <c r="VUD815" s="72"/>
      <c r="VUE815" s="72"/>
      <c r="VUF815" s="72"/>
      <c r="VUG815" s="72"/>
      <c r="VUH815" s="72"/>
      <c r="VUI815" s="72"/>
      <c r="VUJ815" s="72"/>
      <c r="VUK815" s="72"/>
      <c r="VUL815" s="72"/>
      <c r="VUM815" s="72"/>
      <c r="VUN815" s="72"/>
      <c r="VUO815" s="72"/>
      <c r="VUP815" s="72"/>
      <c r="VUQ815" s="72"/>
      <c r="VUR815" s="72"/>
      <c r="VUS815" s="72"/>
      <c r="VUT815" s="72"/>
      <c r="VUU815" s="72"/>
      <c r="VUV815" s="72"/>
      <c r="VUW815" s="72"/>
      <c r="VUX815" s="72"/>
      <c r="VUY815" s="72"/>
      <c r="VUZ815" s="72"/>
      <c r="VVA815" s="72"/>
      <c r="VVB815" s="72"/>
      <c r="VVC815" s="72"/>
      <c r="VVD815" s="72"/>
      <c r="VVE815" s="72"/>
      <c r="VVF815" s="72"/>
      <c r="VVG815" s="72"/>
      <c r="VVH815" s="72"/>
      <c r="VVI815" s="72"/>
      <c r="VVJ815" s="72"/>
      <c r="VVK815" s="72"/>
      <c r="VVL815" s="72"/>
      <c r="VVM815" s="72"/>
      <c r="VVN815" s="72"/>
      <c r="VVO815" s="72"/>
      <c r="VVP815" s="72"/>
      <c r="VVQ815" s="72"/>
      <c r="VVR815" s="72"/>
      <c r="VVS815" s="72"/>
      <c r="VVT815" s="72"/>
      <c r="VVU815" s="72"/>
      <c r="VVV815" s="72"/>
      <c r="VVW815" s="72"/>
      <c r="VVX815" s="72"/>
      <c r="VVY815" s="72"/>
      <c r="VVZ815" s="72"/>
      <c r="VWA815" s="72"/>
      <c r="VWB815" s="72"/>
      <c r="VWC815" s="72"/>
      <c r="VWD815" s="72"/>
      <c r="VWE815" s="72"/>
      <c r="VWF815" s="72"/>
      <c r="VWG815" s="72"/>
      <c r="VWH815" s="72"/>
      <c r="VWI815" s="72"/>
      <c r="VWJ815" s="72"/>
      <c r="VWK815" s="72"/>
      <c r="VWL815" s="72"/>
      <c r="VWM815" s="72"/>
      <c r="VWN815" s="72"/>
      <c r="VWO815" s="72"/>
      <c r="VWP815" s="72"/>
      <c r="VWQ815" s="72"/>
      <c r="VWR815" s="72"/>
      <c r="VWS815" s="72"/>
      <c r="VWT815" s="72"/>
      <c r="VWU815" s="72"/>
      <c r="VWV815" s="72"/>
      <c r="VWW815" s="72"/>
      <c r="VWX815" s="72"/>
      <c r="VWY815" s="72"/>
      <c r="VWZ815" s="72"/>
      <c r="VXA815" s="72"/>
      <c r="VXB815" s="72"/>
      <c r="VXC815" s="72"/>
      <c r="VXD815" s="72"/>
      <c r="VXE815" s="72"/>
      <c r="VXF815" s="72"/>
      <c r="VXG815" s="72"/>
      <c r="VXH815" s="72"/>
      <c r="VXI815" s="72"/>
      <c r="VXJ815" s="72"/>
      <c r="VXK815" s="72"/>
      <c r="VXL815" s="72"/>
      <c r="VXM815" s="72"/>
      <c r="VXN815" s="72"/>
      <c r="VXO815" s="72"/>
      <c r="VXP815" s="72"/>
      <c r="VXQ815" s="72"/>
      <c r="VXR815" s="72"/>
      <c r="VXS815" s="72"/>
      <c r="VXT815" s="72"/>
      <c r="VXU815" s="72"/>
      <c r="VXV815" s="72"/>
      <c r="VXW815" s="72"/>
      <c r="VXX815" s="72"/>
      <c r="VXY815" s="72"/>
      <c r="VXZ815" s="72"/>
      <c r="VYA815" s="72"/>
      <c r="VYB815" s="72"/>
      <c r="VYC815" s="72"/>
      <c r="VYD815" s="72"/>
      <c r="VYE815" s="72"/>
      <c r="VYF815" s="72"/>
      <c r="VYG815" s="72"/>
      <c r="VYH815" s="72"/>
      <c r="VYI815" s="72"/>
      <c r="VYJ815" s="72"/>
      <c r="VYK815" s="72"/>
      <c r="VYL815" s="72"/>
      <c r="VYM815" s="72"/>
      <c r="VYN815" s="72"/>
      <c r="VYO815" s="72"/>
      <c r="VYP815" s="72"/>
      <c r="VYQ815" s="72"/>
      <c r="VYR815" s="72"/>
      <c r="VYS815" s="72"/>
      <c r="VYT815" s="72"/>
      <c r="VYU815" s="72"/>
      <c r="VYV815" s="72"/>
      <c r="VYW815" s="72"/>
      <c r="VYX815" s="72"/>
      <c r="VYY815" s="72"/>
      <c r="VYZ815" s="72"/>
      <c r="VZA815" s="72"/>
      <c r="VZB815" s="72"/>
      <c r="VZC815" s="72"/>
      <c r="VZD815" s="72"/>
      <c r="VZE815" s="72"/>
      <c r="VZF815" s="72"/>
      <c r="VZG815" s="72"/>
      <c r="VZH815" s="72"/>
      <c r="VZI815" s="72"/>
      <c r="VZJ815" s="72"/>
      <c r="VZK815" s="72"/>
      <c r="VZL815" s="72"/>
      <c r="VZM815" s="72"/>
      <c r="VZN815" s="72"/>
      <c r="VZO815" s="72"/>
      <c r="VZP815" s="72"/>
      <c r="VZQ815" s="72"/>
      <c r="VZR815" s="72"/>
      <c r="VZS815" s="72"/>
      <c r="VZT815" s="72"/>
      <c r="VZU815" s="72"/>
      <c r="VZV815" s="72"/>
      <c r="VZW815" s="72"/>
      <c r="VZX815" s="72"/>
      <c r="VZY815" s="72"/>
      <c r="VZZ815" s="72"/>
      <c r="WAA815" s="72"/>
      <c r="WAB815" s="72"/>
      <c r="WAC815" s="72"/>
      <c r="WAD815" s="72"/>
      <c r="WAE815" s="72"/>
      <c r="WAF815" s="72"/>
      <c r="WAG815" s="72"/>
      <c r="WAH815" s="72"/>
      <c r="WAI815" s="72"/>
      <c r="WAJ815" s="72"/>
      <c r="WAK815" s="72"/>
      <c r="WAL815" s="72"/>
      <c r="WAM815" s="72"/>
      <c r="WAN815" s="72"/>
      <c r="WAO815" s="72"/>
      <c r="WAP815" s="72"/>
      <c r="WAQ815" s="72"/>
      <c r="WAR815" s="72"/>
      <c r="WAS815" s="72"/>
      <c r="WAT815" s="72"/>
      <c r="WAU815" s="72"/>
      <c r="WAV815" s="72"/>
      <c r="WAW815" s="72"/>
      <c r="WAX815" s="72"/>
      <c r="WAY815" s="72"/>
      <c r="WAZ815" s="72"/>
      <c r="WBA815" s="72"/>
      <c r="WBB815" s="72"/>
      <c r="WBC815" s="72"/>
      <c r="WBD815" s="72"/>
      <c r="WBE815" s="72"/>
      <c r="WBF815" s="72"/>
      <c r="WBG815" s="72"/>
      <c r="WBH815" s="72"/>
      <c r="WBI815" s="72"/>
      <c r="WBJ815" s="72"/>
      <c r="WBK815" s="72"/>
      <c r="WBL815" s="72"/>
      <c r="WBM815" s="72"/>
      <c r="WBN815" s="72"/>
      <c r="WBO815" s="72"/>
      <c r="WBP815" s="72"/>
      <c r="WBQ815" s="72"/>
      <c r="WBR815" s="72"/>
      <c r="WBS815" s="72"/>
      <c r="WBT815" s="72"/>
      <c r="WBU815" s="72"/>
      <c r="WBV815" s="72"/>
      <c r="WBW815" s="72"/>
      <c r="WBX815" s="72"/>
      <c r="WBY815" s="72"/>
      <c r="WBZ815" s="72"/>
      <c r="WCA815" s="72"/>
      <c r="WCB815" s="72"/>
      <c r="WCC815" s="72"/>
      <c r="WCD815" s="72"/>
      <c r="WCE815" s="72"/>
      <c r="WCF815" s="72"/>
      <c r="WCG815" s="72"/>
      <c r="WCH815" s="72"/>
      <c r="WCI815" s="72"/>
      <c r="WCJ815" s="72"/>
      <c r="WCK815" s="72"/>
      <c r="WCL815" s="72"/>
      <c r="WCM815" s="72"/>
      <c r="WCN815" s="72"/>
      <c r="WCO815" s="72"/>
      <c r="WCP815" s="72"/>
      <c r="WCQ815" s="72"/>
      <c r="WCR815" s="72"/>
      <c r="WCS815" s="72"/>
      <c r="WCT815" s="72"/>
      <c r="WCU815" s="72"/>
      <c r="WCV815" s="72"/>
      <c r="WCW815" s="72"/>
      <c r="WCX815" s="72"/>
      <c r="WCY815" s="72"/>
      <c r="WCZ815" s="72"/>
      <c r="WDA815" s="72"/>
      <c r="WDB815" s="72"/>
      <c r="WDC815" s="72"/>
      <c r="WDD815" s="72"/>
      <c r="WDE815" s="72"/>
      <c r="WDF815" s="72"/>
      <c r="WDG815" s="72"/>
      <c r="WDH815" s="72"/>
      <c r="WDI815" s="72"/>
      <c r="WDJ815" s="72"/>
      <c r="WDK815" s="72"/>
      <c r="WDL815" s="72"/>
      <c r="WDM815" s="72"/>
      <c r="WDN815" s="72"/>
      <c r="WDO815" s="72"/>
      <c r="WDP815" s="72"/>
      <c r="WDQ815" s="72"/>
      <c r="WDR815" s="72"/>
      <c r="WDS815" s="72"/>
      <c r="WDT815" s="72"/>
      <c r="WDU815" s="72"/>
      <c r="WDV815" s="72"/>
      <c r="WDW815" s="72"/>
      <c r="WDX815" s="72"/>
      <c r="WDY815" s="72"/>
      <c r="WDZ815" s="72"/>
      <c r="WEA815" s="72"/>
      <c r="WEB815" s="72"/>
      <c r="WEC815" s="72"/>
      <c r="WED815" s="72"/>
      <c r="WEE815" s="72"/>
      <c r="WEF815" s="72"/>
      <c r="WEG815" s="72"/>
      <c r="WEH815" s="72"/>
      <c r="WEI815" s="72"/>
      <c r="WEJ815" s="72"/>
      <c r="WEK815" s="72"/>
      <c r="WEL815" s="72"/>
      <c r="WEM815" s="72"/>
      <c r="WEN815" s="72"/>
      <c r="WEO815" s="72"/>
      <c r="WEP815" s="72"/>
      <c r="WEQ815" s="72"/>
      <c r="WER815" s="72"/>
      <c r="WES815" s="72"/>
      <c r="WET815" s="72"/>
      <c r="WEU815" s="72"/>
      <c r="WEV815" s="72"/>
      <c r="WEW815" s="72"/>
      <c r="WEX815" s="72"/>
      <c r="WEY815" s="72"/>
      <c r="WEZ815" s="72"/>
      <c r="WFA815" s="72"/>
      <c r="WFB815" s="72"/>
      <c r="WFC815" s="72"/>
      <c r="WFD815" s="72"/>
      <c r="WFE815" s="72"/>
      <c r="WFF815" s="72"/>
      <c r="WFG815" s="72"/>
      <c r="WFH815" s="72"/>
      <c r="WFI815" s="72"/>
      <c r="WFJ815" s="72"/>
      <c r="WFK815" s="72"/>
      <c r="WFL815" s="72"/>
      <c r="WFM815" s="72"/>
      <c r="WFN815" s="72"/>
      <c r="WFO815" s="72"/>
      <c r="WFP815" s="72"/>
      <c r="WFQ815" s="72"/>
      <c r="WFR815" s="72"/>
      <c r="WFS815" s="72"/>
      <c r="WFT815" s="72"/>
      <c r="WFU815" s="72"/>
      <c r="WFV815" s="72"/>
      <c r="WFW815" s="72"/>
      <c r="WFX815" s="72"/>
      <c r="WFY815" s="72"/>
      <c r="WFZ815" s="72"/>
      <c r="WGA815" s="72"/>
      <c r="WGB815" s="72"/>
      <c r="WGC815" s="72"/>
      <c r="WGD815" s="72"/>
      <c r="WGE815" s="72"/>
      <c r="WGF815" s="72"/>
      <c r="WGG815" s="72"/>
      <c r="WGH815" s="72"/>
      <c r="WGI815" s="72"/>
      <c r="WGJ815" s="72"/>
      <c r="WGK815" s="72"/>
      <c r="WGL815" s="72"/>
      <c r="WGM815" s="72"/>
      <c r="WGN815" s="72"/>
      <c r="WGO815" s="72"/>
      <c r="WGP815" s="72"/>
      <c r="WGQ815" s="72"/>
      <c r="WGR815" s="72"/>
      <c r="WGS815" s="72"/>
      <c r="WGT815" s="72"/>
      <c r="WGU815" s="72"/>
      <c r="WGV815" s="72"/>
      <c r="WGW815" s="72"/>
      <c r="WGX815" s="72"/>
      <c r="WGY815" s="72"/>
      <c r="WGZ815" s="72"/>
      <c r="WHA815" s="72"/>
      <c r="WHB815" s="72"/>
      <c r="WHC815" s="72"/>
      <c r="WHD815" s="72"/>
      <c r="WHE815" s="72"/>
      <c r="WHF815" s="72"/>
      <c r="WHG815" s="72"/>
      <c r="WHH815" s="72"/>
      <c r="WHI815" s="72"/>
      <c r="WHJ815" s="72"/>
      <c r="WHK815" s="72"/>
      <c r="WHL815" s="72"/>
      <c r="WHM815" s="72"/>
      <c r="WHN815" s="72"/>
      <c r="WHO815" s="72"/>
      <c r="WHP815" s="72"/>
      <c r="WHQ815" s="72"/>
      <c r="WHR815" s="72"/>
      <c r="WHS815" s="72"/>
      <c r="WHT815" s="72"/>
      <c r="WHU815" s="72"/>
      <c r="WHV815" s="72"/>
      <c r="WHW815" s="72"/>
      <c r="WHX815" s="72"/>
      <c r="WHY815" s="72"/>
      <c r="WHZ815" s="72"/>
      <c r="WIA815" s="72"/>
      <c r="WIB815" s="72"/>
      <c r="WIC815" s="72"/>
      <c r="WID815" s="72"/>
      <c r="WIE815" s="72"/>
      <c r="WIF815" s="72"/>
      <c r="WIG815" s="72"/>
      <c r="WIH815" s="72"/>
      <c r="WII815" s="72"/>
      <c r="WIJ815" s="72"/>
      <c r="WIK815" s="72"/>
      <c r="WIL815" s="72"/>
      <c r="WIM815" s="72"/>
      <c r="WIN815" s="72"/>
      <c r="WIO815" s="72"/>
      <c r="WIP815" s="72"/>
      <c r="WIQ815" s="72"/>
      <c r="WIR815" s="72"/>
      <c r="WIS815" s="72"/>
      <c r="WIT815" s="72"/>
      <c r="WIU815" s="72"/>
      <c r="WIV815" s="72"/>
      <c r="WIW815" s="72"/>
      <c r="WIX815" s="72"/>
      <c r="WIY815" s="72"/>
      <c r="WIZ815" s="72"/>
      <c r="WJA815" s="72"/>
      <c r="WJB815" s="72"/>
      <c r="WJC815" s="72"/>
      <c r="WJD815" s="72"/>
      <c r="WJE815" s="72"/>
      <c r="WJF815" s="72"/>
      <c r="WJG815" s="72"/>
      <c r="WJH815" s="72"/>
      <c r="WJI815" s="72"/>
      <c r="WJJ815" s="72"/>
      <c r="WJK815" s="72"/>
      <c r="WJL815" s="72"/>
      <c r="WJM815" s="72"/>
      <c r="WJN815" s="72"/>
      <c r="WJO815" s="72"/>
      <c r="WJP815" s="72"/>
      <c r="WJQ815" s="72"/>
      <c r="WJR815" s="72"/>
      <c r="WJS815" s="72"/>
      <c r="WJT815" s="72"/>
      <c r="WJU815" s="72"/>
      <c r="WJV815" s="72"/>
      <c r="WJW815" s="72"/>
      <c r="WJX815" s="72"/>
      <c r="WJY815" s="72"/>
      <c r="WJZ815" s="72"/>
      <c r="WKA815" s="72"/>
      <c r="WKB815" s="72"/>
      <c r="WKC815" s="72"/>
      <c r="WKD815" s="72"/>
      <c r="WKE815" s="72"/>
      <c r="WKF815" s="72"/>
      <c r="WKG815" s="72"/>
      <c r="WKH815" s="72"/>
      <c r="WKI815" s="72"/>
      <c r="WKJ815" s="72"/>
      <c r="WKK815" s="72"/>
      <c r="WKL815" s="72"/>
      <c r="WKM815" s="72"/>
      <c r="WKN815" s="72"/>
      <c r="WKO815" s="72"/>
      <c r="WKP815" s="72"/>
      <c r="WKQ815" s="72"/>
      <c r="WKR815" s="72"/>
      <c r="WKS815" s="72"/>
      <c r="WKT815" s="72"/>
      <c r="WKU815" s="72"/>
      <c r="WKV815" s="72"/>
      <c r="WKW815" s="72"/>
      <c r="WKX815" s="72"/>
      <c r="WKY815" s="72"/>
      <c r="WKZ815" s="72"/>
      <c r="WLA815" s="72"/>
      <c r="WLB815" s="72"/>
      <c r="WLC815" s="72"/>
      <c r="WLD815" s="72"/>
      <c r="WLE815" s="72"/>
      <c r="WLF815" s="72"/>
      <c r="WLG815" s="72"/>
      <c r="WLH815" s="72"/>
      <c r="WLI815" s="72"/>
      <c r="WLJ815" s="72"/>
      <c r="WLK815" s="72"/>
      <c r="WLL815" s="72"/>
      <c r="WLM815" s="72"/>
      <c r="WLN815" s="72"/>
      <c r="WLO815" s="72"/>
      <c r="WLP815" s="72"/>
      <c r="WLQ815" s="72"/>
      <c r="WLR815" s="72"/>
      <c r="WLS815" s="72"/>
      <c r="WLT815" s="72"/>
      <c r="WLU815" s="72"/>
      <c r="WLV815" s="72"/>
      <c r="WLW815" s="72"/>
      <c r="WLX815" s="72"/>
      <c r="WLY815" s="72"/>
      <c r="WLZ815" s="72"/>
      <c r="WMA815" s="72"/>
      <c r="WMB815" s="72"/>
      <c r="WMC815" s="72"/>
      <c r="WMD815" s="72"/>
      <c r="WME815" s="72"/>
      <c r="WMF815" s="72"/>
      <c r="WMG815" s="72"/>
      <c r="WMH815" s="72"/>
      <c r="WMI815" s="72"/>
      <c r="WMJ815" s="72"/>
      <c r="WMK815" s="72"/>
      <c r="WML815" s="72"/>
      <c r="WMM815" s="72"/>
      <c r="WMN815" s="72"/>
      <c r="WMO815" s="72"/>
      <c r="WMP815" s="72"/>
      <c r="WMQ815" s="72"/>
      <c r="WMR815" s="72"/>
      <c r="WMS815" s="72"/>
      <c r="WMT815" s="72"/>
      <c r="WMU815" s="72"/>
      <c r="WMV815" s="72"/>
      <c r="WMW815" s="72"/>
      <c r="WMX815" s="72"/>
      <c r="WMY815" s="72"/>
      <c r="WMZ815" s="72"/>
      <c r="WNA815" s="72"/>
      <c r="WNB815" s="72"/>
      <c r="WNC815" s="72"/>
      <c r="WND815" s="72"/>
      <c r="WNE815" s="72"/>
      <c r="WNF815" s="72"/>
      <c r="WNG815" s="72"/>
      <c r="WNH815" s="72"/>
      <c r="WNI815" s="72"/>
      <c r="WNJ815" s="72"/>
      <c r="WNK815" s="72"/>
      <c r="WNL815" s="72"/>
      <c r="WNM815" s="72"/>
      <c r="WNN815" s="72"/>
      <c r="WNO815" s="72"/>
      <c r="WNP815" s="72"/>
      <c r="WNQ815" s="72"/>
      <c r="WNR815" s="72"/>
      <c r="WNS815" s="72"/>
      <c r="WNT815" s="72"/>
      <c r="WNU815" s="72"/>
      <c r="WNV815" s="72"/>
      <c r="WNW815" s="72"/>
      <c r="WNX815" s="72"/>
      <c r="WNY815" s="72"/>
      <c r="WNZ815" s="72"/>
      <c r="WOA815" s="72"/>
      <c r="WOB815" s="72"/>
      <c r="WOC815" s="72"/>
      <c r="WOD815" s="72"/>
      <c r="WOE815" s="72"/>
      <c r="WOF815" s="72"/>
      <c r="WOG815" s="72"/>
      <c r="WOH815" s="72"/>
      <c r="WOI815" s="72"/>
      <c r="WOJ815" s="72"/>
      <c r="WOK815" s="72"/>
      <c r="WOL815" s="72"/>
      <c r="WOM815" s="72"/>
      <c r="WON815" s="72"/>
      <c r="WOO815" s="72"/>
      <c r="WOP815" s="72"/>
      <c r="WOQ815" s="72"/>
      <c r="WOR815" s="72"/>
      <c r="WOS815" s="72"/>
      <c r="WOT815" s="72"/>
      <c r="WOU815" s="72"/>
      <c r="WOV815" s="72"/>
      <c r="WOW815" s="72"/>
      <c r="WOX815" s="72"/>
      <c r="WOY815" s="72"/>
      <c r="WOZ815" s="72"/>
      <c r="WPA815" s="72"/>
      <c r="WPB815" s="72"/>
      <c r="WPC815" s="72"/>
      <c r="WPD815" s="72"/>
      <c r="WPE815" s="72"/>
      <c r="WPF815" s="72"/>
      <c r="WPG815" s="72"/>
      <c r="WPH815" s="72"/>
      <c r="WPI815" s="72"/>
      <c r="WPJ815" s="72"/>
      <c r="WPK815" s="72"/>
      <c r="WPL815" s="72"/>
      <c r="WPM815" s="72"/>
      <c r="WPN815" s="72"/>
      <c r="WPO815" s="72"/>
      <c r="WPP815" s="72"/>
      <c r="WPQ815" s="72"/>
      <c r="WPR815" s="72"/>
      <c r="WPS815" s="72"/>
      <c r="WPT815" s="72"/>
      <c r="WPU815" s="72"/>
      <c r="WPV815" s="72"/>
      <c r="WPW815" s="72"/>
      <c r="WPX815" s="72"/>
      <c r="WPY815" s="72"/>
      <c r="WPZ815" s="72"/>
      <c r="WQA815" s="72"/>
      <c r="WQB815" s="72"/>
      <c r="WQC815" s="72"/>
      <c r="WQD815" s="72"/>
      <c r="WQE815" s="72"/>
      <c r="WQF815" s="72"/>
      <c r="WQG815" s="72"/>
      <c r="WQH815" s="72"/>
      <c r="WQI815" s="72"/>
      <c r="WQJ815" s="72"/>
      <c r="WQK815" s="72"/>
      <c r="WQL815" s="72"/>
      <c r="WQM815" s="72"/>
      <c r="WQN815" s="72"/>
      <c r="WQO815" s="72"/>
      <c r="WQP815" s="72"/>
      <c r="WQQ815" s="72"/>
      <c r="WQR815" s="72"/>
      <c r="WQS815" s="72"/>
      <c r="WQT815" s="72"/>
      <c r="WQU815" s="72"/>
      <c r="WQV815" s="72"/>
      <c r="WQW815" s="72"/>
      <c r="WQX815" s="72"/>
      <c r="WQY815" s="72"/>
      <c r="WQZ815" s="72"/>
      <c r="WRA815" s="72"/>
      <c r="WRB815" s="72"/>
      <c r="WRC815" s="72"/>
      <c r="WRD815" s="72"/>
      <c r="WRE815" s="72"/>
      <c r="WRF815" s="72"/>
      <c r="WRG815" s="72"/>
      <c r="WRH815" s="72"/>
      <c r="WRI815" s="72"/>
      <c r="WRJ815" s="72"/>
      <c r="WRK815" s="72"/>
      <c r="WRL815" s="72"/>
      <c r="WRM815" s="72"/>
      <c r="WRN815" s="72"/>
      <c r="WRO815" s="72"/>
      <c r="WRP815" s="72"/>
      <c r="WRQ815" s="72"/>
      <c r="WRR815" s="72"/>
      <c r="WRS815" s="72"/>
      <c r="WRT815" s="72"/>
      <c r="WRU815" s="72"/>
      <c r="WRV815" s="72"/>
      <c r="WRW815" s="72"/>
      <c r="WRX815" s="72"/>
      <c r="WRY815" s="72"/>
      <c r="WRZ815" s="72"/>
      <c r="WSA815" s="72"/>
      <c r="WSB815" s="72"/>
      <c r="WSC815" s="72"/>
      <c r="WSD815" s="72"/>
      <c r="WSE815" s="72"/>
      <c r="WSF815" s="72"/>
      <c r="WSG815" s="72"/>
      <c r="WSH815" s="72"/>
      <c r="WSI815" s="72"/>
      <c r="WSJ815" s="72"/>
      <c r="WSK815" s="72"/>
      <c r="WSL815" s="72"/>
      <c r="WSM815" s="72"/>
      <c r="WSN815" s="72"/>
      <c r="WSO815" s="72"/>
      <c r="WSP815" s="72"/>
      <c r="WSQ815" s="72"/>
      <c r="WSR815" s="72"/>
      <c r="WSS815" s="72"/>
      <c r="WST815" s="72"/>
      <c r="WSU815" s="72"/>
      <c r="WSV815" s="72"/>
      <c r="WSW815" s="72"/>
      <c r="WSX815" s="72"/>
      <c r="WSY815" s="72"/>
      <c r="WSZ815" s="72"/>
      <c r="WTA815" s="72"/>
      <c r="WTB815" s="72"/>
      <c r="WTC815" s="72"/>
      <c r="WTD815" s="72"/>
      <c r="WTE815" s="72"/>
      <c r="WTF815" s="72"/>
      <c r="WTG815" s="72"/>
      <c r="WTH815" s="72"/>
      <c r="WTI815" s="72"/>
      <c r="WTJ815" s="72"/>
      <c r="WTK815" s="72"/>
      <c r="WTL815" s="72"/>
      <c r="WTM815" s="72"/>
      <c r="WTN815" s="72"/>
      <c r="WTO815" s="72"/>
      <c r="WTP815" s="72"/>
      <c r="WTQ815" s="72"/>
      <c r="WTR815" s="72"/>
      <c r="WTS815" s="72"/>
      <c r="WTT815" s="72"/>
      <c r="WTU815" s="72"/>
      <c r="WTV815" s="72"/>
      <c r="WTW815" s="72"/>
      <c r="WTX815" s="72"/>
      <c r="WTY815" s="72"/>
      <c r="WTZ815" s="72"/>
      <c r="WUA815" s="72"/>
      <c r="WUB815" s="72"/>
      <c r="WUC815" s="72"/>
      <c r="WUD815" s="72"/>
      <c r="WUE815" s="72"/>
      <c r="WUF815" s="72"/>
      <c r="WUG815" s="72"/>
      <c r="WUH815" s="72"/>
      <c r="WUI815" s="72"/>
      <c r="WUJ815" s="72"/>
      <c r="WUK815" s="72"/>
      <c r="WUL815" s="72"/>
      <c r="WUM815" s="72"/>
      <c r="WUN815" s="72"/>
      <c r="WUO815" s="72"/>
      <c r="WUP815" s="72"/>
      <c r="WUQ815" s="72"/>
      <c r="WUR815" s="72"/>
      <c r="WUS815" s="72"/>
      <c r="WUT815" s="72"/>
      <c r="WUU815" s="72"/>
      <c r="WUV815" s="72"/>
      <c r="WUW815" s="72"/>
      <c r="WUX815" s="72"/>
      <c r="WUY815" s="72"/>
      <c r="WUZ815" s="72"/>
      <c r="WVA815" s="72"/>
      <c r="WVB815" s="72"/>
      <c r="WVC815" s="72"/>
      <c r="WVD815" s="72"/>
      <c r="WVE815" s="72"/>
      <c r="WVF815" s="72"/>
      <c r="WVG815" s="72"/>
      <c r="WVH815" s="72"/>
      <c r="WVI815" s="72"/>
      <c r="WVJ815" s="72"/>
      <c r="WVK815" s="72"/>
      <c r="WVL815" s="72"/>
      <c r="WVM815" s="72"/>
      <c r="WVN815" s="72"/>
      <c r="WVO815" s="72"/>
      <c r="WVP815" s="72"/>
      <c r="WVQ815" s="72"/>
      <c r="WVR815" s="72"/>
      <c r="WVS815" s="72"/>
      <c r="WVT815" s="72"/>
      <c r="WVU815" s="72"/>
      <c r="WVV815" s="72"/>
      <c r="WVW815" s="72"/>
      <c r="WVX815" s="72"/>
      <c r="WVY815" s="72"/>
      <c r="WVZ815" s="72"/>
      <c r="WWA815" s="72"/>
      <c r="WWB815" s="72"/>
      <c r="WWC815" s="72"/>
      <c r="WWD815" s="72"/>
      <c r="WWE815" s="72"/>
      <c r="WWF815" s="72"/>
      <c r="WWG815" s="72"/>
      <c r="WWH815" s="72"/>
      <c r="WWI815" s="72"/>
      <c r="WWJ815" s="72"/>
      <c r="WWK815" s="72"/>
      <c r="WWL815" s="72"/>
      <c r="WWM815" s="72"/>
      <c r="WWN815" s="72"/>
      <c r="WWO815" s="72"/>
      <c r="WWP815" s="72"/>
      <c r="WWQ815" s="72"/>
      <c r="WWR815" s="72"/>
      <c r="WWS815" s="72"/>
      <c r="WWT815" s="72"/>
      <c r="WWU815" s="72"/>
      <c r="WWV815" s="72"/>
      <c r="WWW815" s="72"/>
      <c r="WWX815" s="72"/>
      <c r="WWY815" s="72"/>
      <c r="WWZ815" s="72"/>
      <c r="WXA815" s="72"/>
      <c r="WXB815" s="72"/>
      <c r="WXC815" s="72"/>
      <c r="WXD815" s="72"/>
      <c r="WXE815" s="72"/>
      <c r="WXF815" s="72"/>
      <c r="WXG815" s="72"/>
      <c r="WXH815" s="72"/>
      <c r="WXI815" s="72"/>
      <c r="WXJ815" s="72"/>
      <c r="WXK815" s="72"/>
      <c r="WXL815" s="72"/>
      <c r="WXM815" s="72"/>
      <c r="WXN815" s="72"/>
      <c r="WXO815" s="72"/>
      <c r="WXP815" s="72"/>
      <c r="WXQ815" s="72"/>
      <c r="WXR815" s="72"/>
      <c r="WXS815" s="72"/>
      <c r="WXT815" s="72"/>
      <c r="WXU815" s="72"/>
      <c r="WXV815" s="72"/>
      <c r="WXW815" s="72"/>
      <c r="WXX815" s="72"/>
      <c r="WXY815" s="72"/>
      <c r="WXZ815" s="72"/>
    </row>
    <row r="816" spans="1:16198" ht="35.25" x14ac:dyDescent="0.5">
      <c r="B816" s="226">
        <v>1</v>
      </c>
      <c r="C816" s="212" t="s">
        <v>16250</v>
      </c>
      <c r="D816" s="206">
        <v>1981</v>
      </c>
      <c r="E816" s="206"/>
      <c r="F816" s="193" t="s">
        <v>17193</v>
      </c>
      <c r="G816" s="206">
        <v>3</v>
      </c>
      <c r="H816" s="206">
        <v>2</v>
      </c>
      <c r="I816" s="207">
        <v>3234.9</v>
      </c>
      <c r="J816" s="207">
        <v>1996</v>
      </c>
      <c r="K816" s="207">
        <v>1996</v>
      </c>
      <c r="L816" s="176">
        <v>63</v>
      </c>
      <c r="M816" s="206" t="s">
        <v>17051</v>
      </c>
      <c r="N816" s="206" t="s">
        <v>17089</v>
      </c>
      <c r="O816" s="206" t="s">
        <v>17055</v>
      </c>
      <c r="P816" s="207">
        <v>7378170</v>
      </c>
      <c r="Q816" s="210"/>
      <c r="R816" s="207">
        <v>6544274.5499999998</v>
      </c>
      <c r="S816" s="207">
        <v>344435.5</v>
      </c>
      <c r="T816" s="207">
        <f>P816-R816-S816</f>
        <v>489459.95000000019</v>
      </c>
      <c r="U816" s="194">
        <f t="shared" si="476"/>
        <v>2280.8031160159508</v>
      </c>
      <c r="V816" s="210">
        <v>3770.81</v>
      </c>
    </row>
    <row r="817" spans="1:16198" s="73" customFormat="1" ht="35.25" x14ac:dyDescent="0.5">
      <c r="A817" s="31"/>
      <c r="B817" s="201" t="s">
        <v>71</v>
      </c>
      <c r="C817" s="216"/>
      <c r="D817" s="193" t="s">
        <v>17029</v>
      </c>
      <c r="E817" s="193" t="s">
        <v>17029</v>
      </c>
      <c r="F817" s="193" t="s">
        <v>17029</v>
      </c>
      <c r="G817" s="193" t="s">
        <v>17029</v>
      </c>
      <c r="H817" s="193" t="s">
        <v>17029</v>
      </c>
      <c r="I817" s="198">
        <f>I818+I819</f>
        <v>3124.2</v>
      </c>
      <c r="J817" s="198">
        <f t="shared" ref="J817:L817" si="479">J818+J819</f>
        <v>2387.1</v>
      </c>
      <c r="K817" s="198">
        <f t="shared" si="479"/>
        <v>2387.1</v>
      </c>
      <c r="L817" s="176">
        <f t="shared" si="479"/>
        <v>158</v>
      </c>
      <c r="M817" s="193" t="s">
        <v>17029</v>
      </c>
      <c r="N817" s="193" t="s">
        <v>17029</v>
      </c>
      <c r="O817" s="196" t="s">
        <v>17029</v>
      </c>
      <c r="P817" s="199">
        <v>15355040</v>
      </c>
      <c r="Q817" s="199"/>
      <c r="R817" s="198">
        <f>R818+R819</f>
        <v>12498807.83</v>
      </c>
      <c r="S817" s="198">
        <f t="shared" ref="S817:T817" si="480">S818+S819</f>
        <v>657831.99</v>
      </c>
      <c r="T817" s="198">
        <f t="shared" si="480"/>
        <v>2198400.1799999997</v>
      </c>
      <c r="U817" s="194">
        <f t="shared" si="476"/>
        <v>4914.8710069777862</v>
      </c>
      <c r="V817" s="200">
        <f>MAX(V818:V819)</f>
        <v>6347.3389638009057</v>
      </c>
      <c r="W817" s="72"/>
      <c r="X817" s="72"/>
      <c r="Y817" s="72"/>
      <c r="Z817" s="72"/>
      <c r="AA817" s="72"/>
      <c r="AB817" s="72"/>
      <c r="AC817" s="72"/>
      <c r="AD817" s="72"/>
      <c r="AE817" s="72"/>
      <c r="AF817" s="72"/>
      <c r="AG817" s="72"/>
      <c r="AH817" s="72"/>
      <c r="AI817" s="72"/>
      <c r="AJ817" s="72"/>
      <c r="AK817" s="72"/>
      <c r="AL817" s="72"/>
      <c r="AM817" s="72"/>
      <c r="AN817" s="72"/>
      <c r="AO817" s="72"/>
      <c r="AP817" s="72"/>
      <c r="AQ817" s="72"/>
      <c r="AR817" s="72"/>
      <c r="AS817" s="72"/>
      <c r="AT817" s="72"/>
      <c r="AU817" s="72"/>
      <c r="AV817" s="72"/>
      <c r="AW817" s="72"/>
      <c r="AX817" s="72"/>
      <c r="AY817" s="72"/>
      <c r="AZ817" s="72"/>
      <c r="BA817" s="72"/>
      <c r="BB817" s="72"/>
      <c r="BC817" s="72"/>
      <c r="BD817" s="72"/>
      <c r="BE817" s="72"/>
      <c r="BF817" s="72"/>
      <c r="BG817" s="72"/>
      <c r="BH817" s="72"/>
      <c r="BI817" s="72"/>
      <c r="BJ817" s="72"/>
      <c r="BK817" s="72"/>
      <c r="BL817" s="72"/>
      <c r="BM817" s="72"/>
      <c r="BN817" s="72"/>
      <c r="BO817" s="72"/>
      <c r="BP817" s="72"/>
      <c r="BQ817" s="72"/>
      <c r="BR817" s="72"/>
      <c r="BS817" s="72"/>
      <c r="BT817" s="72"/>
      <c r="BU817" s="72"/>
      <c r="BV817" s="72"/>
      <c r="BW817" s="72"/>
      <c r="BX817" s="72"/>
      <c r="BY817" s="72"/>
      <c r="BZ817" s="72"/>
      <c r="CA817" s="72"/>
      <c r="CB817" s="72"/>
      <c r="CC817" s="72"/>
      <c r="CD817" s="72"/>
      <c r="CE817" s="72"/>
      <c r="CF817" s="72"/>
      <c r="CG817" s="72"/>
      <c r="CH817" s="72"/>
      <c r="CI817" s="72"/>
      <c r="CJ817" s="72"/>
      <c r="CK817" s="72"/>
      <c r="CL817" s="72"/>
      <c r="CM817" s="72"/>
      <c r="CN817" s="72"/>
      <c r="CO817" s="72"/>
      <c r="CP817" s="72"/>
      <c r="CQ817" s="72"/>
      <c r="CR817" s="72"/>
      <c r="CS817" s="72"/>
      <c r="CT817" s="72"/>
      <c r="CU817" s="72"/>
      <c r="CV817" s="72"/>
      <c r="CW817" s="72"/>
      <c r="CX817" s="72"/>
      <c r="CY817" s="72"/>
      <c r="CZ817" s="72"/>
      <c r="DA817" s="72"/>
      <c r="DB817" s="72"/>
      <c r="DC817" s="72"/>
      <c r="DD817" s="72"/>
      <c r="DE817" s="72"/>
      <c r="DF817" s="72"/>
      <c r="DG817" s="72"/>
      <c r="DH817" s="72"/>
      <c r="DI817" s="72"/>
      <c r="DJ817" s="72"/>
      <c r="DK817" s="72"/>
      <c r="DL817" s="72"/>
      <c r="DM817" s="72"/>
      <c r="DN817" s="72"/>
      <c r="DO817" s="72"/>
      <c r="DP817" s="72"/>
      <c r="DQ817" s="72"/>
      <c r="DR817" s="72"/>
      <c r="DS817" s="72"/>
      <c r="DT817" s="72"/>
      <c r="DU817" s="72"/>
      <c r="DV817" s="72"/>
      <c r="DW817" s="72"/>
      <c r="DX817" s="72"/>
      <c r="DY817" s="72"/>
      <c r="DZ817" s="72"/>
      <c r="EA817" s="72"/>
      <c r="EB817" s="72"/>
      <c r="EC817" s="72"/>
      <c r="ED817" s="72"/>
      <c r="EE817" s="72"/>
      <c r="EF817" s="72"/>
      <c r="EG817" s="72"/>
      <c r="EH817" s="72"/>
      <c r="EI817" s="72"/>
      <c r="EJ817" s="72"/>
      <c r="EK817" s="72"/>
      <c r="EL817" s="72"/>
      <c r="EM817" s="72"/>
      <c r="EN817" s="72"/>
      <c r="EO817" s="72"/>
      <c r="EP817" s="72"/>
      <c r="EQ817" s="72"/>
      <c r="ER817" s="72"/>
      <c r="ES817" s="72"/>
      <c r="ET817" s="72"/>
      <c r="EU817" s="72"/>
      <c r="EV817" s="72"/>
      <c r="EW817" s="72"/>
      <c r="EX817" s="72"/>
      <c r="EY817" s="72"/>
      <c r="EZ817" s="72"/>
      <c r="FA817" s="72"/>
      <c r="FB817" s="72"/>
      <c r="FC817" s="72"/>
      <c r="FD817" s="72"/>
      <c r="FE817" s="72"/>
      <c r="FF817" s="72"/>
      <c r="FG817" s="72"/>
      <c r="FH817" s="72"/>
      <c r="FI817" s="72"/>
      <c r="FJ817" s="72"/>
      <c r="FK817" s="72"/>
      <c r="FL817" s="72"/>
      <c r="FM817" s="72"/>
      <c r="FN817" s="72"/>
      <c r="FO817" s="72"/>
      <c r="FP817" s="72"/>
      <c r="FQ817" s="72"/>
      <c r="FR817" s="72"/>
      <c r="FS817" s="72"/>
      <c r="FT817" s="72"/>
      <c r="FU817" s="72"/>
      <c r="FV817" s="72"/>
      <c r="FW817" s="72"/>
      <c r="FX817" s="72"/>
      <c r="FY817" s="72"/>
      <c r="FZ817" s="72"/>
      <c r="GA817" s="72"/>
      <c r="GB817" s="72"/>
      <c r="GC817" s="72"/>
      <c r="GD817" s="72"/>
      <c r="GE817" s="72"/>
      <c r="GF817" s="72"/>
      <c r="GG817" s="72"/>
      <c r="GH817" s="72"/>
      <c r="GI817" s="72"/>
      <c r="GJ817" s="72"/>
      <c r="GK817" s="72"/>
      <c r="GL817" s="72"/>
      <c r="GM817" s="72"/>
      <c r="GN817" s="72"/>
      <c r="GO817" s="72"/>
      <c r="GP817" s="72"/>
      <c r="GQ817" s="72"/>
      <c r="GR817" s="72"/>
      <c r="GS817" s="72"/>
      <c r="GT817" s="72"/>
      <c r="GU817" s="72"/>
      <c r="GV817" s="72"/>
      <c r="GW817" s="72"/>
      <c r="GX817" s="72"/>
      <c r="GY817" s="72"/>
      <c r="GZ817" s="72"/>
      <c r="HA817" s="72"/>
      <c r="HB817" s="72"/>
      <c r="HC817" s="72"/>
      <c r="HD817" s="72"/>
      <c r="HE817" s="72"/>
      <c r="HF817" s="72"/>
      <c r="HG817" s="72"/>
      <c r="HH817" s="72"/>
      <c r="HI817" s="72"/>
      <c r="HJ817" s="72"/>
      <c r="HK817" s="72"/>
      <c r="HL817" s="72"/>
      <c r="HM817" s="72"/>
      <c r="HN817" s="72"/>
      <c r="HO817" s="72"/>
      <c r="HP817" s="72"/>
      <c r="HQ817" s="72"/>
      <c r="HR817" s="72"/>
      <c r="HS817" s="72"/>
      <c r="HT817" s="72"/>
      <c r="HU817" s="72"/>
      <c r="HV817" s="72"/>
      <c r="HW817" s="72"/>
      <c r="HX817" s="72"/>
      <c r="HY817" s="72"/>
      <c r="HZ817" s="72"/>
      <c r="IA817" s="72"/>
      <c r="IB817" s="72"/>
      <c r="IC817" s="72"/>
      <c r="ID817" s="72"/>
      <c r="IE817" s="72"/>
      <c r="IF817" s="72"/>
      <c r="IG817" s="72"/>
      <c r="IH817" s="72"/>
      <c r="II817" s="72"/>
      <c r="IJ817" s="72"/>
      <c r="IK817" s="72"/>
      <c r="IL817" s="72"/>
      <c r="IM817" s="72"/>
      <c r="IN817" s="72"/>
      <c r="IO817" s="72"/>
      <c r="IP817" s="72"/>
      <c r="IQ817" s="72"/>
      <c r="IR817" s="72"/>
      <c r="IS817" s="72"/>
      <c r="IT817" s="72"/>
      <c r="IU817" s="72"/>
      <c r="IV817" s="72"/>
      <c r="IW817" s="72"/>
      <c r="IX817" s="72"/>
      <c r="IY817" s="72"/>
      <c r="IZ817" s="72"/>
      <c r="JA817" s="72"/>
      <c r="JB817" s="72"/>
      <c r="JC817" s="72"/>
      <c r="JD817" s="72"/>
      <c r="JE817" s="72"/>
      <c r="JF817" s="72"/>
      <c r="JG817" s="72"/>
      <c r="JH817" s="72"/>
      <c r="JI817" s="72"/>
      <c r="JJ817" s="72"/>
      <c r="JK817" s="72"/>
      <c r="JL817" s="72"/>
      <c r="JM817" s="72"/>
      <c r="JN817" s="72"/>
      <c r="JO817" s="72"/>
      <c r="JP817" s="72"/>
      <c r="JQ817" s="72"/>
      <c r="JR817" s="72"/>
      <c r="JS817" s="72"/>
      <c r="JT817" s="72"/>
      <c r="JU817" s="72"/>
      <c r="JV817" s="72"/>
      <c r="JW817" s="72"/>
      <c r="JX817" s="72"/>
      <c r="JY817" s="72"/>
      <c r="JZ817" s="72"/>
      <c r="KA817" s="72"/>
      <c r="KB817" s="72"/>
      <c r="KC817" s="72"/>
      <c r="KD817" s="72"/>
      <c r="KE817" s="72"/>
      <c r="KF817" s="72"/>
      <c r="KG817" s="72"/>
      <c r="KH817" s="72"/>
      <c r="KI817" s="72"/>
      <c r="KJ817" s="72"/>
      <c r="KK817" s="72"/>
      <c r="KL817" s="72"/>
      <c r="KM817" s="72"/>
      <c r="KN817" s="72"/>
      <c r="KO817" s="72"/>
      <c r="KP817" s="72"/>
      <c r="KQ817" s="72"/>
      <c r="KR817" s="72"/>
      <c r="KS817" s="72"/>
      <c r="KT817" s="72"/>
      <c r="KU817" s="72"/>
      <c r="KV817" s="72"/>
      <c r="KW817" s="72"/>
      <c r="KX817" s="72"/>
      <c r="KY817" s="72"/>
      <c r="KZ817" s="72"/>
      <c r="LA817" s="72"/>
      <c r="LB817" s="72"/>
      <c r="LC817" s="72"/>
      <c r="LD817" s="72"/>
      <c r="LE817" s="72"/>
      <c r="LF817" s="72"/>
      <c r="LG817" s="72"/>
      <c r="LH817" s="72"/>
      <c r="LI817" s="72"/>
      <c r="LJ817" s="72"/>
      <c r="LK817" s="72"/>
      <c r="LL817" s="72"/>
      <c r="LM817" s="72"/>
      <c r="LN817" s="72"/>
      <c r="LO817" s="72"/>
      <c r="LP817" s="72"/>
      <c r="LQ817" s="72"/>
      <c r="LR817" s="72"/>
      <c r="LS817" s="72"/>
      <c r="LT817" s="72"/>
      <c r="LU817" s="72"/>
      <c r="LV817" s="72"/>
      <c r="LW817" s="72"/>
      <c r="LX817" s="72"/>
      <c r="LY817" s="72"/>
      <c r="LZ817" s="72"/>
      <c r="MA817" s="72"/>
      <c r="MB817" s="72"/>
      <c r="MC817" s="72"/>
      <c r="MD817" s="72"/>
      <c r="ME817" s="72"/>
      <c r="MF817" s="72"/>
      <c r="MG817" s="72"/>
      <c r="MH817" s="72"/>
      <c r="MI817" s="72"/>
      <c r="MJ817" s="72"/>
      <c r="MK817" s="72"/>
      <c r="ML817" s="72"/>
      <c r="MM817" s="72"/>
      <c r="MN817" s="72"/>
      <c r="MO817" s="72"/>
      <c r="MP817" s="72"/>
      <c r="MQ817" s="72"/>
      <c r="MR817" s="72"/>
      <c r="MS817" s="72"/>
      <c r="MT817" s="72"/>
      <c r="MU817" s="72"/>
      <c r="MV817" s="72"/>
      <c r="MW817" s="72"/>
      <c r="MX817" s="72"/>
      <c r="MY817" s="72"/>
      <c r="MZ817" s="72"/>
      <c r="NA817" s="72"/>
      <c r="NB817" s="72"/>
      <c r="NC817" s="72"/>
      <c r="ND817" s="72"/>
      <c r="NE817" s="72"/>
      <c r="NF817" s="72"/>
      <c r="NG817" s="72"/>
      <c r="NH817" s="72"/>
      <c r="NI817" s="72"/>
      <c r="NJ817" s="72"/>
      <c r="NK817" s="72"/>
      <c r="NL817" s="72"/>
      <c r="NM817" s="72"/>
      <c r="NN817" s="72"/>
      <c r="NO817" s="72"/>
      <c r="NP817" s="72"/>
      <c r="NQ817" s="72"/>
      <c r="NR817" s="72"/>
      <c r="NS817" s="72"/>
      <c r="NT817" s="72"/>
      <c r="NU817" s="72"/>
      <c r="NV817" s="72"/>
      <c r="NW817" s="72"/>
      <c r="NX817" s="72"/>
      <c r="NY817" s="72"/>
      <c r="NZ817" s="72"/>
      <c r="OA817" s="72"/>
      <c r="OB817" s="72"/>
      <c r="OC817" s="72"/>
      <c r="OD817" s="72"/>
      <c r="OE817" s="72"/>
      <c r="OF817" s="72"/>
      <c r="OG817" s="72"/>
      <c r="OH817" s="72"/>
      <c r="OI817" s="72"/>
      <c r="OJ817" s="72"/>
      <c r="OK817" s="72"/>
      <c r="OL817" s="72"/>
      <c r="OM817" s="72"/>
      <c r="ON817" s="72"/>
      <c r="OO817" s="72"/>
      <c r="OP817" s="72"/>
      <c r="OQ817" s="72"/>
      <c r="OR817" s="72"/>
      <c r="OS817" s="72"/>
      <c r="OT817" s="72"/>
      <c r="OU817" s="72"/>
      <c r="OV817" s="72"/>
      <c r="OW817" s="72"/>
      <c r="OX817" s="72"/>
      <c r="OY817" s="72"/>
      <c r="OZ817" s="72"/>
      <c r="PA817" s="72"/>
      <c r="PB817" s="72"/>
      <c r="PC817" s="72"/>
      <c r="PD817" s="72"/>
      <c r="PE817" s="72"/>
      <c r="PF817" s="72"/>
      <c r="PG817" s="72"/>
      <c r="PH817" s="72"/>
      <c r="PI817" s="72"/>
      <c r="PJ817" s="72"/>
      <c r="PK817" s="72"/>
      <c r="PL817" s="72"/>
      <c r="PM817" s="72"/>
      <c r="PN817" s="72"/>
      <c r="PO817" s="72"/>
      <c r="PP817" s="72"/>
      <c r="PQ817" s="72"/>
      <c r="PR817" s="72"/>
      <c r="PS817" s="72"/>
      <c r="PT817" s="72"/>
      <c r="PU817" s="72"/>
      <c r="PV817" s="72"/>
      <c r="PW817" s="72"/>
      <c r="PX817" s="72"/>
      <c r="PY817" s="72"/>
      <c r="PZ817" s="72"/>
      <c r="QA817" s="72"/>
      <c r="QB817" s="72"/>
      <c r="QC817" s="72"/>
      <c r="QD817" s="72"/>
      <c r="QE817" s="72"/>
      <c r="QF817" s="72"/>
      <c r="QG817" s="72"/>
      <c r="QH817" s="72"/>
      <c r="QI817" s="72"/>
      <c r="QJ817" s="72"/>
      <c r="QK817" s="72"/>
      <c r="QL817" s="72"/>
      <c r="QM817" s="72"/>
      <c r="QN817" s="72"/>
      <c r="QO817" s="72"/>
      <c r="QP817" s="72"/>
      <c r="QQ817" s="72"/>
      <c r="QR817" s="72"/>
      <c r="QS817" s="72"/>
      <c r="QT817" s="72"/>
      <c r="QU817" s="72"/>
      <c r="QV817" s="72"/>
      <c r="QW817" s="72"/>
      <c r="QX817" s="72"/>
      <c r="QY817" s="72"/>
      <c r="QZ817" s="72"/>
      <c r="RA817" s="72"/>
      <c r="RB817" s="72"/>
      <c r="RC817" s="72"/>
      <c r="RD817" s="72"/>
      <c r="RE817" s="72"/>
      <c r="RF817" s="72"/>
      <c r="RG817" s="72"/>
      <c r="RH817" s="72"/>
      <c r="RI817" s="72"/>
      <c r="RJ817" s="72"/>
      <c r="RK817" s="72"/>
      <c r="RL817" s="72"/>
      <c r="RM817" s="72"/>
      <c r="RN817" s="72"/>
      <c r="RO817" s="72"/>
      <c r="RP817" s="72"/>
      <c r="RQ817" s="72"/>
      <c r="RR817" s="72"/>
      <c r="RS817" s="72"/>
      <c r="RT817" s="72"/>
      <c r="RU817" s="72"/>
      <c r="RV817" s="72"/>
      <c r="RW817" s="72"/>
      <c r="RX817" s="72"/>
      <c r="RY817" s="72"/>
      <c r="RZ817" s="72"/>
      <c r="SA817" s="72"/>
      <c r="SB817" s="72"/>
      <c r="SC817" s="72"/>
      <c r="SD817" s="72"/>
      <c r="SE817" s="72"/>
      <c r="SF817" s="72"/>
      <c r="SG817" s="72"/>
      <c r="SH817" s="72"/>
      <c r="SI817" s="72"/>
      <c r="SJ817" s="72"/>
      <c r="SK817" s="72"/>
      <c r="SL817" s="72"/>
      <c r="SM817" s="72"/>
      <c r="SN817" s="72"/>
      <c r="SO817" s="72"/>
      <c r="SP817" s="72"/>
      <c r="SQ817" s="72"/>
      <c r="SR817" s="72"/>
      <c r="SS817" s="72"/>
      <c r="ST817" s="72"/>
      <c r="SU817" s="72"/>
      <c r="SV817" s="72"/>
      <c r="SW817" s="72"/>
      <c r="SX817" s="72"/>
      <c r="SY817" s="72"/>
      <c r="SZ817" s="72"/>
      <c r="TA817" s="72"/>
      <c r="TB817" s="72"/>
      <c r="TC817" s="72"/>
      <c r="TD817" s="72"/>
      <c r="TE817" s="72"/>
      <c r="TF817" s="72"/>
      <c r="TG817" s="72"/>
      <c r="TH817" s="72"/>
      <c r="TI817" s="72"/>
      <c r="TJ817" s="72"/>
      <c r="TK817" s="72"/>
      <c r="TL817" s="72"/>
      <c r="TM817" s="72"/>
      <c r="TN817" s="72"/>
      <c r="TO817" s="72"/>
      <c r="TP817" s="72"/>
      <c r="TQ817" s="72"/>
      <c r="TR817" s="72"/>
      <c r="TS817" s="72"/>
      <c r="TT817" s="72"/>
      <c r="TU817" s="72"/>
      <c r="TV817" s="72"/>
      <c r="TW817" s="72"/>
      <c r="TX817" s="72"/>
      <c r="TY817" s="72"/>
      <c r="TZ817" s="72"/>
      <c r="UA817" s="72"/>
      <c r="UB817" s="72"/>
      <c r="UC817" s="72"/>
      <c r="UD817" s="72"/>
      <c r="UE817" s="72"/>
      <c r="UF817" s="72"/>
      <c r="UG817" s="72"/>
      <c r="UH817" s="72"/>
      <c r="UI817" s="72"/>
      <c r="UJ817" s="72"/>
      <c r="UK817" s="72"/>
      <c r="UL817" s="72"/>
      <c r="UM817" s="72"/>
      <c r="UN817" s="72"/>
      <c r="UO817" s="72"/>
      <c r="UP817" s="72"/>
      <c r="UQ817" s="72"/>
      <c r="UR817" s="72"/>
      <c r="US817" s="72"/>
      <c r="UT817" s="72"/>
      <c r="UU817" s="72"/>
      <c r="UV817" s="72"/>
      <c r="UW817" s="72"/>
      <c r="UX817" s="72"/>
      <c r="UY817" s="72"/>
      <c r="UZ817" s="72"/>
      <c r="VA817" s="72"/>
      <c r="VB817" s="72"/>
      <c r="VC817" s="72"/>
      <c r="VD817" s="72"/>
      <c r="VE817" s="72"/>
      <c r="VF817" s="72"/>
      <c r="VG817" s="72"/>
      <c r="VH817" s="72"/>
      <c r="VI817" s="72"/>
      <c r="VJ817" s="72"/>
      <c r="VK817" s="72"/>
      <c r="VL817" s="72"/>
      <c r="VM817" s="72"/>
      <c r="VN817" s="72"/>
      <c r="VO817" s="72"/>
      <c r="VP817" s="72"/>
      <c r="VQ817" s="72"/>
      <c r="VR817" s="72"/>
      <c r="VS817" s="72"/>
      <c r="VT817" s="72"/>
      <c r="VU817" s="72"/>
      <c r="VV817" s="72"/>
      <c r="VW817" s="72"/>
      <c r="VX817" s="72"/>
      <c r="VY817" s="72"/>
      <c r="VZ817" s="72"/>
      <c r="WA817" s="72"/>
      <c r="WB817" s="72"/>
      <c r="WC817" s="72"/>
      <c r="WD817" s="72"/>
      <c r="WE817" s="72"/>
      <c r="WF817" s="72"/>
      <c r="WG817" s="72"/>
      <c r="WH817" s="72"/>
      <c r="WI817" s="72"/>
      <c r="WJ817" s="72"/>
      <c r="WK817" s="72"/>
      <c r="WL817" s="72"/>
      <c r="WM817" s="72"/>
      <c r="WN817" s="72"/>
      <c r="WO817" s="72"/>
      <c r="WP817" s="72"/>
      <c r="WQ817" s="72"/>
      <c r="WR817" s="72"/>
      <c r="WS817" s="72"/>
      <c r="WT817" s="72"/>
      <c r="WU817" s="72"/>
      <c r="WV817" s="72"/>
      <c r="WW817" s="72"/>
      <c r="WX817" s="72"/>
      <c r="WY817" s="72"/>
      <c r="WZ817" s="72"/>
      <c r="XA817" s="72"/>
      <c r="XB817" s="72"/>
      <c r="XC817" s="72"/>
      <c r="XD817" s="72"/>
      <c r="XE817" s="72"/>
      <c r="XF817" s="72"/>
      <c r="XG817" s="72"/>
      <c r="XH817" s="72"/>
      <c r="XI817" s="72"/>
      <c r="XJ817" s="72"/>
      <c r="XK817" s="72"/>
      <c r="XL817" s="72"/>
      <c r="XM817" s="72"/>
      <c r="XN817" s="72"/>
      <c r="XO817" s="72"/>
      <c r="XP817" s="72"/>
      <c r="XQ817" s="72"/>
      <c r="XR817" s="72"/>
      <c r="XS817" s="72"/>
      <c r="XT817" s="72"/>
      <c r="XU817" s="72"/>
      <c r="XV817" s="72"/>
      <c r="XW817" s="72"/>
      <c r="XX817" s="72"/>
      <c r="XY817" s="72"/>
      <c r="XZ817" s="72"/>
      <c r="YA817" s="72"/>
      <c r="YB817" s="72"/>
      <c r="YC817" s="72"/>
      <c r="YD817" s="72"/>
      <c r="YE817" s="72"/>
      <c r="YF817" s="72"/>
      <c r="YG817" s="72"/>
      <c r="YH817" s="72"/>
      <c r="YI817" s="72"/>
      <c r="YJ817" s="72"/>
      <c r="YK817" s="72"/>
      <c r="YL817" s="72"/>
      <c r="YM817" s="72"/>
      <c r="YN817" s="72"/>
      <c r="YO817" s="72"/>
      <c r="YP817" s="72"/>
      <c r="YQ817" s="72"/>
      <c r="YR817" s="72"/>
      <c r="YS817" s="72"/>
      <c r="YT817" s="72"/>
      <c r="YU817" s="72"/>
      <c r="YV817" s="72"/>
      <c r="YW817" s="72"/>
      <c r="YX817" s="72"/>
      <c r="YY817" s="72"/>
      <c r="YZ817" s="72"/>
      <c r="ZA817" s="72"/>
      <c r="ZB817" s="72"/>
      <c r="ZC817" s="72"/>
      <c r="ZD817" s="72"/>
      <c r="ZE817" s="72"/>
      <c r="ZF817" s="72"/>
      <c r="ZG817" s="72"/>
      <c r="ZH817" s="72"/>
      <c r="ZI817" s="72"/>
      <c r="ZJ817" s="72"/>
      <c r="ZK817" s="72"/>
      <c r="ZL817" s="72"/>
      <c r="ZM817" s="72"/>
      <c r="ZN817" s="72"/>
      <c r="ZO817" s="72"/>
      <c r="ZP817" s="72"/>
      <c r="ZQ817" s="72"/>
      <c r="ZR817" s="72"/>
      <c r="ZS817" s="72"/>
      <c r="ZT817" s="72"/>
      <c r="ZU817" s="72"/>
      <c r="ZV817" s="72"/>
      <c r="ZW817" s="72"/>
      <c r="ZX817" s="72"/>
      <c r="ZY817" s="72"/>
      <c r="ZZ817" s="72"/>
      <c r="AAA817" s="72"/>
      <c r="AAB817" s="72"/>
      <c r="AAC817" s="72"/>
      <c r="AAD817" s="72"/>
      <c r="AAE817" s="72"/>
      <c r="AAF817" s="72"/>
      <c r="AAG817" s="72"/>
      <c r="AAH817" s="72"/>
      <c r="AAI817" s="72"/>
      <c r="AAJ817" s="72"/>
      <c r="AAK817" s="72"/>
      <c r="AAL817" s="72"/>
      <c r="AAM817" s="72"/>
      <c r="AAN817" s="72"/>
      <c r="AAO817" s="72"/>
      <c r="AAP817" s="72"/>
      <c r="AAQ817" s="72"/>
      <c r="AAR817" s="72"/>
      <c r="AAS817" s="72"/>
      <c r="AAT817" s="72"/>
      <c r="AAU817" s="72"/>
      <c r="AAV817" s="72"/>
      <c r="AAW817" s="72"/>
      <c r="AAX817" s="72"/>
      <c r="AAY817" s="72"/>
      <c r="AAZ817" s="72"/>
      <c r="ABA817" s="72"/>
      <c r="ABB817" s="72"/>
      <c r="ABC817" s="72"/>
      <c r="ABD817" s="72"/>
      <c r="ABE817" s="72"/>
      <c r="ABF817" s="72"/>
      <c r="ABG817" s="72"/>
      <c r="ABH817" s="72"/>
      <c r="ABI817" s="72"/>
      <c r="ABJ817" s="72"/>
      <c r="ABK817" s="72"/>
      <c r="ABL817" s="72"/>
      <c r="ABM817" s="72"/>
      <c r="ABN817" s="72"/>
      <c r="ABO817" s="72"/>
      <c r="ABP817" s="72"/>
      <c r="ABQ817" s="72"/>
      <c r="ABR817" s="72"/>
      <c r="ABS817" s="72"/>
      <c r="ABT817" s="72"/>
      <c r="ABU817" s="72"/>
      <c r="ABV817" s="72"/>
      <c r="ABW817" s="72"/>
      <c r="ABX817" s="72"/>
      <c r="ABY817" s="72"/>
      <c r="ABZ817" s="72"/>
      <c r="ACA817" s="72"/>
      <c r="ACB817" s="72"/>
      <c r="ACC817" s="72"/>
      <c r="ACD817" s="72"/>
      <c r="ACE817" s="72"/>
      <c r="ACF817" s="72"/>
      <c r="ACG817" s="72"/>
      <c r="ACH817" s="72"/>
      <c r="ACI817" s="72"/>
      <c r="ACJ817" s="72"/>
      <c r="ACK817" s="72"/>
      <c r="ACL817" s="72"/>
      <c r="ACM817" s="72"/>
      <c r="ACN817" s="72"/>
      <c r="ACO817" s="72"/>
      <c r="ACP817" s="72"/>
      <c r="ACQ817" s="72"/>
      <c r="ACR817" s="72"/>
      <c r="ACS817" s="72"/>
      <c r="ACT817" s="72"/>
      <c r="ACU817" s="72"/>
      <c r="ACV817" s="72"/>
      <c r="ACW817" s="72"/>
      <c r="ACX817" s="72"/>
      <c r="ACY817" s="72"/>
      <c r="ACZ817" s="72"/>
      <c r="ADA817" s="72"/>
      <c r="ADB817" s="72"/>
      <c r="ADC817" s="72"/>
      <c r="ADD817" s="72"/>
      <c r="ADE817" s="72"/>
      <c r="ADF817" s="72"/>
      <c r="ADG817" s="72"/>
      <c r="ADH817" s="72"/>
      <c r="ADI817" s="72"/>
      <c r="ADJ817" s="72"/>
      <c r="ADK817" s="72"/>
      <c r="ADL817" s="72"/>
      <c r="ADM817" s="72"/>
      <c r="ADN817" s="72"/>
      <c r="ADO817" s="72"/>
      <c r="ADP817" s="72"/>
      <c r="ADQ817" s="72"/>
      <c r="ADR817" s="72"/>
      <c r="ADS817" s="72"/>
      <c r="ADT817" s="72"/>
      <c r="ADU817" s="72"/>
      <c r="ADV817" s="72"/>
      <c r="ADW817" s="72"/>
      <c r="ADX817" s="72"/>
      <c r="ADY817" s="72"/>
      <c r="ADZ817" s="72"/>
      <c r="AEA817" s="72"/>
      <c r="AEB817" s="72"/>
      <c r="AEC817" s="72"/>
      <c r="AED817" s="72"/>
      <c r="AEE817" s="72"/>
      <c r="AEF817" s="72"/>
      <c r="AEG817" s="72"/>
      <c r="AEH817" s="72"/>
      <c r="AEI817" s="72"/>
      <c r="AEJ817" s="72"/>
      <c r="AEK817" s="72"/>
      <c r="AEL817" s="72"/>
      <c r="AEM817" s="72"/>
      <c r="AEN817" s="72"/>
      <c r="AEO817" s="72"/>
      <c r="AEP817" s="72"/>
      <c r="AEQ817" s="72"/>
      <c r="AER817" s="72"/>
      <c r="AES817" s="72"/>
      <c r="AET817" s="72"/>
      <c r="AEU817" s="72"/>
      <c r="AEV817" s="72"/>
      <c r="AEW817" s="72"/>
      <c r="AEX817" s="72"/>
      <c r="AEY817" s="72"/>
      <c r="AEZ817" s="72"/>
      <c r="AFA817" s="72"/>
      <c r="AFB817" s="72"/>
      <c r="AFC817" s="72"/>
      <c r="AFD817" s="72"/>
      <c r="AFE817" s="72"/>
      <c r="AFF817" s="72"/>
      <c r="AFG817" s="72"/>
      <c r="AFH817" s="72"/>
      <c r="AFI817" s="72"/>
      <c r="AFJ817" s="72"/>
      <c r="AFK817" s="72"/>
      <c r="AFL817" s="72"/>
      <c r="AFM817" s="72"/>
      <c r="AFN817" s="72"/>
      <c r="AFO817" s="72"/>
      <c r="AFP817" s="72"/>
      <c r="AFQ817" s="72"/>
      <c r="AFR817" s="72"/>
      <c r="AFS817" s="72"/>
      <c r="AFT817" s="72"/>
      <c r="AFU817" s="72"/>
      <c r="AFV817" s="72"/>
      <c r="AFW817" s="72"/>
      <c r="AFX817" s="72"/>
      <c r="AFY817" s="72"/>
      <c r="AFZ817" s="72"/>
      <c r="AGA817" s="72"/>
      <c r="AGB817" s="72"/>
      <c r="AGC817" s="72"/>
      <c r="AGD817" s="72"/>
      <c r="AGE817" s="72"/>
      <c r="AGF817" s="72"/>
      <c r="AGG817" s="72"/>
      <c r="AGH817" s="72"/>
      <c r="AGI817" s="72"/>
      <c r="AGJ817" s="72"/>
      <c r="AGK817" s="72"/>
      <c r="AGL817" s="72"/>
      <c r="AGM817" s="72"/>
      <c r="AGN817" s="72"/>
      <c r="AGO817" s="72"/>
      <c r="AGP817" s="72"/>
      <c r="AGQ817" s="72"/>
      <c r="AGR817" s="72"/>
      <c r="AGS817" s="72"/>
      <c r="AGT817" s="72"/>
      <c r="AGU817" s="72"/>
      <c r="AGV817" s="72"/>
      <c r="AGW817" s="72"/>
      <c r="AGX817" s="72"/>
      <c r="AGY817" s="72"/>
      <c r="AGZ817" s="72"/>
      <c r="AHA817" s="72"/>
      <c r="AHB817" s="72"/>
      <c r="AHC817" s="72"/>
      <c r="AHD817" s="72"/>
      <c r="AHE817" s="72"/>
      <c r="AHF817" s="72"/>
      <c r="AHG817" s="72"/>
      <c r="AHH817" s="72"/>
      <c r="AHI817" s="72"/>
      <c r="AHJ817" s="72"/>
      <c r="AHK817" s="72"/>
      <c r="AHL817" s="72"/>
      <c r="AHM817" s="72"/>
      <c r="AHN817" s="72"/>
      <c r="AHO817" s="72"/>
      <c r="AHP817" s="72"/>
      <c r="AHQ817" s="72"/>
      <c r="AHR817" s="72"/>
      <c r="AHS817" s="72"/>
      <c r="AHT817" s="72"/>
      <c r="AHU817" s="72"/>
      <c r="AHV817" s="72"/>
      <c r="AHW817" s="72"/>
      <c r="AHX817" s="72"/>
      <c r="AHY817" s="72"/>
      <c r="AHZ817" s="72"/>
      <c r="AIA817" s="72"/>
      <c r="AIB817" s="72"/>
      <c r="AIC817" s="72"/>
      <c r="AID817" s="72"/>
      <c r="AIE817" s="72"/>
      <c r="AIF817" s="72"/>
      <c r="AIG817" s="72"/>
      <c r="AIH817" s="72"/>
      <c r="AII817" s="72"/>
      <c r="AIJ817" s="72"/>
      <c r="AIK817" s="72"/>
      <c r="AIL817" s="72"/>
      <c r="AIM817" s="72"/>
      <c r="AIN817" s="72"/>
      <c r="AIO817" s="72"/>
      <c r="AIP817" s="72"/>
      <c r="AIQ817" s="72"/>
      <c r="AIR817" s="72"/>
      <c r="AIS817" s="72"/>
      <c r="AIT817" s="72"/>
      <c r="AIU817" s="72"/>
      <c r="AIV817" s="72"/>
      <c r="AIW817" s="72"/>
      <c r="AIX817" s="72"/>
      <c r="AIY817" s="72"/>
      <c r="AIZ817" s="72"/>
      <c r="AJA817" s="72"/>
      <c r="AJB817" s="72"/>
      <c r="AJC817" s="72"/>
      <c r="AJD817" s="72"/>
      <c r="AJE817" s="72"/>
      <c r="AJF817" s="72"/>
      <c r="AJG817" s="72"/>
      <c r="AJH817" s="72"/>
      <c r="AJI817" s="72"/>
      <c r="AJJ817" s="72"/>
      <c r="AJK817" s="72"/>
      <c r="AJL817" s="72"/>
      <c r="AJM817" s="72"/>
      <c r="AJN817" s="72"/>
      <c r="AJO817" s="72"/>
      <c r="AJP817" s="72"/>
      <c r="AJQ817" s="72"/>
      <c r="AJR817" s="72"/>
      <c r="AJS817" s="72"/>
      <c r="AJT817" s="72"/>
      <c r="AJU817" s="72"/>
      <c r="AJV817" s="72"/>
      <c r="AJW817" s="72"/>
      <c r="AJX817" s="72"/>
      <c r="AJY817" s="72"/>
      <c r="AJZ817" s="72"/>
      <c r="AKA817" s="72"/>
      <c r="AKB817" s="72"/>
      <c r="AKC817" s="72"/>
      <c r="AKD817" s="72"/>
      <c r="AKE817" s="72"/>
      <c r="AKF817" s="72"/>
      <c r="AKG817" s="72"/>
      <c r="AKH817" s="72"/>
      <c r="AKI817" s="72"/>
      <c r="AKJ817" s="72"/>
      <c r="AKK817" s="72"/>
      <c r="AKL817" s="72"/>
      <c r="AKM817" s="72"/>
      <c r="AKN817" s="72"/>
      <c r="AKO817" s="72"/>
      <c r="AKP817" s="72"/>
      <c r="AKQ817" s="72"/>
      <c r="AKR817" s="72"/>
      <c r="AKS817" s="72"/>
      <c r="AKT817" s="72"/>
      <c r="AKU817" s="72"/>
      <c r="AKV817" s="72"/>
      <c r="AKW817" s="72"/>
      <c r="AKX817" s="72"/>
      <c r="AKY817" s="72"/>
      <c r="AKZ817" s="72"/>
      <c r="ALA817" s="72"/>
      <c r="ALB817" s="72"/>
      <c r="ALC817" s="72"/>
      <c r="ALD817" s="72"/>
      <c r="ALE817" s="72"/>
      <c r="ALF817" s="72"/>
      <c r="ALG817" s="72"/>
      <c r="ALH817" s="72"/>
      <c r="ALI817" s="72"/>
      <c r="ALJ817" s="72"/>
      <c r="ALK817" s="72"/>
      <c r="ALL817" s="72"/>
      <c r="ALM817" s="72"/>
      <c r="ALN817" s="72"/>
      <c r="ALO817" s="72"/>
      <c r="ALP817" s="72"/>
      <c r="ALQ817" s="72"/>
      <c r="ALR817" s="72"/>
      <c r="ALS817" s="72"/>
      <c r="ALT817" s="72"/>
      <c r="ALU817" s="72"/>
      <c r="ALV817" s="72"/>
      <c r="ALW817" s="72"/>
      <c r="ALX817" s="72"/>
      <c r="ALY817" s="72"/>
      <c r="ALZ817" s="72"/>
      <c r="AMA817" s="72"/>
      <c r="AMB817" s="72"/>
      <c r="AMC817" s="72"/>
      <c r="AMD817" s="72"/>
      <c r="AME817" s="72"/>
      <c r="AMF817" s="72"/>
      <c r="AMG817" s="72"/>
      <c r="AMH817" s="72"/>
      <c r="AMI817" s="72"/>
      <c r="AMJ817" s="72"/>
      <c r="AMK817" s="72"/>
      <c r="AML817" s="72"/>
      <c r="AMM817" s="72"/>
      <c r="AMN817" s="72"/>
      <c r="AMO817" s="72"/>
      <c r="AMP817" s="72"/>
      <c r="AMQ817" s="72"/>
      <c r="AMR817" s="72"/>
      <c r="AMS817" s="72"/>
      <c r="AMT817" s="72"/>
      <c r="AMU817" s="72"/>
      <c r="AMV817" s="72"/>
      <c r="AMW817" s="72"/>
      <c r="AMX817" s="72"/>
      <c r="AMY817" s="72"/>
      <c r="AMZ817" s="72"/>
      <c r="ANA817" s="72"/>
      <c r="ANB817" s="72"/>
      <c r="ANC817" s="72"/>
      <c r="AND817" s="72"/>
      <c r="ANE817" s="72"/>
      <c r="ANF817" s="72"/>
      <c r="ANG817" s="72"/>
      <c r="ANH817" s="72"/>
      <c r="ANI817" s="72"/>
      <c r="ANJ817" s="72"/>
      <c r="ANK817" s="72"/>
      <c r="ANL817" s="72"/>
      <c r="ANM817" s="72"/>
      <c r="ANN817" s="72"/>
      <c r="ANO817" s="72"/>
      <c r="ANP817" s="72"/>
      <c r="ANQ817" s="72"/>
      <c r="ANR817" s="72"/>
      <c r="ANS817" s="72"/>
      <c r="ANT817" s="72"/>
      <c r="ANU817" s="72"/>
      <c r="ANV817" s="72"/>
      <c r="ANW817" s="72"/>
      <c r="ANX817" s="72"/>
      <c r="ANY817" s="72"/>
      <c r="ANZ817" s="72"/>
      <c r="AOA817" s="72"/>
      <c r="AOB817" s="72"/>
      <c r="AOC817" s="72"/>
      <c r="AOD817" s="72"/>
      <c r="AOE817" s="72"/>
      <c r="AOF817" s="72"/>
      <c r="AOG817" s="72"/>
      <c r="AOH817" s="72"/>
      <c r="AOI817" s="72"/>
      <c r="AOJ817" s="72"/>
      <c r="AOK817" s="72"/>
      <c r="AOL817" s="72"/>
      <c r="AOM817" s="72"/>
      <c r="AON817" s="72"/>
      <c r="AOO817" s="72"/>
      <c r="AOP817" s="72"/>
      <c r="AOQ817" s="72"/>
      <c r="AOR817" s="72"/>
      <c r="AOS817" s="72"/>
      <c r="AOT817" s="72"/>
      <c r="AOU817" s="72"/>
      <c r="AOV817" s="72"/>
      <c r="AOW817" s="72"/>
      <c r="AOX817" s="72"/>
      <c r="AOY817" s="72"/>
      <c r="AOZ817" s="72"/>
      <c r="APA817" s="72"/>
      <c r="APB817" s="72"/>
      <c r="APC817" s="72"/>
      <c r="APD817" s="72"/>
      <c r="APE817" s="72"/>
      <c r="APF817" s="72"/>
      <c r="APG817" s="72"/>
      <c r="APH817" s="72"/>
      <c r="API817" s="72"/>
      <c r="APJ817" s="72"/>
      <c r="APK817" s="72"/>
      <c r="APL817" s="72"/>
      <c r="APM817" s="72"/>
      <c r="APN817" s="72"/>
      <c r="APO817" s="72"/>
      <c r="APP817" s="72"/>
      <c r="APQ817" s="72"/>
      <c r="APR817" s="72"/>
      <c r="APS817" s="72"/>
      <c r="APT817" s="72"/>
      <c r="APU817" s="72"/>
      <c r="APV817" s="72"/>
      <c r="APW817" s="72"/>
      <c r="APX817" s="72"/>
      <c r="APY817" s="72"/>
      <c r="APZ817" s="72"/>
      <c r="AQA817" s="72"/>
      <c r="AQB817" s="72"/>
      <c r="AQC817" s="72"/>
      <c r="AQD817" s="72"/>
      <c r="AQE817" s="72"/>
      <c r="AQF817" s="72"/>
      <c r="AQG817" s="72"/>
      <c r="AQH817" s="72"/>
      <c r="AQI817" s="72"/>
      <c r="AQJ817" s="72"/>
      <c r="AQK817" s="72"/>
      <c r="AQL817" s="72"/>
      <c r="AQM817" s="72"/>
      <c r="AQN817" s="72"/>
      <c r="AQO817" s="72"/>
      <c r="AQP817" s="72"/>
      <c r="AQQ817" s="72"/>
      <c r="AQR817" s="72"/>
      <c r="AQS817" s="72"/>
      <c r="AQT817" s="72"/>
      <c r="AQU817" s="72"/>
      <c r="AQV817" s="72"/>
      <c r="AQW817" s="72"/>
      <c r="AQX817" s="72"/>
      <c r="AQY817" s="72"/>
      <c r="AQZ817" s="72"/>
      <c r="ARA817" s="72"/>
      <c r="ARB817" s="72"/>
      <c r="ARC817" s="72"/>
      <c r="ARD817" s="72"/>
      <c r="ARE817" s="72"/>
      <c r="ARF817" s="72"/>
      <c r="ARG817" s="72"/>
      <c r="ARH817" s="72"/>
      <c r="ARI817" s="72"/>
      <c r="ARJ817" s="72"/>
      <c r="ARK817" s="72"/>
      <c r="ARL817" s="72"/>
      <c r="ARM817" s="72"/>
      <c r="ARN817" s="72"/>
      <c r="ARO817" s="72"/>
      <c r="ARP817" s="72"/>
      <c r="ARQ817" s="72"/>
      <c r="ARR817" s="72"/>
      <c r="ARS817" s="72"/>
      <c r="ART817" s="72"/>
      <c r="ARU817" s="72"/>
      <c r="ARV817" s="72"/>
      <c r="ARW817" s="72"/>
      <c r="ARX817" s="72"/>
      <c r="ARY817" s="72"/>
      <c r="ARZ817" s="72"/>
      <c r="ASA817" s="72"/>
      <c r="ASB817" s="72"/>
      <c r="ASC817" s="72"/>
      <c r="ASD817" s="72"/>
      <c r="ASE817" s="72"/>
      <c r="ASF817" s="72"/>
      <c r="ASG817" s="72"/>
      <c r="ASH817" s="72"/>
      <c r="ASI817" s="72"/>
      <c r="ASJ817" s="72"/>
      <c r="ASK817" s="72"/>
      <c r="ASL817" s="72"/>
      <c r="ASM817" s="72"/>
      <c r="ASN817" s="72"/>
      <c r="ASO817" s="72"/>
      <c r="ASP817" s="72"/>
      <c r="ASQ817" s="72"/>
      <c r="ASR817" s="72"/>
      <c r="ASS817" s="72"/>
      <c r="AST817" s="72"/>
      <c r="ASU817" s="72"/>
      <c r="ASV817" s="72"/>
      <c r="ASW817" s="72"/>
      <c r="ASX817" s="72"/>
      <c r="ASY817" s="72"/>
      <c r="ASZ817" s="72"/>
      <c r="ATA817" s="72"/>
      <c r="ATB817" s="72"/>
      <c r="ATC817" s="72"/>
      <c r="ATD817" s="72"/>
      <c r="ATE817" s="72"/>
      <c r="ATF817" s="72"/>
      <c r="ATG817" s="72"/>
      <c r="ATH817" s="72"/>
      <c r="ATI817" s="72"/>
      <c r="ATJ817" s="72"/>
      <c r="ATK817" s="72"/>
      <c r="ATL817" s="72"/>
      <c r="ATM817" s="72"/>
      <c r="ATN817" s="72"/>
      <c r="ATO817" s="72"/>
      <c r="ATP817" s="72"/>
      <c r="ATQ817" s="72"/>
      <c r="ATR817" s="72"/>
      <c r="ATS817" s="72"/>
      <c r="ATT817" s="72"/>
      <c r="ATU817" s="72"/>
      <c r="ATV817" s="72"/>
      <c r="ATW817" s="72"/>
      <c r="ATX817" s="72"/>
      <c r="ATY817" s="72"/>
      <c r="ATZ817" s="72"/>
      <c r="AUA817" s="72"/>
      <c r="AUB817" s="72"/>
      <c r="AUC817" s="72"/>
      <c r="AUD817" s="72"/>
      <c r="AUE817" s="72"/>
      <c r="AUF817" s="72"/>
      <c r="AUG817" s="72"/>
      <c r="AUH817" s="72"/>
      <c r="AUI817" s="72"/>
      <c r="AUJ817" s="72"/>
      <c r="AUK817" s="72"/>
      <c r="AUL817" s="72"/>
      <c r="AUM817" s="72"/>
      <c r="AUN817" s="72"/>
      <c r="AUO817" s="72"/>
      <c r="AUP817" s="72"/>
      <c r="AUQ817" s="72"/>
      <c r="AUR817" s="72"/>
      <c r="AUS817" s="72"/>
      <c r="AUT817" s="72"/>
      <c r="AUU817" s="72"/>
      <c r="AUV817" s="72"/>
      <c r="AUW817" s="72"/>
      <c r="AUX817" s="72"/>
      <c r="AUY817" s="72"/>
      <c r="AUZ817" s="72"/>
      <c r="AVA817" s="72"/>
      <c r="AVB817" s="72"/>
      <c r="AVC817" s="72"/>
      <c r="AVD817" s="72"/>
      <c r="AVE817" s="72"/>
      <c r="AVF817" s="72"/>
      <c r="AVG817" s="72"/>
      <c r="AVH817" s="72"/>
      <c r="AVI817" s="72"/>
      <c r="AVJ817" s="72"/>
      <c r="AVK817" s="72"/>
      <c r="AVL817" s="72"/>
      <c r="AVM817" s="72"/>
      <c r="AVN817" s="72"/>
      <c r="AVO817" s="72"/>
      <c r="AVP817" s="72"/>
      <c r="AVQ817" s="72"/>
      <c r="AVR817" s="72"/>
      <c r="AVS817" s="72"/>
      <c r="AVT817" s="72"/>
      <c r="AVU817" s="72"/>
      <c r="AVV817" s="72"/>
      <c r="AVW817" s="72"/>
      <c r="AVX817" s="72"/>
      <c r="AVY817" s="72"/>
      <c r="AVZ817" s="72"/>
      <c r="AWA817" s="72"/>
      <c r="AWB817" s="72"/>
      <c r="AWC817" s="72"/>
      <c r="AWD817" s="72"/>
      <c r="AWE817" s="72"/>
      <c r="AWF817" s="72"/>
      <c r="AWG817" s="72"/>
      <c r="AWH817" s="72"/>
      <c r="AWI817" s="72"/>
      <c r="AWJ817" s="72"/>
      <c r="AWK817" s="72"/>
      <c r="AWL817" s="72"/>
      <c r="AWM817" s="72"/>
      <c r="AWN817" s="72"/>
      <c r="AWO817" s="72"/>
      <c r="AWP817" s="72"/>
      <c r="AWQ817" s="72"/>
      <c r="AWR817" s="72"/>
      <c r="AWS817" s="72"/>
      <c r="AWT817" s="72"/>
      <c r="AWU817" s="72"/>
      <c r="AWV817" s="72"/>
      <c r="AWW817" s="72"/>
      <c r="AWX817" s="72"/>
      <c r="AWY817" s="72"/>
      <c r="AWZ817" s="72"/>
      <c r="AXA817" s="72"/>
      <c r="AXB817" s="72"/>
      <c r="AXC817" s="72"/>
      <c r="AXD817" s="72"/>
      <c r="AXE817" s="72"/>
      <c r="AXF817" s="72"/>
      <c r="AXG817" s="72"/>
      <c r="AXH817" s="72"/>
      <c r="AXI817" s="72"/>
      <c r="AXJ817" s="72"/>
      <c r="AXK817" s="72"/>
      <c r="AXL817" s="72"/>
      <c r="AXM817" s="72"/>
      <c r="AXN817" s="72"/>
      <c r="AXO817" s="72"/>
      <c r="AXP817" s="72"/>
      <c r="AXQ817" s="72"/>
      <c r="AXR817" s="72"/>
      <c r="AXS817" s="72"/>
      <c r="AXT817" s="72"/>
      <c r="AXU817" s="72"/>
      <c r="AXV817" s="72"/>
      <c r="AXW817" s="72"/>
      <c r="AXX817" s="72"/>
      <c r="AXY817" s="72"/>
      <c r="AXZ817" s="72"/>
      <c r="AYA817" s="72"/>
      <c r="AYB817" s="72"/>
      <c r="AYC817" s="72"/>
      <c r="AYD817" s="72"/>
      <c r="AYE817" s="72"/>
      <c r="AYF817" s="72"/>
      <c r="AYG817" s="72"/>
      <c r="AYH817" s="72"/>
      <c r="AYI817" s="72"/>
      <c r="AYJ817" s="72"/>
      <c r="AYK817" s="72"/>
      <c r="AYL817" s="72"/>
      <c r="AYM817" s="72"/>
      <c r="AYN817" s="72"/>
      <c r="AYO817" s="72"/>
      <c r="AYP817" s="72"/>
      <c r="AYQ817" s="72"/>
      <c r="AYR817" s="72"/>
      <c r="AYS817" s="72"/>
      <c r="AYT817" s="72"/>
      <c r="AYU817" s="72"/>
      <c r="AYV817" s="72"/>
      <c r="AYW817" s="72"/>
      <c r="AYX817" s="72"/>
      <c r="AYY817" s="72"/>
      <c r="AYZ817" s="72"/>
      <c r="AZA817" s="72"/>
      <c r="AZB817" s="72"/>
      <c r="AZC817" s="72"/>
      <c r="AZD817" s="72"/>
      <c r="AZE817" s="72"/>
      <c r="AZF817" s="72"/>
      <c r="AZG817" s="72"/>
      <c r="AZH817" s="72"/>
      <c r="AZI817" s="72"/>
      <c r="AZJ817" s="72"/>
      <c r="AZK817" s="72"/>
      <c r="AZL817" s="72"/>
      <c r="AZM817" s="72"/>
      <c r="AZN817" s="72"/>
      <c r="AZO817" s="72"/>
      <c r="AZP817" s="72"/>
      <c r="AZQ817" s="72"/>
      <c r="AZR817" s="72"/>
      <c r="AZS817" s="72"/>
      <c r="AZT817" s="72"/>
      <c r="AZU817" s="72"/>
      <c r="AZV817" s="72"/>
      <c r="AZW817" s="72"/>
      <c r="AZX817" s="72"/>
      <c r="AZY817" s="72"/>
      <c r="AZZ817" s="72"/>
      <c r="BAA817" s="72"/>
      <c r="BAB817" s="72"/>
      <c r="BAC817" s="72"/>
      <c r="BAD817" s="72"/>
      <c r="BAE817" s="72"/>
      <c r="BAF817" s="72"/>
      <c r="BAG817" s="72"/>
      <c r="BAH817" s="72"/>
      <c r="BAI817" s="72"/>
      <c r="BAJ817" s="72"/>
      <c r="BAK817" s="72"/>
      <c r="BAL817" s="72"/>
      <c r="BAM817" s="72"/>
      <c r="BAN817" s="72"/>
      <c r="BAO817" s="72"/>
      <c r="BAP817" s="72"/>
      <c r="BAQ817" s="72"/>
      <c r="BAR817" s="72"/>
      <c r="BAS817" s="72"/>
      <c r="BAT817" s="72"/>
      <c r="BAU817" s="72"/>
      <c r="BAV817" s="72"/>
      <c r="BAW817" s="72"/>
      <c r="BAX817" s="72"/>
      <c r="BAY817" s="72"/>
      <c r="BAZ817" s="72"/>
      <c r="BBA817" s="72"/>
      <c r="BBB817" s="72"/>
      <c r="BBC817" s="72"/>
      <c r="BBD817" s="72"/>
      <c r="BBE817" s="72"/>
      <c r="BBF817" s="72"/>
      <c r="BBG817" s="72"/>
      <c r="BBH817" s="72"/>
      <c r="BBI817" s="72"/>
      <c r="BBJ817" s="72"/>
      <c r="BBK817" s="72"/>
      <c r="BBL817" s="72"/>
      <c r="BBM817" s="72"/>
      <c r="BBN817" s="72"/>
      <c r="BBO817" s="72"/>
      <c r="BBP817" s="72"/>
      <c r="BBQ817" s="72"/>
      <c r="BBR817" s="72"/>
      <c r="BBS817" s="72"/>
      <c r="BBT817" s="72"/>
      <c r="BBU817" s="72"/>
      <c r="BBV817" s="72"/>
      <c r="BBW817" s="72"/>
      <c r="BBX817" s="72"/>
      <c r="BBY817" s="72"/>
      <c r="BBZ817" s="72"/>
      <c r="BCA817" s="72"/>
      <c r="BCB817" s="72"/>
      <c r="BCC817" s="72"/>
      <c r="BCD817" s="72"/>
      <c r="BCE817" s="72"/>
      <c r="BCF817" s="72"/>
      <c r="BCG817" s="72"/>
      <c r="BCH817" s="72"/>
      <c r="BCI817" s="72"/>
      <c r="BCJ817" s="72"/>
      <c r="BCK817" s="72"/>
      <c r="BCL817" s="72"/>
      <c r="BCM817" s="72"/>
      <c r="BCN817" s="72"/>
      <c r="BCO817" s="72"/>
      <c r="BCP817" s="72"/>
      <c r="BCQ817" s="72"/>
      <c r="BCR817" s="72"/>
      <c r="BCS817" s="72"/>
      <c r="BCT817" s="72"/>
      <c r="BCU817" s="72"/>
      <c r="BCV817" s="72"/>
      <c r="BCW817" s="72"/>
      <c r="BCX817" s="72"/>
      <c r="BCY817" s="72"/>
      <c r="BCZ817" s="72"/>
      <c r="BDA817" s="72"/>
      <c r="BDB817" s="72"/>
      <c r="BDC817" s="72"/>
      <c r="BDD817" s="72"/>
      <c r="BDE817" s="72"/>
      <c r="BDF817" s="72"/>
      <c r="BDG817" s="72"/>
      <c r="BDH817" s="72"/>
      <c r="BDI817" s="72"/>
      <c r="BDJ817" s="72"/>
      <c r="BDK817" s="72"/>
      <c r="BDL817" s="72"/>
      <c r="BDM817" s="72"/>
      <c r="BDN817" s="72"/>
      <c r="BDO817" s="72"/>
      <c r="BDP817" s="72"/>
      <c r="BDQ817" s="72"/>
      <c r="BDR817" s="72"/>
      <c r="BDS817" s="72"/>
      <c r="BDT817" s="72"/>
      <c r="BDU817" s="72"/>
      <c r="BDV817" s="72"/>
      <c r="BDW817" s="72"/>
      <c r="BDX817" s="72"/>
      <c r="BDY817" s="72"/>
      <c r="BDZ817" s="72"/>
      <c r="BEA817" s="72"/>
      <c r="BEB817" s="72"/>
      <c r="BEC817" s="72"/>
      <c r="BED817" s="72"/>
      <c r="BEE817" s="72"/>
      <c r="BEF817" s="72"/>
      <c r="BEG817" s="72"/>
      <c r="BEH817" s="72"/>
      <c r="BEI817" s="72"/>
      <c r="BEJ817" s="72"/>
      <c r="BEK817" s="72"/>
      <c r="BEL817" s="72"/>
      <c r="BEM817" s="72"/>
      <c r="BEN817" s="72"/>
      <c r="BEO817" s="72"/>
      <c r="BEP817" s="72"/>
      <c r="BEQ817" s="72"/>
      <c r="BER817" s="72"/>
      <c r="BES817" s="72"/>
      <c r="BET817" s="72"/>
      <c r="BEU817" s="72"/>
      <c r="BEV817" s="72"/>
      <c r="BEW817" s="72"/>
      <c r="BEX817" s="72"/>
      <c r="BEY817" s="72"/>
      <c r="BEZ817" s="72"/>
      <c r="BFA817" s="72"/>
      <c r="BFB817" s="72"/>
      <c r="BFC817" s="72"/>
      <c r="BFD817" s="72"/>
      <c r="BFE817" s="72"/>
      <c r="BFF817" s="72"/>
      <c r="BFG817" s="72"/>
      <c r="BFH817" s="72"/>
      <c r="BFI817" s="72"/>
      <c r="BFJ817" s="72"/>
      <c r="BFK817" s="72"/>
      <c r="BFL817" s="72"/>
      <c r="BFM817" s="72"/>
      <c r="BFN817" s="72"/>
      <c r="BFO817" s="72"/>
      <c r="BFP817" s="72"/>
      <c r="BFQ817" s="72"/>
      <c r="BFR817" s="72"/>
      <c r="BFS817" s="72"/>
      <c r="BFT817" s="72"/>
      <c r="BFU817" s="72"/>
      <c r="BFV817" s="72"/>
      <c r="BFW817" s="72"/>
      <c r="BFX817" s="72"/>
      <c r="BFY817" s="72"/>
      <c r="BFZ817" s="72"/>
      <c r="BGA817" s="72"/>
      <c r="BGB817" s="72"/>
      <c r="BGC817" s="72"/>
      <c r="BGD817" s="72"/>
      <c r="BGE817" s="72"/>
      <c r="BGF817" s="72"/>
      <c r="BGG817" s="72"/>
      <c r="BGH817" s="72"/>
      <c r="BGI817" s="72"/>
      <c r="BGJ817" s="72"/>
      <c r="BGK817" s="72"/>
      <c r="BGL817" s="72"/>
      <c r="BGM817" s="72"/>
      <c r="BGN817" s="72"/>
      <c r="BGO817" s="72"/>
      <c r="BGP817" s="72"/>
      <c r="BGQ817" s="72"/>
      <c r="BGR817" s="72"/>
      <c r="BGS817" s="72"/>
      <c r="BGT817" s="72"/>
      <c r="BGU817" s="72"/>
      <c r="BGV817" s="72"/>
      <c r="BGW817" s="72"/>
      <c r="BGX817" s="72"/>
      <c r="BGY817" s="72"/>
      <c r="BGZ817" s="72"/>
      <c r="BHA817" s="72"/>
      <c r="BHB817" s="72"/>
      <c r="BHC817" s="72"/>
      <c r="BHD817" s="72"/>
      <c r="BHE817" s="72"/>
      <c r="BHF817" s="72"/>
      <c r="BHG817" s="72"/>
      <c r="BHH817" s="72"/>
      <c r="BHI817" s="72"/>
      <c r="BHJ817" s="72"/>
      <c r="BHK817" s="72"/>
      <c r="BHL817" s="72"/>
      <c r="BHM817" s="72"/>
      <c r="BHN817" s="72"/>
      <c r="BHO817" s="72"/>
      <c r="BHP817" s="72"/>
      <c r="BHQ817" s="72"/>
      <c r="BHR817" s="72"/>
      <c r="BHS817" s="72"/>
      <c r="BHT817" s="72"/>
      <c r="BHU817" s="72"/>
      <c r="BHV817" s="72"/>
      <c r="BHW817" s="72"/>
      <c r="BHX817" s="72"/>
      <c r="BHY817" s="72"/>
      <c r="BHZ817" s="72"/>
      <c r="BIA817" s="72"/>
      <c r="BIB817" s="72"/>
      <c r="BIC817" s="72"/>
      <c r="BID817" s="72"/>
      <c r="BIE817" s="72"/>
      <c r="BIF817" s="72"/>
      <c r="BIG817" s="72"/>
      <c r="BIH817" s="72"/>
      <c r="BII817" s="72"/>
      <c r="BIJ817" s="72"/>
      <c r="BIK817" s="72"/>
      <c r="BIL817" s="72"/>
      <c r="BIM817" s="72"/>
      <c r="BIN817" s="72"/>
      <c r="BIO817" s="72"/>
      <c r="BIP817" s="72"/>
      <c r="BIQ817" s="72"/>
      <c r="BIR817" s="72"/>
      <c r="BIS817" s="72"/>
      <c r="BIT817" s="72"/>
      <c r="BIU817" s="72"/>
      <c r="BIV817" s="72"/>
      <c r="BIW817" s="72"/>
      <c r="BIX817" s="72"/>
      <c r="BIY817" s="72"/>
      <c r="BIZ817" s="72"/>
      <c r="BJA817" s="72"/>
      <c r="BJB817" s="72"/>
      <c r="BJC817" s="72"/>
      <c r="BJD817" s="72"/>
      <c r="BJE817" s="72"/>
      <c r="BJF817" s="72"/>
      <c r="BJG817" s="72"/>
      <c r="BJH817" s="72"/>
      <c r="BJI817" s="72"/>
      <c r="BJJ817" s="72"/>
      <c r="BJK817" s="72"/>
      <c r="BJL817" s="72"/>
      <c r="BJM817" s="72"/>
      <c r="BJN817" s="72"/>
      <c r="BJO817" s="72"/>
      <c r="BJP817" s="72"/>
      <c r="BJQ817" s="72"/>
      <c r="BJR817" s="72"/>
      <c r="BJS817" s="72"/>
      <c r="BJT817" s="72"/>
      <c r="BJU817" s="72"/>
      <c r="BJV817" s="72"/>
      <c r="BJW817" s="72"/>
      <c r="BJX817" s="72"/>
      <c r="BJY817" s="72"/>
      <c r="BJZ817" s="72"/>
      <c r="BKA817" s="72"/>
      <c r="BKB817" s="72"/>
      <c r="BKC817" s="72"/>
      <c r="BKD817" s="72"/>
      <c r="BKE817" s="72"/>
      <c r="BKF817" s="72"/>
      <c r="BKG817" s="72"/>
      <c r="BKH817" s="72"/>
      <c r="BKI817" s="72"/>
      <c r="BKJ817" s="72"/>
      <c r="BKK817" s="72"/>
      <c r="BKL817" s="72"/>
      <c r="BKM817" s="72"/>
      <c r="BKN817" s="72"/>
      <c r="BKO817" s="72"/>
      <c r="BKP817" s="72"/>
      <c r="BKQ817" s="72"/>
      <c r="BKR817" s="72"/>
      <c r="BKS817" s="72"/>
      <c r="BKT817" s="72"/>
      <c r="BKU817" s="72"/>
      <c r="BKV817" s="72"/>
      <c r="BKW817" s="72"/>
      <c r="BKX817" s="72"/>
      <c r="BKY817" s="72"/>
      <c r="BKZ817" s="72"/>
      <c r="BLA817" s="72"/>
      <c r="BLB817" s="72"/>
      <c r="BLC817" s="72"/>
      <c r="BLD817" s="72"/>
      <c r="BLE817" s="72"/>
      <c r="BLF817" s="72"/>
      <c r="BLG817" s="72"/>
      <c r="BLH817" s="72"/>
      <c r="BLI817" s="72"/>
      <c r="BLJ817" s="72"/>
      <c r="BLK817" s="72"/>
      <c r="BLL817" s="72"/>
      <c r="BLM817" s="72"/>
      <c r="BLN817" s="72"/>
      <c r="BLO817" s="72"/>
      <c r="BLP817" s="72"/>
      <c r="BLQ817" s="72"/>
      <c r="BLR817" s="72"/>
      <c r="BLS817" s="72"/>
      <c r="BLT817" s="72"/>
      <c r="BLU817" s="72"/>
      <c r="BLV817" s="72"/>
      <c r="BLW817" s="72"/>
      <c r="BLX817" s="72"/>
      <c r="BLY817" s="72"/>
      <c r="BLZ817" s="72"/>
      <c r="BMA817" s="72"/>
      <c r="BMB817" s="72"/>
      <c r="BMC817" s="72"/>
      <c r="BMD817" s="72"/>
      <c r="BME817" s="72"/>
      <c r="BMF817" s="72"/>
      <c r="BMG817" s="72"/>
      <c r="BMH817" s="72"/>
      <c r="BMI817" s="72"/>
      <c r="BMJ817" s="72"/>
      <c r="BMK817" s="72"/>
      <c r="BML817" s="72"/>
      <c r="BMM817" s="72"/>
      <c r="BMN817" s="72"/>
      <c r="BMO817" s="72"/>
      <c r="BMP817" s="72"/>
      <c r="BMQ817" s="72"/>
      <c r="BMR817" s="72"/>
      <c r="BMS817" s="72"/>
      <c r="BMT817" s="72"/>
      <c r="BMU817" s="72"/>
      <c r="BMV817" s="72"/>
      <c r="BMW817" s="72"/>
      <c r="BMX817" s="72"/>
      <c r="BMY817" s="72"/>
      <c r="BMZ817" s="72"/>
      <c r="BNA817" s="72"/>
      <c r="BNB817" s="72"/>
      <c r="BNC817" s="72"/>
      <c r="BND817" s="72"/>
      <c r="BNE817" s="72"/>
      <c r="BNF817" s="72"/>
      <c r="BNG817" s="72"/>
      <c r="BNH817" s="72"/>
      <c r="BNI817" s="72"/>
      <c r="BNJ817" s="72"/>
      <c r="BNK817" s="72"/>
      <c r="BNL817" s="72"/>
      <c r="BNM817" s="72"/>
      <c r="BNN817" s="72"/>
      <c r="BNO817" s="72"/>
      <c r="BNP817" s="72"/>
      <c r="BNQ817" s="72"/>
      <c r="BNR817" s="72"/>
      <c r="BNS817" s="72"/>
      <c r="BNT817" s="72"/>
      <c r="BNU817" s="72"/>
      <c r="BNV817" s="72"/>
      <c r="BNW817" s="72"/>
      <c r="BNX817" s="72"/>
      <c r="BNY817" s="72"/>
      <c r="BNZ817" s="72"/>
      <c r="BOA817" s="72"/>
      <c r="BOB817" s="72"/>
      <c r="BOC817" s="72"/>
      <c r="BOD817" s="72"/>
      <c r="BOE817" s="72"/>
      <c r="BOF817" s="72"/>
      <c r="BOG817" s="72"/>
      <c r="BOH817" s="72"/>
      <c r="BOI817" s="72"/>
      <c r="BOJ817" s="72"/>
      <c r="BOK817" s="72"/>
      <c r="BOL817" s="72"/>
      <c r="BOM817" s="72"/>
      <c r="BON817" s="72"/>
      <c r="BOO817" s="72"/>
      <c r="BOP817" s="72"/>
      <c r="BOQ817" s="72"/>
      <c r="BOR817" s="72"/>
      <c r="BOS817" s="72"/>
      <c r="BOT817" s="72"/>
      <c r="BOU817" s="72"/>
      <c r="BOV817" s="72"/>
      <c r="BOW817" s="72"/>
      <c r="BOX817" s="72"/>
      <c r="BOY817" s="72"/>
      <c r="BOZ817" s="72"/>
      <c r="BPA817" s="72"/>
      <c r="BPB817" s="72"/>
      <c r="BPC817" s="72"/>
      <c r="BPD817" s="72"/>
      <c r="BPE817" s="72"/>
      <c r="BPF817" s="72"/>
      <c r="BPG817" s="72"/>
      <c r="BPH817" s="72"/>
      <c r="BPI817" s="72"/>
      <c r="BPJ817" s="72"/>
      <c r="BPK817" s="72"/>
      <c r="BPL817" s="72"/>
      <c r="BPM817" s="72"/>
      <c r="BPN817" s="72"/>
      <c r="BPO817" s="72"/>
      <c r="BPP817" s="72"/>
      <c r="BPQ817" s="72"/>
      <c r="BPR817" s="72"/>
      <c r="BPS817" s="72"/>
      <c r="BPT817" s="72"/>
      <c r="BPU817" s="72"/>
      <c r="BPV817" s="72"/>
      <c r="BPW817" s="72"/>
      <c r="BPX817" s="72"/>
      <c r="BPY817" s="72"/>
      <c r="BPZ817" s="72"/>
      <c r="BQA817" s="72"/>
      <c r="BQB817" s="72"/>
      <c r="BQC817" s="72"/>
      <c r="BQD817" s="72"/>
      <c r="BQE817" s="72"/>
      <c r="BQF817" s="72"/>
      <c r="BQG817" s="72"/>
      <c r="BQH817" s="72"/>
      <c r="BQI817" s="72"/>
      <c r="BQJ817" s="72"/>
      <c r="BQK817" s="72"/>
      <c r="BQL817" s="72"/>
      <c r="BQM817" s="72"/>
      <c r="BQN817" s="72"/>
      <c r="BQO817" s="72"/>
      <c r="BQP817" s="72"/>
      <c r="BQQ817" s="72"/>
      <c r="BQR817" s="72"/>
      <c r="BQS817" s="72"/>
      <c r="BQT817" s="72"/>
      <c r="BQU817" s="72"/>
      <c r="BQV817" s="72"/>
      <c r="BQW817" s="72"/>
      <c r="BQX817" s="72"/>
      <c r="BQY817" s="72"/>
      <c r="BQZ817" s="72"/>
      <c r="BRA817" s="72"/>
      <c r="BRB817" s="72"/>
      <c r="BRC817" s="72"/>
      <c r="BRD817" s="72"/>
      <c r="BRE817" s="72"/>
      <c r="BRF817" s="72"/>
      <c r="BRG817" s="72"/>
      <c r="BRH817" s="72"/>
      <c r="BRI817" s="72"/>
      <c r="BRJ817" s="72"/>
      <c r="BRK817" s="72"/>
      <c r="BRL817" s="72"/>
      <c r="BRM817" s="72"/>
      <c r="BRN817" s="72"/>
      <c r="BRO817" s="72"/>
      <c r="BRP817" s="72"/>
      <c r="BRQ817" s="72"/>
      <c r="BRR817" s="72"/>
      <c r="BRS817" s="72"/>
      <c r="BRT817" s="72"/>
      <c r="BRU817" s="72"/>
      <c r="BRV817" s="72"/>
      <c r="BRW817" s="72"/>
      <c r="BRX817" s="72"/>
      <c r="BRY817" s="72"/>
      <c r="BRZ817" s="72"/>
      <c r="BSA817" s="72"/>
      <c r="BSB817" s="72"/>
      <c r="BSC817" s="72"/>
      <c r="BSD817" s="72"/>
      <c r="BSE817" s="72"/>
      <c r="BSF817" s="72"/>
      <c r="BSG817" s="72"/>
      <c r="BSH817" s="72"/>
      <c r="BSI817" s="72"/>
      <c r="BSJ817" s="72"/>
      <c r="BSK817" s="72"/>
      <c r="BSL817" s="72"/>
      <c r="BSM817" s="72"/>
      <c r="BSN817" s="72"/>
      <c r="BSO817" s="72"/>
      <c r="BSP817" s="72"/>
      <c r="BSQ817" s="72"/>
      <c r="BSR817" s="72"/>
      <c r="BSS817" s="72"/>
      <c r="BST817" s="72"/>
      <c r="BSU817" s="72"/>
      <c r="BSV817" s="72"/>
      <c r="BSW817" s="72"/>
      <c r="BSX817" s="72"/>
      <c r="BSY817" s="72"/>
      <c r="BSZ817" s="72"/>
      <c r="BTA817" s="72"/>
      <c r="BTB817" s="72"/>
      <c r="BTC817" s="72"/>
      <c r="BTD817" s="72"/>
      <c r="BTE817" s="72"/>
      <c r="BTF817" s="72"/>
      <c r="BTG817" s="72"/>
      <c r="BTH817" s="72"/>
      <c r="BTI817" s="72"/>
      <c r="BTJ817" s="72"/>
      <c r="BTK817" s="72"/>
      <c r="BTL817" s="72"/>
      <c r="BTM817" s="72"/>
      <c r="BTN817" s="72"/>
      <c r="BTO817" s="72"/>
      <c r="BTP817" s="72"/>
      <c r="BTQ817" s="72"/>
      <c r="BTR817" s="72"/>
      <c r="BTS817" s="72"/>
      <c r="BTT817" s="72"/>
      <c r="BTU817" s="72"/>
      <c r="BTV817" s="72"/>
      <c r="BTW817" s="72"/>
      <c r="BTX817" s="72"/>
      <c r="BTY817" s="72"/>
      <c r="BTZ817" s="72"/>
      <c r="BUA817" s="72"/>
      <c r="BUB817" s="72"/>
      <c r="BUC817" s="72"/>
      <c r="BUD817" s="72"/>
      <c r="BUE817" s="72"/>
      <c r="BUF817" s="72"/>
      <c r="BUG817" s="72"/>
      <c r="BUH817" s="72"/>
      <c r="BUI817" s="72"/>
      <c r="BUJ817" s="72"/>
      <c r="BUK817" s="72"/>
      <c r="BUL817" s="72"/>
      <c r="BUM817" s="72"/>
      <c r="BUN817" s="72"/>
      <c r="BUO817" s="72"/>
      <c r="BUP817" s="72"/>
      <c r="BUQ817" s="72"/>
      <c r="BUR817" s="72"/>
      <c r="BUS817" s="72"/>
      <c r="BUT817" s="72"/>
      <c r="BUU817" s="72"/>
      <c r="BUV817" s="72"/>
      <c r="BUW817" s="72"/>
      <c r="BUX817" s="72"/>
      <c r="BUY817" s="72"/>
      <c r="BUZ817" s="72"/>
      <c r="BVA817" s="72"/>
      <c r="BVB817" s="72"/>
      <c r="BVC817" s="72"/>
      <c r="BVD817" s="72"/>
      <c r="BVE817" s="72"/>
      <c r="BVF817" s="72"/>
      <c r="BVG817" s="72"/>
      <c r="BVH817" s="72"/>
      <c r="BVI817" s="72"/>
      <c r="BVJ817" s="72"/>
      <c r="BVK817" s="72"/>
      <c r="BVL817" s="72"/>
      <c r="BVM817" s="72"/>
      <c r="BVN817" s="72"/>
      <c r="BVO817" s="72"/>
      <c r="BVP817" s="72"/>
      <c r="BVQ817" s="72"/>
      <c r="BVR817" s="72"/>
      <c r="BVS817" s="72"/>
      <c r="BVT817" s="72"/>
      <c r="BVU817" s="72"/>
      <c r="BVV817" s="72"/>
      <c r="BVW817" s="72"/>
      <c r="BVX817" s="72"/>
      <c r="BVY817" s="72"/>
      <c r="BVZ817" s="72"/>
      <c r="BWA817" s="72"/>
      <c r="BWB817" s="72"/>
      <c r="BWC817" s="72"/>
      <c r="BWD817" s="72"/>
      <c r="BWE817" s="72"/>
      <c r="BWF817" s="72"/>
      <c r="BWG817" s="72"/>
      <c r="BWH817" s="72"/>
      <c r="BWI817" s="72"/>
      <c r="BWJ817" s="72"/>
      <c r="BWK817" s="72"/>
      <c r="BWL817" s="72"/>
      <c r="BWM817" s="72"/>
      <c r="BWN817" s="72"/>
      <c r="BWO817" s="72"/>
      <c r="BWP817" s="72"/>
      <c r="BWQ817" s="72"/>
      <c r="BWR817" s="72"/>
      <c r="BWS817" s="72"/>
      <c r="BWT817" s="72"/>
      <c r="BWU817" s="72"/>
      <c r="BWV817" s="72"/>
      <c r="BWW817" s="72"/>
      <c r="BWX817" s="72"/>
      <c r="BWY817" s="72"/>
      <c r="BWZ817" s="72"/>
      <c r="BXA817" s="72"/>
      <c r="BXB817" s="72"/>
      <c r="BXC817" s="72"/>
      <c r="BXD817" s="72"/>
      <c r="BXE817" s="72"/>
      <c r="BXF817" s="72"/>
      <c r="BXG817" s="72"/>
      <c r="BXH817" s="72"/>
      <c r="BXI817" s="72"/>
      <c r="BXJ817" s="72"/>
      <c r="BXK817" s="72"/>
      <c r="BXL817" s="72"/>
      <c r="BXM817" s="72"/>
      <c r="BXN817" s="72"/>
      <c r="BXO817" s="72"/>
      <c r="BXP817" s="72"/>
      <c r="BXQ817" s="72"/>
      <c r="BXR817" s="72"/>
      <c r="BXS817" s="72"/>
      <c r="BXT817" s="72"/>
      <c r="BXU817" s="72"/>
      <c r="BXV817" s="72"/>
      <c r="BXW817" s="72"/>
      <c r="BXX817" s="72"/>
      <c r="BXY817" s="72"/>
      <c r="BXZ817" s="72"/>
      <c r="BYA817" s="72"/>
      <c r="BYB817" s="72"/>
      <c r="BYC817" s="72"/>
      <c r="BYD817" s="72"/>
      <c r="BYE817" s="72"/>
      <c r="BYF817" s="72"/>
      <c r="BYG817" s="72"/>
      <c r="BYH817" s="72"/>
      <c r="BYI817" s="72"/>
      <c r="BYJ817" s="72"/>
      <c r="BYK817" s="72"/>
      <c r="BYL817" s="72"/>
      <c r="BYM817" s="72"/>
      <c r="BYN817" s="72"/>
      <c r="BYO817" s="72"/>
      <c r="BYP817" s="72"/>
      <c r="BYQ817" s="72"/>
      <c r="BYR817" s="72"/>
      <c r="BYS817" s="72"/>
      <c r="BYT817" s="72"/>
      <c r="BYU817" s="72"/>
      <c r="BYV817" s="72"/>
      <c r="BYW817" s="72"/>
      <c r="BYX817" s="72"/>
      <c r="BYY817" s="72"/>
      <c r="BYZ817" s="72"/>
      <c r="BZA817" s="72"/>
      <c r="BZB817" s="72"/>
      <c r="BZC817" s="72"/>
      <c r="BZD817" s="72"/>
      <c r="BZE817" s="72"/>
      <c r="BZF817" s="72"/>
      <c r="BZG817" s="72"/>
      <c r="BZH817" s="72"/>
      <c r="BZI817" s="72"/>
      <c r="BZJ817" s="72"/>
      <c r="BZK817" s="72"/>
      <c r="BZL817" s="72"/>
      <c r="BZM817" s="72"/>
      <c r="BZN817" s="72"/>
      <c r="BZO817" s="72"/>
      <c r="BZP817" s="72"/>
      <c r="BZQ817" s="72"/>
      <c r="BZR817" s="72"/>
      <c r="BZS817" s="72"/>
      <c r="BZT817" s="72"/>
      <c r="BZU817" s="72"/>
      <c r="BZV817" s="72"/>
      <c r="BZW817" s="72"/>
      <c r="BZX817" s="72"/>
      <c r="BZY817" s="72"/>
      <c r="BZZ817" s="72"/>
      <c r="CAA817" s="72"/>
      <c r="CAB817" s="72"/>
      <c r="CAC817" s="72"/>
      <c r="CAD817" s="72"/>
      <c r="CAE817" s="72"/>
      <c r="CAF817" s="72"/>
      <c r="CAG817" s="72"/>
      <c r="CAH817" s="72"/>
      <c r="CAI817" s="72"/>
      <c r="CAJ817" s="72"/>
      <c r="CAK817" s="72"/>
      <c r="CAL817" s="72"/>
      <c r="CAM817" s="72"/>
      <c r="CAN817" s="72"/>
      <c r="CAO817" s="72"/>
      <c r="CAP817" s="72"/>
      <c r="CAQ817" s="72"/>
      <c r="CAR817" s="72"/>
      <c r="CAS817" s="72"/>
      <c r="CAT817" s="72"/>
      <c r="CAU817" s="72"/>
      <c r="CAV817" s="72"/>
      <c r="CAW817" s="72"/>
      <c r="CAX817" s="72"/>
      <c r="CAY817" s="72"/>
      <c r="CAZ817" s="72"/>
      <c r="CBA817" s="72"/>
      <c r="CBB817" s="72"/>
      <c r="CBC817" s="72"/>
      <c r="CBD817" s="72"/>
      <c r="CBE817" s="72"/>
      <c r="CBF817" s="72"/>
      <c r="CBG817" s="72"/>
      <c r="CBH817" s="72"/>
      <c r="CBI817" s="72"/>
      <c r="CBJ817" s="72"/>
      <c r="CBK817" s="72"/>
      <c r="CBL817" s="72"/>
      <c r="CBM817" s="72"/>
      <c r="CBN817" s="72"/>
      <c r="CBO817" s="72"/>
      <c r="CBP817" s="72"/>
      <c r="CBQ817" s="72"/>
      <c r="CBR817" s="72"/>
      <c r="CBS817" s="72"/>
      <c r="CBT817" s="72"/>
      <c r="CBU817" s="72"/>
      <c r="CBV817" s="72"/>
      <c r="CBW817" s="72"/>
      <c r="CBX817" s="72"/>
      <c r="CBY817" s="72"/>
      <c r="CBZ817" s="72"/>
      <c r="CCA817" s="72"/>
      <c r="CCB817" s="72"/>
      <c r="CCC817" s="72"/>
      <c r="CCD817" s="72"/>
      <c r="CCE817" s="72"/>
      <c r="CCF817" s="72"/>
      <c r="CCG817" s="72"/>
      <c r="CCH817" s="72"/>
      <c r="CCI817" s="72"/>
      <c r="CCJ817" s="72"/>
      <c r="CCK817" s="72"/>
      <c r="CCL817" s="72"/>
      <c r="CCM817" s="72"/>
      <c r="CCN817" s="72"/>
      <c r="CCO817" s="72"/>
      <c r="CCP817" s="72"/>
      <c r="CCQ817" s="72"/>
      <c r="CCR817" s="72"/>
      <c r="CCS817" s="72"/>
      <c r="CCT817" s="72"/>
      <c r="CCU817" s="72"/>
      <c r="CCV817" s="72"/>
      <c r="CCW817" s="72"/>
      <c r="CCX817" s="72"/>
      <c r="CCY817" s="72"/>
      <c r="CCZ817" s="72"/>
      <c r="CDA817" s="72"/>
      <c r="CDB817" s="72"/>
      <c r="CDC817" s="72"/>
      <c r="CDD817" s="72"/>
      <c r="CDE817" s="72"/>
      <c r="CDF817" s="72"/>
      <c r="CDG817" s="72"/>
      <c r="CDH817" s="72"/>
      <c r="CDI817" s="72"/>
      <c r="CDJ817" s="72"/>
      <c r="CDK817" s="72"/>
      <c r="CDL817" s="72"/>
      <c r="CDM817" s="72"/>
      <c r="CDN817" s="72"/>
      <c r="CDO817" s="72"/>
      <c r="CDP817" s="72"/>
      <c r="CDQ817" s="72"/>
      <c r="CDR817" s="72"/>
      <c r="CDS817" s="72"/>
      <c r="CDT817" s="72"/>
      <c r="CDU817" s="72"/>
      <c r="CDV817" s="72"/>
      <c r="CDW817" s="72"/>
      <c r="CDX817" s="72"/>
      <c r="CDY817" s="72"/>
      <c r="CDZ817" s="72"/>
      <c r="CEA817" s="72"/>
      <c r="CEB817" s="72"/>
      <c r="CEC817" s="72"/>
      <c r="CED817" s="72"/>
      <c r="CEE817" s="72"/>
      <c r="CEF817" s="72"/>
      <c r="CEG817" s="72"/>
      <c r="CEH817" s="72"/>
      <c r="CEI817" s="72"/>
      <c r="CEJ817" s="72"/>
      <c r="CEK817" s="72"/>
      <c r="CEL817" s="72"/>
      <c r="CEM817" s="72"/>
      <c r="CEN817" s="72"/>
      <c r="CEO817" s="72"/>
      <c r="CEP817" s="72"/>
      <c r="CEQ817" s="72"/>
      <c r="CER817" s="72"/>
      <c r="CES817" s="72"/>
      <c r="CET817" s="72"/>
      <c r="CEU817" s="72"/>
      <c r="CEV817" s="72"/>
      <c r="CEW817" s="72"/>
      <c r="CEX817" s="72"/>
      <c r="CEY817" s="72"/>
      <c r="CEZ817" s="72"/>
      <c r="CFA817" s="72"/>
      <c r="CFB817" s="72"/>
      <c r="CFC817" s="72"/>
      <c r="CFD817" s="72"/>
      <c r="CFE817" s="72"/>
      <c r="CFF817" s="72"/>
      <c r="CFG817" s="72"/>
      <c r="CFH817" s="72"/>
      <c r="CFI817" s="72"/>
      <c r="CFJ817" s="72"/>
      <c r="CFK817" s="72"/>
      <c r="CFL817" s="72"/>
      <c r="CFM817" s="72"/>
      <c r="CFN817" s="72"/>
      <c r="CFO817" s="72"/>
      <c r="CFP817" s="72"/>
      <c r="CFQ817" s="72"/>
      <c r="CFR817" s="72"/>
      <c r="CFS817" s="72"/>
      <c r="CFT817" s="72"/>
      <c r="CFU817" s="72"/>
      <c r="CFV817" s="72"/>
      <c r="CFW817" s="72"/>
      <c r="CFX817" s="72"/>
      <c r="CFY817" s="72"/>
      <c r="CFZ817" s="72"/>
      <c r="CGA817" s="72"/>
      <c r="CGB817" s="72"/>
      <c r="CGC817" s="72"/>
      <c r="CGD817" s="72"/>
      <c r="CGE817" s="72"/>
      <c r="CGF817" s="72"/>
      <c r="CGG817" s="72"/>
      <c r="CGH817" s="72"/>
      <c r="CGI817" s="72"/>
      <c r="CGJ817" s="72"/>
      <c r="CGK817" s="72"/>
      <c r="CGL817" s="72"/>
      <c r="CGM817" s="72"/>
      <c r="CGN817" s="72"/>
      <c r="CGO817" s="72"/>
      <c r="CGP817" s="72"/>
      <c r="CGQ817" s="72"/>
      <c r="CGR817" s="72"/>
      <c r="CGS817" s="72"/>
      <c r="CGT817" s="72"/>
      <c r="CGU817" s="72"/>
      <c r="CGV817" s="72"/>
      <c r="CGW817" s="72"/>
      <c r="CGX817" s="72"/>
      <c r="CGY817" s="72"/>
      <c r="CGZ817" s="72"/>
      <c r="CHA817" s="72"/>
      <c r="CHB817" s="72"/>
      <c r="CHC817" s="72"/>
      <c r="CHD817" s="72"/>
      <c r="CHE817" s="72"/>
      <c r="CHF817" s="72"/>
      <c r="CHG817" s="72"/>
      <c r="CHH817" s="72"/>
      <c r="CHI817" s="72"/>
      <c r="CHJ817" s="72"/>
      <c r="CHK817" s="72"/>
      <c r="CHL817" s="72"/>
      <c r="CHM817" s="72"/>
      <c r="CHN817" s="72"/>
      <c r="CHO817" s="72"/>
      <c r="CHP817" s="72"/>
      <c r="CHQ817" s="72"/>
      <c r="CHR817" s="72"/>
      <c r="CHS817" s="72"/>
      <c r="CHT817" s="72"/>
      <c r="CHU817" s="72"/>
      <c r="CHV817" s="72"/>
      <c r="CHW817" s="72"/>
      <c r="CHX817" s="72"/>
      <c r="CHY817" s="72"/>
      <c r="CHZ817" s="72"/>
      <c r="CIA817" s="72"/>
      <c r="CIB817" s="72"/>
      <c r="CIC817" s="72"/>
      <c r="CID817" s="72"/>
      <c r="CIE817" s="72"/>
      <c r="CIF817" s="72"/>
      <c r="CIG817" s="72"/>
      <c r="CIH817" s="72"/>
      <c r="CII817" s="72"/>
      <c r="CIJ817" s="72"/>
      <c r="CIK817" s="72"/>
      <c r="CIL817" s="72"/>
      <c r="CIM817" s="72"/>
      <c r="CIN817" s="72"/>
      <c r="CIO817" s="72"/>
      <c r="CIP817" s="72"/>
      <c r="CIQ817" s="72"/>
      <c r="CIR817" s="72"/>
      <c r="CIS817" s="72"/>
      <c r="CIT817" s="72"/>
      <c r="CIU817" s="72"/>
      <c r="CIV817" s="72"/>
      <c r="CIW817" s="72"/>
      <c r="CIX817" s="72"/>
      <c r="CIY817" s="72"/>
      <c r="CIZ817" s="72"/>
      <c r="CJA817" s="72"/>
      <c r="CJB817" s="72"/>
      <c r="CJC817" s="72"/>
      <c r="CJD817" s="72"/>
      <c r="CJE817" s="72"/>
      <c r="CJF817" s="72"/>
      <c r="CJG817" s="72"/>
      <c r="CJH817" s="72"/>
      <c r="CJI817" s="72"/>
      <c r="CJJ817" s="72"/>
      <c r="CJK817" s="72"/>
      <c r="CJL817" s="72"/>
      <c r="CJM817" s="72"/>
      <c r="CJN817" s="72"/>
      <c r="CJO817" s="72"/>
      <c r="CJP817" s="72"/>
      <c r="CJQ817" s="72"/>
      <c r="CJR817" s="72"/>
      <c r="CJS817" s="72"/>
      <c r="CJT817" s="72"/>
      <c r="CJU817" s="72"/>
      <c r="CJV817" s="72"/>
      <c r="CJW817" s="72"/>
      <c r="CJX817" s="72"/>
      <c r="CJY817" s="72"/>
      <c r="CJZ817" s="72"/>
      <c r="CKA817" s="72"/>
      <c r="CKB817" s="72"/>
      <c r="CKC817" s="72"/>
      <c r="CKD817" s="72"/>
      <c r="CKE817" s="72"/>
      <c r="CKF817" s="72"/>
      <c r="CKG817" s="72"/>
      <c r="CKH817" s="72"/>
      <c r="CKI817" s="72"/>
      <c r="CKJ817" s="72"/>
      <c r="CKK817" s="72"/>
      <c r="CKL817" s="72"/>
      <c r="CKM817" s="72"/>
      <c r="CKN817" s="72"/>
      <c r="CKO817" s="72"/>
      <c r="CKP817" s="72"/>
      <c r="CKQ817" s="72"/>
      <c r="CKR817" s="72"/>
      <c r="CKS817" s="72"/>
      <c r="CKT817" s="72"/>
      <c r="CKU817" s="72"/>
      <c r="CKV817" s="72"/>
      <c r="CKW817" s="72"/>
      <c r="CKX817" s="72"/>
      <c r="CKY817" s="72"/>
      <c r="CKZ817" s="72"/>
      <c r="CLA817" s="72"/>
      <c r="CLB817" s="72"/>
      <c r="CLC817" s="72"/>
      <c r="CLD817" s="72"/>
      <c r="CLE817" s="72"/>
      <c r="CLF817" s="72"/>
      <c r="CLG817" s="72"/>
      <c r="CLH817" s="72"/>
      <c r="CLI817" s="72"/>
      <c r="CLJ817" s="72"/>
      <c r="CLK817" s="72"/>
      <c r="CLL817" s="72"/>
      <c r="CLM817" s="72"/>
      <c r="CLN817" s="72"/>
      <c r="CLO817" s="72"/>
      <c r="CLP817" s="72"/>
      <c r="CLQ817" s="72"/>
      <c r="CLR817" s="72"/>
      <c r="CLS817" s="72"/>
      <c r="CLT817" s="72"/>
      <c r="CLU817" s="72"/>
      <c r="CLV817" s="72"/>
      <c r="CLW817" s="72"/>
      <c r="CLX817" s="72"/>
      <c r="CLY817" s="72"/>
      <c r="CLZ817" s="72"/>
      <c r="CMA817" s="72"/>
      <c r="CMB817" s="72"/>
      <c r="CMC817" s="72"/>
      <c r="CMD817" s="72"/>
      <c r="CME817" s="72"/>
      <c r="CMF817" s="72"/>
      <c r="CMG817" s="72"/>
      <c r="CMH817" s="72"/>
      <c r="CMI817" s="72"/>
      <c r="CMJ817" s="72"/>
      <c r="CMK817" s="72"/>
      <c r="CML817" s="72"/>
      <c r="CMM817" s="72"/>
      <c r="CMN817" s="72"/>
      <c r="CMO817" s="72"/>
      <c r="CMP817" s="72"/>
      <c r="CMQ817" s="72"/>
      <c r="CMR817" s="72"/>
      <c r="CMS817" s="72"/>
      <c r="CMT817" s="72"/>
      <c r="CMU817" s="72"/>
      <c r="CMV817" s="72"/>
      <c r="CMW817" s="72"/>
      <c r="CMX817" s="72"/>
      <c r="CMY817" s="72"/>
      <c r="CMZ817" s="72"/>
      <c r="CNA817" s="72"/>
      <c r="CNB817" s="72"/>
      <c r="CNC817" s="72"/>
      <c r="CND817" s="72"/>
      <c r="CNE817" s="72"/>
      <c r="CNF817" s="72"/>
      <c r="CNG817" s="72"/>
      <c r="CNH817" s="72"/>
      <c r="CNI817" s="72"/>
      <c r="CNJ817" s="72"/>
      <c r="CNK817" s="72"/>
      <c r="CNL817" s="72"/>
      <c r="CNM817" s="72"/>
      <c r="CNN817" s="72"/>
      <c r="CNO817" s="72"/>
      <c r="CNP817" s="72"/>
      <c r="CNQ817" s="72"/>
      <c r="CNR817" s="72"/>
      <c r="CNS817" s="72"/>
      <c r="CNT817" s="72"/>
      <c r="CNU817" s="72"/>
      <c r="CNV817" s="72"/>
      <c r="CNW817" s="72"/>
      <c r="CNX817" s="72"/>
      <c r="CNY817" s="72"/>
      <c r="CNZ817" s="72"/>
      <c r="COA817" s="72"/>
      <c r="COB817" s="72"/>
      <c r="COC817" s="72"/>
      <c r="COD817" s="72"/>
      <c r="COE817" s="72"/>
      <c r="COF817" s="72"/>
      <c r="COG817" s="72"/>
      <c r="COH817" s="72"/>
      <c r="COI817" s="72"/>
      <c r="COJ817" s="72"/>
      <c r="COK817" s="72"/>
      <c r="COL817" s="72"/>
      <c r="COM817" s="72"/>
      <c r="CON817" s="72"/>
      <c r="COO817" s="72"/>
      <c r="COP817" s="72"/>
      <c r="COQ817" s="72"/>
      <c r="COR817" s="72"/>
      <c r="COS817" s="72"/>
      <c r="COT817" s="72"/>
      <c r="COU817" s="72"/>
      <c r="COV817" s="72"/>
      <c r="COW817" s="72"/>
      <c r="COX817" s="72"/>
      <c r="COY817" s="72"/>
      <c r="COZ817" s="72"/>
      <c r="CPA817" s="72"/>
      <c r="CPB817" s="72"/>
      <c r="CPC817" s="72"/>
      <c r="CPD817" s="72"/>
      <c r="CPE817" s="72"/>
      <c r="CPF817" s="72"/>
      <c r="CPG817" s="72"/>
      <c r="CPH817" s="72"/>
      <c r="CPI817" s="72"/>
      <c r="CPJ817" s="72"/>
      <c r="CPK817" s="72"/>
      <c r="CPL817" s="72"/>
      <c r="CPM817" s="72"/>
      <c r="CPN817" s="72"/>
      <c r="CPO817" s="72"/>
      <c r="CPP817" s="72"/>
      <c r="CPQ817" s="72"/>
      <c r="CPR817" s="72"/>
      <c r="CPS817" s="72"/>
      <c r="CPT817" s="72"/>
      <c r="CPU817" s="72"/>
      <c r="CPV817" s="72"/>
      <c r="CPW817" s="72"/>
      <c r="CPX817" s="72"/>
      <c r="CPY817" s="72"/>
      <c r="CPZ817" s="72"/>
      <c r="CQA817" s="72"/>
      <c r="CQB817" s="72"/>
      <c r="CQC817" s="72"/>
      <c r="CQD817" s="72"/>
      <c r="CQE817" s="72"/>
      <c r="CQF817" s="72"/>
      <c r="CQG817" s="72"/>
      <c r="CQH817" s="72"/>
      <c r="CQI817" s="72"/>
      <c r="CQJ817" s="72"/>
      <c r="CQK817" s="72"/>
      <c r="CQL817" s="72"/>
      <c r="CQM817" s="72"/>
      <c r="CQN817" s="72"/>
      <c r="CQO817" s="72"/>
      <c r="CQP817" s="72"/>
      <c r="CQQ817" s="72"/>
      <c r="CQR817" s="72"/>
      <c r="CQS817" s="72"/>
      <c r="CQT817" s="72"/>
      <c r="CQU817" s="72"/>
      <c r="CQV817" s="72"/>
      <c r="CQW817" s="72"/>
      <c r="CQX817" s="72"/>
      <c r="CQY817" s="72"/>
      <c r="CQZ817" s="72"/>
      <c r="CRA817" s="72"/>
      <c r="CRB817" s="72"/>
      <c r="CRC817" s="72"/>
      <c r="CRD817" s="72"/>
      <c r="CRE817" s="72"/>
      <c r="CRF817" s="72"/>
      <c r="CRG817" s="72"/>
      <c r="CRH817" s="72"/>
      <c r="CRI817" s="72"/>
      <c r="CRJ817" s="72"/>
      <c r="CRK817" s="72"/>
      <c r="CRL817" s="72"/>
      <c r="CRM817" s="72"/>
      <c r="CRN817" s="72"/>
      <c r="CRO817" s="72"/>
      <c r="CRP817" s="72"/>
      <c r="CRQ817" s="72"/>
      <c r="CRR817" s="72"/>
      <c r="CRS817" s="72"/>
      <c r="CRT817" s="72"/>
      <c r="CRU817" s="72"/>
      <c r="CRV817" s="72"/>
      <c r="CRW817" s="72"/>
      <c r="CRX817" s="72"/>
      <c r="CRY817" s="72"/>
      <c r="CRZ817" s="72"/>
      <c r="CSA817" s="72"/>
      <c r="CSB817" s="72"/>
      <c r="CSC817" s="72"/>
      <c r="CSD817" s="72"/>
      <c r="CSE817" s="72"/>
      <c r="CSF817" s="72"/>
      <c r="CSG817" s="72"/>
      <c r="CSH817" s="72"/>
      <c r="CSI817" s="72"/>
      <c r="CSJ817" s="72"/>
      <c r="CSK817" s="72"/>
      <c r="CSL817" s="72"/>
      <c r="CSM817" s="72"/>
      <c r="CSN817" s="72"/>
      <c r="CSO817" s="72"/>
      <c r="CSP817" s="72"/>
      <c r="CSQ817" s="72"/>
      <c r="CSR817" s="72"/>
      <c r="CSS817" s="72"/>
      <c r="CST817" s="72"/>
      <c r="CSU817" s="72"/>
      <c r="CSV817" s="72"/>
      <c r="CSW817" s="72"/>
      <c r="CSX817" s="72"/>
      <c r="CSY817" s="72"/>
      <c r="CSZ817" s="72"/>
      <c r="CTA817" s="72"/>
      <c r="CTB817" s="72"/>
      <c r="CTC817" s="72"/>
      <c r="CTD817" s="72"/>
      <c r="CTE817" s="72"/>
      <c r="CTF817" s="72"/>
      <c r="CTG817" s="72"/>
      <c r="CTH817" s="72"/>
      <c r="CTI817" s="72"/>
      <c r="CTJ817" s="72"/>
      <c r="CTK817" s="72"/>
      <c r="CTL817" s="72"/>
      <c r="CTM817" s="72"/>
      <c r="CTN817" s="72"/>
      <c r="CTO817" s="72"/>
      <c r="CTP817" s="72"/>
      <c r="CTQ817" s="72"/>
      <c r="CTR817" s="72"/>
      <c r="CTS817" s="72"/>
      <c r="CTT817" s="72"/>
      <c r="CTU817" s="72"/>
      <c r="CTV817" s="72"/>
      <c r="CTW817" s="72"/>
      <c r="CTX817" s="72"/>
      <c r="CTY817" s="72"/>
      <c r="CTZ817" s="72"/>
      <c r="CUA817" s="72"/>
      <c r="CUB817" s="72"/>
      <c r="CUC817" s="72"/>
      <c r="CUD817" s="72"/>
      <c r="CUE817" s="72"/>
      <c r="CUF817" s="72"/>
      <c r="CUG817" s="72"/>
      <c r="CUH817" s="72"/>
      <c r="CUI817" s="72"/>
      <c r="CUJ817" s="72"/>
      <c r="CUK817" s="72"/>
      <c r="CUL817" s="72"/>
      <c r="CUM817" s="72"/>
      <c r="CUN817" s="72"/>
      <c r="CUO817" s="72"/>
      <c r="CUP817" s="72"/>
      <c r="CUQ817" s="72"/>
      <c r="CUR817" s="72"/>
      <c r="CUS817" s="72"/>
      <c r="CUT817" s="72"/>
      <c r="CUU817" s="72"/>
      <c r="CUV817" s="72"/>
      <c r="CUW817" s="72"/>
      <c r="CUX817" s="72"/>
      <c r="CUY817" s="72"/>
      <c r="CUZ817" s="72"/>
      <c r="CVA817" s="72"/>
      <c r="CVB817" s="72"/>
      <c r="CVC817" s="72"/>
      <c r="CVD817" s="72"/>
      <c r="CVE817" s="72"/>
      <c r="CVF817" s="72"/>
      <c r="CVG817" s="72"/>
      <c r="CVH817" s="72"/>
      <c r="CVI817" s="72"/>
      <c r="CVJ817" s="72"/>
      <c r="CVK817" s="72"/>
      <c r="CVL817" s="72"/>
      <c r="CVM817" s="72"/>
      <c r="CVN817" s="72"/>
      <c r="CVO817" s="72"/>
      <c r="CVP817" s="72"/>
      <c r="CVQ817" s="72"/>
      <c r="CVR817" s="72"/>
      <c r="CVS817" s="72"/>
      <c r="CVT817" s="72"/>
      <c r="CVU817" s="72"/>
      <c r="CVV817" s="72"/>
      <c r="CVW817" s="72"/>
      <c r="CVX817" s="72"/>
      <c r="CVY817" s="72"/>
      <c r="CVZ817" s="72"/>
      <c r="CWA817" s="72"/>
      <c r="CWB817" s="72"/>
      <c r="CWC817" s="72"/>
      <c r="CWD817" s="72"/>
      <c r="CWE817" s="72"/>
      <c r="CWF817" s="72"/>
      <c r="CWG817" s="72"/>
      <c r="CWH817" s="72"/>
      <c r="CWI817" s="72"/>
      <c r="CWJ817" s="72"/>
      <c r="CWK817" s="72"/>
      <c r="CWL817" s="72"/>
      <c r="CWM817" s="72"/>
      <c r="CWN817" s="72"/>
      <c r="CWO817" s="72"/>
      <c r="CWP817" s="72"/>
      <c r="CWQ817" s="72"/>
      <c r="CWR817" s="72"/>
      <c r="CWS817" s="72"/>
      <c r="CWT817" s="72"/>
      <c r="CWU817" s="72"/>
      <c r="CWV817" s="72"/>
      <c r="CWW817" s="72"/>
      <c r="CWX817" s="72"/>
      <c r="CWY817" s="72"/>
      <c r="CWZ817" s="72"/>
      <c r="CXA817" s="72"/>
      <c r="CXB817" s="72"/>
      <c r="CXC817" s="72"/>
      <c r="CXD817" s="72"/>
      <c r="CXE817" s="72"/>
      <c r="CXF817" s="72"/>
      <c r="CXG817" s="72"/>
      <c r="CXH817" s="72"/>
      <c r="CXI817" s="72"/>
      <c r="CXJ817" s="72"/>
      <c r="CXK817" s="72"/>
      <c r="CXL817" s="72"/>
      <c r="CXM817" s="72"/>
      <c r="CXN817" s="72"/>
      <c r="CXO817" s="72"/>
      <c r="CXP817" s="72"/>
      <c r="CXQ817" s="72"/>
      <c r="CXR817" s="72"/>
      <c r="CXS817" s="72"/>
      <c r="CXT817" s="72"/>
      <c r="CXU817" s="72"/>
      <c r="CXV817" s="72"/>
      <c r="CXW817" s="72"/>
      <c r="CXX817" s="72"/>
      <c r="CXY817" s="72"/>
      <c r="CXZ817" s="72"/>
      <c r="CYA817" s="72"/>
      <c r="CYB817" s="72"/>
      <c r="CYC817" s="72"/>
      <c r="CYD817" s="72"/>
      <c r="CYE817" s="72"/>
      <c r="CYF817" s="72"/>
      <c r="CYG817" s="72"/>
      <c r="CYH817" s="72"/>
      <c r="CYI817" s="72"/>
      <c r="CYJ817" s="72"/>
      <c r="CYK817" s="72"/>
      <c r="CYL817" s="72"/>
      <c r="CYM817" s="72"/>
      <c r="CYN817" s="72"/>
      <c r="CYO817" s="72"/>
      <c r="CYP817" s="72"/>
      <c r="CYQ817" s="72"/>
      <c r="CYR817" s="72"/>
      <c r="CYS817" s="72"/>
      <c r="CYT817" s="72"/>
      <c r="CYU817" s="72"/>
      <c r="CYV817" s="72"/>
      <c r="CYW817" s="72"/>
      <c r="CYX817" s="72"/>
      <c r="CYY817" s="72"/>
      <c r="CYZ817" s="72"/>
      <c r="CZA817" s="72"/>
      <c r="CZB817" s="72"/>
      <c r="CZC817" s="72"/>
      <c r="CZD817" s="72"/>
      <c r="CZE817" s="72"/>
      <c r="CZF817" s="72"/>
      <c r="CZG817" s="72"/>
      <c r="CZH817" s="72"/>
      <c r="CZI817" s="72"/>
      <c r="CZJ817" s="72"/>
      <c r="CZK817" s="72"/>
      <c r="CZL817" s="72"/>
      <c r="CZM817" s="72"/>
      <c r="CZN817" s="72"/>
      <c r="CZO817" s="72"/>
      <c r="CZP817" s="72"/>
      <c r="CZQ817" s="72"/>
      <c r="CZR817" s="72"/>
      <c r="CZS817" s="72"/>
      <c r="CZT817" s="72"/>
      <c r="CZU817" s="72"/>
      <c r="CZV817" s="72"/>
      <c r="CZW817" s="72"/>
      <c r="CZX817" s="72"/>
      <c r="CZY817" s="72"/>
      <c r="CZZ817" s="72"/>
      <c r="DAA817" s="72"/>
      <c r="DAB817" s="72"/>
      <c r="DAC817" s="72"/>
      <c r="DAD817" s="72"/>
      <c r="DAE817" s="72"/>
      <c r="DAF817" s="72"/>
      <c r="DAG817" s="72"/>
      <c r="DAH817" s="72"/>
      <c r="DAI817" s="72"/>
      <c r="DAJ817" s="72"/>
      <c r="DAK817" s="72"/>
      <c r="DAL817" s="72"/>
      <c r="DAM817" s="72"/>
      <c r="DAN817" s="72"/>
      <c r="DAO817" s="72"/>
      <c r="DAP817" s="72"/>
      <c r="DAQ817" s="72"/>
      <c r="DAR817" s="72"/>
      <c r="DAS817" s="72"/>
      <c r="DAT817" s="72"/>
      <c r="DAU817" s="72"/>
      <c r="DAV817" s="72"/>
      <c r="DAW817" s="72"/>
      <c r="DAX817" s="72"/>
      <c r="DAY817" s="72"/>
      <c r="DAZ817" s="72"/>
      <c r="DBA817" s="72"/>
      <c r="DBB817" s="72"/>
      <c r="DBC817" s="72"/>
      <c r="DBD817" s="72"/>
      <c r="DBE817" s="72"/>
      <c r="DBF817" s="72"/>
      <c r="DBG817" s="72"/>
      <c r="DBH817" s="72"/>
      <c r="DBI817" s="72"/>
      <c r="DBJ817" s="72"/>
      <c r="DBK817" s="72"/>
      <c r="DBL817" s="72"/>
      <c r="DBM817" s="72"/>
      <c r="DBN817" s="72"/>
      <c r="DBO817" s="72"/>
      <c r="DBP817" s="72"/>
      <c r="DBQ817" s="72"/>
      <c r="DBR817" s="72"/>
      <c r="DBS817" s="72"/>
      <c r="DBT817" s="72"/>
      <c r="DBU817" s="72"/>
      <c r="DBV817" s="72"/>
      <c r="DBW817" s="72"/>
      <c r="DBX817" s="72"/>
      <c r="DBY817" s="72"/>
      <c r="DBZ817" s="72"/>
      <c r="DCA817" s="72"/>
      <c r="DCB817" s="72"/>
      <c r="DCC817" s="72"/>
      <c r="DCD817" s="72"/>
      <c r="DCE817" s="72"/>
      <c r="DCF817" s="72"/>
      <c r="DCG817" s="72"/>
      <c r="DCH817" s="72"/>
      <c r="DCI817" s="72"/>
      <c r="DCJ817" s="72"/>
      <c r="DCK817" s="72"/>
      <c r="DCL817" s="72"/>
      <c r="DCM817" s="72"/>
      <c r="DCN817" s="72"/>
      <c r="DCO817" s="72"/>
      <c r="DCP817" s="72"/>
      <c r="DCQ817" s="72"/>
      <c r="DCR817" s="72"/>
      <c r="DCS817" s="72"/>
      <c r="DCT817" s="72"/>
      <c r="DCU817" s="72"/>
      <c r="DCV817" s="72"/>
      <c r="DCW817" s="72"/>
      <c r="DCX817" s="72"/>
      <c r="DCY817" s="72"/>
      <c r="DCZ817" s="72"/>
      <c r="DDA817" s="72"/>
      <c r="DDB817" s="72"/>
      <c r="DDC817" s="72"/>
      <c r="DDD817" s="72"/>
      <c r="DDE817" s="72"/>
      <c r="DDF817" s="72"/>
      <c r="DDG817" s="72"/>
      <c r="DDH817" s="72"/>
      <c r="DDI817" s="72"/>
      <c r="DDJ817" s="72"/>
      <c r="DDK817" s="72"/>
      <c r="DDL817" s="72"/>
      <c r="DDM817" s="72"/>
      <c r="DDN817" s="72"/>
      <c r="DDO817" s="72"/>
      <c r="DDP817" s="72"/>
      <c r="DDQ817" s="72"/>
      <c r="DDR817" s="72"/>
      <c r="DDS817" s="72"/>
      <c r="DDT817" s="72"/>
      <c r="DDU817" s="72"/>
      <c r="DDV817" s="72"/>
      <c r="DDW817" s="72"/>
      <c r="DDX817" s="72"/>
      <c r="DDY817" s="72"/>
      <c r="DDZ817" s="72"/>
      <c r="DEA817" s="72"/>
      <c r="DEB817" s="72"/>
      <c r="DEC817" s="72"/>
      <c r="DED817" s="72"/>
      <c r="DEE817" s="72"/>
      <c r="DEF817" s="72"/>
      <c r="DEG817" s="72"/>
      <c r="DEH817" s="72"/>
      <c r="DEI817" s="72"/>
      <c r="DEJ817" s="72"/>
      <c r="DEK817" s="72"/>
      <c r="DEL817" s="72"/>
      <c r="DEM817" s="72"/>
      <c r="DEN817" s="72"/>
      <c r="DEO817" s="72"/>
      <c r="DEP817" s="72"/>
      <c r="DEQ817" s="72"/>
      <c r="DER817" s="72"/>
      <c r="DES817" s="72"/>
      <c r="DET817" s="72"/>
      <c r="DEU817" s="72"/>
      <c r="DEV817" s="72"/>
      <c r="DEW817" s="72"/>
      <c r="DEX817" s="72"/>
      <c r="DEY817" s="72"/>
      <c r="DEZ817" s="72"/>
      <c r="DFA817" s="72"/>
      <c r="DFB817" s="72"/>
      <c r="DFC817" s="72"/>
      <c r="DFD817" s="72"/>
      <c r="DFE817" s="72"/>
      <c r="DFF817" s="72"/>
      <c r="DFG817" s="72"/>
      <c r="DFH817" s="72"/>
      <c r="DFI817" s="72"/>
      <c r="DFJ817" s="72"/>
      <c r="DFK817" s="72"/>
      <c r="DFL817" s="72"/>
      <c r="DFM817" s="72"/>
      <c r="DFN817" s="72"/>
      <c r="DFO817" s="72"/>
      <c r="DFP817" s="72"/>
      <c r="DFQ817" s="72"/>
      <c r="DFR817" s="72"/>
      <c r="DFS817" s="72"/>
      <c r="DFT817" s="72"/>
      <c r="DFU817" s="72"/>
      <c r="DFV817" s="72"/>
      <c r="DFW817" s="72"/>
      <c r="DFX817" s="72"/>
      <c r="DFY817" s="72"/>
      <c r="DFZ817" s="72"/>
      <c r="DGA817" s="72"/>
      <c r="DGB817" s="72"/>
      <c r="DGC817" s="72"/>
      <c r="DGD817" s="72"/>
      <c r="DGE817" s="72"/>
      <c r="DGF817" s="72"/>
      <c r="DGG817" s="72"/>
      <c r="DGH817" s="72"/>
      <c r="DGI817" s="72"/>
      <c r="DGJ817" s="72"/>
      <c r="DGK817" s="72"/>
      <c r="DGL817" s="72"/>
      <c r="DGM817" s="72"/>
      <c r="DGN817" s="72"/>
      <c r="DGO817" s="72"/>
      <c r="DGP817" s="72"/>
      <c r="DGQ817" s="72"/>
      <c r="DGR817" s="72"/>
      <c r="DGS817" s="72"/>
      <c r="DGT817" s="72"/>
      <c r="DGU817" s="72"/>
      <c r="DGV817" s="72"/>
      <c r="DGW817" s="72"/>
      <c r="DGX817" s="72"/>
      <c r="DGY817" s="72"/>
      <c r="DGZ817" s="72"/>
      <c r="DHA817" s="72"/>
      <c r="DHB817" s="72"/>
      <c r="DHC817" s="72"/>
      <c r="DHD817" s="72"/>
      <c r="DHE817" s="72"/>
      <c r="DHF817" s="72"/>
      <c r="DHG817" s="72"/>
      <c r="DHH817" s="72"/>
      <c r="DHI817" s="72"/>
      <c r="DHJ817" s="72"/>
      <c r="DHK817" s="72"/>
      <c r="DHL817" s="72"/>
      <c r="DHM817" s="72"/>
      <c r="DHN817" s="72"/>
      <c r="DHO817" s="72"/>
      <c r="DHP817" s="72"/>
      <c r="DHQ817" s="72"/>
      <c r="DHR817" s="72"/>
      <c r="DHS817" s="72"/>
      <c r="DHT817" s="72"/>
      <c r="DHU817" s="72"/>
      <c r="DHV817" s="72"/>
      <c r="DHW817" s="72"/>
      <c r="DHX817" s="72"/>
      <c r="DHY817" s="72"/>
      <c r="DHZ817" s="72"/>
      <c r="DIA817" s="72"/>
      <c r="DIB817" s="72"/>
      <c r="DIC817" s="72"/>
      <c r="DID817" s="72"/>
      <c r="DIE817" s="72"/>
      <c r="DIF817" s="72"/>
      <c r="DIG817" s="72"/>
      <c r="DIH817" s="72"/>
      <c r="DII817" s="72"/>
      <c r="DIJ817" s="72"/>
      <c r="DIK817" s="72"/>
      <c r="DIL817" s="72"/>
      <c r="DIM817" s="72"/>
      <c r="DIN817" s="72"/>
      <c r="DIO817" s="72"/>
      <c r="DIP817" s="72"/>
      <c r="DIQ817" s="72"/>
      <c r="DIR817" s="72"/>
      <c r="DIS817" s="72"/>
      <c r="DIT817" s="72"/>
      <c r="DIU817" s="72"/>
      <c r="DIV817" s="72"/>
      <c r="DIW817" s="72"/>
      <c r="DIX817" s="72"/>
      <c r="DIY817" s="72"/>
      <c r="DIZ817" s="72"/>
      <c r="DJA817" s="72"/>
      <c r="DJB817" s="72"/>
      <c r="DJC817" s="72"/>
      <c r="DJD817" s="72"/>
      <c r="DJE817" s="72"/>
      <c r="DJF817" s="72"/>
      <c r="DJG817" s="72"/>
      <c r="DJH817" s="72"/>
      <c r="DJI817" s="72"/>
      <c r="DJJ817" s="72"/>
      <c r="DJK817" s="72"/>
      <c r="DJL817" s="72"/>
      <c r="DJM817" s="72"/>
      <c r="DJN817" s="72"/>
      <c r="DJO817" s="72"/>
      <c r="DJP817" s="72"/>
      <c r="DJQ817" s="72"/>
      <c r="DJR817" s="72"/>
      <c r="DJS817" s="72"/>
      <c r="DJT817" s="72"/>
      <c r="DJU817" s="72"/>
      <c r="DJV817" s="72"/>
      <c r="DJW817" s="72"/>
      <c r="DJX817" s="72"/>
      <c r="DJY817" s="72"/>
      <c r="DJZ817" s="72"/>
      <c r="DKA817" s="72"/>
      <c r="DKB817" s="72"/>
      <c r="DKC817" s="72"/>
      <c r="DKD817" s="72"/>
      <c r="DKE817" s="72"/>
      <c r="DKF817" s="72"/>
      <c r="DKG817" s="72"/>
      <c r="DKH817" s="72"/>
      <c r="DKI817" s="72"/>
      <c r="DKJ817" s="72"/>
      <c r="DKK817" s="72"/>
      <c r="DKL817" s="72"/>
      <c r="DKM817" s="72"/>
      <c r="DKN817" s="72"/>
      <c r="DKO817" s="72"/>
      <c r="DKP817" s="72"/>
      <c r="DKQ817" s="72"/>
      <c r="DKR817" s="72"/>
      <c r="DKS817" s="72"/>
      <c r="DKT817" s="72"/>
      <c r="DKU817" s="72"/>
      <c r="DKV817" s="72"/>
      <c r="DKW817" s="72"/>
      <c r="DKX817" s="72"/>
      <c r="DKY817" s="72"/>
      <c r="DKZ817" s="72"/>
      <c r="DLA817" s="72"/>
      <c r="DLB817" s="72"/>
      <c r="DLC817" s="72"/>
      <c r="DLD817" s="72"/>
      <c r="DLE817" s="72"/>
      <c r="DLF817" s="72"/>
      <c r="DLG817" s="72"/>
      <c r="DLH817" s="72"/>
      <c r="DLI817" s="72"/>
      <c r="DLJ817" s="72"/>
      <c r="DLK817" s="72"/>
      <c r="DLL817" s="72"/>
      <c r="DLM817" s="72"/>
      <c r="DLN817" s="72"/>
      <c r="DLO817" s="72"/>
      <c r="DLP817" s="72"/>
      <c r="DLQ817" s="72"/>
      <c r="DLR817" s="72"/>
      <c r="DLS817" s="72"/>
      <c r="DLT817" s="72"/>
      <c r="DLU817" s="72"/>
      <c r="DLV817" s="72"/>
      <c r="DLW817" s="72"/>
      <c r="DLX817" s="72"/>
      <c r="DLY817" s="72"/>
      <c r="DLZ817" s="72"/>
      <c r="DMA817" s="72"/>
      <c r="DMB817" s="72"/>
      <c r="DMC817" s="72"/>
      <c r="DMD817" s="72"/>
      <c r="DME817" s="72"/>
      <c r="DMF817" s="72"/>
      <c r="DMG817" s="72"/>
      <c r="DMH817" s="72"/>
      <c r="DMI817" s="72"/>
      <c r="DMJ817" s="72"/>
      <c r="DMK817" s="72"/>
      <c r="DML817" s="72"/>
      <c r="DMM817" s="72"/>
      <c r="DMN817" s="72"/>
      <c r="DMO817" s="72"/>
      <c r="DMP817" s="72"/>
      <c r="DMQ817" s="72"/>
      <c r="DMR817" s="72"/>
      <c r="DMS817" s="72"/>
      <c r="DMT817" s="72"/>
      <c r="DMU817" s="72"/>
      <c r="DMV817" s="72"/>
      <c r="DMW817" s="72"/>
      <c r="DMX817" s="72"/>
      <c r="DMY817" s="72"/>
      <c r="DMZ817" s="72"/>
      <c r="DNA817" s="72"/>
      <c r="DNB817" s="72"/>
      <c r="DNC817" s="72"/>
      <c r="DND817" s="72"/>
      <c r="DNE817" s="72"/>
      <c r="DNF817" s="72"/>
      <c r="DNG817" s="72"/>
      <c r="DNH817" s="72"/>
      <c r="DNI817" s="72"/>
      <c r="DNJ817" s="72"/>
      <c r="DNK817" s="72"/>
      <c r="DNL817" s="72"/>
      <c r="DNM817" s="72"/>
      <c r="DNN817" s="72"/>
      <c r="DNO817" s="72"/>
      <c r="DNP817" s="72"/>
      <c r="DNQ817" s="72"/>
      <c r="DNR817" s="72"/>
      <c r="DNS817" s="72"/>
      <c r="DNT817" s="72"/>
      <c r="DNU817" s="72"/>
      <c r="DNV817" s="72"/>
      <c r="DNW817" s="72"/>
      <c r="DNX817" s="72"/>
      <c r="DNY817" s="72"/>
      <c r="DNZ817" s="72"/>
      <c r="DOA817" s="72"/>
      <c r="DOB817" s="72"/>
      <c r="DOC817" s="72"/>
      <c r="DOD817" s="72"/>
      <c r="DOE817" s="72"/>
      <c r="DOF817" s="72"/>
      <c r="DOG817" s="72"/>
      <c r="DOH817" s="72"/>
      <c r="DOI817" s="72"/>
      <c r="DOJ817" s="72"/>
      <c r="DOK817" s="72"/>
      <c r="DOL817" s="72"/>
      <c r="DOM817" s="72"/>
      <c r="DON817" s="72"/>
      <c r="DOO817" s="72"/>
      <c r="DOP817" s="72"/>
      <c r="DOQ817" s="72"/>
      <c r="DOR817" s="72"/>
      <c r="DOS817" s="72"/>
      <c r="DOT817" s="72"/>
      <c r="DOU817" s="72"/>
      <c r="DOV817" s="72"/>
      <c r="DOW817" s="72"/>
      <c r="DOX817" s="72"/>
      <c r="DOY817" s="72"/>
      <c r="DOZ817" s="72"/>
      <c r="DPA817" s="72"/>
      <c r="DPB817" s="72"/>
      <c r="DPC817" s="72"/>
      <c r="DPD817" s="72"/>
      <c r="DPE817" s="72"/>
      <c r="DPF817" s="72"/>
      <c r="DPG817" s="72"/>
      <c r="DPH817" s="72"/>
      <c r="DPI817" s="72"/>
      <c r="DPJ817" s="72"/>
      <c r="DPK817" s="72"/>
      <c r="DPL817" s="72"/>
      <c r="DPM817" s="72"/>
      <c r="DPN817" s="72"/>
      <c r="DPO817" s="72"/>
      <c r="DPP817" s="72"/>
      <c r="DPQ817" s="72"/>
      <c r="DPR817" s="72"/>
      <c r="DPS817" s="72"/>
      <c r="DPT817" s="72"/>
      <c r="DPU817" s="72"/>
      <c r="DPV817" s="72"/>
      <c r="DPW817" s="72"/>
      <c r="DPX817" s="72"/>
      <c r="DPY817" s="72"/>
      <c r="DPZ817" s="72"/>
      <c r="DQA817" s="72"/>
      <c r="DQB817" s="72"/>
      <c r="DQC817" s="72"/>
      <c r="DQD817" s="72"/>
      <c r="DQE817" s="72"/>
      <c r="DQF817" s="72"/>
      <c r="DQG817" s="72"/>
      <c r="DQH817" s="72"/>
      <c r="DQI817" s="72"/>
      <c r="DQJ817" s="72"/>
      <c r="DQK817" s="72"/>
      <c r="DQL817" s="72"/>
      <c r="DQM817" s="72"/>
      <c r="DQN817" s="72"/>
      <c r="DQO817" s="72"/>
      <c r="DQP817" s="72"/>
      <c r="DQQ817" s="72"/>
      <c r="DQR817" s="72"/>
      <c r="DQS817" s="72"/>
      <c r="DQT817" s="72"/>
      <c r="DQU817" s="72"/>
      <c r="DQV817" s="72"/>
      <c r="DQW817" s="72"/>
      <c r="DQX817" s="72"/>
      <c r="DQY817" s="72"/>
      <c r="DQZ817" s="72"/>
      <c r="DRA817" s="72"/>
      <c r="DRB817" s="72"/>
      <c r="DRC817" s="72"/>
      <c r="DRD817" s="72"/>
      <c r="DRE817" s="72"/>
      <c r="DRF817" s="72"/>
      <c r="DRG817" s="72"/>
      <c r="DRH817" s="72"/>
      <c r="DRI817" s="72"/>
      <c r="DRJ817" s="72"/>
      <c r="DRK817" s="72"/>
      <c r="DRL817" s="72"/>
      <c r="DRM817" s="72"/>
      <c r="DRN817" s="72"/>
      <c r="DRO817" s="72"/>
      <c r="DRP817" s="72"/>
      <c r="DRQ817" s="72"/>
      <c r="DRR817" s="72"/>
      <c r="DRS817" s="72"/>
      <c r="DRT817" s="72"/>
      <c r="DRU817" s="72"/>
      <c r="DRV817" s="72"/>
      <c r="DRW817" s="72"/>
      <c r="DRX817" s="72"/>
      <c r="DRY817" s="72"/>
      <c r="DRZ817" s="72"/>
      <c r="DSA817" s="72"/>
      <c r="DSB817" s="72"/>
      <c r="DSC817" s="72"/>
      <c r="DSD817" s="72"/>
      <c r="DSE817" s="72"/>
      <c r="DSF817" s="72"/>
      <c r="DSG817" s="72"/>
      <c r="DSH817" s="72"/>
      <c r="DSI817" s="72"/>
      <c r="DSJ817" s="72"/>
      <c r="DSK817" s="72"/>
      <c r="DSL817" s="72"/>
      <c r="DSM817" s="72"/>
      <c r="DSN817" s="72"/>
      <c r="DSO817" s="72"/>
      <c r="DSP817" s="72"/>
      <c r="DSQ817" s="72"/>
      <c r="DSR817" s="72"/>
      <c r="DSS817" s="72"/>
      <c r="DST817" s="72"/>
      <c r="DSU817" s="72"/>
      <c r="DSV817" s="72"/>
      <c r="DSW817" s="72"/>
      <c r="DSX817" s="72"/>
      <c r="DSY817" s="72"/>
      <c r="DSZ817" s="72"/>
      <c r="DTA817" s="72"/>
      <c r="DTB817" s="72"/>
      <c r="DTC817" s="72"/>
      <c r="DTD817" s="72"/>
      <c r="DTE817" s="72"/>
      <c r="DTF817" s="72"/>
      <c r="DTG817" s="72"/>
      <c r="DTH817" s="72"/>
      <c r="DTI817" s="72"/>
      <c r="DTJ817" s="72"/>
      <c r="DTK817" s="72"/>
      <c r="DTL817" s="72"/>
      <c r="DTM817" s="72"/>
      <c r="DTN817" s="72"/>
      <c r="DTO817" s="72"/>
      <c r="DTP817" s="72"/>
      <c r="DTQ817" s="72"/>
      <c r="DTR817" s="72"/>
      <c r="DTS817" s="72"/>
      <c r="DTT817" s="72"/>
      <c r="DTU817" s="72"/>
      <c r="DTV817" s="72"/>
      <c r="DTW817" s="72"/>
      <c r="DTX817" s="72"/>
      <c r="DTY817" s="72"/>
      <c r="DTZ817" s="72"/>
      <c r="DUA817" s="72"/>
      <c r="DUB817" s="72"/>
      <c r="DUC817" s="72"/>
      <c r="DUD817" s="72"/>
      <c r="DUE817" s="72"/>
      <c r="DUF817" s="72"/>
      <c r="DUG817" s="72"/>
      <c r="DUH817" s="72"/>
      <c r="DUI817" s="72"/>
      <c r="DUJ817" s="72"/>
      <c r="DUK817" s="72"/>
      <c r="DUL817" s="72"/>
      <c r="DUM817" s="72"/>
      <c r="DUN817" s="72"/>
      <c r="DUO817" s="72"/>
      <c r="DUP817" s="72"/>
      <c r="DUQ817" s="72"/>
      <c r="DUR817" s="72"/>
      <c r="DUS817" s="72"/>
      <c r="DUT817" s="72"/>
      <c r="DUU817" s="72"/>
      <c r="DUV817" s="72"/>
      <c r="DUW817" s="72"/>
      <c r="DUX817" s="72"/>
      <c r="DUY817" s="72"/>
      <c r="DUZ817" s="72"/>
      <c r="DVA817" s="72"/>
      <c r="DVB817" s="72"/>
      <c r="DVC817" s="72"/>
      <c r="DVD817" s="72"/>
      <c r="DVE817" s="72"/>
      <c r="DVF817" s="72"/>
      <c r="DVG817" s="72"/>
      <c r="DVH817" s="72"/>
      <c r="DVI817" s="72"/>
      <c r="DVJ817" s="72"/>
      <c r="DVK817" s="72"/>
      <c r="DVL817" s="72"/>
      <c r="DVM817" s="72"/>
      <c r="DVN817" s="72"/>
      <c r="DVO817" s="72"/>
      <c r="DVP817" s="72"/>
      <c r="DVQ817" s="72"/>
      <c r="DVR817" s="72"/>
      <c r="DVS817" s="72"/>
      <c r="DVT817" s="72"/>
      <c r="DVU817" s="72"/>
      <c r="DVV817" s="72"/>
      <c r="DVW817" s="72"/>
      <c r="DVX817" s="72"/>
      <c r="DVY817" s="72"/>
      <c r="DVZ817" s="72"/>
      <c r="DWA817" s="72"/>
      <c r="DWB817" s="72"/>
      <c r="DWC817" s="72"/>
      <c r="DWD817" s="72"/>
      <c r="DWE817" s="72"/>
      <c r="DWF817" s="72"/>
      <c r="DWG817" s="72"/>
      <c r="DWH817" s="72"/>
      <c r="DWI817" s="72"/>
      <c r="DWJ817" s="72"/>
      <c r="DWK817" s="72"/>
      <c r="DWL817" s="72"/>
      <c r="DWM817" s="72"/>
      <c r="DWN817" s="72"/>
      <c r="DWO817" s="72"/>
      <c r="DWP817" s="72"/>
      <c r="DWQ817" s="72"/>
      <c r="DWR817" s="72"/>
      <c r="DWS817" s="72"/>
      <c r="DWT817" s="72"/>
      <c r="DWU817" s="72"/>
      <c r="DWV817" s="72"/>
      <c r="DWW817" s="72"/>
      <c r="DWX817" s="72"/>
      <c r="DWY817" s="72"/>
      <c r="DWZ817" s="72"/>
      <c r="DXA817" s="72"/>
      <c r="DXB817" s="72"/>
      <c r="DXC817" s="72"/>
      <c r="DXD817" s="72"/>
      <c r="DXE817" s="72"/>
      <c r="DXF817" s="72"/>
      <c r="DXG817" s="72"/>
      <c r="DXH817" s="72"/>
      <c r="DXI817" s="72"/>
      <c r="DXJ817" s="72"/>
      <c r="DXK817" s="72"/>
      <c r="DXL817" s="72"/>
      <c r="DXM817" s="72"/>
      <c r="DXN817" s="72"/>
      <c r="DXO817" s="72"/>
      <c r="DXP817" s="72"/>
      <c r="DXQ817" s="72"/>
      <c r="DXR817" s="72"/>
      <c r="DXS817" s="72"/>
      <c r="DXT817" s="72"/>
      <c r="DXU817" s="72"/>
      <c r="DXV817" s="72"/>
      <c r="DXW817" s="72"/>
      <c r="DXX817" s="72"/>
      <c r="DXY817" s="72"/>
      <c r="DXZ817" s="72"/>
      <c r="DYA817" s="72"/>
      <c r="DYB817" s="72"/>
      <c r="DYC817" s="72"/>
      <c r="DYD817" s="72"/>
      <c r="DYE817" s="72"/>
      <c r="DYF817" s="72"/>
      <c r="DYG817" s="72"/>
      <c r="DYH817" s="72"/>
      <c r="DYI817" s="72"/>
      <c r="DYJ817" s="72"/>
      <c r="DYK817" s="72"/>
      <c r="DYL817" s="72"/>
      <c r="DYM817" s="72"/>
      <c r="DYN817" s="72"/>
      <c r="DYO817" s="72"/>
      <c r="DYP817" s="72"/>
      <c r="DYQ817" s="72"/>
      <c r="DYR817" s="72"/>
      <c r="DYS817" s="72"/>
      <c r="DYT817" s="72"/>
      <c r="DYU817" s="72"/>
      <c r="DYV817" s="72"/>
      <c r="DYW817" s="72"/>
      <c r="DYX817" s="72"/>
      <c r="DYY817" s="72"/>
      <c r="DYZ817" s="72"/>
      <c r="DZA817" s="72"/>
      <c r="DZB817" s="72"/>
      <c r="DZC817" s="72"/>
      <c r="DZD817" s="72"/>
      <c r="DZE817" s="72"/>
      <c r="DZF817" s="72"/>
      <c r="DZG817" s="72"/>
      <c r="DZH817" s="72"/>
      <c r="DZI817" s="72"/>
      <c r="DZJ817" s="72"/>
      <c r="DZK817" s="72"/>
      <c r="DZL817" s="72"/>
      <c r="DZM817" s="72"/>
      <c r="DZN817" s="72"/>
      <c r="DZO817" s="72"/>
      <c r="DZP817" s="72"/>
      <c r="DZQ817" s="72"/>
      <c r="DZR817" s="72"/>
      <c r="DZS817" s="72"/>
      <c r="DZT817" s="72"/>
      <c r="DZU817" s="72"/>
      <c r="DZV817" s="72"/>
      <c r="DZW817" s="72"/>
      <c r="DZX817" s="72"/>
      <c r="DZY817" s="72"/>
      <c r="DZZ817" s="72"/>
      <c r="EAA817" s="72"/>
      <c r="EAB817" s="72"/>
      <c r="EAC817" s="72"/>
      <c r="EAD817" s="72"/>
      <c r="EAE817" s="72"/>
      <c r="EAF817" s="72"/>
      <c r="EAG817" s="72"/>
      <c r="EAH817" s="72"/>
      <c r="EAI817" s="72"/>
      <c r="EAJ817" s="72"/>
      <c r="EAK817" s="72"/>
      <c r="EAL817" s="72"/>
      <c r="EAM817" s="72"/>
      <c r="EAN817" s="72"/>
      <c r="EAO817" s="72"/>
      <c r="EAP817" s="72"/>
      <c r="EAQ817" s="72"/>
      <c r="EAR817" s="72"/>
      <c r="EAS817" s="72"/>
      <c r="EAT817" s="72"/>
      <c r="EAU817" s="72"/>
      <c r="EAV817" s="72"/>
      <c r="EAW817" s="72"/>
      <c r="EAX817" s="72"/>
      <c r="EAY817" s="72"/>
      <c r="EAZ817" s="72"/>
      <c r="EBA817" s="72"/>
      <c r="EBB817" s="72"/>
      <c r="EBC817" s="72"/>
      <c r="EBD817" s="72"/>
      <c r="EBE817" s="72"/>
      <c r="EBF817" s="72"/>
      <c r="EBG817" s="72"/>
      <c r="EBH817" s="72"/>
      <c r="EBI817" s="72"/>
      <c r="EBJ817" s="72"/>
      <c r="EBK817" s="72"/>
      <c r="EBL817" s="72"/>
      <c r="EBM817" s="72"/>
      <c r="EBN817" s="72"/>
      <c r="EBO817" s="72"/>
      <c r="EBP817" s="72"/>
      <c r="EBQ817" s="72"/>
      <c r="EBR817" s="72"/>
      <c r="EBS817" s="72"/>
      <c r="EBT817" s="72"/>
      <c r="EBU817" s="72"/>
      <c r="EBV817" s="72"/>
      <c r="EBW817" s="72"/>
      <c r="EBX817" s="72"/>
      <c r="EBY817" s="72"/>
      <c r="EBZ817" s="72"/>
      <c r="ECA817" s="72"/>
      <c r="ECB817" s="72"/>
      <c r="ECC817" s="72"/>
      <c r="ECD817" s="72"/>
      <c r="ECE817" s="72"/>
      <c r="ECF817" s="72"/>
      <c r="ECG817" s="72"/>
      <c r="ECH817" s="72"/>
      <c r="ECI817" s="72"/>
      <c r="ECJ817" s="72"/>
      <c r="ECK817" s="72"/>
      <c r="ECL817" s="72"/>
      <c r="ECM817" s="72"/>
      <c r="ECN817" s="72"/>
      <c r="ECO817" s="72"/>
      <c r="ECP817" s="72"/>
      <c r="ECQ817" s="72"/>
      <c r="ECR817" s="72"/>
      <c r="ECS817" s="72"/>
      <c r="ECT817" s="72"/>
      <c r="ECU817" s="72"/>
      <c r="ECV817" s="72"/>
      <c r="ECW817" s="72"/>
      <c r="ECX817" s="72"/>
      <c r="ECY817" s="72"/>
      <c r="ECZ817" s="72"/>
      <c r="EDA817" s="72"/>
      <c r="EDB817" s="72"/>
      <c r="EDC817" s="72"/>
      <c r="EDD817" s="72"/>
      <c r="EDE817" s="72"/>
      <c r="EDF817" s="72"/>
      <c r="EDG817" s="72"/>
      <c r="EDH817" s="72"/>
      <c r="EDI817" s="72"/>
      <c r="EDJ817" s="72"/>
      <c r="EDK817" s="72"/>
      <c r="EDL817" s="72"/>
      <c r="EDM817" s="72"/>
      <c r="EDN817" s="72"/>
      <c r="EDO817" s="72"/>
      <c r="EDP817" s="72"/>
      <c r="EDQ817" s="72"/>
      <c r="EDR817" s="72"/>
      <c r="EDS817" s="72"/>
      <c r="EDT817" s="72"/>
      <c r="EDU817" s="72"/>
      <c r="EDV817" s="72"/>
      <c r="EDW817" s="72"/>
      <c r="EDX817" s="72"/>
      <c r="EDY817" s="72"/>
      <c r="EDZ817" s="72"/>
      <c r="EEA817" s="72"/>
      <c r="EEB817" s="72"/>
      <c r="EEC817" s="72"/>
      <c r="EED817" s="72"/>
      <c r="EEE817" s="72"/>
      <c r="EEF817" s="72"/>
      <c r="EEG817" s="72"/>
      <c r="EEH817" s="72"/>
      <c r="EEI817" s="72"/>
      <c r="EEJ817" s="72"/>
      <c r="EEK817" s="72"/>
      <c r="EEL817" s="72"/>
      <c r="EEM817" s="72"/>
      <c r="EEN817" s="72"/>
      <c r="EEO817" s="72"/>
      <c r="EEP817" s="72"/>
      <c r="EEQ817" s="72"/>
      <c r="EER817" s="72"/>
      <c r="EES817" s="72"/>
      <c r="EET817" s="72"/>
      <c r="EEU817" s="72"/>
      <c r="EEV817" s="72"/>
      <c r="EEW817" s="72"/>
      <c r="EEX817" s="72"/>
      <c r="EEY817" s="72"/>
      <c r="EEZ817" s="72"/>
      <c r="EFA817" s="72"/>
      <c r="EFB817" s="72"/>
      <c r="EFC817" s="72"/>
      <c r="EFD817" s="72"/>
      <c r="EFE817" s="72"/>
      <c r="EFF817" s="72"/>
      <c r="EFG817" s="72"/>
      <c r="EFH817" s="72"/>
      <c r="EFI817" s="72"/>
      <c r="EFJ817" s="72"/>
      <c r="EFK817" s="72"/>
      <c r="EFL817" s="72"/>
      <c r="EFM817" s="72"/>
      <c r="EFN817" s="72"/>
      <c r="EFO817" s="72"/>
      <c r="EFP817" s="72"/>
      <c r="EFQ817" s="72"/>
      <c r="EFR817" s="72"/>
      <c r="EFS817" s="72"/>
      <c r="EFT817" s="72"/>
      <c r="EFU817" s="72"/>
      <c r="EFV817" s="72"/>
      <c r="EFW817" s="72"/>
      <c r="EFX817" s="72"/>
      <c r="EFY817" s="72"/>
      <c r="EFZ817" s="72"/>
      <c r="EGA817" s="72"/>
      <c r="EGB817" s="72"/>
      <c r="EGC817" s="72"/>
      <c r="EGD817" s="72"/>
      <c r="EGE817" s="72"/>
      <c r="EGF817" s="72"/>
      <c r="EGG817" s="72"/>
      <c r="EGH817" s="72"/>
      <c r="EGI817" s="72"/>
      <c r="EGJ817" s="72"/>
      <c r="EGK817" s="72"/>
      <c r="EGL817" s="72"/>
      <c r="EGM817" s="72"/>
      <c r="EGN817" s="72"/>
      <c r="EGO817" s="72"/>
      <c r="EGP817" s="72"/>
      <c r="EGQ817" s="72"/>
      <c r="EGR817" s="72"/>
      <c r="EGS817" s="72"/>
      <c r="EGT817" s="72"/>
      <c r="EGU817" s="72"/>
      <c r="EGV817" s="72"/>
      <c r="EGW817" s="72"/>
      <c r="EGX817" s="72"/>
      <c r="EGY817" s="72"/>
      <c r="EGZ817" s="72"/>
      <c r="EHA817" s="72"/>
      <c r="EHB817" s="72"/>
      <c r="EHC817" s="72"/>
      <c r="EHD817" s="72"/>
      <c r="EHE817" s="72"/>
      <c r="EHF817" s="72"/>
      <c r="EHG817" s="72"/>
      <c r="EHH817" s="72"/>
      <c r="EHI817" s="72"/>
      <c r="EHJ817" s="72"/>
      <c r="EHK817" s="72"/>
      <c r="EHL817" s="72"/>
      <c r="EHM817" s="72"/>
      <c r="EHN817" s="72"/>
      <c r="EHO817" s="72"/>
      <c r="EHP817" s="72"/>
      <c r="EHQ817" s="72"/>
      <c r="EHR817" s="72"/>
      <c r="EHS817" s="72"/>
      <c r="EHT817" s="72"/>
      <c r="EHU817" s="72"/>
      <c r="EHV817" s="72"/>
      <c r="EHW817" s="72"/>
      <c r="EHX817" s="72"/>
      <c r="EHY817" s="72"/>
      <c r="EHZ817" s="72"/>
      <c r="EIA817" s="72"/>
      <c r="EIB817" s="72"/>
      <c r="EIC817" s="72"/>
      <c r="EID817" s="72"/>
      <c r="EIE817" s="72"/>
      <c r="EIF817" s="72"/>
      <c r="EIG817" s="72"/>
      <c r="EIH817" s="72"/>
      <c r="EII817" s="72"/>
      <c r="EIJ817" s="72"/>
      <c r="EIK817" s="72"/>
      <c r="EIL817" s="72"/>
      <c r="EIM817" s="72"/>
      <c r="EIN817" s="72"/>
      <c r="EIO817" s="72"/>
      <c r="EIP817" s="72"/>
      <c r="EIQ817" s="72"/>
      <c r="EIR817" s="72"/>
      <c r="EIS817" s="72"/>
      <c r="EIT817" s="72"/>
      <c r="EIU817" s="72"/>
      <c r="EIV817" s="72"/>
      <c r="EIW817" s="72"/>
      <c r="EIX817" s="72"/>
      <c r="EIY817" s="72"/>
      <c r="EIZ817" s="72"/>
      <c r="EJA817" s="72"/>
      <c r="EJB817" s="72"/>
      <c r="EJC817" s="72"/>
      <c r="EJD817" s="72"/>
      <c r="EJE817" s="72"/>
      <c r="EJF817" s="72"/>
      <c r="EJG817" s="72"/>
      <c r="EJH817" s="72"/>
      <c r="EJI817" s="72"/>
      <c r="EJJ817" s="72"/>
      <c r="EJK817" s="72"/>
      <c r="EJL817" s="72"/>
      <c r="EJM817" s="72"/>
      <c r="EJN817" s="72"/>
      <c r="EJO817" s="72"/>
      <c r="EJP817" s="72"/>
      <c r="EJQ817" s="72"/>
      <c r="EJR817" s="72"/>
      <c r="EJS817" s="72"/>
      <c r="EJT817" s="72"/>
      <c r="EJU817" s="72"/>
      <c r="EJV817" s="72"/>
      <c r="EJW817" s="72"/>
      <c r="EJX817" s="72"/>
      <c r="EJY817" s="72"/>
      <c r="EJZ817" s="72"/>
      <c r="EKA817" s="72"/>
      <c r="EKB817" s="72"/>
      <c r="EKC817" s="72"/>
      <c r="EKD817" s="72"/>
      <c r="EKE817" s="72"/>
      <c r="EKF817" s="72"/>
      <c r="EKG817" s="72"/>
      <c r="EKH817" s="72"/>
      <c r="EKI817" s="72"/>
      <c r="EKJ817" s="72"/>
      <c r="EKK817" s="72"/>
      <c r="EKL817" s="72"/>
      <c r="EKM817" s="72"/>
      <c r="EKN817" s="72"/>
      <c r="EKO817" s="72"/>
      <c r="EKP817" s="72"/>
      <c r="EKQ817" s="72"/>
      <c r="EKR817" s="72"/>
      <c r="EKS817" s="72"/>
      <c r="EKT817" s="72"/>
      <c r="EKU817" s="72"/>
      <c r="EKV817" s="72"/>
      <c r="EKW817" s="72"/>
      <c r="EKX817" s="72"/>
      <c r="EKY817" s="72"/>
      <c r="EKZ817" s="72"/>
      <c r="ELA817" s="72"/>
      <c r="ELB817" s="72"/>
      <c r="ELC817" s="72"/>
      <c r="ELD817" s="72"/>
      <c r="ELE817" s="72"/>
      <c r="ELF817" s="72"/>
      <c r="ELG817" s="72"/>
      <c r="ELH817" s="72"/>
      <c r="ELI817" s="72"/>
      <c r="ELJ817" s="72"/>
      <c r="ELK817" s="72"/>
      <c r="ELL817" s="72"/>
      <c r="ELM817" s="72"/>
      <c r="ELN817" s="72"/>
      <c r="ELO817" s="72"/>
      <c r="ELP817" s="72"/>
      <c r="ELQ817" s="72"/>
      <c r="ELR817" s="72"/>
      <c r="ELS817" s="72"/>
      <c r="ELT817" s="72"/>
      <c r="ELU817" s="72"/>
      <c r="ELV817" s="72"/>
      <c r="ELW817" s="72"/>
      <c r="ELX817" s="72"/>
      <c r="ELY817" s="72"/>
      <c r="ELZ817" s="72"/>
      <c r="EMA817" s="72"/>
      <c r="EMB817" s="72"/>
      <c r="EMC817" s="72"/>
      <c r="EMD817" s="72"/>
      <c r="EME817" s="72"/>
      <c r="EMF817" s="72"/>
      <c r="EMG817" s="72"/>
      <c r="EMH817" s="72"/>
      <c r="EMI817" s="72"/>
      <c r="EMJ817" s="72"/>
      <c r="EMK817" s="72"/>
      <c r="EML817" s="72"/>
      <c r="EMM817" s="72"/>
      <c r="EMN817" s="72"/>
      <c r="EMO817" s="72"/>
      <c r="EMP817" s="72"/>
      <c r="EMQ817" s="72"/>
      <c r="EMR817" s="72"/>
      <c r="EMS817" s="72"/>
      <c r="EMT817" s="72"/>
      <c r="EMU817" s="72"/>
      <c r="EMV817" s="72"/>
      <c r="EMW817" s="72"/>
      <c r="EMX817" s="72"/>
      <c r="EMY817" s="72"/>
      <c r="EMZ817" s="72"/>
      <c r="ENA817" s="72"/>
      <c r="ENB817" s="72"/>
      <c r="ENC817" s="72"/>
      <c r="END817" s="72"/>
      <c r="ENE817" s="72"/>
      <c r="ENF817" s="72"/>
      <c r="ENG817" s="72"/>
      <c r="ENH817" s="72"/>
      <c r="ENI817" s="72"/>
      <c r="ENJ817" s="72"/>
      <c r="ENK817" s="72"/>
      <c r="ENL817" s="72"/>
      <c r="ENM817" s="72"/>
      <c r="ENN817" s="72"/>
      <c r="ENO817" s="72"/>
      <c r="ENP817" s="72"/>
      <c r="ENQ817" s="72"/>
      <c r="ENR817" s="72"/>
      <c r="ENS817" s="72"/>
      <c r="ENT817" s="72"/>
      <c r="ENU817" s="72"/>
      <c r="ENV817" s="72"/>
      <c r="ENW817" s="72"/>
      <c r="ENX817" s="72"/>
      <c r="ENY817" s="72"/>
      <c r="ENZ817" s="72"/>
      <c r="EOA817" s="72"/>
      <c r="EOB817" s="72"/>
      <c r="EOC817" s="72"/>
      <c r="EOD817" s="72"/>
      <c r="EOE817" s="72"/>
      <c r="EOF817" s="72"/>
      <c r="EOG817" s="72"/>
      <c r="EOH817" s="72"/>
      <c r="EOI817" s="72"/>
      <c r="EOJ817" s="72"/>
      <c r="EOK817" s="72"/>
      <c r="EOL817" s="72"/>
      <c r="EOM817" s="72"/>
      <c r="EON817" s="72"/>
      <c r="EOO817" s="72"/>
      <c r="EOP817" s="72"/>
      <c r="EOQ817" s="72"/>
      <c r="EOR817" s="72"/>
      <c r="EOS817" s="72"/>
      <c r="EOT817" s="72"/>
      <c r="EOU817" s="72"/>
      <c r="EOV817" s="72"/>
      <c r="EOW817" s="72"/>
      <c r="EOX817" s="72"/>
      <c r="EOY817" s="72"/>
      <c r="EOZ817" s="72"/>
      <c r="EPA817" s="72"/>
      <c r="EPB817" s="72"/>
      <c r="EPC817" s="72"/>
      <c r="EPD817" s="72"/>
      <c r="EPE817" s="72"/>
      <c r="EPF817" s="72"/>
      <c r="EPG817" s="72"/>
      <c r="EPH817" s="72"/>
      <c r="EPI817" s="72"/>
      <c r="EPJ817" s="72"/>
      <c r="EPK817" s="72"/>
      <c r="EPL817" s="72"/>
      <c r="EPM817" s="72"/>
      <c r="EPN817" s="72"/>
      <c r="EPO817" s="72"/>
      <c r="EPP817" s="72"/>
      <c r="EPQ817" s="72"/>
      <c r="EPR817" s="72"/>
      <c r="EPS817" s="72"/>
      <c r="EPT817" s="72"/>
      <c r="EPU817" s="72"/>
      <c r="EPV817" s="72"/>
      <c r="EPW817" s="72"/>
      <c r="EPX817" s="72"/>
      <c r="EPY817" s="72"/>
      <c r="EPZ817" s="72"/>
      <c r="EQA817" s="72"/>
      <c r="EQB817" s="72"/>
      <c r="EQC817" s="72"/>
      <c r="EQD817" s="72"/>
      <c r="EQE817" s="72"/>
      <c r="EQF817" s="72"/>
      <c r="EQG817" s="72"/>
      <c r="EQH817" s="72"/>
      <c r="EQI817" s="72"/>
      <c r="EQJ817" s="72"/>
      <c r="EQK817" s="72"/>
      <c r="EQL817" s="72"/>
      <c r="EQM817" s="72"/>
      <c r="EQN817" s="72"/>
      <c r="EQO817" s="72"/>
      <c r="EQP817" s="72"/>
      <c r="EQQ817" s="72"/>
      <c r="EQR817" s="72"/>
      <c r="EQS817" s="72"/>
      <c r="EQT817" s="72"/>
      <c r="EQU817" s="72"/>
      <c r="EQV817" s="72"/>
      <c r="EQW817" s="72"/>
      <c r="EQX817" s="72"/>
      <c r="EQY817" s="72"/>
      <c r="EQZ817" s="72"/>
      <c r="ERA817" s="72"/>
      <c r="ERB817" s="72"/>
      <c r="ERC817" s="72"/>
      <c r="ERD817" s="72"/>
      <c r="ERE817" s="72"/>
      <c r="ERF817" s="72"/>
      <c r="ERG817" s="72"/>
      <c r="ERH817" s="72"/>
      <c r="ERI817" s="72"/>
      <c r="ERJ817" s="72"/>
      <c r="ERK817" s="72"/>
      <c r="ERL817" s="72"/>
      <c r="ERM817" s="72"/>
      <c r="ERN817" s="72"/>
      <c r="ERO817" s="72"/>
      <c r="ERP817" s="72"/>
      <c r="ERQ817" s="72"/>
      <c r="ERR817" s="72"/>
      <c r="ERS817" s="72"/>
      <c r="ERT817" s="72"/>
      <c r="ERU817" s="72"/>
      <c r="ERV817" s="72"/>
      <c r="ERW817" s="72"/>
      <c r="ERX817" s="72"/>
      <c r="ERY817" s="72"/>
      <c r="ERZ817" s="72"/>
      <c r="ESA817" s="72"/>
      <c r="ESB817" s="72"/>
      <c r="ESC817" s="72"/>
      <c r="ESD817" s="72"/>
      <c r="ESE817" s="72"/>
      <c r="ESF817" s="72"/>
      <c r="ESG817" s="72"/>
      <c r="ESH817" s="72"/>
      <c r="ESI817" s="72"/>
      <c r="ESJ817" s="72"/>
      <c r="ESK817" s="72"/>
      <c r="ESL817" s="72"/>
      <c r="ESM817" s="72"/>
      <c r="ESN817" s="72"/>
      <c r="ESO817" s="72"/>
      <c r="ESP817" s="72"/>
      <c r="ESQ817" s="72"/>
      <c r="ESR817" s="72"/>
      <c r="ESS817" s="72"/>
      <c r="EST817" s="72"/>
      <c r="ESU817" s="72"/>
      <c r="ESV817" s="72"/>
      <c r="ESW817" s="72"/>
      <c r="ESX817" s="72"/>
      <c r="ESY817" s="72"/>
      <c r="ESZ817" s="72"/>
      <c r="ETA817" s="72"/>
      <c r="ETB817" s="72"/>
      <c r="ETC817" s="72"/>
      <c r="ETD817" s="72"/>
      <c r="ETE817" s="72"/>
      <c r="ETF817" s="72"/>
      <c r="ETG817" s="72"/>
      <c r="ETH817" s="72"/>
      <c r="ETI817" s="72"/>
      <c r="ETJ817" s="72"/>
      <c r="ETK817" s="72"/>
      <c r="ETL817" s="72"/>
      <c r="ETM817" s="72"/>
      <c r="ETN817" s="72"/>
      <c r="ETO817" s="72"/>
      <c r="ETP817" s="72"/>
      <c r="ETQ817" s="72"/>
      <c r="ETR817" s="72"/>
      <c r="ETS817" s="72"/>
      <c r="ETT817" s="72"/>
      <c r="ETU817" s="72"/>
      <c r="ETV817" s="72"/>
      <c r="ETW817" s="72"/>
      <c r="ETX817" s="72"/>
      <c r="ETY817" s="72"/>
      <c r="ETZ817" s="72"/>
      <c r="EUA817" s="72"/>
      <c r="EUB817" s="72"/>
      <c r="EUC817" s="72"/>
      <c r="EUD817" s="72"/>
      <c r="EUE817" s="72"/>
      <c r="EUF817" s="72"/>
      <c r="EUG817" s="72"/>
      <c r="EUH817" s="72"/>
      <c r="EUI817" s="72"/>
      <c r="EUJ817" s="72"/>
      <c r="EUK817" s="72"/>
      <c r="EUL817" s="72"/>
      <c r="EUM817" s="72"/>
      <c r="EUN817" s="72"/>
      <c r="EUO817" s="72"/>
      <c r="EUP817" s="72"/>
      <c r="EUQ817" s="72"/>
      <c r="EUR817" s="72"/>
      <c r="EUS817" s="72"/>
      <c r="EUT817" s="72"/>
      <c r="EUU817" s="72"/>
      <c r="EUV817" s="72"/>
      <c r="EUW817" s="72"/>
      <c r="EUX817" s="72"/>
      <c r="EUY817" s="72"/>
      <c r="EUZ817" s="72"/>
      <c r="EVA817" s="72"/>
      <c r="EVB817" s="72"/>
      <c r="EVC817" s="72"/>
      <c r="EVD817" s="72"/>
      <c r="EVE817" s="72"/>
      <c r="EVF817" s="72"/>
      <c r="EVG817" s="72"/>
      <c r="EVH817" s="72"/>
      <c r="EVI817" s="72"/>
      <c r="EVJ817" s="72"/>
      <c r="EVK817" s="72"/>
      <c r="EVL817" s="72"/>
      <c r="EVM817" s="72"/>
      <c r="EVN817" s="72"/>
      <c r="EVO817" s="72"/>
      <c r="EVP817" s="72"/>
      <c r="EVQ817" s="72"/>
      <c r="EVR817" s="72"/>
      <c r="EVS817" s="72"/>
      <c r="EVT817" s="72"/>
      <c r="EVU817" s="72"/>
      <c r="EVV817" s="72"/>
      <c r="EVW817" s="72"/>
      <c r="EVX817" s="72"/>
      <c r="EVY817" s="72"/>
      <c r="EVZ817" s="72"/>
      <c r="EWA817" s="72"/>
      <c r="EWB817" s="72"/>
      <c r="EWC817" s="72"/>
      <c r="EWD817" s="72"/>
      <c r="EWE817" s="72"/>
      <c r="EWF817" s="72"/>
      <c r="EWG817" s="72"/>
      <c r="EWH817" s="72"/>
      <c r="EWI817" s="72"/>
      <c r="EWJ817" s="72"/>
      <c r="EWK817" s="72"/>
      <c r="EWL817" s="72"/>
      <c r="EWM817" s="72"/>
      <c r="EWN817" s="72"/>
      <c r="EWO817" s="72"/>
      <c r="EWP817" s="72"/>
      <c r="EWQ817" s="72"/>
      <c r="EWR817" s="72"/>
      <c r="EWS817" s="72"/>
      <c r="EWT817" s="72"/>
      <c r="EWU817" s="72"/>
      <c r="EWV817" s="72"/>
      <c r="EWW817" s="72"/>
      <c r="EWX817" s="72"/>
      <c r="EWY817" s="72"/>
      <c r="EWZ817" s="72"/>
      <c r="EXA817" s="72"/>
      <c r="EXB817" s="72"/>
      <c r="EXC817" s="72"/>
      <c r="EXD817" s="72"/>
      <c r="EXE817" s="72"/>
      <c r="EXF817" s="72"/>
      <c r="EXG817" s="72"/>
      <c r="EXH817" s="72"/>
      <c r="EXI817" s="72"/>
      <c r="EXJ817" s="72"/>
      <c r="EXK817" s="72"/>
      <c r="EXL817" s="72"/>
      <c r="EXM817" s="72"/>
      <c r="EXN817" s="72"/>
      <c r="EXO817" s="72"/>
      <c r="EXP817" s="72"/>
      <c r="EXQ817" s="72"/>
      <c r="EXR817" s="72"/>
      <c r="EXS817" s="72"/>
      <c r="EXT817" s="72"/>
      <c r="EXU817" s="72"/>
      <c r="EXV817" s="72"/>
      <c r="EXW817" s="72"/>
      <c r="EXX817" s="72"/>
      <c r="EXY817" s="72"/>
      <c r="EXZ817" s="72"/>
      <c r="EYA817" s="72"/>
      <c r="EYB817" s="72"/>
      <c r="EYC817" s="72"/>
      <c r="EYD817" s="72"/>
      <c r="EYE817" s="72"/>
      <c r="EYF817" s="72"/>
      <c r="EYG817" s="72"/>
      <c r="EYH817" s="72"/>
      <c r="EYI817" s="72"/>
      <c r="EYJ817" s="72"/>
      <c r="EYK817" s="72"/>
      <c r="EYL817" s="72"/>
      <c r="EYM817" s="72"/>
      <c r="EYN817" s="72"/>
      <c r="EYO817" s="72"/>
      <c r="EYP817" s="72"/>
      <c r="EYQ817" s="72"/>
      <c r="EYR817" s="72"/>
      <c r="EYS817" s="72"/>
      <c r="EYT817" s="72"/>
      <c r="EYU817" s="72"/>
      <c r="EYV817" s="72"/>
      <c r="EYW817" s="72"/>
      <c r="EYX817" s="72"/>
      <c r="EYY817" s="72"/>
      <c r="EYZ817" s="72"/>
      <c r="EZA817" s="72"/>
      <c r="EZB817" s="72"/>
      <c r="EZC817" s="72"/>
      <c r="EZD817" s="72"/>
      <c r="EZE817" s="72"/>
      <c r="EZF817" s="72"/>
      <c r="EZG817" s="72"/>
      <c r="EZH817" s="72"/>
      <c r="EZI817" s="72"/>
      <c r="EZJ817" s="72"/>
      <c r="EZK817" s="72"/>
      <c r="EZL817" s="72"/>
      <c r="EZM817" s="72"/>
      <c r="EZN817" s="72"/>
      <c r="EZO817" s="72"/>
      <c r="EZP817" s="72"/>
      <c r="EZQ817" s="72"/>
      <c r="EZR817" s="72"/>
      <c r="EZS817" s="72"/>
      <c r="EZT817" s="72"/>
      <c r="EZU817" s="72"/>
      <c r="EZV817" s="72"/>
      <c r="EZW817" s="72"/>
      <c r="EZX817" s="72"/>
      <c r="EZY817" s="72"/>
      <c r="EZZ817" s="72"/>
      <c r="FAA817" s="72"/>
      <c r="FAB817" s="72"/>
      <c r="FAC817" s="72"/>
      <c r="FAD817" s="72"/>
      <c r="FAE817" s="72"/>
      <c r="FAF817" s="72"/>
      <c r="FAG817" s="72"/>
      <c r="FAH817" s="72"/>
      <c r="FAI817" s="72"/>
      <c r="FAJ817" s="72"/>
      <c r="FAK817" s="72"/>
      <c r="FAL817" s="72"/>
      <c r="FAM817" s="72"/>
      <c r="FAN817" s="72"/>
      <c r="FAO817" s="72"/>
      <c r="FAP817" s="72"/>
      <c r="FAQ817" s="72"/>
      <c r="FAR817" s="72"/>
      <c r="FAS817" s="72"/>
      <c r="FAT817" s="72"/>
      <c r="FAU817" s="72"/>
      <c r="FAV817" s="72"/>
      <c r="FAW817" s="72"/>
      <c r="FAX817" s="72"/>
      <c r="FAY817" s="72"/>
      <c r="FAZ817" s="72"/>
      <c r="FBA817" s="72"/>
      <c r="FBB817" s="72"/>
      <c r="FBC817" s="72"/>
      <c r="FBD817" s="72"/>
      <c r="FBE817" s="72"/>
      <c r="FBF817" s="72"/>
      <c r="FBG817" s="72"/>
      <c r="FBH817" s="72"/>
      <c r="FBI817" s="72"/>
      <c r="FBJ817" s="72"/>
      <c r="FBK817" s="72"/>
      <c r="FBL817" s="72"/>
      <c r="FBM817" s="72"/>
      <c r="FBN817" s="72"/>
      <c r="FBO817" s="72"/>
      <c r="FBP817" s="72"/>
      <c r="FBQ817" s="72"/>
      <c r="FBR817" s="72"/>
      <c r="FBS817" s="72"/>
      <c r="FBT817" s="72"/>
      <c r="FBU817" s="72"/>
      <c r="FBV817" s="72"/>
      <c r="FBW817" s="72"/>
      <c r="FBX817" s="72"/>
      <c r="FBY817" s="72"/>
      <c r="FBZ817" s="72"/>
      <c r="FCA817" s="72"/>
      <c r="FCB817" s="72"/>
      <c r="FCC817" s="72"/>
      <c r="FCD817" s="72"/>
      <c r="FCE817" s="72"/>
      <c r="FCF817" s="72"/>
      <c r="FCG817" s="72"/>
      <c r="FCH817" s="72"/>
      <c r="FCI817" s="72"/>
      <c r="FCJ817" s="72"/>
      <c r="FCK817" s="72"/>
      <c r="FCL817" s="72"/>
      <c r="FCM817" s="72"/>
      <c r="FCN817" s="72"/>
      <c r="FCO817" s="72"/>
      <c r="FCP817" s="72"/>
      <c r="FCQ817" s="72"/>
      <c r="FCR817" s="72"/>
      <c r="FCS817" s="72"/>
      <c r="FCT817" s="72"/>
      <c r="FCU817" s="72"/>
      <c r="FCV817" s="72"/>
      <c r="FCW817" s="72"/>
      <c r="FCX817" s="72"/>
      <c r="FCY817" s="72"/>
      <c r="FCZ817" s="72"/>
      <c r="FDA817" s="72"/>
      <c r="FDB817" s="72"/>
      <c r="FDC817" s="72"/>
      <c r="FDD817" s="72"/>
      <c r="FDE817" s="72"/>
      <c r="FDF817" s="72"/>
      <c r="FDG817" s="72"/>
      <c r="FDH817" s="72"/>
      <c r="FDI817" s="72"/>
      <c r="FDJ817" s="72"/>
      <c r="FDK817" s="72"/>
      <c r="FDL817" s="72"/>
      <c r="FDM817" s="72"/>
      <c r="FDN817" s="72"/>
      <c r="FDO817" s="72"/>
      <c r="FDP817" s="72"/>
      <c r="FDQ817" s="72"/>
      <c r="FDR817" s="72"/>
      <c r="FDS817" s="72"/>
      <c r="FDT817" s="72"/>
      <c r="FDU817" s="72"/>
      <c r="FDV817" s="72"/>
      <c r="FDW817" s="72"/>
      <c r="FDX817" s="72"/>
      <c r="FDY817" s="72"/>
      <c r="FDZ817" s="72"/>
      <c r="FEA817" s="72"/>
      <c r="FEB817" s="72"/>
      <c r="FEC817" s="72"/>
      <c r="FED817" s="72"/>
      <c r="FEE817" s="72"/>
      <c r="FEF817" s="72"/>
      <c r="FEG817" s="72"/>
      <c r="FEH817" s="72"/>
      <c r="FEI817" s="72"/>
      <c r="FEJ817" s="72"/>
      <c r="FEK817" s="72"/>
      <c r="FEL817" s="72"/>
      <c r="FEM817" s="72"/>
      <c r="FEN817" s="72"/>
      <c r="FEO817" s="72"/>
      <c r="FEP817" s="72"/>
      <c r="FEQ817" s="72"/>
      <c r="FER817" s="72"/>
      <c r="FES817" s="72"/>
      <c r="FET817" s="72"/>
      <c r="FEU817" s="72"/>
      <c r="FEV817" s="72"/>
      <c r="FEW817" s="72"/>
      <c r="FEX817" s="72"/>
      <c r="FEY817" s="72"/>
      <c r="FEZ817" s="72"/>
      <c r="FFA817" s="72"/>
      <c r="FFB817" s="72"/>
      <c r="FFC817" s="72"/>
      <c r="FFD817" s="72"/>
      <c r="FFE817" s="72"/>
      <c r="FFF817" s="72"/>
      <c r="FFG817" s="72"/>
      <c r="FFH817" s="72"/>
      <c r="FFI817" s="72"/>
      <c r="FFJ817" s="72"/>
      <c r="FFK817" s="72"/>
      <c r="FFL817" s="72"/>
      <c r="FFM817" s="72"/>
      <c r="FFN817" s="72"/>
      <c r="FFO817" s="72"/>
      <c r="FFP817" s="72"/>
      <c r="FFQ817" s="72"/>
      <c r="FFR817" s="72"/>
      <c r="FFS817" s="72"/>
      <c r="FFT817" s="72"/>
      <c r="FFU817" s="72"/>
      <c r="FFV817" s="72"/>
      <c r="FFW817" s="72"/>
      <c r="FFX817" s="72"/>
      <c r="FFY817" s="72"/>
      <c r="FFZ817" s="72"/>
      <c r="FGA817" s="72"/>
      <c r="FGB817" s="72"/>
      <c r="FGC817" s="72"/>
      <c r="FGD817" s="72"/>
      <c r="FGE817" s="72"/>
      <c r="FGF817" s="72"/>
      <c r="FGG817" s="72"/>
      <c r="FGH817" s="72"/>
      <c r="FGI817" s="72"/>
      <c r="FGJ817" s="72"/>
      <c r="FGK817" s="72"/>
      <c r="FGL817" s="72"/>
      <c r="FGM817" s="72"/>
      <c r="FGN817" s="72"/>
      <c r="FGO817" s="72"/>
      <c r="FGP817" s="72"/>
      <c r="FGQ817" s="72"/>
      <c r="FGR817" s="72"/>
      <c r="FGS817" s="72"/>
      <c r="FGT817" s="72"/>
      <c r="FGU817" s="72"/>
      <c r="FGV817" s="72"/>
      <c r="FGW817" s="72"/>
      <c r="FGX817" s="72"/>
      <c r="FGY817" s="72"/>
      <c r="FGZ817" s="72"/>
      <c r="FHA817" s="72"/>
      <c r="FHB817" s="72"/>
      <c r="FHC817" s="72"/>
      <c r="FHD817" s="72"/>
      <c r="FHE817" s="72"/>
      <c r="FHF817" s="72"/>
      <c r="FHG817" s="72"/>
      <c r="FHH817" s="72"/>
      <c r="FHI817" s="72"/>
      <c r="FHJ817" s="72"/>
      <c r="FHK817" s="72"/>
      <c r="FHL817" s="72"/>
      <c r="FHM817" s="72"/>
      <c r="FHN817" s="72"/>
      <c r="FHO817" s="72"/>
      <c r="FHP817" s="72"/>
      <c r="FHQ817" s="72"/>
      <c r="FHR817" s="72"/>
      <c r="FHS817" s="72"/>
      <c r="FHT817" s="72"/>
      <c r="FHU817" s="72"/>
      <c r="FHV817" s="72"/>
      <c r="FHW817" s="72"/>
      <c r="FHX817" s="72"/>
      <c r="FHY817" s="72"/>
      <c r="FHZ817" s="72"/>
      <c r="FIA817" s="72"/>
      <c r="FIB817" s="72"/>
      <c r="FIC817" s="72"/>
      <c r="FID817" s="72"/>
      <c r="FIE817" s="72"/>
      <c r="FIF817" s="72"/>
      <c r="FIG817" s="72"/>
      <c r="FIH817" s="72"/>
      <c r="FII817" s="72"/>
      <c r="FIJ817" s="72"/>
      <c r="FIK817" s="72"/>
      <c r="FIL817" s="72"/>
      <c r="FIM817" s="72"/>
      <c r="FIN817" s="72"/>
      <c r="FIO817" s="72"/>
      <c r="FIP817" s="72"/>
      <c r="FIQ817" s="72"/>
      <c r="FIR817" s="72"/>
      <c r="FIS817" s="72"/>
      <c r="FIT817" s="72"/>
      <c r="FIU817" s="72"/>
      <c r="FIV817" s="72"/>
      <c r="FIW817" s="72"/>
      <c r="FIX817" s="72"/>
      <c r="FIY817" s="72"/>
      <c r="FIZ817" s="72"/>
      <c r="FJA817" s="72"/>
      <c r="FJB817" s="72"/>
      <c r="FJC817" s="72"/>
      <c r="FJD817" s="72"/>
      <c r="FJE817" s="72"/>
      <c r="FJF817" s="72"/>
      <c r="FJG817" s="72"/>
      <c r="FJH817" s="72"/>
      <c r="FJI817" s="72"/>
      <c r="FJJ817" s="72"/>
      <c r="FJK817" s="72"/>
      <c r="FJL817" s="72"/>
      <c r="FJM817" s="72"/>
      <c r="FJN817" s="72"/>
      <c r="FJO817" s="72"/>
      <c r="FJP817" s="72"/>
      <c r="FJQ817" s="72"/>
      <c r="FJR817" s="72"/>
      <c r="FJS817" s="72"/>
      <c r="FJT817" s="72"/>
      <c r="FJU817" s="72"/>
      <c r="FJV817" s="72"/>
      <c r="FJW817" s="72"/>
      <c r="FJX817" s="72"/>
      <c r="FJY817" s="72"/>
      <c r="FJZ817" s="72"/>
      <c r="FKA817" s="72"/>
      <c r="FKB817" s="72"/>
      <c r="FKC817" s="72"/>
      <c r="FKD817" s="72"/>
      <c r="FKE817" s="72"/>
      <c r="FKF817" s="72"/>
      <c r="FKG817" s="72"/>
      <c r="FKH817" s="72"/>
      <c r="FKI817" s="72"/>
      <c r="FKJ817" s="72"/>
      <c r="FKK817" s="72"/>
      <c r="FKL817" s="72"/>
      <c r="FKM817" s="72"/>
      <c r="FKN817" s="72"/>
      <c r="FKO817" s="72"/>
      <c r="FKP817" s="72"/>
      <c r="FKQ817" s="72"/>
      <c r="FKR817" s="72"/>
      <c r="FKS817" s="72"/>
      <c r="FKT817" s="72"/>
      <c r="FKU817" s="72"/>
      <c r="FKV817" s="72"/>
      <c r="FKW817" s="72"/>
      <c r="FKX817" s="72"/>
      <c r="FKY817" s="72"/>
      <c r="FKZ817" s="72"/>
      <c r="FLA817" s="72"/>
      <c r="FLB817" s="72"/>
      <c r="FLC817" s="72"/>
      <c r="FLD817" s="72"/>
      <c r="FLE817" s="72"/>
      <c r="FLF817" s="72"/>
      <c r="FLG817" s="72"/>
      <c r="FLH817" s="72"/>
      <c r="FLI817" s="72"/>
      <c r="FLJ817" s="72"/>
      <c r="FLK817" s="72"/>
      <c r="FLL817" s="72"/>
      <c r="FLM817" s="72"/>
      <c r="FLN817" s="72"/>
      <c r="FLO817" s="72"/>
      <c r="FLP817" s="72"/>
      <c r="FLQ817" s="72"/>
      <c r="FLR817" s="72"/>
      <c r="FLS817" s="72"/>
      <c r="FLT817" s="72"/>
      <c r="FLU817" s="72"/>
      <c r="FLV817" s="72"/>
      <c r="FLW817" s="72"/>
      <c r="FLX817" s="72"/>
      <c r="FLY817" s="72"/>
      <c r="FLZ817" s="72"/>
      <c r="FMA817" s="72"/>
      <c r="FMB817" s="72"/>
      <c r="FMC817" s="72"/>
      <c r="FMD817" s="72"/>
      <c r="FME817" s="72"/>
      <c r="FMF817" s="72"/>
      <c r="FMG817" s="72"/>
      <c r="FMH817" s="72"/>
      <c r="FMI817" s="72"/>
      <c r="FMJ817" s="72"/>
      <c r="FMK817" s="72"/>
      <c r="FML817" s="72"/>
      <c r="FMM817" s="72"/>
      <c r="FMN817" s="72"/>
      <c r="FMO817" s="72"/>
      <c r="FMP817" s="72"/>
      <c r="FMQ817" s="72"/>
      <c r="FMR817" s="72"/>
      <c r="FMS817" s="72"/>
      <c r="FMT817" s="72"/>
      <c r="FMU817" s="72"/>
      <c r="FMV817" s="72"/>
      <c r="FMW817" s="72"/>
      <c r="FMX817" s="72"/>
      <c r="FMY817" s="72"/>
      <c r="FMZ817" s="72"/>
      <c r="FNA817" s="72"/>
      <c r="FNB817" s="72"/>
      <c r="FNC817" s="72"/>
      <c r="FND817" s="72"/>
      <c r="FNE817" s="72"/>
      <c r="FNF817" s="72"/>
      <c r="FNG817" s="72"/>
      <c r="FNH817" s="72"/>
      <c r="FNI817" s="72"/>
      <c r="FNJ817" s="72"/>
      <c r="FNK817" s="72"/>
      <c r="FNL817" s="72"/>
      <c r="FNM817" s="72"/>
      <c r="FNN817" s="72"/>
      <c r="FNO817" s="72"/>
      <c r="FNP817" s="72"/>
      <c r="FNQ817" s="72"/>
      <c r="FNR817" s="72"/>
      <c r="FNS817" s="72"/>
      <c r="FNT817" s="72"/>
      <c r="FNU817" s="72"/>
      <c r="FNV817" s="72"/>
      <c r="FNW817" s="72"/>
      <c r="FNX817" s="72"/>
      <c r="FNY817" s="72"/>
      <c r="FNZ817" s="72"/>
      <c r="FOA817" s="72"/>
      <c r="FOB817" s="72"/>
      <c r="FOC817" s="72"/>
      <c r="FOD817" s="72"/>
      <c r="FOE817" s="72"/>
      <c r="FOF817" s="72"/>
      <c r="FOG817" s="72"/>
      <c r="FOH817" s="72"/>
      <c r="FOI817" s="72"/>
      <c r="FOJ817" s="72"/>
      <c r="FOK817" s="72"/>
      <c r="FOL817" s="72"/>
      <c r="FOM817" s="72"/>
      <c r="FON817" s="72"/>
      <c r="FOO817" s="72"/>
      <c r="FOP817" s="72"/>
      <c r="FOQ817" s="72"/>
      <c r="FOR817" s="72"/>
      <c r="FOS817" s="72"/>
      <c r="FOT817" s="72"/>
      <c r="FOU817" s="72"/>
      <c r="FOV817" s="72"/>
      <c r="FOW817" s="72"/>
      <c r="FOX817" s="72"/>
      <c r="FOY817" s="72"/>
      <c r="FOZ817" s="72"/>
      <c r="FPA817" s="72"/>
      <c r="FPB817" s="72"/>
      <c r="FPC817" s="72"/>
      <c r="FPD817" s="72"/>
      <c r="FPE817" s="72"/>
      <c r="FPF817" s="72"/>
      <c r="FPG817" s="72"/>
      <c r="FPH817" s="72"/>
      <c r="FPI817" s="72"/>
      <c r="FPJ817" s="72"/>
      <c r="FPK817" s="72"/>
      <c r="FPL817" s="72"/>
      <c r="FPM817" s="72"/>
      <c r="FPN817" s="72"/>
      <c r="FPO817" s="72"/>
      <c r="FPP817" s="72"/>
      <c r="FPQ817" s="72"/>
      <c r="FPR817" s="72"/>
      <c r="FPS817" s="72"/>
      <c r="FPT817" s="72"/>
      <c r="FPU817" s="72"/>
      <c r="FPV817" s="72"/>
      <c r="FPW817" s="72"/>
      <c r="FPX817" s="72"/>
      <c r="FPY817" s="72"/>
      <c r="FPZ817" s="72"/>
      <c r="FQA817" s="72"/>
      <c r="FQB817" s="72"/>
      <c r="FQC817" s="72"/>
      <c r="FQD817" s="72"/>
      <c r="FQE817" s="72"/>
      <c r="FQF817" s="72"/>
      <c r="FQG817" s="72"/>
      <c r="FQH817" s="72"/>
      <c r="FQI817" s="72"/>
      <c r="FQJ817" s="72"/>
      <c r="FQK817" s="72"/>
      <c r="FQL817" s="72"/>
      <c r="FQM817" s="72"/>
      <c r="FQN817" s="72"/>
      <c r="FQO817" s="72"/>
      <c r="FQP817" s="72"/>
      <c r="FQQ817" s="72"/>
      <c r="FQR817" s="72"/>
      <c r="FQS817" s="72"/>
      <c r="FQT817" s="72"/>
      <c r="FQU817" s="72"/>
      <c r="FQV817" s="72"/>
      <c r="FQW817" s="72"/>
      <c r="FQX817" s="72"/>
      <c r="FQY817" s="72"/>
      <c r="FQZ817" s="72"/>
      <c r="FRA817" s="72"/>
      <c r="FRB817" s="72"/>
      <c r="FRC817" s="72"/>
      <c r="FRD817" s="72"/>
      <c r="FRE817" s="72"/>
      <c r="FRF817" s="72"/>
      <c r="FRG817" s="72"/>
      <c r="FRH817" s="72"/>
      <c r="FRI817" s="72"/>
      <c r="FRJ817" s="72"/>
      <c r="FRK817" s="72"/>
      <c r="FRL817" s="72"/>
      <c r="FRM817" s="72"/>
      <c r="FRN817" s="72"/>
      <c r="FRO817" s="72"/>
      <c r="FRP817" s="72"/>
      <c r="FRQ817" s="72"/>
      <c r="FRR817" s="72"/>
      <c r="FRS817" s="72"/>
      <c r="FRT817" s="72"/>
      <c r="FRU817" s="72"/>
      <c r="FRV817" s="72"/>
      <c r="FRW817" s="72"/>
      <c r="FRX817" s="72"/>
      <c r="FRY817" s="72"/>
      <c r="FRZ817" s="72"/>
      <c r="FSA817" s="72"/>
      <c r="FSB817" s="72"/>
      <c r="FSC817" s="72"/>
      <c r="FSD817" s="72"/>
      <c r="FSE817" s="72"/>
      <c r="FSF817" s="72"/>
      <c r="FSG817" s="72"/>
      <c r="FSH817" s="72"/>
      <c r="FSI817" s="72"/>
      <c r="FSJ817" s="72"/>
      <c r="FSK817" s="72"/>
      <c r="FSL817" s="72"/>
      <c r="FSM817" s="72"/>
      <c r="FSN817" s="72"/>
      <c r="FSO817" s="72"/>
      <c r="FSP817" s="72"/>
      <c r="FSQ817" s="72"/>
      <c r="FSR817" s="72"/>
      <c r="FSS817" s="72"/>
      <c r="FST817" s="72"/>
      <c r="FSU817" s="72"/>
      <c r="FSV817" s="72"/>
      <c r="FSW817" s="72"/>
      <c r="FSX817" s="72"/>
      <c r="FSY817" s="72"/>
      <c r="FSZ817" s="72"/>
      <c r="FTA817" s="72"/>
      <c r="FTB817" s="72"/>
      <c r="FTC817" s="72"/>
      <c r="FTD817" s="72"/>
      <c r="FTE817" s="72"/>
      <c r="FTF817" s="72"/>
      <c r="FTG817" s="72"/>
      <c r="FTH817" s="72"/>
      <c r="FTI817" s="72"/>
      <c r="FTJ817" s="72"/>
      <c r="FTK817" s="72"/>
      <c r="FTL817" s="72"/>
      <c r="FTM817" s="72"/>
      <c r="FTN817" s="72"/>
      <c r="FTO817" s="72"/>
      <c r="FTP817" s="72"/>
      <c r="FTQ817" s="72"/>
      <c r="FTR817" s="72"/>
      <c r="FTS817" s="72"/>
      <c r="FTT817" s="72"/>
      <c r="FTU817" s="72"/>
      <c r="FTV817" s="72"/>
      <c r="FTW817" s="72"/>
      <c r="FTX817" s="72"/>
      <c r="FTY817" s="72"/>
      <c r="FTZ817" s="72"/>
      <c r="FUA817" s="72"/>
      <c r="FUB817" s="72"/>
      <c r="FUC817" s="72"/>
      <c r="FUD817" s="72"/>
      <c r="FUE817" s="72"/>
      <c r="FUF817" s="72"/>
      <c r="FUG817" s="72"/>
      <c r="FUH817" s="72"/>
      <c r="FUI817" s="72"/>
      <c r="FUJ817" s="72"/>
      <c r="FUK817" s="72"/>
      <c r="FUL817" s="72"/>
      <c r="FUM817" s="72"/>
      <c r="FUN817" s="72"/>
      <c r="FUO817" s="72"/>
      <c r="FUP817" s="72"/>
      <c r="FUQ817" s="72"/>
      <c r="FUR817" s="72"/>
      <c r="FUS817" s="72"/>
      <c r="FUT817" s="72"/>
      <c r="FUU817" s="72"/>
      <c r="FUV817" s="72"/>
      <c r="FUW817" s="72"/>
      <c r="FUX817" s="72"/>
      <c r="FUY817" s="72"/>
      <c r="FUZ817" s="72"/>
      <c r="FVA817" s="72"/>
      <c r="FVB817" s="72"/>
      <c r="FVC817" s="72"/>
      <c r="FVD817" s="72"/>
      <c r="FVE817" s="72"/>
      <c r="FVF817" s="72"/>
      <c r="FVG817" s="72"/>
      <c r="FVH817" s="72"/>
      <c r="FVI817" s="72"/>
      <c r="FVJ817" s="72"/>
      <c r="FVK817" s="72"/>
      <c r="FVL817" s="72"/>
      <c r="FVM817" s="72"/>
      <c r="FVN817" s="72"/>
      <c r="FVO817" s="72"/>
      <c r="FVP817" s="72"/>
      <c r="FVQ817" s="72"/>
      <c r="FVR817" s="72"/>
      <c r="FVS817" s="72"/>
      <c r="FVT817" s="72"/>
      <c r="FVU817" s="72"/>
      <c r="FVV817" s="72"/>
      <c r="FVW817" s="72"/>
      <c r="FVX817" s="72"/>
      <c r="FVY817" s="72"/>
      <c r="FVZ817" s="72"/>
      <c r="FWA817" s="72"/>
      <c r="FWB817" s="72"/>
      <c r="FWC817" s="72"/>
      <c r="FWD817" s="72"/>
      <c r="FWE817" s="72"/>
      <c r="FWF817" s="72"/>
      <c r="FWG817" s="72"/>
      <c r="FWH817" s="72"/>
      <c r="FWI817" s="72"/>
      <c r="FWJ817" s="72"/>
      <c r="FWK817" s="72"/>
      <c r="FWL817" s="72"/>
      <c r="FWM817" s="72"/>
      <c r="FWN817" s="72"/>
      <c r="FWO817" s="72"/>
      <c r="FWP817" s="72"/>
      <c r="FWQ817" s="72"/>
      <c r="FWR817" s="72"/>
      <c r="FWS817" s="72"/>
      <c r="FWT817" s="72"/>
      <c r="FWU817" s="72"/>
      <c r="FWV817" s="72"/>
      <c r="FWW817" s="72"/>
      <c r="FWX817" s="72"/>
      <c r="FWY817" s="72"/>
      <c r="FWZ817" s="72"/>
      <c r="FXA817" s="72"/>
      <c r="FXB817" s="72"/>
      <c r="FXC817" s="72"/>
      <c r="FXD817" s="72"/>
      <c r="FXE817" s="72"/>
      <c r="FXF817" s="72"/>
      <c r="FXG817" s="72"/>
      <c r="FXH817" s="72"/>
      <c r="FXI817" s="72"/>
      <c r="FXJ817" s="72"/>
      <c r="FXK817" s="72"/>
      <c r="FXL817" s="72"/>
      <c r="FXM817" s="72"/>
      <c r="FXN817" s="72"/>
      <c r="FXO817" s="72"/>
      <c r="FXP817" s="72"/>
      <c r="FXQ817" s="72"/>
      <c r="FXR817" s="72"/>
      <c r="FXS817" s="72"/>
      <c r="FXT817" s="72"/>
      <c r="FXU817" s="72"/>
      <c r="FXV817" s="72"/>
      <c r="FXW817" s="72"/>
      <c r="FXX817" s="72"/>
      <c r="FXY817" s="72"/>
      <c r="FXZ817" s="72"/>
      <c r="FYA817" s="72"/>
      <c r="FYB817" s="72"/>
      <c r="FYC817" s="72"/>
      <c r="FYD817" s="72"/>
      <c r="FYE817" s="72"/>
      <c r="FYF817" s="72"/>
      <c r="FYG817" s="72"/>
      <c r="FYH817" s="72"/>
      <c r="FYI817" s="72"/>
      <c r="FYJ817" s="72"/>
      <c r="FYK817" s="72"/>
      <c r="FYL817" s="72"/>
      <c r="FYM817" s="72"/>
      <c r="FYN817" s="72"/>
      <c r="FYO817" s="72"/>
      <c r="FYP817" s="72"/>
      <c r="FYQ817" s="72"/>
      <c r="FYR817" s="72"/>
      <c r="FYS817" s="72"/>
      <c r="FYT817" s="72"/>
      <c r="FYU817" s="72"/>
      <c r="FYV817" s="72"/>
      <c r="FYW817" s="72"/>
      <c r="FYX817" s="72"/>
      <c r="FYY817" s="72"/>
      <c r="FYZ817" s="72"/>
      <c r="FZA817" s="72"/>
      <c r="FZB817" s="72"/>
      <c r="FZC817" s="72"/>
      <c r="FZD817" s="72"/>
      <c r="FZE817" s="72"/>
      <c r="FZF817" s="72"/>
      <c r="FZG817" s="72"/>
      <c r="FZH817" s="72"/>
      <c r="FZI817" s="72"/>
      <c r="FZJ817" s="72"/>
      <c r="FZK817" s="72"/>
      <c r="FZL817" s="72"/>
      <c r="FZM817" s="72"/>
      <c r="FZN817" s="72"/>
      <c r="FZO817" s="72"/>
      <c r="FZP817" s="72"/>
      <c r="FZQ817" s="72"/>
      <c r="FZR817" s="72"/>
      <c r="FZS817" s="72"/>
      <c r="FZT817" s="72"/>
      <c r="FZU817" s="72"/>
      <c r="FZV817" s="72"/>
      <c r="FZW817" s="72"/>
      <c r="FZX817" s="72"/>
      <c r="FZY817" s="72"/>
      <c r="FZZ817" s="72"/>
      <c r="GAA817" s="72"/>
      <c r="GAB817" s="72"/>
      <c r="GAC817" s="72"/>
      <c r="GAD817" s="72"/>
      <c r="GAE817" s="72"/>
      <c r="GAF817" s="72"/>
      <c r="GAG817" s="72"/>
      <c r="GAH817" s="72"/>
      <c r="GAI817" s="72"/>
      <c r="GAJ817" s="72"/>
      <c r="GAK817" s="72"/>
      <c r="GAL817" s="72"/>
      <c r="GAM817" s="72"/>
      <c r="GAN817" s="72"/>
      <c r="GAO817" s="72"/>
      <c r="GAP817" s="72"/>
      <c r="GAQ817" s="72"/>
      <c r="GAR817" s="72"/>
      <c r="GAS817" s="72"/>
      <c r="GAT817" s="72"/>
      <c r="GAU817" s="72"/>
      <c r="GAV817" s="72"/>
      <c r="GAW817" s="72"/>
      <c r="GAX817" s="72"/>
      <c r="GAY817" s="72"/>
      <c r="GAZ817" s="72"/>
      <c r="GBA817" s="72"/>
      <c r="GBB817" s="72"/>
      <c r="GBC817" s="72"/>
      <c r="GBD817" s="72"/>
      <c r="GBE817" s="72"/>
      <c r="GBF817" s="72"/>
      <c r="GBG817" s="72"/>
      <c r="GBH817" s="72"/>
      <c r="GBI817" s="72"/>
      <c r="GBJ817" s="72"/>
      <c r="GBK817" s="72"/>
      <c r="GBL817" s="72"/>
      <c r="GBM817" s="72"/>
      <c r="GBN817" s="72"/>
      <c r="GBO817" s="72"/>
      <c r="GBP817" s="72"/>
      <c r="GBQ817" s="72"/>
      <c r="GBR817" s="72"/>
      <c r="GBS817" s="72"/>
      <c r="GBT817" s="72"/>
      <c r="GBU817" s="72"/>
      <c r="GBV817" s="72"/>
      <c r="GBW817" s="72"/>
      <c r="GBX817" s="72"/>
      <c r="GBY817" s="72"/>
      <c r="GBZ817" s="72"/>
      <c r="GCA817" s="72"/>
      <c r="GCB817" s="72"/>
      <c r="GCC817" s="72"/>
      <c r="GCD817" s="72"/>
      <c r="GCE817" s="72"/>
      <c r="GCF817" s="72"/>
      <c r="GCG817" s="72"/>
      <c r="GCH817" s="72"/>
      <c r="GCI817" s="72"/>
      <c r="GCJ817" s="72"/>
      <c r="GCK817" s="72"/>
      <c r="GCL817" s="72"/>
      <c r="GCM817" s="72"/>
      <c r="GCN817" s="72"/>
      <c r="GCO817" s="72"/>
      <c r="GCP817" s="72"/>
      <c r="GCQ817" s="72"/>
      <c r="GCR817" s="72"/>
      <c r="GCS817" s="72"/>
      <c r="GCT817" s="72"/>
      <c r="GCU817" s="72"/>
      <c r="GCV817" s="72"/>
      <c r="GCW817" s="72"/>
      <c r="GCX817" s="72"/>
      <c r="GCY817" s="72"/>
      <c r="GCZ817" s="72"/>
      <c r="GDA817" s="72"/>
      <c r="GDB817" s="72"/>
      <c r="GDC817" s="72"/>
      <c r="GDD817" s="72"/>
      <c r="GDE817" s="72"/>
      <c r="GDF817" s="72"/>
      <c r="GDG817" s="72"/>
      <c r="GDH817" s="72"/>
      <c r="GDI817" s="72"/>
      <c r="GDJ817" s="72"/>
      <c r="GDK817" s="72"/>
      <c r="GDL817" s="72"/>
      <c r="GDM817" s="72"/>
      <c r="GDN817" s="72"/>
      <c r="GDO817" s="72"/>
      <c r="GDP817" s="72"/>
      <c r="GDQ817" s="72"/>
      <c r="GDR817" s="72"/>
      <c r="GDS817" s="72"/>
      <c r="GDT817" s="72"/>
      <c r="GDU817" s="72"/>
      <c r="GDV817" s="72"/>
      <c r="GDW817" s="72"/>
      <c r="GDX817" s="72"/>
      <c r="GDY817" s="72"/>
      <c r="GDZ817" s="72"/>
      <c r="GEA817" s="72"/>
      <c r="GEB817" s="72"/>
      <c r="GEC817" s="72"/>
      <c r="GED817" s="72"/>
      <c r="GEE817" s="72"/>
      <c r="GEF817" s="72"/>
      <c r="GEG817" s="72"/>
      <c r="GEH817" s="72"/>
      <c r="GEI817" s="72"/>
      <c r="GEJ817" s="72"/>
      <c r="GEK817" s="72"/>
      <c r="GEL817" s="72"/>
      <c r="GEM817" s="72"/>
      <c r="GEN817" s="72"/>
      <c r="GEO817" s="72"/>
      <c r="GEP817" s="72"/>
      <c r="GEQ817" s="72"/>
      <c r="GER817" s="72"/>
      <c r="GES817" s="72"/>
      <c r="GET817" s="72"/>
      <c r="GEU817" s="72"/>
      <c r="GEV817" s="72"/>
      <c r="GEW817" s="72"/>
      <c r="GEX817" s="72"/>
      <c r="GEY817" s="72"/>
      <c r="GEZ817" s="72"/>
      <c r="GFA817" s="72"/>
      <c r="GFB817" s="72"/>
      <c r="GFC817" s="72"/>
      <c r="GFD817" s="72"/>
      <c r="GFE817" s="72"/>
      <c r="GFF817" s="72"/>
      <c r="GFG817" s="72"/>
      <c r="GFH817" s="72"/>
      <c r="GFI817" s="72"/>
      <c r="GFJ817" s="72"/>
      <c r="GFK817" s="72"/>
      <c r="GFL817" s="72"/>
      <c r="GFM817" s="72"/>
      <c r="GFN817" s="72"/>
      <c r="GFO817" s="72"/>
      <c r="GFP817" s="72"/>
      <c r="GFQ817" s="72"/>
      <c r="GFR817" s="72"/>
      <c r="GFS817" s="72"/>
      <c r="GFT817" s="72"/>
      <c r="GFU817" s="72"/>
      <c r="GFV817" s="72"/>
      <c r="GFW817" s="72"/>
      <c r="GFX817" s="72"/>
      <c r="GFY817" s="72"/>
      <c r="GFZ817" s="72"/>
      <c r="GGA817" s="72"/>
      <c r="GGB817" s="72"/>
      <c r="GGC817" s="72"/>
      <c r="GGD817" s="72"/>
      <c r="GGE817" s="72"/>
      <c r="GGF817" s="72"/>
      <c r="GGG817" s="72"/>
      <c r="GGH817" s="72"/>
      <c r="GGI817" s="72"/>
      <c r="GGJ817" s="72"/>
      <c r="GGK817" s="72"/>
      <c r="GGL817" s="72"/>
      <c r="GGM817" s="72"/>
      <c r="GGN817" s="72"/>
      <c r="GGO817" s="72"/>
      <c r="GGP817" s="72"/>
      <c r="GGQ817" s="72"/>
      <c r="GGR817" s="72"/>
      <c r="GGS817" s="72"/>
      <c r="GGT817" s="72"/>
      <c r="GGU817" s="72"/>
      <c r="GGV817" s="72"/>
      <c r="GGW817" s="72"/>
      <c r="GGX817" s="72"/>
      <c r="GGY817" s="72"/>
      <c r="GGZ817" s="72"/>
      <c r="GHA817" s="72"/>
      <c r="GHB817" s="72"/>
      <c r="GHC817" s="72"/>
      <c r="GHD817" s="72"/>
      <c r="GHE817" s="72"/>
      <c r="GHF817" s="72"/>
      <c r="GHG817" s="72"/>
      <c r="GHH817" s="72"/>
      <c r="GHI817" s="72"/>
      <c r="GHJ817" s="72"/>
      <c r="GHK817" s="72"/>
      <c r="GHL817" s="72"/>
      <c r="GHM817" s="72"/>
      <c r="GHN817" s="72"/>
      <c r="GHO817" s="72"/>
      <c r="GHP817" s="72"/>
      <c r="GHQ817" s="72"/>
      <c r="GHR817" s="72"/>
      <c r="GHS817" s="72"/>
      <c r="GHT817" s="72"/>
      <c r="GHU817" s="72"/>
      <c r="GHV817" s="72"/>
      <c r="GHW817" s="72"/>
      <c r="GHX817" s="72"/>
      <c r="GHY817" s="72"/>
      <c r="GHZ817" s="72"/>
      <c r="GIA817" s="72"/>
      <c r="GIB817" s="72"/>
      <c r="GIC817" s="72"/>
      <c r="GID817" s="72"/>
      <c r="GIE817" s="72"/>
      <c r="GIF817" s="72"/>
      <c r="GIG817" s="72"/>
      <c r="GIH817" s="72"/>
      <c r="GII817" s="72"/>
      <c r="GIJ817" s="72"/>
      <c r="GIK817" s="72"/>
      <c r="GIL817" s="72"/>
      <c r="GIM817" s="72"/>
      <c r="GIN817" s="72"/>
      <c r="GIO817" s="72"/>
      <c r="GIP817" s="72"/>
      <c r="GIQ817" s="72"/>
      <c r="GIR817" s="72"/>
      <c r="GIS817" s="72"/>
      <c r="GIT817" s="72"/>
      <c r="GIU817" s="72"/>
      <c r="GIV817" s="72"/>
      <c r="GIW817" s="72"/>
      <c r="GIX817" s="72"/>
      <c r="GIY817" s="72"/>
      <c r="GIZ817" s="72"/>
      <c r="GJA817" s="72"/>
      <c r="GJB817" s="72"/>
      <c r="GJC817" s="72"/>
      <c r="GJD817" s="72"/>
      <c r="GJE817" s="72"/>
      <c r="GJF817" s="72"/>
      <c r="GJG817" s="72"/>
      <c r="GJH817" s="72"/>
      <c r="GJI817" s="72"/>
      <c r="GJJ817" s="72"/>
      <c r="GJK817" s="72"/>
      <c r="GJL817" s="72"/>
      <c r="GJM817" s="72"/>
      <c r="GJN817" s="72"/>
      <c r="GJO817" s="72"/>
      <c r="GJP817" s="72"/>
      <c r="GJQ817" s="72"/>
      <c r="GJR817" s="72"/>
      <c r="GJS817" s="72"/>
      <c r="GJT817" s="72"/>
      <c r="GJU817" s="72"/>
      <c r="GJV817" s="72"/>
      <c r="GJW817" s="72"/>
      <c r="GJX817" s="72"/>
      <c r="GJY817" s="72"/>
      <c r="GJZ817" s="72"/>
      <c r="GKA817" s="72"/>
      <c r="GKB817" s="72"/>
      <c r="GKC817" s="72"/>
      <c r="GKD817" s="72"/>
      <c r="GKE817" s="72"/>
      <c r="GKF817" s="72"/>
      <c r="GKG817" s="72"/>
      <c r="GKH817" s="72"/>
      <c r="GKI817" s="72"/>
      <c r="GKJ817" s="72"/>
      <c r="GKK817" s="72"/>
      <c r="GKL817" s="72"/>
      <c r="GKM817" s="72"/>
      <c r="GKN817" s="72"/>
      <c r="GKO817" s="72"/>
      <c r="GKP817" s="72"/>
      <c r="GKQ817" s="72"/>
      <c r="GKR817" s="72"/>
      <c r="GKS817" s="72"/>
      <c r="GKT817" s="72"/>
      <c r="GKU817" s="72"/>
      <c r="GKV817" s="72"/>
      <c r="GKW817" s="72"/>
      <c r="GKX817" s="72"/>
      <c r="GKY817" s="72"/>
      <c r="GKZ817" s="72"/>
      <c r="GLA817" s="72"/>
      <c r="GLB817" s="72"/>
      <c r="GLC817" s="72"/>
      <c r="GLD817" s="72"/>
      <c r="GLE817" s="72"/>
      <c r="GLF817" s="72"/>
      <c r="GLG817" s="72"/>
      <c r="GLH817" s="72"/>
      <c r="GLI817" s="72"/>
      <c r="GLJ817" s="72"/>
      <c r="GLK817" s="72"/>
      <c r="GLL817" s="72"/>
      <c r="GLM817" s="72"/>
      <c r="GLN817" s="72"/>
      <c r="GLO817" s="72"/>
      <c r="GLP817" s="72"/>
      <c r="GLQ817" s="72"/>
      <c r="GLR817" s="72"/>
      <c r="GLS817" s="72"/>
      <c r="GLT817" s="72"/>
      <c r="GLU817" s="72"/>
      <c r="GLV817" s="72"/>
      <c r="GLW817" s="72"/>
      <c r="GLX817" s="72"/>
      <c r="GLY817" s="72"/>
      <c r="GLZ817" s="72"/>
      <c r="GMA817" s="72"/>
      <c r="GMB817" s="72"/>
      <c r="GMC817" s="72"/>
      <c r="GMD817" s="72"/>
      <c r="GME817" s="72"/>
      <c r="GMF817" s="72"/>
      <c r="GMG817" s="72"/>
      <c r="GMH817" s="72"/>
      <c r="GMI817" s="72"/>
      <c r="GMJ817" s="72"/>
      <c r="GMK817" s="72"/>
      <c r="GML817" s="72"/>
      <c r="GMM817" s="72"/>
      <c r="GMN817" s="72"/>
      <c r="GMO817" s="72"/>
      <c r="GMP817" s="72"/>
      <c r="GMQ817" s="72"/>
      <c r="GMR817" s="72"/>
      <c r="GMS817" s="72"/>
      <c r="GMT817" s="72"/>
      <c r="GMU817" s="72"/>
      <c r="GMV817" s="72"/>
      <c r="GMW817" s="72"/>
      <c r="GMX817" s="72"/>
      <c r="GMY817" s="72"/>
      <c r="GMZ817" s="72"/>
      <c r="GNA817" s="72"/>
      <c r="GNB817" s="72"/>
      <c r="GNC817" s="72"/>
      <c r="GND817" s="72"/>
      <c r="GNE817" s="72"/>
      <c r="GNF817" s="72"/>
      <c r="GNG817" s="72"/>
      <c r="GNH817" s="72"/>
      <c r="GNI817" s="72"/>
      <c r="GNJ817" s="72"/>
      <c r="GNK817" s="72"/>
      <c r="GNL817" s="72"/>
      <c r="GNM817" s="72"/>
      <c r="GNN817" s="72"/>
      <c r="GNO817" s="72"/>
      <c r="GNP817" s="72"/>
      <c r="GNQ817" s="72"/>
      <c r="GNR817" s="72"/>
      <c r="GNS817" s="72"/>
      <c r="GNT817" s="72"/>
      <c r="GNU817" s="72"/>
      <c r="GNV817" s="72"/>
      <c r="GNW817" s="72"/>
      <c r="GNX817" s="72"/>
      <c r="GNY817" s="72"/>
      <c r="GNZ817" s="72"/>
      <c r="GOA817" s="72"/>
      <c r="GOB817" s="72"/>
      <c r="GOC817" s="72"/>
      <c r="GOD817" s="72"/>
      <c r="GOE817" s="72"/>
      <c r="GOF817" s="72"/>
      <c r="GOG817" s="72"/>
      <c r="GOH817" s="72"/>
      <c r="GOI817" s="72"/>
      <c r="GOJ817" s="72"/>
      <c r="GOK817" s="72"/>
      <c r="GOL817" s="72"/>
      <c r="GOM817" s="72"/>
      <c r="GON817" s="72"/>
      <c r="GOO817" s="72"/>
      <c r="GOP817" s="72"/>
      <c r="GOQ817" s="72"/>
      <c r="GOR817" s="72"/>
      <c r="GOS817" s="72"/>
      <c r="GOT817" s="72"/>
      <c r="GOU817" s="72"/>
      <c r="GOV817" s="72"/>
      <c r="GOW817" s="72"/>
      <c r="GOX817" s="72"/>
      <c r="GOY817" s="72"/>
      <c r="GOZ817" s="72"/>
      <c r="GPA817" s="72"/>
      <c r="GPB817" s="72"/>
      <c r="GPC817" s="72"/>
      <c r="GPD817" s="72"/>
      <c r="GPE817" s="72"/>
      <c r="GPF817" s="72"/>
      <c r="GPG817" s="72"/>
      <c r="GPH817" s="72"/>
      <c r="GPI817" s="72"/>
      <c r="GPJ817" s="72"/>
      <c r="GPK817" s="72"/>
      <c r="GPL817" s="72"/>
      <c r="GPM817" s="72"/>
      <c r="GPN817" s="72"/>
      <c r="GPO817" s="72"/>
      <c r="GPP817" s="72"/>
      <c r="GPQ817" s="72"/>
      <c r="GPR817" s="72"/>
      <c r="GPS817" s="72"/>
      <c r="GPT817" s="72"/>
      <c r="GPU817" s="72"/>
      <c r="GPV817" s="72"/>
      <c r="GPW817" s="72"/>
      <c r="GPX817" s="72"/>
      <c r="GPY817" s="72"/>
      <c r="GPZ817" s="72"/>
      <c r="GQA817" s="72"/>
      <c r="GQB817" s="72"/>
      <c r="GQC817" s="72"/>
      <c r="GQD817" s="72"/>
      <c r="GQE817" s="72"/>
      <c r="GQF817" s="72"/>
      <c r="GQG817" s="72"/>
      <c r="GQH817" s="72"/>
      <c r="GQI817" s="72"/>
      <c r="GQJ817" s="72"/>
      <c r="GQK817" s="72"/>
      <c r="GQL817" s="72"/>
      <c r="GQM817" s="72"/>
      <c r="GQN817" s="72"/>
      <c r="GQO817" s="72"/>
      <c r="GQP817" s="72"/>
      <c r="GQQ817" s="72"/>
      <c r="GQR817" s="72"/>
      <c r="GQS817" s="72"/>
      <c r="GQT817" s="72"/>
      <c r="GQU817" s="72"/>
      <c r="GQV817" s="72"/>
      <c r="GQW817" s="72"/>
      <c r="GQX817" s="72"/>
      <c r="GQY817" s="72"/>
      <c r="GQZ817" s="72"/>
      <c r="GRA817" s="72"/>
      <c r="GRB817" s="72"/>
      <c r="GRC817" s="72"/>
      <c r="GRD817" s="72"/>
      <c r="GRE817" s="72"/>
      <c r="GRF817" s="72"/>
      <c r="GRG817" s="72"/>
      <c r="GRH817" s="72"/>
      <c r="GRI817" s="72"/>
      <c r="GRJ817" s="72"/>
      <c r="GRK817" s="72"/>
      <c r="GRL817" s="72"/>
      <c r="GRM817" s="72"/>
      <c r="GRN817" s="72"/>
      <c r="GRO817" s="72"/>
      <c r="GRP817" s="72"/>
      <c r="GRQ817" s="72"/>
      <c r="GRR817" s="72"/>
      <c r="GRS817" s="72"/>
      <c r="GRT817" s="72"/>
      <c r="GRU817" s="72"/>
      <c r="GRV817" s="72"/>
      <c r="GRW817" s="72"/>
      <c r="GRX817" s="72"/>
      <c r="GRY817" s="72"/>
      <c r="GRZ817" s="72"/>
      <c r="GSA817" s="72"/>
      <c r="GSB817" s="72"/>
      <c r="GSC817" s="72"/>
      <c r="GSD817" s="72"/>
      <c r="GSE817" s="72"/>
      <c r="GSF817" s="72"/>
      <c r="GSG817" s="72"/>
      <c r="GSH817" s="72"/>
      <c r="GSI817" s="72"/>
      <c r="GSJ817" s="72"/>
      <c r="GSK817" s="72"/>
      <c r="GSL817" s="72"/>
      <c r="GSM817" s="72"/>
      <c r="GSN817" s="72"/>
      <c r="GSO817" s="72"/>
      <c r="GSP817" s="72"/>
      <c r="GSQ817" s="72"/>
      <c r="GSR817" s="72"/>
      <c r="GSS817" s="72"/>
      <c r="GST817" s="72"/>
      <c r="GSU817" s="72"/>
      <c r="GSV817" s="72"/>
      <c r="GSW817" s="72"/>
      <c r="GSX817" s="72"/>
      <c r="GSY817" s="72"/>
      <c r="GSZ817" s="72"/>
      <c r="GTA817" s="72"/>
      <c r="GTB817" s="72"/>
      <c r="GTC817" s="72"/>
      <c r="GTD817" s="72"/>
      <c r="GTE817" s="72"/>
      <c r="GTF817" s="72"/>
      <c r="GTG817" s="72"/>
      <c r="GTH817" s="72"/>
      <c r="GTI817" s="72"/>
      <c r="GTJ817" s="72"/>
      <c r="GTK817" s="72"/>
      <c r="GTL817" s="72"/>
      <c r="GTM817" s="72"/>
      <c r="GTN817" s="72"/>
      <c r="GTO817" s="72"/>
      <c r="GTP817" s="72"/>
      <c r="GTQ817" s="72"/>
      <c r="GTR817" s="72"/>
      <c r="GTS817" s="72"/>
      <c r="GTT817" s="72"/>
      <c r="GTU817" s="72"/>
      <c r="GTV817" s="72"/>
      <c r="GTW817" s="72"/>
      <c r="GTX817" s="72"/>
      <c r="GTY817" s="72"/>
      <c r="GTZ817" s="72"/>
      <c r="GUA817" s="72"/>
      <c r="GUB817" s="72"/>
      <c r="GUC817" s="72"/>
      <c r="GUD817" s="72"/>
      <c r="GUE817" s="72"/>
      <c r="GUF817" s="72"/>
      <c r="GUG817" s="72"/>
      <c r="GUH817" s="72"/>
      <c r="GUI817" s="72"/>
      <c r="GUJ817" s="72"/>
      <c r="GUK817" s="72"/>
      <c r="GUL817" s="72"/>
      <c r="GUM817" s="72"/>
      <c r="GUN817" s="72"/>
      <c r="GUO817" s="72"/>
      <c r="GUP817" s="72"/>
      <c r="GUQ817" s="72"/>
      <c r="GUR817" s="72"/>
      <c r="GUS817" s="72"/>
      <c r="GUT817" s="72"/>
      <c r="GUU817" s="72"/>
      <c r="GUV817" s="72"/>
      <c r="GUW817" s="72"/>
      <c r="GUX817" s="72"/>
      <c r="GUY817" s="72"/>
      <c r="GUZ817" s="72"/>
      <c r="GVA817" s="72"/>
      <c r="GVB817" s="72"/>
      <c r="GVC817" s="72"/>
      <c r="GVD817" s="72"/>
      <c r="GVE817" s="72"/>
      <c r="GVF817" s="72"/>
      <c r="GVG817" s="72"/>
      <c r="GVH817" s="72"/>
      <c r="GVI817" s="72"/>
      <c r="GVJ817" s="72"/>
      <c r="GVK817" s="72"/>
      <c r="GVL817" s="72"/>
      <c r="GVM817" s="72"/>
      <c r="GVN817" s="72"/>
      <c r="GVO817" s="72"/>
      <c r="GVP817" s="72"/>
      <c r="GVQ817" s="72"/>
      <c r="GVR817" s="72"/>
      <c r="GVS817" s="72"/>
      <c r="GVT817" s="72"/>
      <c r="GVU817" s="72"/>
      <c r="GVV817" s="72"/>
      <c r="GVW817" s="72"/>
      <c r="GVX817" s="72"/>
      <c r="GVY817" s="72"/>
      <c r="GVZ817" s="72"/>
      <c r="GWA817" s="72"/>
      <c r="GWB817" s="72"/>
      <c r="GWC817" s="72"/>
      <c r="GWD817" s="72"/>
      <c r="GWE817" s="72"/>
      <c r="GWF817" s="72"/>
      <c r="GWG817" s="72"/>
      <c r="GWH817" s="72"/>
      <c r="GWI817" s="72"/>
      <c r="GWJ817" s="72"/>
      <c r="GWK817" s="72"/>
      <c r="GWL817" s="72"/>
      <c r="GWM817" s="72"/>
      <c r="GWN817" s="72"/>
      <c r="GWO817" s="72"/>
      <c r="GWP817" s="72"/>
      <c r="GWQ817" s="72"/>
      <c r="GWR817" s="72"/>
      <c r="GWS817" s="72"/>
      <c r="GWT817" s="72"/>
      <c r="GWU817" s="72"/>
      <c r="GWV817" s="72"/>
      <c r="GWW817" s="72"/>
      <c r="GWX817" s="72"/>
      <c r="GWY817" s="72"/>
      <c r="GWZ817" s="72"/>
      <c r="GXA817" s="72"/>
      <c r="GXB817" s="72"/>
      <c r="GXC817" s="72"/>
      <c r="GXD817" s="72"/>
      <c r="GXE817" s="72"/>
      <c r="GXF817" s="72"/>
      <c r="GXG817" s="72"/>
      <c r="GXH817" s="72"/>
      <c r="GXI817" s="72"/>
      <c r="GXJ817" s="72"/>
      <c r="GXK817" s="72"/>
      <c r="GXL817" s="72"/>
      <c r="GXM817" s="72"/>
      <c r="GXN817" s="72"/>
      <c r="GXO817" s="72"/>
      <c r="GXP817" s="72"/>
      <c r="GXQ817" s="72"/>
      <c r="GXR817" s="72"/>
      <c r="GXS817" s="72"/>
      <c r="GXT817" s="72"/>
      <c r="GXU817" s="72"/>
      <c r="GXV817" s="72"/>
      <c r="GXW817" s="72"/>
      <c r="GXX817" s="72"/>
      <c r="GXY817" s="72"/>
      <c r="GXZ817" s="72"/>
      <c r="GYA817" s="72"/>
      <c r="GYB817" s="72"/>
      <c r="GYC817" s="72"/>
      <c r="GYD817" s="72"/>
      <c r="GYE817" s="72"/>
      <c r="GYF817" s="72"/>
      <c r="GYG817" s="72"/>
      <c r="GYH817" s="72"/>
      <c r="GYI817" s="72"/>
      <c r="GYJ817" s="72"/>
      <c r="GYK817" s="72"/>
      <c r="GYL817" s="72"/>
      <c r="GYM817" s="72"/>
      <c r="GYN817" s="72"/>
      <c r="GYO817" s="72"/>
      <c r="GYP817" s="72"/>
      <c r="GYQ817" s="72"/>
      <c r="GYR817" s="72"/>
      <c r="GYS817" s="72"/>
      <c r="GYT817" s="72"/>
      <c r="GYU817" s="72"/>
      <c r="GYV817" s="72"/>
      <c r="GYW817" s="72"/>
      <c r="GYX817" s="72"/>
      <c r="GYY817" s="72"/>
      <c r="GYZ817" s="72"/>
      <c r="GZA817" s="72"/>
      <c r="GZB817" s="72"/>
      <c r="GZC817" s="72"/>
      <c r="GZD817" s="72"/>
      <c r="GZE817" s="72"/>
      <c r="GZF817" s="72"/>
      <c r="GZG817" s="72"/>
      <c r="GZH817" s="72"/>
      <c r="GZI817" s="72"/>
      <c r="GZJ817" s="72"/>
      <c r="GZK817" s="72"/>
      <c r="GZL817" s="72"/>
      <c r="GZM817" s="72"/>
      <c r="GZN817" s="72"/>
      <c r="GZO817" s="72"/>
      <c r="GZP817" s="72"/>
      <c r="GZQ817" s="72"/>
      <c r="GZR817" s="72"/>
      <c r="GZS817" s="72"/>
      <c r="GZT817" s="72"/>
      <c r="GZU817" s="72"/>
      <c r="GZV817" s="72"/>
      <c r="GZW817" s="72"/>
      <c r="GZX817" s="72"/>
      <c r="GZY817" s="72"/>
      <c r="GZZ817" s="72"/>
      <c r="HAA817" s="72"/>
      <c r="HAB817" s="72"/>
      <c r="HAC817" s="72"/>
      <c r="HAD817" s="72"/>
      <c r="HAE817" s="72"/>
      <c r="HAF817" s="72"/>
      <c r="HAG817" s="72"/>
      <c r="HAH817" s="72"/>
      <c r="HAI817" s="72"/>
      <c r="HAJ817" s="72"/>
      <c r="HAK817" s="72"/>
      <c r="HAL817" s="72"/>
      <c r="HAM817" s="72"/>
      <c r="HAN817" s="72"/>
      <c r="HAO817" s="72"/>
      <c r="HAP817" s="72"/>
      <c r="HAQ817" s="72"/>
      <c r="HAR817" s="72"/>
      <c r="HAS817" s="72"/>
      <c r="HAT817" s="72"/>
      <c r="HAU817" s="72"/>
      <c r="HAV817" s="72"/>
      <c r="HAW817" s="72"/>
      <c r="HAX817" s="72"/>
      <c r="HAY817" s="72"/>
      <c r="HAZ817" s="72"/>
      <c r="HBA817" s="72"/>
      <c r="HBB817" s="72"/>
      <c r="HBC817" s="72"/>
      <c r="HBD817" s="72"/>
      <c r="HBE817" s="72"/>
      <c r="HBF817" s="72"/>
      <c r="HBG817" s="72"/>
      <c r="HBH817" s="72"/>
      <c r="HBI817" s="72"/>
      <c r="HBJ817" s="72"/>
      <c r="HBK817" s="72"/>
      <c r="HBL817" s="72"/>
      <c r="HBM817" s="72"/>
      <c r="HBN817" s="72"/>
      <c r="HBO817" s="72"/>
      <c r="HBP817" s="72"/>
      <c r="HBQ817" s="72"/>
      <c r="HBR817" s="72"/>
      <c r="HBS817" s="72"/>
      <c r="HBT817" s="72"/>
      <c r="HBU817" s="72"/>
      <c r="HBV817" s="72"/>
      <c r="HBW817" s="72"/>
      <c r="HBX817" s="72"/>
      <c r="HBY817" s="72"/>
      <c r="HBZ817" s="72"/>
      <c r="HCA817" s="72"/>
      <c r="HCB817" s="72"/>
      <c r="HCC817" s="72"/>
      <c r="HCD817" s="72"/>
      <c r="HCE817" s="72"/>
      <c r="HCF817" s="72"/>
      <c r="HCG817" s="72"/>
      <c r="HCH817" s="72"/>
      <c r="HCI817" s="72"/>
      <c r="HCJ817" s="72"/>
      <c r="HCK817" s="72"/>
      <c r="HCL817" s="72"/>
      <c r="HCM817" s="72"/>
      <c r="HCN817" s="72"/>
      <c r="HCO817" s="72"/>
      <c r="HCP817" s="72"/>
      <c r="HCQ817" s="72"/>
      <c r="HCR817" s="72"/>
      <c r="HCS817" s="72"/>
      <c r="HCT817" s="72"/>
      <c r="HCU817" s="72"/>
      <c r="HCV817" s="72"/>
      <c r="HCW817" s="72"/>
      <c r="HCX817" s="72"/>
      <c r="HCY817" s="72"/>
      <c r="HCZ817" s="72"/>
      <c r="HDA817" s="72"/>
      <c r="HDB817" s="72"/>
      <c r="HDC817" s="72"/>
      <c r="HDD817" s="72"/>
      <c r="HDE817" s="72"/>
      <c r="HDF817" s="72"/>
      <c r="HDG817" s="72"/>
      <c r="HDH817" s="72"/>
      <c r="HDI817" s="72"/>
      <c r="HDJ817" s="72"/>
      <c r="HDK817" s="72"/>
      <c r="HDL817" s="72"/>
      <c r="HDM817" s="72"/>
      <c r="HDN817" s="72"/>
      <c r="HDO817" s="72"/>
      <c r="HDP817" s="72"/>
      <c r="HDQ817" s="72"/>
      <c r="HDR817" s="72"/>
      <c r="HDS817" s="72"/>
      <c r="HDT817" s="72"/>
      <c r="HDU817" s="72"/>
      <c r="HDV817" s="72"/>
      <c r="HDW817" s="72"/>
      <c r="HDX817" s="72"/>
      <c r="HDY817" s="72"/>
      <c r="HDZ817" s="72"/>
      <c r="HEA817" s="72"/>
      <c r="HEB817" s="72"/>
      <c r="HEC817" s="72"/>
      <c r="HED817" s="72"/>
      <c r="HEE817" s="72"/>
      <c r="HEF817" s="72"/>
      <c r="HEG817" s="72"/>
      <c r="HEH817" s="72"/>
      <c r="HEI817" s="72"/>
      <c r="HEJ817" s="72"/>
      <c r="HEK817" s="72"/>
      <c r="HEL817" s="72"/>
      <c r="HEM817" s="72"/>
      <c r="HEN817" s="72"/>
      <c r="HEO817" s="72"/>
      <c r="HEP817" s="72"/>
      <c r="HEQ817" s="72"/>
      <c r="HER817" s="72"/>
      <c r="HES817" s="72"/>
      <c r="HET817" s="72"/>
      <c r="HEU817" s="72"/>
      <c r="HEV817" s="72"/>
      <c r="HEW817" s="72"/>
      <c r="HEX817" s="72"/>
      <c r="HEY817" s="72"/>
      <c r="HEZ817" s="72"/>
      <c r="HFA817" s="72"/>
      <c r="HFB817" s="72"/>
      <c r="HFC817" s="72"/>
      <c r="HFD817" s="72"/>
      <c r="HFE817" s="72"/>
      <c r="HFF817" s="72"/>
      <c r="HFG817" s="72"/>
      <c r="HFH817" s="72"/>
      <c r="HFI817" s="72"/>
      <c r="HFJ817" s="72"/>
      <c r="HFK817" s="72"/>
      <c r="HFL817" s="72"/>
      <c r="HFM817" s="72"/>
      <c r="HFN817" s="72"/>
      <c r="HFO817" s="72"/>
      <c r="HFP817" s="72"/>
      <c r="HFQ817" s="72"/>
      <c r="HFR817" s="72"/>
      <c r="HFS817" s="72"/>
      <c r="HFT817" s="72"/>
      <c r="HFU817" s="72"/>
      <c r="HFV817" s="72"/>
      <c r="HFW817" s="72"/>
      <c r="HFX817" s="72"/>
      <c r="HFY817" s="72"/>
      <c r="HFZ817" s="72"/>
      <c r="HGA817" s="72"/>
      <c r="HGB817" s="72"/>
      <c r="HGC817" s="72"/>
      <c r="HGD817" s="72"/>
      <c r="HGE817" s="72"/>
      <c r="HGF817" s="72"/>
      <c r="HGG817" s="72"/>
      <c r="HGH817" s="72"/>
      <c r="HGI817" s="72"/>
      <c r="HGJ817" s="72"/>
      <c r="HGK817" s="72"/>
      <c r="HGL817" s="72"/>
      <c r="HGM817" s="72"/>
      <c r="HGN817" s="72"/>
      <c r="HGO817" s="72"/>
      <c r="HGP817" s="72"/>
      <c r="HGQ817" s="72"/>
      <c r="HGR817" s="72"/>
      <c r="HGS817" s="72"/>
      <c r="HGT817" s="72"/>
      <c r="HGU817" s="72"/>
      <c r="HGV817" s="72"/>
      <c r="HGW817" s="72"/>
      <c r="HGX817" s="72"/>
      <c r="HGY817" s="72"/>
      <c r="HGZ817" s="72"/>
      <c r="HHA817" s="72"/>
      <c r="HHB817" s="72"/>
      <c r="HHC817" s="72"/>
      <c r="HHD817" s="72"/>
      <c r="HHE817" s="72"/>
      <c r="HHF817" s="72"/>
      <c r="HHG817" s="72"/>
      <c r="HHH817" s="72"/>
      <c r="HHI817" s="72"/>
      <c r="HHJ817" s="72"/>
      <c r="HHK817" s="72"/>
      <c r="HHL817" s="72"/>
      <c r="HHM817" s="72"/>
      <c r="HHN817" s="72"/>
      <c r="HHO817" s="72"/>
      <c r="HHP817" s="72"/>
      <c r="HHQ817" s="72"/>
      <c r="HHR817" s="72"/>
      <c r="HHS817" s="72"/>
      <c r="HHT817" s="72"/>
      <c r="HHU817" s="72"/>
      <c r="HHV817" s="72"/>
      <c r="HHW817" s="72"/>
      <c r="HHX817" s="72"/>
      <c r="HHY817" s="72"/>
      <c r="HHZ817" s="72"/>
      <c r="HIA817" s="72"/>
      <c r="HIB817" s="72"/>
      <c r="HIC817" s="72"/>
      <c r="HID817" s="72"/>
      <c r="HIE817" s="72"/>
      <c r="HIF817" s="72"/>
      <c r="HIG817" s="72"/>
      <c r="HIH817" s="72"/>
      <c r="HII817" s="72"/>
      <c r="HIJ817" s="72"/>
      <c r="HIK817" s="72"/>
      <c r="HIL817" s="72"/>
      <c r="HIM817" s="72"/>
      <c r="HIN817" s="72"/>
      <c r="HIO817" s="72"/>
      <c r="HIP817" s="72"/>
      <c r="HIQ817" s="72"/>
      <c r="HIR817" s="72"/>
      <c r="HIS817" s="72"/>
      <c r="HIT817" s="72"/>
      <c r="HIU817" s="72"/>
      <c r="HIV817" s="72"/>
      <c r="HIW817" s="72"/>
      <c r="HIX817" s="72"/>
      <c r="HIY817" s="72"/>
      <c r="HIZ817" s="72"/>
      <c r="HJA817" s="72"/>
      <c r="HJB817" s="72"/>
      <c r="HJC817" s="72"/>
      <c r="HJD817" s="72"/>
      <c r="HJE817" s="72"/>
      <c r="HJF817" s="72"/>
      <c r="HJG817" s="72"/>
      <c r="HJH817" s="72"/>
      <c r="HJI817" s="72"/>
      <c r="HJJ817" s="72"/>
      <c r="HJK817" s="72"/>
      <c r="HJL817" s="72"/>
      <c r="HJM817" s="72"/>
      <c r="HJN817" s="72"/>
      <c r="HJO817" s="72"/>
      <c r="HJP817" s="72"/>
      <c r="HJQ817" s="72"/>
      <c r="HJR817" s="72"/>
      <c r="HJS817" s="72"/>
      <c r="HJT817" s="72"/>
      <c r="HJU817" s="72"/>
      <c r="HJV817" s="72"/>
      <c r="HJW817" s="72"/>
      <c r="HJX817" s="72"/>
      <c r="HJY817" s="72"/>
      <c r="HJZ817" s="72"/>
      <c r="HKA817" s="72"/>
      <c r="HKB817" s="72"/>
      <c r="HKC817" s="72"/>
      <c r="HKD817" s="72"/>
      <c r="HKE817" s="72"/>
      <c r="HKF817" s="72"/>
      <c r="HKG817" s="72"/>
      <c r="HKH817" s="72"/>
      <c r="HKI817" s="72"/>
      <c r="HKJ817" s="72"/>
      <c r="HKK817" s="72"/>
      <c r="HKL817" s="72"/>
      <c r="HKM817" s="72"/>
      <c r="HKN817" s="72"/>
      <c r="HKO817" s="72"/>
      <c r="HKP817" s="72"/>
      <c r="HKQ817" s="72"/>
      <c r="HKR817" s="72"/>
      <c r="HKS817" s="72"/>
      <c r="HKT817" s="72"/>
      <c r="HKU817" s="72"/>
      <c r="HKV817" s="72"/>
      <c r="HKW817" s="72"/>
      <c r="HKX817" s="72"/>
      <c r="HKY817" s="72"/>
      <c r="HKZ817" s="72"/>
      <c r="HLA817" s="72"/>
      <c r="HLB817" s="72"/>
      <c r="HLC817" s="72"/>
      <c r="HLD817" s="72"/>
      <c r="HLE817" s="72"/>
      <c r="HLF817" s="72"/>
      <c r="HLG817" s="72"/>
      <c r="HLH817" s="72"/>
      <c r="HLI817" s="72"/>
      <c r="HLJ817" s="72"/>
      <c r="HLK817" s="72"/>
      <c r="HLL817" s="72"/>
      <c r="HLM817" s="72"/>
      <c r="HLN817" s="72"/>
      <c r="HLO817" s="72"/>
      <c r="HLP817" s="72"/>
      <c r="HLQ817" s="72"/>
      <c r="HLR817" s="72"/>
      <c r="HLS817" s="72"/>
      <c r="HLT817" s="72"/>
      <c r="HLU817" s="72"/>
      <c r="HLV817" s="72"/>
      <c r="HLW817" s="72"/>
      <c r="HLX817" s="72"/>
      <c r="HLY817" s="72"/>
      <c r="HLZ817" s="72"/>
      <c r="HMA817" s="72"/>
      <c r="HMB817" s="72"/>
      <c r="HMC817" s="72"/>
      <c r="HMD817" s="72"/>
      <c r="HME817" s="72"/>
      <c r="HMF817" s="72"/>
      <c r="HMG817" s="72"/>
      <c r="HMH817" s="72"/>
      <c r="HMI817" s="72"/>
      <c r="HMJ817" s="72"/>
      <c r="HMK817" s="72"/>
      <c r="HML817" s="72"/>
      <c r="HMM817" s="72"/>
      <c r="HMN817" s="72"/>
      <c r="HMO817" s="72"/>
      <c r="HMP817" s="72"/>
      <c r="HMQ817" s="72"/>
      <c r="HMR817" s="72"/>
      <c r="HMS817" s="72"/>
      <c r="HMT817" s="72"/>
      <c r="HMU817" s="72"/>
      <c r="HMV817" s="72"/>
      <c r="HMW817" s="72"/>
      <c r="HMX817" s="72"/>
      <c r="HMY817" s="72"/>
      <c r="HMZ817" s="72"/>
      <c r="HNA817" s="72"/>
      <c r="HNB817" s="72"/>
      <c r="HNC817" s="72"/>
      <c r="HND817" s="72"/>
      <c r="HNE817" s="72"/>
      <c r="HNF817" s="72"/>
      <c r="HNG817" s="72"/>
      <c r="HNH817" s="72"/>
      <c r="HNI817" s="72"/>
      <c r="HNJ817" s="72"/>
      <c r="HNK817" s="72"/>
      <c r="HNL817" s="72"/>
      <c r="HNM817" s="72"/>
      <c r="HNN817" s="72"/>
      <c r="HNO817" s="72"/>
      <c r="HNP817" s="72"/>
      <c r="HNQ817" s="72"/>
      <c r="HNR817" s="72"/>
      <c r="HNS817" s="72"/>
      <c r="HNT817" s="72"/>
      <c r="HNU817" s="72"/>
      <c r="HNV817" s="72"/>
      <c r="HNW817" s="72"/>
      <c r="HNX817" s="72"/>
      <c r="HNY817" s="72"/>
      <c r="HNZ817" s="72"/>
      <c r="HOA817" s="72"/>
      <c r="HOB817" s="72"/>
      <c r="HOC817" s="72"/>
      <c r="HOD817" s="72"/>
      <c r="HOE817" s="72"/>
      <c r="HOF817" s="72"/>
      <c r="HOG817" s="72"/>
      <c r="HOH817" s="72"/>
      <c r="HOI817" s="72"/>
      <c r="HOJ817" s="72"/>
      <c r="HOK817" s="72"/>
      <c r="HOL817" s="72"/>
      <c r="HOM817" s="72"/>
      <c r="HON817" s="72"/>
      <c r="HOO817" s="72"/>
      <c r="HOP817" s="72"/>
      <c r="HOQ817" s="72"/>
      <c r="HOR817" s="72"/>
      <c r="HOS817" s="72"/>
      <c r="HOT817" s="72"/>
      <c r="HOU817" s="72"/>
      <c r="HOV817" s="72"/>
      <c r="HOW817" s="72"/>
      <c r="HOX817" s="72"/>
      <c r="HOY817" s="72"/>
      <c r="HOZ817" s="72"/>
      <c r="HPA817" s="72"/>
      <c r="HPB817" s="72"/>
      <c r="HPC817" s="72"/>
      <c r="HPD817" s="72"/>
      <c r="HPE817" s="72"/>
      <c r="HPF817" s="72"/>
      <c r="HPG817" s="72"/>
      <c r="HPH817" s="72"/>
      <c r="HPI817" s="72"/>
      <c r="HPJ817" s="72"/>
      <c r="HPK817" s="72"/>
      <c r="HPL817" s="72"/>
      <c r="HPM817" s="72"/>
      <c r="HPN817" s="72"/>
      <c r="HPO817" s="72"/>
      <c r="HPP817" s="72"/>
      <c r="HPQ817" s="72"/>
      <c r="HPR817" s="72"/>
      <c r="HPS817" s="72"/>
      <c r="HPT817" s="72"/>
      <c r="HPU817" s="72"/>
      <c r="HPV817" s="72"/>
      <c r="HPW817" s="72"/>
      <c r="HPX817" s="72"/>
      <c r="HPY817" s="72"/>
      <c r="HPZ817" s="72"/>
      <c r="HQA817" s="72"/>
      <c r="HQB817" s="72"/>
      <c r="HQC817" s="72"/>
      <c r="HQD817" s="72"/>
      <c r="HQE817" s="72"/>
      <c r="HQF817" s="72"/>
      <c r="HQG817" s="72"/>
      <c r="HQH817" s="72"/>
      <c r="HQI817" s="72"/>
      <c r="HQJ817" s="72"/>
      <c r="HQK817" s="72"/>
      <c r="HQL817" s="72"/>
      <c r="HQM817" s="72"/>
      <c r="HQN817" s="72"/>
      <c r="HQO817" s="72"/>
      <c r="HQP817" s="72"/>
      <c r="HQQ817" s="72"/>
      <c r="HQR817" s="72"/>
      <c r="HQS817" s="72"/>
      <c r="HQT817" s="72"/>
      <c r="HQU817" s="72"/>
      <c r="HQV817" s="72"/>
      <c r="HQW817" s="72"/>
      <c r="HQX817" s="72"/>
      <c r="HQY817" s="72"/>
      <c r="HQZ817" s="72"/>
      <c r="HRA817" s="72"/>
      <c r="HRB817" s="72"/>
      <c r="HRC817" s="72"/>
      <c r="HRD817" s="72"/>
      <c r="HRE817" s="72"/>
      <c r="HRF817" s="72"/>
      <c r="HRG817" s="72"/>
      <c r="HRH817" s="72"/>
      <c r="HRI817" s="72"/>
      <c r="HRJ817" s="72"/>
      <c r="HRK817" s="72"/>
      <c r="HRL817" s="72"/>
      <c r="HRM817" s="72"/>
      <c r="HRN817" s="72"/>
      <c r="HRO817" s="72"/>
      <c r="HRP817" s="72"/>
      <c r="HRQ817" s="72"/>
      <c r="HRR817" s="72"/>
      <c r="HRS817" s="72"/>
      <c r="HRT817" s="72"/>
      <c r="HRU817" s="72"/>
      <c r="HRV817" s="72"/>
      <c r="HRW817" s="72"/>
      <c r="HRX817" s="72"/>
      <c r="HRY817" s="72"/>
      <c r="HRZ817" s="72"/>
      <c r="HSA817" s="72"/>
      <c r="HSB817" s="72"/>
      <c r="HSC817" s="72"/>
      <c r="HSD817" s="72"/>
      <c r="HSE817" s="72"/>
      <c r="HSF817" s="72"/>
      <c r="HSG817" s="72"/>
      <c r="HSH817" s="72"/>
      <c r="HSI817" s="72"/>
      <c r="HSJ817" s="72"/>
      <c r="HSK817" s="72"/>
      <c r="HSL817" s="72"/>
      <c r="HSM817" s="72"/>
      <c r="HSN817" s="72"/>
      <c r="HSO817" s="72"/>
      <c r="HSP817" s="72"/>
      <c r="HSQ817" s="72"/>
      <c r="HSR817" s="72"/>
      <c r="HSS817" s="72"/>
      <c r="HST817" s="72"/>
      <c r="HSU817" s="72"/>
      <c r="HSV817" s="72"/>
      <c r="HSW817" s="72"/>
      <c r="HSX817" s="72"/>
      <c r="HSY817" s="72"/>
      <c r="HSZ817" s="72"/>
      <c r="HTA817" s="72"/>
      <c r="HTB817" s="72"/>
      <c r="HTC817" s="72"/>
      <c r="HTD817" s="72"/>
      <c r="HTE817" s="72"/>
      <c r="HTF817" s="72"/>
      <c r="HTG817" s="72"/>
      <c r="HTH817" s="72"/>
      <c r="HTI817" s="72"/>
      <c r="HTJ817" s="72"/>
      <c r="HTK817" s="72"/>
      <c r="HTL817" s="72"/>
      <c r="HTM817" s="72"/>
      <c r="HTN817" s="72"/>
      <c r="HTO817" s="72"/>
      <c r="HTP817" s="72"/>
      <c r="HTQ817" s="72"/>
      <c r="HTR817" s="72"/>
      <c r="HTS817" s="72"/>
      <c r="HTT817" s="72"/>
      <c r="HTU817" s="72"/>
      <c r="HTV817" s="72"/>
      <c r="HTW817" s="72"/>
      <c r="HTX817" s="72"/>
      <c r="HTY817" s="72"/>
      <c r="HTZ817" s="72"/>
      <c r="HUA817" s="72"/>
      <c r="HUB817" s="72"/>
      <c r="HUC817" s="72"/>
      <c r="HUD817" s="72"/>
      <c r="HUE817" s="72"/>
      <c r="HUF817" s="72"/>
      <c r="HUG817" s="72"/>
      <c r="HUH817" s="72"/>
      <c r="HUI817" s="72"/>
      <c r="HUJ817" s="72"/>
      <c r="HUK817" s="72"/>
      <c r="HUL817" s="72"/>
      <c r="HUM817" s="72"/>
      <c r="HUN817" s="72"/>
      <c r="HUO817" s="72"/>
      <c r="HUP817" s="72"/>
      <c r="HUQ817" s="72"/>
      <c r="HUR817" s="72"/>
      <c r="HUS817" s="72"/>
      <c r="HUT817" s="72"/>
      <c r="HUU817" s="72"/>
      <c r="HUV817" s="72"/>
      <c r="HUW817" s="72"/>
      <c r="HUX817" s="72"/>
      <c r="HUY817" s="72"/>
      <c r="HUZ817" s="72"/>
      <c r="HVA817" s="72"/>
      <c r="HVB817" s="72"/>
      <c r="HVC817" s="72"/>
      <c r="HVD817" s="72"/>
      <c r="HVE817" s="72"/>
      <c r="HVF817" s="72"/>
      <c r="HVG817" s="72"/>
      <c r="HVH817" s="72"/>
      <c r="HVI817" s="72"/>
      <c r="HVJ817" s="72"/>
      <c r="HVK817" s="72"/>
      <c r="HVL817" s="72"/>
      <c r="HVM817" s="72"/>
      <c r="HVN817" s="72"/>
      <c r="HVO817" s="72"/>
      <c r="HVP817" s="72"/>
      <c r="HVQ817" s="72"/>
      <c r="HVR817" s="72"/>
      <c r="HVS817" s="72"/>
      <c r="HVT817" s="72"/>
      <c r="HVU817" s="72"/>
      <c r="HVV817" s="72"/>
      <c r="HVW817" s="72"/>
      <c r="HVX817" s="72"/>
      <c r="HVY817" s="72"/>
      <c r="HVZ817" s="72"/>
      <c r="HWA817" s="72"/>
      <c r="HWB817" s="72"/>
      <c r="HWC817" s="72"/>
      <c r="HWD817" s="72"/>
      <c r="HWE817" s="72"/>
      <c r="HWF817" s="72"/>
      <c r="HWG817" s="72"/>
      <c r="HWH817" s="72"/>
      <c r="HWI817" s="72"/>
      <c r="HWJ817" s="72"/>
      <c r="HWK817" s="72"/>
      <c r="HWL817" s="72"/>
      <c r="HWM817" s="72"/>
      <c r="HWN817" s="72"/>
      <c r="HWO817" s="72"/>
      <c r="HWP817" s="72"/>
      <c r="HWQ817" s="72"/>
      <c r="HWR817" s="72"/>
      <c r="HWS817" s="72"/>
      <c r="HWT817" s="72"/>
      <c r="HWU817" s="72"/>
      <c r="HWV817" s="72"/>
      <c r="HWW817" s="72"/>
      <c r="HWX817" s="72"/>
      <c r="HWY817" s="72"/>
      <c r="HWZ817" s="72"/>
      <c r="HXA817" s="72"/>
      <c r="HXB817" s="72"/>
      <c r="HXC817" s="72"/>
      <c r="HXD817" s="72"/>
      <c r="HXE817" s="72"/>
      <c r="HXF817" s="72"/>
      <c r="HXG817" s="72"/>
      <c r="HXH817" s="72"/>
      <c r="HXI817" s="72"/>
      <c r="HXJ817" s="72"/>
      <c r="HXK817" s="72"/>
      <c r="HXL817" s="72"/>
      <c r="HXM817" s="72"/>
      <c r="HXN817" s="72"/>
      <c r="HXO817" s="72"/>
      <c r="HXP817" s="72"/>
      <c r="HXQ817" s="72"/>
      <c r="HXR817" s="72"/>
      <c r="HXS817" s="72"/>
      <c r="HXT817" s="72"/>
      <c r="HXU817" s="72"/>
      <c r="HXV817" s="72"/>
      <c r="HXW817" s="72"/>
      <c r="HXX817" s="72"/>
      <c r="HXY817" s="72"/>
      <c r="HXZ817" s="72"/>
      <c r="HYA817" s="72"/>
      <c r="HYB817" s="72"/>
      <c r="HYC817" s="72"/>
      <c r="HYD817" s="72"/>
      <c r="HYE817" s="72"/>
      <c r="HYF817" s="72"/>
      <c r="HYG817" s="72"/>
      <c r="HYH817" s="72"/>
      <c r="HYI817" s="72"/>
      <c r="HYJ817" s="72"/>
      <c r="HYK817" s="72"/>
      <c r="HYL817" s="72"/>
      <c r="HYM817" s="72"/>
      <c r="HYN817" s="72"/>
      <c r="HYO817" s="72"/>
      <c r="HYP817" s="72"/>
      <c r="HYQ817" s="72"/>
      <c r="HYR817" s="72"/>
      <c r="HYS817" s="72"/>
      <c r="HYT817" s="72"/>
      <c r="HYU817" s="72"/>
      <c r="HYV817" s="72"/>
      <c r="HYW817" s="72"/>
      <c r="HYX817" s="72"/>
      <c r="HYY817" s="72"/>
      <c r="HYZ817" s="72"/>
      <c r="HZA817" s="72"/>
      <c r="HZB817" s="72"/>
      <c r="HZC817" s="72"/>
      <c r="HZD817" s="72"/>
      <c r="HZE817" s="72"/>
      <c r="HZF817" s="72"/>
      <c r="HZG817" s="72"/>
      <c r="HZH817" s="72"/>
      <c r="HZI817" s="72"/>
      <c r="HZJ817" s="72"/>
      <c r="HZK817" s="72"/>
      <c r="HZL817" s="72"/>
      <c r="HZM817" s="72"/>
      <c r="HZN817" s="72"/>
      <c r="HZO817" s="72"/>
      <c r="HZP817" s="72"/>
      <c r="HZQ817" s="72"/>
      <c r="HZR817" s="72"/>
      <c r="HZS817" s="72"/>
      <c r="HZT817" s="72"/>
      <c r="HZU817" s="72"/>
      <c r="HZV817" s="72"/>
      <c r="HZW817" s="72"/>
      <c r="HZX817" s="72"/>
      <c r="HZY817" s="72"/>
      <c r="HZZ817" s="72"/>
      <c r="IAA817" s="72"/>
      <c r="IAB817" s="72"/>
      <c r="IAC817" s="72"/>
      <c r="IAD817" s="72"/>
      <c r="IAE817" s="72"/>
      <c r="IAF817" s="72"/>
      <c r="IAG817" s="72"/>
      <c r="IAH817" s="72"/>
      <c r="IAI817" s="72"/>
      <c r="IAJ817" s="72"/>
      <c r="IAK817" s="72"/>
      <c r="IAL817" s="72"/>
      <c r="IAM817" s="72"/>
      <c r="IAN817" s="72"/>
      <c r="IAO817" s="72"/>
      <c r="IAP817" s="72"/>
      <c r="IAQ817" s="72"/>
      <c r="IAR817" s="72"/>
      <c r="IAS817" s="72"/>
      <c r="IAT817" s="72"/>
      <c r="IAU817" s="72"/>
      <c r="IAV817" s="72"/>
      <c r="IAW817" s="72"/>
      <c r="IAX817" s="72"/>
      <c r="IAY817" s="72"/>
      <c r="IAZ817" s="72"/>
      <c r="IBA817" s="72"/>
      <c r="IBB817" s="72"/>
      <c r="IBC817" s="72"/>
      <c r="IBD817" s="72"/>
      <c r="IBE817" s="72"/>
      <c r="IBF817" s="72"/>
      <c r="IBG817" s="72"/>
      <c r="IBH817" s="72"/>
      <c r="IBI817" s="72"/>
      <c r="IBJ817" s="72"/>
      <c r="IBK817" s="72"/>
      <c r="IBL817" s="72"/>
      <c r="IBM817" s="72"/>
      <c r="IBN817" s="72"/>
      <c r="IBO817" s="72"/>
      <c r="IBP817" s="72"/>
      <c r="IBQ817" s="72"/>
      <c r="IBR817" s="72"/>
      <c r="IBS817" s="72"/>
      <c r="IBT817" s="72"/>
      <c r="IBU817" s="72"/>
      <c r="IBV817" s="72"/>
      <c r="IBW817" s="72"/>
      <c r="IBX817" s="72"/>
      <c r="IBY817" s="72"/>
      <c r="IBZ817" s="72"/>
      <c r="ICA817" s="72"/>
      <c r="ICB817" s="72"/>
      <c r="ICC817" s="72"/>
      <c r="ICD817" s="72"/>
      <c r="ICE817" s="72"/>
      <c r="ICF817" s="72"/>
      <c r="ICG817" s="72"/>
      <c r="ICH817" s="72"/>
      <c r="ICI817" s="72"/>
      <c r="ICJ817" s="72"/>
      <c r="ICK817" s="72"/>
      <c r="ICL817" s="72"/>
      <c r="ICM817" s="72"/>
      <c r="ICN817" s="72"/>
      <c r="ICO817" s="72"/>
      <c r="ICP817" s="72"/>
      <c r="ICQ817" s="72"/>
      <c r="ICR817" s="72"/>
      <c r="ICS817" s="72"/>
      <c r="ICT817" s="72"/>
      <c r="ICU817" s="72"/>
      <c r="ICV817" s="72"/>
      <c r="ICW817" s="72"/>
      <c r="ICX817" s="72"/>
      <c r="ICY817" s="72"/>
      <c r="ICZ817" s="72"/>
      <c r="IDA817" s="72"/>
      <c r="IDB817" s="72"/>
      <c r="IDC817" s="72"/>
      <c r="IDD817" s="72"/>
      <c r="IDE817" s="72"/>
      <c r="IDF817" s="72"/>
      <c r="IDG817" s="72"/>
      <c r="IDH817" s="72"/>
      <c r="IDI817" s="72"/>
      <c r="IDJ817" s="72"/>
      <c r="IDK817" s="72"/>
      <c r="IDL817" s="72"/>
      <c r="IDM817" s="72"/>
      <c r="IDN817" s="72"/>
      <c r="IDO817" s="72"/>
      <c r="IDP817" s="72"/>
      <c r="IDQ817" s="72"/>
      <c r="IDR817" s="72"/>
      <c r="IDS817" s="72"/>
      <c r="IDT817" s="72"/>
      <c r="IDU817" s="72"/>
      <c r="IDV817" s="72"/>
      <c r="IDW817" s="72"/>
      <c r="IDX817" s="72"/>
      <c r="IDY817" s="72"/>
      <c r="IDZ817" s="72"/>
      <c r="IEA817" s="72"/>
      <c r="IEB817" s="72"/>
      <c r="IEC817" s="72"/>
      <c r="IED817" s="72"/>
      <c r="IEE817" s="72"/>
      <c r="IEF817" s="72"/>
      <c r="IEG817" s="72"/>
      <c r="IEH817" s="72"/>
      <c r="IEI817" s="72"/>
      <c r="IEJ817" s="72"/>
      <c r="IEK817" s="72"/>
      <c r="IEL817" s="72"/>
      <c r="IEM817" s="72"/>
      <c r="IEN817" s="72"/>
      <c r="IEO817" s="72"/>
      <c r="IEP817" s="72"/>
      <c r="IEQ817" s="72"/>
      <c r="IER817" s="72"/>
      <c r="IES817" s="72"/>
      <c r="IET817" s="72"/>
      <c r="IEU817" s="72"/>
      <c r="IEV817" s="72"/>
      <c r="IEW817" s="72"/>
      <c r="IEX817" s="72"/>
      <c r="IEY817" s="72"/>
      <c r="IEZ817" s="72"/>
      <c r="IFA817" s="72"/>
      <c r="IFB817" s="72"/>
      <c r="IFC817" s="72"/>
      <c r="IFD817" s="72"/>
      <c r="IFE817" s="72"/>
      <c r="IFF817" s="72"/>
      <c r="IFG817" s="72"/>
      <c r="IFH817" s="72"/>
      <c r="IFI817" s="72"/>
      <c r="IFJ817" s="72"/>
      <c r="IFK817" s="72"/>
      <c r="IFL817" s="72"/>
      <c r="IFM817" s="72"/>
      <c r="IFN817" s="72"/>
      <c r="IFO817" s="72"/>
      <c r="IFP817" s="72"/>
      <c r="IFQ817" s="72"/>
      <c r="IFR817" s="72"/>
      <c r="IFS817" s="72"/>
      <c r="IFT817" s="72"/>
      <c r="IFU817" s="72"/>
      <c r="IFV817" s="72"/>
      <c r="IFW817" s="72"/>
      <c r="IFX817" s="72"/>
      <c r="IFY817" s="72"/>
      <c r="IFZ817" s="72"/>
      <c r="IGA817" s="72"/>
      <c r="IGB817" s="72"/>
      <c r="IGC817" s="72"/>
      <c r="IGD817" s="72"/>
      <c r="IGE817" s="72"/>
      <c r="IGF817" s="72"/>
      <c r="IGG817" s="72"/>
      <c r="IGH817" s="72"/>
      <c r="IGI817" s="72"/>
      <c r="IGJ817" s="72"/>
      <c r="IGK817" s="72"/>
      <c r="IGL817" s="72"/>
      <c r="IGM817" s="72"/>
      <c r="IGN817" s="72"/>
      <c r="IGO817" s="72"/>
      <c r="IGP817" s="72"/>
      <c r="IGQ817" s="72"/>
      <c r="IGR817" s="72"/>
      <c r="IGS817" s="72"/>
      <c r="IGT817" s="72"/>
      <c r="IGU817" s="72"/>
      <c r="IGV817" s="72"/>
      <c r="IGW817" s="72"/>
      <c r="IGX817" s="72"/>
      <c r="IGY817" s="72"/>
      <c r="IGZ817" s="72"/>
      <c r="IHA817" s="72"/>
      <c r="IHB817" s="72"/>
      <c r="IHC817" s="72"/>
      <c r="IHD817" s="72"/>
      <c r="IHE817" s="72"/>
      <c r="IHF817" s="72"/>
      <c r="IHG817" s="72"/>
      <c r="IHH817" s="72"/>
      <c r="IHI817" s="72"/>
      <c r="IHJ817" s="72"/>
      <c r="IHK817" s="72"/>
      <c r="IHL817" s="72"/>
      <c r="IHM817" s="72"/>
      <c r="IHN817" s="72"/>
      <c r="IHO817" s="72"/>
      <c r="IHP817" s="72"/>
      <c r="IHQ817" s="72"/>
      <c r="IHR817" s="72"/>
      <c r="IHS817" s="72"/>
      <c r="IHT817" s="72"/>
      <c r="IHU817" s="72"/>
      <c r="IHV817" s="72"/>
      <c r="IHW817" s="72"/>
      <c r="IHX817" s="72"/>
      <c r="IHY817" s="72"/>
      <c r="IHZ817" s="72"/>
      <c r="IIA817" s="72"/>
      <c r="IIB817" s="72"/>
      <c r="IIC817" s="72"/>
      <c r="IID817" s="72"/>
      <c r="IIE817" s="72"/>
      <c r="IIF817" s="72"/>
      <c r="IIG817" s="72"/>
      <c r="IIH817" s="72"/>
      <c r="III817" s="72"/>
      <c r="IIJ817" s="72"/>
      <c r="IIK817" s="72"/>
      <c r="IIL817" s="72"/>
      <c r="IIM817" s="72"/>
      <c r="IIN817" s="72"/>
      <c r="IIO817" s="72"/>
      <c r="IIP817" s="72"/>
      <c r="IIQ817" s="72"/>
      <c r="IIR817" s="72"/>
      <c r="IIS817" s="72"/>
      <c r="IIT817" s="72"/>
      <c r="IIU817" s="72"/>
      <c r="IIV817" s="72"/>
      <c r="IIW817" s="72"/>
      <c r="IIX817" s="72"/>
      <c r="IIY817" s="72"/>
      <c r="IIZ817" s="72"/>
      <c r="IJA817" s="72"/>
      <c r="IJB817" s="72"/>
      <c r="IJC817" s="72"/>
      <c r="IJD817" s="72"/>
      <c r="IJE817" s="72"/>
      <c r="IJF817" s="72"/>
      <c r="IJG817" s="72"/>
      <c r="IJH817" s="72"/>
      <c r="IJI817" s="72"/>
      <c r="IJJ817" s="72"/>
      <c r="IJK817" s="72"/>
      <c r="IJL817" s="72"/>
      <c r="IJM817" s="72"/>
      <c r="IJN817" s="72"/>
      <c r="IJO817" s="72"/>
      <c r="IJP817" s="72"/>
      <c r="IJQ817" s="72"/>
      <c r="IJR817" s="72"/>
      <c r="IJS817" s="72"/>
      <c r="IJT817" s="72"/>
      <c r="IJU817" s="72"/>
      <c r="IJV817" s="72"/>
      <c r="IJW817" s="72"/>
      <c r="IJX817" s="72"/>
      <c r="IJY817" s="72"/>
      <c r="IJZ817" s="72"/>
      <c r="IKA817" s="72"/>
      <c r="IKB817" s="72"/>
      <c r="IKC817" s="72"/>
      <c r="IKD817" s="72"/>
      <c r="IKE817" s="72"/>
      <c r="IKF817" s="72"/>
      <c r="IKG817" s="72"/>
      <c r="IKH817" s="72"/>
      <c r="IKI817" s="72"/>
      <c r="IKJ817" s="72"/>
      <c r="IKK817" s="72"/>
      <c r="IKL817" s="72"/>
      <c r="IKM817" s="72"/>
      <c r="IKN817" s="72"/>
      <c r="IKO817" s="72"/>
      <c r="IKP817" s="72"/>
      <c r="IKQ817" s="72"/>
      <c r="IKR817" s="72"/>
      <c r="IKS817" s="72"/>
      <c r="IKT817" s="72"/>
      <c r="IKU817" s="72"/>
      <c r="IKV817" s="72"/>
      <c r="IKW817" s="72"/>
      <c r="IKX817" s="72"/>
      <c r="IKY817" s="72"/>
      <c r="IKZ817" s="72"/>
      <c r="ILA817" s="72"/>
      <c r="ILB817" s="72"/>
      <c r="ILC817" s="72"/>
      <c r="ILD817" s="72"/>
      <c r="ILE817" s="72"/>
      <c r="ILF817" s="72"/>
      <c r="ILG817" s="72"/>
      <c r="ILH817" s="72"/>
      <c r="ILI817" s="72"/>
      <c r="ILJ817" s="72"/>
      <c r="ILK817" s="72"/>
      <c r="ILL817" s="72"/>
      <c r="ILM817" s="72"/>
      <c r="ILN817" s="72"/>
      <c r="ILO817" s="72"/>
      <c r="ILP817" s="72"/>
      <c r="ILQ817" s="72"/>
      <c r="ILR817" s="72"/>
      <c r="ILS817" s="72"/>
      <c r="ILT817" s="72"/>
      <c r="ILU817" s="72"/>
      <c r="ILV817" s="72"/>
      <c r="ILW817" s="72"/>
      <c r="ILX817" s="72"/>
      <c r="ILY817" s="72"/>
      <c r="ILZ817" s="72"/>
      <c r="IMA817" s="72"/>
      <c r="IMB817" s="72"/>
      <c r="IMC817" s="72"/>
      <c r="IMD817" s="72"/>
      <c r="IME817" s="72"/>
      <c r="IMF817" s="72"/>
      <c r="IMG817" s="72"/>
      <c r="IMH817" s="72"/>
      <c r="IMI817" s="72"/>
      <c r="IMJ817" s="72"/>
      <c r="IMK817" s="72"/>
      <c r="IML817" s="72"/>
      <c r="IMM817" s="72"/>
      <c r="IMN817" s="72"/>
      <c r="IMO817" s="72"/>
      <c r="IMP817" s="72"/>
      <c r="IMQ817" s="72"/>
      <c r="IMR817" s="72"/>
      <c r="IMS817" s="72"/>
      <c r="IMT817" s="72"/>
      <c r="IMU817" s="72"/>
      <c r="IMV817" s="72"/>
      <c r="IMW817" s="72"/>
      <c r="IMX817" s="72"/>
      <c r="IMY817" s="72"/>
      <c r="IMZ817" s="72"/>
      <c r="INA817" s="72"/>
      <c r="INB817" s="72"/>
      <c r="INC817" s="72"/>
      <c r="IND817" s="72"/>
      <c r="INE817" s="72"/>
      <c r="INF817" s="72"/>
      <c r="ING817" s="72"/>
      <c r="INH817" s="72"/>
      <c r="INI817" s="72"/>
      <c r="INJ817" s="72"/>
      <c r="INK817" s="72"/>
      <c r="INL817" s="72"/>
      <c r="INM817" s="72"/>
      <c r="INN817" s="72"/>
      <c r="INO817" s="72"/>
      <c r="INP817" s="72"/>
      <c r="INQ817" s="72"/>
      <c r="INR817" s="72"/>
      <c r="INS817" s="72"/>
      <c r="INT817" s="72"/>
      <c r="INU817" s="72"/>
      <c r="INV817" s="72"/>
      <c r="INW817" s="72"/>
      <c r="INX817" s="72"/>
      <c r="INY817" s="72"/>
      <c r="INZ817" s="72"/>
      <c r="IOA817" s="72"/>
      <c r="IOB817" s="72"/>
      <c r="IOC817" s="72"/>
      <c r="IOD817" s="72"/>
      <c r="IOE817" s="72"/>
      <c r="IOF817" s="72"/>
      <c r="IOG817" s="72"/>
      <c r="IOH817" s="72"/>
      <c r="IOI817" s="72"/>
      <c r="IOJ817" s="72"/>
      <c r="IOK817" s="72"/>
      <c r="IOL817" s="72"/>
      <c r="IOM817" s="72"/>
      <c r="ION817" s="72"/>
      <c r="IOO817" s="72"/>
      <c r="IOP817" s="72"/>
      <c r="IOQ817" s="72"/>
      <c r="IOR817" s="72"/>
      <c r="IOS817" s="72"/>
      <c r="IOT817" s="72"/>
      <c r="IOU817" s="72"/>
      <c r="IOV817" s="72"/>
      <c r="IOW817" s="72"/>
      <c r="IOX817" s="72"/>
      <c r="IOY817" s="72"/>
      <c r="IOZ817" s="72"/>
      <c r="IPA817" s="72"/>
      <c r="IPB817" s="72"/>
      <c r="IPC817" s="72"/>
      <c r="IPD817" s="72"/>
      <c r="IPE817" s="72"/>
      <c r="IPF817" s="72"/>
      <c r="IPG817" s="72"/>
      <c r="IPH817" s="72"/>
      <c r="IPI817" s="72"/>
      <c r="IPJ817" s="72"/>
      <c r="IPK817" s="72"/>
      <c r="IPL817" s="72"/>
      <c r="IPM817" s="72"/>
      <c r="IPN817" s="72"/>
      <c r="IPO817" s="72"/>
      <c r="IPP817" s="72"/>
      <c r="IPQ817" s="72"/>
      <c r="IPR817" s="72"/>
      <c r="IPS817" s="72"/>
      <c r="IPT817" s="72"/>
      <c r="IPU817" s="72"/>
      <c r="IPV817" s="72"/>
      <c r="IPW817" s="72"/>
      <c r="IPX817" s="72"/>
      <c r="IPY817" s="72"/>
      <c r="IPZ817" s="72"/>
      <c r="IQA817" s="72"/>
      <c r="IQB817" s="72"/>
      <c r="IQC817" s="72"/>
      <c r="IQD817" s="72"/>
      <c r="IQE817" s="72"/>
      <c r="IQF817" s="72"/>
      <c r="IQG817" s="72"/>
      <c r="IQH817" s="72"/>
      <c r="IQI817" s="72"/>
      <c r="IQJ817" s="72"/>
      <c r="IQK817" s="72"/>
      <c r="IQL817" s="72"/>
      <c r="IQM817" s="72"/>
      <c r="IQN817" s="72"/>
      <c r="IQO817" s="72"/>
      <c r="IQP817" s="72"/>
      <c r="IQQ817" s="72"/>
      <c r="IQR817" s="72"/>
      <c r="IQS817" s="72"/>
      <c r="IQT817" s="72"/>
      <c r="IQU817" s="72"/>
      <c r="IQV817" s="72"/>
      <c r="IQW817" s="72"/>
      <c r="IQX817" s="72"/>
      <c r="IQY817" s="72"/>
      <c r="IQZ817" s="72"/>
      <c r="IRA817" s="72"/>
      <c r="IRB817" s="72"/>
      <c r="IRC817" s="72"/>
      <c r="IRD817" s="72"/>
      <c r="IRE817" s="72"/>
      <c r="IRF817" s="72"/>
      <c r="IRG817" s="72"/>
      <c r="IRH817" s="72"/>
      <c r="IRI817" s="72"/>
      <c r="IRJ817" s="72"/>
      <c r="IRK817" s="72"/>
      <c r="IRL817" s="72"/>
      <c r="IRM817" s="72"/>
      <c r="IRN817" s="72"/>
      <c r="IRO817" s="72"/>
      <c r="IRP817" s="72"/>
      <c r="IRQ817" s="72"/>
      <c r="IRR817" s="72"/>
      <c r="IRS817" s="72"/>
      <c r="IRT817" s="72"/>
      <c r="IRU817" s="72"/>
      <c r="IRV817" s="72"/>
      <c r="IRW817" s="72"/>
      <c r="IRX817" s="72"/>
      <c r="IRY817" s="72"/>
      <c r="IRZ817" s="72"/>
      <c r="ISA817" s="72"/>
      <c r="ISB817" s="72"/>
      <c r="ISC817" s="72"/>
      <c r="ISD817" s="72"/>
      <c r="ISE817" s="72"/>
      <c r="ISF817" s="72"/>
      <c r="ISG817" s="72"/>
      <c r="ISH817" s="72"/>
      <c r="ISI817" s="72"/>
      <c r="ISJ817" s="72"/>
      <c r="ISK817" s="72"/>
      <c r="ISL817" s="72"/>
      <c r="ISM817" s="72"/>
      <c r="ISN817" s="72"/>
      <c r="ISO817" s="72"/>
      <c r="ISP817" s="72"/>
      <c r="ISQ817" s="72"/>
      <c r="ISR817" s="72"/>
      <c r="ISS817" s="72"/>
      <c r="IST817" s="72"/>
      <c r="ISU817" s="72"/>
      <c r="ISV817" s="72"/>
      <c r="ISW817" s="72"/>
      <c r="ISX817" s="72"/>
      <c r="ISY817" s="72"/>
      <c r="ISZ817" s="72"/>
      <c r="ITA817" s="72"/>
      <c r="ITB817" s="72"/>
      <c r="ITC817" s="72"/>
      <c r="ITD817" s="72"/>
      <c r="ITE817" s="72"/>
      <c r="ITF817" s="72"/>
      <c r="ITG817" s="72"/>
      <c r="ITH817" s="72"/>
      <c r="ITI817" s="72"/>
      <c r="ITJ817" s="72"/>
      <c r="ITK817" s="72"/>
      <c r="ITL817" s="72"/>
      <c r="ITM817" s="72"/>
      <c r="ITN817" s="72"/>
      <c r="ITO817" s="72"/>
      <c r="ITP817" s="72"/>
      <c r="ITQ817" s="72"/>
      <c r="ITR817" s="72"/>
      <c r="ITS817" s="72"/>
      <c r="ITT817" s="72"/>
      <c r="ITU817" s="72"/>
      <c r="ITV817" s="72"/>
      <c r="ITW817" s="72"/>
      <c r="ITX817" s="72"/>
      <c r="ITY817" s="72"/>
      <c r="ITZ817" s="72"/>
      <c r="IUA817" s="72"/>
      <c r="IUB817" s="72"/>
      <c r="IUC817" s="72"/>
      <c r="IUD817" s="72"/>
      <c r="IUE817" s="72"/>
      <c r="IUF817" s="72"/>
      <c r="IUG817" s="72"/>
      <c r="IUH817" s="72"/>
      <c r="IUI817" s="72"/>
      <c r="IUJ817" s="72"/>
      <c r="IUK817" s="72"/>
      <c r="IUL817" s="72"/>
      <c r="IUM817" s="72"/>
      <c r="IUN817" s="72"/>
      <c r="IUO817" s="72"/>
      <c r="IUP817" s="72"/>
      <c r="IUQ817" s="72"/>
      <c r="IUR817" s="72"/>
      <c r="IUS817" s="72"/>
      <c r="IUT817" s="72"/>
      <c r="IUU817" s="72"/>
      <c r="IUV817" s="72"/>
      <c r="IUW817" s="72"/>
      <c r="IUX817" s="72"/>
      <c r="IUY817" s="72"/>
      <c r="IUZ817" s="72"/>
      <c r="IVA817" s="72"/>
      <c r="IVB817" s="72"/>
      <c r="IVC817" s="72"/>
      <c r="IVD817" s="72"/>
      <c r="IVE817" s="72"/>
      <c r="IVF817" s="72"/>
      <c r="IVG817" s="72"/>
      <c r="IVH817" s="72"/>
      <c r="IVI817" s="72"/>
      <c r="IVJ817" s="72"/>
      <c r="IVK817" s="72"/>
      <c r="IVL817" s="72"/>
      <c r="IVM817" s="72"/>
      <c r="IVN817" s="72"/>
      <c r="IVO817" s="72"/>
      <c r="IVP817" s="72"/>
      <c r="IVQ817" s="72"/>
      <c r="IVR817" s="72"/>
      <c r="IVS817" s="72"/>
      <c r="IVT817" s="72"/>
      <c r="IVU817" s="72"/>
      <c r="IVV817" s="72"/>
      <c r="IVW817" s="72"/>
      <c r="IVX817" s="72"/>
      <c r="IVY817" s="72"/>
      <c r="IVZ817" s="72"/>
      <c r="IWA817" s="72"/>
      <c r="IWB817" s="72"/>
      <c r="IWC817" s="72"/>
      <c r="IWD817" s="72"/>
      <c r="IWE817" s="72"/>
      <c r="IWF817" s="72"/>
      <c r="IWG817" s="72"/>
      <c r="IWH817" s="72"/>
      <c r="IWI817" s="72"/>
      <c r="IWJ817" s="72"/>
      <c r="IWK817" s="72"/>
      <c r="IWL817" s="72"/>
      <c r="IWM817" s="72"/>
      <c r="IWN817" s="72"/>
      <c r="IWO817" s="72"/>
      <c r="IWP817" s="72"/>
      <c r="IWQ817" s="72"/>
      <c r="IWR817" s="72"/>
      <c r="IWS817" s="72"/>
      <c r="IWT817" s="72"/>
      <c r="IWU817" s="72"/>
      <c r="IWV817" s="72"/>
      <c r="IWW817" s="72"/>
      <c r="IWX817" s="72"/>
      <c r="IWY817" s="72"/>
      <c r="IWZ817" s="72"/>
      <c r="IXA817" s="72"/>
      <c r="IXB817" s="72"/>
      <c r="IXC817" s="72"/>
      <c r="IXD817" s="72"/>
      <c r="IXE817" s="72"/>
      <c r="IXF817" s="72"/>
      <c r="IXG817" s="72"/>
      <c r="IXH817" s="72"/>
      <c r="IXI817" s="72"/>
      <c r="IXJ817" s="72"/>
      <c r="IXK817" s="72"/>
      <c r="IXL817" s="72"/>
      <c r="IXM817" s="72"/>
      <c r="IXN817" s="72"/>
      <c r="IXO817" s="72"/>
      <c r="IXP817" s="72"/>
      <c r="IXQ817" s="72"/>
      <c r="IXR817" s="72"/>
      <c r="IXS817" s="72"/>
      <c r="IXT817" s="72"/>
      <c r="IXU817" s="72"/>
      <c r="IXV817" s="72"/>
      <c r="IXW817" s="72"/>
      <c r="IXX817" s="72"/>
      <c r="IXY817" s="72"/>
      <c r="IXZ817" s="72"/>
      <c r="IYA817" s="72"/>
      <c r="IYB817" s="72"/>
      <c r="IYC817" s="72"/>
      <c r="IYD817" s="72"/>
      <c r="IYE817" s="72"/>
      <c r="IYF817" s="72"/>
      <c r="IYG817" s="72"/>
      <c r="IYH817" s="72"/>
      <c r="IYI817" s="72"/>
      <c r="IYJ817" s="72"/>
      <c r="IYK817" s="72"/>
      <c r="IYL817" s="72"/>
      <c r="IYM817" s="72"/>
      <c r="IYN817" s="72"/>
      <c r="IYO817" s="72"/>
      <c r="IYP817" s="72"/>
      <c r="IYQ817" s="72"/>
      <c r="IYR817" s="72"/>
      <c r="IYS817" s="72"/>
      <c r="IYT817" s="72"/>
      <c r="IYU817" s="72"/>
      <c r="IYV817" s="72"/>
      <c r="IYW817" s="72"/>
      <c r="IYX817" s="72"/>
      <c r="IYY817" s="72"/>
      <c r="IYZ817" s="72"/>
      <c r="IZA817" s="72"/>
      <c r="IZB817" s="72"/>
      <c r="IZC817" s="72"/>
      <c r="IZD817" s="72"/>
      <c r="IZE817" s="72"/>
      <c r="IZF817" s="72"/>
      <c r="IZG817" s="72"/>
      <c r="IZH817" s="72"/>
      <c r="IZI817" s="72"/>
      <c r="IZJ817" s="72"/>
      <c r="IZK817" s="72"/>
      <c r="IZL817" s="72"/>
      <c r="IZM817" s="72"/>
      <c r="IZN817" s="72"/>
      <c r="IZO817" s="72"/>
      <c r="IZP817" s="72"/>
      <c r="IZQ817" s="72"/>
      <c r="IZR817" s="72"/>
      <c r="IZS817" s="72"/>
      <c r="IZT817" s="72"/>
      <c r="IZU817" s="72"/>
      <c r="IZV817" s="72"/>
      <c r="IZW817" s="72"/>
      <c r="IZX817" s="72"/>
      <c r="IZY817" s="72"/>
      <c r="IZZ817" s="72"/>
      <c r="JAA817" s="72"/>
      <c r="JAB817" s="72"/>
      <c r="JAC817" s="72"/>
      <c r="JAD817" s="72"/>
      <c r="JAE817" s="72"/>
      <c r="JAF817" s="72"/>
      <c r="JAG817" s="72"/>
      <c r="JAH817" s="72"/>
      <c r="JAI817" s="72"/>
      <c r="JAJ817" s="72"/>
      <c r="JAK817" s="72"/>
      <c r="JAL817" s="72"/>
      <c r="JAM817" s="72"/>
      <c r="JAN817" s="72"/>
      <c r="JAO817" s="72"/>
      <c r="JAP817" s="72"/>
      <c r="JAQ817" s="72"/>
      <c r="JAR817" s="72"/>
      <c r="JAS817" s="72"/>
      <c r="JAT817" s="72"/>
      <c r="JAU817" s="72"/>
      <c r="JAV817" s="72"/>
      <c r="JAW817" s="72"/>
      <c r="JAX817" s="72"/>
      <c r="JAY817" s="72"/>
      <c r="JAZ817" s="72"/>
      <c r="JBA817" s="72"/>
      <c r="JBB817" s="72"/>
      <c r="JBC817" s="72"/>
      <c r="JBD817" s="72"/>
      <c r="JBE817" s="72"/>
      <c r="JBF817" s="72"/>
      <c r="JBG817" s="72"/>
      <c r="JBH817" s="72"/>
      <c r="JBI817" s="72"/>
      <c r="JBJ817" s="72"/>
      <c r="JBK817" s="72"/>
      <c r="JBL817" s="72"/>
      <c r="JBM817" s="72"/>
      <c r="JBN817" s="72"/>
      <c r="JBO817" s="72"/>
      <c r="JBP817" s="72"/>
      <c r="JBQ817" s="72"/>
      <c r="JBR817" s="72"/>
      <c r="JBS817" s="72"/>
      <c r="JBT817" s="72"/>
      <c r="JBU817" s="72"/>
      <c r="JBV817" s="72"/>
      <c r="JBW817" s="72"/>
      <c r="JBX817" s="72"/>
      <c r="JBY817" s="72"/>
      <c r="JBZ817" s="72"/>
      <c r="JCA817" s="72"/>
      <c r="JCB817" s="72"/>
      <c r="JCC817" s="72"/>
      <c r="JCD817" s="72"/>
      <c r="JCE817" s="72"/>
      <c r="JCF817" s="72"/>
      <c r="JCG817" s="72"/>
      <c r="JCH817" s="72"/>
      <c r="JCI817" s="72"/>
      <c r="JCJ817" s="72"/>
      <c r="JCK817" s="72"/>
      <c r="JCL817" s="72"/>
      <c r="JCM817" s="72"/>
      <c r="JCN817" s="72"/>
      <c r="JCO817" s="72"/>
      <c r="JCP817" s="72"/>
      <c r="JCQ817" s="72"/>
      <c r="JCR817" s="72"/>
      <c r="JCS817" s="72"/>
      <c r="JCT817" s="72"/>
      <c r="JCU817" s="72"/>
      <c r="JCV817" s="72"/>
      <c r="JCW817" s="72"/>
      <c r="JCX817" s="72"/>
      <c r="JCY817" s="72"/>
      <c r="JCZ817" s="72"/>
      <c r="JDA817" s="72"/>
      <c r="JDB817" s="72"/>
      <c r="JDC817" s="72"/>
      <c r="JDD817" s="72"/>
      <c r="JDE817" s="72"/>
      <c r="JDF817" s="72"/>
      <c r="JDG817" s="72"/>
      <c r="JDH817" s="72"/>
      <c r="JDI817" s="72"/>
      <c r="JDJ817" s="72"/>
      <c r="JDK817" s="72"/>
      <c r="JDL817" s="72"/>
      <c r="JDM817" s="72"/>
      <c r="JDN817" s="72"/>
      <c r="JDO817" s="72"/>
      <c r="JDP817" s="72"/>
      <c r="JDQ817" s="72"/>
      <c r="JDR817" s="72"/>
      <c r="JDS817" s="72"/>
      <c r="JDT817" s="72"/>
      <c r="JDU817" s="72"/>
      <c r="JDV817" s="72"/>
      <c r="JDW817" s="72"/>
      <c r="JDX817" s="72"/>
      <c r="JDY817" s="72"/>
      <c r="JDZ817" s="72"/>
      <c r="JEA817" s="72"/>
      <c r="JEB817" s="72"/>
      <c r="JEC817" s="72"/>
      <c r="JED817" s="72"/>
      <c r="JEE817" s="72"/>
      <c r="JEF817" s="72"/>
      <c r="JEG817" s="72"/>
      <c r="JEH817" s="72"/>
      <c r="JEI817" s="72"/>
      <c r="JEJ817" s="72"/>
      <c r="JEK817" s="72"/>
      <c r="JEL817" s="72"/>
      <c r="JEM817" s="72"/>
      <c r="JEN817" s="72"/>
      <c r="JEO817" s="72"/>
      <c r="JEP817" s="72"/>
      <c r="JEQ817" s="72"/>
      <c r="JER817" s="72"/>
      <c r="JES817" s="72"/>
      <c r="JET817" s="72"/>
      <c r="JEU817" s="72"/>
      <c r="JEV817" s="72"/>
      <c r="JEW817" s="72"/>
      <c r="JEX817" s="72"/>
      <c r="JEY817" s="72"/>
      <c r="JEZ817" s="72"/>
      <c r="JFA817" s="72"/>
      <c r="JFB817" s="72"/>
      <c r="JFC817" s="72"/>
      <c r="JFD817" s="72"/>
      <c r="JFE817" s="72"/>
      <c r="JFF817" s="72"/>
      <c r="JFG817" s="72"/>
      <c r="JFH817" s="72"/>
      <c r="JFI817" s="72"/>
      <c r="JFJ817" s="72"/>
      <c r="JFK817" s="72"/>
      <c r="JFL817" s="72"/>
      <c r="JFM817" s="72"/>
      <c r="JFN817" s="72"/>
      <c r="JFO817" s="72"/>
      <c r="JFP817" s="72"/>
      <c r="JFQ817" s="72"/>
      <c r="JFR817" s="72"/>
      <c r="JFS817" s="72"/>
      <c r="JFT817" s="72"/>
      <c r="JFU817" s="72"/>
      <c r="JFV817" s="72"/>
      <c r="JFW817" s="72"/>
      <c r="JFX817" s="72"/>
      <c r="JFY817" s="72"/>
      <c r="JFZ817" s="72"/>
      <c r="JGA817" s="72"/>
      <c r="JGB817" s="72"/>
      <c r="JGC817" s="72"/>
      <c r="JGD817" s="72"/>
      <c r="JGE817" s="72"/>
      <c r="JGF817" s="72"/>
      <c r="JGG817" s="72"/>
      <c r="JGH817" s="72"/>
      <c r="JGI817" s="72"/>
      <c r="JGJ817" s="72"/>
      <c r="JGK817" s="72"/>
      <c r="JGL817" s="72"/>
      <c r="JGM817" s="72"/>
      <c r="JGN817" s="72"/>
      <c r="JGO817" s="72"/>
      <c r="JGP817" s="72"/>
      <c r="JGQ817" s="72"/>
      <c r="JGR817" s="72"/>
      <c r="JGS817" s="72"/>
      <c r="JGT817" s="72"/>
      <c r="JGU817" s="72"/>
      <c r="JGV817" s="72"/>
      <c r="JGW817" s="72"/>
      <c r="JGX817" s="72"/>
      <c r="JGY817" s="72"/>
      <c r="JGZ817" s="72"/>
      <c r="JHA817" s="72"/>
      <c r="JHB817" s="72"/>
      <c r="JHC817" s="72"/>
      <c r="JHD817" s="72"/>
      <c r="JHE817" s="72"/>
      <c r="JHF817" s="72"/>
      <c r="JHG817" s="72"/>
      <c r="JHH817" s="72"/>
      <c r="JHI817" s="72"/>
      <c r="JHJ817" s="72"/>
      <c r="JHK817" s="72"/>
      <c r="JHL817" s="72"/>
      <c r="JHM817" s="72"/>
      <c r="JHN817" s="72"/>
      <c r="JHO817" s="72"/>
      <c r="JHP817" s="72"/>
      <c r="JHQ817" s="72"/>
      <c r="JHR817" s="72"/>
      <c r="JHS817" s="72"/>
      <c r="JHT817" s="72"/>
      <c r="JHU817" s="72"/>
      <c r="JHV817" s="72"/>
      <c r="JHW817" s="72"/>
      <c r="JHX817" s="72"/>
      <c r="JHY817" s="72"/>
      <c r="JHZ817" s="72"/>
      <c r="JIA817" s="72"/>
      <c r="JIB817" s="72"/>
      <c r="JIC817" s="72"/>
      <c r="JID817" s="72"/>
      <c r="JIE817" s="72"/>
      <c r="JIF817" s="72"/>
      <c r="JIG817" s="72"/>
      <c r="JIH817" s="72"/>
      <c r="JII817" s="72"/>
      <c r="JIJ817" s="72"/>
      <c r="JIK817" s="72"/>
      <c r="JIL817" s="72"/>
      <c r="JIM817" s="72"/>
      <c r="JIN817" s="72"/>
      <c r="JIO817" s="72"/>
      <c r="JIP817" s="72"/>
      <c r="JIQ817" s="72"/>
      <c r="JIR817" s="72"/>
      <c r="JIS817" s="72"/>
      <c r="JIT817" s="72"/>
      <c r="JIU817" s="72"/>
      <c r="JIV817" s="72"/>
      <c r="JIW817" s="72"/>
      <c r="JIX817" s="72"/>
      <c r="JIY817" s="72"/>
      <c r="JIZ817" s="72"/>
      <c r="JJA817" s="72"/>
      <c r="JJB817" s="72"/>
      <c r="JJC817" s="72"/>
      <c r="JJD817" s="72"/>
      <c r="JJE817" s="72"/>
      <c r="JJF817" s="72"/>
      <c r="JJG817" s="72"/>
      <c r="JJH817" s="72"/>
      <c r="JJI817" s="72"/>
      <c r="JJJ817" s="72"/>
      <c r="JJK817" s="72"/>
      <c r="JJL817" s="72"/>
      <c r="JJM817" s="72"/>
      <c r="JJN817" s="72"/>
      <c r="JJO817" s="72"/>
      <c r="JJP817" s="72"/>
      <c r="JJQ817" s="72"/>
      <c r="JJR817" s="72"/>
      <c r="JJS817" s="72"/>
      <c r="JJT817" s="72"/>
      <c r="JJU817" s="72"/>
      <c r="JJV817" s="72"/>
      <c r="JJW817" s="72"/>
      <c r="JJX817" s="72"/>
      <c r="JJY817" s="72"/>
      <c r="JJZ817" s="72"/>
      <c r="JKA817" s="72"/>
      <c r="JKB817" s="72"/>
      <c r="JKC817" s="72"/>
      <c r="JKD817" s="72"/>
      <c r="JKE817" s="72"/>
      <c r="JKF817" s="72"/>
      <c r="JKG817" s="72"/>
      <c r="JKH817" s="72"/>
      <c r="JKI817" s="72"/>
      <c r="JKJ817" s="72"/>
      <c r="JKK817" s="72"/>
      <c r="JKL817" s="72"/>
      <c r="JKM817" s="72"/>
      <c r="JKN817" s="72"/>
      <c r="JKO817" s="72"/>
      <c r="JKP817" s="72"/>
      <c r="JKQ817" s="72"/>
      <c r="JKR817" s="72"/>
      <c r="JKS817" s="72"/>
      <c r="JKT817" s="72"/>
      <c r="JKU817" s="72"/>
      <c r="JKV817" s="72"/>
      <c r="JKW817" s="72"/>
      <c r="JKX817" s="72"/>
      <c r="JKY817" s="72"/>
      <c r="JKZ817" s="72"/>
      <c r="JLA817" s="72"/>
      <c r="JLB817" s="72"/>
      <c r="JLC817" s="72"/>
      <c r="JLD817" s="72"/>
      <c r="JLE817" s="72"/>
      <c r="JLF817" s="72"/>
      <c r="JLG817" s="72"/>
      <c r="JLH817" s="72"/>
      <c r="JLI817" s="72"/>
      <c r="JLJ817" s="72"/>
      <c r="JLK817" s="72"/>
      <c r="JLL817" s="72"/>
      <c r="JLM817" s="72"/>
      <c r="JLN817" s="72"/>
      <c r="JLO817" s="72"/>
      <c r="JLP817" s="72"/>
      <c r="JLQ817" s="72"/>
      <c r="JLR817" s="72"/>
      <c r="JLS817" s="72"/>
      <c r="JLT817" s="72"/>
      <c r="JLU817" s="72"/>
      <c r="JLV817" s="72"/>
      <c r="JLW817" s="72"/>
      <c r="JLX817" s="72"/>
      <c r="JLY817" s="72"/>
      <c r="JLZ817" s="72"/>
      <c r="JMA817" s="72"/>
      <c r="JMB817" s="72"/>
      <c r="JMC817" s="72"/>
      <c r="JMD817" s="72"/>
      <c r="JME817" s="72"/>
      <c r="JMF817" s="72"/>
      <c r="JMG817" s="72"/>
      <c r="JMH817" s="72"/>
      <c r="JMI817" s="72"/>
      <c r="JMJ817" s="72"/>
      <c r="JMK817" s="72"/>
      <c r="JML817" s="72"/>
      <c r="JMM817" s="72"/>
      <c r="JMN817" s="72"/>
      <c r="JMO817" s="72"/>
      <c r="JMP817" s="72"/>
      <c r="JMQ817" s="72"/>
      <c r="JMR817" s="72"/>
      <c r="JMS817" s="72"/>
      <c r="JMT817" s="72"/>
      <c r="JMU817" s="72"/>
      <c r="JMV817" s="72"/>
      <c r="JMW817" s="72"/>
      <c r="JMX817" s="72"/>
      <c r="JMY817" s="72"/>
      <c r="JMZ817" s="72"/>
      <c r="JNA817" s="72"/>
      <c r="JNB817" s="72"/>
      <c r="JNC817" s="72"/>
      <c r="JND817" s="72"/>
      <c r="JNE817" s="72"/>
      <c r="JNF817" s="72"/>
      <c r="JNG817" s="72"/>
      <c r="JNH817" s="72"/>
      <c r="JNI817" s="72"/>
      <c r="JNJ817" s="72"/>
      <c r="JNK817" s="72"/>
      <c r="JNL817" s="72"/>
      <c r="JNM817" s="72"/>
      <c r="JNN817" s="72"/>
      <c r="JNO817" s="72"/>
      <c r="JNP817" s="72"/>
      <c r="JNQ817" s="72"/>
      <c r="JNR817" s="72"/>
      <c r="JNS817" s="72"/>
      <c r="JNT817" s="72"/>
      <c r="JNU817" s="72"/>
      <c r="JNV817" s="72"/>
      <c r="JNW817" s="72"/>
      <c r="JNX817" s="72"/>
      <c r="JNY817" s="72"/>
      <c r="JNZ817" s="72"/>
      <c r="JOA817" s="72"/>
      <c r="JOB817" s="72"/>
      <c r="JOC817" s="72"/>
      <c r="JOD817" s="72"/>
      <c r="JOE817" s="72"/>
      <c r="JOF817" s="72"/>
      <c r="JOG817" s="72"/>
      <c r="JOH817" s="72"/>
      <c r="JOI817" s="72"/>
      <c r="JOJ817" s="72"/>
      <c r="JOK817" s="72"/>
      <c r="JOL817" s="72"/>
      <c r="JOM817" s="72"/>
      <c r="JON817" s="72"/>
      <c r="JOO817" s="72"/>
      <c r="JOP817" s="72"/>
      <c r="JOQ817" s="72"/>
      <c r="JOR817" s="72"/>
      <c r="JOS817" s="72"/>
      <c r="JOT817" s="72"/>
      <c r="JOU817" s="72"/>
      <c r="JOV817" s="72"/>
      <c r="JOW817" s="72"/>
      <c r="JOX817" s="72"/>
      <c r="JOY817" s="72"/>
      <c r="JOZ817" s="72"/>
      <c r="JPA817" s="72"/>
      <c r="JPB817" s="72"/>
      <c r="JPC817" s="72"/>
      <c r="JPD817" s="72"/>
      <c r="JPE817" s="72"/>
      <c r="JPF817" s="72"/>
      <c r="JPG817" s="72"/>
      <c r="JPH817" s="72"/>
      <c r="JPI817" s="72"/>
      <c r="JPJ817" s="72"/>
      <c r="JPK817" s="72"/>
      <c r="JPL817" s="72"/>
      <c r="JPM817" s="72"/>
      <c r="JPN817" s="72"/>
      <c r="JPO817" s="72"/>
      <c r="JPP817" s="72"/>
      <c r="JPQ817" s="72"/>
      <c r="JPR817" s="72"/>
      <c r="JPS817" s="72"/>
      <c r="JPT817" s="72"/>
      <c r="JPU817" s="72"/>
      <c r="JPV817" s="72"/>
      <c r="JPW817" s="72"/>
      <c r="JPX817" s="72"/>
      <c r="JPY817" s="72"/>
      <c r="JPZ817" s="72"/>
      <c r="JQA817" s="72"/>
      <c r="JQB817" s="72"/>
      <c r="JQC817" s="72"/>
      <c r="JQD817" s="72"/>
      <c r="JQE817" s="72"/>
      <c r="JQF817" s="72"/>
      <c r="JQG817" s="72"/>
      <c r="JQH817" s="72"/>
      <c r="JQI817" s="72"/>
      <c r="JQJ817" s="72"/>
      <c r="JQK817" s="72"/>
      <c r="JQL817" s="72"/>
      <c r="JQM817" s="72"/>
      <c r="JQN817" s="72"/>
      <c r="JQO817" s="72"/>
      <c r="JQP817" s="72"/>
      <c r="JQQ817" s="72"/>
      <c r="JQR817" s="72"/>
      <c r="JQS817" s="72"/>
      <c r="JQT817" s="72"/>
      <c r="JQU817" s="72"/>
      <c r="JQV817" s="72"/>
      <c r="JQW817" s="72"/>
      <c r="JQX817" s="72"/>
      <c r="JQY817" s="72"/>
      <c r="JQZ817" s="72"/>
      <c r="JRA817" s="72"/>
      <c r="JRB817" s="72"/>
      <c r="JRC817" s="72"/>
      <c r="JRD817" s="72"/>
      <c r="JRE817" s="72"/>
      <c r="JRF817" s="72"/>
      <c r="JRG817" s="72"/>
      <c r="JRH817" s="72"/>
      <c r="JRI817" s="72"/>
      <c r="JRJ817" s="72"/>
      <c r="JRK817" s="72"/>
      <c r="JRL817" s="72"/>
      <c r="JRM817" s="72"/>
      <c r="JRN817" s="72"/>
      <c r="JRO817" s="72"/>
      <c r="JRP817" s="72"/>
      <c r="JRQ817" s="72"/>
      <c r="JRR817" s="72"/>
      <c r="JRS817" s="72"/>
      <c r="JRT817" s="72"/>
      <c r="JRU817" s="72"/>
      <c r="JRV817" s="72"/>
      <c r="JRW817" s="72"/>
      <c r="JRX817" s="72"/>
      <c r="JRY817" s="72"/>
      <c r="JRZ817" s="72"/>
      <c r="JSA817" s="72"/>
      <c r="JSB817" s="72"/>
      <c r="JSC817" s="72"/>
      <c r="JSD817" s="72"/>
      <c r="JSE817" s="72"/>
      <c r="JSF817" s="72"/>
      <c r="JSG817" s="72"/>
      <c r="JSH817" s="72"/>
      <c r="JSI817" s="72"/>
      <c r="JSJ817" s="72"/>
      <c r="JSK817" s="72"/>
      <c r="JSL817" s="72"/>
      <c r="JSM817" s="72"/>
      <c r="JSN817" s="72"/>
      <c r="JSO817" s="72"/>
      <c r="JSP817" s="72"/>
      <c r="JSQ817" s="72"/>
      <c r="JSR817" s="72"/>
      <c r="JSS817" s="72"/>
      <c r="JST817" s="72"/>
      <c r="JSU817" s="72"/>
      <c r="JSV817" s="72"/>
      <c r="JSW817" s="72"/>
      <c r="JSX817" s="72"/>
      <c r="JSY817" s="72"/>
      <c r="JSZ817" s="72"/>
      <c r="JTA817" s="72"/>
      <c r="JTB817" s="72"/>
      <c r="JTC817" s="72"/>
      <c r="JTD817" s="72"/>
      <c r="JTE817" s="72"/>
      <c r="JTF817" s="72"/>
      <c r="JTG817" s="72"/>
      <c r="JTH817" s="72"/>
      <c r="JTI817" s="72"/>
      <c r="JTJ817" s="72"/>
      <c r="JTK817" s="72"/>
      <c r="JTL817" s="72"/>
      <c r="JTM817" s="72"/>
      <c r="JTN817" s="72"/>
      <c r="JTO817" s="72"/>
      <c r="JTP817" s="72"/>
      <c r="JTQ817" s="72"/>
      <c r="JTR817" s="72"/>
      <c r="JTS817" s="72"/>
      <c r="JTT817" s="72"/>
      <c r="JTU817" s="72"/>
      <c r="JTV817" s="72"/>
      <c r="JTW817" s="72"/>
      <c r="JTX817" s="72"/>
      <c r="JTY817" s="72"/>
      <c r="JTZ817" s="72"/>
      <c r="JUA817" s="72"/>
      <c r="JUB817" s="72"/>
      <c r="JUC817" s="72"/>
      <c r="JUD817" s="72"/>
      <c r="JUE817" s="72"/>
      <c r="JUF817" s="72"/>
      <c r="JUG817" s="72"/>
      <c r="JUH817" s="72"/>
      <c r="JUI817" s="72"/>
      <c r="JUJ817" s="72"/>
      <c r="JUK817" s="72"/>
      <c r="JUL817" s="72"/>
      <c r="JUM817" s="72"/>
      <c r="JUN817" s="72"/>
      <c r="JUO817" s="72"/>
      <c r="JUP817" s="72"/>
      <c r="JUQ817" s="72"/>
      <c r="JUR817" s="72"/>
      <c r="JUS817" s="72"/>
      <c r="JUT817" s="72"/>
      <c r="JUU817" s="72"/>
      <c r="JUV817" s="72"/>
      <c r="JUW817" s="72"/>
      <c r="JUX817" s="72"/>
      <c r="JUY817" s="72"/>
      <c r="JUZ817" s="72"/>
      <c r="JVA817" s="72"/>
      <c r="JVB817" s="72"/>
      <c r="JVC817" s="72"/>
      <c r="JVD817" s="72"/>
      <c r="JVE817" s="72"/>
      <c r="JVF817" s="72"/>
      <c r="JVG817" s="72"/>
      <c r="JVH817" s="72"/>
      <c r="JVI817" s="72"/>
      <c r="JVJ817" s="72"/>
      <c r="JVK817" s="72"/>
      <c r="JVL817" s="72"/>
      <c r="JVM817" s="72"/>
      <c r="JVN817" s="72"/>
      <c r="JVO817" s="72"/>
      <c r="JVP817" s="72"/>
      <c r="JVQ817" s="72"/>
      <c r="JVR817" s="72"/>
      <c r="JVS817" s="72"/>
      <c r="JVT817" s="72"/>
      <c r="JVU817" s="72"/>
      <c r="JVV817" s="72"/>
      <c r="JVW817" s="72"/>
      <c r="JVX817" s="72"/>
      <c r="JVY817" s="72"/>
      <c r="JVZ817" s="72"/>
      <c r="JWA817" s="72"/>
      <c r="JWB817" s="72"/>
      <c r="JWC817" s="72"/>
      <c r="JWD817" s="72"/>
      <c r="JWE817" s="72"/>
      <c r="JWF817" s="72"/>
      <c r="JWG817" s="72"/>
      <c r="JWH817" s="72"/>
      <c r="JWI817" s="72"/>
      <c r="JWJ817" s="72"/>
      <c r="JWK817" s="72"/>
      <c r="JWL817" s="72"/>
      <c r="JWM817" s="72"/>
      <c r="JWN817" s="72"/>
      <c r="JWO817" s="72"/>
      <c r="JWP817" s="72"/>
      <c r="JWQ817" s="72"/>
      <c r="JWR817" s="72"/>
      <c r="JWS817" s="72"/>
      <c r="JWT817" s="72"/>
      <c r="JWU817" s="72"/>
      <c r="JWV817" s="72"/>
      <c r="JWW817" s="72"/>
      <c r="JWX817" s="72"/>
      <c r="JWY817" s="72"/>
      <c r="JWZ817" s="72"/>
      <c r="JXA817" s="72"/>
      <c r="JXB817" s="72"/>
      <c r="JXC817" s="72"/>
      <c r="JXD817" s="72"/>
      <c r="JXE817" s="72"/>
      <c r="JXF817" s="72"/>
      <c r="JXG817" s="72"/>
      <c r="JXH817" s="72"/>
      <c r="JXI817" s="72"/>
      <c r="JXJ817" s="72"/>
      <c r="JXK817" s="72"/>
      <c r="JXL817" s="72"/>
      <c r="JXM817" s="72"/>
      <c r="JXN817" s="72"/>
      <c r="JXO817" s="72"/>
      <c r="JXP817" s="72"/>
      <c r="JXQ817" s="72"/>
      <c r="JXR817" s="72"/>
      <c r="JXS817" s="72"/>
      <c r="JXT817" s="72"/>
      <c r="JXU817" s="72"/>
      <c r="JXV817" s="72"/>
      <c r="JXW817" s="72"/>
      <c r="JXX817" s="72"/>
      <c r="JXY817" s="72"/>
      <c r="JXZ817" s="72"/>
      <c r="JYA817" s="72"/>
      <c r="JYB817" s="72"/>
      <c r="JYC817" s="72"/>
      <c r="JYD817" s="72"/>
      <c r="JYE817" s="72"/>
      <c r="JYF817" s="72"/>
      <c r="JYG817" s="72"/>
      <c r="JYH817" s="72"/>
      <c r="JYI817" s="72"/>
      <c r="JYJ817" s="72"/>
      <c r="JYK817" s="72"/>
      <c r="JYL817" s="72"/>
      <c r="JYM817" s="72"/>
      <c r="JYN817" s="72"/>
      <c r="JYO817" s="72"/>
      <c r="JYP817" s="72"/>
      <c r="JYQ817" s="72"/>
      <c r="JYR817" s="72"/>
      <c r="JYS817" s="72"/>
      <c r="JYT817" s="72"/>
      <c r="JYU817" s="72"/>
      <c r="JYV817" s="72"/>
      <c r="JYW817" s="72"/>
      <c r="JYX817" s="72"/>
      <c r="JYY817" s="72"/>
      <c r="JYZ817" s="72"/>
      <c r="JZA817" s="72"/>
      <c r="JZB817" s="72"/>
      <c r="JZC817" s="72"/>
      <c r="JZD817" s="72"/>
      <c r="JZE817" s="72"/>
      <c r="JZF817" s="72"/>
      <c r="JZG817" s="72"/>
      <c r="JZH817" s="72"/>
      <c r="JZI817" s="72"/>
      <c r="JZJ817" s="72"/>
      <c r="JZK817" s="72"/>
      <c r="JZL817" s="72"/>
      <c r="JZM817" s="72"/>
      <c r="JZN817" s="72"/>
      <c r="JZO817" s="72"/>
      <c r="JZP817" s="72"/>
      <c r="JZQ817" s="72"/>
      <c r="JZR817" s="72"/>
      <c r="JZS817" s="72"/>
      <c r="JZT817" s="72"/>
      <c r="JZU817" s="72"/>
      <c r="JZV817" s="72"/>
      <c r="JZW817" s="72"/>
      <c r="JZX817" s="72"/>
      <c r="JZY817" s="72"/>
      <c r="JZZ817" s="72"/>
      <c r="KAA817" s="72"/>
      <c r="KAB817" s="72"/>
      <c r="KAC817" s="72"/>
      <c r="KAD817" s="72"/>
      <c r="KAE817" s="72"/>
      <c r="KAF817" s="72"/>
      <c r="KAG817" s="72"/>
      <c r="KAH817" s="72"/>
      <c r="KAI817" s="72"/>
      <c r="KAJ817" s="72"/>
      <c r="KAK817" s="72"/>
      <c r="KAL817" s="72"/>
      <c r="KAM817" s="72"/>
      <c r="KAN817" s="72"/>
      <c r="KAO817" s="72"/>
      <c r="KAP817" s="72"/>
      <c r="KAQ817" s="72"/>
      <c r="KAR817" s="72"/>
      <c r="KAS817" s="72"/>
      <c r="KAT817" s="72"/>
      <c r="KAU817" s="72"/>
      <c r="KAV817" s="72"/>
      <c r="KAW817" s="72"/>
      <c r="KAX817" s="72"/>
      <c r="KAY817" s="72"/>
      <c r="KAZ817" s="72"/>
      <c r="KBA817" s="72"/>
      <c r="KBB817" s="72"/>
      <c r="KBC817" s="72"/>
      <c r="KBD817" s="72"/>
      <c r="KBE817" s="72"/>
      <c r="KBF817" s="72"/>
      <c r="KBG817" s="72"/>
      <c r="KBH817" s="72"/>
      <c r="KBI817" s="72"/>
      <c r="KBJ817" s="72"/>
      <c r="KBK817" s="72"/>
      <c r="KBL817" s="72"/>
      <c r="KBM817" s="72"/>
      <c r="KBN817" s="72"/>
      <c r="KBO817" s="72"/>
      <c r="KBP817" s="72"/>
      <c r="KBQ817" s="72"/>
      <c r="KBR817" s="72"/>
      <c r="KBS817" s="72"/>
      <c r="KBT817" s="72"/>
      <c r="KBU817" s="72"/>
      <c r="KBV817" s="72"/>
      <c r="KBW817" s="72"/>
      <c r="KBX817" s="72"/>
      <c r="KBY817" s="72"/>
      <c r="KBZ817" s="72"/>
      <c r="KCA817" s="72"/>
      <c r="KCB817" s="72"/>
      <c r="KCC817" s="72"/>
      <c r="KCD817" s="72"/>
      <c r="KCE817" s="72"/>
      <c r="KCF817" s="72"/>
      <c r="KCG817" s="72"/>
      <c r="KCH817" s="72"/>
      <c r="KCI817" s="72"/>
      <c r="KCJ817" s="72"/>
      <c r="KCK817" s="72"/>
      <c r="KCL817" s="72"/>
      <c r="KCM817" s="72"/>
      <c r="KCN817" s="72"/>
      <c r="KCO817" s="72"/>
      <c r="KCP817" s="72"/>
      <c r="KCQ817" s="72"/>
      <c r="KCR817" s="72"/>
      <c r="KCS817" s="72"/>
      <c r="KCT817" s="72"/>
      <c r="KCU817" s="72"/>
      <c r="KCV817" s="72"/>
      <c r="KCW817" s="72"/>
      <c r="KCX817" s="72"/>
      <c r="KCY817" s="72"/>
      <c r="KCZ817" s="72"/>
      <c r="KDA817" s="72"/>
      <c r="KDB817" s="72"/>
      <c r="KDC817" s="72"/>
      <c r="KDD817" s="72"/>
      <c r="KDE817" s="72"/>
      <c r="KDF817" s="72"/>
      <c r="KDG817" s="72"/>
      <c r="KDH817" s="72"/>
      <c r="KDI817" s="72"/>
      <c r="KDJ817" s="72"/>
      <c r="KDK817" s="72"/>
      <c r="KDL817" s="72"/>
      <c r="KDM817" s="72"/>
      <c r="KDN817" s="72"/>
      <c r="KDO817" s="72"/>
      <c r="KDP817" s="72"/>
      <c r="KDQ817" s="72"/>
      <c r="KDR817" s="72"/>
      <c r="KDS817" s="72"/>
      <c r="KDT817" s="72"/>
      <c r="KDU817" s="72"/>
      <c r="KDV817" s="72"/>
      <c r="KDW817" s="72"/>
      <c r="KDX817" s="72"/>
      <c r="KDY817" s="72"/>
      <c r="KDZ817" s="72"/>
      <c r="KEA817" s="72"/>
      <c r="KEB817" s="72"/>
      <c r="KEC817" s="72"/>
      <c r="KED817" s="72"/>
      <c r="KEE817" s="72"/>
      <c r="KEF817" s="72"/>
      <c r="KEG817" s="72"/>
      <c r="KEH817" s="72"/>
      <c r="KEI817" s="72"/>
      <c r="KEJ817" s="72"/>
      <c r="KEK817" s="72"/>
      <c r="KEL817" s="72"/>
      <c r="KEM817" s="72"/>
      <c r="KEN817" s="72"/>
      <c r="KEO817" s="72"/>
      <c r="KEP817" s="72"/>
      <c r="KEQ817" s="72"/>
      <c r="KER817" s="72"/>
      <c r="KES817" s="72"/>
      <c r="KET817" s="72"/>
      <c r="KEU817" s="72"/>
      <c r="KEV817" s="72"/>
      <c r="KEW817" s="72"/>
      <c r="KEX817" s="72"/>
      <c r="KEY817" s="72"/>
      <c r="KEZ817" s="72"/>
      <c r="KFA817" s="72"/>
      <c r="KFB817" s="72"/>
      <c r="KFC817" s="72"/>
      <c r="KFD817" s="72"/>
      <c r="KFE817" s="72"/>
      <c r="KFF817" s="72"/>
      <c r="KFG817" s="72"/>
      <c r="KFH817" s="72"/>
      <c r="KFI817" s="72"/>
      <c r="KFJ817" s="72"/>
      <c r="KFK817" s="72"/>
      <c r="KFL817" s="72"/>
      <c r="KFM817" s="72"/>
      <c r="KFN817" s="72"/>
      <c r="KFO817" s="72"/>
      <c r="KFP817" s="72"/>
      <c r="KFQ817" s="72"/>
      <c r="KFR817" s="72"/>
      <c r="KFS817" s="72"/>
      <c r="KFT817" s="72"/>
      <c r="KFU817" s="72"/>
      <c r="KFV817" s="72"/>
      <c r="KFW817" s="72"/>
      <c r="KFX817" s="72"/>
      <c r="KFY817" s="72"/>
      <c r="KFZ817" s="72"/>
      <c r="KGA817" s="72"/>
      <c r="KGB817" s="72"/>
      <c r="KGC817" s="72"/>
      <c r="KGD817" s="72"/>
      <c r="KGE817" s="72"/>
      <c r="KGF817" s="72"/>
      <c r="KGG817" s="72"/>
      <c r="KGH817" s="72"/>
      <c r="KGI817" s="72"/>
      <c r="KGJ817" s="72"/>
      <c r="KGK817" s="72"/>
      <c r="KGL817" s="72"/>
      <c r="KGM817" s="72"/>
      <c r="KGN817" s="72"/>
      <c r="KGO817" s="72"/>
      <c r="KGP817" s="72"/>
      <c r="KGQ817" s="72"/>
      <c r="KGR817" s="72"/>
      <c r="KGS817" s="72"/>
      <c r="KGT817" s="72"/>
      <c r="KGU817" s="72"/>
      <c r="KGV817" s="72"/>
      <c r="KGW817" s="72"/>
      <c r="KGX817" s="72"/>
      <c r="KGY817" s="72"/>
      <c r="KGZ817" s="72"/>
      <c r="KHA817" s="72"/>
      <c r="KHB817" s="72"/>
      <c r="KHC817" s="72"/>
      <c r="KHD817" s="72"/>
      <c r="KHE817" s="72"/>
      <c r="KHF817" s="72"/>
      <c r="KHG817" s="72"/>
      <c r="KHH817" s="72"/>
      <c r="KHI817" s="72"/>
      <c r="KHJ817" s="72"/>
      <c r="KHK817" s="72"/>
      <c r="KHL817" s="72"/>
      <c r="KHM817" s="72"/>
      <c r="KHN817" s="72"/>
      <c r="KHO817" s="72"/>
      <c r="KHP817" s="72"/>
      <c r="KHQ817" s="72"/>
      <c r="KHR817" s="72"/>
      <c r="KHS817" s="72"/>
      <c r="KHT817" s="72"/>
      <c r="KHU817" s="72"/>
      <c r="KHV817" s="72"/>
      <c r="KHW817" s="72"/>
      <c r="KHX817" s="72"/>
      <c r="KHY817" s="72"/>
      <c r="KHZ817" s="72"/>
      <c r="KIA817" s="72"/>
      <c r="KIB817" s="72"/>
      <c r="KIC817" s="72"/>
      <c r="KID817" s="72"/>
      <c r="KIE817" s="72"/>
      <c r="KIF817" s="72"/>
      <c r="KIG817" s="72"/>
      <c r="KIH817" s="72"/>
      <c r="KII817" s="72"/>
      <c r="KIJ817" s="72"/>
      <c r="KIK817" s="72"/>
      <c r="KIL817" s="72"/>
      <c r="KIM817" s="72"/>
      <c r="KIN817" s="72"/>
      <c r="KIO817" s="72"/>
      <c r="KIP817" s="72"/>
      <c r="KIQ817" s="72"/>
      <c r="KIR817" s="72"/>
      <c r="KIS817" s="72"/>
      <c r="KIT817" s="72"/>
      <c r="KIU817" s="72"/>
      <c r="KIV817" s="72"/>
      <c r="KIW817" s="72"/>
      <c r="KIX817" s="72"/>
      <c r="KIY817" s="72"/>
      <c r="KIZ817" s="72"/>
      <c r="KJA817" s="72"/>
      <c r="KJB817" s="72"/>
      <c r="KJC817" s="72"/>
      <c r="KJD817" s="72"/>
      <c r="KJE817" s="72"/>
      <c r="KJF817" s="72"/>
      <c r="KJG817" s="72"/>
      <c r="KJH817" s="72"/>
      <c r="KJI817" s="72"/>
      <c r="KJJ817" s="72"/>
      <c r="KJK817" s="72"/>
      <c r="KJL817" s="72"/>
      <c r="KJM817" s="72"/>
      <c r="KJN817" s="72"/>
      <c r="KJO817" s="72"/>
      <c r="KJP817" s="72"/>
      <c r="KJQ817" s="72"/>
      <c r="KJR817" s="72"/>
      <c r="KJS817" s="72"/>
      <c r="KJT817" s="72"/>
      <c r="KJU817" s="72"/>
      <c r="KJV817" s="72"/>
      <c r="KJW817" s="72"/>
      <c r="KJX817" s="72"/>
      <c r="KJY817" s="72"/>
      <c r="KJZ817" s="72"/>
      <c r="KKA817" s="72"/>
      <c r="KKB817" s="72"/>
      <c r="KKC817" s="72"/>
      <c r="KKD817" s="72"/>
      <c r="KKE817" s="72"/>
      <c r="KKF817" s="72"/>
      <c r="KKG817" s="72"/>
      <c r="KKH817" s="72"/>
      <c r="KKI817" s="72"/>
      <c r="KKJ817" s="72"/>
      <c r="KKK817" s="72"/>
      <c r="KKL817" s="72"/>
      <c r="KKM817" s="72"/>
      <c r="KKN817" s="72"/>
      <c r="KKO817" s="72"/>
      <c r="KKP817" s="72"/>
      <c r="KKQ817" s="72"/>
      <c r="KKR817" s="72"/>
      <c r="KKS817" s="72"/>
      <c r="KKT817" s="72"/>
      <c r="KKU817" s="72"/>
      <c r="KKV817" s="72"/>
      <c r="KKW817" s="72"/>
      <c r="KKX817" s="72"/>
      <c r="KKY817" s="72"/>
      <c r="KKZ817" s="72"/>
      <c r="KLA817" s="72"/>
      <c r="KLB817" s="72"/>
      <c r="KLC817" s="72"/>
      <c r="KLD817" s="72"/>
      <c r="KLE817" s="72"/>
      <c r="KLF817" s="72"/>
      <c r="KLG817" s="72"/>
      <c r="KLH817" s="72"/>
      <c r="KLI817" s="72"/>
      <c r="KLJ817" s="72"/>
      <c r="KLK817" s="72"/>
      <c r="KLL817" s="72"/>
      <c r="KLM817" s="72"/>
      <c r="KLN817" s="72"/>
      <c r="KLO817" s="72"/>
      <c r="KLP817" s="72"/>
      <c r="KLQ817" s="72"/>
      <c r="KLR817" s="72"/>
      <c r="KLS817" s="72"/>
      <c r="KLT817" s="72"/>
      <c r="KLU817" s="72"/>
      <c r="KLV817" s="72"/>
      <c r="KLW817" s="72"/>
      <c r="KLX817" s="72"/>
      <c r="KLY817" s="72"/>
      <c r="KLZ817" s="72"/>
      <c r="KMA817" s="72"/>
      <c r="KMB817" s="72"/>
      <c r="KMC817" s="72"/>
      <c r="KMD817" s="72"/>
      <c r="KME817" s="72"/>
      <c r="KMF817" s="72"/>
      <c r="KMG817" s="72"/>
      <c r="KMH817" s="72"/>
      <c r="KMI817" s="72"/>
      <c r="KMJ817" s="72"/>
      <c r="KMK817" s="72"/>
      <c r="KML817" s="72"/>
      <c r="KMM817" s="72"/>
      <c r="KMN817" s="72"/>
      <c r="KMO817" s="72"/>
      <c r="KMP817" s="72"/>
      <c r="KMQ817" s="72"/>
      <c r="KMR817" s="72"/>
      <c r="KMS817" s="72"/>
      <c r="KMT817" s="72"/>
      <c r="KMU817" s="72"/>
      <c r="KMV817" s="72"/>
      <c r="KMW817" s="72"/>
      <c r="KMX817" s="72"/>
      <c r="KMY817" s="72"/>
      <c r="KMZ817" s="72"/>
      <c r="KNA817" s="72"/>
      <c r="KNB817" s="72"/>
      <c r="KNC817" s="72"/>
      <c r="KND817" s="72"/>
      <c r="KNE817" s="72"/>
      <c r="KNF817" s="72"/>
      <c r="KNG817" s="72"/>
      <c r="KNH817" s="72"/>
      <c r="KNI817" s="72"/>
      <c r="KNJ817" s="72"/>
      <c r="KNK817" s="72"/>
      <c r="KNL817" s="72"/>
      <c r="KNM817" s="72"/>
      <c r="KNN817" s="72"/>
      <c r="KNO817" s="72"/>
      <c r="KNP817" s="72"/>
      <c r="KNQ817" s="72"/>
      <c r="KNR817" s="72"/>
      <c r="KNS817" s="72"/>
      <c r="KNT817" s="72"/>
      <c r="KNU817" s="72"/>
      <c r="KNV817" s="72"/>
      <c r="KNW817" s="72"/>
      <c r="KNX817" s="72"/>
      <c r="KNY817" s="72"/>
      <c r="KNZ817" s="72"/>
      <c r="KOA817" s="72"/>
      <c r="KOB817" s="72"/>
      <c r="KOC817" s="72"/>
      <c r="KOD817" s="72"/>
      <c r="KOE817" s="72"/>
      <c r="KOF817" s="72"/>
      <c r="KOG817" s="72"/>
      <c r="KOH817" s="72"/>
      <c r="KOI817" s="72"/>
      <c r="KOJ817" s="72"/>
      <c r="KOK817" s="72"/>
      <c r="KOL817" s="72"/>
      <c r="KOM817" s="72"/>
      <c r="KON817" s="72"/>
      <c r="KOO817" s="72"/>
      <c r="KOP817" s="72"/>
      <c r="KOQ817" s="72"/>
      <c r="KOR817" s="72"/>
      <c r="KOS817" s="72"/>
      <c r="KOT817" s="72"/>
      <c r="KOU817" s="72"/>
      <c r="KOV817" s="72"/>
      <c r="KOW817" s="72"/>
      <c r="KOX817" s="72"/>
      <c r="KOY817" s="72"/>
      <c r="KOZ817" s="72"/>
      <c r="KPA817" s="72"/>
      <c r="KPB817" s="72"/>
      <c r="KPC817" s="72"/>
      <c r="KPD817" s="72"/>
      <c r="KPE817" s="72"/>
      <c r="KPF817" s="72"/>
      <c r="KPG817" s="72"/>
      <c r="KPH817" s="72"/>
      <c r="KPI817" s="72"/>
      <c r="KPJ817" s="72"/>
      <c r="KPK817" s="72"/>
      <c r="KPL817" s="72"/>
      <c r="KPM817" s="72"/>
      <c r="KPN817" s="72"/>
      <c r="KPO817" s="72"/>
      <c r="KPP817" s="72"/>
      <c r="KPQ817" s="72"/>
      <c r="KPR817" s="72"/>
      <c r="KPS817" s="72"/>
      <c r="KPT817" s="72"/>
      <c r="KPU817" s="72"/>
      <c r="KPV817" s="72"/>
      <c r="KPW817" s="72"/>
      <c r="KPX817" s="72"/>
      <c r="KPY817" s="72"/>
      <c r="KPZ817" s="72"/>
      <c r="KQA817" s="72"/>
      <c r="KQB817" s="72"/>
      <c r="KQC817" s="72"/>
      <c r="KQD817" s="72"/>
      <c r="KQE817" s="72"/>
      <c r="KQF817" s="72"/>
      <c r="KQG817" s="72"/>
      <c r="KQH817" s="72"/>
      <c r="KQI817" s="72"/>
      <c r="KQJ817" s="72"/>
      <c r="KQK817" s="72"/>
      <c r="KQL817" s="72"/>
      <c r="KQM817" s="72"/>
      <c r="KQN817" s="72"/>
      <c r="KQO817" s="72"/>
      <c r="KQP817" s="72"/>
      <c r="KQQ817" s="72"/>
      <c r="KQR817" s="72"/>
      <c r="KQS817" s="72"/>
      <c r="KQT817" s="72"/>
      <c r="KQU817" s="72"/>
      <c r="KQV817" s="72"/>
      <c r="KQW817" s="72"/>
      <c r="KQX817" s="72"/>
      <c r="KQY817" s="72"/>
      <c r="KQZ817" s="72"/>
      <c r="KRA817" s="72"/>
      <c r="KRB817" s="72"/>
      <c r="KRC817" s="72"/>
      <c r="KRD817" s="72"/>
      <c r="KRE817" s="72"/>
      <c r="KRF817" s="72"/>
      <c r="KRG817" s="72"/>
      <c r="KRH817" s="72"/>
      <c r="KRI817" s="72"/>
      <c r="KRJ817" s="72"/>
      <c r="KRK817" s="72"/>
      <c r="KRL817" s="72"/>
      <c r="KRM817" s="72"/>
      <c r="KRN817" s="72"/>
      <c r="KRO817" s="72"/>
      <c r="KRP817" s="72"/>
      <c r="KRQ817" s="72"/>
      <c r="KRR817" s="72"/>
      <c r="KRS817" s="72"/>
      <c r="KRT817" s="72"/>
      <c r="KRU817" s="72"/>
      <c r="KRV817" s="72"/>
      <c r="KRW817" s="72"/>
      <c r="KRX817" s="72"/>
      <c r="KRY817" s="72"/>
      <c r="KRZ817" s="72"/>
      <c r="KSA817" s="72"/>
      <c r="KSB817" s="72"/>
      <c r="KSC817" s="72"/>
      <c r="KSD817" s="72"/>
      <c r="KSE817" s="72"/>
      <c r="KSF817" s="72"/>
      <c r="KSG817" s="72"/>
      <c r="KSH817" s="72"/>
      <c r="KSI817" s="72"/>
      <c r="KSJ817" s="72"/>
      <c r="KSK817" s="72"/>
      <c r="KSL817" s="72"/>
      <c r="KSM817" s="72"/>
      <c r="KSN817" s="72"/>
      <c r="KSO817" s="72"/>
      <c r="KSP817" s="72"/>
      <c r="KSQ817" s="72"/>
      <c r="KSR817" s="72"/>
      <c r="KSS817" s="72"/>
      <c r="KST817" s="72"/>
      <c r="KSU817" s="72"/>
      <c r="KSV817" s="72"/>
      <c r="KSW817" s="72"/>
      <c r="KSX817" s="72"/>
      <c r="KSY817" s="72"/>
      <c r="KSZ817" s="72"/>
      <c r="KTA817" s="72"/>
      <c r="KTB817" s="72"/>
      <c r="KTC817" s="72"/>
      <c r="KTD817" s="72"/>
      <c r="KTE817" s="72"/>
      <c r="KTF817" s="72"/>
      <c r="KTG817" s="72"/>
      <c r="KTH817" s="72"/>
      <c r="KTI817" s="72"/>
      <c r="KTJ817" s="72"/>
      <c r="KTK817" s="72"/>
      <c r="KTL817" s="72"/>
      <c r="KTM817" s="72"/>
      <c r="KTN817" s="72"/>
      <c r="KTO817" s="72"/>
      <c r="KTP817" s="72"/>
      <c r="KTQ817" s="72"/>
      <c r="KTR817" s="72"/>
      <c r="KTS817" s="72"/>
      <c r="KTT817" s="72"/>
      <c r="KTU817" s="72"/>
      <c r="KTV817" s="72"/>
      <c r="KTW817" s="72"/>
      <c r="KTX817" s="72"/>
      <c r="KTY817" s="72"/>
      <c r="KTZ817" s="72"/>
      <c r="KUA817" s="72"/>
      <c r="KUB817" s="72"/>
      <c r="KUC817" s="72"/>
      <c r="KUD817" s="72"/>
      <c r="KUE817" s="72"/>
      <c r="KUF817" s="72"/>
      <c r="KUG817" s="72"/>
      <c r="KUH817" s="72"/>
      <c r="KUI817" s="72"/>
      <c r="KUJ817" s="72"/>
      <c r="KUK817" s="72"/>
      <c r="KUL817" s="72"/>
      <c r="KUM817" s="72"/>
      <c r="KUN817" s="72"/>
      <c r="KUO817" s="72"/>
      <c r="KUP817" s="72"/>
      <c r="KUQ817" s="72"/>
      <c r="KUR817" s="72"/>
      <c r="KUS817" s="72"/>
      <c r="KUT817" s="72"/>
      <c r="KUU817" s="72"/>
      <c r="KUV817" s="72"/>
      <c r="KUW817" s="72"/>
      <c r="KUX817" s="72"/>
      <c r="KUY817" s="72"/>
      <c r="KUZ817" s="72"/>
      <c r="KVA817" s="72"/>
      <c r="KVB817" s="72"/>
      <c r="KVC817" s="72"/>
      <c r="KVD817" s="72"/>
      <c r="KVE817" s="72"/>
      <c r="KVF817" s="72"/>
      <c r="KVG817" s="72"/>
      <c r="KVH817" s="72"/>
      <c r="KVI817" s="72"/>
      <c r="KVJ817" s="72"/>
      <c r="KVK817" s="72"/>
      <c r="KVL817" s="72"/>
      <c r="KVM817" s="72"/>
      <c r="KVN817" s="72"/>
      <c r="KVO817" s="72"/>
      <c r="KVP817" s="72"/>
      <c r="KVQ817" s="72"/>
      <c r="KVR817" s="72"/>
      <c r="KVS817" s="72"/>
      <c r="KVT817" s="72"/>
      <c r="KVU817" s="72"/>
      <c r="KVV817" s="72"/>
      <c r="KVW817" s="72"/>
      <c r="KVX817" s="72"/>
      <c r="KVY817" s="72"/>
      <c r="KVZ817" s="72"/>
      <c r="KWA817" s="72"/>
      <c r="KWB817" s="72"/>
      <c r="KWC817" s="72"/>
      <c r="KWD817" s="72"/>
      <c r="KWE817" s="72"/>
      <c r="KWF817" s="72"/>
      <c r="KWG817" s="72"/>
      <c r="KWH817" s="72"/>
      <c r="KWI817" s="72"/>
      <c r="KWJ817" s="72"/>
      <c r="KWK817" s="72"/>
      <c r="KWL817" s="72"/>
      <c r="KWM817" s="72"/>
      <c r="KWN817" s="72"/>
      <c r="KWO817" s="72"/>
      <c r="KWP817" s="72"/>
      <c r="KWQ817" s="72"/>
      <c r="KWR817" s="72"/>
      <c r="KWS817" s="72"/>
      <c r="KWT817" s="72"/>
      <c r="KWU817" s="72"/>
      <c r="KWV817" s="72"/>
      <c r="KWW817" s="72"/>
      <c r="KWX817" s="72"/>
      <c r="KWY817" s="72"/>
      <c r="KWZ817" s="72"/>
      <c r="KXA817" s="72"/>
      <c r="KXB817" s="72"/>
      <c r="KXC817" s="72"/>
      <c r="KXD817" s="72"/>
      <c r="KXE817" s="72"/>
      <c r="KXF817" s="72"/>
      <c r="KXG817" s="72"/>
      <c r="KXH817" s="72"/>
      <c r="KXI817" s="72"/>
      <c r="KXJ817" s="72"/>
      <c r="KXK817" s="72"/>
      <c r="KXL817" s="72"/>
      <c r="KXM817" s="72"/>
      <c r="KXN817" s="72"/>
      <c r="KXO817" s="72"/>
      <c r="KXP817" s="72"/>
      <c r="KXQ817" s="72"/>
      <c r="KXR817" s="72"/>
      <c r="KXS817" s="72"/>
      <c r="KXT817" s="72"/>
      <c r="KXU817" s="72"/>
      <c r="KXV817" s="72"/>
      <c r="KXW817" s="72"/>
      <c r="KXX817" s="72"/>
      <c r="KXY817" s="72"/>
      <c r="KXZ817" s="72"/>
      <c r="KYA817" s="72"/>
      <c r="KYB817" s="72"/>
      <c r="KYC817" s="72"/>
      <c r="KYD817" s="72"/>
      <c r="KYE817" s="72"/>
      <c r="KYF817" s="72"/>
      <c r="KYG817" s="72"/>
      <c r="KYH817" s="72"/>
      <c r="KYI817" s="72"/>
      <c r="KYJ817" s="72"/>
      <c r="KYK817" s="72"/>
      <c r="KYL817" s="72"/>
      <c r="KYM817" s="72"/>
      <c r="KYN817" s="72"/>
      <c r="KYO817" s="72"/>
      <c r="KYP817" s="72"/>
      <c r="KYQ817" s="72"/>
      <c r="KYR817" s="72"/>
      <c r="KYS817" s="72"/>
      <c r="KYT817" s="72"/>
      <c r="KYU817" s="72"/>
      <c r="KYV817" s="72"/>
      <c r="KYW817" s="72"/>
      <c r="KYX817" s="72"/>
      <c r="KYY817" s="72"/>
      <c r="KYZ817" s="72"/>
      <c r="KZA817" s="72"/>
      <c r="KZB817" s="72"/>
      <c r="KZC817" s="72"/>
      <c r="KZD817" s="72"/>
      <c r="KZE817" s="72"/>
      <c r="KZF817" s="72"/>
      <c r="KZG817" s="72"/>
      <c r="KZH817" s="72"/>
      <c r="KZI817" s="72"/>
      <c r="KZJ817" s="72"/>
      <c r="KZK817" s="72"/>
      <c r="KZL817" s="72"/>
      <c r="KZM817" s="72"/>
      <c r="KZN817" s="72"/>
      <c r="KZO817" s="72"/>
      <c r="KZP817" s="72"/>
      <c r="KZQ817" s="72"/>
      <c r="KZR817" s="72"/>
      <c r="KZS817" s="72"/>
      <c r="KZT817" s="72"/>
      <c r="KZU817" s="72"/>
      <c r="KZV817" s="72"/>
      <c r="KZW817" s="72"/>
      <c r="KZX817" s="72"/>
      <c r="KZY817" s="72"/>
      <c r="KZZ817" s="72"/>
      <c r="LAA817" s="72"/>
      <c r="LAB817" s="72"/>
      <c r="LAC817" s="72"/>
      <c r="LAD817" s="72"/>
      <c r="LAE817" s="72"/>
      <c r="LAF817" s="72"/>
      <c r="LAG817" s="72"/>
      <c r="LAH817" s="72"/>
      <c r="LAI817" s="72"/>
      <c r="LAJ817" s="72"/>
      <c r="LAK817" s="72"/>
      <c r="LAL817" s="72"/>
      <c r="LAM817" s="72"/>
      <c r="LAN817" s="72"/>
      <c r="LAO817" s="72"/>
      <c r="LAP817" s="72"/>
      <c r="LAQ817" s="72"/>
      <c r="LAR817" s="72"/>
      <c r="LAS817" s="72"/>
      <c r="LAT817" s="72"/>
      <c r="LAU817" s="72"/>
      <c r="LAV817" s="72"/>
      <c r="LAW817" s="72"/>
      <c r="LAX817" s="72"/>
      <c r="LAY817" s="72"/>
      <c r="LAZ817" s="72"/>
      <c r="LBA817" s="72"/>
      <c r="LBB817" s="72"/>
      <c r="LBC817" s="72"/>
      <c r="LBD817" s="72"/>
      <c r="LBE817" s="72"/>
      <c r="LBF817" s="72"/>
      <c r="LBG817" s="72"/>
      <c r="LBH817" s="72"/>
      <c r="LBI817" s="72"/>
      <c r="LBJ817" s="72"/>
      <c r="LBK817" s="72"/>
      <c r="LBL817" s="72"/>
      <c r="LBM817" s="72"/>
      <c r="LBN817" s="72"/>
      <c r="LBO817" s="72"/>
      <c r="LBP817" s="72"/>
      <c r="LBQ817" s="72"/>
      <c r="LBR817" s="72"/>
      <c r="LBS817" s="72"/>
      <c r="LBT817" s="72"/>
      <c r="LBU817" s="72"/>
      <c r="LBV817" s="72"/>
      <c r="LBW817" s="72"/>
      <c r="LBX817" s="72"/>
      <c r="LBY817" s="72"/>
      <c r="LBZ817" s="72"/>
      <c r="LCA817" s="72"/>
      <c r="LCB817" s="72"/>
      <c r="LCC817" s="72"/>
      <c r="LCD817" s="72"/>
      <c r="LCE817" s="72"/>
      <c r="LCF817" s="72"/>
      <c r="LCG817" s="72"/>
      <c r="LCH817" s="72"/>
      <c r="LCI817" s="72"/>
      <c r="LCJ817" s="72"/>
      <c r="LCK817" s="72"/>
      <c r="LCL817" s="72"/>
      <c r="LCM817" s="72"/>
      <c r="LCN817" s="72"/>
      <c r="LCO817" s="72"/>
      <c r="LCP817" s="72"/>
      <c r="LCQ817" s="72"/>
      <c r="LCR817" s="72"/>
      <c r="LCS817" s="72"/>
      <c r="LCT817" s="72"/>
      <c r="LCU817" s="72"/>
      <c r="LCV817" s="72"/>
      <c r="LCW817" s="72"/>
      <c r="LCX817" s="72"/>
      <c r="LCY817" s="72"/>
      <c r="LCZ817" s="72"/>
      <c r="LDA817" s="72"/>
      <c r="LDB817" s="72"/>
      <c r="LDC817" s="72"/>
      <c r="LDD817" s="72"/>
      <c r="LDE817" s="72"/>
      <c r="LDF817" s="72"/>
      <c r="LDG817" s="72"/>
      <c r="LDH817" s="72"/>
      <c r="LDI817" s="72"/>
      <c r="LDJ817" s="72"/>
      <c r="LDK817" s="72"/>
      <c r="LDL817" s="72"/>
      <c r="LDM817" s="72"/>
      <c r="LDN817" s="72"/>
      <c r="LDO817" s="72"/>
      <c r="LDP817" s="72"/>
      <c r="LDQ817" s="72"/>
      <c r="LDR817" s="72"/>
      <c r="LDS817" s="72"/>
      <c r="LDT817" s="72"/>
      <c r="LDU817" s="72"/>
      <c r="LDV817" s="72"/>
      <c r="LDW817" s="72"/>
      <c r="LDX817" s="72"/>
      <c r="LDY817" s="72"/>
      <c r="LDZ817" s="72"/>
      <c r="LEA817" s="72"/>
      <c r="LEB817" s="72"/>
      <c r="LEC817" s="72"/>
      <c r="LED817" s="72"/>
      <c r="LEE817" s="72"/>
      <c r="LEF817" s="72"/>
      <c r="LEG817" s="72"/>
      <c r="LEH817" s="72"/>
      <c r="LEI817" s="72"/>
      <c r="LEJ817" s="72"/>
      <c r="LEK817" s="72"/>
      <c r="LEL817" s="72"/>
      <c r="LEM817" s="72"/>
      <c r="LEN817" s="72"/>
      <c r="LEO817" s="72"/>
      <c r="LEP817" s="72"/>
      <c r="LEQ817" s="72"/>
      <c r="LER817" s="72"/>
      <c r="LES817" s="72"/>
      <c r="LET817" s="72"/>
      <c r="LEU817" s="72"/>
      <c r="LEV817" s="72"/>
      <c r="LEW817" s="72"/>
      <c r="LEX817" s="72"/>
      <c r="LEY817" s="72"/>
      <c r="LEZ817" s="72"/>
      <c r="LFA817" s="72"/>
      <c r="LFB817" s="72"/>
      <c r="LFC817" s="72"/>
      <c r="LFD817" s="72"/>
      <c r="LFE817" s="72"/>
      <c r="LFF817" s="72"/>
      <c r="LFG817" s="72"/>
      <c r="LFH817" s="72"/>
      <c r="LFI817" s="72"/>
      <c r="LFJ817" s="72"/>
      <c r="LFK817" s="72"/>
      <c r="LFL817" s="72"/>
      <c r="LFM817" s="72"/>
      <c r="LFN817" s="72"/>
      <c r="LFO817" s="72"/>
      <c r="LFP817" s="72"/>
      <c r="LFQ817" s="72"/>
      <c r="LFR817" s="72"/>
      <c r="LFS817" s="72"/>
      <c r="LFT817" s="72"/>
      <c r="LFU817" s="72"/>
      <c r="LFV817" s="72"/>
      <c r="LFW817" s="72"/>
      <c r="LFX817" s="72"/>
      <c r="LFY817" s="72"/>
      <c r="LFZ817" s="72"/>
      <c r="LGA817" s="72"/>
      <c r="LGB817" s="72"/>
      <c r="LGC817" s="72"/>
      <c r="LGD817" s="72"/>
      <c r="LGE817" s="72"/>
      <c r="LGF817" s="72"/>
      <c r="LGG817" s="72"/>
      <c r="LGH817" s="72"/>
      <c r="LGI817" s="72"/>
      <c r="LGJ817" s="72"/>
      <c r="LGK817" s="72"/>
      <c r="LGL817" s="72"/>
      <c r="LGM817" s="72"/>
      <c r="LGN817" s="72"/>
      <c r="LGO817" s="72"/>
      <c r="LGP817" s="72"/>
      <c r="LGQ817" s="72"/>
      <c r="LGR817" s="72"/>
      <c r="LGS817" s="72"/>
      <c r="LGT817" s="72"/>
      <c r="LGU817" s="72"/>
      <c r="LGV817" s="72"/>
      <c r="LGW817" s="72"/>
      <c r="LGX817" s="72"/>
      <c r="LGY817" s="72"/>
      <c r="LGZ817" s="72"/>
      <c r="LHA817" s="72"/>
      <c r="LHB817" s="72"/>
      <c r="LHC817" s="72"/>
      <c r="LHD817" s="72"/>
      <c r="LHE817" s="72"/>
      <c r="LHF817" s="72"/>
      <c r="LHG817" s="72"/>
      <c r="LHH817" s="72"/>
      <c r="LHI817" s="72"/>
      <c r="LHJ817" s="72"/>
      <c r="LHK817" s="72"/>
      <c r="LHL817" s="72"/>
      <c r="LHM817" s="72"/>
      <c r="LHN817" s="72"/>
      <c r="LHO817" s="72"/>
      <c r="LHP817" s="72"/>
      <c r="LHQ817" s="72"/>
      <c r="LHR817" s="72"/>
      <c r="LHS817" s="72"/>
      <c r="LHT817" s="72"/>
      <c r="LHU817" s="72"/>
      <c r="LHV817" s="72"/>
      <c r="LHW817" s="72"/>
      <c r="LHX817" s="72"/>
      <c r="LHY817" s="72"/>
      <c r="LHZ817" s="72"/>
      <c r="LIA817" s="72"/>
      <c r="LIB817" s="72"/>
      <c r="LIC817" s="72"/>
      <c r="LID817" s="72"/>
      <c r="LIE817" s="72"/>
      <c r="LIF817" s="72"/>
      <c r="LIG817" s="72"/>
      <c r="LIH817" s="72"/>
      <c r="LII817" s="72"/>
      <c r="LIJ817" s="72"/>
      <c r="LIK817" s="72"/>
      <c r="LIL817" s="72"/>
      <c r="LIM817" s="72"/>
      <c r="LIN817" s="72"/>
      <c r="LIO817" s="72"/>
      <c r="LIP817" s="72"/>
      <c r="LIQ817" s="72"/>
      <c r="LIR817" s="72"/>
      <c r="LIS817" s="72"/>
      <c r="LIT817" s="72"/>
      <c r="LIU817" s="72"/>
      <c r="LIV817" s="72"/>
      <c r="LIW817" s="72"/>
      <c r="LIX817" s="72"/>
      <c r="LIY817" s="72"/>
      <c r="LIZ817" s="72"/>
      <c r="LJA817" s="72"/>
      <c r="LJB817" s="72"/>
      <c r="LJC817" s="72"/>
      <c r="LJD817" s="72"/>
      <c r="LJE817" s="72"/>
      <c r="LJF817" s="72"/>
      <c r="LJG817" s="72"/>
      <c r="LJH817" s="72"/>
      <c r="LJI817" s="72"/>
      <c r="LJJ817" s="72"/>
      <c r="LJK817" s="72"/>
      <c r="LJL817" s="72"/>
      <c r="LJM817" s="72"/>
      <c r="LJN817" s="72"/>
      <c r="LJO817" s="72"/>
      <c r="LJP817" s="72"/>
      <c r="LJQ817" s="72"/>
      <c r="LJR817" s="72"/>
      <c r="LJS817" s="72"/>
      <c r="LJT817" s="72"/>
      <c r="LJU817" s="72"/>
      <c r="LJV817" s="72"/>
      <c r="LJW817" s="72"/>
      <c r="LJX817" s="72"/>
      <c r="LJY817" s="72"/>
      <c r="LJZ817" s="72"/>
      <c r="LKA817" s="72"/>
      <c r="LKB817" s="72"/>
      <c r="LKC817" s="72"/>
      <c r="LKD817" s="72"/>
      <c r="LKE817" s="72"/>
      <c r="LKF817" s="72"/>
      <c r="LKG817" s="72"/>
      <c r="LKH817" s="72"/>
      <c r="LKI817" s="72"/>
      <c r="LKJ817" s="72"/>
      <c r="LKK817" s="72"/>
      <c r="LKL817" s="72"/>
      <c r="LKM817" s="72"/>
      <c r="LKN817" s="72"/>
      <c r="LKO817" s="72"/>
      <c r="LKP817" s="72"/>
      <c r="LKQ817" s="72"/>
      <c r="LKR817" s="72"/>
      <c r="LKS817" s="72"/>
      <c r="LKT817" s="72"/>
      <c r="LKU817" s="72"/>
      <c r="LKV817" s="72"/>
      <c r="LKW817" s="72"/>
      <c r="LKX817" s="72"/>
      <c r="LKY817" s="72"/>
      <c r="LKZ817" s="72"/>
      <c r="LLA817" s="72"/>
      <c r="LLB817" s="72"/>
      <c r="LLC817" s="72"/>
      <c r="LLD817" s="72"/>
      <c r="LLE817" s="72"/>
      <c r="LLF817" s="72"/>
      <c r="LLG817" s="72"/>
      <c r="LLH817" s="72"/>
      <c r="LLI817" s="72"/>
      <c r="LLJ817" s="72"/>
      <c r="LLK817" s="72"/>
      <c r="LLL817" s="72"/>
      <c r="LLM817" s="72"/>
      <c r="LLN817" s="72"/>
      <c r="LLO817" s="72"/>
      <c r="LLP817" s="72"/>
      <c r="LLQ817" s="72"/>
      <c r="LLR817" s="72"/>
      <c r="LLS817" s="72"/>
      <c r="LLT817" s="72"/>
      <c r="LLU817" s="72"/>
      <c r="LLV817" s="72"/>
      <c r="LLW817" s="72"/>
      <c r="LLX817" s="72"/>
      <c r="LLY817" s="72"/>
      <c r="LLZ817" s="72"/>
      <c r="LMA817" s="72"/>
      <c r="LMB817" s="72"/>
      <c r="LMC817" s="72"/>
      <c r="LMD817" s="72"/>
      <c r="LME817" s="72"/>
      <c r="LMF817" s="72"/>
      <c r="LMG817" s="72"/>
      <c r="LMH817" s="72"/>
      <c r="LMI817" s="72"/>
      <c r="LMJ817" s="72"/>
      <c r="LMK817" s="72"/>
      <c r="LML817" s="72"/>
      <c r="LMM817" s="72"/>
      <c r="LMN817" s="72"/>
      <c r="LMO817" s="72"/>
      <c r="LMP817" s="72"/>
      <c r="LMQ817" s="72"/>
      <c r="LMR817" s="72"/>
      <c r="LMS817" s="72"/>
      <c r="LMT817" s="72"/>
      <c r="LMU817" s="72"/>
      <c r="LMV817" s="72"/>
      <c r="LMW817" s="72"/>
      <c r="LMX817" s="72"/>
      <c r="LMY817" s="72"/>
      <c r="LMZ817" s="72"/>
      <c r="LNA817" s="72"/>
      <c r="LNB817" s="72"/>
      <c r="LNC817" s="72"/>
      <c r="LND817" s="72"/>
      <c r="LNE817" s="72"/>
      <c r="LNF817" s="72"/>
      <c r="LNG817" s="72"/>
      <c r="LNH817" s="72"/>
      <c r="LNI817" s="72"/>
      <c r="LNJ817" s="72"/>
      <c r="LNK817" s="72"/>
      <c r="LNL817" s="72"/>
      <c r="LNM817" s="72"/>
      <c r="LNN817" s="72"/>
      <c r="LNO817" s="72"/>
      <c r="LNP817" s="72"/>
      <c r="LNQ817" s="72"/>
      <c r="LNR817" s="72"/>
      <c r="LNS817" s="72"/>
      <c r="LNT817" s="72"/>
      <c r="LNU817" s="72"/>
      <c r="LNV817" s="72"/>
      <c r="LNW817" s="72"/>
      <c r="LNX817" s="72"/>
      <c r="LNY817" s="72"/>
      <c r="LNZ817" s="72"/>
      <c r="LOA817" s="72"/>
      <c r="LOB817" s="72"/>
      <c r="LOC817" s="72"/>
      <c r="LOD817" s="72"/>
      <c r="LOE817" s="72"/>
      <c r="LOF817" s="72"/>
      <c r="LOG817" s="72"/>
      <c r="LOH817" s="72"/>
      <c r="LOI817" s="72"/>
      <c r="LOJ817" s="72"/>
      <c r="LOK817" s="72"/>
      <c r="LOL817" s="72"/>
      <c r="LOM817" s="72"/>
      <c r="LON817" s="72"/>
      <c r="LOO817" s="72"/>
      <c r="LOP817" s="72"/>
      <c r="LOQ817" s="72"/>
      <c r="LOR817" s="72"/>
      <c r="LOS817" s="72"/>
      <c r="LOT817" s="72"/>
      <c r="LOU817" s="72"/>
      <c r="LOV817" s="72"/>
      <c r="LOW817" s="72"/>
      <c r="LOX817" s="72"/>
      <c r="LOY817" s="72"/>
      <c r="LOZ817" s="72"/>
      <c r="LPA817" s="72"/>
      <c r="LPB817" s="72"/>
      <c r="LPC817" s="72"/>
      <c r="LPD817" s="72"/>
      <c r="LPE817" s="72"/>
      <c r="LPF817" s="72"/>
      <c r="LPG817" s="72"/>
      <c r="LPH817" s="72"/>
      <c r="LPI817" s="72"/>
      <c r="LPJ817" s="72"/>
      <c r="LPK817" s="72"/>
      <c r="LPL817" s="72"/>
      <c r="LPM817" s="72"/>
      <c r="LPN817" s="72"/>
      <c r="LPO817" s="72"/>
      <c r="LPP817" s="72"/>
      <c r="LPQ817" s="72"/>
      <c r="LPR817" s="72"/>
      <c r="LPS817" s="72"/>
      <c r="LPT817" s="72"/>
      <c r="LPU817" s="72"/>
      <c r="LPV817" s="72"/>
      <c r="LPW817" s="72"/>
      <c r="LPX817" s="72"/>
      <c r="LPY817" s="72"/>
      <c r="LPZ817" s="72"/>
      <c r="LQA817" s="72"/>
      <c r="LQB817" s="72"/>
      <c r="LQC817" s="72"/>
      <c r="LQD817" s="72"/>
      <c r="LQE817" s="72"/>
      <c r="LQF817" s="72"/>
      <c r="LQG817" s="72"/>
      <c r="LQH817" s="72"/>
      <c r="LQI817" s="72"/>
      <c r="LQJ817" s="72"/>
      <c r="LQK817" s="72"/>
      <c r="LQL817" s="72"/>
      <c r="LQM817" s="72"/>
      <c r="LQN817" s="72"/>
      <c r="LQO817" s="72"/>
      <c r="LQP817" s="72"/>
      <c r="LQQ817" s="72"/>
      <c r="LQR817" s="72"/>
      <c r="LQS817" s="72"/>
      <c r="LQT817" s="72"/>
      <c r="LQU817" s="72"/>
      <c r="LQV817" s="72"/>
      <c r="LQW817" s="72"/>
      <c r="LQX817" s="72"/>
      <c r="LQY817" s="72"/>
      <c r="LQZ817" s="72"/>
      <c r="LRA817" s="72"/>
      <c r="LRB817" s="72"/>
      <c r="LRC817" s="72"/>
      <c r="LRD817" s="72"/>
      <c r="LRE817" s="72"/>
      <c r="LRF817" s="72"/>
      <c r="LRG817" s="72"/>
      <c r="LRH817" s="72"/>
      <c r="LRI817" s="72"/>
      <c r="LRJ817" s="72"/>
      <c r="LRK817" s="72"/>
      <c r="LRL817" s="72"/>
      <c r="LRM817" s="72"/>
      <c r="LRN817" s="72"/>
      <c r="LRO817" s="72"/>
      <c r="LRP817" s="72"/>
      <c r="LRQ817" s="72"/>
      <c r="LRR817" s="72"/>
      <c r="LRS817" s="72"/>
      <c r="LRT817" s="72"/>
      <c r="LRU817" s="72"/>
      <c r="LRV817" s="72"/>
      <c r="LRW817" s="72"/>
      <c r="LRX817" s="72"/>
      <c r="LRY817" s="72"/>
      <c r="LRZ817" s="72"/>
      <c r="LSA817" s="72"/>
      <c r="LSB817" s="72"/>
      <c r="LSC817" s="72"/>
      <c r="LSD817" s="72"/>
      <c r="LSE817" s="72"/>
      <c r="LSF817" s="72"/>
      <c r="LSG817" s="72"/>
      <c r="LSH817" s="72"/>
      <c r="LSI817" s="72"/>
      <c r="LSJ817" s="72"/>
      <c r="LSK817" s="72"/>
      <c r="LSL817" s="72"/>
      <c r="LSM817" s="72"/>
      <c r="LSN817" s="72"/>
      <c r="LSO817" s="72"/>
      <c r="LSP817" s="72"/>
      <c r="LSQ817" s="72"/>
      <c r="LSR817" s="72"/>
      <c r="LSS817" s="72"/>
      <c r="LST817" s="72"/>
      <c r="LSU817" s="72"/>
      <c r="LSV817" s="72"/>
      <c r="LSW817" s="72"/>
      <c r="LSX817" s="72"/>
      <c r="LSY817" s="72"/>
      <c r="LSZ817" s="72"/>
      <c r="LTA817" s="72"/>
      <c r="LTB817" s="72"/>
      <c r="LTC817" s="72"/>
      <c r="LTD817" s="72"/>
      <c r="LTE817" s="72"/>
      <c r="LTF817" s="72"/>
      <c r="LTG817" s="72"/>
      <c r="LTH817" s="72"/>
      <c r="LTI817" s="72"/>
      <c r="LTJ817" s="72"/>
      <c r="LTK817" s="72"/>
      <c r="LTL817" s="72"/>
      <c r="LTM817" s="72"/>
      <c r="LTN817" s="72"/>
      <c r="LTO817" s="72"/>
      <c r="LTP817" s="72"/>
      <c r="LTQ817" s="72"/>
      <c r="LTR817" s="72"/>
      <c r="LTS817" s="72"/>
      <c r="LTT817" s="72"/>
      <c r="LTU817" s="72"/>
      <c r="LTV817" s="72"/>
      <c r="LTW817" s="72"/>
      <c r="LTX817" s="72"/>
      <c r="LTY817" s="72"/>
      <c r="LTZ817" s="72"/>
      <c r="LUA817" s="72"/>
      <c r="LUB817" s="72"/>
      <c r="LUC817" s="72"/>
      <c r="LUD817" s="72"/>
      <c r="LUE817" s="72"/>
      <c r="LUF817" s="72"/>
      <c r="LUG817" s="72"/>
      <c r="LUH817" s="72"/>
      <c r="LUI817" s="72"/>
      <c r="LUJ817" s="72"/>
      <c r="LUK817" s="72"/>
      <c r="LUL817" s="72"/>
      <c r="LUM817" s="72"/>
      <c r="LUN817" s="72"/>
      <c r="LUO817" s="72"/>
      <c r="LUP817" s="72"/>
      <c r="LUQ817" s="72"/>
      <c r="LUR817" s="72"/>
      <c r="LUS817" s="72"/>
      <c r="LUT817" s="72"/>
      <c r="LUU817" s="72"/>
      <c r="LUV817" s="72"/>
      <c r="LUW817" s="72"/>
      <c r="LUX817" s="72"/>
      <c r="LUY817" s="72"/>
      <c r="LUZ817" s="72"/>
      <c r="LVA817" s="72"/>
      <c r="LVB817" s="72"/>
      <c r="LVC817" s="72"/>
      <c r="LVD817" s="72"/>
      <c r="LVE817" s="72"/>
      <c r="LVF817" s="72"/>
      <c r="LVG817" s="72"/>
      <c r="LVH817" s="72"/>
      <c r="LVI817" s="72"/>
      <c r="LVJ817" s="72"/>
      <c r="LVK817" s="72"/>
      <c r="LVL817" s="72"/>
      <c r="LVM817" s="72"/>
      <c r="LVN817" s="72"/>
      <c r="LVO817" s="72"/>
      <c r="LVP817" s="72"/>
      <c r="LVQ817" s="72"/>
      <c r="LVR817" s="72"/>
      <c r="LVS817" s="72"/>
      <c r="LVT817" s="72"/>
      <c r="LVU817" s="72"/>
      <c r="LVV817" s="72"/>
      <c r="LVW817" s="72"/>
      <c r="LVX817" s="72"/>
      <c r="LVY817" s="72"/>
      <c r="LVZ817" s="72"/>
      <c r="LWA817" s="72"/>
      <c r="LWB817" s="72"/>
      <c r="LWC817" s="72"/>
      <c r="LWD817" s="72"/>
      <c r="LWE817" s="72"/>
      <c r="LWF817" s="72"/>
      <c r="LWG817" s="72"/>
      <c r="LWH817" s="72"/>
      <c r="LWI817" s="72"/>
      <c r="LWJ817" s="72"/>
      <c r="LWK817" s="72"/>
      <c r="LWL817" s="72"/>
      <c r="LWM817" s="72"/>
      <c r="LWN817" s="72"/>
      <c r="LWO817" s="72"/>
      <c r="LWP817" s="72"/>
      <c r="LWQ817" s="72"/>
      <c r="LWR817" s="72"/>
      <c r="LWS817" s="72"/>
      <c r="LWT817" s="72"/>
      <c r="LWU817" s="72"/>
      <c r="LWV817" s="72"/>
      <c r="LWW817" s="72"/>
      <c r="LWX817" s="72"/>
      <c r="LWY817" s="72"/>
      <c r="LWZ817" s="72"/>
      <c r="LXA817" s="72"/>
      <c r="LXB817" s="72"/>
      <c r="LXC817" s="72"/>
      <c r="LXD817" s="72"/>
      <c r="LXE817" s="72"/>
      <c r="LXF817" s="72"/>
      <c r="LXG817" s="72"/>
      <c r="LXH817" s="72"/>
      <c r="LXI817" s="72"/>
      <c r="LXJ817" s="72"/>
      <c r="LXK817" s="72"/>
      <c r="LXL817" s="72"/>
      <c r="LXM817" s="72"/>
      <c r="LXN817" s="72"/>
      <c r="LXO817" s="72"/>
      <c r="LXP817" s="72"/>
      <c r="LXQ817" s="72"/>
      <c r="LXR817" s="72"/>
      <c r="LXS817" s="72"/>
      <c r="LXT817" s="72"/>
      <c r="LXU817" s="72"/>
      <c r="LXV817" s="72"/>
      <c r="LXW817" s="72"/>
      <c r="LXX817" s="72"/>
      <c r="LXY817" s="72"/>
      <c r="LXZ817" s="72"/>
      <c r="LYA817" s="72"/>
      <c r="LYB817" s="72"/>
      <c r="LYC817" s="72"/>
      <c r="LYD817" s="72"/>
      <c r="LYE817" s="72"/>
      <c r="LYF817" s="72"/>
      <c r="LYG817" s="72"/>
      <c r="LYH817" s="72"/>
      <c r="LYI817" s="72"/>
      <c r="LYJ817" s="72"/>
      <c r="LYK817" s="72"/>
      <c r="LYL817" s="72"/>
      <c r="LYM817" s="72"/>
      <c r="LYN817" s="72"/>
      <c r="LYO817" s="72"/>
      <c r="LYP817" s="72"/>
      <c r="LYQ817" s="72"/>
      <c r="LYR817" s="72"/>
      <c r="LYS817" s="72"/>
      <c r="LYT817" s="72"/>
      <c r="LYU817" s="72"/>
      <c r="LYV817" s="72"/>
      <c r="LYW817" s="72"/>
      <c r="LYX817" s="72"/>
      <c r="LYY817" s="72"/>
      <c r="LYZ817" s="72"/>
      <c r="LZA817" s="72"/>
      <c r="LZB817" s="72"/>
      <c r="LZC817" s="72"/>
      <c r="LZD817" s="72"/>
      <c r="LZE817" s="72"/>
      <c r="LZF817" s="72"/>
      <c r="LZG817" s="72"/>
      <c r="LZH817" s="72"/>
      <c r="LZI817" s="72"/>
      <c r="LZJ817" s="72"/>
      <c r="LZK817" s="72"/>
      <c r="LZL817" s="72"/>
      <c r="LZM817" s="72"/>
      <c r="LZN817" s="72"/>
      <c r="LZO817" s="72"/>
      <c r="LZP817" s="72"/>
      <c r="LZQ817" s="72"/>
      <c r="LZR817" s="72"/>
      <c r="LZS817" s="72"/>
      <c r="LZT817" s="72"/>
      <c r="LZU817" s="72"/>
      <c r="LZV817" s="72"/>
      <c r="LZW817" s="72"/>
      <c r="LZX817" s="72"/>
      <c r="LZY817" s="72"/>
      <c r="LZZ817" s="72"/>
      <c r="MAA817" s="72"/>
      <c r="MAB817" s="72"/>
      <c r="MAC817" s="72"/>
      <c r="MAD817" s="72"/>
      <c r="MAE817" s="72"/>
      <c r="MAF817" s="72"/>
      <c r="MAG817" s="72"/>
      <c r="MAH817" s="72"/>
      <c r="MAI817" s="72"/>
      <c r="MAJ817" s="72"/>
      <c r="MAK817" s="72"/>
      <c r="MAL817" s="72"/>
      <c r="MAM817" s="72"/>
      <c r="MAN817" s="72"/>
      <c r="MAO817" s="72"/>
      <c r="MAP817" s="72"/>
      <c r="MAQ817" s="72"/>
      <c r="MAR817" s="72"/>
      <c r="MAS817" s="72"/>
      <c r="MAT817" s="72"/>
      <c r="MAU817" s="72"/>
      <c r="MAV817" s="72"/>
      <c r="MAW817" s="72"/>
      <c r="MAX817" s="72"/>
      <c r="MAY817" s="72"/>
      <c r="MAZ817" s="72"/>
      <c r="MBA817" s="72"/>
      <c r="MBB817" s="72"/>
      <c r="MBC817" s="72"/>
      <c r="MBD817" s="72"/>
      <c r="MBE817" s="72"/>
      <c r="MBF817" s="72"/>
      <c r="MBG817" s="72"/>
      <c r="MBH817" s="72"/>
      <c r="MBI817" s="72"/>
      <c r="MBJ817" s="72"/>
      <c r="MBK817" s="72"/>
      <c r="MBL817" s="72"/>
      <c r="MBM817" s="72"/>
      <c r="MBN817" s="72"/>
      <c r="MBO817" s="72"/>
      <c r="MBP817" s="72"/>
      <c r="MBQ817" s="72"/>
      <c r="MBR817" s="72"/>
      <c r="MBS817" s="72"/>
      <c r="MBT817" s="72"/>
      <c r="MBU817" s="72"/>
      <c r="MBV817" s="72"/>
      <c r="MBW817" s="72"/>
      <c r="MBX817" s="72"/>
      <c r="MBY817" s="72"/>
      <c r="MBZ817" s="72"/>
      <c r="MCA817" s="72"/>
      <c r="MCB817" s="72"/>
      <c r="MCC817" s="72"/>
      <c r="MCD817" s="72"/>
      <c r="MCE817" s="72"/>
      <c r="MCF817" s="72"/>
      <c r="MCG817" s="72"/>
      <c r="MCH817" s="72"/>
      <c r="MCI817" s="72"/>
      <c r="MCJ817" s="72"/>
      <c r="MCK817" s="72"/>
      <c r="MCL817" s="72"/>
      <c r="MCM817" s="72"/>
      <c r="MCN817" s="72"/>
      <c r="MCO817" s="72"/>
      <c r="MCP817" s="72"/>
      <c r="MCQ817" s="72"/>
      <c r="MCR817" s="72"/>
      <c r="MCS817" s="72"/>
      <c r="MCT817" s="72"/>
      <c r="MCU817" s="72"/>
      <c r="MCV817" s="72"/>
      <c r="MCW817" s="72"/>
      <c r="MCX817" s="72"/>
      <c r="MCY817" s="72"/>
      <c r="MCZ817" s="72"/>
      <c r="MDA817" s="72"/>
      <c r="MDB817" s="72"/>
      <c r="MDC817" s="72"/>
      <c r="MDD817" s="72"/>
      <c r="MDE817" s="72"/>
      <c r="MDF817" s="72"/>
      <c r="MDG817" s="72"/>
      <c r="MDH817" s="72"/>
      <c r="MDI817" s="72"/>
      <c r="MDJ817" s="72"/>
      <c r="MDK817" s="72"/>
      <c r="MDL817" s="72"/>
      <c r="MDM817" s="72"/>
      <c r="MDN817" s="72"/>
      <c r="MDO817" s="72"/>
      <c r="MDP817" s="72"/>
      <c r="MDQ817" s="72"/>
      <c r="MDR817" s="72"/>
      <c r="MDS817" s="72"/>
      <c r="MDT817" s="72"/>
      <c r="MDU817" s="72"/>
      <c r="MDV817" s="72"/>
      <c r="MDW817" s="72"/>
      <c r="MDX817" s="72"/>
      <c r="MDY817" s="72"/>
      <c r="MDZ817" s="72"/>
      <c r="MEA817" s="72"/>
      <c r="MEB817" s="72"/>
      <c r="MEC817" s="72"/>
      <c r="MED817" s="72"/>
      <c r="MEE817" s="72"/>
      <c r="MEF817" s="72"/>
      <c r="MEG817" s="72"/>
      <c r="MEH817" s="72"/>
      <c r="MEI817" s="72"/>
      <c r="MEJ817" s="72"/>
      <c r="MEK817" s="72"/>
      <c r="MEL817" s="72"/>
      <c r="MEM817" s="72"/>
      <c r="MEN817" s="72"/>
      <c r="MEO817" s="72"/>
      <c r="MEP817" s="72"/>
      <c r="MEQ817" s="72"/>
      <c r="MER817" s="72"/>
      <c r="MES817" s="72"/>
      <c r="MET817" s="72"/>
      <c r="MEU817" s="72"/>
      <c r="MEV817" s="72"/>
      <c r="MEW817" s="72"/>
      <c r="MEX817" s="72"/>
      <c r="MEY817" s="72"/>
      <c r="MEZ817" s="72"/>
      <c r="MFA817" s="72"/>
      <c r="MFB817" s="72"/>
      <c r="MFC817" s="72"/>
      <c r="MFD817" s="72"/>
      <c r="MFE817" s="72"/>
      <c r="MFF817" s="72"/>
      <c r="MFG817" s="72"/>
      <c r="MFH817" s="72"/>
      <c r="MFI817" s="72"/>
      <c r="MFJ817" s="72"/>
      <c r="MFK817" s="72"/>
      <c r="MFL817" s="72"/>
      <c r="MFM817" s="72"/>
      <c r="MFN817" s="72"/>
      <c r="MFO817" s="72"/>
      <c r="MFP817" s="72"/>
      <c r="MFQ817" s="72"/>
      <c r="MFR817" s="72"/>
      <c r="MFS817" s="72"/>
      <c r="MFT817" s="72"/>
      <c r="MFU817" s="72"/>
      <c r="MFV817" s="72"/>
      <c r="MFW817" s="72"/>
      <c r="MFX817" s="72"/>
      <c r="MFY817" s="72"/>
      <c r="MFZ817" s="72"/>
      <c r="MGA817" s="72"/>
      <c r="MGB817" s="72"/>
      <c r="MGC817" s="72"/>
      <c r="MGD817" s="72"/>
      <c r="MGE817" s="72"/>
      <c r="MGF817" s="72"/>
      <c r="MGG817" s="72"/>
      <c r="MGH817" s="72"/>
      <c r="MGI817" s="72"/>
      <c r="MGJ817" s="72"/>
      <c r="MGK817" s="72"/>
      <c r="MGL817" s="72"/>
      <c r="MGM817" s="72"/>
      <c r="MGN817" s="72"/>
      <c r="MGO817" s="72"/>
      <c r="MGP817" s="72"/>
      <c r="MGQ817" s="72"/>
      <c r="MGR817" s="72"/>
      <c r="MGS817" s="72"/>
      <c r="MGT817" s="72"/>
      <c r="MGU817" s="72"/>
      <c r="MGV817" s="72"/>
      <c r="MGW817" s="72"/>
      <c r="MGX817" s="72"/>
      <c r="MGY817" s="72"/>
      <c r="MGZ817" s="72"/>
      <c r="MHA817" s="72"/>
      <c r="MHB817" s="72"/>
      <c r="MHC817" s="72"/>
      <c r="MHD817" s="72"/>
      <c r="MHE817" s="72"/>
      <c r="MHF817" s="72"/>
      <c r="MHG817" s="72"/>
      <c r="MHH817" s="72"/>
      <c r="MHI817" s="72"/>
      <c r="MHJ817" s="72"/>
      <c r="MHK817" s="72"/>
      <c r="MHL817" s="72"/>
      <c r="MHM817" s="72"/>
      <c r="MHN817" s="72"/>
      <c r="MHO817" s="72"/>
      <c r="MHP817" s="72"/>
      <c r="MHQ817" s="72"/>
      <c r="MHR817" s="72"/>
      <c r="MHS817" s="72"/>
      <c r="MHT817" s="72"/>
      <c r="MHU817" s="72"/>
      <c r="MHV817" s="72"/>
      <c r="MHW817" s="72"/>
      <c r="MHX817" s="72"/>
      <c r="MHY817" s="72"/>
      <c r="MHZ817" s="72"/>
      <c r="MIA817" s="72"/>
      <c r="MIB817" s="72"/>
      <c r="MIC817" s="72"/>
      <c r="MID817" s="72"/>
      <c r="MIE817" s="72"/>
      <c r="MIF817" s="72"/>
      <c r="MIG817" s="72"/>
      <c r="MIH817" s="72"/>
      <c r="MII817" s="72"/>
      <c r="MIJ817" s="72"/>
      <c r="MIK817" s="72"/>
      <c r="MIL817" s="72"/>
      <c r="MIM817" s="72"/>
      <c r="MIN817" s="72"/>
      <c r="MIO817" s="72"/>
      <c r="MIP817" s="72"/>
      <c r="MIQ817" s="72"/>
      <c r="MIR817" s="72"/>
      <c r="MIS817" s="72"/>
      <c r="MIT817" s="72"/>
      <c r="MIU817" s="72"/>
      <c r="MIV817" s="72"/>
      <c r="MIW817" s="72"/>
      <c r="MIX817" s="72"/>
      <c r="MIY817" s="72"/>
      <c r="MIZ817" s="72"/>
      <c r="MJA817" s="72"/>
      <c r="MJB817" s="72"/>
      <c r="MJC817" s="72"/>
      <c r="MJD817" s="72"/>
      <c r="MJE817" s="72"/>
      <c r="MJF817" s="72"/>
      <c r="MJG817" s="72"/>
      <c r="MJH817" s="72"/>
      <c r="MJI817" s="72"/>
      <c r="MJJ817" s="72"/>
      <c r="MJK817" s="72"/>
      <c r="MJL817" s="72"/>
      <c r="MJM817" s="72"/>
      <c r="MJN817" s="72"/>
      <c r="MJO817" s="72"/>
      <c r="MJP817" s="72"/>
      <c r="MJQ817" s="72"/>
      <c r="MJR817" s="72"/>
      <c r="MJS817" s="72"/>
      <c r="MJT817" s="72"/>
      <c r="MJU817" s="72"/>
      <c r="MJV817" s="72"/>
      <c r="MJW817" s="72"/>
      <c r="MJX817" s="72"/>
      <c r="MJY817" s="72"/>
      <c r="MJZ817" s="72"/>
      <c r="MKA817" s="72"/>
      <c r="MKB817" s="72"/>
      <c r="MKC817" s="72"/>
      <c r="MKD817" s="72"/>
      <c r="MKE817" s="72"/>
      <c r="MKF817" s="72"/>
      <c r="MKG817" s="72"/>
      <c r="MKH817" s="72"/>
      <c r="MKI817" s="72"/>
      <c r="MKJ817" s="72"/>
      <c r="MKK817" s="72"/>
      <c r="MKL817" s="72"/>
      <c r="MKM817" s="72"/>
      <c r="MKN817" s="72"/>
      <c r="MKO817" s="72"/>
      <c r="MKP817" s="72"/>
      <c r="MKQ817" s="72"/>
      <c r="MKR817" s="72"/>
      <c r="MKS817" s="72"/>
      <c r="MKT817" s="72"/>
      <c r="MKU817" s="72"/>
      <c r="MKV817" s="72"/>
      <c r="MKW817" s="72"/>
      <c r="MKX817" s="72"/>
      <c r="MKY817" s="72"/>
      <c r="MKZ817" s="72"/>
      <c r="MLA817" s="72"/>
      <c r="MLB817" s="72"/>
      <c r="MLC817" s="72"/>
      <c r="MLD817" s="72"/>
      <c r="MLE817" s="72"/>
      <c r="MLF817" s="72"/>
      <c r="MLG817" s="72"/>
      <c r="MLH817" s="72"/>
      <c r="MLI817" s="72"/>
      <c r="MLJ817" s="72"/>
      <c r="MLK817" s="72"/>
      <c r="MLL817" s="72"/>
      <c r="MLM817" s="72"/>
      <c r="MLN817" s="72"/>
      <c r="MLO817" s="72"/>
      <c r="MLP817" s="72"/>
      <c r="MLQ817" s="72"/>
      <c r="MLR817" s="72"/>
      <c r="MLS817" s="72"/>
      <c r="MLT817" s="72"/>
      <c r="MLU817" s="72"/>
      <c r="MLV817" s="72"/>
      <c r="MLW817" s="72"/>
      <c r="MLX817" s="72"/>
      <c r="MLY817" s="72"/>
      <c r="MLZ817" s="72"/>
      <c r="MMA817" s="72"/>
      <c r="MMB817" s="72"/>
      <c r="MMC817" s="72"/>
      <c r="MMD817" s="72"/>
      <c r="MME817" s="72"/>
      <c r="MMF817" s="72"/>
      <c r="MMG817" s="72"/>
      <c r="MMH817" s="72"/>
      <c r="MMI817" s="72"/>
      <c r="MMJ817" s="72"/>
      <c r="MMK817" s="72"/>
      <c r="MML817" s="72"/>
      <c r="MMM817" s="72"/>
      <c r="MMN817" s="72"/>
      <c r="MMO817" s="72"/>
      <c r="MMP817" s="72"/>
      <c r="MMQ817" s="72"/>
      <c r="MMR817" s="72"/>
      <c r="MMS817" s="72"/>
      <c r="MMT817" s="72"/>
      <c r="MMU817" s="72"/>
      <c r="MMV817" s="72"/>
      <c r="MMW817" s="72"/>
      <c r="MMX817" s="72"/>
      <c r="MMY817" s="72"/>
      <c r="MMZ817" s="72"/>
      <c r="MNA817" s="72"/>
      <c r="MNB817" s="72"/>
      <c r="MNC817" s="72"/>
      <c r="MND817" s="72"/>
      <c r="MNE817" s="72"/>
      <c r="MNF817" s="72"/>
      <c r="MNG817" s="72"/>
      <c r="MNH817" s="72"/>
      <c r="MNI817" s="72"/>
      <c r="MNJ817" s="72"/>
      <c r="MNK817" s="72"/>
      <c r="MNL817" s="72"/>
      <c r="MNM817" s="72"/>
      <c r="MNN817" s="72"/>
      <c r="MNO817" s="72"/>
      <c r="MNP817" s="72"/>
      <c r="MNQ817" s="72"/>
      <c r="MNR817" s="72"/>
      <c r="MNS817" s="72"/>
      <c r="MNT817" s="72"/>
      <c r="MNU817" s="72"/>
      <c r="MNV817" s="72"/>
      <c r="MNW817" s="72"/>
      <c r="MNX817" s="72"/>
      <c r="MNY817" s="72"/>
      <c r="MNZ817" s="72"/>
      <c r="MOA817" s="72"/>
      <c r="MOB817" s="72"/>
      <c r="MOC817" s="72"/>
      <c r="MOD817" s="72"/>
      <c r="MOE817" s="72"/>
      <c r="MOF817" s="72"/>
      <c r="MOG817" s="72"/>
      <c r="MOH817" s="72"/>
      <c r="MOI817" s="72"/>
      <c r="MOJ817" s="72"/>
      <c r="MOK817" s="72"/>
      <c r="MOL817" s="72"/>
      <c r="MOM817" s="72"/>
      <c r="MON817" s="72"/>
      <c r="MOO817" s="72"/>
      <c r="MOP817" s="72"/>
      <c r="MOQ817" s="72"/>
      <c r="MOR817" s="72"/>
      <c r="MOS817" s="72"/>
      <c r="MOT817" s="72"/>
      <c r="MOU817" s="72"/>
      <c r="MOV817" s="72"/>
      <c r="MOW817" s="72"/>
      <c r="MOX817" s="72"/>
      <c r="MOY817" s="72"/>
      <c r="MOZ817" s="72"/>
      <c r="MPA817" s="72"/>
      <c r="MPB817" s="72"/>
      <c r="MPC817" s="72"/>
      <c r="MPD817" s="72"/>
      <c r="MPE817" s="72"/>
      <c r="MPF817" s="72"/>
      <c r="MPG817" s="72"/>
      <c r="MPH817" s="72"/>
      <c r="MPI817" s="72"/>
      <c r="MPJ817" s="72"/>
      <c r="MPK817" s="72"/>
      <c r="MPL817" s="72"/>
      <c r="MPM817" s="72"/>
      <c r="MPN817" s="72"/>
      <c r="MPO817" s="72"/>
      <c r="MPP817" s="72"/>
      <c r="MPQ817" s="72"/>
      <c r="MPR817" s="72"/>
      <c r="MPS817" s="72"/>
      <c r="MPT817" s="72"/>
      <c r="MPU817" s="72"/>
      <c r="MPV817" s="72"/>
      <c r="MPW817" s="72"/>
      <c r="MPX817" s="72"/>
      <c r="MPY817" s="72"/>
      <c r="MPZ817" s="72"/>
      <c r="MQA817" s="72"/>
      <c r="MQB817" s="72"/>
      <c r="MQC817" s="72"/>
      <c r="MQD817" s="72"/>
      <c r="MQE817" s="72"/>
      <c r="MQF817" s="72"/>
      <c r="MQG817" s="72"/>
      <c r="MQH817" s="72"/>
      <c r="MQI817" s="72"/>
      <c r="MQJ817" s="72"/>
      <c r="MQK817" s="72"/>
      <c r="MQL817" s="72"/>
      <c r="MQM817" s="72"/>
      <c r="MQN817" s="72"/>
      <c r="MQO817" s="72"/>
      <c r="MQP817" s="72"/>
      <c r="MQQ817" s="72"/>
      <c r="MQR817" s="72"/>
      <c r="MQS817" s="72"/>
      <c r="MQT817" s="72"/>
      <c r="MQU817" s="72"/>
      <c r="MQV817" s="72"/>
      <c r="MQW817" s="72"/>
      <c r="MQX817" s="72"/>
      <c r="MQY817" s="72"/>
      <c r="MQZ817" s="72"/>
      <c r="MRA817" s="72"/>
      <c r="MRB817" s="72"/>
      <c r="MRC817" s="72"/>
      <c r="MRD817" s="72"/>
      <c r="MRE817" s="72"/>
      <c r="MRF817" s="72"/>
      <c r="MRG817" s="72"/>
      <c r="MRH817" s="72"/>
      <c r="MRI817" s="72"/>
      <c r="MRJ817" s="72"/>
      <c r="MRK817" s="72"/>
      <c r="MRL817" s="72"/>
      <c r="MRM817" s="72"/>
      <c r="MRN817" s="72"/>
      <c r="MRO817" s="72"/>
      <c r="MRP817" s="72"/>
      <c r="MRQ817" s="72"/>
      <c r="MRR817" s="72"/>
      <c r="MRS817" s="72"/>
      <c r="MRT817" s="72"/>
      <c r="MRU817" s="72"/>
      <c r="MRV817" s="72"/>
      <c r="MRW817" s="72"/>
      <c r="MRX817" s="72"/>
      <c r="MRY817" s="72"/>
      <c r="MRZ817" s="72"/>
      <c r="MSA817" s="72"/>
      <c r="MSB817" s="72"/>
      <c r="MSC817" s="72"/>
      <c r="MSD817" s="72"/>
      <c r="MSE817" s="72"/>
      <c r="MSF817" s="72"/>
      <c r="MSG817" s="72"/>
      <c r="MSH817" s="72"/>
      <c r="MSI817" s="72"/>
      <c r="MSJ817" s="72"/>
      <c r="MSK817" s="72"/>
      <c r="MSL817" s="72"/>
      <c r="MSM817" s="72"/>
      <c r="MSN817" s="72"/>
      <c r="MSO817" s="72"/>
      <c r="MSP817" s="72"/>
      <c r="MSQ817" s="72"/>
      <c r="MSR817" s="72"/>
      <c r="MSS817" s="72"/>
      <c r="MST817" s="72"/>
      <c r="MSU817" s="72"/>
      <c r="MSV817" s="72"/>
      <c r="MSW817" s="72"/>
      <c r="MSX817" s="72"/>
      <c r="MSY817" s="72"/>
      <c r="MSZ817" s="72"/>
      <c r="MTA817" s="72"/>
      <c r="MTB817" s="72"/>
      <c r="MTC817" s="72"/>
      <c r="MTD817" s="72"/>
      <c r="MTE817" s="72"/>
      <c r="MTF817" s="72"/>
      <c r="MTG817" s="72"/>
      <c r="MTH817" s="72"/>
      <c r="MTI817" s="72"/>
      <c r="MTJ817" s="72"/>
      <c r="MTK817" s="72"/>
      <c r="MTL817" s="72"/>
      <c r="MTM817" s="72"/>
      <c r="MTN817" s="72"/>
      <c r="MTO817" s="72"/>
      <c r="MTP817" s="72"/>
      <c r="MTQ817" s="72"/>
      <c r="MTR817" s="72"/>
      <c r="MTS817" s="72"/>
      <c r="MTT817" s="72"/>
      <c r="MTU817" s="72"/>
      <c r="MTV817" s="72"/>
      <c r="MTW817" s="72"/>
      <c r="MTX817" s="72"/>
      <c r="MTY817" s="72"/>
      <c r="MTZ817" s="72"/>
      <c r="MUA817" s="72"/>
      <c r="MUB817" s="72"/>
      <c r="MUC817" s="72"/>
      <c r="MUD817" s="72"/>
      <c r="MUE817" s="72"/>
      <c r="MUF817" s="72"/>
      <c r="MUG817" s="72"/>
      <c r="MUH817" s="72"/>
      <c r="MUI817" s="72"/>
      <c r="MUJ817" s="72"/>
      <c r="MUK817" s="72"/>
      <c r="MUL817" s="72"/>
      <c r="MUM817" s="72"/>
      <c r="MUN817" s="72"/>
      <c r="MUO817" s="72"/>
      <c r="MUP817" s="72"/>
      <c r="MUQ817" s="72"/>
      <c r="MUR817" s="72"/>
      <c r="MUS817" s="72"/>
      <c r="MUT817" s="72"/>
      <c r="MUU817" s="72"/>
      <c r="MUV817" s="72"/>
      <c r="MUW817" s="72"/>
      <c r="MUX817" s="72"/>
      <c r="MUY817" s="72"/>
      <c r="MUZ817" s="72"/>
      <c r="MVA817" s="72"/>
      <c r="MVB817" s="72"/>
      <c r="MVC817" s="72"/>
      <c r="MVD817" s="72"/>
      <c r="MVE817" s="72"/>
      <c r="MVF817" s="72"/>
      <c r="MVG817" s="72"/>
      <c r="MVH817" s="72"/>
      <c r="MVI817" s="72"/>
      <c r="MVJ817" s="72"/>
      <c r="MVK817" s="72"/>
      <c r="MVL817" s="72"/>
      <c r="MVM817" s="72"/>
      <c r="MVN817" s="72"/>
      <c r="MVO817" s="72"/>
      <c r="MVP817" s="72"/>
      <c r="MVQ817" s="72"/>
      <c r="MVR817" s="72"/>
      <c r="MVS817" s="72"/>
      <c r="MVT817" s="72"/>
      <c r="MVU817" s="72"/>
      <c r="MVV817" s="72"/>
      <c r="MVW817" s="72"/>
      <c r="MVX817" s="72"/>
      <c r="MVY817" s="72"/>
      <c r="MVZ817" s="72"/>
      <c r="MWA817" s="72"/>
      <c r="MWB817" s="72"/>
      <c r="MWC817" s="72"/>
      <c r="MWD817" s="72"/>
      <c r="MWE817" s="72"/>
      <c r="MWF817" s="72"/>
      <c r="MWG817" s="72"/>
      <c r="MWH817" s="72"/>
      <c r="MWI817" s="72"/>
      <c r="MWJ817" s="72"/>
      <c r="MWK817" s="72"/>
      <c r="MWL817" s="72"/>
      <c r="MWM817" s="72"/>
      <c r="MWN817" s="72"/>
      <c r="MWO817" s="72"/>
      <c r="MWP817" s="72"/>
      <c r="MWQ817" s="72"/>
      <c r="MWR817" s="72"/>
      <c r="MWS817" s="72"/>
      <c r="MWT817" s="72"/>
      <c r="MWU817" s="72"/>
      <c r="MWV817" s="72"/>
      <c r="MWW817" s="72"/>
      <c r="MWX817" s="72"/>
      <c r="MWY817" s="72"/>
      <c r="MWZ817" s="72"/>
      <c r="MXA817" s="72"/>
      <c r="MXB817" s="72"/>
      <c r="MXC817" s="72"/>
      <c r="MXD817" s="72"/>
      <c r="MXE817" s="72"/>
      <c r="MXF817" s="72"/>
      <c r="MXG817" s="72"/>
      <c r="MXH817" s="72"/>
      <c r="MXI817" s="72"/>
      <c r="MXJ817" s="72"/>
      <c r="MXK817" s="72"/>
      <c r="MXL817" s="72"/>
      <c r="MXM817" s="72"/>
      <c r="MXN817" s="72"/>
      <c r="MXO817" s="72"/>
      <c r="MXP817" s="72"/>
      <c r="MXQ817" s="72"/>
      <c r="MXR817" s="72"/>
      <c r="MXS817" s="72"/>
      <c r="MXT817" s="72"/>
      <c r="MXU817" s="72"/>
      <c r="MXV817" s="72"/>
      <c r="MXW817" s="72"/>
      <c r="MXX817" s="72"/>
      <c r="MXY817" s="72"/>
      <c r="MXZ817" s="72"/>
      <c r="MYA817" s="72"/>
      <c r="MYB817" s="72"/>
      <c r="MYC817" s="72"/>
      <c r="MYD817" s="72"/>
      <c r="MYE817" s="72"/>
      <c r="MYF817" s="72"/>
      <c r="MYG817" s="72"/>
      <c r="MYH817" s="72"/>
      <c r="MYI817" s="72"/>
      <c r="MYJ817" s="72"/>
      <c r="MYK817" s="72"/>
      <c r="MYL817" s="72"/>
      <c r="MYM817" s="72"/>
      <c r="MYN817" s="72"/>
      <c r="MYO817" s="72"/>
      <c r="MYP817" s="72"/>
      <c r="MYQ817" s="72"/>
      <c r="MYR817" s="72"/>
      <c r="MYS817" s="72"/>
      <c r="MYT817" s="72"/>
      <c r="MYU817" s="72"/>
      <c r="MYV817" s="72"/>
      <c r="MYW817" s="72"/>
      <c r="MYX817" s="72"/>
      <c r="MYY817" s="72"/>
      <c r="MYZ817" s="72"/>
      <c r="MZA817" s="72"/>
      <c r="MZB817" s="72"/>
      <c r="MZC817" s="72"/>
      <c r="MZD817" s="72"/>
      <c r="MZE817" s="72"/>
      <c r="MZF817" s="72"/>
      <c r="MZG817" s="72"/>
      <c r="MZH817" s="72"/>
      <c r="MZI817" s="72"/>
      <c r="MZJ817" s="72"/>
      <c r="MZK817" s="72"/>
      <c r="MZL817" s="72"/>
      <c r="MZM817" s="72"/>
      <c r="MZN817" s="72"/>
      <c r="MZO817" s="72"/>
      <c r="MZP817" s="72"/>
      <c r="MZQ817" s="72"/>
      <c r="MZR817" s="72"/>
      <c r="MZS817" s="72"/>
      <c r="MZT817" s="72"/>
      <c r="MZU817" s="72"/>
      <c r="MZV817" s="72"/>
      <c r="MZW817" s="72"/>
      <c r="MZX817" s="72"/>
      <c r="MZY817" s="72"/>
      <c r="MZZ817" s="72"/>
      <c r="NAA817" s="72"/>
      <c r="NAB817" s="72"/>
      <c r="NAC817" s="72"/>
      <c r="NAD817" s="72"/>
      <c r="NAE817" s="72"/>
      <c r="NAF817" s="72"/>
      <c r="NAG817" s="72"/>
      <c r="NAH817" s="72"/>
      <c r="NAI817" s="72"/>
      <c r="NAJ817" s="72"/>
      <c r="NAK817" s="72"/>
      <c r="NAL817" s="72"/>
      <c r="NAM817" s="72"/>
      <c r="NAN817" s="72"/>
      <c r="NAO817" s="72"/>
      <c r="NAP817" s="72"/>
      <c r="NAQ817" s="72"/>
      <c r="NAR817" s="72"/>
      <c r="NAS817" s="72"/>
      <c r="NAT817" s="72"/>
      <c r="NAU817" s="72"/>
      <c r="NAV817" s="72"/>
      <c r="NAW817" s="72"/>
      <c r="NAX817" s="72"/>
      <c r="NAY817" s="72"/>
      <c r="NAZ817" s="72"/>
      <c r="NBA817" s="72"/>
      <c r="NBB817" s="72"/>
      <c r="NBC817" s="72"/>
      <c r="NBD817" s="72"/>
      <c r="NBE817" s="72"/>
      <c r="NBF817" s="72"/>
      <c r="NBG817" s="72"/>
      <c r="NBH817" s="72"/>
      <c r="NBI817" s="72"/>
      <c r="NBJ817" s="72"/>
      <c r="NBK817" s="72"/>
      <c r="NBL817" s="72"/>
      <c r="NBM817" s="72"/>
      <c r="NBN817" s="72"/>
      <c r="NBO817" s="72"/>
      <c r="NBP817" s="72"/>
      <c r="NBQ817" s="72"/>
      <c r="NBR817" s="72"/>
      <c r="NBS817" s="72"/>
      <c r="NBT817" s="72"/>
      <c r="NBU817" s="72"/>
      <c r="NBV817" s="72"/>
      <c r="NBW817" s="72"/>
      <c r="NBX817" s="72"/>
      <c r="NBY817" s="72"/>
      <c r="NBZ817" s="72"/>
      <c r="NCA817" s="72"/>
      <c r="NCB817" s="72"/>
      <c r="NCC817" s="72"/>
      <c r="NCD817" s="72"/>
      <c r="NCE817" s="72"/>
      <c r="NCF817" s="72"/>
      <c r="NCG817" s="72"/>
      <c r="NCH817" s="72"/>
      <c r="NCI817" s="72"/>
      <c r="NCJ817" s="72"/>
      <c r="NCK817" s="72"/>
      <c r="NCL817" s="72"/>
      <c r="NCM817" s="72"/>
      <c r="NCN817" s="72"/>
      <c r="NCO817" s="72"/>
      <c r="NCP817" s="72"/>
      <c r="NCQ817" s="72"/>
      <c r="NCR817" s="72"/>
      <c r="NCS817" s="72"/>
      <c r="NCT817" s="72"/>
      <c r="NCU817" s="72"/>
      <c r="NCV817" s="72"/>
      <c r="NCW817" s="72"/>
      <c r="NCX817" s="72"/>
      <c r="NCY817" s="72"/>
      <c r="NCZ817" s="72"/>
      <c r="NDA817" s="72"/>
      <c r="NDB817" s="72"/>
      <c r="NDC817" s="72"/>
      <c r="NDD817" s="72"/>
      <c r="NDE817" s="72"/>
      <c r="NDF817" s="72"/>
      <c r="NDG817" s="72"/>
      <c r="NDH817" s="72"/>
      <c r="NDI817" s="72"/>
      <c r="NDJ817" s="72"/>
      <c r="NDK817" s="72"/>
      <c r="NDL817" s="72"/>
      <c r="NDM817" s="72"/>
      <c r="NDN817" s="72"/>
      <c r="NDO817" s="72"/>
      <c r="NDP817" s="72"/>
      <c r="NDQ817" s="72"/>
      <c r="NDR817" s="72"/>
      <c r="NDS817" s="72"/>
      <c r="NDT817" s="72"/>
      <c r="NDU817" s="72"/>
      <c r="NDV817" s="72"/>
      <c r="NDW817" s="72"/>
      <c r="NDX817" s="72"/>
      <c r="NDY817" s="72"/>
      <c r="NDZ817" s="72"/>
      <c r="NEA817" s="72"/>
      <c r="NEB817" s="72"/>
      <c r="NEC817" s="72"/>
      <c r="NED817" s="72"/>
      <c r="NEE817" s="72"/>
      <c r="NEF817" s="72"/>
      <c r="NEG817" s="72"/>
      <c r="NEH817" s="72"/>
      <c r="NEI817" s="72"/>
      <c r="NEJ817" s="72"/>
      <c r="NEK817" s="72"/>
      <c r="NEL817" s="72"/>
      <c r="NEM817" s="72"/>
      <c r="NEN817" s="72"/>
      <c r="NEO817" s="72"/>
      <c r="NEP817" s="72"/>
      <c r="NEQ817" s="72"/>
      <c r="NER817" s="72"/>
      <c r="NES817" s="72"/>
      <c r="NET817" s="72"/>
      <c r="NEU817" s="72"/>
      <c r="NEV817" s="72"/>
      <c r="NEW817" s="72"/>
      <c r="NEX817" s="72"/>
      <c r="NEY817" s="72"/>
      <c r="NEZ817" s="72"/>
      <c r="NFA817" s="72"/>
      <c r="NFB817" s="72"/>
      <c r="NFC817" s="72"/>
      <c r="NFD817" s="72"/>
      <c r="NFE817" s="72"/>
      <c r="NFF817" s="72"/>
      <c r="NFG817" s="72"/>
      <c r="NFH817" s="72"/>
      <c r="NFI817" s="72"/>
      <c r="NFJ817" s="72"/>
      <c r="NFK817" s="72"/>
      <c r="NFL817" s="72"/>
      <c r="NFM817" s="72"/>
      <c r="NFN817" s="72"/>
      <c r="NFO817" s="72"/>
      <c r="NFP817" s="72"/>
      <c r="NFQ817" s="72"/>
      <c r="NFR817" s="72"/>
      <c r="NFS817" s="72"/>
      <c r="NFT817" s="72"/>
      <c r="NFU817" s="72"/>
      <c r="NFV817" s="72"/>
      <c r="NFW817" s="72"/>
      <c r="NFX817" s="72"/>
      <c r="NFY817" s="72"/>
      <c r="NFZ817" s="72"/>
      <c r="NGA817" s="72"/>
      <c r="NGB817" s="72"/>
      <c r="NGC817" s="72"/>
      <c r="NGD817" s="72"/>
      <c r="NGE817" s="72"/>
      <c r="NGF817" s="72"/>
      <c r="NGG817" s="72"/>
      <c r="NGH817" s="72"/>
      <c r="NGI817" s="72"/>
      <c r="NGJ817" s="72"/>
      <c r="NGK817" s="72"/>
      <c r="NGL817" s="72"/>
      <c r="NGM817" s="72"/>
      <c r="NGN817" s="72"/>
      <c r="NGO817" s="72"/>
      <c r="NGP817" s="72"/>
      <c r="NGQ817" s="72"/>
      <c r="NGR817" s="72"/>
      <c r="NGS817" s="72"/>
      <c r="NGT817" s="72"/>
      <c r="NGU817" s="72"/>
      <c r="NGV817" s="72"/>
      <c r="NGW817" s="72"/>
      <c r="NGX817" s="72"/>
      <c r="NGY817" s="72"/>
      <c r="NGZ817" s="72"/>
      <c r="NHA817" s="72"/>
      <c r="NHB817" s="72"/>
      <c r="NHC817" s="72"/>
      <c r="NHD817" s="72"/>
      <c r="NHE817" s="72"/>
      <c r="NHF817" s="72"/>
      <c r="NHG817" s="72"/>
      <c r="NHH817" s="72"/>
      <c r="NHI817" s="72"/>
      <c r="NHJ817" s="72"/>
      <c r="NHK817" s="72"/>
      <c r="NHL817" s="72"/>
      <c r="NHM817" s="72"/>
      <c r="NHN817" s="72"/>
      <c r="NHO817" s="72"/>
      <c r="NHP817" s="72"/>
      <c r="NHQ817" s="72"/>
      <c r="NHR817" s="72"/>
      <c r="NHS817" s="72"/>
      <c r="NHT817" s="72"/>
      <c r="NHU817" s="72"/>
      <c r="NHV817" s="72"/>
      <c r="NHW817" s="72"/>
      <c r="NHX817" s="72"/>
      <c r="NHY817" s="72"/>
      <c r="NHZ817" s="72"/>
      <c r="NIA817" s="72"/>
      <c r="NIB817" s="72"/>
      <c r="NIC817" s="72"/>
      <c r="NID817" s="72"/>
      <c r="NIE817" s="72"/>
      <c r="NIF817" s="72"/>
      <c r="NIG817" s="72"/>
      <c r="NIH817" s="72"/>
      <c r="NII817" s="72"/>
      <c r="NIJ817" s="72"/>
      <c r="NIK817" s="72"/>
      <c r="NIL817" s="72"/>
      <c r="NIM817" s="72"/>
      <c r="NIN817" s="72"/>
      <c r="NIO817" s="72"/>
      <c r="NIP817" s="72"/>
      <c r="NIQ817" s="72"/>
      <c r="NIR817" s="72"/>
      <c r="NIS817" s="72"/>
      <c r="NIT817" s="72"/>
      <c r="NIU817" s="72"/>
      <c r="NIV817" s="72"/>
      <c r="NIW817" s="72"/>
      <c r="NIX817" s="72"/>
      <c r="NIY817" s="72"/>
      <c r="NIZ817" s="72"/>
      <c r="NJA817" s="72"/>
      <c r="NJB817" s="72"/>
      <c r="NJC817" s="72"/>
      <c r="NJD817" s="72"/>
      <c r="NJE817" s="72"/>
      <c r="NJF817" s="72"/>
      <c r="NJG817" s="72"/>
      <c r="NJH817" s="72"/>
      <c r="NJI817" s="72"/>
      <c r="NJJ817" s="72"/>
      <c r="NJK817" s="72"/>
      <c r="NJL817" s="72"/>
      <c r="NJM817" s="72"/>
      <c r="NJN817" s="72"/>
      <c r="NJO817" s="72"/>
      <c r="NJP817" s="72"/>
      <c r="NJQ817" s="72"/>
      <c r="NJR817" s="72"/>
      <c r="NJS817" s="72"/>
      <c r="NJT817" s="72"/>
      <c r="NJU817" s="72"/>
      <c r="NJV817" s="72"/>
      <c r="NJW817" s="72"/>
      <c r="NJX817" s="72"/>
      <c r="NJY817" s="72"/>
      <c r="NJZ817" s="72"/>
      <c r="NKA817" s="72"/>
      <c r="NKB817" s="72"/>
      <c r="NKC817" s="72"/>
      <c r="NKD817" s="72"/>
      <c r="NKE817" s="72"/>
      <c r="NKF817" s="72"/>
      <c r="NKG817" s="72"/>
      <c r="NKH817" s="72"/>
      <c r="NKI817" s="72"/>
      <c r="NKJ817" s="72"/>
      <c r="NKK817" s="72"/>
      <c r="NKL817" s="72"/>
      <c r="NKM817" s="72"/>
      <c r="NKN817" s="72"/>
      <c r="NKO817" s="72"/>
      <c r="NKP817" s="72"/>
      <c r="NKQ817" s="72"/>
      <c r="NKR817" s="72"/>
      <c r="NKS817" s="72"/>
      <c r="NKT817" s="72"/>
      <c r="NKU817" s="72"/>
      <c r="NKV817" s="72"/>
      <c r="NKW817" s="72"/>
      <c r="NKX817" s="72"/>
      <c r="NKY817" s="72"/>
      <c r="NKZ817" s="72"/>
      <c r="NLA817" s="72"/>
      <c r="NLB817" s="72"/>
      <c r="NLC817" s="72"/>
      <c r="NLD817" s="72"/>
      <c r="NLE817" s="72"/>
      <c r="NLF817" s="72"/>
      <c r="NLG817" s="72"/>
      <c r="NLH817" s="72"/>
      <c r="NLI817" s="72"/>
      <c r="NLJ817" s="72"/>
      <c r="NLK817" s="72"/>
      <c r="NLL817" s="72"/>
      <c r="NLM817" s="72"/>
      <c r="NLN817" s="72"/>
      <c r="NLO817" s="72"/>
      <c r="NLP817" s="72"/>
      <c r="NLQ817" s="72"/>
      <c r="NLR817" s="72"/>
      <c r="NLS817" s="72"/>
      <c r="NLT817" s="72"/>
      <c r="NLU817" s="72"/>
      <c r="NLV817" s="72"/>
      <c r="NLW817" s="72"/>
      <c r="NLX817" s="72"/>
      <c r="NLY817" s="72"/>
      <c r="NLZ817" s="72"/>
      <c r="NMA817" s="72"/>
      <c r="NMB817" s="72"/>
      <c r="NMC817" s="72"/>
      <c r="NMD817" s="72"/>
      <c r="NME817" s="72"/>
      <c r="NMF817" s="72"/>
      <c r="NMG817" s="72"/>
      <c r="NMH817" s="72"/>
      <c r="NMI817" s="72"/>
      <c r="NMJ817" s="72"/>
      <c r="NMK817" s="72"/>
      <c r="NML817" s="72"/>
      <c r="NMM817" s="72"/>
      <c r="NMN817" s="72"/>
      <c r="NMO817" s="72"/>
      <c r="NMP817" s="72"/>
      <c r="NMQ817" s="72"/>
      <c r="NMR817" s="72"/>
      <c r="NMS817" s="72"/>
      <c r="NMT817" s="72"/>
      <c r="NMU817" s="72"/>
      <c r="NMV817" s="72"/>
      <c r="NMW817" s="72"/>
      <c r="NMX817" s="72"/>
      <c r="NMY817" s="72"/>
      <c r="NMZ817" s="72"/>
      <c r="NNA817" s="72"/>
      <c r="NNB817" s="72"/>
      <c r="NNC817" s="72"/>
      <c r="NND817" s="72"/>
      <c r="NNE817" s="72"/>
      <c r="NNF817" s="72"/>
      <c r="NNG817" s="72"/>
      <c r="NNH817" s="72"/>
      <c r="NNI817" s="72"/>
      <c r="NNJ817" s="72"/>
      <c r="NNK817" s="72"/>
      <c r="NNL817" s="72"/>
      <c r="NNM817" s="72"/>
      <c r="NNN817" s="72"/>
      <c r="NNO817" s="72"/>
      <c r="NNP817" s="72"/>
      <c r="NNQ817" s="72"/>
      <c r="NNR817" s="72"/>
      <c r="NNS817" s="72"/>
      <c r="NNT817" s="72"/>
      <c r="NNU817" s="72"/>
      <c r="NNV817" s="72"/>
      <c r="NNW817" s="72"/>
      <c r="NNX817" s="72"/>
      <c r="NNY817" s="72"/>
      <c r="NNZ817" s="72"/>
      <c r="NOA817" s="72"/>
      <c r="NOB817" s="72"/>
      <c r="NOC817" s="72"/>
      <c r="NOD817" s="72"/>
      <c r="NOE817" s="72"/>
      <c r="NOF817" s="72"/>
      <c r="NOG817" s="72"/>
      <c r="NOH817" s="72"/>
      <c r="NOI817" s="72"/>
      <c r="NOJ817" s="72"/>
      <c r="NOK817" s="72"/>
      <c r="NOL817" s="72"/>
      <c r="NOM817" s="72"/>
      <c r="NON817" s="72"/>
      <c r="NOO817" s="72"/>
      <c r="NOP817" s="72"/>
      <c r="NOQ817" s="72"/>
      <c r="NOR817" s="72"/>
      <c r="NOS817" s="72"/>
      <c r="NOT817" s="72"/>
      <c r="NOU817" s="72"/>
      <c r="NOV817" s="72"/>
      <c r="NOW817" s="72"/>
      <c r="NOX817" s="72"/>
      <c r="NOY817" s="72"/>
      <c r="NOZ817" s="72"/>
      <c r="NPA817" s="72"/>
      <c r="NPB817" s="72"/>
      <c r="NPC817" s="72"/>
      <c r="NPD817" s="72"/>
      <c r="NPE817" s="72"/>
      <c r="NPF817" s="72"/>
      <c r="NPG817" s="72"/>
      <c r="NPH817" s="72"/>
      <c r="NPI817" s="72"/>
      <c r="NPJ817" s="72"/>
      <c r="NPK817" s="72"/>
      <c r="NPL817" s="72"/>
      <c r="NPM817" s="72"/>
      <c r="NPN817" s="72"/>
      <c r="NPO817" s="72"/>
      <c r="NPP817" s="72"/>
      <c r="NPQ817" s="72"/>
      <c r="NPR817" s="72"/>
      <c r="NPS817" s="72"/>
      <c r="NPT817" s="72"/>
      <c r="NPU817" s="72"/>
      <c r="NPV817" s="72"/>
      <c r="NPW817" s="72"/>
      <c r="NPX817" s="72"/>
      <c r="NPY817" s="72"/>
      <c r="NPZ817" s="72"/>
      <c r="NQA817" s="72"/>
      <c r="NQB817" s="72"/>
      <c r="NQC817" s="72"/>
      <c r="NQD817" s="72"/>
      <c r="NQE817" s="72"/>
      <c r="NQF817" s="72"/>
      <c r="NQG817" s="72"/>
      <c r="NQH817" s="72"/>
      <c r="NQI817" s="72"/>
      <c r="NQJ817" s="72"/>
      <c r="NQK817" s="72"/>
      <c r="NQL817" s="72"/>
      <c r="NQM817" s="72"/>
      <c r="NQN817" s="72"/>
      <c r="NQO817" s="72"/>
      <c r="NQP817" s="72"/>
      <c r="NQQ817" s="72"/>
      <c r="NQR817" s="72"/>
      <c r="NQS817" s="72"/>
      <c r="NQT817" s="72"/>
      <c r="NQU817" s="72"/>
      <c r="NQV817" s="72"/>
      <c r="NQW817" s="72"/>
      <c r="NQX817" s="72"/>
      <c r="NQY817" s="72"/>
      <c r="NQZ817" s="72"/>
      <c r="NRA817" s="72"/>
      <c r="NRB817" s="72"/>
      <c r="NRC817" s="72"/>
      <c r="NRD817" s="72"/>
      <c r="NRE817" s="72"/>
      <c r="NRF817" s="72"/>
      <c r="NRG817" s="72"/>
      <c r="NRH817" s="72"/>
      <c r="NRI817" s="72"/>
      <c r="NRJ817" s="72"/>
      <c r="NRK817" s="72"/>
      <c r="NRL817" s="72"/>
      <c r="NRM817" s="72"/>
      <c r="NRN817" s="72"/>
      <c r="NRO817" s="72"/>
      <c r="NRP817" s="72"/>
      <c r="NRQ817" s="72"/>
      <c r="NRR817" s="72"/>
      <c r="NRS817" s="72"/>
      <c r="NRT817" s="72"/>
      <c r="NRU817" s="72"/>
      <c r="NRV817" s="72"/>
      <c r="NRW817" s="72"/>
      <c r="NRX817" s="72"/>
      <c r="NRY817" s="72"/>
      <c r="NRZ817" s="72"/>
      <c r="NSA817" s="72"/>
      <c r="NSB817" s="72"/>
      <c r="NSC817" s="72"/>
      <c r="NSD817" s="72"/>
      <c r="NSE817" s="72"/>
      <c r="NSF817" s="72"/>
      <c r="NSG817" s="72"/>
      <c r="NSH817" s="72"/>
      <c r="NSI817" s="72"/>
      <c r="NSJ817" s="72"/>
      <c r="NSK817" s="72"/>
      <c r="NSL817" s="72"/>
      <c r="NSM817" s="72"/>
      <c r="NSN817" s="72"/>
      <c r="NSO817" s="72"/>
      <c r="NSP817" s="72"/>
      <c r="NSQ817" s="72"/>
      <c r="NSR817" s="72"/>
      <c r="NSS817" s="72"/>
      <c r="NST817" s="72"/>
      <c r="NSU817" s="72"/>
      <c r="NSV817" s="72"/>
      <c r="NSW817" s="72"/>
      <c r="NSX817" s="72"/>
      <c r="NSY817" s="72"/>
      <c r="NSZ817" s="72"/>
      <c r="NTA817" s="72"/>
      <c r="NTB817" s="72"/>
      <c r="NTC817" s="72"/>
      <c r="NTD817" s="72"/>
      <c r="NTE817" s="72"/>
      <c r="NTF817" s="72"/>
      <c r="NTG817" s="72"/>
      <c r="NTH817" s="72"/>
      <c r="NTI817" s="72"/>
      <c r="NTJ817" s="72"/>
      <c r="NTK817" s="72"/>
      <c r="NTL817" s="72"/>
      <c r="NTM817" s="72"/>
      <c r="NTN817" s="72"/>
      <c r="NTO817" s="72"/>
      <c r="NTP817" s="72"/>
      <c r="NTQ817" s="72"/>
      <c r="NTR817" s="72"/>
      <c r="NTS817" s="72"/>
      <c r="NTT817" s="72"/>
      <c r="NTU817" s="72"/>
      <c r="NTV817" s="72"/>
      <c r="NTW817" s="72"/>
      <c r="NTX817" s="72"/>
      <c r="NTY817" s="72"/>
      <c r="NTZ817" s="72"/>
      <c r="NUA817" s="72"/>
      <c r="NUB817" s="72"/>
      <c r="NUC817" s="72"/>
      <c r="NUD817" s="72"/>
      <c r="NUE817" s="72"/>
      <c r="NUF817" s="72"/>
      <c r="NUG817" s="72"/>
      <c r="NUH817" s="72"/>
      <c r="NUI817" s="72"/>
      <c r="NUJ817" s="72"/>
      <c r="NUK817" s="72"/>
      <c r="NUL817" s="72"/>
      <c r="NUM817" s="72"/>
      <c r="NUN817" s="72"/>
      <c r="NUO817" s="72"/>
      <c r="NUP817" s="72"/>
      <c r="NUQ817" s="72"/>
      <c r="NUR817" s="72"/>
      <c r="NUS817" s="72"/>
      <c r="NUT817" s="72"/>
      <c r="NUU817" s="72"/>
      <c r="NUV817" s="72"/>
      <c r="NUW817" s="72"/>
      <c r="NUX817" s="72"/>
      <c r="NUY817" s="72"/>
      <c r="NUZ817" s="72"/>
      <c r="NVA817" s="72"/>
      <c r="NVB817" s="72"/>
      <c r="NVC817" s="72"/>
      <c r="NVD817" s="72"/>
      <c r="NVE817" s="72"/>
      <c r="NVF817" s="72"/>
      <c r="NVG817" s="72"/>
      <c r="NVH817" s="72"/>
      <c r="NVI817" s="72"/>
      <c r="NVJ817" s="72"/>
      <c r="NVK817" s="72"/>
      <c r="NVL817" s="72"/>
      <c r="NVM817" s="72"/>
      <c r="NVN817" s="72"/>
      <c r="NVO817" s="72"/>
      <c r="NVP817" s="72"/>
      <c r="NVQ817" s="72"/>
      <c r="NVR817" s="72"/>
      <c r="NVS817" s="72"/>
      <c r="NVT817" s="72"/>
      <c r="NVU817" s="72"/>
      <c r="NVV817" s="72"/>
      <c r="NVW817" s="72"/>
      <c r="NVX817" s="72"/>
      <c r="NVY817" s="72"/>
      <c r="NVZ817" s="72"/>
      <c r="NWA817" s="72"/>
      <c r="NWB817" s="72"/>
      <c r="NWC817" s="72"/>
      <c r="NWD817" s="72"/>
      <c r="NWE817" s="72"/>
      <c r="NWF817" s="72"/>
      <c r="NWG817" s="72"/>
      <c r="NWH817" s="72"/>
      <c r="NWI817" s="72"/>
      <c r="NWJ817" s="72"/>
      <c r="NWK817" s="72"/>
      <c r="NWL817" s="72"/>
      <c r="NWM817" s="72"/>
      <c r="NWN817" s="72"/>
      <c r="NWO817" s="72"/>
      <c r="NWP817" s="72"/>
      <c r="NWQ817" s="72"/>
      <c r="NWR817" s="72"/>
      <c r="NWS817" s="72"/>
      <c r="NWT817" s="72"/>
      <c r="NWU817" s="72"/>
      <c r="NWV817" s="72"/>
      <c r="NWW817" s="72"/>
      <c r="NWX817" s="72"/>
      <c r="NWY817" s="72"/>
      <c r="NWZ817" s="72"/>
      <c r="NXA817" s="72"/>
      <c r="NXB817" s="72"/>
      <c r="NXC817" s="72"/>
      <c r="NXD817" s="72"/>
      <c r="NXE817" s="72"/>
      <c r="NXF817" s="72"/>
      <c r="NXG817" s="72"/>
      <c r="NXH817" s="72"/>
      <c r="NXI817" s="72"/>
      <c r="NXJ817" s="72"/>
      <c r="NXK817" s="72"/>
      <c r="NXL817" s="72"/>
      <c r="NXM817" s="72"/>
      <c r="NXN817" s="72"/>
      <c r="NXO817" s="72"/>
      <c r="NXP817" s="72"/>
      <c r="NXQ817" s="72"/>
      <c r="NXR817" s="72"/>
      <c r="NXS817" s="72"/>
      <c r="NXT817" s="72"/>
      <c r="NXU817" s="72"/>
      <c r="NXV817" s="72"/>
      <c r="NXW817" s="72"/>
      <c r="NXX817" s="72"/>
      <c r="NXY817" s="72"/>
      <c r="NXZ817" s="72"/>
      <c r="NYA817" s="72"/>
      <c r="NYB817" s="72"/>
      <c r="NYC817" s="72"/>
      <c r="NYD817" s="72"/>
      <c r="NYE817" s="72"/>
      <c r="NYF817" s="72"/>
      <c r="NYG817" s="72"/>
      <c r="NYH817" s="72"/>
      <c r="NYI817" s="72"/>
      <c r="NYJ817" s="72"/>
      <c r="NYK817" s="72"/>
      <c r="NYL817" s="72"/>
      <c r="NYM817" s="72"/>
      <c r="NYN817" s="72"/>
      <c r="NYO817" s="72"/>
      <c r="NYP817" s="72"/>
      <c r="NYQ817" s="72"/>
      <c r="NYR817" s="72"/>
      <c r="NYS817" s="72"/>
      <c r="NYT817" s="72"/>
      <c r="NYU817" s="72"/>
      <c r="NYV817" s="72"/>
      <c r="NYW817" s="72"/>
      <c r="NYX817" s="72"/>
      <c r="NYY817" s="72"/>
      <c r="NYZ817" s="72"/>
      <c r="NZA817" s="72"/>
      <c r="NZB817" s="72"/>
      <c r="NZC817" s="72"/>
      <c r="NZD817" s="72"/>
      <c r="NZE817" s="72"/>
      <c r="NZF817" s="72"/>
      <c r="NZG817" s="72"/>
      <c r="NZH817" s="72"/>
      <c r="NZI817" s="72"/>
      <c r="NZJ817" s="72"/>
      <c r="NZK817" s="72"/>
      <c r="NZL817" s="72"/>
      <c r="NZM817" s="72"/>
      <c r="NZN817" s="72"/>
      <c r="NZO817" s="72"/>
      <c r="NZP817" s="72"/>
      <c r="NZQ817" s="72"/>
      <c r="NZR817" s="72"/>
      <c r="NZS817" s="72"/>
      <c r="NZT817" s="72"/>
      <c r="NZU817" s="72"/>
      <c r="NZV817" s="72"/>
      <c r="NZW817" s="72"/>
      <c r="NZX817" s="72"/>
      <c r="NZY817" s="72"/>
      <c r="NZZ817" s="72"/>
      <c r="OAA817" s="72"/>
      <c r="OAB817" s="72"/>
      <c r="OAC817" s="72"/>
      <c r="OAD817" s="72"/>
      <c r="OAE817" s="72"/>
      <c r="OAF817" s="72"/>
      <c r="OAG817" s="72"/>
      <c r="OAH817" s="72"/>
      <c r="OAI817" s="72"/>
      <c r="OAJ817" s="72"/>
      <c r="OAK817" s="72"/>
      <c r="OAL817" s="72"/>
      <c r="OAM817" s="72"/>
      <c r="OAN817" s="72"/>
      <c r="OAO817" s="72"/>
      <c r="OAP817" s="72"/>
      <c r="OAQ817" s="72"/>
      <c r="OAR817" s="72"/>
      <c r="OAS817" s="72"/>
      <c r="OAT817" s="72"/>
      <c r="OAU817" s="72"/>
      <c r="OAV817" s="72"/>
      <c r="OAW817" s="72"/>
      <c r="OAX817" s="72"/>
      <c r="OAY817" s="72"/>
      <c r="OAZ817" s="72"/>
      <c r="OBA817" s="72"/>
      <c r="OBB817" s="72"/>
      <c r="OBC817" s="72"/>
      <c r="OBD817" s="72"/>
      <c r="OBE817" s="72"/>
      <c r="OBF817" s="72"/>
      <c r="OBG817" s="72"/>
      <c r="OBH817" s="72"/>
      <c r="OBI817" s="72"/>
      <c r="OBJ817" s="72"/>
      <c r="OBK817" s="72"/>
      <c r="OBL817" s="72"/>
      <c r="OBM817" s="72"/>
      <c r="OBN817" s="72"/>
      <c r="OBO817" s="72"/>
      <c r="OBP817" s="72"/>
      <c r="OBQ817" s="72"/>
      <c r="OBR817" s="72"/>
      <c r="OBS817" s="72"/>
      <c r="OBT817" s="72"/>
      <c r="OBU817" s="72"/>
      <c r="OBV817" s="72"/>
      <c r="OBW817" s="72"/>
      <c r="OBX817" s="72"/>
      <c r="OBY817" s="72"/>
      <c r="OBZ817" s="72"/>
      <c r="OCA817" s="72"/>
      <c r="OCB817" s="72"/>
      <c r="OCC817" s="72"/>
      <c r="OCD817" s="72"/>
      <c r="OCE817" s="72"/>
      <c r="OCF817" s="72"/>
      <c r="OCG817" s="72"/>
      <c r="OCH817" s="72"/>
      <c r="OCI817" s="72"/>
      <c r="OCJ817" s="72"/>
      <c r="OCK817" s="72"/>
      <c r="OCL817" s="72"/>
      <c r="OCM817" s="72"/>
      <c r="OCN817" s="72"/>
      <c r="OCO817" s="72"/>
      <c r="OCP817" s="72"/>
      <c r="OCQ817" s="72"/>
      <c r="OCR817" s="72"/>
      <c r="OCS817" s="72"/>
      <c r="OCT817" s="72"/>
      <c r="OCU817" s="72"/>
      <c r="OCV817" s="72"/>
      <c r="OCW817" s="72"/>
      <c r="OCX817" s="72"/>
      <c r="OCY817" s="72"/>
      <c r="OCZ817" s="72"/>
      <c r="ODA817" s="72"/>
      <c r="ODB817" s="72"/>
      <c r="ODC817" s="72"/>
      <c r="ODD817" s="72"/>
      <c r="ODE817" s="72"/>
      <c r="ODF817" s="72"/>
      <c r="ODG817" s="72"/>
      <c r="ODH817" s="72"/>
      <c r="ODI817" s="72"/>
      <c r="ODJ817" s="72"/>
      <c r="ODK817" s="72"/>
      <c r="ODL817" s="72"/>
      <c r="ODM817" s="72"/>
      <c r="ODN817" s="72"/>
      <c r="ODO817" s="72"/>
      <c r="ODP817" s="72"/>
      <c r="ODQ817" s="72"/>
      <c r="ODR817" s="72"/>
      <c r="ODS817" s="72"/>
      <c r="ODT817" s="72"/>
      <c r="ODU817" s="72"/>
      <c r="ODV817" s="72"/>
      <c r="ODW817" s="72"/>
      <c r="ODX817" s="72"/>
      <c r="ODY817" s="72"/>
      <c r="ODZ817" s="72"/>
      <c r="OEA817" s="72"/>
      <c r="OEB817" s="72"/>
      <c r="OEC817" s="72"/>
      <c r="OED817" s="72"/>
      <c r="OEE817" s="72"/>
      <c r="OEF817" s="72"/>
      <c r="OEG817" s="72"/>
      <c r="OEH817" s="72"/>
      <c r="OEI817" s="72"/>
      <c r="OEJ817" s="72"/>
      <c r="OEK817" s="72"/>
      <c r="OEL817" s="72"/>
      <c r="OEM817" s="72"/>
      <c r="OEN817" s="72"/>
      <c r="OEO817" s="72"/>
      <c r="OEP817" s="72"/>
      <c r="OEQ817" s="72"/>
      <c r="OER817" s="72"/>
      <c r="OES817" s="72"/>
      <c r="OET817" s="72"/>
      <c r="OEU817" s="72"/>
      <c r="OEV817" s="72"/>
      <c r="OEW817" s="72"/>
      <c r="OEX817" s="72"/>
      <c r="OEY817" s="72"/>
      <c r="OEZ817" s="72"/>
      <c r="OFA817" s="72"/>
      <c r="OFB817" s="72"/>
      <c r="OFC817" s="72"/>
      <c r="OFD817" s="72"/>
      <c r="OFE817" s="72"/>
      <c r="OFF817" s="72"/>
      <c r="OFG817" s="72"/>
      <c r="OFH817" s="72"/>
      <c r="OFI817" s="72"/>
      <c r="OFJ817" s="72"/>
      <c r="OFK817" s="72"/>
      <c r="OFL817" s="72"/>
      <c r="OFM817" s="72"/>
      <c r="OFN817" s="72"/>
      <c r="OFO817" s="72"/>
      <c r="OFP817" s="72"/>
      <c r="OFQ817" s="72"/>
      <c r="OFR817" s="72"/>
      <c r="OFS817" s="72"/>
      <c r="OFT817" s="72"/>
      <c r="OFU817" s="72"/>
      <c r="OFV817" s="72"/>
      <c r="OFW817" s="72"/>
      <c r="OFX817" s="72"/>
      <c r="OFY817" s="72"/>
      <c r="OFZ817" s="72"/>
      <c r="OGA817" s="72"/>
      <c r="OGB817" s="72"/>
      <c r="OGC817" s="72"/>
      <c r="OGD817" s="72"/>
      <c r="OGE817" s="72"/>
      <c r="OGF817" s="72"/>
      <c r="OGG817" s="72"/>
      <c r="OGH817" s="72"/>
      <c r="OGI817" s="72"/>
      <c r="OGJ817" s="72"/>
      <c r="OGK817" s="72"/>
      <c r="OGL817" s="72"/>
      <c r="OGM817" s="72"/>
      <c r="OGN817" s="72"/>
      <c r="OGO817" s="72"/>
      <c r="OGP817" s="72"/>
      <c r="OGQ817" s="72"/>
      <c r="OGR817" s="72"/>
      <c r="OGS817" s="72"/>
      <c r="OGT817" s="72"/>
      <c r="OGU817" s="72"/>
      <c r="OGV817" s="72"/>
      <c r="OGW817" s="72"/>
      <c r="OGX817" s="72"/>
      <c r="OGY817" s="72"/>
      <c r="OGZ817" s="72"/>
      <c r="OHA817" s="72"/>
      <c r="OHB817" s="72"/>
      <c r="OHC817" s="72"/>
      <c r="OHD817" s="72"/>
      <c r="OHE817" s="72"/>
      <c r="OHF817" s="72"/>
      <c r="OHG817" s="72"/>
      <c r="OHH817" s="72"/>
      <c r="OHI817" s="72"/>
      <c r="OHJ817" s="72"/>
      <c r="OHK817" s="72"/>
      <c r="OHL817" s="72"/>
      <c r="OHM817" s="72"/>
      <c r="OHN817" s="72"/>
      <c r="OHO817" s="72"/>
      <c r="OHP817" s="72"/>
      <c r="OHQ817" s="72"/>
      <c r="OHR817" s="72"/>
      <c r="OHS817" s="72"/>
      <c r="OHT817" s="72"/>
      <c r="OHU817" s="72"/>
      <c r="OHV817" s="72"/>
      <c r="OHW817" s="72"/>
      <c r="OHX817" s="72"/>
      <c r="OHY817" s="72"/>
      <c r="OHZ817" s="72"/>
      <c r="OIA817" s="72"/>
      <c r="OIB817" s="72"/>
      <c r="OIC817" s="72"/>
      <c r="OID817" s="72"/>
      <c r="OIE817" s="72"/>
      <c r="OIF817" s="72"/>
      <c r="OIG817" s="72"/>
      <c r="OIH817" s="72"/>
      <c r="OII817" s="72"/>
      <c r="OIJ817" s="72"/>
      <c r="OIK817" s="72"/>
      <c r="OIL817" s="72"/>
      <c r="OIM817" s="72"/>
      <c r="OIN817" s="72"/>
      <c r="OIO817" s="72"/>
      <c r="OIP817" s="72"/>
      <c r="OIQ817" s="72"/>
      <c r="OIR817" s="72"/>
      <c r="OIS817" s="72"/>
      <c r="OIT817" s="72"/>
      <c r="OIU817" s="72"/>
      <c r="OIV817" s="72"/>
      <c r="OIW817" s="72"/>
      <c r="OIX817" s="72"/>
      <c r="OIY817" s="72"/>
      <c r="OIZ817" s="72"/>
      <c r="OJA817" s="72"/>
      <c r="OJB817" s="72"/>
      <c r="OJC817" s="72"/>
      <c r="OJD817" s="72"/>
      <c r="OJE817" s="72"/>
      <c r="OJF817" s="72"/>
      <c r="OJG817" s="72"/>
      <c r="OJH817" s="72"/>
      <c r="OJI817" s="72"/>
      <c r="OJJ817" s="72"/>
      <c r="OJK817" s="72"/>
      <c r="OJL817" s="72"/>
      <c r="OJM817" s="72"/>
      <c r="OJN817" s="72"/>
      <c r="OJO817" s="72"/>
      <c r="OJP817" s="72"/>
      <c r="OJQ817" s="72"/>
      <c r="OJR817" s="72"/>
      <c r="OJS817" s="72"/>
      <c r="OJT817" s="72"/>
      <c r="OJU817" s="72"/>
      <c r="OJV817" s="72"/>
      <c r="OJW817" s="72"/>
      <c r="OJX817" s="72"/>
      <c r="OJY817" s="72"/>
      <c r="OJZ817" s="72"/>
      <c r="OKA817" s="72"/>
      <c r="OKB817" s="72"/>
      <c r="OKC817" s="72"/>
      <c r="OKD817" s="72"/>
      <c r="OKE817" s="72"/>
      <c r="OKF817" s="72"/>
      <c r="OKG817" s="72"/>
      <c r="OKH817" s="72"/>
      <c r="OKI817" s="72"/>
      <c r="OKJ817" s="72"/>
      <c r="OKK817" s="72"/>
      <c r="OKL817" s="72"/>
      <c r="OKM817" s="72"/>
      <c r="OKN817" s="72"/>
      <c r="OKO817" s="72"/>
      <c r="OKP817" s="72"/>
      <c r="OKQ817" s="72"/>
      <c r="OKR817" s="72"/>
      <c r="OKS817" s="72"/>
      <c r="OKT817" s="72"/>
      <c r="OKU817" s="72"/>
      <c r="OKV817" s="72"/>
      <c r="OKW817" s="72"/>
      <c r="OKX817" s="72"/>
      <c r="OKY817" s="72"/>
      <c r="OKZ817" s="72"/>
      <c r="OLA817" s="72"/>
      <c r="OLB817" s="72"/>
      <c r="OLC817" s="72"/>
      <c r="OLD817" s="72"/>
      <c r="OLE817" s="72"/>
      <c r="OLF817" s="72"/>
      <c r="OLG817" s="72"/>
      <c r="OLH817" s="72"/>
      <c r="OLI817" s="72"/>
      <c r="OLJ817" s="72"/>
      <c r="OLK817" s="72"/>
      <c r="OLL817" s="72"/>
      <c r="OLM817" s="72"/>
      <c r="OLN817" s="72"/>
      <c r="OLO817" s="72"/>
      <c r="OLP817" s="72"/>
      <c r="OLQ817" s="72"/>
      <c r="OLR817" s="72"/>
      <c r="OLS817" s="72"/>
      <c r="OLT817" s="72"/>
      <c r="OLU817" s="72"/>
      <c r="OLV817" s="72"/>
      <c r="OLW817" s="72"/>
      <c r="OLX817" s="72"/>
      <c r="OLY817" s="72"/>
      <c r="OLZ817" s="72"/>
      <c r="OMA817" s="72"/>
      <c r="OMB817" s="72"/>
      <c r="OMC817" s="72"/>
      <c r="OMD817" s="72"/>
      <c r="OME817" s="72"/>
      <c r="OMF817" s="72"/>
      <c r="OMG817" s="72"/>
      <c r="OMH817" s="72"/>
      <c r="OMI817" s="72"/>
      <c r="OMJ817" s="72"/>
      <c r="OMK817" s="72"/>
      <c r="OML817" s="72"/>
      <c r="OMM817" s="72"/>
      <c r="OMN817" s="72"/>
      <c r="OMO817" s="72"/>
      <c r="OMP817" s="72"/>
      <c r="OMQ817" s="72"/>
      <c r="OMR817" s="72"/>
      <c r="OMS817" s="72"/>
      <c r="OMT817" s="72"/>
      <c r="OMU817" s="72"/>
      <c r="OMV817" s="72"/>
      <c r="OMW817" s="72"/>
      <c r="OMX817" s="72"/>
      <c r="OMY817" s="72"/>
      <c r="OMZ817" s="72"/>
      <c r="ONA817" s="72"/>
      <c r="ONB817" s="72"/>
      <c r="ONC817" s="72"/>
      <c r="OND817" s="72"/>
      <c r="ONE817" s="72"/>
      <c r="ONF817" s="72"/>
      <c r="ONG817" s="72"/>
      <c r="ONH817" s="72"/>
      <c r="ONI817" s="72"/>
      <c r="ONJ817" s="72"/>
      <c r="ONK817" s="72"/>
      <c r="ONL817" s="72"/>
      <c r="ONM817" s="72"/>
      <c r="ONN817" s="72"/>
      <c r="ONO817" s="72"/>
      <c r="ONP817" s="72"/>
      <c r="ONQ817" s="72"/>
      <c r="ONR817" s="72"/>
      <c r="ONS817" s="72"/>
      <c r="ONT817" s="72"/>
      <c r="ONU817" s="72"/>
      <c r="ONV817" s="72"/>
      <c r="ONW817" s="72"/>
      <c r="ONX817" s="72"/>
      <c r="ONY817" s="72"/>
      <c r="ONZ817" s="72"/>
      <c r="OOA817" s="72"/>
      <c r="OOB817" s="72"/>
      <c r="OOC817" s="72"/>
      <c r="OOD817" s="72"/>
      <c r="OOE817" s="72"/>
      <c r="OOF817" s="72"/>
      <c r="OOG817" s="72"/>
      <c r="OOH817" s="72"/>
      <c r="OOI817" s="72"/>
      <c r="OOJ817" s="72"/>
      <c r="OOK817" s="72"/>
      <c r="OOL817" s="72"/>
      <c r="OOM817" s="72"/>
      <c r="OON817" s="72"/>
      <c r="OOO817" s="72"/>
      <c r="OOP817" s="72"/>
      <c r="OOQ817" s="72"/>
      <c r="OOR817" s="72"/>
      <c r="OOS817" s="72"/>
      <c r="OOT817" s="72"/>
      <c r="OOU817" s="72"/>
      <c r="OOV817" s="72"/>
      <c r="OOW817" s="72"/>
      <c r="OOX817" s="72"/>
      <c r="OOY817" s="72"/>
      <c r="OOZ817" s="72"/>
      <c r="OPA817" s="72"/>
      <c r="OPB817" s="72"/>
      <c r="OPC817" s="72"/>
      <c r="OPD817" s="72"/>
      <c r="OPE817" s="72"/>
      <c r="OPF817" s="72"/>
      <c r="OPG817" s="72"/>
      <c r="OPH817" s="72"/>
      <c r="OPI817" s="72"/>
      <c r="OPJ817" s="72"/>
      <c r="OPK817" s="72"/>
      <c r="OPL817" s="72"/>
      <c r="OPM817" s="72"/>
      <c r="OPN817" s="72"/>
      <c r="OPO817" s="72"/>
      <c r="OPP817" s="72"/>
      <c r="OPQ817" s="72"/>
      <c r="OPR817" s="72"/>
      <c r="OPS817" s="72"/>
      <c r="OPT817" s="72"/>
      <c r="OPU817" s="72"/>
      <c r="OPV817" s="72"/>
      <c r="OPW817" s="72"/>
      <c r="OPX817" s="72"/>
      <c r="OPY817" s="72"/>
      <c r="OPZ817" s="72"/>
      <c r="OQA817" s="72"/>
      <c r="OQB817" s="72"/>
      <c r="OQC817" s="72"/>
      <c r="OQD817" s="72"/>
      <c r="OQE817" s="72"/>
      <c r="OQF817" s="72"/>
      <c r="OQG817" s="72"/>
      <c r="OQH817" s="72"/>
      <c r="OQI817" s="72"/>
      <c r="OQJ817" s="72"/>
      <c r="OQK817" s="72"/>
      <c r="OQL817" s="72"/>
      <c r="OQM817" s="72"/>
      <c r="OQN817" s="72"/>
      <c r="OQO817" s="72"/>
      <c r="OQP817" s="72"/>
      <c r="OQQ817" s="72"/>
      <c r="OQR817" s="72"/>
      <c r="OQS817" s="72"/>
      <c r="OQT817" s="72"/>
      <c r="OQU817" s="72"/>
      <c r="OQV817" s="72"/>
      <c r="OQW817" s="72"/>
      <c r="OQX817" s="72"/>
      <c r="OQY817" s="72"/>
      <c r="OQZ817" s="72"/>
      <c r="ORA817" s="72"/>
      <c r="ORB817" s="72"/>
      <c r="ORC817" s="72"/>
      <c r="ORD817" s="72"/>
      <c r="ORE817" s="72"/>
      <c r="ORF817" s="72"/>
      <c r="ORG817" s="72"/>
      <c r="ORH817" s="72"/>
      <c r="ORI817" s="72"/>
      <c r="ORJ817" s="72"/>
      <c r="ORK817" s="72"/>
      <c r="ORL817" s="72"/>
      <c r="ORM817" s="72"/>
      <c r="ORN817" s="72"/>
      <c r="ORO817" s="72"/>
      <c r="ORP817" s="72"/>
      <c r="ORQ817" s="72"/>
      <c r="ORR817" s="72"/>
      <c r="ORS817" s="72"/>
      <c r="ORT817" s="72"/>
      <c r="ORU817" s="72"/>
      <c r="ORV817" s="72"/>
      <c r="ORW817" s="72"/>
      <c r="ORX817" s="72"/>
      <c r="ORY817" s="72"/>
      <c r="ORZ817" s="72"/>
      <c r="OSA817" s="72"/>
      <c r="OSB817" s="72"/>
      <c r="OSC817" s="72"/>
      <c r="OSD817" s="72"/>
      <c r="OSE817" s="72"/>
      <c r="OSF817" s="72"/>
      <c r="OSG817" s="72"/>
      <c r="OSH817" s="72"/>
      <c r="OSI817" s="72"/>
      <c r="OSJ817" s="72"/>
      <c r="OSK817" s="72"/>
      <c r="OSL817" s="72"/>
      <c r="OSM817" s="72"/>
      <c r="OSN817" s="72"/>
      <c r="OSO817" s="72"/>
      <c r="OSP817" s="72"/>
      <c r="OSQ817" s="72"/>
      <c r="OSR817" s="72"/>
      <c r="OSS817" s="72"/>
      <c r="OST817" s="72"/>
      <c r="OSU817" s="72"/>
      <c r="OSV817" s="72"/>
      <c r="OSW817" s="72"/>
      <c r="OSX817" s="72"/>
      <c r="OSY817" s="72"/>
      <c r="OSZ817" s="72"/>
      <c r="OTA817" s="72"/>
      <c r="OTB817" s="72"/>
      <c r="OTC817" s="72"/>
      <c r="OTD817" s="72"/>
      <c r="OTE817" s="72"/>
      <c r="OTF817" s="72"/>
      <c r="OTG817" s="72"/>
      <c r="OTH817" s="72"/>
      <c r="OTI817" s="72"/>
      <c r="OTJ817" s="72"/>
      <c r="OTK817" s="72"/>
      <c r="OTL817" s="72"/>
      <c r="OTM817" s="72"/>
      <c r="OTN817" s="72"/>
      <c r="OTO817" s="72"/>
      <c r="OTP817" s="72"/>
      <c r="OTQ817" s="72"/>
      <c r="OTR817" s="72"/>
      <c r="OTS817" s="72"/>
      <c r="OTT817" s="72"/>
      <c r="OTU817" s="72"/>
      <c r="OTV817" s="72"/>
      <c r="OTW817" s="72"/>
      <c r="OTX817" s="72"/>
      <c r="OTY817" s="72"/>
      <c r="OTZ817" s="72"/>
      <c r="OUA817" s="72"/>
      <c r="OUB817" s="72"/>
      <c r="OUC817" s="72"/>
      <c r="OUD817" s="72"/>
      <c r="OUE817" s="72"/>
      <c r="OUF817" s="72"/>
      <c r="OUG817" s="72"/>
      <c r="OUH817" s="72"/>
      <c r="OUI817" s="72"/>
      <c r="OUJ817" s="72"/>
      <c r="OUK817" s="72"/>
      <c r="OUL817" s="72"/>
      <c r="OUM817" s="72"/>
      <c r="OUN817" s="72"/>
      <c r="OUO817" s="72"/>
      <c r="OUP817" s="72"/>
      <c r="OUQ817" s="72"/>
      <c r="OUR817" s="72"/>
      <c r="OUS817" s="72"/>
      <c r="OUT817" s="72"/>
      <c r="OUU817" s="72"/>
      <c r="OUV817" s="72"/>
      <c r="OUW817" s="72"/>
      <c r="OUX817" s="72"/>
      <c r="OUY817" s="72"/>
      <c r="OUZ817" s="72"/>
      <c r="OVA817" s="72"/>
      <c r="OVB817" s="72"/>
      <c r="OVC817" s="72"/>
      <c r="OVD817" s="72"/>
      <c r="OVE817" s="72"/>
      <c r="OVF817" s="72"/>
      <c r="OVG817" s="72"/>
      <c r="OVH817" s="72"/>
      <c r="OVI817" s="72"/>
      <c r="OVJ817" s="72"/>
      <c r="OVK817" s="72"/>
      <c r="OVL817" s="72"/>
      <c r="OVM817" s="72"/>
      <c r="OVN817" s="72"/>
      <c r="OVO817" s="72"/>
      <c r="OVP817" s="72"/>
      <c r="OVQ817" s="72"/>
      <c r="OVR817" s="72"/>
      <c r="OVS817" s="72"/>
      <c r="OVT817" s="72"/>
      <c r="OVU817" s="72"/>
      <c r="OVV817" s="72"/>
      <c r="OVW817" s="72"/>
      <c r="OVX817" s="72"/>
      <c r="OVY817" s="72"/>
      <c r="OVZ817" s="72"/>
      <c r="OWA817" s="72"/>
      <c r="OWB817" s="72"/>
      <c r="OWC817" s="72"/>
      <c r="OWD817" s="72"/>
      <c r="OWE817" s="72"/>
      <c r="OWF817" s="72"/>
      <c r="OWG817" s="72"/>
      <c r="OWH817" s="72"/>
      <c r="OWI817" s="72"/>
      <c r="OWJ817" s="72"/>
      <c r="OWK817" s="72"/>
      <c r="OWL817" s="72"/>
      <c r="OWM817" s="72"/>
      <c r="OWN817" s="72"/>
      <c r="OWO817" s="72"/>
      <c r="OWP817" s="72"/>
      <c r="OWQ817" s="72"/>
      <c r="OWR817" s="72"/>
      <c r="OWS817" s="72"/>
      <c r="OWT817" s="72"/>
      <c r="OWU817" s="72"/>
      <c r="OWV817" s="72"/>
      <c r="OWW817" s="72"/>
      <c r="OWX817" s="72"/>
      <c r="OWY817" s="72"/>
      <c r="OWZ817" s="72"/>
      <c r="OXA817" s="72"/>
      <c r="OXB817" s="72"/>
      <c r="OXC817" s="72"/>
      <c r="OXD817" s="72"/>
      <c r="OXE817" s="72"/>
      <c r="OXF817" s="72"/>
      <c r="OXG817" s="72"/>
      <c r="OXH817" s="72"/>
      <c r="OXI817" s="72"/>
      <c r="OXJ817" s="72"/>
      <c r="OXK817" s="72"/>
      <c r="OXL817" s="72"/>
      <c r="OXM817" s="72"/>
      <c r="OXN817" s="72"/>
      <c r="OXO817" s="72"/>
      <c r="OXP817" s="72"/>
      <c r="OXQ817" s="72"/>
      <c r="OXR817" s="72"/>
      <c r="OXS817" s="72"/>
      <c r="OXT817" s="72"/>
      <c r="OXU817" s="72"/>
      <c r="OXV817" s="72"/>
      <c r="OXW817" s="72"/>
      <c r="OXX817" s="72"/>
      <c r="OXY817" s="72"/>
      <c r="OXZ817" s="72"/>
      <c r="OYA817" s="72"/>
      <c r="OYB817" s="72"/>
      <c r="OYC817" s="72"/>
      <c r="OYD817" s="72"/>
      <c r="OYE817" s="72"/>
      <c r="OYF817" s="72"/>
      <c r="OYG817" s="72"/>
      <c r="OYH817" s="72"/>
      <c r="OYI817" s="72"/>
      <c r="OYJ817" s="72"/>
      <c r="OYK817" s="72"/>
      <c r="OYL817" s="72"/>
      <c r="OYM817" s="72"/>
      <c r="OYN817" s="72"/>
      <c r="OYO817" s="72"/>
      <c r="OYP817" s="72"/>
      <c r="OYQ817" s="72"/>
      <c r="OYR817" s="72"/>
      <c r="OYS817" s="72"/>
      <c r="OYT817" s="72"/>
      <c r="OYU817" s="72"/>
      <c r="OYV817" s="72"/>
      <c r="OYW817" s="72"/>
      <c r="OYX817" s="72"/>
      <c r="OYY817" s="72"/>
      <c r="OYZ817" s="72"/>
      <c r="OZA817" s="72"/>
      <c r="OZB817" s="72"/>
      <c r="OZC817" s="72"/>
      <c r="OZD817" s="72"/>
      <c r="OZE817" s="72"/>
      <c r="OZF817" s="72"/>
      <c r="OZG817" s="72"/>
      <c r="OZH817" s="72"/>
      <c r="OZI817" s="72"/>
      <c r="OZJ817" s="72"/>
      <c r="OZK817" s="72"/>
      <c r="OZL817" s="72"/>
      <c r="OZM817" s="72"/>
      <c r="OZN817" s="72"/>
      <c r="OZO817" s="72"/>
      <c r="OZP817" s="72"/>
      <c r="OZQ817" s="72"/>
      <c r="OZR817" s="72"/>
      <c r="OZS817" s="72"/>
      <c r="OZT817" s="72"/>
      <c r="OZU817" s="72"/>
      <c r="OZV817" s="72"/>
      <c r="OZW817" s="72"/>
      <c r="OZX817" s="72"/>
      <c r="OZY817" s="72"/>
      <c r="OZZ817" s="72"/>
      <c r="PAA817" s="72"/>
      <c r="PAB817" s="72"/>
      <c r="PAC817" s="72"/>
      <c r="PAD817" s="72"/>
      <c r="PAE817" s="72"/>
      <c r="PAF817" s="72"/>
      <c r="PAG817" s="72"/>
      <c r="PAH817" s="72"/>
      <c r="PAI817" s="72"/>
      <c r="PAJ817" s="72"/>
      <c r="PAK817" s="72"/>
      <c r="PAL817" s="72"/>
      <c r="PAM817" s="72"/>
      <c r="PAN817" s="72"/>
      <c r="PAO817" s="72"/>
      <c r="PAP817" s="72"/>
      <c r="PAQ817" s="72"/>
      <c r="PAR817" s="72"/>
      <c r="PAS817" s="72"/>
      <c r="PAT817" s="72"/>
      <c r="PAU817" s="72"/>
      <c r="PAV817" s="72"/>
      <c r="PAW817" s="72"/>
      <c r="PAX817" s="72"/>
      <c r="PAY817" s="72"/>
      <c r="PAZ817" s="72"/>
      <c r="PBA817" s="72"/>
      <c r="PBB817" s="72"/>
      <c r="PBC817" s="72"/>
      <c r="PBD817" s="72"/>
      <c r="PBE817" s="72"/>
      <c r="PBF817" s="72"/>
      <c r="PBG817" s="72"/>
      <c r="PBH817" s="72"/>
      <c r="PBI817" s="72"/>
      <c r="PBJ817" s="72"/>
      <c r="PBK817" s="72"/>
      <c r="PBL817" s="72"/>
      <c r="PBM817" s="72"/>
      <c r="PBN817" s="72"/>
      <c r="PBO817" s="72"/>
      <c r="PBP817" s="72"/>
      <c r="PBQ817" s="72"/>
      <c r="PBR817" s="72"/>
      <c r="PBS817" s="72"/>
      <c r="PBT817" s="72"/>
      <c r="PBU817" s="72"/>
      <c r="PBV817" s="72"/>
      <c r="PBW817" s="72"/>
      <c r="PBX817" s="72"/>
      <c r="PBY817" s="72"/>
      <c r="PBZ817" s="72"/>
      <c r="PCA817" s="72"/>
      <c r="PCB817" s="72"/>
      <c r="PCC817" s="72"/>
      <c r="PCD817" s="72"/>
      <c r="PCE817" s="72"/>
      <c r="PCF817" s="72"/>
      <c r="PCG817" s="72"/>
      <c r="PCH817" s="72"/>
      <c r="PCI817" s="72"/>
      <c r="PCJ817" s="72"/>
      <c r="PCK817" s="72"/>
      <c r="PCL817" s="72"/>
      <c r="PCM817" s="72"/>
      <c r="PCN817" s="72"/>
      <c r="PCO817" s="72"/>
      <c r="PCP817" s="72"/>
      <c r="PCQ817" s="72"/>
      <c r="PCR817" s="72"/>
      <c r="PCS817" s="72"/>
      <c r="PCT817" s="72"/>
      <c r="PCU817" s="72"/>
      <c r="PCV817" s="72"/>
      <c r="PCW817" s="72"/>
      <c r="PCX817" s="72"/>
      <c r="PCY817" s="72"/>
      <c r="PCZ817" s="72"/>
      <c r="PDA817" s="72"/>
      <c r="PDB817" s="72"/>
      <c r="PDC817" s="72"/>
      <c r="PDD817" s="72"/>
      <c r="PDE817" s="72"/>
      <c r="PDF817" s="72"/>
      <c r="PDG817" s="72"/>
      <c r="PDH817" s="72"/>
      <c r="PDI817" s="72"/>
      <c r="PDJ817" s="72"/>
      <c r="PDK817" s="72"/>
      <c r="PDL817" s="72"/>
      <c r="PDM817" s="72"/>
      <c r="PDN817" s="72"/>
      <c r="PDO817" s="72"/>
      <c r="PDP817" s="72"/>
      <c r="PDQ817" s="72"/>
      <c r="PDR817" s="72"/>
      <c r="PDS817" s="72"/>
      <c r="PDT817" s="72"/>
      <c r="PDU817" s="72"/>
      <c r="PDV817" s="72"/>
      <c r="PDW817" s="72"/>
      <c r="PDX817" s="72"/>
      <c r="PDY817" s="72"/>
      <c r="PDZ817" s="72"/>
      <c r="PEA817" s="72"/>
      <c r="PEB817" s="72"/>
      <c r="PEC817" s="72"/>
      <c r="PED817" s="72"/>
      <c r="PEE817" s="72"/>
      <c r="PEF817" s="72"/>
      <c r="PEG817" s="72"/>
      <c r="PEH817" s="72"/>
      <c r="PEI817" s="72"/>
      <c r="PEJ817" s="72"/>
      <c r="PEK817" s="72"/>
      <c r="PEL817" s="72"/>
      <c r="PEM817" s="72"/>
      <c r="PEN817" s="72"/>
      <c r="PEO817" s="72"/>
      <c r="PEP817" s="72"/>
      <c r="PEQ817" s="72"/>
      <c r="PER817" s="72"/>
      <c r="PES817" s="72"/>
      <c r="PET817" s="72"/>
      <c r="PEU817" s="72"/>
      <c r="PEV817" s="72"/>
      <c r="PEW817" s="72"/>
      <c r="PEX817" s="72"/>
      <c r="PEY817" s="72"/>
      <c r="PEZ817" s="72"/>
      <c r="PFA817" s="72"/>
      <c r="PFB817" s="72"/>
      <c r="PFC817" s="72"/>
      <c r="PFD817" s="72"/>
      <c r="PFE817" s="72"/>
      <c r="PFF817" s="72"/>
      <c r="PFG817" s="72"/>
      <c r="PFH817" s="72"/>
      <c r="PFI817" s="72"/>
      <c r="PFJ817" s="72"/>
      <c r="PFK817" s="72"/>
      <c r="PFL817" s="72"/>
      <c r="PFM817" s="72"/>
      <c r="PFN817" s="72"/>
      <c r="PFO817" s="72"/>
      <c r="PFP817" s="72"/>
      <c r="PFQ817" s="72"/>
      <c r="PFR817" s="72"/>
      <c r="PFS817" s="72"/>
      <c r="PFT817" s="72"/>
      <c r="PFU817" s="72"/>
      <c r="PFV817" s="72"/>
      <c r="PFW817" s="72"/>
      <c r="PFX817" s="72"/>
      <c r="PFY817" s="72"/>
      <c r="PFZ817" s="72"/>
      <c r="PGA817" s="72"/>
      <c r="PGB817" s="72"/>
      <c r="PGC817" s="72"/>
      <c r="PGD817" s="72"/>
      <c r="PGE817" s="72"/>
      <c r="PGF817" s="72"/>
      <c r="PGG817" s="72"/>
      <c r="PGH817" s="72"/>
      <c r="PGI817" s="72"/>
      <c r="PGJ817" s="72"/>
      <c r="PGK817" s="72"/>
      <c r="PGL817" s="72"/>
      <c r="PGM817" s="72"/>
      <c r="PGN817" s="72"/>
      <c r="PGO817" s="72"/>
      <c r="PGP817" s="72"/>
      <c r="PGQ817" s="72"/>
      <c r="PGR817" s="72"/>
      <c r="PGS817" s="72"/>
      <c r="PGT817" s="72"/>
      <c r="PGU817" s="72"/>
      <c r="PGV817" s="72"/>
      <c r="PGW817" s="72"/>
      <c r="PGX817" s="72"/>
      <c r="PGY817" s="72"/>
      <c r="PGZ817" s="72"/>
      <c r="PHA817" s="72"/>
      <c r="PHB817" s="72"/>
      <c r="PHC817" s="72"/>
      <c r="PHD817" s="72"/>
      <c r="PHE817" s="72"/>
      <c r="PHF817" s="72"/>
      <c r="PHG817" s="72"/>
      <c r="PHH817" s="72"/>
      <c r="PHI817" s="72"/>
      <c r="PHJ817" s="72"/>
      <c r="PHK817" s="72"/>
      <c r="PHL817" s="72"/>
      <c r="PHM817" s="72"/>
      <c r="PHN817" s="72"/>
      <c r="PHO817" s="72"/>
      <c r="PHP817" s="72"/>
      <c r="PHQ817" s="72"/>
      <c r="PHR817" s="72"/>
      <c r="PHS817" s="72"/>
      <c r="PHT817" s="72"/>
      <c r="PHU817" s="72"/>
      <c r="PHV817" s="72"/>
      <c r="PHW817" s="72"/>
      <c r="PHX817" s="72"/>
      <c r="PHY817" s="72"/>
      <c r="PHZ817" s="72"/>
      <c r="PIA817" s="72"/>
      <c r="PIB817" s="72"/>
      <c r="PIC817" s="72"/>
      <c r="PID817" s="72"/>
      <c r="PIE817" s="72"/>
      <c r="PIF817" s="72"/>
      <c r="PIG817" s="72"/>
      <c r="PIH817" s="72"/>
      <c r="PII817" s="72"/>
      <c r="PIJ817" s="72"/>
      <c r="PIK817" s="72"/>
      <c r="PIL817" s="72"/>
      <c r="PIM817" s="72"/>
      <c r="PIN817" s="72"/>
      <c r="PIO817" s="72"/>
      <c r="PIP817" s="72"/>
      <c r="PIQ817" s="72"/>
      <c r="PIR817" s="72"/>
      <c r="PIS817" s="72"/>
      <c r="PIT817" s="72"/>
      <c r="PIU817" s="72"/>
      <c r="PIV817" s="72"/>
      <c r="PIW817" s="72"/>
      <c r="PIX817" s="72"/>
      <c r="PIY817" s="72"/>
      <c r="PIZ817" s="72"/>
      <c r="PJA817" s="72"/>
      <c r="PJB817" s="72"/>
      <c r="PJC817" s="72"/>
      <c r="PJD817" s="72"/>
      <c r="PJE817" s="72"/>
      <c r="PJF817" s="72"/>
      <c r="PJG817" s="72"/>
      <c r="PJH817" s="72"/>
      <c r="PJI817" s="72"/>
      <c r="PJJ817" s="72"/>
      <c r="PJK817" s="72"/>
      <c r="PJL817" s="72"/>
      <c r="PJM817" s="72"/>
      <c r="PJN817" s="72"/>
      <c r="PJO817" s="72"/>
      <c r="PJP817" s="72"/>
      <c r="PJQ817" s="72"/>
      <c r="PJR817" s="72"/>
      <c r="PJS817" s="72"/>
      <c r="PJT817" s="72"/>
      <c r="PJU817" s="72"/>
      <c r="PJV817" s="72"/>
      <c r="PJW817" s="72"/>
      <c r="PJX817" s="72"/>
      <c r="PJY817" s="72"/>
      <c r="PJZ817" s="72"/>
      <c r="PKA817" s="72"/>
      <c r="PKB817" s="72"/>
      <c r="PKC817" s="72"/>
      <c r="PKD817" s="72"/>
      <c r="PKE817" s="72"/>
      <c r="PKF817" s="72"/>
      <c r="PKG817" s="72"/>
      <c r="PKH817" s="72"/>
      <c r="PKI817" s="72"/>
      <c r="PKJ817" s="72"/>
      <c r="PKK817" s="72"/>
      <c r="PKL817" s="72"/>
      <c r="PKM817" s="72"/>
      <c r="PKN817" s="72"/>
      <c r="PKO817" s="72"/>
      <c r="PKP817" s="72"/>
      <c r="PKQ817" s="72"/>
      <c r="PKR817" s="72"/>
      <c r="PKS817" s="72"/>
      <c r="PKT817" s="72"/>
      <c r="PKU817" s="72"/>
      <c r="PKV817" s="72"/>
      <c r="PKW817" s="72"/>
      <c r="PKX817" s="72"/>
      <c r="PKY817" s="72"/>
      <c r="PKZ817" s="72"/>
      <c r="PLA817" s="72"/>
      <c r="PLB817" s="72"/>
      <c r="PLC817" s="72"/>
      <c r="PLD817" s="72"/>
      <c r="PLE817" s="72"/>
      <c r="PLF817" s="72"/>
      <c r="PLG817" s="72"/>
      <c r="PLH817" s="72"/>
      <c r="PLI817" s="72"/>
      <c r="PLJ817" s="72"/>
      <c r="PLK817" s="72"/>
      <c r="PLL817" s="72"/>
      <c r="PLM817" s="72"/>
      <c r="PLN817" s="72"/>
      <c r="PLO817" s="72"/>
      <c r="PLP817" s="72"/>
      <c r="PLQ817" s="72"/>
      <c r="PLR817" s="72"/>
      <c r="PLS817" s="72"/>
      <c r="PLT817" s="72"/>
      <c r="PLU817" s="72"/>
      <c r="PLV817" s="72"/>
      <c r="PLW817" s="72"/>
      <c r="PLX817" s="72"/>
      <c r="PLY817" s="72"/>
      <c r="PLZ817" s="72"/>
      <c r="PMA817" s="72"/>
      <c r="PMB817" s="72"/>
      <c r="PMC817" s="72"/>
      <c r="PMD817" s="72"/>
      <c r="PME817" s="72"/>
      <c r="PMF817" s="72"/>
      <c r="PMG817" s="72"/>
      <c r="PMH817" s="72"/>
      <c r="PMI817" s="72"/>
      <c r="PMJ817" s="72"/>
      <c r="PMK817" s="72"/>
      <c r="PML817" s="72"/>
      <c r="PMM817" s="72"/>
      <c r="PMN817" s="72"/>
      <c r="PMO817" s="72"/>
      <c r="PMP817" s="72"/>
      <c r="PMQ817" s="72"/>
      <c r="PMR817" s="72"/>
      <c r="PMS817" s="72"/>
      <c r="PMT817" s="72"/>
      <c r="PMU817" s="72"/>
      <c r="PMV817" s="72"/>
      <c r="PMW817" s="72"/>
      <c r="PMX817" s="72"/>
      <c r="PMY817" s="72"/>
      <c r="PMZ817" s="72"/>
      <c r="PNA817" s="72"/>
      <c r="PNB817" s="72"/>
      <c r="PNC817" s="72"/>
      <c r="PND817" s="72"/>
      <c r="PNE817" s="72"/>
      <c r="PNF817" s="72"/>
      <c r="PNG817" s="72"/>
      <c r="PNH817" s="72"/>
      <c r="PNI817" s="72"/>
      <c r="PNJ817" s="72"/>
      <c r="PNK817" s="72"/>
      <c r="PNL817" s="72"/>
      <c r="PNM817" s="72"/>
      <c r="PNN817" s="72"/>
      <c r="PNO817" s="72"/>
      <c r="PNP817" s="72"/>
      <c r="PNQ817" s="72"/>
      <c r="PNR817" s="72"/>
      <c r="PNS817" s="72"/>
      <c r="PNT817" s="72"/>
      <c r="PNU817" s="72"/>
      <c r="PNV817" s="72"/>
      <c r="PNW817" s="72"/>
      <c r="PNX817" s="72"/>
      <c r="PNY817" s="72"/>
      <c r="PNZ817" s="72"/>
      <c r="POA817" s="72"/>
      <c r="POB817" s="72"/>
      <c r="POC817" s="72"/>
      <c r="POD817" s="72"/>
      <c r="POE817" s="72"/>
      <c r="POF817" s="72"/>
      <c r="POG817" s="72"/>
      <c r="POH817" s="72"/>
      <c r="POI817" s="72"/>
      <c r="POJ817" s="72"/>
      <c r="POK817" s="72"/>
      <c r="POL817" s="72"/>
      <c r="POM817" s="72"/>
      <c r="PON817" s="72"/>
      <c r="POO817" s="72"/>
      <c r="POP817" s="72"/>
      <c r="POQ817" s="72"/>
      <c r="POR817" s="72"/>
      <c r="POS817" s="72"/>
      <c r="POT817" s="72"/>
      <c r="POU817" s="72"/>
      <c r="POV817" s="72"/>
      <c r="POW817" s="72"/>
      <c r="POX817" s="72"/>
      <c r="POY817" s="72"/>
      <c r="POZ817" s="72"/>
      <c r="PPA817" s="72"/>
      <c r="PPB817" s="72"/>
      <c r="PPC817" s="72"/>
      <c r="PPD817" s="72"/>
      <c r="PPE817" s="72"/>
      <c r="PPF817" s="72"/>
      <c r="PPG817" s="72"/>
      <c r="PPH817" s="72"/>
      <c r="PPI817" s="72"/>
      <c r="PPJ817" s="72"/>
      <c r="PPK817" s="72"/>
      <c r="PPL817" s="72"/>
      <c r="PPM817" s="72"/>
      <c r="PPN817" s="72"/>
      <c r="PPO817" s="72"/>
      <c r="PPP817" s="72"/>
      <c r="PPQ817" s="72"/>
      <c r="PPR817" s="72"/>
      <c r="PPS817" s="72"/>
      <c r="PPT817" s="72"/>
      <c r="PPU817" s="72"/>
      <c r="PPV817" s="72"/>
      <c r="PPW817" s="72"/>
      <c r="PPX817" s="72"/>
      <c r="PPY817" s="72"/>
      <c r="PPZ817" s="72"/>
      <c r="PQA817" s="72"/>
      <c r="PQB817" s="72"/>
      <c r="PQC817" s="72"/>
      <c r="PQD817" s="72"/>
      <c r="PQE817" s="72"/>
      <c r="PQF817" s="72"/>
      <c r="PQG817" s="72"/>
      <c r="PQH817" s="72"/>
      <c r="PQI817" s="72"/>
      <c r="PQJ817" s="72"/>
      <c r="PQK817" s="72"/>
      <c r="PQL817" s="72"/>
      <c r="PQM817" s="72"/>
      <c r="PQN817" s="72"/>
      <c r="PQO817" s="72"/>
      <c r="PQP817" s="72"/>
      <c r="PQQ817" s="72"/>
      <c r="PQR817" s="72"/>
      <c r="PQS817" s="72"/>
      <c r="PQT817" s="72"/>
      <c r="PQU817" s="72"/>
      <c r="PQV817" s="72"/>
      <c r="PQW817" s="72"/>
      <c r="PQX817" s="72"/>
      <c r="PQY817" s="72"/>
      <c r="PQZ817" s="72"/>
      <c r="PRA817" s="72"/>
      <c r="PRB817" s="72"/>
      <c r="PRC817" s="72"/>
      <c r="PRD817" s="72"/>
      <c r="PRE817" s="72"/>
      <c r="PRF817" s="72"/>
      <c r="PRG817" s="72"/>
      <c r="PRH817" s="72"/>
      <c r="PRI817" s="72"/>
      <c r="PRJ817" s="72"/>
      <c r="PRK817" s="72"/>
      <c r="PRL817" s="72"/>
      <c r="PRM817" s="72"/>
      <c r="PRN817" s="72"/>
      <c r="PRO817" s="72"/>
      <c r="PRP817" s="72"/>
      <c r="PRQ817" s="72"/>
      <c r="PRR817" s="72"/>
      <c r="PRS817" s="72"/>
      <c r="PRT817" s="72"/>
      <c r="PRU817" s="72"/>
      <c r="PRV817" s="72"/>
      <c r="PRW817" s="72"/>
      <c r="PRX817" s="72"/>
      <c r="PRY817" s="72"/>
      <c r="PRZ817" s="72"/>
      <c r="PSA817" s="72"/>
      <c r="PSB817" s="72"/>
      <c r="PSC817" s="72"/>
      <c r="PSD817" s="72"/>
      <c r="PSE817" s="72"/>
      <c r="PSF817" s="72"/>
      <c r="PSG817" s="72"/>
      <c r="PSH817" s="72"/>
      <c r="PSI817" s="72"/>
      <c r="PSJ817" s="72"/>
      <c r="PSK817" s="72"/>
      <c r="PSL817" s="72"/>
      <c r="PSM817" s="72"/>
      <c r="PSN817" s="72"/>
      <c r="PSO817" s="72"/>
      <c r="PSP817" s="72"/>
      <c r="PSQ817" s="72"/>
      <c r="PSR817" s="72"/>
      <c r="PSS817" s="72"/>
      <c r="PST817" s="72"/>
      <c r="PSU817" s="72"/>
      <c r="PSV817" s="72"/>
      <c r="PSW817" s="72"/>
      <c r="PSX817" s="72"/>
      <c r="PSY817" s="72"/>
      <c r="PSZ817" s="72"/>
      <c r="PTA817" s="72"/>
      <c r="PTB817" s="72"/>
      <c r="PTC817" s="72"/>
      <c r="PTD817" s="72"/>
      <c r="PTE817" s="72"/>
      <c r="PTF817" s="72"/>
      <c r="PTG817" s="72"/>
      <c r="PTH817" s="72"/>
      <c r="PTI817" s="72"/>
      <c r="PTJ817" s="72"/>
      <c r="PTK817" s="72"/>
      <c r="PTL817" s="72"/>
      <c r="PTM817" s="72"/>
      <c r="PTN817" s="72"/>
      <c r="PTO817" s="72"/>
      <c r="PTP817" s="72"/>
      <c r="PTQ817" s="72"/>
      <c r="PTR817" s="72"/>
      <c r="PTS817" s="72"/>
      <c r="PTT817" s="72"/>
      <c r="PTU817" s="72"/>
      <c r="PTV817" s="72"/>
      <c r="PTW817" s="72"/>
      <c r="PTX817" s="72"/>
      <c r="PTY817" s="72"/>
      <c r="PTZ817" s="72"/>
      <c r="PUA817" s="72"/>
      <c r="PUB817" s="72"/>
      <c r="PUC817" s="72"/>
      <c r="PUD817" s="72"/>
      <c r="PUE817" s="72"/>
      <c r="PUF817" s="72"/>
      <c r="PUG817" s="72"/>
      <c r="PUH817" s="72"/>
      <c r="PUI817" s="72"/>
      <c r="PUJ817" s="72"/>
      <c r="PUK817" s="72"/>
      <c r="PUL817" s="72"/>
      <c r="PUM817" s="72"/>
      <c r="PUN817" s="72"/>
      <c r="PUO817" s="72"/>
      <c r="PUP817" s="72"/>
      <c r="PUQ817" s="72"/>
      <c r="PUR817" s="72"/>
      <c r="PUS817" s="72"/>
      <c r="PUT817" s="72"/>
      <c r="PUU817" s="72"/>
      <c r="PUV817" s="72"/>
      <c r="PUW817" s="72"/>
      <c r="PUX817" s="72"/>
      <c r="PUY817" s="72"/>
      <c r="PUZ817" s="72"/>
      <c r="PVA817" s="72"/>
      <c r="PVB817" s="72"/>
      <c r="PVC817" s="72"/>
      <c r="PVD817" s="72"/>
      <c r="PVE817" s="72"/>
      <c r="PVF817" s="72"/>
      <c r="PVG817" s="72"/>
      <c r="PVH817" s="72"/>
      <c r="PVI817" s="72"/>
      <c r="PVJ817" s="72"/>
      <c r="PVK817" s="72"/>
      <c r="PVL817" s="72"/>
      <c r="PVM817" s="72"/>
      <c r="PVN817" s="72"/>
      <c r="PVO817" s="72"/>
      <c r="PVP817" s="72"/>
      <c r="PVQ817" s="72"/>
      <c r="PVR817" s="72"/>
      <c r="PVS817" s="72"/>
      <c r="PVT817" s="72"/>
      <c r="PVU817" s="72"/>
      <c r="PVV817" s="72"/>
      <c r="PVW817" s="72"/>
      <c r="PVX817" s="72"/>
      <c r="PVY817" s="72"/>
      <c r="PVZ817" s="72"/>
      <c r="PWA817" s="72"/>
      <c r="PWB817" s="72"/>
      <c r="PWC817" s="72"/>
      <c r="PWD817" s="72"/>
      <c r="PWE817" s="72"/>
      <c r="PWF817" s="72"/>
      <c r="PWG817" s="72"/>
      <c r="PWH817" s="72"/>
      <c r="PWI817" s="72"/>
      <c r="PWJ817" s="72"/>
      <c r="PWK817" s="72"/>
      <c r="PWL817" s="72"/>
      <c r="PWM817" s="72"/>
      <c r="PWN817" s="72"/>
      <c r="PWO817" s="72"/>
      <c r="PWP817" s="72"/>
      <c r="PWQ817" s="72"/>
      <c r="PWR817" s="72"/>
      <c r="PWS817" s="72"/>
      <c r="PWT817" s="72"/>
      <c r="PWU817" s="72"/>
      <c r="PWV817" s="72"/>
      <c r="PWW817" s="72"/>
      <c r="PWX817" s="72"/>
      <c r="PWY817" s="72"/>
      <c r="PWZ817" s="72"/>
      <c r="PXA817" s="72"/>
      <c r="PXB817" s="72"/>
      <c r="PXC817" s="72"/>
      <c r="PXD817" s="72"/>
      <c r="PXE817" s="72"/>
      <c r="PXF817" s="72"/>
      <c r="PXG817" s="72"/>
      <c r="PXH817" s="72"/>
      <c r="PXI817" s="72"/>
      <c r="PXJ817" s="72"/>
      <c r="PXK817" s="72"/>
      <c r="PXL817" s="72"/>
      <c r="PXM817" s="72"/>
      <c r="PXN817" s="72"/>
      <c r="PXO817" s="72"/>
      <c r="PXP817" s="72"/>
      <c r="PXQ817" s="72"/>
      <c r="PXR817" s="72"/>
      <c r="PXS817" s="72"/>
      <c r="PXT817" s="72"/>
      <c r="PXU817" s="72"/>
      <c r="PXV817" s="72"/>
      <c r="PXW817" s="72"/>
      <c r="PXX817" s="72"/>
      <c r="PXY817" s="72"/>
      <c r="PXZ817" s="72"/>
      <c r="PYA817" s="72"/>
      <c r="PYB817" s="72"/>
      <c r="PYC817" s="72"/>
      <c r="PYD817" s="72"/>
      <c r="PYE817" s="72"/>
      <c r="PYF817" s="72"/>
      <c r="PYG817" s="72"/>
      <c r="PYH817" s="72"/>
      <c r="PYI817" s="72"/>
      <c r="PYJ817" s="72"/>
      <c r="PYK817" s="72"/>
      <c r="PYL817" s="72"/>
      <c r="PYM817" s="72"/>
      <c r="PYN817" s="72"/>
      <c r="PYO817" s="72"/>
      <c r="PYP817" s="72"/>
      <c r="PYQ817" s="72"/>
      <c r="PYR817" s="72"/>
      <c r="PYS817" s="72"/>
      <c r="PYT817" s="72"/>
      <c r="PYU817" s="72"/>
      <c r="PYV817" s="72"/>
      <c r="PYW817" s="72"/>
      <c r="PYX817" s="72"/>
      <c r="PYY817" s="72"/>
      <c r="PYZ817" s="72"/>
      <c r="PZA817" s="72"/>
      <c r="PZB817" s="72"/>
      <c r="PZC817" s="72"/>
      <c r="PZD817" s="72"/>
      <c r="PZE817" s="72"/>
      <c r="PZF817" s="72"/>
      <c r="PZG817" s="72"/>
      <c r="PZH817" s="72"/>
      <c r="PZI817" s="72"/>
      <c r="PZJ817" s="72"/>
      <c r="PZK817" s="72"/>
      <c r="PZL817" s="72"/>
      <c r="PZM817" s="72"/>
      <c r="PZN817" s="72"/>
      <c r="PZO817" s="72"/>
      <c r="PZP817" s="72"/>
      <c r="PZQ817" s="72"/>
      <c r="PZR817" s="72"/>
      <c r="PZS817" s="72"/>
      <c r="PZT817" s="72"/>
      <c r="PZU817" s="72"/>
      <c r="PZV817" s="72"/>
      <c r="PZW817" s="72"/>
      <c r="PZX817" s="72"/>
      <c r="PZY817" s="72"/>
      <c r="PZZ817" s="72"/>
      <c r="QAA817" s="72"/>
      <c r="QAB817" s="72"/>
      <c r="QAC817" s="72"/>
      <c r="QAD817" s="72"/>
      <c r="QAE817" s="72"/>
      <c r="QAF817" s="72"/>
      <c r="QAG817" s="72"/>
      <c r="QAH817" s="72"/>
      <c r="QAI817" s="72"/>
      <c r="QAJ817" s="72"/>
      <c r="QAK817" s="72"/>
      <c r="QAL817" s="72"/>
      <c r="QAM817" s="72"/>
      <c r="QAN817" s="72"/>
      <c r="QAO817" s="72"/>
      <c r="QAP817" s="72"/>
      <c r="QAQ817" s="72"/>
      <c r="QAR817" s="72"/>
      <c r="QAS817" s="72"/>
      <c r="QAT817" s="72"/>
      <c r="QAU817" s="72"/>
      <c r="QAV817" s="72"/>
      <c r="QAW817" s="72"/>
      <c r="QAX817" s="72"/>
      <c r="QAY817" s="72"/>
      <c r="QAZ817" s="72"/>
      <c r="QBA817" s="72"/>
      <c r="QBB817" s="72"/>
      <c r="QBC817" s="72"/>
      <c r="QBD817" s="72"/>
      <c r="QBE817" s="72"/>
      <c r="QBF817" s="72"/>
      <c r="QBG817" s="72"/>
      <c r="QBH817" s="72"/>
      <c r="QBI817" s="72"/>
      <c r="QBJ817" s="72"/>
      <c r="QBK817" s="72"/>
      <c r="QBL817" s="72"/>
      <c r="QBM817" s="72"/>
      <c r="QBN817" s="72"/>
      <c r="QBO817" s="72"/>
      <c r="QBP817" s="72"/>
      <c r="QBQ817" s="72"/>
      <c r="QBR817" s="72"/>
      <c r="QBS817" s="72"/>
      <c r="QBT817" s="72"/>
      <c r="QBU817" s="72"/>
      <c r="QBV817" s="72"/>
      <c r="QBW817" s="72"/>
      <c r="QBX817" s="72"/>
      <c r="QBY817" s="72"/>
      <c r="QBZ817" s="72"/>
      <c r="QCA817" s="72"/>
      <c r="QCB817" s="72"/>
      <c r="QCC817" s="72"/>
      <c r="QCD817" s="72"/>
      <c r="QCE817" s="72"/>
      <c r="QCF817" s="72"/>
      <c r="QCG817" s="72"/>
      <c r="QCH817" s="72"/>
      <c r="QCI817" s="72"/>
      <c r="QCJ817" s="72"/>
      <c r="QCK817" s="72"/>
      <c r="QCL817" s="72"/>
      <c r="QCM817" s="72"/>
      <c r="QCN817" s="72"/>
      <c r="QCO817" s="72"/>
      <c r="QCP817" s="72"/>
      <c r="QCQ817" s="72"/>
      <c r="QCR817" s="72"/>
      <c r="QCS817" s="72"/>
      <c r="QCT817" s="72"/>
      <c r="QCU817" s="72"/>
      <c r="QCV817" s="72"/>
      <c r="QCW817" s="72"/>
      <c r="QCX817" s="72"/>
      <c r="QCY817" s="72"/>
      <c r="QCZ817" s="72"/>
      <c r="QDA817" s="72"/>
      <c r="QDB817" s="72"/>
      <c r="QDC817" s="72"/>
      <c r="QDD817" s="72"/>
      <c r="QDE817" s="72"/>
      <c r="QDF817" s="72"/>
      <c r="QDG817" s="72"/>
      <c r="QDH817" s="72"/>
      <c r="QDI817" s="72"/>
      <c r="QDJ817" s="72"/>
      <c r="QDK817" s="72"/>
      <c r="QDL817" s="72"/>
      <c r="QDM817" s="72"/>
      <c r="QDN817" s="72"/>
      <c r="QDO817" s="72"/>
      <c r="QDP817" s="72"/>
      <c r="QDQ817" s="72"/>
      <c r="QDR817" s="72"/>
      <c r="QDS817" s="72"/>
      <c r="QDT817" s="72"/>
      <c r="QDU817" s="72"/>
      <c r="QDV817" s="72"/>
      <c r="QDW817" s="72"/>
      <c r="QDX817" s="72"/>
      <c r="QDY817" s="72"/>
      <c r="QDZ817" s="72"/>
      <c r="QEA817" s="72"/>
      <c r="QEB817" s="72"/>
      <c r="QEC817" s="72"/>
      <c r="QED817" s="72"/>
      <c r="QEE817" s="72"/>
      <c r="QEF817" s="72"/>
      <c r="QEG817" s="72"/>
      <c r="QEH817" s="72"/>
      <c r="QEI817" s="72"/>
      <c r="QEJ817" s="72"/>
      <c r="QEK817" s="72"/>
      <c r="QEL817" s="72"/>
      <c r="QEM817" s="72"/>
      <c r="QEN817" s="72"/>
      <c r="QEO817" s="72"/>
      <c r="QEP817" s="72"/>
      <c r="QEQ817" s="72"/>
      <c r="QER817" s="72"/>
      <c r="QES817" s="72"/>
      <c r="QET817" s="72"/>
      <c r="QEU817" s="72"/>
      <c r="QEV817" s="72"/>
      <c r="QEW817" s="72"/>
      <c r="QEX817" s="72"/>
      <c r="QEY817" s="72"/>
      <c r="QEZ817" s="72"/>
      <c r="QFA817" s="72"/>
      <c r="QFB817" s="72"/>
      <c r="QFC817" s="72"/>
      <c r="QFD817" s="72"/>
      <c r="QFE817" s="72"/>
      <c r="QFF817" s="72"/>
      <c r="QFG817" s="72"/>
      <c r="QFH817" s="72"/>
      <c r="QFI817" s="72"/>
      <c r="QFJ817" s="72"/>
      <c r="QFK817" s="72"/>
      <c r="QFL817" s="72"/>
      <c r="QFM817" s="72"/>
      <c r="QFN817" s="72"/>
      <c r="QFO817" s="72"/>
      <c r="QFP817" s="72"/>
      <c r="QFQ817" s="72"/>
      <c r="QFR817" s="72"/>
      <c r="QFS817" s="72"/>
      <c r="QFT817" s="72"/>
      <c r="QFU817" s="72"/>
      <c r="QFV817" s="72"/>
      <c r="QFW817" s="72"/>
      <c r="QFX817" s="72"/>
      <c r="QFY817" s="72"/>
      <c r="QFZ817" s="72"/>
      <c r="QGA817" s="72"/>
      <c r="QGB817" s="72"/>
      <c r="QGC817" s="72"/>
      <c r="QGD817" s="72"/>
      <c r="QGE817" s="72"/>
      <c r="QGF817" s="72"/>
      <c r="QGG817" s="72"/>
      <c r="QGH817" s="72"/>
      <c r="QGI817" s="72"/>
      <c r="QGJ817" s="72"/>
      <c r="QGK817" s="72"/>
      <c r="QGL817" s="72"/>
      <c r="QGM817" s="72"/>
      <c r="QGN817" s="72"/>
      <c r="QGO817" s="72"/>
      <c r="QGP817" s="72"/>
      <c r="QGQ817" s="72"/>
      <c r="QGR817" s="72"/>
      <c r="QGS817" s="72"/>
      <c r="QGT817" s="72"/>
      <c r="QGU817" s="72"/>
      <c r="QGV817" s="72"/>
      <c r="QGW817" s="72"/>
      <c r="QGX817" s="72"/>
      <c r="QGY817" s="72"/>
      <c r="QGZ817" s="72"/>
      <c r="QHA817" s="72"/>
      <c r="QHB817" s="72"/>
      <c r="QHC817" s="72"/>
      <c r="QHD817" s="72"/>
      <c r="QHE817" s="72"/>
      <c r="QHF817" s="72"/>
      <c r="QHG817" s="72"/>
      <c r="QHH817" s="72"/>
      <c r="QHI817" s="72"/>
      <c r="QHJ817" s="72"/>
      <c r="QHK817" s="72"/>
      <c r="QHL817" s="72"/>
      <c r="QHM817" s="72"/>
      <c r="QHN817" s="72"/>
      <c r="QHO817" s="72"/>
      <c r="QHP817" s="72"/>
      <c r="QHQ817" s="72"/>
      <c r="QHR817" s="72"/>
      <c r="QHS817" s="72"/>
      <c r="QHT817" s="72"/>
      <c r="QHU817" s="72"/>
      <c r="QHV817" s="72"/>
      <c r="QHW817" s="72"/>
      <c r="QHX817" s="72"/>
      <c r="QHY817" s="72"/>
      <c r="QHZ817" s="72"/>
      <c r="QIA817" s="72"/>
      <c r="QIB817" s="72"/>
      <c r="QIC817" s="72"/>
      <c r="QID817" s="72"/>
      <c r="QIE817" s="72"/>
      <c r="QIF817" s="72"/>
      <c r="QIG817" s="72"/>
      <c r="QIH817" s="72"/>
      <c r="QII817" s="72"/>
      <c r="QIJ817" s="72"/>
      <c r="QIK817" s="72"/>
      <c r="QIL817" s="72"/>
      <c r="QIM817" s="72"/>
      <c r="QIN817" s="72"/>
      <c r="QIO817" s="72"/>
      <c r="QIP817" s="72"/>
      <c r="QIQ817" s="72"/>
      <c r="QIR817" s="72"/>
      <c r="QIS817" s="72"/>
      <c r="QIT817" s="72"/>
      <c r="QIU817" s="72"/>
      <c r="QIV817" s="72"/>
      <c r="QIW817" s="72"/>
      <c r="QIX817" s="72"/>
      <c r="QIY817" s="72"/>
      <c r="QIZ817" s="72"/>
      <c r="QJA817" s="72"/>
      <c r="QJB817" s="72"/>
      <c r="QJC817" s="72"/>
      <c r="QJD817" s="72"/>
      <c r="QJE817" s="72"/>
      <c r="QJF817" s="72"/>
      <c r="QJG817" s="72"/>
      <c r="QJH817" s="72"/>
      <c r="QJI817" s="72"/>
      <c r="QJJ817" s="72"/>
      <c r="QJK817" s="72"/>
      <c r="QJL817" s="72"/>
      <c r="QJM817" s="72"/>
      <c r="QJN817" s="72"/>
      <c r="QJO817" s="72"/>
      <c r="QJP817" s="72"/>
      <c r="QJQ817" s="72"/>
      <c r="QJR817" s="72"/>
      <c r="QJS817" s="72"/>
      <c r="QJT817" s="72"/>
      <c r="QJU817" s="72"/>
      <c r="QJV817" s="72"/>
      <c r="QJW817" s="72"/>
      <c r="QJX817" s="72"/>
      <c r="QJY817" s="72"/>
      <c r="QJZ817" s="72"/>
      <c r="QKA817" s="72"/>
      <c r="QKB817" s="72"/>
      <c r="QKC817" s="72"/>
      <c r="QKD817" s="72"/>
      <c r="QKE817" s="72"/>
      <c r="QKF817" s="72"/>
      <c r="QKG817" s="72"/>
      <c r="QKH817" s="72"/>
      <c r="QKI817" s="72"/>
      <c r="QKJ817" s="72"/>
      <c r="QKK817" s="72"/>
      <c r="QKL817" s="72"/>
      <c r="QKM817" s="72"/>
      <c r="QKN817" s="72"/>
      <c r="QKO817" s="72"/>
      <c r="QKP817" s="72"/>
      <c r="QKQ817" s="72"/>
      <c r="QKR817" s="72"/>
      <c r="QKS817" s="72"/>
      <c r="QKT817" s="72"/>
      <c r="QKU817" s="72"/>
      <c r="QKV817" s="72"/>
      <c r="QKW817" s="72"/>
      <c r="QKX817" s="72"/>
      <c r="QKY817" s="72"/>
      <c r="QKZ817" s="72"/>
      <c r="QLA817" s="72"/>
      <c r="QLB817" s="72"/>
      <c r="QLC817" s="72"/>
      <c r="QLD817" s="72"/>
      <c r="QLE817" s="72"/>
      <c r="QLF817" s="72"/>
      <c r="QLG817" s="72"/>
      <c r="QLH817" s="72"/>
      <c r="QLI817" s="72"/>
      <c r="QLJ817" s="72"/>
      <c r="QLK817" s="72"/>
      <c r="QLL817" s="72"/>
      <c r="QLM817" s="72"/>
      <c r="QLN817" s="72"/>
      <c r="QLO817" s="72"/>
      <c r="QLP817" s="72"/>
      <c r="QLQ817" s="72"/>
      <c r="QLR817" s="72"/>
      <c r="QLS817" s="72"/>
      <c r="QLT817" s="72"/>
      <c r="QLU817" s="72"/>
      <c r="QLV817" s="72"/>
      <c r="QLW817" s="72"/>
      <c r="QLX817" s="72"/>
      <c r="QLY817" s="72"/>
      <c r="QLZ817" s="72"/>
      <c r="QMA817" s="72"/>
      <c r="QMB817" s="72"/>
      <c r="QMC817" s="72"/>
      <c r="QMD817" s="72"/>
      <c r="QME817" s="72"/>
      <c r="QMF817" s="72"/>
      <c r="QMG817" s="72"/>
      <c r="QMH817" s="72"/>
      <c r="QMI817" s="72"/>
      <c r="QMJ817" s="72"/>
      <c r="QMK817" s="72"/>
      <c r="QML817" s="72"/>
      <c r="QMM817" s="72"/>
      <c r="QMN817" s="72"/>
      <c r="QMO817" s="72"/>
      <c r="QMP817" s="72"/>
      <c r="QMQ817" s="72"/>
      <c r="QMR817" s="72"/>
      <c r="QMS817" s="72"/>
      <c r="QMT817" s="72"/>
      <c r="QMU817" s="72"/>
      <c r="QMV817" s="72"/>
      <c r="QMW817" s="72"/>
      <c r="QMX817" s="72"/>
      <c r="QMY817" s="72"/>
      <c r="QMZ817" s="72"/>
      <c r="QNA817" s="72"/>
      <c r="QNB817" s="72"/>
      <c r="QNC817" s="72"/>
      <c r="QND817" s="72"/>
      <c r="QNE817" s="72"/>
      <c r="QNF817" s="72"/>
      <c r="QNG817" s="72"/>
      <c r="QNH817" s="72"/>
      <c r="QNI817" s="72"/>
      <c r="QNJ817" s="72"/>
      <c r="QNK817" s="72"/>
      <c r="QNL817" s="72"/>
      <c r="QNM817" s="72"/>
      <c r="QNN817" s="72"/>
      <c r="QNO817" s="72"/>
      <c r="QNP817" s="72"/>
      <c r="QNQ817" s="72"/>
      <c r="QNR817" s="72"/>
      <c r="QNS817" s="72"/>
      <c r="QNT817" s="72"/>
      <c r="QNU817" s="72"/>
      <c r="QNV817" s="72"/>
      <c r="QNW817" s="72"/>
      <c r="QNX817" s="72"/>
      <c r="QNY817" s="72"/>
      <c r="QNZ817" s="72"/>
      <c r="QOA817" s="72"/>
      <c r="QOB817" s="72"/>
      <c r="QOC817" s="72"/>
      <c r="QOD817" s="72"/>
      <c r="QOE817" s="72"/>
      <c r="QOF817" s="72"/>
      <c r="QOG817" s="72"/>
      <c r="QOH817" s="72"/>
      <c r="QOI817" s="72"/>
      <c r="QOJ817" s="72"/>
      <c r="QOK817" s="72"/>
      <c r="QOL817" s="72"/>
      <c r="QOM817" s="72"/>
      <c r="QON817" s="72"/>
      <c r="QOO817" s="72"/>
      <c r="QOP817" s="72"/>
      <c r="QOQ817" s="72"/>
      <c r="QOR817" s="72"/>
      <c r="QOS817" s="72"/>
      <c r="QOT817" s="72"/>
      <c r="QOU817" s="72"/>
      <c r="QOV817" s="72"/>
      <c r="QOW817" s="72"/>
      <c r="QOX817" s="72"/>
      <c r="QOY817" s="72"/>
      <c r="QOZ817" s="72"/>
      <c r="QPA817" s="72"/>
      <c r="QPB817" s="72"/>
      <c r="QPC817" s="72"/>
      <c r="QPD817" s="72"/>
      <c r="QPE817" s="72"/>
      <c r="QPF817" s="72"/>
      <c r="QPG817" s="72"/>
      <c r="QPH817" s="72"/>
      <c r="QPI817" s="72"/>
      <c r="QPJ817" s="72"/>
      <c r="QPK817" s="72"/>
      <c r="QPL817" s="72"/>
      <c r="QPM817" s="72"/>
      <c r="QPN817" s="72"/>
      <c r="QPO817" s="72"/>
      <c r="QPP817" s="72"/>
      <c r="QPQ817" s="72"/>
      <c r="QPR817" s="72"/>
      <c r="QPS817" s="72"/>
      <c r="QPT817" s="72"/>
      <c r="QPU817" s="72"/>
      <c r="QPV817" s="72"/>
      <c r="QPW817" s="72"/>
      <c r="QPX817" s="72"/>
      <c r="QPY817" s="72"/>
      <c r="QPZ817" s="72"/>
      <c r="QQA817" s="72"/>
      <c r="QQB817" s="72"/>
      <c r="QQC817" s="72"/>
      <c r="QQD817" s="72"/>
      <c r="QQE817" s="72"/>
      <c r="QQF817" s="72"/>
      <c r="QQG817" s="72"/>
      <c r="QQH817" s="72"/>
      <c r="QQI817" s="72"/>
      <c r="QQJ817" s="72"/>
      <c r="QQK817" s="72"/>
      <c r="QQL817" s="72"/>
      <c r="QQM817" s="72"/>
      <c r="QQN817" s="72"/>
      <c r="QQO817" s="72"/>
      <c r="QQP817" s="72"/>
      <c r="QQQ817" s="72"/>
      <c r="QQR817" s="72"/>
      <c r="QQS817" s="72"/>
      <c r="QQT817" s="72"/>
      <c r="QQU817" s="72"/>
      <c r="QQV817" s="72"/>
      <c r="QQW817" s="72"/>
      <c r="QQX817" s="72"/>
      <c r="QQY817" s="72"/>
      <c r="QQZ817" s="72"/>
      <c r="QRA817" s="72"/>
      <c r="QRB817" s="72"/>
      <c r="QRC817" s="72"/>
      <c r="QRD817" s="72"/>
      <c r="QRE817" s="72"/>
      <c r="QRF817" s="72"/>
      <c r="QRG817" s="72"/>
      <c r="QRH817" s="72"/>
      <c r="QRI817" s="72"/>
      <c r="QRJ817" s="72"/>
      <c r="QRK817" s="72"/>
      <c r="QRL817" s="72"/>
      <c r="QRM817" s="72"/>
      <c r="QRN817" s="72"/>
      <c r="QRO817" s="72"/>
      <c r="QRP817" s="72"/>
      <c r="QRQ817" s="72"/>
      <c r="QRR817" s="72"/>
      <c r="QRS817" s="72"/>
      <c r="QRT817" s="72"/>
      <c r="QRU817" s="72"/>
      <c r="QRV817" s="72"/>
      <c r="QRW817" s="72"/>
      <c r="QRX817" s="72"/>
      <c r="QRY817" s="72"/>
      <c r="QRZ817" s="72"/>
      <c r="QSA817" s="72"/>
      <c r="QSB817" s="72"/>
      <c r="QSC817" s="72"/>
      <c r="QSD817" s="72"/>
      <c r="QSE817" s="72"/>
      <c r="QSF817" s="72"/>
      <c r="QSG817" s="72"/>
      <c r="QSH817" s="72"/>
      <c r="QSI817" s="72"/>
      <c r="QSJ817" s="72"/>
      <c r="QSK817" s="72"/>
      <c r="QSL817" s="72"/>
      <c r="QSM817" s="72"/>
      <c r="QSN817" s="72"/>
      <c r="QSO817" s="72"/>
      <c r="QSP817" s="72"/>
      <c r="QSQ817" s="72"/>
      <c r="QSR817" s="72"/>
      <c r="QSS817" s="72"/>
      <c r="QST817" s="72"/>
      <c r="QSU817" s="72"/>
      <c r="QSV817" s="72"/>
      <c r="QSW817" s="72"/>
      <c r="QSX817" s="72"/>
      <c r="QSY817" s="72"/>
      <c r="QSZ817" s="72"/>
      <c r="QTA817" s="72"/>
      <c r="QTB817" s="72"/>
      <c r="QTC817" s="72"/>
      <c r="QTD817" s="72"/>
      <c r="QTE817" s="72"/>
      <c r="QTF817" s="72"/>
      <c r="QTG817" s="72"/>
      <c r="QTH817" s="72"/>
      <c r="QTI817" s="72"/>
      <c r="QTJ817" s="72"/>
      <c r="QTK817" s="72"/>
      <c r="QTL817" s="72"/>
      <c r="QTM817" s="72"/>
      <c r="QTN817" s="72"/>
      <c r="QTO817" s="72"/>
      <c r="QTP817" s="72"/>
      <c r="QTQ817" s="72"/>
      <c r="QTR817" s="72"/>
      <c r="QTS817" s="72"/>
      <c r="QTT817" s="72"/>
      <c r="QTU817" s="72"/>
      <c r="QTV817" s="72"/>
      <c r="QTW817" s="72"/>
      <c r="QTX817" s="72"/>
      <c r="QTY817" s="72"/>
      <c r="QTZ817" s="72"/>
      <c r="QUA817" s="72"/>
      <c r="QUB817" s="72"/>
      <c r="QUC817" s="72"/>
      <c r="QUD817" s="72"/>
      <c r="QUE817" s="72"/>
      <c r="QUF817" s="72"/>
      <c r="QUG817" s="72"/>
      <c r="QUH817" s="72"/>
      <c r="QUI817" s="72"/>
      <c r="QUJ817" s="72"/>
      <c r="QUK817" s="72"/>
      <c r="QUL817" s="72"/>
      <c r="QUM817" s="72"/>
      <c r="QUN817" s="72"/>
      <c r="QUO817" s="72"/>
      <c r="QUP817" s="72"/>
      <c r="QUQ817" s="72"/>
      <c r="QUR817" s="72"/>
      <c r="QUS817" s="72"/>
      <c r="QUT817" s="72"/>
      <c r="QUU817" s="72"/>
      <c r="QUV817" s="72"/>
      <c r="QUW817" s="72"/>
      <c r="QUX817" s="72"/>
      <c r="QUY817" s="72"/>
      <c r="QUZ817" s="72"/>
      <c r="QVA817" s="72"/>
      <c r="QVB817" s="72"/>
      <c r="QVC817" s="72"/>
      <c r="QVD817" s="72"/>
      <c r="QVE817" s="72"/>
      <c r="QVF817" s="72"/>
      <c r="QVG817" s="72"/>
      <c r="QVH817" s="72"/>
      <c r="QVI817" s="72"/>
      <c r="QVJ817" s="72"/>
      <c r="QVK817" s="72"/>
      <c r="QVL817" s="72"/>
      <c r="QVM817" s="72"/>
      <c r="QVN817" s="72"/>
      <c r="QVO817" s="72"/>
      <c r="QVP817" s="72"/>
      <c r="QVQ817" s="72"/>
      <c r="QVR817" s="72"/>
      <c r="QVS817" s="72"/>
      <c r="QVT817" s="72"/>
      <c r="QVU817" s="72"/>
      <c r="QVV817" s="72"/>
      <c r="QVW817" s="72"/>
      <c r="QVX817" s="72"/>
      <c r="QVY817" s="72"/>
      <c r="QVZ817" s="72"/>
      <c r="QWA817" s="72"/>
      <c r="QWB817" s="72"/>
      <c r="QWC817" s="72"/>
      <c r="QWD817" s="72"/>
      <c r="QWE817" s="72"/>
      <c r="QWF817" s="72"/>
      <c r="QWG817" s="72"/>
      <c r="QWH817" s="72"/>
      <c r="QWI817" s="72"/>
      <c r="QWJ817" s="72"/>
      <c r="QWK817" s="72"/>
      <c r="QWL817" s="72"/>
      <c r="QWM817" s="72"/>
      <c r="QWN817" s="72"/>
      <c r="QWO817" s="72"/>
      <c r="QWP817" s="72"/>
      <c r="QWQ817" s="72"/>
      <c r="QWR817" s="72"/>
      <c r="QWS817" s="72"/>
      <c r="QWT817" s="72"/>
      <c r="QWU817" s="72"/>
      <c r="QWV817" s="72"/>
      <c r="QWW817" s="72"/>
      <c r="QWX817" s="72"/>
      <c r="QWY817" s="72"/>
      <c r="QWZ817" s="72"/>
      <c r="QXA817" s="72"/>
      <c r="QXB817" s="72"/>
      <c r="QXC817" s="72"/>
      <c r="QXD817" s="72"/>
      <c r="QXE817" s="72"/>
      <c r="QXF817" s="72"/>
      <c r="QXG817" s="72"/>
      <c r="QXH817" s="72"/>
      <c r="QXI817" s="72"/>
      <c r="QXJ817" s="72"/>
      <c r="QXK817" s="72"/>
      <c r="QXL817" s="72"/>
      <c r="QXM817" s="72"/>
      <c r="QXN817" s="72"/>
      <c r="QXO817" s="72"/>
      <c r="QXP817" s="72"/>
      <c r="QXQ817" s="72"/>
      <c r="QXR817" s="72"/>
      <c r="QXS817" s="72"/>
      <c r="QXT817" s="72"/>
      <c r="QXU817" s="72"/>
      <c r="QXV817" s="72"/>
      <c r="QXW817" s="72"/>
      <c r="QXX817" s="72"/>
      <c r="QXY817" s="72"/>
      <c r="QXZ817" s="72"/>
      <c r="QYA817" s="72"/>
      <c r="QYB817" s="72"/>
      <c r="QYC817" s="72"/>
      <c r="QYD817" s="72"/>
      <c r="QYE817" s="72"/>
      <c r="QYF817" s="72"/>
      <c r="QYG817" s="72"/>
      <c r="QYH817" s="72"/>
      <c r="QYI817" s="72"/>
      <c r="QYJ817" s="72"/>
      <c r="QYK817" s="72"/>
      <c r="QYL817" s="72"/>
      <c r="QYM817" s="72"/>
      <c r="QYN817" s="72"/>
      <c r="QYO817" s="72"/>
      <c r="QYP817" s="72"/>
      <c r="QYQ817" s="72"/>
      <c r="QYR817" s="72"/>
      <c r="QYS817" s="72"/>
      <c r="QYT817" s="72"/>
      <c r="QYU817" s="72"/>
      <c r="QYV817" s="72"/>
      <c r="QYW817" s="72"/>
      <c r="QYX817" s="72"/>
      <c r="QYY817" s="72"/>
      <c r="QYZ817" s="72"/>
      <c r="QZA817" s="72"/>
      <c r="QZB817" s="72"/>
      <c r="QZC817" s="72"/>
      <c r="QZD817" s="72"/>
      <c r="QZE817" s="72"/>
      <c r="QZF817" s="72"/>
      <c r="QZG817" s="72"/>
      <c r="QZH817" s="72"/>
      <c r="QZI817" s="72"/>
      <c r="QZJ817" s="72"/>
      <c r="QZK817" s="72"/>
      <c r="QZL817" s="72"/>
      <c r="QZM817" s="72"/>
      <c r="QZN817" s="72"/>
      <c r="QZO817" s="72"/>
      <c r="QZP817" s="72"/>
      <c r="QZQ817" s="72"/>
      <c r="QZR817" s="72"/>
      <c r="QZS817" s="72"/>
      <c r="QZT817" s="72"/>
      <c r="QZU817" s="72"/>
      <c r="QZV817" s="72"/>
      <c r="QZW817" s="72"/>
      <c r="QZX817" s="72"/>
      <c r="QZY817" s="72"/>
      <c r="QZZ817" s="72"/>
      <c r="RAA817" s="72"/>
      <c r="RAB817" s="72"/>
      <c r="RAC817" s="72"/>
      <c r="RAD817" s="72"/>
      <c r="RAE817" s="72"/>
      <c r="RAF817" s="72"/>
      <c r="RAG817" s="72"/>
      <c r="RAH817" s="72"/>
      <c r="RAI817" s="72"/>
      <c r="RAJ817" s="72"/>
      <c r="RAK817" s="72"/>
      <c r="RAL817" s="72"/>
      <c r="RAM817" s="72"/>
      <c r="RAN817" s="72"/>
      <c r="RAO817" s="72"/>
      <c r="RAP817" s="72"/>
      <c r="RAQ817" s="72"/>
      <c r="RAR817" s="72"/>
      <c r="RAS817" s="72"/>
      <c r="RAT817" s="72"/>
      <c r="RAU817" s="72"/>
      <c r="RAV817" s="72"/>
      <c r="RAW817" s="72"/>
      <c r="RAX817" s="72"/>
      <c r="RAY817" s="72"/>
      <c r="RAZ817" s="72"/>
      <c r="RBA817" s="72"/>
      <c r="RBB817" s="72"/>
      <c r="RBC817" s="72"/>
      <c r="RBD817" s="72"/>
      <c r="RBE817" s="72"/>
      <c r="RBF817" s="72"/>
      <c r="RBG817" s="72"/>
      <c r="RBH817" s="72"/>
      <c r="RBI817" s="72"/>
      <c r="RBJ817" s="72"/>
      <c r="RBK817" s="72"/>
      <c r="RBL817" s="72"/>
      <c r="RBM817" s="72"/>
      <c r="RBN817" s="72"/>
      <c r="RBO817" s="72"/>
      <c r="RBP817" s="72"/>
      <c r="RBQ817" s="72"/>
      <c r="RBR817" s="72"/>
      <c r="RBS817" s="72"/>
      <c r="RBT817" s="72"/>
      <c r="RBU817" s="72"/>
      <c r="RBV817" s="72"/>
      <c r="RBW817" s="72"/>
      <c r="RBX817" s="72"/>
      <c r="RBY817" s="72"/>
      <c r="RBZ817" s="72"/>
      <c r="RCA817" s="72"/>
      <c r="RCB817" s="72"/>
      <c r="RCC817" s="72"/>
      <c r="RCD817" s="72"/>
      <c r="RCE817" s="72"/>
      <c r="RCF817" s="72"/>
      <c r="RCG817" s="72"/>
      <c r="RCH817" s="72"/>
      <c r="RCI817" s="72"/>
      <c r="RCJ817" s="72"/>
      <c r="RCK817" s="72"/>
      <c r="RCL817" s="72"/>
      <c r="RCM817" s="72"/>
      <c r="RCN817" s="72"/>
      <c r="RCO817" s="72"/>
      <c r="RCP817" s="72"/>
      <c r="RCQ817" s="72"/>
      <c r="RCR817" s="72"/>
      <c r="RCS817" s="72"/>
      <c r="RCT817" s="72"/>
      <c r="RCU817" s="72"/>
      <c r="RCV817" s="72"/>
      <c r="RCW817" s="72"/>
      <c r="RCX817" s="72"/>
      <c r="RCY817" s="72"/>
      <c r="RCZ817" s="72"/>
      <c r="RDA817" s="72"/>
      <c r="RDB817" s="72"/>
      <c r="RDC817" s="72"/>
      <c r="RDD817" s="72"/>
      <c r="RDE817" s="72"/>
      <c r="RDF817" s="72"/>
      <c r="RDG817" s="72"/>
      <c r="RDH817" s="72"/>
      <c r="RDI817" s="72"/>
      <c r="RDJ817" s="72"/>
      <c r="RDK817" s="72"/>
      <c r="RDL817" s="72"/>
      <c r="RDM817" s="72"/>
      <c r="RDN817" s="72"/>
      <c r="RDO817" s="72"/>
      <c r="RDP817" s="72"/>
      <c r="RDQ817" s="72"/>
      <c r="RDR817" s="72"/>
      <c r="RDS817" s="72"/>
      <c r="RDT817" s="72"/>
      <c r="RDU817" s="72"/>
      <c r="RDV817" s="72"/>
      <c r="RDW817" s="72"/>
      <c r="RDX817" s="72"/>
      <c r="RDY817" s="72"/>
      <c r="RDZ817" s="72"/>
      <c r="REA817" s="72"/>
      <c r="REB817" s="72"/>
      <c r="REC817" s="72"/>
      <c r="RED817" s="72"/>
      <c r="REE817" s="72"/>
      <c r="REF817" s="72"/>
      <c r="REG817" s="72"/>
      <c r="REH817" s="72"/>
      <c r="REI817" s="72"/>
      <c r="REJ817" s="72"/>
      <c r="REK817" s="72"/>
      <c r="REL817" s="72"/>
      <c r="REM817" s="72"/>
      <c r="REN817" s="72"/>
      <c r="REO817" s="72"/>
      <c r="REP817" s="72"/>
      <c r="REQ817" s="72"/>
      <c r="RER817" s="72"/>
      <c r="RES817" s="72"/>
      <c r="RET817" s="72"/>
      <c r="REU817" s="72"/>
      <c r="REV817" s="72"/>
      <c r="REW817" s="72"/>
      <c r="REX817" s="72"/>
      <c r="REY817" s="72"/>
      <c r="REZ817" s="72"/>
      <c r="RFA817" s="72"/>
      <c r="RFB817" s="72"/>
      <c r="RFC817" s="72"/>
      <c r="RFD817" s="72"/>
      <c r="RFE817" s="72"/>
      <c r="RFF817" s="72"/>
      <c r="RFG817" s="72"/>
      <c r="RFH817" s="72"/>
      <c r="RFI817" s="72"/>
      <c r="RFJ817" s="72"/>
      <c r="RFK817" s="72"/>
      <c r="RFL817" s="72"/>
      <c r="RFM817" s="72"/>
      <c r="RFN817" s="72"/>
      <c r="RFO817" s="72"/>
      <c r="RFP817" s="72"/>
      <c r="RFQ817" s="72"/>
      <c r="RFR817" s="72"/>
      <c r="RFS817" s="72"/>
      <c r="RFT817" s="72"/>
      <c r="RFU817" s="72"/>
      <c r="RFV817" s="72"/>
      <c r="RFW817" s="72"/>
      <c r="RFX817" s="72"/>
      <c r="RFY817" s="72"/>
      <c r="RFZ817" s="72"/>
      <c r="RGA817" s="72"/>
      <c r="RGB817" s="72"/>
      <c r="RGC817" s="72"/>
      <c r="RGD817" s="72"/>
      <c r="RGE817" s="72"/>
      <c r="RGF817" s="72"/>
      <c r="RGG817" s="72"/>
      <c r="RGH817" s="72"/>
      <c r="RGI817" s="72"/>
      <c r="RGJ817" s="72"/>
      <c r="RGK817" s="72"/>
      <c r="RGL817" s="72"/>
      <c r="RGM817" s="72"/>
      <c r="RGN817" s="72"/>
      <c r="RGO817" s="72"/>
      <c r="RGP817" s="72"/>
      <c r="RGQ817" s="72"/>
      <c r="RGR817" s="72"/>
      <c r="RGS817" s="72"/>
      <c r="RGT817" s="72"/>
      <c r="RGU817" s="72"/>
      <c r="RGV817" s="72"/>
      <c r="RGW817" s="72"/>
      <c r="RGX817" s="72"/>
      <c r="RGY817" s="72"/>
      <c r="RGZ817" s="72"/>
      <c r="RHA817" s="72"/>
      <c r="RHB817" s="72"/>
      <c r="RHC817" s="72"/>
      <c r="RHD817" s="72"/>
      <c r="RHE817" s="72"/>
      <c r="RHF817" s="72"/>
      <c r="RHG817" s="72"/>
      <c r="RHH817" s="72"/>
      <c r="RHI817" s="72"/>
      <c r="RHJ817" s="72"/>
      <c r="RHK817" s="72"/>
      <c r="RHL817" s="72"/>
      <c r="RHM817" s="72"/>
      <c r="RHN817" s="72"/>
      <c r="RHO817" s="72"/>
      <c r="RHP817" s="72"/>
      <c r="RHQ817" s="72"/>
      <c r="RHR817" s="72"/>
      <c r="RHS817" s="72"/>
      <c r="RHT817" s="72"/>
      <c r="RHU817" s="72"/>
      <c r="RHV817" s="72"/>
      <c r="RHW817" s="72"/>
      <c r="RHX817" s="72"/>
      <c r="RHY817" s="72"/>
      <c r="RHZ817" s="72"/>
      <c r="RIA817" s="72"/>
      <c r="RIB817" s="72"/>
      <c r="RIC817" s="72"/>
      <c r="RID817" s="72"/>
      <c r="RIE817" s="72"/>
      <c r="RIF817" s="72"/>
      <c r="RIG817" s="72"/>
      <c r="RIH817" s="72"/>
      <c r="RII817" s="72"/>
      <c r="RIJ817" s="72"/>
      <c r="RIK817" s="72"/>
      <c r="RIL817" s="72"/>
      <c r="RIM817" s="72"/>
      <c r="RIN817" s="72"/>
      <c r="RIO817" s="72"/>
      <c r="RIP817" s="72"/>
      <c r="RIQ817" s="72"/>
      <c r="RIR817" s="72"/>
      <c r="RIS817" s="72"/>
      <c r="RIT817" s="72"/>
      <c r="RIU817" s="72"/>
      <c r="RIV817" s="72"/>
      <c r="RIW817" s="72"/>
      <c r="RIX817" s="72"/>
      <c r="RIY817" s="72"/>
      <c r="RIZ817" s="72"/>
      <c r="RJA817" s="72"/>
      <c r="RJB817" s="72"/>
      <c r="RJC817" s="72"/>
      <c r="RJD817" s="72"/>
      <c r="RJE817" s="72"/>
      <c r="RJF817" s="72"/>
      <c r="RJG817" s="72"/>
      <c r="RJH817" s="72"/>
      <c r="RJI817" s="72"/>
      <c r="RJJ817" s="72"/>
      <c r="RJK817" s="72"/>
      <c r="RJL817" s="72"/>
      <c r="RJM817" s="72"/>
      <c r="RJN817" s="72"/>
      <c r="RJO817" s="72"/>
      <c r="RJP817" s="72"/>
      <c r="RJQ817" s="72"/>
      <c r="RJR817" s="72"/>
      <c r="RJS817" s="72"/>
      <c r="RJT817" s="72"/>
      <c r="RJU817" s="72"/>
      <c r="RJV817" s="72"/>
      <c r="RJW817" s="72"/>
      <c r="RJX817" s="72"/>
      <c r="RJY817" s="72"/>
      <c r="RJZ817" s="72"/>
      <c r="RKA817" s="72"/>
      <c r="RKB817" s="72"/>
      <c r="RKC817" s="72"/>
      <c r="RKD817" s="72"/>
      <c r="RKE817" s="72"/>
      <c r="RKF817" s="72"/>
      <c r="RKG817" s="72"/>
      <c r="RKH817" s="72"/>
      <c r="RKI817" s="72"/>
      <c r="RKJ817" s="72"/>
      <c r="RKK817" s="72"/>
      <c r="RKL817" s="72"/>
      <c r="RKM817" s="72"/>
      <c r="RKN817" s="72"/>
      <c r="RKO817" s="72"/>
      <c r="RKP817" s="72"/>
      <c r="RKQ817" s="72"/>
      <c r="RKR817" s="72"/>
      <c r="RKS817" s="72"/>
      <c r="RKT817" s="72"/>
      <c r="RKU817" s="72"/>
      <c r="RKV817" s="72"/>
      <c r="RKW817" s="72"/>
      <c r="RKX817" s="72"/>
      <c r="RKY817" s="72"/>
      <c r="RKZ817" s="72"/>
      <c r="RLA817" s="72"/>
      <c r="RLB817" s="72"/>
      <c r="RLC817" s="72"/>
      <c r="RLD817" s="72"/>
      <c r="RLE817" s="72"/>
      <c r="RLF817" s="72"/>
      <c r="RLG817" s="72"/>
      <c r="RLH817" s="72"/>
      <c r="RLI817" s="72"/>
      <c r="RLJ817" s="72"/>
      <c r="RLK817" s="72"/>
      <c r="RLL817" s="72"/>
      <c r="RLM817" s="72"/>
      <c r="RLN817" s="72"/>
      <c r="RLO817" s="72"/>
      <c r="RLP817" s="72"/>
      <c r="RLQ817" s="72"/>
      <c r="RLR817" s="72"/>
      <c r="RLS817" s="72"/>
      <c r="RLT817" s="72"/>
      <c r="RLU817" s="72"/>
      <c r="RLV817" s="72"/>
      <c r="RLW817" s="72"/>
      <c r="RLX817" s="72"/>
      <c r="RLY817" s="72"/>
      <c r="RLZ817" s="72"/>
      <c r="RMA817" s="72"/>
      <c r="RMB817" s="72"/>
      <c r="RMC817" s="72"/>
      <c r="RMD817" s="72"/>
      <c r="RME817" s="72"/>
      <c r="RMF817" s="72"/>
      <c r="RMG817" s="72"/>
      <c r="RMH817" s="72"/>
      <c r="RMI817" s="72"/>
      <c r="RMJ817" s="72"/>
      <c r="RMK817" s="72"/>
      <c r="RML817" s="72"/>
      <c r="RMM817" s="72"/>
      <c r="RMN817" s="72"/>
      <c r="RMO817" s="72"/>
      <c r="RMP817" s="72"/>
      <c r="RMQ817" s="72"/>
      <c r="RMR817" s="72"/>
      <c r="RMS817" s="72"/>
      <c r="RMT817" s="72"/>
      <c r="RMU817" s="72"/>
      <c r="RMV817" s="72"/>
      <c r="RMW817" s="72"/>
      <c r="RMX817" s="72"/>
      <c r="RMY817" s="72"/>
      <c r="RMZ817" s="72"/>
      <c r="RNA817" s="72"/>
      <c r="RNB817" s="72"/>
      <c r="RNC817" s="72"/>
      <c r="RND817" s="72"/>
      <c r="RNE817" s="72"/>
      <c r="RNF817" s="72"/>
      <c r="RNG817" s="72"/>
      <c r="RNH817" s="72"/>
      <c r="RNI817" s="72"/>
      <c r="RNJ817" s="72"/>
      <c r="RNK817" s="72"/>
      <c r="RNL817" s="72"/>
      <c r="RNM817" s="72"/>
      <c r="RNN817" s="72"/>
      <c r="RNO817" s="72"/>
      <c r="RNP817" s="72"/>
      <c r="RNQ817" s="72"/>
      <c r="RNR817" s="72"/>
      <c r="RNS817" s="72"/>
      <c r="RNT817" s="72"/>
      <c r="RNU817" s="72"/>
      <c r="RNV817" s="72"/>
      <c r="RNW817" s="72"/>
      <c r="RNX817" s="72"/>
      <c r="RNY817" s="72"/>
      <c r="RNZ817" s="72"/>
      <c r="ROA817" s="72"/>
      <c r="ROB817" s="72"/>
      <c r="ROC817" s="72"/>
      <c r="ROD817" s="72"/>
      <c r="ROE817" s="72"/>
      <c r="ROF817" s="72"/>
      <c r="ROG817" s="72"/>
      <c r="ROH817" s="72"/>
      <c r="ROI817" s="72"/>
      <c r="ROJ817" s="72"/>
      <c r="ROK817" s="72"/>
      <c r="ROL817" s="72"/>
      <c r="ROM817" s="72"/>
      <c r="RON817" s="72"/>
      <c r="ROO817" s="72"/>
      <c r="ROP817" s="72"/>
      <c r="ROQ817" s="72"/>
      <c r="ROR817" s="72"/>
      <c r="ROS817" s="72"/>
      <c r="ROT817" s="72"/>
      <c r="ROU817" s="72"/>
      <c r="ROV817" s="72"/>
      <c r="ROW817" s="72"/>
      <c r="ROX817" s="72"/>
      <c r="ROY817" s="72"/>
      <c r="ROZ817" s="72"/>
      <c r="RPA817" s="72"/>
      <c r="RPB817" s="72"/>
      <c r="RPC817" s="72"/>
      <c r="RPD817" s="72"/>
      <c r="RPE817" s="72"/>
      <c r="RPF817" s="72"/>
      <c r="RPG817" s="72"/>
      <c r="RPH817" s="72"/>
      <c r="RPI817" s="72"/>
      <c r="RPJ817" s="72"/>
      <c r="RPK817" s="72"/>
      <c r="RPL817" s="72"/>
      <c r="RPM817" s="72"/>
      <c r="RPN817" s="72"/>
      <c r="RPO817" s="72"/>
      <c r="RPP817" s="72"/>
      <c r="RPQ817" s="72"/>
      <c r="RPR817" s="72"/>
      <c r="RPS817" s="72"/>
      <c r="RPT817" s="72"/>
      <c r="RPU817" s="72"/>
      <c r="RPV817" s="72"/>
      <c r="RPW817" s="72"/>
      <c r="RPX817" s="72"/>
      <c r="RPY817" s="72"/>
      <c r="RPZ817" s="72"/>
      <c r="RQA817" s="72"/>
      <c r="RQB817" s="72"/>
      <c r="RQC817" s="72"/>
      <c r="RQD817" s="72"/>
      <c r="RQE817" s="72"/>
      <c r="RQF817" s="72"/>
      <c r="RQG817" s="72"/>
      <c r="RQH817" s="72"/>
      <c r="RQI817" s="72"/>
      <c r="RQJ817" s="72"/>
      <c r="RQK817" s="72"/>
      <c r="RQL817" s="72"/>
      <c r="RQM817" s="72"/>
      <c r="RQN817" s="72"/>
      <c r="RQO817" s="72"/>
      <c r="RQP817" s="72"/>
      <c r="RQQ817" s="72"/>
      <c r="RQR817" s="72"/>
      <c r="RQS817" s="72"/>
      <c r="RQT817" s="72"/>
      <c r="RQU817" s="72"/>
      <c r="RQV817" s="72"/>
      <c r="RQW817" s="72"/>
      <c r="RQX817" s="72"/>
      <c r="RQY817" s="72"/>
      <c r="RQZ817" s="72"/>
      <c r="RRA817" s="72"/>
      <c r="RRB817" s="72"/>
      <c r="RRC817" s="72"/>
      <c r="RRD817" s="72"/>
      <c r="RRE817" s="72"/>
      <c r="RRF817" s="72"/>
      <c r="RRG817" s="72"/>
      <c r="RRH817" s="72"/>
      <c r="RRI817" s="72"/>
      <c r="RRJ817" s="72"/>
      <c r="RRK817" s="72"/>
      <c r="RRL817" s="72"/>
      <c r="RRM817" s="72"/>
      <c r="RRN817" s="72"/>
      <c r="RRO817" s="72"/>
      <c r="RRP817" s="72"/>
      <c r="RRQ817" s="72"/>
      <c r="RRR817" s="72"/>
      <c r="RRS817" s="72"/>
      <c r="RRT817" s="72"/>
      <c r="RRU817" s="72"/>
      <c r="RRV817" s="72"/>
      <c r="RRW817" s="72"/>
      <c r="RRX817" s="72"/>
      <c r="RRY817" s="72"/>
      <c r="RRZ817" s="72"/>
      <c r="RSA817" s="72"/>
      <c r="RSB817" s="72"/>
      <c r="RSC817" s="72"/>
      <c r="RSD817" s="72"/>
      <c r="RSE817" s="72"/>
      <c r="RSF817" s="72"/>
      <c r="RSG817" s="72"/>
      <c r="RSH817" s="72"/>
      <c r="RSI817" s="72"/>
      <c r="RSJ817" s="72"/>
      <c r="RSK817" s="72"/>
      <c r="RSL817" s="72"/>
      <c r="RSM817" s="72"/>
      <c r="RSN817" s="72"/>
      <c r="RSO817" s="72"/>
      <c r="RSP817" s="72"/>
      <c r="RSQ817" s="72"/>
      <c r="RSR817" s="72"/>
      <c r="RSS817" s="72"/>
      <c r="RST817" s="72"/>
      <c r="RSU817" s="72"/>
      <c r="RSV817" s="72"/>
      <c r="RSW817" s="72"/>
      <c r="RSX817" s="72"/>
      <c r="RSY817" s="72"/>
      <c r="RSZ817" s="72"/>
      <c r="RTA817" s="72"/>
      <c r="RTB817" s="72"/>
      <c r="RTC817" s="72"/>
      <c r="RTD817" s="72"/>
      <c r="RTE817" s="72"/>
      <c r="RTF817" s="72"/>
      <c r="RTG817" s="72"/>
      <c r="RTH817" s="72"/>
      <c r="RTI817" s="72"/>
      <c r="RTJ817" s="72"/>
      <c r="RTK817" s="72"/>
      <c r="RTL817" s="72"/>
      <c r="RTM817" s="72"/>
      <c r="RTN817" s="72"/>
      <c r="RTO817" s="72"/>
      <c r="RTP817" s="72"/>
      <c r="RTQ817" s="72"/>
      <c r="RTR817" s="72"/>
      <c r="RTS817" s="72"/>
      <c r="RTT817" s="72"/>
      <c r="RTU817" s="72"/>
      <c r="RTV817" s="72"/>
      <c r="RTW817" s="72"/>
      <c r="RTX817" s="72"/>
      <c r="RTY817" s="72"/>
      <c r="RTZ817" s="72"/>
      <c r="RUA817" s="72"/>
      <c r="RUB817" s="72"/>
      <c r="RUC817" s="72"/>
      <c r="RUD817" s="72"/>
      <c r="RUE817" s="72"/>
      <c r="RUF817" s="72"/>
      <c r="RUG817" s="72"/>
      <c r="RUH817" s="72"/>
      <c r="RUI817" s="72"/>
      <c r="RUJ817" s="72"/>
      <c r="RUK817" s="72"/>
      <c r="RUL817" s="72"/>
      <c r="RUM817" s="72"/>
      <c r="RUN817" s="72"/>
      <c r="RUO817" s="72"/>
      <c r="RUP817" s="72"/>
      <c r="RUQ817" s="72"/>
      <c r="RUR817" s="72"/>
      <c r="RUS817" s="72"/>
      <c r="RUT817" s="72"/>
      <c r="RUU817" s="72"/>
      <c r="RUV817" s="72"/>
      <c r="RUW817" s="72"/>
      <c r="RUX817" s="72"/>
      <c r="RUY817" s="72"/>
      <c r="RUZ817" s="72"/>
      <c r="RVA817" s="72"/>
      <c r="RVB817" s="72"/>
      <c r="RVC817" s="72"/>
      <c r="RVD817" s="72"/>
      <c r="RVE817" s="72"/>
      <c r="RVF817" s="72"/>
      <c r="RVG817" s="72"/>
      <c r="RVH817" s="72"/>
      <c r="RVI817" s="72"/>
      <c r="RVJ817" s="72"/>
      <c r="RVK817" s="72"/>
      <c r="RVL817" s="72"/>
      <c r="RVM817" s="72"/>
      <c r="RVN817" s="72"/>
      <c r="RVO817" s="72"/>
      <c r="RVP817" s="72"/>
      <c r="RVQ817" s="72"/>
      <c r="RVR817" s="72"/>
      <c r="RVS817" s="72"/>
      <c r="RVT817" s="72"/>
      <c r="RVU817" s="72"/>
      <c r="RVV817" s="72"/>
      <c r="RVW817" s="72"/>
      <c r="RVX817" s="72"/>
      <c r="RVY817" s="72"/>
      <c r="RVZ817" s="72"/>
      <c r="RWA817" s="72"/>
      <c r="RWB817" s="72"/>
      <c r="RWC817" s="72"/>
      <c r="RWD817" s="72"/>
      <c r="RWE817" s="72"/>
      <c r="RWF817" s="72"/>
      <c r="RWG817" s="72"/>
      <c r="RWH817" s="72"/>
      <c r="RWI817" s="72"/>
      <c r="RWJ817" s="72"/>
      <c r="RWK817" s="72"/>
      <c r="RWL817" s="72"/>
      <c r="RWM817" s="72"/>
      <c r="RWN817" s="72"/>
      <c r="RWO817" s="72"/>
      <c r="RWP817" s="72"/>
      <c r="RWQ817" s="72"/>
      <c r="RWR817" s="72"/>
      <c r="RWS817" s="72"/>
      <c r="RWT817" s="72"/>
      <c r="RWU817" s="72"/>
      <c r="RWV817" s="72"/>
      <c r="RWW817" s="72"/>
      <c r="RWX817" s="72"/>
      <c r="RWY817" s="72"/>
      <c r="RWZ817" s="72"/>
      <c r="RXA817" s="72"/>
      <c r="RXB817" s="72"/>
      <c r="RXC817" s="72"/>
      <c r="RXD817" s="72"/>
      <c r="RXE817" s="72"/>
      <c r="RXF817" s="72"/>
      <c r="RXG817" s="72"/>
      <c r="RXH817" s="72"/>
      <c r="RXI817" s="72"/>
      <c r="RXJ817" s="72"/>
      <c r="RXK817" s="72"/>
      <c r="RXL817" s="72"/>
      <c r="RXM817" s="72"/>
      <c r="RXN817" s="72"/>
      <c r="RXO817" s="72"/>
      <c r="RXP817" s="72"/>
      <c r="RXQ817" s="72"/>
      <c r="RXR817" s="72"/>
      <c r="RXS817" s="72"/>
      <c r="RXT817" s="72"/>
      <c r="RXU817" s="72"/>
      <c r="RXV817" s="72"/>
      <c r="RXW817" s="72"/>
      <c r="RXX817" s="72"/>
      <c r="RXY817" s="72"/>
      <c r="RXZ817" s="72"/>
      <c r="RYA817" s="72"/>
      <c r="RYB817" s="72"/>
      <c r="RYC817" s="72"/>
      <c r="RYD817" s="72"/>
      <c r="RYE817" s="72"/>
      <c r="RYF817" s="72"/>
      <c r="RYG817" s="72"/>
      <c r="RYH817" s="72"/>
      <c r="RYI817" s="72"/>
      <c r="RYJ817" s="72"/>
      <c r="RYK817" s="72"/>
      <c r="RYL817" s="72"/>
      <c r="RYM817" s="72"/>
      <c r="RYN817" s="72"/>
      <c r="RYO817" s="72"/>
      <c r="RYP817" s="72"/>
      <c r="RYQ817" s="72"/>
      <c r="RYR817" s="72"/>
      <c r="RYS817" s="72"/>
      <c r="RYT817" s="72"/>
      <c r="RYU817" s="72"/>
      <c r="RYV817" s="72"/>
      <c r="RYW817" s="72"/>
      <c r="RYX817" s="72"/>
      <c r="RYY817" s="72"/>
      <c r="RYZ817" s="72"/>
      <c r="RZA817" s="72"/>
      <c r="RZB817" s="72"/>
      <c r="RZC817" s="72"/>
      <c r="RZD817" s="72"/>
      <c r="RZE817" s="72"/>
      <c r="RZF817" s="72"/>
      <c r="RZG817" s="72"/>
      <c r="RZH817" s="72"/>
      <c r="RZI817" s="72"/>
      <c r="RZJ817" s="72"/>
      <c r="RZK817" s="72"/>
      <c r="RZL817" s="72"/>
      <c r="RZM817" s="72"/>
      <c r="RZN817" s="72"/>
      <c r="RZO817" s="72"/>
      <c r="RZP817" s="72"/>
      <c r="RZQ817" s="72"/>
      <c r="RZR817" s="72"/>
      <c r="RZS817" s="72"/>
      <c r="RZT817" s="72"/>
      <c r="RZU817" s="72"/>
      <c r="RZV817" s="72"/>
      <c r="RZW817" s="72"/>
      <c r="RZX817" s="72"/>
      <c r="RZY817" s="72"/>
      <c r="RZZ817" s="72"/>
      <c r="SAA817" s="72"/>
      <c r="SAB817" s="72"/>
      <c r="SAC817" s="72"/>
      <c r="SAD817" s="72"/>
      <c r="SAE817" s="72"/>
      <c r="SAF817" s="72"/>
      <c r="SAG817" s="72"/>
      <c r="SAH817" s="72"/>
      <c r="SAI817" s="72"/>
      <c r="SAJ817" s="72"/>
      <c r="SAK817" s="72"/>
      <c r="SAL817" s="72"/>
      <c r="SAM817" s="72"/>
      <c r="SAN817" s="72"/>
      <c r="SAO817" s="72"/>
      <c r="SAP817" s="72"/>
      <c r="SAQ817" s="72"/>
      <c r="SAR817" s="72"/>
      <c r="SAS817" s="72"/>
      <c r="SAT817" s="72"/>
      <c r="SAU817" s="72"/>
      <c r="SAV817" s="72"/>
      <c r="SAW817" s="72"/>
      <c r="SAX817" s="72"/>
      <c r="SAY817" s="72"/>
      <c r="SAZ817" s="72"/>
      <c r="SBA817" s="72"/>
      <c r="SBB817" s="72"/>
      <c r="SBC817" s="72"/>
      <c r="SBD817" s="72"/>
      <c r="SBE817" s="72"/>
      <c r="SBF817" s="72"/>
      <c r="SBG817" s="72"/>
      <c r="SBH817" s="72"/>
      <c r="SBI817" s="72"/>
      <c r="SBJ817" s="72"/>
      <c r="SBK817" s="72"/>
      <c r="SBL817" s="72"/>
      <c r="SBM817" s="72"/>
      <c r="SBN817" s="72"/>
      <c r="SBO817" s="72"/>
      <c r="SBP817" s="72"/>
      <c r="SBQ817" s="72"/>
      <c r="SBR817" s="72"/>
      <c r="SBS817" s="72"/>
      <c r="SBT817" s="72"/>
      <c r="SBU817" s="72"/>
      <c r="SBV817" s="72"/>
      <c r="SBW817" s="72"/>
      <c r="SBX817" s="72"/>
      <c r="SBY817" s="72"/>
      <c r="SBZ817" s="72"/>
      <c r="SCA817" s="72"/>
      <c r="SCB817" s="72"/>
      <c r="SCC817" s="72"/>
      <c r="SCD817" s="72"/>
      <c r="SCE817" s="72"/>
      <c r="SCF817" s="72"/>
      <c r="SCG817" s="72"/>
      <c r="SCH817" s="72"/>
      <c r="SCI817" s="72"/>
      <c r="SCJ817" s="72"/>
      <c r="SCK817" s="72"/>
      <c r="SCL817" s="72"/>
      <c r="SCM817" s="72"/>
      <c r="SCN817" s="72"/>
      <c r="SCO817" s="72"/>
      <c r="SCP817" s="72"/>
      <c r="SCQ817" s="72"/>
      <c r="SCR817" s="72"/>
      <c r="SCS817" s="72"/>
      <c r="SCT817" s="72"/>
      <c r="SCU817" s="72"/>
      <c r="SCV817" s="72"/>
      <c r="SCW817" s="72"/>
      <c r="SCX817" s="72"/>
      <c r="SCY817" s="72"/>
      <c r="SCZ817" s="72"/>
      <c r="SDA817" s="72"/>
      <c r="SDB817" s="72"/>
      <c r="SDC817" s="72"/>
      <c r="SDD817" s="72"/>
      <c r="SDE817" s="72"/>
      <c r="SDF817" s="72"/>
      <c r="SDG817" s="72"/>
      <c r="SDH817" s="72"/>
      <c r="SDI817" s="72"/>
      <c r="SDJ817" s="72"/>
      <c r="SDK817" s="72"/>
      <c r="SDL817" s="72"/>
      <c r="SDM817" s="72"/>
      <c r="SDN817" s="72"/>
      <c r="SDO817" s="72"/>
      <c r="SDP817" s="72"/>
      <c r="SDQ817" s="72"/>
      <c r="SDR817" s="72"/>
      <c r="SDS817" s="72"/>
      <c r="SDT817" s="72"/>
      <c r="SDU817" s="72"/>
      <c r="SDV817" s="72"/>
      <c r="SDW817" s="72"/>
      <c r="SDX817" s="72"/>
      <c r="SDY817" s="72"/>
      <c r="SDZ817" s="72"/>
      <c r="SEA817" s="72"/>
      <c r="SEB817" s="72"/>
      <c r="SEC817" s="72"/>
      <c r="SED817" s="72"/>
      <c r="SEE817" s="72"/>
      <c r="SEF817" s="72"/>
      <c r="SEG817" s="72"/>
      <c r="SEH817" s="72"/>
      <c r="SEI817" s="72"/>
      <c r="SEJ817" s="72"/>
      <c r="SEK817" s="72"/>
      <c r="SEL817" s="72"/>
      <c r="SEM817" s="72"/>
      <c r="SEN817" s="72"/>
      <c r="SEO817" s="72"/>
      <c r="SEP817" s="72"/>
      <c r="SEQ817" s="72"/>
      <c r="SER817" s="72"/>
      <c r="SES817" s="72"/>
      <c r="SET817" s="72"/>
      <c r="SEU817" s="72"/>
      <c r="SEV817" s="72"/>
      <c r="SEW817" s="72"/>
      <c r="SEX817" s="72"/>
      <c r="SEY817" s="72"/>
      <c r="SEZ817" s="72"/>
      <c r="SFA817" s="72"/>
      <c r="SFB817" s="72"/>
      <c r="SFC817" s="72"/>
      <c r="SFD817" s="72"/>
      <c r="SFE817" s="72"/>
      <c r="SFF817" s="72"/>
      <c r="SFG817" s="72"/>
      <c r="SFH817" s="72"/>
      <c r="SFI817" s="72"/>
      <c r="SFJ817" s="72"/>
      <c r="SFK817" s="72"/>
      <c r="SFL817" s="72"/>
      <c r="SFM817" s="72"/>
      <c r="SFN817" s="72"/>
      <c r="SFO817" s="72"/>
      <c r="SFP817" s="72"/>
      <c r="SFQ817" s="72"/>
      <c r="SFR817" s="72"/>
      <c r="SFS817" s="72"/>
      <c r="SFT817" s="72"/>
      <c r="SFU817" s="72"/>
      <c r="SFV817" s="72"/>
      <c r="SFW817" s="72"/>
      <c r="SFX817" s="72"/>
      <c r="SFY817" s="72"/>
      <c r="SFZ817" s="72"/>
      <c r="SGA817" s="72"/>
      <c r="SGB817" s="72"/>
      <c r="SGC817" s="72"/>
      <c r="SGD817" s="72"/>
      <c r="SGE817" s="72"/>
      <c r="SGF817" s="72"/>
      <c r="SGG817" s="72"/>
      <c r="SGH817" s="72"/>
      <c r="SGI817" s="72"/>
      <c r="SGJ817" s="72"/>
      <c r="SGK817" s="72"/>
      <c r="SGL817" s="72"/>
      <c r="SGM817" s="72"/>
      <c r="SGN817" s="72"/>
      <c r="SGO817" s="72"/>
      <c r="SGP817" s="72"/>
      <c r="SGQ817" s="72"/>
      <c r="SGR817" s="72"/>
      <c r="SGS817" s="72"/>
      <c r="SGT817" s="72"/>
      <c r="SGU817" s="72"/>
      <c r="SGV817" s="72"/>
      <c r="SGW817" s="72"/>
      <c r="SGX817" s="72"/>
      <c r="SGY817" s="72"/>
      <c r="SGZ817" s="72"/>
      <c r="SHA817" s="72"/>
      <c r="SHB817" s="72"/>
      <c r="SHC817" s="72"/>
      <c r="SHD817" s="72"/>
      <c r="SHE817" s="72"/>
      <c r="SHF817" s="72"/>
      <c r="SHG817" s="72"/>
      <c r="SHH817" s="72"/>
      <c r="SHI817" s="72"/>
      <c r="SHJ817" s="72"/>
      <c r="SHK817" s="72"/>
      <c r="SHL817" s="72"/>
      <c r="SHM817" s="72"/>
      <c r="SHN817" s="72"/>
      <c r="SHO817" s="72"/>
      <c r="SHP817" s="72"/>
      <c r="SHQ817" s="72"/>
      <c r="SHR817" s="72"/>
      <c r="SHS817" s="72"/>
      <c r="SHT817" s="72"/>
      <c r="SHU817" s="72"/>
      <c r="SHV817" s="72"/>
      <c r="SHW817" s="72"/>
      <c r="SHX817" s="72"/>
      <c r="SHY817" s="72"/>
      <c r="SHZ817" s="72"/>
      <c r="SIA817" s="72"/>
      <c r="SIB817" s="72"/>
      <c r="SIC817" s="72"/>
      <c r="SID817" s="72"/>
      <c r="SIE817" s="72"/>
      <c r="SIF817" s="72"/>
      <c r="SIG817" s="72"/>
      <c r="SIH817" s="72"/>
      <c r="SII817" s="72"/>
      <c r="SIJ817" s="72"/>
      <c r="SIK817" s="72"/>
      <c r="SIL817" s="72"/>
      <c r="SIM817" s="72"/>
      <c r="SIN817" s="72"/>
      <c r="SIO817" s="72"/>
      <c r="SIP817" s="72"/>
      <c r="SIQ817" s="72"/>
      <c r="SIR817" s="72"/>
      <c r="SIS817" s="72"/>
      <c r="SIT817" s="72"/>
      <c r="SIU817" s="72"/>
      <c r="SIV817" s="72"/>
      <c r="SIW817" s="72"/>
      <c r="SIX817" s="72"/>
      <c r="SIY817" s="72"/>
      <c r="SIZ817" s="72"/>
      <c r="SJA817" s="72"/>
      <c r="SJB817" s="72"/>
      <c r="SJC817" s="72"/>
      <c r="SJD817" s="72"/>
      <c r="SJE817" s="72"/>
      <c r="SJF817" s="72"/>
      <c r="SJG817" s="72"/>
      <c r="SJH817" s="72"/>
      <c r="SJI817" s="72"/>
      <c r="SJJ817" s="72"/>
      <c r="SJK817" s="72"/>
      <c r="SJL817" s="72"/>
      <c r="SJM817" s="72"/>
      <c r="SJN817" s="72"/>
      <c r="SJO817" s="72"/>
      <c r="SJP817" s="72"/>
      <c r="SJQ817" s="72"/>
      <c r="SJR817" s="72"/>
      <c r="SJS817" s="72"/>
      <c r="SJT817" s="72"/>
      <c r="SJU817" s="72"/>
      <c r="SJV817" s="72"/>
      <c r="SJW817" s="72"/>
      <c r="SJX817" s="72"/>
      <c r="SJY817" s="72"/>
      <c r="SJZ817" s="72"/>
      <c r="SKA817" s="72"/>
      <c r="SKB817" s="72"/>
      <c r="SKC817" s="72"/>
      <c r="SKD817" s="72"/>
      <c r="SKE817" s="72"/>
      <c r="SKF817" s="72"/>
      <c r="SKG817" s="72"/>
      <c r="SKH817" s="72"/>
      <c r="SKI817" s="72"/>
      <c r="SKJ817" s="72"/>
      <c r="SKK817" s="72"/>
      <c r="SKL817" s="72"/>
      <c r="SKM817" s="72"/>
      <c r="SKN817" s="72"/>
      <c r="SKO817" s="72"/>
      <c r="SKP817" s="72"/>
      <c r="SKQ817" s="72"/>
      <c r="SKR817" s="72"/>
      <c r="SKS817" s="72"/>
      <c r="SKT817" s="72"/>
      <c r="SKU817" s="72"/>
      <c r="SKV817" s="72"/>
      <c r="SKW817" s="72"/>
      <c r="SKX817" s="72"/>
      <c r="SKY817" s="72"/>
      <c r="SKZ817" s="72"/>
      <c r="SLA817" s="72"/>
      <c r="SLB817" s="72"/>
      <c r="SLC817" s="72"/>
      <c r="SLD817" s="72"/>
      <c r="SLE817" s="72"/>
      <c r="SLF817" s="72"/>
      <c r="SLG817" s="72"/>
      <c r="SLH817" s="72"/>
      <c r="SLI817" s="72"/>
      <c r="SLJ817" s="72"/>
      <c r="SLK817" s="72"/>
      <c r="SLL817" s="72"/>
      <c r="SLM817" s="72"/>
      <c r="SLN817" s="72"/>
      <c r="SLO817" s="72"/>
      <c r="SLP817" s="72"/>
      <c r="SLQ817" s="72"/>
      <c r="SLR817" s="72"/>
      <c r="SLS817" s="72"/>
      <c r="SLT817" s="72"/>
      <c r="SLU817" s="72"/>
      <c r="SLV817" s="72"/>
      <c r="SLW817" s="72"/>
      <c r="SLX817" s="72"/>
      <c r="SLY817" s="72"/>
      <c r="SLZ817" s="72"/>
      <c r="SMA817" s="72"/>
      <c r="SMB817" s="72"/>
      <c r="SMC817" s="72"/>
      <c r="SMD817" s="72"/>
      <c r="SME817" s="72"/>
      <c r="SMF817" s="72"/>
      <c r="SMG817" s="72"/>
      <c r="SMH817" s="72"/>
      <c r="SMI817" s="72"/>
      <c r="SMJ817" s="72"/>
      <c r="SMK817" s="72"/>
      <c r="SML817" s="72"/>
      <c r="SMM817" s="72"/>
      <c r="SMN817" s="72"/>
      <c r="SMO817" s="72"/>
      <c r="SMP817" s="72"/>
      <c r="SMQ817" s="72"/>
      <c r="SMR817" s="72"/>
      <c r="SMS817" s="72"/>
      <c r="SMT817" s="72"/>
      <c r="SMU817" s="72"/>
      <c r="SMV817" s="72"/>
      <c r="SMW817" s="72"/>
      <c r="SMX817" s="72"/>
      <c r="SMY817" s="72"/>
      <c r="SMZ817" s="72"/>
      <c r="SNA817" s="72"/>
      <c r="SNB817" s="72"/>
      <c r="SNC817" s="72"/>
      <c r="SND817" s="72"/>
      <c r="SNE817" s="72"/>
      <c r="SNF817" s="72"/>
      <c r="SNG817" s="72"/>
      <c r="SNH817" s="72"/>
      <c r="SNI817" s="72"/>
      <c r="SNJ817" s="72"/>
      <c r="SNK817" s="72"/>
      <c r="SNL817" s="72"/>
      <c r="SNM817" s="72"/>
      <c r="SNN817" s="72"/>
      <c r="SNO817" s="72"/>
      <c r="SNP817" s="72"/>
      <c r="SNQ817" s="72"/>
      <c r="SNR817" s="72"/>
      <c r="SNS817" s="72"/>
      <c r="SNT817" s="72"/>
      <c r="SNU817" s="72"/>
      <c r="SNV817" s="72"/>
      <c r="SNW817" s="72"/>
      <c r="SNX817" s="72"/>
      <c r="SNY817" s="72"/>
      <c r="SNZ817" s="72"/>
      <c r="SOA817" s="72"/>
      <c r="SOB817" s="72"/>
      <c r="SOC817" s="72"/>
      <c r="SOD817" s="72"/>
      <c r="SOE817" s="72"/>
      <c r="SOF817" s="72"/>
      <c r="SOG817" s="72"/>
      <c r="SOH817" s="72"/>
      <c r="SOI817" s="72"/>
      <c r="SOJ817" s="72"/>
      <c r="SOK817" s="72"/>
      <c r="SOL817" s="72"/>
      <c r="SOM817" s="72"/>
      <c r="SON817" s="72"/>
      <c r="SOO817" s="72"/>
      <c r="SOP817" s="72"/>
      <c r="SOQ817" s="72"/>
      <c r="SOR817" s="72"/>
      <c r="SOS817" s="72"/>
      <c r="SOT817" s="72"/>
      <c r="SOU817" s="72"/>
      <c r="SOV817" s="72"/>
      <c r="SOW817" s="72"/>
      <c r="SOX817" s="72"/>
      <c r="SOY817" s="72"/>
      <c r="SOZ817" s="72"/>
      <c r="SPA817" s="72"/>
      <c r="SPB817" s="72"/>
      <c r="SPC817" s="72"/>
      <c r="SPD817" s="72"/>
      <c r="SPE817" s="72"/>
      <c r="SPF817" s="72"/>
      <c r="SPG817" s="72"/>
      <c r="SPH817" s="72"/>
      <c r="SPI817" s="72"/>
      <c r="SPJ817" s="72"/>
      <c r="SPK817" s="72"/>
      <c r="SPL817" s="72"/>
      <c r="SPM817" s="72"/>
      <c r="SPN817" s="72"/>
      <c r="SPO817" s="72"/>
      <c r="SPP817" s="72"/>
      <c r="SPQ817" s="72"/>
      <c r="SPR817" s="72"/>
      <c r="SPS817" s="72"/>
      <c r="SPT817" s="72"/>
      <c r="SPU817" s="72"/>
      <c r="SPV817" s="72"/>
      <c r="SPW817" s="72"/>
      <c r="SPX817" s="72"/>
      <c r="SPY817" s="72"/>
      <c r="SPZ817" s="72"/>
      <c r="SQA817" s="72"/>
      <c r="SQB817" s="72"/>
      <c r="SQC817" s="72"/>
      <c r="SQD817" s="72"/>
      <c r="SQE817" s="72"/>
      <c r="SQF817" s="72"/>
      <c r="SQG817" s="72"/>
      <c r="SQH817" s="72"/>
      <c r="SQI817" s="72"/>
      <c r="SQJ817" s="72"/>
      <c r="SQK817" s="72"/>
      <c r="SQL817" s="72"/>
      <c r="SQM817" s="72"/>
      <c r="SQN817" s="72"/>
      <c r="SQO817" s="72"/>
      <c r="SQP817" s="72"/>
      <c r="SQQ817" s="72"/>
      <c r="SQR817" s="72"/>
      <c r="SQS817" s="72"/>
      <c r="SQT817" s="72"/>
      <c r="SQU817" s="72"/>
      <c r="SQV817" s="72"/>
      <c r="SQW817" s="72"/>
      <c r="SQX817" s="72"/>
      <c r="SQY817" s="72"/>
      <c r="SQZ817" s="72"/>
      <c r="SRA817" s="72"/>
      <c r="SRB817" s="72"/>
      <c r="SRC817" s="72"/>
      <c r="SRD817" s="72"/>
      <c r="SRE817" s="72"/>
      <c r="SRF817" s="72"/>
      <c r="SRG817" s="72"/>
      <c r="SRH817" s="72"/>
      <c r="SRI817" s="72"/>
      <c r="SRJ817" s="72"/>
      <c r="SRK817" s="72"/>
      <c r="SRL817" s="72"/>
      <c r="SRM817" s="72"/>
      <c r="SRN817" s="72"/>
      <c r="SRO817" s="72"/>
      <c r="SRP817" s="72"/>
      <c r="SRQ817" s="72"/>
      <c r="SRR817" s="72"/>
      <c r="SRS817" s="72"/>
      <c r="SRT817" s="72"/>
      <c r="SRU817" s="72"/>
      <c r="SRV817" s="72"/>
      <c r="SRW817" s="72"/>
      <c r="SRX817" s="72"/>
      <c r="SRY817" s="72"/>
      <c r="SRZ817" s="72"/>
      <c r="SSA817" s="72"/>
      <c r="SSB817" s="72"/>
      <c r="SSC817" s="72"/>
      <c r="SSD817" s="72"/>
      <c r="SSE817" s="72"/>
      <c r="SSF817" s="72"/>
      <c r="SSG817" s="72"/>
      <c r="SSH817" s="72"/>
      <c r="SSI817" s="72"/>
      <c r="SSJ817" s="72"/>
      <c r="SSK817" s="72"/>
      <c r="SSL817" s="72"/>
      <c r="SSM817" s="72"/>
      <c r="SSN817" s="72"/>
      <c r="SSO817" s="72"/>
      <c r="SSP817" s="72"/>
      <c r="SSQ817" s="72"/>
      <c r="SSR817" s="72"/>
      <c r="SSS817" s="72"/>
      <c r="SST817" s="72"/>
      <c r="SSU817" s="72"/>
      <c r="SSV817" s="72"/>
      <c r="SSW817" s="72"/>
      <c r="SSX817" s="72"/>
      <c r="SSY817" s="72"/>
      <c r="SSZ817" s="72"/>
      <c r="STA817" s="72"/>
      <c r="STB817" s="72"/>
      <c r="STC817" s="72"/>
      <c r="STD817" s="72"/>
      <c r="STE817" s="72"/>
      <c r="STF817" s="72"/>
      <c r="STG817" s="72"/>
      <c r="STH817" s="72"/>
      <c r="STI817" s="72"/>
      <c r="STJ817" s="72"/>
      <c r="STK817" s="72"/>
      <c r="STL817" s="72"/>
      <c r="STM817" s="72"/>
      <c r="STN817" s="72"/>
      <c r="STO817" s="72"/>
      <c r="STP817" s="72"/>
      <c r="STQ817" s="72"/>
      <c r="STR817" s="72"/>
      <c r="STS817" s="72"/>
      <c r="STT817" s="72"/>
      <c r="STU817" s="72"/>
      <c r="STV817" s="72"/>
      <c r="STW817" s="72"/>
      <c r="STX817" s="72"/>
      <c r="STY817" s="72"/>
      <c r="STZ817" s="72"/>
      <c r="SUA817" s="72"/>
      <c r="SUB817" s="72"/>
      <c r="SUC817" s="72"/>
      <c r="SUD817" s="72"/>
      <c r="SUE817" s="72"/>
      <c r="SUF817" s="72"/>
      <c r="SUG817" s="72"/>
      <c r="SUH817" s="72"/>
      <c r="SUI817" s="72"/>
      <c r="SUJ817" s="72"/>
      <c r="SUK817" s="72"/>
      <c r="SUL817" s="72"/>
      <c r="SUM817" s="72"/>
      <c r="SUN817" s="72"/>
      <c r="SUO817" s="72"/>
      <c r="SUP817" s="72"/>
      <c r="SUQ817" s="72"/>
      <c r="SUR817" s="72"/>
      <c r="SUS817" s="72"/>
      <c r="SUT817" s="72"/>
      <c r="SUU817" s="72"/>
      <c r="SUV817" s="72"/>
      <c r="SUW817" s="72"/>
      <c r="SUX817" s="72"/>
      <c r="SUY817" s="72"/>
      <c r="SUZ817" s="72"/>
      <c r="SVA817" s="72"/>
      <c r="SVB817" s="72"/>
      <c r="SVC817" s="72"/>
      <c r="SVD817" s="72"/>
      <c r="SVE817" s="72"/>
      <c r="SVF817" s="72"/>
      <c r="SVG817" s="72"/>
      <c r="SVH817" s="72"/>
      <c r="SVI817" s="72"/>
      <c r="SVJ817" s="72"/>
      <c r="SVK817" s="72"/>
      <c r="SVL817" s="72"/>
      <c r="SVM817" s="72"/>
      <c r="SVN817" s="72"/>
      <c r="SVO817" s="72"/>
      <c r="SVP817" s="72"/>
      <c r="SVQ817" s="72"/>
      <c r="SVR817" s="72"/>
      <c r="SVS817" s="72"/>
      <c r="SVT817" s="72"/>
      <c r="SVU817" s="72"/>
      <c r="SVV817" s="72"/>
      <c r="SVW817" s="72"/>
      <c r="SVX817" s="72"/>
      <c r="SVY817" s="72"/>
      <c r="SVZ817" s="72"/>
      <c r="SWA817" s="72"/>
      <c r="SWB817" s="72"/>
      <c r="SWC817" s="72"/>
      <c r="SWD817" s="72"/>
      <c r="SWE817" s="72"/>
      <c r="SWF817" s="72"/>
      <c r="SWG817" s="72"/>
      <c r="SWH817" s="72"/>
      <c r="SWI817" s="72"/>
      <c r="SWJ817" s="72"/>
      <c r="SWK817" s="72"/>
      <c r="SWL817" s="72"/>
      <c r="SWM817" s="72"/>
      <c r="SWN817" s="72"/>
      <c r="SWO817" s="72"/>
      <c r="SWP817" s="72"/>
      <c r="SWQ817" s="72"/>
      <c r="SWR817" s="72"/>
      <c r="SWS817" s="72"/>
      <c r="SWT817" s="72"/>
      <c r="SWU817" s="72"/>
      <c r="SWV817" s="72"/>
      <c r="SWW817" s="72"/>
      <c r="SWX817" s="72"/>
      <c r="SWY817" s="72"/>
      <c r="SWZ817" s="72"/>
      <c r="SXA817" s="72"/>
      <c r="SXB817" s="72"/>
      <c r="SXC817" s="72"/>
      <c r="SXD817" s="72"/>
      <c r="SXE817" s="72"/>
      <c r="SXF817" s="72"/>
      <c r="SXG817" s="72"/>
      <c r="SXH817" s="72"/>
      <c r="SXI817" s="72"/>
      <c r="SXJ817" s="72"/>
      <c r="SXK817" s="72"/>
      <c r="SXL817" s="72"/>
      <c r="SXM817" s="72"/>
      <c r="SXN817" s="72"/>
      <c r="SXO817" s="72"/>
      <c r="SXP817" s="72"/>
      <c r="SXQ817" s="72"/>
      <c r="SXR817" s="72"/>
      <c r="SXS817" s="72"/>
      <c r="SXT817" s="72"/>
      <c r="SXU817" s="72"/>
      <c r="SXV817" s="72"/>
      <c r="SXW817" s="72"/>
      <c r="SXX817" s="72"/>
      <c r="SXY817" s="72"/>
      <c r="SXZ817" s="72"/>
      <c r="SYA817" s="72"/>
      <c r="SYB817" s="72"/>
      <c r="SYC817" s="72"/>
      <c r="SYD817" s="72"/>
      <c r="SYE817" s="72"/>
      <c r="SYF817" s="72"/>
      <c r="SYG817" s="72"/>
      <c r="SYH817" s="72"/>
      <c r="SYI817" s="72"/>
      <c r="SYJ817" s="72"/>
      <c r="SYK817" s="72"/>
      <c r="SYL817" s="72"/>
      <c r="SYM817" s="72"/>
      <c r="SYN817" s="72"/>
      <c r="SYO817" s="72"/>
      <c r="SYP817" s="72"/>
      <c r="SYQ817" s="72"/>
      <c r="SYR817" s="72"/>
      <c r="SYS817" s="72"/>
      <c r="SYT817" s="72"/>
      <c r="SYU817" s="72"/>
      <c r="SYV817" s="72"/>
      <c r="SYW817" s="72"/>
      <c r="SYX817" s="72"/>
      <c r="SYY817" s="72"/>
      <c r="SYZ817" s="72"/>
      <c r="SZA817" s="72"/>
      <c r="SZB817" s="72"/>
      <c r="SZC817" s="72"/>
      <c r="SZD817" s="72"/>
      <c r="SZE817" s="72"/>
      <c r="SZF817" s="72"/>
      <c r="SZG817" s="72"/>
      <c r="SZH817" s="72"/>
      <c r="SZI817" s="72"/>
      <c r="SZJ817" s="72"/>
      <c r="SZK817" s="72"/>
      <c r="SZL817" s="72"/>
      <c r="SZM817" s="72"/>
      <c r="SZN817" s="72"/>
      <c r="SZO817" s="72"/>
      <c r="SZP817" s="72"/>
      <c r="SZQ817" s="72"/>
      <c r="SZR817" s="72"/>
      <c r="SZS817" s="72"/>
      <c r="SZT817" s="72"/>
      <c r="SZU817" s="72"/>
      <c r="SZV817" s="72"/>
      <c r="SZW817" s="72"/>
      <c r="SZX817" s="72"/>
      <c r="SZY817" s="72"/>
      <c r="SZZ817" s="72"/>
      <c r="TAA817" s="72"/>
      <c r="TAB817" s="72"/>
      <c r="TAC817" s="72"/>
      <c r="TAD817" s="72"/>
      <c r="TAE817" s="72"/>
      <c r="TAF817" s="72"/>
      <c r="TAG817" s="72"/>
      <c r="TAH817" s="72"/>
      <c r="TAI817" s="72"/>
      <c r="TAJ817" s="72"/>
      <c r="TAK817" s="72"/>
      <c r="TAL817" s="72"/>
      <c r="TAM817" s="72"/>
      <c r="TAN817" s="72"/>
      <c r="TAO817" s="72"/>
      <c r="TAP817" s="72"/>
      <c r="TAQ817" s="72"/>
      <c r="TAR817" s="72"/>
      <c r="TAS817" s="72"/>
      <c r="TAT817" s="72"/>
      <c r="TAU817" s="72"/>
      <c r="TAV817" s="72"/>
      <c r="TAW817" s="72"/>
      <c r="TAX817" s="72"/>
      <c r="TAY817" s="72"/>
      <c r="TAZ817" s="72"/>
      <c r="TBA817" s="72"/>
      <c r="TBB817" s="72"/>
      <c r="TBC817" s="72"/>
      <c r="TBD817" s="72"/>
      <c r="TBE817" s="72"/>
      <c r="TBF817" s="72"/>
      <c r="TBG817" s="72"/>
      <c r="TBH817" s="72"/>
      <c r="TBI817" s="72"/>
      <c r="TBJ817" s="72"/>
      <c r="TBK817" s="72"/>
      <c r="TBL817" s="72"/>
      <c r="TBM817" s="72"/>
      <c r="TBN817" s="72"/>
      <c r="TBO817" s="72"/>
      <c r="TBP817" s="72"/>
      <c r="TBQ817" s="72"/>
      <c r="TBR817" s="72"/>
      <c r="TBS817" s="72"/>
      <c r="TBT817" s="72"/>
      <c r="TBU817" s="72"/>
      <c r="TBV817" s="72"/>
      <c r="TBW817" s="72"/>
      <c r="TBX817" s="72"/>
      <c r="TBY817" s="72"/>
      <c r="TBZ817" s="72"/>
      <c r="TCA817" s="72"/>
      <c r="TCB817" s="72"/>
      <c r="TCC817" s="72"/>
      <c r="TCD817" s="72"/>
      <c r="TCE817" s="72"/>
      <c r="TCF817" s="72"/>
      <c r="TCG817" s="72"/>
      <c r="TCH817" s="72"/>
      <c r="TCI817" s="72"/>
      <c r="TCJ817" s="72"/>
      <c r="TCK817" s="72"/>
      <c r="TCL817" s="72"/>
      <c r="TCM817" s="72"/>
      <c r="TCN817" s="72"/>
      <c r="TCO817" s="72"/>
      <c r="TCP817" s="72"/>
      <c r="TCQ817" s="72"/>
      <c r="TCR817" s="72"/>
      <c r="TCS817" s="72"/>
      <c r="TCT817" s="72"/>
      <c r="TCU817" s="72"/>
      <c r="TCV817" s="72"/>
      <c r="TCW817" s="72"/>
      <c r="TCX817" s="72"/>
      <c r="TCY817" s="72"/>
      <c r="TCZ817" s="72"/>
      <c r="TDA817" s="72"/>
      <c r="TDB817" s="72"/>
      <c r="TDC817" s="72"/>
      <c r="TDD817" s="72"/>
      <c r="TDE817" s="72"/>
      <c r="TDF817" s="72"/>
      <c r="TDG817" s="72"/>
      <c r="TDH817" s="72"/>
      <c r="TDI817" s="72"/>
      <c r="TDJ817" s="72"/>
      <c r="TDK817" s="72"/>
      <c r="TDL817" s="72"/>
      <c r="TDM817" s="72"/>
      <c r="TDN817" s="72"/>
      <c r="TDO817" s="72"/>
      <c r="TDP817" s="72"/>
      <c r="TDQ817" s="72"/>
      <c r="TDR817" s="72"/>
      <c r="TDS817" s="72"/>
      <c r="TDT817" s="72"/>
      <c r="TDU817" s="72"/>
      <c r="TDV817" s="72"/>
      <c r="TDW817" s="72"/>
      <c r="TDX817" s="72"/>
      <c r="TDY817" s="72"/>
      <c r="TDZ817" s="72"/>
      <c r="TEA817" s="72"/>
      <c r="TEB817" s="72"/>
      <c r="TEC817" s="72"/>
      <c r="TED817" s="72"/>
      <c r="TEE817" s="72"/>
      <c r="TEF817" s="72"/>
      <c r="TEG817" s="72"/>
      <c r="TEH817" s="72"/>
      <c r="TEI817" s="72"/>
      <c r="TEJ817" s="72"/>
      <c r="TEK817" s="72"/>
      <c r="TEL817" s="72"/>
      <c r="TEM817" s="72"/>
      <c r="TEN817" s="72"/>
      <c r="TEO817" s="72"/>
      <c r="TEP817" s="72"/>
      <c r="TEQ817" s="72"/>
      <c r="TER817" s="72"/>
      <c r="TES817" s="72"/>
      <c r="TET817" s="72"/>
      <c r="TEU817" s="72"/>
      <c r="TEV817" s="72"/>
      <c r="TEW817" s="72"/>
      <c r="TEX817" s="72"/>
      <c r="TEY817" s="72"/>
      <c r="TEZ817" s="72"/>
      <c r="TFA817" s="72"/>
      <c r="TFB817" s="72"/>
      <c r="TFC817" s="72"/>
      <c r="TFD817" s="72"/>
      <c r="TFE817" s="72"/>
      <c r="TFF817" s="72"/>
      <c r="TFG817" s="72"/>
      <c r="TFH817" s="72"/>
      <c r="TFI817" s="72"/>
      <c r="TFJ817" s="72"/>
      <c r="TFK817" s="72"/>
      <c r="TFL817" s="72"/>
      <c r="TFM817" s="72"/>
      <c r="TFN817" s="72"/>
      <c r="TFO817" s="72"/>
      <c r="TFP817" s="72"/>
      <c r="TFQ817" s="72"/>
      <c r="TFR817" s="72"/>
      <c r="TFS817" s="72"/>
      <c r="TFT817" s="72"/>
      <c r="TFU817" s="72"/>
      <c r="TFV817" s="72"/>
      <c r="TFW817" s="72"/>
      <c r="TFX817" s="72"/>
      <c r="TFY817" s="72"/>
      <c r="TFZ817" s="72"/>
      <c r="TGA817" s="72"/>
      <c r="TGB817" s="72"/>
      <c r="TGC817" s="72"/>
      <c r="TGD817" s="72"/>
      <c r="TGE817" s="72"/>
      <c r="TGF817" s="72"/>
      <c r="TGG817" s="72"/>
      <c r="TGH817" s="72"/>
      <c r="TGI817" s="72"/>
      <c r="TGJ817" s="72"/>
      <c r="TGK817" s="72"/>
      <c r="TGL817" s="72"/>
      <c r="TGM817" s="72"/>
      <c r="TGN817" s="72"/>
      <c r="TGO817" s="72"/>
      <c r="TGP817" s="72"/>
      <c r="TGQ817" s="72"/>
      <c r="TGR817" s="72"/>
      <c r="TGS817" s="72"/>
      <c r="TGT817" s="72"/>
      <c r="TGU817" s="72"/>
      <c r="TGV817" s="72"/>
      <c r="TGW817" s="72"/>
      <c r="TGX817" s="72"/>
      <c r="TGY817" s="72"/>
      <c r="TGZ817" s="72"/>
      <c r="THA817" s="72"/>
      <c r="THB817" s="72"/>
      <c r="THC817" s="72"/>
      <c r="THD817" s="72"/>
      <c r="THE817" s="72"/>
      <c r="THF817" s="72"/>
      <c r="THG817" s="72"/>
      <c r="THH817" s="72"/>
      <c r="THI817" s="72"/>
      <c r="THJ817" s="72"/>
      <c r="THK817" s="72"/>
      <c r="THL817" s="72"/>
      <c r="THM817" s="72"/>
      <c r="THN817" s="72"/>
      <c r="THO817" s="72"/>
      <c r="THP817" s="72"/>
      <c r="THQ817" s="72"/>
      <c r="THR817" s="72"/>
      <c r="THS817" s="72"/>
      <c r="THT817" s="72"/>
      <c r="THU817" s="72"/>
      <c r="THV817" s="72"/>
      <c r="THW817" s="72"/>
      <c r="THX817" s="72"/>
      <c r="THY817" s="72"/>
      <c r="THZ817" s="72"/>
      <c r="TIA817" s="72"/>
      <c r="TIB817" s="72"/>
      <c r="TIC817" s="72"/>
      <c r="TID817" s="72"/>
      <c r="TIE817" s="72"/>
      <c r="TIF817" s="72"/>
      <c r="TIG817" s="72"/>
      <c r="TIH817" s="72"/>
      <c r="TII817" s="72"/>
      <c r="TIJ817" s="72"/>
      <c r="TIK817" s="72"/>
      <c r="TIL817" s="72"/>
      <c r="TIM817" s="72"/>
      <c r="TIN817" s="72"/>
      <c r="TIO817" s="72"/>
      <c r="TIP817" s="72"/>
      <c r="TIQ817" s="72"/>
      <c r="TIR817" s="72"/>
      <c r="TIS817" s="72"/>
      <c r="TIT817" s="72"/>
      <c r="TIU817" s="72"/>
      <c r="TIV817" s="72"/>
      <c r="TIW817" s="72"/>
      <c r="TIX817" s="72"/>
      <c r="TIY817" s="72"/>
      <c r="TIZ817" s="72"/>
      <c r="TJA817" s="72"/>
      <c r="TJB817" s="72"/>
      <c r="TJC817" s="72"/>
      <c r="TJD817" s="72"/>
      <c r="TJE817" s="72"/>
      <c r="TJF817" s="72"/>
      <c r="TJG817" s="72"/>
      <c r="TJH817" s="72"/>
      <c r="TJI817" s="72"/>
      <c r="TJJ817" s="72"/>
      <c r="TJK817" s="72"/>
      <c r="TJL817" s="72"/>
      <c r="TJM817" s="72"/>
      <c r="TJN817" s="72"/>
      <c r="TJO817" s="72"/>
      <c r="TJP817" s="72"/>
      <c r="TJQ817" s="72"/>
      <c r="TJR817" s="72"/>
      <c r="TJS817" s="72"/>
      <c r="TJT817" s="72"/>
      <c r="TJU817" s="72"/>
      <c r="TJV817" s="72"/>
      <c r="TJW817" s="72"/>
      <c r="TJX817" s="72"/>
      <c r="TJY817" s="72"/>
      <c r="TJZ817" s="72"/>
      <c r="TKA817" s="72"/>
      <c r="TKB817" s="72"/>
      <c r="TKC817" s="72"/>
      <c r="TKD817" s="72"/>
      <c r="TKE817" s="72"/>
      <c r="TKF817" s="72"/>
      <c r="TKG817" s="72"/>
      <c r="TKH817" s="72"/>
      <c r="TKI817" s="72"/>
      <c r="TKJ817" s="72"/>
      <c r="TKK817" s="72"/>
      <c r="TKL817" s="72"/>
      <c r="TKM817" s="72"/>
      <c r="TKN817" s="72"/>
      <c r="TKO817" s="72"/>
      <c r="TKP817" s="72"/>
      <c r="TKQ817" s="72"/>
      <c r="TKR817" s="72"/>
      <c r="TKS817" s="72"/>
      <c r="TKT817" s="72"/>
      <c r="TKU817" s="72"/>
      <c r="TKV817" s="72"/>
      <c r="TKW817" s="72"/>
      <c r="TKX817" s="72"/>
      <c r="TKY817" s="72"/>
      <c r="TKZ817" s="72"/>
      <c r="TLA817" s="72"/>
      <c r="TLB817" s="72"/>
      <c r="TLC817" s="72"/>
      <c r="TLD817" s="72"/>
      <c r="TLE817" s="72"/>
      <c r="TLF817" s="72"/>
      <c r="TLG817" s="72"/>
      <c r="TLH817" s="72"/>
      <c r="TLI817" s="72"/>
      <c r="TLJ817" s="72"/>
      <c r="TLK817" s="72"/>
      <c r="TLL817" s="72"/>
      <c r="TLM817" s="72"/>
      <c r="TLN817" s="72"/>
      <c r="TLO817" s="72"/>
      <c r="TLP817" s="72"/>
      <c r="TLQ817" s="72"/>
      <c r="TLR817" s="72"/>
      <c r="TLS817" s="72"/>
      <c r="TLT817" s="72"/>
      <c r="TLU817" s="72"/>
      <c r="TLV817" s="72"/>
      <c r="TLW817" s="72"/>
      <c r="TLX817" s="72"/>
      <c r="TLY817" s="72"/>
      <c r="TLZ817" s="72"/>
      <c r="TMA817" s="72"/>
      <c r="TMB817" s="72"/>
      <c r="TMC817" s="72"/>
      <c r="TMD817" s="72"/>
      <c r="TME817" s="72"/>
      <c r="TMF817" s="72"/>
      <c r="TMG817" s="72"/>
      <c r="TMH817" s="72"/>
      <c r="TMI817" s="72"/>
      <c r="TMJ817" s="72"/>
      <c r="TMK817" s="72"/>
      <c r="TML817" s="72"/>
      <c r="TMM817" s="72"/>
      <c r="TMN817" s="72"/>
      <c r="TMO817" s="72"/>
      <c r="TMP817" s="72"/>
      <c r="TMQ817" s="72"/>
      <c r="TMR817" s="72"/>
      <c r="TMS817" s="72"/>
      <c r="TMT817" s="72"/>
      <c r="TMU817" s="72"/>
      <c r="TMV817" s="72"/>
      <c r="TMW817" s="72"/>
      <c r="TMX817" s="72"/>
      <c r="TMY817" s="72"/>
      <c r="TMZ817" s="72"/>
      <c r="TNA817" s="72"/>
      <c r="TNB817" s="72"/>
      <c r="TNC817" s="72"/>
      <c r="TND817" s="72"/>
      <c r="TNE817" s="72"/>
      <c r="TNF817" s="72"/>
      <c r="TNG817" s="72"/>
      <c r="TNH817" s="72"/>
      <c r="TNI817" s="72"/>
      <c r="TNJ817" s="72"/>
      <c r="TNK817" s="72"/>
      <c r="TNL817" s="72"/>
      <c r="TNM817" s="72"/>
      <c r="TNN817" s="72"/>
      <c r="TNO817" s="72"/>
      <c r="TNP817" s="72"/>
      <c r="TNQ817" s="72"/>
      <c r="TNR817" s="72"/>
      <c r="TNS817" s="72"/>
      <c r="TNT817" s="72"/>
      <c r="TNU817" s="72"/>
      <c r="TNV817" s="72"/>
      <c r="TNW817" s="72"/>
      <c r="TNX817" s="72"/>
      <c r="TNY817" s="72"/>
      <c r="TNZ817" s="72"/>
      <c r="TOA817" s="72"/>
      <c r="TOB817" s="72"/>
      <c r="TOC817" s="72"/>
      <c r="TOD817" s="72"/>
      <c r="TOE817" s="72"/>
      <c r="TOF817" s="72"/>
      <c r="TOG817" s="72"/>
      <c r="TOH817" s="72"/>
      <c r="TOI817" s="72"/>
      <c r="TOJ817" s="72"/>
      <c r="TOK817" s="72"/>
      <c r="TOL817" s="72"/>
      <c r="TOM817" s="72"/>
      <c r="TON817" s="72"/>
      <c r="TOO817" s="72"/>
      <c r="TOP817" s="72"/>
      <c r="TOQ817" s="72"/>
      <c r="TOR817" s="72"/>
      <c r="TOS817" s="72"/>
      <c r="TOT817" s="72"/>
      <c r="TOU817" s="72"/>
      <c r="TOV817" s="72"/>
      <c r="TOW817" s="72"/>
      <c r="TOX817" s="72"/>
      <c r="TOY817" s="72"/>
      <c r="TOZ817" s="72"/>
      <c r="TPA817" s="72"/>
      <c r="TPB817" s="72"/>
      <c r="TPC817" s="72"/>
      <c r="TPD817" s="72"/>
      <c r="TPE817" s="72"/>
      <c r="TPF817" s="72"/>
      <c r="TPG817" s="72"/>
      <c r="TPH817" s="72"/>
      <c r="TPI817" s="72"/>
      <c r="TPJ817" s="72"/>
      <c r="TPK817" s="72"/>
      <c r="TPL817" s="72"/>
      <c r="TPM817" s="72"/>
      <c r="TPN817" s="72"/>
      <c r="TPO817" s="72"/>
      <c r="TPP817" s="72"/>
      <c r="TPQ817" s="72"/>
      <c r="TPR817" s="72"/>
      <c r="TPS817" s="72"/>
      <c r="TPT817" s="72"/>
      <c r="TPU817" s="72"/>
      <c r="TPV817" s="72"/>
      <c r="TPW817" s="72"/>
      <c r="TPX817" s="72"/>
      <c r="TPY817" s="72"/>
      <c r="TPZ817" s="72"/>
      <c r="TQA817" s="72"/>
      <c r="TQB817" s="72"/>
      <c r="TQC817" s="72"/>
      <c r="TQD817" s="72"/>
      <c r="TQE817" s="72"/>
      <c r="TQF817" s="72"/>
      <c r="TQG817" s="72"/>
      <c r="TQH817" s="72"/>
      <c r="TQI817" s="72"/>
      <c r="TQJ817" s="72"/>
      <c r="TQK817" s="72"/>
      <c r="TQL817" s="72"/>
      <c r="TQM817" s="72"/>
      <c r="TQN817" s="72"/>
      <c r="TQO817" s="72"/>
      <c r="TQP817" s="72"/>
      <c r="TQQ817" s="72"/>
      <c r="TQR817" s="72"/>
      <c r="TQS817" s="72"/>
      <c r="TQT817" s="72"/>
      <c r="TQU817" s="72"/>
      <c r="TQV817" s="72"/>
      <c r="TQW817" s="72"/>
      <c r="TQX817" s="72"/>
      <c r="TQY817" s="72"/>
      <c r="TQZ817" s="72"/>
      <c r="TRA817" s="72"/>
      <c r="TRB817" s="72"/>
      <c r="TRC817" s="72"/>
      <c r="TRD817" s="72"/>
      <c r="TRE817" s="72"/>
      <c r="TRF817" s="72"/>
      <c r="TRG817" s="72"/>
      <c r="TRH817" s="72"/>
      <c r="TRI817" s="72"/>
      <c r="TRJ817" s="72"/>
      <c r="TRK817" s="72"/>
      <c r="TRL817" s="72"/>
      <c r="TRM817" s="72"/>
      <c r="TRN817" s="72"/>
      <c r="TRO817" s="72"/>
      <c r="TRP817" s="72"/>
      <c r="TRQ817" s="72"/>
      <c r="TRR817" s="72"/>
      <c r="TRS817" s="72"/>
      <c r="TRT817" s="72"/>
      <c r="TRU817" s="72"/>
      <c r="TRV817" s="72"/>
      <c r="TRW817" s="72"/>
      <c r="TRX817" s="72"/>
      <c r="TRY817" s="72"/>
      <c r="TRZ817" s="72"/>
      <c r="TSA817" s="72"/>
      <c r="TSB817" s="72"/>
      <c r="TSC817" s="72"/>
      <c r="TSD817" s="72"/>
      <c r="TSE817" s="72"/>
      <c r="TSF817" s="72"/>
      <c r="TSG817" s="72"/>
      <c r="TSH817" s="72"/>
      <c r="TSI817" s="72"/>
      <c r="TSJ817" s="72"/>
      <c r="TSK817" s="72"/>
      <c r="TSL817" s="72"/>
      <c r="TSM817" s="72"/>
      <c r="TSN817" s="72"/>
      <c r="TSO817" s="72"/>
      <c r="TSP817" s="72"/>
      <c r="TSQ817" s="72"/>
      <c r="TSR817" s="72"/>
      <c r="TSS817" s="72"/>
      <c r="TST817" s="72"/>
      <c r="TSU817" s="72"/>
      <c r="TSV817" s="72"/>
      <c r="TSW817" s="72"/>
      <c r="TSX817" s="72"/>
      <c r="TSY817" s="72"/>
      <c r="TSZ817" s="72"/>
      <c r="TTA817" s="72"/>
      <c r="TTB817" s="72"/>
      <c r="TTC817" s="72"/>
      <c r="TTD817" s="72"/>
      <c r="TTE817" s="72"/>
      <c r="TTF817" s="72"/>
      <c r="TTG817" s="72"/>
      <c r="TTH817" s="72"/>
      <c r="TTI817" s="72"/>
      <c r="TTJ817" s="72"/>
      <c r="TTK817" s="72"/>
      <c r="TTL817" s="72"/>
      <c r="TTM817" s="72"/>
      <c r="TTN817" s="72"/>
      <c r="TTO817" s="72"/>
      <c r="TTP817" s="72"/>
      <c r="TTQ817" s="72"/>
      <c r="TTR817" s="72"/>
      <c r="TTS817" s="72"/>
      <c r="TTT817" s="72"/>
      <c r="TTU817" s="72"/>
      <c r="TTV817" s="72"/>
      <c r="TTW817" s="72"/>
      <c r="TTX817" s="72"/>
      <c r="TTY817" s="72"/>
      <c r="TTZ817" s="72"/>
      <c r="TUA817" s="72"/>
      <c r="TUB817" s="72"/>
      <c r="TUC817" s="72"/>
      <c r="TUD817" s="72"/>
      <c r="TUE817" s="72"/>
      <c r="TUF817" s="72"/>
      <c r="TUG817" s="72"/>
      <c r="TUH817" s="72"/>
      <c r="TUI817" s="72"/>
      <c r="TUJ817" s="72"/>
      <c r="TUK817" s="72"/>
      <c r="TUL817" s="72"/>
      <c r="TUM817" s="72"/>
      <c r="TUN817" s="72"/>
      <c r="TUO817" s="72"/>
      <c r="TUP817" s="72"/>
      <c r="TUQ817" s="72"/>
      <c r="TUR817" s="72"/>
      <c r="TUS817" s="72"/>
      <c r="TUT817" s="72"/>
      <c r="TUU817" s="72"/>
      <c r="TUV817" s="72"/>
      <c r="TUW817" s="72"/>
      <c r="TUX817" s="72"/>
      <c r="TUY817" s="72"/>
      <c r="TUZ817" s="72"/>
      <c r="TVA817" s="72"/>
      <c r="TVB817" s="72"/>
      <c r="TVC817" s="72"/>
      <c r="TVD817" s="72"/>
      <c r="TVE817" s="72"/>
      <c r="TVF817" s="72"/>
      <c r="TVG817" s="72"/>
      <c r="TVH817" s="72"/>
      <c r="TVI817" s="72"/>
      <c r="TVJ817" s="72"/>
      <c r="TVK817" s="72"/>
      <c r="TVL817" s="72"/>
      <c r="TVM817" s="72"/>
      <c r="TVN817" s="72"/>
      <c r="TVO817" s="72"/>
      <c r="TVP817" s="72"/>
      <c r="TVQ817" s="72"/>
      <c r="TVR817" s="72"/>
      <c r="TVS817" s="72"/>
      <c r="TVT817" s="72"/>
      <c r="TVU817" s="72"/>
      <c r="TVV817" s="72"/>
      <c r="TVW817" s="72"/>
      <c r="TVX817" s="72"/>
      <c r="TVY817" s="72"/>
      <c r="TVZ817" s="72"/>
      <c r="TWA817" s="72"/>
      <c r="TWB817" s="72"/>
      <c r="TWC817" s="72"/>
      <c r="TWD817" s="72"/>
      <c r="TWE817" s="72"/>
      <c r="TWF817" s="72"/>
      <c r="TWG817" s="72"/>
      <c r="TWH817" s="72"/>
      <c r="TWI817" s="72"/>
      <c r="TWJ817" s="72"/>
      <c r="TWK817" s="72"/>
      <c r="TWL817" s="72"/>
      <c r="TWM817" s="72"/>
      <c r="TWN817" s="72"/>
      <c r="TWO817" s="72"/>
      <c r="TWP817" s="72"/>
      <c r="TWQ817" s="72"/>
      <c r="TWR817" s="72"/>
      <c r="TWS817" s="72"/>
      <c r="TWT817" s="72"/>
      <c r="TWU817" s="72"/>
      <c r="TWV817" s="72"/>
      <c r="TWW817" s="72"/>
      <c r="TWX817" s="72"/>
      <c r="TWY817" s="72"/>
      <c r="TWZ817" s="72"/>
      <c r="TXA817" s="72"/>
      <c r="TXB817" s="72"/>
      <c r="TXC817" s="72"/>
      <c r="TXD817" s="72"/>
      <c r="TXE817" s="72"/>
      <c r="TXF817" s="72"/>
      <c r="TXG817" s="72"/>
      <c r="TXH817" s="72"/>
      <c r="TXI817" s="72"/>
      <c r="TXJ817" s="72"/>
      <c r="TXK817" s="72"/>
      <c r="TXL817" s="72"/>
      <c r="TXM817" s="72"/>
      <c r="TXN817" s="72"/>
      <c r="TXO817" s="72"/>
      <c r="TXP817" s="72"/>
      <c r="TXQ817" s="72"/>
      <c r="TXR817" s="72"/>
      <c r="TXS817" s="72"/>
      <c r="TXT817" s="72"/>
      <c r="TXU817" s="72"/>
      <c r="TXV817" s="72"/>
      <c r="TXW817" s="72"/>
      <c r="TXX817" s="72"/>
      <c r="TXY817" s="72"/>
      <c r="TXZ817" s="72"/>
      <c r="TYA817" s="72"/>
      <c r="TYB817" s="72"/>
      <c r="TYC817" s="72"/>
      <c r="TYD817" s="72"/>
      <c r="TYE817" s="72"/>
      <c r="TYF817" s="72"/>
      <c r="TYG817" s="72"/>
      <c r="TYH817" s="72"/>
      <c r="TYI817" s="72"/>
      <c r="TYJ817" s="72"/>
      <c r="TYK817" s="72"/>
      <c r="TYL817" s="72"/>
      <c r="TYM817" s="72"/>
      <c r="TYN817" s="72"/>
      <c r="TYO817" s="72"/>
      <c r="TYP817" s="72"/>
      <c r="TYQ817" s="72"/>
      <c r="TYR817" s="72"/>
      <c r="TYS817" s="72"/>
      <c r="TYT817" s="72"/>
      <c r="TYU817" s="72"/>
      <c r="TYV817" s="72"/>
      <c r="TYW817" s="72"/>
      <c r="TYX817" s="72"/>
      <c r="TYY817" s="72"/>
      <c r="TYZ817" s="72"/>
      <c r="TZA817" s="72"/>
      <c r="TZB817" s="72"/>
      <c r="TZC817" s="72"/>
      <c r="TZD817" s="72"/>
      <c r="TZE817" s="72"/>
      <c r="TZF817" s="72"/>
      <c r="TZG817" s="72"/>
      <c r="TZH817" s="72"/>
      <c r="TZI817" s="72"/>
      <c r="TZJ817" s="72"/>
      <c r="TZK817" s="72"/>
      <c r="TZL817" s="72"/>
      <c r="TZM817" s="72"/>
      <c r="TZN817" s="72"/>
      <c r="TZO817" s="72"/>
      <c r="TZP817" s="72"/>
      <c r="TZQ817" s="72"/>
      <c r="TZR817" s="72"/>
      <c r="TZS817" s="72"/>
      <c r="TZT817" s="72"/>
      <c r="TZU817" s="72"/>
      <c r="TZV817" s="72"/>
      <c r="TZW817" s="72"/>
      <c r="TZX817" s="72"/>
      <c r="TZY817" s="72"/>
      <c r="TZZ817" s="72"/>
      <c r="UAA817" s="72"/>
      <c r="UAB817" s="72"/>
      <c r="UAC817" s="72"/>
      <c r="UAD817" s="72"/>
      <c r="UAE817" s="72"/>
      <c r="UAF817" s="72"/>
      <c r="UAG817" s="72"/>
      <c r="UAH817" s="72"/>
      <c r="UAI817" s="72"/>
      <c r="UAJ817" s="72"/>
      <c r="UAK817" s="72"/>
      <c r="UAL817" s="72"/>
      <c r="UAM817" s="72"/>
      <c r="UAN817" s="72"/>
      <c r="UAO817" s="72"/>
      <c r="UAP817" s="72"/>
      <c r="UAQ817" s="72"/>
      <c r="UAR817" s="72"/>
      <c r="UAS817" s="72"/>
      <c r="UAT817" s="72"/>
      <c r="UAU817" s="72"/>
      <c r="UAV817" s="72"/>
      <c r="UAW817" s="72"/>
      <c r="UAX817" s="72"/>
      <c r="UAY817" s="72"/>
      <c r="UAZ817" s="72"/>
      <c r="UBA817" s="72"/>
      <c r="UBB817" s="72"/>
      <c r="UBC817" s="72"/>
      <c r="UBD817" s="72"/>
      <c r="UBE817" s="72"/>
      <c r="UBF817" s="72"/>
      <c r="UBG817" s="72"/>
      <c r="UBH817" s="72"/>
      <c r="UBI817" s="72"/>
      <c r="UBJ817" s="72"/>
      <c r="UBK817" s="72"/>
      <c r="UBL817" s="72"/>
      <c r="UBM817" s="72"/>
      <c r="UBN817" s="72"/>
      <c r="UBO817" s="72"/>
      <c r="UBP817" s="72"/>
      <c r="UBQ817" s="72"/>
      <c r="UBR817" s="72"/>
      <c r="UBS817" s="72"/>
      <c r="UBT817" s="72"/>
      <c r="UBU817" s="72"/>
      <c r="UBV817" s="72"/>
      <c r="UBW817" s="72"/>
      <c r="UBX817" s="72"/>
      <c r="UBY817" s="72"/>
      <c r="UBZ817" s="72"/>
      <c r="UCA817" s="72"/>
      <c r="UCB817" s="72"/>
      <c r="UCC817" s="72"/>
      <c r="UCD817" s="72"/>
      <c r="UCE817" s="72"/>
      <c r="UCF817" s="72"/>
      <c r="UCG817" s="72"/>
      <c r="UCH817" s="72"/>
      <c r="UCI817" s="72"/>
      <c r="UCJ817" s="72"/>
      <c r="UCK817" s="72"/>
      <c r="UCL817" s="72"/>
      <c r="UCM817" s="72"/>
      <c r="UCN817" s="72"/>
      <c r="UCO817" s="72"/>
      <c r="UCP817" s="72"/>
      <c r="UCQ817" s="72"/>
      <c r="UCR817" s="72"/>
      <c r="UCS817" s="72"/>
      <c r="UCT817" s="72"/>
      <c r="UCU817" s="72"/>
      <c r="UCV817" s="72"/>
      <c r="UCW817" s="72"/>
      <c r="UCX817" s="72"/>
      <c r="UCY817" s="72"/>
      <c r="UCZ817" s="72"/>
      <c r="UDA817" s="72"/>
      <c r="UDB817" s="72"/>
      <c r="UDC817" s="72"/>
      <c r="UDD817" s="72"/>
      <c r="UDE817" s="72"/>
      <c r="UDF817" s="72"/>
      <c r="UDG817" s="72"/>
      <c r="UDH817" s="72"/>
      <c r="UDI817" s="72"/>
      <c r="UDJ817" s="72"/>
      <c r="UDK817" s="72"/>
      <c r="UDL817" s="72"/>
      <c r="UDM817" s="72"/>
      <c r="UDN817" s="72"/>
      <c r="UDO817" s="72"/>
      <c r="UDP817" s="72"/>
      <c r="UDQ817" s="72"/>
      <c r="UDR817" s="72"/>
      <c r="UDS817" s="72"/>
      <c r="UDT817" s="72"/>
      <c r="UDU817" s="72"/>
      <c r="UDV817" s="72"/>
      <c r="UDW817" s="72"/>
      <c r="UDX817" s="72"/>
      <c r="UDY817" s="72"/>
      <c r="UDZ817" s="72"/>
      <c r="UEA817" s="72"/>
      <c r="UEB817" s="72"/>
      <c r="UEC817" s="72"/>
      <c r="UED817" s="72"/>
      <c r="UEE817" s="72"/>
      <c r="UEF817" s="72"/>
      <c r="UEG817" s="72"/>
      <c r="UEH817" s="72"/>
      <c r="UEI817" s="72"/>
      <c r="UEJ817" s="72"/>
      <c r="UEK817" s="72"/>
      <c r="UEL817" s="72"/>
      <c r="UEM817" s="72"/>
      <c r="UEN817" s="72"/>
      <c r="UEO817" s="72"/>
      <c r="UEP817" s="72"/>
      <c r="UEQ817" s="72"/>
      <c r="UER817" s="72"/>
      <c r="UES817" s="72"/>
      <c r="UET817" s="72"/>
      <c r="UEU817" s="72"/>
      <c r="UEV817" s="72"/>
      <c r="UEW817" s="72"/>
      <c r="UEX817" s="72"/>
      <c r="UEY817" s="72"/>
      <c r="UEZ817" s="72"/>
      <c r="UFA817" s="72"/>
      <c r="UFB817" s="72"/>
      <c r="UFC817" s="72"/>
      <c r="UFD817" s="72"/>
      <c r="UFE817" s="72"/>
      <c r="UFF817" s="72"/>
      <c r="UFG817" s="72"/>
      <c r="UFH817" s="72"/>
      <c r="UFI817" s="72"/>
      <c r="UFJ817" s="72"/>
      <c r="UFK817" s="72"/>
      <c r="UFL817" s="72"/>
      <c r="UFM817" s="72"/>
      <c r="UFN817" s="72"/>
      <c r="UFO817" s="72"/>
      <c r="UFP817" s="72"/>
      <c r="UFQ817" s="72"/>
      <c r="UFR817" s="72"/>
      <c r="UFS817" s="72"/>
      <c r="UFT817" s="72"/>
      <c r="UFU817" s="72"/>
      <c r="UFV817" s="72"/>
      <c r="UFW817" s="72"/>
      <c r="UFX817" s="72"/>
      <c r="UFY817" s="72"/>
      <c r="UFZ817" s="72"/>
      <c r="UGA817" s="72"/>
      <c r="UGB817" s="72"/>
      <c r="UGC817" s="72"/>
      <c r="UGD817" s="72"/>
      <c r="UGE817" s="72"/>
      <c r="UGF817" s="72"/>
      <c r="UGG817" s="72"/>
      <c r="UGH817" s="72"/>
      <c r="UGI817" s="72"/>
      <c r="UGJ817" s="72"/>
      <c r="UGK817" s="72"/>
      <c r="UGL817" s="72"/>
      <c r="UGM817" s="72"/>
      <c r="UGN817" s="72"/>
      <c r="UGO817" s="72"/>
      <c r="UGP817" s="72"/>
      <c r="UGQ817" s="72"/>
      <c r="UGR817" s="72"/>
      <c r="UGS817" s="72"/>
      <c r="UGT817" s="72"/>
      <c r="UGU817" s="72"/>
      <c r="UGV817" s="72"/>
      <c r="UGW817" s="72"/>
      <c r="UGX817" s="72"/>
      <c r="UGY817" s="72"/>
      <c r="UGZ817" s="72"/>
      <c r="UHA817" s="72"/>
      <c r="UHB817" s="72"/>
      <c r="UHC817" s="72"/>
      <c r="UHD817" s="72"/>
      <c r="UHE817" s="72"/>
      <c r="UHF817" s="72"/>
      <c r="UHG817" s="72"/>
      <c r="UHH817" s="72"/>
      <c r="UHI817" s="72"/>
      <c r="UHJ817" s="72"/>
      <c r="UHK817" s="72"/>
      <c r="UHL817" s="72"/>
      <c r="UHM817" s="72"/>
      <c r="UHN817" s="72"/>
      <c r="UHO817" s="72"/>
      <c r="UHP817" s="72"/>
      <c r="UHQ817" s="72"/>
      <c r="UHR817" s="72"/>
      <c r="UHS817" s="72"/>
      <c r="UHT817" s="72"/>
      <c r="UHU817" s="72"/>
      <c r="UHV817" s="72"/>
      <c r="UHW817" s="72"/>
      <c r="UHX817" s="72"/>
      <c r="UHY817" s="72"/>
      <c r="UHZ817" s="72"/>
      <c r="UIA817" s="72"/>
      <c r="UIB817" s="72"/>
      <c r="UIC817" s="72"/>
      <c r="UID817" s="72"/>
      <c r="UIE817" s="72"/>
      <c r="UIF817" s="72"/>
      <c r="UIG817" s="72"/>
      <c r="UIH817" s="72"/>
      <c r="UII817" s="72"/>
      <c r="UIJ817" s="72"/>
      <c r="UIK817" s="72"/>
      <c r="UIL817" s="72"/>
      <c r="UIM817" s="72"/>
      <c r="UIN817" s="72"/>
      <c r="UIO817" s="72"/>
      <c r="UIP817" s="72"/>
      <c r="UIQ817" s="72"/>
      <c r="UIR817" s="72"/>
      <c r="UIS817" s="72"/>
      <c r="UIT817" s="72"/>
      <c r="UIU817" s="72"/>
      <c r="UIV817" s="72"/>
      <c r="UIW817" s="72"/>
      <c r="UIX817" s="72"/>
      <c r="UIY817" s="72"/>
      <c r="UIZ817" s="72"/>
      <c r="UJA817" s="72"/>
      <c r="UJB817" s="72"/>
      <c r="UJC817" s="72"/>
      <c r="UJD817" s="72"/>
      <c r="UJE817" s="72"/>
      <c r="UJF817" s="72"/>
      <c r="UJG817" s="72"/>
      <c r="UJH817" s="72"/>
      <c r="UJI817" s="72"/>
      <c r="UJJ817" s="72"/>
      <c r="UJK817" s="72"/>
      <c r="UJL817" s="72"/>
      <c r="UJM817" s="72"/>
      <c r="UJN817" s="72"/>
      <c r="UJO817" s="72"/>
      <c r="UJP817" s="72"/>
      <c r="UJQ817" s="72"/>
      <c r="UJR817" s="72"/>
      <c r="UJS817" s="72"/>
      <c r="UJT817" s="72"/>
      <c r="UJU817" s="72"/>
      <c r="UJV817" s="72"/>
      <c r="UJW817" s="72"/>
      <c r="UJX817" s="72"/>
      <c r="UJY817" s="72"/>
      <c r="UJZ817" s="72"/>
      <c r="UKA817" s="72"/>
      <c r="UKB817" s="72"/>
      <c r="UKC817" s="72"/>
      <c r="UKD817" s="72"/>
      <c r="UKE817" s="72"/>
      <c r="UKF817" s="72"/>
      <c r="UKG817" s="72"/>
      <c r="UKH817" s="72"/>
      <c r="UKI817" s="72"/>
      <c r="UKJ817" s="72"/>
      <c r="UKK817" s="72"/>
      <c r="UKL817" s="72"/>
      <c r="UKM817" s="72"/>
      <c r="UKN817" s="72"/>
      <c r="UKO817" s="72"/>
      <c r="UKP817" s="72"/>
      <c r="UKQ817" s="72"/>
      <c r="UKR817" s="72"/>
      <c r="UKS817" s="72"/>
      <c r="UKT817" s="72"/>
      <c r="UKU817" s="72"/>
      <c r="UKV817" s="72"/>
      <c r="UKW817" s="72"/>
      <c r="UKX817" s="72"/>
      <c r="UKY817" s="72"/>
      <c r="UKZ817" s="72"/>
      <c r="ULA817" s="72"/>
      <c r="ULB817" s="72"/>
      <c r="ULC817" s="72"/>
      <c r="ULD817" s="72"/>
      <c r="ULE817" s="72"/>
      <c r="ULF817" s="72"/>
      <c r="ULG817" s="72"/>
      <c r="ULH817" s="72"/>
      <c r="ULI817" s="72"/>
      <c r="ULJ817" s="72"/>
      <c r="ULK817" s="72"/>
      <c r="ULL817" s="72"/>
      <c r="ULM817" s="72"/>
      <c r="ULN817" s="72"/>
      <c r="ULO817" s="72"/>
      <c r="ULP817" s="72"/>
      <c r="ULQ817" s="72"/>
      <c r="ULR817" s="72"/>
      <c r="ULS817" s="72"/>
      <c r="ULT817" s="72"/>
      <c r="ULU817" s="72"/>
      <c r="ULV817" s="72"/>
      <c r="ULW817" s="72"/>
      <c r="ULX817" s="72"/>
      <c r="ULY817" s="72"/>
      <c r="ULZ817" s="72"/>
      <c r="UMA817" s="72"/>
      <c r="UMB817" s="72"/>
      <c r="UMC817" s="72"/>
      <c r="UMD817" s="72"/>
      <c r="UME817" s="72"/>
      <c r="UMF817" s="72"/>
      <c r="UMG817" s="72"/>
      <c r="UMH817" s="72"/>
      <c r="UMI817" s="72"/>
      <c r="UMJ817" s="72"/>
      <c r="UMK817" s="72"/>
      <c r="UML817" s="72"/>
      <c r="UMM817" s="72"/>
      <c r="UMN817" s="72"/>
      <c r="UMO817" s="72"/>
      <c r="UMP817" s="72"/>
      <c r="UMQ817" s="72"/>
      <c r="UMR817" s="72"/>
      <c r="UMS817" s="72"/>
      <c r="UMT817" s="72"/>
      <c r="UMU817" s="72"/>
      <c r="UMV817" s="72"/>
      <c r="UMW817" s="72"/>
      <c r="UMX817" s="72"/>
      <c r="UMY817" s="72"/>
      <c r="UMZ817" s="72"/>
      <c r="UNA817" s="72"/>
      <c r="UNB817" s="72"/>
      <c r="UNC817" s="72"/>
      <c r="UND817" s="72"/>
      <c r="UNE817" s="72"/>
      <c r="UNF817" s="72"/>
      <c r="UNG817" s="72"/>
      <c r="UNH817" s="72"/>
      <c r="UNI817" s="72"/>
      <c r="UNJ817" s="72"/>
      <c r="UNK817" s="72"/>
      <c r="UNL817" s="72"/>
      <c r="UNM817" s="72"/>
      <c r="UNN817" s="72"/>
      <c r="UNO817" s="72"/>
      <c r="UNP817" s="72"/>
      <c r="UNQ817" s="72"/>
      <c r="UNR817" s="72"/>
      <c r="UNS817" s="72"/>
      <c r="UNT817" s="72"/>
      <c r="UNU817" s="72"/>
      <c r="UNV817" s="72"/>
      <c r="UNW817" s="72"/>
      <c r="UNX817" s="72"/>
      <c r="UNY817" s="72"/>
      <c r="UNZ817" s="72"/>
      <c r="UOA817" s="72"/>
      <c r="UOB817" s="72"/>
      <c r="UOC817" s="72"/>
      <c r="UOD817" s="72"/>
      <c r="UOE817" s="72"/>
      <c r="UOF817" s="72"/>
      <c r="UOG817" s="72"/>
      <c r="UOH817" s="72"/>
      <c r="UOI817" s="72"/>
      <c r="UOJ817" s="72"/>
      <c r="UOK817" s="72"/>
      <c r="UOL817" s="72"/>
      <c r="UOM817" s="72"/>
      <c r="UON817" s="72"/>
      <c r="UOO817" s="72"/>
      <c r="UOP817" s="72"/>
      <c r="UOQ817" s="72"/>
      <c r="UOR817" s="72"/>
      <c r="UOS817" s="72"/>
      <c r="UOT817" s="72"/>
      <c r="UOU817" s="72"/>
      <c r="UOV817" s="72"/>
      <c r="UOW817" s="72"/>
      <c r="UOX817" s="72"/>
      <c r="UOY817" s="72"/>
      <c r="UOZ817" s="72"/>
      <c r="UPA817" s="72"/>
      <c r="UPB817" s="72"/>
      <c r="UPC817" s="72"/>
      <c r="UPD817" s="72"/>
      <c r="UPE817" s="72"/>
      <c r="UPF817" s="72"/>
      <c r="UPG817" s="72"/>
      <c r="UPH817" s="72"/>
      <c r="UPI817" s="72"/>
      <c r="UPJ817" s="72"/>
      <c r="UPK817" s="72"/>
      <c r="UPL817" s="72"/>
      <c r="UPM817" s="72"/>
      <c r="UPN817" s="72"/>
      <c r="UPO817" s="72"/>
      <c r="UPP817" s="72"/>
      <c r="UPQ817" s="72"/>
      <c r="UPR817" s="72"/>
      <c r="UPS817" s="72"/>
      <c r="UPT817" s="72"/>
      <c r="UPU817" s="72"/>
      <c r="UPV817" s="72"/>
      <c r="UPW817" s="72"/>
      <c r="UPX817" s="72"/>
      <c r="UPY817" s="72"/>
      <c r="UPZ817" s="72"/>
      <c r="UQA817" s="72"/>
      <c r="UQB817" s="72"/>
      <c r="UQC817" s="72"/>
      <c r="UQD817" s="72"/>
      <c r="UQE817" s="72"/>
      <c r="UQF817" s="72"/>
      <c r="UQG817" s="72"/>
      <c r="UQH817" s="72"/>
      <c r="UQI817" s="72"/>
      <c r="UQJ817" s="72"/>
      <c r="UQK817" s="72"/>
      <c r="UQL817" s="72"/>
      <c r="UQM817" s="72"/>
      <c r="UQN817" s="72"/>
      <c r="UQO817" s="72"/>
      <c r="UQP817" s="72"/>
      <c r="UQQ817" s="72"/>
      <c r="UQR817" s="72"/>
      <c r="UQS817" s="72"/>
      <c r="UQT817" s="72"/>
      <c r="UQU817" s="72"/>
      <c r="UQV817" s="72"/>
      <c r="UQW817" s="72"/>
      <c r="UQX817" s="72"/>
      <c r="UQY817" s="72"/>
      <c r="UQZ817" s="72"/>
      <c r="URA817" s="72"/>
      <c r="URB817" s="72"/>
      <c r="URC817" s="72"/>
      <c r="URD817" s="72"/>
      <c r="URE817" s="72"/>
      <c r="URF817" s="72"/>
      <c r="URG817" s="72"/>
      <c r="URH817" s="72"/>
      <c r="URI817" s="72"/>
      <c r="URJ817" s="72"/>
      <c r="URK817" s="72"/>
      <c r="URL817" s="72"/>
      <c r="URM817" s="72"/>
      <c r="URN817" s="72"/>
      <c r="URO817" s="72"/>
      <c r="URP817" s="72"/>
      <c r="URQ817" s="72"/>
      <c r="URR817" s="72"/>
      <c r="URS817" s="72"/>
      <c r="URT817" s="72"/>
      <c r="URU817" s="72"/>
      <c r="URV817" s="72"/>
      <c r="URW817" s="72"/>
      <c r="URX817" s="72"/>
      <c r="URY817" s="72"/>
      <c r="URZ817" s="72"/>
      <c r="USA817" s="72"/>
      <c r="USB817" s="72"/>
      <c r="USC817" s="72"/>
      <c r="USD817" s="72"/>
      <c r="USE817" s="72"/>
      <c r="USF817" s="72"/>
      <c r="USG817" s="72"/>
      <c r="USH817" s="72"/>
      <c r="USI817" s="72"/>
      <c r="USJ817" s="72"/>
      <c r="USK817" s="72"/>
      <c r="USL817" s="72"/>
      <c r="USM817" s="72"/>
      <c r="USN817" s="72"/>
      <c r="USO817" s="72"/>
      <c r="USP817" s="72"/>
      <c r="USQ817" s="72"/>
      <c r="USR817" s="72"/>
      <c r="USS817" s="72"/>
      <c r="UST817" s="72"/>
      <c r="USU817" s="72"/>
      <c r="USV817" s="72"/>
      <c r="USW817" s="72"/>
      <c r="USX817" s="72"/>
      <c r="USY817" s="72"/>
      <c r="USZ817" s="72"/>
      <c r="UTA817" s="72"/>
      <c r="UTB817" s="72"/>
      <c r="UTC817" s="72"/>
      <c r="UTD817" s="72"/>
      <c r="UTE817" s="72"/>
      <c r="UTF817" s="72"/>
      <c r="UTG817" s="72"/>
      <c r="UTH817" s="72"/>
      <c r="UTI817" s="72"/>
      <c r="UTJ817" s="72"/>
      <c r="UTK817" s="72"/>
      <c r="UTL817" s="72"/>
      <c r="UTM817" s="72"/>
      <c r="UTN817" s="72"/>
      <c r="UTO817" s="72"/>
      <c r="UTP817" s="72"/>
      <c r="UTQ817" s="72"/>
      <c r="UTR817" s="72"/>
      <c r="UTS817" s="72"/>
      <c r="UTT817" s="72"/>
      <c r="UTU817" s="72"/>
      <c r="UTV817" s="72"/>
      <c r="UTW817" s="72"/>
      <c r="UTX817" s="72"/>
      <c r="UTY817" s="72"/>
      <c r="UTZ817" s="72"/>
      <c r="UUA817" s="72"/>
      <c r="UUB817" s="72"/>
      <c r="UUC817" s="72"/>
      <c r="UUD817" s="72"/>
      <c r="UUE817" s="72"/>
      <c r="UUF817" s="72"/>
      <c r="UUG817" s="72"/>
      <c r="UUH817" s="72"/>
      <c r="UUI817" s="72"/>
      <c r="UUJ817" s="72"/>
      <c r="UUK817" s="72"/>
      <c r="UUL817" s="72"/>
      <c r="UUM817" s="72"/>
      <c r="UUN817" s="72"/>
      <c r="UUO817" s="72"/>
      <c r="UUP817" s="72"/>
      <c r="UUQ817" s="72"/>
      <c r="UUR817" s="72"/>
      <c r="UUS817" s="72"/>
      <c r="UUT817" s="72"/>
      <c r="UUU817" s="72"/>
      <c r="UUV817" s="72"/>
      <c r="UUW817" s="72"/>
      <c r="UUX817" s="72"/>
      <c r="UUY817" s="72"/>
      <c r="UUZ817" s="72"/>
      <c r="UVA817" s="72"/>
      <c r="UVB817" s="72"/>
      <c r="UVC817" s="72"/>
      <c r="UVD817" s="72"/>
      <c r="UVE817" s="72"/>
      <c r="UVF817" s="72"/>
      <c r="UVG817" s="72"/>
      <c r="UVH817" s="72"/>
      <c r="UVI817" s="72"/>
      <c r="UVJ817" s="72"/>
      <c r="UVK817" s="72"/>
      <c r="UVL817" s="72"/>
      <c r="UVM817" s="72"/>
      <c r="UVN817" s="72"/>
      <c r="UVO817" s="72"/>
      <c r="UVP817" s="72"/>
      <c r="UVQ817" s="72"/>
      <c r="UVR817" s="72"/>
      <c r="UVS817" s="72"/>
      <c r="UVT817" s="72"/>
      <c r="UVU817" s="72"/>
      <c r="UVV817" s="72"/>
      <c r="UVW817" s="72"/>
      <c r="UVX817" s="72"/>
      <c r="UVY817" s="72"/>
      <c r="UVZ817" s="72"/>
      <c r="UWA817" s="72"/>
      <c r="UWB817" s="72"/>
      <c r="UWC817" s="72"/>
      <c r="UWD817" s="72"/>
      <c r="UWE817" s="72"/>
      <c r="UWF817" s="72"/>
      <c r="UWG817" s="72"/>
      <c r="UWH817" s="72"/>
      <c r="UWI817" s="72"/>
      <c r="UWJ817" s="72"/>
      <c r="UWK817" s="72"/>
      <c r="UWL817" s="72"/>
      <c r="UWM817" s="72"/>
      <c r="UWN817" s="72"/>
      <c r="UWO817" s="72"/>
      <c r="UWP817" s="72"/>
      <c r="UWQ817" s="72"/>
      <c r="UWR817" s="72"/>
      <c r="UWS817" s="72"/>
      <c r="UWT817" s="72"/>
      <c r="UWU817" s="72"/>
      <c r="UWV817" s="72"/>
      <c r="UWW817" s="72"/>
      <c r="UWX817" s="72"/>
      <c r="UWY817" s="72"/>
      <c r="UWZ817" s="72"/>
      <c r="UXA817" s="72"/>
      <c r="UXB817" s="72"/>
      <c r="UXC817" s="72"/>
      <c r="UXD817" s="72"/>
      <c r="UXE817" s="72"/>
      <c r="UXF817" s="72"/>
      <c r="UXG817" s="72"/>
      <c r="UXH817" s="72"/>
      <c r="UXI817" s="72"/>
      <c r="UXJ817" s="72"/>
      <c r="UXK817" s="72"/>
      <c r="UXL817" s="72"/>
      <c r="UXM817" s="72"/>
      <c r="UXN817" s="72"/>
      <c r="UXO817" s="72"/>
      <c r="UXP817" s="72"/>
      <c r="UXQ817" s="72"/>
      <c r="UXR817" s="72"/>
      <c r="UXS817" s="72"/>
      <c r="UXT817" s="72"/>
      <c r="UXU817" s="72"/>
      <c r="UXV817" s="72"/>
      <c r="UXW817" s="72"/>
      <c r="UXX817" s="72"/>
      <c r="UXY817" s="72"/>
      <c r="UXZ817" s="72"/>
      <c r="UYA817" s="72"/>
      <c r="UYB817" s="72"/>
      <c r="UYC817" s="72"/>
      <c r="UYD817" s="72"/>
      <c r="UYE817" s="72"/>
      <c r="UYF817" s="72"/>
      <c r="UYG817" s="72"/>
      <c r="UYH817" s="72"/>
      <c r="UYI817" s="72"/>
      <c r="UYJ817" s="72"/>
      <c r="UYK817" s="72"/>
      <c r="UYL817" s="72"/>
      <c r="UYM817" s="72"/>
      <c r="UYN817" s="72"/>
      <c r="UYO817" s="72"/>
      <c r="UYP817" s="72"/>
      <c r="UYQ817" s="72"/>
      <c r="UYR817" s="72"/>
      <c r="UYS817" s="72"/>
      <c r="UYT817" s="72"/>
      <c r="UYU817" s="72"/>
      <c r="UYV817" s="72"/>
      <c r="UYW817" s="72"/>
      <c r="UYX817" s="72"/>
      <c r="UYY817" s="72"/>
      <c r="UYZ817" s="72"/>
      <c r="UZA817" s="72"/>
      <c r="UZB817" s="72"/>
      <c r="UZC817" s="72"/>
      <c r="UZD817" s="72"/>
      <c r="UZE817" s="72"/>
      <c r="UZF817" s="72"/>
      <c r="UZG817" s="72"/>
      <c r="UZH817" s="72"/>
      <c r="UZI817" s="72"/>
      <c r="UZJ817" s="72"/>
      <c r="UZK817" s="72"/>
      <c r="UZL817" s="72"/>
      <c r="UZM817" s="72"/>
      <c r="UZN817" s="72"/>
      <c r="UZO817" s="72"/>
      <c r="UZP817" s="72"/>
      <c r="UZQ817" s="72"/>
      <c r="UZR817" s="72"/>
      <c r="UZS817" s="72"/>
      <c r="UZT817" s="72"/>
      <c r="UZU817" s="72"/>
      <c r="UZV817" s="72"/>
      <c r="UZW817" s="72"/>
      <c r="UZX817" s="72"/>
      <c r="UZY817" s="72"/>
      <c r="UZZ817" s="72"/>
      <c r="VAA817" s="72"/>
      <c r="VAB817" s="72"/>
      <c r="VAC817" s="72"/>
      <c r="VAD817" s="72"/>
      <c r="VAE817" s="72"/>
      <c r="VAF817" s="72"/>
      <c r="VAG817" s="72"/>
      <c r="VAH817" s="72"/>
      <c r="VAI817" s="72"/>
      <c r="VAJ817" s="72"/>
      <c r="VAK817" s="72"/>
      <c r="VAL817" s="72"/>
      <c r="VAM817" s="72"/>
      <c r="VAN817" s="72"/>
      <c r="VAO817" s="72"/>
      <c r="VAP817" s="72"/>
      <c r="VAQ817" s="72"/>
      <c r="VAR817" s="72"/>
      <c r="VAS817" s="72"/>
      <c r="VAT817" s="72"/>
      <c r="VAU817" s="72"/>
      <c r="VAV817" s="72"/>
      <c r="VAW817" s="72"/>
      <c r="VAX817" s="72"/>
      <c r="VAY817" s="72"/>
      <c r="VAZ817" s="72"/>
      <c r="VBA817" s="72"/>
      <c r="VBB817" s="72"/>
      <c r="VBC817" s="72"/>
      <c r="VBD817" s="72"/>
      <c r="VBE817" s="72"/>
      <c r="VBF817" s="72"/>
      <c r="VBG817" s="72"/>
      <c r="VBH817" s="72"/>
      <c r="VBI817" s="72"/>
      <c r="VBJ817" s="72"/>
      <c r="VBK817" s="72"/>
      <c r="VBL817" s="72"/>
      <c r="VBM817" s="72"/>
      <c r="VBN817" s="72"/>
      <c r="VBO817" s="72"/>
      <c r="VBP817" s="72"/>
      <c r="VBQ817" s="72"/>
      <c r="VBR817" s="72"/>
      <c r="VBS817" s="72"/>
      <c r="VBT817" s="72"/>
      <c r="VBU817" s="72"/>
      <c r="VBV817" s="72"/>
      <c r="VBW817" s="72"/>
      <c r="VBX817" s="72"/>
      <c r="VBY817" s="72"/>
      <c r="VBZ817" s="72"/>
      <c r="VCA817" s="72"/>
      <c r="VCB817" s="72"/>
      <c r="VCC817" s="72"/>
      <c r="VCD817" s="72"/>
      <c r="VCE817" s="72"/>
      <c r="VCF817" s="72"/>
      <c r="VCG817" s="72"/>
      <c r="VCH817" s="72"/>
      <c r="VCI817" s="72"/>
      <c r="VCJ817" s="72"/>
      <c r="VCK817" s="72"/>
      <c r="VCL817" s="72"/>
      <c r="VCM817" s="72"/>
      <c r="VCN817" s="72"/>
      <c r="VCO817" s="72"/>
      <c r="VCP817" s="72"/>
      <c r="VCQ817" s="72"/>
      <c r="VCR817" s="72"/>
      <c r="VCS817" s="72"/>
      <c r="VCT817" s="72"/>
      <c r="VCU817" s="72"/>
      <c r="VCV817" s="72"/>
      <c r="VCW817" s="72"/>
      <c r="VCX817" s="72"/>
      <c r="VCY817" s="72"/>
      <c r="VCZ817" s="72"/>
      <c r="VDA817" s="72"/>
      <c r="VDB817" s="72"/>
      <c r="VDC817" s="72"/>
      <c r="VDD817" s="72"/>
      <c r="VDE817" s="72"/>
      <c r="VDF817" s="72"/>
      <c r="VDG817" s="72"/>
      <c r="VDH817" s="72"/>
      <c r="VDI817" s="72"/>
      <c r="VDJ817" s="72"/>
      <c r="VDK817" s="72"/>
      <c r="VDL817" s="72"/>
      <c r="VDM817" s="72"/>
      <c r="VDN817" s="72"/>
      <c r="VDO817" s="72"/>
      <c r="VDP817" s="72"/>
      <c r="VDQ817" s="72"/>
      <c r="VDR817" s="72"/>
      <c r="VDS817" s="72"/>
      <c r="VDT817" s="72"/>
      <c r="VDU817" s="72"/>
      <c r="VDV817" s="72"/>
      <c r="VDW817" s="72"/>
      <c r="VDX817" s="72"/>
      <c r="VDY817" s="72"/>
      <c r="VDZ817" s="72"/>
      <c r="VEA817" s="72"/>
      <c r="VEB817" s="72"/>
      <c r="VEC817" s="72"/>
      <c r="VED817" s="72"/>
      <c r="VEE817" s="72"/>
      <c r="VEF817" s="72"/>
      <c r="VEG817" s="72"/>
      <c r="VEH817" s="72"/>
      <c r="VEI817" s="72"/>
      <c r="VEJ817" s="72"/>
      <c r="VEK817" s="72"/>
      <c r="VEL817" s="72"/>
      <c r="VEM817" s="72"/>
      <c r="VEN817" s="72"/>
      <c r="VEO817" s="72"/>
      <c r="VEP817" s="72"/>
      <c r="VEQ817" s="72"/>
      <c r="VER817" s="72"/>
      <c r="VES817" s="72"/>
      <c r="VET817" s="72"/>
      <c r="VEU817" s="72"/>
      <c r="VEV817" s="72"/>
      <c r="VEW817" s="72"/>
      <c r="VEX817" s="72"/>
      <c r="VEY817" s="72"/>
      <c r="VEZ817" s="72"/>
      <c r="VFA817" s="72"/>
      <c r="VFB817" s="72"/>
      <c r="VFC817" s="72"/>
      <c r="VFD817" s="72"/>
      <c r="VFE817" s="72"/>
      <c r="VFF817" s="72"/>
      <c r="VFG817" s="72"/>
      <c r="VFH817" s="72"/>
      <c r="VFI817" s="72"/>
      <c r="VFJ817" s="72"/>
      <c r="VFK817" s="72"/>
      <c r="VFL817" s="72"/>
      <c r="VFM817" s="72"/>
      <c r="VFN817" s="72"/>
      <c r="VFO817" s="72"/>
      <c r="VFP817" s="72"/>
      <c r="VFQ817" s="72"/>
      <c r="VFR817" s="72"/>
      <c r="VFS817" s="72"/>
      <c r="VFT817" s="72"/>
      <c r="VFU817" s="72"/>
      <c r="VFV817" s="72"/>
      <c r="VFW817" s="72"/>
      <c r="VFX817" s="72"/>
      <c r="VFY817" s="72"/>
      <c r="VFZ817" s="72"/>
      <c r="VGA817" s="72"/>
      <c r="VGB817" s="72"/>
      <c r="VGC817" s="72"/>
      <c r="VGD817" s="72"/>
      <c r="VGE817" s="72"/>
      <c r="VGF817" s="72"/>
      <c r="VGG817" s="72"/>
      <c r="VGH817" s="72"/>
      <c r="VGI817" s="72"/>
      <c r="VGJ817" s="72"/>
      <c r="VGK817" s="72"/>
      <c r="VGL817" s="72"/>
      <c r="VGM817" s="72"/>
      <c r="VGN817" s="72"/>
      <c r="VGO817" s="72"/>
      <c r="VGP817" s="72"/>
      <c r="VGQ817" s="72"/>
      <c r="VGR817" s="72"/>
      <c r="VGS817" s="72"/>
      <c r="VGT817" s="72"/>
      <c r="VGU817" s="72"/>
      <c r="VGV817" s="72"/>
      <c r="VGW817" s="72"/>
      <c r="VGX817" s="72"/>
      <c r="VGY817" s="72"/>
      <c r="VGZ817" s="72"/>
      <c r="VHA817" s="72"/>
      <c r="VHB817" s="72"/>
      <c r="VHC817" s="72"/>
      <c r="VHD817" s="72"/>
      <c r="VHE817" s="72"/>
      <c r="VHF817" s="72"/>
      <c r="VHG817" s="72"/>
      <c r="VHH817" s="72"/>
      <c r="VHI817" s="72"/>
      <c r="VHJ817" s="72"/>
      <c r="VHK817" s="72"/>
      <c r="VHL817" s="72"/>
      <c r="VHM817" s="72"/>
      <c r="VHN817" s="72"/>
      <c r="VHO817" s="72"/>
      <c r="VHP817" s="72"/>
      <c r="VHQ817" s="72"/>
      <c r="VHR817" s="72"/>
      <c r="VHS817" s="72"/>
      <c r="VHT817" s="72"/>
      <c r="VHU817" s="72"/>
      <c r="VHV817" s="72"/>
      <c r="VHW817" s="72"/>
      <c r="VHX817" s="72"/>
      <c r="VHY817" s="72"/>
      <c r="VHZ817" s="72"/>
      <c r="VIA817" s="72"/>
      <c r="VIB817" s="72"/>
      <c r="VIC817" s="72"/>
      <c r="VID817" s="72"/>
      <c r="VIE817" s="72"/>
      <c r="VIF817" s="72"/>
      <c r="VIG817" s="72"/>
      <c r="VIH817" s="72"/>
      <c r="VII817" s="72"/>
      <c r="VIJ817" s="72"/>
      <c r="VIK817" s="72"/>
      <c r="VIL817" s="72"/>
      <c r="VIM817" s="72"/>
      <c r="VIN817" s="72"/>
      <c r="VIO817" s="72"/>
      <c r="VIP817" s="72"/>
      <c r="VIQ817" s="72"/>
      <c r="VIR817" s="72"/>
      <c r="VIS817" s="72"/>
      <c r="VIT817" s="72"/>
      <c r="VIU817" s="72"/>
      <c r="VIV817" s="72"/>
      <c r="VIW817" s="72"/>
      <c r="VIX817" s="72"/>
      <c r="VIY817" s="72"/>
      <c r="VIZ817" s="72"/>
      <c r="VJA817" s="72"/>
      <c r="VJB817" s="72"/>
      <c r="VJC817" s="72"/>
      <c r="VJD817" s="72"/>
      <c r="VJE817" s="72"/>
      <c r="VJF817" s="72"/>
      <c r="VJG817" s="72"/>
      <c r="VJH817" s="72"/>
      <c r="VJI817" s="72"/>
      <c r="VJJ817" s="72"/>
      <c r="VJK817" s="72"/>
      <c r="VJL817" s="72"/>
      <c r="VJM817" s="72"/>
      <c r="VJN817" s="72"/>
      <c r="VJO817" s="72"/>
      <c r="VJP817" s="72"/>
      <c r="VJQ817" s="72"/>
      <c r="VJR817" s="72"/>
      <c r="VJS817" s="72"/>
      <c r="VJT817" s="72"/>
      <c r="VJU817" s="72"/>
      <c r="VJV817" s="72"/>
      <c r="VJW817" s="72"/>
      <c r="VJX817" s="72"/>
      <c r="VJY817" s="72"/>
      <c r="VJZ817" s="72"/>
      <c r="VKA817" s="72"/>
      <c r="VKB817" s="72"/>
      <c r="VKC817" s="72"/>
      <c r="VKD817" s="72"/>
      <c r="VKE817" s="72"/>
      <c r="VKF817" s="72"/>
      <c r="VKG817" s="72"/>
      <c r="VKH817" s="72"/>
      <c r="VKI817" s="72"/>
      <c r="VKJ817" s="72"/>
      <c r="VKK817" s="72"/>
      <c r="VKL817" s="72"/>
      <c r="VKM817" s="72"/>
      <c r="VKN817" s="72"/>
      <c r="VKO817" s="72"/>
      <c r="VKP817" s="72"/>
      <c r="VKQ817" s="72"/>
      <c r="VKR817" s="72"/>
      <c r="VKS817" s="72"/>
      <c r="VKT817" s="72"/>
      <c r="VKU817" s="72"/>
      <c r="VKV817" s="72"/>
      <c r="VKW817" s="72"/>
      <c r="VKX817" s="72"/>
      <c r="VKY817" s="72"/>
      <c r="VKZ817" s="72"/>
      <c r="VLA817" s="72"/>
      <c r="VLB817" s="72"/>
      <c r="VLC817" s="72"/>
      <c r="VLD817" s="72"/>
      <c r="VLE817" s="72"/>
      <c r="VLF817" s="72"/>
      <c r="VLG817" s="72"/>
      <c r="VLH817" s="72"/>
      <c r="VLI817" s="72"/>
      <c r="VLJ817" s="72"/>
      <c r="VLK817" s="72"/>
      <c r="VLL817" s="72"/>
      <c r="VLM817" s="72"/>
      <c r="VLN817" s="72"/>
      <c r="VLO817" s="72"/>
      <c r="VLP817" s="72"/>
      <c r="VLQ817" s="72"/>
      <c r="VLR817" s="72"/>
      <c r="VLS817" s="72"/>
      <c r="VLT817" s="72"/>
      <c r="VLU817" s="72"/>
      <c r="VLV817" s="72"/>
      <c r="VLW817" s="72"/>
      <c r="VLX817" s="72"/>
      <c r="VLY817" s="72"/>
      <c r="VLZ817" s="72"/>
      <c r="VMA817" s="72"/>
      <c r="VMB817" s="72"/>
      <c r="VMC817" s="72"/>
      <c r="VMD817" s="72"/>
      <c r="VME817" s="72"/>
      <c r="VMF817" s="72"/>
      <c r="VMG817" s="72"/>
      <c r="VMH817" s="72"/>
      <c r="VMI817" s="72"/>
      <c r="VMJ817" s="72"/>
      <c r="VMK817" s="72"/>
      <c r="VML817" s="72"/>
      <c r="VMM817" s="72"/>
      <c r="VMN817" s="72"/>
      <c r="VMO817" s="72"/>
      <c r="VMP817" s="72"/>
      <c r="VMQ817" s="72"/>
      <c r="VMR817" s="72"/>
      <c r="VMS817" s="72"/>
      <c r="VMT817" s="72"/>
      <c r="VMU817" s="72"/>
      <c r="VMV817" s="72"/>
      <c r="VMW817" s="72"/>
      <c r="VMX817" s="72"/>
      <c r="VMY817" s="72"/>
      <c r="VMZ817" s="72"/>
      <c r="VNA817" s="72"/>
      <c r="VNB817" s="72"/>
      <c r="VNC817" s="72"/>
      <c r="VND817" s="72"/>
      <c r="VNE817" s="72"/>
      <c r="VNF817" s="72"/>
      <c r="VNG817" s="72"/>
      <c r="VNH817" s="72"/>
      <c r="VNI817" s="72"/>
      <c r="VNJ817" s="72"/>
      <c r="VNK817" s="72"/>
      <c r="VNL817" s="72"/>
      <c r="VNM817" s="72"/>
      <c r="VNN817" s="72"/>
      <c r="VNO817" s="72"/>
      <c r="VNP817" s="72"/>
      <c r="VNQ817" s="72"/>
      <c r="VNR817" s="72"/>
      <c r="VNS817" s="72"/>
      <c r="VNT817" s="72"/>
      <c r="VNU817" s="72"/>
      <c r="VNV817" s="72"/>
      <c r="VNW817" s="72"/>
      <c r="VNX817" s="72"/>
      <c r="VNY817" s="72"/>
      <c r="VNZ817" s="72"/>
      <c r="VOA817" s="72"/>
      <c r="VOB817" s="72"/>
      <c r="VOC817" s="72"/>
      <c r="VOD817" s="72"/>
      <c r="VOE817" s="72"/>
      <c r="VOF817" s="72"/>
      <c r="VOG817" s="72"/>
      <c r="VOH817" s="72"/>
      <c r="VOI817" s="72"/>
      <c r="VOJ817" s="72"/>
      <c r="VOK817" s="72"/>
      <c r="VOL817" s="72"/>
      <c r="VOM817" s="72"/>
      <c r="VON817" s="72"/>
      <c r="VOO817" s="72"/>
      <c r="VOP817" s="72"/>
      <c r="VOQ817" s="72"/>
      <c r="VOR817" s="72"/>
      <c r="VOS817" s="72"/>
      <c r="VOT817" s="72"/>
      <c r="VOU817" s="72"/>
      <c r="VOV817" s="72"/>
      <c r="VOW817" s="72"/>
      <c r="VOX817" s="72"/>
      <c r="VOY817" s="72"/>
      <c r="VOZ817" s="72"/>
      <c r="VPA817" s="72"/>
      <c r="VPB817" s="72"/>
      <c r="VPC817" s="72"/>
      <c r="VPD817" s="72"/>
      <c r="VPE817" s="72"/>
      <c r="VPF817" s="72"/>
      <c r="VPG817" s="72"/>
      <c r="VPH817" s="72"/>
      <c r="VPI817" s="72"/>
      <c r="VPJ817" s="72"/>
      <c r="VPK817" s="72"/>
      <c r="VPL817" s="72"/>
      <c r="VPM817" s="72"/>
      <c r="VPN817" s="72"/>
      <c r="VPO817" s="72"/>
      <c r="VPP817" s="72"/>
      <c r="VPQ817" s="72"/>
      <c r="VPR817" s="72"/>
      <c r="VPS817" s="72"/>
      <c r="VPT817" s="72"/>
      <c r="VPU817" s="72"/>
      <c r="VPV817" s="72"/>
      <c r="VPW817" s="72"/>
      <c r="VPX817" s="72"/>
      <c r="VPY817" s="72"/>
      <c r="VPZ817" s="72"/>
      <c r="VQA817" s="72"/>
      <c r="VQB817" s="72"/>
      <c r="VQC817" s="72"/>
      <c r="VQD817" s="72"/>
      <c r="VQE817" s="72"/>
      <c r="VQF817" s="72"/>
      <c r="VQG817" s="72"/>
      <c r="VQH817" s="72"/>
      <c r="VQI817" s="72"/>
      <c r="VQJ817" s="72"/>
      <c r="VQK817" s="72"/>
      <c r="VQL817" s="72"/>
      <c r="VQM817" s="72"/>
      <c r="VQN817" s="72"/>
      <c r="VQO817" s="72"/>
      <c r="VQP817" s="72"/>
      <c r="VQQ817" s="72"/>
      <c r="VQR817" s="72"/>
      <c r="VQS817" s="72"/>
      <c r="VQT817" s="72"/>
      <c r="VQU817" s="72"/>
      <c r="VQV817" s="72"/>
      <c r="VQW817" s="72"/>
      <c r="VQX817" s="72"/>
      <c r="VQY817" s="72"/>
      <c r="VQZ817" s="72"/>
      <c r="VRA817" s="72"/>
      <c r="VRB817" s="72"/>
      <c r="VRC817" s="72"/>
      <c r="VRD817" s="72"/>
      <c r="VRE817" s="72"/>
      <c r="VRF817" s="72"/>
      <c r="VRG817" s="72"/>
      <c r="VRH817" s="72"/>
      <c r="VRI817" s="72"/>
      <c r="VRJ817" s="72"/>
      <c r="VRK817" s="72"/>
      <c r="VRL817" s="72"/>
      <c r="VRM817" s="72"/>
      <c r="VRN817" s="72"/>
      <c r="VRO817" s="72"/>
      <c r="VRP817" s="72"/>
      <c r="VRQ817" s="72"/>
      <c r="VRR817" s="72"/>
      <c r="VRS817" s="72"/>
      <c r="VRT817" s="72"/>
      <c r="VRU817" s="72"/>
      <c r="VRV817" s="72"/>
      <c r="VRW817" s="72"/>
      <c r="VRX817" s="72"/>
      <c r="VRY817" s="72"/>
      <c r="VRZ817" s="72"/>
      <c r="VSA817" s="72"/>
      <c r="VSB817" s="72"/>
      <c r="VSC817" s="72"/>
      <c r="VSD817" s="72"/>
      <c r="VSE817" s="72"/>
      <c r="VSF817" s="72"/>
      <c r="VSG817" s="72"/>
      <c r="VSH817" s="72"/>
      <c r="VSI817" s="72"/>
      <c r="VSJ817" s="72"/>
      <c r="VSK817" s="72"/>
      <c r="VSL817" s="72"/>
      <c r="VSM817" s="72"/>
      <c r="VSN817" s="72"/>
      <c r="VSO817" s="72"/>
      <c r="VSP817" s="72"/>
      <c r="VSQ817" s="72"/>
      <c r="VSR817" s="72"/>
      <c r="VSS817" s="72"/>
      <c r="VST817" s="72"/>
      <c r="VSU817" s="72"/>
      <c r="VSV817" s="72"/>
      <c r="VSW817" s="72"/>
      <c r="VSX817" s="72"/>
      <c r="VSY817" s="72"/>
      <c r="VSZ817" s="72"/>
      <c r="VTA817" s="72"/>
      <c r="VTB817" s="72"/>
      <c r="VTC817" s="72"/>
      <c r="VTD817" s="72"/>
      <c r="VTE817" s="72"/>
      <c r="VTF817" s="72"/>
      <c r="VTG817" s="72"/>
      <c r="VTH817" s="72"/>
      <c r="VTI817" s="72"/>
      <c r="VTJ817" s="72"/>
      <c r="VTK817" s="72"/>
      <c r="VTL817" s="72"/>
      <c r="VTM817" s="72"/>
      <c r="VTN817" s="72"/>
      <c r="VTO817" s="72"/>
      <c r="VTP817" s="72"/>
      <c r="VTQ817" s="72"/>
      <c r="VTR817" s="72"/>
      <c r="VTS817" s="72"/>
      <c r="VTT817" s="72"/>
      <c r="VTU817" s="72"/>
      <c r="VTV817" s="72"/>
      <c r="VTW817" s="72"/>
      <c r="VTX817" s="72"/>
      <c r="VTY817" s="72"/>
      <c r="VTZ817" s="72"/>
      <c r="VUA817" s="72"/>
      <c r="VUB817" s="72"/>
      <c r="VUC817" s="72"/>
      <c r="VUD817" s="72"/>
      <c r="VUE817" s="72"/>
      <c r="VUF817" s="72"/>
      <c r="VUG817" s="72"/>
      <c r="VUH817" s="72"/>
      <c r="VUI817" s="72"/>
      <c r="VUJ817" s="72"/>
      <c r="VUK817" s="72"/>
      <c r="VUL817" s="72"/>
      <c r="VUM817" s="72"/>
      <c r="VUN817" s="72"/>
      <c r="VUO817" s="72"/>
      <c r="VUP817" s="72"/>
      <c r="VUQ817" s="72"/>
      <c r="VUR817" s="72"/>
      <c r="VUS817" s="72"/>
      <c r="VUT817" s="72"/>
      <c r="VUU817" s="72"/>
      <c r="VUV817" s="72"/>
      <c r="VUW817" s="72"/>
      <c r="VUX817" s="72"/>
      <c r="VUY817" s="72"/>
      <c r="VUZ817" s="72"/>
      <c r="VVA817" s="72"/>
      <c r="VVB817" s="72"/>
      <c r="VVC817" s="72"/>
      <c r="VVD817" s="72"/>
      <c r="VVE817" s="72"/>
      <c r="VVF817" s="72"/>
      <c r="VVG817" s="72"/>
      <c r="VVH817" s="72"/>
      <c r="VVI817" s="72"/>
      <c r="VVJ817" s="72"/>
      <c r="VVK817" s="72"/>
      <c r="VVL817" s="72"/>
      <c r="VVM817" s="72"/>
      <c r="VVN817" s="72"/>
      <c r="VVO817" s="72"/>
      <c r="VVP817" s="72"/>
      <c r="VVQ817" s="72"/>
      <c r="VVR817" s="72"/>
      <c r="VVS817" s="72"/>
      <c r="VVT817" s="72"/>
      <c r="VVU817" s="72"/>
      <c r="VVV817" s="72"/>
      <c r="VVW817" s="72"/>
      <c r="VVX817" s="72"/>
      <c r="VVY817" s="72"/>
      <c r="VVZ817" s="72"/>
      <c r="VWA817" s="72"/>
      <c r="VWB817" s="72"/>
      <c r="VWC817" s="72"/>
      <c r="VWD817" s="72"/>
      <c r="VWE817" s="72"/>
      <c r="VWF817" s="72"/>
      <c r="VWG817" s="72"/>
      <c r="VWH817" s="72"/>
      <c r="VWI817" s="72"/>
      <c r="VWJ817" s="72"/>
      <c r="VWK817" s="72"/>
      <c r="VWL817" s="72"/>
      <c r="VWM817" s="72"/>
      <c r="VWN817" s="72"/>
      <c r="VWO817" s="72"/>
      <c r="VWP817" s="72"/>
      <c r="VWQ817" s="72"/>
      <c r="VWR817" s="72"/>
      <c r="VWS817" s="72"/>
      <c r="VWT817" s="72"/>
      <c r="VWU817" s="72"/>
      <c r="VWV817" s="72"/>
      <c r="VWW817" s="72"/>
      <c r="VWX817" s="72"/>
      <c r="VWY817" s="72"/>
      <c r="VWZ817" s="72"/>
      <c r="VXA817" s="72"/>
      <c r="VXB817" s="72"/>
      <c r="VXC817" s="72"/>
      <c r="VXD817" s="72"/>
      <c r="VXE817" s="72"/>
      <c r="VXF817" s="72"/>
      <c r="VXG817" s="72"/>
      <c r="VXH817" s="72"/>
      <c r="VXI817" s="72"/>
      <c r="VXJ817" s="72"/>
      <c r="VXK817" s="72"/>
      <c r="VXL817" s="72"/>
      <c r="VXM817" s="72"/>
      <c r="VXN817" s="72"/>
      <c r="VXO817" s="72"/>
      <c r="VXP817" s="72"/>
      <c r="VXQ817" s="72"/>
      <c r="VXR817" s="72"/>
      <c r="VXS817" s="72"/>
      <c r="VXT817" s="72"/>
      <c r="VXU817" s="72"/>
      <c r="VXV817" s="72"/>
      <c r="VXW817" s="72"/>
      <c r="VXX817" s="72"/>
      <c r="VXY817" s="72"/>
      <c r="VXZ817" s="72"/>
      <c r="VYA817" s="72"/>
      <c r="VYB817" s="72"/>
      <c r="VYC817" s="72"/>
      <c r="VYD817" s="72"/>
      <c r="VYE817" s="72"/>
      <c r="VYF817" s="72"/>
      <c r="VYG817" s="72"/>
      <c r="VYH817" s="72"/>
      <c r="VYI817" s="72"/>
      <c r="VYJ817" s="72"/>
      <c r="VYK817" s="72"/>
      <c r="VYL817" s="72"/>
      <c r="VYM817" s="72"/>
      <c r="VYN817" s="72"/>
      <c r="VYO817" s="72"/>
      <c r="VYP817" s="72"/>
      <c r="VYQ817" s="72"/>
      <c r="VYR817" s="72"/>
      <c r="VYS817" s="72"/>
      <c r="VYT817" s="72"/>
      <c r="VYU817" s="72"/>
      <c r="VYV817" s="72"/>
      <c r="VYW817" s="72"/>
      <c r="VYX817" s="72"/>
      <c r="VYY817" s="72"/>
      <c r="VYZ817" s="72"/>
      <c r="VZA817" s="72"/>
      <c r="VZB817" s="72"/>
      <c r="VZC817" s="72"/>
      <c r="VZD817" s="72"/>
      <c r="VZE817" s="72"/>
      <c r="VZF817" s="72"/>
      <c r="VZG817" s="72"/>
      <c r="VZH817" s="72"/>
      <c r="VZI817" s="72"/>
      <c r="VZJ817" s="72"/>
      <c r="VZK817" s="72"/>
      <c r="VZL817" s="72"/>
      <c r="VZM817" s="72"/>
      <c r="VZN817" s="72"/>
      <c r="VZO817" s="72"/>
      <c r="VZP817" s="72"/>
      <c r="VZQ817" s="72"/>
      <c r="VZR817" s="72"/>
      <c r="VZS817" s="72"/>
      <c r="VZT817" s="72"/>
      <c r="VZU817" s="72"/>
      <c r="VZV817" s="72"/>
      <c r="VZW817" s="72"/>
      <c r="VZX817" s="72"/>
      <c r="VZY817" s="72"/>
      <c r="VZZ817" s="72"/>
      <c r="WAA817" s="72"/>
      <c r="WAB817" s="72"/>
      <c r="WAC817" s="72"/>
      <c r="WAD817" s="72"/>
      <c r="WAE817" s="72"/>
      <c r="WAF817" s="72"/>
      <c r="WAG817" s="72"/>
      <c r="WAH817" s="72"/>
      <c r="WAI817" s="72"/>
      <c r="WAJ817" s="72"/>
      <c r="WAK817" s="72"/>
      <c r="WAL817" s="72"/>
      <c r="WAM817" s="72"/>
      <c r="WAN817" s="72"/>
      <c r="WAO817" s="72"/>
      <c r="WAP817" s="72"/>
      <c r="WAQ817" s="72"/>
      <c r="WAR817" s="72"/>
      <c r="WAS817" s="72"/>
      <c r="WAT817" s="72"/>
      <c r="WAU817" s="72"/>
      <c r="WAV817" s="72"/>
      <c r="WAW817" s="72"/>
      <c r="WAX817" s="72"/>
      <c r="WAY817" s="72"/>
      <c r="WAZ817" s="72"/>
      <c r="WBA817" s="72"/>
      <c r="WBB817" s="72"/>
      <c r="WBC817" s="72"/>
      <c r="WBD817" s="72"/>
      <c r="WBE817" s="72"/>
      <c r="WBF817" s="72"/>
      <c r="WBG817" s="72"/>
      <c r="WBH817" s="72"/>
      <c r="WBI817" s="72"/>
      <c r="WBJ817" s="72"/>
      <c r="WBK817" s="72"/>
      <c r="WBL817" s="72"/>
      <c r="WBM817" s="72"/>
      <c r="WBN817" s="72"/>
      <c r="WBO817" s="72"/>
      <c r="WBP817" s="72"/>
      <c r="WBQ817" s="72"/>
      <c r="WBR817" s="72"/>
      <c r="WBS817" s="72"/>
      <c r="WBT817" s="72"/>
      <c r="WBU817" s="72"/>
      <c r="WBV817" s="72"/>
      <c r="WBW817" s="72"/>
      <c r="WBX817" s="72"/>
      <c r="WBY817" s="72"/>
      <c r="WBZ817" s="72"/>
      <c r="WCA817" s="72"/>
      <c r="WCB817" s="72"/>
      <c r="WCC817" s="72"/>
      <c r="WCD817" s="72"/>
      <c r="WCE817" s="72"/>
      <c r="WCF817" s="72"/>
      <c r="WCG817" s="72"/>
      <c r="WCH817" s="72"/>
      <c r="WCI817" s="72"/>
      <c r="WCJ817" s="72"/>
      <c r="WCK817" s="72"/>
      <c r="WCL817" s="72"/>
      <c r="WCM817" s="72"/>
      <c r="WCN817" s="72"/>
      <c r="WCO817" s="72"/>
      <c r="WCP817" s="72"/>
      <c r="WCQ817" s="72"/>
      <c r="WCR817" s="72"/>
      <c r="WCS817" s="72"/>
      <c r="WCT817" s="72"/>
      <c r="WCU817" s="72"/>
      <c r="WCV817" s="72"/>
      <c r="WCW817" s="72"/>
      <c r="WCX817" s="72"/>
      <c r="WCY817" s="72"/>
      <c r="WCZ817" s="72"/>
      <c r="WDA817" s="72"/>
      <c r="WDB817" s="72"/>
      <c r="WDC817" s="72"/>
      <c r="WDD817" s="72"/>
      <c r="WDE817" s="72"/>
      <c r="WDF817" s="72"/>
      <c r="WDG817" s="72"/>
      <c r="WDH817" s="72"/>
      <c r="WDI817" s="72"/>
      <c r="WDJ817" s="72"/>
      <c r="WDK817" s="72"/>
      <c r="WDL817" s="72"/>
      <c r="WDM817" s="72"/>
      <c r="WDN817" s="72"/>
      <c r="WDO817" s="72"/>
      <c r="WDP817" s="72"/>
      <c r="WDQ817" s="72"/>
      <c r="WDR817" s="72"/>
      <c r="WDS817" s="72"/>
      <c r="WDT817" s="72"/>
      <c r="WDU817" s="72"/>
      <c r="WDV817" s="72"/>
      <c r="WDW817" s="72"/>
      <c r="WDX817" s="72"/>
      <c r="WDY817" s="72"/>
      <c r="WDZ817" s="72"/>
      <c r="WEA817" s="72"/>
      <c r="WEB817" s="72"/>
      <c r="WEC817" s="72"/>
      <c r="WED817" s="72"/>
      <c r="WEE817" s="72"/>
      <c r="WEF817" s="72"/>
      <c r="WEG817" s="72"/>
      <c r="WEH817" s="72"/>
      <c r="WEI817" s="72"/>
      <c r="WEJ817" s="72"/>
      <c r="WEK817" s="72"/>
      <c r="WEL817" s="72"/>
      <c r="WEM817" s="72"/>
      <c r="WEN817" s="72"/>
      <c r="WEO817" s="72"/>
      <c r="WEP817" s="72"/>
      <c r="WEQ817" s="72"/>
      <c r="WER817" s="72"/>
      <c r="WES817" s="72"/>
      <c r="WET817" s="72"/>
      <c r="WEU817" s="72"/>
      <c r="WEV817" s="72"/>
      <c r="WEW817" s="72"/>
      <c r="WEX817" s="72"/>
      <c r="WEY817" s="72"/>
      <c r="WEZ817" s="72"/>
      <c r="WFA817" s="72"/>
      <c r="WFB817" s="72"/>
      <c r="WFC817" s="72"/>
      <c r="WFD817" s="72"/>
      <c r="WFE817" s="72"/>
      <c r="WFF817" s="72"/>
      <c r="WFG817" s="72"/>
      <c r="WFH817" s="72"/>
      <c r="WFI817" s="72"/>
      <c r="WFJ817" s="72"/>
      <c r="WFK817" s="72"/>
      <c r="WFL817" s="72"/>
      <c r="WFM817" s="72"/>
      <c r="WFN817" s="72"/>
      <c r="WFO817" s="72"/>
      <c r="WFP817" s="72"/>
      <c r="WFQ817" s="72"/>
      <c r="WFR817" s="72"/>
      <c r="WFS817" s="72"/>
      <c r="WFT817" s="72"/>
      <c r="WFU817" s="72"/>
      <c r="WFV817" s="72"/>
      <c r="WFW817" s="72"/>
      <c r="WFX817" s="72"/>
      <c r="WFY817" s="72"/>
      <c r="WFZ817" s="72"/>
      <c r="WGA817" s="72"/>
      <c r="WGB817" s="72"/>
      <c r="WGC817" s="72"/>
      <c r="WGD817" s="72"/>
      <c r="WGE817" s="72"/>
      <c r="WGF817" s="72"/>
      <c r="WGG817" s="72"/>
      <c r="WGH817" s="72"/>
      <c r="WGI817" s="72"/>
      <c r="WGJ817" s="72"/>
      <c r="WGK817" s="72"/>
      <c r="WGL817" s="72"/>
      <c r="WGM817" s="72"/>
      <c r="WGN817" s="72"/>
      <c r="WGO817" s="72"/>
      <c r="WGP817" s="72"/>
      <c r="WGQ817" s="72"/>
      <c r="WGR817" s="72"/>
      <c r="WGS817" s="72"/>
      <c r="WGT817" s="72"/>
      <c r="WGU817" s="72"/>
      <c r="WGV817" s="72"/>
      <c r="WGW817" s="72"/>
      <c r="WGX817" s="72"/>
      <c r="WGY817" s="72"/>
      <c r="WGZ817" s="72"/>
      <c r="WHA817" s="72"/>
      <c r="WHB817" s="72"/>
      <c r="WHC817" s="72"/>
      <c r="WHD817" s="72"/>
      <c r="WHE817" s="72"/>
      <c r="WHF817" s="72"/>
      <c r="WHG817" s="72"/>
      <c r="WHH817" s="72"/>
      <c r="WHI817" s="72"/>
      <c r="WHJ817" s="72"/>
      <c r="WHK817" s="72"/>
      <c r="WHL817" s="72"/>
      <c r="WHM817" s="72"/>
      <c r="WHN817" s="72"/>
      <c r="WHO817" s="72"/>
      <c r="WHP817" s="72"/>
      <c r="WHQ817" s="72"/>
      <c r="WHR817" s="72"/>
      <c r="WHS817" s="72"/>
      <c r="WHT817" s="72"/>
      <c r="WHU817" s="72"/>
      <c r="WHV817" s="72"/>
      <c r="WHW817" s="72"/>
      <c r="WHX817" s="72"/>
      <c r="WHY817" s="72"/>
      <c r="WHZ817" s="72"/>
      <c r="WIA817" s="72"/>
      <c r="WIB817" s="72"/>
      <c r="WIC817" s="72"/>
      <c r="WID817" s="72"/>
      <c r="WIE817" s="72"/>
      <c r="WIF817" s="72"/>
      <c r="WIG817" s="72"/>
      <c r="WIH817" s="72"/>
      <c r="WII817" s="72"/>
      <c r="WIJ817" s="72"/>
      <c r="WIK817" s="72"/>
      <c r="WIL817" s="72"/>
      <c r="WIM817" s="72"/>
      <c r="WIN817" s="72"/>
      <c r="WIO817" s="72"/>
      <c r="WIP817" s="72"/>
      <c r="WIQ817" s="72"/>
      <c r="WIR817" s="72"/>
      <c r="WIS817" s="72"/>
      <c r="WIT817" s="72"/>
      <c r="WIU817" s="72"/>
      <c r="WIV817" s="72"/>
      <c r="WIW817" s="72"/>
      <c r="WIX817" s="72"/>
      <c r="WIY817" s="72"/>
      <c r="WIZ817" s="72"/>
      <c r="WJA817" s="72"/>
      <c r="WJB817" s="72"/>
      <c r="WJC817" s="72"/>
      <c r="WJD817" s="72"/>
      <c r="WJE817" s="72"/>
      <c r="WJF817" s="72"/>
      <c r="WJG817" s="72"/>
      <c r="WJH817" s="72"/>
      <c r="WJI817" s="72"/>
      <c r="WJJ817" s="72"/>
      <c r="WJK817" s="72"/>
      <c r="WJL817" s="72"/>
      <c r="WJM817" s="72"/>
      <c r="WJN817" s="72"/>
      <c r="WJO817" s="72"/>
      <c r="WJP817" s="72"/>
      <c r="WJQ817" s="72"/>
      <c r="WJR817" s="72"/>
      <c r="WJS817" s="72"/>
      <c r="WJT817" s="72"/>
      <c r="WJU817" s="72"/>
      <c r="WJV817" s="72"/>
      <c r="WJW817" s="72"/>
      <c r="WJX817" s="72"/>
      <c r="WJY817" s="72"/>
      <c r="WJZ817" s="72"/>
      <c r="WKA817" s="72"/>
      <c r="WKB817" s="72"/>
      <c r="WKC817" s="72"/>
      <c r="WKD817" s="72"/>
      <c r="WKE817" s="72"/>
      <c r="WKF817" s="72"/>
      <c r="WKG817" s="72"/>
      <c r="WKH817" s="72"/>
      <c r="WKI817" s="72"/>
      <c r="WKJ817" s="72"/>
      <c r="WKK817" s="72"/>
      <c r="WKL817" s="72"/>
      <c r="WKM817" s="72"/>
      <c r="WKN817" s="72"/>
      <c r="WKO817" s="72"/>
      <c r="WKP817" s="72"/>
      <c r="WKQ817" s="72"/>
      <c r="WKR817" s="72"/>
      <c r="WKS817" s="72"/>
      <c r="WKT817" s="72"/>
      <c r="WKU817" s="72"/>
      <c r="WKV817" s="72"/>
      <c r="WKW817" s="72"/>
      <c r="WKX817" s="72"/>
      <c r="WKY817" s="72"/>
      <c r="WKZ817" s="72"/>
      <c r="WLA817" s="72"/>
      <c r="WLB817" s="72"/>
      <c r="WLC817" s="72"/>
      <c r="WLD817" s="72"/>
      <c r="WLE817" s="72"/>
      <c r="WLF817" s="72"/>
      <c r="WLG817" s="72"/>
      <c r="WLH817" s="72"/>
      <c r="WLI817" s="72"/>
      <c r="WLJ817" s="72"/>
      <c r="WLK817" s="72"/>
      <c r="WLL817" s="72"/>
      <c r="WLM817" s="72"/>
      <c r="WLN817" s="72"/>
      <c r="WLO817" s="72"/>
      <c r="WLP817" s="72"/>
      <c r="WLQ817" s="72"/>
      <c r="WLR817" s="72"/>
      <c r="WLS817" s="72"/>
      <c r="WLT817" s="72"/>
      <c r="WLU817" s="72"/>
      <c r="WLV817" s="72"/>
      <c r="WLW817" s="72"/>
      <c r="WLX817" s="72"/>
      <c r="WLY817" s="72"/>
      <c r="WLZ817" s="72"/>
      <c r="WMA817" s="72"/>
      <c r="WMB817" s="72"/>
      <c r="WMC817" s="72"/>
      <c r="WMD817" s="72"/>
      <c r="WME817" s="72"/>
      <c r="WMF817" s="72"/>
      <c r="WMG817" s="72"/>
      <c r="WMH817" s="72"/>
      <c r="WMI817" s="72"/>
      <c r="WMJ817" s="72"/>
      <c r="WMK817" s="72"/>
      <c r="WML817" s="72"/>
      <c r="WMM817" s="72"/>
      <c r="WMN817" s="72"/>
      <c r="WMO817" s="72"/>
      <c r="WMP817" s="72"/>
      <c r="WMQ817" s="72"/>
      <c r="WMR817" s="72"/>
      <c r="WMS817" s="72"/>
      <c r="WMT817" s="72"/>
      <c r="WMU817" s="72"/>
      <c r="WMV817" s="72"/>
      <c r="WMW817" s="72"/>
      <c r="WMX817" s="72"/>
      <c r="WMY817" s="72"/>
      <c r="WMZ817" s="72"/>
      <c r="WNA817" s="72"/>
      <c r="WNB817" s="72"/>
      <c r="WNC817" s="72"/>
      <c r="WND817" s="72"/>
      <c r="WNE817" s="72"/>
      <c r="WNF817" s="72"/>
      <c r="WNG817" s="72"/>
      <c r="WNH817" s="72"/>
      <c r="WNI817" s="72"/>
      <c r="WNJ817" s="72"/>
      <c r="WNK817" s="72"/>
      <c r="WNL817" s="72"/>
      <c r="WNM817" s="72"/>
      <c r="WNN817" s="72"/>
      <c r="WNO817" s="72"/>
      <c r="WNP817" s="72"/>
      <c r="WNQ817" s="72"/>
      <c r="WNR817" s="72"/>
      <c r="WNS817" s="72"/>
      <c r="WNT817" s="72"/>
      <c r="WNU817" s="72"/>
      <c r="WNV817" s="72"/>
      <c r="WNW817" s="72"/>
      <c r="WNX817" s="72"/>
      <c r="WNY817" s="72"/>
      <c r="WNZ817" s="72"/>
      <c r="WOA817" s="72"/>
      <c r="WOB817" s="72"/>
      <c r="WOC817" s="72"/>
      <c r="WOD817" s="72"/>
      <c r="WOE817" s="72"/>
      <c r="WOF817" s="72"/>
      <c r="WOG817" s="72"/>
      <c r="WOH817" s="72"/>
      <c r="WOI817" s="72"/>
      <c r="WOJ817" s="72"/>
      <c r="WOK817" s="72"/>
      <c r="WOL817" s="72"/>
      <c r="WOM817" s="72"/>
      <c r="WON817" s="72"/>
      <c r="WOO817" s="72"/>
      <c r="WOP817" s="72"/>
      <c r="WOQ817" s="72"/>
      <c r="WOR817" s="72"/>
      <c r="WOS817" s="72"/>
      <c r="WOT817" s="72"/>
      <c r="WOU817" s="72"/>
      <c r="WOV817" s="72"/>
      <c r="WOW817" s="72"/>
      <c r="WOX817" s="72"/>
      <c r="WOY817" s="72"/>
      <c r="WOZ817" s="72"/>
      <c r="WPA817" s="72"/>
      <c r="WPB817" s="72"/>
      <c r="WPC817" s="72"/>
      <c r="WPD817" s="72"/>
      <c r="WPE817" s="72"/>
      <c r="WPF817" s="72"/>
      <c r="WPG817" s="72"/>
      <c r="WPH817" s="72"/>
      <c r="WPI817" s="72"/>
      <c r="WPJ817" s="72"/>
      <c r="WPK817" s="72"/>
      <c r="WPL817" s="72"/>
      <c r="WPM817" s="72"/>
      <c r="WPN817" s="72"/>
      <c r="WPO817" s="72"/>
      <c r="WPP817" s="72"/>
      <c r="WPQ817" s="72"/>
      <c r="WPR817" s="72"/>
      <c r="WPS817" s="72"/>
      <c r="WPT817" s="72"/>
      <c r="WPU817" s="72"/>
      <c r="WPV817" s="72"/>
      <c r="WPW817" s="72"/>
      <c r="WPX817" s="72"/>
      <c r="WPY817" s="72"/>
      <c r="WPZ817" s="72"/>
      <c r="WQA817" s="72"/>
      <c r="WQB817" s="72"/>
      <c r="WQC817" s="72"/>
      <c r="WQD817" s="72"/>
      <c r="WQE817" s="72"/>
      <c r="WQF817" s="72"/>
      <c r="WQG817" s="72"/>
      <c r="WQH817" s="72"/>
      <c r="WQI817" s="72"/>
      <c r="WQJ817" s="72"/>
      <c r="WQK817" s="72"/>
      <c r="WQL817" s="72"/>
      <c r="WQM817" s="72"/>
      <c r="WQN817" s="72"/>
      <c r="WQO817" s="72"/>
      <c r="WQP817" s="72"/>
      <c r="WQQ817" s="72"/>
      <c r="WQR817" s="72"/>
      <c r="WQS817" s="72"/>
      <c r="WQT817" s="72"/>
      <c r="WQU817" s="72"/>
      <c r="WQV817" s="72"/>
      <c r="WQW817" s="72"/>
      <c r="WQX817" s="72"/>
      <c r="WQY817" s="72"/>
      <c r="WQZ817" s="72"/>
      <c r="WRA817" s="72"/>
      <c r="WRB817" s="72"/>
      <c r="WRC817" s="72"/>
      <c r="WRD817" s="72"/>
      <c r="WRE817" s="72"/>
      <c r="WRF817" s="72"/>
      <c r="WRG817" s="72"/>
      <c r="WRH817" s="72"/>
      <c r="WRI817" s="72"/>
      <c r="WRJ817" s="72"/>
      <c r="WRK817" s="72"/>
      <c r="WRL817" s="72"/>
      <c r="WRM817" s="72"/>
      <c r="WRN817" s="72"/>
      <c r="WRO817" s="72"/>
      <c r="WRP817" s="72"/>
      <c r="WRQ817" s="72"/>
      <c r="WRR817" s="72"/>
      <c r="WRS817" s="72"/>
      <c r="WRT817" s="72"/>
      <c r="WRU817" s="72"/>
      <c r="WRV817" s="72"/>
      <c r="WRW817" s="72"/>
      <c r="WRX817" s="72"/>
      <c r="WRY817" s="72"/>
      <c r="WRZ817" s="72"/>
      <c r="WSA817" s="72"/>
      <c r="WSB817" s="72"/>
      <c r="WSC817" s="72"/>
      <c r="WSD817" s="72"/>
      <c r="WSE817" s="72"/>
      <c r="WSF817" s="72"/>
      <c r="WSG817" s="72"/>
      <c r="WSH817" s="72"/>
      <c r="WSI817" s="72"/>
      <c r="WSJ817" s="72"/>
      <c r="WSK817" s="72"/>
      <c r="WSL817" s="72"/>
      <c r="WSM817" s="72"/>
      <c r="WSN817" s="72"/>
      <c r="WSO817" s="72"/>
      <c r="WSP817" s="72"/>
      <c r="WSQ817" s="72"/>
      <c r="WSR817" s="72"/>
      <c r="WSS817" s="72"/>
      <c r="WST817" s="72"/>
      <c r="WSU817" s="72"/>
      <c r="WSV817" s="72"/>
      <c r="WSW817" s="72"/>
      <c r="WSX817" s="72"/>
      <c r="WSY817" s="72"/>
      <c r="WSZ817" s="72"/>
      <c r="WTA817" s="72"/>
      <c r="WTB817" s="72"/>
      <c r="WTC817" s="72"/>
      <c r="WTD817" s="72"/>
      <c r="WTE817" s="72"/>
      <c r="WTF817" s="72"/>
      <c r="WTG817" s="72"/>
      <c r="WTH817" s="72"/>
      <c r="WTI817" s="72"/>
      <c r="WTJ817" s="72"/>
      <c r="WTK817" s="72"/>
      <c r="WTL817" s="72"/>
      <c r="WTM817" s="72"/>
      <c r="WTN817" s="72"/>
      <c r="WTO817" s="72"/>
      <c r="WTP817" s="72"/>
      <c r="WTQ817" s="72"/>
      <c r="WTR817" s="72"/>
      <c r="WTS817" s="72"/>
      <c r="WTT817" s="72"/>
      <c r="WTU817" s="72"/>
      <c r="WTV817" s="72"/>
      <c r="WTW817" s="72"/>
      <c r="WTX817" s="72"/>
      <c r="WTY817" s="72"/>
      <c r="WTZ817" s="72"/>
      <c r="WUA817" s="72"/>
      <c r="WUB817" s="72"/>
      <c r="WUC817" s="72"/>
      <c r="WUD817" s="72"/>
      <c r="WUE817" s="72"/>
      <c r="WUF817" s="72"/>
      <c r="WUG817" s="72"/>
      <c r="WUH817" s="72"/>
      <c r="WUI817" s="72"/>
      <c r="WUJ817" s="72"/>
      <c r="WUK817" s="72"/>
      <c r="WUL817" s="72"/>
      <c r="WUM817" s="72"/>
      <c r="WUN817" s="72"/>
      <c r="WUO817" s="72"/>
      <c r="WUP817" s="72"/>
      <c r="WUQ817" s="72"/>
      <c r="WUR817" s="72"/>
      <c r="WUS817" s="72"/>
      <c r="WUT817" s="72"/>
      <c r="WUU817" s="72"/>
      <c r="WUV817" s="72"/>
      <c r="WUW817" s="72"/>
      <c r="WUX817" s="72"/>
      <c r="WUY817" s="72"/>
      <c r="WUZ817" s="72"/>
      <c r="WVA817" s="72"/>
      <c r="WVB817" s="72"/>
      <c r="WVC817" s="72"/>
      <c r="WVD817" s="72"/>
      <c r="WVE817" s="72"/>
      <c r="WVF817" s="72"/>
      <c r="WVG817" s="72"/>
      <c r="WVH817" s="72"/>
      <c r="WVI817" s="72"/>
      <c r="WVJ817" s="72"/>
      <c r="WVK817" s="72"/>
      <c r="WVL817" s="72"/>
      <c r="WVM817" s="72"/>
      <c r="WVN817" s="72"/>
      <c r="WVO817" s="72"/>
      <c r="WVP817" s="72"/>
      <c r="WVQ817" s="72"/>
      <c r="WVR817" s="72"/>
      <c r="WVS817" s="72"/>
      <c r="WVT817" s="72"/>
      <c r="WVU817" s="72"/>
      <c r="WVV817" s="72"/>
      <c r="WVW817" s="72"/>
      <c r="WVX817" s="72"/>
      <c r="WVY817" s="72"/>
      <c r="WVZ817" s="72"/>
      <c r="WWA817" s="72"/>
      <c r="WWB817" s="72"/>
      <c r="WWC817" s="72"/>
      <c r="WWD817" s="72"/>
      <c r="WWE817" s="72"/>
      <c r="WWF817" s="72"/>
      <c r="WWG817" s="72"/>
      <c r="WWH817" s="72"/>
      <c r="WWI817" s="72"/>
      <c r="WWJ817" s="72"/>
      <c r="WWK817" s="72"/>
      <c r="WWL817" s="72"/>
      <c r="WWM817" s="72"/>
      <c r="WWN817" s="72"/>
      <c r="WWO817" s="72"/>
      <c r="WWP817" s="72"/>
      <c r="WWQ817" s="72"/>
      <c r="WWR817" s="72"/>
      <c r="WWS817" s="72"/>
      <c r="WWT817" s="72"/>
      <c r="WWU817" s="72"/>
      <c r="WWV817" s="72"/>
      <c r="WWW817" s="72"/>
      <c r="WWX817" s="72"/>
      <c r="WWY817" s="72"/>
      <c r="WWZ817" s="72"/>
      <c r="WXA817" s="72"/>
      <c r="WXB817" s="72"/>
      <c r="WXC817" s="72"/>
      <c r="WXD817" s="72"/>
      <c r="WXE817" s="72"/>
      <c r="WXF817" s="72"/>
      <c r="WXG817" s="72"/>
      <c r="WXH817" s="72"/>
      <c r="WXI817" s="72"/>
      <c r="WXJ817" s="72"/>
      <c r="WXK817" s="72"/>
      <c r="WXL817" s="72"/>
      <c r="WXM817" s="72"/>
      <c r="WXN817" s="72"/>
      <c r="WXO817" s="72"/>
      <c r="WXP817" s="72"/>
      <c r="WXQ817" s="72"/>
      <c r="WXR817" s="72"/>
      <c r="WXS817" s="72"/>
      <c r="WXT817" s="72"/>
      <c r="WXU817" s="72"/>
      <c r="WXV817" s="72"/>
      <c r="WXW817" s="72"/>
      <c r="WXX817" s="72"/>
      <c r="WXY817" s="72"/>
      <c r="WXZ817" s="72"/>
    </row>
    <row r="818" spans="1:16198" ht="35.25" x14ac:dyDescent="0.5">
      <c r="B818" s="226">
        <v>2</v>
      </c>
      <c r="C818" s="212" t="s">
        <v>5071</v>
      </c>
      <c r="D818" s="193">
        <v>1961</v>
      </c>
      <c r="E818" s="193"/>
      <c r="F818" s="193" t="s">
        <v>17193</v>
      </c>
      <c r="G818" s="193">
        <v>4</v>
      </c>
      <c r="H818" s="193">
        <v>2</v>
      </c>
      <c r="I818" s="203">
        <v>1356.2</v>
      </c>
      <c r="J818" s="203">
        <v>1151.0999999999999</v>
      </c>
      <c r="K818" s="203">
        <v>1151.0999999999999</v>
      </c>
      <c r="L818" s="176">
        <v>80</v>
      </c>
      <c r="M818" s="193" t="s">
        <v>17051</v>
      </c>
      <c r="N818" s="193" t="s">
        <v>17067</v>
      </c>
      <c r="O818" s="196" t="s">
        <v>17330</v>
      </c>
      <c r="P818" s="207">
        <v>4584360</v>
      </c>
      <c r="Q818" s="210"/>
      <c r="R818" s="207">
        <v>3483812.67</v>
      </c>
      <c r="S818" s="207">
        <v>183358.56</v>
      </c>
      <c r="T818" s="207">
        <f>P818-R818-S818</f>
        <v>917188.77</v>
      </c>
      <c r="U818" s="194">
        <f t="shared" si="476"/>
        <v>3380.2978911664945</v>
      </c>
      <c r="V818" s="210">
        <v>4250.599793540775</v>
      </c>
    </row>
    <row r="819" spans="1:16198" ht="35.25" x14ac:dyDescent="0.5">
      <c r="B819" s="226">
        <v>3</v>
      </c>
      <c r="C819" s="212" t="s">
        <v>5119</v>
      </c>
      <c r="D819" s="206">
        <v>1958</v>
      </c>
      <c r="E819" s="206"/>
      <c r="F819" s="193" t="s">
        <v>17193</v>
      </c>
      <c r="G819" s="206">
        <v>3</v>
      </c>
      <c r="H819" s="206">
        <v>4</v>
      </c>
      <c r="I819" s="207">
        <v>1768</v>
      </c>
      <c r="J819" s="207">
        <v>1236</v>
      </c>
      <c r="K819" s="207">
        <v>1236</v>
      </c>
      <c r="L819" s="176">
        <v>78</v>
      </c>
      <c r="M819" s="206" t="s">
        <v>17051</v>
      </c>
      <c r="N819" s="206" t="s">
        <v>17067</v>
      </c>
      <c r="O819" s="206" t="s">
        <v>17414</v>
      </c>
      <c r="P819" s="207">
        <v>10770680</v>
      </c>
      <c r="Q819" s="210"/>
      <c r="R819" s="207">
        <v>9014995.1600000001</v>
      </c>
      <c r="S819" s="207">
        <v>474473.43</v>
      </c>
      <c r="T819" s="207">
        <f>P819-R819-S819</f>
        <v>1281211.4099999999</v>
      </c>
      <c r="U819" s="194">
        <f t="shared" si="476"/>
        <v>6092.0135746606338</v>
      </c>
      <c r="V819" s="210">
        <v>6347.3389638009057</v>
      </c>
    </row>
    <row r="820" spans="1:16198" s="73" customFormat="1" ht="35.25" x14ac:dyDescent="0.5">
      <c r="A820" s="31"/>
      <c r="B820" s="201" t="s">
        <v>343</v>
      </c>
      <c r="C820" s="216"/>
      <c r="D820" s="193" t="s">
        <v>17029</v>
      </c>
      <c r="E820" s="193" t="s">
        <v>17029</v>
      </c>
      <c r="F820" s="193" t="s">
        <v>17029</v>
      </c>
      <c r="G820" s="193" t="s">
        <v>17029</v>
      </c>
      <c r="H820" s="193" t="s">
        <v>17029</v>
      </c>
      <c r="I820" s="198">
        <f>I821</f>
        <v>1343.5</v>
      </c>
      <c r="J820" s="198">
        <f t="shared" ref="J820:L820" si="481">J821</f>
        <v>919.2</v>
      </c>
      <c r="K820" s="198">
        <f t="shared" si="481"/>
        <v>919.2</v>
      </c>
      <c r="L820" s="176">
        <f t="shared" si="481"/>
        <v>57</v>
      </c>
      <c r="M820" s="193" t="s">
        <v>17029</v>
      </c>
      <c r="N820" s="193" t="s">
        <v>17029</v>
      </c>
      <c r="O820" s="196" t="s">
        <v>17029</v>
      </c>
      <c r="P820" s="199">
        <v>5747868.4900000002</v>
      </c>
      <c r="Q820" s="199"/>
      <c r="R820" s="198">
        <f>R821</f>
        <v>4850776.84</v>
      </c>
      <c r="S820" s="198">
        <f>S821</f>
        <v>255304.04</v>
      </c>
      <c r="T820" s="198">
        <f>T821</f>
        <v>641787.61000000034</v>
      </c>
      <c r="U820" s="194">
        <f t="shared" si="476"/>
        <v>4278.2794864160778</v>
      </c>
      <c r="V820" s="210">
        <f>V821</f>
        <v>6181.6327502791219</v>
      </c>
      <c r="W820" s="72"/>
      <c r="X820" s="72"/>
      <c r="Y820" s="72"/>
      <c r="Z820" s="72"/>
      <c r="AA820" s="72"/>
      <c r="AB820" s="72"/>
      <c r="AC820" s="72"/>
      <c r="AD820" s="72"/>
      <c r="AE820" s="72"/>
      <c r="AF820" s="72"/>
      <c r="AG820" s="72"/>
      <c r="AH820" s="72"/>
      <c r="AI820" s="72"/>
      <c r="AJ820" s="72"/>
      <c r="AK820" s="72"/>
      <c r="AL820" s="72"/>
      <c r="AM820" s="72"/>
      <c r="AN820" s="72"/>
      <c r="AO820" s="72"/>
      <c r="AP820" s="72"/>
      <c r="AQ820" s="72"/>
      <c r="AR820" s="72"/>
      <c r="AS820" s="72"/>
      <c r="AT820" s="72"/>
      <c r="AU820" s="72"/>
      <c r="AV820" s="72"/>
      <c r="AW820" s="72"/>
      <c r="AX820" s="72"/>
      <c r="AY820" s="72"/>
      <c r="AZ820" s="72"/>
      <c r="BA820" s="72"/>
      <c r="BB820" s="72"/>
      <c r="BC820" s="72"/>
      <c r="BD820" s="72"/>
      <c r="BE820" s="72"/>
      <c r="BF820" s="72"/>
      <c r="BG820" s="72"/>
      <c r="BH820" s="72"/>
      <c r="BI820" s="72"/>
      <c r="BJ820" s="72"/>
      <c r="BK820" s="72"/>
      <c r="BL820" s="72"/>
      <c r="BM820" s="72"/>
      <c r="BN820" s="72"/>
      <c r="BO820" s="72"/>
      <c r="BP820" s="72"/>
      <c r="BQ820" s="72"/>
      <c r="BR820" s="72"/>
      <c r="BS820" s="72"/>
      <c r="BT820" s="72"/>
      <c r="BU820" s="72"/>
      <c r="BV820" s="72"/>
      <c r="BW820" s="72"/>
      <c r="BX820" s="72"/>
      <c r="BY820" s="72"/>
      <c r="BZ820" s="72"/>
      <c r="CA820" s="72"/>
      <c r="CB820" s="72"/>
      <c r="CC820" s="72"/>
      <c r="CD820" s="72"/>
      <c r="CE820" s="72"/>
      <c r="CF820" s="72"/>
      <c r="CG820" s="72"/>
      <c r="CH820" s="72"/>
      <c r="CI820" s="72"/>
      <c r="CJ820" s="72"/>
      <c r="CK820" s="72"/>
      <c r="CL820" s="72"/>
      <c r="CM820" s="72"/>
      <c r="CN820" s="72"/>
      <c r="CO820" s="72"/>
      <c r="CP820" s="72"/>
      <c r="CQ820" s="72"/>
      <c r="CR820" s="72"/>
      <c r="CS820" s="72"/>
      <c r="CT820" s="72"/>
      <c r="CU820" s="72"/>
      <c r="CV820" s="72"/>
      <c r="CW820" s="72"/>
      <c r="CX820" s="72"/>
      <c r="CY820" s="72"/>
      <c r="CZ820" s="72"/>
      <c r="DA820" s="72"/>
      <c r="DB820" s="72"/>
      <c r="DC820" s="72"/>
      <c r="DD820" s="72"/>
      <c r="DE820" s="72"/>
      <c r="DF820" s="72"/>
      <c r="DG820" s="72"/>
      <c r="DH820" s="72"/>
      <c r="DI820" s="72"/>
      <c r="DJ820" s="72"/>
      <c r="DK820" s="72"/>
      <c r="DL820" s="72"/>
      <c r="DM820" s="72"/>
      <c r="DN820" s="72"/>
      <c r="DO820" s="72"/>
      <c r="DP820" s="72"/>
      <c r="DQ820" s="72"/>
      <c r="DR820" s="72"/>
      <c r="DS820" s="72"/>
      <c r="DT820" s="72"/>
      <c r="DU820" s="72"/>
      <c r="DV820" s="72"/>
      <c r="DW820" s="72"/>
      <c r="DX820" s="72"/>
      <c r="DY820" s="72"/>
      <c r="DZ820" s="72"/>
      <c r="EA820" s="72"/>
      <c r="EB820" s="72"/>
      <c r="EC820" s="72"/>
      <c r="ED820" s="72"/>
      <c r="EE820" s="72"/>
      <c r="EF820" s="72"/>
      <c r="EG820" s="72"/>
      <c r="EH820" s="72"/>
      <c r="EI820" s="72"/>
      <c r="EJ820" s="72"/>
      <c r="EK820" s="72"/>
      <c r="EL820" s="72"/>
      <c r="EM820" s="72"/>
      <c r="EN820" s="72"/>
      <c r="EO820" s="72"/>
      <c r="EP820" s="72"/>
      <c r="EQ820" s="72"/>
      <c r="ER820" s="72"/>
      <c r="ES820" s="72"/>
      <c r="ET820" s="72"/>
      <c r="EU820" s="72"/>
      <c r="EV820" s="72"/>
      <c r="EW820" s="72"/>
      <c r="EX820" s="72"/>
      <c r="EY820" s="72"/>
      <c r="EZ820" s="72"/>
      <c r="FA820" s="72"/>
      <c r="FB820" s="72"/>
      <c r="FC820" s="72"/>
      <c r="FD820" s="72"/>
      <c r="FE820" s="72"/>
      <c r="FF820" s="72"/>
      <c r="FG820" s="72"/>
      <c r="FH820" s="72"/>
      <c r="FI820" s="72"/>
      <c r="FJ820" s="72"/>
      <c r="FK820" s="72"/>
      <c r="FL820" s="72"/>
      <c r="FM820" s="72"/>
      <c r="FN820" s="72"/>
      <c r="FO820" s="72"/>
      <c r="FP820" s="72"/>
      <c r="FQ820" s="72"/>
      <c r="FR820" s="72"/>
      <c r="FS820" s="72"/>
      <c r="FT820" s="72"/>
      <c r="FU820" s="72"/>
      <c r="FV820" s="72"/>
      <c r="FW820" s="72"/>
      <c r="FX820" s="72"/>
      <c r="FY820" s="72"/>
      <c r="FZ820" s="72"/>
      <c r="GA820" s="72"/>
      <c r="GB820" s="72"/>
      <c r="GC820" s="72"/>
      <c r="GD820" s="72"/>
      <c r="GE820" s="72"/>
      <c r="GF820" s="72"/>
      <c r="GG820" s="72"/>
      <c r="GH820" s="72"/>
      <c r="GI820" s="72"/>
      <c r="GJ820" s="72"/>
      <c r="GK820" s="72"/>
      <c r="GL820" s="72"/>
      <c r="GM820" s="72"/>
      <c r="GN820" s="72"/>
      <c r="GO820" s="72"/>
      <c r="GP820" s="72"/>
      <c r="GQ820" s="72"/>
      <c r="GR820" s="72"/>
      <c r="GS820" s="72"/>
      <c r="GT820" s="72"/>
      <c r="GU820" s="72"/>
      <c r="GV820" s="72"/>
      <c r="GW820" s="72"/>
      <c r="GX820" s="72"/>
      <c r="GY820" s="72"/>
      <c r="GZ820" s="72"/>
      <c r="HA820" s="72"/>
      <c r="HB820" s="72"/>
      <c r="HC820" s="72"/>
      <c r="HD820" s="72"/>
      <c r="HE820" s="72"/>
      <c r="HF820" s="72"/>
      <c r="HG820" s="72"/>
      <c r="HH820" s="72"/>
      <c r="HI820" s="72"/>
      <c r="HJ820" s="72"/>
      <c r="HK820" s="72"/>
      <c r="HL820" s="72"/>
      <c r="HM820" s="72"/>
      <c r="HN820" s="72"/>
      <c r="HO820" s="72"/>
      <c r="HP820" s="72"/>
      <c r="HQ820" s="72"/>
      <c r="HR820" s="72"/>
      <c r="HS820" s="72"/>
      <c r="HT820" s="72"/>
      <c r="HU820" s="72"/>
      <c r="HV820" s="72"/>
      <c r="HW820" s="72"/>
      <c r="HX820" s="72"/>
      <c r="HY820" s="72"/>
      <c r="HZ820" s="72"/>
      <c r="IA820" s="72"/>
      <c r="IB820" s="72"/>
      <c r="IC820" s="72"/>
      <c r="ID820" s="72"/>
      <c r="IE820" s="72"/>
      <c r="IF820" s="72"/>
      <c r="IG820" s="72"/>
      <c r="IH820" s="72"/>
      <c r="II820" s="72"/>
      <c r="IJ820" s="72"/>
      <c r="IK820" s="72"/>
      <c r="IL820" s="72"/>
      <c r="IM820" s="72"/>
      <c r="IN820" s="72"/>
      <c r="IO820" s="72"/>
      <c r="IP820" s="72"/>
      <c r="IQ820" s="72"/>
      <c r="IR820" s="72"/>
      <c r="IS820" s="72"/>
      <c r="IT820" s="72"/>
      <c r="IU820" s="72"/>
      <c r="IV820" s="72"/>
      <c r="IW820" s="72"/>
      <c r="IX820" s="72"/>
      <c r="IY820" s="72"/>
      <c r="IZ820" s="72"/>
      <c r="JA820" s="72"/>
      <c r="JB820" s="72"/>
      <c r="JC820" s="72"/>
      <c r="JD820" s="72"/>
      <c r="JE820" s="72"/>
      <c r="JF820" s="72"/>
      <c r="JG820" s="72"/>
      <c r="JH820" s="72"/>
      <c r="JI820" s="72"/>
      <c r="JJ820" s="72"/>
      <c r="JK820" s="72"/>
      <c r="JL820" s="72"/>
      <c r="JM820" s="72"/>
      <c r="JN820" s="72"/>
      <c r="JO820" s="72"/>
      <c r="JP820" s="72"/>
      <c r="JQ820" s="72"/>
      <c r="JR820" s="72"/>
      <c r="JS820" s="72"/>
      <c r="JT820" s="72"/>
      <c r="JU820" s="72"/>
      <c r="JV820" s="72"/>
      <c r="JW820" s="72"/>
      <c r="JX820" s="72"/>
      <c r="JY820" s="72"/>
      <c r="JZ820" s="72"/>
      <c r="KA820" s="72"/>
      <c r="KB820" s="72"/>
      <c r="KC820" s="72"/>
      <c r="KD820" s="72"/>
      <c r="KE820" s="72"/>
      <c r="KF820" s="72"/>
      <c r="KG820" s="72"/>
      <c r="KH820" s="72"/>
      <c r="KI820" s="72"/>
      <c r="KJ820" s="72"/>
      <c r="KK820" s="72"/>
      <c r="KL820" s="72"/>
      <c r="KM820" s="72"/>
      <c r="KN820" s="72"/>
      <c r="KO820" s="72"/>
      <c r="KP820" s="72"/>
      <c r="KQ820" s="72"/>
      <c r="KR820" s="72"/>
      <c r="KS820" s="72"/>
      <c r="KT820" s="72"/>
      <c r="KU820" s="72"/>
      <c r="KV820" s="72"/>
      <c r="KW820" s="72"/>
      <c r="KX820" s="72"/>
      <c r="KY820" s="72"/>
      <c r="KZ820" s="72"/>
      <c r="LA820" s="72"/>
      <c r="LB820" s="72"/>
      <c r="LC820" s="72"/>
      <c r="LD820" s="72"/>
      <c r="LE820" s="72"/>
      <c r="LF820" s="72"/>
      <c r="LG820" s="72"/>
      <c r="LH820" s="72"/>
      <c r="LI820" s="72"/>
      <c r="LJ820" s="72"/>
      <c r="LK820" s="72"/>
      <c r="LL820" s="72"/>
      <c r="LM820" s="72"/>
      <c r="LN820" s="72"/>
      <c r="LO820" s="72"/>
      <c r="LP820" s="72"/>
      <c r="LQ820" s="72"/>
      <c r="LR820" s="72"/>
      <c r="LS820" s="72"/>
      <c r="LT820" s="72"/>
      <c r="LU820" s="72"/>
      <c r="LV820" s="72"/>
      <c r="LW820" s="72"/>
      <c r="LX820" s="72"/>
      <c r="LY820" s="72"/>
      <c r="LZ820" s="72"/>
      <c r="MA820" s="72"/>
      <c r="MB820" s="72"/>
      <c r="MC820" s="72"/>
      <c r="MD820" s="72"/>
      <c r="ME820" s="72"/>
      <c r="MF820" s="72"/>
      <c r="MG820" s="72"/>
      <c r="MH820" s="72"/>
      <c r="MI820" s="72"/>
      <c r="MJ820" s="72"/>
      <c r="MK820" s="72"/>
      <c r="ML820" s="72"/>
      <c r="MM820" s="72"/>
      <c r="MN820" s="72"/>
      <c r="MO820" s="72"/>
      <c r="MP820" s="72"/>
      <c r="MQ820" s="72"/>
      <c r="MR820" s="72"/>
      <c r="MS820" s="72"/>
      <c r="MT820" s="72"/>
      <c r="MU820" s="72"/>
      <c r="MV820" s="72"/>
      <c r="MW820" s="72"/>
      <c r="MX820" s="72"/>
      <c r="MY820" s="72"/>
      <c r="MZ820" s="72"/>
      <c r="NA820" s="72"/>
      <c r="NB820" s="72"/>
      <c r="NC820" s="72"/>
      <c r="ND820" s="72"/>
      <c r="NE820" s="72"/>
      <c r="NF820" s="72"/>
      <c r="NG820" s="72"/>
      <c r="NH820" s="72"/>
      <c r="NI820" s="72"/>
      <c r="NJ820" s="72"/>
      <c r="NK820" s="72"/>
      <c r="NL820" s="72"/>
      <c r="NM820" s="72"/>
      <c r="NN820" s="72"/>
      <c r="NO820" s="72"/>
      <c r="NP820" s="72"/>
      <c r="NQ820" s="72"/>
      <c r="NR820" s="72"/>
      <c r="NS820" s="72"/>
      <c r="NT820" s="72"/>
      <c r="NU820" s="72"/>
      <c r="NV820" s="72"/>
      <c r="NW820" s="72"/>
      <c r="NX820" s="72"/>
      <c r="NY820" s="72"/>
      <c r="NZ820" s="72"/>
      <c r="OA820" s="72"/>
      <c r="OB820" s="72"/>
      <c r="OC820" s="72"/>
      <c r="OD820" s="72"/>
      <c r="OE820" s="72"/>
      <c r="OF820" s="72"/>
      <c r="OG820" s="72"/>
      <c r="OH820" s="72"/>
      <c r="OI820" s="72"/>
      <c r="OJ820" s="72"/>
      <c r="OK820" s="72"/>
      <c r="OL820" s="72"/>
      <c r="OM820" s="72"/>
      <c r="ON820" s="72"/>
      <c r="OO820" s="72"/>
      <c r="OP820" s="72"/>
      <c r="OQ820" s="72"/>
      <c r="OR820" s="72"/>
      <c r="OS820" s="72"/>
      <c r="OT820" s="72"/>
      <c r="OU820" s="72"/>
      <c r="OV820" s="72"/>
      <c r="OW820" s="72"/>
      <c r="OX820" s="72"/>
      <c r="OY820" s="72"/>
      <c r="OZ820" s="72"/>
      <c r="PA820" s="72"/>
      <c r="PB820" s="72"/>
      <c r="PC820" s="72"/>
      <c r="PD820" s="72"/>
      <c r="PE820" s="72"/>
      <c r="PF820" s="72"/>
      <c r="PG820" s="72"/>
      <c r="PH820" s="72"/>
      <c r="PI820" s="72"/>
      <c r="PJ820" s="72"/>
      <c r="PK820" s="72"/>
      <c r="PL820" s="72"/>
      <c r="PM820" s="72"/>
      <c r="PN820" s="72"/>
      <c r="PO820" s="72"/>
      <c r="PP820" s="72"/>
      <c r="PQ820" s="72"/>
      <c r="PR820" s="72"/>
      <c r="PS820" s="72"/>
      <c r="PT820" s="72"/>
      <c r="PU820" s="72"/>
      <c r="PV820" s="72"/>
      <c r="PW820" s="72"/>
      <c r="PX820" s="72"/>
      <c r="PY820" s="72"/>
      <c r="PZ820" s="72"/>
      <c r="QA820" s="72"/>
      <c r="QB820" s="72"/>
      <c r="QC820" s="72"/>
      <c r="QD820" s="72"/>
      <c r="QE820" s="72"/>
      <c r="QF820" s="72"/>
      <c r="QG820" s="72"/>
      <c r="QH820" s="72"/>
      <c r="QI820" s="72"/>
      <c r="QJ820" s="72"/>
      <c r="QK820" s="72"/>
      <c r="QL820" s="72"/>
      <c r="QM820" s="72"/>
      <c r="QN820" s="72"/>
      <c r="QO820" s="72"/>
      <c r="QP820" s="72"/>
      <c r="QQ820" s="72"/>
      <c r="QR820" s="72"/>
      <c r="QS820" s="72"/>
      <c r="QT820" s="72"/>
      <c r="QU820" s="72"/>
      <c r="QV820" s="72"/>
      <c r="QW820" s="72"/>
      <c r="QX820" s="72"/>
      <c r="QY820" s="72"/>
      <c r="QZ820" s="72"/>
      <c r="RA820" s="72"/>
      <c r="RB820" s="72"/>
      <c r="RC820" s="72"/>
      <c r="RD820" s="72"/>
      <c r="RE820" s="72"/>
      <c r="RF820" s="72"/>
      <c r="RG820" s="72"/>
      <c r="RH820" s="72"/>
      <c r="RI820" s="72"/>
      <c r="RJ820" s="72"/>
      <c r="RK820" s="72"/>
      <c r="RL820" s="72"/>
      <c r="RM820" s="72"/>
      <c r="RN820" s="72"/>
      <c r="RO820" s="72"/>
      <c r="RP820" s="72"/>
      <c r="RQ820" s="72"/>
      <c r="RR820" s="72"/>
      <c r="RS820" s="72"/>
      <c r="RT820" s="72"/>
      <c r="RU820" s="72"/>
      <c r="RV820" s="72"/>
      <c r="RW820" s="72"/>
      <c r="RX820" s="72"/>
      <c r="RY820" s="72"/>
      <c r="RZ820" s="72"/>
      <c r="SA820" s="72"/>
      <c r="SB820" s="72"/>
      <c r="SC820" s="72"/>
      <c r="SD820" s="72"/>
      <c r="SE820" s="72"/>
      <c r="SF820" s="72"/>
      <c r="SG820" s="72"/>
      <c r="SH820" s="72"/>
      <c r="SI820" s="72"/>
      <c r="SJ820" s="72"/>
      <c r="SK820" s="72"/>
      <c r="SL820" s="72"/>
      <c r="SM820" s="72"/>
      <c r="SN820" s="72"/>
      <c r="SO820" s="72"/>
      <c r="SP820" s="72"/>
      <c r="SQ820" s="72"/>
      <c r="SR820" s="72"/>
      <c r="SS820" s="72"/>
      <c r="ST820" s="72"/>
      <c r="SU820" s="72"/>
      <c r="SV820" s="72"/>
      <c r="SW820" s="72"/>
      <c r="SX820" s="72"/>
      <c r="SY820" s="72"/>
      <c r="SZ820" s="72"/>
      <c r="TA820" s="72"/>
      <c r="TB820" s="72"/>
      <c r="TC820" s="72"/>
      <c r="TD820" s="72"/>
      <c r="TE820" s="72"/>
      <c r="TF820" s="72"/>
      <c r="TG820" s="72"/>
      <c r="TH820" s="72"/>
      <c r="TI820" s="72"/>
      <c r="TJ820" s="72"/>
      <c r="TK820" s="72"/>
      <c r="TL820" s="72"/>
      <c r="TM820" s="72"/>
      <c r="TN820" s="72"/>
      <c r="TO820" s="72"/>
      <c r="TP820" s="72"/>
      <c r="TQ820" s="72"/>
      <c r="TR820" s="72"/>
      <c r="TS820" s="72"/>
      <c r="TT820" s="72"/>
      <c r="TU820" s="72"/>
      <c r="TV820" s="72"/>
      <c r="TW820" s="72"/>
      <c r="TX820" s="72"/>
      <c r="TY820" s="72"/>
      <c r="TZ820" s="72"/>
      <c r="UA820" s="72"/>
      <c r="UB820" s="72"/>
      <c r="UC820" s="72"/>
      <c r="UD820" s="72"/>
      <c r="UE820" s="72"/>
      <c r="UF820" s="72"/>
      <c r="UG820" s="72"/>
      <c r="UH820" s="72"/>
      <c r="UI820" s="72"/>
      <c r="UJ820" s="72"/>
      <c r="UK820" s="72"/>
      <c r="UL820" s="72"/>
      <c r="UM820" s="72"/>
      <c r="UN820" s="72"/>
      <c r="UO820" s="72"/>
      <c r="UP820" s="72"/>
      <c r="UQ820" s="72"/>
      <c r="UR820" s="72"/>
      <c r="US820" s="72"/>
      <c r="UT820" s="72"/>
      <c r="UU820" s="72"/>
      <c r="UV820" s="72"/>
      <c r="UW820" s="72"/>
      <c r="UX820" s="72"/>
      <c r="UY820" s="72"/>
      <c r="UZ820" s="72"/>
      <c r="VA820" s="72"/>
      <c r="VB820" s="72"/>
      <c r="VC820" s="72"/>
      <c r="VD820" s="72"/>
      <c r="VE820" s="72"/>
      <c r="VF820" s="72"/>
      <c r="VG820" s="72"/>
      <c r="VH820" s="72"/>
      <c r="VI820" s="72"/>
      <c r="VJ820" s="72"/>
      <c r="VK820" s="72"/>
      <c r="VL820" s="72"/>
      <c r="VM820" s="72"/>
      <c r="VN820" s="72"/>
      <c r="VO820" s="72"/>
      <c r="VP820" s="72"/>
      <c r="VQ820" s="72"/>
      <c r="VR820" s="72"/>
      <c r="VS820" s="72"/>
      <c r="VT820" s="72"/>
      <c r="VU820" s="72"/>
      <c r="VV820" s="72"/>
      <c r="VW820" s="72"/>
      <c r="VX820" s="72"/>
      <c r="VY820" s="72"/>
      <c r="VZ820" s="72"/>
      <c r="WA820" s="72"/>
      <c r="WB820" s="72"/>
      <c r="WC820" s="72"/>
      <c r="WD820" s="72"/>
      <c r="WE820" s="72"/>
      <c r="WF820" s="72"/>
      <c r="WG820" s="72"/>
      <c r="WH820" s="72"/>
      <c r="WI820" s="72"/>
      <c r="WJ820" s="72"/>
      <c r="WK820" s="72"/>
      <c r="WL820" s="72"/>
      <c r="WM820" s="72"/>
      <c r="WN820" s="72"/>
      <c r="WO820" s="72"/>
      <c r="WP820" s="72"/>
      <c r="WQ820" s="72"/>
      <c r="WR820" s="72"/>
      <c r="WS820" s="72"/>
      <c r="WT820" s="72"/>
      <c r="WU820" s="72"/>
      <c r="WV820" s="72"/>
      <c r="WW820" s="72"/>
      <c r="WX820" s="72"/>
      <c r="WY820" s="72"/>
      <c r="WZ820" s="72"/>
      <c r="XA820" s="72"/>
      <c r="XB820" s="72"/>
      <c r="XC820" s="72"/>
      <c r="XD820" s="72"/>
      <c r="XE820" s="72"/>
      <c r="XF820" s="72"/>
      <c r="XG820" s="72"/>
      <c r="XH820" s="72"/>
      <c r="XI820" s="72"/>
      <c r="XJ820" s="72"/>
      <c r="XK820" s="72"/>
      <c r="XL820" s="72"/>
      <c r="XM820" s="72"/>
      <c r="XN820" s="72"/>
      <c r="XO820" s="72"/>
      <c r="XP820" s="72"/>
      <c r="XQ820" s="72"/>
      <c r="XR820" s="72"/>
      <c r="XS820" s="72"/>
      <c r="XT820" s="72"/>
      <c r="XU820" s="72"/>
      <c r="XV820" s="72"/>
      <c r="XW820" s="72"/>
      <c r="XX820" s="72"/>
      <c r="XY820" s="72"/>
      <c r="XZ820" s="72"/>
      <c r="YA820" s="72"/>
      <c r="YB820" s="72"/>
      <c r="YC820" s="72"/>
      <c r="YD820" s="72"/>
      <c r="YE820" s="72"/>
      <c r="YF820" s="72"/>
      <c r="YG820" s="72"/>
      <c r="YH820" s="72"/>
      <c r="YI820" s="72"/>
      <c r="YJ820" s="72"/>
      <c r="YK820" s="72"/>
      <c r="YL820" s="72"/>
      <c r="YM820" s="72"/>
      <c r="YN820" s="72"/>
      <c r="YO820" s="72"/>
      <c r="YP820" s="72"/>
      <c r="YQ820" s="72"/>
      <c r="YR820" s="72"/>
      <c r="YS820" s="72"/>
      <c r="YT820" s="72"/>
      <c r="YU820" s="72"/>
      <c r="YV820" s="72"/>
      <c r="YW820" s="72"/>
      <c r="YX820" s="72"/>
      <c r="YY820" s="72"/>
      <c r="YZ820" s="72"/>
      <c r="ZA820" s="72"/>
      <c r="ZB820" s="72"/>
      <c r="ZC820" s="72"/>
      <c r="ZD820" s="72"/>
      <c r="ZE820" s="72"/>
      <c r="ZF820" s="72"/>
      <c r="ZG820" s="72"/>
      <c r="ZH820" s="72"/>
      <c r="ZI820" s="72"/>
      <c r="ZJ820" s="72"/>
      <c r="ZK820" s="72"/>
      <c r="ZL820" s="72"/>
      <c r="ZM820" s="72"/>
      <c r="ZN820" s="72"/>
      <c r="ZO820" s="72"/>
      <c r="ZP820" s="72"/>
      <c r="ZQ820" s="72"/>
      <c r="ZR820" s="72"/>
      <c r="ZS820" s="72"/>
      <c r="ZT820" s="72"/>
      <c r="ZU820" s="72"/>
      <c r="ZV820" s="72"/>
      <c r="ZW820" s="72"/>
      <c r="ZX820" s="72"/>
      <c r="ZY820" s="72"/>
      <c r="ZZ820" s="72"/>
      <c r="AAA820" s="72"/>
      <c r="AAB820" s="72"/>
      <c r="AAC820" s="72"/>
      <c r="AAD820" s="72"/>
      <c r="AAE820" s="72"/>
      <c r="AAF820" s="72"/>
      <c r="AAG820" s="72"/>
      <c r="AAH820" s="72"/>
      <c r="AAI820" s="72"/>
      <c r="AAJ820" s="72"/>
      <c r="AAK820" s="72"/>
      <c r="AAL820" s="72"/>
      <c r="AAM820" s="72"/>
      <c r="AAN820" s="72"/>
      <c r="AAO820" s="72"/>
      <c r="AAP820" s="72"/>
      <c r="AAQ820" s="72"/>
      <c r="AAR820" s="72"/>
      <c r="AAS820" s="72"/>
      <c r="AAT820" s="72"/>
      <c r="AAU820" s="72"/>
      <c r="AAV820" s="72"/>
      <c r="AAW820" s="72"/>
      <c r="AAX820" s="72"/>
      <c r="AAY820" s="72"/>
      <c r="AAZ820" s="72"/>
      <c r="ABA820" s="72"/>
      <c r="ABB820" s="72"/>
      <c r="ABC820" s="72"/>
      <c r="ABD820" s="72"/>
      <c r="ABE820" s="72"/>
      <c r="ABF820" s="72"/>
      <c r="ABG820" s="72"/>
      <c r="ABH820" s="72"/>
      <c r="ABI820" s="72"/>
      <c r="ABJ820" s="72"/>
      <c r="ABK820" s="72"/>
      <c r="ABL820" s="72"/>
      <c r="ABM820" s="72"/>
      <c r="ABN820" s="72"/>
      <c r="ABO820" s="72"/>
      <c r="ABP820" s="72"/>
      <c r="ABQ820" s="72"/>
      <c r="ABR820" s="72"/>
      <c r="ABS820" s="72"/>
      <c r="ABT820" s="72"/>
      <c r="ABU820" s="72"/>
      <c r="ABV820" s="72"/>
      <c r="ABW820" s="72"/>
      <c r="ABX820" s="72"/>
      <c r="ABY820" s="72"/>
      <c r="ABZ820" s="72"/>
      <c r="ACA820" s="72"/>
      <c r="ACB820" s="72"/>
      <c r="ACC820" s="72"/>
      <c r="ACD820" s="72"/>
      <c r="ACE820" s="72"/>
      <c r="ACF820" s="72"/>
      <c r="ACG820" s="72"/>
      <c r="ACH820" s="72"/>
      <c r="ACI820" s="72"/>
      <c r="ACJ820" s="72"/>
      <c r="ACK820" s="72"/>
      <c r="ACL820" s="72"/>
      <c r="ACM820" s="72"/>
      <c r="ACN820" s="72"/>
      <c r="ACO820" s="72"/>
      <c r="ACP820" s="72"/>
      <c r="ACQ820" s="72"/>
      <c r="ACR820" s="72"/>
      <c r="ACS820" s="72"/>
      <c r="ACT820" s="72"/>
      <c r="ACU820" s="72"/>
      <c r="ACV820" s="72"/>
      <c r="ACW820" s="72"/>
      <c r="ACX820" s="72"/>
      <c r="ACY820" s="72"/>
      <c r="ACZ820" s="72"/>
      <c r="ADA820" s="72"/>
      <c r="ADB820" s="72"/>
      <c r="ADC820" s="72"/>
      <c r="ADD820" s="72"/>
      <c r="ADE820" s="72"/>
      <c r="ADF820" s="72"/>
      <c r="ADG820" s="72"/>
      <c r="ADH820" s="72"/>
      <c r="ADI820" s="72"/>
      <c r="ADJ820" s="72"/>
      <c r="ADK820" s="72"/>
      <c r="ADL820" s="72"/>
      <c r="ADM820" s="72"/>
      <c r="ADN820" s="72"/>
      <c r="ADO820" s="72"/>
      <c r="ADP820" s="72"/>
      <c r="ADQ820" s="72"/>
      <c r="ADR820" s="72"/>
      <c r="ADS820" s="72"/>
      <c r="ADT820" s="72"/>
      <c r="ADU820" s="72"/>
      <c r="ADV820" s="72"/>
      <c r="ADW820" s="72"/>
      <c r="ADX820" s="72"/>
      <c r="ADY820" s="72"/>
      <c r="ADZ820" s="72"/>
      <c r="AEA820" s="72"/>
      <c r="AEB820" s="72"/>
      <c r="AEC820" s="72"/>
      <c r="AED820" s="72"/>
      <c r="AEE820" s="72"/>
      <c r="AEF820" s="72"/>
      <c r="AEG820" s="72"/>
      <c r="AEH820" s="72"/>
      <c r="AEI820" s="72"/>
      <c r="AEJ820" s="72"/>
      <c r="AEK820" s="72"/>
      <c r="AEL820" s="72"/>
      <c r="AEM820" s="72"/>
      <c r="AEN820" s="72"/>
      <c r="AEO820" s="72"/>
      <c r="AEP820" s="72"/>
      <c r="AEQ820" s="72"/>
      <c r="AER820" s="72"/>
      <c r="AES820" s="72"/>
      <c r="AET820" s="72"/>
      <c r="AEU820" s="72"/>
      <c r="AEV820" s="72"/>
      <c r="AEW820" s="72"/>
      <c r="AEX820" s="72"/>
      <c r="AEY820" s="72"/>
      <c r="AEZ820" s="72"/>
      <c r="AFA820" s="72"/>
      <c r="AFB820" s="72"/>
      <c r="AFC820" s="72"/>
      <c r="AFD820" s="72"/>
      <c r="AFE820" s="72"/>
      <c r="AFF820" s="72"/>
      <c r="AFG820" s="72"/>
      <c r="AFH820" s="72"/>
      <c r="AFI820" s="72"/>
      <c r="AFJ820" s="72"/>
      <c r="AFK820" s="72"/>
      <c r="AFL820" s="72"/>
      <c r="AFM820" s="72"/>
      <c r="AFN820" s="72"/>
      <c r="AFO820" s="72"/>
      <c r="AFP820" s="72"/>
      <c r="AFQ820" s="72"/>
      <c r="AFR820" s="72"/>
      <c r="AFS820" s="72"/>
      <c r="AFT820" s="72"/>
      <c r="AFU820" s="72"/>
      <c r="AFV820" s="72"/>
      <c r="AFW820" s="72"/>
      <c r="AFX820" s="72"/>
      <c r="AFY820" s="72"/>
      <c r="AFZ820" s="72"/>
      <c r="AGA820" s="72"/>
      <c r="AGB820" s="72"/>
      <c r="AGC820" s="72"/>
      <c r="AGD820" s="72"/>
      <c r="AGE820" s="72"/>
      <c r="AGF820" s="72"/>
      <c r="AGG820" s="72"/>
      <c r="AGH820" s="72"/>
      <c r="AGI820" s="72"/>
      <c r="AGJ820" s="72"/>
      <c r="AGK820" s="72"/>
      <c r="AGL820" s="72"/>
      <c r="AGM820" s="72"/>
      <c r="AGN820" s="72"/>
      <c r="AGO820" s="72"/>
      <c r="AGP820" s="72"/>
      <c r="AGQ820" s="72"/>
      <c r="AGR820" s="72"/>
      <c r="AGS820" s="72"/>
      <c r="AGT820" s="72"/>
      <c r="AGU820" s="72"/>
      <c r="AGV820" s="72"/>
      <c r="AGW820" s="72"/>
      <c r="AGX820" s="72"/>
      <c r="AGY820" s="72"/>
      <c r="AGZ820" s="72"/>
      <c r="AHA820" s="72"/>
      <c r="AHB820" s="72"/>
      <c r="AHC820" s="72"/>
      <c r="AHD820" s="72"/>
      <c r="AHE820" s="72"/>
      <c r="AHF820" s="72"/>
      <c r="AHG820" s="72"/>
      <c r="AHH820" s="72"/>
      <c r="AHI820" s="72"/>
      <c r="AHJ820" s="72"/>
      <c r="AHK820" s="72"/>
      <c r="AHL820" s="72"/>
      <c r="AHM820" s="72"/>
      <c r="AHN820" s="72"/>
      <c r="AHO820" s="72"/>
      <c r="AHP820" s="72"/>
      <c r="AHQ820" s="72"/>
      <c r="AHR820" s="72"/>
      <c r="AHS820" s="72"/>
      <c r="AHT820" s="72"/>
      <c r="AHU820" s="72"/>
      <c r="AHV820" s="72"/>
      <c r="AHW820" s="72"/>
      <c r="AHX820" s="72"/>
      <c r="AHY820" s="72"/>
      <c r="AHZ820" s="72"/>
      <c r="AIA820" s="72"/>
      <c r="AIB820" s="72"/>
      <c r="AIC820" s="72"/>
      <c r="AID820" s="72"/>
      <c r="AIE820" s="72"/>
      <c r="AIF820" s="72"/>
      <c r="AIG820" s="72"/>
      <c r="AIH820" s="72"/>
      <c r="AII820" s="72"/>
      <c r="AIJ820" s="72"/>
      <c r="AIK820" s="72"/>
      <c r="AIL820" s="72"/>
      <c r="AIM820" s="72"/>
      <c r="AIN820" s="72"/>
      <c r="AIO820" s="72"/>
      <c r="AIP820" s="72"/>
      <c r="AIQ820" s="72"/>
      <c r="AIR820" s="72"/>
      <c r="AIS820" s="72"/>
      <c r="AIT820" s="72"/>
      <c r="AIU820" s="72"/>
      <c r="AIV820" s="72"/>
      <c r="AIW820" s="72"/>
      <c r="AIX820" s="72"/>
      <c r="AIY820" s="72"/>
      <c r="AIZ820" s="72"/>
      <c r="AJA820" s="72"/>
      <c r="AJB820" s="72"/>
      <c r="AJC820" s="72"/>
      <c r="AJD820" s="72"/>
      <c r="AJE820" s="72"/>
      <c r="AJF820" s="72"/>
      <c r="AJG820" s="72"/>
      <c r="AJH820" s="72"/>
      <c r="AJI820" s="72"/>
      <c r="AJJ820" s="72"/>
      <c r="AJK820" s="72"/>
      <c r="AJL820" s="72"/>
      <c r="AJM820" s="72"/>
      <c r="AJN820" s="72"/>
      <c r="AJO820" s="72"/>
      <c r="AJP820" s="72"/>
      <c r="AJQ820" s="72"/>
      <c r="AJR820" s="72"/>
      <c r="AJS820" s="72"/>
      <c r="AJT820" s="72"/>
      <c r="AJU820" s="72"/>
      <c r="AJV820" s="72"/>
      <c r="AJW820" s="72"/>
      <c r="AJX820" s="72"/>
      <c r="AJY820" s="72"/>
      <c r="AJZ820" s="72"/>
      <c r="AKA820" s="72"/>
      <c r="AKB820" s="72"/>
      <c r="AKC820" s="72"/>
      <c r="AKD820" s="72"/>
      <c r="AKE820" s="72"/>
      <c r="AKF820" s="72"/>
      <c r="AKG820" s="72"/>
      <c r="AKH820" s="72"/>
      <c r="AKI820" s="72"/>
      <c r="AKJ820" s="72"/>
      <c r="AKK820" s="72"/>
      <c r="AKL820" s="72"/>
      <c r="AKM820" s="72"/>
      <c r="AKN820" s="72"/>
      <c r="AKO820" s="72"/>
      <c r="AKP820" s="72"/>
      <c r="AKQ820" s="72"/>
      <c r="AKR820" s="72"/>
      <c r="AKS820" s="72"/>
      <c r="AKT820" s="72"/>
      <c r="AKU820" s="72"/>
      <c r="AKV820" s="72"/>
      <c r="AKW820" s="72"/>
      <c r="AKX820" s="72"/>
      <c r="AKY820" s="72"/>
      <c r="AKZ820" s="72"/>
      <c r="ALA820" s="72"/>
      <c r="ALB820" s="72"/>
      <c r="ALC820" s="72"/>
      <c r="ALD820" s="72"/>
      <c r="ALE820" s="72"/>
      <c r="ALF820" s="72"/>
      <c r="ALG820" s="72"/>
      <c r="ALH820" s="72"/>
      <c r="ALI820" s="72"/>
      <c r="ALJ820" s="72"/>
      <c r="ALK820" s="72"/>
      <c r="ALL820" s="72"/>
      <c r="ALM820" s="72"/>
      <c r="ALN820" s="72"/>
      <c r="ALO820" s="72"/>
      <c r="ALP820" s="72"/>
      <c r="ALQ820" s="72"/>
      <c r="ALR820" s="72"/>
      <c r="ALS820" s="72"/>
      <c r="ALT820" s="72"/>
      <c r="ALU820" s="72"/>
      <c r="ALV820" s="72"/>
      <c r="ALW820" s="72"/>
      <c r="ALX820" s="72"/>
      <c r="ALY820" s="72"/>
      <c r="ALZ820" s="72"/>
      <c r="AMA820" s="72"/>
      <c r="AMB820" s="72"/>
      <c r="AMC820" s="72"/>
      <c r="AMD820" s="72"/>
      <c r="AME820" s="72"/>
      <c r="AMF820" s="72"/>
      <c r="AMG820" s="72"/>
      <c r="AMH820" s="72"/>
      <c r="AMI820" s="72"/>
      <c r="AMJ820" s="72"/>
      <c r="AMK820" s="72"/>
      <c r="AML820" s="72"/>
      <c r="AMM820" s="72"/>
      <c r="AMN820" s="72"/>
      <c r="AMO820" s="72"/>
      <c r="AMP820" s="72"/>
      <c r="AMQ820" s="72"/>
      <c r="AMR820" s="72"/>
      <c r="AMS820" s="72"/>
      <c r="AMT820" s="72"/>
      <c r="AMU820" s="72"/>
      <c r="AMV820" s="72"/>
      <c r="AMW820" s="72"/>
      <c r="AMX820" s="72"/>
      <c r="AMY820" s="72"/>
      <c r="AMZ820" s="72"/>
      <c r="ANA820" s="72"/>
      <c r="ANB820" s="72"/>
      <c r="ANC820" s="72"/>
      <c r="AND820" s="72"/>
      <c r="ANE820" s="72"/>
      <c r="ANF820" s="72"/>
      <c r="ANG820" s="72"/>
      <c r="ANH820" s="72"/>
      <c r="ANI820" s="72"/>
      <c r="ANJ820" s="72"/>
      <c r="ANK820" s="72"/>
      <c r="ANL820" s="72"/>
      <c r="ANM820" s="72"/>
      <c r="ANN820" s="72"/>
      <c r="ANO820" s="72"/>
      <c r="ANP820" s="72"/>
      <c r="ANQ820" s="72"/>
      <c r="ANR820" s="72"/>
      <c r="ANS820" s="72"/>
      <c r="ANT820" s="72"/>
      <c r="ANU820" s="72"/>
      <c r="ANV820" s="72"/>
      <c r="ANW820" s="72"/>
      <c r="ANX820" s="72"/>
      <c r="ANY820" s="72"/>
      <c r="ANZ820" s="72"/>
      <c r="AOA820" s="72"/>
      <c r="AOB820" s="72"/>
      <c r="AOC820" s="72"/>
      <c r="AOD820" s="72"/>
      <c r="AOE820" s="72"/>
      <c r="AOF820" s="72"/>
      <c r="AOG820" s="72"/>
      <c r="AOH820" s="72"/>
      <c r="AOI820" s="72"/>
      <c r="AOJ820" s="72"/>
      <c r="AOK820" s="72"/>
      <c r="AOL820" s="72"/>
      <c r="AOM820" s="72"/>
      <c r="AON820" s="72"/>
      <c r="AOO820" s="72"/>
      <c r="AOP820" s="72"/>
      <c r="AOQ820" s="72"/>
      <c r="AOR820" s="72"/>
      <c r="AOS820" s="72"/>
      <c r="AOT820" s="72"/>
      <c r="AOU820" s="72"/>
      <c r="AOV820" s="72"/>
      <c r="AOW820" s="72"/>
      <c r="AOX820" s="72"/>
      <c r="AOY820" s="72"/>
      <c r="AOZ820" s="72"/>
      <c r="APA820" s="72"/>
      <c r="APB820" s="72"/>
      <c r="APC820" s="72"/>
      <c r="APD820" s="72"/>
      <c r="APE820" s="72"/>
      <c r="APF820" s="72"/>
      <c r="APG820" s="72"/>
      <c r="APH820" s="72"/>
      <c r="API820" s="72"/>
      <c r="APJ820" s="72"/>
      <c r="APK820" s="72"/>
      <c r="APL820" s="72"/>
      <c r="APM820" s="72"/>
      <c r="APN820" s="72"/>
      <c r="APO820" s="72"/>
      <c r="APP820" s="72"/>
      <c r="APQ820" s="72"/>
      <c r="APR820" s="72"/>
      <c r="APS820" s="72"/>
      <c r="APT820" s="72"/>
      <c r="APU820" s="72"/>
      <c r="APV820" s="72"/>
      <c r="APW820" s="72"/>
      <c r="APX820" s="72"/>
      <c r="APY820" s="72"/>
      <c r="APZ820" s="72"/>
      <c r="AQA820" s="72"/>
      <c r="AQB820" s="72"/>
      <c r="AQC820" s="72"/>
      <c r="AQD820" s="72"/>
      <c r="AQE820" s="72"/>
      <c r="AQF820" s="72"/>
      <c r="AQG820" s="72"/>
      <c r="AQH820" s="72"/>
      <c r="AQI820" s="72"/>
      <c r="AQJ820" s="72"/>
      <c r="AQK820" s="72"/>
      <c r="AQL820" s="72"/>
      <c r="AQM820" s="72"/>
      <c r="AQN820" s="72"/>
      <c r="AQO820" s="72"/>
      <c r="AQP820" s="72"/>
      <c r="AQQ820" s="72"/>
      <c r="AQR820" s="72"/>
      <c r="AQS820" s="72"/>
      <c r="AQT820" s="72"/>
      <c r="AQU820" s="72"/>
      <c r="AQV820" s="72"/>
      <c r="AQW820" s="72"/>
      <c r="AQX820" s="72"/>
      <c r="AQY820" s="72"/>
      <c r="AQZ820" s="72"/>
      <c r="ARA820" s="72"/>
      <c r="ARB820" s="72"/>
      <c r="ARC820" s="72"/>
      <c r="ARD820" s="72"/>
      <c r="ARE820" s="72"/>
      <c r="ARF820" s="72"/>
      <c r="ARG820" s="72"/>
      <c r="ARH820" s="72"/>
      <c r="ARI820" s="72"/>
      <c r="ARJ820" s="72"/>
      <c r="ARK820" s="72"/>
      <c r="ARL820" s="72"/>
      <c r="ARM820" s="72"/>
      <c r="ARN820" s="72"/>
      <c r="ARO820" s="72"/>
      <c r="ARP820" s="72"/>
      <c r="ARQ820" s="72"/>
      <c r="ARR820" s="72"/>
      <c r="ARS820" s="72"/>
      <c r="ART820" s="72"/>
      <c r="ARU820" s="72"/>
      <c r="ARV820" s="72"/>
      <c r="ARW820" s="72"/>
      <c r="ARX820" s="72"/>
      <c r="ARY820" s="72"/>
      <c r="ARZ820" s="72"/>
      <c r="ASA820" s="72"/>
      <c r="ASB820" s="72"/>
      <c r="ASC820" s="72"/>
      <c r="ASD820" s="72"/>
      <c r="ASE820" s="72"/>
      <c r="ASF820" s="72"/>
      <c r="ASG820" s="72"/>
      <c r="ASH820" s="72"/>
      <c r="ASI820" s="72"/>
      <c r="ASJ820" s="72"/>
      <c r="ASK820" s="72"/>
      <c r="ASL820" s="72"/>
      <c r="ASM820" s="72"/>
      <c r="ASN820" s="72"/>
      <c r="ASO820" s="72"/>
      <c r="ASP820" s="72"/>
      <c r="ASQ820" s="72"/>
      <c r="ASR820" s="72"/>
      <c r="ASS820" s="72"/>
      <c r="AST820" s="72"/>
      <c r="ASU820" s="72"/>
      <c r="ASV820" s="72"/>
      <c r="ASW820" s="72"/>
      <c r="ASX820" s="72"/>
      <c r="ASY820" s="72"/>
      <c r="ASZ820" s="72"/>
      <c r="ATA820" s="72"/>
      <c r="ATB820" s="72"/>
      <c r="ATC820" s="72"/>
      <c r="ATD820" s="72"/>
      <c r="ATE820" s="72"/>
      <c r="ATF820" s="72"/>
      <c r="ATG820" s="72"/>
      <c r="ATH820" s="72"/>
      <c r="ATI820" s="72"/>
      <c r="ATJ820" s="72"/>
      <c r="ATK820" s="72"/>
      <c r="ATL820" s="72"/>
      <c r="ATM820" s="72"/>
      <c r="ATN820" s="72"/>
      <c r="ATO820" s="72"/>
      <c r="ATP820" s="72"/>
      <c r="ATQ820" s="72"/>
      <c r="ATR820" s="72"/>
      <c r="ATS820" s="72"/>
      <c r="ATT820" s="72"/>
      <c r="ATU820" s="72"/>
      <c r="ATV820" s="72"/>
      <c r="ATW820" s="72"/>
      <c r="ATX820" s="72"/>
      <c r="ATY820" s="72"/>
      <c r="ATZ820" s="72"/>
      <c r="AUA820" s="72"/>
      <c r="AUB820" s="72"/>
      <c r="AUC820" s="72"/>
      <c r="AUD820" s="72"/>
      <c r="AUE820" s="72"/>
      <c r="AUF820" s="72"/>
      <c r="AUG820" s="72"/>
      <c r="AUH820" s="72"/>
      <c r="AUI820" s="72"/>
      <c r="AUJ820" s="72"/>
      <c r="AUK820" s="72"/>
      <c r="AUL820" s="72"/>
      <c r="AUM820" s="72"/>
      <c r="AUN820" s="72"/>
      <c r="AUO820" s="72"/>
      <c r="AUP820" s="72"/>
      <c r="AUQ820" s="72"/>
      <c r="AUR820" s="72"/>
      <c r="AUS820" s="72"/>
      <c r="AUT820" s="72"/>
      <c r="AUU820" s="72"/>
      <c r="AUV820" s="72"/>
      <c r="AUW820" s="72"/>
      <c r="AUX820" s="72"/>
      <c r="AUY820" s="72"/>
      <c r="AUZ820" s="72"/>
      <c r="AVA820" s="72"/>
      <c r="AVB820" s="72"/>
      <c r="AVC820" s="72"/>
      <c r="AVD820" s="72"/>
      <c r="AVE820" s="72"/>
      <c r="AVF820" s="72"/>
      <c r="AVG820" s="72"/>
      <c r="AVH820" s="72"/>
      <c r="AVI820" s="72"/>
      <c r="AVJ820" s="72"/>
      <c r="AVK820" s="72"/>
      <c r="AVL820" s="72"/>
      <c r="AVM820" s="72"/>
      <c r="AVN820" s="72"/>
      <c r="AVO820" s="72"/>
      <c r="AVP820" s="72"/>
      <c r="AVQ820" s="72"/>
      <c r="AVR820" s="72"/>
      <c r="AVS820" s="72"/>
      <c r="AVT820" s="72"/>
      <c r="AVU820" s="72"/>
      <c r="AVV820" s="72"/>
      <c r="AVW820" s="72"/>
      <c r="AVX820" s="72"/>
      <c r="AVY820" s="72"/>
      <c r="AVZ820" s="72"/>
      <c r="AWA820" s="72"/>
      <c r="AWB820" s="72"/>
      <c r="AWC820" s="72"/>
      <c r="AWD820" s="72"/>
      <c r="AWE820" s="72"/>
      <c r="AWF820" s="72"/>
      <c r="AWG820" s="72"/>
      <c r="AWH820" s="72"/>
      <c r="AWI820" s="72"/>
      <c r="AWJ820" s="72"/>
      <c r="AWK820" s="72"/>
      <c r="AWL820" s="72"/>
      <c r="AWM820" s="72"/>
      <c r="AWN820" s="72"/>
      <c r="AWO820" s="72"/>
      <c r="AWP820" s="72"/>
      <c r="AWQ820" s="72"/>
      <c r="AWR820" s="72"/>
      <c r="AWS820" s="72"/>
      <c r="AWT820" s="72"/>
      <c r="AWU820" s="72"/>
      <c r="AWV820" s="72"/>
      <c r="AWW820" s="72"/>
      <c r="AWX820" s="72"/>
      <c r="AWY820" s="72"/>
      <c r="AWZ820" s="72"/>
      <c r="AXA820" s="72"/>
      <c r="AXB820" s="72"/>
      <c r="AXC820" s="72"/>
      <c r="AXD820" s="72"/>
      <c r="AXE820" s="72"/>
      <c r="AXF820" s="72"/>
      <c r="AXG820" s="72"/>
      <c r="AXH820" s="72"/>
      <c r="AXI820" s="72"/>
      <c r="AXJ820" s="72"/>
      <c r="AXK820" s="72"/>
      <c r="AXL820" s="72"/>
      <c r="AXM820" s="72"/>
      <c r="AXN820" s="72"/>
      <c r="AXO820" s="72"/>
      <c r="AXP820" s="72"/>
      <c r="AXQ820" s="72"/>
      <c r="AXR820" s="72"/>
      <c r="AXS820" s="72"/>
      <c r="AXT820" s="72"/>
      <c r="AXU820" s="72"/>
      <c r="AXV820" s="72"/>
      <c r="AXW820" s="72"/>
      <c r="AXX820" s="72"/>
      <c r="AXY820" s="72"/>
      <c r="AXZ820" s="72"/>
      <c r="AYA820" s="72"/>
      <c r="AYB820" s="72"/>
      <c r="AYC820" s="72"/>
      <c r="AYD820" s="72"/>
      <c r="AYE820" s="72"/>
      <c r="AYF820" s="72"/>
      <c r="AYG820" s="72"/>
      <c r="AYH820" s="72"/>
      <c r="AYI820" s="72"/>
      <c r="AYJ820" s="72"/>
      <c r="AYK820" s="72"/>
      <c r="AYL820" s="72"/>
      <c r="AYM820" s="72"/>
      <c r="AYN820" s="72"/>
      <c r="AYO820" s="72"/>
      <c r="AYP820" s="72"/>
      <c r="AYQ820" s="72"/>
      <c r="AYR820" s="72"/>
      <c r="AYS820" s="72"/>
      <c r="AYT820" s="72"/>
      <c r="AYU820" s="72"/>
      <c r="AYV820" s="72"/>
      <c r="AYW820" s="72"/>
      <c r="AYX820" s="72"/>
      <c r="AYY820" s="72"/>
      <c r="AYZ820" s="72"/>
      <c r="AZA820" s="72"/>
      <c r="AZB820" s="72"/>
      <c r="AZC820" s="72"/>
      <c r="AZD820" s="72"/>
      <c r="AZE820" s="72"/>
      <c r="AZF820" s="72"/>
      <c r="AZG820" s="72"/>
      <c r="AZH820" s="72"/>
      <c r="AZI820" s="72"/>
      <c r="AZJ820" s="72"/>
      <c r="AZK820" s="72"/>
      <c r="AZL820" s="72"/>
      <c r="AZM820" s="72"/>
      <c r="AZN820" s="72"/>
      <c r="AZO820" s="72"/>
      <c r="AZP820" s="72"/>
      <c r="AZQ820" s="72"/>
      <c r="AZR820" s="72"/>
      <c r="AZS820" s="72"/>
      <c r="AZT820" s="72"/>
      <c r="AZU820" s="72"/>
      <c r="AZV820" s="72"/>
      <c r="AZW820" s="72"/>
      <c r="AZX820" s="72"/>
      <c r="AZY820" s="72"/>
      <c r="AZZ820" s="72"/>
      <c r="BAA820" s="72"/>
      <c r="BAB820" s="72"/>
      <c r="BAC820" s="72"/>
      <c r="BAD820" s="72"/>
      <c r="BAE820" s="72"/>
      <c r="BAF820" s="72"/>
      <c r="BAG820" s="72"/>
      <c r="BAH820" s="72"/>
      <c r="BAI820" s="72"/>
      <c r="BAJ820" s="72"/>
      <c r="BAK820" s="72"/>
      <c r="BAL820" s="72"/>
      <c r="BAM820" s="72"/>
      <c r="BAN820" s="72"/>
      <c r="BAO820" s="72"/>
      <c r="BAP820" s="72"/>
      <c r="BAQ820" s="72"/>
      <c r="BAR820" s="72"/>
      <c r="BAS820" s="72"/>
      <c r="BAT820" s="72"/>
      <c r="BAU820" s="72"/>
      <c r="BAV820" s="72"/>
      <c r="BAW820" s="72"/>
      <c r="BAX820" s="72"/>
      <c r="BAY820" s="72"/>
      <c r="BAZ820" s="72"/>
      <c r="BBA820" s="72"/>
      <c r="BBB820" s="72"/>
      <c r="BBC820" s="72"/>
      <c r="BBD820" s="72"/>
      <c r="BBE820" s="72"/>
      <c r="BBF820" s="72"/>
      <c r="BBG820" s="72"/>
      <c r="BBH820" s="72"/>
      <c r="BBI820" s="72"/>
      <c r="BBJ820" s="72"/>
      <c r="BBK820" s="72"/>
      <c r="BBL820" s="72"/>
      <c r="BBM820" s="72"/>
      <c r="BBN820" s="72"/>
      <c r="BBO820" s="72"/>
      <c r="BBP820" s="72"/>
      <c r="BBQ820" s="72"/>
      <c r="BBR820" s="72"/>
      <c r="BBS820" s="72"/>
      <c r="BBT820" s="72"/>
      <c r="BBU820" s="72"/>
      <c r="BBV820" s="72"/>
      <c r="BBW820" s="72"/>
      <c r="BBX820" s="72"/>
      <c r="BBY820" s="72"/>
      <c r="BBZ820" s="72"/>
      <c r="BCA820" s="72"/>
      <c r="BCB820" s="72"/>
      <c r="BCC820" s="72"/>
      <c r="BCD820" s="72"/>
      <c r="BCE820" s="72"/>
      <c r="BCF820" s="72"/>
      <c r="BCG820" s="72"/>
      <c r="BCH820" s="72"/>
      <c r="BCI820" s="72"/>
      <c r="BCJ820" s="72"/>
      <c r="BCK820" s="72"/>
      <c r="BCL820" s="72"/>
      <c r="BCM820" s="72"/>
      <c r="BCN820" s="72"/>
      <c r="BCO820" s="72"/>
      <c r="BCP820" s="72"/>
      <c r="BCQ820" s="72"/>
      <c r="BCR820" s="72"/>
      <c r="BCS820" s="72"/>
      <c r="BCT820" s="72"/>
      <c r="BCU820" s="72"/>
      <c r="BCV820" s="72"/>
      <c r="BCW820" s="72"/>
      <c r="BCX820" s="72"/>
      <c r="BCY820" s="72"/>
      <c r="BCZ820" s="72"/>
      <c r="BDA820" s="72"/>
      <c r="BDB820" s="72"/>
      <c r="BDC820" s="72"/>
      <c r="BDD820" s="72"/>
      <c r="BDE820" s="72"/>
      <c r="BDF820" s="72"/>
      <c r="BDG820" s="72"/>
      <c r="BDH820" s="72"/>
      <c r="BDI820" s="72"/>
      <c r="BDJ820" s="72"/>
      <c r="BDK820" s="72"/>
      <c r="BDL820" s="72"/>
      <c r="BDM820" s="72"/>
      <c r="BDN820" s="72"/>
      <c r="BDO820" s="72"/>
      <c r="BDP820" s="72"/>
      <c r="BDQ820" s="72"/>
      <c r="BDR820" s="72"/>
      <c r="BDS820" s="72"/>
      <c r="BDT820" s="72"/>
      <c r="BDU820" s="72"/>
      <c r="BDV820" s="72"/>
      <c r="BDW820" s="72"/>
      <c r="BDX820" s="72"/>
      <c r="BDY820" s="72"/>
      <c r="BDZ820" s="72"/>
      <c r="BEA820" s="72"/>
      <c r="BEB820" s="72"/>
      <c r="BEC820" s="72"/>
      <c r="BED820" s="72"/>
      <c r="BEE820" s="72"/>
      <c r="BEF820" s="72"/>
      <c r="BEG820" s="72"/>
      <c r="BEH820" s="72"/>
      <c r="BEI820" s="72"/>
      <c r="BEJ820" s="72"/>
      <c r="BEK820" s="72"/>
      <c r="BEL820" s="72"/>
      <c r="BEM820" s="72"/>
      <c r="BEN820" s="72"/>
      <c r="BEO820" s="72"/>
      <c r="BEP820" s="72"/>
      <c r="BEQ820" s="72"/>
      <c r="BER820" s="72"/>
      <c r="BES820" s="72"/>
      <c r="BET820" s="72"/>
      <c r="BEU820" s="72"/>
      <c r="BEV820" s="72"/>
      <c r="BEW820" s="72"/>
      <c r="BEX820" s="72"/>
      <c r="BEY820" s="72"/>
      <c r="BEZ820" s="72"/>
      <c r="BFA820" s="72"/>
      <c r="BFB820" s="72"/>
      <c r="BFC820" s="72"/>
      <c r="BFD820" s="72"/>
      <c r="BFE820" s="72"/>
      <c r="BFF820" s="72"/>
      <c r="BFG820" s="72"/>
      <c r="BFH820" s="72"/>
      <c r="BFI820" s="72"/>
      <c r="BFJ820" s="72"/>
      <c r="BFK820" s="72"/>
      <c r="BFL820" s="72"/>
      <c r="BFM820" s="72"/>
      <c r="BFN820" s="72"/>
      <c r="BFO820" s="72"/>
      <c r="BFP820" s="72"/>
      <c r="BFQ820" s="72"/>
      <c r="BFR820" s="72"/>
      <c r="BFS820" s="72"/>
      <c r="BFT820" s="72"/>
      <c r="BFU820" s="72"/>
      <c r="BFV820" s="72"/>
      <c r="BFW820" s="72"/>
      <c r="BFX820" s="72"/>
      <c r="BFY820" s="72"/>
      <c r="BFZ820" s="72"/>
      <c r="BGA820" s="72"/>
      <c r="BGB820" s="72"/>
      <c r="BGC820" s="72"/>
      <c r="BGD820" s="72"/>
      <c r="BGE820" s="72"/>
      <c r="BGF820" s="72"/>
      <c r="BGG820" s="72"/>
      <c r="BGH820" s="72"/>
      <c r="BGI820" s="72"/>
      <c r="BGJ820" s="72"/>
      <c r="BGK820" s="72"/>
      <c r="BGL820" s="72"/>
      <c r="BGM820" s="72"/>
      <c r="BGN820" s="72"/>
      <c r="BGO820" s="72"/>
      <c r="BGP820" s="72"/>
      <c r="BGQ820" s="72"/>
      <c r="BGR820" s="72"/>
      <c r="BGS820" s="72"/>
      <c r="BGT820" s="72"/>
      <c r="BGU820" s="72"/>
      <c r="BGV820" s="72"/>
      <c r="BGW820" s="72"/>
      <c r="BGX820" s="72"/>
      <c r="BGY820" s="72"/>
      <c r="BGZ820" s="72"/>
      <c r="BHA820" s="72"/>
      <c r="BHB820" s="72"/>
      <c r="BHC820" s="72"/>
      <c r="BHD820" s="72"/>
      <c r="BHE820" s="72"/>
      <c r="BHF820" s="72"/>
      <c r="BHG820" s="72"/>
      <c r="BHH820" s="72"/>
      <c r="BHI820" s="72"/>
      <c r="BHJ820" s="72"/>
      <c r="BHK820" s="72"/>
      <c r="BHL820" s="72"/>
      <c r="BHM820" s="72"/>
      <c r="BHN820" s="72"/>
      <c r="BHO820" s="72"/>
      <c r="BHP820" s="72"/>
      <c r="BHQ820" s="72"/>
      <c r="BHR820" s="72"/>
      <c r="BHS820" s="72"/>
      <c r="BHT820" s="72"/>
      <c r="BHU820" s="72"/>
      <c r="BHV820" s="72"/>
      <c r="BHW820" s="72"/>
      <c r="BHX820" s="72"/>
      <c r="BHY820" s="72"/>
      <c r="BHZ820" s="72"/>
      <c r="BIA820" s="72"/>
      <c r="BIB820" s="72"/>
      <c r="BIC820" s="72"/>
      <c r="BID820" s="72"/>
      <c r="BIE820" s="72"/>
      <c r="BIF820" s="72"/>
      <c r="BIG820" s="72"/>
      <c r="BIH820" s="72"/>
      <c r="BII820" s="72"/>
      <c r="BIJ820" s="72"/>
      <c r="BIK820" s="72"/>
      <c r="BIL820" s="72"/>
      <c r="BIM820" s="72"/>
      <c r="BIN820" s="72"/>
      <c r="BIO820" s="72"/>
      <c r="BIP820" s="72"/>
      <c r="BIQ820" s="72"/>
      <c r="BIR820" s="72"/>
      <c r="BIS820" s="72"/>
      <c r="BIT820" s="72"/>
      <c r="BIU820" s="72"/>
      <c r="BIV820" s="72"/>
      <c r="BIW820" s="72"/>
      <c r="BIX820" s="72"/>
      <c r="BIY820" s="72"/>
      <c r="BIZ820" s="72"/>
      <c r="BJA820" s="72"/>
      <c r="BJB820" s="72"/>
      <c r="BJC820" s="72"/>
      <c r="BJD820" s="72"/>
      <c r="BJE820" s="72"/>
      <c r="BJF820" s="72"/>
      <c r="BJG820" s="72"/>
      <c r="BJH820" s="72"/>
      <c r="BJI820" s="72"/>
      <c r="BJJ820" s="72"/>
      <c r="BJK820" s="72"/>
      <c r="BJL820" s="72"/>
      <c r="BJM820" s="72"/>
      <c r="BJN820" s="72"/>
      <c r="BJO820" s="72"/>
      <c r="BJP820" s="72"/>
      <c r="BJQ820" s="72"/>
      <c r="BJR820" s="72"/>
      <c r="BJS820" s="72"/>
      <c r="BJT820" s="72"/>
      <c r="BJU820" s="72"/>
      <c r="BJV820" s="72"/>
      <c r="BJW820" s="72"/>
      <c r="BJX820" s="72"/>
      <c r="BJY820" s="72"/>
      <c r="BJZ820" s="72"/>
      <c r="BKA820" s="72"/>
      <c r="BKB820" s="72"/>
      <c r="BKC820" s="72"/>
      <c r="BKD820" s="72"/>
      <c r="BKE820" s="72"/>
      <c r="BKF820" s="72"/>
      <c r="BKG820" s="72"/>
      <c r="BKH820" s="72"/>
      <c r="BKI820" s="72"/>
      <c r="BKJ820" s="72"/>
      <c r="BKK820" s="72"/>
      <c r="BKL820" s="72"/>
      <c r="BKM820" s="72"/>
      <c r="BKN820" s="72"/>
      <c r="BKO820" s="72"/>
      <c r="BKP820" s="72"/>
      <c r="BKQ820" s="72"/>
      <c r="BKR820" s="72"/>
      <c r="BKS820" s="72"/>
      <c r="BKT820" s="72"/>
      <c r="BKU820" s="72"/>
      <c r="BKV820" s="72"/>
      <c r="BKW820" s="72"/>
      <c r="BKX820" s="72"/>
      <c r="BKY820" s="72"/>
      <c r="BKZ820" s="72"/>
      <c r="BLA820" s="72"/>
      <c r="BLB820" s="72"/>
      <c r="BLC820" s="72"/>
      <c r="BLD820" s="72"/>
      <c r="BLE820" s="72"/>
      <c r="BLF820" s="72"/>
      <c r="BLG820" s="72"/>
      <c r="BLH820" s="72"/>
      <c r="BLI820" s="72"/>
      <c r="BLJ820" s="72"/>
      <c r="BLK820" s="72"/>
      <c r="BLL820" s="72"/>
      <c r="BLM820" s="72"/>
      <c r="BLN820" s="72"/>
      <c r="BLO820" s="72"/>
      <c r="BLP820" s="72"/>
      <c r="BLQ820" s="72"/>
      <c r="BLR820" s="72"/>
      <c r="BLS820" s="72"/>
      <c r="BLT820" s="72"/>
      <c r="BLU820" s="72"/>
      <c r="BLV820" s="72"/>
      <c r="BLW820" s="72"/>
      <c r="BLX820" s="72"/>
      <c r="BLY820" s="72"/>
      <c r="BLZ820" s="72"/>
      <c r="BMA820" s="72"/>
      <c r="BMB820" s="72"/>
      <c r="BMC820" s="72"/>
      <c r="BMD820" s="72"/>
      <c r="BME820" s="72"/>
      <c r="BMF820" s="72"/>
      <c r="BMG820" s="72"/>
      <c r="BMH820" s="72"/>
      <c r="BMI820" s="72"/>
      <c r="BMJ820" s="72"/>
      <c r="BMK820" s="72"/>
      <c r="BML820" s="72"/>
      <c r="BMM820" s="72"/>
      <c r="BMN820" s="72"/>
      <c r="BMO820" s="72"/>
      <c r="BMP820" s="72"/>
      <c r="BMQ820" s="72"/>
      <c r="BMR820" s="72"/>
      <c r="BMS820" s="72"/>
      <c r="BMT820" s="72"/>
      <c r="BMU820" s="72"/>
      <c r="BMV820" s="72"/>
      <c r="BMW820" s="72"/>
      <c r="BMX820" s="72"/>
      <c r="BMY820" s="72"/>
      <c r="BMZ820" s="72"/>
      <c r="BNA820" s="72"/>
      <c r="BNB820" s="72"/>
      <c r="BNC820" s="72"/>
      <c r="BND820" s="72"/>
      <c r="BNE820" s="72"/>
      <c r="BNF820" s="72"/>
      <c r="BNG820" s="72"/>
      <c r="BNH820" s="72"/>
      <c r="BNI820" s="72"/>
      <c r="BNJ820" s="72"/>
      <c r="BNK820" s="72"/>
      <c r="BNL820" s="72"/>
      <c r="BNM820" s="72"/>
      <c r="BNN820" s="72"/>
      <c r="BNO820" s="72"/>
      <c r="BNP820" s="72"/>
      <c r="BNQ820" s="72"/>
      <c r="BNR820" s="72"/>
      <c r="BNS820" s="72"/>
      <c r="BNT820" s="72"/>
      <c r="BNU820" s="72"/>
      <c r="BNV820" s="72"/>
      <c r="BNW820" s="72"/>
      <c r="BNX820" s="72"/>
      <c r="BNY820" s="72"/>
      <c r="BNZ820" s="72"/>
      <c r="BOA820" s="72"/>
      <c r="BOB820" s="72"/>
      <c r="BOC820" s="72"/>
      <c r="BOD820" s="72"/>
      <c r="BOE820" s="72"/>
      <c r="BOF820" s="72"/>
      <c r="BOG820" s="72"/>
      <c r="BOH820" s="72"/>
      <c r="BOI820" s="72"/>
      <c r="BOJ820" s="72"/>
      <c r="BOK820" s="72"/>
      <c r="BOL820" s="72"/>
      <c r="BOM820" s="72"/>
      <c r="BON820" s="72"/>
      <c r="BOO820" s="72"/>
      <c r="BOP820" s="72"/>
      <c r="BOQ820" s="72"/>
      <c r="BOR820" s="72"/>
      <c r="BOS820" s="72"/>
      <c r="BOT820" s="72"/>
      <c r="BOU820" s="72"/>
      <c r="BOV820" s="72"/>
      <c r="BOW820" s="72"/>
      <c r="BOX820" s="72"/>
      <c r="BOY820" s="72"/>
      <c r="BOZ820" s="72"/>
      <c r="BPA820" s="72"/>
      <c r="BPB820" s="72"/>
      <c r="BPC820" s="72"/>
      <c r="BPD820" s="72"/>
      <c r="BPE820" s="72"/>
      <c r="BPF820" s="72"/>
      <c r="BPG820" s="72"/>
      <c r="BPH820" s="72"/>
      <c r="BPI820" s="72"/>
      <c r="BPJ820" s="72"/>
      <c r="BPK820" s="72"/>
      <c r="BPL820" s="72"/>
      <c r="BPM820" s="72"/>
      <c r="BPN820" s="72"/>
      <c r="BPO820" s="72"/>
      <c r="BPP820" s="72"/>
      <c r="BPQ820" s="72"/>
      <c r="BPR820" s="72"/>
      <c r="BPS820" s="72"/>
      <c r="BPT820" s="72"/>
      <c r="BPU820" s="72"/>
      <c r="BPV820" s="72"/>
      <c r="BPW820" s="72"/>
      <c r="BPX820" s="72"/>
      <c r="BPY820" s="72"/>
      <c r="BPZ820" s="72"/>
      <c r="BQA820" s="72"/>
      <c r="BQB820" s="72"/>
      <c r="BQC820" s="72"/>
      <c r="BQD820" s="72"/>
      <c r="BQE820" s="72"/>
      <c r="BQF820" s="72"/>
      <c r="BQG820" s="72"/>
      <c r="BQH820" s="72"/>
      <c r="BQI820" s="72"/>
      <c r="BQJ820" s="72"/>
      <c r="BQK820" s="72"/>
      <c r="BQL820" s="72"/>
      <c r="BQM820" s="72"/>
      <c r="BQN820" s="72"/>
      <c r="BQO820" s="72"/>
      <c r="BQP820" s="72"/>
      <c r="BQQ820" s="72"/>
      <c r="BQR820" s="72"/>
      <c r="BQS820" s="72"/>
      <c r="BQT820" s="72"/>
      <c r="BQU820" s="72"/>
      <c r="BQV820" s="72"/>
      <c r="BQW820" s="72"/>
      <c r="BQX820" s="72"/>
      <c r="BQY820" s="72"/>
      <c r="BQZ820" s="72"/>
      <c r="BRA820" s="72"/>
      <c r="BRB820" s="72"/>
      <c r="BRC820" s="72"/>
      <c r="BRD820" s="72"/>
      <c r="BRE820" s="72"/>
      <c r="BRF820" s="72"/>
      <c r="BRG820" s="72"/>
      <c r="BRH820" s="72"/>
      <c r="BRI820" s="72"/>
      <c r="BRJ820" s="72"/>
      <c r="BRK820" s="72"/>
      <c r="BRL820" s="72"/>
      <c r="BRM820" s="72"/>
      <c r="BRN820" s="72"/>
      <c r="BRO820" s="72"/>
      <c r="BRP820" s="72"/>
      <c r="BRQ820" s="72"/>
      <c r="BRR820" s="72"/>
      <c r="BRS820" s="72"/>
      <c r="BRT820" s="72"/>
      <c r="BRU820" s="72"/>
      <c r="BRV820" s="72"/>
      <c r="BRW820" s="72"/>
      <c r="BRX820" s="72"/>
      <c r="BRY820" s="72"/>
      <c r="BRZ820" s="72"/>
      <c r="BSA820" s="72"/>
      <c r="BSB820" s="72"/>
      <c r="BSC820" s="72"/>
      <c r="BSD820" s="72"/>
      <c r="BSE820" s="72"/>
      <c r="BSF820" s="72"/>
      <c r="BSG820" s="72"/>
      <c r="BSH820" s="72"/>
      <c r="BSI820" s="72"/>
      <c r="BSJ820" s="72"/>
      <c r="BSK820" s="72"/>
      <c r="BSL820" s="72"/>
      <c r="BSM820" s="72"/>
      <c r="BSN820" s="72"/>
      <c r="BSO820" s="72"/>
      <c r="BSP820" s="72"/>
      <c r="BSQ820" s="72"/>
      <c r="BSR820" s="72"/>
      <c r="BSS820" s="72"/>
      <c r="BST820" s="72"/>
      <c r="BSU820" s="72"/>
      <c r="BSV820" s="72"/>
      <c r="BSW820" s="72"/>
      <c r="BSX820" s="72"/>
      <c r="BSY820" s="72"/>
      <c r="BSZ820" s="72"/>
      <c r="BTA820" s="72"/>
      <c r="BTB820" s="72"/>
      <c r="BTC820" s="72"/>
      <c r="BTD820" s="72"/>
      <c r="BTE820" s="72"/>
      <c r="BTF820" s="72"/>
      <c r="BTG820" s="72"/>
      <c r="BTH820" s="72"/>
      <c r="BTI820" s="72"/>
      <c r="BTJ820" s="72"/>
      <c r="BTK820" s="72"/>
      <c r="BTL820" s="72"/>
      <c r="BTM820" s="72"/>
      <c r="BTN820" s="72"/>
      <c r="BTO820" s="72"/>
      <c r="BTP820" s="72"/>
      <c r="BTQ820" s="72"/>
      <c r="BTR820" s="72"/>
      <c r="BTS820" s="72"/>
      <c r="BTT820" s="72"/>
      <c r="BTU820" s="72"/>
      <c r="BTV820" s="72"/>
      <c r="BTW820" s="72"/>
      <c r="BTX820" s="72"/>
      <c r="BTY820" s="72"/>
      <c r="BTZ820" s="72"/>
      <c r="BUA820" s="72"/>
      <c r="BUB820" s="72"/>
      <c r="BUC820" s="72"/>
      <c r="BUD820" s="72"/>
      <c r="BUE820" s="72"/>
      <c r="BUF820" s="72"/>
      <c r="BUG820" s="72"/>
      <c r="BUH820" s="72"/>
      <c r="BUI820" s="72"/>
      <c r="BUJ820" s="72"/>
      <c r="BUK820" s="72"/>
      <c r="BUL820" s="72"/>
      <c r="BUM820" s="72"/>
      <c r="BUN820" s="72"/>
      <c r="BUO820" s="72"/>
      <c r="BUP820" s="72"/>
      <c r="BUQ820" s="72"/>
      <c r="BUR820" s="72"/>
      <c r="BUS820" s="72"/>
      <c r="BUT820" s="72"/>
      <c r="BUU820" s="72"/>
      <c r="BUV820" s="72"/>
      <c r="BUW820" s="72"/>
      <c r="BUX820" s="72"/>
      <c r="BUY820" s="72"/>
      <c r="BUZ820" s="72"/>
      <c r="BVA820" s="72"/>
      <c r="BVB820" s="72"/>
      <c r="BVC820" s="72"/>
      <c r="BVD820" s="72"/>
      <c r="BVE820" s="72"/>
      <c r="BVF820" s="72"/>
      <c r="BVG820" s="72"/>
      <c r="BVH820" s="72"/>
      <c r="BVI820" s="72"/>
      <c r="BVJ820" s="72"/>
      <c r="BVK820" s="72"/>
      <c r="BVL820" s="72"/>
      <c r="BVM820" s="72"/>
      <c r="BVN820" s="72"/>
      <c r="BVO820" s="72"/>
      <c r="BVP820" s="72"/>
      <c r="BVQ820" s="72"/>
      <c r="BVR820" s="72"/>
      <c r="BVS820" s="72"/>
      <c r="BVT820" s="72"/>
      <c r="BVU820" s="72"/>
      <c r="BVV820" s="72"/>
      <c r="BVW820" s="72"/>
      <c r="BVX820" s="72"/>
      <c r="BVY820" s="72"/>
      <c r="BVZ820" s="72"/>
      <c r="BWA820" s="72"/>
      <c r="BWB820" s="72"/>
      <c r="BWC820" s="72"/>
      <c r="BWD820" s="72"/>
      <c r="BWE820" s="72"/>
      <c r="BWF820" s="72"/>
      <c r="BWG820" s="72"/>
      <c r="BWH820" s="72"/>
      <c r="BWI820" s="72"/>
      <c r="BWJ820" s="72"/>
      <c r="BWK820" s="72"/>
      <c r="BWL820" s="72"/>
      <c r="BWM820" s="72"/>
      <c r="BWN820" s="72"/>
      <c r="BWO820" s="72"/>
      <c r="BWP820" s="72"/>
      <c r="BWQ820" s="72"/>
      <c r="BWR820" s="72"/>
      <c r="BWS820" s="72"/>
      <c r="BWT820" s="72"/>
      <c r="BWU820" s="72"/>
      <c r="BWV820" s="72"/>
      <c r="BWW820" s="72"/>
      <c r="BWX820" s="72"/>
      <c r="BWY820" s="72"/>
      <c r="BWZ820" s="72"/>
      <c r="BXA820" s="72"/>
      <c r="BXB820" s="72"/>
      <c r="BXC820" s="72"/>
      <c r="BXD820" s="72"/>
      <c r="BXE820" s="72"/>
      <c r="BXF820" s="72"/>
      <c r="BXG820" s="72"/>
      <c r="BXH820" s="72"/>
      <c r="BXI820" s="72"/>
      <c r="BXJ820" s="72"/>
      <c r="BXK820" s="72"/>
      <c r="BXL820" s="72"/>
      <c r="BXM820" s="72"/>
      <c r="BXN820" s="72"/>
      <c r="BXO820" s="72"/>
      <c r="BXP820" s="72"/>
      <c r="BXQ820" s="72"/>
      <c r="BXR820" s="72"/>
      <c r="BXS820" s="72"/>
      <c r="BXT820" s="72"/>
      <c r="BXU820" s="72"/>
      <c r="BXV820" s="72"/>
      <c r="BXW820" s="72"/>
      <c r="BXX820" s="72"/>
      <c r="BXY820" s="72"/>
      <c r="BXZ820" s="72"/>
      <c r="BYA820" s="72"/>
      <c r="BYB820" s="72"/>
      <c r="BYC820" s="72"/>
      <c r="BYD820" s="72"/>
      <c r="BYE820" s="72"/>
      <c r="BYF820" s="72"/>
      <c r="BYG820" s="72"/>
      <c r="BYH820" s="72"/>
      <c r="BYI820" s="72"/>
      <c r="BYJ820" s="72"/>
      <c r="BYK820" s="72"/>
      <c r="BYL820" s="72"/>
      <c r="BYM820" s="72"/>
      <c r="BYN820" s="72"/>
      <c r="BYO820" s="72"/>
      <c r="BYP820" s="72"/>
      <c r="BYQ820" s="72"/>
      <c r="BYR820" s="72"/>
      <c r="BYS820" s="72"/>
      <c r="BYT820" s="72"/>
      <c r="BYU820" s="72"/>
      <c r="BYV820" s="72"/>
      <c r="BYW820" s="72"/>
      <c r="BYX820" s="72"/>
      <c r="BYY820" s="72"/>
      <c r="BYZ820" s="72"/>
      <c r="BZA820" s="72"/>
      <c r="BZB820" s="72"/>
      <c r="BZC820" s="72"/>
      <c r="BZD820" s="72"/>
      <c r="BZE820" s="72"/>
      <c r="BZF820" s="72"/>
      <c r="BZG820" s="72"/>
      <c r="BZH820" s="72"/>
      <c r="BZI820" s="72"/>
      <c r="BZJ820" s="72"/>
      <c r="BZK820" s="72"/>
      <c r="BZL820" s="72"/>
      <c r="BZM820" s="72"/>
      <c r="BZN820" s="72"/>
      <c r="BZO820" s="72"/>
      <c r="BZP820" s="72"/>
      <c r="BZQ820" s="72"/>
      <c r="BZR820" s="72"/>
      <c r="BZS820" s="72"/>
      <c r="BZT820" s="72"/>
      <c r="BZU820" s="72"/>
      <c r="BZV820" s="72"/>
      <c r="BZW820" s="72"/>
      <c r="BZX820" s="72"/>
      <c r="BZY820" s="72"/>
      <c r="BZZ820" s="72"/>
      <c r="CAA820" s="72"/>
      <c r="CAB820" s="72"/>
      <c r="CAC820" s="72"/>
      <c r="CAD820" s="72"/>
      <c r="CAE820" s="72"/>
      <c r="CAF820" s="72"/>
      <c r="CAG820" s="72"/>
      <c r="CAH820" s="72"/>
      <c r="CAI820" s="72"/>
      <c r="CAJ820" s="72"/>
      <c r="CAK820" s="72"/>
      <c r="CAL820" s="72"/>
      <c r="CAM820" s="72"/>
      <c r="CAN820" s="72"/>
      <c r="CAO820" s="72"/>
      <c r="CAP820" s="72"/>
      <c r="CAQ820" s="72"/>
      <c r="CAR820" s="72"/>
      <c r="CAS820" s="72"/>
      <c r="CAT820" s="72"/>
      <c r="CAU820" s="72"/>
      <c r="CAV820" s="72"/>
      <c r="CAW820" s="72"/>
      <c r="CAX820" s="72"/>
      <c r="CAY820" s="72"/>
      <c r="CAZ820" s="72"/>
      <c r="CBA820" s="72"/>
      <c r="CBB820" s="72"/>
      <c r="CBC820" s="72"/>
      <c r="CBD820" s="72"/>
      <c r="CBE820" s="72"/>
      <c r="CBF820" s="72"/>
      <c r="CBG820" s="72"/>
      <c r="CBH820" s="72"/>
      <c r="CBI820" s="72"/>
      <c r="CBJ820" s="72"/>
      <c r="CBK820" s="72"/>
      <c r="CBL820" s="72"/>
      <c r="CBM820" s="72"/>
      <c r="CBN820" s="72"/>
      <c r="CBO820" s="72"/>
      <c r="CBP820" s="72"/>
      <c r="CBQ820" s="72"/>
      <c r="CBR820" s="72"/>
      <c r="CBS820" s="72"/>
      <c r="CBT820" s="72"/>
      <c r="CBU820" s="72"/>
      <c r="CBV820" s="72"/>
      <c r="CBW820" s="72"/>
      <c r="CBX820" s="72"/>
      <c r="CBY820" s="72"/>
      <c r="CBZ820" s="72"/>
      <c r="CCA820" s="72"/>
      <c r="CCB820" s="72"/>
      <c r="CCC820" s="72"/>
      <c r="CCD820" s="72"/>
      <c r="CCE820" s="72"/>
      <c r="CCF820" s="72"/>
      <c r="CCG820" s="72"/>
      <c r="CCH820" s="72"/>
      <c r="CCI820" s="72"/>
      <c r="CCJ820" s="72"/>
      <c r="CCK820" s="72"/>
      <c r="CCL820" s="72"/>
      <c r="CCM820" s="72"/>
      <c r="CCN820" s="72"/>
      <c r="CCO820" s="72"/>
      <c r="CCP820" s="72"/>
      <c r="CCQ820" s="72"/>
      <c r="CCR820" s="72"/>
      <c r="CCS820" s="72"/>
      <c r="CCT820" s="72"/>
      <c r="CCU820" s="72"/>
      <c r="CCV820" s="72"/>
      <c r="CCW820" s="72"/>
      <c r="CCX820" s="72"/>
      <c r="CCY820" s="72"/>
      <c r="CCZ820" s="72"/>
      <c r="CDA820" s="72"/>
      <c r="CDB820" s="72"/>
      <c r="CDC820" s="72"/>
      <c r="CDD820" s="72"/>
      <c r="CDE820" s="72"/>
      <c r="CDF820" s="72"/>
      <c r="CDG820" s="72"/>
      <c r="CDH820" s="72"/>
      <c r="CDI820" s="72"/>
      <c r="CDJ820" s="72"/>
      <c r="CDK820" s="72"/>
      <c r="CDL820" s="72"/>
      <c r="CDM820" s="72"/>
      <c r="CDN820" s="72"/>
      <c r="CDO820" s="72"/>
      <c r="CDP820" s="72"/>
      <c r="CDQ820" s="72"/>
      <c r="CDR820" s="72"/>
      <c r="CDS820" s="72"/>
      <c r="CDT820" s="72"/>
      <c r="CDU820" s="72"/>
      <c r="CDV820" s="72"/>
      <c r="CDW820" s="72"/>
      <c r="CDX820" s="72"/>
      <c r="CDY820" s="72"/>
      <c r="CDZ820" s="72"/>
      <c r="CEA820" s="72"/>
      <c r="CEB820" s="72"/>
      <c r="CEC820" s="72"/>
      <c r="CED820" s="72"/>
      <c r="CEE820" s="72"/>
      <c r="CEF820" s="72"/>
      <c r="CEG820" s="72"/>
      <c r="CEH820" s="72"/>
      <c r="CEI820" s="72"/>
      <c r="CEJ820" s="72"/>
      <c r="CEK820" s="72"/>
      <c r="CEL820" s="72"/>
      <c r="CEM820" s="72"/>
      <c r="CEN820" s="72"/>
      <c r="CEO820" s="72"/>
      <c r="CEP820" s="72"/>
      <c r="CEQ820" s="72"/>
      <c r="CER820" s="72"/>
      <c r="CES820" s="72"/>
      <c r="CET820" s="72"/>
      <c r="CEU820" s="72"/>
      <c r="CEV820" s="72"/>
      <c r="CEW820" s="72"/>
      <c r="CEX820" s="72"/>
      <c r="CEY820" s="72"/>
      <c r="CEZ820" s="72"/>
      <c r="CFA820" s="72"/>
      <c r="CFB820" s="72"/>
      <c r="CFC820" s="72"/>
      <c r="CFD820" s="72"/>
      <c r="CFE820" s="72"/>
      <c r="CFF820" s="72"/>
      <c r="CFG820" s="72"/>
      <c r="CFH820" s="72"/>
      <c r="CFI820" s="72"/>
      <c r="CFJ820" s="72"/>
      <c r="CFK820" s="72"/>
      <c r="CFL820" s="72"/>
      <c r="CFM820" s="72"/>
      <c r="CFN820" s="72"/>
      <c r="CFO820" s="72"/>
      <c r="CFP820" s="72"/>
      <c r="CFQ820" s="72"/>
      <c r="CFR820" s="72"/>
      <c r="CFS820" s="72"/>
      <c r="CFT820" s="72"/>
      <c r="CFU820" s="72"/>
      <c r="CFV820" s="72"/>
      <c r="CFW820" s="72"/>
      <c r="CFX820" s="72"/>
      <c r="CFY820" s="72"/>
      <c r="CFZ820" s="72"/>
      <c r="CGA820" s="72"/>
      <c r="CGB820" s="72"/>
      <c r="CGC820" s="72"/>
      <c r="CGD820" s="72"/>
      <c r="CGE820" s="72"/>
      <c r="CGF820" s="72"/>
      <c r="CGG820" s="72"/>
      <c r="CGH820" s="72"/>
      <c r="CGI820" s="72"/>
      <c r="CGJ820" s="72"/>
      <c r="CGK820" s="72"/>
      <c r="CGL820" s="72"/>
      <c r="CGM820" s="72"/>
      <c r="CGN820" s="72"/>
      <c r="CGO820" s="72"/>
      <c r="CGP820" s="72"/>
      <c r="CGQ820" s="72"/>
      <c r="CGR820" s="72"/>
      <c r="CGS820" s="72"/>
      <c r="CGT820" s="72"/>
      <c r="CGU820" s="72"/>
      <c r="CGV820" s="72"/>
      <c r="CGW820" s="72"/>
      <c r="CGX820" s="72"/>
      <c r="CGY820" s="72"/>
      <c r="CGZ820" s="72"/>
      <c r="CHA820" s="72"/>
      <c r="CHB820" s="72"/>
      <c r="CHC820" s="72"/>
      <c r="CHD820" s="72"/>
      <c r="CHE820" s="72"/>
      <c r="CHF820" s="72"/>
      <c r="CHG820" s="72"/>
      <c r="CHH820" s="72"/>
      <c r="CHI820" s="72"/>
      <c r="CHJ820" s="72"/>
      <c r="CHK820" s="72"/>
      <c r="CHL820" s="72"/>
      <c r="CHM820" s="72"/>
      <c r="CHN820" s="72"/>
      <c r="CHO820" s="72"/>
      <c r="CHP820" s="72"/>
      <c r="CHQ820" s="72"/>
      <c r="CHR820" s="72"/>
      <c r="CHS820" s="72"/>
      <c r="CHT820" s="72"/>
      <c r="CHU820" s="72"/>
      <c r="CHV820" s="72"/>
      <c r="CHW820" s="72"/>
      <c r="CHX820" s="72"/>
      <c r="CHY820" s="72"/>
      <c r="CHZ820" s="72"/>
      <c r="CIA820" s="72"/>
      <c r="CIB820" s="72"/>
      <c r="CIC820" s="72"/>
      <c r="CID820" s="72"/>
      <c r="CIE820" s="72"/>
      <c r="CIF820" s="72"/>
      <c r="CIG820" s="72"/>
      <c r="CIH820" s="72"/>
      <c r="CII820" s="72"/>
      <c r="CIJ820" s="72"/>
      <c r="CIK820" s="72"/>
      <c r="CIL820" s="72"/>
      <c r="CIM820" s="72"/>
      <c r="CIN820" s="72"/>
      <c r="CIO820" s="72"/>
      <c r="CIP820" s="72"/>
      <c r="CIQ820" s="72"/>
      <c r="CIR820" s="72"/>
      <c r="CIS820" s="72"/>
      <c r="CIT820" s="72"/>
      <c r="CIU820" s="72"/>
      <c r="CIV820" s="72"/>
      <c r="CIW820" s="72"/>
      <c r="CIX820" s="72"/>
      <c r="CIY820" s="72"/>
      <c r="CIZ820" s="72"/>
      <c r="CJA820" s="72"/>
      <c r="CJB820" s="72"/>
      <c r="CJC820" s="72"/>
      <c r="CJD820" s="72"/>
      <c r="CJE820" s="72"/>
      <c r="CJF820" s="72"/>
      <c r="CJG820" s="72"/>
      <c r="CJH820" s="72"/>
      <c r="CJI820" s="72"/>
      <c r="CJJ820" s="72"/>
      <c r="CJK820" s="72"/>
      <c r="CJL820" s="72"/>
      <c r="CJM820" s="72"/>
      <c r="CJN820" s="72"/>
      <c r="CJO820" s="72"/>
      <c r="CJP820" s="72"/>
      <c r="CJQ820" s="72"/>
      <c r="CJR820" s="72"/>
      <c r="CJS820" s="72"/>
      <c r="CJT820" s="72"/>
      <c r="CJU820" s="72"/>
      <c r="CJV820" s="72"/>
      <c r="CJW820" s="72"/>
      <c r="CJX820" s="72"/>
      <c r="CJY820" s="72"/>
      <c r="CJZ820" s="72"/>
      <c r="CKA820" s="72"/>
      <c r="CKB820" s="72"/>
      <c r="CKC820" s="72"/>
      <c r="CKD820" s="72"/>
      <c r="CKE820" s="72"/>
      <c r="CKF820" s="72"/>
      <c r="CKG820" s="72"/>
      <c r="CKH820" s="72"/>
      <c r="CKI820" s="72"/>
      <c r="CKJ820" s="72"/>
      <c r="CKK820" s="72"/>
      <c r="CKL820" s="72"/>
      <c r="CKM820" s="72"/>
      <c r="CKN820" s="72"/>
      <c r="CKO820" s="72"/>
      <c r="CKP820" s="72"/>
      <c r="CKQ820" s="72"/>
      <c r="CKR820" s="72"/>
      <c r="CKS820" s="72"/>
      <c r="CKT820" s="72"/>
      <c r="CKU820" s="72"/>
      <c r="CKV820" s="72"/>
      <c r="CKW820" s="72"/>
      <c r="CKX820" s="72"/>
      <c r="CKY820" s="72"/>
      <c r="CKZ820" s="72"/>
      <c r="CLA820" s="72"/>
      <c r="CLB820" s="72"/>
      <c r="CLC820" s="72"/>
      <c r="CLD820" s="72"/>
      <c r="CLE820" s="72"/>
      <c r="CLF820" s="72"/>
      <c r="CLG820" s="72"/>
      <c r="CLH820" s="72"/>
      <c r="CLI820" s="72"/>
      <c r="CLJ820" s="72"/>
      <c r="CLK820" s="72"/>
      <c r="CLL820" s="72"/>
      <c r="CLM820" s="72"/>
      <c r="CLN820" s="72"/>
      <c r="CLO820" s="72"/>
      <c r="CLP820" s="72"/>
      <c r="CLQ820" s="72"/>
      <c r="CLR820" s="72"/>
      <c r="CLS820" s="72"/>
      <c r="CLT820" s="72"/>
      <c r="CLU820" s="72"/>
      <c r="CLV820" s="72"/>
      <c r="CLW820" s="72"/>
      <c r="CLX820" s="72"/>
      <c r="CLY820" s="72"/>
      <c r="CLZ820" s="72"/>
      <c r="CMA820" s="72"/>
      <c r="CMB820" s="72"/>
      <c r="CMC820" s="72"/>
      <c r="CMD820" s="72"/>
      <c r="CME820" s="72"/>
      <c r="CMF820" s="72"/>
      <c r="CMG820" s="72"/>
      <c r="CMH820" s="72"/>
      <c r="CMI820" s="72"/>
      <c r="CMJ820" s="72"/>
      <c r="CMK820" s="72"/>
      <c r="CML820" s="72"/>
      <c r="CMM820" s="72"/>
      <c r="CMN820" s="72"/>
      <c r="CMO820" s="72"/>
      <c r="CMP820" s="72"/>
      <c r="CMQ820" s="72"/>
      <c r="CMR820" s="72"/>
      <c r="CMS820" s="72"/>
      <c r="CMT820" s="72"/>
      <c r="CMU820" s="72"/>
      <c r="CMV820" s="72"/>
      <c r="CMW820" s="72"/>
      <c r="CMX820" s="72"/>
      <c r="CMY820" s="72"/>
      <c r="CMZ820" s="72"/>
      <c r="CNA820" s="72"/>
      <c r="CNB820" s="72"/>
      <c r="CNC820" s="72"/>
      <c r="CND820" s="72"/>
      <c r="CNE820" s="72"/>
      <c r="CNF820" s="72"/>
      <c r="CNG820" s="72"/>
      <c r="CNH820" s="72"/>
      <c r="CNI820" s="72"/>
      <c r="CNJ820" s="72"/>
      <c r="CNK820" s="72"/>
      <c r="CNL820" s="72"/>
      <c r="CNM820" s="72"/>
      <c r="CNN820" s="72"/>
      <c r="CNO820" s="72"/>
      <c r="CNP820" s="72"/>
      <c r="CNQ820" s="72"/>
      <c r="CNR820" s="72"/>
      <c r="CNS820" s="72"/>
      <c r="CNT820" s="72"/>
      <c r="CNU820" s="72"/>
      <c r="CNV820" s="72"/>
      <c r="CNW820" s="72"/>
      <c r="CNX820" s="72"/>
      <c r="CNY820" s="72"/>
      <c r="CNZ820" s="72"/>
      <c r="COA820" s="72"/>
      <c r="COB820" s="72"/>
      <c r="COC820" s="72"/>
      <c r="COD820" s="72"/>
      <c r="COE820" s="72"/>
      <c r="COF820" s="72"/>
      <c r="COG820" s="72"/>
      <c r="COH820" s="72"/>
      <c r="COI820" s="72"/>
      <c r="COJ820" s="72"/>
      <c r="COK820" s="72"/>
      <c r="COL820" s="72"/>
      <c r="COM820" s="72"/>
      <c r="CON820" s="72"/>
      <c r="COO820" s="72"/>
      <c r="COP820" s="72"/>
      <c r="COQ820" s="72"/>
      <c r="COR820" s="72"/>
      <c r="COS820" s="72"/>
      <c r="COT820" s="72"/>
      <c r="COU820" s="72"/>
      <c r="COV820" s="72"/>
      <c r="COW820" s="72"/>
      <c r="COX820" s="72"/>
      <c r="COY820" s="72"/>
      <c r="COZ820" s="72"/>
      <c r="CPA820" s="72"/>
      <c r="CPB820" s="72"/>
      <c r="CPC820" s="72"/>
      <c r="CPD820" s="72"/>
      <c r="CPE820" s="72"/>
      <c r="CPF820" s="72"/>
      <c r="CPG820" s="72"/>
      <c r="CPH820" s="72"/>
      <c r="CPI820" s="72"/>
      <c r="CPJ820" s="72"/>
      <c r="CPK820" s="72"/>
      <c r="CPL820" s="72"/>
      <c r="CPM820" s="72"/>
      <c r="CPN820" s="72"/>
      <c r="CPO820" s="72"/>
      <c r="CPP820" s="72"/>
      <c r="CPQ820" s="72"/>
      <c r="CPR820" s="72"/>
      <c r="CPS820" s="72"/>
      <c r="CPT820" s="72"/>
      <c r="CPU820" s="72"/>
      <c r="CPV820" s="72"/>
      <c r="CPW820" s="72"/>
      <c r="CPX820" s="72"/>
      <c r="CPY820" s="72"/>
      <c r="CPZ820" s="72"/>
      <c r="CQA820" s="72"/>
      <c r="CQB820" s="72"/>
      <c r="CQC820" s="72"/>
      <c r="CQD820" s="72"/>
      <c r="CQE820" s="72"/>
      <c r="CQF820" s="72"/>
      <c r="CQG820" s="72"/>
      <c r="CQH820" s="72"/>
      <c r="CQI820" s="72"/>
      <c r="CQJ820" s="72"/>
      <c r="CQK820" s="72"/>
      <c r="CQL820" s="72"/>
      <c r="CQM820" s="72"/>
      <c r="CQN820" s="72"/>
      <c r="CQO820" s="72"/>
      <c r="CQP820" s="72"/>
      <c r="CQQ820" s="72"/>
      <c r="CQR820" s="72"/>
      <c r="CQS820" s="72"/>
      <c r="CQT820" s="72"/>
      <c r="CQU820" s="72"/>
      <c r="CQV820" s="72"/>
      <c r="CQW820" s="72"/>
      <c r="CQX820" s="72"/>
      <c r="CQY820" s="72"/>
      <c r="CQZ820" s="72"/>
      <c r="CRA820" s="72"/>
      <c r="CRB820" s="72"/>
      <c r="CRC820" s="72"/>
      <c r="CRD820" s="72"/>
      <c r="CRE820" s="72"/>
      <c r="CRF820" s="72"/>
      <c r="CRG820" s="72"/>
      <c r="CRH820" s="72"/>
      <c r="CRI820" s="72"/>
      <c r="CRJ820" s="72"/>
      <c r="CRK820" s="72"/>
      <c r="CRL820" s="72"/>
      <c r="CRM820" s="72"/>
      <c r="CRN820" s="72"/>
      <c r="CRO820" s="72"/>
      <c r="CRP820" s="72"/>
      <c r="CRQ820" s="72"/>
      <c r="CRR820" s="72"/>
      <c r="CRS820" s="72"/>
      <c r="CRT820" s="72"/>
      <c r="CRU820" s="72"/>
      <c r="CRV820" s="72"/>
      <c r="CRW820" s="72"/>
      <c r="CRX820" s="72"/>
      <c r="CRY820" s="72"/>
      <c r="CRZ820" s="72"/>
      <c r="CSA820" s="72"/>
      <c r="CSB820" s="72"/>
      <c r="CSC820" s="72"/>
      <c r="CSD820" s="72"/>
      <c r="CSE820" s="72"/>
      <c r="CSF820" s="72"/>
      <c r="CSG820" s="72"/>
      <c r="CSH820" s="72"/>
      <c r="CSI820" s="72"/>
      <c r="CSJ820" s="72"/>
      <c r="CSK820" s="72"/>
      <c r="CSL820" s="72"/>
      <c r="CSM820" s="72"/>
      <c r="CSN820" s="72"/>
      <c r="CSO820" s="72"/>
      <c r="CSP820" s="72"/>
      <c r="CSQ820" s="72"/>
      <c r="CSR820" s="72"/>
      <c r="CSS820" s="72"/>
      <c r="CST820" s="72"/>
      <c r="CSU820" s="72"/>
      <c r="CSV820" s="72"/>
      <c r="CSW820" s="72"/>
      <c r="CSX820" s="72"/>
      <c r="CSY820" s="72"/>
      <c r="CSZ820" s="72"/>
      <c r="CTA820" s="72"/>
      <c r="CTB820" s="72"/>
      <c r="CTC820" s="72"/>
      <c r="CTD820" s="72"/>
      <c r="CTE820" s="72"/>
      <c r="CTF820" s="72"/>
      <c r="CTG820" s="72"/>
      <c r="CTH820" s="72"/>
      <c r="CTI820" s="72"/>
      <c r="CTJ820" s="72"/>
      <c r="CTK820" s="72"/>
      <c r="CTL820" s="72"/>
      <c r="CTM820" s="72"/>
      <c r="CTN820" s="72"/>
      <c r="CTO820" s="72"/>
      <c r="CTP820" s="72"/>
      <c r="CTQ820" s="72"/>
      <c r="CTR820" s="72"/>
      <c r="CTS820" s="72"/>
      <c r="CTT820" s="72"/>
      <c r="CTU820" s="72"/>
      <c r="CTV820" s="72"/>
      <c r="CTW820" s="72"/>
      <c r="CTX820" s="72"/>
      <c r="CTY820" s="72"/>
      <c r="CTZ820" s="72"/>
      <c r="CUA820" s="72"/>
      <c r="CUB820" s="72"/>
      <c r="CUC820" s="72"/>
      <c r="CUD820" s="72"/>
      <c r="CUE820" s="72"/>
      <c r="CUF820" s="72"/>
      <c r="CUG820" s="72"/>
      <c r="CUH820" s="72"/>
      <c r="CUI820" s="72"/>
      <c r="CUJ820" s="72"/>
      <c r="CUK820" s="72"/>
      <c r="CUL820" s="72"/>
      <c r="CUM820" s="72"/>
      <c r="CUN820" s="72"/>
      <c r="CUO820" s="72"/>
      <c r="CUP820" s="72"/>
      <c r="CUQ820" s="72"/>
      <c r="CUR820" s="72"/>
      <c r="CUS820" s="72"/>
      <c r="CUT820" s="72"/>
      <c r="CUU820" s="72"/>
      <c r="CUV820" s="72"/>
      <c r="CUW820" s="72"/>
      <c r="CUX820" s="72"/>
      <c r="CUY820" s="72"/>
      <c r="CUZ820" s="72"/>
      <c r="CVA820" s="72"/>
      <c r="CVB820" s="72"/>
      <c r="CVC820" s="72"/>
      <c r="CVD820" s="72"/>
      <c r="CVE820" s="72"/>
      <c r="CVF820" s="72"/>
      <c r="CVG820" s="72"/>
      <c r="CVH820" s="72"/>
      <c r="CVI820" s="72"/>
      <c r="CVJ820" s="72"/>
      <c r="CVK820" s="72"/>
      <c r="CVL820" s="72"/>
      <c r="CVM820" s="72"/>
      <c r="CVN820" s="72"/>
      <c r="CVO820" s="72"/>
      <c r="CVP820" s="72"/>
      <c r="CVQ820" s="72"/>
      <c r="CVR820" s="72"/>
      <c r="CVS820" s="72"/>
      <c r="CVT820" s="72"/>
      <c r="CVU820" s="72"/>
      <c r="CVV820" s="72"/>
      <c r="CVW820" s="72"/>
      <c r="CVX820" s="72"/>
      <c r="CVY820" s="72"/>
      <c r="CVZ820" s="72"/>
      <c r="CWA820" s="72"/>
      <c r="CWB820" s="72"/>
      <c r="CWC820" s="72"/>
      <c r="CWD820" s="72"/>
      <c r="CWE820" s="72"/>
      <c r="CWF820" s="72"/>
      <c r="CWG820" s="72"/>
      <c r="CWH820" s="72"/>
      <c r="CWI820" s="72"/>
      <c r="CWJ820" s="72"/>
      <c r="CWK820" s="72"/>
      <c r="CWL820" s="72"/>
      <c r="CWM820" s="72"/>
      <c r="CWN820" s="72"/>
      <c r="CWO820" s="72"/>
      <c r="CWP820" s="72"/>
      <c r="CWQ820" s="72"/>
      <c r="CWR820" s="72"/>
      <c r="CWS820" s="72"/>
      <c r="CWT820" s="72"/>
      <c r="CWU820" s="72"/>
      <c r="CWV820" s="72"/>
      <c r="CWW820" s="72"/>
      <c r="CWX820" s="72"/>
      <c r="CWY820" s="72"/>
      <c r="CWZ820" s="72"/>
      <c r="CXA820" s="72"/>
      <c r="CXB820" s="72"/>
      <c r="CXC820" s="72"/>
      <c r="CXD820" s="72"/>
      <c r="CXE820" s="72"/>
      <c r="CXF820" s="72"/>
      <c r="CXG820" s="72"/>
      <c r="CXH820" s="72"/>
      <c r="CXI820" s="72"/>
      <c r="CXJ820" s="72"/>
      <c r="CXK820" s="72"/>
      <c r="CXL820" s="72"/>
      <c r="CXM820" s="72"/>
      <c r="CXN820" s="72"/>
      <c r="CXO820" s="72"/>
      <c r="CXP820" s="72"/>
      <c r="CXQ820" s="72"/>
      <c r="CXR820" s="72"/>
      <c r="CXS820" s="72"/>
      <c r="CXT820" s="72"/>
      <c r="CXU820" s="72"/>
      <c r="CXV820" s="72"/>
      <c r="CXW820" s="72"/>
      <c r="CXX820" s="72"/>
      <c r="CXY820" s="72"/>
      <c r="CXZ820" s="72"/>
      <c r="CYA820" s="72"/>
      <c r="CYB820" s="72"/>
      <c r="CYC820" s="72"/>
      <c r="CYD820" s="72"/>
      <c r="CYE820" s="72"/>
      <c r="CYF820" s="72"/>
      <c r="CYG820" s="72"/>
      <c r="CYH820" s="72"/>
      <c r="CYI820" s="72"/>
      <c r="CYJ820" s="72"/>
      <c r="CYK820" s="72"/>
      <c r="CYL820" s="72"/>
      <c r="CYM820" s="72"/>
      <c r="CYN820" s="72"/>
      <c r="CYO820" s="72"/>
      <c r="CYP820" s="72"/>
      <c r="CYQ820" s="72"/>
      <c r="CYR820" s="72"/>
      <c r="CYS820" s="72"/>
      <c r="CYT820" s="72"/>
      <c r="CYU820" s="72"/>
      <c r="CYV820" s="72"/>
      <c r="CYW820" s="72"/>
      <c r="CYX820" s="72"/>
      <c r="CYY820" s="72"/>
      <c r="CYZ820" s="72"/>
      <c r="CZA820" s="72"/>
      <c r="CZB820" s="72"/>
      <c r="CZC820" s="72"/>
      <c r="CZD820" s="72"/>
      <c r="CZE820" s="72"/>
      <c r="CZF820" s="72"/>
      <c r="CZG820" s="72"/>
      <c r="CZH820" s="72"/>
      <c r="CZI820" s="72"/>
      <c r="CZJ820" s="72"/>
      <c r="CZK820" s="72"/>
      <c r="CZL820" s="72"/>
      <c r="CZM820" s="72"/>
      <c r="CZN820" s="72"/>
      <c r="CZO820" s="72"/>
      <c r="CZP820" s="72"/>
      <c r="CZQ820" s="72"/>
      <c r="CZR820" s="72"/>
      <c r="CZS820" s="72"/>
      <c r="CZT820" s="72"/>
      <c r="CZU820" s="72"/>
      <c r="CZV820" s="72"/>
      <c r="CZW820" s="72"/>
      <c r="CZX820" s="72"/>
      <c r="CZY820" s="72"/>
      <c r="CZZ820" s="72"/>
      <c r="DAA820" s="72"/>
      <c r="DAB820" s="72"/>
      <c r="DAC820" s="72"/>
      <c r="DAD820" s="72"/>
      <c r="DAE820" s="72"/>
      <c r="DAF820" s="72"/>
      <c r="DAG820" s="72"/>
      <c r="DAH820" s="72"/>
      <c r="DAI820" s="72"/>
      <c r="DAJ820" s="72"/>
      <c r="DAK820" s="72"/>
      <c r="DAL820" s="72"/>
      <c r="DAM820" s="72"/>
      <c r="DAN820" s="72"/>
      <c r="DAO820" s="72"/>
      <c r="DAP820" s="72"/>
      <c r="DAQ820" s="72"/>
      <c r="DAR820" s="72"/>
      <c r="DAS820" s="72"/>
      <c r="DAT820" s="72"/>
      <c r="DAU820" s="72"/>
      <c r="DAV820" s="72"/>
      <c r="DAW820" s="72"/>
      <c r="DAX820" s="72"/>
      <c r="DAY820" s="72"/>
      <c r="DAZ820" s="72"/>
      <c r="DBA820" s="72"/>
      <c r="DBB820" s="72"/>
      <c r="DBC820" s="72"/>
      <c r="DBD820" s="72"/>
      <c r="DBE820" s="72"/>
      <c r="DBF820" s="72"/>
      <c r="DBG820" s="72"/>
      <c r="DBH820" s="72"/>
      <c r="DBI820" s="72"/>
      <c r="DBJ820" s="72"/>
      <c r="DBK820" s="72"/>
      <c r="DBL820" s="72"/>
      <c r="DBM820" s="72"/>
      <c r="DBN820" s="72"/>
      <c r="DBO820" s="72"/>
      <c r="DBP820" s="72"/>
      <c r="DBQ820" s="72"/>
      <c r="DBR820" s="72"/>
      <c r="DBS820" s="72"/>
      <c r="DBT820" s="72"/>
      <c r="DBU820" s="72"/>
      <c r="DBV820" s="72"/>
      <c r="DBW820" s="72"/>
      <c r="DBX820" s="72"/>
      <c r="DBY820" s="72"/>
      <c r="DBZ820" s="72"/>
      <c r="DCA820" s="72"/>
      <c r="DCB820" s="72"/>
      <c r="DCC820" s="72"/>
      <c r="DCD820" s="72"/>
      <c r="DCE820" s="72"/>
      <c r="DCF820" s="72"/>
      <c r="DCG820" s="72"/>
      <c r="DCH820" s="72"/>
      <c r="DCI820" s="72"/>
      <c r="DCJ820" s="72"/>
      <c r="DCK820" s="72"/>
      <c r="DCL820" s="72"/>
      <c r="DCM820" s="72"/>
      <c r="DCN820" s="72"/>
      <c r="DCO820" s="72"/>
      <c r="DCP820" s="72"/>
      <c r="DCQ820" s="72"/>
      <c r="DCR820" s="72"/>
      <c r="DCS820" s="72"/>
      <c r="DCT820" s="72"/>
      <c r="DCU820" s="72"/>
      <c r="DCV820" s="72"/>
      <c r="DCW820" s="72"/>
      <c r="DCX820" s="72"/>
      <c r="DCY820" s="72"/>
      <c r="DCZ820" s="72"/>
      <c r="DDA820" s="72"/>
      <c r="DDB820" s="72"/>
      <c r="DDC820" s="72"/>
      <c r="DDD820" s="72"/>
      <c r="DDE820" s="72"/>
      <c r="DDF820" s="72"/>
      <c r="DDG820" s="72"/>
      <c r="DDH820" s="72"/>
      <c r="DDI820" s="72"/>
      <c r="DDJ820" s="72"/>
      <c r="DDK820" s="72"/>
      <c r="DDL820" s="72"/>
      <c r="DDM820" s="72"/>
      <c r="DDN820" s="72"/>
      <c r="DDO820" s="72"/>
      <c r="DDP820" s="72"/>
      <c r="DDQ820" s="72"/>
      <c r="DDR820" s="72"/>
      <c r="DDS820" s="72"/>
      <c r="DDT820" s="72"/>
      <c r="DDU820" s="72"/>
      <c r="DDV820" s="72"/>
      <c r="DDW820" s="72"/>
      <c r="DDX820" s="72"/>
      <c r="DDY820" s="72"/>
      <c r="DDZ820" s="72"/>
      <c r="DEA820" s="72"/>
      <c r="DEB820" s="72"/>
      <c r="DEC820" s="72"/>
      <c r="DED820" s="72"/>
      <c r="DEE820" s="72"/>
      <c r="DEF820" s="72"/>
      <c r="DEG820" s="72"/>
      <c r="DEH820" s="72"/>
      <c r="DEI820" s="72"/>
      <c r="DEJ820" s="72"/>
      <c r="DEK820" s="72"/>
      <c r="DEL820" s="72"/>
      <c r="DEM820" s="72"/>
      <c r="DEN820" s="72"/>
      <c r="DEO820" s="72"/>
      <c r="DEP820" s="72"/>
      <c r="DEQ820" s="72"/>
      <c r="DER820" s="72"/>
      <c r="DES820" s="72"/>
      <c r="DET820" s="72"/>
      <c r="DEU820" s="72"/>
      <c r="DEV820" s="72"/>
      <c r="DEW820" s="72"/>
      <c r="DEX820" s="72"/>
      <c r="DEY820" s="72"/>
      <c r="DEZ820" s="72"/>
      <c r="DFA820" s="72"/>
      <c r="DFB820" s="72"/>
      <c r="DFC820" s="72"/>
      <c r="DFD820" s="72"/>
      <c r="DFE820" s="72"/>
      <c r="DFF820" s="72"/>
      <c r="DFG820" s="72"/>
      <c r="DFH820" s="72"/>
      <c r="DFI820" s="72"/>
      <c r="DFJ820" s="72"/>
      <c r="DFK820" s="72"/>
      <c r="DFL820" s="72"/>
      <c r="DFM820" s="72"/>
      <c r="DFN820" s="72"/>
      <c r="DFO820" s="72"/>
      <c r="DFP820" s="72"/>
      <c r="DFQ820" s="72"/>
      <c r="DFR820" s="72"/>
      <c r="DFS820" s="72"/>
      <c r="DFT820" s="72"/>
      <c r="DFU820" s="72"/>
      <c r="DFV820" s="72"/>
      <c r="DFW820" s="72"/>
      <c r="DFX820" s="72"/>
      <c r="DFY820" s="72"/>
      <c r="DFZ820" s="72"/>
      <c r="DGA820" s="72"/>
      <c r="DGB820" s="72"/>
      <c r="DGC820" s="72"/>
      <c r="DGD820" s="72"/>
      <c r="DGE820" s="72"/>
      <c r="DGF820" s="72"/>
      <c r="DGG820" s="72"/>
      <c r="DGH820" s="72"/>
      <c r="DGI820" s="72"/>
      <c r="DGJ820" s="72"/>
      <c r="DGK820" s="72"/>
      <c r="DGL820" s="72"/>
      <c r="DGM820" s="72"/>
      <c r="DGN820" s="72"/>
      <c r="DGO820" s="72"/>
      <c r="DGP820" s="72"/>
      <c r="DGQ820" s="72"/>
      <c r="DGR820" s="72"/>
      <c r="DGS820" s="72"/>
      <c r="DGT820" s="72"/>
      <c r="DGU820" s="72"/>
      <c r="DGV820" s="72"/>
      <c r="DGW820" s="72"/>
      <c r="DGX820" s="72"/>
      <c r="DGY820" s="72"/>
      <c r="DGZ820" s="72"/>
      <c r="DHA820" s="72"/>
      <c r="DHB820" s="72"/>
      <c r="DHC820" s="72"/>
      <c r="DHD820" s="72"/>
      <c r="DHE820" s="72"/>
      <c r="DHF820" s="72"/>
      <c r="DHG820" s="72"/>
      <c r="DHH820" s="72"/>
      <c r="DHI820" s="72"/>
      <c r="DHJ820" s="72"/>
      <c r="DHK820" s="72"/>
      <c r="DHL820" s="72"/>
      <c r="DHM820" s="72"/>
      <c r="DHN820" s="72"/>
      <c r="DHO820" s="72"/>
      <c r="DHP820" s="72"/>
      <c r="DHQ820" s="72"/>
      <c r="DHR820" s="72"/>
      <c r="DHS820" s="72"/>
      <c r="DHT820" s="72"/>
      <c r="DHU820" s="72"/>
      <c r="DHV820" s="72"/>
      <c r="DHW820" s="72"/>
      <c r="DHX820" s="72"/>
      <c r="DHY820" s="72"/>
      <c r="DHZ820" s="72"/>
      <c r="DIA820" s="72"/>
      <c r="DIB820" s="72"/>
      <c r="DIC820" s="72"/>
      <c r="DID820" s="72"/>
      <c r="DIE820" s="72"/>
      <c r="DIF820" s="72"/>
      <c r="DIG820" s="72"/>
      <c r="DIH820" s="72"/>
      <c r="DII820" s="72"/>
      <c r="DIJ820" s="72"/>
      <c r="DIK820" s="72"/>
      <c r="DIL820" s="72"/>
      <c r="DIM820" s="72"/>
      <c r="DIN820" s="72"/>
      <c r="DIO820" s="72"/>
      <c r="DIP820" s="72"/>
      <c r="DIQ820" s="72"/>
      <c r="DIR820" s="72"/>
      <c r="DIS820" s="72"/>
      <c r="DIT820" s="72"/>
      <c r="DIU820" s="72"/>
      <c r="DIV820" s="72"/>
      <c r="DIW820" s="72"/>
      <c r="DIX820" s="72"/>
      <c r="DIY820" s="72"/>
      <c r="DIZ820" s="72"/>
      <c r="DJA820" s="72"/>
      <c r="DJB820" s="72"/>
      <c r="DJC820" s="72"/>
      <c r="DJD820" s="72"/>
      <c r="DJE820" s="72"/>
      <c r="DJF820" s="72"/>
      <c r="DJG820" s="72"/>
      <c r="DJH820" s="72"/>
      <c r="DJI820" s="72"/>
      <c r="DJJ820" s="72"/>
      <c r="DJK820" s="72"/>
      <c r="DJL820" s="72"/>
      <c r="DJM820" s="72"/>
      <c r="DJN820" s="72"/>
      <c r="DJO820" s="72"/>
      <c r="DJP820" s="72"/>
      <c r="DJQ820" s="72"/>
      <c r="DJR820" s="72"/>
      <c r="DJS820" s="72"/>
      <c r="DJT820" s="72"/>
      <c r="DJU820" s="72"/>
      <c r="DJV820" s="72"/>
      <c r="DJW820" s="72"/>
      <c r="DJX820" s="72"/>
      <c r="DJY820" s="72"/>
      <c r="DJZ820" s="72"/>
      <c r="DKA820" s="72"/>
      <c r="DKB820" s="72"/>
      <c r="DKC820" s="72"/>
      <c r="DKD820" s="72"/>
      <c r="DKE820" s="72"/>
      <c r="DKF820" s="72"/>
      <c r="DKG820" s="72"/>
      <c r="DKH820" s="72"/>
      <c r="DKI820" s="72"/>
      <c r="DKJ820" s="72"/>
      <c r="DKK820" s="72"/>
      <c r="DKL820" s="72"/>
      <c r="DKM820" s="72"/>
      <c r="DKN820" s="72"/>
      <c r="DKO820" s="72"/>
      <c r="DKP820" s="72"/>
      <c r="DKQ820" s="72"/>
      <c r="DKR820" s="72"/>
      <c r="DKS820" s="72"/>
      <c r="DKT820" s="72"/>
      <c r="DKU820" s="72"/>
      <c r="DKV820" s="72"/>
      <c r="DKW820" s="72"/>
      <c r="DKX820" s="72"/>
      <c r="DKY820" s="72"/>
      <c r="DKZ820" s="72"/>
      <c r="DLA820" s="72"/>
      <c r="DLB820" s="72"/>
      <c r="DLC820" s="72"/>
      <c r="DLD820" s="72"/>
      <c r="DLE820" s="72"/>
      <c r="DLF820" s="72"/>
      <c r="DLG820" s="72"/>
      <c r="DLH820" s="72"/>
      <c r="DLI820" s="72"/>
      <c r="DLJ820" s="72"/>
      <c r="DLK820" s="72"/>
      <c r="DLL820" s="72"/>
      <c r="DLM820" s="72"/>
      <c r="DLN820" s="72"/>
      <c r="DLO820" s="72"/>
      <c r="DLP820" s="72"/>
      <c r="DLQ820" s="72"/>
      <c r="DLR820" s="72"/>
      <c r="DLS820" s="72"/>
      <c r="DLT820" s="72"/>
      <c r="DLU820" s="72"/>
      <c r="DLV820" s="72"/>
      <c r="DLW820" s="72"/>
      <c r="DLX820" s="72"/>
      <c r="DLY820" s="72"/>
      <c r="DLZ820" s="72"/>
      <c r="DMA820" s="72"/>
      <c r="DMB820" s="72"/>
      <c r="DMC820" s="72"/>
      <c r="DMD820" s="72"/>
      <c r="DME820" s="72"/>
      <c r="DMF820" s="72"/>
      <c r="DMG820" s="72"/>
      <c r="DMH820" s="72"/>
      <c r="DMI820" s="72"/>
      <c r="DMJ820" s="72"/>
      <c r="DMK820" s="72"/>
      <c r="DML820" s="72"/>
      <c r="DMM820" s="72"/>
      <c r="DMN820" s="72"/>
      <c r="DMO820" s="72"/>
      <c r="DMP820" s="72"/>
      <c r="DMQ820" s="72"/>
      <c r="DMR820" s="72"/>
      <c r="DMS820" s="72"/>
      <c r="DMT820" s="72"/>
      <c r="DMU820" s="72"/>
      <c r="DMV820" s="72"/>
      <c r="DMW820" s="72"/>
      <c r="DMX820" s="72"/>
      <c r="DMY820" s="72"/>
      <c r="DMZ820" s="72"/>
      <c r="DNA820" s="72"/>
      <c r="DNB820" s="72"/>
      <c r="DNC820" s="72"/>
      <c r="DND820" s="72"/>
      <c r="DNE820" s="72"/>
      <c r="DNF820" s="72"/>
      <c r="DNG820" s="72"/>
      <c r="DNH820" s="72"/>
      <c r="DNI820" s="72"/>
      <c r="DNJ820" s="72"/>
      <c r="DNK820" s="72"/>
      <c r="DNL820" s="72"/>
      <c r="DNM820" s="72"/>
      <c r="DNN820" s="72"/>
      <c r="DNO820" s="72"/>
      <c r="DNP820" s="72"/>
      <c r="DNQ820" s="72"/>
      <c r="DNR820" s="72"/>
      <c r="DNS820" s="72"/>
      <c r="DNT820" s="72"/>
      <c r="DNU820" s="72"/>
      <c r="DNV820" s="72"/>
      <c r="DNW820" s="72"/>
      <c r="DNX820" s="72"/>
      <c r="DNY820" s="72"/>
      <c r="DNZ820" s="72"/>
      <c r="DOA820" s="72"/>
      <c r="DOB820" s="72"/>
      <c r="DOC820" s="72"/>
      <c r="DOD820" s="72"/>
      <c r="DOE820" s="72"/>
      <c r="DOF820" s="72"/>
      <c r="DOG820" s="72"/>
      <c r="DOH820" s="72"/>
      <c r="DOI820" s="72"/>
      <c r="DOJ820" s="72"/>
      <c r="DOK820" s="72"/>
      <c r="DOL820" s="72"/>
      <c r="DOM820" s="72"/>
      <c r="DON820" s="72"/>
      <c r="DOO820" s="72"/>
      <c r="DOP820" s="72"/>
      <c r="DOQ820" s="72"/>
      <c r="DOR820" s="72"/>
      <c r="DOS820" s="72"/>
      <c r="DOT820" s="72"/>
      <c r="DOU820" s="72"/>
      <c r="DOV820" s="72"/>
      <c r="DOW820" s="72"/>
      <c r="DOX820" s="72"/>
      <c r="DOY820" s="72"/>
      <c r="DOZ820" s="72"/>
      <c r="DPA820" s="72"/>
      <c r="DPB820" s="72"/>
      <c r="DPC820" s="72"/>
      <c r="DPD820" s="72"/>
      <c r="DPE820" s="72"/>
      <c r="DPF820" s="72"/>
      <c r="DPG820" s="72"/>
      <c r="DPH820" s="72"/>
      <c r="DPI820" s="72"/>
      <c r="DPJ820" s="72"/>
      <c r="DPK820" s="72"/>
      <c r="DPL820" s="72"/>
      <c r="DPM820" s="72"/>
      <c r="DPN820" s="72"/>
      <c r="DPO820" s="72"/>
      <c r="DPP820" s="72"/>
      <c r="DPQ820" s="72"/>
      <c r="DPR820" s="72"/>
      <c r="DPS820" s="72"/>
      <c r="DPT820" s="72"/>
      <c r="DPU820" s="72"/>
      <c r="DPV820" s="72"/>
      <c r="DPW820" s="72"/>
      <c r="DPX820" s="72"/>
      <c r="DPY820" s="72"/>
      <c r="DPZ820" s="72"/>
      <c r="DQA820" s="72"/>
      <c r="DQB820" s="72"/>
      <c r="DQC820" s="72"/>
      <c r="DQD820" s="72"/>
      <c r="DQE820" s="72"/>
      <c r="DQF820" s="72"/>
      <c r="DQG820" s="72"/>
      <c r="DQH820" s="72"/>
      <c r="DQI820" s="72"/>
      <c r="DQJ820" s="72"/>
      <c r="DQK820" s="72"/>
      <c r="DQL820" s="72"/>
      <c r="DQM820" s="72"/>
      <c r="DQN820" s="72"/>
      <c r="DQO820" s="72"/>
      <c r="DQP820" s="72"/>
      <c r="DQQ820" s="72"/>
      <c r="DQR820" s="72"/>
      <c r="DQS820" s="72"/>
      <c r="DQT820" s="72"/>
      <c r="DQU820" s="72"/>
      <c r="DQV820" s="72"/>
      <c r="DQW820" s="72"/>
      <c r="DQX820" s="72"/>
      <c r="DQY820" s="72"/>
      <c r="DQZ820" s="72"/>
      <c r="DRA820" s="72"/>
      <c r="DRB820" s="72"/>
      <c r="DRC820" s="72"/>
      <c r="DRD820" s="72"/>
      <c r="DRE820" s="72"/>
      <c r="DRF820" s="72"/>
      <c r="DRG820" s="72"/>
      <c r="DRH820" s="72"/>
      <c r="DRI820" s="72"/>
      <c r="DRJ820" s="72"/>
      <c r="DRK820" s="72"/>
      <c r="DRL820" s="72"/>
      <c r="DRM820" s="72"/>
      <c r="DRN820" s="72"/>
      <c r="DRO820" s="72"/>
      <c r="DRP820" s="72"/>
      <c r="DRQ820" s="72"/>
      <c r="DRR820" s="72"/>
      <c r="DRS820" s="72"/>
      <c r="DRT820" s="72"/>
      <c r="DRU820" s="72"/>
      <c r="DRV820" s="72"/>
      <c r="DRW820" s="72"/>
      <c r="DRX820" s="72"/>
      <c r="DRY820" s="72"/>
      <c r="DRZ820" s="72"/>
      <c r="DSA820" s="72"/>
      <c r="DSB820" s="72"/>
      <c r="DSC820" s="72"/>
      <c r="DSD820" s="72"/>
      <c r="DSE820" s="72"/>
      <c r="DSF820" s="72"/>
      <c r="DSG820" s="72"/>
      <c r="DSH820" s="72"/>
      <c r="DSI820" s="72"/>
      <c r="DSJ820" s="72"/>
      <c r="DSK820" s="72"/>
      <c r="DSL820" s="72"/>
      <c r="DSM820" s="72"/>
      <c r="DSN820" s="72"/>
      <c r="DSO820" s="72"/>
      <c r="DSP820" s="72"/>
      <c r="DSQ820" s="72"/>
      <c r="DSR820" s="72"/>
      <c r="DSS820" s="72"/>
      <c r="DST820" s="72"/>
      <c r="DSU820" s="72"/>
      <c r="DSV820" s="72"/>
      <c r="DSW820" s="72"/>
      <c r="DSX820" s="72"/>
      <c r="DSY820" s="72"/>
      <c r="DSZ820" s="72"/>
      <c r="DTA820" s="72"/>
      <c r="DTB820" s="72"/>
      <c r="DTC820" s="72"/>
      <c r="DTD820" s="72"/>
      <c r="DTE820" s="72"/>
      <c r="DTF820" s="72"/>
      <c r="DTG820" s="72"/>
      <c r="DTH820" s="72"/>
      <c r="DTI820" s="72"/>
      <c r="DTJ820" s="72"/>
      <c r="DTK820" s="72"/>
      <c r="DTL820" s="72"/>
      <c r="DTM820" s="72"/>
      <c r="DTN820" s="72"/>
      <c r="DTO820" s="72"/>
      <c r="DTP820" s="72"/>
      <c r="DTQ820" s="72"/>
      <c r="DTR820" s="72"/>
      <c r="DTS820" s="72"/>
      <c r="DTT820" s="72"/>
      <c r="DTU820" s="72"/>
      <c r="DTV820" s="72"/>
      <c r="DTW820" s="72"/>
      <c r="DTX820" s="72"/>
      <c r="DTY820" s="72"/>
      <c r="DTZ820" s="72"/>
      <c r="DUA820" s="72"/>
      <c r="DUB820" s="72"/>
      <c r="DUC820" s="72"/>
      <c r="DUD820" s="72"/>
      <c r="DUE820" s="72"/>
      <c r="DUF820" s="72"/>
      <c r="DUG820" s="72"/>
      <c r="DUH820" s="72"/>
      <c r="DUI820" s="72"/>
      <c r="DUJ820" s="72"/>
      <c r="DUK820" s="72"/>
      <c r="DUL820" s="72"/>
      <c r="DUM820" s="72"/>
      <c r="DUN820" s="72"/>
      <c r="DUO820" s="72"/>
      <c r="DUP820" s="72"/>
      <c r="DUQ820" s="72"/>
      <c r="DUR820" s="72"/>
      <c r="DUS820" s="72"/>
      <c r="DUT820" s="72"/>
      <c r="DUU820" s="72"/>
      <c r="DUV820" s="72"/>
      <c r="DUW820" s="72"/>
      <c r="DUX820" s="72"/>
      <c r="DUY820" s="72"/>
      <c r="DUZ820" s="72"/>
      <c r="DVA820" s="72"/>
      <c r="DVB820" s="72"/>
      <c r="DVC820" s="72"/>
      <c r="DVD820" s="72"/>
      <c r="DVE820" s="72"/>
      <c r="DVF820" s="72"/>
      <c r="DVG820" s="72"/>
      <c r="DVH820" s="72"/>
      <c r="DVI820" s="72"/>
      <c r="DVJ820" s="72"/>
      <c r="DVK820" s="72"/>
      <c r="DVL820" s="72"/>
      <c r="DVM820" s="72"/>
      <c r="DVN820" s="72"/>
      <c r="DVO820" s="72"/>
      <c r="DVP820" s="72"/>
      <c r="DVQ820" s="72"/>
      <c r="DVR820" s="72"/>
      <c r="DVS820" s="72"/>
      <c r="DVT820" s="72"/>
      <c r="DVU820" s="72"/>
      <c r="DVV820" s="72"/>
      <c r="DVW820" s="72"/>
      <c r="DVX820" s="72"/>
      <c r="DVY820" s="72"/>
      <c r="DVZ820" s="72"/>
      <c r="DWA820" s="72"/>
      <c r="DWB820" s="72"/>
      <c r="DWC820" s="72"/>
      <c r="DWD820" s="72"/>
      <c r="DWE820" s="72"/>
      <c r="DWF820" s="72"/>
      <c r="DWG820" s="72"/>
      <c r="DWH820" s="72"/>
      <c r="DWI820" s="72"/>
      <c r="DWJ820" s="72"/>
      <c r="DWK820" s="72"/>
      <c r="DWL820" s="72"/>
      <c r="DWM820" s="72"/>
      <c r="DWN820" s="72"/>
      <c r="DWO820" s="72"/>
      <c r="DWP820" s="72"/>
      <c r="DWQ820" s="72"/>
      <c r="DWR820" s="72"/>
      <c r="DWS820" s="72"/>
      <c r="DWT820" s="72"/>
      <c r="DWU820" s="72"/>
      <c r="DWV820" s="72"/>
      <c r="DWW820" s="72"/>
      <c r="DWX820" s="72"/>
      <c r="DWY820" s="72"/>
      <c r="DWZ820" s="72"/>
      <c r="DXA820" s="72"/>
      <c r="DXB820" s="72"/>
      <c r="DXC820" s="72"/>
      <c r="DXD820" s="72"/>
      <c r="DXE820" s="72"/>
      <c r="DXF820" s="72"/>
      <c r="DXG820" s="72"/>
      <c r="DXH820" s="72"/>
      <c r="DXI820" s="72"/>
      <c r="DXJ820" s="72"/>
      <c r="DXK820" s="72"/>
      <c r="DXL820" s="72"/>
      <c r="DXM820" s="72"/>
      <c r="DXN820" s="72"/>
      <c r="DXO820" s="72"/>
      <c r="DXP820" s="72"/>
      <c r="DXQ820" s="72"/>
      <c r="DXR820" s="72"/>
      <c r="DXS820" s="72"/>
      <c r="DXT820" s="72"/>
      <c r="DXU820" s="72"/>
      <c r="DXV820" s="72"/>
      <c r="DXW820" s="72"/>
      <c r="DXX820" s="72"/>
      <c r="DXY820" s="72"/>
      <c r="DXZ820" s="72"/>
      <c r="DYA820" s="72"/>
      <c r="DYB820" s="72"/>
      <c r="DYC820" s="72"/>
      <c r="DYD820" s="72"/>
      <c r="DYE820" s="72"/>
      <c r="DYF820" s="72"/>
      <c r="DYG820" s="72"/>
      <c r="DYH820" s="72"/>
      <c r="DYI820" s="72"/>
      <c r="DYJ820" s="72"/>
      <c r="DYK820" s="72"/>
      <c r="DYL820" s="72"/>
      <c r="DYM820" s="72"/>
      <c r="DYN820" s="72"/>
      <c r="DYO820" s="72"/>
      <c r="DYP820" s="72"/>
      <c r="DYQ820" s="72"/>
      <c r="DYR820" s="72"/>
      <c r="DYS820" s="72"/>
      <c r="DYT820" s="72"/>
      <c r="DYU820" s="72"/>
      <c r="DYV820" s="72"/>
      <c r="DYW820" s="72"/>
      <c r="DYX820" s="72"/>
      <c r="DYY820" s="72"/>
      <c r="DYZ820" s="72"/>
      <c r="DZA820" s="72"/>
      <c r="DZB820" s="72"/>
      <c r="DZC820" s="72"/>
      <c r="DZD820" s="72"/>
      <c r="DZE820" s="72"/>
      <c r="DZF820" s="72"/>
      <c r="DZG820" s="72"/>
      <c r="DZH820" s="72"/>
      <c r="DZI820" s="72"/>
      <c r="DZJ820" s="72"/>
      <c r="DZK820" s="72"/>
      <c r="DZL820" s="72"/>
      <c r="DZM820" s="72"/>
      <c r="DZN820" s="72"/>
      <c r="DZO820" s="72"/>
      <c r="DZP820" s="72"/>
      <c r="DZQ820" s="72"/>
      <c r="DZR820" s="72"/>
      <c r="DZS820" s="72"/>
      <c r="DZT820" s="72"/>
      <c r="DZU820" s="72"/>
      <c r="DZV820" s="72"/>
      <c r="DZW820" s="72"/>
      <c r="DZX820" s="72"/>
      <c r="DZY820" s="72"/>
      <c r="DZZ820" s="72"/>
      <c r="EAA820" s="72"/>
      <c r="EAB820" s="72"/>
      <c r="EAC820" s="72"/>
      <c r="EAD820" s="72"/>
      <c r="EAE820" s="72"/>
      <c r="EAF820" s="72"/>
      <c r="EAG820" s="72"/>
      <c r="EAH820" s="72"/>
      <c r="EAI820" s="72"/>
      <c r="EAJ820" s="72"/>
      <c r="EAK820" s="72"/>
      <c r="EAL820" s="72"/>
      <c r="EAM820" s="72"/>
      <c r="EAN820" s="72"/>
      <c r="EAO820" s="72"/>
      <c r="EAP820" s="72"/>
      <c r="EAQ820" s="72"/>
      <c r="EAR820" s="72"/>
      <c r="EAS820" s="72"/>
      <c r="EAT820" s="72"/>
      <c r="EAU820" s="72"/>
      <c r="EAV820" s="72"/>
      <c r="EAW820" s="72"/>
      <c r="EAX820" s="72"/>
      <c r="EAY820" s="72"/>
      <c r="EAZ820" s="72"/>
      <c r="EBA820" s="72"/>
      <c r="EBB820" s="72"/>
      <c r="EBC820" s="72"/>
      <c r="EBD820" s="72"/>
      <c r="EBE820" s="72"/>
      <c r="EBF820" s="72"/>
      <c r="EBG820" s="72"/>
      <c r="EBH820" s="72"/>
      <c r="EBI820" s="72"/>
      <c r="EBJ820" s="72"/>
      <c r="EBK820" s="72"/>
      <c r="EBL820" s="72"/>
      <c r="EBM820" s="72"/>
      <c r="EBN820" s="72"/>
      <c r="EBO820" s="72"/>
      <c r="EBP820" s="72"/>
      <c r="EBQ820" s="72"/>
      <c r="EBR820" s="72"/>
      <c r="EBS820" s="72"/>
      <c r="EBT820" s="72"/>
      <c r="EBU820" s="72"/>
      <c r="EBV820" s="72"/>
      <c r="EBW820" s="72"/>
      <c r="EBX820" s="72"/>
      <c r="EBY820" s="72"/>
      <c r="EBZ820" s="72"/>
      <c r="ECA820" s="72"/>
      <c r="ECB820" s="72"/>
      <c r="ECC820" s="72"/>
      <c r="ECD820" s="72"/>
      <c r="ECE820" s="72"/>
      <c r="ECF820" s="72"/>
      <c r="ECG820" s="72"/>
      <c r="ECH820" s="72"/>
      <c r="ECI820" s="72"/>
      <c r="ECJ820" s="72"/>
      <c r="ECK820" s="72"/>
      <c r="ECL820" s="72"/>
      <c r="ECM820" s="72"/>
      <c r="ECN820" s="72"/>
      <c r="ECO820" s="72"/>
      <c r="ECP820" s="72"/>
      <c r="ECQ820" s="72"/>
      <c r="ECR820" s="72"/>
      <c r="ECS820" s="72"/>
      <c r="ECT820" s="72"/>
      <c r="ECU820" s="72"/>
      <c r="ECV820" s="72"/>
      <c r="ECW820" s="72"/>
      <c r="ECX820" s="72"/>
      <c r="ECY820" s="72"/>
      <c r="ECZ820" s="72"/>
      <c r="EDA820" s="72"/>
      <c r="EDB820" s="72"/>
      <c r="EDC820" s="72"/>
      <c r="EDD820" s="72"/>
      <c r="EDE820" s="72"/>
      <c r="EDF820" s="72"/>
      <c r="EDG820" s="72"/>
      <c r="EDH820" s="72"/>
      <c r="EDI820" s="72"/>
      <c r="EDJ820" s="72"/>
      <c r="EDK820" s="72"/>
      <c r="EDL820" s="72"/>
      <c r="EDM820" s="72"/>
      <c r="EDN820" s="72"/>
      <c r="EDO820" s="72"/>
      <c r="EDP820" s="72"/>
      <c r="EDQ820" s="72"/>
      <c r="EDR820" s="72"/>
      <c r="EDS820" s="72"/>
      <c r="EDT820" s="72"/>
      <c r="EDU820" s="72"/>
      <c r="EDV820" s="72"/>
      <c r="EDW820" s="72"/>
      <c r="EDX820" s="72"/>
      <c r="EDY820" s="72"/>
      <c r="EDZ820" s="72"/>
      <c r="EEA820" s="72"/>
      <c r="EEB820" s="72"/>
      <c r="EEC820" s="72"/>
      <c r="EED820" s="72"/>
      <c r="EEE820" s="72"/>
      <c r="EEF820" s="72"/>
      <c r="EEG820" s="72"/>
      <c r="EEH820" s="72"/>
      <c r="EEI820" s="72"/>
      <c r="EEJ820" s="72"/>
      <c r="EEK820" s="72"/>
      <c r="EEL820" s="72"/>
      <c r="EEM820" s="72"/>
      <c r="EEN820" s="72"/>
      <c r="EEO820" s="72"/>
      <c r="EEP820" s="72"/>
      <c r="EEQ820" s="72"/>
      <c r="EER820" s="72"/>
      <c r="EES820" s="72"/>
      <c r="EET820" s="72"/>
      <c r="EEU820" s="72"/>
      <c r="EEV820" s="72"/>
      <c r="EEW820" s="72"/>
      <c r="EEX820" s="72"/>
      <c r="EEY820" s="72"/>
      <c r="EEZ820" s="72"/>
      <c r="EFA820" s="72"/>
      <c r="EFB820" s="72"/>
      <c r="EFC820" s="72"/>
      <c r="EFD820" s="72"/>
      <c r="EFE820" s="72"/>
      <c r="EFF820" s="72"/>
      <c r="EFG820" s="72"/>
      <c r="EFH820" s="72"/>
      <c r="EFI820" s="72"/>
      <c r="EFJ820" s="72"/>
      <c r="EFK820" s="72"/>
      <c r="EFL820" s="72"/>
      <c r="EFM820" s="72"/>
      <c r="EFN820" s="72"/>
      <c r="EFO820" s="72"/>
      <c r="EFP820" s="72"/>
      <c r="EFQ820" s="72"/>
      <c r="EFR820" s="72"/>
      <c r="EFS820" s="72"/>
      <c r="EFT820" s="72"/>
      <c r="EFU820" s="72"/>
      <c r="EFV820" s="72"/>
      <c r="EFW820" s="72"/>
      <c r="EFX820" s="72"/>
      <c r="EFY820" s="72"/>
      <c r="EFZ820" s="72"/>
      <c r="EGA820" s="72"/>
      <c r="EGB820" s="72"/>
      <c r="EGC820" s="72"/>
      <c r="EGD820" s="72"/>
      <c r="EGE820" s="72"/>
      <c r="EGF820" s="72"/>
      <c r="EGG820" s="72"/>
      <c r="EGH820" s="72"/>
      <c r="EGI820" s="72"/>
      <c r="EGJ820" s="72"/>
      <c r="EGK820" s="72"/>
      <c r="EGL820" s="72"/>
      <c r="EGM820" s="72"/>
      <c r="EGN820" s="72"/>
      <c r="EGO820" s="72"/>
      <c r="EGP820" s="72"/>
      <c r="EGQ820" s="72"/>
      <c r="EGR820" s="72"/>
      <c r="EGS820" s="72"/>
      <c r="EGT820" s="72"/>
      <c r="EGU820" s="72"/>
      <c r="EGV820" s="72"/>
      <c r="EGW820" s="72"/>
      <c r="EGX820" s="72"/>
      <c r="EGY820" s="72"/>
      <c r="EGZ820" s="72"/>
      <c r="EHA820" s="72"/>
      <c r="EHB820" s="72"/>
      <c r="EHC820" s="72"/>
      <c r="EHD820" s="72"/>
      <c r="EHE820" s="72"/>
      <c r="EHF820" s="72"/>
      <c r="EHG820" s="72"/>
      <c r="EHH820" s="72"/>
      <c r="EHI820" s="72"/>
      <c r="EHJ820" s="72"/>
      <c r="EHK820" s="72"/>
      <c r="EHL820" s="72"/>
      <c r="EHM820" s="72"/>
      <c r="EHN820" s="72"/>
      <c r="EHO820" s="72"/>
      <c r="EHP820" s="72"/>
      <c r="EHQ820" s="72"/>
      <c r="EHR820" s="72"/>
      <c r="EHS820" s="72"/>
      <c r="EHT820" s="72"/>
      <c r="EHU820" s="72"/>
      <c r="EHV820" s="72"/>
      <c r="EHW820" s="72"/>
      <c r="EHX820" s="72"/>
      <c r="EHY820" s="72"/>
      <c r="EHZ820" s="72"/>
      <c r="EIA820" s="72"/>
      <c r="EIB820" s="72"/>
      <c r="EIC820" s="72"/>
      <c r="EID820" s="72"/>
      <c r="EIE820" s="72"/>
      <c r="EIF820" s="72"/>
      <c r="EIG820" s="72"/>
      <c r="EIH820" s="72"/>
      <c r="EII820" s="72"/>
      <c r="EIJ820" s="72"/>
      <c r="EIK820" s="72"/>
      <c r="EIL820" s="72"/>
      <c r="EIM820" s="72"/>
      <c r="EIN820" s="72"/>
      <c r="EIO820" s="72"/>
      <c r="EIP820" s="72"/>
      <c r="EIQ820" s="72"/>
      <c r="EIR820" s="72"/>
      <c r="EIS820" s="72"/>
      <c r="EIT820" s="72"/>
      <c r="EIU820" s="72"/>
      <c r="EIV820" s="72"/>
      <c r="EIW820" s="72"/>
      <c r="EIX820" s="72"/>
      <c r="EIY820" s="72"/>
      <c r="EIZ820" s="72"/>
      <c r="EJA820" s="72"/>
      <c r="EJB820" s="72"/>
      <c r="EJC820" s="72"/>
      <c r="EJD820" s="72"/>
      <c r="EJE820" s="72"/>
      <c r="EJF820" s="72"/>
      <c r="EJG820" s="72"/>
      <c r="EJH820" s="72"/>
      <c r="EJI820" s="72"/>
      <c r="EJJ820" s="72"/>
      <c r="EJK820" s="72"/>
      <c r="EJL820" s="72"/>
      <c r="EJM820" s="72"/>
      <c r="EJN820" s="72"/>
      <c r="EJO820" s="72"/>
      <c r="EJP820" s="72"/>
      <c r="EJQ820" s="72"/>
      <c r="EJR820" s="72"/>
      <c r="EJS820" s="72"/>
      <c r="EJT820" s="72"/>
      <c r="EJU820" s="72"/>
      <c r="EJV820" s="72"/>
      <c r="EJW820" s="72"/>
      <c r="EJX820" s="72"/>
      <c r="EJY820" s="72"/>
      <c r="EJZ820" s="72"/>
      <c r="EKA820" s="72"/>
      <c r="EKB820" s="72"/>
      <c r="EKC820" s="72"/>
      <c r="EKD820" s="72"/>
      <c r="EKE820" s="72"/>
      <c r="EKF820" s="72"/>
      <c r="EKG820" s="72"/>
      <c r="EKH820" s="72"/>
      <c r="EKI820" s="72"/>
      <c r="EKJ820" s="72"/>
      <c r="EKK820" s="72"/>
      <c r="EKL820" s="72"/>
      <c r="EKM820" s="72"/>
      <c r="EKN820" s="72"/>
      <c r="EKO820" s="72"/>
      <c r="EKP820" s="72"/>
      <c r="EKQ820" s="72"/>
      <c r="EKR820" s="72"/>
      <c r="EKS820" s="72"/>
      <c r="EKT820" s="72"/>
      <c r="EKU820" s="72"/>
      <c r="EKV820" s="72"/>
      <c r="EKW820" s="72"/>
      <c r="EKX820" s="72"/>
      <c r="EKY820" s="72"/>
      <c r="EKZ820" s="72"/>
      <c r="ELA820" s="72"/>
      <c r="ELB820" s="72"/>
      <c r="ELC820" s="72"/>
      <c r="ELD820" s="72"/>
      <c r="ELE820" s="72"/>
      <c r="ELF820" s="72"/>
      <c r="ELG820" s="72"/>
      <c r="ELH820" s="72"/>
      <c r="ELI820" s="72"/>
      <c r="ELJ820" s="72"/>
      <c r="ELK820" s="72"/>
      <c r="ELL820" s="72"/>
      <c r="ELM820" s="72"/>
      <c r="ELN820" s="72"/>
      <c r="ELO820" s="72"/>
      <c r="ELP820" s="72"/>
      <c r="ELQ820" s="72"/>
      <c r="ELR820" s="72"/>
      <c r="ELS820" s="72"/>
      <c r="ELT820" s="72"/>
      <c r="ELU820" s="72"/>
      <c r="ELV820" s="72"/>
      <c r="ELW820" s="72"/>
      <c r="ELX820" s="72"/>
      <c r="ELY820" s="72"/>
      <c r="ELZ820" s="72"/>
      <c r="EMA820" s="72"/>
      <c r="EMB820" s="72"/>
      <c r="EMC820" s="72"/>
      <c r="EMD820" s="72"/>
      <c r="EME820" s="72"/>
      <c r="EMF820" s="72"/>
      <c r="EMG820" s="72"/>
      <c r="EMH820" s="72"/>
      <c r="EMI820" s="72"/>
      <c r="EMJ820" s="72"/>
      <c r="EMK820" s="72"/>
      <c r="EML820" s="72"/>
      <c r="EMM820" s="72"/>
      <c r="EMN820" s="72"/>
      <c r="EMO820" s="72"/>
      <c r="EMP820" s="72"/>
      <c r="EMQ820" s="72"/>
      <c r="EMR820" s="72"/>
      <c r="EMS820" s="72"/>
      <c r="EMT820" s="72"/>
      <c r="EMU820" s="72"/>
      <c r="EMV820" s="72"/>
      <c r="EMW820" s="72"/>
      <c r="EMX820" s="72"/>
      <c r="EMY820" s="72"/>
      <c r="EMZ820" s="72"/>
      <c r="ENA820" s="72"/>
      <c r="ENB820" s="72"/>
      <c r="ENC820" s="72"/>
      <c r="END820" s="72"/>
      <c r="ENE820" s="72"/>
      <c r="ENF820" s="72"/>
      <c r="ENG820" s="72"/>
      <c r="ENH820" s="72"/>
      <c r="ENI820" s="72"/>
      <c r="ENJ820" s="72"/>
      <c r="ENK820" s="72"/>
      <c r="ENL820" s="72"/>
      <c r="ENM820" s="72"/>
      <c r="ENN820" s="72"/>
      <c r="ENO820" s="72"/>
      <c r="ENP820" s="72"/>
      <c r="ENQ820" s="72"/>
      <c r="ENR820" s="72"/>
      <c r="ENS820" s="72"/>
      <c r="ENT820" s="72"/>
      <c r="ENU820" s="72"/>
      <c r="ENV820" s="72"/>
      <c r="ENW820" s="72"/>
      <c r="ENX820" s="72"/>
      <c r="ENY820" s="72"/>
      <c r="ENZ820" s="72"/>
      <c r="EOA820" s="72"/>
      <c r="EOB820" s="72"/>
      <c r="EOC820" s="72"/>
      <c r="EOD820" s="72"/>
      <c r="EOE820" s="72"/>
      <c r="EOF820" s="72"/>
      <c r="EOG820" s="72"/>
      <c r="EOH820" s="72"/>
      <c r="EOI820" s="72"/>
      <c r="EOJ820" s="72"/>
      <c r="EOK820" s="72"/>
      <c r="EOL820" s="72"/>
      <c r="EOM820" s="72"/>
      <c r="EON820" s="72"/>
      <c r="EOO820" s="72"/>
      <c r="EOP820" s="72"/>
      <c r="EOQ820" s="72"/>
      <c r="EOR820" s="72"/>
      <c r="EOS820" s="72"/>
      <c r="EOT820" s="72"/>
      <c r="EOU820" s="72"/>
      <c r="EOV820" s="72"/>
      <c r="EOW820" s="72"/>
      <c r="EOX820" s="72"/>
      <c r="EOY820" s="72"/>
      <c r="EOZ820" s="72"/>
      <c r="EPA820" s="72"/>
      <c r="EPB820" s="72"/>
      <c r="EPC820" s="72"/>
      <c r="EPD820" s="72"/>
      <c r="EPE820" s="72"/>
      <c r="EPF820" s="72"/>
      <c r="EPG820" s="72"/>
      <c r="EPH820" s="72"/>
      <c r="EPI820" s="72"/>
      <c r="EPJ820" s="72"/>
      <c r="EPK820" s="72"/>
      <c r="EPL820" s="72"/>
      <c r="EPM820" s="72"/>
      <c r="EPN820" s="72"/>
      <c r="EPO820" s="72"/>
      <c r="EPP820" s="72"/>
      <c r="EPQ820" s="72"/>
      <c r="EPR820" s="72"/>
      <c r="EPS820" s="72"/>
      <c r="EPT820" s="72"/>
      <c r="EPU820" s="72"/>
      <c r="EPV820" s="72"/>
      <c r="EPW820" s="72"/>
      <c r="EPX820" s="72"/>
      <c r="EPY820" s="72"/>
      <c r="EPZ820" s="72"/>
      <c r="EQA820" s="72"/>
      <c r="EQB820" s="72"/>
      <c r="EQC820" s="72"/>
      <c r="EQD820" s="72"/>
      <c r="EQE820" s="72"/>
      <c r="EQF820" s="72"/>
      <c r="EQG820" s="72"/>
      <c r="EQH820" s="72"/>
      <c r="EQI820" s="72"/>
      <c r="EQJ820" s="72"/>
      <c r="EQK820" s="72"/>
      <c r="EQL820" s="72"/>
      <c r="EQM820" s="72"/>
      <c r="EQN820" s="72"/>
      <c r="EQO820" s="72"/>
      <c r="EQP820" s="72"/>
      <c r="EQQ820" s="72"/>
      <c r="EQR820" s="72"/>
      <c r="EQS820" s="72"/>
      <c r="EQT820" s="72"/>
      <c r="EQU820" s="72"/>
      <c r="EQV820" s="72"/>
      <c r="EQW820" s="72"/>
      <c r="EQX820" s="72"/>
      <c r="EQY820" s="72"/>
      <c r="EQZ820" s="72"/>
      <c r="ERA820" s="72"/>
      <c r="ERB820" s="72"/>
      <c r="ERC820" s="72"/>
      <c r="ERD820" s="72"/>
      <c r="ERE820" s="72"/>
      <c r="ERF820" s="72"/>
      <c r="ERG820" s="72"/>
      <c r="ERH820" s="72"/>
      <c r="ERI820" s="72"/>
      <c r="ERJ820" s="72"/>
      <c r="ERK820" s="72"/>
      <c r="ERL820" s="72"/>
      <c r="ERM820" s="72"/>
      <c r="ERN820" s="72"/>
      <c r="ERO820" s="72"/>
      <c r="ERP820" s="72"/>
      <c r="ERQ820" s="72"/>
      <c r="ERR820" s="72"/>
      <c r="ERS820" s="72"/>
      <c r="ERT820" s="72"/>
      <c r="ERU820" s="72"/>
      <c r="ERV820" s="72"/>
      <c r="ERW820" s="72"/>
      <c r="ERX820" s="72"/>
      <c r="ERY820" s="72"/>
      <c r="ERZ820" s="72"/>
      <c r="ESA820" s="72"/>
      <c r="ESB820" s="72"/>
      <c r="ESC820" s="72"/>
      <c r="ESD820" s="72"/>
      <c r="ESE820" s="72"/>
      <c r="ESF820" s="72"/>
      <c r="ESG820" s="72"/>
      <c r="ESH820" s="72"/>
      <c r="ESI820" s="72"/>
      <c r="ESJ820" s="72"/>
      <c r="ESK820" s="72"/>
      <c r="ESL820" s="72"/>
      <c r="ESM820" s="72"/>
      <c r="ESN820" s="72"/>
      <c r="ESO820" s="72"/>
      <c r="ESP820" s="72"/>
      <c r="ESQ820" s="72"/>
      <c r="ESR820" s="72"/>
      <c r="ESS820" s="72"/>
      <c r="EST820" s="72"/>
      <c r="ESU820" s="72"/>
      <c r="ESV820" s="72"/>
      <c r="ESW820" s="72"/>
      <c r="ESX820" s="72"/>
      <c r="ESY820" s="72"/>
      <c r="ESZ820" s="72"/>
      <c r="ETA820" s="72"/>
      <c r="ETB820" s="72"/>
      <c r="ETC820" s="72"/>
      <c r="ETD820" s="72"/>
      <c r="ETE820" s="72"/>
      <c r="ETF820" s="72"/>
      <c r="ETG820" s="72"/>
      <c r="ETH820" s="72"/>
      <c r="ETI820" s="72"/>
      <c r="ETJ820" s="72"/>
      <c r="ETK820" s="72"/>
      <c r="ETL820" s="72"/>
      <c r="ETM820" s="72"/>
      <c r="ETN820" s="72"/>
      <c r="ETO820" s="72"/>
      <c r="ETP820" s="72"/>
      <c r="ETQ820" s="72"/>
      <c r="ETR820" s="72"/>
      <c r="ETS820" s="72"/>
      <c r="ETT820" s="72"/>
      <c r="ETU820" s="72"/>
      <c r="ETV820" s="72"/>
      <c r="ETW820" s="72"/>
      <c r="ETX820" s="72"/>
      <c r="ETY820" s="72"/>
      <c r="ETZ820" s="72"/>
      <c r="EUA820" s="72"/>
      <c r="EUB820" s="72"/>
      <c r="EUC820" s="72"/>
      <c r="EUD820" s="72"/>
      <c r="EUE820" s="72"/>
      <c r="EUF820" s="72"/>
      <c r="EUG820" s="72"/>
      <c r="EUH820" s="72"/>
      <c r="EUI820" s="72"/>
      <c r="EUJ820" s="72"/>
      <c r="EUK820" s="72"/>
      <c r="EUL820" s="72"/>
      <c r="EUM820" s="72"/>
      <c r="EUN820" s="72"/>
      <c r="EUO820" s="72"/>
      <c r="EUP820" s="72"/>
      <c r="EUQ820" s="72"/>
      <c r="EUR820" s="72"/>
      <c r="EUS820" s="72"/>
      <c r="EUT820" s="72"/>
      <c r="EUU820" s="72"/>
      <c r="EUV820" s="72"/>
      <c r="EUW820" s="72"/>
      <c r="EUX820" s="72"/>
      <c r="EUY820" s="72"/>
      <c r="EUZ820" s="72"/>
      <c r="EVA820" s="72"/>
      <c r="EVB820" s="72"/>
      <c r="EVC820" s="72"/>
      <c r="EVD820" s="72"/>
      <c r="EVE820" s="72"/>
      <c r="EVF820" s="72"/>
      <c r="EVG820" s="72"/>
      <c r="EVH820" s="72"/>
      <c r="EVI820" s="72"/>
      <c r="EVJ820" s="72"/>
      <c r="EVK820" s="72"/>
      <c r="EVL820" s="72"/>
      <c r="EVM820" s="72"/>
      <c r="EVN820" s="72"/>
      <c r="EVO820" s="72"/>
      <c r="EVP820" s="72"/>
      <c r="EVQ820" s="72"/>
      <c r="EVR820" s="72"/>
      <c r="EVS820" s="72"/>
      <c r="EVT820" s="72"/>
      <c r="EVU820" s="72"/>
      <c r="EVV820" s="72"/>
      <c r="EVW820" s="72"/>
      <c r="EVX820" s="72"/>
      <c r="EVY820" s="72"/>
      <c r="EVZ820" s="72"/>
      <c r="EWA820" s="72"/>
      <c r="EWB820" s="72"/>
      <c r="EWC820" s="72"/>
      <c r="EWD820" s="72"/>
      <c r="EWE820" s="72"/>
      <c r="EWF820" s="72"/>
      <c r="EWG820" s="72"/>
      <c r="EWH820" s="72"/>
      <c r="EWI820" s="72"/>
      <c r="EWJ820" s="72"/>
      <c r="EWK820" s="72"/>
      <c r="EWL820" s="72"/>
      <c r="EWM820" s="72"/>
      <c r="EWN820" s="72"/>
      <c r="EWO820" s="72"/>
      <c r="EWP820" s="72"/>
      <c r="EWQ820" s="72"/>
      <c r="EWR820" s="72"/>
      <c r="EWS820" s="72"/>
      <c r="EWT820" s="72"/>
      <c r="EWU820" s="72"/>
      <c r="EWV820" s="72"/>
      <c r="EWW820" s="72"/>
      <c r="EWX820" s="72"/>
      <c r="EWY820" s="72"/>
      <c r="EWZ820" s="72"/>
      <c r="EXA820" s="72"/>
      <c r="EXB820" s="72"/>
      <c r="EXC820" s="72"/>
      <c r="EXD820" s="72"/>
      <c r="EXE820" s="72"/>
      <c r="EXF820" s="72"/>
      <c r="EXG820" s="72"/>
      <c r="EXH820" s="72"/>
      <c r="EXI820" s="72"/>
      <c r="EXJ820" s="72"/>
      <c r="EXK820" s="72"/>
      <c r="EXL820" s="72"/>
      <c r="EXM820" s="72"/>
      <c r="EXN820" s="72"/>
      <c r="EXO820" s="72"/>
      <c r="EXP820" s="72"/>
      <c r="EXQ820" s="72"/>
      <c r="EXR820" s="72"/>
      <c r="EXS820" s="72"/>
      <c r="EXT820" s="72"/>
      <c r="EXU820" s="72"/>
      <c r="EXV820" s="72"/>
      <c r="EXW820" s="72"/>
      <c r="EXX820" s="72"/>
      <c r="EXY820" s="72"/>
      <c r="EXZ820" s="72"/>
      <c r="EYA820" s="72"/>
      <c r="EYB820" s="72"/>
      <c r="EYC820" s="72"/>
      <c r="EYD820" s="72"/>
      <c r="EYE820" s="72"/>
      <c r="EYF820" s="72"/>
      <c r="EYG820" s="72"/>
      <c r="EYH820" s="72"/>
      <c r="EYI820" s="72"/>
      <c r="EYJ820" s="72"/>
      <c r="EYK820" s="72"/>
      <c r="EYL820" s="72"/>
      <c r="EYM820" s="72"/>
      <c r="EYN820" s="72"/>
      <c r="EYO820" s="72"/>
      <c r="EYP820" s="72"/>
      <c r="EYQ820" s="72"/>
      <c r="EYR820" s="72"/>
      <c r="EYS820" s="72"/>
      <c r="EYT820" s="72"/>
      <c r="EYU820" s="72"/>
      <c r="EYV820" s="72"/>
      <c r="EYW820" s="72"/>
      <c r="EYX820" s="72"/>
      <c r="EYY820" s="72"/>
      <c r="EYZ820" s="72"/>
      <c r="EZA820" s="72"/>
      <c r="EZB820" s="72"/>
      <c r="EZC820" s="72"/>
      <c r="EZD820" s="72"/>
      <c r="EZE820" s="72"/>
      <c r="EZF820" s="72"/>
      <c r="EZG820" s="72"/>
      <c r="EZH820" s="72"/>
      <c r="EZI820" s="72"/>
      <c r="EZJ820" s="72"/>
      <c r="EZK820" s="72"/>
      <c r="EZL820" s="72"/>
      <c r="EZM820" s="72"/>
      <c r="EZN820" s="72"/>
      <c r="EZO820" s="72"/>
      <c r="EZP820" s="72"/>
      <c r="EZQ820" s="72"/>
      <c r="EZR820" s="72"/>
      <c r="EZS820" s="72"/>
      <c r="EZT820" s="72"/>
      <c r="EZU820" s="72"/>
      <c r="EZV820" s="72"/>
      <c r="EZW820" s="72"/>
      <c r="EZX820" s="72"/>
      <c r="EZY820" s="72"/>
      <c r="EZZ820" s="72"/>
      <c r="FAA820" s="72"/>
      <c r="FAB820" s="72"/>
      <c r="FAC820" s="72"/>
      <c r="FAD820" s="72"/>
      <c r="FAE820" s="72"/>
      <c r="FAF820" s="72"/>
      <c r="FAG820" s="72"/>
      <c r="FAH820" s="72"/>
      <c r="FAI820" s="72"/>
      <c r="FAJ820" s="72"/>
      <c r="FAK820" s="72"/>
      <c r="FAL820" s="72"/>
      <c r="FAM820" s="72"/>
      <c r="FAN820" s="72"/>
      <c r="FAO820" s="72"/>
      <c r="FAP820" s="72"/>
      <c r="FAQ820" s="72"/>
      <c r="FAR820" s="72"/>
      <c r="FAS820" s="72"/>
      <c r="FAT820" s="72"/>
      <c r="FAU820" s="72"/>
      <c r="FAV820" s="72"/>
      <c r="FAW820" s="72"/>
      <c r="FAX820" s="72"/>
      <c r="FAY820" s="72"/>
      <c r="FAZ820" s="72"/>
      <c r="FBA820" s="72"/>
      <c r="FBB820" s="72"/>
      <c r="FBC820" s="72"/>
      <c r="FBD820" s="72"/>
      <c r="FBE820" s="72"/>
      <c r="FBF820" s="72"/>
      <c r="FBG820" s="72"/>
      <c r="FBH820" s="72"/>
      <c r="FBI820" s="72"/>
      <c r="FBJ820" s="72"/>
      <c r="FBK820" s="72"/>
      <c r="FBL820" s="72"/>
      <c r="FBM820" s="72"/>
      <c r="FBN820" s="72"/>
      <c r="FBO820" s="72"/>
      <c r="FBP820" s="72"/>
      <c r="FBQ820" s="72"/>
      <c r="FBR820" s="72"/>
      <c r="FBS820" s="72"/>
      <c r="FBT820" s="72"/>
      <c r="FBU820" s="72"/>
      <c r="FBV820" s="72"/>
      <c r="FBW820" s="72"/>
      <c r="FBX820" s="72"/>
      <c r="FBY820" s="72"/>
      <c r="FBZ820" s="72"/>
      <c r="FCA820" s="72"/>
      <c r="FCB820" s="72"/>
      <c r="FCC820" s="72"/>
      <c r="FCD820" s="72"/>
      <c r="FCE820" s="72"/>
      <c r="FCF820" s="72"/>
      <c r="FCG820" s="72"/>
      <c r="FCH820" s="72"/>
      <c r="FCI820" s="72"/>
      <c r="FCJ820" s="72"/>
      <c r="FCK820" s="72"/>
      <c r="FCL820" s="72"/>
      <c r="FCM820" s="72"/>
      <c r="FCN820" s="72"/>
      <c r="FCO820" s="72"/>
      <c r="FCP820" s="72"/>
      <c r="FCQ820" s="72"/>
      <c r="FCR820" s="72"/>
      <c r="FCS820" s="72"/>
      <c r="FCT820" s="72"/>
      <c r="FCU820" s="72"/>
      <c r="FCV820" s="72"/>
      <c r="FCW820" s="72"/>
      <c r="FCX820" s="72"/>
      <c r="FCY820" s="72"/>
      <c r="FCZ820" s="72"/>
      <c r="FDA820" s="72"/>
      <c r="FDB820" s="72"/>
      <c r="FDC820" s="72"/>
      <c r="FDD820" s="72"/>
      <c r="FDE820" s="72"/>
      <c r="FDF820" s="72"/>
      <c r="FDG820" s="72"/>
      <c r="FDH820" s="72"/>
      <c r="FDI820" s="72"/>
      <c r="FDJ820" s="72"/>
      <c r="FDK820" s="72"/>
      <c r="FDL820" s="72"/>
      <c r="FDM820" s="72"/>
      <c r="FDN820" s="72"/>
      <c r="FDO820" s="72"/>
      <c r="FDP820" s="72"/>
      <c r="FDQ820" s="72"/>
      <c r="FDR820" s="72"/>
      <c r="FDS820" s="72"/>
      <c r="FDT820" s="72"/>
      <c r="FDU820" s="72"/>
      <c r="FDV820" s="72"/>
      <c r="FDW820" s="72"/>
      <c r="FDX820" s="72"/>
      <c r="FDY820" s="72"/>
      <c r="FDZ820" s="72"/>
      <c r="FEA820" s="72"/>
      <c r="FEB820" s="72"/>
      <c r="FEC820" s="72"/>
      <c r="FED820" s="72"/>
      <c r="FEE820" s="72"/>
      <c r="FEF820" s="72"/>
      <c r="FEG820" s="72"/>
      <c r="FEH820" s="72"/>
      <c r="FEI820" s="72"/>
      <c r="FEJ820" s="72"/>
      <c r="FEK820" s="72"/>
      <c r="FEL820" s="72"/>
      <c r="FEM820" s="72"/>
      <c r="FEN820" s="72"/>
      <c r="FEO820" s="72"/>
      <c r="FEP820" s="72"/>
      <c r="FEQ820" s="72"/>
      <c r="FER820" s="72"/>
      <c r="FES820" s="72"/>
      <c r="FET820" s="72"/>
      <c r="FEU820" s="72"/>
      <c r="FEV820" s="72"/>
      <c r="FEW820" s="72"/>
      <c r="FEX820" s="72"/>
      <c r="FEY820" s="72"/>
      <c r="FEZ820" s="72"/>
      <c r="FFA820" s="72"/>
      <c r="FFB820" s="72"/>
      <c r="FFC820" s="72"/>
      <c r="FFD820" s="72"/>
      <c r="FFE820" s="72"/>
      <c r="FFF820" s="72"/>
      <c r="FFG820" s="72"/>
      <c r="FFH820" s="72"/>
      <c r="FFI820" s="72"/>
      <c r="FFJ820" s="72"/>
      <c r="FFK820" s="72"/>
      <c r="FFL820" s="72"/>
      <c r="FFM820" s="72"/>
      <c r="FFN820" s="72"/>
      <c r="FFO820" s="72"/>
      <c r="FFP820" s="72"/>
      <c r="FFQ820" s="72"/>
      <c r="FFR820" s="72"/>
      <c r="FFS820" s="72"/>
      <c r="FFT820" s="72"/>
      <c r="FFU820" s="72"/>
      <c r="FFV820" s="72"/>
      <c r="FFW820" s="72"/>
      <c r="FFX820" s="72"/>
      <c r="FFY820" s="72"/>
      <c r="FFZ820" s="72"/>
      <c r="FGA820" s="72"/>
      <c r="FGB820" s="72"/>
      <c r="FGC820" s="72"/>
      <c r="FGD820" s="72"/>
      <c r="FGE820" s="72"/>
      <c r="FGF820" s="72"/>
      <c r="FGG820" s="72"/>
      <c r="FGH820" s="72"/>
      <c r="FGI820" s="72"/>
      <c r="FGJ820" s="72"/>
      <c r="FGK820" s="72"/>
      <c r="FGL820" s="72"/>
      <c r="FGM820" s="72"/>
      <c r="FGN820" s="72"/>
      <c r="FGO820" s="72"/>
      <c r="FGP820" s="72"/>
      <c r="FGQ820" s="72"/>
      <c r="FGR820" s="72"/>
      <c r="FGS820" s="72"/>
      <c r="FGT820" s="72"/>
      <c r="FGU820" s="72"/>
      <c r="FGV820" s="72"/>
      <c r="FGW820" s="72"/>
      <c r="FGX820" s="72"/>
      <c r="FGY820" s="72"/>
      <c r="FGZ820" s="72"/>
      <c r="FHA820" s="72"/>
      <c r="FHB820" s="72"/>
      <c r="FHC820" s="72"/>
      <c r="FHD820" s="72"/>
      <c r="FHE820" s="72"/>
      <c r="FHF820" s="72"/>
      <c r="FHG820" s="72"/>
      <c r="FHH820" s="72"/>
      <c r="FHI820" s="72"/>
      <c r="FHJ820" s="72"/>
      <c r="FHK820" s="72"/>
      <c r="FHL820" s="72"/>
      <c r="FHM820" s="72"/>
      <c r="FHN820" s="72"/>
      <c r="FHO820" s="72"/>
      <c r="FHP820" s="72"/>
      <c r="FHQ820" s="72"/>
      <c r="FHR820" s="72"/>
      <c r="FHS820" s="72"/>
      <c r="FHT820" s="72"/>
      <c r="FHU820" s="72"/>
      <c r="FHV820" s="72"/>
      <c r="FHW820" s="72"/>
      <c r="FHX820" s="72"/>
      <c r="FHY820" s="72"/>
      <c r="FHZ820" s="72"/>
      <c r="FIA820" s="72"/>
      <c r="FIB820" s="72"/>
      <c r="FIC820" s="72"/>
      <c r="FID820" s="72"/>
      <c r="FIE820" s="72"/>
      <c r="FIF820" s="72"/>
      <c r="FIG820" s="72"/>
      <c r="FIH820" s="72"/>
      <c r="FII820" s="72"/>
      <c r="FIJ820" s="72"/>
      <c r="FIK820" s="72"/>
      <c r="FIL820" s="72"/>
      <c r="FIM820" s="72"/>
      <c r="FIN820" s="72"/>
      <c r="FIO820" s="72"/>
      <c r="FIP820" s="72"/>
      <c r="FIQ820" s="72"/>
      <c r="FIR820" s="72"/>
      <c r="FIS820" s="72"/>
      <c r="FIT820" s="72"/>
      <c r="FIU820" s="72"/>
      <c r="FIV820" s="72"/>
      <c r="FIW820" s="72"/>
      <c r="FIX820" s="72"/>
      <c r="FIY820" s="72"/>
      <c r="FIZ820" s="72"/>
      <c r="FJA820" s="72"/>
      <c r="FJB820" s="72"/>
      <c r="FJC820" s="72"/>
      <c r="FJD820" s="72"/>
      <c r="FJE820" s="72"/>
      <c r="FJF820" s="72"/>
      <c r="FJG820" s="72"/>
      <c r="FJH820" s="72"/>
      <c r="FJI820" s="72"/>
      <c r="FJJ820" s="72"/>
      <c r="FJK820" s="72"/>
      <c r="FJL820" s="72"/>
      <c r="FJM820" s="72"/>
      <c r="FJN820" s="72"/>
      <c r="FJO820" s="72"/>
      <c r="FJP820" s="72"/>
      <c r="FJQ820" s="72"/>
      <c r="FJR820" s="72"/>
      <c r="FJS820" s="72"/>
      <c r="FJT820" s="72"/>
      <c r="FJU820" s="72"/>
      <c r="FJV820" s="72"/>
      <c r="FJW820" s="72"/>
      <c r="FJX820" s="72"/>
      <c r="FJY820" s="72"/>
      <c r="FJZ820" s="72"/>
      <c r="FKA820" s="72"/>
      <c r="FKB820" s="72"/>
      <c r="FKC820" s="72"/>
      <c r="FKD820" s="72"/>
      <c r="FKE820" s="72"/>
      <c r="FKF820" s="72"/>
      <c r="FKG820" s="72"/>
      <c r="FKH820" s="72"/>
      <c r="FKI820" s="72"/>
      <c r="FKJ820" s="72"/>
      <c r="FKK820" s="72"/>
      <c r="FKL820" s="72"/>
      <c r="FKM820" s="72"/>
      <c r="FKN820" s="72"/>
      <c r="FKO820" s="72"/>
      <c r="FKP820" s="72"/>
      <c r="FKQ820" s="72"/>
      <c r="FKR820" s="72"/>
      <c r="FKS820" s="72"/>
      <c r="FKT820" s="72"/>
      <c r="FKU820" s="72"/>
      <c r="FKV820" s="72"/>
      <c r="FKW820" s="72"/>
      <c r="FKX820" s="72"/>
      <c r="FKY820" s="72"/>
      <c r="FKZ820" s="72"/>
      <c r="FLA820" s="72"/>
      <c r="FLB820" s="72"/>
      <c r="FLC820" s="72"/>
      <c r="FLD820" s="72"/>
      <c r="FLE820" s="72"/>
      <c r="FLF820" s="72"/>
      <c r="FLG820" s="72"/>
      <c r="FLH820" s="72"/>
      <c r="FLI820" s="72"/>
      <c r="FLJ820" s="72"/>
      <c r="FLK820" s="72"/>
      <c r="FLL820" s="72"/>
      <c r="FLM820" s="72"/>
      <c r="FLN820" s="72"/>
      <c r="FLO820" s="72"/>
      <c r="FLP820" s="72"/>
      <c r="FLQ820" s="72"/>
      <c r="FLR820" s="72"/>
      <c r="FLS820" s="72"/>
      <c r="FLT820" s="72"/>
      <c r="FLU820" s="72"/>
      <c r="FLV820" s="72"/>
      <c r="FLW820" s="72"/>
      <c r="FLX820" s="72"/>
      <c r="FLY820" s="72"/>
      <c r="FLZ820" s="72"/>
      <c r="FMA820" s="72"/>
      <c r="FMB820" s="72"/>
      <c r="FMC820" s="72"/>
      <c r="FMD820" s="72"/>
      <c r="FME820" s="72"/>
      <c r="FMF820" s="72"/>
      <c r="FMG820" s="72"/>
      <c r="FMH820" s="72"/>
      <c r="FMI820" s="72"/>
      <c r="FMJ820" s="72"/>
      <c r="FMK820" s="72"/>
      <c r="FML820" s="72"/>
      <c r="FMM820" s="72"/>
      <c r="FMN820" s="72"/>
      <c r="FMO820" s="72"/>
      <c r="FMP820" s="72"/>
      <c r="FMQ820" s="72"/>
      <c r="FMR820" s="72"/>
      <c r="FMS820" s="72"/>
      <c r="FMT820" s="72"/>
      <c r="FMU820" s="72"/>
      <c r="FMV820" s="72"/>
      <c r="FMW820" s="72"/>
      <c r="FMX820" s="72"/>
      <c r="FMY820" s="72"/>
      <c r="FMZ820" s="72"/>
      <c r="FNA820" s="72"/>
      <c r="FNB820" s="72"/>
      <c r="FNC820" s="72"/>
      <c r="FND820" s="72"/>
      <c r="FNE820" s="72"/>
      <c r="FNF820" s="72"/>
      <c r="FNG820" s="72"/>
      <c r="FNH820" s="72"/>
      <c r="FNI820" s="72"/>
      <c r="FNJ820" s="72"/>
      <c r="FNK820" s="72"/>
      <c r="FNL820" s="72"/>
      <c r="FNM820" s="72"/>
      <c r="FNN820" s="72"/>
      <c r="FNO820" s="72"/>
      <c r="FNP820" s="72"/>
      <c r="FNQ820" s="72"/>
      <c r="FNR820" s="72"/>
      <c r="FNS820" s="72"/>
      <c r="FNT820" s="72"/>
      <c r="FNU820" s="72"/>
      <c r="FNV820" s="72"/>
      <c r="FNW820" s="72"/>
      <c r="FNX820" s="72"/>
      <c r="FNY820" s="72"/>
      <c r="FNZ820" s="72"/>
      <c r="FOA820" s="72"/>
      <c r="FOB820" s="72"/>
      <c r="FOC820" s="72"/>
      <c r="FOD820" s="72"/>
      <c r="FOE820" s="72"/>
      <c r="FOF820" s="72"/>
      <c r="FOG820" s="72"/>
      <c r="FOH820" s="72"/>
      <c r="FOI820" s="72"/>
      <c r="FOJ820" s="72"/>
      <c r="FOK820" s="72"/>
      <c r="FOL820" s="72"/>
      <c r="FOM820" s="72"/>
      <c r="FON820" s="72"/>
      <c r="FOO820" s="72"/>
      <c r="FOP820" s="72"/>
      <c r="FOQ820" s="72"/>
      <c r="FOR820" s="72"/>
      <c r="FOS820" s="72"/>
      <c r="FOT820" s="72"/>
      <c r="FOU820" s="72"/>
      <c r="FOV820" s="72"/>
      <c r="FOW820" s="72"/>
      <c r="FOX820" s="72"/>
      <c r="FOY820" s="72"/>
      <c r="FOZ820" s="72"/>
      <c r="FPA820" s="72"/>
      <c r="FPB820" s="72"/>
      <c r="FPC820" s="72"/>
      <c r="FPD820" s="72"/>
      <c r="FPE820" s="72"/>
      <c r="FPF820" s="72"/>
      <c r="FPG820" s="72"/>
      <c r="FPH820" s="72"/>
      <c r="FPI820" s="72"/>
      <c r="FPJ820" s="72"/>
      <c r="FPK820" s="72"/>
      <c r="FPL820" s="72"/>
      <c r="FPM820" s="72"/>
      <c r="FPN820" s="72"/>
      <c r="FPO820" s="72"/>
      <c r="FPP820" s="72"/>
      <c r="FPQ820" s="72"/>
      <c r="FPR820" s="72"/>
      <c r="FPS820" s="72"/>
      <c r="FPT820" s="72"/>
      <c r="FPU820" s="72"/>
      <c r="FPV820" s="72"/>
      <c r="FPW820" s="72"/>
      <c r="FPX820" s="72"/>
      <c r="FPY820" s="72"/>
      <c r="FPZ820" s="72"/>
      <c r="FQA820" s="72"/>
      <c r="FQB820" s="72"/>
      <c r="FQC820" s="72"/>
      <c r="FQD820" s="72"/>
      <c r="FQE820" s="72"/>
      <c r="FQF820" s="72"/>
      <c r="FQG820" s="72"/>
      <c r="FQH820" s="72"/>
      <c r="FQI820" s="72"/>
      <c r="FQJ820" s="72"/>
      <c r="FQK820" s="72"/>
      <c r="FQL820" s="72"/>
      <c r="FQM820" s="72"/>
      <c r="FQN820" s="72"/>
      <c r="FQO820" s="72"/>
      <c r="FQP820" s="72"/>
      <c r="FQQ820" s="72"/>
      <c r="FQR820" s="72"/>
      <c r="FQS820" s="72"/>
      <c r="FQT820" s="72"/>
      <c r="FQU820" s="72"/>
      <c r="FQV820" s="72"/>
      <c r="FQW820" s="72"/>
      <c r="FQX820" s="72"/>
      <c r="FQY820" s="72"/>
      <c r="FQZ820" s="72"/>
      <c r="FRA820" s="72"/>
      <c r="FRB820" s="72"/>
      <c r="FRC820" s="72"/>
      <c r="FRD820" s="72"/>
      <c r="FRE820" s="72"/>
      <c r="FRF820" s="72"/>
      <c r="FRG820" s="72"/>
      <c r="FRH820" s="72"/>
      <c r="FRI820" s="72"/>
      <c r="FRJ820" s="72"/>
      <c r="FRK820" s="72"/>
      <c r="FRL820" s="72"/>
      <c r="FRM820" s="72"/>
      <c r="FRN820" s="72"/>
      <c r="FRO820" s="72"/>
      <c r="FRP820" s="72"/>
      <c r="FRQ820" s="72"/>
      <c r="FRR820" s="72"/>
      <c r="FRS820" s="72"/>
      <c r="FRT820" s="72"/>
      <c r="FRU820" s="72"/>
      <c r="FRV820" s="72"/>
      <c r="FRW820" s="72"/>
      <c r="FRX820" s="72"/>
      <c r="FRY820" s="72"/>
      <c r="FRZ820" s="72"/>
      <c r="FSA820" s="72"/>
      <c r="FSB820" s="72"/>
      <c r="FSC820" s="72"/>
      <c r="FSD820" s="72"/>
      <c r="FSE820" s="72"/>
      <c r="FSF820" s="72"/>
      <c r="FSG820" s="72"/>
      <c r="FSH820" s="72"/>
      <c r="FSI820" s="72"/>
      <c r="FSJ820" s="72"/>
      <c r="FSK820" s="72"/>
      <c r="FSL820" s="72"/>
      <c r="FSM820" s="72"/>
      <c r="FSN820" s="72"/>
      <c r="FSO820" s="72"/>
      <c r="FSP820" s="72"/>
      <c r="FSQ820" s="72"/>
      <c r="FSR820" s="72"/>
      <c r="FSS820" s="72"/>
      <c r="FST820" s="72"/>
      <c r="FSU820" s="72"/>
      <c r="FSV820" s="72"/>
      <c r="FSW820" s="72"/>
      <c r="FSX820" s="72"/>
      <c r="FSY820" s="72"/>
      <c r="FSZ820" s="72"/>
      <c r="FTA820" s="72"/>
      <c r="FTB820" s="72"/>
      <c r="FTC820" s="72"/>
      <c r="FTD820" s="72"/>
      <c r="FTE820" s="72"/>
      <c r="FTF820" s="72"/>
      <c r="FTG820" s="72"/>
      <c r="FTH820" s="72"/>
      <c r="FTI820" s="72"/>
      <c r="FTJ820" s="72"/>
      <c r="FTK820" s="72"/>
      <c r="FTL820" s="72"/>
      <c r="FTM820" s="72"/>
      <c r="FTN820" s="72"/>
      <c r="FTO820" s="72"/>
      <c r="FTP820" s="72"/>
      <c r="FTQ820" s="72"/>
      <c r="FTR820" s="72"/>
      <c r="FTS820" s="72"/>
      <c r="FTT820" s="72"/>
      <c r="FTU820" s="72"/>
      <c r="FTV820" s="72"/>
      <c r="FTW820" s="72"/>
      <c r="FTX820" s="72"/>
      <c r="FTY820" s="72"/>
      <c r="FTZ820" s="72"/>
      <c r="FUA820" s="72"/>
      <c r="FUB820" s="72"/>
      <c r="FUC820" s="72"/>
      <c r="FUD820" s="72"/>
      <c r="FUE820" s="72"/>
      <c r="FUF820" s="72"/>
      <c r="FUG820" s="72"/>
      <c r="FUH820" s="72"/>
      <c r="FUI820" s="72"/>
      <c r="FUJ820" s="72"/>
      <c r="FUK820" s="72"/>
      <c r="FUL820" s="72"/>
      <c r="FUM820" s="72"/>
      <c r="FUN820" s="72"/>
      <c r="FUO820" s="72"/>
      <c r="FUP820" s="72"/>
      <c r="FUQ820" s="72"/>
      <c r="FUR820" s="72"/>
      <c r="FUS820" s="72"/>
      <c r="FUT820" s="72"/>
      <c r="FUU820" s="72"/>
      <c r="FUV820" s="72"/>
      <c r="FUW820" s="72"/>
      <c r="FUX820" s="72"/>
      <c r="FUY820" s="72"/>
      <c r="FUZ820" s="72"/>
      <c r="FVA820" s="72"/>
      <c r="FVB820" s="72"/>
      <c r="FVC820" s="72"/>
      <c r="FVD820" s="72"/>
      <c r="FVE820" s="72"/>
      <c r="FVF820" s="72"/>
      <c r="FVG820" s="72"/>
      <c r="FVH820" s="72"/>
      <c r="FVI820" s="72"/>
      <c r="FVJ820" s="72"/>
      <c r="FVK820" s="72"/>
      <c r="FVL820" s="72"/>
      <c r="FVM820" s="72"/>
      <c r="FVN820" s="72"/>
      <c r="FVO820" s="72"/>
      <c r="FVP820" s="72"/>
      <c r="FVQ820" s="72"/>
      <c r="FVR820" s="72"/>
      <c r="FVS820" s="72"/>
      <c r="FVT820" s="72"/>
      <c r="FVU820" s="72"/>
      <c r="FVV820" s="72"/>
      <c r="FVW820" s="72"/>
      <c r="FVX820" s="72"/>
      <c r="FVY820" s="72"/>
      <c r="FVZ820" s="72"/>
      <c r="FWA820" s="72"/>
      <c r="FWB820" s="72"/>
      <c r="FWC820" s="72"/>
      <c r="FWD820" s="72"/>
      <c r="FWE820" s="72"/>
      <c r="FWF820" s="72"/>
      <c r="FWG820" s="72"/>
      <c r="FWH820" s="72"/>
      <c r="FWI820" s="72"/>
      <c r="FWJ820" s="72"/>
      <c r="FWK820" s="72"/>
      <c r="FWL820" s="72"/>
      <c r="FWM820" s="72"/>
      <c r="FWN820" s="72"/>
      <c r="FWO820" s="72"/>
      <c r="FWP820" s="72"/>
      <c r="FWQ820" s="72"/>
      <c r="FWR820" s="72"/>
      <c r="FWS820" s="72"/>
      <c r="FWT820" s="72"/>
      <c r="FWU820" s="72"/>
      <c r="FWV820" s="72"/>
      <c r="FWW820" s="72"/>
      <c r="FWX820" s="72"/>
      <c r="FWY820" s="72"/>
      <c r="FWZ820" s="72"/>
      <c r="FXA820" s="72"/>
      <c r="FXB820" s="72"/>
      <c r="FXC820" s="72"/>
      <c r="FXD820" s="72"/>
      <c r="FXE820" s="72"/>
      <c r="FXF820" s="72"/>
      <c r="FXG820" s="72"/>
      <c r="FXH820" s="72"/>
      <c r="FXI820" s="72"/>
      <c r="FXJ820" s="72"/>
      <c r="FXK820" s="72"/>
      <c r="FXL820" s="72"/>
      <c r="FXM820" s="72"/>
      <c r="FXN820" s="72"/>
      <c r="FXO820" s="72"/>
      <c r="FXP820" s="72"/>
      <c r="FXQ820" s="72"/>
      <c r="FXR820" s="72"/>
      <c r="FXS820" s="72"/>
      <c r="FXT820" s="72"/>
      <c r="FXU820" s="72"/>
      <c r="FXV820" s="72"/>
      <c r="FXW820" s="72"/>
      <c r="FXX820" s="72"/>
      <c r="FXY820" s="72"/>
      <c r="FXZ820" s="72"/>
      <c r="FYA820" s="72"/>
      <c r="FYB820" s="72"/>
      <c r="FYC820" s="72"/>
      <c r="FYD820" s="72"/>
      <c r="FYE820" s="72"/>
      <c r="FYF820" s="72"/>
      <c r="FYG820" s="72"/>
      <c r="FYH820" s="72"/>
      <c r="FYI820" s="72"/>
      <c r="FYJ820" s="72"/>
      <c r="FYK820" s="72"/>
      <c r="FYL820" s="72"/>
      <c r="FYM820" s="72"/>
      <c r="FYN820" s="72"/>
      <c r="FYO820" s="72"/>
      <c r="FYP820" s="72"/>
      <c r="FYQ820" s="72"/>
      <c r="FYR820" s="72"/>
      <c r="FYS820" s="72"/>
      <c r="FYT820" s="72"/>
      <c r="FYU820" s="72"/>
      <c r="FYV820" s="72"/>
      <c r="FYW820" s="72"/>
      <c r="FYX820" s="72"/>
      <c r="FYY820" s="72"/>
      <c r="FYZ820" s="72"/>
      <c r="FZA820" s="72"/>
      <c r="FZB820" s="72"/>
      <c r="FZC820" s="72"/>
      <c r="FZD820" s="72"/>
      <c r="FZE820" s="72"/>
      <c r="FZF820" s="72"/>
      <c r="FZG820" s="72"/>
      <c r="FZH820" s="72"/>
      <c r="FZI820" s="72"/>
      <c r="FZJ820" s="72"/>
      <c r="FZK820" s="72"/>
      <c r="FZL820" s="72"/>
      <c r="FZM820" s="72"/>
      <c r="FZN820" s="72"/>
      <c r="FZO820" s="72"/>
      <c r="FZP820" s="72"/>
      <c r="FZQ820" s="72"/>
      <c r="FZR820" s="72"/>
      <c r="FZS820" s="72"/>
      <c r="FZT820" s="72"/>
      <c r="FZU820" s="72"/>
      <c r="FZV820" s="72"/>
      <c r="FZW820" s="72"/>
      <c r="FZX820" s="72"/>
      <c r="FZY820" s="72"/>
      <c r="FZZ820" s="72"/>
      <c r="GAA820" s="72"/>
      <c r="GAB820" s="72"/>
      <c r="GAC820" s="72"/>
      <c r="GAD820" s="72"/>
      <c r="GAE820" s="72"/>
      <c r="GAF820" s="72"/>
      <c r="GAG820" s="72"/>
      <c r="GAH820" s="72"/>
      <c r="GAI820" s="72"/>
      <c r="GAJ820" s="72"/>
      <c r="GAK820" s="72"/>
      <c r="GAL820" s="72"/>
      <c r="GAM820" s="72"/>
      <c r="GAN820" s="72"/>
      <c r="GAO820" s="72"/>
      <c r="GAP820" s="72"/>
      <c r="GAQ820" s="72"/>
      <c r="GAR820" s="72"/>
      <c r="GAS820" s="72"/>
      <c r="GAT820" s="72"/>
      <c r="GAU820" s="72"/>
      <c r="GAV820" s="72"/>
      <c r="GAW820" s="72"/>
      <c r="GAX820" s="72"/>
      <c r="GAY820" s="72"/>
      <c r="GAZ820" s="72"/>
      <c r="GBA820" s="72"/>
      <c r="GBB820" s="72"/>
      <c r="GBC820" s="72"/>
      <c r="GBD820" s="72"/>
      <c r="GBE820" s="72"/>
      <c r="GBF820" s="72"/>
      <c r="GBG820" s="72"/>
      <c r="GBH820" s="72"/>
      <c r="GBI820" s="72"/>
      <c r="GBJ820" s="72"/>
      <c r="GBK820" s="72"/>
      <c r="GBL820" s="72"/>
      <c r="GBM820" s="72"/>
      <c r="GBN820" s="72"/>
      <c r="GBO820" s="72"/>
      <c r="GBP820" s="72"/>
      <c r="GBQ820" s="72"/>
      <c r="GBR820" s="72"/>
      <c r="GBS820" s="72"/>
      <c r="GBT820" s="72"/>
      <c r="GBU820" s="72"/>
      <c r="GBV820" s="72"/>
      <c r="GBW820" s="72"/>
      <c r="GBX820" s="72"/>
      <c r="GBY820" s="72"/>
      <c r="GBZ820" s="72"/>
      <c r="GCA820" s="72"/>
      <c r="GCB820" s="72"/>
      <c r="GCC820" s="72"/>
      <c r="GCD820" s="72"/>
      <c r="GCE820" s="72"/>
      <c r="GCF820" s="72"/>
      <c r="GCG820" s="72"/>
      <c r="GCH820" s="72"/>
      <c r="GCI820" s="72"/>
      <c r="GCJ820" s="72"/>
      <c r="GCK820" s="72"/>
      <c r="GCL820" s="72"/>
      <c r="GCM820" s="72"/>
      <c r="GCN820" s="72"/>
      <c r="GCO820" s="72"/>
      <c r="GCP820" s="72"/>
      <c r="GCQ820" s="72"/>
      <c r="GCR820" s="72"/>
      <c r="GCS820" s="72"/>
      <c r="GCT820" s="72"/>
      <c r="GCU820" s="72"/>
      <c r="GCV820" s="72"/>
      <c r="GCW820" s="72"/>
      <c r="GCX820" s="72"/>
      <c r="GCY820" s="72"/>
      <c r="GCZ820" s="72"/>
      <c r="GDA820" s="72"/>
      <c r="GDB820" s="72"/>
      <c r="GDC820" s="72"/>
      <c r="GDD820" s="72"/>
      <c r="GDE820" s="72"/>
      <c r="GDF820" s="72"/>
      <c r="GDG820" s="72"/>
      <c r="GDH820" s="72"/>
      <c r="GDI820" s="72"/>
      <c r="GDJ820" s="72"/>
      <c r="GDK820" s="72"/>
      <c r="GDL820" s="72"/>
      <c r="GDM820" s="72"/>
      <c r="GDN820" s="72"/>
      <c r="GDO820" s="72"/>
      <c r="GDP820" s="72"/>
      <c r="GDQ820" s="72"/>
      <c r="GDR820" s="72"/>
      <c r="GDS820" s="72"/>
      <c r="GDT820" s="72"/>
      <c r="GDU820" s="72"/>
      <c r="GDV820" s="72"/>
      <c r="GDW820" s="72"/>
      <c r="GDX820" s="72"/>
      <c r="GDY820" s="72"/>
      <c r="GDZ820" s="72"/>
      <c r="GEA820" s="72"/>
      <c r="GEB820" s="72"/>
      <c r="GEC820" s="72"/>
      <c r="GED820" s="72"/>
      <c r="GEE820" s="72"/>
      <c r="GEF820" s="72"/>
      <c r="GEG820" s="72"/>
      <c r="GEH820" s="72"/>
      <c r="GEI820" s="72"/>
      <c r="GEJ820" s="72"/>
      <c r="GEK820" s="72"/>
      <c r="GEL820" s="72"/>
      <c r="GEM820" s="72"/>
      <c r="GEN820" s="72"/>
      <c r="GEO820" s="72"/>
      <c r="GEP820" s="72"/>
      <c r="GEQ820" s="72"/>
      <c r="GER820" s="72"/>
      <c r="GES820" s="72"/>
      <c r="GET820" s="72"/>
      <c r="GEU820" s="72"/>
      <c r="GEV820" s="72"/>
      <c r="GEW820" s="72"/>
      <c r="GEX820" s="72"/>
      <c r="GEY820" s="72"/>
      <c r="GEZ820" s="72"/>
      <c r="GFA820" s="72"/>
      <c r="GFB820" s="72"/>
      <c r="GFC820" s="72"/>
      <c r="GFD820" s="72"/>
      <c r="GFE820" s="72"/>
      <c r="GFF820" s="72"/>
      <c r="GFG820" s="72"/>
      <c r="GFH820" s="72"/>
      <c r="GFI820" s="72"/>
      <c r="GFJ820" s="72"/>
      <c r="GFK820" s="72"/>
      <c r="GFL820" s="72"/>
      <c r="GFM820" s="72"/>
      <c r="GFN820" s="72"/>
      <c r="GFO820" s="72"/>
      <c r="GFP820" s="72"/>
      <c r="GFQ820" s="72"/>
      <c r="GFR820" s="72"/>
      <c r="GFS820" s="72"/>
      <c r="GFT820" s="72"/>
      <c r="GFU820" s="72"/>
      <c r="GFV820" s="72"/>
      <c r="GFW820" s="72"/>
      <c r="GFX820" s="72"/>
      <c r="GFY820" s="72"/>
      <c r="GFZ820" s="72"/>
      <c r="GGA820" s="72"/>
      <c r="GGB820" s="72"/>
      <c r="GGC820" s="72"/>
      <c r="GGD820" s="72"/>
      <c r="GGE820" s="72"/>
      <c r="GGF820" s="72"/>
      <c r="GGG820" s="72"/>
      <c r="GGH820" s="72"/>
      <c r="GGI820" s="72"/>
      <c r="GGJ820" s="72"/>
      <c r="GGK820" s="72"/>
      <c r="GGL820" s="72"/>
      <c r="GGM820" s="72"/>
      <c r="GGN820" s="72"/>
      <c r="GGO820" s="72"/>
      <c r="GGP820" s="72"/>
      <c r="GGQ820" s="72"/>
      <c r="GGR820" s="72"/>
      <c r="GGS820" s="72"/>
      <c r="GGT820" s="72"/>
      <c r="GGU820" s="72"/>
      <c r="GGV820" s="72"/>
      <c r="GGW820" s="72"/>
      <c r="GGX820" s="72"/>
      <c r="GGY820" s="72"/>
      <c r="GGZ820" s="72"/>
      <c r="GHA820" s="72"/>
      <c r="GHB820" s="72"/>
      <c r="GHC820" s="72"/>
      <c r="GHD820" s="72"/>
      <c r="GHE820" s="72"/>
      <c r="GHF820" s="72"/>
      <c r="GHG820" s="72"/>
      <c r="GHH820" s="72"/>
      <c r="GHI820" s="72"/>
      <c r="GHJ820" s="72"/>
      <c r="GHK820" s="72"/>
      <c r="GHL820" s="72"/>
      <c r="GHM820" s="72"/>
      <c r="GHN820" s="72"/>
      <c r="GHO820" s="72"/>
      <c r="GHP820" s="72"/>
      <c r="GHQ820" s="72"/>
      <c r="GHR820" s="72"/>
      <c r="GHS820" s="72"/>
      <c r="GHT820" s="72"/>
      <c r="GHU820" s="72"/>
      <c r="GHV820" s="72"/>
      <c r="GHW820" s="72"/>
      <c r="GHX820" s="72"/>
      <c r="GHY820" s="72"/>
      <c r="GHZ820" s="72"/>
      <c r="GIA820" s="72"/>
      <c r="GIB820" s="72"/>
      <c r="GIC820" s="72"/>
      <c r="GID820" s="72"/>
      <c r="GIE820" s="72"/>
      <c r="GIF820" s="72"/>
      <c r="GIG820" s="72"/>
      <c r="GIH820" s="72"/>
      <c r="GII820" s="72"/>
      <c r="GIJ820" s="72"/>
      <c r="GIK820" s="72"/>
      <c r="GIL820" s="72"/>
      <c r="GIM820" s="72"/>
      <c r="GIN820" s="72"/>
      <c r="GIO820" s="72"/>
      <c r="GIP820" s="72"/>
      <c r="GIQ820" s="72"/>
      <c r="GIR820" s="72"/>
      <c r="GIS820" s="72"/>
      <c r="GIT820" s="72"/>
      <c r="GIU820" s="72"/>
      <c r="GIV820" s="72"/>
      <c r="GIW820" s="72"/>
      <c r="GIX820" s="72"/>
      <c r="GIY820" s="72"/>
      <c r="GIZ820" s="72"/>
      <c r="GJA820" s="72"/>
      <c r="GJB820" s="72"/>
      <c r="GJC820" s="72"/>
      <c r="GJD820" s="72"/>
      <c r="GJE820" s="72"/>
      <c r="GJF820" s="72"/>
      <c r="GJG820" s="72"/>
      <c r="GJH820" s="72"/>
      <c r="GJI820" s="72"/>
      <c r="GJJ820" s="72"/>
      <c r="GJK820" s="72"/>
      <c r="GJL820" s="72"/>
      <c r="GJM820" s="72"/>
      <c r="GJN820" s="72"/>
      <c r="GJO820" s="72"/>
      <c r="GJP820" s="72"/>
      <c r="GJQ820" s="72"/>
      <c r="GJR820" s="72"/>
      <c r="GJS820" s="72"/>
      <c r="GJT820" s="72"/>
      <c r="GJU820" s="72"/>
      <c r="GJV820" s="72"/>
      <c r="GJW820" s="72"/>
      <c r="GJX820" s="72"/>
      <c r="GJY820" s="72"/>
      <c r="GJZ820" s="72"/>
      <c r="GKA820" s="72"/>
      <c r="GKB820" s="72"/>
      <c r="GKC820" s="72"/>
      <c r="GKD820" s="72"/>
      <c r="GKE820" s="72"/>
      <c r="GKF820" s="72"/>
      <c r="GKG820" s="72"/>
      <c r="GKH820" s="72"/>
      <c r="GKI820" s="72"/>
      <c r="GKJ820" s="72"/>
      <c r="GKK820" s="72"/>
      <c r="GKL820" s="72"/>
      <c r="GKM820" s="72"/>
      <c r="GKN820" s="72"/>
      <c r="GKO820" s="72"/>
      <c r="GKP820" s="72"/>
      <c r="GKQ820" s="72"/>
      <c r="GKR820" s="72"/>
      <c r="GKS820" s="72"/>
      <c r="GKT820" s="72"/>
      <c r="GKU820" s="72"/>
      <c r="GKV820" s="72"/>
      <c r="GKW820" s="72"/>
      <c r="GKX820" s="72"/>
      <c r="GKY820" s="72"/>
      <c r="GKZ820" s="72"/>
      <c r="GLA820" s="72"/>
      <c r="GLB820" s="72"/>
      <c r="GLC820" s="72"/>
      <c r="GLD820" s="72"/>
      <c r="GLE820" s="72"/>
      <c r="GLF820" s="72"/>
      <c r="GLG820" s="72"/>
      <c r="GLH820" s="72"/>
      <c r="GLI820" s="72"/>
      <c r="GLJ820" s="72"/>
      <c r="GLK820" s="72"/>
      <c r="GLL820" s="72"/>
      <c r="GLM820" s="72"/>
      <c r="GLN820" s="72"/>
      <c r="GLO820" s="72"/>
      <c r="GLP820" s="72"/>
      <c r="GLQ820" s="72"/>
      <c r="GLR820" s="72"/>
      <c r="GLS820" s="72"/>
      <c r="GLT820" s="72"/>
      <c r="GLU820" s="72"/>
      <c r="GLV820" s="72"/>
      <c r="GLW820" s="72"/>
      <c r="GLX820" s="72"/>
      <c r="GLY820" s="72"/>
      <c r="GLZ820" s="72"/>
      <c r="GMA820" s="72"/>
      <c r="GMB820" s="72"/>
      <c r="GMC820" s="72"/>
      <c r="GMD820" s="72"/>
      <c r="GME820" s="72"/>
      <c r="GMF820" s="72"/>
      <c r="GMG820" s="72"/>
      <c r="GMH820" s="72"/>
      <c r="GMI820" s="72"/>
      <c r="GMJ820" s="72"/>
      <c r="GMK820" s="72"/>
      <c r="GML820" s="72"/>
      <c r="GMM820" s="72"/>
      <c r="GMN820" s="72"/>
      <c r="GMO820" s="72"/>
      <c r="GMP820" s="72"/>
      <c r="GMQ820" s="72"/>
      <c r="GMR820" s="72"/>
      <c r="GMS820" s="72"/>
      <c r="GMT820" s="72"/>
      <c r="GMU820" s="72"/>
      <c r="GMV820" s="72"/>
      <c r="GMW820" s="72"/>
      <c r="GMX820" s="72"/>
      <c r="GMY820" s="72"/>
      <c r="GMZ820" s="72"/>
      <c r="GNA820" s="72"/>
      <c r="GNB820" s="72"/>
      <c r="GNC820" s="72"/>
      <c r="GND820" s="72"/>
      <c r="GNE820" s="72"/>
      <c r="GNF820" s="72"/>
      <c r="GNG820" s="72"/>
      <c r="GNH820" s="72"/>
      <c r="GNI820" s="72"/>
      <c r="GNJ820" s="72"/>
      <c r="GNK820" s="72"/>
      <c r="GNL820" s="72"/>
      <c r="GNM820" s="72"/>
      <c r="GNN820" s="72"/>
      <c r="GNO820" s="72"/>
      <c r="GNP820" s="72"/>
      <c r="GNQ820" s="72"/>
      <c r="GNR820" s="72"/>
      <c r="GNS820" s="72"/>
      <c r="GNT820" s="72"/>
      <c r="GNU820" s="72"/>
      <c r="GNV820" s="72"/>
      <c r="GNW820" s="72"/>
      <c r="GNX820" s="72"/>
      <c r="GNY820" s="72"/>
      <c r="GNZ820" s="72"/>
      <c r="GOA820" s="72"/>
      <c r="GOB820" s="72"/>
      <c r="GOC820" s="72"/>
      <c r="GOD820" s="72"/>
      <c r="GOE820" s="72"/>
      <c r="GOF820" s="72"/>
      <c r="GOG820" s="72"/>
      <c r="GOH820" s="72"/>
      <c r="GOI820" s="72"/>
      <c r="GOJ820" s="72"/>
      <c r="GOK820" s="72"/>
      <c r="GOL820" s="72"/>
      <c r="GOM820" s="72"/>
      <c r="GON820" s="72"/>
      <c r="GOO820" s="72"/>
      <c r="GOP820" s="72"/>
      <c r="GOQ820" s="72"/>
      <c r="GOR820" s="72"/>
      <c r="GOS820" s="72"/>
      <c r="GOT820" s="72"/>
      <c r="GOU820" s="72"/>
      <c r="GOV820" s="72"/>
      <c r="GOW820" s="72"/>
      <c r="GOX820" s="72"/>
      <c r="GOY820" s="72"/>
      <c r="GOZ820" s="72"/>
      <c r="GPA820" s="72"/>
      <c r="GPB820" s="72"/>
      <c r="GPC820" s="72"/>
      <c r="GPD820" s="72"/>
      <c r="GPE820" s="72"/>
      <c r="GPF820" s="72"/>
      <c r="GPG820" s="72"/>
      <c r="GPH820" s="72"/>
      <c r="GPI820" s="72"/>
      <c r="GPJ820" s="72"/>
      <c r="GPK820" s="72"/>
      <c r="GPL820" s="72"/>
      <c r="GPM820" s="72"/>
      <c r="GPN820" s="72"/>
      <c r="GPO820" s="72"/>
      <c r="GPP820" s="72"/>
      <c r="GPQ820" s="72"/>
      <c r="GPR820" s="72"/>
      <c r="GPS820" s="72"/>
      <c r="GPT820" s="72"/>
      <c r="GPU820" s="72"/>
      <c r="GPV820" s="72"/>
      <c r="GPW820" s="72"/>
      <c r="GPX820" s="72"/>
      <c r="GPY820" s="72"/>
      <c r="GPZ820" s="72"/>
      <c r="GQA820" s="72"/>
      <c r="GQB820" s="72"/>
      <c r="GQC820" s="72"/>
      <c r="GQD820" s="72"/>
      <c r="GQE820" s="72"/>
      <c r="GQF820" s="72"/>
      <c r="GQG820" s="72"/>
      <c r="GQH820" s="72"/>
      <c r="GQI820" s="72"/>
      <c r="GQJ820" s="72"/>
      <c r="GQK820" s="72"/>
      <c r="GQL820" s="72"/>
      <c r="GQM820" s="72"/>
      <c r="GQN820" s="72"/>
      <c r="GQO820" s="72"/>
      <c r="GQP820" s="72"/>
      <c r="GQQ820" s="72"/>
      <c r="GQR820" s="72"/>
      <c r="GQS820" s="72"/>
      <c r="GQT820" s="72"/>
      <c r="GQU820" s="72"/>
      <c r="GQV820" s="72"/>
      <c r="GQW820" s="72"/>
      <c r="GQX820" s="72"/>
      <c r="GQY820" s="72"/>
      <c r="GQZ820" s="72"/>
      <c r="GRA820" s="72"/>
      <c r="GRB820" s="72"/>
      <c r="GRC820" s="72"/>
      <c r="GRD820" s="72"/>
      <c r="GRE820" s="72"/>
      <c r="GRF820" s="72"/>
      <c r="GRG820" s="72"/>
      <c r="GRH820" s="72"/>
      <c r="GRI820" s="72"/>
      <c r="GRJ820" s="72"/>
      <c r="GRK820" s="72"/>
      <c r="GRL820" s="72"/>
      <c r="GRM820" s="72"/>
      <c r="GRN820" s="72"/>
      <c r="GRO820" s="72"/>
      <c r="GRP820" s="72"/>
      <c r="GRQ820" s="72"/>
      <c r="GRR820" s="72"/>
      <c r="GRS820" s="72"/>
      <c r="GRT820" s="72"/>
      <c r="GRU820" s="72"/>
      <c r="GRV820" s="72"/>
      <c r="GRW820" s="72"/>
      <c r="GRX820" s="72"/>
      <c r="GRY820" s="72"/>
      <c r="GRZ820" s="72"/>
      <c r="GSA820" s="72"/>
      <c r="GSB820" s="72"/>
      <c r="GSC820" s="72"/>
      <c r="GSD820" s="72"/>
      <c r="GSE820" s="72"/>
      <c r="GSF820" s="72"/>
      <c r="GSG820" s="72"/>
      <c r="GSH820" s="72"/>
      <c r="GSI820" s="72"/>
      <c r="GSJ820" s="72"/>
      <c r="GSK820" s="72"/>
      <c r="GSL820" s="72"/>
      <c r="GSM820" s="72"/>
      <c r="GSN820" s="72"/>
      <c r="GSO820" s="72"/>
      <c r="GSP820" s="72"/>
      <c r="GSQ820" s="72"/>
      <c r="GSR820" s="72"/>
      <c r="GSS820" s="72"/>
      <c r="GST820" s="72"/>
      <c r="GSU820" s="72"/>
      <c r="GSV820" s="72"/>
      <c r="GSW820" s="72"/>
      <c r="GSX820" s="72"/>
      <c r="GSY820" s="72"/>
      <c r="GSZ820" s="72"/>
      <c r="GTA820" s="72"/>
      <c r="GTB820" s="72"/>
      <c r="GTC820" s="72"/>
      <c r="GTD820" s="72"/>
      <c r="GTE820" s="72"/>
      <c r="GTF820" s="72"/>
      <c r="GTG820" s="72"/>
      <c r="GTH820" s="72"/>
      <c r="GTI820" s="72"/>
      <c r="GTJ820" s="72"/>
      <c r="GTK820" s="72"/>
      <c r="GTL820" s="72"/>
      <c r="GTM820" s="72"/>
      <c r="GTN820" s="72"/>
      <c r="GTO820" s="72"/>
      <c r="GTP820" s="72"/>
      <c r="GTQ820" s="72"/>
      <c r="GTR820" s="72"/>
      <c r="GTS820" s="72"/>
      <c r="GTT820" s="72"/>
      <c r="GTU820" s="72"/>
      <c r="GTV820" s="72"/>
      <c r="GTW820" s="72"/>
      <c r="GTX820" s="72"/>
      <c r="GTY820" s="72"/>
      <c r="GTZ820" s="72"/>
      <c r="GUA820" s="72"/>
      <c r="GUB820" s="72"/>
      <c r="GUC820" s="72"/>
      <c r="GUD820" s="72"/>
      <c r="GUE820" s="72"/>
      <c r="GUF820" s="72"/>
      <c r="GUG820" s="72"/>
      <c r="GUH820" s="72"/>
      <c r="GUI820" s="72"/>
      <c r="GUJ820" s="72"/>
      <c r="GUK820" s="72"/>
      <c r="GUL820" s="72"/>
      <c r="GUM820" s="72"/>
      <c r="GUN820" s="72"/>
      <c r="GUO820" s="72"/>
      <c r="GUP820" s="72"/>
      <c r="GUQ820" s="72"/>
      <c r="GUR820" s="72"/>
      <c r="GUS820" s="72"/>
      <c r="GUT820" s="72"/>
      <c r="GUU820" s="72"/>
      <c r="GUV820" s="72"/>
      <c r="GUW820" s="72"/>
      <c r="GUX820" s="72"/>
      <c r="GUY820" s="72"/>
      <c r="GUZ820" s="72"/>
      <c r="GVA820" s="72"/>
      <c r="GVB820" s="72"/>
      <c r="GVC820" s="72"/>
      <c r="GVD820" s="72"/>
      <c r="GVE820" s="72"/>
      <c r="GVF820" s="72"/>
      <c r="GVG820" s="72"/>
      <c r="GVH820" s="72"/>
      <c r="GVI820" s="72"/>
      <c r="GVJ820" s="72"/>
      <c r="GVK820" s="72"/>
      <c r="GVL820" s="72"/>
      <c r="GVM820" s="72"/>
      <c r="GVN820" s="72"/>
      <c r="GVO820" s="72"/>
      <c r="GVP820" s="72"/>
      <c r="GVQ820" s="72"/>
      <c r="GVR820" s="72"/>
      <c r="GVS820" s="72"/>
      <c r="GVT820" s="72"/>
      <c r="GVU820" s="72"/>
      <c r="GVV820" s="72"/>
      <c r="GVW820" s="72"/>
      <c r="GVX820" s="72"/>
      <c r="GVY820" s="72"/>
      <c r="GVZ820" s="72"/>
      <c r="GWA820" s="72"/>
      <c r="GWB820" s="72"/>
      <c r="GWC820" s="72"/>
      <c r="GWD820" s="72"/>
      <c r="GWE820" s="72"/>
      <c r="GWF820" s="72"/>
      <c r="GWG820" s="72"/>
      <c r="GWH820" s="72"/>
      <c r="GWI820" s="72"/>
      <c r="GWJ820" s="72"/>
      <c r="GWK820" s="72"/>
      <c r="GWL820" s="72"/>
      <c r="GWM820" s="72"/>
      <c r="GWN820" s="72"/>
      <c r="GWO820" s="72"/>
      <c r="GWP820" s="72"/>
      <c r="GWQ820" s="72"/>
      <c r="GWR820" s="72"/>
      <c r="GWS820" s="72"/>
      <c r="GWT820" s="72"/>
      <c r="GWU820" s="72"/>
      <c r="GWV820" s="72"/>
      <c r="GWW820" s="72"/>
      <c r="GWX820" s="72"/>
      <c r="GWY820" s="72"/>
      <c r="GWZ820" s="72"/>
      <c r="GXA820" s="72"/>
      <c r="GXB820" s="72"/>
      <c r="GXC820" s="72"/>
      <c r="GXD820" s="72"/>
      <c r="GXE820" s="72"/>
      <c r="GXF820" s="72"/>
      <c r="GXG820" s="72"/>
      <c r="GXH820" s="72"/>
      <c r="GXI820" s="72"/>
      <c r="GXJ820" s="72"/>
      <c r="GXK820" s="72"/>
      <c r="GXL820" s="72"/>
      <c r="GXM820" s="72"/>
      <c r="GXN820" s="72"/>
      <c r="GXO820" s="72"/>
      <c r="GXP820" s="72"/>
      <c r="GXQ820" s="72"/>
      <c r="GXR820" s="72"/>
      <c r="GXS820" s="72"/>
      <c r="GXT820" s="72"/>
      <c r="GXU820" s="72"/>
      <c r="GXV820" s="72"/>
      <c r="GXW820" s="72"/>
      <c r="GXX820" s="72"/>
      <c r="GXY820" s="72"/>
      <c r="GXZ820" s="72"/>
      <c r="GYA820" s="72"/>
      <c r="GYB820" s="72"/>
      <c r="GYC820" s="72"/>
      <c r="GYD820" s="72"/>
      <c r="GYE820" s="72"/>
      <c r="GYF820" s="72"/>
      <c r="GYG820" s="72"/>
      <c r="GYH820" s="72"/>
      <c r="GYI820" s="72"/>
      <c r="GYJ820" s="72"/>
      <c r="GYK820" s="72"/>
      <c r="GYL820" s="72"/>
      <c r="GYM820" s="72"/>
      <c r="GYN820" s="72"/>
      <c r="GYO820" s="72"/>
      <c r="GYP820" s="72"/>
      <c r="GYQ820" s="72"/>
      <c r="GYR820" s="72"/>
      <c r="GYS820" s="72"/>
      <c r="GYT820" s="72"/>
      <c r="GYU820" s="72"/>
      <c r="GYV820" s="72"/>
      <c r="GYW820" s="72"/>
      <c r="GYX820" s="72"/>
      <c r="GYY820" s="72"/>
      <c r="GYZ820" s="72"/>
      <c r="GZA820" s="72"/>
      <c r="GZB820" s="72"/>
      <c r="GZC820" s="72"/>
      <c r="GZD820" s="72"/>
      <c r="GZE820" s="72"/>
      <c r="GZF820" s="72"/>
      <c r="GZG820" s="72"/>
      <c r="GZH820" s="72"/>
      <c r="GZI820" s="72"/>
      <c r="GZJ820" s="72"/>
      <c r="GZK820" s="72"/>
      <c r="GZL820" s="72"/>
      <c r="GZM820" s="72"/>
      <c r="GZN820" s="72"/>
      <c r="GZO820" s="72"/>
      <c r="GZP820" s="72"/>
      <c r="GZQ820" s="72"/>
      <c r="GZR820" s="72"/>
      <c r="GZS820" s="72"/>
      <c r="GZT820" s="72"/>
      <c r="GZU820" s="72"/>
      <c r="GZV820" s="72"/>
      <c r="GZW820" s="72"/>
      <c r="GZX820" s="72"/>
      <c r="GZY820" s="72"/>
      <c r="GZZ820" s="72"/>
      <c r="HAA820" s="72"/>
      <c r="HAB820" s="72"/>
      <c r="HAC820" s="72"/>
      <c r="HAD820" s="72"/>
      <c r="HAE820" s="72"/>
      <c r="HAF820" s="72"/>
      <c r="HAG820" s="72"/>
      <c r="HAH820" s="72"/>
      <c r="HAI820" s="72"/>
      <c r="HAJ820" s="72"/>
      <c r="HAK820" s="72"/>
      <c r="HAL820" s="72"/>
      <c r="HAM820" s="72"/>
      <c r="HAN820" s="72"/>
      <c r="HAO820" s="72"/>
      <c r="HAP820" s="72"/>
      <c r="HAQ820" s="72"/>
      <c r="HAR820" s="72"/>
      <c r="HAS820" s="72"/>
      <c r="HAT820" s="72"/>
      <c r="HAU820" s="72"/>
      <c r="HAV820" s="72"/>
      <c r="HAW820" s="72"/>
      <c r="HAX820" s="72"/>
      <c r="HAY820" s="72"/>
      <c r="HAZ820" s="72"/>
      <c r="HBA820" s="72"/>
      <c r="HBB820" s="72"/>
      <c r="HBC820" s="72"/>
      <c r="HBD820" s="72"/>
      <c r="HBE820" s="72"/>
      <c r="HBF820" s="72"/>
      <c r="HBG820" s="72"/>
      <c r="HBH820" s="72"/>
      <c r="HBI820" s="72"/>
      <c r="HBJ820" s="72"/>
      <c r="HBK820" s="72"/>
      <c r="HBL820" s="72"/>
      <c r="HBM820" s="72"/>
      <c r="HBN820" s="72"/>
      <c r="HBO820" s="72"/>
      <c r="HBP820" s="72"/>
      <c r="HBQ820" s="72"/>
      <c r="HBR820" s="72"/>
      <c r="HBS820" s="72"/>
      <c r="HBT820" s="72"/>
      <c r="HBU820" s="72"/>
      <c r="HBV820" s="72"/>
      <c r="HBW820" s="72"/>
      <c r="HBX820" s="72"/>
      <c r="HBY820" s="72"/>
      <c r="HBZ820" s="72"/>
      <c r="HCA820" s="72"/>
      <c r="HCB820" s="72"/>
      <c r="HCC820" s="72"/>
      <c r="HCD820" s="72"/>
      <c r="HCE820" s="72"/>
      <c r="HCF820" s="72"/>
      <c r="HCG820" s="72"/>
      <c r="HCH820" s="72"/>
      <c r="HCI820" s="72"/>
      <c r="HCJ820" s="72"/>
      <c r="HCK820" s="72"/>
      <c r="HCL820" s="72"/>
      <c r="HCM820" s="72"/>
      <c r="HCN820" s="72"/>
      <c r="HCO820" s="72"/>
      <c r="HCP820" s="72"/>
      <c r="HCQ820" s="72"/>
      <c r="HCR820" s="72"/>
      <c r="HCS820" s="72"/>
      <c r="HCT820" s="72"/>
      <c r="HCU820" s="72"/>
      <c r="HCV820" s="72"/>
      <c r="HCW820" s="72"/>
      <c r="HCX820" s="72"/>
      <c r="HCY820" s="72"/>
      <c r="HCZ820" s="72"/>
      <c r="HDA820" s="72"/>
      <c r="HDB820" s="72"/>
      <c r="HDC820" s="72"/>
      <c r="HDD820" s="72"/>
      <c r="HDE820" s="72"/>
      <c r="HDF820" s="72"/>
      <c r="HDG820" s="72"/>
      <c r="HDH820" s="72"/>
      <c r="HDI820" s="72"/>
      <c r="HDJ820" s="72"/>
      <c r="HDK820" s="72"/>
      <c r="HDL820" s="72"/>
      <c r="HDM820" s="72"/>
      <c r="HDN820" s="72"/>
      <c r="HDO820" s="72"/>
      <c r="HDP820" s="72"/>
      <c r="HDQ820" s="72"/>
      <c r="HDR820" s="72"/>
      <c r="HDS820" s="72"/>
      <c r="HDT820" s="72"/>
      <c r="HDU820" s="72"/>
      <c r="HDV820" s="72"/>
      <c r="HDW820" s="72"/>
      <c r="HDX820" s="72"/>
      <c r="HDY820" s="72"/>
      <c r="HDZ820" s="72"/>
      <c r="HEA820" s="72"/>
      <c r="HEB820" s="72"/>
      <c r="HEC820" s="72"/>
      <c r="HED820" s="72"/>
      <c r="HEE820" s="72"/>
      <c r="HEF820" s="72"/>
      <c r="HEG820" s="72"/>
      <c r="HEH820" s="72"/>
      <c r="HEI820" s="72"/>
      <c r="HEJ820" s="72"/>
      <c r="HEK820" s="72"/>
      <c r="HEL820" s="72"/>
      <c r="HEM820" s="72"/>
      <c r="HEN820" s="72"/>
      <c r="HEO820" s="72"/>
      <c r="HEP820" s="72"/>
      <c r="HEQ820" s="72"/>
      <c r="HER820" s="72"/>
      <c r="HES820" s="72"/>
      <c r="HET820" s="72"/>
      <c r="HEU820" s="72"/>
      <c r="HEV820" s="72"/>
      <c r="HEW820" s="72"/>
      <c r="HEX820" s="72"/>
      <c r="HEY820" s="72"/>
      <c r="HEZ820" s="72"/>
      <c r="HFA820" s="72"/>
      <c r="HFB820" s="72"/>
      <c r="HFC820" s="72"/>
      <c r="HFD820" s="72"/>
      <c r="HFE820" s="72"/>
      <c r="HFF820" s="72"/>
      <c r="HFG820" s="72"/>
      <c r="HFH820" s="72"/>
      <c r="HFI820" s="72"/>
      <c r="HFJ820" s="72"/>
      <c r="HFK820" s="72"/>
      <c r="HFL820" s="72"/>
      <c r="HFM820" s="72"/>
      <c r="HFN820" s="72"/>
      <c r="HFO820" s="72"/>
      <c r="HFP820" s="72"/>
      <c r="HFQ820" s="72"/>
      <c r="HFR820" s="72"/>
      <c r="HFS820" s="72"/>
      <c r="HFT820" s="72"/>
      <c r="HFU820" s="72"/>
      <c r="HFV820" s="72"/>
      <c r="HFW820" s="72"/>
      <c r="HFX820" s="72"/>
      <c r="HFY820" s="72"/>
      <c r="HFZ820" s="72"/>
      <c r="HGA820" s="72"/>
      <c r="HGB820" s="72"/>
      <c r="HGC820" s="72"/>
      <c r="HGD820" s="72"/>
      <c r="HGE820" s="72"/>
      <c r="HGF820" s="72"/>
      <c r="HGG820" s="72"/>
      <c r="HGH820" s="72"/>
      <c r="HGI820" s="72"/>
      <c r="HGJ820" s="72"/>
      <c r="HGK820" s="72"/>
      <c r="HGL820" s="72"/>
      <c r="HGM820" s="72"/>
      <c r="HGN820" s="72"/>
      <c r="HGO820" s="72"/>
      <c r="HGP820" s="72"/>
      <c r="HGQ820" s="72"/>
      <c r="HGR820" s="72"/>
      <c r="HGS820" s="72"/>
      <c r="HGT820" s="72"/>
      <c r="HGU820" s="72"/>
      <c r="HGV820" s="72"/>
      <c r="HGW820" s="72"/>
      <c r="HGX820" s="72"/>
      <c r="HGY820" s="72"/>
      <c r="HGZ820" s="72"/>
      <c r="HHA820" s="72"/>
      <c r="HHB820" s="72"/>
      <c r="HHC820" s="72"/>
      <c r="HHD820" s="72"/>
      <c r="HHE820" s="72"/>
      <c r="HHF820" s="72"/>
      <c r="HHG820" s="72"/>
      <c r="HHH820" s="72"/>
      <c r="HHI820" s="72"/>
      <c r="HHJ820" s="72"/>
      <c r="HHK820" s="72"/>
      <c r="HHL820" s="72"/>
      <c r="HHM820" s="72"/>
      <c r="HHN820" s="72"/>
      <c r="HHO820" s="72"/>
      <c r="HHP820" s="72"/>
      <c r="HHQ820" s="72"/>
      <c r="HHR820" s="72"/>
      <c r="HHS820" s="72"/>
      <c r="HHT820" s="72"/>
      <c r="HHU820" s="72"/>
      <c r="HHV820" s="72"/>
      <c r="HHW820" s="72"/>
      <c r="HHX820" s="72"/>
      <c r="HHY820" s="72"/>
      <c r="HHZ820" s="72"/>
      <c r="HIA820" s="72"/>
      <c r="HIB820" s="72"/>
      <c r="HIC820" s="72"/>
      <c r="HID820" s="72"/>
      <c r="HIE820" s="72"/>
      <c r="HIF820" s="72"/>
      <c r="HIG820" s="72"/>
      <c r="HIH820" s="72"/>
      <c r="HII820" s="72"/>
      <c r="HIJ820" s="72"/>
      <c r="HIK820" s="72"/>
      <c r="HIL820" s="72"/>
      <c r="HIM820" s="72"/>
      <c r="HIN820" s="72"/>
      <c r="HIO820" s="72"/>
      <c r="HIP820" s="72"/>
      <c r="HIQ820" s="72"/>
      <c r="HIR820" s="72"/>
      <c r="HIS820" s="72"/>
      <c r="HIT820" s="72"/>
      <c r="HIU820" s="72"/>
      <c r="HIV820" s="72"/>
      <c r="HIW820" s="72"/>
      <c r="HIX820" s="72"/>
      <c r="HIY820" s="72"/>
      <c r="HIZ820" s="72"/>
      <c r="HJA820" s="72"/>
      <c r="HJB820" s="72"/>
      <c r="HJC820" s="72"/>
      <c r="HJD820" s="72"/>
      <c r="HJE820" s="72"/>
      <c r="HJF820" s="72"/>
      <c r="HJG820" s="72"/>
      <c r="HJH820" s="72"/>
      <c r="HJI820" s="72"/>
      <c r="HJJ820" s="72"/>
      <c r="HJK820" s="72"/>
      <c r="HJL820" s="72"/>
      <c r="HJM820" s="72"/>
      <c r="HJN820" s="72"/>
      <c r="HJO820" s="72"/>
      <c r="HJP820" s="72"/>
      <c r="HJQ820" s="72"/>
      <c r="HJR820" s="72"/>
      <c r="HJS820" s="72"/>
      <c r="HJT820" s="72"/>
      <c r="HJU820" s="72"/>
      <c r="HJV820" s="72"/>
      <c r="HJW820" s="72"/>
      <c r="HJX820" s="72"/>
      <c r="HJY820" s="72"/>
      <c r="HJZ820" s="72"/>
      <c r="HKA820" s="72"/>
      <c r="HKB820" s="72"/>
      <c r="HKC820" s="72"/>
      <c r="HKD820" s="72"/>
      <c r="HKE820" s="72"/>
      <c r="HKF820" s="72"/>
      <c r="HKG820" s="72"/>
      <c r="HKH820" s="72"/>
      <c r="HKI820" s="72"/>
      <c r="HKJ820" s="72"/>
      <c r="HKK820" s="72"/>
      <c r="HKL820" s="72"/>
      <c r="HKM820" s="72"/>
      <c r="HKN820" s="72"/>
      <c r="HKO820" s="72"/>
      <c r="HKP820" s="72"/>
      <c r="HKQ820" s="72"/>
      <c r="HKR820" s="72"/>
      <c r="HKS820" s="72"/>
      <c r="HKT820" s="72"/>
      <c r="HKU820" s="72"/>
      <c r="HKV820" s="72"/>
      <c r="HKW820" s="72"/>
      <c r="HKX820" s="72"/>
      <c r="HKY820" s="72"/>
      <c r="HKZ820" s="72"/>
      <c r="HLA820" s="72"/>
      <c r="HLB820" s="72"/>
      <c r="HLC820" s="72"/>
      <c r="HLD820" s="72"/>
      <c r="HLE820" s="72"/>
      <c r="HLF820" s="72"/>
      <c r="HLG820" s="72"/>
      <c r="HLH820" s="72"/>
      <c r="HLI820" s="72"/>
      <c r="HLJ820" s="72"/>
      <c r="HLK820" s="72"/>
      <c r="HLL820" s="72"/>
      <c r="HLM820" s="72"/>
      <c r="HLN820" s="72"/>
      <c r="HLO820" s="72"/>
      <c r="HLP820" s="72"/>
      <c r="HLQ820" s="72"/>
      <c r="HLR820" s="72"/>
      <c r="HLS820" s="72"/>
      <c r="HLT820" s="72"/>
      <c r="HLU820" s="72"/>
      <c r="HLV820" s="72"/>
      <c r="HLW820" s="72"/>
      <c r="HLX820" s="72"/>
      <c r="HLY820" s="72"/>
      <c r="HLZ820" s="72"/>
      <c r="HMA820" s="72"/>
      <c r="HMB820" s="72"/>
      <c r="HMC820" s="72"/>
      <c r="HMD820" s="72"/>
      <c r="HME820" s="72"/>
      <c r="HMF820" s="72"/>
      <c r="HMG820" s="72"/>
      <c r="HMH820" s="72"/>
      <c r="HMI820" s="72"/>
      <c r="HMJ820" s="72"/>
      <c r="HMK820" s="72"/>
      <c r="HML820" s="72"/>
      <c r="HMM820" s="72"/>
      <c r="HMN820" s="72"/>
      <c r="HMO820" s="72"/>
      <c r="HMP820" s="72"/>
      <c r="HMQ820" s="72"/>
      <c r="HMR820" s="72"/>
      <c r="HMS820" s="72"/>
      <c r="HMT820" s="72"/>
      <c r="HMU820" s="72"/>
      <c r="HMV820" s="72"/>
      <c r="HMW820" s="72"/>
      <c r="HMX820" s="72"/>
      <c r="HMY820" s="72"/>
      <c r="HMZ820" s="72"/>
      <c r="HNA820" s="72"/>
      <c r="HNB820" s="72"/>
      <c r="HNC820" s="72"/>
      <c r="HND820" s="72"/>
      <c r="HNE820" s="72"/>
      <c r="HNF820" s="72"/>
      <c r="HNG820" s="72"/>
      <c r="HNH820" s="72"/>
      <c r="HNI820" s="72"/>
      <c r="HNJ820" s="72"/>
      <c r="HNK820" s="72"/>
      <c r="HNL820" s="72"/>
      <c r="HNM820" s="72"/>
      <c r="HNN820" s="72"/>
      <c r="HNO820" s="72"/>
      <c r="HNP820" s="72"/>
      <c r="HNQ820" s="72"/>
      <c r="HNR820" s="72"/>
      <c r="HNS820" s="72"/>
      <c r="HNT820" s="72"/>
      <c r="HNU820" s="72"/>
      <c r="HNV820" s="72"/>
      <c r="HNW820" s="72"/>
      <c r="HNX820" s="72"/>
      <c r="HNY820" s="72"/>
      <c r="HNZ820" s="72"/>
      <c r="HOA820" s="72"/>
      <c r="HOB820" s="72"/>
      <c r="HOC820" s="72"/>
      <c r="HOD820" s="72"/>
      <c r="HOE820" s="72"/>
      <c r="HOF820" s="72"/>
      <c r="HOG820" s="72"/>
      <c r="HOH820" s="72"/>
      <c r="HOI820" s="72"/>
      <c r="HOJ820" s="72"/>
      <c r="HOK820" s="72"/>
      <c r="HOL820" s="72"/>
      <c r="HOM820" s="72"/>
      <c r="HON820" s="72"/>
      <c r="HOO820" s="72"/>
      <c r="HOP820" s="72"/>
      <c r="HOQ820" s="72"/>
      <c r="HOR820" s="72"/>
      <c r="HOS820" s="72"/>
      <c r="HOT820" s="72"/>
      <c r="HOU820" s="72"/>
      <c r="HOV820" s="72"/>
      <c r="HOW820" s="72"/>
      <c r="HOX820" s="72"/>
      <c r="HOY820" s="72"/>
      <c r="HOZ820" s="72"/>
      <c r="HPA820" s="72"/>
      <c r="HPB820" s="72"/>
      <c r="HPC820" s="72"/>
      <c r="HPD820" s="72"/>
      <c r="HPE820" s="72"/>
      <c r="HPF820" s="72"/>
      <c r="HPG820" s="72"/>
      <c r="HPH820" s="72"/>
      <c r="HPI820" s="72"/>
      <c r="HPJ820" s="72"/>
      <c r="HPK820" s="72"/>
      <c r="HPL820" s="72"/>
      <c r="HPM820" s="72"/>
      <c r="HPN820" s="72"/>
      <c r="HPO820" s="72"/>
      <c r="HPP820" s="72"/>
      <c r="HPQ820" s="72"/>
      <c r="HPR820" s="72"/>
      <c r="HPS820" s="72"/>
      <c r="HPT820" s="72"/>
      <c r="HPU820" s="72"/>
      <c r="HPV820" s="72"/>
      <c r="HPW820" s="72"/>
      <c r="HPX820" s="72"/>
      <c r="HPY820" s="72"/>
      <c r="HPZ820" s="72"/>
      <c r="HQA820" s="72"/>
      <c r="HQB820" s="72"/>
      <c r="HQC820" s="72"/>
      <c r="HQD820" s="72"/>
      <c r="HQE820" s="72"/>
      <c r="HQF820" s="72"/>
      <c r="HQG820" s="72"/>
      <c r="HQH820" s="72"/>
      <c r="HQI820" s="72"/>
      <c r="HQJ820" s="72"/>
      <c r="HQK820" s="72"/>
      <c r="HQL820" s="72"/>
      <c r="HQM820" s="72"/>
      <c r="HQN820" s="72"/>
      <c r="HQO820" s="72"/>
      <c r="HQP820" s="72"/>
      <c r="HQQ820" s="72"/>
      <c r="HQR820" s="72"/>
      <c r="HQS820" s="72"/>
      <c r="HQT820" s="72"/>
      <c r="HQU820" s="72"/>
      <c r="HQV820" s="72"/>
      <c r="HQW820" s="72"/>
      <c r="HQX820" s="72"/>
      <c r="HQY820" s="72"/>
      <c r="HQZ820" s="72"/>
      <c r="HRA820" s="72"/>
      <c r="HRB820" s="72"/>
      <c r="HRC820" s="72"/>
      <c r="HRD820" s="72"/>
      <c r="HRE820" s="72"/>
      <c r="HRF820" s="72"/>
      <c r="HRG820" s="72"/>
      <c r="HRH820" s="72"/>
      <c r="HRI820" s="72"/>
      <c r="HRJ820" s="72"/>
      <c r="HRK820" s="72"/>
      <c r="HRL820" s="72"/>
      <c r="HRM820" s="72"/>
      <c r="HRN820" s="72"/>
      <c r="HRO820" s="72"/>
      <c r="HRP820" s="72"/>
      <c r="HRQ820" s="72"/>
      <c r="HRR820" s="72"/>
      <c r="HRS820" s="72"/>
      <c r="HRT820" s="72"/>
      <c r="HRU820" s="72"/>
      <c r="HRV820" s="72"/>
      <c r="HRW820" s="72"/>
      <c r="HRX820" s="72"/>
      <c r="HRY820" s="72"/>
      <c r="HRZ820" s="72"/>
      <c r="HSA820" s="72"/>
      <c r="HSB820" s="72"/>
      <c r="HSC820" s="72"/>
      <c r="HSD820" s="72"/>
      <c r="HSE820" s="72"/>
      <c r="HSF820" s="72"/>
      <c r="HSG820" s="72"/>
      <c r="HSH820" s="72"/>
      <c r="HSI820" s="72"/>
      <c r="HSJ820" s="72"/>
      <c r="HSK820" s="72"/>
      <c r="HSL820" s="72"/>
      <c r="HSM820" s="72"/>
      <c r="HSN820" s="72"/>
      <c r="HSO820" s="72"/>
      <c r="HSP820" s="72"/>
      <c r="HSQ820" s="72"/>
      <c r="HSR820" s="72"/>
      <c r="HSS820" s="72"/>
      <c r="HST820" s="72"/>
      <c r="HSU820" s="72"/>
      <c r="HSV820" s="72"/>
      <c r="HSW820" s="72"/>
      <c r="HSX820" s="72"/>
      <c r="HSY820" s="72"/>
      <c r="HSZ820" s="72"/>
      <c r="HTA820" s="72"/>
      <c r="HTB820" s="72"/>
      <c r="HTC820" s="72"/>
      <c r="HTD820" s="72"/>
      <c r="HTE820" s="72"/>
      <c r="HTF820" s="72"/>
      <c r="HTG820" s="72"/>
      <c r="HTH820" s="72"/>
      <c r="HTI820" s="72"/>
      <c r="HTJ820" s="72"/>
      <c r="HTK820" s="72"/>
      <c r="HTL820" s="72"/>
      <c r="HTM820" s="72"/>
      <c r="HTN820" s="72"/>
      <c r="HTO820" s="72"/>
      <c r="HTP820" s="72"/>
      <c r="HTQ820" s="72"/>
      <c r="HTR820" s="72"/>
      <c r="HTS820" s="72"/>
      <c r="HTT820" s="72"/>
      <c r="HTU820" s="72"/>
      <c r="HTV820" s="72"/>
      <c r="HTW820" s="72"/>
      <c r="HTX820" s="72"/>
      <c r="HTY820" s="72"/>
      <c r="HTZ820" s="72"/>
      <c r="HUA820" s="72"/>
      <c r="HUB820" s="72"/>
      <c r="HUC820" s="72"/>
      <c r="HUD820" s="72"/>
      <c r="HUE820" s="72"/>
      <c r="HUF820" s="72"/>
      <c r="HUG820" s="72"/>
      <c r="HUH820" s="72"/>
      <c r="HUI820" s="72"/>
      <c r="HUJ820" s="72"/>
      <c r="HUK820" s="72"/>
      <c r="HUL820" s="72"/>
      <c r="HUM820" s="72"/>
      <c r="HUN820" s="72"/>
      <c r="HUO820" s="72"/>
      <c r="HUP820" s="72"/>
      <c r="HUQ820" s="72"/>
      <c r="HUR820" s="72"/>
      <c r="HUS820" s="72"/>
      <c r="HUT820" s="72"/>
      <c r="HUU820" s="72"/>
      <c r="HUV820" s="72"/>
      <c r="HUW820" s="72"/>
      <c r="HUX820" s="72"/>
      <c r="HUY820" s="72"/>
      <c r="HUZ820" s="72"/>
      <c r="HVA820" s="72"/>
      <c r="HVB820" s="72"/>
      <c r="HVC820" s="72"/>
      <c r="HVD820" s="72"/>
      <c r="HVE820" s="72"/>
      <c r="HVF820" s="72"/>
      <c r="HVG820" s="72"/>
      <c r="HVH820" s="72"/>
      <c r="HVI820" s="72"/>
      <c r="HVJ820" s="72"/>
      <c r="HVK820" s="72"/>
      <c r="HVL820" s="72"/>
      <c r="HVM820" s="72"/>
      <c r="HVN820" s="72"/>
      <c r="HVO820" s="72"/>
      <c r="HVP820" s="72"/>
      <c r="HVQ820" s="72"/>
      <c r="HVR820" s="72"/>
      <c r="HVS820" s="72"/>
      <c r="HVT820" s="72"/>
      <c r="HVU820" s="72"/>
      <c r="HVV820" s="72"/>
      <c r="HVW820" s="72"/>
      <c r="HVX820" s="72"/>
      <c r="HVY820" s="72"/>
      <c r="HVZ820" s="72"/>
      <c r="HWA820" s="72"/>
      <c r="HWB820" s="72"/>
      <c r="HWC820" s="72"/>
      <c r="HWD820" s="72"/>
      <c r="HWE820" s="72"/>
      <c r="HWF820" s="72"/>
      <c r="HWG820" s="72"/>
      <c r="HWH820" s="72"/>
      <c r="HWI820" s="72"/>
      <c r="HWJ820" s="72"/>
      <c r="HWK820" s="72"/>
      <c r="HWL820" s="72"/>
      <c r="HWM820" s="72"/>
      <c r="HWN820" s="72"/>
      <c r="HWO820" s="72"/>
      <c r="HWP820" s="72"/>
      <c r="HWQ820" s="72"/>
      <c r="HWR820" s="72"/>
      <c r="HWS820" s="72"/>
      <c r="HWT820" s="72"/>
      <c r="HWU820" s="72"/>
      <c r="HWV820" s="72"/>
      <c r="HWW820" s="72"/>
      <c r="HWX820" s="72"/>
      <c r="HWY820" s="72"/>
      <c r="HWZ820" s="72"/>
      <c r="HXA820" s="72"/>
      <c r="HXB820" s="72"/>
      <c r="HXC820" s="72"/>
      <c r="HXD820" s="72"/>
      <c r="HXE820" s="72"/>
      <c r="HXF820" s="72"/>
      <c r="HXG820" s="72"/>
      <c r="HXH820" s="72"/>
      <c r="HXI820" s="72"/>
      <c r="HXJ820" s="72"/>
      <c r="HXK820" s="72"/>
      <c r="HXL820" s="72"/>
      <c r="HXM820" s="72"/>
      <c r="HXN820" s="72"/>
      <c r="HXO820" s="72"/>
      <c r="HXP820" s="72"/>
      <c r="HXQ820" s="72"/>
      <c r="HXR820" s="72"/>
      <c r="HXS820" s="72"/>
      <c r="HXT820" s="72"/>
      <c r="HXU820" s="72"/>
      <c r="HXV820" s="72"/>
      <c r="HXW820" s="72"/>
      <c r="HXX820" s="72"/>
      <c r="HXY820" s="72"/>
      <c r="HXZ820" s="72"/>
      <c r="HYA820" s="72"/>
      <c r="HYB820" s="72"/>
      <c r="HYC820" s="72"/>
      <c r="HYD820" s="72"/>
      <c r="HYE820" s="72"/>
      <c r="HYF820" s="72"/>
      <c r="HYG820" s="72"/>
      <c r="HYH820" s="72"/>
      <c r="HYI820" s="72"/>
      <c r="HYJ820" s="72"/>
      <c r="HYK820" s="72"/>
      <c r="HYL820" s="72"/>
      <c r="HYM820" s="72"/>
      <c r="HYN820" s="72"/>
      <c r="HYO820" s="72"/>
      <c r="HYP820" s="72"/>
      <c r="HYQ820" s="72"/>
      <c r="HYR820" s="72"/>
      <c r="HYS820" s="72"/>
      <c r="HYT820" s="72"/>
      <c r="HYU820" s="72"/>
      <c r="HYV820" s="72"/>
      <c r="HYW820" s="72"/>
      <c r="HYX820" s="72"/>
      <c r="HYY820" s="72"/>
      <c r="HYZ820" s="72"/>
      <c r="HZA820" s="72"/>
      <c r="HZB820" s="72"/>
      <c r="HZC820" s="72"/>
      <c r="HZD820" s="72"/>
      <c r="HZE820" s="72"/>
      <c r="HZF820" s="72"/>
      <c r="HZG820" s="72"/>
      <c r="HZH820" s="72"/>
      <c r="HZI820" s="72"/>
      <c r="HZJ820" s="72"/>
      <c r="HZK820" s="72"/>
      <c r="HZL820" s="72"/>
      <c r="HZM820" s="72"/>
      <c r="HZN820" s="72"/>
      <c r="HZO820" s="72"/>
      <c r="HZP820" s="72"/>
      <c r="HZQ820" s="72"/>
      <c r="HZR820" s="72"/>
      <c r="HZS820" s="72"/>
      <c r="HZT820" s="72"/>
      <c r="HZU820" s="72"/>
      <c r="HZV820" s="72"/>
      <c r="HZW820" s="72"/>
      <c r="HZX820" s="72"/>
      <c r="HZY820" s="72"/>
      <c r="HZZ820" s="72"/>
      <c r="IAA820" s="72"/>
      <c r="IAB820" s="72"/>
      <c r="IAC820" s="72"/>
      <c r="IAD820" s="72"/>
      <c r="IAE820" s="72"/>
      <c r="IAF820" s="72"/>
      <c r="IAG820" s="72"/>
      <c r="IAH820" s="72"/>
      <c r="IAI820" s="72"/>
      <c r="IAJ820" s="72"/>
      <c r="IAK820" s="72"/>
      <c r="IAL820" s="72"/>
      <c r="IAM820" s="72"/>
      <c r="IAN820" s="72"/>
      <c r="IAO820" s="72"/>
      <c r="IAP820" s="72"/>
      <c r="IAQ820" s="72"/>
      <c r="IAR820" s="72"/>
      <c r="IAS820" s="72"/>
      <c r="IAT820" s="72"/>
      <c r="IAU820" s="72"/>
      <c r="IAV820" s="72"/>
      <c r="IAW820" s="72"/>
      <c r="IAX820" s="72"/>
      <c r="IAY820" s="72"/>
      <c r="IAZ820" s="72"/>
      <c r="IBA820" s="72"/>
      <c r="IBB820" s="72"/>
      <c r="IBC820" s="72"/>
      <c r="IBD820" s="72"/>
      <c r="IBE820" s="72"/>
      <c r="IBF820" s="72"/>
      <c r="IBG820" s="72"/>
      <c r="IBH820" s="72"/>
      <c r="IBI820" s="72"/>
      <c r="IBJ820" s="72"/>
      <c r="IBK820" s="72"/>
      <c r="IBL820" s="72"/>
      <c r="IBM820" s="72"/>
      <c r="IBN820" s="72"/>
      <c r="IBO820" s="72"/>
      <c r="IBP820" s="72"/>
      <c r="IBQ820" s="72"/>
      <c r="IBR820" s="72"/>
      <c r="IBS820" s="72"/>
      <c r="IBT820" s="72"/>
      <c r="IBU820" s="72"/>
      <c r="IBV820" s="72"/>
      <c r="IBW820" s="72"/>
      <c r="IBX820" s="72"/>
      <c r="IBY820" s="72"/>
      <c r="IBZ820" s="72"/>
      <c r="ICA820" s="72"/>
      <c r="ICB820" s="72"/>
      <c r="ICC820" s="72"/>
      <c r="ICD820" s="72"/>
      <c r="ICE820" s="72"/>
      <c r="ICF820" s="72"/>
      <c r="ICG820" s="72"/>
      <c r="ICH820" s="72"/>
      <c r="ICI820" s="72"/>
      <c r="ICJ820" s="72"/>
      <c r="ICK820" s="72"/>
      <c r="ICL820" s="72"/>
      <c r="ICM820" s="72"/>
      <c r="ICN820" s="72"/>
      <c r="ICO820" s="72"/>
      <c r="ICP820" s="72"/>
      <c r="ICQ820" s="72"/>
      <c r="ICR820" s="72"/>
      <c r="ICS820" s="72"/>
      <c r="ICT820" s="72"/>
      <c r="ICU820" s="72"/>
      <c r="ICV820" s="72"/>
      <c r="ICW820" s="72"/>
      <c r="ICX820" s="72"/>
      <c r="ICY820" s="72"/>
      <c r="ICZ820" s="72"/>
      <c r="IDA820" s="72"/>
      <c r="IDB820" s="72"/>
      <c r="IDC820" s="72"/>
      <c r="IDD820" s="72"/>
      <c r="IDE820" s="72"/>
      <c r="IDF820" s="72"/>
      <c r="IDG820" s="72"/>
      <c r="IDH820" s="72"/>
      <c r="IDI820" s="72"/>
      <c r="IDJ820" s="72"/>
      <c r="IDK820" s="72"/>
      <c r="IDL820" s="72"/>
      <c r="IDM820" s="72"/>
      <c r="IDN820" s="72"/>
      <c r="IDO820" s="72"/>
      <c r="IDP820" s="72"/>
      <c r="IDQ820" s="72"/>
      <c r="IDR820" s="72"/>
      <c r="IDS820" s="72"/>
      <c r="IDT820" s="72"/>
      <c r="IDU820" s="72"/>
      <c r="IDV820" s="72"/>
      <c r="IDW820" s="72"/>
      <c r="IDX820" s="72"/>
      <c r="IDY820" s="72"/>
      <c r="IDZ820" s="72"/>
      <c r="IEA820" s="72"/>
      <c r="IEB820" s="72"/>
      <c r="IEC820" s="72"/>
      <c r="IED820" s="72"/>
      <c r="IEE820" s="72"/>
      <c r="IEF820" s="72"/>
      <c r="IEG820" s="72"/>
      <c r="IEH820" s="72"/>
      <c r="IEI820" s="72"/>
      <c r="IEJ820" s="72"/>
      <c r="IEK820" s="72"/>
      <c r="IEL820" s="72"/>
      <c r="IEM820" s="72"/>
      <c r="IEN820" s="72"/>
      <c r="IEO820" s="72"/>
      <c r="IEP820" s="72"/>
      <c r="IEQ820" s="72"/>
      <c r="IER820" s="72"/>
      <c r="IES820" s="72"/>
      <c r="IET820" s="72"/>
      <c r="IEU820" s="72"/>
      <c r="IEV820" s="72"/>
      <c r="IEW820" s="72"/>
      <c r="IEX820" s="72"/>
      <c r="IEY820" s="72"/>
      <c r="IEZ820" s="72"/>
      <c r="IFA820" s="72"/>
      <c r="IFB820" s="72"/>
      <c r="IFC820" s="72"/>
      <c r="IFD820" s="72"/>
      <c r="IFE820" s="72"/>
      <c r="IFF820" s="72"/>
      <c r="IFG820" s="72"/>
      <c r="IFH820" s="72"/>
      <c r="IFI820" s="72"/>
      <c r="IFJ820" s="72"/>
      <c r="IFK820" s="72"/>
      <c r="IFL820" s="72"/>
      <c r="IFM820" s="72"/>
      <c r="IFN820" s="72"/>
      <c r="IFO820" s="72"/>
      <c r="IFP820" s="72"/>
      <c r="IFQ820" s="72"/>
      <c r="IFR820" s="72"/>
      <c r="IFS820" s="72"/>
      <c r="IFT820" s="72"/>
      <c r="IFU820" s="72"/>
      <c r="IFV820" s="72"/>
      <c r="IFW820" s="72"/>
      <c r="IFX820" s="72"/>
      <c r="IFY820" s="72"/>
      <c r="IFZ820" s="72"/>
      <c r="IGA820" s="72"/>
      <c r="IGB820" s="72"/>
      <c r="IGC820" s="72"/>
      <c r="IGD820" s="72"/>
      <c r="IGE820" s="72"/>
      <c r="IGF820" s="72"/>
      <c r="IGG820" s="72"/>
      <c r="IGH820" s="72"/>
      <c r="IGI820" s="72"/>
      <c r="IGJ820" s="72"/>
      <c r="IGK820" s="72"/>
      <c r="IGL820" s="72"/>
      <c r="IGM820" s="72"/>
      <c r="IGN820" s="72"/>
      <c r="IGO820" s="72"/>
      <c r="IGP820" s="72"/>
      <c r="IGQ820" s="72"/>
      <c r="IGR820" s="72"/>
      <c r="IGS820" s="72"/>
      <c r="IGT820" s="72"/>
      <c r="IGU820" s="72"/>
      <c r="IGV820" s="72"/>
      <c r="IGW820" s="72"/>
      <c r="IGX820" s="72"/>
      <c r="IGY820" s="72"/>
      <c r="IGZ820" s="72"/>
      <c r="IHA820" s="72"/>
      <c r="IHB820" s="72"/>
      <c r="IHC820" s="72"/>
      <c r="IHD820" s="72"/>
      <c r="IHE820" s="72"/>
      <c r="IHF820" s="72"/>
      <c r="IHG820" s="72"/>
      <c r="IHH820" s="72"/>
      <c r="IHI820" s="72"/>
      <c r="IHJ820" s="72"/>
      <c r="IHK820" s="72"/>
      <c r="IHL820" s="72"/>
      <c r="IHM820" s="72"/>
      <c r="IHN820" s="72"/>
      <c r="IHO820" s="72"/>
      <c r="IHP820" s="72"/>
      <c r="IHQ820" s="72"/>
      <c r="IHR820" s="72"/>
      <c r="IHS820" s="72"/>
      <c r="IHT820" s="72"/>
      <c r="IHU820" s="72"/>
      <c r="IHV820" s="72"/>
      <c r="IHW820" s="72"/>
      <c r="IHX820" s="72"/>
      <c r="IHY820" s="72"/>
      <c r="IHZ820" s="72"/>
      <c r="IIA820" s="72"/>
      <c r="IIB820" s="72"/>
      <c r="IIC820" s="72"/>
      <c r="IID820" s="72"/>
      <c r="IIE820" s="72"/>
      <c r="IIF820" s="72"/>
      <c r="IIG820" s="72"/>
      <c r="IIH820" s="72"/>
      <c r="III820" s="72"/>
      <c r="IIJ820" s="72"/>
      <c r="IIK820" s="72"/>
      <c r="IIL820" s="72"/>
      <c r="IIM820" s="72"/>
      <c r="IIN820" s="72"/>
      <c r="IIO820" s="72"/>
      <c r="IIP820" s="72"/>
      <c r="IIQ820" s="72"/>
      <c r="IIR820" s="72"/>
      <c r="IIS820" s="72"/>
      <c r="IIT820" s="72"/>
      <c r="IIU820" s="72"/>
      <c r="IIV820" s="72"/>
      <c r="IIW820" s="72"/>
      <c r="IIX820" s="72"/>
      <c r="IIY820" s="72"/>
      <c r="IIZ820" s="72"/>
      <c r="IJA820" s="72"/>
      <c r="IJB820" s="72"/>
      <c r="IJC820" s="72"/>
      <c r="IJD820" s="72"/>
      <c r="IJE820" s="72"/>
      <c r="IJF820" s="72"/>
      <c r="IJG820" s="72"/>
      <c r="IJH820" s="72"/>
      <c r="IJI820" s="72"/>
      <c r="IJJ820" s="72"/>
      <c r="IJK820" s="72"/>
      <c r="IJL820" s="72"/>
      <c r="IJM820" s="72"/>
      <c r="IJN820" s="72"/>
      <c r="IJO820" s="72"/>
      <c r="IJP820" s="72"/>
      <c r="IJQ820" s="72"/>
      <c r="IJR820" s="72"/>
      <c r="IJS820" s="72"/>
      <c r="IJT820" s="72"/>
      <c r="IJU820" s="72"/>
      <c r="IJV820" s="72"/>
      <c r="IJW820" s="72"/>
      <c r="IJX820" s="72"/>
      <c r="IJY820" s="72"/>
      <c r="IJZ820" s="72"/>
      <c r="IKA820" s="72"/>
      <c r="IKB820" s="72"/>
      <c r="IKC820" s="72"/>
      <c r="IKD820" s="72"/>
      <c r="IKE820" s="72"/>
      <c r="IKF820" s="72"/>
      <c r="IKG820" s="72"/>
      <c r="IKH820" s="72"/>
      <c r="IKI820" s="72"/>
      <c r="IKJ820" s="72"/>
      <c r="IKK820" s="72"/>
      <c r="IKL820" s="72"/>
      <c r="IKM820" s="72"/>
      <c r="IKN820" s="72"/>
      <c r="IKO820" s="72"/>
      <c r="IKP820" s="72"/>
      <c r="IKQ820" s="72"/>
      <c r="IKR820" s="72"/>
      <c r="IKS820" s="72"/>
      <c r="IKT820" s="72"/>
      <c r="IKU820" s="72"/>
      <c r="IKV820" s="72"/>
      <c r="IKW820" s="72"/>
      <c r="IKX820" s="72"/>
      <c r="IKY820" s="72"/>
      <c r="IKZ820" s="72"/>
      <c r="ILA820" s="72"/>
      <c r="ILB820" s="72"/>
      <c r="ILC820" s="72"/>
      <c r="ILD820" s="72"/>
      <c r="ILE820" s="72"/>
      <c r="ILF820" s="72"/>
      <c r="ILG820" s="72"/>
      <c r="ILH820" s="72"/>
      <c r="ILI820" s="72"/>
      <c r="ILJ820" s="72"/>
      <c r="ILK820" s="72"/>
      <c r="ILL820" s="72"/>
      <c r="ILM820" s="72"/>
      <c r="ILN820" s="72"/>
      <c r="ILO820" s="72"/>
      <c r="ILP820" s="72"/>
      <c r="ILQ820" s="72"/>
      <c r="ILR820" s="72"/>
      <c r="ILS820" s="72"/>
      <c r="ILT820" s="72"/>
      <c r="ILU820" s="72"/>
      <c r="ILV820" s="72"/>
      <c r="ILW820" s="72"/>
      <c r="ILX820" s="72"/>
      <c r="ILY820" s="72"/>
      <c r="ILZ820" s="72"/>
      <c r="IMA820" s="72"/>
      <c r="IMB820" s="72"/>
      <c r="IMC820" s="72"/>
      <c r="IMD820" s="72"/>
      <c r="IME820" s="72"/>
      <c r="IMF820" s="72"/>
      <c r="IMG820" s="72"/>
      <c r="IMH820" s="72"/>
      <c r="IMI820" s="72"/>
      <c r="IMJ820" s="72"/>
      <c r="IMK820" s="72"/>
      <c r="IML820" s="72"/>
      <c r="IMM820" s="72"/>
      <c r="IMN820" s="72"/>
      <c r="IMO820" s="72"/>
      <c r="IMP820" s="72"/>
      <c r="IMQ820" s="72"/>
      <c r="IMR820" s="72"/>
      <c r="IMS820" s="72"/>
      <c r="IMT820" s="72"/>
      <c r="IMU820" s="72"/>
      <c r="IMV820" s="72"/>
      <c r="IMW820" s="72"/>
      <c r="IMX820" s="72"/>
      <c r="IMY820" s="72"/>
      <c r="IMZ820" s="72"/>
      <c r="INA820" s="72"/>
      <c r="INB820" s="72"/>
      <c r="INC820" s="72"/>
      <c r="IND820" s="72"/>
      <c r="INE820" s="72"/>
      <c r="INF820" s="72"/>
      <c r="ING820" s="72"/>
      <c r="INH820" s="72"/>
      <c r="INI820" s="72"/>
      <c r="INJ820" s="72"/>
      <c r="INK820" s="72"/>
      <c r="INL820" s="72"/>
      <c r="INM820" s="72"/>
      <c r="INN820" s="72"/>
      <c r="INO820" s="72"/>
      <c r="INP820" s="72"/>
      <c r="INQ820" s="72"/>
      <c r="INR820" s="72"/>
      <c r="INS820" s="72"/>
      <c r="INT820" s="72"/>
      <c r="INU820" s="72"/>
      <c r="INV820" s="72"/>
      <c r="INW820" s="72"/>
      <c r="INX820" s="72"/>
      <c r="INY820" s="72"/>
      <c r="INZ820" s="72"/>
      <c r="IOA820" s="72"/>
      <c r="IOB820" s="72"/>
      <c r="IOC820" s="72"/>
      <c r="IOD820" s="72"/>
      <c r="IOE820" s="72"/>
      <c r="IOF820" s="72"/>
      <c r="IOG820" s="72"/>
      <c r="IOH820" s="72"/>
      <c r="IOI820" s="72"/>
      <c r="IOJ820" s="72"/>
      <c r="IOK820" s="72"/>
      <c r="IOL820" s="72"/>
      <c r="IOM820" s="72"/>
      <c r="ION820" s="72"/>
      <c r="IOO820" s="72"/>
      <c r="IOP820" s="72"/>
      <c r="IOQ820" s="72"/>
      <c r="IOR820" s="72"/>
      <c r="IOS820" s="72"/>
      <c r="IOT820" s="72"/>
      <c r="IOU820" s="72"/>
      <c r="IOV820" s="72"/>
      <c r="IOW820" s="72"/>
      <c r="IOX820" s="72"/>
      <c r="IOY820" s="72"/>
      <c r="IOZ820" s="72"/>
      <c r="IPA820" s="72"/>
      <c r="IPB820" s="72"/>
      <c r="IPC820" s="72"/>
      <c r="IPD820" s="72"/>
      <c r="IPE820" s="72"/>
      <c r="IPF820" s="72"/>
      <c r="IPG820" s="72"/>
      <c r="IPH820" s="72"/>
      <c r="IPI820" s="72"/>
      <c r="IPJ820" s="72"/>
      <c r="IPK820" s="72"/>
      <c r="IPL820" s="72"/>
      <c r="IPM820" s="72"/>
      <c r="IPN820" s="72"/>
      <c r="IPO820" s="72"/>
      <c r="IPP820" s="72"/>
      <c r="IPQ820" s="72"/>
      <c r="IPR820" s="72"/>
      <c r="IPS820" s="72"/>
      <c r="IPT820" s="72"/>
      <c r="IPU820" s="72"/>
      <c r="IPV820" s="72"/>
      <c r="IPW820" s="72"/>
      <c r="IPX820" s="72"/>
      <c r="IPY820" s="72"/>
      <c r="IPZ820" s="72"/>
      <c r="IQA820" s="72"/>
      <c r="IQB820" s="72"/>
      <c r="IQC820" s="72"/>
      <c r="IQD820" s="72"/>
      <c r="IQE820" s="72"/>
      <c r="IQF820" s="72"/>
      <c r="IQG820" s="72"/>
      <c r="IQH820" s="72"/>
      <c r="IQI820" s="72"/>
      <c r="IQJ820" s="72"/>
      <c r="IQK820" s="72"/>
      <c r="IQL820" s="72"/>
      <c r="IQM820" s="72"/>
      <c r="IQN820" s="72"/>
      <c r="IQO820" s="72"/>
      <c r="IQP820" s="72"/>
      <c r="IQQ820" s="72"/>
      <c r="IQR820" s="72"/>
      <c r="IQS820" s="72"/>
      <c r="IQT820" s="72"/>
      <c r="IQU820" s="72"/>
      <c r="IQV820" s="72"/>
      <c r="IQW820" s="72"/>
      <c r="IQX820" s="72"/>
      <c r="IQY820" s="72"/>
      <c r="IQZ820" s="72"/>
      <c r="IRA820" s="72"/>
      <c r="IRB820" s="72"/>
      <c r="IRC820" s="72"/>
      <c r="IRD820" s="72"/>
      <c r="IRE820" s="72"/>
      <c r="IRF820" s="72"/>
      <c r="IRG820" s="72"/>
      <c r="IRH820" s="72"/>
      <c r="IRI820" s="72"/>
      <c r="IRJ820" s="72"/>
      <c r="IRK820" s="72"/>
      <c r="IRL820" s="72"/>
      <c r="IRM820" s="72"/>
      <c r="IRN820" s="72"/>
      <c r="IRO820" s="72"/>
      <c r="IRP820" s="72"/>
      <c r="IRQ820" s="72"/>
      <c r="IRR820" s="72"/>
      <c r="IRS820" s="72"/>
      <c r="IRT820" s="72"/>
      <c r="IRU820" s="72"/>
      <c r="IRV820" s="72"/>
      <c r="IRW820" s="72"/>
      <c r="IRX820" s="72"/>
      <c r="IRY820" s="72"/>
      <c r="IRZ820" s="72"/>
      <c r="ISA820" s="72"/>
      <c r="ISB820" s="72"/>
      <c r="ISC820" s="72"/>
      <c r="ISD820" s="72"/>
      <c r="ISE820" s="72"/>
      <c r="ISF820" s="72"/>
      <c r="ISG820" s="72"/>
      <c r="ISH820" s="72"/>
      <c r="ISI820" s="72"/>
      <c r="ISJ820" s="72"/>
      <c r="ISK820" s="72"/>
      <c r="ISL820" s="72"/>
      <c r="ISM820" s="72"/>
      <c r="ISN820" s="72"/>
      <c r="ISO820" s="72"/>
      <c r="ISP820" s="72"/>
      <c r="ISQ820" s="72"/>
      <c r="ISR820" s="72"/>
      <c r="ISS820" s="72"/>
      <c r="IST820" s="72"/>
      <c r="ISU820" s="72"/>
      <c r="ISV820" s="72"/>
      <c r="ISW820" s="72"/>
      <c r="ISX820" s="72"/>
      <c r="ISY820" s="72"/>
      <c r="ISZ820" s="72"/>
      <c r="ITA820" s="72"/>
      <c r="ITB820" s="72"/>
      <c r="ITC820" s="72"/>
      <c r="ITD820" s="72"/>
      <c r="ITE820" s="72"/>
      <c r="ITF820" s="72"/>
      <c r="ITG820" s="72"/>
      <c r="ITH820" s="72"/>
      <c r="ITI820" s="72"/>
      <c r="ITJ820" s="72"/>
      <c r="ITK820" s="72"/>
      <c r="ITL820" s="72"/>
      <c r="ITM820" s="72"/>
      <c r="ITN820" s="72"/>
      <c r="ITO820" s="72"/>
      <c r="ITP820" s="72"/>
      <c r="ITQ820" s="72"/>
      <c r="ITR820" s="72"/>
      <c r="ITS820" s="72"/>
      <c r="ITT820" s="72"/>
      <c r="ITU820" s="72"/>
      <c r="ITV820" s="72"/>
      <c r="ITW820" s="72"/>
      <c r="ITX820" s="72"/>
      <c r="ITY820" s="72"/>
      <c r="ITZ820" s="72"/>
      <c r="IUA820" s="72"/>
      <c r="IUB820" s="72"/>
      <c r="IUC820" s="72"/>
      <c r="IUD820" s="72"/>
      <c r="IUE820" s="72"/>
      <c r="IUF820" s="72"/>
      <c r="IUG820" s="72"/>
      <c r="IUH820" s="72"/>
      <c r="IUI820" s="72"/>
      <c r="IUJ820" s="72"/>
      <c r="IUK820" s="72"/>
      <c r="IUL820" s="72"/>
      <c r="IUM820" s="72"/>
      <c r="IUN820" s="72"/>
      <c r="IUO820" s="72"/>
      <c r="IUP820" s="72"/>
      <c r="IUQ820" s="72"/>
      <c r="IUR820" s="72"/>
      <c r="IUS820" s="72"/>
      <c r="IUT820" s="72"/>
      <c r="IUU820" s="72"/>
      <c r="IUV820" s="72"/>
      <c r="IUW820" s="72"/>
      <c r="IUX820" s="72"/>
      <c r="IUY820" s="72"/>
      <c r="IUZ820" s="72"/>
      <c r="IVA820" s="72"/>
      <c r="IVB820" s="72"/>
      <c r="IVC820" s="72"/>
      <c r="IVD820" s="72"/>
      <c r="IVE820" s="72"/>
      <c r="IVF820" s="72"/>
      <c r="IVG820" s="72"/>
      <c r="IVH820" s="72"/>
      <c r="IVI820" s="72"/>
      <c r="IVJ820" s="72"/>
      <c r="IVK820" s="72"/>
      <c r="IVL820" s="72"/>
      <c r="IVM820" s="72"/>
      <c r="IVN820" s="72"/>
      <c r="IVO820" s="72"/>
      <c r="IVP820" s="72"/>
      <c r="IVQ820" s="72"/>
      <c r="IVR820" s="72"/>
      <c r="IVS820" s="72"/>
      <c r="IVT820" s="72"/>
      <c r="IVU820" s="72"/>
      <c r="IVV820" s="72"/>
      <c r="IVW820" s="72"/>
      <c r="IVX820" s="72"/>
      <c r="IVY820" s="72"/>
      <c r="IVZ820" s="72"/>
      <c r="IWA820" s="72"/>
      <c r="IWB820" s="72"/>
      <c r="IWC820" s="72"/>
      <c r="IWD820" s="72"/>
      <c r="IWE820" s="72"/>
      <c r="IWF820" s="72"/>
      <c r="IWG820" s="72"/>
      <c r="IWH820" s="72"/>
      <c r="IWI820" s="72"/>
      <c r="IWJ820" s="72"/>
      <c r="IWK820" s="72"/>
      <c r="IWL820" s="72"/>
      <c r="IWM820" s="72"/>
      <c r="IWN820" s="72"/>
      <c r="IWO820" s="72"/>
      <c r="IWP820" s="72"/>
      <c r="IWQ820" s="72"/>
      <c r="IWR820" s="72"/>
      <c r="IWS820" s="72"/>
      <c r="IWT820" s="72"/>
      <c r="IWU820" s="72"/>
      <c r="IWV820" s="72"/>
      <c r="IWW820" s="72"/>
      <c r="IWX820" s="72"/>
      <c r="IWY820" s="72"/>
      <c r="IWZ820" s="72"/>
      <c r="IXA820" s="72"/>
      <c r="IXB820" s="72"/>
      <c r="IXC820" s="72"/>
      <c r="IXD820" s="72"/>
      <c r="IXE820" s="72"/>
      <c r="IXF820" s="72"/>
      <c r="IXG820" s="72"/>
      <c r="IXH820" s="72"/>
      <c r="IXI820" s="72"/>
      <c r="IXJ820" s="72"/>
      <c r="IXK820" s="72"/>
      <c r="IXL820" s="72"/>
      <c r="IXM820" s="72"/>
      <c r="IXN820" s="72"/>
      <c r="IXO820" s="72"/>
      <c r="IXP820" s="72"/>
      <c r="IXQ820" s="72"/>
      <c r="IXR820" s="72"/>
      <c r="IXS820" s="72"/>
      <c r="IXT820" s="72"/>
      <c r="IXU820" s="72"/>
      <c r="IXV820" s="72"/>
      <c r="IXW820" s="72"/>
      <c r="IXX820" s="72"/>
      <c r="IXY820" s="72"/>
      <c r="IXZ820" s="72"/>
      <c r="IYA820" s="72"/>
      <c r="IYB820" s="72"/>
      <c r="IYC820" s="72"/>
      <c r="IYD820" s="72"/>
      <c r="IYE820" s="72"/>
      <c r="IYF820" s="72"/>
      <c r="IYG820" s="72"/>
      <c r="IYH820" s="72"/>
      <c r="IYI820" s="72"/>
      <c r="IYJ820" s="72"/>
      <c r="IYK820" s="72"/>
      <c r="IYL820" s="72"/>
      <c r="IYM820" s="72"/>
      <c r="IYN820" s="72"/>
      <c r="IYO820" s="72"/>
      <c r="IYP820" s="72"/>
      <c r="IYQ820" s="72"/>
      <c r="IYR820" s="72"/>
      <c r="IYS820" s="72"/>
      <c r="IYT820" s="72"/>
      <c r="IYU820" s="72"/>
      <c r="IYV820" s="72"/>
      <c r="IYW820" s="72"/>
      <c r="IYX820" s="72"/>
      <c r="IYY820" s="72"/>
      <c r="IYZ820" s="72"/>
      <c r="IZA820" s="72"/>
      <c r="IZB820" s="72"/>
      <c r="IZC820" s="72"/>
      <c r="IZD820" s="72"/>
      <c r="IZE820" s="72"/>
      <c r="IZF820" s="72"/>
      <c r="IZG820" s="72"/>
      <c r="IZH820" s="72"/>
      <c r="IZI820" s="72"/>
      <c r="IZJ820" s="72"/>
      <c r="IZK820" s="72"/>
      <c r="IZL820" s="72"/>
      <c r="IZM820" s="72"/>
      <c r="IZN820" s="72"/>
      <c r="IZO820" s="72"/>
      <c r="IZP820" s="72"/>
      <c r="IZQ820" s="72"/>
      <c r="IZR820" s="72"/>
      <c r="IZS820" s="72"/>
      <c r="IZT820" s="72"/>
      <c r="IZU820" s="72"/>
      <c r="IZV820" s="72"/>
      <c r="IZW820" s="72"/>
      <c r="IZX820" s="72"/>
      <c r="IZY820" s="72"/>
      <c r="IZZ820" s="72"/>
      <c r="JAA820" s="72"/>
      <c r="JAB820" s="72"/>
      <c r="JAC820" s="72"/>
      <c r="JAD820" s="72"/>
      <c r="JAE820" s="72"/>
      <c r="JAF820" s="72"/>
      <c r="JAG820" s="72"/>
      <c r="JAH820" s="72"/>
      <c r="JAI820" s="72"/>
      <c r="JAJ820" s="72"/>
      <c r="JAK820" s="72"/>
      <c r="JAL820" s="72"/>
      <c r="JAM820" s="72"/>
      <c r="JAN820" s="72"/>
      <c r="JAO820" s="72"/>
      <c r="JAP820" s="72"/>
      <c r="JAQ820" s="72"/>
      <c r="JAR820" s="72"/>
      <c r="JAS820" s="72"/>
      <c r="JAT820" s="72"/>
      <c r="JAU820" s="72"/>
      <c r="JAV820" s="72"/>
      <c r="JAW820" s="72"/>
      <c r="JAX820" s="72"/>
      <c r="JAY820" s="72"/>
      <c r="JAZ820" s="72"/>
      <c r="JBA820" s="72"/>
      <c r="JBB820" s="72"/>
      <c r="JBC820" s="72"/>
      <c r="JBD820" s="72"/>
      <c r="JBE820" s="72"/>
      <c r="JBF820" s="72"/>
      <c r="JBG820" s="72"/>
      <c r="JBH820" s="72"/>
      <c r="JBI820" s="72"/>
      <c r="JBJ820" s="72"/>
      <c r="JBK820" s="72"/>
      <c r="JBL820" s="72"/>
      <c r="JBM820" s="72"/>
      <c r="JBN820" s="72"/>
      <c r="JBO820" s="72"/>
      <c r="JBP820" s="72"/>
      <c r="JBQ820" s="72"/>
      <c r="JBR820" s="72"/>
      <c r="JBS820" s="72"/>
      <c r="JBT820" s="72"/>
      <c r="JBU820" s="72"/>
      <c r="JBV820" s="72"/>
      <c r="JBW820" s="72"/>
      <c r="JBX820" s="72"/>
      <c r="JBY820" s="72"/>
      <c r="JBZ820" s="72"/>
      <c r="JCA820" s="72"/>
      <c r="JCB820" s="72"/>
      <c r="JCC820" s="72"/>
      <c r="JCD820" s="72"/>
      <c r="JCE820" s="72"/>
      <c r="JCF820" s="72"/>
      <c r="JCG820" s="72"/>
      <c r="JCH820" s="72"/>
      <c r="JCI820" s="72"/>
      <c r="JCJ820" s="72"/>
      <c r="JCK820" s="72"/>
      <c r="JCL820" s="72"/>
      <c r="JCM820" s="72"/>
      <c r="JCN820" s="72"/>
      <c r="JCO820" s="72"/>
      <c r="JCP820" s="72"/>
      <c r="JCQ820" s="72"/>
      <c r="JCR820" s="72"/>
      <c r="JCS820" s="72"/>
      <c r="JCT820" s="72"/>
      <c r="JCU820" s="72"/>
      <c r="JCV820" s="72"/>
      <c r="JCW820" s="72"/>
      <c r="JCX820" s="72"/>
      <c r="JCY820" s="72"/>
      <c r="JCZ820" s="72"/>
      <c r="JDA820" s="72"/>
      <c r="JDB820" s="72"/>
      <c r="JDC820" s="72"/>
      <c r="JDD820" s="72"/>
      <c r="JDE820" s="72"/>
      <c r="JDF820" s="72"/>
      <c r="JDG820" s="72"/>
      <c r="JDH820" s="72"/>
      <c r="JDI820" s="72"/>
      <c r="JDJ820" s="72"/>
      <c r="JDK820" s="72"/>
      <c r="JDL820" s="72"/>
      <c r="JDM820" s="72"/>
      <c r="JDN820" s="72"/>
      <c r="JDO820" s="72"/>
      <c r="JDP820" s="72"/>
      <c r="JDQ820" s="72"/>
      <c r="JDR820" s="72"/>
      <c r="JDS820" s="72"/>
      <c r="JDT820" s="72"/>
      <c r="JDU820" s="72"/>
      <c r="JDV820" s="72"/>
      <c r="JDW820" s="72"/>
      <c r="JDX820" s="72"/>
      <c r="JDY820" s="72"/>
      <c r="JDZ820" s="72"/>
      <c r="JEA820" s="72"/>
      <c r="JEB820" s="72"/>
      <c r="JEC820" s="72"/>
      <c r="JED820" s="72"/>
      <c r="JEE820" s="72"/>
      <c r="JEF820" s="72"/>
      <c r="JEG820" s="72"/>
      <c r="JEH820" s="72"/>
      <c r="JEI820" s="72"/>
      <c r="JEJ820" s="72"/>
      <c r="JEK820" s="72"/>
      <c r="JEL820" s="72"/>
      <c r="JEM820" s="72"/>
      <c r="JEN820" s="72"/>
      <c r="JEO820" s="72"/>
      <c r="JEP820" s="72"/>
      <c r="JEQ820" s="72"/>
      <c r="JER820" s="72"/>
      <c r="JES820" s="72"/>
      <c r="JET820" s="72"/>
      <c r="JEU820" s="72"/>
      <c r="JEV820" s="72"/>
      <c r="JEW820" s="72"/>
      <c r="JEX820" s="72"/>
      <c r="JEY820" s="72"/>
      <c r="JEZ820" s="72"/>
      <c r="JFA820" s="72"/>
      <c r="JFB820" s="72"/>
      <c r="JFC820" s="72"/>
      <c r="JFD820" s="72"/>
      <c r="JFE820" s="72"/>
      <c r="JFF820" s="72"/>
      <c r="JFG820" s="72"/>
      <c r="JFH820" s="72"/>
      <c r="JFI820" s="72"/>
      <c r="JFJ820" s="72"/>
      <c r="JFK820" s="72"/>
      <c r="JFL820" s="72"/>
      <c r="JFM820" s="72"/>
      <c r="JFN820" s="72"/>
      <c r="JFO820" s="72"/>
      <c r="JFP820" s="72"/>
      <c r="JFQ820" s="72"/>
      <c r="JFR820" s="72"/>
      <c r="JFS820" s="72"/>
      <c r="JFT820" s="72"/>
      <c r="JFU820" s="72"/>
      <c r="JFV820" s="72"/>
      <c r="JFW820" s="72"/>
      <c r="JFX820" s="72"/>
      <c r="JFY820" s="72"/>
      <c r="JFZ820" s="72"/>
      <c r="JGA820" s="72"/>
      <c r="JGB820" s="72"/>
      <c r="JGC820" s="72"/>
      <c r="JGD820" s="72"/>
      <c r="JGE820" s="72"/>
      <c r="JGF820" s="72"/>
      <c r="JGG820" s="72"/>
      <c r="JGH820" s="72"/>
      <c r="JGI820" s="72"/>
      <c r="JGJ820" s="72"/>
      <c r="JGK820" s="72"/>
      <c r="JGL820" s="72"/>
      <c r="JGM820" s="72"/>
      <c r="JGN820" s="72"/>
      <c r="JGO820" s="72"/>
      <c r="JGP820" s="72"/>
      <c r="JGQ820" s="72"/>
      <c r="JGR820" s="72"/>
      <c r="JGS820" s="72"/>
      <c r="JGT820" s="72"/>
      <c r="JGU820" s="72"/>
      <c r="JGV820" s="72"/>
      <c r="JGW820" s="72"/>
      <c r="JGX820" s="72"/>
      <c r="JGY820" s="72"/>
      <c r="JGZ820" s="72"/>
      <c r="JHA820" s="72"/>
      <c r="JHB820" s="72"/>
      <c r="JHC820" s="72"/>
      <c r="JHD820" s="72"/>
      <c r="JHE820" s="72"/>
      <c r="JHF820" s="72"/>
      <c r="JHG820" s="72"/>
      <c r="JHH820" s="72"/>
      <c r="JHI820" s="72"/>
      <c r="JHJ820" s="72"/>
      <c r="JHK820" s="72"/>
      <c r="JHL820" s="72"/>
      <c r="JHM820" s="72"/>
      <c r="JHN820" s="72"/>
      <c r="JHO820" s="72"/>
      <c r="JHP820" s="72"/>
      <c r="JHQ820" s="72"/>
      <c r="JHR820" s="72"/>
      <c r="JHS820" s="72"/>
      <c r="JHT820" s="72"/>
      <c r="JHU820" s="72"/>
      <c r="JHV820" s="72"/>
      <c r="JHW820" s="72"/>
      <c r="JHX820" s="72"/>
      <c r="JHY820" s="72"/>
      <c r="JHZ820" s="72"/>
      <c r="JIA820" s="72"/>
      <c r="JIB820" s="72"/>
      <c r="JIC820" s="72"/>
      <c r="JID820" s="72"/>
      <c r="JIE820" s="72"/>
      <c r="JIF820" s="72"/>
      <c r="JIG820" s="72"/>
      <c r="JIH820" s="72"/>
      <c r="JII820" s="72"/>
      <c r="JIJ820" s="72"/>
      <c r="JIK820" s="72"/>
      <c r="JIL820" s="72"/>
      <c r="JIM820" s="72"/>
      <c r="JIN820" s="72"/>
      <c r="JIO820" s="72"/>
      <c r="JIP820" s="72"/>
      <c r="JIQ820" s="72"/>
      <c r="JIR820" s="72"/>
      <c r="JIS820" s="72"/>
      <c r="JIT820" s="72"/>
      <c r="JIU820" s="72"/>
      <c r="JIV820" s="72"/>
      <c r="JIW820" s="72"/>
      <c r="JIX820" s="72"/>
      <c r="JIY820" s="72"/>
      <c r="JIZ820" s="72"/>
      <c r="JJA820" s="72"/>
      <c r="JJB820" s="72"/>
      <c r="JJC820" s="72"/>
      <c r="JJD820" s="72"/>
      <c r="JJE820" s="72"/>
      <c r="JJF820" s="72"/>
      <c r="JJG820" s="72"/>
      <c r="JJH820" s="72"/>
      <c r="JJI820" s="72"/>
      <c r="JJJ820" s="72"/>
      <c r="JJK820" s="72"/>
      <c r="JJL820" s="72"/>
      <c r="JJM820" s="72"/>
      <c r="JJN820" s="72"/>
      <c r="JJO820" s="72"/>
      <c r="JJP820" s="72"/>
      <c r="JJQ820" s="72"/>
      <c r="JJR820" s="72"/>
      <c r="JJS820" s="72"/>
      <c r="JJT820" s="72"/>
      <c r="JJU820" s="72"/>
      <c r="JJV820" s="72"/>
      <c r="JJW820" s="72"/>
      <c r="JJX820" s="72"/>
      <c r="JJY820" s="72"/>
      <c r="JJZ820" s="72"/>
      <c r="JKA820" s="72"/>
      <c r="JKB820" s="72"/>
      <c r="JKC820" s="72"/>
      <c r="JKD820" s="72"/>
      <c r="JKE820" s="72"/>
      <c r="JKF820" s="72"/>
      <c r="JKG820" s="72"/>
      <c r="JKH820" s="72"/>
      <c r="JKI820" s="72"/>
      <c r="JKJ820" s="72"/>
      <c r="JKK820" s="72"/>
      <c r="JKL820" s="72"/>
      <c r="JKM820" s="72"/>
      <c r="JKN820" s="72"/>
      <c r="JKO820" s="72"/>
      <c r="JKP820" s="72"/>
      <c r="JKQ820" s="72"/>
      <c r="JKR820" s="72"/>
      <c r="JKS820" s="72"/>
      <c r="JKT820" s="72"/>
      <c r="JKU820" s="72"/>
      <c r="JKV820" s="72"/>
      <c r="JKW820" s="72"/>
      <c r="JKX820" s="72"/>
      <c r="JKY820" s="72"/>
      <c r="JKZ820" s="72"/>
      <c r="JLA820" s="72"/>
      <c r="JLB820" s="72"/>
      <c r="JLC820" s="72"/>
      <c r="JLD820" s="72"/>
      <c r="JLE820" s="72"/>
      <c r="JLF820" s="72"/>
      <c r="JLG820" s="72"/>
      <c r="JLH820" s="72"/>
      <c r="JLI820" s="72"/>
      <c r="JLJ820" s="72"/>
      <c r="JLK820" s="72"/>
      <c r="JLL820" s="72"/>
      <c r="JLM820" s="72"/>
      <c r="JLN820" s="72"/>
      <c r="JLO820" s="72"/>
      <c r="JLP820" s="72"/>
      <c r="JLQ820" s="72"/>
      <c r="JLR820" s="72"/>
      <c r="JLS820" s="72"/>
      <c r="JLT820" s="72"/>
      <c r="JLU820" s="72"/>
      <c r="JLV820" s="72"/>
      <c r="JLW820" s="72"/>
      <c r="JLX820" s="72"/>
      <c r="JLY820" s="72"/>
      <c r="JLZ820" s="72"/>
      <c r="JMA820" s="72"/>
      <c r="JMB820" s="72"/>
      <c r="JMC820" s="72"/>
      <c r="JMD820" s="72"/>
      <c r="JME820" s="72"/>
      <c r="JMF820" s="72"/>
      <c r="JMG820" s="72"/>
      <c r="JMH820" s="72"/>
      <c r="JMI820" s="72"/>
      <c r="JMJ820" s="72"/>
      <c r="JMK820" s="72"/>
      <c r="JML820" s="72"/>
      <c r="JMM820" s="72"/>
      <c r="JMN820" s="72"/>
      <c r="JMO820" s="72"/>
      <c r="JMP820" s="72"/>
      <c r="JMQ820" s="72"/>
      <c r="JMR820" s="72"/>
      <c r="JMS820" s="72"/>
      <c r="JMT820" s="72"/>
      <c r="JMU820" s="72"/>
      <c r="JMV820" s="72"/>
      <c r="JMW820" s="72"/>
      <c r="JMX820" s="72"/>
      <c r="JMY820" s="72"/>
      <c r="JMZ820" s="72"/>
      <c r="JNA820" s="72"/>
      <c r="JNB820" s="72"/>
      <c r="JNC820" s="72"/>
      <c r="JND820" s="72"/>
      <c r="JNE820" s="72"/>
      <c r="JNF820" s="72"/>
      <c r="JNG820" s="72"/>
      <c r="JNH820" s="72"/>
      <c r="JNI820" s="72"/>
      <c r="JNJ820" s="72"/>
      <c r="JNK820" s="72"/>
      <c r="JNL820" s="72"/>
      <c r="JNM820" s="72"/>
      <c r="JNN820" s="72"/>
      <c r="JNO820" s="72"/>
      <c r="JNP820" s="72"/>
      <c r="JNQ820" s="72"/>
      <c r="JNR820" s="72"/>
      <c r="JNS820" s="72"/>
      <c r="JNT820" s="72"/>
      <c r="JNU820" s="72"/>
      <c r="JNV820" s="72"/>
      <c r="JNW820" s="72"/>
      <c r="JNX820" s="72"/>
      <c r="JNY820" s="72"/>
      <c r="JNZ820" s="72"/>
      <c r="JOA820" s="72"/>
      <c r="JOB820" s="72"/>
      <c r="JOC820" s="72"/>
      <c r="JOD820" s="72"/>
      <c r="JOE820" s="72"/>
      <c r="JOF820" s="72"/>
      <c r="JOG820" s="72"/>
      <c r="JOH820" s="72"/>
      <c r="JOI820" s="72"/>
      <c r="JOJ820" s="72"/>
      <c r="JOK820" s="72"/>
      <c r="JOL820" s="72"/>
      <c r="JOM820" s="72"/>
      <c r="JON820" s="72"/>
      <c r="JOO820" s="72"/>
      <c r="JOP820" s="72"/>
      <c r="JOQ820" s="72"/>
      <c r="JOR820" s="72"/>
      <c r="JOS820" s="72"/>
      <c r="JOT820" s="72"/>
      <c r="JOU820" s="72"/>
      <c r="JOV820" s="72"/>
      <c r="JOW820" s="72"/>
      <c r="JOX820" s="72"/>
      <c r="JOY820" s="72"/>
      <c r="JOZ820" s="72"/>
      <c r="JPA820" s="72"/>
      <c r="JPB820" s="72"/>
      <c r="JPC820" s="72"/>
      <c r="JPD820" s="72"/>
      <c r="JPE820" s="72"/>
      <c r="JPF820" s="72"/>
      <c r="JPG820" s="72"/>
      <c r="JPH820" s="72"/>
      <c r="JPI820" s="72"/>
      <c r="JPJ820" s="72"/>
      <c r="JPK820" s="72"/>
      <c r="JPL820" s="72"/>
      <c r="JPM820" s="72"/>
      <c r="JPN820" s="72"/>
      <c r="JPO820" s="72"/>
      <c r="JPP820" s="72"/>
      <c r="JPQ820" s="72"/>
      <c r="JPR820" s="72"/>
      <c r="JPS820" s="72"/>
      <c r="JPT820" s="72"/>
      <c r="JPU820" s="72"/>
      <c r="JPV820" s="72"/>
      <c r="JPW820" s="72"/>
      <c r="JPX820" s="72"/>
      <c r="JPY820" s="72"/>
      <c r="JPZ820" s="72"/>
      <c r="JQA820" s="72"/>
      <c r="JQB820" s="72"/>
      <c r="JQC820" s="72"/>
      <c r="JQD820" s="72"/>
      <c r="JQE820" s="72"/>
      <c r="JQF820" s="72"/>
      <c r="JQG820" s="72"/>
      <c r="JQH820" s="72"/>
      <c r="JQI820" s="72"/>
      <c r="JQJ820" s="72"/>
      <c r="JQK820" s="72"/>
      <c r="JQL820" s="72"/>
      <c r="JQM820" s="72"/>
      <c r="JQN820" s="72"/>
      <c r="JQO820" s="72"/>
      <c r="JQP820" s="72"/>
      <c r="JQQ820" s="72"/>
      <c r="JQR820" s="72"/>
      <c r="JQS820" s="72"/>
      <c r="JQT820" s="72"/>
      <c r="JQU820" s="72"/>
      <c r="JQV820" s="72"/>
      <c r="JQW820" s="72"/>
      <c r="JQX820" s="72"/>
      <c r="JQY820" s="72"/>
      <c r="JQZ820" s="72"/>
      <c r="JRA820" s="72"/>
      <c r="JRB820" s="72"/>
      <c r="JRC820" s="72"/>
      <c r="JRD820" s="72"/>
      <c r="JRE820" s="72"/>
      <c r="JRF820" s="72"/>
      <c r="JRG820" s="72"/>
      <c r="JRH820" s="72"/>
      <c r="JRI820" s="72"/>
      <c r="JRJ820" s="72"/>
      <c r="JRK820" s="72"/>
      <c r="JRL820" s="72"/>
      <c r="JRM820" s="72"/>
      <c r="JRN820" s="72"/>
      <c r="JRO820" s="72"/>
      <c r="JRP820" s="72"/>
      <c r="JRQ820" s="72"/>
      <c r="JRR820" s="72"/>
      <c r="JRS820" s="72"/>
      <c r="JRT820" s="72"/>
      <c r="JRU820" s="72"/>
      <c r="JRV820" s="72"/>
      <c r="JRW820" s="72"/>
      <c r="JRX820" s="72"/>
      <c r="JRY820" s="72"/>
      <c r="JRZ820" s="72"/>
      <c r="JSA820" s="72"/>
      <c r="JSB820" s="72"/>
      <c r="JSC820" s="72"/>
      <c r="JSD820" s="72"/>
      <c r="JSE820" s="72"/>
      <c r="JSF820" s="72"/>
      <c r="JSG820" s="72"/>
      <c r="JSH820" s="72"/>
      <c r="JSI820" s="72"/>
      <c r="JSJ820" s="72"/>
      <c r="JSK820" s="72"/>
      <c r="JSL820" s="72"/>
      <c r="JSM820" s="72"/>
      <c r="JSN820" s="72"/>
      <c r="JSO820" s="72"/>
      <c r="JSP820" s="72"/>
      <c r="JSQ820" s="72"/>
      <c r="JSR820" s="72"/>
      <c r="JSS820" s="72"/>
      <c r="JST820" s="72"/>
      <c r="JSU820" s="72"/>
      <c r="JSV820" s="72"/>
      <c r="JSW820" s="72"/>
      <c r="JSX820" s="72"/>
      <c r="JSY820" s="72"/>
      <c r="JSZ820" s="72"/>
      <c r="JTA820" s="72"/>
      <c r="JTB820" s="72"/>
      <c r="JTC820" s="72"/>
      <c r="JTD820" s="72"/>
      <c r="JTE820" s="72"/>
      <c r="JTF820" s="72"/>
      <c r="JTG820" s="72"/>
      <c r="JTH820" s="72"/>
      <c r="JTI820" s="72"/>
      <c r="JTJ820" s="72"/>
      <c r="JTK820" s="72"/>
      <c r="JTL820" s="72"/>
      <c r="JTM820" s="72"/>
      <c r="JTN820" s="72"/>
      <c r="JTO820" s="72"/>
      <c r="JTP820" s="72"/>
      <c r="JTQ820" s="72"/>
      <c r="JTR820" s="72"/>
      <c r="JTS820" s="72"/>
      <c r="JTT820" s="72"/>
      <c r="JTU820" s="72"/>
      <c r="JTV820" s="72"/>
      <c r="JTW820" s="72"/>
      <c r="JTX820" s="72"/>
      <c r="JTY820" s="72"/>
      <c r="JTZ820" s="72"/>
      <c r="JUA820" s="72"/>
      <c r="JUB820" s="72"/>
      <c r="JUC820" s="72"/>
      <c r="JUD820" s="72"/>
      <c r="JUE820" s="72"/>
      <c r="JUF820" s="72"/>
      <c r="JUG820" s="72"/>
      <c r="JUH820" s="72"/>
      <c r="JUI820" s="72"/>
      <c r="JUJ820" s="72"/>
      <c r="JUK820" s="72"/>
      <c r="JUL820" s="72"/>
      <c r="JUM820" s="72"/>
      <c r="JUN820" s="72"/>
      <c r="JUO820" s="72"/>
      <c r="JUP820" s="72"/>
      <c r="JUQ820" s="72"/>
      <c r="JUR820" s="72"/>
      <c r="JUS820" s="72"/>
      <c r="JUT820" s="72"/>
      <c r="JUU820" s="72"/>
      <c r="JUV820" s="72"/>
      <c r="JUW820" s="72"/>
      <c r="JUX820" s="72"/>
      <c r="JUY820" s="72"/>
      <c r="JUZ820" s="72"/>
      <c r="JVA820" s="72"/>
      <c r="JVB820" s="72"/>
      <c r="JVC820" s="72"/>
      <c r="JVD820" s="72"/>
      <c r="JVE820" s="72"/>
      <c r="JVF820" s="72"/>
      <c r="JVG820" s="72"/>
      <c r="JVH820" s="72"/>
      <c r="JVI820" s="72"/>
      <c r="JVJ820" s="72"/>
      <c r="JVK820" s="72"/>
      <c r="JVL820" s="72"/>
      <c r="JVM820" s="72"/>
      <c r="JVN820" s="72"/>
      <c r="JVO820" s="72"/>
      <c r="JVP820" s="72"/>
      <c r="JVQ820" s="72"/>
      <c r="JVR820" s="72"/>
      <c r="JVS820" s="72"/>
      <c r="JVT820" s="72"/>
      <c r="JVU820" s="72"/>
      <c r="JVV820" s="72"/>
      <c r="JVW820" s="72"/>
      <c r="JVX820" s="72"/>
      <c r="JVY820" s="72"/>
      <c r="JVZ820" s="72"/>
      <c r="JWA820" s="72"/>
      <c r="JWB820" s="72"/>
      <c r="JWC820" s="72"/>
      <c r="JWD820" s="72"/>
      <c r="JWE820" s="72"/>
      <c r="JWF820" s="72"/>
      <c r="JWG820" s="72"/>
      <c r="JWH820" s="72"/>
      <c r="JWI820" s="72"/>
      <c r="JWJ820" s="72"/>
      <c r="JWK820" s="72"/>
      <c r="JWL820" s="72"/>
      <c r="JWM820" s="72"/>
      <c r="JWN820" s="72"/>
      <c r="JWO820" s="72"/>
      <c r="JWP820" s="72"/>
      <c r="JWQ820" s="72"/>
      <c r="JWR820" s="72"/>
      <c r="JWS820" s="72"/>
      <c r="JWT820" s="72"/>
      <c r="JWU820" s="72"/>
      <c r="JWV820" s="72"/>
      <c r="JWW820" s="72"/>
      <c r="JWX820" s="72"/>
      <c r="JWY820" s="72"/>
      <c r="JWZ820" s="72"/>
      <c r="JXA820" s="72"/>
      <c r="JXB820" s="72"/>
      <c r="JXC820" s="72"/>
      <c r="JXD820" s="72"/>
      <c r="JXE820" s="72"/>
      <c r="JXF820" s="72"/>
      <c r="JXG820" s="72"/>
      <c r="JXH820" s="72"/>
      <c r="JXI820" s="72"/>
      <c r="JXJ820" s="72"/>
      <c r="JXK820" s="72"/>
      <c r="JXL820" s="72"/>
      <c r="JXM820" s="72"/>
      <c r="JXN820" s="72"/>
      <c r="JXO820" s="72"/>
      <c r="JXP820" s="72"/>
      <c r="JXQ820" s="72"/>
      <c r="JXR820" s="72"/>
      <c r="JXS820" s="72"/>
      <c r="JXT820" s="72"/>
      <c r="JXU820" s="72"/>
      <c r="JXV820" s="72"/>
      <c r="JXW820" s="72"/>
      <c r="JXX820" s="72"/>
      <c r="JXY820" s="72"/>
      <c r="JXZ820" s="72"/>
      <c r="JYA820" s="72"/>
      <c r="JYB820" s="72"/>
      <c r="JYC820" s="72"/>
      <c r="JYD820" s="72"/>
      <c r="JYE820" s="72"/>
      <c r="JYF820" s="72"/>
      <c r="JYG820" s="72"/>
      <c r="JYH820" s="72"/>
      <c r="JYI820" s="72"/>
      <c r="JYJ820" s="72"/>
      <c r="JYK820" s="72"/>
      <c r="JYL820" s="72"/>
      <c r="JYM820" s="72"/>
      <c r="JYN820" s="72"/>
      <c r="JYO820" s="72"/>
      <c r="JYP820" s="72"/>
      <c r="JYQ820" s="72"/>
      <c r="JYR820" s="72"/>
      <c r="JYS820" s="72"/>
      <c r="JYT820" s="72"/>
      <c r="JYU820" s="72"/>
      <c r="JYV820" s="72"/>
      <c r="JYW820" s="72"/>
      <c r="JYX820" s="72"/>
      <c r="JYY820" s="72"/>
      <c r="JYZ820" s="72"/>
      <c r="JZA820" s="72"/>
      <c r="JZB820" s="72"/>
      <c r="JZC820" s="72"/>
      <c r="JZD820" s="72"/>
      <c r="JZE820" s="72"/>
      <c r="JZF820" s="72"/>
      <c r="JZG820" s="72"/>
      <c r="JZH820" s="72"/>
      <c r="JZI820" s="72"/>
      <c r="JZJ820" s="72"/>
      <c r="JZK820" s="72"/>
      <c r="JZL820" s="72"/>
      <c r="JZM820" s="72"/>
      <c r="JZN820" s="72"/>
      <c r="JZO820" s="72"/>
      <c r="JZP820" s="72"/>
      <c r="JZQ820" s="72"/>
      <c r="JZR820" s="72"/>
      <c r="JZS820" s="72"/>
      <c r="JZT820" s="72"/>
      <c r="JZU820" s="72"/>
      <c r="JZV820" s="72"/>
      <c r="JZW820" s="72"/>
      <c r="JZX820" s="72"/>
      <c r="JZY820" s="72"/>
      <c r="JZZ820" s="72"/>
      <c r="KAA820" s="72"/>
      <c r="KAB820" s="72"/>
      <c r="KAC820" s="72"/>
      <c r="KAD820" s="72"/>
      <c r="KAE820" s="72"/>
      <c r="KAF820" s="72"/>
      <c r="KAG820" s="72"/>
      <c r="KAH820" s="72"/>
      <c r="KAI820" s="72"/>
      <c r="KAJ820" s="72"/>
      <c r="KAK820" s="72"/>
      <c r="KAL820" s="72"/>
      <c r="KAM820" s="72"/>
      <c r="KAN820" s="72"/>
      <c r="KAO820" s="72"/>
      <c r="KAP820" s="72"/>
      <c r="KAQ820" s="72"/>
      <c r="KAR820" s="72"/>
      <c r="KAS820" s="72"/>
      <c r="KAT820" s="72"/>
      <c r="KAU820" s="72"/>
      <c r="KAV820" s="72"/>
      <c r="KAW820" s="72"/>
      <c r="KAX820" s="72"/>
      <c r="KAY820" s="72"/>
      <c r="KAZ820" s="72"/>
      <c r="KBA820" s="72"/>
      <c r="KBB820" s="72"/>
      <c r="KBC820" s="72"/>
      <c r="KBD820" s="72"/>
      <c r="KBE820" s="72"/>
      <c r="KBF820" s="72"/>
      <c r="KBG820" s="72"/>
      <c r="KBH820" s="72"/>
      <c r="KBI820" s="72"/>
      <c r="KBJ820" s="72"/>
      <c r="KBK820" s="72"/>
      <c r="KBL820" s="72"/>
      <c r="KBM820" s="72"/>
      <c r="KBN820" s="72"/>
      <c r="KBO820" s="72"/>
      <c r="KBP820" s="72"/>
      <c r="KBQ820" s="72"/>
      <c r="KBR820" s="72"/>
      <c r="KBS820" s="72"/>
      <c r="KBT820" s="72"/>
      <c r="KBU820" s="72"/>
      <c r="KBV820" s="72"/>
      <c r="KBW820" s="72"/>
      <c r="KBX820" s="72"/>
      <c r="KBY820" s="72"/>
      <c r="KBZ820" s="72"/>
      <c r="KCA820" s="72"/>
      <c r="KCB820" s="72"/>
      <c r="KCC820" s="72"/>
      <c r="KCD820" s="72"/>
      <c r="KCE820" s="72"/>
      <c r="KCF820" s="72"/>
      <c r="KCG820" s="72"/>
      <c r="KCH820" s="72"/>
      <c r="KCI820" s="72"/>
      <c r="KCJ820" s="72"/>
      <c r="KCK820" s="72"/>
      <c r="KCL820" s="72"/>
      <c r="KCM820" s="72"/>
      <c r="KCN820" s="72"/>
      <c r="KCO820" s="72"/>
      <c r="KCP820" s="72"/>
      <c r="KCQ820" s="72"/>
      <c r="KCR820" s="72"/>
      <c r="KCS820" s="72"/>
      <c r="KCT820" s="72"/>
      <c r="KCU820" s="72"/>
      <c r="KCV820" s="72"/>
      <c r="KCW820" s="72"/>
      <c r="KCX820" s="72"/>
      <c r="KCY820" s="72"/>
      <c r="KCZ820" s="72"/>
      <c r="KDA820" s="72"/>
      <c r="KDB820" s="72"/>
      <c r="KDC820" s="72"/>
      <c r="KDD820" s="72"/>
      <c r="KDE820" s="72"/>
      <c r="KDF820" s="72"/>
      <c r="KDG820" s="72"/>
      <c r="KDH820" s="72"/>
      <c r="KDI820" s="72"/>
      <c r="KDJ820" s="72"/>
      <c r="KDK820" s="72"/>
      <c r="KDL820" s="72"/>
      <c r="KDM820" s="72"/>
      <c r="KDN820" s="72"/>
      <c r="KDO820" s="72"/>
      <c r="KDP820" s="72"/>
      <c r="KDQ820" s="72"/>
      <c r="KDR820" s="72"/>
      <c r="KDS820" s="72"/>
      <c r="KDT820" s="72"/>
      <c r="KDU820" s="72"/>
      <c r="KDV820" s="72"/>
      <c r="KDW820" s="72"/>
      <c r="KDX820" s="72"/>
      <c r="KDY820" s="72"/>
      <c r="KDZ820" s="72"/>
      <c r="KEA820" s="72"/>
      <c r="KEB820" s="72"/>
      <c r="KEC820" s="72"/>
      <c r="KED820" s="72"/>
      <c r="KEE820" s="72"/>
      <c r="KEF820" s="72"/>
      <c r="KEG820" s="72"/>
      <c r="KEH820" s="72"/>
      <c r="KEI820" s="72"/>
      <c r="KEJ820" s="72"/>
      <c r="KEK820" s="72"/>
      <c r="KEL820" s="72"/>
      <c r="KEM820" s="72"/>
      <c r="KEN820" s="72"/>
      <c r="KEO820" s="72"/>
      <c r="KEP820" s="72"/>
      <c r="KEQ820" s="72"/>
      <c r="KER820" s="72"/>
      <c r="KES820" s="72"/>
      <c r="KET820" s="72"/>
      <c r="KEU820" s="72"/>
      <c r="KEV820" s="72"/>
      <c r="KEW820" s="72"/>
      <c r="KEX820" s="72"/>
      <c r="KEY820" s="72"/>
      <c r="KEZ820" s="72"/>
      <c r="KFA820" s="72"/>
      <c r="KFB820" s="72"/>
      <c r="KFC820" s="72"/>
      <c r="KFD820" s="72"/>
      <c r="KFE820" s="72"/>
      <c r="KFF820" s="72"/>
      <c r="KFG820" s="72"/>
      <c r="KFH820" s="72"/>
      <c r="KFI820" s="72"/>
      <c r="KFJ820" s="72"/>
      <c r="KFK820" s="72"/>
      <c r="KFL820" s="72"/>
      <c r="KFM820" s="72"/>
      <c r="KFN820" s="72"/>
      <c r="KFO820" s="72"/>
      <c r="KFP820" s="72"/>
      <c r="KFQ820" s="72"/>
      <c r="KFR820" s="72"/>
      <c r="KFS820" s="72"/>
      <c r="KFT820" s="72"/>
      <c r="KFU820" s="72"/>
      <c r="KFV820" s="72"/>
      <c r="KFW820" s="72"/>
      <c r="KFX820" s="72"/>
      <c r="KFY820" s="72"/>
      <c r="KFZ820" s="72"/>
      <c r="KGA820" s="72"/>
      <c r="KGB820" s="72"/>
      <c r="KGC820" s="72"/>
      <c r="KGD820" s="72"/>
      <c r="KGE820" s="72"/>
      <c r="KGF820" s="72"/>
      <c r="KGG820" s="72"/>
      <c r="KGH820" s="72"/>
      <c r="KGI820" s="72"/>
      <c r="KGJ820" s="72"/>
      <c r="KGK820" s="72"/>
      <c r="KGL820" s="72"/>
      <c r="KGM820" s="72"/>
      <c r="KGN820" s="72"/>
      <c r="KGO820" s="72"/>
      <c r="KGP820" s="72"/>
      <c r="KGQ820" s="72"/>
      <c r="KGR820" s="72"/>
      <c r="KGS820" s="72"/>
      <c r="KGT820" s="72"/>
      <c r="KGU820" s="72"/>
      <c r="KGV820" s="72"/>
      <c r="KGW820" s="72"/>
      <c r="KGX820" s="72"/>
      <c r="KGY820" s="72"/>
      <c r="KGZ820" s="72"/>
      <c r="KHA820" s="72"/>
      <c r="KHB820" s="72"/>
      <c r="KHC820" s="72"/>
      <c r="KHD820" s="72"/>
      <c r="KHE820" s="72"/>
      <c r="KHF820" s="72"/>
      <c r="KHG820" s="72"/>
      <c r="KHH820" s="72"/>
      <c r="KHI820" s="72"/>
      <c r="KHJ820" s="72"/>
      <c r="KHK820" s="72"/>
      <c r="KHL820" s="72"/>
      <c r="KHM820" s="72"/>
      <c r="KHN820" s="72"/>
      <c r="KHO820" s="72"/>
      <c r="KHP820" s="72"/>
      <c r="KHQ820" s="72"/>
      <c r="KHR820" s="72"/>
      <c r="KHS820" s="72"/>
      <c r="KHT820" s="72"/>
      <c r="KHU820" s="72"/>
      <c r="KHV820" s="72"/>
      <c r="KHW820" s="72"/>
      <c r="KHX820" s="72"/>
      <c r="KHY820" s="72"/>
      <c r="KHZ820" s="72"/>
      <c r="KIA820" s="72"/>
      <c r="KIB820" s="72"/>
      <c r="KIC820" s="72"/>
      <c r="KID820" s="72"/>
      <c r="KIE820" s="72"/>
      <c r="KIF820" s="72"/>
      <c r="KIG820" s="72"/>
      <c r="KIH820" s="72"/>
      <c r="KII820" s="72"/>
      <c r="KIJ820" s="72"/>
      <c r="KIK820" s="72"/>
      <c r="KIL820" s="72"/>
      <c r="KIM820" s="72"/>
      <c r="KIN820" s="72"/>
      <c r="KIO820" s="72"/>
      <c r="KIP820" s="72"/>
      <c r="KIQ820" s="72"/>
      <c r="KIR820" s="72"/>
      <c r="KIS820" s="72"/>
      <c r="KIT820" s="72"/>
      <c r="KIU820" s="72"/>
      <c r="KIV820" s="72"/>
      <c r="KIW820" s="72"/>
      <c r="KIX820" s="72"/>
      <c r="KIY820" s="72"/>
      <c r="KIZ820" s="72"/>
      <c r="KJA820" s="72"/>
      <c r="KJB820" s="72"/>
      <c r="KJC820" s="72"/>
      <c r="KJD820" s="72"/>
      <c r="KJE820" s="72"/>
      <c r="KJF820" s="72"/>
      <c r="KJG820" s="72"/>
      <c r="KJH820" s="72"/>
      <c r="KJI820" s="72"/>
      <c r="KJJ820" s="72"/>
      <c r="KJK820" s="72"/>
      <c r="KJL820" s="72"/>
      <c r="KJM820" s="72"/>
      <c r="KJN820" s="72"/>
      <c r="KJO820" s="72"/>
      <c r="KJP820" s="72"/>
      <c r="KJQ820" s="72"/>
      <c r="KJR820" s="72"/>
      <c r="KJS820" s="72"/>
      <c r="KJT820" s="72"/>
      <c r="KJU820" s="72"/>
      <c r="KJV820" s="72"/>
      <c r="KJW820" s="72"/>
      <c r="KJX820" s="72"/>
      <c r="KJY820" s="72"/>
      <c r="KJZ820" s="72"/>
      <c r="KKA820" s="72"/>
      <c r="KKB820" s="72"/>
      <c r="KKC820" s="72"/>
      <c r="KKD820" s="72"/>
      <c r="KKE820" s="72"/>
      <c r="KKF820" s="72"/>
      <c r="KKG820" s="72"/>
      <c r="KKH820" s="72"/>
      <c r="KKI820" s="72"/>
      <c r="KKJ820" s="72"/>
      <c r="KKK820" s="72"/>
      <c r="KKL820" s="72"/>
      <c r="KKM820" s="72"/>
      <c r="KKN820" s="72"/>
      <c r="KKO820" s="72"/>
      <c r="KKP820" s="72"/>
      <c r="KKQ820" s="72"/>
      <c r="KKR820" s="72"/>
      <c r="KKS820" s="72"/>
      <c r="KKT820" s="72"/>
      <c r="KKU820" s="72"/>
      <c r="KKV820" s="72"/>
      <c r="KKW820" s="72"/>
      <c r="KKX820" s="72"/>
      <c r="KKY820" s="72"/>
      <c r="KKZ820" s="72"/>
      <c r="KLA820" s="72"/>
      <c r="KLB820" s="72"/>
      <c r="KLC820" s="72"/>
      <c r="KLD820" s="72"/>
      <c r="KLE820" s="72"/>
      <c r="KLF820" s="72"/>
      <c r="KLG820" s="72"/>
      <c r="KLH820" s="72"/>
      <c r="KLI820" s="72"/>
      <c r="KLJ820" s="72"/>
      <c r="KLK820" s="72"/>
      <c r="KLL820" s="72"/>
      <c r="KLM820" s="72"/>
      <c r="KLN820" s="72"/>
      <c r="KLO820" s="72"/>
      <c r="KLP820" s="72"/>
      <c r="KLQ820" s="72"/>
      <c r="KLR820" s="72"/>
      <c r="KLS820" s="72"/>
      <c r="KLT820" s="72"/>
      <c r="KLU820" s="72"/>
      <c r="KLV820" s="72"/>
      <c r="KLW820" s="72"/>
      <c r="KLX820" s="72"/>
      <c r="KLY820" s="72"/>
      <c r="KLZ820" s="72"/>
      <c r="KMA820" s="72"/>
      <c r="KMB820" s="72"/>
      <c r="KMC820" s="72"/>
      <c r="KMD820" s="72"/>
      <c r="KME820" s="72"/>
      <c r="KMF820" s="72"/>
      <c r="KMG820" s="72"/>
      <c r="KMH820" s="72"/>
      <c r="KMI820" s="72"/>
      <c r="KMJ820" s="72"/>
      <c r="KMK820" s="72"/>
      <c r="KML820" s="72"/>
      <c r="KMM820" s="72"/>
      <c r="KMN820" s="72"/>
      <c r="KMO820" s="72"/>
      <c r="KMP820" s="72"/>
      <c r="KMQ820" s="72"/>
      <c r="KMR820" s="72"/>
      <c r="KMS820" s="72"/>
      <c r="KMT820" s="72"/>
      <c r="KMU820" s="72"/>
      <c r="KMV820" s="72"/>
      <c r="KMW820" s="72"/>
      <c r="KMX820" s="72"/>
      <c r="KMY820" s="72"/>
      <c r="KMZ820" s="72"/>
      <c r="KNA820" s="72"/>
      <c r="KNB820" s="72"/>
      <c r="KNC820" s="72"/>
      <c r="KND820" s="72"/>
      <c r="KNE820" s="72"/>
      <c r="KNF820" s="72"/>
      <c r="KNG820" s="72"/>
      <c r="KNH820" s="72"/>
      <c r="KNI820" s="72"/>
      <c r="KNJ820" s="72"/>
      <c r="KNK820" s="72"/>
      <c r="KNL820" s="72"/>
      <c r="KNM820" s="72"/>
      <c r="KNN820" s="72"/>
      <c r="KNO820" s="72"/>
      <c r="KNP820" s="72"/>
      <c r="KNQ820" s="72"/>
      <c r="KNR820" s="72"/>
      <c r="KNS820" s="72"/>
      <c r="KNT820" s="72"/>
      <c r="KNU820" s="72"/>
      <c r="KNV820" s="72"/>
      <c r="KNW820" s="72"/>
      <c r="KNX820" s="72"/>
      <c r="KNY820" s="72"/>
      <c r="KNZ820" s="72"/>
      <c r="KOA820" s="72"/>
      <c r="KOB820" s="72"/>
      <c r="KOC820" s="72"/>
      <c r="KOD820" s="72"/>
      <c r="KOE820" s="72"/>
      <c r="KOF820" s="72"/>
      <c r="KOG820" s="72"/>
      <c r="KOH820" s="72"/>
      <c r="KOI820" s="72"/>
      <c r="KOJ820" s="72"/>
      <c r="KOK820" s="72"/>
      <c r="KOL820" s="72"/>
      <c r="KOM820" s="72"/>
      <c r="KON820" s="72"/>
      <c r="KOO820" s="72"/>
      <c r="KOP820" s="72"/>
      <c r="KOQ820" s="72"/>
      <c r="KOR820" s="72"/>
      <c r="KOS820" s="72"/>
      <c r="KOT820" s="72"/>
      <c r="KOU820" s="72"/>
      <c r="KOV820" s="72"/>
      <c r="KOW820" s="72"/>
      <c r="KOX820" s="72"/>
      <c r="KOY820" s="72"/>
      <c r="KOZ820" s="72"/>
      <c r="KPA820" s="72"/>
      <c r="KPB820" s="72"/>
      <c r="KPC820" s="72"/>
      <c r="KPD820" s="72"/>
      <c r="KPE820" s="72"/>
      <c r="KPF820" s="72"/>
      <c r="KPG820" s="72"/>
      <c r="KPH820" s="72"/>
      <c r="KPI820" s="72"/>
      <c r="KPJ820" s="72"/>
      <c r="KPK820" s="72"/>
      <c r="KPL820" s="72"/>
      <c r="KPM820" s="72"/>
      <c r="KPN820" s="72"/>
      <c r="KPO820" s="72"/>
      <c r="KPP820" s="72"/>
      <c r="KPQ820" s="72"/>
      <c r="KPR820" s="72"/>
      <c r="KPS820" s="72"/>
      <c r="KPT820" s="72"/>
      <c r="KPU820" s="72"/>
      <c r="KPV820" s="72"/>
      <c r="KPW820" s="72"/>
      <c r="KPX820" s="72"/>
      <c r="KPY820" s="72"/>
      <c r="KPZ820" s="72"/>
      <c r="KQA820" s="72"/>
      <c r="KQB820" s="72"/>
      <c r="KQC820" s="72"/>
      <c r="KQD820" s="72"/>
      <c r="KQE820" s="72"/>
      <c r="KQF820" s="72"/>
      <c r="KQG820" s="72"/>
      <c r="KQH820" s="72"/>
      <c r="KQI820" s="72"/>
      <c r="KQJ820" s="72"/>
      <c r="KQK820" s="72"/>
      <c r="KQL820" s="72"/>
      <c r="KQM820" s="72"/>
      <c r="KQN820" s="72"/>
      <c r="KQO820" s="72"/>
      <c r="KQP820" s="72"/>
      <c r="KQQ820" s="72"/>
      <c r="KQR820" s="72"/>
      <c r="KQS820" s="72"/>
      <c r="KQT820" s="72"/>
      <c r="KQU820" s="72"/>
      <c r="KQV820" s="72"/>
      <c r="KQW820" s="72"/>
      <c r="KQX820" s="72"/>
      <c r="KQY820" s="72"/>
      <c r="KQZ820" s="72"/>
      <c r="KRA820" s="72"/>
      <c r="KRB820" s="72"/>
      <c r="KRC820" s="72"/>
      <c r="KRD820" s="72"/>
      <c r="KRE820" s="72"/>
      <c r="KRF820" s="72"/>
      <c r="KRG820" s="72"/>
      <c r="KRH820" s="72"/>
      <c r="KRI820" s="72"/>
      <c r="KRJ820" s="72"/>
      <c r="KRK820" s="72"/>
      <c r="KRL820" s="72"/>
      <c r="KRM820" s="72"/>
      <c r="KRN820" s="72"/>
      <c r="KRO820" s="72"/>
      <c r="KRP820" s="72"/>
      <c r="KRQ820" s="72"/>
      <c r="KRR820" s="72"/>
      <c r="KRS820" s="72"/>
      <c r="KRT820" s="72"/>
      <c r="KRU820" s="72"/>
      <c r="KRV820" s="72"/>
      <c r="KRW820" s="72"/>
      <c r="KRX820" s="72"/>
      <c r="KRY820" s="72"/>
      <c r="KRZ820" s="72"/>
      <c r="KSA820" s="72"/>
      <c r="KSB820" s="72"/>
      <c r="KSC820" s="72"/>
      <c r="KSD820" s="72"/>
      <c r="KSE820" s="72"/>
      <c r="KSF820" s="72"/>
      <c r="KSG820" s="72"/>
      <c r="KSH820" s="72"/>
      <c r="KSI820" s="72"/>
      <c r="KSJ820" s="72"/>
      <c r="KSK820" s="72"/>
      <c r="KSL820" s="72"/>
      <c r="KSM820" s="72"/>
      <c r="KSN820" s="72"/>
      <c r="KSO820" s="72"/>
      <c r="KSP820" s="72"/>
      <c r="KSQ820" s="72"/>
      <c r="KSR820" s="72"/>
      <c r="KSS820" s="72"/>
      <c r="KST820" s="72"/>
      <c r="KSU820" s="72"/>
      <c r="KSV820" s="72"/>
      <c r="KSW820" s="72"/>
      <c r="KSX820" s="72"/>
      <c r="KSY820" s="72"/>
      <c r="KSZ820" s="72"/>
      <c r="KTA820" s="72"/>
      <c r="KTB820" s="72"/>
      <c r="KTC820" s="72"/>
      <c r="KTD820" s="72"/>
      <c r="KTE820" s="72"/>
      <c r="KTF820" s="72"/>
      <c r="KTG820" s="72"/>
      <c r="KTH820" s="72"/>
      <c r="KTI820" s="72"/>
      <c r="KTJ820" s="72"/>
      <c r="KTK820" s="72"/>
      <c r="KTL820" s="72"/>
      <c r="KTM820" s="72"/>
      <c r="KTN820" s="72"/>
      <c r="KTO820" s="72"/>
      <c r="KTP820" s="72"/>
      <c r="KTQ820" s="72"/>
      <c r="KTR820" s="72"/>
      <c r="KTS820" s="72"/>
      <c r="KTT820" s="72"/>
      <c r="KTU820" s="72"/>
      <c r="KTV820" s="72"/>
      <c r="KTW820" s="72"/>
      <c r="KTX820" s="72"/>
      <c r="KTY820" s="72"/>
      <c r="KTZ820" s="72"/>
      <c r="KUA820" s="72"/>
      <c r="KUB820" s="72"/>
      <c r="KUC820" s="72"/>
      <c r="KUD820" s="72"/>
      <c r="KUE820" s="72"/>
      <c r="KUF820" s="72"/>
      <c r="KUG820" s="72"/>
      <c r="KUH820" s="72"/>
      <c r="KUI820" s="72"/>
      <c r="KUJ820" s="72"/>
      <c r="KUK820" s="72"/>
      <c r="KUL820" s="72"/>
      <c r="KUM820" s="72"/>
      <c r="KUN820" s="72"/>
      <c r="KUO820" s="72"/>
      <c r="KUP820" s="72"/>
      <c r="KUQ820" s="72"/>
      <c r="KUR820" s="72"/>
      <c r="KUS820" s="72"/>
      <c r="KUT820" s="72"/>
      <c r="KUU820" s="72"/>
      <c r="KUV820" s="72"/>
      <c r="KUW820" s="72"/>
      <c r="KUX820" s="72"/>
      <c r="KUY820" s="72"/>
      <c r="KUZ820" s="72"/>
      <c r="KVA820" s="72"/>
      <c r="KVB820" s="72"/>
      <c r="KVC820" s="72"/>
      <c r="KVD820" s="72"/>
      <c r="KVE820" s="72"/>
      <c r="KVF820" s="72"/>
      <c r="KVG820" s="72"/>
      <c r="KVH820" s="72"/>
      <c r="KVI820" s="72"/>
      <c r="KVJ820" s="72"/>
      <c r="KVK820" s="72"/>
      <c r="KVL820" s="72"/>
      <c r="KVM820" s="72"/>
      <c r="KVN820" s="72"/>
      <c r="KVO820" s="72"/>
      <c r="KVP820" s="72"/>
      <c r="KVQ820" s="72"/>
      <c r="KVR820" s="72"/>
      <c r="KVS820" s="72"/>
      <c r="KVT820" s="72"/>
      <c r="KVU820" s="72"/>
      <c r="KVV820" s="72"/>
      <c r="KVW820" s="72"/>
      <c r="KVX820" s="72"/>
      <c r="KVY820" s="72"/>
      <c r="KVZ820" s="72"/>
      <c r="KWA820" s="72"/>
      <c r="KWB820" s="72"/>
      <c r="KWC820" s="72"/>
      <c r="KWD820" s="72"/>
      <c r="KWE820" s="72"/>
      <c r="KWF820" s="72"/>
      <c r="KWG820" s="72"/>
      <c r="KWH820" s="72"/>
      <c r="KWI820" s="72"/>
      <c r="KWJ820" s="72"/>
      <c r="KWK820" s="72"/>
      <c r="KWL820" s="72"/>
      <c r="KWM820" s="72"/>
      <c r="KWN820" s="72"/>
      <c r="KWO820" s="72"/>
      <c r="KWP820" s="72"/>
      <c r="KWQ820" s="72"/>
      <c r="KWR820" s="72"/>
      <c r="KWS820" s="72"/>
      <c r="KWT820" s="72"/>
      <c r="KWU820" s="72"/>
      <c r="KWV820" s="72"/>
      <c r="KWW820" s="72"/>
      <c r="KWX820" s="72"/>
      <c r="KWY820" s="72"/>
      <c r="KWZ820" s="72"/>
      <c r="KXA820" s="72"/>
      <c r="KXB820" s="72"/>
      <c r="KXC820" s="72"/>
      <c r="KXD820" s="72"/>
      <c r="KXE820" s="72"/>
      <c r="KXF820" s="72"/>
      <c r="KXG820" s="72"/>
      <c r="KXH820" s="72"/>
      <c r="KXI820" s="72"/>
      <c r="KXJ820" s="72"/>
      <c r="KXK820" s="72"/>
      <c r="KXL820" s="72"/>
      <c r="KXM820" s="72"/>
      <c r="KXN820" s="72"/>
      <c r="KXO820" s="72"/>
      <c r="KXP820" s="72"/>
      <c r="KXQ820" s="72"/>
      <c r="KXR820" s="72"/>
      <c r="KXS820" s="72"/>
      <c r="KXT820" s="72"/>
      <c r="KXU820" s="72"/>
      <c r="KXV820" s="72"/>
      <c r="KXW820" s="72"/>
      <c r="KXX820" s="72"/>
      <c r="KXY820" s="72"/>
      <c r="KXZ820" s="72"/>
      <c r="KYA820" s="72"/>
      <c r="KYB820" s="72"/>
      <c r="KYC820" s="72"/>
      <c r="KYD820" s="72"/>
      <c r="KYE820" s="72"/>
      <c r="KYF820" s="72"/>
      <c r="KYG820" s="72"/>
      <c r="KYH820" s="72"/>
      <c r="KYI820" s="72"/>
      <c r="KYJ820" s="72"/>
      <c r="KYK820" s="72"/>
      <c r="KYL820" s="72"/>
      <c r="KYM820" s="72"/>
      <c r="KYN820" s="72"/>
      <c r="KYO820" s="72"/>
      <c r="KYP820" s="72"/>
      <c r="KYQ820" s="72"/>
      <c r="KYR820" s="72"/>
      <c r="KYS820" s="72"/>
      <c r="KYT820" s="72"/>
      <c r="KYU820" s="72"/>
      <c r="KYV820" s="72"/>
      <c r="KYW820" s="72"/>
      <c r="KYX820" s="72"/>
      <c r="KYY820" s="72"/>
      <c r="KYZ820" s="72"/>
      <c r="KZA820" s="72"/>
      <c r="KZB820" s="72"/>
      <c r="KZC820" s="72"/>
      <c r="KZD820" s="72"/>
      <c r="KZE820" s="72"/>
      <c r="KZF820" s="72"/>
      <c r="KZG820" s="72"/>
      <c r="KZH820" s="72"/>
      <c r="KZI820" s="72"/>
      <c r="KZJ820" s="72"/>
      <c r="KZK820" s="72"/>
      <c r="KZL820" s="72"/>
      <c r="KZM820" s="72"/>
      <c r="KZN820" s="72"/>
      <c r="KZO820" s="72"/>
      <c r="KZP820" s="72"/>
      <c r="KZQ820" s="72"/>
      <c r="KZR820" s="72"/>
      <c r="KZS820" s="72"/>
      <c r="KZT820" s="72"/>
      <c r="KZU820" s="72"/>
      <c r="KZV820" s="72"/>
      <c r="KZW820" s="72"/>
      <c r="KZX820" s="72"/>
      <c r="KZY820" s="72"/>
      <c r="KZZ820" s="72"/>
      <c r="LAA820" s="72"/>
      <c r="LAB820" s="72"/>
      <c r="LAC820" s="72"/>
      <c r="LAD820" s="72"/>
      <c r="LAE820" s="72"/>
      <c r="LAF820" s="72"/>
      <c r="LAG820" s="72"/>
      <c r="LAH820" s="72"/>
      <c r="LAI820" s="72"/>
      <c r="LAJ820" s="72"/>
      <c r="LAK820" s="72"/>
      <c r="LAL820" s="72"/>
      <c r="LAM820" s="72"/>
      <c r="LAN820" s="72"/>
      <c r="LAO820" s="72"/>
      <c r="LAP820" s="72"/>
      <c r="LAQ820" s="72"/>
      <c r="LAR820" s="72"/>
      <c r="LAS820" s="72"/>
      <c r="LAT820" s="72"/>
      <c r="LAU820" s="72"/>
      <c r="LAV820" s="72"/>
      <c r="LAW820" s="72"/>
      <c r="LAX820" s="72"/>
      <c r="LAY820" s="72"/>
      <c r="LAZ820" s="72"/>
      <c r="LBA820" s="72"/>
      <c r="LBB820" s="72"/>
      <c r="LBC820" s="72"/>
      <c r="LBD820" s="72"/>
      <c r="LBE820" s="72"/>
      <c r="LBF820" s="72"/>
      <c r="LBG820" s="72"/>
      <c r="LBH820" s="72"/>
      <c r="LBI820" s="72"/>
      <c r="LBJ820" s="72"/>
      <c r="LBK820" s="72"/>
      <c r="LBL820" s="72"/>
      <c r="LBM820" s="72"/>
      <c r="LBN820" s="72"/>
      <c r="LBO820" s="72"/>
      <c r="LBP820" s="72"/>
      <c r="LBQ820" s="72"/>
      <c r="LBR820" s="72"/>
      <c r="LBS820" s="72"/>
      <c r="LBT820" s="72"/>
      <c r="LBU820" s="72"/>
      <c r="LBV820" s="72"/>
      <c r="LBW820" s="72"/>
      <c r="LBX820" s="72"/>
      <c r="LBY820" s="72"/>
      <c r="LBZ820" s="72"/>
      <c r="LCA820" s="72"/>
      <c r="LCB820" s="72"/>
      <c r="LCC820" s="72"/>
      <c r="LCD820" s="72"/>
      <c r="LCE820" s="72"/>
      <c r="LCF820" s="72"/>
      <c r="LCG820" s="72"/>
      <c r="LCH820" s="72"/>
      <c r="LCI820" s="72"/>
      <c r="LCJ820" s="72"/>
      <c r="LCK820" s="72"/>
      <c r="LCL820" s="72"/>
      <c r="LCM820" s="72"/>
      <c r="LCN820" s="72"/>
      <c r="LCO820" s="72"/>
      <c r="LCP820" s="72"/>
      <c r="LCQ820" s="72"/>
      <c r="LCR820" s="72"/>
      <c r="LCS820" s="72"/>
      <c r="LCT820" s="72"/>
      <c r="LCU820" s="72"/>
      <c r="LCV820" s="72"/>
      <c r="LCW820" s="72"/>
      <c r="LCX820" s="72"/>
      <c r="LCY820" s="72"/>
      <c r="LCZ820" s="72"/>
      <c r="LDA820" s="72"/>
      <c r="LDB820" s="72"/>
      <c r="LDC820" s="72"/>
      <c r="LDD820" s="72"/>
      <c r="LDE820" s="72"/>
      <c r="LDF820" s="72"/>
      <c r="LDG820" s="72"/>
      <c r="LDH820" s="72"/>
      <c r="LDI820" s="72"/>
      <c r="LDJ820" s="72"/>
      <c r="LDK820" s="72"/>
      <c r="LDL820" s="72"/>
      <c r="LDM820" s="72"/>
      <c r="LDN820" s="72"/>
      <c r="LDO820" s="72"/>
      <c r="LDP820" s="72"/>
      <c r="LDQ820" s="72"/>
      <c r="LDR820" s="72"/>
      <c r="LDS820" s="72"/>
      <c r="LDT820" s="72"/>
      <c r="LDU820" s="72"/>
      <c r="LDV820" s="72"/>
      <c r="LDW820" s="72"/>
      <c r="LDX820" s="72"/>
      <c r="LDY820" s="72"/>
      <c r="LDZ820" s="72"/>
      <c r="LEA820" s="72"/>
      <c r="LEB820" s="72"/>
      <c r="LEC820" s="72"/>
      <c r="LED820" s="72"/>
      <c r="LEE820" s="72"/>
      <c r="LEF820" s="72"/>
      <c r="LEG820" s="72"/>
      <c r="LEH820" s="72"/>
      <c r="LEI820" s="72"/>
      <c r="LEJ820" s="72"/>
      <c r="LEK820" s="72"/>
      <c r="LEL820" s="72"/>
      <c r="LEM820" s="72"/>
      <c r="LEN820" s="72"/>
      <c r="LEO820" s="72"/>
      <c r="LEP820" s="72"/>
      <c r="LEQ820" s="72"/>
      <c r="LER820" s="72"/>
      <c r="LES820" s="72"/>
      <c r="LET820" s="72"/>
      <c r="LEU820" s="72"/>
      <c r="LEV820" s="72"/>
      <c r="LEW820" s="72"/>
      <c r="LEX820" s="72"/>
      <c r="LEY820" s="72"/>
      <c r="LEZ820" s="72"/>
      <c r="LFA820" s="72"/>
      <c r="LFB820" s="72"/>
      <c r="LFC820" s="72"/>
      <c r="LFD820" s="72"/>
      <c r="LFE820" s="72"/>
      <c r="LFF820" s="72"/>
      <c r="LFG820" s="72"/>
      <c r="LFH820" s="72"/>
      <c r="LFI820" s="72"/>
      <c r="LFJ820" s="72"/>
      <c r="LFK820" s="72"/>
      <c r="LFL820" s="72"/>
      <c r="LFM820" s="72"/>
      <c r="LFN820" s="72"/>
      <c r="LFO820" s="72"/>
      <c r="LFP820" s="72"/>
      <c r="LFQ820" s="72"/>
      <c r="LFR820" s="72"/>
      <c r="LFS820" s="72"/>
      <c r="LFT820" s="72"/>
      <c r="LFU820" s="72"/>
      <c r="LFV820" s="72"/>
      <c r="LFW820" s="72"/>
      <c r="LFX820" s="72"/>
      <c r="LFY820" s="72"/>
      <c r="LFZ820" s="72"/>
      <c r="LGA820" s="72"/>
      <c r="LGB820" s="72"/>
      <c r="LGC820" s="72"/>
      <c r="LGD820" s="72"/>
      <c r="LGE820" s="72"/>
      <c r="LGF820" s="72"/>
      <c r="LGG820" s="72"/>
      <c r="LGH820" s="72"/>
      <c r="LGI820" s="72"/>
      <c r="LGJ820" s="72"/>
      <c r="LGK820" s="72"/>
      <c r="LGL820" s="72"/>
      <c r="LGM820" s="72"/>
      <c r="LGN820" s="72"/>
      <c r="LGO820" s="72"/>
      <c r="LGP820" s="72"/>
      <c r="LGQ820" s="72"/>
      <c r="LGR820" s="72"/>
      <c r="LGS820" s="72"/>
      <c r="LGT820" s="72"/>
      <c r="LGU820" s="72"/>
      <c r="LGV820" s="72"/>
      <c r="LGW820" s="72"/>
      <c r="LGX820" s="72"/>
      <c r="LGY820" s="72"/>
      <c r="LGZ820" s="72"/>
      <c r="LHA820" s="72"/>
      <c r="LHB820" s="72"/>
      <c r="LHC820" s="72"/>
      <c r="LHD820" s="72"/>
      <c r="LHE820" s="72"/>
      <c r="LHF820" s="72"/>
      <c r="LHG820" s="72"/>
      <c r="LHH820" s="72"/>
      <c r="LHI820" s="72"/>
      <c r="LHJ820" s="72"/>
      <c r="LHK820" s="72"/>
      <c r="LHL820" s="72"/>
      <c r="LHM820" s="72"/>
      <c r="LHN820" s="72"/>
      <c r="LHO820" s="72"/>
      <c r="LHP820" s="72"/>
      <c r="LHQ820" s="72"/>
      <c r="LHR820" s="72"/>
      <c r="LHS820" s="72"/>
      <c r="LHT820" s="72"/>
      <c r="LHU820" s="72"/>
      <c r="LHV820" s="72"/>
      <c r="LHW820" s="72"/>
      <c r="LHX820" s="72"/>
      <c r="LHY820" s="72"/>
      <c r="LHZ820" s="72"/>
      <c r="LIA820" s="72"/>
      <c r="LIB820" s="72"/>
      <c r="LIC820" s="72"/>
      <c r="LID820" s="72"/>
      <c r="LIE820" s="72"/>
      <c r="LIF820" s="72"/>
      <c r="LIG820" s="72"/>
      <c r="LIH820" s="72"/>
      <c r="LII820" s="72"/>
      <c r="LIJ820" s="72"/>
      <c r="LIK820" s="72"/>
      <c r="LIL820" s="72"/>
      <c r="LIM820" s="72"/>
      <c r="LIN820" s="72"/>
      <c r="LIO820" s="72"/>
      <c r="LIP820" s="72"/>
      <c r="LIQ820" s="72"/>
      <c r="LIR820" s="72"/>
      <c r="LIS820" s="72"/>
      <c r="LIT820" s="72"/>
      <c r="LIU820" s="72"/>
      <c r="LIV820" s="72"/>
      <c r="LIW820" s="72"/>
      <c r="LIX820" s="72"/>
      <c r="LIY820" s="72"/>
      <c r="LIZ820" s="72"/>
      <c r="LJA820" s="72"/>
      <c r="LJB820" s="72"/>
      <c r="LJC820" s="72"/>
      <c r="LJD820" s="72"/>
      <c r="LJE820" s="72"/>
      <c r="LJF820" s="72"/>
      <c r="LJG820" s="72"/>
      <c r="LJH820" s="72"/>
      <c r="LJI820" s="72"/>
      <c r="LJJ820" s="72"/>
      <c r="LJK820" s="72"/>
      <c r="LJL820" s="72"/>
      <c r="LJM820" s="72"/>
      <c r="LJN820" s="72"/>
      <c r="LJO820" s="72"/>
      <c r="LJP820" s="72"/>
      <c r="LJQ820" s="72"/>
      <c r="LJR820" s="72"/>
      <c r="LJS820" s="72"/>
      <c r="LJT820" s="72"/>
      <c r="LJU820" s="72"/>
      <c r="LJV820" s="72"/>
      <c r="LJW820" s="72"/>
      <c r="LJX820" s="72"/>
      <c r="LJY820" s="72"/>
      <c r="LJZ820" s="72"/>
      <c r="LKA820" s="72"/>
      <c r="LKB820" s="72"/>
      <c r="LKC820" s="72"/>
      <c r="LKD820" s="72"/>
      <c r="LKE820" s="72"/>
      <c r="LKF820" s="72"/>
      <c r="LKG820" s="72"/>
      <c r="LKH820" s="72"/>
      <c r="LKI820" s="72"/>
      <c r="LKJ820" s="72"/>
      <c r="LKK820" s="72"/>
      <c r="LKL820" s="72"/>
      <c r="LKM820" s="72"/>
      <c r="LKN820" s="72"/>
      <c r="LKO820" s="72"/>
      <c r="LKP820" s="72"/>
      <c r="LKQ820" s="72"/>
      <c r="LKR820" s="72"/>
      <c r="LKS820" s="72"/>
      <c r="LKT820" s="72"/>
      <c r="LKU820" s="72"/>
      <c r="LKV820" s="72"/>
      <c r="LKW820" s="72"/>
      <c r="LKX820" s="72"/>
      <c r="LKY820" s="72"/>
      <c r="LKZ820" s="72"/>
      <c r="LLA820" s="72"/>
      <c r="LLB820" s="72"/>
      <c r="LLC820" s="72"/>
      <c r="LLD820" s="72"/>
      <c r="LLE820" s="72"/>
      <c r="LLF820" s="72"/>
      <c r="LLG820" s="72"/>
      <c r="LLH820" s="72"/>
      <c r="LLI820" s="72"/>
      <c r="LLJ820" s="72"/>
      <c r="LLK820" s="72"/>
      <c r="LLL820" s="72"/>
      <c r="LLM820" s="72"/>
      <c r="LLN820" s="72"/>
      <c r="LLO820" s="72"/>
      <c r="LLP820" s="72"/>
      <c r="LLQ820" s="72"/>
      <c r="LLR820" s="72"/>
      <c r="LLS820" s="72"/>
      <c r="LLT820" s="72"/>
      <c r="LLU820" s="72"/>
      <c r="LLV820" s="72"/>
      <c r="LLW820" s="72"/>
      <c r="LLX820" s="72"/>
      <c r="LLY820" s="72"/>
      <c r="LLZ820" s="72"/>
      <c r="LMA820" s="72"/>
      <c r="LMB820" s="72"/>
      <c r="LMC820" s="72"/>
      <c r="LMD820" s="72"/>
      <c r="LME820" s="72"/>
      <c r="LMF820" s="72"/>
      <c r="LMG820" s="72"/>
      <c r="LMH820" s="72"/>
      <c r="LMI820" s="72"/>
      <c r="LMJ820" s="72"/>
      <c r="LMK820" s="72"/>
      <c r="LML820" s="72"/>
      <c r="LMM820" s="72"/>
      <c r="LMN820" s="72"/>
      <c r="LMO820" s="72"/>
      <c r="LMP820" s="72"/>
      <c r="LMQ820" s="72"/>
      <c r="LMR820" s="72"/>
      <c r="LMS820" s="72"/>
      <c r="LMT820" s="72"/>
      <c r="LMU820" s="72"/>
      <c r="LMV820" s="72"/>
      <c r="LMW820" s="72"/>
      <c r="LMX820" s="72"/>
      <c r="LMY820" s="72"/>
      <c r="LMZ820" s="72"/>
      <c r="LNA820" s="72"/>
      <c r="LNB820" s="72"/>
      <c r="LNC820" s="72"/>
      <c r="LND820" s="72"/>
      <c r="LNE820" s="72"/>
      <c r="LNF820" s="72"/>
      <c r="LNG820" s="72"/>
      <c r="LNH820" s="72"/>
      <c r="LNI820" s="72"/>
      <c r="LNJ820" s="72"/>
      <c r="LNK820" s="72"/>
      <c r="LNL820" s="72"/>
      <c r="LNM820" s="72"/>
      <c r="LNN820" s="72"/>
      <c r="LNO820" s="72"/>
      <c r="LNP820" s="72"/>
      <c r="LNQ820" s="72"/>
      <c r="LNR820" s="72"/>
      <c r="LNS820" s="72"/>
      <c r="LNT820" s="72"/>
      <c r="LNU820" s="72"/>
      <c r="LNV820" s="72"/>
      <c r="LNW820" s="72"/>
      <c r="LNX820" s="72"/>
      <c r="LNY820" s="72"/>
      <c r="LNZ820" s="72"/>
      <c r="LOA820" s="72"/>
      <c r="LOB820" s="72"/>
      <c r="LOC820" s="72"/>
      <c r="LOD820" s="72"/>
      <c r="LOE820" s="72"/>
      <c r="LOF820" s="72"/>
      <c r="LOG820" s="72"/>
      <c r="LOH820" s="72"/>
      <c r="LOI820" s="72"/>
      <c r="LOJ820" s="72"/>
      <c r="LOK820" s="72"/>
      <c r="LOL820" s="72"/>
      <c r="LOM820" s="72"/>
      <c r="LON820" s="72"/>
      <c r="LOO820" s="72"/>
      <c r="LOP820" s="72"/>
      <c r="LOQ820" s="72"/>
      <c r="LOR820" s="72"/>
      <c r="LOS820" s="72"/>
      <c r="LOT820" s="72"/>
      <c r="LOU820" s="72"/>
      <c r="LOV820" s="72"/>
      <c r="LOW820" s="72"/>
      <c r="LOX820" s="72"/>
      <c r="LOY820" s="72"/>
      <c r="LOZ820" s="72"/>
      <c r="LPA820" s="72"/>
      <c r="LPB820" s="72"/>
      <c r="LPC820" s="72"/>
      <c r="LPD820" s="72"/>
      <c r="LPE820" s="72"/>
      <c r="LPF820" s="72"/>
      <c r="LPG820" s="72"/>
      <c r="LPH820" s="72"/>
      <c r="LPI820" s="72"/>
      <c r="LPJ820" s="72"/>
      <c r="LPK820" s="72"/>
      <c r="LPL820" s="72"/>
      <c r="LPM820" s="72"/>
      <c r="LPN820" s="72"/>
      <c r="LPO820" s="72"/>
      <c r="LPP820" s="72"/>
      <c r="LPQ820" s="72"/>
      <c r="LPR820" s="72"/>
      <c r="LPS820" s="72"/>
      <c r="LPT820" s="72"/>
      <c r="LPU820" s="72"/>
      <c r="LPV820" s="72"/>
      <c r="LPW820" s="72"/>
      <c r="LPX820" s="72"/>
      <c r="LPY820" s="72"/>
      <c r="LPZ820" s="72"/>
      <c r="LQA820" s="72"/>
      <c r="LQB820" s="72"/>
      <c r="LQC820" s="72"/>
      <c r="LQD820" s="72"/>
      <c r="LQE820" s="72"/>
      <c r="LQF820" s="72"/>
      <c r="LQG820" s="72"/>
      <c r="LQH820" s="72"/>
      <c r="LQI820" s="72"/>
      <c r="LQJ820" s="72"/>
      <c r="LQK820" s="72"/>
      <c r="LQL820" s="72"/>
      <c r="LQM820" s="72"/>
      <c r="LQN820" s="72"/>
      <c r="LQO820" s="72"/>
      <c r="LQP820" s="72"/>
      <c r="LQQ820" s="72"/>
      <c r="LQR820" s="72"/>
      <c r="LQS820" s="72"/>
      <c r="LQT820" s="72"/>
      <c r="LQU820" s="72"/>
      <c r="LQV820" s="72"/>
      <c r="LQW820" s="72"/>
      <c r="LQX820" s="72"/>
      <c r="LQY820" s="72"/>
      <c r="LQZ820" s="72"/>
      <c r="LRA820" s="72"/>
      <c r="LRB820" s="72"/>
      <c r="LRC820" s="72"/>
      <c r="LRD820" s="72"/>
      <c r="LRE820" s="72"/>
      <c r="LRF820" s="72"/>
      <c r="LRG820" s="72"/>
      <c r="LRH820" s="72"/>
      <c r="LRI820" s="72"/>
      <c r="LRJ820" s="72"/>
      <c r="LRK820" s="72"/>
      <c r="LRL820" s="72"/>
      <c r="LRM820" s="72"/>
      <c r="LRN820" s="72"/>
      <c r="LRO820" s="72"/>
      <c r="LRP820" s="72"/>
      <c r="LRQ820" s="72"/>
      <c r="LRR820" s="72"/>
      <c r="LRS820" s="72"/>
      <c r="LRT820" s="72"/>
      <c r="LRU820" s="72"/>
      <c r="LRV820" s="72"/>
      <c r="LRW820" s="72"/>
      <c r="LRX820" s="72"/>
      <c r="LRY820" s="72"/>
      <c r="LRZ820" s="72"/>
      <c r="LSA820" s="72"/>
      <c r="LSB820" s="72"/>
      <c r="LSC820" s="72"/>
      <c r="LSD820" s="72"/>
      <c r="LSE820" s="72"/>
      <c r="LSF820" s="72"/>
      <c r="LSG820" s="72"/>
      <c r="LSH820" s="72"/>
      <c r="LSI820" s="72"/>
      <c r="LSJ820" s="72"/>
      <c r="LSK820" s="72"/>
      <c r="LSL820" s="72"/>
      <c r="LSM820" s="72"/>
      <c r="LSN820" s="72"/>
      <c r="LSO820" s="72"/>
      <c r="LSP820" s="72"/>
      <c r="LSQ820" s="72"/>
      <c r="LSR820" s="72"/>
      <c r="LSS820" s="72"/>
      <c r="LST820" s="72"/>
      <c r="LSU820" s="72"/>
      <c r="LSV820" s="72"/>
      <c r="LSW820" s="72"/>
      <c r="LSX820" s="72"/>
      <c r="LSY820" s="72"/>
      <c r="LSZ820" s="72"/>
      <c r="LTA820" s="72"/>
      <c r="LTB820" s="72"/>
      <c r="LTC820" s="72"/>
      <c r="LTD820" s="72"/>
      <c r="LTE820" s="72"/>
      <c r="LTF820" s="72"/>
      <c r="LTG820" s="72"/>
      <c r="LTH820" s="72"/>
      <c r="LTI820" s="72"/>
      <c r="LTJ820" s="72"/>
      <c r="LTK820" s="72"/>
      <c r="LTL820" s="72"/>
      <c r="LTM820" s="72"/>
      <c r="LTN820" s="72"/>
      <c r="LTO820" s="72"/>
      <c r="LTP820" s="72"/>
      <c r="LTQ820" s="72"/>
      <c r="LTR820" s="72"/>
      <c r="LTS820" s="72"/>
      <c r="LTT820" s="72"/>
      <c r="LTU820" s="72"/>
      <c r="LTV820" s="72"/>
      <c r="LTW820" s="72"/>
      <c r="LTX820" s="72"/>
      <c r="LTY820" s="72"/>
      <c r="LTZ820" s="72"/>
      <c r="LUA820" s="72"/>
      <c r="LUB820" s="72"/>
      <c r="LUC820" s="72"/>
      <c r="LUD820" s="72"/>
      <c r="LUE820" s="72"/>
      <c r="LUF820" s="72"/>
      <c r="LUG820" s="72"/>
      <c r="LUH820" s="72"/>
      <c r="LUI820" s="72"/>
      <c r="LUJ820" s="72"/>
      <c r="LUK820" s="72"/>
      <c r="LUL820" s="72"/>
      <c r="LUM820" s="72"/>
      <c r="LUN820" s="72"/>
      <c r="LUO820" s="72"/>
      <c r="LUP820" s="72"/>
      <c r="LUQ820" s="72"/>
      <c r="LUR820" s="72"/>
      <c r="LUS820" s="72"/>
      <c r="LUT820" s="72"/>
      <c r="LUU820" s="72"/>
      <c r="LUV820" s="72"/>
      <c r="LUW820" s="72"/>
      <c r="LUX820" s="72"/>
      <c r="LUY820" s="72"/>
      <c r="LUZ820" s="72"/>
      <c r="LVA820" s="72"/>
      <c r="LVB820" s="72"/>
      <c r="LVC820" s="72"/>
      <c r="LVD820" s="72"/>
      <c r="LVE820" s="72"/>
      <c r="LVF820" s="72"/>
      <c r="LVG820" s="72"/>
      <c r="LVH820" s="72"/>
      <c r="LVI820" s="72"/>
      <c r="LVJ820" s="72"/>
      <c r="LVK820" s="72"/>
      <c r="LVL820" s="72"/>
      <c r="LVM820" s="72"/>
      <c r="LVN820" s="72"/>
      <c r="LVO820" s="72"/>
      <c r="LVP820" s="72"/>
      <c r="LVQ820" s="72"/>
      <c r="LVR820" s="72"/>
      <c r="LVS820" s="72"/>
      <c r="LVT820" s="72"/>
      <c r="LVU820" s="72"/>
      <c r="LVV820" s="72"/>
      <c r="LVW820" s="72"/>
      <c r="LVX820" s="72"/>
      <c r="LVY820" s="72"/>
      <c r="LVZ820" s="72"/>
      <c r="LWA820" s="72"/>
      <c r="LWB820" s="72"/>
      <c r="LWC820" s="72"/>
      <c r="LWD820" s="72"/>
      <c r="LWE820" s="72"/>
      <c r="LWF820" s="72"/>
      <c r="LWG820" s="72"/>
      <c r="LWH820" s="72"/>
      <c r="LWI820" s="72"/>
      <c r="LWJ820" s="72"/>
      <c r="LWK820" s="72"/>
      <c r="LWL820" s="72"/>
      <c r="LWM820" s="72"/>
      <c r="LWN820" s="72"/>
      <c r="LWO820" s="72"/>
      <c r="LWP820" s="72"/>
      <c r="LWQ820" s="72"/>
      <c r="LWR820" s="72"/>
      <c r="LWS820" s="72"/>
      <c r="LWT820" s="72"/>
      <c r="LWU820" s="72"/>
      <c r="LWV820" s="72"/>
      <c r="LWW820" s="72"/>
      <c r="LWX820" s="72"/>
      <c r="LWY820" s="72"/>
      <c r="LWZ820" s="72"/>
      <c r="LXA820" s="72"/>
      <c r="LXB820" s="72"/>
      <c r="LXC820" s="72"/>
      <c r="LXD820" s="72"/>
      <c r="LXE820" s="72"/>
      <c r="LXF820" s="72"/>
      <c r="LXG820" s="72"/>
      <c r="LXH820" s="72"/>
      <c r="LXI820" s="72"/>
      <c r="LXJ820" s="72"/>
      <c r="LXK820" s="72"/>
      <c r="LXL820" s="72"/>
      <c r="LXM820" s="72"/>
      <c r="LXN820" s="72"/>
      <c r="LXO820" s="72"/>
      <c r="LXP820" s="72"/>
      <c r="LXQ820" s="72"/>
      <c r="LXR820" s="72"/>
      <c r="LXS820" s="72"/>
      <c r="LXT820" s="72"/>
      <c r="LXU820" s="72"/>
      <c r="LXV820" s="72"/>
      <c r="LXW820" s="72"/>
      <c r="LXX820" s="72"/>
      <c r="LXY820" s="72"/>
      <c r="LXZ820" s="72"/>
      <c r="LYA820" s="72"/>
      <c r="LYB820" s="72"/>
      <c r="LYC820" s="72"/>
      <c r="LYD820" s="72"/>
      <c r="LYE820" s="72"/>
      <c r="LYF820" s="72"/>
      <c r="LYG820" s="72"/>
      <c r="LYH820" s="72"/>
      <c r="LYI820" s="72"/>
      <c r="LYJ820" s="72"/>
      <c r="LYK820" s="72"/>
      <c r="LYL820" s="72"/>
      <c r="LYM820" s="72"/>
      <c r="LYN820" s="72"/>
      <c r="LYO820" s="72"/>
      <c r="LYP820" s="72"/>
      <c r="LYQ820" s="72"/>
      <c r="LYR820" s="72"/>
      <c r="LYS820" s="72"/>
      <c r="LYT820" s="72"/>
      <c r="LYU820" s="72"/>
      <c r="LYV820" s="72"/>
      <c r="LYW820" s="72"/>
      <c r="LYX820" s="72"/>
      <c r="LYY820" s="72"/>
      <c r="LYZ820" s="72"/>
      <c r="LZA820" s="72"/>
      <c r="LZB820" s="72"/>
      <c r="LZC820" s="72"/>
      <c r="LZD820" s="72"/>
      <c r="LZE820" s="72"/>
      <c r="LZF820" s="72"/>
      <c r="LZG820" s="72"/>
      <c r="LZH820" s="72"/>
      <c r="LZI820" s="72"/>
      <c r="LZJ820" s="72"/>
      <c r="LZK820" s="72"/>
      <c r="LZL820" s="72"/>
      <c r="LZM820" s="72"/>
      <c r="LZN820" s="72"/>
      <c r="LZO820" s="72"/>
      <c r="LZP820" s="72"/>
      <c r="LZQ820" s="72"/>
      <c r="LZR820" s="72"/>
      <c r="LZS820" s="72"/>
      <c r="LZT820" s="72"/>
      <c r="LZU820" s="72"/>
      <c r="LZV820" s="72"/>
      <c r="LZW820" s="72"/>
      <c r="LZX820" s="72"/>
      <c r="LZY820" s="72"/>
      <c r="LZZ820" s="72"/>
      <c r="MAA820" s="72"/>
      <c r="MAB820" s="72"/>
      <c r="MAC820" s="72"/>
      <c r="MAD820" s="72"/>
      <c r="MAE820" s="72"/>
      <c r="MAF820" s="72"/>
      <c r="MAG820" s="72"/>
      <c r="MAH820" s="72"/>
      <c r="MAI820" s="72"/>
      <c r="MAJ820" s="72"/>
      <c r="MAK820" s="72"/>
      <c r="MAL820" s="72"/>
      <c r="MAM820" s="72"/>
      <c r="MAN820" s="72"/>
      <c r="MAO820" s="72"/>
      <c r="MAP820" s="72"/>
      <c r="MAQ820" s="72"/>
      <c r="MAR820" s="72"/>
      <c r="MAS820" s="72"/>
      <c r="MAT820" s="72"/>
      <c r="MAU820" s="72"/>
      <c r="MAV820" s="72"/>
      <c r="MAW820" s="72"/>
      <c r="MAX820" s="72"/>
      <c r="MAY820" s="72"/>
      <c r="MAZ820" s="72"/>
      <c r="MBA820" s="72"/>
      <c r="MBB820" s="72"/>
      <c r="MBC820" s="72"/>
      <c r="MBD820" s="72"/>
      <c r="MBE820" s="72"/>
      <c r="MBF820" s="72"/>
      <c r="MBG820" s="72"/>
      <c r="MBH820" s="72"/>
      <c r="MBI820" s="72"/>
      <c r="MBJ820" s="72"/>
      <c r="MBK820" s="72"/>
      <c r="MBL820" s="72"/>
      <c r="MBM820" s="72"/>
      <c r="MBN820" s="72"/>
      <c r="MBO820" s="72"/>
      <c r="MBP820" s="72"/>
      <c r="MBQ820" s="72"/>
      <c r="MBR820" s="72"/>
      <c r="MBS820" s="72"/>
      <c r="MBT820" s="72"/>
      <c r="MBU820" s="72"/>
      <c r="MBV820" s="72"/>
      <c r="MBW820" s="72"/>
      <c r="MBX820" s="72"/>
      <c r="MBY820" s="72"/>
      <c r="MBZ820" s="72"/>
      <c r="MCA820" s="72"/>
      <c r="MCB820" s="72"/>
      <c r="MCC820" s="72"/>
      <c r="MCD820" s="72"/>
      <c r="MCE820" s="72"/>
      <c r="MCF820" s="72"/>
      <c r="MCG820" s="72"/>
      <c r="MCH820" s="72"/>
      <c r="MCI820" s="72"/>
      <c r="MCJ820" s="72"/>
      <c r="MCK820" s="72"/>
      <c r="MCL820" s="72"/>
      <c r="MCM820" s="72"/>
      <c r="MCN820" s="72"/>
      <c r="MCO820" s="72"/>
      <c r="MCP820" s="72"/>
      <c r="MCQ820" s="72"/>
      <c r="MCR820" s="72"/>
      <c r="MCS820" s="72"/>
      <c r="MCT820" s="72"/>
      <c r="MCU820" s="72"/>
      <c r="MCV820" s="72"/>
      <c r="MCW820" s="72"/>
      <c r="MCX820" s="72"/>
      <c r="MCY820" s="72"/>
      <c r="MCZ820" s="72"/>
      <c r="MDA820" s="72"/>
      <c r="MDB820" s="72"/>
      <c r="MDC820" s="72"/>
      <c r="MDD820" s="72"/>
      <c r="MDE820" s="72"/>
      <c r="MDF820" s="72"/>
      <c r="MDG820" s="72"/>
      <c r="MDH820" s="72"/>
      <c r="MDI820" s="72"/>
      <c r="MDJ820" s="72"/>
      <c r="MDK820" s="72"/>
      <c r="MDL820" s="72"/>
      <c r="MDM820" s="72"/>
      <c r="MDN820" s="72"/>
      <c r="MDO820" s="72"/>
      <c r="MDP820" s="72"/>
      <c r="MDQ820" s="72"/>
      <c r="MDR820" s="72"/>
      <c r="MDS820" s="72"/>
      <c r="MDT820" s="72"/>
      <c r="MDU820" s="72"/>
      <c r="MDV820" s="72"/>
      <c r="MDW820" s="72"/>
      <c r="MDX820" s="72"/>
      <c r="MDY820" s="72"/>
      <c r="MDZ820" s="72"/>
      <c r="MEA820" s="72"/>
      <c r="MEB820" s="72"/>
      <c r="MEC820" s="72"/>
      <c r="MED820" s="72"/>
      <c r="MEE820" s="72"/>
      <c r="MEF820" s="72"/>
      <c r="MEG820" s="72"/>
      <c r="MEH820" s="72"/>
      <c r="MEI820" s="72"/>
      <c r="MEJ820" s="72"/>
      <c r="MEK820" s="72"/>
      <c r="MEL820" s="72"/>
      <c r="MEM820" s="72"/>
      <c r="MEN820" s="72"/>
      <c r="MEO820" s="72"/>
      <c r="MEP820" s="72"/>
      <c r="MEQ820" s="72"/>
      <c r="MER820" s="72"/>
      <c r="MES820" s="72"/>
      <c r="MET820" s="72"/>
      <c r="MEU820" s="72"/>
      <c r="MEV820" s="72"/>
      <c r="MEW820" s="72"/>
      <c r="MEX820" s="72"/>
      <c r="MEY820" s="72"/>
      <c r="MEZ820" s="72"/>
      <c r="MFA820" s="72"/>
      <c r="MFB820" s="72"/>
      <c r="MFC820" s="72"/>
      <c r="MFD820" s="72"/>
      <c r="MFE820" s="72"/>
      <c r="MFF820" s="72"/>
      <c r="MFG820" s="72"/>
      <c r="MFH820" s="72"/>
      <c r="MFI820" s="72"/>
      <c r="MFJ820" s="72"/>
      <c r="MFK820" s="72"/>
      <c r="MFL820" s="72"/>
      <c r="MFM820" s="72"/>
      <c r="MFN820" s="72"/>
      <c r="MFO820" s="72"/>
      <c r="MFP820" s="72"/>
      <c r="MFQ820" s="72"/>
      <c r="MFR820" s="72"/>
      <c r="MFS820" s="72"/>
      <c r="MFT820" s="72"/>
      <c r="MFU820" s="72"/>
      <c r="MFV820" s="72"/>
      <c r="MFW820" s="72"/>
      <c r="MFX820" s="72"/>
      <c r="MFY820" s="72"/>
      <c r="MFZ820" s="72"/>
      <c r="MGA820" s="72"/>
      <c r="MGB820" s="72"/>
      <c r="MGC820" s="72"/>
      <c r="MGD820" s="72"/>
      <c r="MGE820" s="72"/>
      <c r="MGF820" s="72"/>
      <c r="MGG820" s="72"/>
      <c r="MGH820" s="72"/>
      <c r="MGI820" s="72"/>
      <c r="MGJ820" s="72"/>
      <c r="MGK820" s="72"/>
      <c r="MGL820" s="72"/>
      <c r="MGM820" s="72"/>
      <c r="MGN820" s="72"/>
      <c r="MGO820" s="72"/>
      <c r="MGP820" s="72"/>
      <c r="MGQ820" s="72"/>
      <c r="MGR820" s="72"/>
      <c r="MGS820" s="72"/>
      <c r="MGT820" s="72"/>
      <c r="MGU820" s="72"/>
      <c r="MGV820" s="72"/>
      <c r="MGW820" s="72"/>
      <c r="MGX820" s="72"/>
      <c r="MGY820" s="72"/>
      <c r="MGZ820" s="72"/>
      <c r="MHA820" s="72"/>
      <c r="MHB820" s="72"/>
      <c r="MHC820" s="72"/>
      <c r="MHD820" s="72"/>
      <c r="MHE820" s="72"/>
      <c r="MHF820" s="72"/>
      <c r="MHG820" s="72"/>
      <c r="MHH820" s="72"/>
      <c r="MHI820" s="72"/>
      <c r="MHJ820" s="72"/>
      <c r="MHK820" s="72"/>
      <c r="MHL820" s="72"/>
      <c r="MHM820" s="72"/>
      <c r="MHN820" s="72"/>
      <c r="MHO820" s="72"/>
      <c r="MHP820" s="72"/>
      <c r="MHQ820" s="72"/>
      <c r="MHR820" s="72"/>
      <c r="MHS820" s="72"/>
      <c r="MHT820" s="72"/>
      <c r="MHU820" s="72"/>
      <c r="MHV820" s="72"/>
      <c r="MHW820" s="72"/>
      <c r="MHX820" s="72"/>
      <c r="MHY820" s="72"/>
      <c r="MHZ820" s="72"/>
      <c r="MIA820" s="72"/>
      <c r="MIB820" s="72"/>
      <c r="MIC820" s="72"/>
      <c r="MID820" s="72"/>
      <c r="MIE820" s="72"/>
      <c r="MIF820" s="72"/>
      <c r="MIG820" s="72"/>
      <c r="MIH820" s="72"/>
      <c r="MII820" s="72"/>
      <c r="MIJ820" s="72"/>
      <c r="MIK820" s="72"/>
      <c r="MIL820" s="72"/>
      <c r="MIM820" s="72"/>
      <c r="MIN820" s="72"/>
      <c r="MIO820" s="72"/>
      <c r="MIP820" s="72"/>
      <c r="MIQ820" s="72"/>
      <c r="MIR820" s="72"/>
      <c r="MIS820" s="72"/>
      <c r="MIT820" s="72"/>
      <c r="MIU820" s="72"/>
      <c r="MIV820" s="72"/>
      <c r="MIW820" s="72"/>
      <c r="MIX820" s="72"/>
      <c r="MIY820" s="72"/>
      <c r="MIZ820" s="72"/>
      <c r="MJA820" s="72"/>
      <c r="MJB820" s="72"/>
      <c r="MJC820" s="72"/>
      <c r="MJD820" s="72"/>
      <c r="MJE820" s="72"/>
      <c r="MJF820" s="72"/>
      <c r="MJG820" s="72"/>
      <c r="MJH820" s="72"/>
      <c r="MJI820" s="72"/>
      <c r="MJJ820" s="72"/>
      <c r="MJK820" s="72"/>
      <c r="MJL820" s="72"/>
      <c r="MJM820" s="72"/>
      <c r="MJN820" s="72"/>
      <c r="MJO820" s="72"/>
      <c r="MJP820" s="72"/>
      <c r="MJQ820" s="72"/>
      <c r="MJR820" s="72"/>
      <c r="MJS820" s="72"/>
      <c r="MJT820" s="72"/>
      <c r="MJU820" s="72"/>
      <c r="MJV820" s="72"/>
      <c r="MJW820" s="72"/>
      <c r="MJX820" s="72"/>
      <c r="MJY820" s="72"/>
      <c r="MJZ820" s="72"/>
      <c r="MKA820" s="72"/>
      <c r="MKB820" s="72"/>
      <c r="MKC820" s="72"/>
      <c r="MKD820" s="72"/>
      <c r="MKE820" s="72"/>
      <c r="MKF820" s="72"/>
      <c r="MKG820" s="72"/>
      <c r="MKH820" s="72"/>
      <c r="MKI820" s="72"/>
      <c r="MKJ820" s="72"/>
      <c r="MKK820" s="72"/>
      <c r="MKL820" s="72"/>
      <c r="MKM820" s="72"/>
      <c r="MKN820" s="72"/>
      <c r="MKO820" s="72"/>
      <c r="MKP820" s="72"/>
      <c r="MKQ820" s="72"/>
      <c r="MKR820" s="72"/>
      <c r="MKS820" s="72"/>
      <c r="MKT820" s="72"/>
      <c r="MKU820" s="72"/>
      <c r="MKV820" s="72"/>
      <c r="MKW820" s="72"/>
      <c r="MKX820" s="72"/>
      <c r="MKY820" s="72"/>
      <c r="MKZ820" s="72"/>
      <c r="MLA820" s="72"/>
      <c r="MLB820" s="72"/>
      <c r="MLC820" s="72"/>
      <c r="MLD820" s="72"/>
      <c r="MLE820" s="72"/>
      <c r="MLF820" s="72"/>
      <c r="MLG820" s="72"/>
      <c r="MLH820" s="72"/>
      <c r="MLI820" s="72"/>
      <c r="MLJ820" s="72"/>
      <c r="MLK820" s="72"/>
      <c r="MLL820" s="72"/>
      <c r="MLM820" s="72"/>
      <c r="MLN820" s="72"/>
      <c r="MLO820" s="72"/>
      <c r="MLP820" s="72"/>
      <c r="MLQ820" s="72"/>
      <c r="MLR820" s="72"/>
      <c r="MLS820" s="72"/>
      <c r="MLT820" s="72"/>
      <c r="MLU820" s="72"/>
      <c r="MLV820" s="72"/>
      <c r="MLW820" s="72"/>
      <c r="MLX820" s="72"/>
      <c r="MLY820" s="72"/>
      <c r="MLZ820" s="72"/>
      <c r="MMA820" s="72"/>
      <c r="MMB820" s="72"/>
      <c r="MMC820" s="72"/>
      <c r="MMD820" s="72"/>
      <c r="MME820" s="72"/>
      <c r="MMF820" s="72"/>
      <c r="MMG820" s="72"/>
      <c r="MMH820" s="72"/>
      <c r="MMI820" s="72"/>
      <c r="MMJ820" s="72"/>
      <c r="MMK820" s="72"/>
      <c r="MML820" s="72"/>
      <c r="MMM820" s="72"/>
      <c r="MMN820" s="72"/>
      <c r="MMO820" s="72"/>
      <c r="MMP820" s="72"/>
      <c r="MMQ820" s="72"/>
      <c r="MMR820" s="72"/>
      <c r="MMS820" s="72"/>
      <c r="MMT820" s="72"/>
      <c r="MMU820" s="72"/>
      <c r="MMV820" s="72"/>
      <c r="MMW820" s="72"/>
      <c r="MMX820" s="72"/>
      <c r="MMY820" s="72"/>
      <c r="MMZ820" s="72"/>
      <c r="MNA820" s="72"/>
      <c r="MNB820" s="72"/>
      <c r="MNC820" s="72"/>
      <c r="MND820" s="72"/>
      <c r="MNE820" s="72"/>
      <c r="MNF820" s="72"/>
      <c r="MNG820" s="72"/>
      <c r="MNH820" s="72"/>
      <c r="MNI820" s="72"/>
      <c r="MNJ820" s="72"/>
      <c r="MNK820" s="72"/>
      <c r="MNL820" s="72"/>
      <c r="MNM820" s="72"/>
      <c r="MNN820" s="72"/>
      <c r="MNO820" s="72"/>
      <c r="MNP820" s="72"/>
      <c r="MNQ820" s="72"/>
      <c r="MNR820" s="72"/>
      <c r="MNS820" s="72"/>
      <c r="MNT820" s="72"/>
      <c r="MNU820" s="72"/>
      <c r="MNV820" s="72"/>
      <c r="MNW820" s="72"/>
      <c r="MNX820" s="72"/>
      <c r="MNY820" s="72"/>
      <c r="MNZ820" s="72"/>
      <c r="MOA820" s="72"/>
      <c r="MOB820" s="72"/>
      <c r="MOC820" s="72"/>
      <c r="MOD820" s="72"/>
      <c r="MOE820" s="72"/>
      <c r="MOF820" s="72"/>
      <c r="MOG820" s="72"/>
      <c r="MOH820" s="72"/>
      <c r="MOI820" s="72"/>
      <c r="MOJ820" s="72"/>
      <c r="MOK820" s="72"/>
      <c r="MOL820" s="72"/>
      <c r="MOM820" s="72"/>
      <c r="MON820" s="72"/>
      <c r="MOO820" s="72"/>
      <c r="MOP820" s="72"/>
      <c r="MOQ820" s="72"/>
      <c r="MOR820" s="72"/>
      <c r="MOS820" s="72"/>
      <c r="MOT820" s="72"/>
      <c r="MOU820" s="72"/>
      <c r="MOV820" s="72"/>
      <c r="MOW820" s="72"/>
      <c r="MOX820" s="72"/>
      <c r="MOY820" s="72"/>
      <c r="MOZ820" s="72"/>
      <c r="MPA820" s="72"/>
      <c r="MPB820" s="72"/>
      <c r="MPC820" s="72"/>
      <c r="MPD820" s="72"/>
      <c r="MPE820" s="72"/>
      <c r="MPF820" s="72"/>
      <c r="MPG820" s="72"/>
      <c r="MPH820" s="72"/>
      <c r="MPI820" s="72"/>
      <c r="MPJ820" s="72"/>
      <c r="MPK820" s="72"/>
      <c r="MPL820" s="72"/>
      <c r="MPM820" s="72"/>
      <c r="MPN820" s="72"/>
      <c r="MPO820" s="72"/>
      <c r="MPP820" s="72"/>
      <c r="MPQ820" s="72"/>
      <c r="MPR820" s="72"/>
      <c r="MPS820" s="72"/>
      <c r="MPT820" s="72"/>
      <c r="MPU820" s="72"/>
      <c r="MPV820" s="72"/>
      <c r="MPW820" s="72"/>
      <c r="MPX820" s="72"/>
      <c r="MPY820" s="72"/>
      <c r="MPZ820" s="72"/>
      <c r="MQA820" s="72"/>
      <c r="MQB820" s="72"/>
      <c r="MQC820" s="72"/>
      <c r="MQD820" s="72"/>
      <c r="MQE820" s="72"/>
      <c r="MQF820" s="72"/>
      <c r="MQG820" s="72"/>
      <c r="MQH820" s="72"/>
      <c r="MQI820" s="72"/>
      <c r="MQJ820" s="72"/>
      <c r="MQK820" s="72"/>
      <c r="MQL820" s="72"/>
      <c r="MQM820" s="72"/>
      <c r="MQN820" s="72"/>
      <c r="MQO820" s="72"/>
      <c r="MQP820" s="72"/>
      <c r="MQQ820" s="72"/>
      <c r="MQR820" s="72"/>
      <c r="MQS820" s="72"/>
      <c r="MQT820" s="72"/>
      <c r="MQU820" s="72"/>
      <c r="MQV820" s="72"/>
      <c r="MQW820" s="72"/>
      <c r="MQX820" s="72"/>
      <c r="MQY820" s="72"/>
      <c r="MQZ820" s="72"/>
      <c r="MRA820" s="72"/>
      <c r="MRB820" s="72"/>
      <c r="MRC820" s="72"/>
      <c r="MRD820" s="72"/>
      <c r="MRE820" s="72"/>
      <c r="MRF820" s="72"/>
      <c r="MRG820" s="72"/>
      <c r="MRH820" s="72"/>
      <c r="MRI820" s="72"/>
      <c r="MRJ820" s="72"/>
      <c r="MRK820" s="72"/>
      <c r="MRL820" s="72"/>
      <c r="MRM820" s="72"/>
      <c r="MRN820" s="72"/>
      <c r="MRO820" s="72"/>
      <c r="MRP820" s="72"/>
      <c r="MRQ820" s="72"/>
      <c r="MRR820" s="72"/>
      <c r="MRS820" s="72"/>
      <c r="MRT820" s="72"/>
      <c r="MRU820" s="72"/>
      <c r="MRV820" s="72"/>
      <c r="MRW820" s="72"/>
      <c r="MRX820" s="72"/>
      <c r="MRY820" s="72"/>
      <c r="MRZ820" s="72"/>
      <c r="MSA820" s="72"/>
      <c r="MSB820" s="72"/>
      <c r="MSC820" s="72"/>
      <c r="MSD820" s="72"/>
      <c r="MSE820" s="72"/>
      <c r="MSF820" s="72"/>
      <c r="MSG820" s="72"/>
      <c r="MSH820" s="72"/>
      <c r="MSI820" s="72"/>
      <c r="MSJ820" s="72"/>
      <c r="MSK820" s="72"/>
      <c r="MSL820" s="72"/>
      <c r="MSM820" s="72"/>
      <c r="MSN820" s="72"/>
      <c r="MSO820" s="72"/>
      <c r="MSP820" s="72"/>
      <c r="MSQ820" s="72"/>
      <c r="MSR820" s="72"/>
      <c r="MSS820" s="72"/>
      <c r="MST820" s="72"/>
      <c r="MSU820" s="72"/>
      <c r="MSV820" s="72"/>
      <c r="MSW820" s="72"/>
      <c r="MSX820" s="72"/>
      <c r="MSY820" s="72"/>
      <c r="MSZ820" s="72"/>
      <c r="MTA820" s="72"/>
      <c r="MTB820" s="72"/>
      <c r="MTC820" s="72"/>
      <c r="MTD820" s="72"/>
      <c r="MTE820" s="72"/>
      <c r="MTF820" s="72"/>
      <c r="MTG820" s="72"/>
      <c r="MTH820" s="72"/>
      <c r="MTI820" s="72"/>
      <c r="MTJ820" s="72"/>
      <c r="MTK820" s="72"/>
      <c r="MTL820" s="72"/>
      <c r="MTM820" s="72"/>
      <c r="MTN820" s="72"/>
      <c r="MTO820" s="72"/>
      <c r="MTP820" s="72"/>
      <c r="MTQ820" s="72"/>
      <c r="MTR820" s="72"/>
      <c r="MTS820" s="72"/>
      <c r="MTT820" s="72"/>
      <c r="MTU820" s="72"/>
      <c r="MTV820" s="72"/>
      <c r="MTW820" s="72"/>
      <c r="MTX820" s="72"/>
      <c r="MTY820" s="72"/>
      <c r="MTZ820" s="72"/>
      <c r="MUA820" s="72"/>
      <c r="MUB820" s="72"/>
      <c r="MUC820" s="72"/>
      <c r="MUD820" s="72"/>
      <c r="MUE820" s="72"/>
      <c r="MUF820" s="72"/>
      <c r="MUG820" s="72"/>
      <c r="MUH820" s="72"/>
      <c r="MUI820" s="72"/>
      <c r="MUJ820" s="72"/>
      <c r="MUK820" s="72"/>
      <c r="MUL820" s="72"/>
      <c r="MUM820" s="72"/>
      <c r="MUN820" s="72"/>
      <c r="MUO820" s="72"/>
      <c r="MUP820" s="72"/>
      <c r="MUQ820" s="72"/>
      <c r="MUR820" s="72"/>
      <c r="MUS820" s="72"/>
      <c r="MUT820" s="72"/>
      <c r="MUU820" s="72"/>
      <c r="MUV820" s="72"/>
      <c r="MUW820" s="72"/>
      <c r="MUX820" s="72"/>
      <c r="MUY820" s="72"/>
      <c r="MUZ820" s="72"/>
      <c r="MVA820" s="72"/>
      <c r="MVB820" s="72"/>
      <c r="MVC820" s="72"/>
      <c r="MVD820" s="72"/>
      <c r="MVE820" s="72"/>
      <c r="MVF820" s="72"/>
      <c r="MVG820" s="72"/>
      <c r="MVH820" s="72"/>
      <c r="MVI820" s="72"/>
      <c r="MVJ820" s="72"/>
      <c r="MVK820" s="72"/>
      <c r="MVL820" s="72"/>
      <c r="MVM820" s="72"/>
      <c r="MVN820" s="72"/>
      <c r="MVO820" s="72"/>
      <c r="MVP820" s="72"/>
      <c r="MVQ820" s="72"/>
      <c r="MVR820" s="72"/>
      <c r="MVS820" s="72"/>
      <c r="MVT820" s="72"/>
      <c r="MVU820" s="72"/>
      <c r="MVV820" s="72"/>
      <c r="MVW820" s="72"/>
      <c r="MVX820" s="72"/>
      <c r="MVY820" s="72"/>
      <c r="MVZ820" s="72"/>
      <c r="MWA820" s="72"/>
      <c r="MWB820" s="72"/>
      <c r="MWC820" s="72"/>
      <c r="MWD820" s="72"/>
      <c r="MWE820" s="72"/>
      <c r="MWF820" s="72"/>
      <c r="MWG820" s="72"/>
      <c r="MWH820" s="72"/>
      <c r="MWI820" s="72"/>
      <c r="MWJ820" s="72"/>
      <c r="MWK820" s="72"/>
      <c r="MWL820" s="72"/>
      <c r="MWM820" s="72"/>
      <c r="MWN820" s="72"/>
      <c r="MWO820" s="72"/>
      <c r="MWP820" s="72"/>
      <c r="MWQ820" s="72"/>
      <c r="MWR820" s="72"/>
      <c r="MWS820" s="72"/>
      <c r="MWT820" s="72"/>
      <c r="MWU820" s="72"/>
      <c r="MWV820" s="72"/>
      <c r="MWW820" s="72"/>
      <c r="MWX820" s="72"/>
      <c r="MWY820" s="72"/>
      <c r="MWZ820" s="72"/>
      <c r="MXA820" s="72"/>
      <c r="MXB820" s="72"/>
      <c r="MXC820" s="72"/>
      <c r="MXD820" s="72"/>
      <c r="MXE820" s="72"/>
      <c r="MXF820" s="72"/>
      <c r="MXG820" s="72"/>
      <c r="MXH820" s="72"/>
      <c r="MXI820" s="72"/>
      <c r="MXJ820" s="72"/>
      <c r="MXK820" s="72"/>
      <c r="MXL820" s="72"/>
      <c r="MXM820" s="72"/>
      <c r="MXN820" s="72"/>
      <c r="MXO820" s="72"/>
      <c r="MXP820" s="72"/>
      <c r="MXQ820" s="72"/>
      <c r="MXR820" s="72"/>
      <c r="MXS820" s="72"/>
      <c r="MXT820" s="72"/>
      <c r="MXU820" s="72"/>
      <c r="MXV820" s="72"/>
      <c r="MXW820" s="72"/>
      <c r="MXX820" s="72"/>
      <c r="MXY820" s="72"/>
      <c r="MXZ820" s="72"/>
      <c r="MYA820" s="72"/>
      <c r="MYB820" s="72"/>
      <c r="MYC820" s="72"/>
      <c r="MYD820" s="72"/>
      <c r="MYE820" s="72"/>
      <c r="MYF820" s="72"/>
      <c r="MYG820" s="72"/>
      <c r="MYH820" s="72"/>
      <c r="MYI820" s="72"/>
      <c r="MYJ820" s="72"/>
      <c r="MYK820" s="72"/>
      <c r="MYL820" s="72"/>
      <c r="MYM820" s="72"/>
      <c r="MYN820" s="72"/>
      <c r="MYO820" s="72"/>
      <c r="MYP820" s="72"/>
      <c r="MYQ820" s="72"/>
      <c r="MYR820" s="72"/>
      <c r="MYS820" s="72"/>
      <c r="MYT820" s="72"/>
      <c r="MYU820" s="72"/>
      <c r="MYV820" s="72"/>
      <c r="MYW820" s="72"/>
      <c r="MYX820" s="72"/>
      <c r="MYY820" s="72"/>
      <c r="MYZ820" s="72"/>
      <c r="MZA820" s="72"/>
      <c r="MZB820" s="72"/>
      <c r="MZC820" s="72"/>
      <c r="MZD820" s="72"/>
      <c r="MZE820" s="72"/>
      <c r="MZF820" s="72"/>
      <c r="MZG820" s="72"/>
      <c r="MZH820" s="72"/>
      <c r="MZI820" s="72"/>
      <c r="MZJ820" s="72"/>
      <c r="MZK820" s="72"/>
      <c r="MZL820" s="72"/>
      <c r="MZM820" s="72"/>
      <c r="MZN820" s="72"/>
      <c r="MZO820" s="72"/>
      <c r="MZP820" s="72"/>
      <c r="MZQ820" s="72"/>
      <c r="MZR820" s="72"/>
      <c r="MZS820" s="72"/>
      <c r="MZT820" s="72"/>
      <c r="MZU820" s="72"/>
      <c r="MZV820" s="72"/>
      <c r="MZW820" s="72"/>
      <c r="MZX820" s="72"/>
      <c r="MZY820" s="72"/>
      <c r="MZZ820" s="72"/>
      <c r="NAA820" s="72"/>
      <c r="NAB820" s="72"/>
      <c r="NAC820" s="72"/>
      <c r="NAD820" s="72"/>
      <c r="NAE820" s="72"/>
      <c r="NAF820" s="72"/>
      <c r="NAG820" s="72"/>
      <c r="NAH820" s="72"/>
      <c r="NAI820" s="72"/>
      <c r="NAJ820" s="72"/>
      <c r="NAK820" s="72"/>
      <c r="NAL820" s="72"/>
      <c r="NAM820" s="72"/>
      <c r="NAN820" s="72"/>
      <c r="NAO820" s="72"/>
      <c r="NAP820" s="72"/>
      <c r="NAQ820" s="72"/>
      <c r="NAR820" s="72"/>
      <c r="NAS820" s="72"/>
      <c r="NAT820" s="72"/>
      <c r="NAU820" s="72"/>
      <c r="NAV820" s="72"/>
      <c r="NAW820" s="72"/>
      <c r="NAX820" s="72"/>
      <c r="NAY820" s="72"/>
      <c r="NAZ820" s="72"/>
      <c r="NBA820" s="72"/>
      <c r="NBB820" s="72"/>
      <c r="NBC820" s="72"/>
      <c r="NBD820" s="72"/>
      <c r="NBE820" s="72"/>
      <c r="NBF820" s="72"/>
      <c r="NBG820" s="72"/>
      <c r="NBH820" s="72"/>
      <c r="NBI820" s="72"/>
      <c r="NBJ820" s="72"/>
      <c r="NBK820" s="72"/>
      <c r="NBL820" s="72"/>
      <c r="NBM820" s="72"/>
      <c r="NBN820" s="72"/>
      <c r="NBO820" s="72"/>
      <c r="NBP820" s="72"/>
      <c r="NBQ820" s="72"/>
      <c r="NBR820" s="72"/>
      <c r="NBS820" s="72"/>
      <c r="NBT820" s="72"/>
      <c r="NBU820" s="72"/>
      <c r="NBV820" s="72"/>
      <c r="NBW820" s="72"/>
      <c r="NBX820" s="72"/>
      <c r="NBY820" s="72"/>
      <c r="NBZ820" s="72"/>
      <c r="NCA820" s="72"/>
      <c r="NCB820" s="72"/>
      <c r="NCC820" s="72"/>
      <c r="NCD820" s="72"/>
      <c r="NCE820" s="72"/>
      <c r="NCF820" s="72"/>
      <c r="NCG820" s="72"/>
      <c r="NCH820" s="72"/>
      <c r="NCI820" s="72"/>
      <c r="NCJ820" s="72"/>
      <c r="NCK820" s="72"/>
      <c r="NCL820" s="72"/>
      <c r="NCM820" s="72"/>
      <c r="NCN820" s="72"/>
      <c r="NCO820" s="72"/>
      <c r="NCP820" s="72"/>
      <c r="NCQ820" s="72"/>
      <c r="NCR820" s="72"/>
      <c r="NCS820" s="72"/>
      <c r="NCT820" s="72"/>
      <c r="NCU820" s="72"/>
      <c r="NCV820" s="72"/>
      <c r="NCW820" s="72"/>
      <c r="NCX820" s="72"/>
      <c r="NCY820" s="72"/>
      <c r="NCZ820" s="72"/>
      <c r="NDA820" s="72"/>
      <c r="NDB820" s="72"/>
      <c r="NDC820" s="72"/>
      <c r="NDD820" s="72"/>
      <c r="NDE820" s="72"/>
      <c r="NDF820" s="72"/>
      <c r="NDG820" s="72"/>
      <c r="NDH820" s="72"/>
      <c r="NDI820" s="72"/>
      <c r="NDJ820" s="72"/>
      <c r="NDK820" s="72"/>
      <c r="NDL820" s="72"/>
      <c r="NDM820" s="72"/>
      <c r="NDN820" s="72"/>
      <c r="NDO820" s="72"/>
      <c r="NDP820" s="72"/>
      <c r="NDQ820" s="72"/>
      <c r="NDR820" s="72"/>
      <c r="NDS820" s="72"/>
      <c r="NDT820" s="72"/>
      <c r="NDU820" s="72"/>
      <c r="NDV820" s="72"/>
      <c r="NDW820" s="72"/>
      <c r="NDX820" s="72"/>
      <c r="NDY820" s="72"/>
      <c r="NDZ820" s="72"/>
      <c r="NEA820" s="72"/>
      <c r="NEB820" s="72"/>
      <c r="NEC820" s="72"/>
      <c r="NED820" s="72"/>
      <c r="NEE820" s="72"/>
      <c r="NEF820" s="72"/>
      <c r="NEG820" s="72"/>
      <c r="NEH820" s="72"/>
      <c r="NEI820" s="72"/>
      <c r="NEJ820" s="72"/>
      <c r="NEK820" s="72"/>
      <c r="NEL820" s="72"/>
      <c r="NEM820" s="72"/>
      <c r="NEN820" s="72"/>
      <c r="NEO820" s="72"/>
      <c r="NEP820" s="72"/>
      <c r="NEQ820" s="72"/>
      <c r="NER820" s="72"/>
      <c r="NES820" s="72"/>
      <c r="NET820" s="72"/>
      <c r="NEU820" s="72"/>
      <c r="NEV820" s="72"/>
      <c r="NEW820" s="72"/>
      <c r="NEX820" s="72"/>
      <c r="NEY820" s="72"/>
      <c r="NEZ820" s="72"/>
      <c r="NFA820" s="72"/>
      <c r="NFB820" s="72"/>
      <c r="NFC820" s="72"/>
      <c r="NFD820" s="72"/>
      <c r="NFE820" s="72"/>
      <c r="NFF820" s="72"/>
      <c r="NFG820" s="72"/>
      <c r="NFH820" s="72"/>
      <c r="NFI820" s="72"/>
      <c r="NFJ820" s="72"/>
      <c r="NFK820" s="72"/>
      <c r="NFL820" s="72"/>
      <c r="NFM820" s="72"/>
      <c r="NFN820" s="72"/>
      <c r="NFO820" s="72"/>
      <c r="NFP820" s="72"/>
      <c r="NFQ820" s="72"/>
      <c r="NFR820" s="72"/>
      <c r="NFS820" s="72"/>
      <c r="NFT820" s="72"/>
      <c r="NFU820" s="72"/>
      <c r="NFV820" s="72"/>
      <c r="NFW820" s="72"/>
      <c r="NFX820" s="72"/>
      <c r="NFY820" s="72"/>
      <c r="NFZ820" s="72"/>
      <c r="NGA820" s="72"/>
      <c r="NGB820" s="72"/>
      <c r="NGC820" s="72"/>
      <c r="NGD820" s="72"/>
      <c r="NGE820" s="72"/>
      <c r="NGF820" s="72"/>
      <c r="NGG820" s="72"/>
      <c r="NGH820" s="72"/>
      <c r="NGI820" s="72"/>
      <c r="NGJ820" s="72"/>
      <c r="NGK820" s="72"/>
      <c r="NGL820" s="72"/>
      <c r="NGM820" s="72"/>
      <c r="NGN820" s="72"/>
      <c r="NGO820" s="72"/>
      <c r="NGP820" s="72"/>
      <c r="NGQ820" s="72"/>
      <c r="NGR820" s="72"/>
      <c r="NGS820" s="72"/>
      <c r="NGT820" s="72"/>
      <c r="NGU820" s="72"/>
      <c r="NGV820" s="72"/>
      <c r="NGW820" s="72"/>
      <c r="NGX820" s="72"/>
      <c r="NGY820" s="72"/>
      <c r="NGZ820" s="72"/>
      <c r="NHA820" s="72"/>
      <c r="NHB820" s="72"/>
      <c r="NHC820" s="72"/>
      <c r="NHD820" s="72"/>
      <c r="NHE820" s="72"/>
      <c r="NHF820" s="72"/>
      <c r="NHG820" s="72"/>
      <c r="NHH820" s="72"/>
      <c r="NHI820" s="72"/>
      <c r="NHJ820" s="72"/>
      <c r="NHK820" s="72"/>
      <c r="NHL820" s="72"/>
      <c r="NHM820" s="72"/>
      <c r="NHN820" s="72"/>
      <c r="NHO820" s="72"/>
      <c r="NHP820" s="72"/>
      <c r="NHQ820" s="72"/>
      <c r="NHR820" s="72"/>
      <c r="NHS820" s="72"/>
      <c r="NHT820" s="72"/>
      <c r="NHU820" s="72"/>
      <c r="NHV820" s="72"/>
      <c r="NHW820" s="72"/>
      <c r="NHX820" s="72"/>
      <c r="NHY820" s="72"/>
      <c r="NHZ820" s="72"/>
      <c r="NIA820" s="72"/>
      <c r="NIB820" s="72"/>
      <c r="NIC820" s="72"/>
      <c r="NID820" s="72"/>
      <c r="NIE820" s="72"/>
      <c r="NIF820" s="72"/>
      <c r="NIG820" s="72"/>
      <c r="NIH820" s="72"/>
      <c r="NII820" s="72"/>
      <c r="NIJ820" s="72"/>
      <c r="NIK820" s="72"/>
      <c r="NIL820" s="72"/>
      <c r="NIM820" s="72"/>
      <c r="NIN820" s="72"/>
      <c r="NIO820" s="72"/>
      <c r="NIP820" s="72"/>
      <c r="NIQ820" s="72"/>
      <c r="NIR820" s="72"/>
      <c r="NIS820" s="72"/>
      <c r="NIT820" s="72"/>
      <c r="NIU820" s="72"/>
      <c r="NIV820" s="72"/>
      <c r="NIW820" s="72"/>
      <c r="NIX820" s="72"/>
      <c r="NIY820" s="72"/>
      <c r="NIZ820" s="72"/>
      <c r="NJA820" s="72"/>
      <c r="NJB820" s="72"/>
      <c r="NJC820" s="72"/>
      <c r="NJD820" s="72"/>
      <c r="NJE820" s="72"/>
      <c r="NJF820" s="72"/>
      <c r="NJG820" s="72"/>
      <c r="NJH820" s="72"/>
      <c r="NJI820" s="72"/>
      <c r="NJJ820" s="72"/>
      <c r="NJK820" s="72"/>
      <c r="NJL820" s="72"/>
      <c r="NJM820" s="72"/>
      <c r="NJN820" s="72"/>
      <c r="NJO820" s="72"/>
      <c r="NJP820" s="72"/>
      <c r="NJQ820" s="72"/>
      <c r="NJR820" s="72"/>
      <c r="NJS820" s="72"/>
      <c r="NJT820" s="72"/>
      <c r="NJU820" s="72"/>
      <c r="NJV820" s="72"/>
      <c r="NJW820" s="72"/>
      <c r="NJX820" s="72"/>
      <c r="NJY820" s="72"/>
      <c r="NJZ820" s="72"/>
      <c r="NKA820" s="72"/>
      <c r="NKB820" s="72"/>
      <c r="NKC820" s="72"/>
      <c r="NKD820" s="72"/>
      <c r="NKE820" s="72"/>
      <c r="NKF820" s="72"/>
      <c r="NKG820" s="72"/>
      <c r="NKH820" s="72"/>
      <c r="NKI820" s="72"/>
      <c r="NKJ820" s="72"/>
      <c r="NKK820" s="72"/>
      <c r="NKL820" s="72"/>
      <c r="NKM820" s="72"/>
      <c r="NKN820" s="72"/>
      <c r="NKO820" s="72"/>
      <c r="NKP820" s="72"/>
      <c r="NKQ820" s="72"/>
      <c r="NKR820" s="72"/>
      <c r="NKS820" s="72"/>
      <c r="NKT820" s="72"/>
      <c r="NKU820" s="72"/>
      <c r="NKV820" s="72"/>
      <c r="NKW820" s="72"/>
      <c r="NKX820" s="72"/>
      <c r="NKY820" s="72"/>
      <c r="NKZ820" s="72"/>
      <c r="NLA820" s="72"/>
      <c r="NLB820" s="72"/>
      <c r="NLC820" s="72"/>
      <c r="NLD820" s="72"/>
      <c r="NLE820" s="72"/>
      <c r="NLF820" s="72"/>
      <c r="NLG820" s="72"/>
      <c r="NLH820" s="72"/>
      <c r="NLI820" s="72"/>
      <c r="NLJ820" s="72"/>
      <c r="NLK820" s="72"/>
      <c r="NLL820" s="72"/>
      <c r="NLM820" s="72"/>
      <c r="NLN820" s="72"/>
      <c r="NLO820" s="72"/>
      <c r="NLP820" s="72"/>
      <c r="NLQ820" s="72"/>
      <c r="NLR820" s="72"/>
      <c r="NLS820" s="72"/>
      <c r="NLT820" s="72"/>
      <c r="NLU820" s="72"/>
      <c r="NLV820" s="72"/>
      <c r="NLW820" s="72"/>
      <c r="NLX820" s="72"/>
      <c r="NLY820" s="72"/>
      <c r="NLZ820" s="72"/>
      <c r="NMA820" s="72"/>
      <c r="NMB820" s="72"/>
      <c r="NMC820" s="72"/>
      <c r="NMD820" s="72"/>
      <c r="NME820" s="72"/>
      <c r="NMF820" s="72"/>
      <c r="NMG820" s="72"/>
      <c r="NMH820" s="72"/>
      <c r="NMI820" s="72"/>
      <c r="NMJ820" s="72"/>
      <c r="NMK820" s="72"/>
      <c r="NML820" s="72"/>
      <c r="NMM820" s="72"/>
      <c r="NMN820" s="72"/>
      <c r="NMO820" s="72"/>
      <c r="NMP820" s="72"/>
      <c r="NMQ820" s="72"/>
      <c r="NMR820" s="72"/>
      <c r="NMS820" s="72"/>
      <c r="NMT820" s="72"/>
      <c r="NMU820" s="72"/>
      <c r="NMV820" s="72"/>
      <c r="NMW820" s="72"/>
      <c r="NMX820" s="72"/>
      <c r="NMY820" s="72"/>
      <c r="NMZ820" s="72"/>
      <c r="NNA820" s="72"/>
      <c r="NNB820" s="72"/>
      <c r="NNC820" s="72"/>
      <c r="NND820" s="72"/>
      <c r="NNE820" s="72"/>
      <c r="NNF820" s="72"/>
      <c r="NNG820" s="72"/>
      <c r="NNH820" s="72"/>
      <c r="NNI820" s="72"/>
      <c r="NNJ820" s="72"/>
      <c r="NNK820" s="72"/>
      <c r="NNL820" s="72"/>
      <c r="NNM820" s="72"/>
      <c r="NNN820" s="72"/>
      <c r="NNO820" s="72"/>
      <c r="NNP820" s="72"/>
      <c r="NNQ820" s="72"/>
      <c r="NNR820" s="72"/>
      <c r="NNS820" s="72"/>
      <c r="NNT820" s="72"/>
      <c r="NNU820" s="72"/>
      <c r="NNV820" s="72"/>
      <c r="NNW820" s="72"/>
      <c r="NNX820" s="72"/>
      <c r="NNY820" s="72"/>
      <c r="NNZ820" s="72"/>
      <c r="NOA820" s="72"/>
      <c r="NOB820" s="72"/>
      <c r="NOC820" s="72"/>
      <c r="NOD820" s="72"/>
      <c r="NOE820" s="72"/>
      <c r="NOF820" s="72"/>
      <c r="NOG820" s="72"/>
      <c r="NOH820" s="72"/>
      <c r="NOI820" s="72"/>
      <c r="NOJ820" s="72"/>
      <c r="NOK820" s="72"/>
      <c r="NOL820" s="72"/>
      <c r="NOM820" s="72"/>
      <c r="NON820" s="72"/>
      <c r="NOO820" s="72"/>
      <c r="NOP820" s="72"/>
      <c r="NOQ820" s="72"/>
      <c r="NOR820" s="72"/>
      <c r="NOS820" s="72"/>
      <c r="NOT820" s="72"/>
      <c r="NOU820" s="72"/>
      <c r="NOV820" s="72"/>
      <c r="NOW820" s="72"/>
      <c r="NOX820" s="72"/>
      <c r="NOY820" s="72"/>
      <c r="NOZ820" s="72"/>
      <c r="NPA820" s="72"/>
      <c r="NPB820" s="72"/>
      <c r="NPC820" s="72"/>
      <c r="NPD820" s="72"/>
      <c r="NPE820" s="72"/>
      <c r="NPF820" s="72"/>
      <c r="NPG820" s="72"/>
      <c r="NPH820" s="72"/>
      <c r="NPI820" s="72"/>
      <c r="NPJ820" s="72"/>
      <c r="NPK820" s="72"/>
      <c r="NPL820" s="72"/>
      <c r="NPM820" s="72"/>
      <c r="NPN820" s="72"/>
      <c r="NPO820" s="72"/>
      <c r="NPP820" s="72"/>
      <c r="NPQ820" s="72"/>
      <c r="NPR820" s="72"/>
      <c r="NPS820" s="72"/>
      <c r="NPT820" s="72"/>
      <c r="NPU820" s="72"/>
      <c r="NPV820" s="72"/>
      <c r="NPW820" s="72"/>
      <c r="NPX820" s="72"/>
      <c r="NPY820" s="72"/>
      <c r="NPZ820" s="72"/>
      <c r="NQA820" s="72"/>
      <c r="NQB820" s="72"/>
      <c r="NQC820" s="72"/>
      <c r="NQD820" s="72"/>
      <c r="NQE820" s="72"/>
      <c r="NQF820" s="72"/>
      <c r="NQG820" s="72"/>
      <c r="NQH820" s="72"/>
      <c r="NQI820" s="72"/>
      <c r="NQJ820" s="72"/>
      <c r="NQK820" s="72"/>
      <c r="NQL820" s="72"/>
      <c r="NQM820" s="72"/>
      <c r="NQN820" s="72"/>
      <c r="NQO820" s="72"/>
      <c r="NQP820" s="72"/>
      <c r="NQQ820" s="72"/>
      <c r="NQR820" s="72"/>
      <c r="NQS820" s="72"/>
      <c r="NQT820" s="72"/>
      <c r="NQU820" s="72"/>
      <c r="NQV820" s="72"/>
      <c r="NQW820" s="72"/>
      <c r="NQX820" s="72"/>
      <c r="NQY820" s="72"/>
      <c r="NQZ820" s="72"/>
      <c r="NRA820" s="72"/>
      <c r="NRB820" s="72"/>
      <c r="NRC820" s="72"/>
      <c r="NRD820" s="72"/>
      <c r="NRE820" s="72"/>
      <c r="NRF820" s="72"/>
      <c r="NRG820" s="72"/>
      <c r="NRH820" s="72"/>
      <c r="NRI820" s="72"/>
      <c r="NRJ820" s="72"/>
      <c r="NRK820" s="72"/>
      <c r="NRL820" s="72"/>
      <c r="NRM820" s="72"/>
      <c r="NRN820" s="72"/>
      <c r="NRO820" s="72"/>
      <c r="NRP820" s="72"/>
      <c r="NRQ820" s="72"/>
      <c r="NRR820" s="72"/>
      <c r="NRS820" s="72"/>
      <c r="NRT820" s="72"/>
      <c r="NRU820" s="72"/>
      <c r="NRV820" s="72"/>
      <c r="NRW820" s="72"/>
      <c r="NRX820" s="72"/>
      <c r="NRY820" s="72"/>
      <c r="NRZ820" s="72"/>
      <c r="NSA820" s="72"/>
      <c r="NSB820" s="72"/>
      <c r="NSC820" s="72"/>
      <c r="NSD820" s="72"/>
      <c r="NSE820" s="72"/>
      <c r="NSF820" s="72"/>
      <c r="NSG820" s="72"/>
      <c r="NSH820" s="72"/>
      <c r="NSI820" s="72"/>
      <c r="NSJ820" s="72"/>
      <c r="NSK820" s="72"/>
      <c r="NSL820" s="72"/>
      <c r="NSM820" s="72"/>
      <c r="NSN820" s="72"/>
      <c r="NSO820" s="72"/>
      <c r="NSP820" s="72"/>
      <c r="NSQ820" s="72"/>
      <c r="NSR820" s="72"/>
      <c r="NSS820" s="72"/>
      <c r="NST820" s="72"/>
      <c r="NSU820" s="72"/>
      <c r="NSV820" s="72"/>
      <c r="NSW820" s="72"/>
      <c r="NSX820" s="72"/>
      <c r="NSY820" s="72"/>
      <c r="NSZ820" s="72"/>
      <c r="NTA820" s="72"/>
      <c r="NTB820" s="72"/>
      <c r="NTC820" s="72"/>
      <c r="NTD820" s="72"/>
      <c r="NTE820" s="72"/>
      <c r="NTF820" s="72"/>
      <c r="NTG820" s="72"/>
      <c r="NTH820" s="72"/>
      <c r="NTI820" s="72"/>
      <c r="NTJ820" s="72"/>
      <c r="NTK820" s="72"/>
      <c r="NTL820" s="72"/>
      <c r="NTM820" s="72"/>
      <c r="NTN820" s="72"/>
      <c r="NTO820" s="72"/>
      <c r="NTP820" s="72"/>
      <c r="NTQ820" s="72"/>
      <c r="NTR820" s="72"/>
      <c r="NTS820" s="72"/>
      <c r="NTT820" s="72"/>
      <c r="NTU820" s="72"/>
      <c r="NTV820" s="72"/>
      <c r="NTW820" s="72"/>
      <c r="NTX820" s="72"/>
      <c r="NTY820" s="72"/>
      <c r="NTZ820" s="72"/>
      <c r="NUA820" s="72"/>
      <c r="NUB820" s="72"/>
      <c r="NUC820" s="72"/>
      <c r="NUD820" s="72"/>
      <c r="NUE820" s="72"/>
      <c r="NUF820" s="72"/>
      <c r="NUG820" s="72"/>
      <c r="NUH820" s="72"/>
      <c r="NUI820" s="72"/>
      <c r="NUJ820" s="72"/>
      <c r="NUK820" s="72"/>
      <c r="NUL820" s="72"/>
      <c r="NUM820" s="72"/>
      <c r="NUN820" s="72"/>
      <c r="NUO820" s="72"/>
      <c r="NUP820" s="72"/>
      <c r="NUQ820" s="72"/>
      <c r="NUR820" s="72"/>
      <c r="NUS820" s="72"/>
      <c r="NUT820" s="72"/>
      <c r="NUU820" s="72"/>
      <c r="NUV820" s="72"/>
      <c r="NUW820" s="72"/>
      <c r="NUX820" s="72"/>
      <c r="NUY820" s="72"/>
      <c r="NUZ820" s="72"/>
      <c r="NVA820" s="72"/>
      <c r="NVB820" s="72"/>
      <c r="NVC820" s="72"/>
      <c r="NVD820" s="72"/>
      <c r="NVE820" s="72"/>
      <c r="NVF820" s="72"/>
      <c r="NVG820" s="72"/>
      <c r="NVH820" s="72"/>
      <c r="NVI820" s="72"/>
      <c r="NVJ820" s="72"/>
      <c r="NVK820" s="72"/>
      <c r="NVL820" s="72"/>
      <c r="NVM820" s="72"/>
      <c r="NVN820" s="72"/>
      <c r="NVO820" s="72"/>
      <c r="NVP820" s="72"/>
      <c r="NVQ820" s="72"/>
      <c r="NVR820" s="72"/>
      <c r="NVS820" s="72"/>
      <c r="NVT820" s="72"/>
      <c r="NVU820" s="72"/>
      <c r="NVV820" s="72"/>
      <c r="NVW820" s="72"/>
      <c r="NVX820" s="72"/>
      <c r="NVY820" s="72"/>
      <c r="NVZ820" s="72"/>
      <c r="NWA820" s="72"/>
      <c r="NWB820" s="72"/>
      <c r="NWC820" s="72"/>
      <c r="NWD820" s="72"/>
      <c r="NWE820" s="72"/>
      <c r="NWF820" s="72"/>
      <c r="NWG820" s="72"/>
      <c r="NWH820" s="72"/>
      <c r="NWI820" s="72"/>
      <c r="NWJ820" s="72"/>
      <c r="NWK820" s="72"/>
      <c r="NWL820" s="72"/>
      <c r="NWM820" s="72"/>
      <c r="NWN820" s="72"/>
      <c r="NWO820" s="72"/>
      <c r="NWP820" s="72"/>
      <c r="NWQ820" s="72"/>
      <c r="NWR820" s="72"/>
      <c r="NWS820" s="72"/>
      <c r="NWT820" s="72"/>
      <c r="NWU820" s="72"/>
      <c r="NWV820" s="72"/>
      <c r="NWW820" s="72"/>
      <c r="NWX820" s="72"/>
      <c r="NWY820" s="72"/>
      <c r="NWZ820" s="72"/>
      <c r="NXA820" s="72"/>
      <c r="NXB820" s="72"/>
      <c r="NXC820" s="72"/>
      <c r="NXD820" s="72"/>
      <c r="NXE820" s="72"/>
      <c r="NXF820" s="72"/>
      <c r="NXG820" s="72"/>
      <c r="NXH820" s="72"/>
      <c r="NXI820" s="72"/>
      <c r="NXJ820" s="72"/>
      <c r="NXK820" s="72"/>
      <c r="NXL820" s="72"/>
      <c r="NXM820" s="72"/>
      <c r="NXN820" s="72"/>
      <c r="NXO820" s="72"/>
      <c r="NXP820" s="72"/>
      <c r="NXQ820" s="72"/>
      <c r="NXR820" s="72"/>
      <c r="NXS820" s="72"/>
      <c r="NXT820" s="72"/>
      <c r="NXU820" s="72"/>
      <c r="NXV820" s="72"/>
      <c r="NXW820" s="72"/>
      <c r="NXX820" s="72"/>
      <c r="NXY820" s="72"/>
      <c r="NXZ820" s="72"/>
      <c r="NYA820" s="72"/>
      <c r="NYB820" s="72"/>
      <c r="NYC820" s="72"/>
      <c r="NYD820" s="72"/>
      <c r="NYE820" s="72"/>
      <c r="NYF820" s="72"/>
      <c r="NYG820" s="72"/>
      <c r="NYH820" s="72"/>
      <c r="NYI820" s="72"/>
      <c r="NYJ820" s="72"/>
      <c r="NYK820" s="72"/>
      <c r="NYL820" s="72"/>
      <c r="NYM820" s="72"/>
      <c r="NYN820" s="72"/>
      <c r="NYO820" s="72"/>
      <c r="NYP820" s="72"/>
      <c r="NYQ820" s="72"/>
      <c r="NYR820" s="72"/>
      <c r="NYS820" s="72"/>
      <c r="NYT820" s="72"/>
      <c r="NYU820" s="72"/>
      <c r="NYV820" s="72"/>
      <c r="NYW820" s="72"/>
      <c r="NYX820" s="72"/>
      <c r="NYY820" s="72"/>
      <c r="NYZ820" s="72"/>
      <c r="NZA820" s="72"/>
      <c r="NZB820" s="72"/>
      <c r="NZC820" s="72"/>
      <c r="NZD820" s="72"/>
      <c r="NZE820" s="72"/>
      <c r="NZF820" s="72"/>
      <c r="NZG820" s="72"/>
      <c r="NZH820" s="72"/>
      <c r="NZI820" s="72"/>
      <c r="NZJ820" s="72"/>
      <c r="NZK820" s="72"/>
      <c r="NZL820" s="72"/>
      <c r="NZM820" s="72"/>
      <c r="NZN820" s="72"/>
      <c r="NZO820" s="72"/>
      <c r="NZP820" s="72"/>
      <c r="NZQ820" s="72"/>
      <c r="NZR820" s="72"/>
      <c r="NZS820" s="72"/>
      <c r="NZT820" s="72"/>
      <c r="NZU820" s="72"/>
      <c r="NZV820" s="72"/>
      <c r="NZW820" s="72"/>
      <c r="NZX820" s="72"/>
      <c r="NZY820" s="72"/>
      <c r="NZZ820" s="72"/>
      <c r="OAA820" s="72"/>
      <c r="OAB820" s="72"/>
      <c r="OAC820" s="72"/>
      <c r="OAD820" s="72"/>
      <c r="OAE820" s="72"/>
      <c r="OAF820" s="72"/>
      <c r="OAG820" s="72"/>
      <c r="OAH820" s="72"/>
      <c r="OAI820" s="72"/>
      <c r="OAJ820" s="72"/>
      <c r="OAK820" s="72"/>
      <c r="OAL820" s="72"/>
      <c r="OAM820" s="72"/>
      <c r="OAN820" s="72"/>
      <c r="OAO820" s="72"/>
      <c r="OAP820" s="72"/>
      <c r="OAQ820" s="72"/>
      <c r="OAR820" s="72"/>
      <c r="OAS820" s="72"/>
      <c r="OAT820" s="72"/>
      <c r="OAU820" s="72"/>
      <c r="OAV820" s="72"/>
      <c r="OAW820" s="72"/>
      <c r="OAX820" s="72"/>
      <c r="OAY820" s="72"/>
      <c r="OAZ820" s="72"/>
      <c r="OBA820" s="72"/>
      <c r="OBB820" s="72"/>
      <c r="OBC820" s="72"/>
      <c r="OBD820" s="72"/>
      <c r="OBE820" s="72"/>
      <c r="OBF820" s="72"/>
      <c r="OBG820" s="72"/>
      <c r="OBH820" s="72"/>
      <c r="OBI820" s="72"/>
      <c r="OBJ820" s="72"/>
      <c r="OBK820" s="72"/>
      <c r="OBL820" s="72"/>
      <c r="OBM820" s="72"/>
      <c r="OBN820" s="72"/>
      <c r="OBO820" s="72"/>
      <c r="OBP820" s="72"/>
      <c r="OBQ820" s="72"/>
      <c r="OBR820" s="72"/>
      <c r="OBS820" s="72"/>
      <c r="OBT820" s="72"/>
      <c r="OBU820" s="72"/>
      <c r="OBV820" s="72"/>
      <c r="OBW820" s="72"/>
      <c r="OBX820" s="72"/>
      <c r="OBY820" s="72"/>
      <c r="OBZ820" s="72"/>
      <c r="OCA820" s="72"/>
      <c r="OCB820" s="72"/>
      <c r="OCC820" s="72"/>
      <c r="OCD820" s="72"/>
      <c r="OCE820" s="72"/>
      <c r="OCF820" s="72"/>
      <c r="OCG820" s="72"/>
      <c r="OCH820" s="72"/>
      <c r="OCI820" s="72"/>
      <c r="OCJ820" s="72"/>
      <c r="OCK820" s="72"/>
      <c r="OCL820" s="72"/>
      <c r="OCM820" s="72"/>
      <c r="OCN820" s="72"/>
      <c r="OCO820" s="72"/>
      <c r="OCP820" s="72"/>
      <c r="OCQ820" s="72"/>
      <c r="OCR820" s="72"/>
      <c r="OCS820" s="72"/>
      <c r="OCT820" s="72"/>
      <c r="OCU820" s="72"/>
      <c r="OCV820" s="72"/>
      <c r="OCW820" s="72"/>
      <c r="OCX820" s="72"/>
      <c r="OCY820" s="72"/>
      <c r="OCZ820" s="72"/>
      <c r="ODA820" s="72"/>
      <c r="ODB820" s="72"/>
      <c r="ODC820" s="72"/>
      <c r="ODD820" s="72"/>
      <c r="ODE820" s="72"/>
      <c r="ODF820" s="72"/>
      <c r="ODG820" s="72"/>
      <c r="ODH820" s="72"/>
      <c r="ODI820" s="72"/>
      <c r="ODJ820" s="72"/>
      <c r="ODK820" s="72"/>
      <c r="ODL820" s="72"/>
      <c r="ODM820" s="72"/>
      <c r="ODN820" s="72"/>
      <c r="ODO820" s="72"/>
      <c r="ODP820" s="72"/>
      <c r="ODQ820" s="72"/>
      <c r="ODR820" s="72"/>
      <c r="ODS820" s="72"/>
      <c r="ODT820" s="72"/>
      <c r="ODU820" s="72"/>
      <c r="ODV820" s="72"/>
      <c r="ODW820" s="72"/>
      <c r="ODX820" s="72"/>
      <c r="ODY820" s="72"/>
      <c r="ODZ820" s="72"/>
      <c r="OEA820" s="72"/>
      <c r="OEB820" s="72"/>
      <c r="OEC820" s="72"/>
      <c r="OED820" s="72"/>
      <c r="OEE820" s="72"/>
      <c r="OEF820" s="72"/>
      <c r="OEG820" s="72"/>
      <c r="OEH820" s="72"/>
      <c r="OEI820" s="72"/>
      <c r="OEJ820" s="72"/>
      <c r="OEK820" s="72"/>
      <c r="OEL820" s="72"/>
      <c r="OEM820" s="72"/>
      <c r="OEN820" s="72"/>
      <c r="OEO820" s="72"/>
      <c r="OEP820" s="72"/>
      <c r="OEQ820" s="72"/>
      <c r="OER820" s="72"/>
      <c r="OES820" s="72"/>
      <c r="OET820" s="72"/>
      <c r="OEU820" s="72"/>
      <c r="OEV820" s="72"/>
      <c r="OEW820" s="72"/>
      <c r="OEX820" s="72"/>
      <c r="OEY820" s="72"/>
      <c r="OEZ820" s="72"/>
      <c r="OFA820" s="72"/>
      <c r="OFB820" s="72"/>
      <c r="OFC820" s="72"/>
      <c r="OFD820" s="72"/>
      <c r="OFE820" s="72"/>
      <c r="OFF820" s="72"/>
      <c r="OFG820" s="72"/>
      <c r="OFH820" s="72"/>
      <c r="OFI820" s="72"/>
      <c r="OFJ820" s="72"/>
      <c r="OFK820" s="72"/>
      <c r="OFL820" s="72"/>
      <c r="OFM820" s="72"/>
      <c r="OFN820" s="72"/>
      <c r="OFO820" s="72"/>
      <c r="OFP820" s="72"/>
      <c r="OFQ820" s="72"/>
      <c r="OFR820" s="72"/>
      <c r="OFS820" s="72"/>
      <c r="OFT820" s="72"/>
      <c r="OFU820" s="72"/>
      <c r="OFV820" s="72"/>
      <c r="OFW820" s="72"/>
      <c r="OFX820" s="72"/>
      <c r="OFY820" s="72"/>
      <c r="OFZ820" s="72"/>
      <c r="OGA820" s="72"/>
      <c r="OGB820" s="72"/>
      <c r="OGC820" s="72"/>
      <c r="OGD820" s="72"/>
      <c r="OGE820" s="72"/>
      <c r="OGF820" s="72"/>
      <c r="OGG820" s="72"/>
      <c r="OGH820" s="72"/>
      <c r="OGI820" s="72"/>
      <c r="OGJ820" s="72"/>
      <c r="OGK820" s="72"/>
      <c r="OGL820" s="72"/>
      <c r="OGM820" s="72"/>
      <c r="OGN820" s="72"/>
      <c r="OGO820" s="72"/>
      <c r="OGP820" s="72"/>
      <c r="OGQ820" s="72"/>
      <c r="OGR820" s="72"/>
      <c r="OGS820" s="72"/>
      <c r="OGT820" s="72"/>
      <c r="OGU820" s="72"/>
      <c r="OGV820" s="72"/>
      <c r="OGW820" s="72"/>
      <c r="OGX820" s="72"/>
      <c r="OGY820" s="72"/>
      <c r="OGZ820" s="72"/>
      <c r="OHA820" s="72"/>
      <c r="OHB820" s="72"/>
      <c r="OHC820" s="72"/>
      <c r="OHD820" s="72"/>
      <c r="OHE820" s="72"/>
      <c r="OHF820" s="72"/>
      <c r="OHG820" s="72"/>
      <c r="OHH820" s="72"/>
      <c r="OHI820" s="72"/>
      <c r="OHJ820" s="72"/>
      <c r="OHK820" s="72"/>
      <c r="OHL820" s="72"/>
      <c r="OHM820" s="72"/>
      <c r="OHN820" s="72"/>
      <c r="OHO820" s="72"/>
      <c r="OHP820" s="72"/>
      <c r="OHQ820" s="72"/>
      <c r="OHR820" s="72"/>
      <c r="OHS820" s="72"/>
      <c r="OHT820" s="72"/>
      <c r="OHU820" s="72"/>
      <c r="OHV820" s="72"/>
      <c r="OHW820" s="72"/>
      <c r="OHX820" s="72"/>
      <c r="OHY820" s="72"/>
      <c r="OHZ820" s="72"/>
      <c r="OIA820" s="72"/>
      <c r="OIB820" s="72"/>
      <c r="OIC820" s="72"/>
      <c r="OID820" s="72"/>
      <c r="OIE820" s="72"/>
      <c r="OIF820" s="72"/>
      <c r="OIG820" s="72"/>
      <c r="OIH820" s="72"/>
      <c r="OII820" s="72"/>
      <c r="OIJ820" s="72"/>
      <c r="OIK820" s="72"/>
      <c r="OIL820" s="72"/>
      <c r="OIM820" s="72"/>
      <c r="OIN820" s="72"/>
      <c r="OIO820" s="72"/>
      <c r="OIP820" s="72"/>
      <c r="OIQ820" s="72"/>
      <c r="OIR820" s="72"/>
      <c r="OIS820" s="72"/>
      <c r="OIT820" s="72"/>
      <c r="OIU820" s="72"/>
      <c r="OIV820" s="72"/>
      <c r="OIW820" s="72"/>
      <c r="OIX820" s="72"/>
      <c r="OIY820" s="72"/>
      <c r="OIZ820" s="72"/>
      <c r="OJA820" s="72"/>
      <c r="OJB820" s="72"/>
      <c r="OJC820" s="72"/>
      <c r="OJD820" s="72"/>
      <c r="OJE820" s="72"/>
      <c r="OJF820" s="72"/>
      <c r="OJG820" s="72"/>
      <c r="OJH820" s="72"/>
      <c r="OJI820" s="72"/>
      <c r="OJJ820" s="72"/>
      <c r="OJK820" s="72"/>
      <c r="OJL820" s="72"/>
      <c r="OJM820" s="72"/>
      <c r="OJN820" s="72"/>
      <c r="OJO820" s="72"/>
      <c r="OJP820" s="72"/>
      <c r="OJQ820" s="72"/>
      <c r="OJR820" s="72"/>
      <c r="OJS820" s="72"/>
      <c r="OJT820" s="72"/>
      <c r="OJU820" s="72"/>
      <c r="OJV820" s="72"/>
      <c r="OJW820" s="72"/>
      <c r="OJX820" s="72"/>
      <c r="OJY820" s="72"/>
      <c r="OJZ820" s="72"/>
      <c r="OKA820" s="72"/>
      <c r="OKB820" s="72"/>
      <c r="OKC820" s="72"/>
      <c r="OKD820" s="72"/>
      <c r="OKE820" s="72"/>
      <c r="OKF820" s="72"/>
      <c r="OKG820" s="72"/>
      <c r="OKH820" s="72"/>
      <c r="OKI820" s="72"/>
      <c r="OKJ820" s="72"/>
      <c r="OKK820" s="72"/>
      <c r="OKL820" s="72"/>
      <c r="OKM820" s="72"/>
      <c r="OKN820" s="72"/>
      <c r="OKO820" s="72"/>
      <c r="OKP820" s="72"/>
      <c r="OKQ820" s="72"/>
      <c r="OKR820" s="72"/>
      <c r="OKS820" s="72"/>
      <c r="OKT820" s="72"/>
      <c r="OKU820" s="72"/>
      <c r="OKV820" s="72"/>
      <c r="OKW820" s="72"/>
      <c r="OKX820" s="72"/>
      <c r="OKY820" s="72"/>
      <c r="OKZ820" s="72"/>
      <c r="OLA820" s="72"/>
      <c r="OLB820" s="72"/>
      <c r="OLC820" s="72"/>
      <c r="OLD820" s="72"/>
      <c r="OLE820" s="72"/>
      <c r="OLF820" s="72"/>
      <c r="OLG820" s="72"/>
      <c r="OLH820" s="72"/>
      <c r="OLI820" s="72"/>
      <c r="OLJ820" s="72"/>
      <c r="OLK820" s="72"/>
      <c r="OLL820" s="72"/>
      <c r="OLM820" s="72"/>
      <c r="OLN820" s="72"/>
      <c r="OLO820" s="72"/>
      <c r="OLP820" s="72"/>
      <c r="OLQ820" s="72"/>
      <c r="OLR820" s="72"/>
      <c r="OLS820" s="72"/>
      <c r="OLT820" s="72"/>
      <c r="OLU820" s="72"/>
      <c r="OLV820" s="72"/>
      <c r="OLW820" s="72"/>
      <c r="OLX820" s="72"/>
      <c r="OLY820" s="72"/>
      <c r="OLZ820" s="72"/>
      <c r="OMA820" s="72"/>
      <c r="OMB820" s="72"/>
      <c r="OMC820" s="72"/>
      <c r="OMD820" s="72"/>
      <c r="OME820" s="72"/>
      <c r="OMF820" s="72"/>
      <c r="OMG820" s="72"/>
      <c r="OMH820" s="72"/>
      <c r="OMI820" s="72"/>
      <c r="OMJ820" s="72"/>
      <c r="OMK820" s="72"/>
      <c r="OML820" s="72"/>
      <c r="OMM820" s="72"/>
      <c r="OMN820" s="72"/>
      <c r="OMO820" s="72"/>
      <c r="OMP820" s="72"/>
      <c r="OMQ820" s="72"/>
      <c r="OMR820" s="72"/>
      <c r="OMS820" s="72"/>
      <c r="OMT820" s="72"/>
      <c r="OMU820" s="72"/>
      <c r="OMV820" s="72"/>
      <c r="OMW820" s="72"/>
      <c r="OMX820" s="72"/>
      <c r="OMY820" s="72"/>
      <c r="OMZ820" s="72"/>
      <c r="ONA820" s="72"/>
      <c r="ONB820" s="72"/>
      <c r="ONC820" s="72"/>
      <c r="OND820" s="72"/>
      <c r="ONE820" s="72"/>
      <c r="ONF820" s="72"/>
      <c r="ONG820" s="72"/>
      <c r="ONH820" s="72"/>
      <c r="ONI820" s="72"/>
      <c r="ONJ820" s="72"/>
      <c r="ONK820" s="72"/>
      <c r="ONL820" s="72"/>
      <c r="ONM820" s="72"/>
      <c r="ONN820" s="72"/>
      <c r="ONO820" s="72"/>
      <c r="ONP820" s="72"/>
      <c r="ONQ820" s="72"/>
      <c r="ONR820" s="72"/>
      <c r="ONS820" s="72"/>
      <c r="ONT820" s="72"/>
      <c r="ONU820" s="72"/>
      <c r="ONV820" s="72"/>
      <c r="ONW820" s="72"/>
      <c r="ONX820" s="72"/>
      <c r="ONY820" s="72"/>
      <c r="ONZ820" s="72"/>
      <c r="OOA820" s="72"/>
      <c r="OOB820" s="72"/>
      <c r="OOC820" s="72"/>
      <c r="OOD820" s="72"/>
      <c r="OOE820" s="72"/>
      <c r="OOF820" s="72"/>
      <c r="OOG820" s="72"/>
      <c r="OOH820" s="72"/>
      <c r="OOI820" s="72"/>
      <c r="OOJ820" s="72"/>
      <c r="OOK820" s="72"/>
      <c r="OOL820" s="72"/>
      <c r="OOM820" s="72"/>
      <c r="OON820" s="72"/>
      <c r="OOO820" s="72"/>
      <c r="OOP820" s="72"/>
      <c r="OOQ820" s="72"/>
      <c r="OOR820" s="72"/>
      <c r="OOS820" s="72"/>
      <c r="OOT820" s="72"/>
      <c r="OOU820" s="72"/>
      <c r="OOV820" s="72"/>
      <c r="OOW820" s="72"/>
      <c r="OOX820" s="72"/>
      <c r="OOY820" s="72"/>
      <c r="OOZ820" s="72"/>
      <c r="OPA820" s="72"/>
      <c r="OPB820" s="72"/>
      <c r="OPC820" s="72"/>
      <c r="OPD820" s="72"/>
      <c r="OPE820" s="72"/>
      <c r="OPF820" s="72"/>
      <c r="OPG820" s="72"/>
      <c r="OPH820" s="72"/>
      <c r="OPI820" s="72"/>
      <c r="OPJ820" s="72"/>
      <c r="OPK820" s="72"/>
      <c r="OPL820" s="72"/>
      <c r="OPM820" s="72"/>
      <c r="OPN820" s="72"/>
      <c r="OPO820" s="72"/>
      <c r="OPP820" s="72"/>
      <c r="OPQ820" s="72"/>
      <c r="OPR820" s="72"/>
      <c r="OPS820" s="72"/>
      <c r="OPT820" s="72"/>
      <c r="OPU820" s="72"/>
      <c r="OPV820" s="72"/>
      <c r="OPW820" s="72"/>
      <c r="OPX820" s="72"/>
      <c r="OPY820" s="72"/>
      <c r="OPZ820" s="72"/>
      <c r="OQA820" s="72"/>
      <c r="OQB820" s="72"/>
      <c r="OQC820" s="72"/>
      <c r="OQD820" s="72"/>
      <c r="OQE820" s="72"/>
      <c r="OQF820" s="72"/>
      <c r="OQG820" s="72"/>
      <c r="OQH820" s="72"/>
      <c r="OQI820" s="72"/>
      <c r="OQJ820" s="72"/>
      <c r="OQK820" s="72"/>
      <c r="OQL820" s="72"/>
      <c r="OQM820" s="72"/>
      <c r="OQN820" s="72"/>
      <c r="OQO820" s="72"/>
      <c r="OQP820" s="72"/>
      <c r="OQQ820" s="72"/>
      <c r="OQR820" s="72"/>
      <c r="OQS820" s="72"/>
      <c r="OQT820" s="72"/>
      <c r="OQU820" s="72"/>
      <c r="OQV820" s="72"/>
      <c r="OQW820" s="72"/>
      <c r="OQX820" s="72"/>
      <c r="OQY820" s="72"/>
      <c r="OQZ820" s="72"/>
      <c r="ORA820" s="72"/>
      <c r="ORB820" s="72"/>
      <c r="ORC820" s="72"/>
      <c r="ORD820" s="72"/>
      <c r="ORE820" s="72"/>
      <c r="ORF820" s="72"/>
      <c r="ORG820" s="72"/>
      <c r="ORH820" s="72"/>
      <c r="ORI820" s="72"/>
      <c r="ORJ820" s="72"/>
      <c r="ORK820" s="72"/>
      <c r="ORL820" s="72"/>
      <c r="ORM820" s="72"/>
      <c r="ORN820" s="72"/>
      <c r="ORO820" s="72"/>
      <c r="ORP820" s="72"/>
      <c r="ORQ820" s="72"/>
      <c r="ORR820" s="72"/>
      <c r="ORS820" s="72"/>
      <c r="ORT820" s="72"/>
      <c r="ORU820" s="72"/>
      <c r="ORV820" s="72"/>
      <c r="ORW820" s="72"/>
      <c r="ORX820" s="72"/>
      <c r="ORY820" s="72"/>
      <c r="ORZ820" s="72"/>
      <c r="OSA820" s="72"/>
      <c r="OSB820" s="72"/>
      <c r="OSC820" s="72"/>
      <c r="OSD820" s="72"/>
      <c r="OSE820" s="72"/>
      <c r="OSF820" s="72"/>
      <c r="OSG820" s="72"/>
      <c r="OSH820" s="72"/>
      <c r="OSI820" s="72"/>
      <c r="OSJ820" s="72"/>
      <c r="OSK820" s="72"/>
      <c r="OSL820" s="72"/>
      <c r="OSM820" s="72"/>
      <c r="OSN820" s="72"/>
      <c r="OSO820" s="72"/>
      <c r="OSP820" s="72"/>
      <c r="OSQ820" s="72"/>
      <c r="OSR820" s="72"/>
      <c r="OSS820" s="72"/>
      <c r="OST820" s="72"/>
      <c r="OSU820" s="72"/>
      <c r="OSV820" s="72"/>
      <c r="OSW820" s="72"/>
      <c r="OSX820" s="72"/>
      <c r="OSY820" s="72"/>
      <c r="OSZ820" s="72"/>
      <c r="OTA820" s="72"/>
      <c r="OTB820" s="72"/>
      <c r="OTC820" s="72"/>
      <c r="OTD820" s="72"/>
      <c r="OTE820" s="72"/>
      <c r="OTF820" s="72"/>
      <c r="OTG820" s="72"/>
      <c r="OTH820" s="72"/>
      <c r="OTI820" s="72"/>
      <c r="OTJ820" s="72"/>
      <c r="OTK820" s="72"/>
      <c r="OTL820" s="72"/>
      <c r="OTM820" s="72"/>
      <c r="OTN820" s="72"/>
      <c r="OTO820" s="72"/>
      <c r="OTP820" s="72"/>
      <c r="OTQ820" s="72"/>
      <c r="OTR820" s="72"/>
      <c r="OTS820" s="72"/>
      <c r="OTT820" s="72"/>
      <c r="OTU820" s="72"/>
      <c r="OTV820" s="72"/>
      <c r="OTW820" s="72"/>
      <c r="OTX820" s="72"/>
      <c r="OTY820" s="72"/>
      <c r="OTZ820" s="72"/>
      <c r="OUA820" s="72"/>
      <c r="OUB820" s="72"/>
      <c r="OUC820" s="72"/>
      <c r="OUD820" s="72"/>
      <c r="OUE820" s="72"/>
      <c r="OUF820" s="72"/>
      <c r="OUG820" s="72"/>
      <c r="OUH820" s="72"/>
      <c r="OUI820" s="72"/>
      <c r="OUJ820" s="72"/>
      <c r="OUK820" s="72"/>
      <c r="OUL820" s="72"/>
      <c r="OUM820" s="72"/>
      <c r="OUN820" s="72"/>
      <c r="OUO820" s="72"/>
      <c r="OUP820" s="72"/>
      <c r="OUQ820" s="72"/>
      <c r="OUR820" s="72"/>
      <c r="OUS820" s="72"/>
      <c r="OUT820" s="72"/>
      <c r="OUU820" s="72"/>
      <c r="OUV820" s="72"/>
      <c r="OUW820" s="72"/>
      <c r="OUX820" s="72"/>
      <c r="OUY820" s="72"/>
      <c r="OUZ820" s="72"/>
      <c r="OVA820" s="72"/>
      <c r="OVB820" s="72"/>
      <c r="OVC820" s="72"/>
      <c r="OVD820" s="72"/>
      <c r="OVE820" s="72"/>
      <c r="OVF820" s="72"/>
      <c r="OVG820" s="72"/>
      <c r="OVH820" s="72"/>
      <c r="OVI820" s="72"/>
      <c r="OVJ820" s="72"/>
      <c r="OVK820" s="72"/>
      <c r="OVL820" s="72"/>
      <c r="OVM820" s="72"/>
      <c r="OVN820" s="72"/>
      <c r="OVO820" s="72"/>
      <c r="OVP820" s="72"/>
      <c r="OVQ820" s="72"/>
      <c r="OVR820" s="72"/>
      <c r="OVS820" s="72"/>
      <c r="OVT820" s="72"/>
      <c r="OVU820" s="72"/>
      <c r="OVV820" s="72"/>
      <c r="OVW820" s="72"/>
      <c r="OVX820" s="72"/>
      <c r="OVY820" s="72"/>
      <c r="OVZ820" s="72"/>
      <c r="OWA820" s="72"/>
      <c r="OWB820" s="72"/>
      <c r="OWC820" s="72"/>
      <c r="OWD820" s="72"/>
      <c r="OWE820" s="72"/>
      <c r="OWF820" s="72"/>
      <c r="OWG820" s="72"/>
      <c r="OWH820" s="72"/>
      <c r="OWI820" s="72"/>
      <c r="OWJ820" s="72"/>
      <c r="OWK820" s="72"/>
      <c r="OWL820" s="72"/>
      <c r="OWM820" s="72"/>
      <c r="OWN820" s="72"/>
      <c r="OWO820" s="72"/>
      <c r="OWP820" s="72"/>
      <c r="OWQ820" s="72"/>
      <c r="OWR820" s="72"/>
      <c r="OWS820" s="72"/>
      <c r="OWT820" s="72"/>
      <c r="OWU820" s="72"/>
      <c r="OWV820" s="72"/>
      <c r="OWW820" s="72"/>
      <c r="OWX820" s="72"/>
      <c r="OWY820" s="72"/>
      <c r="OWZ820" s="72"/>
      <c r="OXA820" s="72"/>
      <c r="OXB820" s="72"/>
      <c r="OXC820" s="72"/>
      <c r="OXD820" s="72"/>
      <c r="OXE820" s="72"/>
      <c r="OXF820" s="72"/>
      <c r="OXG820" s="72"/>
      <c r="OXH820" s="72"/>
      <c r="OXI820" s="72"/>
      <c r="OXJ820" s="72"/>
      <c r="OXK820" s="72"/>
      <c r="OXL820" s="72"/>
      <c r="OXM820" s="72"/>
      <c r="OXN820" s="72"/>
      <c r="OXO820" s="72"/>
      <c r="OXP820" s="72"/>
      <c r="OXQ820" s="72"/>
      <c r="OXR820" s="72"/>
      <c r="OXS820" s="72"/>
      <c r="OXT820" s="72"/>
      <c r="OXU820" s="72"/>
      <c r="OXV820" s="72"/>
      <c r="OXW820" s="72"/>
      <c r="OXX820" s="72"/>
      <c r="OXY820" s="72"/>
      <c r="OXZ820" s="72"/>
      <c r="OYA820" s="72"/>
      <c r="OYB820" s="72"/>
      <c r="OYC820" s="72"/>
      <c r="OYD820" s="72"/>
      <c r="OYE820" s="72"/>
      <c r="OYF820" s="72"/>
      <c r="OYG820" s="72"/>
      <c r="OYH820" s="72"/>
      <c r="OYI820" s="72"/>
      <c r="OYJ820" s="72"/>
      <c r="OYK820" s="72"/>
      <c r="OYL820" s="72"/>
      <c r="OYM820" s="72"/>
      <c r="OYN820" s="72"/>
      <c r="OYO820" s="72"/>
      <c r="OYP820" s="72"/>
      <c r="OYQ820" s="72"/>
      <c r="OYR820" s="72"/>
      <c r="OYS820" s="72"/>
      <c r="OYT820" s="72"/>
      <c r="OYU820" s="72"/>
      <c r="OYV820" s="72"/>
      <c r="OYW820" s="72"/>
      <c r="OYX820" s="72"/>
      <c r="OYY820" s="72"/>
      <c r="OYZ820" s="72"/>
      <c r="OZA820" s="72"/>
      <c r="OZB820" s="72"/>
      <c r="OZC820" s="72"/>
      <c r="OZD820" s="72"/>
      <c r="OZE820" s="72"/>
      <c r="OZF820" s="72"/>
      <c r="OZG820" s="72"/>
      <c r="OZH820" s="72"/>
      <c r="OZI820" s="72"/>
      <c r="OZJ820" s="72"/>
      <c r="OZK820" s="72"/>
      <c r="OZL820" s="72"/>
      <c r="OZM820" s="72"/>
      <c r="OZN820" s="72"/>
      <c r="OZO820" s="72"/>
      <c r="OZP820" s="72"/>
      <c r="OZQ820" s="72"/>
      <c r="OZR820" s="72"/>
      <c r="OZS820" s="72"/>
      <c r="OZT820" s="72"/>
      <c r="OZU820" s="72"/>
      <c r="OZV820" s="72"/>
      <c r="OZW820" s="72"/>
      <c r="OZX820" s="72"/>
      <c r="OZY820" s="72"/>
      <c r="OZZ820" s="72"/>
      <c r="PAA820" s="72"/>
      <c r="PAB820" s="72"/>
      <c r="PAC820" s="72"/>
      <c r="PAD820" s="72"/>
      <c r="PAE820" s="72"/>
      <c r="PAF820" s="72"/>
      <c r="PAG820" s="72"/>
      <c r="PAH820" s="72"/>
      <c r="PAI820" s="72"/>
      <c r="PAJ820" s="72"/>
      <c r="PAK820" s="72"/>
      <c r="PAL820" s="72"/>
      <c r="PAM820" s="72"/>
      <c r="PAN820" s="72"/>
      <c r="PAO820" s="72"/>
      <c r="PAP820" s="72"/>
      <c r="PAQ820" s="72"/>
      <c r="PAR820" s="72"/>
      <c r="PAS820" s="72"/>
      <c r="PAT820" s="72"/>
      <c r="PAU820" s="72"/>
      <c r="PAV820" s="72"/>
      <c r="PAW820" s="72"/>
      <c r="PAX820" s="72"/>
      <c r="PAY820" s="72"/>
      <c r="PAZ820" s="72"/>
      <c r="PBA820" s="72"/>
      <c r="PBB820" s="72"/>
      <c r="PBC820" s="72"/>
      <c r="PBD820" s="72"/>
      <c r="PBE820" s="72"/>
      <c r="PBF820" s="72"/>
      <c r="PBG820" s="72"/>
      <c r="PBH820" s="72"/>
      <c r="PBI820" s="72"/>
      <c r="PBJ820" s="72"/>
      <c r="PBK820" s="72"/>
      <c r="PBL820" s="72"/>
      <c r="PBM820" s="72"/>
      <c r="PBN820" s="72"/>
      <c r="PBO820" s="72"/>
      <c r="PBP820" s="72"/>
      <c r="PBQ820" s="72"/>
      <c r="PBR820" s="72"/>
      <c r="PBS820" s="72"/>
      <c r="PBT820" s="72"/>
      <c r="PBU820" s="72"/>
      <c r="PBV820" s="72"/>
      <c r="PBW820" s="72"/>
      <c r="PBX820" s="72"/>
      <c r="PBY820" s="72"/>
      <c r="PBZ820" s="72"/>
      <c r="PCA820" s="72"/>
      <c r="PCB820" s="72"/>
      <c r="PCC820" s="72"/>
      <c r="PCD820" s="72"/>
      <c r="PCE820" s="72"/>
      <c r="PCF820" s="72"/>
      <c r="PCG820" s="72"/>
      <c r="PCH820" s="72"/>
      <c r="PCI820" s="72"/>
      <c r="PCJ820" s="72"/>
      <c r="PCK820" s="72"/>
      <c r="PCL820" s="72"/>
      <c r="PCM820" s="72"/>
      <c r="PCN820" s="72"/>
      <c r="PCO820" s="72"/>
      <c r="PCP820" s="72"/>
      <c r="PCQ820" s="72"/>
      <c r="PCR820" s="72"/>
      <c r="PCS820" s="72"/>
      <c r="PCT820" s="72"/>
      <c r="PCU820" s="72"/>
      <c r="PCV820" s="72"/>
      <c r="PCW820" s="72"/>
      <c r="PCX820" s="72"/>
      <c r="PCY820" s="72"/>
      <c r="PCZ820" s="72"/>
      <c r="PDA820" s="72"/>
      <c r="PDB820" s="72"/>
      <c r="PDC820" s="72"/>
      <c r="PDD820" s="72"/>
      <c r="PDE820" s="72"/>
      <c r="PDF820" s="72"/>
      <c r="PDG820" s="72"/>
      <c r="PDH820" s="72"/>
      <c r="PDI820" s="72"/>
      <c r="PDJ820" s="72"/>
      <c r="PDK820" s="72"/>
      <c r="PDL820" s="72"/>
      <c r="PDM820" s="72"/>
      <c r="PDN820" s="72"/>
      <c r="PDO820" s="72"/>
      <c r="PDP820" s="72"/>
      <c r="PDQ820" s="72"/>
      <c r="PDR820" s="72"/>
      <c r="PDS820" s="72"/>
      <c r="PDT820" s="72"/>
      <c r="PDU820" s="72"/>
      <c r="PDV820" s="72"/>
      <c r="PDW820" s="72"/>
      <c r="PDX820" s="72"/>
      <c r="PDY820" s="72"/>
      <c r="PDZ820" s="72"/>
      <c r="PEA820" s="72"/>
      <c r="PEB820" s="72"/>
      <c r="PEC820" s="72"/>
      <c r="PED820" s="72"/>
      <c r="PEE820" s="72"/>
      <c r="PEF820" s="72"/>
      <c r="PEG820" s="72"/>
      <c r="PEH820" s="72"/>
      <c r="PEI820" s="72"/>
      <c r="PEJ820" s="72"/>
      <c r="PEK820" s="72"/>
      <c r="PEL820" s="72"/>
      <c r="PEM820" s="72"/>
      <c r="PEN820" s="72"/>
      <c r="PEO820" s="72"/>
      <c r="PEP820" s="72"/>
      <c r="PEQ820" s="72"/>
      <c r="PER820" s="72"/>
      <c r="PES820" s="72"/>
      <c r="PET820" s="72"/>
      <c r="PEU820" s="72"/>
      <c r="PEV820" s="72"/>
      <c r="PEW820" s="72"/>
      <c r="PEX820" s="72"/>
      <c r="PEY820" s="72"/>
      <c r="PEZ820" s="72"/>
      <c r="PFA820" s="72"/>
      <c r="PFB820" s="72"/>
      <c r="PFC820" s="72"/>
      <c r="PFD820" s="72"/>
      <c r="PFE820" s="72"/>
      <c r="PFF820" s="72"/>
      <c r="PFG820" s="72"/>
      <c r="PFH820" s="72"/>
      <c r="PFI820" s="72"/>
      <c r="PFJ820" s="72"/>
      <c r="PFK820" s="72"/>
      <c r="PFL820" s="72"/>
      <c r="PFM820" s="72"/>
      <c r="PFN820" s="72"/>
      <c r="PFO820" s="72"/>
      <c r="PFP820" s="72"/>
      <c r="PFQ820" s="72"/>
      <c r="PFR820" s="72"/>
      <c r="PFS820" s="72"/>
      <c r="PFT820" s="72"/>
      <c r="PFU820" s="72"/>
      <c r="PFV820" s="72"/>
      <c r="PFW820" s="72"/>
      <c r="PFX820" s="72"/>
      <c r="PFY820" s="72"/>
      <c r="PFZ820" s="72"/>
      <c r="PGA820" s="72"/>
      <c r="PGB820" s="72"/>
      <c r="PGC820" s="72"/>
      <c r="PGD820" s="72"/>
      <c r="PGE820" s="72"/>
      <c r="PGF820" s="72"/>
      <c r="PGG820" s="72"/>
      <c r="PGH820" s="72"/>
      <c r="PGI820" s="72"/>
      <c r="PGJ820" s="72"/>
      <c r="PGK820" s="72"/>
      <c r="PGL820" s="72"/>
      <c r="PGM820" s="72"/>
      <c r="PGN820" s="72"/>
      <c r="PGO820" s="72"/>
      <c r="PGP820" s="72"/>
      <c r="PGQ820" s="72"/>
      <c r="PGR820" s="72"/>
      <c r="PGS820" s="72"/>
      <c r="PGT820" s="72"/>
      <c r="PGU820" s="72"/>
      <c r="PGV820" s="72"/>
      <c r="PGW820" s="72"/>
      <c r="PGX820" s="72"/>
      <c r="PGY820" s="72"/>
      <c r="PGZ820" s="72"/>
      <c r="PHA820" s="72"/>
      <c r="PHB820" s="72"/>
      <c r="PHC820" s="72"/>
      <c r="PHD820" s="72"/>
      <c r="PHE820" s="72"/>
      <c r="PHF820" s="72"/>
      <c r="PHG820" s="72"/>
      <c r="PHH820" s="72"/>
      <c r="PHI820" s="72"/>
      <c r="PHJ820" s="72"/>
      <c r="PHK820" s="72"/>
      <c r="PHL820" s="72"/>
      <c r="PHM820" s="72"/>
      <c r="PHN820" s="72"/>
      <c r="PHO820" s="72"/>
      <c r="PHP820" s="72"/>
      <c r="PHQ820" s="72"/>
      <c r="PHR820" s="72"/>
      <c r="PHS820" s="72"/>
      <c r="PHT820" s="72"/>
      <c r="PHU820" s="72"/>
      <c r="PHV820" s="72"/>
      <c r="PHW820" s="72"/>
      <c r="PHX820" s="72"/>
      <c r="PHY820" s="72"/>
      <c r="PHZ820" s="72"/>
      <c r="PIA820" s="72"/>
      <c r="PIB820" s="72"/>
      <c r="PIC820" s="72"/>
      <c r="PID820" s="72"/>
      <c r="PIE820" s="72"/>
      <c r="PIF820" s="72"/>
      <c r="PIG820" s="72"/>
      <c r="PIH820" s="72"/>
      <c r="PII820" s="72"/>
      <c r="PIJ820" s="72"/>
      <c r="PIK820" s="72"/>
      <c r="PIL820" s="72"/>
      <c r="PIM820" s="72"/>
      <c r="PIN820" s="72"/>
      <c r="PIO820" s="72"/>
      <c r="PIP820" s="72"/>
      <c r="PIQ820" s="72"/>
      <c r="PIR820" s="72"/>
      <c r="PIS820" s="72"/>
      <c r="PIT820" s="72"/>
      <c r="PIU820" s="72"/>
      <c r="PIV820" s="72"/>
      <c r="PIW820" s="72"/>
      <c r="PIX820" s="72"/>
      <c r="PIY820" s="72"/>
      <c r="PIZ820" s="72"/>
      <c r="PJA820" s="72"/>
      <c r="PJB820" s="72"/>
      <c r="PJC820" s="72"/>
      <c r="PJD820" s="72"/>
      <c r="PJE820" s="72"/>
      <c r="PJF820" s="72"/>
      <c r="PJG820" s="72"/>
      <c r="PJH820" s="72"/>
      <c r="PJI820" s="72"/>
      <c r="PJJ820" s="72"/>
      <c r="PJK820" s="72"/>
      <c r="PJL820" s="72"/>
      <c r="PJM820" s="72"/>
      <c r="PJN820" s="72"/>
      <c r="PJO820" s="72"/>
      <c r="PJP820" s="72"/>
      <c r="PJQ820" s="72"/>
      <c r="PJR820" s="72"/>
      <c r="PJS820" s="72"/>
      <c r="PJT820" s="72"/>
      <c r="PJU820" s="72"/>
      <c r="PJV820" s="72"/>
      <c r="PJW820" s="72"/>
      <c r="PJX820" s="72"/>
      <c r="PJY820" s="72"/>
      <c r="PJZ820" s="72"/>
      <c r="PKA820" s="72"/>
      <c r="PKB820" s="72"/>
      <c r="PKC820" s="72"/>
      <c r="PKD820" s="72"/>
      <c r="PKE820" s="72"/>
      <c r="PKF820" s="72"/>
      <c r="PKG820" s="72"/>
      <c r="PKH820" s="72"/>
      <c r="PKI820" s="72"/>
      <c r="PKJ820" s="72"/>
      <c r="PKK820" s="72"/>
      <c r="PKL820" s="72"/>
      <c r="PKM820" s="72"/>
      <c r="PKN820" s="72"/>
      <c r="PKO820" s="72"/>
      <c r="PKP820" s="72"/>
      <c r="PKQ820" s="72"/>
      <c r="PKR820" s="72"/>
      <c r="PKS820" s="72"/>
      <c r="PKT820" s="72"/>
      <c r="PKU820" s="72"/>
      <c r="PKV820" s="72"/>
      <c r="PKW820" s="72"/>
      <c r="PKX820" s="72"/>
      <c r="PKY820" s="72"/>
      <c r="PKZ820" s="72"/>
      <c r="PLA820" s="72"/>
      <c r="PLB820" s="72"/>
      <c r="PLC820" s="72"/>
      <c r="PLD820" s="72"/>
      <c r="PLE820" s="72"/>
      <c r="PLF820" s="72"/>
      <c r="PLG820" s="72"/>
      <c r="PLH820" s="72"/>
      <c r="PLI820" s="72"/>
      <c r="PLJ820" s="72"/>
      <c r="PLK820" s="72"/>
      <c r="PLL820" s="72"/>
      <c r="PLM820" s="72"/>
      <c r="PLN820" s="72"/>
      <c r="PLO820" s="72"/>
      <c r="PLP820" s="72"/>
      <c r="PLQ820" s="72"/>
      <c r="PLR820" s="72"/>
      <c r="PLS820" s="72"/>
      <c r="PLT820" s="72"/>
      <c r="PLU820" s="72"/>
      <c r="PLV820" s="72"/>
      <c r="PLW820" s="72"/>
      <c r="PLX820" s="72"/>
      <c r="PLY820" s="72"/>
      <c r="PLZ820" s="72"/>
      <c r="PMA820" s="72"/>
      <c r="PMB820" s="72"/>
      <c r="PMC820" s="72"/>
      <c r="PMD820" s="72"/>
      <c r="PME820" s="72"/>
      <c r="PMF820" s="72"/>
      <c r="PMG820" s="72"/>
      <c r="PMH820" s="72"/>
      <c r="PMI820" s="72"/>
      <c r="PMJ820" s="72"/>
      <c r="PMK820" s="72"/>
      <c r="PML820" s="72"/>
      <c r="PMM820" s="72"/>
      <c r="PMN820" s="72"/>
      <c r="PMO820" s="72"/>
      <c r="PMP820" s="72"/>
      <c r="PMQ820" s="72"/>
      <c r="PMR820" s="72"/>
      <c r="PMS820" s="72"/>
      <c r="PMT820" s="72"/>
      <c r="PMU820" s="72"/>
      <c r="PMV820" s="72"/>
      <c r="PMW820" s="72"/>
      <c r="PMX820" s="72"/>
      <c r="PMY820" s="72"/>
      <c r="PMZ820" s="72"/>
      <c r="PNA820" s="72"/>
      <c r="PNB820" s="72"/>
      <c r="PNC820" s="72"/>
      <c r="PND820" s="72"/>
      <c r="PNE820" s="72"/>
      <c r="PNF820" s="72"/>
      <c r="PNG820" s="72"/>
      <c r="PNH820" s="72"/>
      <c r="PNI820" s="72"/>
      <c r="PNJ820" s="72"/>
      <c r="PNK820" s="72"/>
      <c r="PNL820" s="72"/>
      <c r="PNM820" s="72"/>
      <c r="PNN820" s="72"/>
      <c r="PNO820" s="72"/>
      <c r="PNP820" s="72"/>
      <c r="PNQ820" s="72"/>
      <c r="PNR820" s="72"/>
      <c r="PNS820" s="72"/>
      <c r="PNT820" s="72"/>
      <c r="PNU820" s="72"/>
      <c r="PNV820" s="72"/>
      <c r="PNW820" s="72"/>
      <c r="PNX820" s="72"/>
      <c r="PNY820" s="72"/>
      <c r="PNZ820" s="72"/>
      <c r="POA820" s="72"/>
      <c r="POB820" s="72"/>
      <c r="POC820" s="72"/>
      <c r="POD820" s="72"/>
      <c r="POE820" s="72"/>
      <c r="POF820" s="72"/>
      <c r="POG820" s="72"/>
      <c r="POH820" s="72"/>
      <c r="POI820" s="72"/>
      <c r="POJ820" s="72"/>
      <c r="POK820" s="72"/>
      <c r="POL820" s="72"/>
      <c r="POM820" s="72"/>
      <c r="PON820" s="72"/>
      <c r="POO820" s="72"/>
      <c r="POP820" s="72"/>
      <c r="POQ820" s="72"/>
      <c r="POR820" s="72"/>
      <c r="POS820" s="72"/>
      <c r="POT820" s="72"/>
      <c r="POU820" s="72"/>
      <c r="POV820" s="72"/>
      <c r="POW820" s="72"/>
      <c r="POX820" s="72"/>
      <c r="POY820" s="72"/>
      <c r="POZ820" s="72"/>
      <c r="PPA820" s="72"/>
      <c r="PPB820" s="72"/>
      <c r="PPC820" s="72"/>
      <c r="PPD820" s="72"/>
      <c r="PPE820" s="72"/>
      <c r="PPF820" s="72"/>
      <c r="PPG820" s="72"/>
      <c r="PPH820" s="72"/>
      <c r="PPI820" s="72"/>
      <c r="PPJ820" s="72"/>
      <c r="PPK820" s="72"/>
      <c r="PPL820" s="72"/>
      <c r="PPM820" s="72"/>
      <c r="PPN820" s="72"/>
      <c r="PPO820" s="72"/>
      <c r="PPP820" s="72"/>
      <c r="PPQ820" s="72"/>
      <c r="PPR820" s="72"/>
      <c r="PPS820" s="72"/>
      <c r="PPT820" s="72"/>
      <c r="PPU820" s="72"/>
      <c r="PPV820" s="72"/>
      <c r="PPW820" s="72"/>
      <c r="PPX820" s="72"/>
      <c r="PPY820" s="72"/>
      <c r="PPZ820" s="72"/>
      <c r="PQA820" s="72"/>
      <c r="PQB820" s="72"/>
      <c r="PQC820" s="72"/>
      <c r="PQD820" s="72"/>
      <c r="PQE820" s="72"/>
      <c r="PQF820" s="72"/>
      <c r="PQG820" s="72"/>
      <c r="PQH820" s="72"/>
      <c r="PQI820" s="72"/>
      <c r="PQJ820" s="72"/>
      <c r="PQK820" s="72"/>
      <c r="PQL820" s="72"/>
      <c r="PQM820" s="72"/>
      <c r="PQN820" s="72"/>
      <c r="PQO820" s="72"/>
      <c r="PQP820" s="72"/>
      <c r="PQQ820" s="72"/>
      <c r="PQR820" s="72"/>
      <c r="PQS820" s="72"/>
      <c r="PQT820" s="72"/>
      <c r="PQU820" s="72"/>
      <c r="PQV820" s="72"/>
      <c r="PQW820" s="72"/>
      <c r="PQX820" s="72"/>
      <c r="PQY820" s="72"/>
      <c r="PQZ820" s="72"/>
      <c r="PRA820" s="72"/>
      <c r="PRB820" s="72"/>
      <c r="PRC820" s="72"/>
      <c r="PRD820" s="72"/>
      <c r="PRE820" s="72"/>
      <c r="PRF820" s="72"/>
      <c r="PRG820" s="72"/>
      <c r="PRH820" s="72"/>
      <c r="PRI820" s="72"/>
      <c r="PRJ820" s="72"/>
      <c r="PRK820" s="72"/>
      <c r="PRL820" s="72"/>
      <c r="PRM820" s="72"/>
      <c r="PRN820" s="72"/>
      <c r="PRO820" s="72"/>
      <c r="PRP820" s="72"/>
      <c r="PRQ820" s="72"/>
      <c r="PRR820" s="72"/>
      <c r="PRS820" s="72"/>
      <c r="PRT820" s="72"/>
      <c r="PRU820" s="72"/>
      <c r="PRV820" s="72"/>
      <c r="PRW820" s="72"/>
      <c r="PRX820" s="72"/>
      <c r="PRY820" s="72"/>
      <c r="PRZ820" s="72"/>
      <c r="PSA820" s="72"/>
      <c r="PSB820" s="72"/>
      <c r="PSC820" s="72"/>
      <c r="PSD820" s="72"/>
      <c r="PSE820" s="72"/>
      <c r="PSF820" s="72"/>
      <c r="PSG820" s="72"/>
      <c r="PSH820" s="72"/>
      <c r="PSI820" s="72"/>
      <c r="PSJ820" s="72"/>
      <c r="PSK820" s="72"/>
      <c r="PSL820" s="72"/>
      <c r="PSM820" s="72"/>
      <c r="PSN820" s="72"/>
      <c r="PSO820" s="72"/>
      <c r="PSP820" s="72"/>
      <c r="PSQ820" s="72"/>
      <c r="PSR820" s="72"/>
      <c r="PSS820" s="72"/>
      <c r="PST820" s="72"/>
      <c r="PSU820" s="72"/>
      <c r="PSV820" s="72"/>
      <c r="PSW820" s="72"/>
      <c r="PSX820" s="72"/>
      <c r="PSY820" s="72"/>
      <c r="PSZ820" s="72"/>
      <c r="PTA820" s="72"/>
      <c r="PTB820" s="72"/>
      <c r="PTC820" s="72"/>
      <c r="PTD820" s="72"/>
      <c r="PTE820" s="72"/>
      <c r="PTF820" s="72"/>
      <c r="PTG820" s="72"/>
      <c r="PTH820" s="72"/>
      <c r="PTI820" s="72"/>
      <c r="PTJ820" s="72"/>
      <c r="PTK820" s="72"/>
      <c r="PTL820" s="72"/>
      <c r="PTM820" s="72"/>
      <c r="PTN820" s="72"/>
      <c r="PTO820" s="72"/>
      <c r="PTP820" s="72"/>
      <c r="PTQ820" s="72"/>
      <c r="PTR820" s="72"/>
      <c r="PTS820" s="72"/>
      <c r="PTT820" s="72"/>
      <c r="PTU820" s="72"/>
      <c r="PTV820" s="72"/>
      <c r="PTW820" s="72"/>
      <c r="PTX820" s="72"/>
      <c r="PTY820" s="72"/>
      <c r="PTZ820" s="72"/>
      <c r="PUA820" s="72"/>
      <c r="PUB820" s="72"/>
      <c r="PUC820" s="72"/>
      <c r="PUD820" s="72"/>
      <c r="PUE820" s="72"/>
      <c r="PUF820" s="72"/>
      <c r="PUG820" s="72"/>
      <c r="PUH820" s="72"/>
      <c r="PUI820" s="72"/>
      <c r="PUJ820" s="72"/>
      <c r="PUK820" s="72"/>
      <c r="PUL820" s="72"/>
      <c r="PUM820" s="72"/>
      <c r="PUN820" s="72"/>
      <c r="PUO820" s="72"/>
      <c r="PUP820" s="72"/>
      <c r="PUQ820" s="72"/>
      <c r="PUR820" s="72"/>
      <c r="PUS820" s="72"/>
      <c r="PUT820" s="72"/>
      <c r="PUU820" s="72"/>
      <c r="PUV820" s="72"/>
      <c r="PUW820" s="72"/>
      <c r="PUX820" s="72"/>
      <c r="PUY820" s="72"/>
      <c r="PUZ820" s="72"/>
      <c r="PVA820" s="72"/>
      <c r="PVB820" s="72"/>
      <c r="PVC820" s="72"/>
      <c r="PVD820" s="72"/>
      <c r="PVE820" s="72"/>
      <c r="PVF820" s="72"/>
      <c r="PVG820" s="72"/>
      <c r="PVH820" s="72"/>
      <c r="PVI820" s="72"/>
      <c r="PVJ820" s="72"/>
      <c r="PVK820" s="72"/>
      <c r="PVL820" s="72"/>
      <c r="PVM820" s="72"/>
      <c r="PVN820" s="72"/>
      <c r="PVO820" s="72"/>
      <c r="PVP820" s="72"/>
      <c r="PVQ820" s="72"/>
      <c r="PVR820" s="72"/>
      <c r="PVS820" s="72"/>
      <c r="PVT820" s="72"/>
      <c r="PVU820" s="72"/>
      <c r="PVV820" s="72"/>
      <c r="PVW820" s="72"/>
      <c r="PVX820" s="72"/>
      <c r="PVY820" s="72"/>
      <c r="PVZ820" s="72"/>
      <c r="PWA820" s="72"/>
      <c r="PWB820" s="72"/>
      <c r="PWC820" s="72"/>
      <c r="PWD820" s="72"/>
      <c r="PWE820" s="72"/>
      <c r="PWF820" s="72"/>
      <c r="PWG820" s="72"/>
      <c r="PWH820" s="72"/>
      <c r="PWI820" s="72"/>
      <c r="PWJ820" s="72"/>
      <c r="PWK820" s="72"/>
      <c r="PWL820" s="72"/>
      <c r="PWM820" s="72"/>
      <c r="PWN820" s="72"/>
      <c r="PWO820" s="72"/>
      <c r="PWP820" s="72"/>
      <c r="PWQ820" s="72"/>
      <c r="PWR820" s="72"/>
      <c r="PWS820" s="72"/>
      <c r="PWT820" s="72"/>
      <c r="PWU820" s="72"/>
      <c r="PWV820" s="72"/>
      <c r="PWW820" s="72"/>
      <c r="PWX820" s="72"/>
      <c r="PWY820" s="72"/>
      <c r="PWZ820" s="72"/>
      <c r="PXA820" s="72"/>
      <c r="PXB820" s="72"/>
      <c r="PXC820" s="72"/>
      <c r="PXD820" s="72"/>
      <c r="PXE820" s="72"/>
      <c r="PXF820" s="72"/>
      <c r="PXG820" s="72"/>
      <c r="PXH820" s="72"/>
      <c r="PXI820" s="72"/>
      <c r="PXJ820" s="72"/>
      <c r="PXK820" s="72"/>
      <c r="PXL820" s="72"/>
      <c r="PXM820" s="72"/>
      <c r="PXN820" s="72"/>
      <c r="PXO820" s="72"/>
      <c r="PXP820" s="72"/>
      <c r="PXQ820" s="72"/>
      <c r="PXR820" s="72"/>
      <c r="PXS820" s="72"/>
      <c r="PXT820" s="72"/>
      <c r="PXU820" s="72"/>
      <c r="PXV820" s="72"/>
      <c r="PXW820" s="72"/>
      <c r="PXX820" s="72"/>
      <c r="PXY820" s="72"/>
      <c r="PXZ820" s="72"/>
      <c r="PYA820" s="72"/>
      <c r="PYB820" s="72"/>
      <c r="PYC820" s="72"/>
      <c r="PYD820" s="72"/>
      <c r="PYE820" s="72"/>
      <c r="PYF820" s="72"/>
      <c r="PYG820" s="72"/>
      <c r="PYH820" s="72"/>
      <c r="PYI820" s="72"/>
      <c r="PYJ820" s="72"/>
      <c r="PYK820" s="72"/>
      <c r="PYL820" s="72"/>
      <c r="PYM820" s="72"/>
      <c r="PYN820" s="72"/>
      <c r="PYO820" s="72"/>
      <c r="PYP820" s="72"/>
      <c r="PYQ820" s="72"/>
      <c r="PYR820" s="72"/>
      <c r="PYS820" s="72"/>
      <c r="PYT820" s="72"/>
      <c r="PYU820" s="72"/>
      <c r="PYV820" s="72"/>
      <c r="PYW820" s="72"/>
      <c r="PYX820" s="72"/>
      <c r="PYY820" s="72"/>
      <c r="PYZ820" s="72"/>
      <c r="PZA820" s="72"/>
      <c r="PZB820" s="72"/>
      <c r="PZC820" s="72"/>
      <c r="PZD820" s="72"/>
      <c r="PZE820" s="72"/>
      <c r="PZF820" s="72"/>
      <c r="PZG820" s="72"/>
      <c r="PZH820" s="72"/>
      <c r="PZI820" s="72"/>
      <c r="PZJ820" s="72"/>
      <c r="PZK820" s="72"/>
      <c r="PZL820" s="72"/>
      <c r="PZM820" s="72"/>
      <c r="PZN820" s="72"/>
      <c r="PZO820" s="72"/>
      <c r="PZP820" s="72"/>
      <c r="PZQ820" s="72"/>
      <c r="PZR820" s="72"/>
      <c r="PZS820" s="72"/>
      <c r="PZT820" s="72"/>
      <c r="PZU820" s="72"/>
      <c r="PZV820" s="72"/>
      <c r="PZW820" s="72"/>
      <c r="PZX820" s="72"/>
      <c r="PZY820" s="72"/>
      <c r="PZZ820" s="72"/>
      <c r="QAA820" s="72"/>
      <c r="QAB820" s="72"/>
      <c r="QAC820" s="72"/>
      <c r="QAD820" s="72"/>
      <c r="QAE820" s="72"/>
      <c r="QAF820" s="72"/>
      <c r="QAG820" s="72"/>
      <c r="QAH820" s="72"/>
      <c r="QAI820" s="72"/>
      <c r="QAJ820" s="72"/>
      <c r="QAK820" s="72"/>
      <c r="QAL820" s="72"/>
      <c r="QAM820" s="72"/>
      <c r="QAN820" s="72"/>
      <c r="QAO820" s="72"/>
      <c r="QAP820" s="72"/>
      <c r="QAQ820" s="72"/>
      <c r="QAR820" s="72"/>
      <c r="QAS820" s="72"/>
      <c r="QAT820" s="72"/>
      <c r="QAU820" s="72"/>
      <c r="QAV820" s="72"/>
      <c r="QAW820" s="72"/>
      <c r="QAX820" s="72"/>
      <c r="QAY820" s="72"/>
      <c r="QAZ820" s="72"/>
      <c r="QBA820" s="72"/>
      <c r="QBB820" s="72"/>
      <c r="QBC820" s="72"/>
      <c r="QBD820" s="72"/>
      <c r="QBE820" s="72"/>
      <c r="QBF820" s="72"/>
      <c r="QBG820" s="72"/>
      <c r="QBH820" s="72"/>
      <c r="QBI820" s="72"/>
      <c r="QBJ820" s="72"/>
      <c r="QBK820" s="72"/>
      <c r="QBL820" s="72"/>
      <c r="QBM820" s="72"/>
      <c r="QBN820" s="72"/>
      <c r="QBO820" s="72"/>
      <c r="QBP820" s="72"/>
      <c r="QBQ820" s="72"/>
      <c r="QBR820" s="72"/>
      <c r="QBS820" s="72"/>
      <c r="QBT820" s="72"/>
      <c r="QBU820" s="72"/>
      <c r="QBV820" s="72"/>
      <c r="QBW820" s="72"/>
      <c r="QBX820" s="72"/>
      <c r="QBY820" s="72"/>
      <c r="QBZ820" s="72"/>
      <c r="QCA820" s="72"/>
      <c r="QCB820" s="72"/>
      <c r="QCC820" s="72"/>
      <c r="QCD820" s="72"/>
      <c r="QCE820" s="72"/>
      <c r="QCF820" s="72"/>
      <c r="QCG820" s="72"/>
      <c r="QCH820" s="72"/>
      <c r="QCI820" s="72"/>
      <c r="QCJ820" s="72"/>
      <c r="QCK820" s="72"/>
      <c r="QCL820" s="72"/>
      <c r="QCM820" s="72"/>
      <c r="QCN820" s="72"/>
      <c r="QCO820" s="72"/>
      <c r="QCP820" s="72"/>
      <c r="QCQ820" s="72"/>
      <c r="QCR820" s="72"/>
      <c r="QCS820" s="72"/>
      <c r="QCT820" s="72"/>
      <c r="QCU820" s="72"/>
      <c r="QCV820" s="72"/>
      <c r="QCW820" s="72"/>
      <c r="QCX820" s="72"/>
      <c r="QCY820" s="72"/>
      <c r="QCZ820" s="72"/>
      <c r="QDA820" s="72"/>
      <c r="QDB820" s="72"/>
      <c r="QDC820" s="72"/>
      <c r="QDD820" s="72"/>
      <c r="QDE820" s="72"/>
      <c r="QDF820" s="72"/>
      <c r="QDG820" s="72"/>
      <c r="QDH820" s="72"/>
      <c r="QDI820" s="72"/>
      <c r="QDJ820" s="72"/>
      <c r="QDK820" s="72"/>
      <c r="QDL820" s="72"/>
      <c r="QDM820" s="72"/>
      <c r="QDN820" s="72"/>
      <c r="QDO820" s="72"/>
      <c r="QDP820" s="72"/>
      <c r="QDQ820" s="72"/>
      <c r="QDR820" s="72"/>
      <c r="QDS820" s="72"/>
      <c r="QDT820" s="72"/>
      <c r="QDU820" s="72"/>
      <c r="QDV820" s="72"/>
      <c r="QDW820" s="72"/>
      <c r="QDX820" s="72"/>
      <c r="QDY820" s="72"/>
      <c r="QDZ820" s="72"/>
      <c r="QEA820" s="72"/>
      <c r="QEB820" s="72"/>
      <c r="QEC820" s="72"/>
      <c r="QED820" s="72"/>
      <c r="QEE820" s="72"/>
      <c r="QEF820" s="72"/>
      <c r="QEG820" s="72"/>
      <c r="QEH820" s="72"/>
      <c r="QEI820" s="72"/>
      <c r="QEJ820" s="72"/>
      <c r="QEK820" s="72"/>
      <c r="QEL820" s="72"/>
      <c r="QEM820" s="72"/>
      <c r="QEN820" s="72"/>
      <c r="QEO820" s="72"/>
      <c r="QEP820" s="72"/>
      <c r="QEQ820" s="72"/>
      <c r="QER820" s="72"/>
      <c r="QES820" s="72"/>
      <c r="QET820" s="72"/>
      <c r="QEU820" s="72"/>
      <c r="QEV820" s="72"/>
      <c r="QEW820" s="72"/>
      <c r="QEX820" s="72"/>
      <c r="QEY820" s="72"/>
      <c r="QEZ820" s="72"/>
      <c r="QFA820" s="72"/>
      <c r="QFB820" s="72"/>
      <c r="QFC820" s="72"/>
      <c r="QFD820" s="72"/>
      <c r="QFE820" s="72"/>
      <c r="QFF820" s="72"/>
      <c r="QFG820" s="72"/>
      <c r="QFH820" s="72"/>
      <c r="QFI820" s="72"/>
      <c r="QFJ820" s="72"/>
      <c r="QFK820" s="72"/>
      <c r="QFL820" s="72"/>
      <c r="QFM820" s="72"/>
      <c r="QFN820" s="72"/>
      <c r="QFO820" s="72"/>
      <c r="QFP820" s="72"/>
      <c r="QFQ820" s="72"/>
      <c r="QFR820" s="72"/>
      <c r="QFS820" s="72"/>
      <c r="QFT820" s="72"/>
      <c r="QFU820" s="72"/>
      <c r="QFV820" s="72"/>
      <c r="QFW820" s="72"/>
      <c r="QFX820" s="72"/>
      <c r="QFY820" s="72"/>
      <c r="QFZ820" s="72"/>
      <c r="QGA820" s="72"/>
      <c r="QGB820" s="72"/>
      <c r="QGC820" s="72"/>
      <c r="QGD820" s="72"/>
      <c r="QGE820" s="72"/>
      <c r="QGF820" s="72"/>
      <c r="QGG820" s="72"/>
      <c r="QGH820" s="72"/>
      <c r="QGI820" s="72"/>
      <c r="QGJ820" s="72"/>
      <c r="QGK820" s="72"/>
      <c r="QGL820" s="72"/>
      <c r="QGM820" s="72"/>
      <c r="QGN820" s="72"/>
      <c r="QGO820" s="72"/>
      <c r="QGP820" s="72"/>
      <c r="QGQ820" s="72"/>
      <c r="QGR820" s="72"/>
      <c r="QGS820" s="72"/>
      <c r="QGT820" s="72"/>
      <c r="QGU820" s="72"/>
      <c r="QGV820" s="72"/>
      <c r="QGW820" s="72"/>
      <c r="QGX820" s="72"/>
      <c r="QGY820" s="72"/>
      <c r="QGZ820" s="72"/>
      <c r="QHA820" s="72"/>
      <c r="QHB820" s="72"/>
      <c r="QHC820" s="72"/>
      <c r="QHD820" s="72"/>
      <c r="QHE820" s="72"/>
      <c r="QHF820" s="72"/>
      <c r="QHG820" s="72"/>
      <c r="QHH820" s="72"/>
      <c r="QHI820" s="72"/>
      <c r="QHJ820" s="72"/>
      <c r="QHK820" s="72"/>
      <c r="QHL820" s="72"/>
      <c r="QHM820" s="72"/>
      <c r="QHN820" s="72"/>
      <c r="QHO820" s="72"/>
      <c r="QHP820" s="72"/>
      <c r="QHQ820" s="72"/>
      <c r="QHR820" s="72"/>
      <c r="QHS820" s="72"/>
      <c r="QHT820" s="72"/>
      <c r="QHU820" s="72"/>
      <c r="QHV820" s="72"/>
      <c r="QHW820" s="72"/>
      <c r="QHX820" s="72"/>
      <c r="QHY820" s="72"/>
      <c r="QHZ820" s="72"/>
      <c r="QIA820" s="72"/>
      <c r="QIB820" s="72"/>
      <c r="QIC820" s="72"/>
      <c r="QID820" s="72"/>
      <c r="QIE820" s="72"/>
      <c r="QIF820" s="72"/>
      <c r="QIG820" s="72"/>
      <c r="QIH820" s="72"/>
      <c r="QII820" s="72"/>
      <c r="QIJ820" s="72"/>
      <c r="QIK820" s="72"/>
      <c r="QIL820" s="72"/>
      <c r="QIM820" s="72"/>
      <c r="QIN820" s="72"/>
      <c r="QIO820" s="72"/>
      <c r="QIP820" s="72"/>
      <c r="QIQ820" s="72"/>
      <c r="QIR820" s="72"/>
      <c r="QIS820" s="72"/>
      <c r="QIT820" s="72"/>
      <c r="QIU820" s="72"/>
      <c r="QIV820" s="72"/>
      <c r="QIW820" s="72"/>
      <c r="QIX820" s="72"/>
      <c r="QIY820" s="72"/>
      <c r="QIZ820" s="72"/>
      <c r="QJA820" s="72"/>
      <c r="QJB820" s="72"/>
      <c r="QJC820" s="72"/>
      <c r="QJD820" s="72"/>
      <c r="QJE820" s="72"/>
      <c r="QJF820" s="72"/>
      <c r="QJG820" s="72"/>
      <c r="QJH820" s="72"/>
      <c r="QJI820" s="72"/>
      <c r="QJJ820" s="72"/>
      <c r="QJK820" s="72"/>
      <c r="QJL820" s="72"/>
      <c r="QJM820" s="72"/>
      <c r="QJN820" s="72"/>
      <c r="QJO820" s="72"/>
      <c r="QJP820" s="72"/>
      <c r="QJQ820" s="72"/>
      <c r="QJR820" s="72"/>
      <c r="QJS820" s="72"/>
      <c r="QJT820" s="72"/>
      <c r="QJU820" s="72"/>
      <c r="QJV820" s="72"/>
      <c r="QJW820" s="72"/>
      <c r="QJX820" s="72"/>
      <c r="QJY820" s="72"/>
      <c r="QJZ820" s="72"/>
      <c r="QKA820" s="72"/>
      <c r="QKB820" s="72"/>
      <c r="QKC820" s="72"/>
      <c r="QKD820" s="72"/>
      <c r="QKE820" s="72"/>
      <c r="QKF820" s="72"/>
      <c r="QKG820" s="72"/>
      <c r="QKH820" s="72"/>
      <c r="QKI820" s="72"/>
      <c r="QKJ820" s="72"/>
      <c r="QKK820" s="72"/>
      <c r="QKL820" s="72"/>
      <c r="QKM820" s="72"/>
      <c r="QKN820" s="72"/>
      <c r="QKO820" s="72"/>
      <c r="QKP820" s="72"/>
      <c r="QKQ820" s="72"/>
      <c r="QKR820" s="72"/>
      <c r="QKS820" s="72"/>
      <c r="QKT820" s="72"/>
      <c r="QKU820" s="72"/>
      <c r="QKV820" s="72"/>
      <c r="QKW820" s="72"/>
      <c r="QKX820" s="72"/>
      <c r="QKY820" s="72"/>
      <c r="QKZ820" s="72"/>
      <c r="QLA820" s="72"/>
      <c r="QLB820" s="72"/>
      <c r="QLC820" s="72"/>
      <c r="QLD820" s="72"/>
      <c r="QLE820" s="72"/>
      <c r="QLF820" s="72"/>
      <c r="QLG820" s="72"/>
      <c r="QLH820" s="72"/>
      <c r="QLI820" s="72"/>
      <c r="QLJ820" s="72"/>
      <c r="QLK820" s="72"/>
      <c r="QLL820" s="72"/>
      <c r="QLM820" s="72"/>
      <c r="QLN820" s="72"/>
      <c r="QLO820" s="72"/>
      <c r="QLP820" s="72"/>
      <c r="QLQ820" s="72"/>
      <c r="QLR820" s="72"/>
      <c r="QLS820" s="72"/>
      <c r="QLT820" s="72"/>
      <c r="QLU820" s="72"/>
      <c r="QLV820" s="72"/>
      <c r="QLW820" s="72"/>
      <c r="QLX820" s="72"/>
      <c r="QLY820" s="72"/>
      <c r="QLZ820" s="72"/>
      <c r="QMA820" s="72"/>
      <c r="QMB820" s="72"/>
      <c r="QMC820" s="72"/>
      <c r="QMD820" s="72"/>
      <c r="QME820" s="72"/>
      <c r="QMF820" s="72"/>
      <c r="QMG820" s="72"/>
      <c r="QMH820" s="72"/>
      <c r="QMI820" s="72"/>
      <c r="QMJ820" s="72"/>
      <c r="QMK820" s="72"/>
      <c r="QML820" s="72"/>
      <c r="QMM820" s="72"/>
      <c r="QMN820" s="72"/>
      <c r="QMO820" s="72"/>
      <c r="QMP820" s="72"/>
      <c r="QMQ820" s="72"/>
      <c r="QMR820" s="72"/>
      <c r="QMS820" s="72"/>
      <c r="QMT820" s="72"/>
      <c r="QMU820" s="72"/>
      <c r="QMV820" s="72"/>
      <c r="QMW820" s="72"/>
      <c r="QMX820" s="72"/>
      <c r="QMY820" s="72"/>
      <c r="QMZ820" s="72"/>
      <c r="QNA820" s="72"/>
      <c r="QNB820" s="72"/>
      <c r="QNC820" s="72"/>
      <c r="QND820" s="72"/>
      <c r="QNE820" s="72"/>
      <c r="QNF820" s="72"/>
      <c r="QNG820" s="72"/>
      <c r="QNH820" s="72"/>
      <c r="QNI820" s="72"/>
      <c r="QNJ820" s="72"/>
      <c r="QNK820" s="72"/>
      <c r="QNL820" s="72"/>
      <c r="QNM820" s="72"/>
      <c r="QNN820" s="72"/>
      <c r="QNO820" s="72"/>
      <c r="QNP820" s="72"/>
      <c r="QNQ820" s="72"/>
      <c r="QNR820" s="72"/>
      <c r="QNS820" s="72"/>
      <c r="QNT820" s="72"/>
      <c r="QNU820" s="72"/>
      <c r="QNV820" s="72"/>
      <c r="QNW820" s="72"/>
      <c r="QNX820" s="72"/>
      <c r="QNY820" s="72"/>
      <c r="QNZ820" s="72"/>
      <c r="QOA820" s="72"/>
      <c r="QOB820" s="72"/>
      <c r="QOC820" s="72"/>
      <c r="QOD820" s="72"/>
      <c r="QOE820" s="72"/>
      <c r="QOF820" s="72"/>
      <c r="QOG820" s="72"/>
      <c r="QOH820" s="72"/>
      <c r="QOI820" s="72"/>
      <c r="QOJ820" s="72"/>
      <c r="QOK820" s="72"/>
      <c r="QOL820" s="72"/>
      <c r="QOM820" s="72"/>
      <c r="QON820" s="72"/>
      <c r="QOO820" s="72"/>
      <c r="QOP820" s="72"/>
      <c r="QOQ820" s="72"/>
      <c r="QOR820" s="72"/>
      <c r="QOS820" s="72"/>
      <c r="QOT820" s="72"/>
      <c r="QOU820" s="72"/>
      <c r="QOV820" s="72"/>
      <c r="QOW820" s="72"/>
      <c r="QOX820" s="72"/>
      <c r="QOY820" s="72"/>
      <c r="QOZ820" s="72"/>
      <c r="QPA820" s="72"/>
      <c r="QPB820" s="72"/>
      <c r="QPC820" s="72"/>
      <c r="QPD820" s="72"/>
      <c r="QPE820" s="72"/>
      <c r="QPF820" s="72"/>
      <c r="QPG820" s="72"/>
      <c r="QPH820" s="72"/>
      <c r="QPI820" s="72"/>
      <c r="QPJ820" s="72"/>
      <c r="QPK820" s="72"/>
      <c r="QPL820" s="72"/>
      <c r="QPM820" s="72"/>
      <c r="QPN820" s="72"/>
      <c r="QPO820" s="72"/>
      <c r="QPP820" s="72"/>
      <c r="QPQ820" s="72"/>
      <c r="QPR820" s="72"/>
      <c r="QPS820" s="72"/>
      <c r="QPT820" s="72"/>
      <c r="QPU820" s="72"/>
      <c r="QPV820" s="72"/>
      <c r="QPW820" s="72"/>
      <c r="QPX820" s="72"/>
      <c r="QPY820" s="72"/>
      <c r="QPZ820" s="72"/>
      <c r="QQA820" s="72"/>
      <c r="QQB820" s="72"/>
      <c r="QQC820" s="72"/>
      <c r="QQD820" s="72"/>
      <c r="QQE820" s="72"/>
      <c r="QQF820" s="72"/>
      <c r="QQG820" s="72"/>
      <c r="QQH820" s="72"/>
      <c r="QQI820" s="72"/>
      <c r="QQJ820" s="72"/>
      <c r="QQK820" s="72"/>
      <c r="QQL820" s="72"/>
      <c r="QQM820" s="72"/>
      <c r="QQN820" s="72"/>
      <c r="QQO820" s="72"/>
      <c r="QQP820" s="72"/>
      <c r="QQQ820" s="72"/>
      <c r="QQR820" s="72"/>
      <c r="QQS820" s="72"/>
      <c r="QQT820" s="72"/>
      <c r="QQU820" s="72"/>
      <c r="QQV820" s="72"/>
      <c r="QQW820" s="72"/>
      <c r="QQX820" s="72"/>
      <c r="QQY820" s="72"/>
      <c r="QQZ820" s="72"/>
      <c r="QRA820" s="72"/>
      <c r="QRB820" s="72"/>
      <c r="QRC820" s="72"/>
      <c r="QRD820" s="72"/>
      <c r="QRE820" s="72"/>
      <c r="QRF820" s="72"/>
      <c r="QRG820" s="72"/>
      <c r="QRH820" s="72"/>
      <c r="QRI820" s="72"/>
      <c r="QRJ820" s="72"/>
      <c r="QRK820" s="72"/>
      <c r="QRL820" s="72"/>
      <c r="QRM820" s="72"/>
      <c r="QRN820" s="72"/>
      <c r="QRO820" s="72"/>
      <c r="QRP820" s="72"/>
      <c r="QRQ820" s="72"/>
      <c r="QRR820" s="72"/>
      <c r="QRS820" s="72"/>
      <c r="QRT820" s="72"/>
      <c r="QRU820" s="72"/>
      <c r="QRV820" s="72"/>
      <c r="QRW820" s="72"/>
      <c r="QRX820" s="72"/>
      <c r="QRY820" s="72"/>
      <c r="QRZ820" s="72"/>
      <c r="QSA820" s="72"/>
      <c r="QSB820" s="72"/>
      <c r="QSC820" s="72"/>
      <c r="QSD820" s="72"/>
      <c r="QSE820" s="72"/>
      <c r="QSF820" s="72"/>
      <c r="QSG820" s="72"/>
      <c r="QSH820" s="72"/>
      <c r="QSI820" s="72"/>
      <c r="QSJ820" s="72"/>
      <c r="QSK820" s="72"/>
      <c r="QSL820" s="72"/>
      <c r="QSM820" s="72"/>
      <c r="QSN820" s="72"/>
      <c r="QSO820" s="72"/>
      <c r="QSP820" s="72"/>
      <c r="QSQ820" s="72"/>
      <c r="QSR820" s="72"/>
      <c r="QSS820" s="72"/>
      <c r="QST820" s="72"/>
      <c r="QSU820" s="72"/>
      <c r="QSV820" s="72"/>
      <c r="QSW820" s="72"/>
      <c r="QSX820" s="72"/>
      <c r="QSY820" s="72"/>
      <c r="QSZ820" s="72"/>
      <c r="QTA820" s="72"/>
      <c r="QTB820" s="72"/>
      <c r="QTC820" s="72"/>
      <c r="QTD820" s="72"/>
      <c r="QTE820" s="72"/>
      <c r="QTF820" s="72"/>
      <c r="QTG820" s="72"/>
      <c r="QTH820" s="72"/>
      <c r="QTI820" s="72"/>
      <c r="QTJ820" s="72"/>
      <c r="QTK820" s="72"/>
      <c r="QTL820" s="72"/>
      <c r="QTM820" s="72"/>
      <c r="QTN820" s="72"/>
      <c r="QTO820" s="72"/>
      <c r="QTP820" s="72"/>
      <c r="QTQ820" s="72"/>
      <c r="QTR820" s="72"/>
      <c r="QTS820" s="72"/>
      <c r="QTT820" s="72"/>
      <c r="QTU820" s="72"/>
      <c r="QTV820" s="72"/>
      <c r="QTW820" s="72"/>
      <c r="QTX820" s="72"/>
      <c r="QTY820" s="72"/>
      <c r="QTZ820" s="72"/>
      <c r="QUA820" s="72"/>
      <c r="QUB820" s="72"/>
      <c r="QUC820" s="72"/>
      <c r="QUD820" s="72"/>
      <c r="QUE820" s="72"/>
      <c r="QUF820" s="72"/>
      <c r="QUG820" s="72"/>
      <c r="QUH820" s="72"/>
      <c r="QUI820" s="72"/>
      <c r="QUJ820" s="72"/>
      <c r="QUK820" s="72"/>
      <c r="QUL820" s="72"/>
      <c r="QUM820" s="72"/>
      <c r="QUN820" s="72"/>
      <c r="QUO820" s="72"/>
      <c r="QUP820" s="72"/>
      <c r="QUQ820" s="72"/>
      <c r="QUR820" s="72"/>
      <c r="QUS820" s="72"/>
      <c r="QUT820" s="72"/>
      <c r="QUU820" s="72"/>
      <c r="QUV820" s="72"/>
      <c r="QUW820" s="72"/>
      <c r="QUX820" s="72"/>
      <c r="QUY820" s="72"/>
      <c r="QUZ820" s="72"/>
      <c r="QVA820" s="72"/>
      <c r="QVB820" s="72"/>
      <c r="QVC820" s="72"/>
      <c r="QVD820" s="72"/>
      <c r="QVE820" s="72"/>
      <c r="QVF820" s="72"/>
      <c r="QVG820" s="72"/>
      <c r="QVH820" s="72"/>
      <c r="QVI820" s="72"/>
      <c r="QVJ820" s="72"/>
      <c r="QVK820" s="72"/>
      <c r="QVL820" s="72"/>
      <c r="QVM820" s="72"/>
      <c r="QVN820" s="72"/>
      <c r="QVO820" s="72"/>
      <c r="QVP820" s="72"/>
      <c r="QVQ820" s="72"/>
      <c r="QVR820" s="72"/>
      <c r="QVS820" s="72"/>
      <c r="QVT820" s="72"/>
      <c r="QVU820" s="72"/>
      <c r="QVV820" s="72"/>
      <c r="QVW820" s="72"/>
      <c r="QVX820" s="72"/>
      <c r="QVY820" s="72"/>
      <c r="QVZ820" s="72"/>
      <c r="QWA820" s="72"/>
      <c r="QWB820" s="72"/>
      <c r="QWC820" s="72"/>
      <c r="QWD820" s="72"/>
      <c r="QWE820" s="72"/>
      <c r="QWF820" s="72"/>
      <c r="QWG820" s="72"/>
      <c r="QWH820" s="72"/>
      <c r="QWI820" s="72"/>
      <c r="QWJ820" s="72"/>
      <c r="QWK820" s="72"/>
      <c r="QWL820" s="72"/>
      <c r="QWM820" s="72"/>
      <c r="QWN820" s="72"/>
      <c r="QWO820" s="72"/>
      <c r="QWP820" s="72"/>
      <c r="QWQ820" s="72"/>
      <c r="QWR820" s="72"/>
      <c r="QWS820" s="72"/>
      <c r="QWT820" s="72"/>
      <c r="QWU820" s="72"/>
      <c r="QWV820" s="72"/>
      <c r="QWW820" s="72"/>
      <c r="QWX820" s="72"/>
      <c r="QWY820" s="72"/>
      <c r="QWZ820" s="72"/>
      <c r="QXA820" s="72"/>
      <c r="QXB820" s="72"/>
      <c r="QXC820" s="72"/>
      <c r="QXD820" s="72"/>
      <c r="QXE820" s="72"/>
      <c r="QXF820" s="72"/>
      <c r="QXG820" s="72"/>
      <c r="QXH820" s="72"/>
      <c r="QXI820" s="72"/>
      <c r="QXJ820" s="72"/>
      <c r="QXK820" s="72"/>
      <c r="QXL820" s="72"/>
      <c r="QXM820" s="72"/>
      <c r="QXN820" s="72"/>
      <c r="QXO820" s="72"/>
      <c r="QXP820" s="72"/>
      <c r="QXQ820" s="72"/>
      <c r="QXR820" s="72"/>
      <c r="QXS820" s="72"/>
      <c r="QXT820" s="72"/>
      <c r="QXU820" s="72"/>
      <c r="QXV820" s="72"/>
      <c r="QXW820" s="72"/>
      <c r="QXX820" s="72"/>
      <c r="QXY820" s="72"/>
      <c r="QXZ820" s="72"/>
      <c r="QYA820" s="72"/>
      <c r="QYB820" s="72"/>
      <c r="QYC820" s="72"/>
      <c r="QYD820" s="72"/>
      <c r="QYE820" s="72"/>
      <c r="QYF820" s="72"/>
      <c r="QYG820" s="72"/>
      <c r="QYH820" s="72"/>
      <c r="QYI820" s="72"/>
      <c r="QYJ820" s="72"/>
      <c r="QYK820" s="72"/>
      <c r="QYL820" s="72"/>
      <c r="QYM820" s="72"/>
      <c r="QYN820" s="72"/>
      <c r="QYO820" s="72"/>
      <c r="QYP820" s="72"/>
      <c r="QYQ820" s="72"/>
      <c r="QYR820" s="72"/>
      <c r="QYS820" s="72"/>
      <c r="QYT820" s="72"/>
      <c r="QYU820" s="72"/>
      <c r="QYV820" s="72"/>
      <c r="QYW820" s="72"/>
      <c r="QYX820" s="72"/>
      <c r="QYY820" s="72"/>
      <c r="QYZ820" s="72"/>
      <c r="QZA820" s="72"/>
      <c r="QZB820" s="72"/>
      <c r="QZC820" s="72"/>
      <c r="QZD820" s="72"/>
      <c r="QZE820" s="72"/>
      <c r="QZF820" s="72"/>
      <c r="QZG820" s="72"/>
      <c r="QZH820" s="72"/>
      <c r="QZI820" s="72"/>
      <c r="QZJ820" s="72"/>
      <c r="QZK820" s="72"/>
      <c r="QZL820" s="72"/>
      <c r="QZM820" s="72"/>
      <c r="QZN820" s="72"/>
      <c r="QZO820" s="72"/>
      <c r="QZP820" s="72"/>
      <c r="QZQ820" s="72"/>
      <c r="QZR820" s="72"/>
      <c r="QZS820" s="72"/>
      <c r="QZT820" s="72"/>
      <c r="QZU820" s="72"/>
      <c r="QZV820" s="72"/>
      <c r="QZW820" s="72"/>
      <c r="QZX820" s="72"/>
      <c r="QZY820" s="72"/>
      <c r="QZZ820" s="72"/>
      <c r="RAA820" s="72"/>
      <c r="RAB820" s="72"/>
      <c r="RAC820" s="72"/>
      <c r="RAD820" s="72"/>
      <c r="RAE820" s="72"/>
      <c r="RAF820" s="72"/>
      <c r="RAG820" s="72"/>
      <c r="RAH820" s="72"/>
      <c r="RAI820" s="72"/>
      <c r="RAJ820" s="72"/>
      <c r="RAK820" s="72"/>
      <c r="RAL820" s="72"/>
      <c r="RAM820" s="72"/>
      <c r="RAN820" s="72"/>
      <c r="RAO820" s="72"/>
      <c r="RAP820" s="72"/>
      <c r="RAQ820" s="72"/>
      <c r="RAR820" s="72"/>
      <c r="RAS820" s="72"/>
      <c r="RAT820" s="72"/>
      <c r="RAU820" s="72"/>
      <c r="RAV820" s="72"/>
      <c r="RAW820" s="72"/>
      <c r="RAX820" s="72"/>
      <c r="RAY820" s="72"/>
      <c r="RAZ820" s="72"/>
      <c r="RBA820" s="72"/>
      <c r="RBB820" s="72"/>
      <c r="RBC820" s="72"/>
      <c r="RBD820" s="72"/>
      <c r="RBE820" s="72"/>
      <c r="RBF820" s="72"/>
      <c r="RBG820" s="72"/>
      <c r="RBH820" s="72"/>
      <c r="RBI820" s="72"/>
      <c r="RBJ820" s="72"/>
      <c r="RBK820" s="72"/>
      <c r="RBL820" s="72"/>
      <c r="RBM820" s="72"/>
      <c r="RBN820" s="72"/>
      <c r="RBO820" s="72"/>
      <c r="RBP820" s="72"/>
      <c r="RBQ820" s="72"/>
      <c r="RBR820" s="72"/>
      <c r="RBS820" s="72"/>
      <c r="RBT820" s="72"/>
      <c r="RBU820" s="72"/>
      <c r="RBV820" s="72"/>
      <c r="RBW820" s="72"/>
      <c r="RBX820" s="72"/>
      <c r="RBY820" s="72"/>
      <c r="RBZ820" s="72"/>
      <c r="RCA820" s="72"/>
      <c r="RCB820" s="72"/>
      <c r="RCC820" s="72"/>
      <c r="RCD820" s="72"/>
      <c r="RCE820" s="72"/>
      <c r="RCF820" s="72"/>
      <c r="RCG820" s="72"/>
      <c r="RCH820" s="72"/>
      <c r="RCI820" s="72"/>
      <c r="RCJ820" s="72"/>
      <c r="RCK820" s="72"/>
      <c r="RCL820" s="72"/>
      <c r="RCM820" s="72"/>
      <c r="RCN820" s="72"/>
      <c r="RCO820" s="72"/>
      <c r="RCP820" s="72"/>
      <c r="RCQ820" s="72"/>
      <c r="RCR820" s="72"/>
      <c r="RCS820" s="72"/>
      <c r="RCT820" s="72"/>
      <c r="RCU820" s="72"/>
      <c r="RCV820" s="72"/>
      <c r="RCW820" s="72"/>
      <c r="RCX820" s="72"/>
      <c r="RCY820" s="72"/>
      <c r="RCZ820" s="72"/>
      <c r="RDA820" s="72"/>
      <c r="RDB820" s="72"/>
      <c r="RDC820" s="72"/>
      <c r="RDD820" s="72"/>
      <c r="RDE820" s="72"/>
      <c r="RDF820" s="72"/>
      <c r="RDG820" s="72"/>
      <c r="RDH820" s="72"/>
      <c r="RDI820" s="72"/>
      <c r="RDJ820" s="72"/>
      <c r="RDK820" s="72"/>
      <c r="RDL820" s="72"/>
      <c r="RDM820" s="72"/>
      <c r="RDN820" s="72"/>
      <c r="RDO820" s="72"/>
      <c r="RDP820" s="72"/>
      <c r="RDQ820" s="72"/>
      <c r="RDR820" s="72"/>
      <c r="RDS820" s="72"/>
      <c r="RDT820" s="72"/>
      <c r="RDU820" s="72"/>
      <c r="RDV820" s="72"/>
      <c r="RDW820" s="72"/>
      <c r="RDX820" s="72"/>
      <c r="RDY820" s="72"/>
      <c r="RDZ820" s="72"/>
      <c r="REA820" s="72"/>
      <c r="REB820" s="72"/>
      <c r="REC820" s="72"/>
      <c r="RED820" s="72"/>
      <c r="REE820" s="72"/>
      <c r="REF820" s="72"/>
      <c r="REG820" s="72"/>
      <c r="REH820" s="72"/>
      <c r="REI820" s="72"/>
      <c r="REJ820" s="72"/>
      <c r="REK820" s="72"/>
      <c r="REL820" s="72"/>
      <c r="REM820" s="72"/>
      <c r="REN820" s="72"/>
      <c r="REO820" s="72"/>
      <c r="REP820" s="72"/>
      <c r="REQ820" s="72"/>
      <c r="RER820" s="72"/>
      <c r="RES820" s="72"/>
      <c r="RET820" s="72"/>
      <c r="REU820" s="72"/>
      <c r="REV820" s="72"/>
      <c r="REW820" s="72"/>
      <c r="REX820" s="72"/>
      <c r="REY820" s="72"/>
      <c r="REZ820" s="72"/>
      <c r="RFA820" s="72"/>
      <c r="RFB820" s="72"/>
      <c r="RFC820" s="72"/>
      <c r="RFD820" s="72"/>
      <c r="RFE820" s="72"/>
      <c r="RFF820" s="72"/>
      <c r="RFG820" s="72"/>
      <c r="RFH820" s="72"/>
      <c r="RFI820" s="72"/>
      <c r="RFJ820" s="72"/>
      <c r="RFK820" s="72"/>
      <c r="RFL820" s="72"/>
      <c r="RFM820" s="72"/>
      <c r="RFN820" s="72"/>
      <c r="RFO820" s="72"/>
      <c r="RFP820" s="72"/>
      <c r="RFQ820" s="72"/>
      <c r="RFR820" s="72"/>
      <c r="RFS820" s="72"/>
      <c r="RFT820" s="72"/>
      <c r="RFU820" s="72"/>
      <c r="RFV820" s="72"/>
      <c r="RFW820" s="72"/>
      <c r="RFX820" s="72"/>
      <c r="RFY820" s="72"/>
      <c r="RFZ820" s="72"/>
      <c r="RGA820" s="72"/>
      <c r="RGB820" s="72"/>
      <c r="RGC820" s="72"/>
      <c r="RGD820" s="72"/>
      <c r="RGE820" s="72"/>
      <c r="RGF820" s="72"/>
      <c r="RGG820" s="72"/>
      <c r="RGH820" s="72"/>
      <c r="RGI820" s="72"/>
      <c r="RGJ820" s="72"/>
      <c r="RGK820" s="72"/>
      <c r="RGL820" s="72"/>
      <c r="RGM820" s="72"/>
      <c r="RGN820" s="72"/>
      <c r="RGO820" s="72"/>
      <c r="RGP820" s="72"/>
      <c r="RGQ820" s="72"/>
      <c r="RGR820" s="72"/>
      <c r="RGS820" s="72"/>
      <c r="RGT820" s="72"/>
      <c r="RGU820" s="72"/>
      <c r="RGV820" s="72"/>
      <c r="RGW820" s="72"/>
      <c r="RGX820" s="72"/>
      <c r="RGY820" s="72"/>
      <c r="RGZ820" s="72"/>
      <c r="RHA820" s="72"/>
      <c r="RHB820" s="72"/>
      <c r="RHC820" s="72"/>
      <c r="RHD820" s="72"/>
      <c r="RHE820" s="72"/>
      <c r="RHF820" s="72"/>
      <c r="RHG820" s="72"/>
      <c r="RHH820" s="72"/>
      <c r="RHI820" s="72"/>
      <c r="RHJ820" s="72"/>
      <c r="RHK820" s="72"/>
      <c r="RHL820" s="72"/>
      <c r="RHM820" s="72"/>
      <c r="RHN820" s="72"/>
      <c r="RHO820" s="72"/>
      <c r="RHP820" s="72"/>
      <c r="RHQ820" s="72"/>
      <c r="RHR820" s="72"/>
      <c r="RHS820" s="72"/>
      <c r="RHT820" s="72"/>
      <c r="RHU820" s="72"/>
      <c r="RHV820" s="72"/>
      <c r="RHW820" s="72"/>
      <c r="RHX820" s="72"/>
      <c r="RHY820" s="72"/>
      <c r="RHZ820" s="72"/>
      <c r="RIA820" s="72"/>
      <c r="RIB820" s="72"/>
      <c r="RIC820" s="72"/>
      <c r="RID820" s="72"/>
      <c r="RIE820" s="72"/>
      <c r="RIF820" s="72"/>
      <c r="RIG820" s="72"/>
      <c r="RIH820" s="72"/>
      <c r="RII820" s="72"/>
      <c r="RIJ820" s="72"/>
      <c r="RIK820" s="72"/>
      <c r="RIL820" s="72"/>
      <c r="RIM820" s="72"/>
      <c r="RIN820" s="72"/>
      <c r="RIO820" s="72"/>
      <c r="RIP820" s="72"/>
      <c r="RIQ820" s="72"/>
      <c r="RIR820" s="72"/>
      <c r="RIS820" s="72"/>
      <c r="RIT820" s="72"/>
      <c r="RIU820" s="72"/>
      <c r="RIV820" s="72"/>
      <c r="RIW820" s="72"/>
      <c r="RIX820" s="72"/>
      <c r="RIY820" s="72"/>
      <c r="RIZ820" s="72"/>
      <c r="RJA820" s="72"/>
      <c r="RJB820" s="72"/>
      <c r="RJC820" s="72"/>
      <c r="RJD820" s="72"/>
      <c r="RJE820" s="72"/>
      <c r="RJF820" s="72"/>
      <c r="RJG820" s="72"/>
      <c r="RJH820" s="72"/>
      <c r="RJI820" s="72"/>
      <c r="RJJ820" s="72"/>
      <c r="RJK820" s="72"/>
      <c r="RJL820" s="72"/>
      <c r="RJM820" s="72"/>
      <c r="RJN820" s="72"/>
      <c r="RJO820" s="72"/>
      <c r="RJP820" s="72"/>
      <c r="RJQ820" s="72"/>
      <c r="RJR820" s="72"/>
      <c r="RJS820" s="72"/>
      <c r="RJT820" s="72"/>
      <c r="RJU820" s="72"/>
      <c r="RJV820" s="72"/>
      <c r="RJW820" s="72"/>
      <c r="RJX820" s="72"/>
      <c r="RJY820" s="72"/>
      <c r="RJZ820" s="72"/>
      <c r="RKA820" s="72"/>
      <c r="RKB820" s="72"/>
      <c r="RKC820" s="72"/>
      <c r="RKD820" s="72"/>
      <c r="RKE820" s="72"/>
      <c r="RKF820" s="72"/>
      <c r="RKG820" s="72"/>
      <c r="RKH820" s="72"/>
      <c r="RKI820" s="72"/>
      <c r="RKJ820" s="72"/>
      <c r="RKK820" s="72"/>
      <c r="RKL820" s="72"/>
      <c r="RKM820" s="72"/>
      <c r="RKN820" s="72"/>
      <c r="RKO820" s="72"/>
      <c r="RKP820" s="72"/>
      <c r="RKQ820" s="72"/>
      <c r="RKR820" s="72"/>
      <c r="RKS820" s="72"/>
      <c r="RKT820" s="72"/>
      <c r="RKU820" s="72"/>
      <c r="RKV820" s="72"/>
      <c r="RKW820" s="72"/>
      <c r="RKX820" s="72"/>
      <c r="RKY820" s="72"/>
      <c r="RKZ820" s="72"/>
      <c r="RLA820" s="72"/>
      <c r="RLB820" s="72"/>
      <c r="RLC820" s="72"/>
      <c r="RLD820" s="72"/>
      <c r="RLE820" s="72"/>
      <c r="RLF820" s="72"/>
      <c r="RLG820" s="72"/>
      <c r="RLH820" s="72"/>
      <c r="RLI820" s="72"/>
      <c r="RLJ820" s="72"/>
      <c r="RLK820" s="72"/>
      <c r="RLL820" s="72"/>
      <c r="RLM820" s="72"/>
      <c r="RLN820" s="72"/>
      <c r="RLO820" s="72"/>
      <c r="RLP820" s="72"/>
      <c r="RLQ820" s="72"/>
      <c r="RLR820" s="72"/>
      <c r="RLS820" s="72"/>
      <c r="RLT820" s="72"/>
      <c r="RLU820" s="72"/>
      <c r="RLV820" s="72"/>
      <c r="RLW820" s="72"/>
      <c r="RLX820" s="72"/>
      <c r="RLY820" s="72"/>
      <c r="RLZ820" s="72"/>
      <c r="RMA820" s="72"/>
      <c r="RMB820" s="72"/>
      <c r="RMC820" s="72"/>
      <c r="RMD820" s="72"/>
      <c r="RME820" s="72"/>
      <c r="RMF820" s="72"/>
      <c r="RMG820" s="72"/>
      <c r="RMH820" s="72"/>
      <c r="RMI820" s="72"/>
      <c r="RMJ820" s="72"/>
      <c r="RMK820" s="72"/>
      <c r="RML820" s="72"/>
      <c r="RMM820" s="72"/>
      <c r="RMN820" s="72"/>
      <c r="RMO820" s="72"/>
      <c r="RMP820" s="72"/>
      <c r="RMQ820" s="72"/>
      <c r="RMR820" s="72"/>
      <c r="RMS820" s="72"/>
      <c r="RMT820" s="72"/>
      <c r="RMU820" s="72"/>
      <c r="RMV820" s="72"/>
      <c r="RMW820" s="72"/>
      <c r="RMX820" s="72"/>
      <c r="RMY820" s="72"/>
      <c r="RMZ820" s="72"/>
      <c r="RNA820" s="72"/>
      <c r="RNB820" s="72"/>
      <c r="RNC820" s="72"/>
      <c r="RND820" s="72"/>
      <c r="RNE820" s="72"/>
      <c r="RNF820" s="72"/>
      <c r="RNG820" s="72"/>
      <c r="RNH820" s="72"/>
      <c r="RNI820" s="72"/>
      <c r="RNJ820" s="72"/>
      <c r="RNK820" s="72"/>
      <c r="RNL820" s="72"/>
      <c r="RNM820" s="72"/>
      <c r="RNN820" s="72"/>
      <c r="RNO820" s="72"/>
      <c r="RNP820" s="72"/>
      <c r="RNQ820" s="72"/>
      <c r="RNR820" s="72"/>
      <c r="RNS820" s="72"/>
      <c r="RNT820" s="72"/>
      <c r="RNU820" s="72"/>
      <c r="RNV820" s="72"/>
      <c r="RNW820" s="72"/>
      <c r="RNX820" s="72"/>
      <c r="RNY820" s="72"/>
      <c r="RNZ820" s="72"/>
      <c r="ROA820" s="72"/>
      <c r="ROB820" s="72"/>
      <c r="ROC820" s="72"/>
      <c r="ROD820" s="72"/>
      <c r="ROE820" s="72"/>
      <c r="ROF820" s="72"/>
      <c r="ROG820" s="72"/>
      <c r="ROH820" s="72"/>
      <c r="ROI820" s="72"/>
      <c r="ROJ820" s="72"/>
      <c r="ROK820" s="72"/>
      <c r="ROL820" s="72"/>
      <c r="ROM820" s="72"/>
      <c r="RON820" s="72"/>
      <c r="ROO820" s="72"/>
      <c r="ROP820" s="72"/>
      <c r="ROQ820" s="72"/>
      <c r="ROR820" s="72"/>
      <c r="ROS820" s="72"/>
      <c r="ROT820" s="72"/>
      <c r="ROU820" s="72"/>
      <c r="ROV820" s="72"/>
      <c r="ROW820" s="72"/>
      <c r="ROX820" s="72"/>
      <c r="ROY820" s="72"/>
      <c r="ROZ820" s="72"/>
      <c r="RPA820" s="72"/>
      <c r="RPB820" s="72"/>
      <c r="RPC820" s="72"/>
      <c r="RPD820" s="72"/>
      <c r="RPE820" s="72"/>
      <c r="RPF820" s="72"/>
      <c r="RPG820" s="72"/>
      <c r="RPH820" s="72"/>
      <c r="RPI820" s="72"/>
      <c r="RPJ820" s="72"/>
      <c r="RPK820" s="72"/>
      <c r="RPL820" s="72"/>
      <c r="RPM820" s="72"/>
      <c r="RPN820" s="72"/>
      <c r="RPO820" s="72"/>
      <c r="RPP820" s="72"/>
      <c r="RPQ820" s="72"/>
      <c r="RPR820" s="72"/>
      <c r="RPS820" s="72"/>
      <c r="RPT820" s="72"/>
      <c r="RPU820" s="72"/>
      <c r="RPV820" s="72"/>
      <c r="RPW820" s="72"/>
      <c r="RPX820" s="72"/>
      <c r="RPY820" s="72"/>
      <c r="RPZ820" s="72"/>
      <c r="RQA820" s="72"/>
      <c r="RQB820" s="72"/>
      <c r="RQC820" s="72"/>
      <c r="RQD820" s="72"/>
      <c r="RQE820" s="72"/>
      <c r="RQF820" s="72"/>
      <c r="RQG820" s="72"/>
      <c r="RQH820" s="72"/>
      <c r="RQI820" s="72"/>
      <c r="RQJ820" s="72"/>
      <c r="RQK820" s="72"/>
      <c r="RQL820" s="72"/>
      <c r="RQM820" s="72"/>
      <c r="RQN820" s="72"/>
      <c r="RQO820" s="72"/>
      <c r="RQP820" s="72"/>
      <c r="RQQ820" s="72"/>
      <c r="RQR820" s="72"/>
      <c r="RQS820" s="72"/>
      <c r="RQT820" s="72"/>
      <c r="RQU820" s="72"/>
      <c r="RQV820" s="72"/>
      <c r="RQW820" s="72"/>
      <c r="RQX820" s="72"/>
      <c r="RQY820" s="72"/>
      <c r="RQZ820" s="72"/>
      <c r="RRA820" s="72"/>
      <c r="RRB820" s="72"/>
      <c r="RRC820" s="72"/>
      <c r="RRD820" s="72"/>
      <c r="RRE820" s="72"/>
      <c r="RRF820" s="72"/>
      <c r="RRG820" s="72"/>
      <c r="RRH820" s="72"/>
      <c r="RRI820" s="72"/>
      <c r="RRJ820" s="72"/>
      <c r="RRK820" s="72"/>
      <c r="RRL820" s="72"/>
      <c r="RRM820" s="72"/>
      <c r="RRN820" s="72"/>
      <c r="RRO820" s="72"/>
      <c r="RRP820" s="72"/>
      <c r="RRQ820" s="72"/>
      <c r="RRR820" s="72"/>
      <c r="RRS820" s="72"/>
      <c r="RRT820" s="72"/>
      <c r="RRU820" s="72"/>
      <c r="RRV820" s="72"/>
      <c r="RRW820" s="72"/>
      <c r="RRX820" s="72"/>
      <c r="RRY820" s="72"/>
      <c r="RRZ820" s="72"/>
      <c r="RSA820" s="72"/>
      <c r="RSB820" s="72"/>
      <c r="RSC820" s="72"/>
      <c r="RSD820" s="72"/>
      <c r="RSE820" s="72"/>
      <c r="RSF820" s="72"/>
      <c r="RSG820" s="72"/>
      <c r="RSH820" s="72"/>
      <c r="RSI820" s="72"/>
      <c r="RSJ820" s="72"/>
      <c r="RSK820" s="72"/>
      <c r="RSL820" s="72"/>
      <c r="RSM820" s="72"/>
      <c r="RSN820" s="72"/>
      <c r="RSO820" s="72"/>
      <c r="RSP820" s="72"/>
      <c r="RSQ820" s="72"/>
      <c r="RSR820" s="72"/>
      <c r="RSS820" s="72"/>
      <c r="RST820" s="72"/>
      <c r="RSU820" s="72"/>
      <c r="RSV820" s="72"/>
      <c r="RSW820" s="72"/>
      <c r="RSX820" s="72"/>
      <c r="RSY820" s="72"/>
      <c r="RSZ820" s="72"/>
      <c r="RTA820" s="72"/>
      <c r="RTB820" s="72"/>
      <c r="RTC820" s="72"/>
      <c r="RTD820" s="72"/>
      <c r="RTE820" s="72"/>
      <c r="RTF820" s="72"/>
      <c r="RTG820" s="72"/>
      <c r="RTH820" s="72"/>
      <c r="RTI820" s="72"/>
      <c r="RTJ820" s="72"/>
      <c r="RTK820" s="72"/>
      <c r="RTL820" s="72"/>
      <c r="RTM820" s="72"/>
      <c r="RTN820" s="72"/>
      <c r="RTO820" s="72"/>
      <c r="RTP820" s="72"/>
      <c r="RTQ820" s="72"/>
      <c r="RTR820" s="72"/>
      <c r="RTS820" s="72"/>
      <c r="RTT820" s="72"/>
      <c r="RTU820" s="72"/>
      <c r="RTV820" s="72"/>
      <c r="RTW820" s="72"/>
      <c r="RTX820" s="72"/>
      <c r="RTY820" s="72"/>
      <c r="RTZ820" s="72"/>
      <c r="RUA820" s="72"/>
      <c r="RUB820" s="72"/>
      <c r="RUC820" s="72"/>
      <c r="RUD820" s="72"/>
      <c r="RUE820" s="72"/>
      <c r="RUF820" s="72"/>
      <c r="RUG820" s="72"/>
      <c r="RUH820" s="72"/>
      <c r="RUI820" s="72"/>
      <c r="RUJ820" s="72"/>
      <c r="RUK820" s="72"/>
      <c r="RUL820" s="72"/>
      <c r="RUM820" s="72"/>
      <c r="RUN820" s="72"/>
      <c r="RUO820" s="72"/>
      <c r="RUP820" s="72"/>
      <c r="RUQ820" s="72"/>
      <c r="RUR820" s="72"/>
      <c r="RUS820" s="72"/>
      <c r="RUT820" s="72"/>
      <c r="RUU820" s="72"/>
      <c r="RUV820" s="72"/>
      <c r="RUW820" s="72"/>
      <c r="RUX820" s="72"/>
      <c r="RUY820" s="72"/>
      <c r="RUZ820" s="72"/>
      <c r="RVA820" s="72"/>
      <c r="RVB820" s="72"/>
      <c r="RVC820" s="72"/>
      <c r="RVD820" s="72"/>
      <c r="RVE820" s="72"/>
      <c r="RVF820" s="72"/>
      <c r="RVG820" s="72"/>
      <c r="RVH820" s="72"/>
      <c r="RVI820" s="72"/>
      <c r="RVJ820" s="72"/>
      <c r="RVK820" s="72"/>
      <c r="RVL820" s="72"/>
      <c r="RVM820" s="72"/>
      <c r="RVN820" s="72"/>
      <c r="RVO820" s="72"/>
      <c r="RVP820" s="72"/>
      <c r="RVQ820" s="72"/>
      <c r="RVR820" s="72"/>
      <c r="RVS820" s="72"/>
      <c r="RVT820" s="72"/>
      <c r="RVU820" s="72"/>
      <c r="RVV820" s="72"/>
      <c r="RVW820" s="72"/>
      <c r="RVX820" s="72"/>
      <c r="RVY820" s="72"/>
      <c r="RVZ820" s="72"/>
      <c r="RWA820" s="72"/>
      <c r="RWB820" s="72"/>
      <c r="RWC820" s="72"/>
      <c r="RWD820" s="72"/>
      <c r="RWE820" s="72"/>
      <c r="RWF820" s="72"/>
      <c r="RWG820" s="72"/>
      <c r="RWH820" s="72"/>
      <c r="RWI820" s="72"/>
      <c r="RWJ820" s="72"/>
      <c r="RWK820" s="72"/>
      <c r="RWL820" s="72"/>
      <c r="RWM820" s="72"/>
      <c r="RWN820" s="72"/>
      <c r="RWO820" s="72"/>
      <c r="RWP820" s="72"/>
      <c r="RWQ820" s="72"/>
      <c r="RWR820" s="72"/>
      <c r="RWS820" s="72"/>
      <c r="RWT820" s="72"/>
      <c r="RWU820" s="72"/>
      <c r="RWV820" s="72"/>
      <c r="RWW820" s="72"/>
      <c r="RWX820" s="72"/>
      <c r="RWY820" s="72"/>
      <c r="RWZ820" s="72"/>
      <c r="RXA820" s="72"/>
      <c r="RXB820" s="72"/>
      <c r="RXC820" s="72"/>
      <c r="RXD820" s="72"/>
      <c r="RXE820" s="72"/>
      <c r="RXF820" s="72"/>
      <c r="RXG820" s="72"/>
      <c r="RXH820" s="72"/>
      <c r="RXI820" s="72"/>
      <c r="RXJ820" s="72"/>
      <c r="RXK820" s="72"/>
      <c r="RXL820" s="72"/>
      <c r="RXM820" s="72"/>
      <c r="RXN820" s="72"/>
      <c r="RXO820" s="72"/>
      <c r="RXP820" s="72"/>
      <c r="RXQ820" s="72"/>
      <c r="RXR820" s="72"/>
      <c r="RXS820" s="72"/>
      <c r="RXT820" s="72"/>
      <c r="RXU820" s="72"/>
      <c r="RXV820" s="72"/>
      <c r="RXW820" s="72"/>
      <c r="RXX820" s="72"/>
      <c r="RXY820" s="72"/>
      <c r="RXZ820" s="72"/>
      <c r="RYA820" s="72"/>
      <c r="RYB820" s="72"/>
      <c r="RYC820" s="72"/>
      <c r="RYD820" s="72"/>
      <c r="RYE820" s="72"/>
      <c r="RYF820" s="72"/>
      <c r="RYG820" s="72"/>
      <c r="RYH820" s="72"/>
      <c r="RYI820" s="72"/>
      <c r="RYJ820" s="72"/>
      <c r="RYK820" s="72"/>
      <c r="RYL820" s="72"/>
      <c r="RYM820" s="72"/>
      <c r="RYN820" s="72"/>
      <c r="RYO820" s="72"/>
      <c r="RYP820" s="72"/>
      <c r="RYQ820" s="72"/>
      <c r="RYR820" s="72"/>
      <c r="RYS820" s="72"/>
      <c r="RYT820" s="72"/>
      <c r="RYU820" s="72"/>
      <c r="RYV820" s="72"/>
      <c r="RYW820" s="72"/>
      <c r="RYX820" s="72"/>
      <c r="RYY820" s="72"/>
      <c r="RYZ820" s="72"/>
      <c r="RZA820" s="72"/>
      <c r="RZB820" s="72"/>
      <c r="RZC820" s="72"/>
      <c r="RZD820" s="72"/>
      <c r="RZE820" s="72"/>
      <c r="RZF820" s="72"/>
      <c r="RZG820" s="72"/>
      <c r="RZH820" s="72"/>
      <c r="RZI820" s="72"/>
      <c r="RZJ820" s="72"/>
      <c r="RZK820" s="72"/>
      <c r="RZL820" s="72"/>
      <c r="RZM820" s="72"/>
      <c r="RZN820" s="72"/>
      <c r="RZO820" s="72"/>
      <c r="RZP820" s="72"/>
      <c r="RZQ820" s="72"/>
      <c r="RZR820" s="72"/>
      <c r="RZS820" s="72"/>
      <c r="RZT820" s="72"/>
      <c r="RZU820" s="72"/>
      <c r="RZV820" s="72"/>
      <c r="RZW820" s="72"/>
      <c r="RZX820" s="72"/>
      <c r="RZY820" s="72"/>
      <c r="RZZ820" s="72"/>
      <c r="SAA820" s="72"/>
      <c r="SAB820" s="72"/>
      <c r="SAC820" s="72"/>
      <c r="SAD820" s="72"/>
      <c r="SAE820" s="72"/>
      <c r="SAF820" s="72"/>
      <c r="SAG820" s="72"/>
      <c r="SAH820" s="72"/>
      <c r="SAI820" s="72"/>
      <c r="SAJ820" s="72"/>
      <c r="SAK820" s="72"/>
      <c r="SAL820" s="72"/>
      <c r="SAM820" s="72"/>
      <c r="SAN820" s="72"/>
      <c r="SAO820" s="72"/>
      <c r="SAP820" s="72"/>
      <c r="SAQ820" s="72"/>
      <c r="SAR820" s="72"/>
      <c r="SAS820" s="72"/>
      <c r="SAT820" s="72"/>
      <c r="SAU820" s="72"/>
      <c r="SAV820" s="72"/>
      <c r="SAW820" s="72"/>
      <c r="SAX820" s="72"/>
      <c r="SAY820" s="72"/>
      <c r="SAZ820" s="72"/>
      <c r="SBA820" s="72"/>
      <c r="SBB820" s="72"/>
      <c r="SBC820" s="72"/>
      <c r="SBD820" s="72"/>
      <c r="SBE820" s="72"/>
      <c r="SBF820" s="72"/>
      <c r="SBG820" s="72"/>
      <c r="SBH820" s="72"/>
      <c r="SBI820" s="72"/>
      <c r="SBJ820" s="72"/>
      <c r="SBK820" s="72"/>
      <c r="SBL820" s="72"/>
      <c r="SBM820" s="72"/>
      <c r="SBN820" s="72"/>
      <c r="SBO820" s="72"/>
      <c r="SBP820" s="72"/>
      <c r="SBQ820" s="72"/>
      <c r="SBR820" s="72"/>
      <c r="SBS820" s="72"/>
      <c r="SBT820" s="72"/>
      <c r="SBU820" s="72"/>
      <c r="SBV820" s="72"/>
      <c r="SBW820" s="72"/>
      <c r="SBX820" s="72"/>
      <c r="SBY820" s="72"/>
      <c r="SBZ820" s="72"/>
      <c r="SCA820" s="72"/>
      <c r="SCB820" s="72"/>
      <c r="SCC820" s="72"/>
      <c r="SCD820" s="72"/>
      <c r="SCE820" s="72"/>
      <c r="SCF820" s="72"/>
      <c r="SCG820" s="72"/>
      <c r="SCH820" s="72"/>
      <c r="SCI820" s="72"/>
      <c r="SCJ820" s="72"/>
      <c r="SCK820" s="72"/>
      <c r="SCL820" s="72"/>
      <c r="SCM820" s="72"/>
      <c r="SCN820" s="72"/>
      <c r="SCO820" s="72"/>
      <c r="SCP820" s="72"/>
      <c r="SCQ820" s="72"/>
      <c r="SCR820" s="72"/>
      <c r="SCS820" s="72"/>
      <c r="SCT820" s="72"/>
      <c r="SCU820" s="72"/>
      <c r="SCV820" s="72"/>
      <c r="SCW820" s="72"/>
      <c r="SCX820" s="72"/>
      <c r="SCY820" s="72"/>
      <c r="SCZ820" s="72"/>
      <c r="SDA820" s="72"/>
      <c r="SDB820" s="72"/>
      <c r="SDC820" s="72"/>
      <c r="SDD820" s="72"/>
      <c r="SDE820" s="72"/>
      <c r="SDF820" s="72"/>
      <c r="SDG820" s="72"/>
      <c r="SDH820" s="72"/>
      <c r="SDI820" s="72"/>
      <c r="SDJ820" s="72"/>
      <c r="SDK820" s="72"/>
      <c r="SDL820" s="72"/>
      <c r="SDM820" s="72"/>
      <c r="SDN820" s="72"/>
      <c r="SDO820" s="72"/>
      <c r="SDP820" s="72"/>
      <c r="SDQ820" s="72"/>
      <c r="SDR820" s="72"/>
      <c r="SDS820" s="72"/>
      <c r="SDT820" s="72"/>
      <c r="SDU820" s="72"/>
      <c r="SDV820" s="72"/>
      <c r="SDW820" s="72"/>
      <c r="SDX820" s="72"/>
      <c r="SDY820" s="72"/>
      <c r="SDZ820" s="72"/>
      <c r="SEA820" s="72"/>
      <c r="SEB820" s="72"/>
      <c r="SEC820" s="72"/>
      <c r="SED820" s="72"/>
      <c r="SEE820" s="72"/>
      <c r="SEF820" s="72"/>
      <c r="SEG820" s="72"/>
      <c r="SEH820" s="72"/>
      <c r="SEI820" s="72"/>
      <c r="SEJ820" s="72"/>
      <c r="SEK820" s="72"/>
      <c r="SEL820" s="72"/>
      <c r="SEM820" s="72"/>
      <c r="SEN820" s="72"/>
      <c r="SEO820" s="72"/>
      <c r="SEP820" s="72"/>
      <c r="SEQ820" s="72"/>
      <c r="SER820" s="72"/>
      <c r="SES820" s="72"/>
      <c r="SET820" s="72"/>
      <c r="SEU820" s="72"/>
      <c r="SEV820" s="72"/>
      <c r="SEW820" s="72"/>
      <c r="SEX820" s="72"/>
      <c r="SEY820" s="72"/>
      <c r="SEZ820" s="72"/>
      <c r="SFA820" s="72"/>
      <c r="SFB820" s="72"/>
      <c r="SFC820" s="72"/>
      <c r="SFD820" s="72"/>
      <c r="SFE820" s="72"/>
      <c r="SFF820" s="72"/>
      <c r="SFG820" s="72"/>
      <c r="SFH820" s="72"/>
      <c r="SFI820" s="72"/>
      <c r="SFJ820" s="72"/>
      <c r="SFK820" s="72"/>
      <c r="SFL820" s="72"/>
      <c r="SFM820" s="72"/>
      <c r="SFN820" s="72"/>
      <c r="SFO820" s="72"/>
      <c r="SFP820" s="72"/>
      <c r="SFQ820" s="72"/>
      <c r="SFR820" s="72"/>
      <c r="SFS820" s="72"/>
      <c r="SFT820" s="72"/>
      <c r="SFU820" s="72"/>
      <c r="SFV820" s="72"/>
      <c r="SFW820" s="72"/>
      <c r="SFX820" s="72"/>
      <c r="SFY820" s="72"/>
      <c r="SFZ820" s="72"/>
      <c r="SGA820" s="72"/>
      <c r="SGB820" s="72"/>
      <c r="SGC820" s="72"/>
      <c r="SGD820" s="72"/>
      <c r="SGE820" s="72"/>
      <c r="SGF820" s="72"/>
      <c r="SGG820" s="72"/>
      <c r="SGH820" s="72"/>
      <c r="SGI820" s="72"/>
      <c r="SGJ820" s="72"/>
      <c r="SGK820" s="72"/>
      <c r="SGL820" s="72"/>
      <c r="SGM820" s="72"/>
      <c r="SGN820" s="72"/>
      <c r="SGO820" s="72"/>
      <c r="SGP820" s="72"/>
      <c r="SGQ820" s="72"/>
      <c r="SGR820" s="72"/>
      <c r="SGS820" s="72"/>
      <c r="SGT820" s="72"/>
      <c r="SGU820" s="72"/>
      <c r="SGV820" s="72"/>
      <c r="SGW820" s="72"/>
      <c r="SGX820" s="72"/>
      <c r="SGY820" s="72"/>
      <c r="SGZ820" s="72"/>
      <c r="SHA820" s="72"/>
      <c r="SHB820" s="72"/>
      <c r="SHC820" s="72"/>
      <c r="SHD820" s="72"/>
      <c r="SHE820" s="72"/>
      <c r="SHF820" s="72"/>
      <c r="SHG820" s="72"/>
      <c r="SHH820" s="72"/>
      <c r="SHI820" s="72"/>
      <c r="SHJ820" s="72"/>
      <c r="SHK820" s="72"/>
      <c r="SHL820" s="72"/>
      <c r="SHM820" s="72"/>
      <c r="SHN820" s="72"/>
      <c r="SHO820" s="72"/>
      <c r="SHP820" s="72"/>
      <c r="SHQ820" s="72"/>
      <c r="SHR820" s="72"/>
      <c r="SHS820" s="72"/>
      <c r="SHT820" s="72"/>
      <c r="SHU820" s="72"/>
      <c r="SHV820" s="72"/>
      <c r="SHW820" s="72"/>
      <c r="SHX820" s="72"/>
      <c r="SHY820" s="72"/>
      <c r="SHZ820" s="72"/>
      <c r="SIA820" s="72"/>
      <c r="SIB820" s="72"/>
      <c r="SIC820" s="72"/>
      <c r="SID820" s="72"/>
      <c r="SIE820" s="72"/>
      <c r="SIF820" s="72"/>
      <c r="SIG820" s="72"/>
      <c r="SIH820" s="72"/>
      <c r="SII820" s="72"/>
      <c r="SIJ820" s="72"/>
      <c r="SIK820" s="72"/>
      <c r="SIL820" s="72"/>
      <c r="SIM820" s="72"/>
      <c r="SIN820" s="72"/>
      <c r="SIO820" s="72"/>
      <c r="SIP820" s="72"/>
      <c r="SIQ820" s="72"/>
      <c r="SIR820" s="72"/>
      <c r="SIS820" s="72"/>
      <c r="SIT820" s="72"/>
      <c r="SIU820" s="72"/>
      <c r="SIV820" s="72"/>
      <c r="SIW820" s="72"/>
      <c r="SIX820" s="72"/>
      <c r="SIY820" s="72"/>
      <c r="SIZ820" s="72"/>
      <c r="SJA820" s="72"/>
      <c r="SJB820" s="72"/>
      <c r="SJC820" s="72"/>
      <c r="SJD820" s="72"/>
      <c r="SJE820" s="72"/>
      <c r="SJF820" s="72"/>
      <c r="SJG820" s="72"/>
      <c r="SJH820" s="72"/>
      <c r="SJI820" s="72"/>
      <c r="SJJ820" s="72"/>
      <c r="SJK820" s="72"/>
      <c r="SJL820" s="72"/>
      <c r="SJM820" s="72"/>
      <c r="SJN820" s="72"/>
      <c r="SJO820" s="72"/>
      <c r="SJP820" s="72"/>
      <c r="SJQ820" s="72"/>
      <c r="SJR820" s="72"/>
      <c r="SJS820" s="72"/>
      <c r="SJT820" s="72"/>
      <c r="SJU820" s="72"/>
      <c r="SJV820" s="72"/>
      <c r="SJW820" s="72"/>
      <c r="SJX820" s="72"/>
      <c r="SJY820" s="72"/>
      <c r="SJZ820" s="72"/>
      <c r="SKA820" s="72"/>
      <c r="SKB820" s="72"/>
      <c r="SKC820" s="72"/>
      <c r="SKD820" s="72"/>
      <c r="SKE820" s="72"/>
      <c r="SKF820" s="72"/>
      <c r="SKG820" s="72"/>
      <c r="SKH820" s="72"/>
      <c r="SKI820" s="72"/>
      <c r="SKJ820" s="72"/>
      <c r="SKK820" s="72"/>
      <c r="SKL820" s="72"/>
      <c r="SKM820" s="72"/>
      <c r="SKN820" s="72"/>
      <c r="SKO820" s="72"/>
      <c r="SKP820" s="72"/>
      <c r="SKQ820" s="72"/>
      <c r="SKR820" s="72"/>
      <c r="SKS820" s="72"/>
      <c r="SKT820" s="72"/>
      <c r="SKU820" s="72"/>
      <c r="SKV820" s="72"/>
      <c r="SKW820" s="72"/>
      <c r="SKX820" s="72"/>
      <c r="SKY820" s="72"/>
      <c r="SKZ820" s="72"/>
      <c r="SLA820" s="72"/>
      <c r="SLB820" s="72"/>
      <c r="SLC820" s="72"/>
      <c r="SLD820" s="72"/>
      <c r="SLE820" s="72"/>
      <c r="SLF820" s="72"/>
      <c r="SLG820" s="72"/>
      <c r="SLH820" s="72"/>
      <c r="SLI820" s="72"/>
      <c r="SLJ820" s="72"/>
      <c r="SLK820" s="72"/>
      <c r="SLL820" s="72"/>
      <c r="SLM820" s="72"/>
      <c r="SLN820" s="72"/>
      <c r="SLO820" s="72"/>
      <c r="SLP820" s="72"/>
      <c r="SLQ820" s="72"/>
      <c r="SLR820" s="72"/>
      <c r="SLS820" s="72"/>
      <c r="SLT820" s="72"/>
      <c r="SLU820" s="72"/>
      <c r="SLV820" s="72"/>
      <c r="SLW820" s="72"/>
      <c r="SLX820" s="72"/>
      <c r="SLY820" s="72"/>
      <c r="SLZ820" s="72"/>
      <c r="SMA820" s="72"/>
      <c r="SMB820" s="72"/>
      <c r="SMC820" s="72"/>
      <c r="SMD820" s="72"/>
      <c r="SME820" s="72"/>
      <c r="SMF820" s="72"/>
      <c r="SMG820" s="72"/>
      <c r="SMH820" s="72"/>
      <c r="SMI820" s="72"/>
      <c r="SMJ820" s="72"/>
      <c r="SMK820" s="72"/>
      <c r="SML820" s="72"/>
      <c r="SMM820" s="72"/>
      <c r="SMN820" s="72"/>
      <c r="SMO820" s="72"/>
      <c r="SMP820" s="72"/>
      <c r="SMQ820" s="72"/>
      <c r="SMR820" s="72"/>
      <c r="SMS820" s="72"/>
      <c r="SMT820" s="72"/>
      <c r="SMU820" s="72"/>
      <c r="SMV820" s="72"/>
      <c r="SMW820" s="72"/>
      <c r="SMX820" s="72"/>
      <c r="SMY820" s="72"/>
      <c r="SMZ820" s="72"/>
      <c r="SNA820" s="72"/>
      <c r="SNB820" s="72"/>
      <c r="SNC820" s="72"/>
      <c r="SND820" s="72"/>
      <c r="SNE820" s="72"/>
      <c r="SNF820" s="72"/>
      <c r="SNG820" s="72"/>
      <c r="SNH820" s="72"/>
      <c r="SNI820" s="72"/>
      <c r="SNJ820" s="72"/>
      <c r="SNK820" s="72"/>
      <c r="SNL820" s="72"/>
      <c r="SNM820" s="72"/>
      <c r="SNN820" s="72"/>
      <c r="SNO820" s="72"/>
      <c r="SNP820" s="72"/>
      <c r="SNQ820" s="72"/>
      <c r="SNR820" s="72"/>
      <c r="SNS820" s="72"/>
      <c r="SNT820" s="72"/>
      <c r="SNU820" s="72"/>
      <c r="SNV820" s="72"/>
      <c r="SNW820" s="72"/>
      <c r="SNX820" s="72"/>
      <c r="SNY820" s="72"/>
      <c r="SNZ820" s="72"/>
      <c r="SOA820" s="72"/>
      <c r="SOB820" s="72"/>
      <c r="SOC820" s="72"/>
      <c r="SOD820" s="72"/>
      <c r="SOE820" s="72"/>
      <c r="SOF820" s="72"/>
      <c r="SOG820" s="72"/>
      <c r="SOH820" s="72"/>
      <c r="SOI820" s="72"/>
      <c r="SOJ820" s="72"/>
      <c r="SOK820" s="72"/>
      <c r="SOL820" s="72"/>
      <c r="SOM820" s="72"/>
      <c r="SON820" s="72"/>
      <c r="SOO820" s="72"/>
      <c r="SOP820" s="72"/>
      <c r="SOQ820" s="72"/>
      <c r="SOR820" s="72"/>
      <c r="SOS820" s="72"/>
      <c r="SOT820" s="72"/>
      <c r="SOU820" s="72"/>
      <c r="SOV820" s="72"/>
      <c r="SOW820" s="72"/>
      <c r="SOX820" s="72"/>
      <c r="SOY820" s="72"/>
      <c r="SOZ820" s="72"/>
      <c r="SPA820" s="72"/>
      <c r="SPB820" s="72"/>
      <c r="SPC820" s="72"/>
      <c r="SPD820" s="72"/>
      <c r="SPE820" s="72"/>
      <c r="SPF820" s="72"/>
      <c r="SPG820" s="72"/>
      <c r="SPH820" s="72"/>
      <c r="SPI820" s="72"/>
      <c r="SPJ820" s="72"/>
      <c r="SPK820" s="72"/>
      <c r="SPL820" s="72"/>
      <c r="SPM820" s="72"/>
      <c r="SPN820" s="72"/>
      <c r="SPO820" s="72"/>
      <c r="SPP820" s="72"/>
      <c r="SPQ820" s="72"/>
      <c r="SPR820" s="72"/>
      <c r="SPS820" s="72"/>
      <c r="SPT820" s="72"/>
      <c r="SPU820" s="72"/>
      <c r="SPV820" s="72"/>
      <c r="SPW820" s="72"/>
      <c r="SPX820" s="72"/>
      <c r="SPY820" s="72"/>
      <c r="SPZ820" s="72"/>
      <c r="SQA820" s="72"/>
      <c r="SQB820" s="72"/>
      <c r="SQC820" s="72"/>
      <c r="SQD820" s="72"/>
      <c r="SQE820" s="72"/>
      <c r="SQF820" s="72"/>
      <c r="SQG820" s="72"/>
      <c r="SQH820" s="72"/>
      <c r="SQI820" s="72"/>
      <c r="SQJ820" s="72"/>
      <c r="SQK820" s="72"/>
      <c r="SQL820" s="72"/>
      <c r="SQM820" s="72"/>
      <c r="SQN820" s="72"/>
      <c r="SQO820" s="72"/>
      <c r="SQP820" s="72"/>
      <c r="SQQ820" s="72"/>
      <c r="SQR820" s="72"/>
      <c r="SQS820" s="72"/>
      <c r="SQT820" s="72"/>
      <c r="SQU820" s="72"/>
      <c r="SQV820" s="72"/>
      <c r="SQW820" s="72"/>
      <c r="SQX820" s="72"/>
      <c r="SQY820" s="72"/>
      <c r="SQZ820" s="72"/>
      <c r="SRA820" s="72"/>
      <c r="SRB820" s="72"/>
      <c r="SRC820" s="72"/>
      <c r="SRD820" s="72"/>
      <c r="SRE820" s="72"/>
      <c r="SRF820" s="72"/>
      <c r="SRG820" s="72"/>
      <c r="SRH820" s="72"/>
      <c r="SRI820" s="72"/>
      <c r="SRJ820" s="72"/>
      <c r="SRK820" s="72"/>
      <c r="SRL820" s="72"/>
      <c r="SRM820" s="72"/>
      <c r="SRN820" s="72"/>
      <c r="SRO820" s="72"/>
      <c r="SRP820" s="72"/>
      <c r="SRQ820" s="72"/>
      <c r="SRR820" s="72"/>
      <c r="SRS820" s="72"/>
      <c r="SRT820" s="72"/>
      <c r="SRU820" s="72"/>
      <c r="SRV820" s="72"/>
      <c r="SRW820" s="72"/>
      <c r="SRX820" s="72"/>
      <c r="SRY820" s="72"/>
      <c r="SRZ820" s="72"/>
      <c r="SSA820" s="72"/>
      <c r="SSB820" s="72"/>
      <c r="SSC820" s="72"/>
      <c r="SSD820" s="72"/>
      <c r="SSE820" s="72"/>
      <c r="SSF820" s="72"/>
      <c r="SSG820" s="72"/>
      <c r="SSH820" s="72"/>
      <c r="SSI820" s="72"/>
      <c r="SSJ820" s="72"/>
      <c r="SSK820" s="72"/>
      <c r="SSL820" s="72"/>
      <c r="SSM820" s="72"/>
      <c r="SSN820" s="72"/>
      <c r="SSO820" s="72"/>
      <c r="SSP820" s="72"/>
      <c r="SSQ820" s="72"/>
      <c r="SSR820" s="72"/>
      <c r="SSS820" s="72"/>
      <c r="SST820" s="72"/>
      <c r="SSU820" s="72"/>
      <c r="SSV820" s="72"/>
      <c r="SSW820" s="72"/>
      <c r="SSX820" s="72"/>
      <c r="SSY820" s="72"/>
      <c r="SSZ820" s="72"/>
      <c r="STA820" s="72"/>
      <c r="STB820" s="72"/>
      <c r="STC820" s="72"/>
      <c r="STD820" s="72"/>
      <c r="STE820" s="72"/>
      <c r="STF820" s="72"/>
      <c r="STG820" s="72"/>
      <c r="STH820" s="72"/>
      <c r="STI820" s="72"/>
      <c r="STJ820" s="72"/>
      <c r="STK820" s="72"/>
      <c r="STL820" s="72"/>
      <c r="STM820" s="72"/>
      <c r="STN820" s="72"/>
      <c r="STO820" s="72"/>
      <c r="STP820" s="72"/>
      <c r="STQ820" s="72"/>
      <c r="STR820" s="72"/>
      <c r="STS820" s="72"/>
      <c r="STT820" s="72"/>
      <c r="STU820" s="72"/>
      <c r="STV820" s="72"/>
      <c r="STW820" s="72"/>
      <c r="STX820" s="72"/>
      <c r="STY820" s="72"/>
      <c r="STZ820" s="72"/>
      <c r="SUA820" s="72"/>
      <c r="SUB820" s="72"/>
      <c r="SUC820" s="72"/>
      <c r="SUD820" s="72"/>
      <c r="SUE820" s="72"/>
      <c r="SUF820" s="72"/>
      <c r="SUG820" s="72"/>
      <c r="SUH820" s="72"/>
      <c r="SUI820" s="72"/>
      <c r="SUJ820" s="72"/>
      <c r="SUK820" s="72"/>
      <c r="SUL820" s="72"/>
      <c r="SUM820" s="72"/>
      <c r="SUN820" s="72"/>
      <c r="SUO820" s="72"/>
      <c r="SUP820" s="72"/>
      <c r="SUQ820" s="72"/>
      <c r="SUR820" s="72"/>
      <c r="SUS820" s="72"/>
      <c r="SUT820" s="72"/>
      <c r="SUU820" s="72"/>
      <c r="SUV820" s="72"/>
      <c r="SUW820" s="72"/>
      <c r="SUX820" s="72"/>
      <c r="SUY820" s="72"/>
      <c r="SUZ820" s="72"/>
      <c r="SVA820" s="72"/>
      <c r="SVB820" s="72"/>
      <c r="SVC820" s="72"/>
      <c r="SVD820" s="72"/>
      <c r="SVE820" s="72"/>
      <c r="SVF820" s="72"/>
      <c r="SVG820" s="72"/>
      <c r="SVH820" s="72"/>
      <c r="SVI820" s="72"/>
      <c r="SVJ820" s="72"/>
      <c r="SVK820" s="72"/>
      <c r="SVL820" s="72"/>
      <c r="SVM820" s="72"/>
      <c r="SVN820" s="72"/>
      <c r="SVO820" s="72"/>
      <c r="SVP820" s="72"/>
      <c r="SVQ820" s="72"/>
      <c r="SVR820" s="72"/>
      <c r="SVS820" s="72"/>
      <c r="SVT820" s="72"/>
      <c r="SVU820" s="72"/>
      <c r="SVV820" s="72"/>
      <c r="SVW820" s="72"/>
      <c r="SVX820" s="72"/>
      <c r="SVY820" s="72"/>
      <c r="SVZ820" s="72"/>
      <c r="SWA820" s="72"/>
      <c r="SWB820" s="72"/>
      <c r="SWC820" s="72"/>
      <c r="SWD820" s="72"/>
      <c r="SWE820" s="72"/>
      <c r="SWF820" s="72"/>
      <c r="SWG820" s="72"/>
      <c r="SWH820" s="72"/>
      <c r="SWI820" s="72"/>
      <c r="SWJ820" s="72"/>
      <c r="SWK820" s="72"/>
      <c r="SWL820" s="72"/>
      <c r="SWM820" s="72"/>
      <c r="SWN820" s="72"/>
      <c r="SWO820" s="72"/>
      <c r="SWP820" s="72"/>
      <c r="SWQ820" s="72"/>
      <c r="SWR820" s="72"/>
      <c r="SWS820" s="72"/>
      <c r="SWT820" s="72"/>
      <c r="SWU820" s="72"/>
      <c r="SWV820" s="72"/>
      <c r="SWW820" s="72"/>
      <c r="SWX820" s="72"/>
      <c r="SWY820" s="72"/>
      <c r="SWZ820" s="72"/>
      <c r="SXA820" s="72"/>
      <c r="SXB820" s="72"/>
      <c r="SXC820" s="72"/>
      <c r="SXD820" s="72"/>
      <c r="SXE820" s="72"/>
      <c r="SXF820" s="72"/>
      <c r="SXG820" s="72"/>
      <c r="SXH820" s="72"/>
      <c r="SXI820" s="72"/>
      <c r="SXJ820" s="72"/>
      <c r="SXK820" s="72"/>
      <c r="SXL820" s="72"/>
      <c r="SXM820" s="72"/>
      <c r="SXN820" s="72"/>
      <c r="SXO820" s="72"/>
      <c r="SXP820" s="72"/>
      <c r="SXQ820" s="72"/>
      <c r="SXR820" s="72"/>
      <c r="SXS820" s="72"/>
      <c r="SXT820" s="72"/>
      <c r="SXU820" s="72"/>
      <c r="SXV820" s="72"/>
      <c r="SXW820" s="72"/>
      <c r="SXX820" s="72"/>
      <c r="SXY820" s="72"/>
      <c r="SXZ820" s="72"/>
      <c r="SYA820" s="72"/>
      <c r="SYB820" s="72"/>
      <c r="SYC820" s="72"/>
      <c r="SYD820" s="72"/>
      <c r="SYE820" s="72"/>
      <c r="SYF820" s="72"/>
      <c r="SYG820" s="72"/>
      <c r="SYH820" s="72"/>
      <c r="SYI820" s="72"/>
      <c r="SYJ820" s="72"/>
      <c r="SYK820" s="72"/>
      <c r="SYL820" s="72"/>
      <c r="SYM820" s="72"/>
      <c r="SYN820" s="72"/>
      <c r="SYO820" s="72"/>
      <c r="SYP820" s="72"/>
      <c r="SYQ820" s="72"/>
      <c r="SYR820" s="72"/>
      <c r="SYS820" s="72"/>
      <c r="SYT820" s="72"/>
      <c r="SYU820" s="72"/>
      <c r="SYV820" s="72"/>
      <c r="SYW820" s="72"/>
      <c r="SYX820" s="72"/>
      <c r="SYY820" s="72"/>
      <c r="SYZ820" s="72"/>
      <c r="SZA820" s="72"/>
      <c r="SZB820" s="72"/>
      <c r="SZC820" s="72"/>
      <c r="SZD820" s="72"/>
      <c r="SZE820" s="72"/>
      <c r="SZF820" s="72"/>
      <c r="SZG820" s="72"/>
      <c r="SZH820" s="72"/>
      <c r="SZI820" s="72"/>
      <c r="SZJ820" s="72"/>
      <c r="SZK820" s="72"/>
      <c r="SZL820" s="72"/>
      <c r="SZM820" s="72"/>
      <c r="SZN820" s="72"/>
      <c r="SZO820" s="72"/>
      <c r="SZP820" s="72"/>
      <c r="SZQ820" s="72"/>
      <c r="SZR820" s="72"/>
      <c r="SZS820" s="72"/>
      <c r="SZT820" s="72"/>
      <c r="SZU820" s="72"/>
      <c r="SZV820" s="72"/>
      <c r="SZW820" s="72"/>
      <c r="SZX820" s="72"/>
      <c r="SZY820" s="72"/>
      <c r="SZZ820" s="72"/>
      <c r="TAA820" s="72"/>
      <c r="TAB820" s="72"/>
      <c r="TAC820" s="72"/>
      <c r="TAD820" s="72"/>
      <c r="TAE820" s="72"/>
      <c r="TAF820" s="72"/>
      <c r="TAG820" s="72"/>
      <c r="TAH820" s="72"/>
      <c r="TAI820" s="72"/>
      <c r="TAJ820" s="72"/>
      <c r="TAK820" s="72"/>
      <c r="TAL820" s="72"/>
      <c r="TAM820" s="72"/>
      <c r="TAN820" s="72"/>
      <c r="TAO820" s="72"/>
      <c r="TAP820" s="72"/>
      <c r="TAQ820" s="72"/>
      <c r="TAR820" s="72"/>
      <c r="TAS820" s="72"/>
      <c r="TAT820" s="72"/>
      <c r="TAU820" s="72"/>
      <c r="TAV820" s="72"/>
      <c r="TAW820" s="72"/>
      <c r="TAX820" s="72"/>
      <c r="TAY820" s="72"/>
      <c r="TAZ820" s="72"/>
      <c r="TBA820" s="72"/>
      <c r="TBB820" s="72"/>
      <c r="TBC820" s="72"/>
      <c r="TBD820" s="72"/>
      <c r="TBE820" s="72"/>
      <c r="TBF820" s="72"/>
      <c r="TBG820" s="72"/>
      <c r="TBH820" s="72"/>
      <c r="TBI820" s="72"/>
      <c r="TBJ820" s="72"/>
      <c r="TBK820" s="72"/>
      <c r="TBL820" s="72"/>
      <c r="TBM820" s="72"/>
      <c r="TBN820" s="72"/>
      <c r="TBO820" s="72"/>
      <c r="TBP820" s="72"/>
      <c r="TBQ820" s="72"/>
      <c r="TBR820" s="72"/>
      <c r="TBS820" s="72"/>
      <c r="TBT820" s="72"/>
      <c r="TBU820" s="72"/>
      <c r="TBV820" s="72"/>
      <c r="TBW820" s="72"/>
      <c r="TBX820" s="72"/>
      <c r="TBY820" s="72"/>
      <c r="TBZ820" s="72"/>
      <c r="TCA820" s="72"/>
      <c r="TCB820" s="72"/>
      <c r="TCC820" s="72"/>
      <c r="TCD820" s="72"/>
      <c r="TCE820" s="72"/>
      <c r="TCF820" s="72"/>
      <c r="TCG820" s="72"/>
      <c r="TCH820" s="72"/>
      <c r="TCI820" s="72"/>
      <c r="TCJ820" s="72"/>
      <c r="TCK820" s="72"/>
      <c r="TCL820" s="72"/>
      <c r="TCM820" s="72"/>
      <c r="TCN820" s="72"/>
      <c r="TCO820" s="72"/>
      <c r="TCP820" s="72"/>
      <c r="TCQ820" s="72"/>
      <c r="TCR820" s="72"/>
      <c r="TCS820" s="72"/>
      <c r="TCT820" s="72"/>
      <c r="TCU820" s="72"/>
      <c r="TCV820" s="72"/>
      <c r="TCW820" s="72"/>
      <c r="TCX820" s="72"/>
      <c r="TCY820" s="72"/>
      <c r="TCZ820" s="72"/>
      <c r="TDA820" s="72"/>
      <c r="TDB820" s="72"/>
      <c r="TDC820" s="72"/>
      <c r="TDD820" s="72"/>
      <c r="TDE820" s="72"/>
      <c r="TDF820" s="72"/>
      <c r="TDG820" s="72"/>
      <c r="TDH820" s="72"/>
      <c r="TDI820" s="72"/>
      <c r="TDJ820" s="72"/>
      <c r="TDK820" s="72"/>
      <c r="TDL820" s="72"/>
      <c r="TDM820" s="72"/>
      <c r="TDN820" s="72"/>
      <c r="TDO820" s="72"/>
      <c r="TDP820" s="72"/>
      <c r="TDQ820" s="72"/>
      <c r="TDR820" s="72"/>
      <c r="TDS820" s="72"/>
      <c r="TDT820" s="72"/>
      <c r="TDU820" s="72"/>
      <c r="TDV820" s="72"/>
      <c r="TDW820" s="72"/>
      <c r="TDX820" s="72"/>
      <c r="TDY820" s="72"/>
      <c r="TDZ820" s="72"/>
      <c r="TEA820" s="72"/>
      <c r="TEB820" s="72"/>
      <c r="TEC820" s="72"/>
      <c r="TED820" s="72"/>
      <c r="TEE820" s="72"/>
      <c r="TEF820" s="72"/>
      <c r="TEG820" s="72"/>
      <c r="TEH820" s="72"/>
      <c r="TEI820" s="72"/>
      <c r="TEJ820" s="72"/>
      <c r="TEK820" s="72"/>
      <c r="TEL820" s="72"/>
      <c r="TEM820" s="72"/>
      <c r="TEN820" s="72"/>
      <c r="TEO820" s="72"/>
      <c r="TEP820" s="72"/>
      <c r="TEQ820" s="72"/>
      <c r="TER820" s="72"/>
      <c r="TES820" s="72"/>
      <c r="TET820" s="72"/>
      <c r="TEU820" s="72"/>
      <c r="TEV820" s="72"/>
      <c r="TEW820" s="72"/>
      <c r="TEX820" s="72"/>
      <c r="TEY820" s="72"/>
      <c r="TEZ820" s="72"/>
      <c r="TFA820" s="72"/>
      <c r="TFB820" s="72"/>
      <c r="TFC820" s="72"/>
      <c r="TFD820" s="72"/>
      <c r="TFE820" s="72"/>
      <c r="TFF820" s="72"/>
      <c r="TFG820" s="72"/>
      <c r="TFH820" s="72"/>
      <c r="TFI820" s="72"/>
      <c r="TFJ820" s="72"/>
      <c r="TFK820" s="72"/>
      <c r="TFL820" s="72"/>
      <c r="TFM820" s="72"/>
      <c r="TFN820" s="72"/>
      <c r="TFO820" s="72"/>
      <c r="TFP820" s="72"/>
      <c r="TFQ820" s="72"/>
      <c r="TFR820" s="72"/>
      <c r="TFS820" s="72"/>
      <c r="TFT820" s="72"/>
      <c r="TFU820" s="72"/>
      <c r="TFV820" s="72"/>
      <c r="TFW820" s="72"/>
      <c r="TFX820" s="72"/>
      <c r="TFY820" s="72"/>
      <c r="TFZ820" s="72"/>
      <c r="TGA820" s="72"/>
      <c r="TGB820" s="72"/>
      <c r="TGC820" s="72"/>
      <c r="TGD820" s="72"/>
      <c r="TGE820" s="72"/>
      <c r="TGF820" s="72"/>
      <c r="TGG820" s="72"/>
      <c r="TGH820" s="72"/>
      <c r="TGI820" s="72"/>
      <c r="TGJ820" s="72"/>
      <c r="TGK820" s="72"/>
      <c r="TGL820" s="72"/>
      <c r="TGM820" s="72"/>
      <c r="TGN820" s="72"/>
      <c r="TGO820" s="72"/>
      <c r="TGP820" s="72"/>
      <c r="TGQ820" s="72"/>
      <c r="TGR820" s="72"/>
      <c r="TGS820" s="72"/>
      <c r="TGT820" s="72"/>
      <c r="TGU820" s="72"/>
      <c r="TGV820" s="72"/>
      <c r="TGW820" s="72"/>
      <c r="TGX820" s="72"/>
      <c r="TGY820" s="72"/>
      <c r="TGZ820" s="72"/>
      <c r="THA820" s="72"/>
      <c r="THB820" s="72"/>
      <c r="THC820" s="72"/>
      <c r="THD820" s="72"/>
      <c r="THE820" s="72"/>
      <c r="THF820" s="72"/>
      <c r="THG820" s="72"/>
      <c r="THH820" s="72"/>
      <c r="THI820" s="72"/>
      <c r="THJ820" s="72"/>
      <c r="THK820" s="72"/>
      <c r="THL820" s="72"/>
      <c r="THM820" s="72"/>
      <c r="THN820" s="72"/>
      <c r="THO820" s="72"/>
      <c r="THP820" s="72"/>
      <c r="THQ820" s="72"/>
      <c r="THR820" s="72"/>
      <c r="THS820" s="72"/>
      <c r="THT820" s="72"/>
      <c r="THU820" s="72"/>
      <c r="THV820" s="72"/>
      <c r="THW820" s="72"/>
      <c r="THX820" s="72"/>
      <c r="THY820" s="72"/>
      <c r="THZ820" s="72"/>
      <c r="TIA820" s="72"/>
      <c r="TIB820" s="72"/>
      <c r="TIC820" s="72"/>
      <c r="TID820" s="72"/>
      <c r="TIE820" s="72"/>
      <c r="TIF820" s="72"/>
      <c r="TIG820" s="72"/>
      <c r="TIH820" s="72"/>
      <c r="TII820" s="72"/>
      <c r="TIJ820" s="72"/>
      <c r="TIK820" s="72"/>
      <c r="TIL820" s="72"/>
      <c r="TIM820" s="72"/>
      <c r="TIN820" s="72"/>
      <c r="TIO820" s="72"/>
      <c r="TIP820" s="72"/>
      <c r="TIQ820" s="72"/>
      <c r="TIR820" s="72"/>
      <c r="TIS820" s="72"/>
      <c r="TIT820" s="72"/>
      <c r="TIU820" s="72"/>
      <c r="TIV820" s="72"/>
      <c r="TIW820" s="72"/>
      <c r="TIX820" s="72"/>
      <c r="TIY820" s="72"/>
      <c r="TIZ820" s="72"/>
      <c r="TJA820" s="72"/>
      <c r="TJB820" s="72"/>
      <c r="TJC820" s="72"/>
      <c r="TJD820" s="72"/>
      <c r="TJE820" s="72"/>
      <c r="TJF820" s="72"/>
      <c r="TJG820" s="72"/>
      <c r="TJH820" s="72"/>
      <c r="TJI820" s="72"/>
      <c r="TJJ820" s="72"/>
      <c r="TJK820" s="72"/>
      <c r="TJL820" s="72"/>
      <c r="TJM820" s="72"/>
      <c r="TJN820" s="72"/>
      <c r="TJO820" s="72"/>
      <c r="TJP820" s="72"/>
      <c r="TJQ820" s="72"/>
      <c r="TJR820" s="72"/>
      <c r="TJS820" s="72"/>
      <c r="TJT820" s="72"/>
      <c r="TJU820" s="72"/>
      <c r="TJV820" s="72"/>
      <c r="TJW820" s="72"/>
      <c r="TJX820" s="72"/>
      <c r="TJY820" s="72"/>
      <c r="TJZ820" s="72"/>
      <c r="TKA820" s="72"/>
      <c r="TKB820" s="72"/>
      <c r="TKC820" s="72"/>
      <c r="TKD820" s="72"/>
      <c r="TKE820" s="72"/>
      <c r="TKF820" s="72"/>
      <c r="TKG820" s="72"/>
      <c r="TKH820" s="72"/>
      <c r="TKI820" s="72"/>
      <c r="TKJ820" s="72"/>
      <c r="TKK820" s="72"/>
      <c r="TKL820" s="72"/>
      <c r="TKM820" s="72"/>
      <c r="TKN820" s="72"/>
      <c r="TKO820" s="72"/>
      <c r="TKP820" s="72"/>
      <c r="TKQ820" s="72"/>
      <c r="TKR820" s="72"/>
      <c r="TKS820" s="72"/>
      <c r="TKT820" s="72"/>
      <c r="TKU820" s="72"/>
      <c r="TKV820" s="72"/>
      <c r="TKW820" s="72"/>
      <c r="TKX820" s="72"/>
      <c r="TKY820" s="72"/>
      <c r="TKZ820" s="72"/>
      <c r="TLA820" s="72"/>
      <c r="TLB820" s="72"/>
      <c r="TLC820" s="72"/>
      <c r="TLD820" s="72"/>
      <c r="TLE820" s="72"/>
      <c r="TLF820" s="72"/>
      <c r="TLG820" s="72"/>
      <c r="TLH820" s="72"/>
      <c r="TLI820" s="72"/>
      <c r="TLJ820" s="72"/>
      <c r="TLK820" s="72"/>
      <c r="TLL820" s="72"/>
      <c r="TLM820" s="72"/>
      <c r="TLN820" s="72"/>
      <c r="TLO820" s="72"/>
      <c r="TLP820" s="72"/>
      <c r="TLQ820" s="72"/>
      <c r="TLR820" s="72"/>
      <c r="TLS820" s="72"/>
      <c r="TLT820" s="72"/>
      <c r="TLU820" s="72"/>
      <c r="TLV820" s="72"/>
      <c r="TLW820" s="72"/>
      <c r="TLX820" s="72"/>
      <c r="TLY820" s="72"/>
      <c r="TLZ820" s="72"/>
      <c r="TMA820" s="72"/>
      <c r="TMB820" s="72"/>
      <c r="TMC820" s="72"/>
      <c r="TMD820" s="72"/>
      <c r="TME820" s="72"/>
      <c r="TMF820" s="72"/>
      <c r="TMG820" s="72"/>
      <c r="TMH820" s="72"/>
      <c r="TMI820" s="72"/>
      <c r="TMJ820" s="72"/>
      <c r="TMK820" s="72"/>
      <c r="TML820" s="72"/>
      <c r="TMM820" s="72"/>
      <c r="TMN820" s="72"/>
      <c r="TMO820" s="72"/>
      <c r="TMP820" s="72"/>
      <c r="TMQ820" s="72"/>
      <c r="TMR820" s="72"/>
      <c r="TMS820" s="72"/>
      <c r="TMT820" s="72"/>
      <c r="TMU820" s="72"/>
      <c r="TMV820" s="72"/>
      <c r="TMW820" s="72"/>
      <c r="TMX820" s="72"/>
      <c r="TMY820" s="72"/>
      <c r="TMZ820" s="72"/>
      <c r="TNA820" s="72"/>
      <c r="TNB820" s="72"/>
      <c r="TNC820" s="72"/>
      <c r="TND820" s="72"/>
      <c r="TNE820" s="72"/>
      <c r="TNF820" s="72"/>
      <c r="TNG820" s="72"/>
      <c r="TNH820" s="72"/>
      <c r="TNI820" s="72"/>
      <c r="TNJ820" s="72"/>
      <c r="TNK820" s="72"/>
      <c r="TNL820" s="72"/>
      <c r="TNM820" s="72"/>
      <c r="TNN820" s="72"/>
      <c r="TNO820" s="72"/>
      <c r="TNP820" s="72"/>
      <c r="TNQ820" s="72"/>
      <c r="TNR820" s="72"/>
      <c r="TNS820" s="72"/>
      <c r="TNT820" s="72"/>
      <c r="TNU820" s="72"/>
      <c r="TNV820" s="72"/>
      <c r="TNW820" s="72"/>
      <c r="TNX820" s="72"/>
      <c r="TNY820" s="72"/>
      <c r="TNZ820" s="72"/>
      <c r="TOA820" s="72"/>
      <c r="TOB820" s="72"/>
      <c r="TOC820" s="72"/>
      <c r="TOD820" s="72"/>
      <c r="TOE820" s="72"/>
      <c r="TOF820" s="72"/>
      <c r="TOG820" s="72"/>
      <c r="TOH820" s="72"/>
      <c r="TOI820" s="72"/>
      <c r="TOJ820" s="72"/>
      <c r="TOK820" s="72"/>
      <c r="TOL820" s="72"/>
      <c r="TOM820" s="72"/>
      <c r="TON820" s="72"/>
      <c r="TOO820" s="72"/>
      <c r="TOP820" s="72"/>
      <c r="TOQ820" s="72"/>
      <c r="TOR820" s="72"/>
      <c r="TOS820" s="72"/>
      <c r="TOT820" s="72"/>
      <c r="TOU820" s="72"/>
      <c r="TOV820" s="72"/>
      <c r="TOW820" s="72"/>
      <c r="TOX820" s="72"/>
      <c r="TOY820" s="72"/>
      <c r="TOZ820" s="72"/>
      <c r="TPA820" s="72"/>
      <c r="TPB820" s="72"/>
      <c r="TPC820" s="72"/>
      <c r="TPD820" s="72"/>
      <c r="TPE820" s="72"/>
      <c r="TPF820" s="72"/>
      <c r="TPG820" s="72"/>
      <c r="TPH820" s="72"/>
      <c r="TPI820" s="72"/>
      <c r="TPJ820" s="72"/>
      <c r="TPK820" s="72"/>
      <c r="TPL820" s="72"/>
      <c r="TPM820" s="72"/>
      <c r="TPN820" s="72"/>
      <c r="TPO820" s="72"/>
      <c r="TPP820" s="72"/>
      <c r="TPQ820" s="72"/>
      <c r="TPR820" s="72"/>
      <c r="TPS820" s="72"/>
      <c r="TPT820" s="72"/>
      <c r="TPU820" s="72"/>
      <c r="TPV820" s="72"/>
      <c r="TPW820" s="72"/>
      <c r="TPX820" s="72"/>
      <c r="TPY820" s="72"/>
      <c r="TPZ820" s="72"/>
      <c r="TQA820" s="72"/>
      <c r="TQB820" s="72"/>
      <c r="TQC820" s="72"/>
      <c r="TQD820" s="72"/>
      <c r="TQE820" s="72"/>
      <c r="TQF820" s="72"/>
      <c r="TQG820" s="72"/>
      <c r="TQH820" s="72"/>
      <c r="TQI820" s="72"/>
      <c r="TQJ820" s="72"/>
      <c r="TQK820" s="72"/>
      <c r="TQL820" s="72"/>
      <c r="TQM820" s="72"/>
      <c r="TQN820" s="72"/>
      <c r="TQO820" s="72"/>
      <c r="TQP820" s="72"/>
      <c r="TQQ820" s="72"/>
      <c r="TQR820" s="72"/>
      <c r="TQS820" s="72"/>
      <c r="TQT820" s="72"/>
      <c r="TQU820" s="72"/>
      <c r="TQV820" s="72"/>
      <c r="TQW820" s="72"/>
      <c r="TQX820" s="72"/>
      <c r="TQY820" s="72"/>
      <c r="TQZ820" s="72"/>
      <c r="TRA820" s="72"/>
      <c r="TRB820" s="72"/>
      <c r="TRC820" s="72"/>
      <c r="TRD820" s="72"/>
      <c r="TRE820" s="72"/>
      <c r="TRF820" s="72"/>
      <c r="TRG820" s="72"/>
      <c r="TRH820" s="72"/>
      <c r="TRI820" s="72"/>
      <c r="TRJ820" s="72"/>
      <c r="TRK820" s="72"/>
      <c r="TRL820" s="72"/>
      <c r="TRM820" s="72"/>
      <c r="TRN820" s="72"/>
      <c r="TRO820" s="72"/>
      <c r="TRP820" s="72"/>
      <c r="TRQ820" s="72"/>
      <c r="TRR820" s="72"/>
      <c r="TRS820" s="72"/>
      <c r="TRT820" s="72"/>
      <c r="TRU820" s="72"/>
      <c r="TRV820" s="72"/>
      <c r="TRW820" s="72"/>
      <c r="TRX820" s="72"/>
      <c r="TRY820" s="72"/>
      <c r="TRZ820" s="72"/>
      <c r="TSA820" s="72"/>
      <c r="TSB820" s="72"/>
      <c r="TSC820" s="72"/>
      <c r="TSD820" s="72"/>
      <c r="TSE820" s="72"/>
      <c r="TSF820" s="72"/>
      <c r="TSG820" s="72"/>
      <c r="TSH820" s="72"/>
      <c r="TSI820" s="72"/>
      <c r="TSJ820" s="72"/>
      <c r="TSK820" s="72"/>
      <c r="TSL820" s="72"/>
      <c r="TSM820" s="72"/>
      <c r="TSN820" s="72"/>
      <c r="TSO820" s="72"/>
      <c r="TSP820" s="72"/>
      <c r="TSQ820" s="72"/>
      <c r="TSR820" s="72"/>
      <c r="TSS820" s="72"/>
      <c r="TST820" s="72"/>
      <c r="TSU820" s="72"/>
      <c r="TSV820" s="72"/>
      <c r="TSW820" s="72"/>
      <c r="TSX820" s="72"/>
      <c r="TSY820" s="72"/>
      <c r="TSZ820" s="72"/>
      <c r="TTA820" s="72"/>
      <c r="TTB820" s="72"/>
      <c r="TTC820" s="72"/>
      <c r="TTD820" s="72"/>
      <c r="TTE820" s="72"/>
      <c r="TTF820" s="72"/>
      <c r="TTG820" s="72"/>
      <c r="TTH820" s="72"/>
      <c r="TTI820" s="72"/>
      <c r="TTJ820" s="72"/>
      <c r="TTK820" s="72"/>
      <c r="TTL820" s="72"/>
      <c r="TTM820" s="72"/>
      <c r="TTN820" s="72"/>
      <c r="TTO820" s="72"/>
      <c r="TTP820" s="72"/>
      <c r="TTQ820" s="72"/>
      <c r="TTR820" s="72"/>
      <c r="TTS820" s="72"/>
      <c r="TTT820" s="72"/>
      <c r="TTU820" s="72"/>
      <c r="TTV820" s="72"/>
      <c r="TTW820" s="72"/>
      <c r="TTX820" s="72"/>
      <c r="TTY820" s="72"/>
      <c r="TTZ820" s="72"/>
      <c r="TUA820" s="72"/>
      <c r="TUB820" s="72"/>
      <c r="TUC820" s="72"/>
      <c r="TUD820" s="72"/>
      <c r="TUE820" s="72"/>
      <c r="TUF820" s="72"/>
      <c r="TUG820" s="72"/>
      <c r="TUH820" s="72"/>
      <c r="TUI820" s="72"/>
      <c r="TUJ820" s="72"/>
      <c r="TUK820" s="72"/>
      <c r="TUL820" s="72"/>
      <c r="TUM820" s="72"/>
      <c r="TUN820" s="72"/>
      <c r="TUO820" s="72"/>
      <c r="TUP820" s="72"/>
      <c r="TUQ820" s="72"/>
      <c r="TUR820" s="72"/>
      <c r="TUS820" s="72"/>
      <c r="TUT820" s="72"/>
      <c r="TUU820" s="72"/>
      <c r="TUV820" s="72"/>
      <c r="TUW820" s="72"/>
      <c r="TUX820" s="72"/>
      <c r="TUY820" s="72"/>
      <c r="TUZ820" s="72"/>
      <c r="TVA820" s="72"/>
      <c r="TVB820" s="72"/>
      <c r="TVC820" s="72"/>
      <c r="TVD820" s="72"/>
      <c r="TVE820" s="72"/>
      <c r="TVF820" s="72"/>
      <c r="TVG820" s="72"/>
      <c r="TVH820" s="72"/>
      <c r="TVI820" s="72"/>
      <c r="TVJ820" s="72"/>
      <c r="TVK820" s="72"/>
      <c r="TVL820" s="72"/>
      <c r="TVM820" s="72"/>
      <c r="TVN820" s="72"/>
      <c r="TVO820" s="72"/>
      <c r="TVP820" s="72"/>
      <c r="TVQ820" s="72"/>
      <c r="TVR820" s="72"/>
      <c r="TVS820" s="72"/>
      <c r="TVT820" s="72"/>
      <c r="TVU820" s="72"/>
      <c r="TVV820" s="72"/>
      <c r="TVW820" s="72"/>
      <c r="TVX820" s="72"/>
      <c r="TVY820" s="72"/>
      <c r="TVZ820" s="72"/>
      <c r="TWA820" s="72"/>
      <c r="TWB820" s="72"/>
      <c r="TWC820" s="72"/>
      <c r="TWD820" s="72"/>
      <c r="TWE820" s="72"/>
      <c r="TWF820" s="72"/>
      <c r="TWG820" s="72"/>
      <c r="TWH820" s="72"/>
      <c r="TWI820" s="72"/>
      <c r="TWJ820" s="72"/>
      <c r="TWK820" s="72"/>
      <c r="TWL820" s="72"/>
      <c r="TWM820" s="72"/>
      <c r="TWN820" s="72"/>
      <c r="TWO820" s="72"/>
      <c r="TWP820" s="72"/>
      <c r="TWQ820" s="72"/>
      <c r="TWR820" s="72"/>
      <c r="TWS820" s="72"/>
      <c r="TWT820" s="72"/>
      <c r="TWU820" s="72"/>
      <c r="TWV820" s="72"/>
      <c r="TWW820" s="72"/>
      <c r="TWX820" s="72"/>
      <c r="TWY820" s="72"/>
      <c r="TWZ820" s="72"/>
      <c r="TXA820" s="72"/>
      <c r="TXB820" s="72"/>
      <c r="TXC820" s="72"/>
      <c r="TXD820" s="72"/>
      <c r="TXE820" s="72"/>
      <c r="TXF820" s="72"/>
      <c r="TXG820" s="72"/>
      <c r="TXH820" s="72"/>
      <c r="TXI820" s="72"/>
      <c r="TXJ820" s="72"/>
      <c r="TXK820" s="72"/>
      <c r="TXL820" s="72"/>
      <c r="TXM820" s="72"/>
      <c r="TXN820" s="72"/>
      <c r="TXO820" s="72"/>
      <c r="TXP820" s="72"/>
      <c r="TXQ820" s="72"/>
      <c r="TXR820" s="72"/>
      <c r="TXS820" s="72"/>
      <c r="TXT820" s="72"/>
      <c r="TXU820" s="72"/>
      <c r="TXV820" s="72"/>
      <c r="TXW820" s="72"/>
      <c r="TXX820" s="72"/>
      <c r="TXY820" s="72"/>
      <c r="TXZ820" s="72"/>
      <c r="TYA820" s="72"/>
      <c r="TYB820" s="72"/>
      <c r="TYC820" s="72"/>
      <c r="TYD820" s="72"/>
      <c r="TYE820" s="72"/>
      <c r="TYF820" s="72"/>
      <c r="TYG820" s="72"/>
      <c r="TYH820" s="72"/>
      <c r="TYI820" s="72"/>
      <c r="TYJ820" s="72"/>
      <c r="TYK820" s="72"/>
      <c r="TYL820" s="72"/>
      <c r="TYM820" s="72"/>
      <c r="TYN820" s="72"/>
      <c r="TYO820" s="72"/>
      <c r="TYP820" s="72"/>
      <c r="TYQ820" s="72"/>
      <c r="TYR820" s="72"/>
      <c r="TYS820" s="72"/>
      <c r="TYT820" s="72"/>
      <c r="TYU820" s="72"/>
      <c r="TYV820" s="72"/>
      <c r="TYW820" s="72"/>
      <c r="TYX820" s="72"/>
      <c r="TYY820" s="72"/>
      <c r="TYZ820" s="72"/>
      <c r="TZA820" s="72"/>
      <c r="TZB820" s="72"/>
      <c r="TZC820" s="72"/>
      <c r="TZD820" s="72"/>
      <c r="TZE820" s="72"/>
      <c r="TZF820" s="72"/>
      <c r="TZG820" s="72"/>
      <c r="TZH820" s="72"/>
      <c r="TZI820" s="72"/>
      <c r="TZJ820" s="72"/>
      <c r="TZK820" s="72"/>
      <c r="TZL820" s="72"/>
      <c r="TZM820" s="72"/>
      <c r="TZN820" s="72"/>
      <c r="TZO820" s="72"/>
      <c r="TZP820" s="72"/>
      <c r="TZQ820" s="72"/>
      <c r="TZR820" s="72"/>
      <c r="TZS820" s="72"/>
      <c r="TZT820" s="72"/>
      <c r="TZU820" s="72"/>
      <c r="TZV820" s="72"/>
      <c r="TZW820" s="72"/>
      <c r="TZX820" s="72"/>
      <c r="TZY820" s="72"/>
      <c r="TZZ820" s="72"/>
      <c r="UAA820" s="72"/>
      <c r="UAB820" s="72"/>
      <c r="UAC820" s="72"/>
      <c r="UAD820" s="72"/>
      <c r="UAE820" s="72"/>
      <c r="UAF820" s="72"/>
      <c r="UAG820" s="72"/>
      <c r="UAH820" s="72"/>
      <c r="UAI820" s="72"/>
      <c r="UAJ820" s="72"/>
      <c r="UAK820" s="72"/>
      <c r="UAL820" s="72"/>
      <c r="UAM820" s="72"/>
      <c r="UAN820" s="72"/>
      <c r="UAO820" s="72"/>
      <c r="UAP820" s="72"/>
      <c r="UAQ820" s="72"/>
      <c r="UAR820" s="72"/>
      <c r="UAS820" s="72"/>
      <c r="UAT820" s="72"/>
      <c r="UAU820" s="72"/>
      <c r="UAV820" s="72"/>
      <c r="UAW820" s="72"/>
      <c r="UAX820" s="72"/>
      <c r="UAY820" s="72"/>
      <c r="UAZ820" s="72"/>
      <c r="UBA820" s="72"/>
      <c r="UBB820" s="72"/>
      <c r="UBC820" s="72"/>
      <c r="UBD820" s="72"/>
      <c r="UBE820" s="72"/>
      <c r="UBF820" s="72"/>
      <c r="UBG820" s="72"/>
      <c r="UBH820" s="72"/>
      <c r="UBI820" s="72"/>
      <c r="UBJ820" s="72"/>
      <c r="UBK820" s="72"/>
      <c r="UBL820" s="72"/>
      <c r="UBM820" s="72"/>
      <c r="UBN820" s="72"/>
      <c r="UBO820" s="72"/>
      <c r="UBP820" s="72"/>
      <c r="UBQ820" s="72"/>
      <c r="UBR820" s="72"/>
      <c r="UBS820" s="72"/>
      <c r="UBT820" s="72"/>
      <c r="UBU820" s="72"/>
      <c r="UBV820" s="72"/>
      <c r="UBW820" s="72"/>
      <c r="UBX820" s="72"/>
      <c r="UBY820" s="72"/>
      <c r="UBZ820" s="72"/>
      <c r="UCA820" s="72"/>
      <c r="UCB820" s="72"/>
      <c r="UCC820" s="72"/>
      <c r="UCD820" s="72"/>
      <c r="UCE820" s="72"/>
      <c r="UCF820" s="72"/>
      <c r="UCG820" s="72"/>
      <c r="UCH820" s="72"/>
      <c r="UCI820" s="72"/>
      <c r="UCJ820" s="72"/>
      <c r="UCK820" s="72"/>
      <c r="UCL820" s="72"/>
      <c r="UCM820" s="72"/>
      <c r="UCN820" s="72"/>
      <c r="UCO820" s="72"/>
      <c r="UCP820" s="72"/>
      <c r="UCQ820" s="72"/>
      <c r="UCR820" s="72"/>
      <c r="UCS820" s="72"/>
      <c r="UCT820" s="72"/>
      <c r="UCU820" s="72"/>
      <c r="UCV820" s="72"/>
      <c r="UCW820" s="72"/>
      <c r="UCX820" s="72"/>
      <c r="UCY820" s="72"/>
      <c r="UCZ820" s="72"/>
      <c r="UDA820" s="72"/>
      <c r="UDB820" s="72"/>
      <c r="UDC820" s="72"/>
      <c r="UDD820" s="72"/>
      <c r="UDE820" s="72"/>
      <c r="UDF820" s="72"/>
      <c r="UDG820" s="72"/>
      <c r="UDH820" s="72"/>
      <c r="UDI820" s="72"/>
      <c r="UDJ820" s="72"/>
      <c r="UDK820" s="72"/>
      <c r="UDL820" s="72"/>
      <c r="UDM820" s="72"/>
      <c r="UDN820" s="72"/>
      <c r="UDO820" s="72"/>
      <c r="UDP820" s="72"/>
      <c r="UDQ820" s="72"/>
      <c r="UDR820" s="72"/>
      <c r="UDS820" s="72"/>
      <c r="UDT820" s="72"/>
      <c r="UDU820" s="72"/>
      <c r="UDV820" s="72"/>
      <c r="UDW820" s="72"/>
      <c r="UDX820" s="72"/>
      <c r="UDY820" s="72"/>
      <c r="UDZ820" s="72"/>
      <c r="UEA820" s="72"/>
      <c r="UEB820" s="72"/>
      <c r="UEC820" s="72"/>
      <c r="UED820" s="72"/>
      <c r="UEE820" s="72"/>
      <c r="UEF820" s="72"/>
      <c r="UEG820" s="72"/>
      <c r="UEH820" s="72"/>
      <c r="UEI820" s="72"/>
      <c r="UEJ820" s="72"/>
      <c r="UEK820" s="72"/>
      <c r="UEL820" s="72"/>
      <c r="UEM820" s="72"/>
      <c r="UEN820" s="72"/>
      <c r="UEO820" s="72"/>
      <c r="UEP820" s="72"/>
      <c r="UEQ820" s="72"/>
      <c r="UER820" s="72"/>
      <c r="UES820" s="72"/>
      <c r="UET820" s="72"/>
      <c r="UEU820" s="72"/>
      <c r="UEV820" s="72"/>
      <c r="UEW820" s="72"/>
      <c r="UEX820" s="72"/>
      <c r="UEY820" s="72"/>
      <c r="UEZ820" s="72"/>
      <c r="UFA820" s="72"/>
      <c r="UFB820" s="72"/>
      <c r="UFC820" s="72"/>
      <c r="UFD820" s="72"/>
      <c r="UFE820" s="72"/>
      <c r="UFF820" s="72"/>
      <c r="UFG820" s="72"/>
      <c r="UFH820" s="72"/>
      <c r="UFI820" s="72"/>
      <c r="UFJ820" s="72"/>
      <c r="UFK820" s="72"/>
      <c r="UFL820" s="72"/>
      <c r="UFM820" s="72"/>
      <c r="UFN820" s="72"/>
      <c r="UFO820" s="72"/>
      <c r="UFP820" s="72"/>
      <c r="UFQ820" s="72"/>
      <c r="UFR820" s="72"/>
      <c r="UFS820" s="72"/>
      <c r="UFT820" s="72"/>
      <c r="UFU820" s="72"/>
      <c r="UFV820" s="72"/>
      <c r="UFW820" s="72"/>
      <c r="UFX820" s="72"/>
      <c r="UFY820" s="72"/>
      <c r="UFZ820" s="72"/>
      <c r="UGA820" s="72"/>
      <c r="UGB820" s="72"/>
      <c r="UGC820" s="72"/>
      <c r="UGD820" s="72"/>
      <c r="UGE820" s="72"/>
      <c r="UGF820" s="72"/>
      <c r="UGG820" s="72"/>
      <c r="UGH820" s="72"/>
      <c r="UGI820" s="72"/>
      <c r="UGJ820" s="72"/>
      <c r="UGK820" s="72"/>
      <c r="UGL820" s="72"/>
      <c r="UGM820" s="72"/>
      <c r="UGN820" s="72"/>
      <c r="UGO820" s="72"/>
      <c r="UGP820" s="72"/>
      <c r="UGQ820" s="72"/>
      <c r="UGR820" s="72"/>
      <c r="UGS820" s="72"/>
      <c r="UGT820" s="72"/>
      <c r="UGU820" s="72"/>
      <c r="UGV820" s="72"/>
      <c r="UGW820" s="72"/>
      <c r="UGX820" s="72"/>
      <c r="UGY820" s="72"/>
      <c r="UGZ820" s="72"/>
      <c r="UHA820" s="72"/>
      <c r="UHB820" s="72"/>
      <c r="UHC820" s="72"/>
      <c r="UHD820" s="72"/>
      <c r="UHE820" s="72"/>
      <c r="UHF820" s="72"/>
      <c r="UHG820" s="72"/>
      <c r="UHH820" s="72"/>
      <c r="UHI820" s="72"/>
      <c r="UHJ820" s="72"/>
      <c r="UHK820" s="72"/>
      <c r="UHL820" s="72"/>
      <c r="UHM820" s="72"/>
      <c r="UHN820" s="72"/>
      <c r="UHO820" s="72"/>
      <c r="UHP820" s="72"/>
      <c r="UHQ820" s="72"/>
      <c r="UHR820" s="72"/>
      <c r="UHS820" s="72"/>
      <c r="UHT820" s="72"/>
      <c r="UHU820" s="72"/>
      <c r="UHV820" s="72"/>
      <c r="UHW820" s="72"/>
      <c r="UHX820" s="72"/>
      <c r="UHY820" s="72"/>
      <c r="UHZ820" s="72"/>
      <c r="UIA820" s="72"/>
      <c r="UIB820" s="72"/>
      <c r="UIC820" s="72"/>
      <c r="UID820" s="72"/>
      <c r="UIE820" s="72"/>
      <c r="UIF820" s="72"/>
      <c r="UIG820" s="72"/>
      <c r="UIH820" s="72"/>
      <c r="UII820" s="72"/>
      <c r="UIJ820" s="72"/>
      <c r="UIK820" s="72"/>
      <c r="UIL820" s="72"/>
      <c r="UIM820" s="72"/>
      <c r="UIN820" s="72"/>
      <c r="UIO820" s="72"/>
      <c r="UIP820" s="72"/>
      <c r="UIQ820" s="72"/>
      <c r="UIR820" s="72"/>
      <c r="UIS820" s="72"/>
      <c r="UIT820" s="72"/>
      <c r="UIU820" s="72"/>
      <c r="UIV820" s="72"/>
      <c r="UIW820" s="72"/>
      <c r="UIX820" s="72"/>
      <c r="UIY820" s="72"/>
      <c r="UIZ820" s="72"/>
      <c r="UJA820" s="72"/>
      <c r="UJB820" s="72"/>
      <c r="UJC820" s="72"/>
      <c r="UJD820" s="72"/>
      <c r="UJE820" s="72"/>
      <c r="UJF820" s="72"/>
      <c r="UJG820" s="72"/>
      <c r="UJH820" s="72"/>
      <c r="UJI820" s="72"/>
      <c r="UJJ820" s="72"/>
      <c r="UJK820" s="72"/>
      <c r="UJL820" s="72"/>
      <c r="UJM820" s="72"/>
      <c r="UJN820" s="72"/>
      <c r="UJO820" s="72"/>
      <c r="UJP820" s="72"/>
      <c r="UJQ820" s="72"/>
      <c r="UJR820" s="72"/>
      <c r="UJS820" s="72"/>
      <c r="UJT820" s="72"/>
      <c r="UJU820" s="72"/>
      <c r="UJV820" s="72"/>
      <c r="UJW820" s="72"/>
      <c r="UJX820" s="72"/>
      <c r="UJY820" s="72"/>
      <c r="UJZ820" s="72"/>
      <c r="UKA820" s="72"/>
      <c r="UKB820" s="72"/>
      <c r="UKC820" s="72"/>
      <c r="UKD820" s="72"/>
      <c r="UKE820" s="72"/>
      <c r="UKF820" s="72"/>
      <c r="UKG820" s="72"/>
      <c r="UKH820" s="72"/>
      <c r="UKI820" s="72"/>
      <c r="UKJ820" s="72"/>
      <c r="UKK820" s="72"/>
      <c r="UKL820" s="72"/>
      <c r="UKM820" s="72"/>
      <c r="UKN820" s="72"/>
      <c r="UKO820" s="72"/>
      <c r="UKP820" s="72"/>
      <c r="UKQ820" s="72"/>
      <c r="UKR820" s="72"/>
      <c r="UKS820" s="72"/>
      <c r="UKT820" s="72"/>
      <c r="UKU820" s="72"/>
      <c r="UKV820" s="72"/>
      <c r="UKW820" s="72"/>
      <c r="UKX820" s="72"/>
      <c r="UKY820" s="72"/>
      <c r="UKZ820" s="72"/>
      <c r="ULA820" s="72"/>
      <c r="ULB820" s="72"/>
      <c r="ULC820" s="72"/>
      <c r="ULD820" s="72"/>
      <c r="ULE820" s="72"/>
      <c r="ULF820" s="72"/>
      <c r="ULG820" s="72"/>
      <c r="ULH820" s="72"/>
      <c r="ULI820" s="72"/>
      <c r="ULJ820" s="72"/>
      <c r="ULK820" s="72"/>
      <c r="ULL820" s="72"/>
      <c r="ULM820" s="72"/>
      <c r="ULN820" s="72"/>
      <c r="ULO820" s="72"/>
      <c r="ULP820" s="72"/>
      <c r="ULQ820" s="72"/>
      <c r="ULR820" s="72"/>
      <c r="ULS820" s="72"/>
      <c r="ULT820" s="72"/>
      <c r="ULU820" s="72"/>
      <c r="ULV820" s="72"/>
      <c r="ULW820" s="72"/>
      <c r="ULX820" s="72"/>
      <c r="ULY820" s="72"/>
      <c r="ULZ820" s="72"/>
      <c r="UMA820" s="72"/>
      <c r="UMB820" s="72"/>
      <c r="UMC820" s="72"/>
      <c r="UMD820" s="72"/>
      <c r="UME820" s="72"/>
      <c r="UMF820" s="72"/>
      <c r="UMG820" s="72"/>
      <c r="UMH820" s="72"/>
      <c r="UMI820" s="72"/>
      <c r="UMJ820" s="72"/>
      <c r="UMK820" s="72"/>
      <c r="UML820" s="72"/>
      <c r="UMM820" s="72"/>
      <c r="UMN820" s="72"/>
      <c r="UMO820" s="72"/>
      <c r="UMP820" s="72"/>
      <c r="UMQ820" s="72"/>
      <c r="UMR820" s="72"/>
      <c r="UMS820" s="72"/>
      <c r="UMT820" s="72"/>
      <c r="UMU820" s="72"/>
      <c r="UMV820" s="72"/>
      <c r="UMW820" s="72"/>
      <c r="UMX820" s="72"/>
      <c r="UMY820" s="72"/>
      <c r="UMZ820" s="72"/>
      <c r="UNA820" s="72"/>
      <c r="UNB820" s="72"/>
      <c r="UNC820" s="72"/>
      <c r="UND820" s="72"/>
      <c r="UNE820" s="72"/>
      <c r="UNF820" s="72"/>
      <c r="UNG820" s="72"/>
      <c r="UNH820" s="72"/>
      <c r="UNI820" s="72"/>
      <c r="UNJ820" s="72"/>
      <c r="UNK820" s="72"/>
      <c r="UNL820" s="72"/>
      <c r="UNM820" s="72"/>
      <c r="UNN820" s="72"/>
      <c r="UNO820" s="72"/>
      <c r="UNP820" s="72"/>
      <c r="UNQ820" s="72"/>
      <c r="UNR820" s="72"/>
      <c r="UNS820" s="72"/>
      <c r="UNT820" s="72"/>
      <c r="UNU820" s="72"/>
      <c r="UNV820" s="72"/>
      <c r="UNW820" s="72"/>
      <c r="UNX820" s="72"/>
      <c r="UNY820" s="72"/>
      <c r="UNZ820" s="72"/>
      <c r="UOA820" s="72"/>
      <c r="UOB820" s="72"/>
      <c r="UOC820" s="72"/>
      <c r="UOD820" s="72"/>
      <c r="UOE820" s="72"/>
      <c r="UOF820" s="72"/>
      <c r="UOG820" s="72"/>
      <c r="UOH820" s="72"/>
      <c r="UOI820" s="72"/>
      <c r="UOJ820" s="72"/>
      <c r="UOK820" s="72"/>
      <c r="UOL820" s="72"/>
      <c r="UOM820" s="72"/>
      <c r="UON820" s="72"/>
      <c r="UOO820" s="72"/>
      <c r="UOP820" s="72"/>
      <c r="UOQ820" s="72"/>
      <c r="UOR820" s="72"/>
      <c r="UOS820" s="72"/>
      <c r="UOT820" s="72"/>
      <c r="UOU820" s="72"/>
      <c r="UOV820" s="72"/>
      <c r="UOW820" s="72"/>
      <c r="UOX820" s="72"/>
      <c r="UOY820" s="72"/>
      <c r="UOZ820" s="72"/>
      <c r="UPA820" s="72"/>
      <c r="UPB820" s="72"/>
      <c r="UPC820" s="72"/>
      <c r="UPD820" s="72"/>
      <c r="UPE820" s="72"/>
      <c r="UPF820" s="72"/>
      <c r="UPG820" s="72"/>
      <c r="UPH820" s="72"/>
      <c r="UPI820" s="72"/>
      <c r="UPJ820" s="72"/>
      <c r="UPK820" s="72"/>
      <c r="UPL820" s="72"/>
      <c r="UPM820" s="72"/>
      <c r="UPN820" s="72"/>
      <c r="UPO820" s="72"/>
      <c r="UPP820" s="72"/>
      <c r="UPQ820" s="72"/>
      <c r="UPR820" s="72"/>
      <c r="UPS820" s="72"/>
      <c r="UPT820" s="72"/>
      <c r="UPU820" s="72"/>
      <c r="UPV820" s="72"/>
      <c r="UPW820" s="72"/>
      <c r="UPX820" s="72"/>
      <c r="UPY820" s="72"/>
      <c r="UPZ820" s="72"/>
      <c r="UQA820" s="72"/>
      <c r="UQB820" s="72"/>
      <c r="UQC820" s="72"/>
      <c r="UQD820" s="72"/>
      <c r="UQE820" s="72"/>
      <c r="UQF820" s="72"/>
      <c r="UQG820" s="72"/>
      <c r="UQH820" s="72"/>
      <c r="UQI820" s="72"/>
      <c r="UQJ820" s="72"/>
      <c r="UQK820" s="72"/>
      <c r="UQL820" s="72"/>
      <c r="UQM820" s="72"/>
      <c r="UQN820" s="72"/>
      <c r="UQO820" s="72"/>
      <c r="UQP820" s="72"/>
      <c r="UQQ820" s="72"/>
      <c r="UQR820" s="72"/>
      <c r="UQS820" s="72"/>
      <c r="UQT820" s="72"/>
      <c r="UQU820" s="72"/>
      <c r="UQV820" s="72"/>
      <c r="UQW820" s="72"/>
      <c r="UQX820" s="72"/>
      <c r="UQY820" s="72"/>
      <c r="UQZ820" s="72"/>
      <c r="URA820" s="72"/>
      <c r="URB820" s="72"/>
      <c r="URC820" s="72"/>
      <c r="URD820" s="72"/>
      <c r="URE820" s="72"/>
      <c r="URF820" s="72"/>
      <c r="URG820" s="72"/>
      <c r="URH820" s="72"/>
      <c r="URI820" s="72"/>
      <c r="URJ820" s="72"/>
      <c r="URK820" s="72"/>
      <c r="URL820" s="72"/>
      <c r="URM820" s="72"/>
      <c r="URN820" s="72"/>
      <c r="URO820" s="72"/>
      <c r="URP820" s="72"/>
      <c r="URQ820" s="72"/>
      <c r="URR820" s="72"/>
      <c r="URS820" s="72"/>
      <c r="URT820" s="72"/>
      <c r="URU820" s="72"/>
      <c r="URV820" s="72"/>
      <c r="URW820" s="72"/>
      <c r="URX820" s="72"/>
      <c r="URY820" s="72"/>
      <c r="URZ820" s="72"/>
      <c r="USA820" s="72"/>
      <c r="USB820" s="72"/>
      <c r="USC820" s="72"/>
      <c r="USD820" s="72"/>
      <c r="USE820" s="72"/>
      <c r="USF820" s="72"/>
      <c r="USG820" s="72"/>
      <c r="USH820" s="72"/>
      <c r="USI820" s="72"/>
      <c r="USJ820" s="72"/>
      <c r="USK820" s="72"/>
      <c r="USL820" s="72"/>
      <c r="USM820" s="72"/>
      <c r="USN820" s="72"/>
      <c r="USO820" s="72"/>
      <c r="USP820" s="72"/>
      <c r="USQ820" s="72"/>
      <c r="USR820" s="72"/>
      <c r="USS820" s="72"/>
      <c r="UST820" s="72"/>
      <c r="USU820" s="72"/>
      <c r="USV820" s="72"/>
      <c r="USW820" s="72"/>
      <c r="USX820" s="72"/>
      <c r="USY820" s="72"/>
      <c r="USZ820" s="72"/>
      <c r="UTA820" s="72"/>
      <c r="UTB820" s="72"/>
      <c r="UTC820" s="72"/>
      <c r="UTD820" s="72"/>
      <c r="UTE820" s="72"/>
      <c r="UTF820" s="72"/>
      <c r="UTG820" s="72"/>
      <c r="UTH820" s="72"/>
      <c r="UTI820" s="72"/>
      <c r="UTJ820" s="72"/>
      <c r="UTK820" s="72"/>
      <c r="UTL820" s="72"/>
      <c r="UTM820" s="72"/>
      <c r="UTN820" s="72"/>
      <c r="UTO820" s="72"/>
      <c r="UTP820" s="72"/>
      <c r="UTQ820" s="72"/>
      <c r="UTR820" s="72"/>
      <c r="UTS820" s="72"/>
      <c r="UTT820" s="72"/>
      <c r="UTU820" s="72"/>
      <c r="UTV820" s="72"/>
      <c r="UTW820" s="72"/>
      <c r="UTX820" s="72"/>
      <c r="UTY820" s="72"/>
      <c r="UTZ820" s="72"/>
      <c r="UUA820" s="72"/>
      <c r="UUB820" s="72"/>
      <c r="UUC820" s="72"/>
      <c r="UUD820" s="72"/>
      <c r="UUE820" s="72"/>
      <c r="UUF820" s="72"/>
      <c r="UUG820" s="72"/>
      <c r="UUH820" s="72"/>
      <c r="UUI820" s="72"/>
      <c r="UUJ820" s="72"/>
      <c r="UUK820" s="72"/>
      <c r="UUL820" s="72"/>
      <c r="UUM820" s="72"/>
      <c r="UUN820" s="72"/>
      <c r="UUO820" s="72"/>
      <c r="UUP820" s="72"/>
      <c r="UUQ820" s="72"/>
      <c r="UUR820" s="72"/>
      <c r="UUS820" s="72"/>
      <c r="UUT820" s="72"/>
      <c r="UUU820" s="72"/>
      <c r="UUV820" s="72"/>
      <c r="UUW820" s="72"/>
      <c r="UUX820" s="72"/>
      <c r="UUY820" s="72"/>
      <c r="UUZ820" s="72"/>
      <c r="UVA820" s="72"/>
      <c r="UVB820" s="72"/>
      <c r="UVC820" s="72"/>
      <c r="UVD820" s="72"/>
      <c r="UVE820" s="72"/>
      <c r="UVF820" s="72"/>
      <c r="UVG820" s="72"/>
      <c r="UVH820" s="72"/>
      <c r="UVI820" s="72"/>
      <c r="UVJ820" s="72"/>
      <c r="UVK820" s="72"/>
      <c r="UVL820" s="72"/>
      <c r="UVM820" s="72"/>
      <c r="UVN820" s="72"/>
      <c r="UVO820" s="72"/>
      <c r="UVP820" s="72"/>
      <c r="UVQ820" s="72"/>
      <c r="UVR820" s="72"/>
      <c r="UVS820" s="72"/>
      <c r="UVT820" s="72"/>
      <c r="UVU820" s="72"/>
      <c r="UVV820" s="72"/>
      <c r="UVW820" s="72"/>
      <c r="UVX820" s="72"/>
      <c r="UVY820" s="72"/>
      <c r="UVZ820" s="72"/>
      <c r="UWA820" s="72"/>
      <c r="UWB820" s="72"/>
      <c r="UWC820" s="72"/>
      <c r="UWD820" s="72"/>
      <c r="UWE820" s="72"/>
      <c r="UWF820" s="72"/>
      <c r="UWG820" s="72"/>
      <c r="UWH820" s="72"/>
      <c r="UWI820" s="72"/>
      <c r="UWJ820" s="72"/>
      <c r="UWK820" s="72"/>
      <c r="UWL820" s="72"/>
      <c r="UWM820" s="72"/>
      <c r="UWN820" s="72"/>
      <c r="UWO820" s="72"/>
      <c r="UWP820" s="72"/>
      <c r="UWQ820" s="72"/>
      <c r="UWR820" s="72"/>
      <c r="UWS820" s="72"/>
      <c r="UWT820" s="72"/>
      <c r="UWU820" s="72"/>
      <c r="UWV820" s="72"/>
      <c r="UWW820" s="72"/>
      <c r="UWX820" s="72"/>
      <c r="UWY820" s="72"/>
      <c r="UWZ820" s="72"/>
      <c r="UXA820" s="72"/>
      <c r="UXB820" s="72"/>
      <c r="UXC820" s="72"/>
      <c r="UXD820" s="72"/>
      <c r="UXE820" s="72"/>
      <c r="UXF820" s="72"/>
      <c r="UXG820" s="72"/>
      <c r="UXH820" s="72"/>
      <c r="UXI820" s="72"/>
      <c r="UXJ820" s="72"/>
      <c r="UXK820" s="72"/>
      <c r="UXL820" s="72"/>
      <c r="UXM820" s="72"/>
      <c r="UXN820" s="72"/>
      <c r="UXO820" s="72"/>
      <c r="UXP820" s="72"/>
      <c r="UXQ820" s="72"/>
      <c r="UXR820" s="72"/>
      <c r="UXS820" s="72"/>
      <c r="UXT820" s="72"/>
      <c r="UXU820" s="72"/>
      <c r="UXV820" s="72"/>
      <c r="UXW820" s="72"/>
      <c r="UXX820" s="72"/>
      <c r="UXY820" s="72"/>
      <c r="UXZ820" s="72"/>
      <c r="UYA820" s="72"/>
      <c r="UYB820" s="72"/>
      <c r="UYC820" s="72"/>
      <c r="UYD820" s="72"/>
      <c r="UYE820" s="72"/>
      <c r="UYF820" s="72"/>
      <c r="UYG820" s="72"/>
      <c r="UYH820" s="72"/>
      <c r="UYI820" s="72"/>
      <c r="UYJ820" s="72"/>
      <c r="UYK820" s="72"/>
      <c r="UYL820" s="72"/>
      <c r="UYM820" s="72"/>
      <c r="UYN820" s="72"/>
      <c r="UYO820" s="72"/>
      <c r="UYP820" s="72"/>
      <c r="UYQ820" s="72"/>
      <c r="UYR820" s="72"/>
      <c r="UYS820" s="72"/>
      <c r="UYT820" s="72"/>
      <c r="UYU820" s="72"/>
      <c r="UYV820" s="72"/>
      <c r="UYW820" s="72"/>
      <c r="UYX820" s="72"/>
      <c r="UYY820" s="72"/>
      <c r="UYZ820" s="72"/>
      <c r="UZA820" s="72"/>
      <c r="UZB820" s="72"/>
      <c r="UZC820" s="72"/>
      <c r="UZD820" s="72"/>
      <c r="UZE820" s="72"/>
      <c r="UZF820" s="72"/>
      <c r="UZG820" s="72"/>
      <c r="UZH820" s="72"/>
      <c r="UZI820" s="72"/>
      <c r="UZJ820" s="72"/>
      <c r="UZK820" s="72"/>
      <c r="UZL820" s="72"/>
      <c r="UZM820" s="72"/>
      <c r="UZN820" s="72"/>
      <c r="UZO820" s="72"/>
      <c r="UZP820" s="72"/>
      <c r="UZQ820" s="72"/>
      <c r="UZR820" s="72"/>
      <c r="UZS820" s="72"/>
      <c r="UZT820" s="72"/>
      <c r="UZU820" s="72"/>
      <c r="UZV820" s="72"/>
      <c r="UZW820" s="72"/>
      <c r="UZX820" s="72"/>
      <c r="UZY820" s="72"/>
      <c r="UZZ820" s="72"/>
      <c r="VAA820" s="72"/>
      <c r="VAB820" s="72"/>
      <c r="VAC820" s="72"/>
      <c r="VAD820" s="72"/>
      <c r="VAE820" s="72"/>
      <c r="VAF820" s="72"/>
      <c r="VAG820" s="72"/>
      <c r="VAH820" s="72"/>
      <c r="VAI820" s="72"/>
      <c r="VAJ820" s="72"/>
      <c r="VAK820" s="72"/>
      <c r="VAL820" s="72"/>
      <c r="VAM820" s="72"/>
      <c r="VAN820" s="72"/>
      <c r="VAO820" s="72"/>
      <c r="VAP820" s="72"/>
      <c r="VAQ820" s="72"/>
      <c r="VAR820" s="72"/>
      <c r="VAS820" s="72"/>
      <c r="VAT820" s="72"/>
      <c r="VAU820" s="72"/>
      <c r="VAV820" s="72"/>
      <c r="VAW820" s="72"/>
      <c r="VAX820" s="72"/>
      <c r="VAY820" s="72"/>
      <c r="VAZ820" s="72"/>
      <c r="VBA820" s="72"/>
      <c r="VBB820" s="72"/>
      <c r="VBC820" s="72"/>
      <c r="VBD820" s="72"/>
      <c r="VBE820" s="72"/>
      <c r="VBF820" s="72"/>
      <c r="VBG820" s="72"/>
      <c r="VBH820" s="72"/>
      <c r="VBI820" s="72"/>
      <c r="VBJ820" s="72"/>
      <c r="VBK820" s="72"/>
      <c r="VBL820" s="72"/>
      <c r="VBM820" s="72"/>
      <c r="VBN820" s="72"/>
      <c r="VBO820" s="72"/>
      <c r="VBP820" s="72"/>
      <c r="VBQ820" s="72"/>
      <c r="VBR820" s="72"/>
      <c r="VBS820" s="72"/>
      <c r="VBT820" s="72"/>
      <c r="VBU820" s="72"/>
      <c r="VBV820" s="72"/>
      <c r="VBW820" s="72"/>
      <c r="VBX820" s="72"/>
      <c r="VBY820" s="72"/>
      <c r="VBZ820" s="72"/>
      <c r="VCA820" s="72"/>
      <c r="VCB820" s="72"/>
      <c r="VCC820" s="72"/>
      <c r="VCD820" s="72"/>
      <c r="VCE820" s="72"/>
      <c r="VCF820" s="72"/>
      <c r="VCG820" s="72"/>
      <c r="VCH820" s="72"/>
      <c r="VCI820" s="72"/>
      <c r="VCJ820" s="72"/>
      <c r="VCK820" s="72"/>
      <c r="VCL820" s="72"/>
      <c r="VCM820" s="72"/>
      <c r="VCN820" s="72"/>
      <c r="VCO820" s="72"/>
      <c r="VCP820" s="72"/>
      <c r="VCQ820" s="72"/>
      <c r="VCR820" s="72"/>
      <c r="VCS820" s="72"/>
      <c r="VCT820" s="72"/>
      <c r="VCU820" s="72"/>
      <c r="VCV820" s="72"/>
      <c r="VCW820" s="72"/>
      <c r="VCX820" s="72"/>
      <c r="VCY820" s="72"/>
      <c r="VCZ820" s="72"/>
      <c r="VDA820" s="72"/>
      <c r="VDB820" s="72"/>
      <c r="VDC820" s="72"/>
      <c r="VDD820" s="72"/>
      <c r="VDE820" s="72"/>
      <c r="VDF820" s="72"/>
      <c r="VDG820" s="72"/>
      <c r="VDH820" s="72"/>
      <c r="VDI820" s="72"/>
      <c r="VDJ820" s="72"/>
      <c r="VDK820" s="72"/>
      <c r="VDL820" s="72"/>
      <c r="VDM820" s="72"/>
      <c r="VDN820" s="72"/>
      <c r="VDO820" s="72"/>
      <c r="VDP820" s="72"/>
      <c r="VDQ820" s="72"/>
      <c r="VDR820" s="72"/>
      <c r="VDS820" s="72"/>
      <c r="VDT820" s="72"/>
      <c r="VDU820" s="72"/>
      <c r="VDV820" s="72"/>
      <c r="VDW820" s="72"/>
      <c r="VDX820" s="72"/>
      <c r="VDY820" s="72"/>
      <c r="VDZ820" s="72"/>
      <c r="VEA820" s="72"/>
      <c r="VEB820" s="72"/>
      <c r="VEC820" s="72"/>
      <c r="VED820" s="72"/>
      <c r="VEE820" s="72"/>
      <c r="VEF820" s="72"/>
      <c r="VEG820" s="72"/>
      <c r="VEH820" s="72"/>
      <c r="VEI820" s="72"/>
      <c r="VEJ820" s="72"/>
      <c r="VEK820" s="72"/>
      <c r="VEL820" s="72"/>
      <c r="VEM820" s="72"/>
      <c r="VEN820" s="72"/>
      <c r="VEO820" s="72"/>
      <c r="VEP820" s="72"/>
      <c r="VEQ820" s="72"/>
      <c r="VER820" s="72"/>
      <c r="VES820" s="72"/>
      <c r="VET820" s="72"/>
      <c r="VEU820" s="72"/>
      <c r="VEV820" s="72"/>
      <c r="VEW820" s="72"/>
      <c r="VEX820" s="72"/>
      <c r="VEY820" s="72"/>
      <c r="VEZ820" s="72"/>
      <c r="VFA820" s="72"/>
      <c r="VFB820" s="72"/>
      <c r="VFC820" s="72"/>
      <c r="VFD820" s="72"/>
      <c r="VFE820" s="72"/>
      <c r="VFF820" s="72"/>
      <c r="VFG820" s="72"/>
      <c r="VFH820" s="72"/>
      <c r="VFI820" s="72"/>
      <c r="VFJ820" s="72"/>
      <c r="VFK820" s="72"/>
      <c r="VFL820" s="72"/>
      <c r="VFM820" s="72"/>
      <c r="VFN820" s="72"/>
      <c r="VFO820" s="72"/>
      <c r="VFP820" s="72"/>
      <c r="VFQ820" s="72"/>
      <c r="VFR820" s="72"/>
      <c r="VFS820" s="72"/>
      <c r="VFT820" s="72"/>
      <c r="VFU820" s="72"/>
      <c r="VFV820" s="72"/>
      <c r="VFW820" s="72"/>
      <c r="VFX820" s="72"/>
      <c r="VFY820" s="72"/>
      <c r="VFZ820" s="72"/>
      <c r="VGA820" s="72"/>
      <c r="VGB820" s="72"/>
      <c r="VGC820" s="72"/>
      <c r="VGD820" s="72"/>
      <c r="VGE820" s="72"/>
      <c r="VGF820" s="72"/>
      <c r="VGG820" s="72"/>
      <c r="VGH820" s="72"/>
      <c r="VGI820" s="72"/>
      <c r="VGJ820" s="72"/>
      <c r="VGK820" s="72"/>
      <c r="VGL820" s="72"/>
      <c r="VGM820" s="72"/>
      <c r="VGN820" s="72"/>
      <c r="VGO820" s="72"/>
      <c r="VGP820" s="72"/>
      <c r="VGQ820" s="72"/>
      <c r="VGR820" s="72"/>
      <c r="VGS820" s="72"/>
      <c r="VGT820" s="72"/>
      <c r="VGU820" s="72"/>
      <c r="VGV820" s="72"/>
      <c r="VGW820" s="72"/>
      <c r="VGX820" s="72"/>
      <c r="VGY820" s="72"/>
      <c r="VGZ820" s="72"/>
      <c r="VHA820" s="72"/>
      <c r="VHB820" s="72"/>
      <c r="VHC820" s="72"/>
      <c r="VHD820" s="72"/>
      <c r="VHE820" s="72"/>
      <c r="VHF820" s="72"/>
      <c r="VHG820" s="72"/>
      <c r="VHH820" s="72"/>
      <c r="VHI820" s="72"/>
      <c r="VHJ820" s="72"/>
      <c r="VHK820" s="72"/>
      <c r="VHL820" s="72"/>
      <c r="VHM820" s="72"/>
      <c r="VHN820" s="72"/>
      <c r="VHO820" s="72"/>
      <c r="VHP820" s="72"/>
      <c r="VHQ820" s="72"/>
      <c r="VHR820" s="72"/>
      <c r="VHS820" s="72"/>
      <c r="VHT820" s="72"/>
      <c r="VHU820" s="72"/>
      <c r="VHV820" s="72"/>
      <c r="VHW820" s="72"/>
      <c r="VHX820" s="72"/>
      <c r="VHY820" s="72"/>
      <c r="VHZ820" s="72"/>
      <c r="VIA820" s="72"/>
      <c r="VIB820" s="72"/>
      <c r="VIC820" s="72"/>
      <c r="VID820" s="72"/>
      <c r="VIE820" s="72"/>
      <c r="VIF820" s="72"/>
      <c r="VIG820" s="72"/>
      <c r="VIH820" s="72"/>
      <c r="VII820" s="72"/>
      <c r="VIJ820" s="72"/>
      <c r="VIK820" s="72"/>
      <c r="VIL820" s="72"/>
      <c r="VIM820" s="72"/>
      <c r="VIN820" s="72"/>
      <c r="VIO820" s="72"/>
      <c r="VIP820" s="72"/>
      <c r="VIQ820" s="72"/>
      <c r="VIR820" s="72"/>
      <c r="VIS820" s="72"/>
      <c r="VIT820" s="72"/>
      <c r="VIU820" s="72"/>
      <c r="VIV820" s="72"/>
      <c r="VIW820" s="72"/>
      <c r="VIX820" s="72"/>
      <c r="VIY820" s="72"/>
      <c r="VIZ820" s="72"/>
      <c r="VJA820" s="72"/>
      <c r="VJB820" s="72"/>
      <c r="VJC820" s="72"/>
      <c r="VJD820" s="72"/>
      <c r="VJE820" s="72"/>
      <c r="VJF820" s="72"/>
      <c r="VJG820" s="72"/>
      <c r="VJH820" s="72"/>
      <c r="VJI820" s="72"/>
      <c r="VJJ820" s="72"/>
      <c r="VJK820" s="72"/>
      <c r="VJL820" s="72"/>
      <c r="VJM820" s="72"/>
      <c r="VJN820" s="72"/>
      <c r="VJO820" s="72"/>
      <c r="VJP820" s="72"/>
      <c r="VJQ820" s="72"/>
      <c r="VJR820" s="72"/>
      <c r="VJS820" s="72"/>
      <c r="VJT820" s="72"/>
      <c r="VJU820" s="72"/>
      <c r="VJV820" s="72"/>
      <c r="VJW820" s="72"/>
      <c r="VJX820" s="72"/>
      <c r="VJY820" s="72"/>
      <c r="VJZ820" s="72"/>
      <c r="VKA820" s="72"/>
      <c r="VKB820" s="72"/>
      <c r="VKC820" s="72"/>
      <c r="VKD820" s="72"/>
      <c r="VKE820" s="72"/>
      <c r="VKF820" s="72"/>
      <c r="VKG820" s="72"/>
      <c r="VKH820" s="72"/>
      <c r="VKI820" s="72"/>
      <c r="VKJ820" s="72"/>
      <c r="VKK820" s="72"/>
      <c r="VKL820" s="72"/>
      <c r="VKM820" s="72"/>
      <c r="VKN820" s="72"/>
      <c r="VKO820" s="72"/>
      <c r="VKP820" s="72"/>
      <c r="VKQ820" s="72"/>
      <c r="VKR820" s="72"/>
      <c r="VKS820" s="72"/>
      <c r="VKT820" s="72"/>
      <c r="VKU820" s="72"/>
      <c r="VKV820" s="72"/>
      <c r="VKW820" s="72"/>
      <c r="VKX820" s="72"/>
      <c r="VKY820" s="72"/>
      <c r="VKZ820" s="72"/>
      <c r="VLA820" s="72"/>
      <c r="VLB820" s="72"/>
      <c r="VLC820" s="72"/>
      <c r="VLD820" s="72"/>
      <c r="VLE820" s="72"/>
      <c r="VLF820" s="72"/>
      <c r="VLG820" s="72"/>
      <c r="VLH820" s="72"/>
      <c r="VLI820" s="72"/>
      <c r="VLJ820" s="72"/>
      <c r="VLK820" s="72"/>
      <c r="VLL820" s="72"/>
      <c r="VLM820" s="72"/>
      <c r="VLN820" s="72"/>
      <c r="VLO820" s="72"/>
      <c r="VLP820" s="72"/>
      <c r="VLQ820" s="72"/>
      <c r="VLR820" s="72"/>
      <c r="VLS820" s="72"/>
      <c r="VLT820" s="72"/>
      <c r="VLU820" s="72"/>
      <c r="VLV820" s="72"/>
      <c r="VLW820" s="72"/>
      <c r="VLX820" s="72"/>
      <c r="VLY820" s="72"/>
      <c r="VLZ820" s="72"/>
      <c r="VMA820" s="72"/>
      <c r="VMB820" s="72"/>
      <c r="VMC820" s="72"/>
      <c r="VMD820" s="72"/>
      <c r="VME820" s="72"/>
      <c r="VMF820" s="72"/>
      <c r="VMG820" s="72"/>
      <c r="VMH820" s="72"/>
      <c r="VMI820" s="72"/>
      <c r="VMJ820" s="72"/>
      <c r="VMK820" s="72"/>
      <c r="VML820" s="72"/>
      <c r="VMM820" s="72"/>
      <c r="VMN820" s="72"/>
      <c r="VMO820" s="72"/>
      <c r="VMP820" s="72"/>
      <c r="VMQ820" s="72"/>
      <c r="VMR820" s="72"/>
      <c r="VMS820" s="72"/>
      <c r="VMT820" s="72"/>
      <c r="VMU820" s="72"/>
      <c r="VMV820" s="72"/>
      <c r="VMW820" s="72"/>
      <c r="VMX820" s="72"/>
      <c r="VMY820" s="72"/>
      <c r="VMZ820" s="72"/>
      <c r="VNA820" s="72"/>
      <c r="VNB820" s="72"/>
      <c r="VNC820" s="72"/>
      <c r="VND820" s="72"/>
      <c r="VNE820" s="72"/>
      <c r="VNF820" s="72"/>
      <c r="VNG820" s="72"/>
      <c r="VNH820" s="72"/>
      <c r="VNI820" s="72"/>
      <c r="VNJ820" s="72"/>
      <c r="VNK820" s="72"/>
      <c r="VNL820" s="72"/>
      <c r="VNM820" s="72"/>
      <c r="VNN820" s="72"/>
      <c r="VNO820" s="72"/>
      <c r="VNP820" s="72"/>
      <c r="VNQ820" s="72"/>
      <c r="VNR820" s="72"/>
      <c r="VNS820" s="72"/>
      <c r="VNT820" s="72"/>
      <c r="VNU820" s="72"/>
      <c r="VNV820" s="72"/>
      <c r="VNW820" s="72"/>
      <c r="VNX820" s="72"/>
      <c r="VNY820" s="72"/>
      <c r="VNZ820" s="72"/>
      <c r="VOA820" s="72"/>
      <c r="VOB820" s="72"/>
      <c r="VOC820" s="72"/>
      <c r="VOD820" s="72"/>
      <c r="VOE820" s="72"/>
      <c r="VOF820" s="72"/>
      <c r="VOG820" s="72"/>
      <c r="VOH820" s="72"/>
      <c r="VOI820" s="72"/>
      <c r="VOJ820" s="72"/>
      <c r="VOK820" s="72"/>
      <c r="VOL820" s="72"/>
      <c r="VOM820" s="72"/>
      <c r="VON820" s="72"/>
      <c r="VOO820" s="72"/>
      <c r="VOP820" s="72"/>
      <c r="VOQ820" s="72"/>
      <c r="VOR820" s="72"/>
      <c r="VOS820" s="72"/>
      <c r="VOT820" s="72"/>
      <c r="VOU820" s="72"/>
      <c r="VOV820" s="72"/>
      <c r="VOW820" s="72"/>
      <c r="VOX820" s="72"/>
      <c r="VOY820" s="72"/>
      <c r="VOZ820" s="72"/>
      <c r="VPA820" s="72"/>
      <c r="VPB820" s="72"/>
      <c r="VPC820" s="72"/>
      <c r="VPD820" s="72"/>
      <c r="VPE820" s="72"/>
      <c r="VPF820" s="72"/>
      <c r="VPG820" s="72"/>
      <c r="VPH820" s="72"/>
      <c r="VPI820" s="72"/>
      <c r="VPJ820" s="72"/>
      <c r="VPK820" s="72"/>
      <c r="VPL820" s="72"/>
      <c r="VPM820" s="72"/>
      <c r="VPN820" s="72"/>
      <c r="VPO820" s="72"/>
      <c r="VPP820" s="72"/>
      <c r="VPQ820" s="72"/>
      <c r="VPR820" s="72"/>
      <c r="VPS820" s="72"/>
      <c r="VPT820" s="72"/>
      <c r="VPU820" s="72"/>
      <c r="VPV820" s="72"/>
      <c r="VPW820" s="72"/>
      <c r="VPX820" s="72"/>
      <c r="VPY820" s="72"/>
      <c r="VPZ820" s="72"/>
      <c r="VQA820" s="72"/>
      <c r="VQB820" s="72"/>
      <c r="VQC820" s="72"/>
      <c r="VQD820" s="72"/>
      <c r="VQE820" s="72"/>
      <c r="VQF820" s="72"/>
      <c r="VQG820" s="72"/>
      <c r="VQH820" s="72"/>
      <c r="VQI820" s="72"/>
      <c r="VQJ820" s="72"/>
      <c r="VQK820" s="72"/>
      <c r="VQL820" s="72"/>
      <c r="VQM820" s="72"/>
      <c r="VQN820" s="72"/>
      <c r="VQO820" s="72"/>
      <c r="VQP820" s="72"/>
      <c r="VQQ820" s="72"/>
      <c r="VQR820" s="72"/>
      <c r="VQS820" s="72"/>
      <c r="VQT820" s="72"/>
      <c r="VQU820" s="72"/>
      <c r="VQV820" s="72"/>
      <c r="VQW820" s="72"/>
      <c r="VQX820" s="72"/>
      <c r="VQY820" s="72"/>
      <c r="VQZ820" s="72"/>
      <c r="VRA820" s="72"/>
      <c r="VRB820" s="72"/>
      <c r="VRC820" s="72"/>
      <c r="VRD820" s="72"/>
      <c r="VRE820" s="72"/>
      <c r="VRF820" s="72"/>
      <c r="VRG820" s="72"/>
      <c r="VRH820" s="72"/>
      <c r="VRI820" s="72"/>
      <c r="VRJ820" s="72"/>
      <c r="VRK820" s="72"/>
      <c r="VRL820" s="72"/>
      <c r="VRM820" s="72"/>
      <c r="VRN820" s="72"/>
      <c r="VRO820" s="72"/>
      <c r="VRP820" s="72"/>
      <c r="VRQ820" s="72"/>
      <c r="VRR820" s="72"/>
      <c r="VRS820" s="72"/>
      <c r="VRT820" s="72"/>
      <c r="VRU820" s="72"/>
      <c r="VRV820" s="72"/>
      <c r="VRW820" s="72"/>
      <c r="VRX820" s="72"/>
      <c r="VRY820" s="72"/>
      <c r="VRZ820" s="72"/>
      <c r="VSA820" s="72"/>
      <c r="VSB820" s="72"/>
      <c r="VSC820" s="72"/>
      <c r="VSD820" s="72"/>
      <c r="VSE820" s="72"/>
      <c r="VSF820" s="72"/>
      <c r="VSG820" s="72"/>
      <c r="VSH820" s="72"/>
      <c r="VSI820" s="72"/>
      <c r="VSJ820" s="72"/>
      <c r="VSK820" s="72"/>
      <c r="VSL820" s="72"/>
      <c r="VSM820" s="72"/>
      <c r="VSN820" s="72"/>
      <c r="VSO820" s="72"/>
      <c r="VSP820" s="72"/>
      <c r="VSQ820" s="72"/>
      <c r="VSR820" s="72"/>
      <c r="VSS820" s="72"/>
      <c r="VST820" s="72"/>
      <c r="VSU820" s="72"/>
      <c r="VSV820" s="72"/>
      <c r="VSW820" s="72"/>
      <c r="VSX820" s="72"/>
      <c r="VSY820" s="72"/>
      <c r="VSZ820" s="72"/>
      <c r="VTA820" s="72"/>
      <c r="VTB820" s="72"/>
      <c r="VTC820" s="72"/>
      <c r="VTD820" s="72"/>
      <c r="VTE820" s="72"/>
      <c r="VTF820" s="72"/>
      <c r="VTG820" s="72"/>
      <c r="VTH820" s="72"/>
      <c r="VTI820" s="72"/>
      <c r="VTJ820" s="72"/>
      <c r="VTK820" s="72"/>
      <c r="VTL820" s="72"/>
      <c r="VTM820" s="72"/>
      <c r="VTN820" s="72"/>
      <c r="VTO820" s="72"/>
      <c r="VTP820" s="72"/>
      <c r="VTQ820" s="72"/>
      <c r="VTR820" s="72"/>
      <c r="VTS820" s="72"/>
      <c r="VTT820" s="72"/>
      <c r="VTU820" s="72"/>
      <c r="VTV820" s="72"/>
      <c r="VTW820" s="72"/>
      <c r="VTX820" s="72"/>
      <c r="VTY820" s="72"/>
      <c r="VTZ820" s="72"/>
      <c r="VUA820" s="72"/>
      <c r="VUB820" s="72"/>
      <c r="VUC820" s="72"/>
      <c r="VUD820" s="72"/>
      <c r="VUE820" s="72"/>
      <c r="VUF820" s="72"/>
      <c r="VUG820" s="72"/>
      <c r="VUH820" s="72"/>
      <c r="VUI820" s="72"/>
      <c r="VUJ820" s="72"/>
      <c r="VUK820" s="72"/>
      <c r="VUL820" s="72"/>
      <c r="VUM820" s="72"/>
      <c r="VUN820" s="72"/>
      <c r="VUO820" s="72"/>
      <c r="VUP820" s="72"/>
      <c r="VUQ820" s="72"/>
      <c r="VUR820" s="72"/>
      <c r="VUS820" s="72"/>
      <c r="VUT820" s="72"/>
      <c r="VUU820" s="72"/>
      <c r="VUV820" s="72"/>
      <c r="VUW820" s="72"/>
      <c r="VUX820" s="72"/>
      <c r="VUY820" s="72"/>
      <c r="VUZ820" s="72"/>
      <c r="VVA820" s="72"/>
      <c r="VVB820" s="72"/>
      <c r="VVC820" s="72"/>
      <c r="VVD820" s="72"/>
      <c r="VVE820" s="72"/>
      <c r="VVF820" s="72"/>
      <c r="VVG820" s="72"/>
      <c r="VVH820" s="72"/>
      <c r="VVI820" s="72"/>
      <c r="VVJ820" s="72"/>
      <c r="VVK820" s="72"/>
      <c r="VVL820" s="72"/>
      <c r="VVM820" s="72"/>
      <c r="VVN820" s="72"/>
      <c r="VVO820" s="72"/>
      <c r="VVP820" s="72"/>
      <c r="VVQ820" s="72"/>
      <c r="VVR820" s="72"/>
      <c r="VVS820" s="72"/>
      <c r="VVT820" s="72"/>
      <c r="VVU820" s="72"/>
      <c r="VVV820" s="72"/>
      <c r="VVW820" s="72"/>
      <c r="VVX820" s="72"/>
      <c r="VVY820" s="72"/>
      <c r="VVZ820" s="72"/>
      <c r="VWA820" s="72"/>
      <c r="VWB820" s="72"/>
      <c r="VWC820" s="72"/>
      <c r="VWD820" s="72"/>
      <c r="VWE820" s="72"/>
      <c r="VWF820" s="72"/>
      <c r="VWG820" s="72"/>
      <c r="VWH820" s="72"/>
      <c r="VWI820" s="72"/>
      <c r="VWJ820" s="72"/>
      <c r="VWK820" s="72"/>
      <c r="VWL820" s="72"/>
      <c r="VWM820" s="72"/>
      <c r="VWN820" s="72"/>
      <c r="VWO820" s="72"/>
      <c r="VWP820" s="72"/>
      <c r="VWQ820" s="72"/>
      <c r="VWR820" s="72"/>
      <c r="VWS820" s="72"/>
      <c r="VWT820" s="72"/>
      <c r="VWU820" s="72"/>
      <c r="VWV820" s="72"/>
      <c r="VWW820" s="72"/>
      <c r="VWX820" s="72"/>
      <c r="VWY820" s="72"/>
      <c r="VWZ820" s="72"/>
      <c r="VXA820" s="72"/>
      <c r="VXB820" s="72"/>
      <c r="VXC820" s="72"/>
      <c r="VXD820" s="72"/>
      <c r="VXE820" s="72"/>
      <c r="VXF820" s="72"/>
      <c r="VXG820" s="72"/>
      <c r="VXH820" s="72"/>
      <c r="VXI820" s="72"/>
      <c r="VXJ820" s="72"/>
      <c r="VXK820" s="72"/>
      <c r="VXL820" s="72"/>
      <c r="VXM820" s="72"/>
      <c r="VXN820" s="72"/>
      <c r="VXO820" s="72"/>
      <c r="VXP820" s="72"/>
      <c r="VXQ820" s="72"/>
      <c r="VXR820" s="72"/>
      <c r="VXS820" s="72"/>
      <c r="VXT820" s="72"/>
      <c r="VXU820" s="72"/>
      <c r="VXV820" s="72"/>
      <c r="VXW820" s="72"/>
      <c r="VXX820" s="72"/>
      <c r="VXY820" s="72"/>
      <c r="VXZ820" s="72"/>
      <c r="VYA820" s="72"/>
      <c r="VYB820" s="72"/>
      <c r="VYC820" s="72"/>
      <c r="VYD820" s="72"/>
      <c r="VYE820" s="72"/>
      <c r="VYF820" s="72"/>
      <c r="VYG820" s="72"/>
      <c r="VYH820" s="72"/>
      <c r="VYI820" s="72"/>
      <c r="VYJ820" s="72"/>
      <c r="VYK820" s="72"/>
      <c r="VYL820" s="72"/>
      <c r="VYM820" s="72"/>
      <c r="VYN820" s="72"/>
      <c r="VYO820" s="72"/>
      <c r="VYP820" s="72"/>
      <c r="VYQ820" s="72"/>
      <c r="VYR820" s="72"/>
      <c r="VYS820" s="72"/>
      <c r="VYT820" s="72"/>
      <c r="VYU820" s="72"/>
      <c r="VYV820" s="72"/>
      <c r="VYW820" s="72"/>
      <c r="VYX820" s="72"/>
      <c r="VYY820" s="72"/>
      <c r="VYZ820" s="72"/>
      <c r="VZA820" s="72"/>
      <c r="VZB820" s="72"/>
      <c r="VZC820" s="72"/>
      <c r="VZD820" s="72"/>
      <c r="VZE820" s="72"/>
      <c r="VZF820" s="72"/>
      <c r="VZG820" s="72"/>
      <c r="VZH820" s="72"/>
      <c r="VZI820" s="72"/>
      <c r="VZJ820" s="72"/>
      <c r="VZK820" s="72"/>
      <c r="VZL820" s="72"/>
      <c r="VZM820" s="72"/>
      <c r="VZN820" s="72"/>
      <c r="VZO820" s="72"/>
      <c r="VZP820" s="72"/>
      <c r="VZQ820" s="72"/>
      <c r="VZR820" s="72"/>
      <c r="VZS820" s="72"/>
      <c r="VZT820" s="72"/>
      <c r="VZU820" s="72"/>
      <c r="VZV820" s="72"/>
      <c r="VZW820" s="72"/>
      <c r="VZX820" s="72"/>
      <c r="VZY820" s="72"/>
      <c r="VZZ820" s="72"/>
      <c r="WAA820" s="72"/>
      <c r="WAB820" s="72"/>
      <c r="WAC820" s="72"/>
      <c r="WAD820" s="72"/>
      <c r="WAE820" s="72"/>
      <c r="WAF820" s="72"/>
      <c r="WAG820" s="72"/>
      <c r="WAH820" s="72"/>
      <c r="WAI820" s="72"/>
      <c r="WAJ820" s="72"/>
      <c r="WAK820" s="72"/>
      <c r="WAL820" s="72"/>
      <c r="WAM820" s="72"/>
      <c r="WAN820" s="72"/>
      <c r="WAO820" s="72"/>
      <c r="WAP820" s="72"/>
      <c r="WAQ820" s="72"/>
      <c r="WAR820" s="72"/>
      <c r="WAS820" s="72"/>
      <c r="WAT820" s="72"/>
      <c r="WAU820" s="72"/>
      <c r="WAV820" s="72"/>
      <c r="WAW820" s="72"/>
      <c r="WAX820" s="72"/>
      <c r="WAY820" s="72"/>
      <c r="WAZ820" s="72"/>
      <c r="WBA820" s="72"/>
      <c r="WBB820" s="72"/>
      <c r="WBC820" s="72"/>
      <c r="WBD820" s="72"/>
      <c r="WBE820" s="72"/>
      <c r="WBF820" s="72"/>
      <c r="WBG820" s="72"/>
      <c r="WBH820" s="72"/>
      <c r="WBI820" s="72"/>
      <c r="WBJ820" s="72"/>
      <c r="WBK820" s="72"/>
      <c r="WBL820" s="72"/>
      <c r="WBM820" s="72"/>
      <c r="WBN820" s="72"/>
      <c r="WBO820" s="72"/>
      <c r="WBP820" s="72"/>
      <c r="WBQ820" s="72"/>
      <c r="WBR820" s="72"/>
      <c r="WBS820" s="72"/>
      <c r="WBT820" s="72"/>
      <c r="WBU820" s="72"/>
      <c r="WBV820" s="72"/>
      <c r="WBW820" s="72"/>
      <c r="WBX820" s="72"/>
      <c r="WBY820" s="72"/>
      <c r="WBZ820" s="72"/>
      <c r="WCA820" s="72"/>
      <c r="WCB820" s="72"/>
      <c r="WCC820" s="72"/>
      <c r="WCD820" s="72"/>
      <c r="WCE820" s="72"/>
      <c r="WCF820" s="72"/>
      <c r="WCG820" s="72"/>
      <c r="WCH820" s="72"/>
      <c r="WCI820" s="72"/>
      <c r="WCJ820" s="72"/>
      <c r="WCK820" s="72"/>
      <c r="WCL820" s="72"/>
      <c r="WCM820" s="72"/>
      <c r="WCN820" s="72"/>
      <c r="WCO820" s="72"/>
      <c r="WCP820" s="72"/>
      <c r="WCQ820" s="72"/>
      <c r="WCR820" s="72"/>
      <c r="WCS820" s="72"/>
      <c r="WCT820" s="72"/>
      <c r="WCU820" s="72"/>
      <c r="WCV820" s="72"/>
      <c r="WCW820" s="72"/>
      <c r="WCX820" s="72"/>
      <c r="WCY820" s="72"/>
      <c r="WCZ820" s="72"/>
      <c r="WDA820" s="72"/>
      <c r="WDB820" s="72"/>
      <c r="WDC820" s="72"/>
      <c r="WDD820" s="72"/>
      <c r="WDE820" s="72"/>
      <c r="WDF820" s="72"/>
      <c r="WDG820" s="72"/>
      <c r="WDH820" s="72"/>
      <c r="WDI820" s="72"/>
      <c r="WDJ820" s="72"/>
      <c r="WDK820" s="72"/>
      <c r="WDL820" s="72"/>
      <c r="WDM820" s="72"/>
      <c r="WDN820" s="72"/>
      <c r="WDO820" s="72"/>
      <c r="WDP820" s="72"/>
      <c r="WDQ820" s="72"/>
      <c r="WDR820" s="72"/>
      <c r="WDS820" s="72"/>
      <c r="WDT820" s="72"/>
      <c r="WDU820" s="72"/>
      <c r="WDV820" s="72"/>
      <c r="WDW820" s="72"/>
      <c r="WDX820" s="72"/>
      <c r="WDY820" s="72"/>
      <c r="WDZ820" s="72"/>
      <c r="WEA820" s="72"/>
      <c r="WEB820" s="72"/>
      <c r="WEC820" s="72"/>
      <c r="WED820" s="72"/>
      <c r="WEE820" s="72"/>
      <c r="WEF820" s="72"/>
      <c r="WEG820" s="72"/>
      <c r="WEH820" s="72"/>
      <c r="WEI820" s="72"/>
      <c r="WEJ820" s="72"/>
      <c r="WEK820" s="72"/>
      <c r="WEL820" s="72"/>
      <c r="WEM820" s="72"/>
      <c r="WEN820" s="72"/>
      <c r="WEO820" s="72"/>
      <c r="WEP820" s="72"/>
      <c r="WEQ820" s="72"/>
      <c r="WER820" s="72"/>
      <c r="WES820" s="72"/>
      <c r="WET820" s="72"/>
      <c r="WEU820" s="72"/>
      <c r="WEV820" s="72"/>
      <c r="WEW820" s="72"/>
      <c r="WEX820" s="72"/>
      <c r="WEY820" s="72"/>
      <c r="WEZ820" s="72"/>
      <c r="WFA820" s="72"/>
      <c r="WFB820" s="72"/>
      <c r="WFC820" s="72"/>
      <c r="WFD820" s="72"/>
      <c r="WFE820" s="72"/>
      <c r="WFF820" s="72"/>
      <c r="WFG820" s="72"/>
      <c r="WFH820" s="72"/>
      <c r="WFI820" s="72"/>
      <c r="WFJ820" s="72"/>
      <c r="WFK820" s="72"/>
      <c r="WFL820" s="72"/>
      <c r="WFM820" s="72"/>
      <c r="WFN820" s="72"/>
      <c r="WFO820" s="72"/>
      <c r="WFP820" s="72"/>
      <c r="WFQ820" s="72"/>
      <c r="WFR820" s="72"/>
      <c r="WFS820" s="72"/>
      <c r="WFT820" s="72"/>
      <c r="WFU820" s="72"/>
      <c r="WFV820" s="72"/>
      <c r="WFW820" s="72"/>
      <c r="WFX820" s="72"/>
      <c r="WFY820" s="72"/>
      <c r="WFZ820" s="72"/>
      <c r="WGA820" s="72"/>
      <c r="WGB820" s="72"/>
      <c r="WGC820" s="72"/>
      <c r="WGD820" s="72"/>
      <c r="WGE820" s="72"/>
      <c r="WGF820" s="72"/>
      <c r="WGG820" s="72"/>
      <c r="WGH820" s="72"/>
      <c r="WGI820" s="72"/>
      <c r="WGJ820" s="72"/>
      <c r="WGK820" s="72"/>
      <c r="WGL820" s="72"/>
      <c r="WGM820" s="72"/>
      <c r="WGN820" s="72"/>
      <c r="WGO820" s="72"/>
      <c r="WGP820" s="72"/>
      <c r="WGQ820" s="72"/>
      <c r="WGR820" s="72"/>
      <c r="WGS820" s="72"/>
      <c r="WGT820" s="72"/>
      <c r="WGU820" s="72"/>
      <c r="WGV820" s="72"/>
      <c r="WGW820" s="72"/>
      <c r="WGX820" s="72"/>
      <c r="WGY820" s="72"/>
      <c r="WGZ820" s="72"/>
      <c r="WHA820" s="72"/>
      <c r="WHB820" s="72"/>
      <c r="WHC820" s="72"/>
      <c r="WHD820" s="72"/>
      <c r="WHE820" s="72"/>
      <c r="WHF820" s="72"/>
      <c r="WHG820" s="72"/>
      <c r="WHH820" s="72"/>
      <c r="WHI820" s="72"/>
      <c r="WHJ820" s="72"/>
      <c r="WHK820" s="72"/>
      <c r="WHL820" s="72"/>
      <c r="WHM820" s="72"/>
      <c r="WHN820" s="72"/>
      <c r="WHO820" s="72"/>
      <c r="WHP820" s="72"/>
      <c r="WHQ820" s="72"/>
      <c r="WHR820" s="72"/>
      <c r="WHS820" s="72"/>
      <c r="WHT820" s="72"/>
      <c r="WHU820" s="72"/>
      <c r="WHV820" s="72"/>
      <c r="WHW820" s="72"/>
      <c r="WHX820" s="72"/>
      <c r="WHY820" s="72"/>
      <c r="WHZ820" s="72"/>
      <c r="WIA820" s="72"/>
      <c r="WIB820" s="72"/>
      <c r="WIC820" s="72"/>
      <c r="WID820" s="72"/>
      <c r="WIE820" s="72"/>
      <c r="WIF820" s="72"/>
      <c r="WIG820" s="72"/>
      <c r="WIH820" s="72"/>
      <c r="WII820" s="72"/>
      <c r="WIJ820" s="72"/>
      <c r="WIK820" s="72"/>
      <c r="WIL820" s="72"/>
      <c r="WIM820" s="72"/>
      <c r="WIN820" s="72"/>
      <c r="WIO820" s="72"/>
      <c r="WIP820" s="72"/>
      <c r="WIQ820" s="72"/>
      <c r="WIR820" s="72"/>
      <c r="WIS820" s="72"/>
      <c r="WIT820" s="72"/>
      <c r="WIU820" s="72"/>
      <c r="WIV820" s="72"/>
      <c r="WIW820" s="72"/>
      <c r="WIX820" s="72"/>
      <c r="WIY820" s="72"/>
      <c r="WIZ820" s="72"/>
      <c r="WJA820" s="72"/>
      <c r="WJB820" s="72"/>
      <c r="WJC820" s="72"/>
      <c r="WJD820" s="72"/>
      <c r="WJE820" s="72"/>
      <c r="WJF820" s="72"/>
      <c r="WJG820" s="72"/>
      <c r="WJH820" s="72"/>
      <c r="WJI820" s="72"/>
      <c r="WJJ820" s="72"/>
      <c r="WJK820" s="72"/>
      <c r="WJL820" s="72"/>
      <c r="WJM820" s="72"/>
      <c r="WJN820" s="72"/>
      <c r="WJO820" s="72"/>
      <c r="WJP820" s="72"/>
      <c r="WJQ820" s="72"/>
      <c r="WJR820" s="72"/>
      <c r="WJS820" s="72"/>
      <c r="WJT820" s="72"/>
      <c r="WJU820" s="72"/>
      <c r="WJV820" s="72"/>
      <c r="WJW820" s="72"/>
      <c r="WJX820" s="72"/>
      <c r="WJY820" s="72"/>
      <c r="WJZ820" s="72"/>
      <c r="WKA820" s="72"/>
      <c r="WKB820" s="72"/>
      <c r="WKC820" s="72"/>
      <c r="WKD820" s="72"/>
      <c r="WKE820" s="72"/>
      <c r="WKF820" s="72"/>
      <c r="WKG820" s="72"/>
      <c r="WKH820" s="72"/>
      <c r="WKI820" s="72"/>
      <c r="WKJ820" s="72"/>
      <c r="WKK820" s="72"/>
      <c r="WKL820" s="72"/>
      <c r="WKM820" s="72"/>
      <c r="WKN820" s="72"/>
      <c r="WKO820" s="72"/>
      <c r="WKP820" s="72"/>
      <c r="WKQ820" s="72"/>
      <c r="WKR820" s="72"/>
      <c r="WKS820" s="72"/>
      <c r="WKT820" s="72"/>
      <c r="WKU820" s="72"/>
      <c r="WKV820" s="72"/>
      <c r="WKW820" s="72"/>
      <c r="WKX820" s="72"/>
      <c r="WKY820" s="72"/>
      <c r="WKZ820" s="72"/>
      <c r="WLA820" s="72"/>
      <c r="WLB820" s="72"/>
      <c r="WLC820" s="72"/>
      <c r="WLD820" s="72"/>
      <c r="WLE820" s="72"/>
      <c r="WLF820" s="72"/>
      <c r="WLG820" s="72"/>
      <c r="WLH820" s="72"/>
      <c r="WLI820" s="72"/>
      <c r="WLJ820" s="72"/>
      <c r="WLK820" s="72"/>
      <c r="WLL820" s="72"/>
      <c r="WLM820" s="72"/>
      <c r="WLN820" s="72"/>
      <c r="WLO820" s="72"/>
      <c r="WLP820" s="72"/>
      <c r="WLQ820" s="72"/>
      <c r="WLR820" s="72"/>
      <c r="WLS820" s="72"/>
      <c r="WLT820" s="72"/>
      <c r="WLU820" s="72"/>
      <c r="WLV820" s="72"/>
      <c r="WLW820" s="72"/>
      <c r="WLX820" s="72"/>
      <c r="WLY820" s="72"/>
      <c r="WLZ820" s="72"/>
      <c r="WMA820" s="72"/>
      <c r="WMB820" s="72"/>
      <c r="WMC820" s="72"/>
      <c r="WMD820" s="72"/>
      <c r="WME820" s="72"/>
      <c r="WMF820" s="72"/>
      <c r="WMG820" s="72"/>
      <c r="WMH820" s="72"/>
      <c r="WMI820" s="72"/>
      <c r="WMJ820" s="72"/>
      <c r="WMK820" s="72"/>
      <c r="WML820" s="72"/>
      <c r="WMM820" s="72"/>
      <c r="WMN820" s="72"/>
      <c r="WMO820" s="72"/>
      <c r="WMP820" s="72"/>
      <c r="WMQ820" s="72"/>
      <c r="WMR820" s="72"/>
      <c r="WMS820" s="72"/>
      <c r="WMT820" s="72"/>
      <c r="WMU820" s="72"/>
      <c r="WMV820" s="72"/>
      <c r="WMW820" s="72"/>
      <c r="WMX820" s="72"/>
      <c r="WMY820" s="72"/>
      <c r="WMZ820" s="72"/>
      <c r="WNA820" s="72"/>
      <c r="WNB820" s="72"/>
      <c r="WNC820" s="72"/>
      <c r="WND820" s="72"/>
      <c r="WNE820" s="72"/>
      <c r="WNF820" s="72"/>
      <c r="WNG820" s="72"/>
      <c r="WNH820" s="72"/>
      <c r="WNI820" s="72"/>
      <c r="WNJ820" s="72"/>
      <c r="WNK820" s="72"/>
      <c r="WNL820" s="72"/>
      <c r="WNM820" s="72"/>
      <c r="WNN820" s="72"/>
      <c r="WNO820" s="72"/>
      <c r="WNP820" s="72"/>
      <c r="WNQ820" s="72"/>
      <c r="WNR820" s="72"/>
      <c r="WNS820" s="72"/>
      <c r="WNT820" s="72"/>
      <c r="WNU820" s="72"/>
      <c r="WNV820" s="72"/>
      <c r="WNW820" s="72"/>
      <c r="WNX820" s="72"/>
      <c r="WNY820" s="72"/>
      <c r="WNZ820" s="72"/>
      <c r="WOA820" s="72"/>
      <c r="WOB820" s="72"/>
      <c r="WOC820" s="72"/>
      <c r="WOD820" s="72"/>
      <c r="WOE820" s="72"/>
      <c r="WOF820" s="72"/>
      <c r="WOG820" s="72"/>
      <c r="WOH820" s="72"/>
      <c r="WOI820" s="72"/>
      <c r="WOJ820" s="72"/>
      <c r="WOK820" s="72"/>
      <c r="WOL820" s="72"/>
      <c r="WOM820" s="72"/>
      <c r="WON820" s="72"/>
      <c r="WOO820" s="72"/>
      <c r="WOP820" s="72"/>
      <c r="WOQ820" s="72"/>
      <c r="WOR820" s="72"/>
      <c r="WOS820" s="72"/>
      <c r="WOT820" s="72"/>
      <c r="WOU820" s="72"/>
      <c r="WOV820" s="72"/>
      <c r="WOW820" s="72"/>
      <c r="WOX820" s="72"/>
      <c r="WOY820" s="72"/>
      <c r="WOZ820" s="72"/>
      <c r="WPA820" s="72"/>
      <c r="WPB820" s="72"/>
      <c r="WPC820" s="72"/>
      <c r="WPD820" s="72"/>
      <c r="WPE820" s="72"/>
      <c r="WPF820" s="72"/>
      <c r="WPG820" s="72"/>
      <c r="WPH820" s="72"/>
      <c r="WPI820" s="72"/>
      <c r="WPJ820" s="72"/>
      <c r="WPK820" s="72"/>
      <c r="WPL820" s="72"/>
      <c r="WPM820" s="72"/>
      <c r="WPN820" s="72"/>
      <c r="WPO820" s="72"/>
      <c r="WPP820" s="72"/>
      <c r="WPQ820" s="72"/>
      <c r="WPR820" s="72"/>
      <c r="WPS820" s="72"/>
      <c r="WPT820" s="72"/>
      <c r="WPU820" s="72"/>
      <c r="WPV820" s="72"/>
      <c r="WPW820" s="72"/>
      <c r="WPX820" s="72"/>
      <c r="WPY820" s="72"/>
      <c r="WPZ820" s="72"/>
      <c r="WQA820" s="72"/>
      <c r="WQB820" s="72"/>
      <c r="WQC820" s="72"/>
      <c r="WQD820" s="72"/>
      <c r="WQE820" s="72"/>
      <c r="WQF820" s="72"/>
      <c r="WQG820" s="72"/>
      <c r="WQH820" s="72"/>
      <c r="WQI820" s="72"/>
      <c r="WQJ820" s="72"/>
      <c r="WQK820" s="72"/>
      <c r="WQL820" s="72"/>
      <c r="WQM820" s="72"/>
      <c r="WQN820" s="72"/>
      <c r="WQO820" s="72"/>
      <c r="WQP820" s="72"/>
      <c r="WQQ820" s="72"/>
      <c r="WQR820" s="72"/>
      <c r="WQS820" s="72"/>
      <c r="WQT820" s="72"/>
      <c r="WQU820" s="72"/>
      <c r="WQV820" s="72"/>
      <c r="WQW820" s="72"/>
      <c r="WQX820" s="72"/>
      <c r="WQY820" s="72"/>
      <c r="WQZ820" s="72"/>
      <c r="WRA820" s="72"/>
      <c r="WRB820" s="72"/>
      <c r="WRC820" s="72"/>
      <c r="WRD820" s="72"/>
      <c r="WRE820" s="72"/>
      <c r="WRF820" s="72"/>
      <c r="WRG820" s="72"/>
      <c r="WRH820" s="72"/>
      <c r="WRI820" s="72"/>
      <c r="WRJ820" s="72"/>
      <c r="WRK820" s="72"/>
      <c r="WRL820" s="72"/>
      <c r="WRM820" s="72"/>
      <c r="WRN820" s="72"/>
      <c r="WRO820" s="72"/>
      <c r="WRP820" s="72"/>
      <c r="WRQ820" s="72"/>
      <c r="WRR820" s="72"/>
      <c r="WRS820" s="72"/>
      <c r="WRT820" s="72"/>
      <c r="WRU820" s="72"/>
      <c r="WRV820" s="72"/>
      <c r="WRW820" s="72"/>
      <c r="WRX820" s="72"/>
      <c r="WRY820" s="72"/>
      <c r="WRZ820" s="72"/>
      <c r="WSA820" s="72"/>
      <c r="WSB820" s="72"/>
      <c r="WSC820" s="72"/>
      <c r="WSD820" s="72"/>
      <c r="WSE820" s="72"/>
      <c r="WSF820" s="72"/>
      <c r="WSG820" s="72"/>
      <c r="WSH820" s="72"/>
      <c r="WSI820" s="72"/>
      <c r="WSJ820" s="72"/>
      <c r="WSK820" s="72"/>
      <c r="WSL820" s="72"/>
      <c r="WSM820" s="72"/>
      <c r="WSN820" s="72"/>
      <c r="WSO820" s="72"/>
      <c r="WSP820" s="72"/>
      <c r="WSQ820" s="72"/>
      <c r="WSR820" s="72"/>
      <c r="WSS820" s="72"/>
      <c r="WST820" s="72"/>
      <c r="WSU820" s="72"/>
      <c r="WSV820" s="72"/>
      <c r="WSW820" s="72"/>
      <c r="WSX820" s="72"/>
      <c r="WSY820" s="72"/>
      <c r="WSZ820" s="72"/>
      <c r="WTA820" s="72"/>
      <c r="WTB820" s="72"/>
      <c r="WTC820" s="72"/>
      <c r="WTD820" s="72"/>
      <c r="WTE820" s="72"/>
      <c r="WTF820" s="72"/>
      <c r="WTG820" s="72"/>
      <c r="WTH820" s="72"/>
      <c r="WTI820" s="72"/>
      <c r="WTJ820" s="72"/>
      <c r="WTK820" s="72"/>
      <c r="WTL820" s="72"/>
      <c r="WTM820" s="72"/>
      <c r="WTN820" s="72"/>
      <c r="WTO820" s="72"/>
      <c r="WTP820" s="72"/>
      <c r="WTQ820" s="72"/>
      <c r="WTR820" s="72"/>
      <c r="WTS820" s="72"/>
      <c r="WTT820" s="72"/>
      <c r="WTU820" s="72"/>
      <c r="WTV820" s="72"/>
      <c r="WTW820" s="72"/>
      <c r="WTX820" s="72"/>
      <c r="WTY820" s="72"/>
      <c r="WTZ820" s="72"/>
      <c r="WUA820" s="72"/>
      <c r="WUB820" s="72"/>
      <c r="WUC820" s="72"/>
      <c r="WUD820" s="72"/>
      <c r="WUE820" s="72"/>
      <c r="WUF820" s="72"/>
      <c r="WUG820" s="72"/>
      <c r="WUH820" s="72"/>
      <c r="WUI820" s="72"/>
      <c r="WUJ820" s="72"/>
      <c r="WUK820" s="72"/>
      <c r="WUL820" s="72"/>
      <c r="WUM820" s="72"/>
      <c r="WUN820" s="72"/>
      <c r="WUO820" s="72"/>
      <c r="WUP820" s="72"/>
      <c r="WUQ820" s="72"/>
      <c r="WUR820" s="72"/>
      <c r="WUS820" s="72"/>
      <c r="WUT820" s="72"/>
      <c r="WUU820" s="72"/>
      <c r="WUV820" s="72"/>
      <c r="WUW820" s="72"/>
      <c r="WUX820" s="72"/>
      <c r="WUY820" s="72"/>
      <c r="WUZ820" s="72"/>
      <c r="WVA820" s="72"/>
      <c r="WVB820" s="72"/>
      <c r="WVC820" s="72"/>
      <c r="WVD820" s="72"/>
      <c r="WVE820" s="72"/>
      <c r="WVF820" s="72"/>
      <c r="WVG820" s="72"/>
      <c r="WVH820" s="72"/>
      <c r="WVI820" s="72"/>
      <c r="WVJ820" s="72"/>
      <c r="WVK820" s="72"/>
      <c r="WVL820" s="72"/>
      <c r="WVM820" s="72"/>
      <c r="WVN820" s="72"/>
      <c r="WVO820" s="72"/>
      <c r="WVP820" s="72"/>
      <c r="WVQ820" s="72"/>
      <c r="WVR820" s="72"/>
      <c r="WVS820" s="72"/>
      <c r="WVT820" s="72"/>
      <c r="WVU820" s="72"/>
      <c r="WVV820" s="72"/>
      <c r="WVW820" s="72"/>
      <c r="WVX820" s="72"/>
      <c r="WVY820" s="72"/>
      <c r="WVZ820" s="72"/>
      <c r="WWA820" s="72"/>
      <c r="WWB820" s="72"/>
      <c r="WWC820" s="72"/>
      <c r="WWD820" s="72"/>
      <c r="WWE820" s="72"/>
      <c r="WWF820" s="72"/>
      <c r="WWG820" s="72"/>
      <c r="WWH820" s="72"/>
      <c r="WWI820" s="72"/>
      <c r="WWJ820" s="72"/>
      <c r="WWK820" s="72"/>
      <c r="WWL820" s="72"/>
      <c r="WWM820" s="72"/>
      <c r="WWN820" s="72"/>
      <c r="WWO820" s="72"/>
      <c r="WWP820" s="72"/>
      <c r="WWQ820" s="72"/>
      <c r="WWR820" s="72"/>
      <c r="WWS820" s="72"/>
      <c r="WWT820" s="72"/>
      <c r="WWU820" s="72"/>
      <c r="WWV820" s="72"/>
      <c r="WWW820" s="72"/>
      <c r="WWX820" s="72"/>
      <c r="WWY820" s="72"/>
      <c r="WWZ820" s="72"/>
      <c r="WXA820" s="72"/>
      <c r="WXB820" s="72"/>
      <c r="WXC820" s="72"/>
      <c r="WXD820" s="72"/>
      <c r="WXE820" s="72"/>
      <c r="WXF820" s="72"/>
      <c r="WXG820" s="72"/>
      <c r="WXH820" s="72"/>
      <c r="WXI820" s="72"/>
      <c r="WXJ820" s="72"/>
      <c r="WXK820" s="72"/>
      <c r="WXL820" s="72"/>
      <c r="WXM820" s="72"/>
      <c r="WXN820" s="72"/>
      <c r="WXO820" s="72"/>
      <c r="WXP820" s="72"/>
      <c r="WXQ820" s="72"/>
      <c r="WXR820" s="72"/>
      <c r="WXS820" s="72"/>
      <c r="WXT820" s="72"/>
      <c r="WXU820" s="72"/>
      <c r="WXV820" s="72"/>
      <c r="WXW820" s="72"/>
      <c r="WXX820" s="72"/>
      <c r="WXY820" s="72"/>
      <c r="WXZ820" s="72"/>
    </row>
    <row r="821" spans="1:16198" ht="35.25" x14ac:dyDescent="0.5">
      <c r="B821" s="226">
        <v>4</v>
      </c>
      <c r="C821" s="212" t="s">
        <v>13030</v>
      </c>
      <c r="D821" s="206">
        <v>1969</v>
      </c>
      <c r="E821" s="206"/>
      <c r="F821" s="193" t="s">
        <v>17193</v>
      </c>
      <c r="G821" s="206">
        <v>2</v>
      </c>
      <c r="H821" s="206">
        <v>3</v>
      </c>
      <c r="I821" s="207">
        <v>1343.5</v>
      </c>
      <c r="J821" s="207">
        <v>919.2</v>
      </c>
      <c r="K821" s="207">
        <v>919.2</v>
      </c>
      <c r="L821" s="176">
        <v>57</v>
      </c>
      <c r="M821" s="206" t="s">
        <v>17051</v>
      </c>
      <c r="N821" s="206" t="s">
        <v>17089</v>
      </c>
      <c r="O821" s="206" t="s">
        <v>17055</v>
      </c>
      <c r="P821" s="207">
        <v>5747868.4900000002</v>
      </c>
      <c r="Q821" s="210"/>
      <c r="R821" s="207">
        <v>4850776.84</v>
      </c>
      <c r="S821" s="207">
        <v>255304.04</v>
      </c>
      <c r="T821" s="207">
        <f>P821-R821-S821</f>
        <v>641787.61000000034</v>
      </c>
      <c r="U821" s="194">
        <f t="shared" si="476"/>
        <v>4278.2794864160778</v>
      </c>
      <c r="V821" s="210">
        <v>6181.6327502791219</v>
      </c>
    </row>
    <row r="822" spans="1:16198" s="73" customFormat="1" ht="35.25" x14ac:dyDescent="0.5">
      <c r="A822" s="31"/>
      <c r="B822" s="201" t="s">
        <v>342</v>
      </c>
      <c r="C822" s="216"/>
      <c r="D822" s="193" t="s">
        <v>17029</v>
      </c>
      <c r="E822" s="193" t="s">
        <v>17029</v>
      </c>
      <c r="F822" s="193" t="s">
        <v>17029</v>
      </c>
      <c r="G822" s="193" t="s">
        <v>17029</v>
      </c>
      <c r="H822" s="193" t="s">
        <v>17029</v>
      </c>
      <c r="I822" s="198">
        <f>I823</f>
        <v>642.9</v>
      </c>
      <c r="J822" s="198">
        <f t="shared" ref="J822:L822" si="482">J823</f>
        <v>437.2</v>
      </c>
      <c r="K822" s="198">
        <f t="shared" si="482"/>
        <v>437.2</v>
      </c>
      <c r="L822" s="176">
        <f t="shared" si="482"/>
        <v>24</v>
      </c>
      <c r="M822" s="193" t="s">
        <v>17029</v>
      </c>
      <c r="N822" s="193" t="s">
        <v>17029</v>
      </c>
      <c r="O822" s="196" t="s">
        <v>17029</v>
      </c>
      <c r="P822" s="199">
        <f>P823</f>
        <v>4090773.35</v>
      </c>
      <c r="Q822" s="199">
        <f t="shared" ref="Q822:T822" si="483">Q823</f>
        <v>0</v>
      </c>
      <c r="R822" s="198">
        <f t="shared" si="483"/>
        <v>3446446.11</v>
      </c>
      <c r="S822" s="198">
        <f t="shared" si="483"/>
        <v>181391.9</v>
      </c>
      <c r="T822" s="198">
        <f t="shared" si="483"/>
        <v>462935.3400000002</v>
      </c>
      <c r="U822" s="194">
        <f t="shared" si="476"/>
        <v>6363.0010110437088</v>
      </c>
      <c r="V822" s="210">
        <f>V823</f>
        <v>10976.133146679111</v>
      </c>
      <c r="W822" s="72"/>
      <c r="X822" s="72"/>
      <c r="Y822" s="72"/>
      <c r="Z822" s="72"/>
      <c r="AA822" s="72"/>
      <c r="AB822" s="72"/>
      <c r="AC822" s="72"/>
      <c r="AD822" s="72"/>
      <c r="AE822" s="72"/>
      <c r="AF822" s="72"/>
      <c r="AG822" s="72"/>
      <c r="AH822" s="72"/>
      <c r="AI822" s="72"/>
      <c r="AJ822" s="72"/>
      <c r="AK822" s="72"/>
      <c r="AL822" s="72"/>
      <c r="AM822" s="72"/>
      <c r="AN822" s="72"/>
      <c r="AO822" s="72"/>
      <c r="AP822" s="72"/>
      <c r="AQ822" s="72"/>
      <c r="AR822" s="72"/>
      <c r="AS822" s="72"/>
      <c r="AT822" s="72"/>
      <c r="AU822" s="72"/>
      <c r="AV822" s="72"/>
      <c r="AW822" s="72"/>
      <c r="AX822" s="72"/>
      <c r="AY822" s="72"/>
      <c r="AZ822" s="72"/>
      <c r="BA822" s="72"/>
      <c r="BB822" s="72"/>
      <c r="BC822" s="72"/>
      <c r="BD822" s="72"/>
      <c r="BE822" s="72"/>
      <c r="BF822" s="72"/>
      <c r="BG822" s="72"/>
      <c r="BH822" s="72"/>
      <c r="BI822" s="72"/>
      <c r="BJ822" s="72"/>
      <c r="BK822" s="72"/>
      <c r="BL822" s="72"/>
      <c r="BM822" s="72"/>
      <c r="BN822" s="72"/>
      <c r="BO822" s="72"/>
      <c r="BP822" s="72"/>
      <c r="BQ822" s="72"/>
      <c r="BR822" s="72"/>
      <c r="BS822" s="72"/>
      <c r="BT822" s="72"/>
      <c r="BU822" s="72"/>
      <c r="BV822" s="72"/>
      <c r="BW822" s="72"/>
      <c r="BX822" s="72"/>
      <c r="BY822" s="72"/>
      <c r="BZ822" s="72"/>
      <c r="CA822" s="72"/>
      <c r="CB822" s="72"/>
      <c r="CC822" s="72"/>
      <c r="CD822" s="72"/>
      <c r="CE822" s="72"/>
      <c r="CF822" s="72"/>
      <c r="CG822" s="72"/>
      <c r="CH822" s="72"/>
      <c r="CI822" s="72"/>
      <c r="CJ822" s="72"/>
      <c r="CK822" s="72"/>
      <c r="CL822" s="72"/>
      <c r="CM822" s="72"/>
      <c r="CN822" s="72"/>
      <c r="CO822" s="72"/>
      <c r="CP822" s="72"/>
      <c r="CQ822" s="72"/>
      <c r="CR822" s="72"/>
      <c r="CS822" s="72"/>
      <c r="CT822" s="72"/>
      <c r="CU822" s="72"/>
      <c r="CV822" s="72"/>
      <c r="CW822" s="72"/>
      <c r="CX822" s="72"/>
      <c r="CY822" s="72"/>
      <c r="CZ822" s="72"/>
      <c r="DA822" s="72"/>
      <c r="DB822" s="72"/>
      <c r="DC822" s="72"/>
      <c r="DD822" s="72"/>
      <c r="DE822" s="72"/>
      <c r="DF822" s="72"/>
      <c r="DG822" s="72"/>
      <c r="DH822" s="72"/>
      <c r="DI822" s="72"/>
      <c r="DJ822" s="72"/>
      <c r="DK822" s="72"/>
      <c r="DL822" s="72"/>
      <c r="DM822" s="72"/>
      <c r="DN822" s="72"/>
      <c r="DO822" s="72"/>
      <c r="DP822" s="72"/>
      <c r="DQ822" s="72"/>
      <c r="DR822" s="72"/>
      <c r="DS822" s="72"/>
      <c r="DT822" s="72"/>
      <c r="DU822" s="72"/>
      <c r="DV822" s="72"/>
      <c r="DW822" s="72"/>
      <c r="DX822" s="72"/>
      <c r="DY822" s="72"/>
      <c r="DZ822" s="72"/>
      <c r="EA822" s="72"/>
      <c r="EB822" s="72"/>
      <c r="EC822" s="72"/>
      <c r="ED822" s="72"/>
      <c r="EE822" s="72"/>
      <c r="EF822" s="72"/>
      <c r="EG822" s="72"/>
      <c r="EH822" s="72"/>
      <c r="EI822" s="72"/>
      <c r="EJ822" s="72"/>
      <c r="EK822" s="72"/>
      <c r="EL822" s="72"/>
      <c r="EM822" s="72"/>
      <c r="EN822" s="72"/>
      <c r="EO822" s="72"/>
      <c r="EP822" s="72"/>
      <c r="EQ822" s="72"/>
      <c r="ER822" s="72"/>
      <c r="ES822" s="72"/>
      <c r="ET822" s="72"/>
      <c r="EU822" s="72"/>
      <c r="EV822" s="72"/>
      <c r="EW822" s="72"/>
      <c r="EX822" s="72"/>
      <c r="EY822" s="72"/>
      <c r="EZ822" s="72"/>
      <c r="FA822" s="72"/>
      <c r="FB822" s="72"/>
      <c r="FC822" s="72"/>
      <c r="FD822" s="72"/>
      <c r="FE822" s="72"/>
      <c r="FF822" s="72"/>
      <c r="FG822" s="72"/>
      <c r="FH822" s="72"/>
      <c r="FI822" s="72"/>
      <c r="FJ822" s="72"/>
      <c r="FK822" s="72"/>
      <c r="FL822" s="72"/>
      <c r="FM822" s="72"/>
      <c r="FN822" s="72"/>
      <c r="FO822" s="72"/>
      <c r="FP822" s="72"/>
      <c r="FQ822" s="72"/>
      <c r="FR822" s="72"/>
      <c r="FS822" s="72"/>
      <c r="FT822" s="72"/>
      <c r="FU822" s="72"/>
      <c r="FV822" s="72"/>
      <c r="FW822" s="72"/>
      <c r="FX822" s="72"/>
      <c r="FY822" s="72"/>
      <c r="FZ822" s="72"/>
      <c r="GA822" s="72"/>
      <c r="GB822" s="72"/>
      <c r="GC822" s="72"/>
      <c r="GD822" s="72"/>
      <c r="GE822" s="72"/>
      <c r="GF822" s="72"/>
      <c r="GG822" s="72"/>
      <c r="GH822" s="72"/>
      <c r="GI822" s="72"/>
      <c r="GJ822" s="72"/>
      <c r="GK822" s="72"/>
      <c r="GL822" s="72"/>
      <c r="GM822" s="72"/>
      <c r="GN822" s="72"/>
      <c r="GO822" s="72"/>
      <c r="GP822" s="72"/>
      <c r="GQ822" s="72"/>
      <c r="GR822" s="72"/>
      <c r="GS822" s="72"/>
      <c r="GT822" s="72"/>
      <c r="GU822" s="72"/>
      <c r="GV822" s="72"/>
      <c r="GW822" s="72"/>
      <c r="GX822" s="72"/>
      <c r="GY822" s="72"/>
      <c r="GZ822" s="72"/>
      <c r="HA822" s="72"/>
      <c r="HB822" s="72"/>
      <c r="HC822" s="72"/>
      <c r="HD822" s="72"/>
      <c r="HE822" s="72"/>
      <c r="HF822" s="72"/>
      <c r="HG822" s="72"/>
      <c r="HH822" s="72"/>
      <c r="HI822" s="72"/>
      <c r="HJ822" s="72"/>
      <c r="HK822" s="72"/>
      <c r="HL822" s="72"/>
      <c r="HM822" s="72"/>
      <c r="HN822" s="72"/>
      <c r="HO822" s="72"/>
      <c r="HP822" s="72"/>
      <c r="HQ822" s="72"/>
      <c r="HR822" s="72"/>
      <c r="HS822" s="72"/>
      <c r="HT822" s="72"/>
      <c r="HU822" s="72"/>
      <c r="HV822" s="72"/>
      <c r="HW822" s="72"/>
      <c r="HX822" s="72"/>
      <c r="HY822" s="72"/>
      <c r="HZ822" s="72"/>
      <c r="IA822" s="72"/>
      <c r="IB822" s="72"/>
      <c r="IC822" s="72"/>
      <c r="ID822" s="72"/>
      <c r="IE822" s="72"/>
      <c r="IF822" s="72"/>
      <c r="IG822" s="72"/>
      <c r="IH822" s="72"/>
      <c r="II822" s="72"/>
      <c r="IJ822" s="72"/>
      <c r="IK822" s="72"/>
      <c r="IL822" s="72"/>
      <c r="IM822" s="72"/>
      <c r="IN822" s="72"/>
      <c r="IO822" s="72"/>
      <c r="IP822" s="72"/>
      <c r="IQ822" s="72"/>
      <c r="IR822" s="72"/>
      <c r="IS822" s="72"/>
      <c r="IT822" s="72"/>
      <c r="IU822" s="72"/>
      <c r="IV822" s="72"/>
      <c r="IW822" s="72"/>
      <c r="IX822" s="72"/>
      <c r="IY822" s="72"/>
      <c r="IZ822" s="72"/>
      <c r="JA822" s="72"/>
      <c r="JB822" s="72"/>
      <c r="JC822" s="72"/>
      <c r="JD822" s="72"/>
      <c r="JE822" s="72"/>
      <c r="JF822" s="72"/>
      <c r="JG822" s="72"/>
      <c r="JH822" s="72"/>
      <c r="JI822" s="72"/>
      <c r="JJ822" s="72"/>
      <c r="JK822" s="72"/>
      <c r="JL822" s="72"/>
      <c r="JM822" s="72"/>
      <c r="JN822" s="72"/>
      <c r="JO822" s="72"/>
      <c r="JP822" s="72"/>
      <c r="JQ822" s="72"/>
      <c r="JR822" s="72"/>
      <c r="JS822" s="72"/>
      <c r="JT822" s="72"/>
      <c r="JU822" s="72"/>
      <c r="JV822" s="72"/>
      <c r="JW822" s="72"/>
      <c r="JX822" s="72"/>
      <c r="JY822" s="72"/>
      <c r="JZ822" s="72"/>
      <c r="KA822" s="72"/>
      <c r="KB822" s="72"/>
      <c r="KC822" s="72"/>
      <c r="KD822" s="72"/>
      <c r="KE822" s="72"/>
      <c r="KF822" s="72"/>
      <c r="KG822" s="72"/>
      <c r="KH822" s="72"/>
      <c r="KI822" s="72"/>
      <c r="KJ822" s="72"/>
      <c r="KK822" s="72"/>
      <c r="KL822" s="72"/>
      <c r="KM822" s="72"/>
      <c r="KN822" s="72"/>
      <c r="KO822" s="72"/>
      <c r="KP822" s="72"/>
      <c r="KQ822" s="72"/>
      <c r="KR822" s="72"/>
      <c r="KS822" s="72"/>
      <c r="KT822" s="72"/>
      <c r="KU822" s="72"/>
      <c r="KV822" s="72"/>
      <c r="KW822" s="72"/>
      <c r="KX822" s="72"/>
      <c r="KY822" s="72"/>
      <c r="KZ822" s="72"/>
      <c r="LA822" s="72"/>
      <c r="LB822" s="72"/>
      <c r="LC822" s="72"/>
      <c r="LD822" s="72"/>
      <c r="LE822" s="72"/>
      <c r="LF822" s="72"/>
      <c r="LG822" s="72"/>
      <c r="LH822" s="72"/>
      <c r="LI822" s="72"/>
      <c r="LJ822" s="72"/>
      <c r="LK822" s="72"/>
      <c r="LL822" s="72"/>
      <c r="LM822" s="72"/>
      <c r="LN822" s="72"/>
      <c r="LO822" s="72"/>
      <c r="LP822" s="72"/>
      <c r="LQ822" s="72"/>
      <c r="LR822" s="72"/>
      <c r="LS822" s="72"/>
      <c r="LT822" s="72"/>
      <c r="LU822" s="72"/>
      <c r="LV822" s="72"/>
      <c r="LW822" s="72"/>
      <c r="LX822" s="72"/>
      <c r="LY822" s="72"/>
      <c r="LZ822" s="72"/>
      <c r="MA822" s="72"/>
      <c r="MB822" s="72"/>
      <c r="MC822" s="72"/>
      <c r="MD822" s="72"/>
      <c r="ME822" s="72"/>
      <c r="MF822" s="72"/>
      <c r="MG822" s="72"/>
      <c r="MH822" s="72"/>
      <c r="MI822" s="72"/>
      <c r="MJ822" s="72"/>
      <c r="MK822" s="72"/>
      <c r="ML822" s="72"/>
      <c r="MM822" s="72"/>
      <c r="MN822" s="72"/>
      <c r="MO822" s="72"/>
      <c r="MP822" s="72"/>
      <c r="MQ822" s="72"/>
      <c r="MR822" s="72"/>
      <c r="MS822" s="72"/>
      <c r="MT822" s="72"/>
      <c r="MU822" s="72"/>
      <c r="MV822" s="72"/>
      <c r="MW822" s="72"/>
      <c r="MX822" s="72"/>
      <c r="MY822" s="72"/>
      <c r="MZ822" s="72"/>
      <c r="NA822" s="72"/>
      <c r="NB822" s="72"/>
      <c r="NC822" s="72"/>
      <c r="ND822" s="72"/>
      <c r="NE822" s="72"/>
      <c r="NF822" s="72"/>
      <c r="NG822" s="72"/>
      <c r="NH822" s="72"/>
      <c r="NI822" s="72"/>
      <c r="NJ822" s="72"/>
      <c r="NK822" s="72"/>
      <c r="NL822" s="72"/>
      <c r="NM822" s="72"/>
      <c r="NN822" s="72"/>
      <c r="NO822" s="72"/>
      <c r="NP822" s="72"/>
      <c r="NQ822" s="72"/>
      <c r="NR822" s="72"/>
      <c r="NS822" s="72"/>
      <c r="NT822" s="72"/>
      <c r="NU822" s="72"/>
      <c r="NV822" s="72"/>
      <c r="NW822" s="72"/>
      <c r="NX822" s="72"/>
      <c r="NY822" s="72"/>
      <c r="NZ822" s="72"/>
      <c r="OA822" s="72"/>
      <c r="OB822" s="72"/>
      <c r="OC822" s="72"/>
      <c r="OD822" s="72"/>
      <c r="OE822" s="72"/>
      <c r="OF822" s="72"/>
      <c r="OG822" s="72"/>
      <c r="OH822" s="72"/>
      <c r="OI822" s="72"/>
      <c r="OJ822" s="72"/>
      <c r="OK822" s="72"/>
      <c r="OL822" s="72"/>
      <c r="OM822" s="72"/>
      <c r="ON822" s="72"/>
      <c r="OO822" s="72"/>
      <c r="OP822" s="72"/>
      <c r="OQ822" s="72"/>
      <c r="OR822" s="72"/>
      <c r="OS822" s="72"/>
      <c r="OT822" s="72"/>
      <c r="OU822" s="72"/>
      <c r="OV822" s="72"/>
      <c r="OW822" s="72"/>
      <c r="OX822" s="72"/>
      <c r="OY822" s="72"/>
      <c r="OZ822" s="72"/>
      <c r="PA822" s="72"/>
      <c r="PB822" s="72"/>
      <c r="PC822" s="72"/>
      <c r="PD822" s="72"/>
      <c r="PE822" s="72"/>
      <c r="PF822" s="72"/>
      <c r="PG822" s="72"/>
      <c r="PH822" s="72"/>
      <c r="PI822" s="72"/>
      <c r="PJ822" s="72"/>
      <c r="PK822" s="72"/>
      <c r="PL822" s="72"/>
      <c r="PM822" s="72"/>
      <c r="PN822" s="72"/>
      <c r="PO822" s="72"/>
      <c r="PP822" s="72"/>
      <c r="PQ822" s="72"/>
      <c r="PR822" s="72"/>
      <c r="PS822" s="72"/>
      <c r="PT822" s="72"/>
      <c r="PU822" s="72"/>
      <c r="PV822" s="72"/>
      <c r="PW822" s="72"/>
      <c r="PX822" s="72"/>
      <c r="PY822" s="72"/>
      <c r="PZ822" s="72"/>
      <c r="QA822" s="72"/>
      <c r="QB822" s="72"/>
      <c r="QC822" s="72"/>
      <c r="QD822" s="72"/>
      <c r="QE822" s="72"/>
      <c r="QF822" s="72"/>
      <c r="QG822" s="72"/>
      <c r="QH822" s="72"/>
      <c r="QI822" s="72"/>
      <c r="QJ822" s="72"/>
      <c r="QK822" s="72"/>
      <c r="QL822" s="72"/>
      <c r="QM822" s="72"/>
      <c r="QN822" s="72"/>
      <c r="QO822" s="72"/>
      <c r="QP822" s="72"/>
      <c r="QQ822" s="72"/>
      <c r="QR822" s="72"/>
      <c r="QS822" s="72"/>
      <c r="QT822" s="72"/>
      <c r="QU822" s="72"/>
      <c r="QV822" s="72"/>
      <c r="QW822" s="72"/>
      <c r="QX822" s="72"/>
      <c r="QY822" s="72"/>
      <c r="QZ822" s="72"/>
      <c r="RA822" s="72"/>
      <c r="RB822" s="72"/>
      <c r="RC822" s="72"/>
      <c r="RD822" s="72"/>
      <c r="RE822" s="72"/>
      <c r="RF822" s="72"/>
      <c r="RG822" s="72"/>
      <c r="RH822" s="72"/>
      <c r="RI822" s="72"/>
      <c r="RJ822" s="72"/>
      <c r="RK822" s="72"/>
      <c r="RL822" s="72"/>
      <c r="RM822" s="72"/>
      <c r="RN822" s="72"/>
      <c r="RO822" s="72"/>
      <c r="RP822" s="72"/>
      <c r="RQ822" s="72"/>
      <c r="RR822" s="72"/>
      <c r="RS822" s="72"/>
      <c r="RT822" s="72"/>
      <c r="RU822" s="72"/>
      <c r="RV822" s="72"/>
      <c r="RW822" s="72"/>
      <c r="RX822" s="72"/>
      <c r="RY822" s="72"/>
      <c r="RZ822" s="72"/>
      <c r="SA822" s="72"/>
      <c r="SB822" s="72"/>
      <c r="SC822" s="72"/>
      <c r="SD822" s="72"/>
      <c r="SE822" s="72"/>
      <c r="SF822" s="72"/>
      <c r="SG822" s="72"/>
      <c r="SH822" s="72"/>
      <c r="SI822" s="72"/>
      <c r="SJ822" s="72"/>
      <c r="SK822" s="72"/>
      <c r="SL822" s="72"/>
      <c r="SM822" s="72"/>
      <c r="SN822" s="72"/>
      <c r="SO822" s="72"/>
      <c r="SP822" s="72"/>
      <c r="SQ822" s="72"/>
      <c r="SR822" s="72"/>
      <c r="SS822" s="72"/>
      <c r="ST822" s="72"/>
      <c r="SU822" s="72"/>
      <c r="SV822" s="72"/>
      <c r="SW822" s="72"/>
      <c r="SX822" s="72"/>
      <c r="SY822" s="72"/>
      <c r="SZ822" s="72"/>
      <c r="TA822" s="72"/>
      <c r="TB822" s="72"/>
      <c r="TC822" s="72"/>
      <c r="TD822" s="72"/>
      <c r="TE822" s="72"/>
      <c r="TF822" s="72"/>
      <c r="TG822" s="72"/>
      <c r="TH822" s="72"/>
      <c r="TI822" s="72"/>
      <c r="TJ822" s="72"/>
      <c r="TK822" s="72"/>
      <c r="TL822" s="72"/>
      <c r="TM822" s="72"/>
      <c r="TN822" s="72"/>
      <c r="TO822" s="72"/>
      <c r="TP822" s="72"/>
      <c r="TQ822" s="72"/>
      <c r="TR822" s="72"/>
      <c r="TS822" s="72"/>
      <c r="TT822" s="72"/>
      <c r="TU822" s="72"/>
      <c r="TV822" s="72"/>
      <c r="TW822" s="72"/>
      <c r="TX822" s="72"/>
      <c r="TY822" s="72"/>
      <c r="TZ822" s="72"/>
      <c r="UA822" s="72"/>
      <c r="UB822" s="72"/>
      <c r="UC822" s="72"/>
      <c r="UD822" s="72"/>
      <c r="UE822" s="72"/>
      <c r="UF822" s="72"/>
      <c r="UG822" s="72"/>
      <c r="UH822" s="72"/>
      <c r="UI822" s="72"/>
      <c r="UJ822" s="72"/>
      <c r="UK822" s="72"/>
      <c r="UL822" s="72"/>
      <c r="UM822" s="72"/>
      <c r="UN822" s="72"/>
      <c r="UO822" s="72"/>
      <c r="UP822" s="72"/>
      <c r="UQ822" s="72"/>
      <c r="UR822" s="72"/>
      <c r="US822" s="72"/>
      <c r="UT822" s="72"/>
      <c r="UU822" s="72"/>
      <c r="UV822" s="72"/>
      <c r="UW822" s="72"/>
      <c r="UX822" s="72"/>
      <c r="UY822" s="72"/>
      <c r="UZ822" s="72"/>
      <c r="VA822" s="72"/>
      <c r="VB822" s="72"/>
      <c r="VC822" s="72"/>
      <c r="VD822" s="72"/>
      <c r="VE822" s="72"/>
      <c r="VF822" s="72"/>
      <c r="VG822" s="72"/>
      <c r="VH822" s="72"/>
      <c r="VI822" s="72"/>
      <c r="VJ822" s="72"/>
      <c r="VK822" s="72"/>
      <c r="VL822" s="72"/>
      <c r="VM822" s="72"/>
      <c r="VN822" s="72"/>
      <c r="VO822" s="72"/>
      <c r="VP822" s="72"/>
      <c r="VQ822" s="72"/>
      <c r="VR822" s="72"/>
      <c r="VS822" s="72"/>
      <c r="VT822" s="72"/>
      <c r="VU822" s="72"/>
      <c r="VV822" s="72"/>
      <c r="VW822" s="72"/>
      <c r="VX822" s="72"/>
      <c r="VY822" s="72"/>
      <c r="VZ822" s="72"/>
      <c r="WA822" s="72"/>
      <c r="WB822" s="72"/>
      <c r="WC822" s="72"/>
      <c r="WD822" s="72"/>
      <c r="WE822" s="72"/>
      <c r="WF822" s="72"/>
      <c r="WG822" s="72"/>
      <c r="WH822" s="72"/>
      <c r="WI822" s="72"/>
      <c r="WJ822" s="72"/>
      <c r="WK822" s="72"/>
      <c r="WL822" s="72"/>
      <c r="WM822" s="72"/>
      <c r="WN822" s="72"/>
      <c r="WO822" s="72"/>
      <c r="WP822" s="72"/>
      <c r="WQ822" s="72"/>
      <c r="WR822" s="72"/>
      <c r="WS822" s="72"/>
      <c r="WT822" s="72"/>
      <c r="WU822" s="72"/>
      <c r="WV822" s="72"/>
      <c r="WW822" s="72"/>
      <c r="WX822" s="72"/>
      <c r="WY822" s="72"/>
      <c r="WZ822" s="72"/>
      <c r="XA822" s="72"/>
      <c r="XB822" s="72"/>
      <c r="XC822" s="72"/>
      <c r="XD822" s="72"/>
      <c r="XE822" s="72"/>
      <c r="XF822" s="72"/>
      <c r="XG822" s="72"/>
      <c r="XH822" s="72"/>
      <c r="XI822" s="72"/>
      <c r="XJ822" s="72"/>
      <c r="XK822" s="72"/>
      <c r="XL822" s="72"/>
      <c r="XM822" s="72"/>
      <c r="XN822" s="72"/>
      <c r="XO822" s="72"/>
      <c r="XP822" s="72"/>
      <c r="XQ822" s="72"/>
      <c r="XR822" s="72"/>
      <c r="XS822" s="72"/>
      <c r="XT822" s="72"/>
      <c r="XU822" s="72"/>
      <c r="XV822" s="72"/>
      <c r="XW822" s="72"/>
      <c r="XX822" s="72"/>
      <c r="XY822" s="72"/>
      <c r="XZ822" s="72"/>
      <c r="YA822" s="72"/>
      <c r="YB822" s="72"/>
      <c r="YC822" s="72"/>
      <c r="YD822" s="72"/>
      <c r="YE822" s="72"/>
      <c r="YF822" s="72"/>
      <c r="YG822" s="72"/>
      <c r="YH822" s="72"/>
      <c r="YI822" s="72"/>
      <c r="YJ822" s="72"/>
      <c r="YK822" s="72"/>
      <c r="YL822" s="72"/>
      <c r="YM822" s="72"/>
      <c r="YN822" s="72"/>
      <c r="YO822" s="72"/>
      <c r="YP822" s="72"/>
      <c r="YQ822" s="72"/>
      <c r="YR822" s="72"/>
      <c r="YS822" s="72"/>
      <c r="YT822" s="72"/>
      <c r="YU822" s="72"/>
      <c r="YV822" s="72"/>
      <c r="YW822" s="72"/>
      <c r="YX822" s="72"/>
      <c r="YY822" s="72"/>
      <c r="YZ822" s="72"/>
      <c r="ZA822" s="72"/>
      <c r="ZB822" s="72"/>
      <c r="ZC822" s="72"/>
      <c r="ZD822" s="72"/>
      <c r="ZE822" s="72"/>
      <c r="ZF822" s="72"/>
      <c r="ZG822" s="72"/>
      <c r="ZH822" s="72"/>
      <c r="ZI822" s="72"/>
      <c r="ZJ822" s="72"/>
      <c r="ZK822" s="72"/>
      <c r="ZL822" s="72"/>
      <c r="ZM822" s="72"/>
      <c r="ZN822" s="72"/>
      <c r="ZO822" s="72"/>
      <c r="ZP822" s="72"/>
      <c r="ZQ822" s="72"/>
      <c r="ZR822" s="72"/>
      <c r="ZS822" s="72"/>
      <c r="ZT822" s="72"/>
      <c r="ZU822" s="72"/>
      <c r="ZV822" s="72"/>
      <c r="ZW822" s="72"/>
      <c r="ZX822" s="72"/>
      <c r="ZY822" s="72"/>
      <c r="ZZ822" s="72"/>
      <c r="AAA822" s="72"/>
      <c r="AAB822" s="72"/>
      <c r="AAC822" s="72"/>
      <c r="AAD822" s="72"/>
      <c r="AAE822" s="72"/>
      <c r="AAF822" s="72"/>
      <c r="AAG822" s="72"/>
      <c r="AAH822" s="72"/>
      <c r="AAI822" s="72"/>
      <c r="AAJ822" s="72"/>
      <c r="AAK822" s="72"/>
      <c r="AAL822" s="72"/>
      <c r="AAM822" s="72"/>
      <c r="AAN822" s="72"/>
      <c r="AAO822" s="72"/>
      <c r="AAP822" s="72"/>
      <c r="AAQ822" s="72"/>
      <c r="AAR822" s="72"/>
      <c r="AAS822" s="72"/>
      <c r="AAT822" s="72"/>
      <c r="AAU822" s="72"/>
      <c r="AAV822" s="72"/>
      <c r="AAW822" s="72"/>
      <c r="AAX822" s="72"/>
      <c r="AAY822" s="72"/>
      <c r="AAZ822" s="72"/>
      <c r="ABA822" s="72"/>
      <c r="ABB822" s="72"/>
      <c r="ABC822" s="72"/>
      <c r="ABD822" s="72"/>
      <c r="ABE822" s="72"/>
      <c r="ABF822" s="72"/>
      <c r="ABG822" s="72"/>
      <c r="ABH822" s="72"/>
      <c r="ABI822" s="72"/>
      <c r="ABJ822" s="72"/>
      <c r="ABK822" s="72"/>
      <c r="ABL822" s="72"/>
      <c r="ABM822" s="72"/>
      <c r="ABN822" s="72"/>
      <c r="ABO822" s="72"/>
      <c r="ABP822" s="72"/>
      <c r="ABQ822" s="72"/>
      <c r="ABR822" s="72"/>
      <c r="ABS822" s="72"/>
      <c r="ABT822" s="72"/>
      <c r="ABU822" s="72"/>
      <c r="ABV822" s="72"/>
      <c r="ABW822" s="72"/>
      <c r="ABX822" s="72"/>
      <c r="ABY822" s="72"/>
      <c r="ABZ822" s="72"/>
      <c r="ACA822" s="72"/>
      <c r="ACB822" s="72"/>
      <c r="ACC822" s="72"/>
      <c r="ACD822" s="72"/>
      <c r="ACE822" s="72"/>
      <c r="ACF822" s="72"/>
      <c r="ACG822" s="72"/>
      <c r="ACH822" s="72"/>
      <c r="ACI822" s="72"/>
      <c r="ACJ822" s="72"/>
      <c r="ACK822" s="72"/>
      <c r="ACL822" s="72"/>
      <c r="ACM822" s="72"/>
      <c r="ACN822" s="72"/>
      <c r="ACO822" s="72"/>
      <c r="ACP822" s="72"/>
      <c r="ACQ822" s="72"/>
      <c r="ACR822" s="72"/>
      <c r="ACS822" s="72"/>
      <c r="ACT822" s="72"/>
      <c r="ACU822" s="72"/>
      <c r="ACV822" s="72"/>
      <c r="ACW822" s="72"/>
      <c r="ACX822" s="72"/>
      <c r="ACY822" s="72"/>
      <c r="ACZ822" s="72"/>
      <c r="ADA822" s="72"/>
      <c r="ADB822" s="72"/>
      <c r="ADC822" s="72"/>
      <c r="ADD822" s="72"/>
      <c r="ADE822" s="72"/>
      <c r="ADF822" s="72"/>
      <c r="ADG822" s="72"/>
      <c r="ADH822" s="72"/>
      <c r="ADI822" s="72"/>
      <c r="ADJ822" s="72"/>
      <c r="ADK822" s="72"/>
      <c r="ADL822" s="72"/>
      <c r="ADM822" s="72"/>
      <c r="ADN822" s="72"/>
      <c r="ADO822" s="72"/>
      <c r="ADP822" s="72"/>
      <c r="ADQ822" s="72"/>
      <c r="ADR822" s="72"/>
      <c r="ADS822" s="72"/>
      <c r="ADT822" s="72"/>
      <c r="ADU822" s="72"/>
      <c r="ADV822" s="72"/>
      <c r="ADW822" s="72"/>
      <c r="ADX822" s="72"/>
      <c r="ADY822" s="72"/>
      <c r="ADZ822" s="72"/>
      <c r="AEA822" s="72"/>
      <c r="AEB822" s="72"/>
      <c r="AEC822" s="72"/>
      <c r="AED822" s="72"/>
      <c r="AEE822" s="72"/>
      <c r="AEF822" s="72"/>
      <c r="AEG822" s="72"/>
      <c r="AEH822" s="72"/>
      <c r="AEI822" s="72"/>
      <c r="AEJ822" s="72"/>
      <c r="AEK822" s="72"/>
      <c r="AEL822" s="72"/>
      <c r="AEM822" s="72"/>
      <c r="AEN822" s="72"/>
      <c r="AEO822" s="72"/>
      <c r="AEP822" s="72"/>
      <c r="AEQ822" s="72"/>
      <c r="AER822" s="72"/>
      <c r="AES822" s="72"/>
      <c r="AET822" s="72"/>
      <c r="AEU822" s="72"/>
      <c r="AEV822" s="72"/>
      <c r="AEW822" s="72"/>
      <c r="AEX822" s="72"/>
      <c r="AEY822" s="72"/>
      <c r="AEZ822" s="72"/>
      <c r="AFA822" s="72"/>
      <c r="AFB822" s="72"/>
      <c r="AFC822" s="72"/>
      <c r="AFD822" s="72"/>
      <c r="AFE822" s="72"/>
      <c r="AFF822" s="72"/>
      <c r="AFG822" s="72"/>
      <c r="AFH822" s="72"/>
      <c r="AFI822" s="72"/>
      <c r="AFJ822" s="72"/>
      <c r="AFK822" s="72"/>
      <c r="AFL822" s="72"/>
      <c r="AFM822" s="72"/>
      <c r="AFN822" s="72"/>
      <c r="AFO822" s="72"/>
      <c r="AFP822" s="72"/>
      <c r="AFQ822" s="72"/>
      <c r="AFR822" s="72"/>
      <c r="AFS822" s="72"/>
      <c r="AFT822" s="72"/>
      <c r="AFU822" s="72"/>
      <c r="AFV822" s="72"/>
      <c r="AFW822" s="72"/>
      <c r="AFX822" s="72"/>
      <c r="AFY822" s="72"/>
      <c r="AFZ822" s="72"/>
      <c r="AGA822" s="72"/>
      <c r="AGB822" s="72"/>
      <c r="AGC822" s="72"/>
      <c r="AGD822" s="72"/>
      <c r="AGE822" s="72"/>
      <c r="AGF822" s="72"/>
      <c r="AGG822" s="72"/>
      <c r="AGH822" s="72"/>
      <c r="AGI822" s="72"/>
      <c r="AGJ822" s="72"/>
      <c r="AGK822" s="72"/>
      <c r="AGL822" s="72"/>
      <c r="AGM822" s="72"/>
      <c r="AGN822" s="72"/>
      <c r="AGO822" s="72"/>
      <c r="AGP822" s="72"/>
      <c r="AGQ822" s="72"/>
      <c r="AGR822" s="72"/>
      <c r="AGS822" s="72"/>
      <c r="AGT822" s="72"/>
      <c r="AGU822" s="72"/>
      <c r="AGV822" s="72"/>
      <c r="AGW822" s="72"/>
      <c r="AGX822" s="72"/>
      <c r="AGY822" s="72"/>
      <c r="AGZ822" s="72"/>
      <c r="AHA822" s="72"/>
      <c r="AHB822" s="72"/>
      <c r="AHC822" s="72"/>
      <c r="AHD822" s="72"/>
      <c r="AHE822" s="72"/>
      <c r="AHF822" s="72"/>
      <c r="AHG822" s="72"/>
      <c r="AHH822" s="72"/>
      <c r="AHI822" s="72"/>
      <c r="AHJ822" s="72"/>
      <c r="AHK822" s="72"/>
      <c r="AHL822" s="72"/>
      <c r="AHM822" s="72"/>
      <c r="AHN822" s="72"/>
      <c r="AHO822" s="72"/>
      <c r="AHP822" s="72"/>
      <c r="AHQ822" s="72"/>
      <c r="AHR822" s="72"/>
      <c r="AHS822" s="72"/>
      <c r="AHT822" s="72"/>
      <c r="AHU822" s="72"/>
      <c r="AHV822" s="72"/>
      <c r="AHW822" s="72"/>
      <c r="AHX822" s="72"/>
      <c r="AHY822" s="72"/>
      <c r="AHZ822" s="72"/>
      <c r="AIA822" s="72"/>
      <c r="AIB822" s="72"/>
      <c r="AIC822" s="72"/>
      <c r="AID822" s="72"/>
      <c r="AIE822" s="72"/>
      <c r="AIF822" s="72"/>
      <c r="AIG822" s="72"/>
      <c r="AIH822" s="72"/>
      <c r="AII822" s="72"/>
      <c r="AIJ822" s="72"/>
      <c r="AIK822" s="72"/>
      <c r="AIL822" s="72"/>
      <c r="AIM822" s="72"/>
      <c r="AIN822" s="72"/>
      <c r="AIO822" s="72"/>
      <c r="AIP822" s="72"/>
      <c r="AIQ822" s="72"/>
      <c r="AIR822" s="72"/>
      <c r="AIS822" s="72"/>
      <c r="AIT822" s="72"/>
      <c r="AIU822" s="72"/>
      <c r="AIV822" s="72"/>
      <c r="AIW822" s="72"/>
      <c r="AIX822" s="72"/>
      <c r="AIY822" s="72"/>
      <c r="AIZ822" s="72"/>
      <c r="AJA822" s="72"/>
      <c r="AJB822" s="72"/>
      <c r="AJC822" s="72"/>
      <c r="AJD822" s="72"/>
      <c r="AJE822" s="72"/>
      <c r="AJF822" s="72"/>
      <c r="AJG822" s="72"/>
      <c r="AJH822" s="72"/>
      <c r="AJI822" s="72"/>
      <c r="AJJ822" s="72"/>
      <c r="AJK822" s="72"/>
      <c r="AJL822" s="72"/>
      <c r="AJM822" s="72"/>
      <c r="AJN822" s="72"/>
      <c r="AJO822" s="72"/>
      <c r="AJP822" s="72"/>
      <c r="AJQ822" s="72"/>
      <c r="AJR822" s="72"/>
      <c r="AJS822" s="72"/>
      <c r="AJT822" s="72"/>
      <c r="AJU822" s="72"/>
      <c r="AJV822" s="72"/>
      <c r="AJW822" s="72"/>
      <c r="AJX822" s="72"/>
      <c r="AJY822" s="72"/>
      <c r="AJZ822" s="72"/>
      <c r="AKA822" s="72"/>
      <c r="AKB822" s="72"/>
      <c r="AKC822" s="72"/>
      <c r="AKD822" s="72"/>
      <c r="AKE822" s="72"/>
      <c r="AKF822" s="72"/>
      <c r="AKG822" s="72"/>
      <c r="AKH822" s="72"/>
      <c r="AKI822" s="72"/>
      <c r="AKJ822" s="72"/>
      <c r="AKK822" s="72"/>
      <c r="AKL822" s="72"/>
      <c r="AKM822" s="72"/>
      <c r="AKN822" s="72"/>
      <c r="AKO822" s="72"/>
      <c r="AKP822" s="72"/>
      <c r="AKQ822" s="72"/>
      <c r="AKR822" s="72"/>
      <c r="AKS822" s="72"/>
      <c r="AKT822" s="72"/>
      <c r="AKU822" s="72"/>
      <c r="AKV822" s="72"/>
      <c r="AKW822" s="72"/>
      <c r="AKX822" s="72"/>
      <c r="AKY822" s="72"/>
      <c r="AKZ822" s="72"/>
      <c r="ALA822" s="72"/>
      <c r="ALB822" s="72"/>
      <c r="ALC822" s="72"/>
      <c r="ALD822" s="72"/>
      <c r="ALE822" s="72"/>
      <c r="ALF822" s="72"/>
      <c r="ALG822" s="72"/>
      <c r="ALH822" s="72"/>
      <c r="ALI822" s="72"/>
      <c r="ALJ822" s="72"/>
      <c r="ALK822" s="72"/>
      <c r="ALL822" s="72"/>
      <c r="ALM822" s="72"/>
      <c r="ALN822" s="72"/>
      <c r="ALO822" s="72"/>
      <c r="ALP822" s="72"/>
      <c r="ALQ822" s="72"/>
      <c r="ALR822" s="72"/>
      <c r="ALS822" s="72"/>
      <c r="ALT822" s="72"/>
      <c r="ALU822" s="72"/>
      <c r="ALV822" s="72"/>
      <c r="ALW822" s="72"/>
      <c r="ALX822" s="72"/>
      <c r="ALY822" s="72"/>
      <c r="ALZ822" s="72"/>
      <c r="AMA822" s="72"/>
      <c r="AMB822" s="72"/>
      <c r="AMC822" s="72"/>
      <c r="AMD822" s="72"/>
      <c r="AME822" s="72"/>
      <c r="AMF822" s="72"/>
      <c r="AMG822" s="72"/>
      <c r="AMH822" s="72"/>
      <c r="AMI822" s="72"/>
      <c r="AMJ822" s="72"/>
      <c r="AMK822" s="72"/>
      <c r="AML822" s="72"/>
      <c r="AMM822" s="72"/>
      <c r="AMN822" s="72"/>
      <c r="AMO822" s="72"/>
      <c r="AMP822" s="72"/>
      <c r="AMQ822" s="72"/>
      <c r="AMR822" s="72"/>
      <c r="AMS822" s="72"/>
      <c r="AMT822" s="72"/>
      <c r="AMU822" s="72"/>
      <c r="AMV822" s="72"/>
      <c r="AMW822" s="72"/>
      <c r="AMX822" s="72"/>
      <c r="AMY822" s="72"/>
      <c r="AMZ822" s="72"/>
      <c r="ANA822" s="72"/>
      <c r="ANB822" s="72"/>
      <c r="ANC822" s="72"/>
      <c r="AND822" s="72"/>
      <c r="ANE822" s="72"/>
      <c r="ANF822" s="72"/>
      <c r="ANG822" s="72"/>
      <c r="ANH822" s="72"/>
      <c r="ANI822" s="72"/>
      <c r="ANJ822" s="72"/>
      <c r="ANK822" s="72"/>
      <c r="ANL822" s="72"/>
      <c r="ANM822" s="72"/>
      <c r="ANN822" s="72"/>
      <c r="ANO822" s="72"/>
      <c r="ANP822" s="72"/>
      <c r="ANQ822" s="72"/>
      <c r="ANR822" s="72"/>
      <c r="ANS822" s="72"/>
      <c r="ANT822" s="72"/>
      <c r="ANU822" s="72"/>
      <c r="ANV822" s="72"/>
      <c r="ANW822" s="72"/>
      <c r="ANX822" s="72"/>
      <c r="ANY822" s="72"/>
      <c r="ANZ822" s="72"/>
      <c r="AOA822" s="72"/>
      <c r="AOB822" s="72"/>
      <c r="AOC822" s="72"/>
      <c r="AOD822" s="72"/>
      <c r="AOE822" s="72"/>
      <c r="AOF822" s="72"/>
      <c r="AOG822" s="72"/>
      <c r="AOH822" s="72"/>
      <c r="AOI822" s="72"/>
      <c r="AOJ822" s="72"/>
      <c r="AOK822" s="72"/>
      <c r="AOL822" s="72"/>
      <c r="AOM822" s="72"/>
      <c r="AON822" s="72"/>
      <c r="AOO822" s="72"/>
      <c r="AOP822" s="72"/>
      <c r="AOQ822" s="72"/>
      <c r="AOR822" s="72"/>
      <c r="AOS822" s="72"/>
      <c r="AOT822" s="72"/>
      <c r="AOU822" s="72"/>
      <c r="AOV822" s="72"/>
      <c r="AOW822" s="72"/>
      <c r="AOX822" s="72"/>
      <c r="AOY822" s="72"/>
      <c r="AOZ822" s="72"/>
      <c r="APA822" s="72"/>
      <c r="APB822" s="72"/>
      <c r="APC822" s="72"/>
      <c r="APD822" s="72"/>
      <c r="APE822" s="72"/>
      <c r="APF822" s="72"/>
      <c r="APG822" s="72"/>
      <c r="APH822" s="72"/>
      <c r="API822" s="72"/>
      <c r="APJ822" s="72"/>
      <c r="APK822" s="72"/>
      <c r="APL822" s="72"/>
      <c r="APM822" s="72"/>
      <c r="APN822" s="72"/>
      <c r="APO822" s="72"/>
      <c r="APP822" s="72"/>
      <c r="APQ822" s="72"/>
      <c r="APR822" s="72"/>
      <c r="APS822" s="72"/>
      <c r="APT822" s="72"/>
      <c r="APU822" s="72"/>
      <c r="APV822" s="72"/>
      <c r="APW822" s="72"/>
      <c r="APX822" s="72"/>
      <c r="APY822" s="72"/>
      <c r="APZ822" s="72"/>
      <c r="AQA822" s="72"/>
      <c r="AQB822" s="72"/>
      <c r="AQC822" s="72"/>
      <c r="AQD822" s="72"/>
      <c r="AQE822" s="72"/>
      <c r="AQF822" s="72"/>
      <c r="AQG822" s="72"/>
      <c r="AQH822" s="72"/>
      <c r="AQI822" s="72"/>
      <c r="AQJ822" s="72"/>
      <c r="AQK822" s="72"/>
      <c r="AQL822" s="72"/>
      <c r="AQM822" s="72"/>
      <c r="AQN822" s="72"/>
      <c r="AQO822" s="72"/>
      <c r="AQP822" s="72"/>
      <c r="AQQ822" s="72"/>
      <c r="AQR822" s="72"/>
      <c r="AQS822" s="72"/>
      <c r="AQT822" s="72"/>
      <c r="AQU822" s="72"/>
      <c r="AQV822" s="72"/>
      <c r="AQW822" s="72"/>
      <c r="AQX822" s="72"/>
      <c r="AQY822" s="72"/>
      <c r="AQZ822" s="72"/>
      <c r="ARA822" s="72"/>
      <c r="ARB822" s="72"/>
      <c r="ARC822" s="72"/>
      <c r="ARD822" s="72"/>
      <c r="ARE822" s="72"/>
      <c r="ARF822" s="72"/>
      <c r="ARG822" s="72"/>
      <c r="ARH822" s="72"/>
      <c r="ARI822" s="72"/>
      <c r="ARJ822" s="72"/>
      <c r="ARK822" s="72"/>
      <c r="ARL822" s="72"/>
      <c r="ARM822" s="72"/>
      <c r="ARN822" s="72"/>
      <c r="ARO822" s="72"/>
      <c r="ARP822" s="72"/>
      <c r="ARQ822" s="72"/>
      <c r="ARR822" s="72"/>
      <c r="ARS822" s="72"/>
      <c r="ART822" s="72"/>
      <c r="ARU822" s="72"/>
      <c r="ARV822" s="72"/>
      <c r="ARW822" s="72"/>
      <c r="ARX822" s="72"/>
      <c r="ARY822" s="72"/>
      <c r="ARZ822" s="72"/>
      <c r="ASA822" s="72"/>
      <c r="ASB822" s="72"/>
      <c r="ASC822" s="72"/>
      <c r="ASD822" s="72"/>
      <c r="ASE822" s="72"/>
      <c r="ASF822" s="72"/>
      <c r="ASG822" s="72"/>
      <c r="ASH822" s="72"/>
      <c r="ASI822" s="72"/>
      <c r="ASJ822" s="72"/>
      <c r="ASK822" s="72"/>
      <c r="ASL822" s="72"/>
      <c r="ASM822" s="72"/>
      <c r="ASN822" s="72"/>
      <c r="ASO822" s="72"/>
      <c r="ASP822" s="72"/>
      <c r="ASQ822" s="72"/>
      <c r="ASR822" s="72"/>
      <c r="ASS822" s="72"/>
      <c r="AST822" s="72"/>
      <c r="ASU822" s="72"/>
      <c r="ASV822" s="72"/>
      <c r="ASW822" s="72"/>
      <c r="ASX822" s="72"/>
      <c r="ASY822" s="72"/>
      <c r="ASZ822" s="72"/>
      <c r="ATA822" s="72"/>
      <c r="ATB822" s="72"/>
      <c r="ATC822" s="72"/>
      <c r="ATD822" s="72"/>
      <c r="ATE822" s="72"/>
      <c r="ATF822" s="72"/>
      <c r="ATG822" s="72"/>
      <c r="ATH822" s="72"/>
      <c r="ATI822" s="72"/>
      <c r="ATJ822" s="72"/>
      <c r="ATK822" s="72"/>
      <c r="ATL822" s="72"/>
      <c r="ATM822" s="72"/>
      <c r="ATN822" s="72"/>
      <c r="ATO822" s="72"/>
      <c r="ATP822" s="72"/>
      <c r="ATQ822" s="72"/>
      <c r="ATR822" s="72"/>
      <c r="ATS822" s="72"/>
      <c r="ATT822" s="72"/>
      <c r="ATU822" s="72"/>
      <c r="ATV822" s="72"/>
      <c r="ATW822" s="72"/>
      <c r="ATX822" s="72"/>
      <c r="ATY822" s="72"/>
      <c r="ATZ822" s="72"/>
      <c r="AUA822" s="72"/>
      <c r="AUB822" s="72"/>
      <c r="AUC822" s="72"/>
      <c r="AUD822" s="72"/>
      <c r="AUE822" s="72"/>
      <c r="AUF822" s="72"/>
      <c r="AUG822" s="72"/>
      <c r="AUH822" s="72"/>
      <c r="AUI822" s="72"/>
      <c r="AUJ822" s="72"/>
      <c r="AUK822" s="72"/>
      <c r="AUL822" s="72"/>
      <c r="AUM822" s="72"/>
      <c r="AUN822" s="72"/>
      <c r="AUO822" s="72"/>
      <c r="AUP822" s="72"/>
      <c r="AUQ822" s="72"/>
      <c r="AUR822" s="72"/>
      <c r="AUS822" s="72"/>
      <c r="AUT822" s="72"/>
      <c r="AUU822" s="72"/>
      <c r="AUV822" s="72"/>
      <c r="AUW822" s="72"/>
      <c r="AUX822" s="72"/>
      <c r="AUY822" s="72"/>
      <c r="AUZ822" s="72"/>
      <c r="AVA822" s="72"/>
      <c r="AVB822" s="72"/>
      <c r="AVC822" s="72"/>
      <c r="AVD822" s="72"/>
      <c r="AVE822" s="72"/>
      <c r="AVF822" s="72"/>
      <c r="AVG822" s="72"/>
      <c r="AVH822" s="72"/>
      <c r="AVI822" s="72"/>
      <c r="AVJ822" s="72"/>
      <c r="AVK822" s="72"/>
      <c r="AVL822" s="72"/>
      <c r="AVM822" s="72"/>
      <c r="AVN822" s="72"/>
      <c r="AVO822" s="72"/>
      <c r="AVP822" s="72"/>
      <c r="AVQ822" s="72"/>
      <c r="AVR822" s="72"/>
      <c r="AVS822" s="72"/>
      <c r="AVT822" s="72"/>
      <c r="AVU822" s="72"/>
      <c r="AVV822" s="72"/>
      <c r="AVW822" s="72"/>
      <c r="AVX822" s="72"/>
      <c r="AVY822" s="72"/>
      <c r="AVZ822" s="72"/>
      <c r="AWA822" s="72"/>
      <c r="AWB822" s="72"/>
      <c r="AWC822" s="72"/>
      <c r="AWD822" s="72"/>
      <c r="AWE822" s="72"/>
      <c r="AWF822" s="72"/>
      <c r="AWG822" s="72"/>
      <c r="AWH822" s="72"/>
      <c r="AWI822" s="72"/>
      <c r="AWJ822" s="72"/>
      <c r="AWK822" s="72"/>
      <c r="AWL822" s="72"/>
      <c r="AWM822" s="72"/>
      <c r="AWN822" s="72"/>
      <c r="AWO822" s="72"/>
      <c r="AWP822" s="72"/>
      <c r="AWQ822" s="72"/>
      <c r="AWR822" s="72"/>
      <c r="AWS822" s="72"/>
      <c r="AWT822" s="72"/>
      <c r="AWU822" s="72"/>
      <c r="AWV822" s="72"/>
      <c r="AWW822" s="72"/>
      <c r="AWX822" s="72"/>
      <c r="AWY822" s="72"/>
      <c r="AWZ822" s="72"/>
      <c r="AXA822" s="72"/>
      <c r="AXB822" s="72"/>
      <c r="AXC822" s="72"/>
      <c r="AXD822" s="72"/>
      <c r="AXE822" s="72"/>
      <c r="AXF822" s="72"/>
      <c r="AXG822" s="72"/>
      <c r="AXH822" s="72"/>
      <c r="AXI822" s="72"/>
      <c r="AXJ822" s="72"/>
      <c r="AXK822" s="72"/>
      <c r="AXL822" s="72"/>
      <c r="AXM822" s="72"/>
      <c r="AXN822" s="72"/>
      <c r="AXO822" s="72"/>
      <c r="AXP822" s="72"/>
      <c r="AXQ822" s="72"/>
      <c r="AXR822" s="72"/>
      <c r="AXS822" s="72"/>
      <c r="AXT822" s="72"/>
      <c r="AXU822" s="72"/>
      <c r="AXV822" s="72"/>
      <c r="AXW822" s="72"/>
      <c r="AXX822" s="72"/>
      <c r="AXY822" s="72"/>
      <c r="AXZ822" s="72"/>
      <c r="AYA822" s="72"/>
      <c r="AYB822" s="72"/>
      <c r="AYC822" s="72"/>
      <c r="AYD822" s="72"/>
      <c r="AYE822" s="72"/>
      <c r="AYF822" s="72"/>
      <c r="AYG822" s="72"/>
      <c r="AYH822" s="72"/>
      <c r="AYI822" s="72"/>
      <c r="AYJ822" s="72"/>
      <c r="AYK822" s="72"/>
      <c r="AYL822" s="72"/>
      <c r="AYM822" s="72"/>
      <c r="AYN822" s="72"/>
      <c r="AYO822" s="72"/>
      <c r="AYP822" s="72"/>
      <c r="AYQ822" s="72"/>
      <c r="AYR822" s="72"/>
      <c r="AYS822" s="72"/>
      <c r="AYT822" s="72"/>
      <c r="AYU822" s="72"/>
      <c r="AYV822" s="72"/>
      <c r="AYW822" s="72"/>
      <c r="AYX822" s="72"/>
      <c r="AYY822" s="72"/>
      <c r="AYZ822" s="72"/>
      <c r="AZA822" s="72"/>
      <c r="AZB822" s="72"/>
      <c r="AZC822" s="72"/>
      <c r="AZD822" s="72"/>
      <c r="AZE822" s="72"/>
      <c r="AZF822" s="72"/>
      <c r="AZG822" s="72"/>
      <c r="AZH822" s="72"/>
      <c r="AZI822" s="72"/>
      <c r="AZJ822" s="72"/>
      <c r="AZK822" s="72"/>
      <c r="AZL822" s="72"/>
      <c r="AZM822" s="72"/>
      <c r="AZN822" s="72"/>
      <c r="AZO822" s="72"/>
      <c r="AZP822" s="72"/>
      <c r="AZQ822" s="72"/>
      <c r="AZR822" s="72"/>
      <c r="AZS822" s="72"/>
      <c r="AZT822" s="72"/>
      <c r="AZU822" s="72"/>
      <c r="AZV822" s="72"/>
      <c r="AZW822" s="72"/>
      <c r="AZX822" s="72"/>
      <c r="AZY822" s="72"/>
      <c r="AZZ822" s="72"/>
      <c r="BAA822" s="72"/>
      <c r="BAB822" s="72"/>
      <c r="BAC822" s="72"/>
      <c r="BAD822" s="72"/>
      <c r="BAE822" s="72"/>
      <c r="BAF822" s="72"/>
      <c r="BAG822" s="72"/>
      <c r="BAH822" s="72"/>
      <c r="BAI822" s="72"/>
      <c r="BAJ822" s="72"/>
      <c r="BAK822" s="72"/>
      <c r="BAL822" s="72"/>
      <c r="BAM822" s="72"/>
      <c r="BAN822" s="72"/>
      <c r="BAO822" s="72"/>
      <c r="BAP822" s="72"/>
      <c r="BAQ822" s="72"/>
      <c r="BAR822" s="72"/>
      <c r="BAS822" s="72"/>
      <c r="BAT822" s="72"/>
      <c r="BAU822" s="72"/>
      <c r="BAV822" s="72"/>
      <c r="BAW822" s="72"/>
      <c r="BAX822" s="72"/>
      <c r="BAY822" s="72"/>
      <c r="BAZ822" s="72"/>
      <c r="BBA822" s="72"/>
      <c r="BBB822" s="72"/>
      <c r="BBC822" s="72"/>
      <c r="BBD822" s="72"/>
      <c r="BBE822" s="72"/>
      <c r="BBF822" s="72"/>
      <c r="BBG822" s="72"/>
      <c r="BBH822" s="72"/>
      <c r="BBI822" s="72"/>
      <c r="BBJ822" s="72"/>
      <c r="BBK822" s="72"/>
      <c r="BBL822" s="72"/>
      <c r="BBM822" s="72"/>
      <c r="BBN822" s="72"/>
      <c r="BBO822" s="72"/>
      <c r="BBP822" s="72"/>
      <c r="BBQ822" s="72"/>
      <c r="BBR822" s="72"/>
      <c r="BBS822" s="72"/>
      <c r="BBT822" s="72"/>
      <c r="BBU822" s="72"/>
      <c r="BBV822" s="72"/>
      <c r="BBW822" s="72"/>
      <c r="BBX822" s="72"/>
      <c r="BBY822" s="72"/>
      <c r="BBZ822" s="72"/>
      <c r="BCA822" s="72"/>
      <c r="BCB822" s="72"/>
      <c r="BCC822" s="72"/>
      <c r="BCD822" s="72"/>
      <c r="BCE822" s="72"/>
      <c r="BCF822" s="72"/>
      <c r="BCG822" s="72"/>
      <c r="BCH822" s="72"/>
      <c r="BCI822" s="72"/>
      <c r="BCJ822" s="72"/>
      <c r="BCK822" s="72"/>
      <c r="BCL822" s="72"/>
      <c r="BCM822" s="72"/>
      <c r="BCN822" s="72"/>
      <c r="BCO822" s="72"/>
      <c r="BCP822" s="72"/>
      <c r="BCQ822" s="72"/>
      <c r="BCR822" s="72"/>
      <c r="BCS822" s="72"/>
      <c r="BCT822" s="72"/>
      <c r="BCU822" s="72"/>
      <c r="BCV822" s="72"/>
      <c r="BCW822" s="72"/>
      <c r="BCX822" s="72"/>
      <c r="BCY822" s="72"/>
      <c r="BCZ822" s="72"/>
      <c r="BDA822" s="72"/>
      <c r="BDB822" s="72"/>
      <c r="BDC822" s="72"/>
      <c r="BDD822" s="72"/>
      <c r="BDE822" s="72"/>
      <c r="BDF822" s="72"/>
      <c r="BDG822" s="72"/>
      <c r="BDH822" s="72"/>
      <c r="BDI822" s="72"/>
      <c r="BDJ822" s="72"/>
      <c r="BDK822" s="72"/>
      <c r="BDL822" s="72"/>
      <c r="BDM822" s="72"/>
      <c r="BDN822" s="72"/>
      <c r="BDO822" s="72"/>
      <c r="BDP822" s="72"/>
      <c r="BDQ822" s="72"/>
      <c r="BDR822" s="72"/>
      <c r="BDS822" s="72"/>
      <c r="BDT822" s="72"/>
      <c r="BDU822" s="72"/>
      <c r="BDV822" s="72"/>
      <c r="BDW822" s="72"/>
      <c r="BDX822" s="72"/>
      <c r="BDY822" s="72"/>
      <c r="BDZ822" s="72"/>
      <c r="BEA822" s="72"/>
      <c r="BEB822" s="72"/>
      <c r="BEC822" s="72"/>
      <c r="BED822" s="72"/>
      <c r="BEE822" s="72"/>
      <c r="BEF822" s="72"/>
      <c r="BEG822" s="72"/>
      <c r="BEH822" s="72"/>
      <c r="BEI822" s="72"/>
      <c r="BEJ822" s="72"/>
      <c r="BEK822" s="72"/>
      <c r="BEL822" s="72"/>
      <c r="BEM822" s="72"/>
      <c r="BEN822" s="72"/>
      <c r="BEO822" s="72"/>
      <c r="BEP822" s="72"/>
      <c r="BEQ822" s="72"/>
      <c r="BER822" s="72"/>
      <c r="BES822" s="72"/>
      <c r="BET822" s="72"/>
      <c r="BEU822" s="72"/>
      <c r="BEV822" s="72"/>
      <c r="BEW822" s="72"/>
      <c r="BEX822" s="72"/>
      <c r="BEY822" s="72"/>
      <c r="BEZ822" s="72"/>
      <c r="BFA822" s="72"/>
      <c r="BFB822" s="72"/>
      <c r="BFC822" s="72"/>
      <c r="BFD822" s="72"/>
      <c r="BFE822" s="72"/>
      <c r="BFF822" s="72"/>
      <c r="BFG822" s="72"/>
      <c r="BFH822" s="72"/>
      <c r="BFI822" s="72"/>
      <c r="BFJ822" s="72"/>
      <c r="BFK822" s="72"/>
      <c r="BFL822" s="72"/>
      <c r="BFM822" s="72"/>
      <c r="BFN822" s="72"/>
      <c r="BFO822" s="72"/>
      <c r="BFP822" s="72"/>
      <c r="BFQ822" s="72"/>
      <c r="BFR822" s="72"/>
      <c r="BFS822" s="72"/>
      <c r="BFT822" s="72"/>
      <c r="BFU822" s="72"/>
      <c r="BFV822" s="72"/>
      <c r="BFW822" s="72"/>
      <c r="BFX822" s="72"/>
      <c r="BFY822" s="72"/>
      <c r="BFZ822" s="72"/>
      <c r="BGA822" s="72"/>
      <c r="BGB822" s="72"/>
      <c r="BGC822" s="72"/>
      <c r="BGD822" s="72"/>
      <c r="BGE822" s="72"/>
      <c r="BGF822" s="72"/>
      <c r="BGG822" s="72"/>
      <c r="BGH822" s="72"/>
      <c r="BGI822" s="72"/>
      <c r="BGJ822" s="72"/>
      <c r="BGK822" s="72"/>
      <c r="BGL822" s="72"/>
      <c r="BGM822" s="72"/>
      <c r="BGN822" s="72"/>
      <c r="BGO822" s="72"/>
      <c r="BGP822" s="72"/>
      <c r="BGQ822" s="72"/>
      <c r="BGR822" s="72"/>
      <c r="BGS822" s="72"/>
      <c r="BGT822" s="72"/>
      <c r="BGU822" s="72"/>
      <c r="BGV822" s="72"/>
      <c r="BGW822" s="72"/>
      <c r="BGX822" s="72"/>
      <c r="BGY822" s="72"/>
      <c r="BGZ822" s="72"/>
      <c r="BHA822" s="72"/>
      <c r="BHB822" s="72"/>
      <c r="BHC822" s="72"/>
      <c r="BHD822" s="72"/>
      <c r="BHE822" s="72"/>
      <c r="BHF822" s="72"/>
      <c r="BHG822" s="72"/>
      <c r="BHH822" s="72"/>
      <c r="BHI822" s="72"/>
      <c r="BHJ822" s="72"/>
      <c r="BHK822" s="72"/>
      <c r="BHL822" s="72"/>
      <c r="BHM822" s="72"/>
      <c r="BHN822" s="72"/>
      <c r="BHO822" s="72"/>
      <c r="BHP822" s="72"/>
      <c r="BHQ822" s="72"/>
      <c r="BHR822" s="72"/>
      <c r="BHS822" s="72"/>
      <c r="BHT822" s="72"/>
      <c r="BHU822" s="72"/>
      <c r="BHV822" s="72"/>
      <c r="BHW822" s="72"/>
      <c r="BHX822" s="72"/>
      <c r="BHY822" s="72"/>
      <c r="BHZ822" s="72"/>
      <c r="BIA822" s="72"/>
      <c r="BIB822" s="72"/>
      <c r="BIC822" s="72"/>
      <c r="BID822" s="72"/>
      <c r="BIE822" s="72"/>
      <c r="BIF822" s="72"/>
      <c r="BIG822" s="72"/>
      <c r="BIH822" s="72"/>
      <c r="BII822" s="72"/>
      <c r="BIJ822" s="72"/>
      <c r="BIK822" s="72"/>
      <c r="BIL822" s="72"/>
      <c r="BIM822" s="72"/>
      <c r="BIN822" s="72"/>
      <c r="BIO822" s="72"/>
      <c r="BIP822" s="72"/>
      <c r="BIQ822" s="72"/>
      <c r="BIR822" s="72"/>
      <c r="BIS822" s="72"/>
      <c r="BIT822" s="72"/>
      <c r="BIU822" s="72"/>
      <c r="BIV822" s="72"/>
      <c r="BIW822" s="72"/>
      <c r="BIX822" s="72"/>
      <c r="BIY822" s="72"/>
      <c r="BIZ822" s="72"/>
      <c r="BJA822" s="72"/>
      <c r="BJB822" s="72"/>
      <c r="BJC822" s="72"/>
      <c r="BJD822" s="72"/>
      <c r="BJE822" s="72"/>
      <c r="BJF822" s="72"/>
      <c r="BJG822" s="72"/>
      <c r="BJH822" s="72"/>
      <c r="BJI822" s="72"/>
      <c r="BJJ822" s="72"/>
      <c r="BJK822" s="72"/>
      <c r="BJL822" s="72"/>
      <c r="BJM822" s="72"/>
      <c r="BJN822" s="72"/>
      <c r="BJO822" s="72"/>
      <c r="BJP822" s="72"/>
      <c r="BJQ822" s="72"/>
      <c r="BJR822" s="72"/>
      <c r="BJS822" s="72"/>
      <c r="BJT822" s="72"/>
      <c r="BJU822" s="72"/>
      <c r="BJV822" s="72"/>
      <c r="BJW822" s="72"/>
      <c r="BJX822" s="72"/>
      <c r="BJY822" s="72"/>
      <c r="BJZ822" s="72"/>
      <c r="BKA822" s="72"/>
      <c r="BKB822" s="72"/>
      <c r="BKC822" s="72"/>
      <c r="BKD822" s="72"/>
      <c r="BKE822" s="72"/>
      <c r="BKF822" s="72"/>
      <c r="BKG822" s="72"/>
      <c r="BKH822" s="72"/>
      <c r="BKI822" s="72"/>
      <c r="BKJ822" s="72"/>
      <c r="BKK822" s="72"/>
      <c r="BKL822" s="72"/>
      <c r="BKM822" s="72"/>
      <c r="BKN822" s="72"/>
      <c r="BKO822" s="72"/>
      <c r="BKP822" s="72"/>
      <c r="BKQ822" s="72"/>
      <c r="BKR822" s="72"/>
      <c r="BKS822" s="72"/>
      <c r="BKT822" s="72"/>
      <c r="BKU822" s="72"/>
      <c r="BKV822" s="72"/>
      <c r="BKW822" s="72"/>
      <c r="BKX822" s="72"/>
      <c r="BKY822" s="72"/>
      <c r="BKZ822" s="72"/>
      <c r="BLA822" s="72"/>
      <c r="BLB822" s="72"/>
      <c r="BLC822" s="72"/>
      <c r="BLD822" s="72"/>
      <c r="BLE822" s="72"/>
      <c r="BLF822" s="72"/>
      <c r="BLG822" s="72"/>
      <c r="BLH822" s="72"/>
      <c r="BLI822" s="72"/>
      <c r="BLJ822" s="72"/>
      <c r="BLK822" s="72"/>
      <c r="BLL822" s="72"/>
      <c r="BLM822" s="72"/>
      <c r="BLN822" s="72"/>
      <c r="BLO822" s="72"/>
      <c r="BLP822" s="72"/>
      <c r="BLQ822" s="72"/>
      <c r="BLR822" s="72"/>
      <c r="BLS822" s="72"/>
      <c r="BLT822" s="72"/>
      <c r="BLU822" s="72"/>
      <c r="BLV822" s="72"/>
      <c r="BLW822" s="72"/>
      <c r="BLX822" s="72"/>
      <c r="BLY822" s="72"/>
      <c r="BLZ822" s="72"/>
      <c r="BMA822" s="72"/>
      <c r="BMB822" s="72"/>
      <c r="BMC822" s="72"/>
      <c r="BMD822" s="72"/>
      <c r="BME822" s="72"/>
      <c r="BMF822" s="72"/>
      <c r="BMG822" s="72"/>
      <c r="BMH822" s="72"/>
      <c r="BMI822" s="72"/>
      <c r="BMJ822" s="72"/>
      <c r="BMK822" s="72"/>
      <c r="BML822" s="72"/>
      <c r="BMM822" s="72"/>
      <c r="BMN822" s="72"/>
      <c r="BMO822" s="72"/>
      <c r="BMP822" s="72"/>
      <c r="BMQ822" s="72"/>
      <c r="BMR822" s="72"/>
      <c r="BMS822" s="72"/>
      <c r="BMT822" s="72"/>
      <c r="BMU822" s="72"/>
      <c r="BMV822" s="72"/>
      <c r="BMW822" s="72"/>
      <c r="BMX822" s="72"/>
      <c r="BMY822" s="72"/>
      <c r="BMZ822" s="72"/>
      <c r="BNA822" s="72"/>
      <c r="BNB822" s="72"/>
      <c r="BNC822" s="72"/>
      <c r="BND822" s="72"/>
      <c r="BNE822" s="72"/>
      <c r="BNF822" s="72"/>
      <c r="BNG822" s="72"/>
      <c r="BNH822" s="72"/>
      <c r="BNI822" s="72"/>
      <c r="BNJ822" s="72"/>
      <c r="BNK822" s="72"/>
      <c r="BNL822" s="72"/>
      <c r="BNM822" s="72"/>
      <c r="BNN822" s="72"/>
      <c r="BNO822" s="72"/>
      <c r="BNP822" s="72"/>
      <c r="BNQ822" s="72"/>
      <c r="BNR822" s="72"/>
      <c r="BNS822" s="72"/>
      <c r="BNT822" s="72"/>
      <c r="BNU822" s="72"/>
      <c r="BNV822" s="72"/>
      <c r="BNW822" s="72"/>
      <c r="BNX822" s="72"/>
      <c r="BNY822" s="72"/>
      <c r="BNZ822" s="72"/>
      <c r="BOA822" s="72"/>
      <c r="BOB822" s="72"/>
      <c r="BOC822" s="72"/>
      <c r="BOD822" s="72"/>
      <c r="BOE822" s="72"/>
      <c r="BOF822" s="72"/>
      <c r="BOG822" s="72"/>
      <c r="BOH822" s="72"/>
      <c r="BOI822" s="72"/>
      <c r="BOJ822" s="72"/>
      <c r="BOK822" s="72"/>
      <c r="BOL822" s="72"/>
      <c r="BOM822" s="72"/>
      <c r="BON822" s="72"/>
      <c r="BOO822" s="72"/>
      <c r="BOP822" s="72"/>
      <c r="BOQ822" s="72"/>
      <c r="BOR822" s="72"/>
      <c r="BOS822" s="72"/>
      <c r="BOT822" s="72"/>
      <c r="BOU822" s="72"/>
      <c r="BOV822" s="72"/>
      <c r="BOW822" s="72"/>
      <c r="BOX822" s="72"/>
      <c r="BOY822" s="72"/>
      <c r="BOZ822" s="72"/>
      <c r="BPA822" s="72"/>
      <c r="BPB822" s="72"/>
      <c r="BPC822" s="72"/>
      <c r="BPD822" s="72"/>
      <c r="BPE822" s="72"/>
      <c r="BPF822" s="72"/>
      <c r="BPG822" s="72"/>
      <c r="BPH822" s="72"/>
      <c r="BPI822" s="72"/>
      <c r="BPJ822" s="72"/>
      <c r="BPK822" s="72"/>
      <c r="BPL822" s="72"/>
      <c r="BPM822" s="72"/>
      <c r="BPN822" s="72"/>
      <c r="BPO822" s="72"/>
      <c r="BPP822" s="72"/>
      <c r="BPQ822" s="72"/>
      <c r="BPR822" s="72"/>
      <c r="BPS822" s="72"/>
      <c r="BPT822" s="72"/>
      <c r="BPU822" s="72"/>
      <c r="BPV822" s="72"/>
      <c r="BPW822" s="72"/>
      <c r="BPX822" s="72"/>
      <c r="BPY822" s="72"/>
      <c r="BPZ822" s="72"/>
      <c r="BQA822" s="72"/>
      <c r="BQB822" s="72"/>
      <c r="BQC822" s="72"/>
      <c r="BQD822" s="72"/>
      <c r="BQE822" s="72"/>
      <c r="BQF822" s="72"/>
      <c r="BQG822" s="72"/>
      <c r="BQH822" s="72"/>
      <c r="BQI822" s="72"/>
      <c r="BQJ822" s="72"/>
      <c r="BQK822" s="72"/>
      <c r="BQL822" s="72"/>
      <c r="BQM822" s="72"/>
      <c r="BQN822" s="72"/>
      <c r="BQO822" s="72"/>
      <c r="BQP822" s="72"/>
      <c r="BQQ822" s="72"/>
      <c r="BQR822" s="72"/>
      <c r="BQS822" s="72"/>
      <c r="BQT822" s="72"/>
      <c r="BQU822" s="72"/>
      <c r="BQV822" s="72"/>
      <c r="BQW822" s="72"/>
      <c r="BQX822" s="72"/>
      <c r="BQY822" s="72"/>
      <c r="BQZ822" s="72"/>
      <c r="BRA822" s="72"/>
      <c r="BRB822" s="72"/>
      <c r="BRC822" s="72"/>
      <c r="BRD822" s="72"/>
      <c r="BRE822" s="72"/>
      <c r="BRF822" s="72"/>
      <c r="BRG822" s="72"/>
      <c r="BRH822" s="72"/>
      <c r="BRI822" s="72"/>
      <c r="BRJ822" s="72"/>
      <c r="BRK822" s="72"/>
      <c r="BRL822" s="72"/>
      <c r="BRM822" s="72"/>
      <c r="BRN822" s="72"/>
      <c r="BRO822" s="72"/>
      <c r="BRP822" s="72"/>
      <c r="BRQ822" s="72"/>
      <c r="BRR822" s="72"/>
      <c r="BRS822" s="72"/>
      <c r="BRT822" s="72"/>
      <c r="BRU822" s="72"/>
      <c r="BRV822" s="72"/>
      <c r="BRW822" s="72"/>
      <c r="BRX822" s="72"/>
      <c r="BRY822" s="72"/>
      <c r="BRZ822" s="72"/>
      <c r="BSA822" s="72"/>
      <c r="BSB822" s="72"/>
      <c r="BSC822" s="72"/>
      <c r="BSD822" s="72"/>
      <c r="BSE822" s="72"/>
      <c r="BSF822" s="72"/>
      <c r="BSG822" s="72"/>
      <c r="BSH822" s="72"/>
      <c r="BSI822" s="72"/>
      <c r="BSJ822" s="72"/>
      <c r="BSK822" s="72"/>
      <c r="BSL822" s="72"/>
      <c r="BSM822" s="72"/>
      <c r="BSN822" s="72"/>
      <c r="BSO822" s="72"/>
      <c r="BSP822" s="72"/>
      <c r="BSQ822" s="72"/>
      <c r="BSR822" s="72"/>
      <c r="BSS822" s="72"/>
      <c r="BST822" s="72"/>
      <c r="BSU822" s="72"/>
      <c r="BSV822" s="72"/>
      <c r="BSW822" s="72"/>
      <c r="BSX822" s="72"/>
      <c r="BSY822" s="72"/>
      <c r="BSZ822" s="72"/>
      <c r="BTA822" s="72"/>
      <c r="BTB822" s="72"/>
      <c r="BTC822" s="72"/>
      <c r="BTD822" s="72"/>
      <c r="BTE822" s="72"/>
      <c r="BTF822" s="72"/>
      <c r="BTG822" s="72"/>
      <c r="BTH822" s="72"/>
      <c r="BTI822" s="72"/>
      <c r="BTJ822" s="72"/>
      <c r="BTK822" s="72"/>
      <c r="BTL822" s="72"/>
      <c r="BTM822" s="72"/>
      <c r="BTN822" s="72"/>
      <c r="BTO822" s="72"/>
      <c r="BTP822" s="72"/>
      <c r="BTQ822" s="72"/>
      <c r="BTR822" s="72"/>
      <c r="BTS822" s="72"/>
      <c r="BTT822" s="72"/>
      <c r="BTU822" s="72"/>
      <c r="BTV822" s="72"/>
      <c r="BTW822" s="72"/>
      <c r="BTX822" s="72"/>
      <c r="BTY822" s="72"/>
      <c r="BTZ822" s="72"/>
      <c r="BUA822" s="72"/>
      <c r="BUB822" s="72"/>
      <c r="BUC822" s="72"/>
      <c r="BUD822" s="72"/>
      <c r="BUE822" s="72"/>
      <c r="BUF822" s="72"/>
      <c r="BUG822" s="72"/>
      <c r="BUH822" s="72"/>
      <c r="BUI822" s="72"/>
      <c r="BUJ822" s="72"/>
      <c r="BUK822" s="72"/>
      <c r="BUL822" s="72"/>
      <c r="BUM822" s="72"/>
      <c r="BUN822" s="72"/>
      <c r="BUO822" s="72"/>
      <c r="BUP822" s="72"/>
      <c r="BUQ822" s="72"/>
      <c r="BUR822" s="72"/>
      <c r="BUS822" s="72"/>
      <c r="BUT822" s="72"/>
      <c r="BUU822" s="72"/>
      <c r="BUV822" s="72"/>
      <c r="BUW822" s="72"/>
      <c r="BUX822" s="72"/>
      <c r="BUY822" s="72"/>
      <c r="BUZ822" s="72"/>
      <c r="BVA822" s="72"/>
      <c r="BVB822" s="72"/>
      <c r="BVC822" s="72"/>
      <c r="BVD822" s="72"/>
      <c r="BVE822" s="72"/>
      <c r="BVF822" s="72"/>
      <c r="BVG822" s="72"/>
      <c r="BVH822" s="72"/>
      <c r="BVI822" s="72"/>
      <c r="BVJ822" s="72"/>
      <c r="BVK822" s="72"/>
      <c r="BVL822" s="72"/>
      <c r="BVM822" s="72"/>
      <c r="BVN822" s="72"/>
      <c r="BVO822" s="72"/>
      <c r="BVP822" s="72"/>
      <c r="BVQ822" s="72"/>
      <c r="BVR822" s="72"/>
      <c r="BVS822" s="72"/>
      <c r="BVT822" s="72"/>
      <c r="BVU822" s="72"/>
      <c r="BVV822" s="72"/>
      <c r="BVW822" s="72"/>
      <c r="BVX822" s="72"/>
      <c r="BVY822" s="72"/>
      <c r="BVZ822" s="72"/>
      <c r="BWA822" s="72"/>
      <c r="BWB822" s="72"/>
      <c r="BWC822" s="72"/>
      <c r="BWD822" s="72"/>
      <c r="BWE822" s="72"/>
      <c r="BWF822" s="72"/>
      <c r="BWG822" s="72"/>
      <c r="BWH822" s="72"/>
      <c r="BWI822" s="72"/>
      <c r="BWJ822" s="72"/>
      <c r="BWK822" s="72"/>
      <c r="BWL822" s="72"/>
      <c r="BWM822" s="72"/>
      <c r="BWN822" s="72"/>
      <c r="BWO822" s="72"/>
      <c r="BWP822" s="72"/>
      <c r="BWQ822" s="72"/>
      <c r="BWR822" s="72"/>
      <c r="BWS822" s="72"/>
      <c r="BWT822" s="72"/>
      <c r="BWU822" s="72"/>
      <c r="BWV822" s="72"/>
      <c r="BWW822" s="72"/>
      <c r="BWX822" s="72"/>
      <c r="BWY822" s="72"/>
      <c r="BWZ822" s="72"/>
      <c r="BXA822" s="72"/>
      <c r="BXB822" s="72"/>
      <c r="BXC822" s="72"/>
      <c r="BXD822" s="72"/>
      <c r="BXE822" s="72"/>
      <c r="BXF822" s="72"/>
      <c r="BXG822" s="72"/>
      <c r="BXH822" s="72"/>
      <c r="BXI822" s="72"/>
      <c r="BXJ822" s="72"/>
      <c r="BXK822" s="72"/>
      <c r="BXL822" s="72"/>
      <c r="BXM822" s="72"/>
      <c r="BXN822" s="72"/>
      <c r="BXO822" s="72"/>
      <c r="BXP822" s="72"/>
      <c r="BXQ822" s="72"/>
      <c r="BXR822" s="72"/>
      <c r="BXS822" s="72"/>
      <c r="BXT822" s="72"/>
      <c r="BXU822" s="72"/>
      <c r="BXV822" s="72"/>
      <c r="BXW822" s="72"/>
      <c r="BXX822" s="72"/>
      <c r="BXY822" s="72"/>
      <c r="BXZ822" s="72"/>
      <c r="BYA822" s="72"/>
      <c r="BYB822" s="72"/>
      <c r="BYC822" s="72"/>
      <c r="BYD822" s="72"/>
      <c r="BYE822" s="72"/>
      <c r="BYF822" s="72"/>
      <c r="BYG822" s="72"/>
      <c r="BYH822" s="72"/>
      <c r="BYI822" s="72"/>
      <c r="BYJ822" s="72"/>
      <c r="BYK822" s="72"/>
      <c r="BYL822" s="72"/>
      <c r="BYM822" s="72"/>
      <c r="BYN822" s="72"/>
      <c r="BYO822" s="72"/>
      <c r="BYP822" s="72"/>
      <c r="BYQ822" s="72"/>
      <c r="BYR822" s="72"/>
      <c r="BYS822" s="72"/>
      <c r="BYT822" s="72"/>
      <c r="BYU822" s="72"/>
      <c r="BYV822" s="72"/>
      <c r="BYW822" s="72"/>
      <c r="BYX822" s="72"/>
      <c r="BYY822" s="72"/>
      <c r="BYZ822" s="72"/>
      <c r="BZA822" s="72"/>
      <c r="BZB822" s="72"/>
      <c r="BZC822" s="72"/>
      <c r="BZD822" s="72"/>
      <c r="BZE822" s="72"/>
      <c r="BZF822" s="72"/>
      <c r="BZG822" s="72"/>
      <c r="BZH822" s="72"/>
      <c r="BZI822" s="72"/>
      <c r="BZJ822" s="72"/>
      <c r="BZK822" s="72"/>
      <c r="BZL822" s="72"/>
      <c r="BZM822" s="72"/>
      <c r="BZN822" s="72"/>
      <c r="BZO822" s="72"/>
      <c r="BZP822" s="72"/>
      <c r="BZQ822" s="72"/>
      <c r="BZR822" s="72"/>
      <c r="BZS822" s="72"/>
      <c r="BZT822" s="72"/>
      <c r="BZU822" s="72"/>
      <c r="BZV822" s="72"/>
      <c r="BZW822" s="72"/>
      <c r="BZX822" s="72"/>
      <c r="BZY822" s="72"/>
      <c r="BZZ822" s="72"/>
      <c r="CAA822" s="72"/>
      <c r="CAB822" s="72"/>
      <c r="CAC822" s="72"/>
      <c r="CAD822" s="72"/>
      <c r="CAE822" s="72"/>
      <c r="CAF822" s="72"/>
      <c r="CAG822" s="72"/>
      <c r="CAH822" s="72"/>
      <c r="CAI822" s="72"/>
      <c r="CAJ822" s="72"/>
      <c r="CAK822" s="72"/>
      <c r="CAL822" s="72"/>
      <c r="CAM822" s="72"/>
      <c r="CAN822" s="72"/>
      <c r="CAO822" s="72"/>
      <c r="CAP822" s="72"/>
      <c r="CAQ822" s="72"/>
      <c r="CAR822" s="72"/>
      <c r="CAS822" s="72"/>
      <c r="CAT822" s="72"/>
      <c r="CAU822" s="72"/>
      <c r="CAV822" s="72"/>
      <c r="CAW822" s="72"/>
      <c r="CAX822" s="72"/>
      <c r="CAY822" s="72"/>
      <c r="CAZ822" s="72"/>
      <c r="CBA822" s="72"/>
      <c r="CBB822" s="72"/>
      <c r="CBC822" s="72"/>
      <c r="CBD822" s="72"/>
      <c r="CBE822" s="72"/>
      <c r="CBF822" s="72"/>
      <c r="CBG822" s="72"/>
      <c r="CBH822" s="72"/>
      <c r="CBI822" s="72"/>
      <c r="CBJ822" s="72"/>
      <c r="CBK822" s="72"/>
      <c r="CBL822" s="72"/>
      <c r="CBM822" s="72"/>
      <c r="CBN822" s="72"/>
      <c r="CBO822" s="72"/>
      <c r="CBP822" s="72"/>
      <c r="CBQ822" s="72"/>
      <c r="CBR822" s="72"/>
      <c r="CBS822" s="72"/>
      <c r="CBT822" s="72"/>
      <c r="CBU822" s="72"/>
      <c r="CBV822" s="72"/>
      <c r="CBW822" s="72"/>
      <c r="CBX822" s="72"/>
      <c r="CBY822" s="72"/>
      <c r="CBZ822" s="72"/>
      <c r="CCA822" s="72"/>
      <c r="CCB822" s="72"/>
      <c r="CCC822" s="72"/>
      <c r="CCD822" s="72"/>
      <c r="CCE822" s="72"/>
      <c r="CCF822" s="72"/>
      <c r="CCG822" s="72"/>
      <c r="CCH822" s="72"/>
      <c r="CCI822" s="72"/>
      <c r="CCJ822" s="72"/>
      <c r="CCK822" s="72"/>
      <c r="CCL822" s="72"/>
      <c r="CCM822" s="72"/>
      <c r="CCN822" s="72"/>
      <c r="CCO822" s="72"/>
      <c r="CCP822" s="72"/>
      <c r="CCQ822" s="72"/>
      <c r="CCR822" s="72"/>
      <c r="CCS822" s="72"/>
      <c r="CCT822" s="72"/>
      <c r="CCU822" s="72"/>
      <c r="CCV822" s="72"/>
      <c r="CCW822" s="72"/>
      <c r="CCX822" s="72"/>
      <c r="CCY822" s="72"/>
      <c r="CCZ822" s="72"/>
      <c r="CDA822" s="72"/>
      <c r="CDB822" s="72"/>
      <c r="CDC822" s="72"/>
      <c r="CDD822" s="72"/>
      <c r="CDE822" s="72"/>
      <c r="CDF822" s="72"/>
      <c r="CDG822" s="72"/>
      <c r="CDH822" s="72"/>
      <c r="CDI822" s="72"/>
      <c r="CDJ822" s="72"/>
      <c r="CDK822" s="72"/>
      <c r="CDL822" s="72"/>
      <c r="CDM822" s="72"/>
      <c r="CDN822" s="72"/>
      <c r="CDO822" s="72"/>
      <c r="CDP822" s="72"/>
      <c r="CDQ822" s="72"/>
      <c r="CDR822" s="72"/>
      <c r="CDS822" s="72"/>
      <c r="CDT822" s="72"/>
      <c r="CDU822" s="72"/>
      <c r="CDV822" s="72"/>
      <c r="CDW822" s="72"/>
      <c r="CDX822" s="72"/>
      <c r="CDY822" s="72"/>
      <c r="CDZ822" s="72"/>
      <c r="CEA822" s="72"/>
      <c r="CEB822" s="72"/>
      <c r="CEC822" s="72"/>
      <c r="CED822" s="72"/>
      <c r="CEE822" s="72"/>
      <c r="CEF822" s="72"/>
      <c r="CEG822" s="72"/>
      <c r="CEH822" s="72"/>
      <c r="CEI822" s="72"/>
      <c r="CEJ822" s="72"/>
      <c r="CEK822" s="72"/>
      <c r="CEL822" s="72"/>
      <c r="CEM822" s="72"/>
      <c r="CEN822" s="72"/>
      <c r="CEO822" s="72"/>
      <c r="CEP822" s="72"/>
      <c r="CEQ822" s="72"/>
      <c r="CER822" s="72"/>
      <c r="CES822" s="72"/>
      <c r="CET822" s="72"/>
      <c r="CEU822" s="72"/>
      <c r="CEV822" s="72"/>
      <c r="CEW822" s="72"/>
      <c r="CEX822" s="72"/>
      <c r="CEY822" s="72"/>
      <c r="CEZ822" s="72"/>
      <c r="CFA822" s="72"/>
      <c r="CFB822" s="72"/>
      <c r="CFC822" s="72"/>
      <c r="CFD822" s="72"/>
      <c r="CFE822" s="72"/>
      <c r="CFF822" s="72"/>
      <c r="CFG822" s="72"/>
      <c r="CFH822" s="72"/>
      <c r="CFI822" s="72"/>
      <c r="CFJ822" s="72"/>
      <c r="CFK822" s="72"/>
      <c r="CFL822" s="72"/>
      <c r="CFM822" s="72"/>
      <c r="CFN822" s="72"/>
      <c r="CFO822" s="72"/>
      <c r="CFP822" s="72"/>
      <c r="CFQ822" s="72"/>
      <c r="CFR822" s="72"/>
      <c r="CFS822" s="72"/>
      <c r="CFT822" s="72"/>
      <c r="CFU822" s="72"/>
      <c r="CFV822" s="72"/>
      <c r="CFW822" s="72"/>
      <c r="CFX822" s="72"/>
      <c r="CFY822" s="72"/>
      <c r="CFZ822" s="72"/>
      <c r="CGA822" s="72"/>
      <c r="CGB822" s="72"/>
      <c r="CGC822" s="72"/>
      <c r="CGD822" s="72"/>
      <c r="CGE822" s="72"/>
      <c r="CGF822" s="72"/>
      <c r="CGG822" s="72"/>
      <c r="CGH822" s="72"/>
      <c r="CGI822" s="72"/>
      <c r="CGJ822" s="72"/>
      <c r="CGK822" s="72"/>
      <c r="CGL822" s="72"/>
      <c r="CGM822" s="72"/>
      <c r="CGN822" s="72"/>
      <c r="CGO822" s="72"/>
      <c r="CGP822" s="72"/>
      <c r="CGQ822" s="72"/>
      <c r="CGR822" s="72"/>
      <c r="CGS822" s="72"/>
      <c r="CGT822" s="72"/>
      <c r="CGU822" s="72"/>
      <c r="CGV822" s="72"/>
      <c r="CGW822" s="72"/>
      <c r="CGX822" s="72"/>
      <c r="CGY822" s="72"/>
      <c r="CGZ822" s="72"/>
      <c r="CHA822" s="72"/>
      <c r="CHB822" s="72"/>
      <c r="CHC822" s="72"/>
      <c r="CHD822" s="72"/>
      <c r="CHE822" s="72"/>
      <c r="CHF822" s="72"/>
      <c r="CHG822" s="72"/>
      <c r="CHH822" s="72"/>
      <c r="CHI822" s="72"/>
      <c r="CHJ822" s="72"/>
      <c r="CHK822" s="72"/>
      <c r="CHL822" s="72"/>
      <c r="CHM822" s="72"/>
      <c r="CHN822" s="72"/>
      <c r="CHO822" s="72"/>
      <c r="CHP822" s="72"/>
      <c r="CHQ822" s="72"/>
      <c r="CHR822" s="72"/>
      <c r="CHS822" s="72"/>
      <c r="CHT822" s="72"/>
      <c r="CHU822" s="72"/>
      <c r="CHV822" s="72"/>
      <c r="CHW822" s="72"/>
      <c r="CHX822" s="72"/>
      <c r="CHY822" s="72"/>
      <c r="CHZ822" s="72"/>
      <c r="CIA822" s="72"/>
      <c r="CIB822" s="72"/>
      <c r="CIC822" s="72"/>
      <c r="CID822" s="72"/>
      <c r="CIE822" s="72"/>
      <c r="CIF822" s="72"/>
      <c r="CIG822" s="72"/>
      <c r="CIH822" s="72"/>
      <c r="CII822" s="72"/>
      <c r="CIJ822" s="72"/>
      <c r="CIK822" s="72"/>
      <c r="CIL822" s="72"/>
      <c r="CIM822" s="72"/>
      <c r="CIN822" s="72"/>
      <c r="CIO822" s="72"/>
      <c r="CIP822" s="72"/>
      <c r="CIQ822" s="72"/>
      <c r="CIR822" s="72"/>
      <c r="CIS822" s="72"/>
      <c r="CIT822" s="72"/>
      <c r="CIU822" s="72"/>
      <c r="CIV822" s="72"/>
      <c r="CIW822" s="72"/>
      <c r="CIX822" s="72"/>
      <c r="CIY822" s="72"/>
      <c r="CIZ822" s="72"/>
      <c r="CJA822" s="72"/>
      <c r="CJB822" s="72"/>
      <c r="CJC822" s="72"/>
      <c r="CJD822" s="72"/>
      <c r="CJE822" s="72"/>
      <c r="CJF822" s="72"/>
      <c r="CJG822" s="72"/>
      <c r="CJH822" s="72"/>
      <c r="CJI822" s="72"/>
      <c r="CJJ822" s="72"/>
      <c r="CJK822" s="72"/>
      <c r="CJL822" s="72"/>
      <c r="CJM822" s="72"/>
      <c r="CJN822" s="72"/>
      <c r="CJO822" s="72"/>
      <c r="CJP822" s="72"/>
      <c r="CJQ822" s="72"/>
      <c r="CJR822" s="72"/>
      <c r="CJS822" s="72"/>
      <c r="CJT822" s="72"/>
      <c r="CJU822" s="72"/>
      <c r="CJV822" s="72"/>
      <c r="CJW822" s="72"/>
      <c r="CJX822" s="72"/>
      <c r="CJY822" s="72"/>
      <c r="CJZ822" s="72"/>
      <c r="CKA822" s="72"/>
      <c r="CKB822" s="72"/>
      <c r="CKC822" s="72"/>
      <c r="CKD822" s="72"/>
      <c r="CKE822" s="72"/>
      <c r="CKF822" s="72"/>
      <c r="CKG822" s="72"/>
      <c r="CKH822" s="72"/>
      <c r="CKI822" s="72"/>
      <c r="CKJ822" s="72"/>
      <c r="CKK822" s="72"/>
      <c r="CKL822" s="72"/>
      <c r="CKM822" s="72"/>
      <c r="CKN822" s="72"/>
      <c r="CKO822" s="72"/>
      <c r="CKP822" s="72"/>
      <c r="CKQ822" s="72"/>
      <c r="CKR822" s="72"/>
      <c r="CKS822" s="72"/>
      <c r="CKT822" s="72"/>
      <c r="CKU822" s="72"/>
      <c r="CKV822" s="72"/>
      <c r="CKW822" s="72"/>
      <c r="CKX822" s="72"/>
      <c r="CKY822" s="72"/>
      <c r="CKZ822" s="72"/>
      <c r="CLA822" s="72"/>
      <c r="CLB822" s="72"/>
      <c r="CLC822" s="72"/>
      <c r="CLD822" s="72"/>
      <c r="CLE822" s="72"/>
      <c r="CLF822" s="72"/>
      <c r="CLG822" s="72"/>
      <c r="CLH822" s="72"/>
      <c r="CLI822" s="72"/>
      <c r="CLJ822" s="72"/>
      <c r="CLK822" s="72"/>
      <c r="CLL822" s="72"/>
      <c r="CLM822" s="72"/>
      <c r="CLN822" s="72"/>
      <c r="CLO822" s="72"/>
      <c r="CLP822" s="72"/>
      <c r="CLQ822" s="72"/>
      <c r="CLR822" s="72"/>
      <c r="CLS822" s="72"/>
      <c r="CLT822" s="72"/>
      <c r="CLU822" s="72"/>
      <c r="CLV822" s="72"/>
      <c r="CLW822" s="72"/>
      <c r="CLX822" s="72"/>
      <c r="CLY822" s="72"/>
      <c r="CLZ822" s="72"/>
      <c r="CMA822" s="72"/>
      <c r="CMB822" s="72"/>
      <c r="CMC822" s="72"/>
      <c r="CMD822" s="72"/>
      <c r="CME822" s="72"/>
      <c r="CMF822" s="72"/>
      <c r="CMG822" s="72"/>
      <c r="CMH822" s="72"/>
      <c r="CMI822" s="72"/>
      <c r="CMJ822" s="72"/>
      <c r="CMK822" s="72"/>
      <c r="CML822" s="72"/>
      <c r="CMM822" s="72"/>
      <c r="CMN822" s="72"/>
      <c r="CMO822" s="72"/>
      <c r="CMP822" s="72"/>
      <c r="CMQ822" s="72"/>
      <c r="CMR822" s="72"/>
      <c r="CMS822" s="72"/>
      <c r="CMT822" s="72"/>
      <c r="CMU822" s="72"/>
      <c r="CMV822" s="72"/>
      <c r="CMW822" s="72"/>
      <c r="CMX822" s="72"/>
      <c r="CMY822" s="72"/>
      <c r="CMZ822" s="72"/>
      <c r="CNA822" s="72"/>
      <c r="CNB822" s="72"/>
      <c r="CNC822" s="72"/>
      <c r="CND822" s="72"/>
      <c r="CNE822" s="72"/>
      <c r="CNF822" s="72"/>
      <c r="CNG822" s="72"/>
      <c r="CNH822" s="72"/>
      <c r="CNI822" s="72"/>
      <c r="CNJ822" s="72"/>
      <c r="CNK822" s="72"/>
      <c r="CNL822" s="72"/>
      <c r="CNM822" s="72"/>
      <c r="CNN822" s="72"/>
      <c r="CNO822" s="72"/>
      <c r="CNP822" s="72"/>
      <c r="CNQ822" s="72"/>
      <c r="CNR822" s="72"/>
      <c r="CNS822" s="72"/>
      <c r="CNT822" s="72"/>
      <c r="CNU822" s="72"/>
      <c r="CNV822" s="72"/>
      <c r="CNW822" s="72"/>
      <c r="CNX822" s="72"/>
      <c r="CNY822" s="72"/>
      <c r="CNZ822" s="72"/>
      <c r="COA822" s="72"/>
      <c r="COB822" s="72"/>
      <c r="COC822" s="72"/>
      <c r="COD822" s="72"/>
      <c r="COE822" s="72"/>
      <c r="COF822" s="72"/>
      <c r="COG822" s="72"/>
      <c r="COH822" s="72"/>
      <c r="COI822" s="72"/>
      <c r="COJ822" s="72"/>
      <c r="COK822" s="72"/>
      <c r="COL822" s="72"/>
      <c r="COM822" s="72"/>
      <c r="CON822" s="72"/>
      <c r="COO822" s="72"/>
      <c r="COP822" s="72"/>
      <c r="COQ822" s="72"/>
      <c r="COR822" s="72"/>
      <c r="COS822" s="72"/>
      <c r="COT822" s="72"/>
      <c r="COU822" s="72"/>
      <c r="COV822" s="72"/>
      <c r="COW822" s="72"/>
      <c r="COX822" s="72"/>
      <c r="COY822" s="72"/>
      <c r="COZ822" s="72"/>
      <c r="CPA822" s="72"/>
      <c r="CPB822" s="72"/>
      <c r="CPC822" s="72"/>
      <c r="CPD822" s="72"/>
      <c r="CPE822" s="72"/>
      <c r="CPF822" s="72"/>
      <c r="CPG822" s="72"/>
      <c r="CPH822" s="72"/>
      <c r="CPI822" s="72"/>
      <c r="CPJ822" s="72"/>
      <c r="CPK822" s="72"/>
      <c r="CPL822" s="72"/>
      <c r="CPM822" s="72"/>
      <c r="CPN822" s="72"/>
      <c r="CPO822" s="72"/>
      <c r="CPP822" s="72"/>
      <c r="CPQ822" s="72"/>
      <c r="CPR822" s="72"/>
      <c r="CPS822" s="72"/>
      <c r="CPT822" s="72"/>
      <c r="CPU822" s="72"/>
      <c r="CPV822" s="72"/>
      <c r="CPW822" s="72"/>
      <c r="CPX822" s="72"/>
      <c r="CPY822" s="72"/>
      <c r="CPZ822" s="72"/>
      <c r="CQA822" s="72"/>
      <c r="CQB822" s="72"/>
      <c r="CQC822" s="72"/>
      <c r="CQD822" s="72"/>
      <c r="CQE822" s="72"/>
      <c r="CQF822" s="72"/>
      <c r="CQG822" s="72"/>
      <c r="CQH822" s="72"/>
      <c r="CQI822" s="72"/>
      <c r="CQJ822" s="72"/>
      <c r="CQK822" s="72"/>
      <c r="CQL822" s="72"/>
      <c r="CQM822" s="72"/>
      <c r="CQN822" s="72"/>
      <c r="CQO822" s="72"/>
      <c r="CQP822" s="72"/>
      <c r="CQQ822" s="72"/>
      <c r="CQR822" s="72"/>
      <c r="CQS822" s="72"/>
      <c r="CQT822" s="72"/>
      <c r="CQU822" s="72"/>
      <c r="CQV822" s="72"/>
      <c r="CQW822" s="72"/>
      <c r="CQX822" s="72"/>
      <c r="CQY822" s="72"/>
      <c r="CQZ822" s="72"/>
      <c r="CRA822" s="72"/>
      <c r="CRB822" s="72"/>
      <c r="CRC822" s="72"/>
      <c r="CRD822" s="72"/>
      <c r="CRE822" s="72"/>
      <c r="CRF822" s="72"/>
      <c r="CRG822" s="72"/>
      <c r="CRH822" s="72"/>
      <c r="CRI822" s="72"/>
      <c r="CRJ822" s="72"/>
      <c r="CRK822" s="72"/>
      <c r="CRL822" s="72"/>
      <c r="CRM822" s="72"/>
      <c r="CRN822" s="72"/>
      <c r="CRO822" s="72"/>
      <c r="CRP822" s="72"/>
      <c r="CRQ822" s="72"/>
      <c r="CRR822" s="72"/>
      <c r="CRS822" s="72"/>
      <c r="CRT822" s="72"/>
      <c r="CRU822" s="72"/>
      <c r="CRV822" s="72"/>
      <c r="CRW822" s="72"/>
      <c r="CRX822" s="72"/>
      <c r="CRY822" s="72"/>
      <c r="CRZ822" s="72"/>
      <c r="CSA822" s="72"/>
      <c r="CSB822" s="72"/>
      <c r="CSC822" s="72"/>
      <c r="CSD822" s="72"/>
      <c r="CSE822" s="72"/>
      <c r="CSF822" s="72"/>
      <c r="CSG822" s="72"/>
      <c r="CSH822" s="72"/>
      <c r="CSI822" s="72"/>
      <c r="CSJ822" s="72"/>
      <c r="CSK822" s="72"/>
      <c r="CSL822" s="72"/>
      <c r="CSM822" s="72"/>
      <c r="CSN822" s="72"/>
      <c r="CSO822" s="72"/>
      <c r="CSP822" s="72"/>
      <c r="CSQ822" s="72"/>
      <c r="CSR822" s="72"/>
      <c r="CSS822" s="72"/>
      <c r="CST822" s="72"/>
      <c r="CSU822" s="72"/>
      <c r="CSV822" s="72"/>
      <c r="CSW822" s="72"/>
      <c r="CSX822" s="72"/>
      <c r="CSY822" s="72"/>
      <c r="CSZ822" s="72"/>
      <c r="CTA822" s="72"/>
      <c r="CTB822" s="72"/>
      <c r="CTC822" s="72"/>
      <c r="CTD822" s="72"/>
      <c r="CTE822" s="72"/>
      <c r="CTF822" s="72"/>
      <c r="CTG822" s="72"/>
      <c r="CTH822" s="72"/>
      <c r="CTI822" s="72"/>
      <c r="CTJ822" s="72"/>
      <c r="CTK822" s="72"/>
      <c r="CTL822" s="72"/>
      <c r="CTM822" s="72"/>
      <c r="CTN822" s="72"/>
      <c r="CTO822" s="72"/>
      <c r="CTP822" s="72"/>
      <c r="CTQ822" s="72"/>
      <c r="CTR822" s="72"/>
      <c r="CTS822" s="72"/>
      <c r="CTT822" s="72"/>
      <c r="CTU822" s="72"/>
      <c r="CTV822" s="72"/>
      <c r="CTW822" s="72"/>
      <c r="CTX822" s="72"/>
      <c r="CTY822" s="72"/>
      <c r="CTZ822" s="72"/>
      <c r="CUA822" s="72"/>
      <c r="CUB822" s="72"/>
      <c r="CUC822" s="72"/>
      <c r="CUD822" s="72"/>
      <c r="CUE822" s="72"/>
      <c r="CUF822" s="72"/>
      <c r="CUG822" s="72"/>
      <c r="CUH822" s="72"/>
      <c r="CUI822" s="72"/>
      <c r="CUJ822" s="72"/>
      <c r="CUK822" s="72"/>
      <c r="CUL822" s="72"/>
      <c r="CUM822" s="72"/>
      <c r="CUN822" s="72"/>
      <c r="CUO822" s="72"/>
      <c r="CUP822" s="72"/>
      <c r="CUQ822" s="72"/>
      <c r="CUR822" s="72"/>
      <c r="CUS822" s="72"/>
      <c r="CUT822" s="72"/>
      <c r="CUU822" s="72"/>
      <c r="CUV822" s="72"/>
      <c r="CUW822" s="72"/>
      <c r="CUX822" s="72"/>
      <c r="CUY822" s="72"/>
      <c r="CUZ822" s="72"/>
      <c r="CVA822" s="72"/>
      <c r="CVB822" s="72"/>
      <c r="CVC822" s="72"/>
      <c r="CVD822" s="72"/>
      <c r="CVE822" s="72"/>
      <c r="CVF822" s="72"/>
      <c r="CVG822" s="72"/>
      <c r="CVH822" s="72"/>
      <c r="CVI822" s="72"/>
      <c r="CVJ822" s="72"/>
      <c r="CVK822" s="72"/>
      <c r="CVL822" s="72"/>
      <c r="CVM822" s="72"/>
      <c r="CVN822" s="72"/>
      <c r="CVO822" s="72"/>
      <c r="CVP822" s="72"/>
      <c r="CVQ822" s="72"/>
      <c r="CVR822" s="72"/>
      <c r="CVS822" s="72"/>
      <c r="CVT822" s="72"/>
      <c r="CVU822" s="72"/>
      <c r="CVV822" s="72"/>
      <c r="CVW822" s="72"/>
      <c r="CVX822" s="72"/>
      <c r="CVY822" s="72"/>
      <c r="CVZ822" s="72"/>
      <c r="CWA822" s="72"/>
      <c r="CWB822" s="72"/>
      <c r="CWC822" s="72"/>
      <c r="CWD822" s="72"/>
      <c r="CWE822" s="72"/>
      <c r="CWF822" s="72"/>
      <c r="CWG822" s="72"/>
      <c r="CWH822" s="72"/>
      <c r="CWI822" s="72"/>
      <c r="CWJ822" s="72"/>
      <c r="CWK822" s="72"/>
      <c r="CWL822" s="72"/>
      <c r="CWM822" s="72"/>
      <c r="CWN822" s="72"/>
      <c r="CWO822" s="72"/>
      <c r="CWP822" s="72"/>
      <c r="CWQ822" s="72"/>
      <c r="CWR822" s="72"/>
      <c r="CWS822" s="72"/>
      <c r="CWT822" s="72"/>
      <c r="CWU822" s="72"/>
      <c r="CWV822" s="72"/>
      <c r="CWW822" s="72"/>
      <c r="CWX822" s="72"/>
      <c r="CWY822" s="72"/>
      <c r="CWZ822" s="72"/>
      <c r="CXA822" s="72"/>
      <c r="CXB822" s="72"/>
      <c r="CXC822" s="72"/>
      <c r="CXD822" s="72"/>
      <c r="CXE822" s="72"/>
      <c r="CXF822" s="72"/>
      <c r="CXG822" s="72"/>
      <c r="CXH822" s="72"/>
      <c r="CXI822" s="72"/>
      <c r="CXJ822" s="72"/>
      <c r="CXK822" s="72"/>
      <c r="CXL822" s="72"/>
      <c r="CXM822" s="72"/>
      <c r="CXN822" s="72"/>
      <c r="CXO822" s="72"/>
      <c r="CXP822" s="72"/>
      <c r="CXQ822" s="72"/>
      <c r="CXR822" s="72"/>
      <c r="CXS822" s="72"/>
      <c r="CXT822" s="72"/>
      <c r="CXU822" s="72"/>
      <c r="CXV822" s="72"/>
      <c r="CXW822" s="72"/>
      <c r="CXX822" s="72"/>
      <c r="CXY822" s="72"/>
      <c r="CXZ822" s="72"/>
      <c r="CYA822" s="72"/>
      <c r="CYB822" s="72"/>
      <c r="CYC822" s="72"/>
      <c r="CYD822" s="72"/>
      <c r="CYE822" s="72"/>
      <c r="CYF822" s="72"/>
      <c r="CYG822" s="72"/>
      <c r="CYH822" s="72"/>
      <c r="CYI822" s="72"/>
      <c r="CYJ822" s="72"/>
      <c r="CYK822" s="72"/>
      <c r="CYL822" s="72"/>
      <c r="CYM822" s="72"/>
      <c r="CYN822" s="72"/>
      <c r="CYO822" s="72"/>
      <c r="CYP822" s="72"/>
      <c r="CYQ822" s="72"/>
      <c r="CYR822" s="72"/>
      <c r="CYS822" s="72"/>
      <c r="CYT822" s="72"/>
      <c r="CYU822" s="72"/>
      <c r="CYV822" s="72"/>
      <c r="CYW822" s="72"/>
      <c r="CYX822" s="72"/>
      <c r="CYY822" s="72"/>
      <c r="CYZ822" s="72"/>
      <c r="CZA822" s="72"/>
      <c r="CZB822" s="72"/>
      <c r="CZC822" s="72"/>
      <c r="CZD822" s="72"/>
      <c r="CZE822" s="72"/>
      <c r="CZF822" s="72"/>
      <c r="CZG822" s="72"/>
      <c r="CZH822" s="72"/>
      <c r="CZI822" s="72"/>
      <c r="CZJ822" s="72"/>
      <c r="CZK822" s="72"/>
      <c r="CZL822" s="72"/>
      <c r="CZM822" s="72"/>
      <c r="CZN822" s="72"/>
      <c r="CZO822" s="72"/>
      <c r="CZP822" s="72"/>
      <c r="CZQ822" s="72"/>
      <c r="CZR822" s="72"/>
      <c r="CZS822" s="72"/>
      <c r="CZT822" s="72"/>
      <c r="CZU822" s="72"/>
      <c r="CZV822" s="72"/>
      <c r="CZW822" s="72"/>
      <c r="CZX822" s="72"/>
      <c r="CZY822" s="72"/>
      <c r="CZZ822" s="72"/>
      <c r="DAA822" s="72"/>
      <c r="DAB822" s="72"/>
      <c r="DAC822" s="72"/>
      <c r="DAD822" s="72"/>
      <c r="DAE822" s="72"/>
      <c r="DAF822" s="72"/>
      <c r="DAG822" s="72"/>
      <c r="DAH822" s="72"/>
      <c r="DAI822" s="72"/>
      <c r="DAJ822" s="72"/>
      <c r="DAK822" s="72"/>
      <c r="DAL822" s="72"/>
      <c r="DAM822" s="72"/>
      <c r="DAN822" s="72"/>
      <c r="DAO822" s="72"/>
      <c r="DAP822" s="72"/>
      <c r="DAQ822" s="72"/>
      <c r="DAR822" s="72"/>
      <c r="DAS822" s="72"/>
      <c r="DAT822" s="72"/>
      <c r="DAU822" s="72"/>
      <c r="DAV822" s="72"/>
      <c r="DAW822" s="72"/>
      <c r="DAX822" s="72"/>
      <c r="DAY822" s="72"/>
      <c r="DAZ822" s="72"/>
      <c r="DBA822" s="72"/>
      <c r="DBB822" s="72"/>
      <c r="DBC822" s="72"/>
      <c r="DBD822" s="72"/>
      <c r="DBE822" s="72"/>
      <c r="DBF822" s="72"/>
      <c r="DBG822" s="72"/>
      <c r="DBH822" s="72"/>
      <c r="DBI822" s="72"/>
      <c r="DBJ822" s="72"/>
      <c r="DBK822" s="72"/>
      <c r="DBL822" s="72"/>
      <c r="DBM822" s="72"/>
      <c r="DBN822" s="72"/>
      <c r="DBO822" s="72"/>
      <c r="DBP822" s="72"/>
      <c r="DBQ822" s="72"/>
      <c r="DBR822" s="72"/>
      <c r="DBS822" s="72"/>
      <c r="DBT822" s="72"/>
      <c r="DBU822" s="72"/>
      <c r="DBV822" s="72"/>
      <c r="DBW822" s="72"/>
      <c r="DBX822" s="72"/>
      <c r="DBY822" s="72"/>
      <c r="DBZ822" s="72"/>
      <c r="DCA822" s="72"/>
      <c r="DCB822" s="72"/>
      <c r="DCC822" s="72"/>
      <c r="DCD822" s="72"/>
      <c r="DCE822" s="72"/>
      <c r="DCF822" s="72"/>
      <c r="DCG822" s="72"/>
      <c r="DCH822" s="72"/>
      <c r="DCI822" s="72"/>
      <c r="DCJ822" s="72"/>
      <c r="DCK822" s="72"/>
      <c r="DCL822" s="72"/>
      <c r="DCM822" s="72"/>
      <c r="DCN822" s="72"/>
      <c r="DCO822" s="72"/>
      <c r="DCP822" s="72"/>
      <c r="DCQ822" s="72"/>
      <c r="DCR822" s="72"/>
      <c r="DCS822" s="72"/>
      <c r="DCT822" s="72"/>
      <c r="DCU822" s="72"/>
      <c r="DCV822" s="72"/>
      <c r="DCW822" s="72"/>
      <c r="DCX822" s="72"/>
      <c r="DCY822" s="72"/>
      <c r="DCZ822" s="72"/>
      <c r="DDA822" s="72"/>
      <c r="DDB822" s="72"/>
      <c r="DDC822" s="72"/>
      <c r="DDD822" s="72"/>
      <c r="DDE822" s="72"/>
      <c r="DDF822" s="72"/>
      <c r="DDG822" s="72"/>
      <c r="DDH822" s="72"/>
      <c r="DDI822" s="72"/>
      <c r="DDJ822" s="72"/>
      <c r="DDK822" s="72"/>
      <c r="DDL822" s="72"/>
      <c r="DDM822" s="72"/>
      <c r="DDN822" s="72"/>
      <c r="DDO822" s="72"/>
      <c r="DDP822" s="72"/>
      <c r="DDQ822" s="72"/>
      <c r="DDR822" s="72"/>
      <c r="DDS822" s="72"/>
      <c r="DDT822" s="72"/>
      <c r="DDU822" s="72"/>
      <c r="DDV822" s="72"/>
      <c r="DDW822" s="72"/>
      <c r="DDX822" s="72"/>
      <c r="DDY822" s="72"/>
      <c r="DDZ822" s="72"/>
      <c r="DEA822" s="72"/>
      <c r="DEB822" s="72"/>
      <c r="DEC822" s="72"/>
      <c r="DED822" s="72"/>
      <c r="DEE822" s="72"/>
      <c r="DEF822" s="72"/>
      <c r="DEG822" s="72"/>
      <c r="DEH822" s="72"/>
      <c r="DEI822" s="72"/>
      <c r="DEJ822" s="72"/>
      <c r="DEK822" s="72"/>
      <c r="DEL822" s="72"/>
      <c r="DEM822" s="72"/>
      <c r="DEN822" s="72"/>
      <c r="DEO822" s="72"/>
      <c r="DEP822" s="72"/>
      <c r="DEQ822" s="72"/>
      <c r="DER822" s="72"/>
      <c r="DES822" s="72"/>
      <c r="DET822" s="72"/>
      <c r="DEU822" s="72"/>
      <c r="DEV822" s="72"/>
      <c r="DEW822" s="72"/>
      <c r="DEX822" s="72"/>
      <c r="DEY822" s="72"/>
      <c r="DEZ822" s="72"/>
      <c r="DFA822" s="72"/>
      <c r="DFB822" s="72"/>
      <c r="DFC822" s="72"/>
      <c r="DFD822" s="72"/>
      <c r="DFE822" s="72"/>
      <c r="DFF822" s="72"/>
      <c r="DFG822" s="72"/>
      <c r="DFH822" s="72"/>
      <c r="DFI822" s="72"/>
      <c r="DFJ822" s="72"/>
      <c r="DFK822" s="72"/>
      <c r="DFL822" s="72"/>
      <c r="DFM822" s="72"/>
      <c r="DFN822" s="72"/>
      <c r="DFO822" s="72"/>
      <c r="DFP822" s="72"/>
      <c r="DFQ822" s="72"/>
      <c r="DFR822" s="72"/>
      <c r="DFS822" s="72"/>
      <c r="DFT822" s="72"/>
      <c r="DFU822" s="72"/>
      <c r="DFV822" s="72"/>
      <c r="DFW822" s="72"/>
      <c r="DFX822" s="72"/>
      <c r="DFY822" s="72"/>
      <c r="DFZ822" s="72"/>
      <c r="DGA822" s="72"/>
      <c r="DGB822" s="72"/>
      <c r="DGC822" s="72"/>
      <c r="DGD822" s="72"/>
      <c r="DGE822" s="72"/>
      <c r="DGF822" s="72"/>
      <c r="DGG822" s="72"/>
      <c r="DGH822" s="72"/>
      <c r="DGI822" s="72"/>
      <c r="DGJ822" s="72"/>
      <c r="DGK822" s="72"/>
      <c r="DGL822" s="72"/>
      <c r="DGM822" s="72"/>
      <c r="DGN822" s="72"/>
      <c r="DGO822" s="72"/>
      <c r="DGP822" s="72"/>
      <c r="DGQ822" s="72"/>
      <c r="DGR822" s="72"/>
      <c r="DGS822" s="72"/>
      <c r="DGT822" s="72"/>
      <c r="DGU822" s="72"/>
      <c r="DGV822" s="72"/>
      <c r="DGW822" s="72"/>
      <c r="DGX822" s="72"/>
      <c r="DGY822" s="72"/>
      <c r="DGZ822" s="72"/>
      <c r="DHA822" s="72"/>
      <c r="DHB822" s="72"/>
      <c r="DHC822" s="72"/>
      <c r="DHD822" s="72"/>
      <c r="DHE822" s="72"/>
      <c r="DHF822" s="72"/>
      <c r="DHG822" s="72"/>
      <c r="DHH822" s="72"/>
      <c r="DHI822" s="72"/>
      <c r="DHJ822" s="72"/>
      <c r="DHK822" s="72"/>
      <c r="DHL822" s="72"/>
      <c r="DHM822" s="72"/>
      <c r="DHN822" s="72"/>
      <c r="DHO822" s="72"/>
      <c r="DHP822" s="72"/>
      <c r="DHQ822" s="72"/>
      <c r="DHR822" s="72"/>
      <c r="DHS822" s="72"/>
      <c r="DHT822" s="72"/>
      <c r="DHU822" s="72"/>
      <c r="DHV822" s="72"/>
      <c r="DHW822" s="72"/>
      <c r="DHX822" s="72"/>
      <c r="DHY822" s="72"/>
      <c r="DHZ822" s="72"/>
      <c r="DIA822" s="72"/>
      <c r="DIB822" s="72"/>
      <c r="DIC822" s="72"/>
      <c r="DID822" s="72"/>
      <c r="DIE822" s="72"/>
      <c r="DIF822" s="72"/>
      <c r="DIG822" s="72"/>
      <c r="DIH822" s="72"/>
      <c r="DII822" s="72"/>
      <c r="DIJ822" s="72"/>
      <c r="DIK822" s="72"/>
      <c r="DIL822" s="72"/>
      <c r="DIM822" s="72"/>
      <c r="DIN822" s="72"/>
      <c r="DIO822" s="72"/>
      <c r="DIP822" s="72"/>
      <c r="DIQ822" s="72"/>
      <c r="DIR822" s="72"/>
      <c r="DIS822" s="72"/>
      <c r="DIT822" s="72"/>
      <c r="DIU822" s="72"/>
      <c r="DIV822" s="72"/>
      <c r="DIW822" s="72"/>
      <c r="DIX822" s="72"/>
      <c r="DIY822" s="72"/>
      <c r="DIZ822" s="72"/>
      <c r="DJA822" s="72"/>
      <c r="DJB822" s="72"/>
      <c r="DJC822" s="72"/>
      <c r="DJD822" s="72"/>
      <c r="DJE822" s="72"/>
      <c r="DJF822" s="72"/>
      <c r="DJG822" s="72"/>
      <c r="DJH822" s="72"/>
      <c r="DJI822" s="72"/>
      <c r="DJJ822" s="72"/>
      <c r="DJK822" s="72"/>
      <c r="DJL822" s="72"/>
      <c r="DJM822" s="72"/>
      <c r="DJN822" s="72"/>
      <c r="DJO822" s="72"/>
      <c r="DJP822" s="72"/>
      <c r="DJQ822" s="72"/>
      <c r="DJR822" s="72"/>
      <c r="DJS822" s="72"/>
      <c r="DJT822" s="72"/>
      <c r="DJU822" s="72"/>
      <c r="DJV822" s="72"/>
      <c r="DJW822" s="72"/>
      <c r="DJX822" s="72"/>
      <c r="DJY822" s="72"/>
      <c r="DJZ822" s="72"/>
      <c r="DKA822" s="72"/>
      <c r="DKB822" s="72"/>
      <c r="DKC822" s="72"/>
      <c r="DKD822" s="72"/>
      <c r="DKE822" s="72"/>
      <c r="DKF822" s="72"/>
      <c r="DKG822" s="72"/>
      <c r="DKH822" s="72"/>
      <c r="DKI822" s="72"/>
      <c r="DKJ822" s="72"/>
      <c r="DKK822" s="72"/>
      <c r="DKL822" s="72"/>
      <c r="DKM822" s="72"/>
      <c r="DKN822" s="72"/>
      <c r="DKO822" s="72"/>
      <c r="DKP822" s="72"/>
      <c r="DKQ822" s="72"/>
      <c r="DKR822" s="72"/>
      <c r="DKS822" s="72"/>
      <c r="DKT822" s="72"/>
      <c r="DKU822" s="72"/>
      <c r="DKV822" s="72"/>
      <c r="DKW822" s="72"/>
      <c r="DKX822" s="72"/>
      <c r="DKY822" s="72"/>
      <c r="DKZ822" s="72"/>
      <c r="DLA822" s="72"/>
      <c r="DLB822" s="72"/>
      <c r="DLC822" s="72"/>
      <c r="DLD822" s="72"/>
      <c r="DLE822" s="72"/>
      <c r="DLF822" s="72"/>
      <c r="DLG822" s="72"/>
      <c r="DLH822" s="72"/>
      <c r="DLI822" s="72"/>
      <c r="DLJ822" s="72"/>
      <c r="DLK822" s="72"/>
      <c r="DLL822" s="72"/>
      <c r="DLM822" s="72"/>
      <c r="DLN822" s="72"/>
      <c r="DLO822" s="72"/>
      <c r="DLP822" s="72"/>
      <c r="DLQ822" s="72"/>
      <c r="DLR822" s="72"/>
      <c r="DLS822" s="72"/>
      <c r="DLT822" s="72"/>
      <c r="DLU822" s="72"/>
      <c r="DLV822" s="72"/>
      <c r="DLW822" s="72"/>
      <c r="DLX822" s="72"/>
      <c r="DLY822" s="72"/>
      <c r="DLZ822" s="72"/>
      <c r="DMA822" s="72"/>
      <c r="DMB822" s="72"/>
      <c r="DMC822" s="72"/>
      <c r="DMD822" s="72"/>
      <c r="DME822" s="72"/>
      <c r="DMF822" s="72"/>
      <c r="DMG822" s="72"/>
      <c r="DMH822" s="72"/>
      <c r="DMI822" s="72"/>
      <c r="DMJ822" s="72"/>
      <c r="DMK822" s="72"/>
      <c r="DML822" s="72"/>
      <c r="DMM822" s="72"/>
      <c r="DMN822" s="72"/>
      <c r="DMO822" s="72"/>
      <c r="DMP822" s="72"/>
      <c r="DMQ822" s="72"/>
      <c r="DMR822" s="72"/>
      <c r="DMS822" s="72"/>
      <c r="DMT822" s="72"/>
      <c r="DMU822" s="72"/>
      <c r="DMV822" s="72"/>
      <c r="DMW822" s="72"/>
      <c r="DMX822" s="72"/>
      <c r="DMY822" s="72"/>
      <c r="DMZ822" s="72"/>
      <c r="DNA822" s="72"/>
      <c r="DNB822" s="72"/>
      <c r="DNC822" s="72"/>
      <c r="DND822" s="72"/>
      <c r="DNE822" s="72"/>
      <c r="DNF822" s="72"/>
      <c r="DNG822" s="72"/>
      <c r="DNH822" s="72"/>
      <c r="DNI822" s="72"/>
      <c r="DNJ822" s="72"/>
      <c r="DNK822" s="72"/>
      <c r="DNL822" s="72"/>
      <c r="DNM822" s="72"/>
      <c r="DNN822" s="72"/>
      <c r="DNO822" s="72"/>
      <c r="DNP822" s="72"/>
      <c r="DNQ822" s="72"/>
      <c r="DNR822" s="72"/>
      <c r="DNS822" s="72"/>
      <c r="DNT822" s="72"/>
      <c r="DNU822" s="72"/>
      <c r="DNV822" s="72"/>
      <c r="DNW822" s="72"/>
      <c r="DNX822" s="72"/>
      <c r="DNY822" s="72"/>
      <c r="DNZ822" s="72"/>
      <c r="DOA822" s="72"/>
      <c r="DOB822" s="72"/>
      <c r="DOC822" s="72"/>
      <c r="DOD822" s="72"/>
      <c r="DOE822" s="72"/>
      <c r="DOF822" s="72"/>
      <c r="DOG822" s="72"/>
      <c r="DOH822" s="72"/>
      <c r="DOI822" s="72"/>
      <c r="DOJ822" s="72"/>
      <c r="DOK822" s="72"/>
      <c r="DOL822" s="72"/>
      <c r="DOM822" s="72"/>
      <c r="DON822" s="72"/>
      <c r="DOO822" s="72"/>
      <c r="DOP822" s="72"/>
      <c r="DOQ822" s="72"/>
      <c r="DOR822" s="72"/>
      <c r="DOS822" s="72"/>
      <c r="DOT822" s="72"/>
      <c r="DOU822" s="72"/>
      <c r="DOV822" s="72"/>
      <c r="DOW822" s="72"/>
      <c r="DOX822" s="72"/>
      <c r="DOY822" s="72"/>
      <c r="DOZ822" s="72"/>
      <c r="DPA822" s="72"/>
      <c r="DPB822" s="72"/>
      <c r="DPC822" s="72"/>
      <c r="DPD822" s="72"/>
      <c r="DPE822" s="72"/>
      <c r="DPF822" s="72"/>
      <c r="DPG822" s="72"/>
      <c r="DPH822" s="72"/>
      <c r="DPI822" s="72"/>
      <c r="DPJ822" s="72"/>
      <c r="DPK822" s="72"/>
      <c r="DPL822" s="72"/>
      <c r="DPM822" s="72"/>
      <c r="DPN822" s="72"/>
      <c r="DPO822" s="72"/>
      <c r="DPP822" s="72"/>
      <c r="DPQ822" s="72"/>
      <c r="DPR822" s="72"/>
      <c r="DPS822" s="72"/>
      <c r="DPT822" s="72"/>
      <c r="DPU822" s="72"/>
      <c r="DPV822" s="72"/>
      <c r="DPW822" s="72"/>
      <c r="DPX822" s="72"/>
      <c r="DPY822" s="72"/>
      <c r="DPZ822" s="72"/>
      <c r="DQA822" s="72"/>
      <c r="DQB822" s="72"/>
      <c r="DQC822" s="72"/>
      <c r="DQD822" s="72"/>
      <c r="DQE822" s="72"/>
      <c r="DQF822" s="72"/>
      <c r="DQG822" s="72"/>
      <c r="DQH822" s="72"/>
      <c r="DQI822" s="72"/>
      <c r="DQJ822" s="72"/>
      <c r="DQK822" s="72"/>
      <c r="DQL822" s="72"/>
      <c r="DQM822" s="72"/>
      <c r="DQN822" s="72"/>
      <c r="DQO822" s="72"/>
      <c r="DQP822" s="72"/>
      <c r="DQQ822" s="72"/>
      <c r="DQR822" s="72"/>
      <c r="DQS822" s="72"/>
      <c r="DQT822" s="72"/>
      <c r="DQU822" s="72"/>
      <c r="DQV822" s="72"/>
      <c r="DQW822" s="72"/>
      <c r="DQX822" s="72"/>
      <c r="DQY822" s="72"/>
      <c r="DQZ822" s="72"/>
      <c r="DRA822" s="72"/>
      <c r="DRB822" s="72"/>
      <c r="DRC822" s="72"/>
      <c r="DRD822" s="72"/>
      <c r="DRE822" s="72"/>
      <c r="DRF822" s="72"/>
      <c r="DRG822" s="72"/>
      <c r="DRH822" s="72"/>
      <c r="DRI822" s="72"/>
      <c r="DRJ822" s="72"/>
      <c r="DRK822" s="72"/>
      <c r="DRL822" s="72"/>
      <c r="DRM822" s="72"/>
      <c r="DRN822" s="72"/>
      <c r="DRO822" s="72"/>
      <c r="DRP822" s="72"/>
      <c r="DRQ822" s="72"/>
      <c r="DRR822" s="72"/>
      <c r="DRS822" s="72"/>
      <c r="DRT822" s="72"/>
      <c r="DRU822" s="72"/>
      <c r="DRV822" s="72"/>
      <c r="DRW822" s="72"/>
      <c r="DRX822" s="72"/>
      <c r="DRY822" s="72"/>
      <c r="DRZ822" s="72"/>
      <c r="DSA822" s="72"/>
      <c r="DSB822" s="72"/>
      <c r="DSC822" s="72"/>
      <c r="DSD822" s="72"/>
      <c r="DSE822" s="72"/>
      <c r="DSF822" s="72"/>
      <c r="DSG822" s="72"/>
      <c r="DSH822" s="72"/>
      <c r="DSI822" s="72"/>
      <c r="DSJ822" s="72"/>
      <c r="DSK822" s="72"/>
      <c r="DSL822" s="72"/>
      <c r="DSM822" s="72"/>
      <c r="DSN822" s="72"/>
      <c r="DSO822" s="72"/>
      <c r="DSP822" s="72"/>
      <c r="DSQ822" s="72"/>
      <c r="DSR822" s="72"/>
      <c r="DSS822" s="72"/>
      <c r="DST822" s="72"/>
      <c r="DSU822" s="72"/>
      <c r="DSV822" s="72"/>
      <c r="DSW822" s="72"/>
      <c r="DSX822" s="72"/>
      <c r="DSY822" s="72"/>
      <c r="DSZ822" s="72"/>
      <c r="DTA822" s="72"/>
      <c r="DTB822" s="72"/>
      <c r="DTC822" s="72"/>
      <c r="DTD822" s="72"/>
      <c r="DTE822" s="72"/>
      <c r="DTF822" s="72"/>
      <c r="DTG822" s="72"/>
      <c r="DTH822" s="72"/>
      <c r="DTI822" s="72"/>
      <c r="DTJ822" s="72"/>
      <c r="DTK822" s="72"/>
      <c r="DTL822" s="72"/>
      <c r="DTM822" s="72"/>
      <c r="DTN822" s="72"/>
      <c r="DTO822" s="72"/>
      <c r="DTP822" s="72"/>
      <c r="DTQ822" s="72"/>
      <c r="DTR822" s="72"/>
      <c r="DTS822" s="72"/>
      <c r="DTT822" s="72"/>
      <c r="DTU822" s="72"/>
      <c r="DTV822" s="72"/>
      <c r="DTW822" s="72"/>
      <c r="DTX822" s="72"/>
      <c r="DTY822" s="72"/>
      <c r="DTZ822" s="72"/>
      <c r="DUA822" s="72"/>
      <c r="DUB822" s="72"/>
      <c r="DUC822" s="72"/>
      <c r="DUD822" s="72"/>
      <c r="DUE822" s="72"/>
      <c r="DUF822" s="72"/>
      <c r="DUG822" s="72"/>
      <c r="DUH822" s="72"/>
      <c r="DUI822" s="72"/>
      <c r="DUJ822" s="72"/>
      <c r="DUK822" s="72"/>
      <c r="DUL822" s="72"/>
      <c r="DUM822" s="72"/>
      <c r="DUN822" s="72"/>
      <c r="DUO822" s="72"/>
      <c r="DUP822" s="72"/>
      <c r="DUQ822" s="72"/>
      <c r="DUR822" s="72"/>
      <c r="DUS822" s="72"/>
      <c r="DUT822" s="72"/>
      <c r="DUU822" s="72"/>
      <c r="DUV822" s="72"/>
      <c r="DUW822" s="72"/>
      <c r="DUX822" s="72"/>
      <c r="DUY822" s="72"/>
      <c r="DUZ822" s="72"/>
      <c r="DVA822" s="72"/>
      <c r="DVB822" s="72"/>
      <c r="DVC822" s="72"/>
      <c r="DVD822" s="72"/>
      <c r="DVE822" s="72"/>
      <c r="DVF822" s="72"/>
      <c r="DVG822" s="72"/>
      <c r="DVH822" s="72"/>
      <c r="DVI822" s="72"/>
      <c r="DVJ822" s="72"/>
      <c r="DVK822" s="72"/>
      <c r="DVL822" s="72"/>
      <c r="DVM822" s="72"/>
      <c r="DVN822" s="72"/>
      <c r="DVO822" s="72"/>
      <c r="DVP822" s="72"/>
      <c r="DVQ822" s="72"/>
      <c r="DVR822" s="72"/>
      <c r="DVS822" s="72"/>
      <c r="DVT822" s="72"/>
      <c r="DVU822" s="72"/>
      <c r="DVV822" s="72"/>
      <c r="DVW822" s="72"/>
      <c r="DVX822" s="72"/>
      <c r="DVY822" s="72"/>
      <c r="DVZ822" s="72"/>
      <c r="DWA822" s="72"/>
      <c r="DWB822" s="72"/>
      <c r="DWC822" s="72"/>
      <c r="DWD822" s="72"/>
      <c r="DWE822" s="72"/>
      <c r="DWF822" s="72"/>
      <c r="DWG822" s="72"/>
      <c r="DWH822" s="72"/>
      <c r="DWI822" s="72"/>
      <c r="DWJ822" s="72"/>
      <c r="DWK822" s="72"/>
      <c r="DWL822" s="72"/>
      <c r="DWM822" s="72"/>
      <c r="DWN822" s="72"/>
      <c r="DWO822" s="72"/>
      <c r="DWP822" s="72"/>
      <c r="DWQ822" s="72"/>
      <c r="DWR822" s="72"/>
      <c r="DWS822" s="72"/>
      <c r="DWT822" s="72"/>
      <c r="DWU822" s="72"/>
      <c r="DWV822" s="72"/>
      <c r="DWW822" s="72"/>
      <c r="DWX822" s="72"/>
      <c r="DWY822" s="72"/>
      <c r="DWZ822" s="72"/>
      <c r="DXA822" s="72"/>
      <c r="DXB822" s="72"/>
      <c r="DXC822" s="72"/>
      <c r="DXD822" s="72"/>
      <c r="DXE822" s="72"/>
      <c r="DXF822" s="72"/>
      <c r="DXG822" s="72"/>
      <c r="DXH822" s="72"/>
      <c r="DXI822" s="72"/>
      <c r="DXJ822" s="72"/>
      <c r="DXK822" s="72"/>
      <c r="DXL822" s="72"/>
      <c r="DXM822" s="72"/>
      <c r="DXN822" s="72"/>
      <c r="DXO822" s="72"/>
      <c r="DXP822" s="72"/>
      <c r="DXQ822" s="72"/>
      <c r="DXR822" s="72"/>
      <c r="DXS822" s="72"/>
      <c r="DXT822" s="72"/>
      <c r="DXU822" s="72"/>
      <c r="DXV822" s="72"/>
      <c r="DXW822" s="72"/>
      <c r="DXX822" s="72"/>
      <c r="DXY822" s="72"/>
      <c r="DXZ822" s="72"/>
      <c r="DYA822" s="72"/>
      <c r="DYB822" s="72"/>
      <c r="DYC822" s="72"/>
      <c r="DYD822" s="72"/>
      <c r="DYE822" s="72"/>
      <c r="DYF822" s="72"/>
      <c r="DYG822" s="72"/>
      <c r="DYH822" s="72"/>
      <c r="DYI822" s="72"/>
      <c r="DYJ822" s="72"/>
      <c r="DYK822" s="72"/>
      <c r="DYL822" s="72"/>
      <c r="DYM822" s="72"/>
      <c r="DYN822" s="72"/>
      <c r="DYO822" s="72"/>
      <c r="DYP822" s="72"/>
      <c r="DYQ822" s="72"/>
      <c r="DYR822" s="72"/>
      <c r="DYS822" s="72"/>
      <c r="DYT822" s="72"/>
      <c r="DYU822" s="72"/>
      <c r="DYV822" s="72"/>
      <c r="DYW822" s="72"/>
      <c r="DYX822" s="72"/>
      <c r="DYY822" s="72"/>
      <c r="DYZ822" s="72"/>
      <c r="DZA822" s="72"/>
      <c r="DZB822" s="72"/>
      <c r="DZC822" s="72"/>
      <c r="DZD822" s="72"/>
      <c r="DZE822" s="72"/>
      <c r="DZF822" s="72"/>
      <c r="DZG822" s="72"/>
      <c r="DZH822" s="72"/>
      <c r="DZI822" s="72"/>
      <c r="DZJ822" s="72"/>
      <c r="DZK822" s="72"/>
      <c r="DZL822" s="72"/>
      <c r="DZM822" s="72"/>
      <c r="DZN822" s="72"/>
      <c r="DZO822" s="72"/>
      <c r="DZP822" s="72"/>
      <c r="DZQ822" s="72"/>
      <c r="DZR822" s="72"/>
      <c r="DZS822" s="72"/>
      <c r="DZT822" s="72"/>
      <c r="DZU822" s="72"/>
      <c r="DZV822" s="72"/>
      <c r="DZW822" s="72"/>
      <c r="DZX822" s="72"/>
      <c r="DZY822" s="72"/>
      <c r="DZZ822" s="72"/>
      <c r="EAA822" s="72"/>
      <c r="EAB822" s="72"/>
      <c r="EAC822" s="72"/>
      <c r="EAD822" s="72"/>
      <c r="EAE822" s="72"/>
      <c r="EAF822" s="72"/>
      <c r="EAG822" s="72"/>
      <c r="EAH822" s="72"/>
      <c r="EAI822" s="72"/>
      <c r="EAJ822" s="72"/>
      <c r="EAK822" s="72"/>
      <c r="EAL822" s="72"/>
      <c r="EAM822" s="72"/>
      <c r="EAN822" s="72"/>
      <c r="EAO822" s="72"/>
      <c r="EAP822" s="72"/>
      <c r="EAQ822" s="72"/>
      <c r="EAR822" s="72"/>
      <c r="EAS822" s="72"/>
      <c r="EAT822" s="72"/>
      <c r="EAU822" s="72"/>
      <c r="EAV822" s="72"/>
      <c r="EAW822" s="72"/>
      <c r="EAX822" s="72"/>
      <c r="EAY822" s="72"/>
      <c r="EAZ822" s="72"/>
      <c r="EBA822" s="72"/>
      <c r="EBB822" s="72"/>
      <c r="EBC822" s="72"/>
      <c r="EBD822" s="72"/>
      <c r="EBE822" s="72"/>
      <c r="EBF822" s="72"/>
      <c r="EBG822" s="72"/>
      <c r="EBH822" s="72"/>
      <c r="EBI822" s="72"/>
      <c r="EBJ822" s="72"/>
      <c r="EBK822" s="72"/>
      <c r="EBL822" s="72"/>
      <c r="EBM822" s="72"/>
      <c r="EBN822" s="72"/>
      <c r="EBO822" s="72"/>
      <c r="EBP822" s="72"/>
      <c r="EBQ822" s="72"/>
      <c r="EBR822" s="72"/>
      <c r="EBS822" s="72"/>
      <c r="EBT822" s="72"/>
      <c r="EBU822" s="72"/>
      <c r="EBV822" s="72"/>
      <c r="EBW822" s="72"/>
      <c r="EBX822" s="72"/>
      <c r="EBY822" s="72"/>
      <c r="EBZ822" s="72"/>
      <c r="ECA822" s="72"/>
      <c r="ECB822" s="72"/>
      <c r="ECC822" s="72"/>
      <c r="ECD822" s="72"/>
      <c r="ECE822" s="72"/>
      <c r="ECF822" s="72"/>
      <c r="ECG822" s="72"/>
      <c r="ECH822" s="72"/>
      <c r="ECI822" s="72"/>
      <c r="ECJ822" s="72"/>
      <c r="ECK822" s="72"/>
      <c r="ECL822" s="72"/>
      <c r="ECM822" s="72"/>
      <c r="ECN822" s="72"/>
      <c r="ECO822" s="72"/>
      <c r="ECP822" s="72"/>
      <c r="ECQ822" s="72"/>
      <c r="ECR822" s="72"/>
      <c r="ECS822" s="72"/>
      <c r="ECT822" s="72"/>
      <c r="ECU822" s="72"/>
      <c r="ECV822" s="72"/>
      <c r="ECW822" s="72"/>
      <c r="ECX822" s="72"/>
      <c r="ECY822" s="72"/>
      <c r="ECZ822" s="72"/>
      <c r="EDA822" s="72"/>
      <c r="EDB822" s="72"/>
      <c r="EDC822" s="72"/>
      <c r="EDD822" s="72"/>
      <c r="EDE822" s="72"/>
      <c r="EDF822" s="72"/>
      <c r="EDG822" s="72"/>
      <c r="EDH822" s="72"/>
      <c r="EDI822" s="72"/>
      <c r="EDJ822" s="72"/>
      <c r="EDK822" s="72"/>
      <c r="EDL822" s="72"/>
      <c r="EDM822" s="72"/>
      <c r="EDN822" s="72"/>
      <c r="EDO822" s="72"/>
      <c r="EDP822" s="72"/>
      <c r="EDQ822" s="72"/>
      <c r="EDR822" s="72"/>
      <c r="EDS822" s="72"/>
      <c r="EDT822" s="72"/>
      <c r="EDU822" s="72"/>
      <c r="EDV822" s="72"/>
      <c r="EDW822" s="72"/>
      <c r="EDX822" s="72"/>
      <c r="EDY822" s="72"/>
      <c r="EDZ822" s="72"/>
      <c r="EEA822" s="72"/>
      <c r="EEB822" s="72"/>
      <c r="EEC822" s="72"/>
      <c r="EED822" s="72"/>
      <c r="EEE822" s="72"/>
      <c r="EEF822" s="72"/>
      <c r="EEG822" s="72"/>
      <c r="EEH822" s="72"/>
      <c r="EEI822" s="72"/>
      <c r="EEJ822" s="72"/>
      <c r="EEK822" s="72"/>
      <c r="EEL822" s="72"/>
      <c r="EEM822" s="72"/>
      <c r="EEN822" s="72"/>
      <c r="EEO822" s="72"/>
      <c r="EEP822" s="72"/>
      <c r="EEQ822" s="72"/>
      <c r="EER822" s="72"/>
      <c r="EES822" s="72"/>
      <c r="EET822" s="72"/>
      <c r="EEU822" s="72"/>
      <c r="EEV822" s="72"/>
      <c r="EEW822" s="72"/>
      <c r="EEX822" s="72"/>
      <c r="EEY822" s="72"/>
      <c r="EEZ822" s="72"/>
      <c r="EFA822" s="72"/>
      <c r="EFB822" s="72"/>
      <c r="EFC822" s="72"/>
      <c r="EFD822" s="72"/>
      <c r="EFE822" s="72"/>
      <c r="EFF822" s="72"/>
      <c r="EFG822" s="72"/>
      <c r="EFH822" s="72"/>
      <c r="EFI822" s="72"/>
      <c r="EFJ822" s="72"/>
      <c r="EFK822" s="72"/>
      <c r="EFL822" s="72"/>
      <c r="EFM822" s="72"/>
      <c r="EFN822" s="72"/>
      <c r="EFO822" s="72"/>
      <c r="EFP822" s="72"/>
      <c r="EFQ822" s="72"/>
      <c r="EFR822" s="72"/>
      <c r="EFS822" s="72"/>
      <c r="EFT822" s="72"/>
      <c r="EFU822" s="72"/>
      <c r="EFV822" s="72"/>
      <c r="EFW822" s="72"/>
      <c r="EFX822" s="72"/>
      <c r="EFY822" s="72"/>
      <c r="EFZ822" s="72"/>
      <c r="EGA822" s="72"/>
      <c r="EGB822" s="72"/>
      <c r="EGC822" s="72"/>
      <c r="EGD822" s="72"/>
      <c r="EGE822" s="72"/>
      <c r="EGF822" s="72"/>
      <c r="EGG822" s="72"/>
      <c r="EGH822" s="72"/>
      <c r="EGI822" s="72"/>
      <c r="EGJ822" s="72"/>
      <c r="EGK822" s="72"/>
      <c r="EGL822" s="72"/>
      <c r="EGM822" s="72"/>
      <c r="EGN822" s="72"/>
      <c r="EGO822" s="72"/>
      <c r="EGP822" s="72"/>
      <c r="EGQ822" s="72"/>
      <c r="EGR822" s="72"/>
      <c r="EGS822" s="72"/>
      <c r="EGT822" s="72"/>
      <c r="EGU822" s="72"/>
      <c r="EGV822" s="72"/>
      <c r="EGW822" s="72"/>
      <c r="EGX822" s="72"/>
      <c r="EGY822" s="72"/>
      <c r="EGZ822" s="72"/>
      <c r="EHA822" s="72"/>
      <c r="EHB822" s="72"/>
      <c r="EHC822" s="72"/>
      <c r="EHD822" s="72"/>
      <c r="EHE822" s="72"/>
      <c r="EHF822" s="72"/>
      <c r="EHG822" s="72"/>
      <c r="EHH822" s="72"/>
      <c r="EHI822" s="72"/>
      <c r="EHJ822" s="72"/>
      <c r="EHK822" s="72"/>
      <c r="EHL822" s="72"/>
      <c r="EHM822" s="72"/>
      <c r="EHN822" s="72"/>
      <c r="EHO822" s="72"/>
      <c r="EHP822" s="72"/>
      <c r="EHQ822" s="72"/>
      <c r="EHR822" s="72"/>
      <c r="EHS822" s="72"/>
      <c r="EHT822" s="72"/>
      <c r="EHU822" s="72"/>
      <c r="EHV822" s="72"/>
      <c r="EHW822" s="72"/>
      <c r="EHX822" s="72"/>
      <c r="EHY822" s="72"/>
      <c r="EHZ822" s="72"/>
      <c r="EIA822" s="72"/>
      <c r="EIB822" s="72"/>
      <c r="EIC822" s="72"/>
      <c r="EID822" s="72"/>
      <c r="EIE822" s="72"/>
      <c r="EIF822" s="72"/>
      <c r="EIG822" s="72"/>
      <c r="EIH822" s="72"/>
      <c r="EII822" s="72"/>
      <c r="EIJ822" s="72"/>
      <c r="EIK822" s="72"/>
      <c r="EIL822" s="72"/>
      <c r="EIM822" s="72"/>
      <c r="EIN822" s="72"/>
      <c r="EIO822" s="72"/>
      <c r="EIP822" s="72"/>
      <c r="EIQ822" s="72"/>
      <c r="EIR822" s="72"/>
      <c r="EIS822" s="72"/>
      <c r="EIT822" s="72"/>
      <c r="EIU822" s="72"/>
      <c r="EIV822" s="72"/>
      <c r="EIW822" s="72"/>
      <c r="EIX822" s="72"/>
      <c r="EIY822" s="72"/>
      <c r="EIZ822" s="72"/>
      <c r="EJA822" s="72"/>
      <c r="EJB822" s="72"/>
      <c r="EJC822" s="72"/>
      <c r="EJD822" s="72"/>
      <c r="EJE822" s="72"/>
      <c r="EJF822" s="72"/>
      <c r="EJG822" s="72"/>
      <c r="EJH822" s="72"/>
      <c r="EJI822" s="72"/>
      <c r="EJJ822" s="72"/>
      <c r="EJK822" s="72"/>
      <c r="EJL822" s="72"/>
      <c r="EJM822" s="72"/>
      <c r="EJN822" s="72"/>
      <c r="EJO822" s="72"/>
      <c r="EJP822" s="72"/>
      <c r="EJQ822" s="72"/>
      <c r="EJR822" s="72"/>
      <c r="EJS822" s="72"/>
      <c r="EJT822" s="72"/>
      <c r="EJU822" s="72"/>
      <c r="EJV822" s="72"/>
      <c r="EJW822" s="72"/>
      <c r="EJX822" s="72"/>
      <c r="EJY822" s="72"/>
      <c r="EJZ822" s="72"/>
      <c r="EKA822" s="72"/>
      <c r="EKB822" s="72"/>
      <c r="EKC822" s="72"/>
      <c r="EKD822" s="72"/>
      <c r="EKE822" s="72"/>
      <c r="EKF822" s="72"/>
      <c r="EKG822" s="72"/>
      <c r="EKH822" s="72"/>
      <c r="EKI822" s="72"/>
      <c r="EKJ822" s="72"/>
      <c r="EKK822" s="72"/>
      <c r="EKL822" s="72"/>
      <c r="EKM822" s="72"/>
      <c r="EKN822" s="72"/>
      <c r="EKO822" s="72"/>
      <c r="EKP822" s="72"/>
      <c r="EKQ822" s="72"/>
      <c r="EKR822" s="72"/>
      <c r="EKS822" s="72"/>
      <c r="EKT822" s="72"/>
      <c r="EKU822" s="72"/>
      <c r="EKV822" s="72"/>
      <c r="EKW822" s="72"/>
      <c r="EKX822" s="72"/>
      <c r="EKY822" s="72"/>
      <c r="EKZ822" s="72"/>
      <c r="ELA822" s="72"/>
      <c r="ELB822" s="72"/>
      <c r="ELC822" s="72"/>
      <c r="ELD822" s="72"/>
      <c r="ELE822" s="72"/>
      <c r="ELF822" s="72"/>
      <c r="ELG822" s="72"/>
      <c r="ELH822" s="72"/>
      <c r="ELI822" s="72"/>
      <c r="ELJ822" s="72"/>
      <c r="ELK822" s="72"/>
      <c r="ELL822" s="72"/>
      <c r="ELM822" s="72"/>
      <c r="ELN822" s="72"/>
      <c r="ELO822" s="72"/>
      <c r="ELP822" s="72"/>
      <c r="ELQ822" s="72"/>
      <c r="ELR822" s="72"/>
      <c r="ELS822" s="72"/>
      <c r="ELT822" s="72"/>
      <c r="ELU822" s="72"/>
      <c r="ELV822" s="72"/>
      <c r="ELW822" s="72"/>
      <c r="ELX822" s="72"/>
      <c r="ELY822" s="72"/>
      <c r="ELZ822" s="72"/>
      <c r="EMA822" s="72"/>
      <c r="EMB822" s="72"/>
      <c r="EMC822" s="72"/>
      <c r="EMD822" s="72"/>
      <c r="EME822" s="72"/>
      <c r="EMF822" s="72"/>
      <c r="EMG822" s="72"/>
      <c r="EMH822" s="72"/>
      <c r="EMI822" s="72"/>
      <c r="EMJ822" s="72"/>
      <c r="EMK822" s="72"/>
      <c r="EML822" s="72"/>
      <c r="EMM822" s="72"/>
      <c r="EMN822" s="72"/>
      <c r="EMO822" s="72"/>
      <c r="EMP822" s="72"/>
      <c r="EMQ822" s="72"/>
      <c r="EMR822" s="72"/>
      <c r="EMS822" s="72"/>
      <c r="EMT822" s="72"/>
      <c r="EMU822" s="72"/>
      <c r="EMV822" s="72"/>
      <c r="EMW822" s="72"/>
      <c r="EMX822" s="72"/>
      <c r="EMY822" s="72"/>
      <c r="EMZ822" s="72"/>
      <c r="ENA822" s="72"/>
      <c r="ENB822" s="72"/>
      <c r="ENC822" s="72"/>
      <c r="END822" s="72"/>
      <c r="ENE822" s="72"/>
      <c r="ENF822" s="72"/>
      <c r="ENG822" s="72"/>
      <c r="ENH822" s="72"/>
      <c r="ENI822" s="72"/>
      <c r="ENJ822" s="72"/>
      <c r="ENK822" s="72"/>
      <c r="ENL822" s="72"/>
      <c r="ENM822" s="72"/>
      <c r="ENN822" s="72"/>
      <c r="ENO822" s="72"/>
      <c r="ENP822" s="72"/>
      <c r="ENQ822" s="72"/>
      <c r="ENR822" s="72"/>
      <c r="ENS822" s="72"/>
      <c r="ENT822" s="72"/>
      <c r="ENU822" s="72"/>
      <c r="ENV822" s="72"/>
      <c r="ENW822" s="72"/>
      <c r="ENX822" s="72"/>
      <c r="ENY822" s="72"/>
      <c r="ENZ822" s="72"/>
      <c r="EOA822" s="72"/>
      <c r="EOB822" s="72"/>
      <c r="EOC822" s="72"/>
      <c r="EOD822" s="72"/>
      <c r="EOE822" s="72"/>
      <c r="EOF822" s="72"/>
      <c r="EOG822" s="72"/>
      <c r="EOH822" s="72"/>
      <c r="EOI822" s="72"/>
      <c r="EOJ822" s="72"/>
      <c r="EOK822" s="72"/>
      <c r="EOL822" s="72"/>
      <c r="EOM822" s="72"/>
      <c r="EON822" s="72"/>
      <c r="EOO822" s="72"/>
      <c r="EOP822" s="72"/>
      <c r="EOQ822" s="72"/>
      <c r="EOR822" s="72"/>
      <c r="EOS822" s="72"/>
      <c r="EOT822" s="72"/>
      <c r="EOU822" s="72"/>
      <c r="EOV822" s="72"/>
      <c r="EOW822" s="72"/>
      <c r="EOX822" s="72"/>
      <c r="EOY822" s="72"/>
      <c r="EOZ822" s="72"/>
      <c r="EPA822" s="72"/>
      <c r="EPB822" s="72"/>
      <c r="EPC822" s="72"/>
      <c r="EPD822" s="72"/>
      <c r="EPE822" s="72"/>
      <c r="EPF822" s="72"/>
      <c r="EPG822" s="72"/>
      <c r="EPH822" s="72"/>
      <c r="EPI822" s="72"/>
      <c r="EPJ822" s="72"/>
      <c r="EPK822" s="72"/>
      <c r="EPL822" s="72"/>
      <c r="EPM822" s="72"/>
      <c r="EPN822" s="72"/>
      <c r="EPO822" s="72"/>
      <c r="EPP822" s="72"/>
      <c r="EPQ822" s="72"/>
      <c r="EPR822" s="72"/>
      <c r="EPS822" s="72"/>
      <c r="EPT822" s="72"/>
      <c r="EPU822" s="72"/>
      <c r="EPV822" s="72"/>
      <c r="EPW822" s="72"/>
      <c r="EPX822" s="72"/>
      <c r="EPY822" s="72"/>
      <c r="EPZ822" s="72"/>
      <c r="EQA822" s="72"/>
      <c r="EQB822" s="72"/>
      <c r="EQC822" s="72"/>
      <c r="EQD822" s="72"/>
      <c r="EQE822" s="72"/>
      <c r="EQF822" s="72"/>
      <c r="EQG822" s="72"/>
      <c r="EQH822" s="72"/>
      <c r="EQI822" s="72"/>
      <c r="EQJ822" s="72"/>
      <c r="EQK822" s="72"/>
      <c r="EQL822" s="72"/>
      <c r="EQM822" s="72"/>
      <c r="EQN822" s="72"/>
      <c r="EQO822" s="72"/>
      <c r="EQP822" s="72"/>
      <c r="EQQ822" s="72"/>
      <c r="EQR822" s="72"/>
      <c r="EQS822" s="72"/>
      <c r="EQT822" s="72"/>
      <c r="EQU822" s="72"/>
      <c r="EQV822" s="72"/>
      <c r="EQW822" s="72"/>
      <c r="EQX822" s="72"/>
      <c r="EQY822" s="72"/>
      <c r="EQZ822" s="72"/>
      <c r="ERA822" s="72"/>
      <c r="ERB822" s="72"/>
      <c r="ERC822" s="72"/>
      <c r="ERD822" s="72"/>
      <c r="ERE822" s="72"/>
      <c r="ERF822" s="72"/>
      <c r="ERG822" s="72"/>
      <c r="ERH822" s="72"/>
      <c r="ERI822" s="72"/>
      <c r="ERJ822" s="72"/>
      <c r="ERK822" s="72"/>
      <c r="ERL822" s="72"/>
      <c r="ERM822" s="72"/>
      <c r="ERN822" s="72"/>
      <c r="ERO822" s="72"/>
      <c r="ERP822" s="72"/>
      <c r="ERQ822" s="72"/>
      <c r="ERR822" s="72"/>
      <c r="ERS822" s="72"/>
      <c r="ERT822" s="72"/>
      <c r="ERU822" s="72"/>
      <c r="ERV822" s="72"/>
      <c r="ERW822" s="72"/>
      <c r="ERX822" s="72"/>
      <c r="ERY822" s="72"/>
      <c r="ERZ822" s="72"/>
      <c r="ESA822" s="72"/>
      <c r="ESB822" s="72"/>
      <c r="ESC822" s="72"/>
      <c r="ESD822" s="72"/>
      <c r="ESE822" s="72"/>
      <c r="ESF822" s="72"/>
      <c r="ESG822" s="72"/>
      <c r="ESH822" s="72"/>
      <c r="ESI822" s="72"/>
      <c r="ESJ822" s="72"/>
      <c r="ESK822" s="72"/>
      <c r="ESL822" s="72"/>
      <c r="ESM822" s="72"/>
      <c r="ESN822" s="72"/>
      <c r="ESO822" s="72"/>
      <c r="ESP822" s="72"/>
      <c r="ESQ822" s="72"/>
      <c r="ESR822" s="72"/>
      <c r="ESS822" s="72"/>
      <c r="EST822" s="72"/>
      <c r="ESU822" s="72"/>
      <c r="ESV822" s="72"/>
      <c r="ESW822" s="72"/>
      <c r="ESX822" s="72"/>
      <c r="ESY822" s="72"/>
      <c r="ESZ822" s="72"/>
      <c r="ETA822" s="72"/>
      <c r="ETB822" s="72"/>
      <c r="ETC822" s="72"/>
      <c r="ETD822" s="72"/>
      <c r="ETE822" s="72"/>
      <c r="ETF822" s="72"/>
      <c r="ETG822" s="72"/>
      <c r="ETH822" s="72"/>
      <c r="ETI822" s="72"/>
      <c r="ETJ822" s="72"/>
      <c r="ETK822" s="72"/>
      <c r="ETL822" s="72"/>
      <c r="ETM822" s="72"/>
      <c r="ETN822" s="72"/>
      <c r="ETO822" s="72"/>
      <c r="ETP822" s="72"/>
      <c r="ETQ822" s="72"/>
      <c r="ETR822" s="72"/>
      <c r="ETS822" s="72"/>
      <c r="ETT822" s="72"/>
      <c r="ETU822" s="72"/>
      <c r="ETV822" s="72"/>
      <c r="ETW822" s="72"/>
      <c r="ETX822" s="72"/>
      <c r="ETY822" s="72"/>
      <c r="ETZ822" s="72"/>
      <c r="EUA822" s="72"/>
      <c r="EUB822" s="72"/>
      <c r="EUC822" s="72"/>
      <c r="EUD822" s="72"/>
      <c r="EUE822" s="72"/>
      <c r="EUF822" s="72"/>
      <c r="EUG822" s="72"/>
      <c r="EUH822" s="72"/>
      <c r="EUI822" s="72"/>
      <c r="EUJ822" s="72"/>
      <c r="EUK822" s="72"/>
      <c r="EUL822" s="72"/>
      <c r="EUM822" s="72"/>
      <c r="EUN822" s="72"/>
      <c r="EUO822" s="72"/>
      <c r="EUP822" s="72"/>
      <c r="EUQ822" s="72"/>
      <c r="EUR822" s="72"/>
      <c r="EUS822" s="72"/>
      <c r="EUT822" s="72"/>
      <c r="EUU822" s="72"/>
      <c r="EUV822" s="72"/>
      <c r="EUW822" s="72"/>
      <c r="EUX822" s="72"/>
      <c r="EUY822" s="72"/>
      <c r="EUZ822" s="72"/>
      <c r="EVA822" s="72"/>
      <c r="EVB822" s="72"/>
      <c r="EVC822" s="72"/>
      <c r="EVD822" s="72"/>
      <c r="EVE822" s="72"/>
      <c r="EVF822" s="72"/>
      <c r="EVG822" s="72"/>
      <c r="EVH822" s="72"/>
      <c r="EVI822" s="72"/>
      <c r="EVJ822" s="72"/>
      <c r="EVK822" s="72"/>
      <c r="EVL822" s="72"/>
      <c r="EVM822" s="72"/>
      <c r="EVN822" s="72"/>
      <c r="EVO822" s="72"/>
      <c r="EVP822" s="72"/>
      <c r="EVQ822" s="72"/>
      <c r="EVR822" s="72"/>
      <c r="EVS822" s="72"/>
      <c r="EVT822" s="72"/>
      <c r="EVU822" s="72"/>
      <c r="EVV822" s="72"/>
      <c r="EVW822" s="72"/>
      <c r="EVX822" s="72"/>
      <c r="EVY822" s="72"/>
      <c r="EVZ822" s="72"/>
      <c r="EWA822" s="72"/>
      <c r="EWB822" s="72"/>
      <c r="EWC822" s="72"/>
      <c r="EWD822" s="72"/>
      <c r="EWE822" s="72"/>
      <c r="EWF822" s="72"/>
      <c r="EWG822" s="72"/>
      <c r="EWH822" s="72"/>
      <c r="EWI822" s="72"/>
      <c r="EWJ822" s="72"/>
      <c r="EWK822" s="72"/>
      <c r="EWL822" s="72"/>
      <c r="EWM822" s="72"/>
      <c r="EWN822" s="72"/>
      <c r="EWO822" s="72"/>
      <c r="EWP822" s="72"/>
      <c r="EWQ822" s="72"/>
      <c r="EWR822" s="72"/>
      <c r="EWS822" s="72"/>
      <c r="EWT822" s="72"/>
      <c r="EWU822" s="72"/>
      <c r="EWV822" s="72"/>
      <c r="EWW822" s="72"/>
      <c r="EWX822" s="72"/>
      <c r="EWY822" s="72"/>
      <c r="EWZ822" s="72"/>
      <c r="EXA822" s="72"/>
      <c r="EXB822" s="72"/>
      <c r="EXC822" s="72"/>
      <c r="EXD822" s="72"/>
      <c r="EXE822" s="72"/>
      <c r="EXF822" s="72"/>
      <c r="EXG822" s="72"/>
      <c r="EXH822" s="72"/>
      <c r="EXI822" s="72"/>
      <c r="EXJ822" s="72"/>
      <c r="EXK822" s="72"/>
      <c r="EXL822" s="72"/>
      <c r="EXM822" s="72"/>
      <c r="EXN822" s="72"/>
      <c r="EXO822" s="72"/>
      <c r="EXP822" s="72"/>
      <c r="EXQ822" s="72"/>
      <c r="EXR822" s="72"/>
      <c r="EXS822" s="72"/>
      <c r="EXT822" s="72"/>
      <c r="EXU822" s="72"/>
      <c r="EXV822" s="72"/>
      <c r="EXW822" s="72"/>
      <c r="EXX822" s="72"/>
      <c r="EXY822" s="72"/>
      <c r="EXZ822" s="72"/>
      <c r="EYA822" s="72"/>
      <c r="EYB822" s="72"/>
      <c r="EYC822" s="72"/>
      <c r="EYD822" s="72"/>
      <c r="EYE822" s="72"/>
      <c r="EYF822" s="72"/>
      <c r="EYG822" s="72"/>
      <c r="EYH822" s="72"/>
      <c r="EYI822" s="72"/>
      <c r="EYJ822" s="72"/>
      <c r="EYK822" s="72"/>
      <c r="EYL822" s="72"/>
      <c r="EYM822" s="72"/>
      <c r="EYN822" s="72"/>
      <c r="EYO822" s="72"/>
      <c r="EYP822" s="72"/>
      <c r="EYQ822" s="72"/>
      <c r="EYR822" s="72"/>
      <c r="EYS822" s="72"/>
      <c r="EYT822" s="72"/>
      <c r="EYU822" s="72"/>
      <c r="EYV822" s="72"/>
      <c r="EYW822" s="72"/>
      <c r="EYX822" s="72"/>
      <c r="EYY822" s="72"/>
      <c r="EYZ822" s="72"/>
      <c r="EZA822" s="72"/>
      <c r="EZB822" s="72"/>
      <c r="EZC822" s="72"/>
      <c r="EZD822" s="72"/>
      <c r="EZE822" s="72"/>
      <c r="EZF822" s="72"/>
      <c r="EZG822" s="72"/>
      <c r="EZH822" s="72"/>
      <c r="EZI822" s="72"/>
      <c r="EZJ822" s="72"/>
      <c r="EZK822" s="72"/>
      <c r="EZL822" s="72"/>
      <c r="EZM822" s="72"/>
      <c r="EZN822" s="72"/>
      <c r="EZO822" s="72"/>
      <c r="EZP822" s="72"/>
      <c r="EZQ822" s="72"/>
      <c r="EZR822" s="72"/>
      <c r="EZS822" s="72"/>
      <c r="EZT822" s="72"/>
      <c r="EZU822" s="72"/>
      <c r="EZV822" s="72"/>
      <c r="EZW822" s="72"/>
      <c r="EZX822" s="72"/>
      <c r="EZY822" s="72"/>
      <c r="EZZ822" s="72"/>
      <c r="FAA822" s="72"/>
      <c r="FAB822" s="72"/>
      <c r="FAC822" s="72"/>
      <c r="FAD822" s="72"/>
      <c r="FAE822" s="72"/>
      <c r="FAF822" s="72"/>
      <c r="FAG822" s="72"/>
      <c r="FAH822" s="72"/>
      <c r="FAI822" s="72"/>
      <c r="FAJ822" s="72"/>
      <c r="FAK822" s="72"/>
      <c r="FAL822" s="72"/>
      <c r="FAM822" s="72"/>
      <c r="FAN822" s="72"/>
      <c r="FAO822" s="72"/>
      <c r="FAP822" s="72"/>
      <c r="FAQ822" s="72"/>
      <c r="FAR822" s="72"/>
      <c r="FAS822" s="72"/>
      <c r="FAT822" s="72"/>
      <c r="FAU822" s="72"/>
      <c r="FAV822" s="72"/>
      <c r="FAW822" s="72"/>
      <c r="FAX822" s="72"/>
      <c r="FAY822" s="72"/>
      <c r="FAZ822" s="72"/>
      <c r="FBA822" s="72"/>
      <c r="FBB822" s="72"/>
      <c r="FBC822" s="72"/>
      <c r="FBD822" s="72"/>
      <c r="FBE822" s="72"/>
      <c r="FBF822" s="72"/>
      <c r="FBG822" s="72"/>
      <c r="FBH822" s="72"/>
      <c r="FBI822" s="72"/>
      <c r="FBJ822" s="72"/>
      <c r="FBK822" s="72"/>
      <c r="FBL822" s="72"/>
      <c r="FBM822" s="72"/>
      <c r="FBN822" s="72"/>
      <c r="FBO822" s="72"/>
      <c r="FBP822" s="72"/>
      <c r="FBQ822" s="72"/>
      <c r="FBR822" s="72"/>
      <c r="FBS822" s="72"/>
      <c r="FBT822" s="72"/>
      <c r="FBU822" s="72"/>
      <c r="FBV822" s="72"/>
      <c r="FBW822" s="72"/>
      <c r="FBX822" s="72"/>
      <c r="FBY822" s="72"/>
      <c r="FBZ822" s="72"/>
      <c r="FCA822" s="72"/>
      <c r="FCB822" s="72"/>
      <c r="FCC822" s="72"/>
      <c r="FCD822" s="72"/>
      <c r="FCE822" s="72"/>
      <c r="FCF822" s="72"/>
      <c r="FCG822" s="72"/>
      <c r="FCH822" s="72"/>
      <c r="FCI822" s="72"/>
      <c r="FCJ822" s="72"/>
      <c r="FCK822" s="72"/>
      <c r="FCL822" s="72"/>
      <c r="FCM822" s="72"/>
      <c r="FCN822" s="72"/>
      <c r="FCO822" s="72"/>
      <c r="FCP822" s="72"/>
      <c r="FCQ822" s="72"/>
      <c r="FCR822" s="72"/>
      <c r="FCS822" s="72"/>
      <c r="FCT822" s="72"/>
      <c r="FCU822" s="72"/>
      <c r="FCV822" s="72"/>
      <c r="FCW822" s="72"/>
      <c r="FCX822" s="72"/>
      <c r="FCY822" s="72"/>
      <c r="FCZ822" s="72"/>
      <c r="FDA822" s="72"/>
      <c r="FDB822" s="72"/>
      <c r="FDC822" s="72"/>
      <c r="FDD822" s="72"/>
      <c r="FDE822" s="72"/>
      <c r="FDF822" s="72"/>
      <c r="FDG822" s="72"/>
      <c r="FDH822" s="72"/>
      <c r="FDI822" s="72"/>
      <c r="FDJ822" s="72"/>
      <c r="FDK822" s="72"/>
      <c r="FDL822" s="72"/>
      <c r="FDM822" s="72"/>
      <c r="FDN822" s="72"/>
      <c r="FDO822" s="72"/>
      <c r="FDP822" s="72"/>
      <c r="FDQ822" s="72"/>
      <c r="FDR822" s="72"/>
      <c r="FDS822" s="72"/>
      <c r="FDT822" s="72"/>
      <c r="FDU822" s="72"/>
      <c r="FDV822" s="72"/>
      <c r="FDW822" s="72"/>
      <c r="FDX822" s="72"/>
      <c r="FDY822" s="72"/>
      <c r="FDZ822" s="72"/>
      <c r="FEA822" s="72"/>
      <c r="FEB822" s="72"/>
      <c r="FEC822" s="72"/>
      <c r="FED822" s="72"/>
      <c r="FEE822" s="72"/>
      <c r="FEF822" s="72"/>
      <c r="FEG822" s="72"/>
      <c r="FEH822" s="72"/>
      <c r="FEI822" s="72"/>
      <c r="FEJ822" s="72"/>
      <c r="FEK822" s="72"/>
      <c r="FEL822" s="72"/>
      <c r="FEM822" s="72"/>
      <c r="FEN822" s="72"/>
      <c r="FEO822" s="72"/>
      <c r="FEP822" s="72"/>
      <c r="FEQ822" s="72"/>
      <c r="FER822" s="72"/>
      <c r="FES822" s="72"/>
      <c r="FET822" s="72"/>
      <c r="FEU822" s="72"/>
      <c r="FEV822" s="72"/>
      <c r="FEW822" s="72"/>
      <c r="FEX822" s="72"/>
      <c r="FEY822" s="72"/>
      <c r="FEZ822" s="72"/>
      <c r="FFA822" s="72"/>
      <c r="FFB822" s="72"/>
      <c r="FFC822" s="72"/>
      <c r="FFD822" s="72"/>
      <c r="FFE822" s="72"/>
      <c r="FFF822" s="72"/>
      <c r="FFG822" s="72"/>
      <c r="FFH822" s="72"/>
      <c r="FFI822" s="72"/>
      <c r="FFJ822" s="72"/>
      <c r="FFK822" s="72"/>
      <c r="FFL822" s="72"/>
      <c r="FFM822" s="72"/>
      <c r="FFN822" s="72"/>
      <c r="FFO822" s="72"/>
      <c r="FFP822" s="72"/>
      <c r="FFQ822" s="72"/>
      <c r="FFR822" s="72"/>
      <c r="FFS822" s="72"/>
      <c r="FFT822" s="72"/>
      <c r="FFU822" s="72"/>
      <c r="FFV822" s="72"/>
      <c r="FFW822" s="72"/>
      <c r="FFX822" s="72"/>
      <c r="FFY822" s="72"/>
      <c r="FFZ822" s="72"/>
      <c r="FGA822" s="72"/>
      <c r="FGB822" s="72"/>
      <c r="FGC822" s="72"/>
      <c r="FGD822" s="72"/>
      <c r="FGE822" s="72"/>
      <c r="FGF822" s="72"/>
      <c r="FGG822" s="72"/>
      <c r="FGH822" s="72"/>
      <c r="FGI822" s="72"/>
      <c r="FGJ822" s="72"/>
      <c r="FGK822" s="72"/>
      <c r="FGL822" s="72"/>
      <c r="FGM822" s="72"/>
      <c r="FGN822" s="72"/>
      <c r="FGO822" s="72"/>
      <c r="FGP822" s="72"/>
      <c r="FGQ822" s="72"/>
      <c r="FGR822" s="72"/>
      <c r="FGS822" s="72"/>
      <c r="FGT822" s="72"/>
      <c r="FGU822" s="72"/>
      <c r="FGV822" s="72"/>
      <c r="FGW822" s="72"/>
      <c r="FGX822" s="72"/>
      <c r="FGY822" s="72"/>
      <c r="FGZ822" s="72"/>
      <c r="FHA822" s="72"/>
      <c r="FHB822" s="72"/>
      <c r="FHC822" s="72"/>
      <c r="FHD822" s="72"/>
      <c r="FHE822" s="72"/>
      <c r="FHF822" s="72"/>
      <c r="FHG822" s="72"/>
      <c r="FHH822" s="72"/>
      <c r="FHI822" s="72"/>
      <c r="FHJ822" s="72"/>
      <c r="FHK822" s="72"/>
      <c r="FHL822" s="72"/>
      <c r="FHM822" s="72"/>
      <c r="FHN822" s="72"/>
      <c r="FHO822" s="72"/>
      <c r="FHP822" s="72"/>
      <c r="FHQ822" s="72"/>
      <c r="FHR822" s="72"/>
      <c r="FHS822" s="72"/>
      <c r="FHT822" s="72"/>
      <c r="FHU822" s="72"/>
      <c r="FHV822" s="72"/>
      <c r="FHW822" s="72"/>
      <c r="FHX822" s="72"/>
      <c r="FHY822" s="72"/>
      <c r="FHZ822" s="72"/>
      <c r="FIA822" s="72"/>
      <c r="FIB822" s="72"/>
      <c r="FIC822" s="72"/>
      <c r="FID822" s="72"/>
      <c r="FIE822" s="72"/>
      <c r="FIF822" s="72"/>
      <c r="FIG822" s="72"/>
      <c r="FIH822" s="72"/>
      <c r="FII822" s="72"/>
      <c r="FIJ822" s="72"/>
      <c r="FIK822" s="72"/>
      <c r="FIL822" s="72"/>
      <c r="FIM822" s="72"/>
      <c r="FIN822" s="72"/>
      <c r="FIO822" s="72"/>
      <c r="FIP822" s="72"/>
      <c r="FIQ822" s="72"/>
      <c r="FIR822" s="72"/>
      <c r="FIS822" s="72"/>
      <c r="FIT822" s="72"/>
      <c r="FIU822" s="72"/>
      <c r="FIV822" s="72"/>
      <c r="FIW822" s="72"/>
      <c r="FIX822" s="72"/>
      <c r="FIY822" s="72"/>
      <c r="FIZ822" s="72"/>
      <c r="FJA822" s="72"/>
      <c r="FJB822" s="72"/>
      <c r="FJC822" s="72"/>
      <c r="FJD822" s="72"/>
      <c r="FJE822" s="72"/>
      <c r="FJF822" s="72"/>
      <c r="FJG822" s="72"/>
      <c r="FJH822" s="72"/>
      <c r="FJI822" s="72"/>
      <c r="FJJ822" s="72"/>
      <c r="FJK822" s="72"/>
      <c r="FJL822" s="72"/>
      <c r="FJM822" s="72"/>
      <c r="FJN822" s="72"/>
      <c r="FJO822" s="72"/>
      <c r="FJP822" s="72"/>
      <c r="FJQ822" s="72"/>
      <c r="FJR822" s="72"/>
      <c r="FJS822" s="72"/>
      <c r="FJT822" s="72"/>
      <c r="FJU822" s="72"/>
      <c r="FJV822" s="72"/>
      <c r="FJW822" s="72"/>
      <c r="FJX822" s="72"/>
      <c r="FJY822" s="72"/>
      <c r="FJZ822" s="72"/>
      <c r="FKA822" s="72"/>
      <c r="FKB822" s="72"/>
      <c r="FKC822" s="72"/>
      <c r="FKD822" s="72"/>
      <c r="FKE822" s="72"/>
      <c r="FKF822" s="72"/>
      <c r="FKG822" s="72"/>
      <c r="FKH822" s="72"/>
      <c r="FKI822" s="72"/>
      <c r="FKJ822" s="72"/>
      <c r="FKK822" s="72"/>
      <c r="FKL822" s="72"/>
      <c r="FKM822" s="72"/>
      <c r="FKN822" s="72"/>
      <c r="FKO822" s="72"/>
      <c r="FKP822" s="72"/>
      <c r="FKQ822" s="72"/>
      <c r="FKR822" s="72"/>
      <c r="FKS822" s="72"/>
      <c r="FKT822" s="72"/>
      <c r="FKU822" s="72"/>
      <c r="FKV822" s="72"/>
      <c r="FKW822" s="72"/>
      <c r="FKX822" s="72"/>
      <c r="FKY822" s="72"/>
      <c r="FKZ822" s="72"/>
      <c r="FLA822" s="72"/>
      <c r="FLB822" s="72"/>
      <c r="FLC822" s="72"/>
      <c r="FLD822" s="72"/>
      <c r="FLE822" s="72"/>
      <c r="FLF822" s="72"/>
      <c r="FLG822" s="72"/>
      <c r="FLH822" s="72"/>
      <c r="FLI822" s="72"/>
      <c r="FLJ822" s="72"/>
      <c r="FLK822" s="72"/>
      <c r="FLL822" s="72"/>
      <c r="FLM822" s="72"/>
      <c r="FLN822" s="72"/>
      <c r="FLO822" s="72"/>
      <c r="FLP822" s="72"/>
      <c r="FLQ822" s="72"/>
      <c r="FLR822" s="72"/>
      <c r="FLS822" s="72"/>
      <c r="FLT822" s="72"/>
      <c r="FLU822" s="72"/>
      <c r="FLV822" s="72"/>
      <c r="FLW822" s="72"/>
      <c r="FLX822" s="72"/>
      <c r="FLY822" s="72"/>
      <c r="FLZ822" s="72"/>
      <c r="FMA822" s="72"/>
      <c r="FMB822" s="72"/>
      <c r="FMC822" s="72"/>
      <c r="FMD822" s="72"/>
      <c r="FME822" s="72"/>
      <c r="FMF822" s="72"/>
      <c r="FMG822" s="72"/>
      <c r="FMH822" s="72"/>
      <c r="FMI822" s="72"/>
      <c r="FMJ822" s="72"/>
      <c r="FMK822" s="72"/>
      <c r="FML822" s="72"/>
      <c r="FMM822" s="72"/>
      <c r="FMN822" s="72"/>
      <c r="FMO822" s="72"/>
      <c r="FMP822" s="72"/>
      <c r="FMQ822" s="72"/>
      <c r="FMR822" s="72"/>
      <c r="FMS822" s="72"/>
      <c r="FMT822" s="72"/>
      <c r="FMU822" s="72"/>
      <c r="FMV822" s="72"/>
      <c r="FMW822" s="72"/>
      <c r="FMX822" s="72"/>
      <c r="FMY822" s="72"/>
      <c r="FMZ822" s="72"/>
      <c r="FNA822" s="72"/>
      <c r="FNB822" s="72"/>
      <c r="FNC822" s="72"/>
      <c r="FND822" s="72"/>
      <c r="FNE822" s="72"/>
      <c r="FNF822" s="72"/>
      <c r="FNG822" s="72"/>
      <c r="FNH822" s="72"/>
      <c r="FNI822" s="72"/>
      <c r="FNJ822" s="72"/>
      <c r="FNK822" s="72"/>
      <c r="FNL822" s="72"/>
      <c r="FNM822" s="72"/>
      <c r="FNN822" s="72"/>
      <c r="FNO822" s="72"/>
      <c r="FNP822" s="72"/>
      <c r="FNQ822" s="72"/>
      <c r="FNR822" s="72"/>
      <c r="FNS822" s="72"/>
      <c r="FNT822" s="72"/>
      <c r="FNU822" s="72"/>
      <c r="FNV822" s="72"/>
      <c r="FNW822" s="72"/>
      <c r="FNX822" s="72"/>
      <c r="FNY822" s="72"/>
      <c r="FNZ822" s="72"/>
      <c r="FOA822" s="72"/>
      <c r="FOB822" s="72"/>
      <c r="FOC822" s="72"/>
      <c r="FOD822" s="72"/>
      <c r="FOE822" s="72"/>
      <c r="FOF822" s="72"/>
      <c r="FOG822" s="72"/>
      <c r="FOH822" s="72"/>
      <c r="FOI822" s="72"/>
      <c r="FOJ822" s="72"/>
      <c r="FOK822" s="72"/>
      <c r="FOL822" s="72"/>
      <c r="FOM822" s="72"/>
      <c r="FON822" s="72"/>
      <c r="FOO822" s="72"/>
      <c r="FOP822" s="72"/>
      <c r="FOQ822" s="72"/>
      <c r="FOR822" s="72"/>
      <c r="FOS822" s="72"/>
      <c r="FOT822" s="72"/>
      <c r="FOU822" s="72"/>
      <c r="FOV822" s="72"/>
      <c r="FOW822" s="72"/>
      <c r="FOX822" s="72"/>
      <c r="FOY822" s="72"/>
      <c r="FOZ822" s="72"/>
      <c r="FPA822" s="72"/>
      <c r="FPB822" s="72"/>
      <c r="FPC822" s="72"/>
      <c r="FPD822" s="72"/>
      <c r="FPE822" s="72"/>
      <c r="FPF822" s="72"/>
      <c r="FPG822" s="72"/>
      <c r="FPH822" s="72"/>
      <c r="FPI822" s="72"/>
      <c r="FPJ822" s="72"/>
      <c r="FPK822" s="72"/>
      <c r="FPL822" s="72"/>
      <c r="FPM822" s="72"/>
      <c r="FPN822" s="72"/>
      <c r="FPO822" s="72"/>
      <c r="FPP822" s="72"/>
      <c r="FPQ822" s="72"/>
      <c r="FPR822" s="72"/>
      <c r="FPS822" s="72"/>
      <c r="FPT822" s="72"/>
      <c r="FPU822" s="72"/>
      <c r="FPV822" s="72"/>
      <c r="FPW822" s="72"/>
      <c r="FPX822" s="72"/>
      <c r="FPY822" s="72"/>
      <c r="FPZ822" s="72"/>
      <c r="FQA822" s="72"/>
      <c r="FQB822" s="72"/>
      <c r="FQC822" s="72"/>
      <c r="FQD822" s="72"/>
      <c r="FQE822" s="72"/>
      <c r="FQF822" s="72"/>
      <c r="FQG822" s="72"/>
      <c r="FQH822" s="72"/>
      <c r="FQI822" s="72"/>
      <c r="FQJ822" s="72"/>
      <c r="FQK822" s="72"/>
      <c r="FQL822" s="72"/>
      <c r="FQM822" s="72"/>
      <c r="FQN822" s="72"/>
      <c r="FQO822" s="72"/>
      <c r="FQP822" s="72"/>
      <c r="FQQ822" s="72"/>
      <c r="FQR822" s="72"/>
      <c r="FQS822" s="72"/>
      <c r="FQT822" s="72"/>
      <c r="FQU822" s="72"/>
      <c r="FQV822" s="72"/>
      <c r="FQW822" s="72"/>
      <c r="FQX822" s="72"/>
      <c r="FQY822" s="72"/>
      <c r="FQZ822" s="72"/>
      <c r="FRA822" s="72"/>
      <c r="FRB822" s="72"/>
      <c r="FRC822" s="72"/>
      <c r="FRD822" s="72"/>
      <c r="FRE822" s="72"/>
      <c r="FRF822" s="72"/>
      <c r="FRG822" s="72"/>
      <c r="FRH822" s="72"/>
      <c r="FRI822" s="72"/>
      <c r="FRJ822" s="72"/>
      <c r="FRK822" s="72"/>
      <c r="FRL822" s="72"/>
      <c r="FRM822" s="72"/>
      <c r="FRN822" s="72"/>
      <c r="FRO822" s="72"/>
      <c r="FRP822" s="72"/>
      <c r="FRQ822" s="72"/>
      <c r="FRR822" s="72"/>
      <c r="FRS822" s="72"/>
      <c r="FRT822" s="72"/>
      <c r="FRU822" s="72"/>
      <c r="FRV822" s="72"/>
      <c r="FRW822" s="72"/>
      <c r="FRX822" s="72"/>
      <c r="FRY822" s="72"/>
      <c r="FRZ822" s="72"/>
      <c r="FSA822" s="72"/>
      <c r="FSB822" s="72"/>
      <c r="FSC822" s="72"/>
      <c r="FSD822" s="72"/>
      <c r="FSE822" s="72"/>
      <c r="FSF822" s="72"/>
      <c r="FSG822" s="72"/>
      <c r="FSH822" s="72"/>
      <c r="FSI822" s="72"/>
      <c r="FSJ822" s="72"/>
      <c r="FSK822" s="72"/>
      <c r="FSL822" s="72"/>
      <c r="FSM822" s="72"/>
      <c r="FSN822" s="72"/>
      <c r="FSO822" s="72"/>
      <c r="FSP822" s="72"/>
      <c r="FSQ822" s="72"/>
      <c r="FSR822" s="72"/>
      <c r="FSS822" s="72"/>
      <c r="FST822" s="72"/>
      <c r="FSU822" s="72"/>
      <c r="FSV822" s="72"/>
      <c r="FSW822" s="72"/>
      <c r="FSX822" s="72"/>
      <c r="FSY822" s="72"/>
      <c r="FSZ822" s="72"/>
      <c r="FTA822" s="72"/>
      <c r="FTB822" s="72"/>
      <c r="FTC822" s="72"/>
      <c r="FTD822" s="72"/>
      <c r="FTE822" s="72"/>
      <c r="FTF822" s="72"/>
      <c r="FTG822" s="72"/>
      <c r="FTH822" s="72"/>
      <c r="FTI822" s="72"/>
      <c r="FTJ822" s="72"/>
      <c r="FTK822" s="72"/>
      <c r="FTL822" s="72"/>
      <c r="FTM822" s="72"/>
      <c r="FTN822" s="72"/>
      <c r="FTO822" s="72"/>
      <c r="FTP822" s="72"/>
      <c r="FTQ822" s="72"/>
      <c r="FTR822" s="72"/>
      <c r="FTS822" s="72"/>
      <c r="FTT822" s="72"/>
      <c r="FTU822" s="72"/>
      <c r="FTV822" s="72"/>
      <c r="FTW822" s="72"/>
      <c r="FTX822" s="72"/>
      <c r="FTY822" s="72"/>
      <c r="FTZ822" s="72"/>
      <c r="FUA822" s="72"/>
      <c r="FUB822" s="72"/>
      <c r="FUC822" s="72"/>
      <c r="FUD822" s="72"/>
      <c r="FUE822" s="72"/>
      <c r="FUF822" s="72"/>
      <c r="FUG822" s="72"/>
      <c r="FUH822" s="72"/>
      <c r="FUI822" s="72"/>
      <c r="FUJ822" s="72"/>
      <c r="FUK822" s="72"/>
      <c r="FUL822" s="72"/>
      <c r="FUM822" s="72"/>
      <c r="FUN822" s="72"/>
      <c r="FUO822" s="72"/>
      <c r="FUP822" s="72"/>
      <c r="FUQ822" s="72"/>
      <c r="FUR822" s="72"/>
      <c r="FUS822" s="72"/>
      <c r="FUT822" s="72"/>
      <c r="FUU822" s="72"/>
      <c r="FUV822" s="72"/>
      <c r="FUW822" s="72"/>
      <c r="FUX822" s="72"/>
      <c r="FUY822" s="72"/>
      <c r="FUZ822" s="72"/>
      <c r="FVA822" s="72"/>
      <c r="FVB822" s="72"/>
      <c r="FVC822" s="72"/>
      <c r="FVD822" s="72"/>
      <c r="FVE822" s="72"/>
      <c r="FVF822" s="72"/>
      <c r="FVG822" s="72"/>
      <c r="FVH822" s="72"/>
      <c r="FVI822" s="72"/>
      <c r="FVJ822" s="72"/>
      <c r="FVK822" s="72"/>
      <c r="FVL822" s="72"/>
      <c r="FVM822" s="72"/>
      <c r="FVN822" s="72"/>
      <c r="FVO822" s="72"/>
      <c r="FVP822" s="72"/>
      <c r="FVQ822" s="72"/>
      <c r="FVR822" s="72"/>
      <c r="FVS822" s="72"/>
      <c r="FVT822" s="72"/>
      <c r="FVU822" s="72"/>
      <c r="FVV822" s="72"/>
      <c r="FVW822" s="72"/>
      <c r="FVX822" s="72"/>
      <c r="FVY822" s="72"/>
      <c r="FVZ822" s="72"/>
      <c r="FWA822" s="72"/>
      <c r="FWB822" s="72"/>
      <c r="FWC822" s="72"/>
      <c r="FWD822" s="72"/>
      <c r="FWE822" s="72"/>
      <c r="FWF822" s="72"/>
      <c r="FWG822" s="72"/>
      <c r="FWH822" s="72"/>
      <c r="FWI822" s="72"/>
      <c r="FWJ822" s="72"/>
      <c r="FWK822" s="72"/>
      <c r="FWL822" s="72"/>
      <c r="FWM822" s="72"/>
      <c r="FWN822" s="72"/>
      <c r="FWO822" s="72"/>
      <c r="FWP822" s="72"/>
      <c r="FWQ822" s="72"/>
      <c r="FWR822" s="72"/>
      <c r="FWS822" s="72"/>
      <c r="FWT822" s="72"/>
      <c r="FWU822" s="72"/>
      <c r="FWV822" s="72"/>
      <c r="FWW822" s="72"/>
      <c r="FWX822" s="72"/>
      <c r="FWY822" s="72"/>
      <c r="FWZ822" s="72"/>
      <c r="FXA822" s="72"/>
      <c r="FXB822" s="72"/>
      <c r="FXC822" s="72"/>
      <c r="FXD822" s="72"/>
      <c r="FXE822" s="72"/>
      <c r="FXF822" s="72"/>
      <c r="FXG822" s="72"/>
      <c r="FXH822" s="72"/>
      <c r="FXI822" s="72"/>
      <c r="FXJ822" s="72"/>
      <c r="FXK822" s="72"/>
      <c r="FXL822" s="72"/>
      <c r="FXM822" s="72"/>
      <c r="FXN822" s="72"/>
      <c r="FXO822" s="72"/>
      <c r="FXP822" s="72"/>
      <c r="FXQ822" s="72"/>
      <c r="FXR822" s="72"/>
      <c r="FXS822" s="72"/>
      <c r="FXT822" s="72"/>
      <c r="FXU822" s="72"/>
      <c r="FXV822" s="72"/>
      <c r="FXW822" s="72"/>
      <c r="FXX822" s="72"/>
      <c r="FXY822" s="72"/>
      <c r="FXZ822" s="72"/>
      <c r="FYA822" s="72"/>
      <c r="FYB822" s="72"/>
      <c r="FYC822" s="72"/>
      <c r="FYD822" s="72"/>
      <c r="FYE822" s="72"/>
      <c r="FYF822" s="72"/>
      <c r="FYG822" s="72"/>
      <c r="FYH822" s="72"/>
      <c r="FYI822" s="72"/>
      <c r="FYJ822" s="72"/>
      <c r="FYK822" s="72"/>
      <c r="FYL822" s="72"/>
      <c r="FYM822" s="72"/>
      <c r="FYN822" s="72"/>
      <c r="FYO822" s="72"/>
      <c r="FYP822" s="72"/>
      <c r="FYQ822" s="72"/>
      <c r="FYR822" s="72"/>
      <c r="FYS822" s="72"/>
      <c r="FYT822" s="72"/>
      <c r="FYU822" s="72"/>
      <c r="FYV822" s="72"/>
      <c r="FYW822" s="72"/>
      <c r="FYX822" s="72"/>
      <c r="FYY822" s="72"/>
      <c r="FYZ822" s="72"/>
      <c r="FZA822" s="72"/>
      <c r="FZB822" s="72"/>
      <c r="FZC822" s="72"/>
      <c r="FZD822" s="72"/>
      <c r="FZE822" s="72"/>
      <c r="FZF822" s="72"/>
      <c r="FZG822" s="72"/>
      <c r="FZH822" s="72"/>
      <c r="FZI822" s="72"/>
      <c r="FZJ822" s="72"/>
      <c r="FZK822" s="72"/>
      <c r="FZL822" s="72"/>
      <c r="FZM822" s="72"/>
      <c r="FZN822" s="72"/>
      <c r="FZO822" s="72"/>
      <c r="FZP822" s="72"/>
      <c r="FZQ822" s="72"/>
      <c r="FZR822" s="72"/>
      <c r="FZS822" s="72"/>
      <c r="FZT822" s="72"/>
      <c r="FZU822" s="72"/>
      <c r="FZV822" s="72"/>
      <c r="FZW822" s="72"/>
      <c r="FZX822" s="72"/>
      <c r="FZY822" s="72"/>
      <c r="FZZ822" s="72"/>
      <c r="GAA822" s="72"/>
      <c r="GAB822" s="72"/>
      <c r="GAC822" s="72"/>
      <c r="GAD822" s="72"/>
      <c r="GAE822" s="72"/>
      <c r="GAF822" s="72"/>
      <c r="GAG822" s="72"/>
      <c r="GAH822" s="72"/>
      <c r="GAI822" s="72"/>
      <c r="GAJ822" s="72"/>
      <c r="GAK822" s="72"/>
      <c r="GAL822" s="72"/>
      <c r="GAM822" s="72"/>
      <c r="GAN822" s="72"/>
      <c r="GAO822" s="72"/>
      <c r="GAP822" s="72"/>
      <c r="GAQ822" s="72"/>
      <c r="GAR822" s="72"/>
      <c r="GAS822" s="72"/>
      <c r="GAT822" s="72"/>
      <c r="GAU822" s="72"/>
      <c r="GAV822" s="72"/>
      <c r="GAW822" s="72"/>
      <c r="GAX822" s="72"/>
      <c r="GAY822" s="72"/>
      <c r="GAZ822" s="72"/>
      <c r="GBA822" s="72"/>
      <c r="GBB822" s="72"/>
      <c r="GBC822" s="72"/>
      <c r="GBD822" s="72"/>
      <c r="GBE822" s="72"/>
      <c r="GBF822" s="72"/>
      <c r="GBG822" s="72"/>
      <c r="GBH822" s="72"/>
      <c r="GBI822" s="72"/>
      <c r="GBJ822" s="72"/>
      <c r="GBK822" s="72"/>
      <c r="GBL822" s="72"/>
      <c r="GBM822" s="72"/>
      <c r="GBN822" s="72"/>
      <c r="GBO822" s="72"/>
      <c r="GBP822" s="72"/>
      <c r="GBQ822" s="72"/>
      <c r="GBR822" s="72"/>
      <c r="GBS822" s="72"/>
      <c r="GBT822" s="72"/>
      <c r="GBU822" s="72"/>
      <c r="GBV822" s="72"/>
      <c r="GBW822" s="72"/>
      <c r="GBX822" s="72"/>
      <c r="GBY822" s="72"/>
      <c r="GBZ822" s="72"/>
      <c r="GCA822" s="72"/>
      <c r="GCB822" s="72"/>
      <c r="GCC822" s="72"/>
      <c r="GCD822" s="72"/>
      <c r="GCE822" s="72"/>
      <c r="GCF822" s="72"/>
      <c r="GCG822" s="72"/>
      <c r="GCH822" s="72"/>
      <c r="GCI822" s="72"/>
      <c r="GCJ822" s="72"/>
      <c r="GCK822" s="72"/>
      <c r="GCL822" s="72"/>
      <c r="GCM822" s="72"/>
      <c r="GCN822" s="72"/>
      <c r="GCO822" s="72"/>
      <c r="GCP822" s="72"/>
      <c r="GCQ822" s="72"/>
      <c r="GCR822" s="72"/>
      <c r="GCS822" s="72"/>
      <c r="GCT822" s="72"/>
      <c r="GCU822" s="72"/>
      <c r="GCV822" s="72"/>
      <c r="GCW822" s="72"/>
      <c r="GCX822" s="72"/>
      <c r="GCY822" s="72"/>
      <c r="GCZ822" s="72"/>
      <c r="GDA822" s="72"/>
      <c r="GDB822" s="72"/>
      <c r="GDC822" s="72"/>
      <c r="GDD822" s="72"/>
      <c r="GDE822" s="72"/>
      <c r="GDF822" s="72"/>
      <c r="GDG822" s="72"/>
      <c r="GDH822" s="72"/>
      <c r="GDI822" s="72"/>
      <c r="GDJ822" s="72"/>
      <c r="GDK822" s="72"/>
      <c r="GDL822" s="72"/>
      <c r="GDM822" s="72"/>
      <c r="GDN822" s="72"/>
      <c r="GDO822" s="72"/>
      <c r="GDP822" s="72"/>
      <c r="GDQ822" s="72"/>
      <c r="GDR822" s="72"/>
      <c r="GDS822" s="72"/>
      <c r="GDT822" s="72"/>
      <c r="GDU822" s="72"/>
      <c r="GDV822" s="72"/>
      <c r="GDW822" s="72"/>
      <c r="GDX822" s="72"/>
      <c r="GDY822" s="72"/>
      <c r="GDZ822" s="72"/>
      <c r="GEA822" s="72"/>
      <c r="GEB822" s="72"/>
      <c r="GEC822" s="72"/>
      <c r="GED822" s="72"/>
      <c r="GEE822" s="72"/>
      <c r="GEF822" s="72"/>
      <c r="GEG822" s="72"/>
      <c r="GEH822" s="72"/>
      <c r="GEI822" s="72"/>
      <c r="GEJ822" s="72"/>
      <c r="GEK822" s="72"/>
      <c r="GEL822" s="72"/>
      <c r="GEM822" s="72"/>
      <c r="GEN822" s="72"/>
      <c r="GEO822" s="72"/>
      <c r="GEP822" s="72"/>
      <c r="GEQ822" s="72"/>
      <c r="GER822" s="72"/>
      <c r="GES822" s="72"/>
      <c r="GET822" s="72"/>
      <c r="GEU822" s="72"/>
      <c r="GEV822" s="72"/>
      <c r="GEW822" s="72"/>
      <c r="GEX822" s="72"/>
      <c r="GEY822" s="72"/>
      <c r="GEZ822" s="72"/>
      <c r="GFA822" s="72"/>
      <c r="GFB822" s="72"/>
      <c r="GFC822" s="72"/>
      <c r="GFD822" s="72"/>
      <c r="GFE822" s="72"/>
      <c r="GFF822" s="72"/>
      <c r="GFG822" s="72"/>
      <c r="GFH822" s="72"/>
      <c r="GFI822" s="72"/>
      <c r="GFJ822" s="72"/>
      <c r="GFK822" s="72"/>
      <c r="GFL822" s="72"/>
      <c r="GFM822" s="72"/>
      <c r="GFN822" s="72"/>
      <c r="GFO822" s="72"/>
      <c r="GFP822" s="72"/>
      <c r="GFQ822" s="72"/>
      <c r="GFR822" s="72"/>
      <c r="GFS822" s="72"/>
      <c r="GFT822" s="72"/>
      <c r="GFU822" s="72"/>
      <c r="GFV822" s="72"/>
      <c r="GFW822" s="72"/>
      <c r="GFX822" s="72"/>
      <c r="GFY822" s="72"/>
      <c r="GFZ822" s="72"/>
      <c r="GGA822" s="72"/>
      <c r="GGB822" s="72"/>
      <c r="GGC822" s="72"/>
      <c r="GGD822" s="72"/>
      <c r="GGE822" s="72"/>
      <c r="GGF822" s="72"/>
      <c r="GGG822" s="72"/>
      <c r="GGH822" s="72"/>
      <c r="GGI822" s="72"/>
      <c r="GGJ822" s="72"/>
      <c r="GGK822" s="72"/>
      <c r="GGL822" s="72"/>
      <c r="GGM822" s="72"/>
      <c r="GGN822" s="72"/>
      <c r="GGO822" s="72"/>
      <c r="GGP822" s="72"/>
      <c r="GGQ822" s="72"/>
      <c r="GGR822" s="72"/>
      <c r="GGS822" s="72"/>
      <c r="GGT822" s="72"/>
      <c r="GGU822" s="72"/>
      <c r="GGV822" s="72"/>
      <c r="GGW822" s="72"/>
      <c r="GGX822" s="72"/>
      <c r="GGY822" s="72"/>
      <c r="GGZ822" s="72"/>
      <c r="GHA822" s="72"/>
      <c r="GHB822" s="72"/>
      <c r="GHC822" s="72"/>
      <c r="GHD822" s="72"/>
      <c r="GHE822" s="72"/>
      <c r="GHF822" s="72"/>
      <c r="GHG822" s="72"/>
      <c r="GHH822" s="72"/>
      <c r="GHI822" s="72"/>
      <c r="GHJ822" s="72"/>
      <c r="GHK822" s="72"/>
      <c r="GHL822" s="72"/>
      <c r="GHM822" s="72"/>
      <c r="GHN822" s="72"/>
      <c r="GHO822" s="72"/>
      <c r="GHP822" s="72"/>
      <c r="GHQ822" s="72"/>
      <c r="GHR822" s="72"/>
      <c r="GHS822" s="72"/>
      <c r="GHT822" s="72"/>
      <c r="GHU822" s="72"/>
      <c r="GHV822" s="72"/>
      <c r="GHW822" s="72"/>
      <c r="GHX822" s="72"/>
      <c r="GHY822" s="72"/>
      <c r="GHZ822" s="72"/>
      <c r="GIA822" s="72"/>
      <c r="GIB822" s="72"/>
      <c r="GIC822" s="72"/>
      <c r="GID822" s="72"/>
      <c r="GIE822" s="72"/>
      <c r="GIF822" s="72"/>
      <c r="GIG822" s="72"/>
      <c r="GIH822" s="72"/>
      <c r="GII822" s="72"/>
      <c r="GIJ822" s="72"/>
      <c r="GIK822" s="72"/>
      <c r="GIL822" s="72"/>
      <c r="GIM822" s="72"/>
      <c r="GIN822" s="72"/>
      <c r="GIO822" s="72"/>
      <c r="GIP822" s="72"/>
      <c r="GIQ822" s="72"/>
      <c r="GIR822" s="72"/>
      <c r="GIS822" s="72"/>
      <c r="GIT822" s="72"/>
      <c r="GIU822" s="72"/>
      <c r="GIV822" s="72"/>
      <c r="GIW822" s="72"/>
      <c r="GIX822" s="72"/>
      <c r="GIY822" s="72"/>
      <c r="GIZ822" s="72"/>
      <c r="GJA822" s="72"/>
      <c r="GJB822" s="72"/>
      <c r="GJC822" s="72"/>
      <c r="GJD822" s="72"/>
      <c r="GJE822" s="72"/>
      <c r="GJF822" s="72"/>
      <c r="GJG822" s="72"/>
      <c r="GJH822" s="72"/>
      <c r="GJI822" s="72"/>
      <c r="GJJ822" s="72"/>
      <c r="GJK822" s="72"/>
      <c r="GJL822" s="72"/>
      <c r="GJM822" s="72"/>
      <c r="GJN822" s="72"/>
      <c r="GJO822" s="72"/>
      <c r="GJP822" s="72"/>
      <c r="GJQ822" s="72"/>
      <c r="GJR822" s="72"/>
      <c r="GJS822" s="72"/>
      <c r="GJT822" s="72"/>
      <c r="GJU822" s="72"/>
      <c r="GJV822" s="72"/>
      <c r="GJW822" s="72"/>
      <c r="GJX822" s="72"/>
      <c r="GJY822" s="72"/>
      <c r="GJZ822" s="72"/>
      <c r="GKA822" s="72"/>
      <c r="GKB822" s="72"/>
      <c r="GKC822" s="72"/>
      <c r="GKD822" s="72"/>
      <c r="GKE822" s="72"/>
      <c r="GKF822" s="72"/>
      <c r="GKG822" s="72"/>
      <c r="GKH822" s="72"/>
      <c r="GKI822" s="72"/>
      <c r="GKJ822" s="72"/>
      <c r="GKK822" s="72"/>
      <c r="GKL822" s="72"/>
      <c r="GKM822" s="72"/>
      <c r="GKN822" s="72"/>
      <c r="GKO822" s="72"/>
      <c r="GKP822" s="72"/>
      <c r="GKQ822" s="72"/>
      <c r="GKR822" s="72"/>
      <c r="GKS822" s="72"/>
      <c r="GKT822" s="72"/>
      <c r="GKU822" s="72"/>
      <c r="GKV822" s="72"/>
      <c r="GKW822" s="72"/>
      <c r="GKX822" s="72"/>
      <c r="GKY822" s="72"/>
      <c r="GKZ822" s="72"/>
      <c r="GLA822" s="72"/>
      <c r="GLB822" s="72"/>
      <c r="GLC822" s="72"/>
      <c r="GLD822" s="72"/>
      <c r="GLE822" s="72"/>
      <c r="GLF822" s="72"/>
      <c r="GLG822" s="72"/>
      <c r="GLH822" s="72"/>
      <c r="GLI822" s="72"/>
      <c r="GLJ822" s="72"/>
      <c r="GLK822" s="72"/>
      <c r="GLL822" s="72"/>
      <c r="GLM822" s="72"/>
      <c r="GLN822" s="72"/>
      <c r="GLO822" s="72"/>
      <c r="GLP822" s="72"/>
      <c r="GLQ822" s="72"/>
      <c r="GLR822" s="72"/>
      <c r="GLS822" s="72"/>
      <c r="GLT822" s="72"/>
      <c r="GLU822" s="72"/>
      <c r="GLV822" s="72"/>
      <c r="GLW822" s="72"/>
      <c r="GLX822" s="72"/>
      <c r="GLY822" s="72"/>
      <c r="GLZ822" s="72"/>
      <c r="GMA822" s="72"/>
      <c r="GMB822" s="72"/>
      <c r="GMC822" s="72"/>
      <c r="GMD822" s="72"/>
      <c r="GME822" s="72"/>
      <c r="GMF822" s="72"/>
      <c r="GMG822" s="72"/>
      <c r="GMH822" s="72"/>
      <c r="GMI822" s="72"/>
      <c r="GMJ822" s="72"/>
      <c r="GMK822" s="72"/>
      <c r="GML822" s="72"/>
      <c r="GMM822" s="72"/>
      <c r="GMN822" s="72"/>
      <c r="GMO822" s="72"/>
      <c r="GMP822" s="72"/>
      <c r="GMQ822" s="72"/>
      <c r="GMR822" s="72"/>
      <c r="GMS822" s="72"/>
      <c r="GMT822" s="72"/>
      <c r="GMU822" s="72"/>
      <c r="GMV822" s="72"/>
      <c r="GMW822" s="72"/>
      <c r="GMX822" s="72"/>
      <c r="GMY822" s="72"/>
      <c r="GMZ822" s="72"/>
      <c r="GNA822" s="72"/>
      <c r="GNB822" s="72"/>
      <c r="GNC822" s="72"/>
      <c r="GND822" s="72"/>
      <c r="GNE822" s="72"/>
      <c r="GNF822" s="72"/>
      <c r="GNG822" s="72"/>
      <c r="GNH822" s="72"/>
      <c r="GNI822" s="72"/>
      <c r="GNJ822" s="72"/>
      <c r="GNK822" s="72"/>
      <c r="GNL822" s="72"/>
      <c r="GNM822" s="72"/>
      <c r="GNN822" s="72"/>
      <c r="GNO822" s="72"/>
      <c r="GNP822" s="72"/>
      <c r="GNQ822" s="72"/>
      <c r="GNR822" s="72"/>
      <c r="GNS822" s="72"/>
      <c r="GNT822" s="72"/>
      <c r="GNU822" s="72"/>
      <c r="GNV822" s="72"/>
      <c r="GNW822" s="72"/>
      <c r="GNX822" s="72"/>
      <c r="GNY822" s="72"/>
      <c r="GNZ822" s="72"/>
      <c r="GOA822" s="72"/>
      <c r="GOB822" s="72"/>
      <c r="GOC822" s="72"/>
      <c r="GOD822" s="72"/>
      <c r="GOE822" s="72"/>
      <c r="GOF822" s="72"/>
      <c r="GOG822" s="72"/>
      <c r="GOH822" s="72"/>
      <c r="GOI822" s="72"/>
      <c r="GOJ822" s="72"/>
      <c r="GOK822" s="72"/>
      <c r="GOL822" s="72"/>
      <c r="GOM822" s="72"/>
      <c r="GON822" s="72"/>
      <c r="GOO822" s="72"/>
      <c r="GOP822" s="72"/>
      <c r="GOQ822" s="72"/>
      <c r="GOR822" s="72"/>
      <c r="GOS822" s="72"/>
      <c r="GOT822" s="72"/>
      <c r="GOU822" s="72"/>
      <c r="GOV822" s="72"/>
      <c r="GOW822" s="72"/>
      <c r="GOX822" s="72"/>
      <c r="GOY822" s="72"/>
      <c r="GOZ822" s="72"/>
      <c r="GPA822" s="72"/>
      <c r="GPB822" s="72"/>
      <c r="GPC822" s="72"/>
      <c r="GPD822" s="72"/>
      <c r="GPE822" s="72"/>
      <c r="GPF822" s="72"/>
      <c r="GPG822" s="72"/>
      <c r="GPH822" s="72"/>
      <c r="GPI822" s="72"/>
      <c r="GPJ822" s="72"/>
      <c r="GPK822" s="72"/>
      <c r="GPL822" s="72"/>
      <c r="GPM822" s="72"/>
      <c r="GPN822" s="72"/>
      <c r="GPO822" s="72"/>
      <c r="GPP822" s="72"/>
      <c r="GPQ822" s="72"/>
      <c r="GPR822" s="72"/>
      <c r="GPS822" s="72"/>
      <c r="GPT822" s="72"/>
      <c r="GPU822" s="72"/>
      <c r="GPV822" s="72"/>
      <c r="GPW822" s="72"/>
      <c r="GPX822" s="72"/>
      <c r="GPY822" s="72"/>
      <c r="GPZ822" s="72"/>
      <c r="GQA822" s="72"/>
      <c r="GQB822" s="72"/>
      <c r="GQC822" s="72"/>
      <c r="GQD822" s="72"/>
      <c r="GQE822" s="72"/>
      <c r="GQF822" s="72"/>
      <c r="GQG822" s="72"/>
      <c r="GQH822" s="72"/>
      <c r="GQI822" s="72"/>
      <c r="GQJ822" s="72"/>
      <c r="GQK822" s="72"/>
      <c r="GQL822" s="72"/>
      <c r="GQM822" s="72"/>
      <c r="GQN822" s="72"/>
      <c r="GQO822" s="72"/>
      <c r="GQP822" s="72"/>
      <c r="GQQ822" s="72"/>
      <c r="GQR822" s="72"/>
      <c r="GQS822" s="72"/>
      <c r="GQT822" s="72"/>
      <c r="GQU822" s="72"/>
      <c r="GQV822" s="72"/>
      <c r="GQW822" s="72"/>
      <c r="GQX822" s="72"/>
      <c r="GQY822" s="72"/>
      <c r="GQZ822" s="72"/>
      <c r="GRA822" s="72"/>
      <c r="GRB822" s="72"/>
      <c r="GRC822" s="72"/>
      <c r="GRD822" s="72"/>
      <c r="GRE822" s="72"/>
      <c r="GRF822" s="72"/>
      <c r="GRG822" s="72"/>
      <c r="GRH822" s="72"/>
      <c r="GRI822" s="72"/>
      <c r="GRJ822" s="72"/>
      <c r="GRK822" s="72"/>
      <c r="GRL822" s="72"/>
      <c r="GRM822" s="72"/>
      <c r="GRN822" s="72"/>
      <c r="GRO822" s="72"/>
      <c r="GRP822" s="72"/>
      <c r="GRQ822" s="72"/>
      <c r="GRR822" s="72"/>
      <c r="GRS822" s="72"/>
      <c r="GRT822" s="72"/>
      <c r="GRU822" s="72"/>
      <c r="GRV822" s="72"/>
      <c r="GRW822" s="72"/>
      <c r="GRX822" s="72"/>
      <c r="GRY822" s="72"/>
      <c r="GRZ822" s="72"/>
      <c r="GSA822" s="72"/>
      <c r="GSB822" s="72"/>
      <c r="GSC822" s="72"/>
      <c r="GSD822" s="72"/>
      <c r="GSE822" s="72"/>
      <c r="GSF822" s="72"/>
      <c r="GSG822" s="72"/>
      <c r="GSH822" s="72"/>
      <c r="GSI822" s="72"/>
      <c r="GSJ822" s="72"/>
      <c r="GSK822" s="72"/>
      <c r="GSL822" s="72"/>
      <c r="GSM822" s="72"/>
      <c r="GSN822" s="72"/>
      <c r="GSO822" s="72"/>
      <c r="GSP822" s="72"/>
      <c r="GSQ822" s="72"/>
      <c r="GSR822" s="72"/>
      <c r="GSS822" s="72"/>
      <c r="GST822" s="72"/>
      <c r="GSU822" s="72"/>
      <c r="GSV822" s="72"/>
      <c r="GSW822" s="72"/>
      <c r="GSX822" s="72"/>
      <c r="GSY822" s="72"/>
      <c r="GSZ822" s="72"/>
      <c r="GTA822" s="72"/>
      <c r="GTB822" s="72"/>
      <c r="GTC822" s="72"/>
      <c r="GTD822" s="72"/>
      <c r="GTE822" s="72"/>
      <c r="GTF822" s="72"/>
      <c r="GTG822" s="72"/>
      <c r="GTH822" s="72"/>
      <c r="GTI822" s="72"/>
      <c r="GTJ822" s="72"/>
      <c r="GTK822" s="72"/>
      <c r="GTL822" s="72"/>
      <c r="GTM822" s="72"/>
      <c r="GTN822" s="72"/>
      <c r="GTO822" s="72"/>
      <c r="GTP822" s="72"/>
      <c r="GTQ822" s="72"/>
      <c r="GTR822" s="72"/>
      <c r="GTS822" s="72"/>
      <c r="GTT822" s="72"/>
      <c r="GTU822" s="72"/>
      <c r="GTV822" s="72"/>
      <c r="GTW822" s="72"/>
      <c r="GTX822" s="72"/>
      <c r="GTY822" s="72"/>
      <c r="GTZ822" s="72"/>
      <c r="GUA822" s="72"/>
      <c r="GUB822" s="72"/>
      <c r="GUC822" s="72"/>
      <c r="GUD822" s="72"/>
      <c r="GUE822" s="72"/>
      <c r="GUF822" s="72"/>
      <c r="GUG822" s="72"/>
      <c r="GUH822" s="72"/>
      <c r="GUI822" s="72"/>
      <c r="GUJ822" s="72"/>
      <c r="GUK822" s="72"/>
      <c r="GUL822" s="72"/>
      <c r="GUM822" s="72"/>
      <c r="GUN822" s="72"/>
      <c r="GUO822" s="72"/>
      <c r="GUP822" s="72"/>
      <c r="GUQ822" s="72"/>
      <c r="GUR822" s="72"/>
      <c r="GUS822" s="72"/>
      <c r="GUT822" s="72"/>
      <c r="GUU822" s="72"/>
      <c r="GUV822" s="72"/>
      <c r="GUW822" s="72"/>
      <c r="GUX822" s="72"/>
      <c r="GUY822" s="72"/>
      <c r="GUZ822" s="72"/>
      <c r="GVA822" s="72"/>
      <c r="GVB822" s="72"/>
      <c r="GVC822" s="72"/>
      <c r="GVD822" s="72"/>
      <c r="GVE822" s="72"/>
      <c r="GVF822" s="72"/>
      <c r="GVG822" s="72"/>
      <c r="GVH822" s="72"/>
      <c r="GVI822" s="72"/>
      <c r="GVJ822" s="72"/>
      <c r="GVK822" s="72"/>
      <c r="GVL822" s="72"/>
      <c r="GVM822" s="72"/>
      <c r="GVN822" s="72"/>
      <c r="GVO822" s="72"/>
      <c r="GVP822" s="72"/>
      <c r="GVQ822" s="72"/>
      <c r="GVR822" s="72"/>
      <c r="GVS822" s="72"/>
      <c r="GVT822" s="72"/>
      <c r="GVU822" s="72"/>
      <c r="GVV822" s="72"/>
      <c r="GVW822" s="72"/>
      <c r="GVX822" s="72"/>
      <c r="GVY822" s="72"/>
      <c r="GVZ822" s="72"/>
      <c r="GWA822" s="72"/>
      <c r="GWB822" s="72"/>
      <c r="GWC822" s="72"/>
      <c r="GWD822" s="72"/>
      <c r="GWE822" s="72"/>
      <c r="GWF822" s="72"/>
      <c r="GWG822" s="72"/>
      <c r="GWH822" s="72"/>
      <c r="GWI822" s="72"/>
      <c r="GWJ822" s="72"/>
      <c r="GWK822" s="72"/>
      <c r="GWL822" s="72"/>
      <c r="GWM822" s="72"/>
      <c r="GWN822" s="72"/>
      <c r="GWO822" s="72"/>
      <c r="GWP822" s="72"/>
      <c r="GWQ822" s="72"/>
      <c r="GWR822" s="72"/>
      <c r="GWS822" s="72"/>
      <c r="GWT822" s="72"/>
      <c r="GWU822" s="72"/>
      <c r="GWV822" s="72"/>
      <c r="GWW822" s="72"/>
      <c r="GWX822" s="72"/>
      <c r="GWY822" s="72"/>
      <c r="GWZ822" s="72"/>
      <c r="GXA822" s="72"/>
      <c r="GXB822" s="72"/>
      <c r="GXC822" s="72"/>
      <c r="GXD822" s="72"/>
      <c r="GXE822" s="72"/>
      <c r="GXF822" s="72"/>
      <c r="GXG822" s="72"/>
      <c r="GXH822" s="72"/>
      <c r="GXI822" s="72"/>
      <c r="GXJ822" s="72"/>
      <c r="GXK822" s="72"/>
      <c r="GXL822" s="72"/>
      <c r="GXM822" s="72"/>
      <c r="GXN822" s="72"/>
      <c r="GXO822" s="72"/>
      <c r="GXP822" s="72"/>
      <c r="GXQ822" s="72"/>
      <c r="GXR822" s="72"/>
      <c r="GXS822" s="72"/>
      <c r="GXT822" s="72"/>
      <c r="GXU822" s="72"/>
      <c r="GXV822" s="72"/>
      <c r="GXW822" s="72"/>
      <c r="GXX822" s="72"/>
      <c r="GXY822" s="72"/>
      <c r="GXZ822" s="72"/>
      <c r="GYA822" s="72"/>
      <c r="GYB822" s="72"/>
      <c r="GYC822" s="72"/>
      <c r="GYD822" s="72"/>
      <c r="GYE822" s="72"/>
      <c r="GYF822" s="72"/>
      <c r="GYG822" s="72"/>
      <c r="GYH822" s="72"/>
      <c r="GYI822" s="72"/>
      <c r="GYJ822" s="72"/>
      <c r="GYK822" s="72"/>
      <c r="GYL822" s="72"/>
      <c r="GYM822" s="72"/>
      <c r="GYN822" s="72"/>
      <c r="GYO822" s="72"/>
      <c r="GYP822" s="72"/>
      <c r="GYQ822" s="72"/>
      <c r="GYR822" s="72"/>
      <c r="GYS822" s="72"/>
      <c r="GYT822" s="72"/>
      <c r="GYU822" s="72"/>
      <c r="GYV822" s="72"/>
      <c r="GYW822" s="72"/>
      <c r="GYX822" s="72"/>
      <c r="GYY822" s="72"/>
      <c r="GYZ822" s="72"/>
      <c r="GZA822" s="72"/>
      <c r="GZB822" s="72"/>
      <c r="GZC822" s="72"/>
      <c r="GZD822" s="72"/>
      <c r="GZE822" s="72"/>
      <c r="GZF822" s="72"/>
      <c r="GZG822" s="72"/>
      <c r="GZH822" s="72"/>
      <c r="GZI822" s="72"/>
      <c r="GZJ822" s="72"/>
      <c r="GZK822" s="72"/>
      <c r="GZL822" s="72"/>
      <c r="GZM822" s="72"/>
      <c r="GZN822" s="72"/>
      <c r="GZO822" s="72"/>
      <c r="GZP822" s="72"/>
      <c r="GZQ822" s="72"/>
      <c r="GZR822" s="72"/>
      <c r="GZS822" s="72"/>
      <c r="GZT822" s="72"/>
      <c r="GZU822" s="72"/>
      <c r="GZV822" s="72"/>
      <c r="GZW822" s="72"/>
      <c r="GZX822" s="72"/>
      <c r="GZY822" s="72"/>
      <c r="GZZ822" s="72"/>
      <c r="HAA822" s="72"/>
      <c r="HAB822" s="72"/>
      <c r="HAC822" s="72"/>
      <c r="HAD822" s="72"/>
      <c r="HAE822" s="72"/>
      <c r="HAF822" s="72"/>
      <c r="HAG822" s="72"/>
      <c r="HAH822" s="72"/>
      <c r="HAI822" s="72"/>
      <c r="HAJ822" s="72"/>
      <c r="HAK822" s="72"/>
      <c r="HAL822" s="72"/>
      <c r="HAM822" s="72"/>
      <c r="HAN822" s="72"/>
      <c r="HAO822" s="72"/>
      <c r="HAP822" s="72"/>
      <c r="HAQ822" s="72"/>
      <c r="HAR822" s="72"/>
      <c r="HAS822" s="72"/>
      <c r="HAT822" s="72"/>
      <c r="HAU822" s="72"/>
      <c r="HAV822" s="72"/>
      <c r="HAW822" s="72"/>
      <c r="HAX822" s="72"/>
      <c r="HAY822" s="72"/>
      <c r="HAZ822" s="72"/>
      <c r="HBA822" s="72"/>
      <c r="HBB822" s="72"/>
      <c r="HBC822" s="72"/>
      <c r="HBD822" s="72"/>
      <c r="HBE822" s="72"/>
      <c r="HBF822" s="72"/>
      <c r="HBG822" s="72"/>
      <c r="HBH822" s="72"/>
      <c r="HBI822" s="72"/>
      <c r="HBJ822" s="72"/>
      <c r="HBK822" s="72"/>
      <c r="HBL822" s="72"/>
      <c r="HBM822" s="72"/>
      <c r="HBN822" s="72"/>
      <c r="HBO822" s="72"/>
      <c r="HBP822" s="72"/>
      <c r="HBQ822" s="72"/>
      <c r="HBR822" s="72"/>
      <c r="HBS822" s="72"/>
      <c r="HBT822" s="72"/>
      <c r="HBU822" s="72"/>
      <c r="HBV822" s="72"/>
      <c r="HBW822" s="72"/>
      <c r="HBX822" s="72"/>
      <c r="HBY822" s="72"/>
      <c r="HBZ822" s="72"/>
      <c r="HCA822" s="72"/>
      <c r="HCB822" s="72"/>
      <c r="HCC822" s="72"/>
      <c r="HCD822" s="72"/>
      <c r="HCE822" s="72"/>
      <c r="HCF822" s="72"/>
      <c r="HCG822" s="72"/>
      <c r="HCH822" s="72"/>
      <c r="HCI822" s="72"/>
      <c r="HCJ822" s="72"/>
      <c r="HCK822" s="72"/>
      <c r="HCL822" s="72"/>
      <c r="HCM822" s="72"/>
      <c r="HCN822" s="72"/>
      <c r="HCO822" s="72"/>
      <c r="HCP822" s="72"/>
      <c r="HCQ822" s="72"/>
      <c r="HCR822" s="72"/>
      <c r="HCS822" s="72"/>
      <c r="HCT822" s="72"/>
      <c r="HCU822" s="72"/>
      <c r="HCV822" s="72"/>
      <c r="HCW822" s="72"/>
      <c r="HCX822" s="72"/>
      <c r="HCY822" s="72"/>
      <c r="HCZ822" s="72"/>
      <c r="HDA822" s="72"/>
      <c r="HDB822" s="72"/>
      <c r="HDC822" s="72"/>
      <c r="HDD822" s="72"/>
      <c r="HDE822" s="72"/>
      <c r="HDF822" s="72"/>
      <c r="HDG822" s="72"/>
      <c r="HDH822" s="72"/>
      <c r="HDI822" s="72"/>
      <c r="HDJ822" s="72"/>
      <c r="HDK822" s="72"/>
      <c r="HDL822" s="72"/>
      <c r="HDM822" s="72"/>
      <c r="HDN822" s="72"/>
      <c r="HDO822" s="72"/>
      <c r="HDP822" s="72"/>
      <c r="HDQ822" s="72"/>
      <c r="HDR822" s="72"/>
      <c r="HDS822" s="72"/>
      <c r="HDT822" s="72"/>
      <c r="HDU822" s="72"/>
      <c r="HDV822" s="72"/>
      <c r="HDW822" s="72"/>
      <c r="HDX822" s="72"/>
      <c r="HDY822" s="72"/>
      <c r="HDZ822" s="72"/>
      <c r="HEA822" s="72"/>
      <c r="HEB822" s="72"/>
      <c r="HEC822" s="72"/>
      <c r="HED822" s="72"/>
      <c r="HEE822" s="72"/>
      <c r="HEF822" s="72"/>
      <c r="HEG822" s="72"/>
      <c r="HEH822" s="72"/>
      <c r="HEI822" s="72"/>
      <c r="HEJ822" s="72"/>
      <c r="HEK822" s="72"/>
      <c r="HEL822" s="72"/>
      <c r="HEM822" s="72"/>
      <c r="HEN822" s="72"/>
      <c r="HEO822" s="72"/>
      <c r="HEP822" s="72"/>
      <c r="HEQ822" s="72"/>
      <c r="HER822" s="72"/>
      <c r="HES822" s="72"/>
      <c r="HET822" s="72"/>
      <c r="HEU822" s="72"/>
      <c r="HEV822" s="72"/>
      <c r="HEW822" s="72"/>
      <c r="HEX822" s="72"/>
      <c r="HEY822" s="72"/>
      <c r="HEZ822" s="72"/>
      <c r="HFA822" s="72"/>
      <c r="HFB822" s="72"/>
      <c r="HFC822" s="72"/>
      <c r="HFD822" s="72"/>
      <c r="HFE822" s="72"/>
      <c r="HFF822" s="72"/>
      <c r="HFG822" s="72"/>
      <c r="HFH822" s="72"/>
      <c r="HFI822" s="72"/>
      <c r="HFJ822" s="72"/>
      <c r="HFK822" s="72"/>
      <c r="HFL822" s="72"/>
      <c r="HFM822" s="72"/>
      <c r="HFN822" s="72"/>
      <c r="HFO822" s="72"/>
      <c r="HFP822" s="72"/>
      <c r="HFQ822" s="72"/>
      <c r="HFR822" s="72"/>
      <c r="HFS822" s="72"/>
      <c r="HFT822" s="72"/>
      <c r="HFU822" s="72"/>
      <c r="HFV822" s="72"/>
      <c r="HFW822" s="72"/>
      <c r="HFX822" s="72"/>
      <c r="HFY822" s="72"/>
      <c r="HFZ822" s="72"/>
      <c r="HGA822" s="72"/>
      <c r="HGB822" s="72"/>
      <c r="HGC822" s="72"/>
      <c r="HGD822" s="72"/>
      <c r="HGE822" s="72"/>
      <c r="HGF822" s="72"/>
      <c r="HGG822" s="72"/>
      <c r="HGH822" s="72"/>
      <c r="HGI822" s="72"/>
      <c r="HGJ822" s="72"/>
      <c r="HGK822" s="72"/>
      <c r="HGL822" s="72"/>
      <c r="HGM822" s="72"/>
      <c r="HGN822" s="72"/>
      <c r="HGO822" s="72"/>
      <c r="HGP822" s="72"/>
      <c r="HGQ822" s="72"/>
      <c r="HGR822" s="72"/>
      <c r="HGS822" s="72"/>
      <c r="HGT822" s="72"/>
      <c r="HGU822" s="72"/>
      <c r="HGV822" s="72"/>
      <c r="HGW822" s="72"/>
      <c r="HGX822" s="72"/>
      <c r="HGY822" s="72"/>
      <c r="HGZ822" s="72"/>
      <c r="HHA822" s="72"/>
      <c r="HHB822" s="72"/>
      <c r="HHC822" s="72"/>
      <c r="HHD822" s="72"/>
      <c r="HHE822" s="72"/>
      <c r="HHF822" s="72"/>
      <c r="HHG822" s="72"/>
      <c r="HHH822" s="72"/>
      <c r="HHI822" s="72"/>
      <c r="HHJ822" s="72"/>
      <c r="HHK822" s="72"/>
      <c r="HHL822" s="72"/>
      <c r="HHM822" s="72"/>
      <c r="HHN822" s="72"/>
      <c r="HHO822" s="72"/>
      <c r="HHP822" s="72"/>
      <c r="HHQ822" s="72"/>
      <c r="HHR822" s="72"/>
      <c r="HHS822" s="72"/>
      <c r="HHT822" s="72"/>
      <c r="HHU822" s="72"/>
      <c r="HHV822" s="72"/>
      <c r="HHW822" s="72"/>
      <c r="HHX822" s="72"/>
      <c r="HHY822" s="72"/>
      <c r="HHZ822" s="72"/>
      <c r="HIA822" s="72"/>
      <c r="HIB822" s="72"/>
      <c r="HIC822" s="72"/>
      <c r="HID822" s="72"/>
      <c r="HIE822" s="72"/>
      <c r="HIF822" s="72"/>
      <c r="HIG822" s="72"/>
      <c r="HIH822" s="72"/>
      <c r="HII822" s="72"/>
      <c r="HIJ822" s="72"/>
      <c r="HIK822" s="72"/>
      <c r="HIL822" s="72"/>
      <c r="HIM822" s="72"/>
      <c r="HIN822" s="72"/>
      <c r="HIO822" s="72"/>
      <c r="HIP822" s="72"/>
      <c r="HIQ822" s="72"/>
      <c r="HIR822" s="72"/>
      <c r="HIS822" s="72"/>
      <c r="HIT822" s="72"/>
      <c r="HIU822" s="72"/>
      <c r="HIV822" s="72"/>
      <c r="HIW822" s="72"/>
      <c r="HIX822" s="72"/>
      <c r="HIY822" s="72"/>
      <c r="HIZ822" s="72"/>
      <c r="HJA822" s="72"/>
      <c r="HJB822" s="72"/>
      <c r="HJC822" s="72"/>
      <c r="HJD822" s="72"/>
      <c r="HJE822" s="72"/>
      <c r="HJF822" s="72"/>
      <c r="HJG822" s="72"/>
      <c r="HJH822" s="72"/>
      <c r="HJI822" s="72"/>
      <c r="HJJ822" s="72"/>
      <c r="HJK822" s="72"/>
      <c r="HJL822" s="72"/>
      <c r="HJM822" s="72"/>
      <c r="HJN822" s="72"/>
      <c r="HJO822" s="72"/>
      <c r="HJP822" s="72"/>
      <c r="HJQ822" s="72"/>
      <c r="HJR822" s="72"/>
      <c r="HJS822" s="72"/>
      <c r="HJT822" s="72"/>
      <c r="HJU822" s="72"/>
      <c r="HJV822" s="72"/>
      <c r="HJW822" s="72"/>
      <c r="HJX822" s="72"/>
      <c r="HJY822" s="72"/>
      <c r="HJZ822" s="72"/>
      <c r="HKA822" s="72"/>
      <c r="HKB822" s="72"/>
      <c r="HKC822" s="72"/>
      <c r="HKD822" s="72"/>
      <c r="HKE822" s="72"/>
      <c r="HKF822" s="72"/>
      <c r="HKG822" s="72"/>
      <c r="HKH822" s="72"/>
      <c r="HKI822" s="72"/>
      <c r="HKJ822" s="72"/>
      <c r="HKK822" s="72"/>
      <c r="HKL822" s="72"/>
      <c r="HKM822" s="72"/>
      <c r="HKN822" s="72"/>
      <c r="HKO822" s="72"/>
      <c r="HKP822" s="72"/>
      <c r="HKQ822" s="72"/>
      <c r="HKR822" s="72"/>
      <c r="HKS822" s="72"/>
      <c r="HKT822" s="72"/>
      <c r="HKU822" s="72"/>
      <c r="HKV822" s="72"/>
      <c r="HKW822" s="72"/>
      <c r="HKX822" s="72"/>
      <c r="HKY822" s="72"/>
      <c r="HKZ822" s="72"/>
      <c r="HLA822" s="72"/>
      <c r="HLB822" s="72"/>
      <c r="HLC822" s="72"/>
      <c r="HLD822" s="72"/>
      <c r="HLE822" s="72"/>
      <c r="HLF822" s="72"/>
      <c r="HLG822" s="72"/>
      <c r="HLH822" s="72"/>
      <c r="HLI822" s="72"/>
      <c r="HLJ822" s="72"/>
      <c r="HLK822" s="72"/>
      <c r="HLL822" s="72"/>
      <c r="HLM822" s="72"/>
      <c r="HLN822" s="72"/>
      <c r="HLO822" s="72"/>
      <c r="HLP822" s="72"/>
      <c r="HLQ822" s="72"/>
      <c r="HLR822" s="72"/>
      <c r="HLS822" s="72"/>
      <c r="HLT822" s="72"/>
      <c r="HLU822" s="72"/>
      <c r="HLV822" s="72"/>
      <c r="HLW822" s="72"/>
      <c r="HLX822" s="72"/>
      <c r="HLY822" s="72"/>
      <c r="HLZ822" s="72"/>
      <c r="HMA822" s="72"/>
      <c r="HMB822" s="72"/>
      <c r="HMC822" s="72"/>
      <c r="HMD822" s="72"/>
      <c r="HME822" s="72"/>
      <c r="HMF822" s="72"/>
      <c r="HMG822" s="72"/>
      <c r="HMH822" s="72"/>
      <c r="HMI822" s="72"/>
      <c r="HMJ822" s="72"/>
      <c r="HMK822" s="72"/>
      <c r="HML822" s="72"/>
      <c r="HMM822" s="72"/>
      <c r="HMN822" s="72"/>
      <c r="HMO822" s="72"/>
      <c r="HMP822" s="72"/>
      <c r="HMQ822" s="72"/>
      <c r="HMR822" s="72"/>
      <c r="HMS822" s="72"/>
      <c r="HMT822" s="72"/>
      <c r="HMU822" s="72"/>
      <c r="HMV822" s="72"/>
      <c r="HMW822" s="72"/>
      <c r="HMX822" s="72"/>
      <c r="HMY822" s="72"/>
      <c r="HMZ822" s="72"/>
      <c r="HNA822" s="72"/>
      <c r="HNB822" s="72"/>
      <c r="HNC822" s="72"/>
      <c r="HND822" s="72"/>
      <c r="HNE822" s="72"/>
      <c r="HNF822" s="72"/>
      <c r="HNG822" s="72"/>
      <c r="HNH822" s="72"/>
      <c r="HNI822" s="72"/>
      <c r="HNJ822" s="72"/>
      <c r="HNK822" s="72"/>
      <c r="HNL822" s="72"/>
      <c r="HNM822" s="72"/>
      <c r="HNN822" s="72"/>
      <c r="HNO822" s="72"/>
      <c r="HNP822" s="72"/>
      <c r="HNQ822" s="72"/>
      <c r="HNR822" s="72"/>
      <c r="HNS822" s="72"/>
      <c r="HNT822" s="72"/>
      <c r="HNU822" s="72"/>
      <c r="HNV822" s="72"/>
      <c r="HNW822" s="72"/>
      <c r="HNX822" s="72"/>
      <c r="HNY822" s="72"/>
      <c r="HNZ822" s="72"/>
      <c r="HOA822" s="72"/>
      <c r="HOB822" s="72"/>
      <c r="HOC822" s="72"/>
      <c r="HOD822" s="72"/>
      <c r="HOE822" s="72"/>
      <c r="HOF822" s="72"/>
      <c r="HOG822" s="72"/>
      <c r="HOH822" s="72"/>
      <c r="HOI822" s="72"/>
      <c r="HOJ822" s="72"/>
      <c r="HOK822" s="72"/>
      <c r="HOL822" s="72"/>
      <c r="HOM822" s="72"/>
      <c r="HON822" s="72"/>
      <c r="HOO822" s="72"/>
      <c r="HOP822" s="72"/>
      <c r="HOQ822" s="72"/>
      <c r="HOR822" s="72"/>
      <c r="HOS822" s="72"/>
      <c r="HOT822" s="72"/>
      <c r="HOU822" s="72"/>
      <c r="HOV822" s="72"/>
      <c r="HOW822" s="72"/>
      <c r="HOX822" s="72"/>
      <c r="HOY822" s="72"/>
      <c r="HOZ822" s="72"/>
      <c r="HPA822" s="72"/>
      <c r="HPB822" s="72"/>
      <c r="HPC822" s="72"/>
      <c r="HPD822" s="72"/>
      <c r="HPE822" s="72"/>
      <c r="HPF822" s="72"/>
      <c r="HPG822" s="72"/>
      <c r="HPH822" s="72"/>
      <c r="HPI822" s="72"/>
      <c r="HPJ822" s="72"/>
      <c r="HPK822" s="72"/>
      <c r="HPL822" s="72"/>
      <c r="HPM822" s="72"/>
      <c r="HPN822" s="72"/>
      <c r="HPO822" s="72"/>
      <c r="HPP822" s="72"/>
      <c r="HPQ822" s="72"/>
      <c r="HPR822" s="72"/>
      <c r="HPS822" s="72"/>
      <c r="HPT822" s="72"/>
      <c r="HPU822" s="72"/>
      <c r="HPV822" s="72"/>
      <c r="HPW822" s="72"/>
      <c r="HPX822" s="72"/>
      <c r="HPY822" s="72"/>
      <c r="HPZ822" s="72"/>
      <c r="HQA822" s="72"/>
      <c r="HQB822" s="72"/>
      <c r="HQC822" s="72"/>
      <c r="HQD822" s="72"/>
      <c r="HQE822" s="72"/>
      <c r="HQF822" s="72"/>
      <c r="HQG822" s="72"/>
      <c r="HQH822" s="72"/>
      <c r="HQI822" s="72"/>
      <c r="HQJ822" s="72"/>
      <c r="HQK822" s="72"/>
      <c r="HQL822" s="72"/>
      <c r="HQM822" s="72"/>
      <c r="HQN822" s="72"/>
      <c r="HQO822" s="72"/>
      <c r="HQP822" s="72"/>
      <c r="HQQ822" s="72"/>
      <c r="HQR822" s="72"/>
      <c r="HQS822" s="72"/>
      <c r="HQT822" s="72"/>
      <c r="HQU822" s="72"/>
      <c r="HQV822" s="72"/>
      <c r="HQW822" s="72"/>
      <c r="HQX822" s="72"/>
      <c r="HQY822" s="72"/>
      <c r="HQZ822" s="72"/>
      <c r="HRA822" s="72"/>
      <c r="HRB822" s="72"/>
      <c r="HRC822" s="72"/>
      <c r="HRD822" s="72"/>
      <c r="HRE822" s="72"/>
      <c r="HRF822" s="72"/>
      <c r="HRG822" s="72"/>
      <c r="HRH822" s="72"/>
      <c r="HRI822" s="72"/>
      <c r="HRJ822" s="72"/>
      <c r="HRK822" s="72"/>
      <c r="HRL822" s="72"/>
      <c r="HRM822" s="72"/>
      <c r="HRN822" s="72"/>
      <c r="HRO822" s="72"/>
      <c r="HRP822" s="72"/>
      <c r="HRQ822" s="72"/>
      <c r="HRR822" s="72"/>
      <c r="HRS822" s="72"/>
      <c r="HRT822" s="72"/>
      <c r="HRU822" s="72"/>
      <c r="HRV822" s="72"/>
      <c r="HRW822" s="72"/>
      <c r="HRX822" s="72"/>
      <c r="HRY822" s="72"/>
      <c r="HRZ822" s="72"/>
      <c r="HSA822" s="72"/>
      <c r="HSB822" s="72"/>
      <c r="HSC822" s="72"/>
      <c r="HSD822" s="72"/>
      <c r="HSE822" s="72"/>
      <c r="HSF822" s="72"/>
      <c r="HSG822" s="72"/>
      <c r="HSH822" s="72"/>
      <c r="HSI822" s="72"/>
      <c r="HSJ822" s="72"/>
      <c r="HSK822" s="72"/>
      <c r="HSL822" s="72"/>
      <c r="HSM822" s="72"/>
      <c r="HSN822" s="72"/>
      <c r="HSO822" s="72"/>
      <c r="HSP822" s="72"/>
      <c r="HSQ822" s="72"/>
      <c r="HSR822" s="72"/>
      <c r="HSS822" s="72"/>
      <c r="HST822" s="72"/>
      <c r="HSU822" s="72"/>
      <c r="HSV822" s="72"/>
      <c r="HSW822" s="72"/>
      <c r="HSX822" s="72"/>
      <c r="HSY822" s="72"/>
      <c r="HSZ822" s="72"/>
      <c r="HTA822" s="72"/>
      <c r="HTB822" s="72"/>
      <c r="HTC822" s="72"/>
      <c r="HTD822" s="72"/>
      <c r="HTE822" s="72"/>
      <c r="HTF822" s="72"/>
      <c r="HTG822" s="72"/>
      <c r="HTH822" s="72"/>
      <c r="HTI822" s="72"/>
      <c r="HTJ822" s="72"/>
      <c r="HTK822" s="72"/>
      <c r="HTL822" s="72"/>
      <c r="HTM822" s="72"/>
      <c r="HTN822" s="72"/>
      <c r="HTO822" s="72"/>
      <c r="HTP822" s="72"/>
      <c r="HTQ822" s="72"/>
      <c r="HTR822" s="72"/>
      <c r="HTS822" s="72"/>
      <c r="HTT822" s="72"/>
      <c r="HTU822" s="72"/>
      <c r="HTV822" s="72"/>
      <c r="HTW822" s="72"/>
      <c r="HTX822" s="72"/>
      <c r="HTY822" s="72"/>
      <c r="HTZ822" s="72"/>
      <c r="HUA822" s="72"/>
      <c r="HUB822" s="72"/>
      <c r="HUC822" s="72"/>
      <c r="HUD822" s="72"/>
      <c r="HUE822" s="72"/>
      <c r="HUF822" s="72"/>
      <c r="HUG822" s="72"/>
      <c r="HUH822" s="72"/>
      <c r="HUI822" s="72"/>
      <c r="HUJ822" s="72"/>
      <c r="HUK822" s="72"/>
      <c r="HUL822" s="72"/>
      <c r="HUM822" s="72"/>
      <c r="HUN822" s="72"/>
      <c r="HUO822" s="72"/>
      <c r="HUP822" s="72"/>
      <c r="HUQ822" s="72"/>
      <c r="HUR822" s="72"/>
      <c r="HUS822" s="72"/>
      <c r="HUT822" s="72"/>
      <c r="HUU822" s="72"/>
      <c r="HUV822" s="72"/>
      <c r="HUW822" s="72"/>
      <c r="HUX822" s="72"/>
      <c r="HUY822" s="72"/>
      <c r="HUZ822" s="72"/>
      <c r="HVA822" s="72"/>
      <c r="HVB822" s="72"/>
      <c r="HVC822" s="72"/>
      <c r="HVD822" s="72"/>
      <c r="HVE822" s="72"/>
      <c r="HVF822" s="72"/>
      <c r="HVG822" s="72"/>
      <c r="HVH822" s="72"/>
      <c r="HVI822" s="72"/>
      <c r="HVJ822" s="72"/>
      <c r="HVK822" s="72"/>
      <c r="HVL822" s="72"/>
      <c r="HVM822" s="72"/>
      <c r="HVN822" s="72"/>
      <c r="HVO822" s="72"/>
      <c r="HVP822" s="72"/>
      <c r="HVQ822" s="72"/>
      <c r="HVR822" s="72"/>
      <c r="HVS822" s="72"/>
      <c r="HVT822" s="72"/>
      <c r="HVU822" s="72"/>
      <c r="HVV822" s="72"/>
      <c r="HVW822" s="72"/>
      <c r="HVX822" s="72"/>
      <c r="HVY822" s="72"/>
      <c r="HVZ822" s="72"/>
      <c r="HWA822" s="72"/>
      <c r="HWB822" s="72"/>
      <c r="HWC822" s="72"/>
      <c r="HWD822" s="72"/>
      <c r="HWE822" s="72"/>
      <c r="HWF822" s="72"/>
      <c r="HWG822" s="72"/>
      <c r="HWH822" s="72"/>
      <c r="HWI822" s="72"/>
      <c r="HWJ822" s="72"/>
      <c r="HWK822" s="72"/>
      <c r="HWL822" s="72"/>
      <c r="HWM822" s="72"/>
      <c r="HWN822" s="72"/>
      <c r="HWO822" s="72"/>
      <c r="HWP822" s="72"/>
      <c r="HWQ822" s="72"/>
      <c r="HWR822" s="72"/>
      <c r="HWS822" s="72"/>
      <c r="HWT822" s="72"/>
      <c r="HWU822" s="72"/>
      <c r="HWV822" s="72"/>
      <c r="HWW822" s="72"/>
      <c r="HWX822" s="72"/>
      <c r="HWY822" s="72"/>
      <c r="HWZ822" s="72"/>
      <c r="HXA822" s="72"/>
      <c r="HXB822" s="72"/>
      <c r="HXC822" s="72"/>
      <c r="HXD822" s="72"/>
      <c r="HXE822" s="72"/>
      <c r="HXF822" s="72"/>
      <c r="HXG822" s="72"/>
      <c r="HXH822" s="72"/>
      <c r="HXI822" s="72"/>
      <c r="HXJ822" s="72"/>
      <c r="HXK822" s="72"/>
      <c r="HXL822" s="72"/>
      <c r="HXM822" s="72"/>
      <c r="HXN822" s="72"/>
      <c r="HXO822" s="72"/>
      <c r="HXP822" s="72"/>
      <c r="HXQ822" s="72"/>
      <c r="HXR822" s="72"/>
      <c r="HXS822" s="72"/>
      <c r="HXT822" s="72"/>
      <c r="HXU822" s="72"/>
      <c r="HXV822" s="72"/>
      <c r="HXW822" s="72"/>
      <c r="HXX822" s="72"/>
      <c r="HXY822" s="72"/>
      <c r="HXZ822" s="72"/>
      <c r="HYA822" s="72"/>
      <c r="HYB822" s="72"/>
      <c r="HYC822" s="72"/>
      <c r="HYD822" s="72"/>
      <c r="HYE822" s="72"/>
      <c r="HYF822" s="72"/>
      <c r="HYG822" s="72"/>
      <c r="HYH822" s="72"/>
      <c r="HYI822" s="72"/>
      <c r="HYJ822" s="72"/>
      <c r="HYK822" s="72"/>
      <c r="HYL822" s="72"/>
      <c r="HYM822" s="72"/>
      <c r="HYN822" s="72"/>
      <c r="HYO822" s="72"/>
      <c r="HYP822" s="72"/>
      <c r="HYQ822" s="72"/>
      <c r="HYR822" s="72"/>
      <c r="HYS822" s="72"/>
      <c r="HYT822" s="72"/>
      <c r="HYU822" s="72"/>
      <c r="HYV822" s="72"/>
      <c r="HYW822" s="72"/>
      <c r="HYX822" s="72"/>
      <c r="HYY822" s="72"/>
      <c r="HYZ822" s="72"/>
      <c r="HZA822" s="72"/>
      <c r="HZB822" s="72"/>
      <c r="HZC822" s="72"/>
      <c r="HZD822" s="72"/>
      <c r="HZE822" s="72"/>
      <c r="HZF822" s="72"/>
      <c r="HZG822" s="72"/>
      <c r="HZH822" s="72"/>
      <c r="HZI822" s="72"/>
      <c r="HZJ822" s="72"/>
      <c r="HZK822" s="72"/>
      <c r="HZL822" s="72"/>
      <c r="HZM822" s="72"/>
      <c r="HZN822" s="72"/>
      <c r="HZO822" s="72"/>
      <c r="HZP822" s="72"/>
      <c r="HZQ822" s="72"/>
      <c r="HZR822" s="72"/>
      <c r="HZS822" s="72"/>
      <c r="HZT822" s="72"/>
      <c r="HZU822" s="72"/>
      <c r="HZV822" s="72"/>
      <c r="HZW822" s="72"/>
      <c r="HZX822" s="72"/>
      <c r="HZY822" s="72"/>
      <c r="HZZ822" s="72"/>
      <c r="IAA822" s="72"/>
      <c r="IAB822" s="72"/>
      <c r="IAC822" s="72"/>
      <c r="IAD822" s="72"/>
      <c r="IAE822" s="72"/>
      <c r="IAF822" s="72"/>
      <c r="IAG822" s="72"/>
      <c r="IAH822" s="72"/>
      <c r="IAI822" s="72"/>
      <c r="IAJ822" s="72"/>
      <c r="IAK822" s="72"/>
      <c r="IAL822" s="72"/>
      <c r="IAM822" s="72"/>
      <c r="IAN822" s="72"/>
      <c r="IAO822" s="72"/>
      <c r="IAP822" s="72"/>
      <c r="IAQ822" s="72"/>
      <c r="IAR822" s="72"/>
      <c r="IAS822" s="72"/>
      <c r="IAT822" s="72"/>
      <c r="IAU822" s="72"/>
      <c r="IAV822" s="72"/>
      <c r="IAW822" s="72"/>
      <c r="IAX822" s="72"/>
      <c r="IAY822" s="72"/>
      <c r="IAZ822" s="72"/>
      <c r="IBA822" s="72"/>
      <c r="IBB822" s="72"/>
      <c r="IBC822" s="72"/>
      <c r="IBD822" s="72"/>
      <c r="IBE822" s="72"/>
      <c r="IBF822" s="72"/>
      <c r="IBG822" s="72"/>
      <c r="IBH822" s="72"/>
      <c r="IBI822" s="72"/>
      <c r="IBJ822" s="72"/>
      <c r="IBK822" s="72"/>
      <c r="IBL822" s="72"/>
      <c r="IBM822" s="72"/>
      <c r="IBN822" s="72"/>
      <c r="IBO822" s="72"/>
      <c r="IBP822" s="72"/>
      <c r="IBQ822" s="72"/>
      <c r="IBR822" s="72"/>
      <c r="IBS822" s="72"/>
      <c r="IBT822" s="72"/>
      <c r="IBU822" s="72"/>
      <c r="IBV822" s="72"/>
      <c r="IBW822" s="72"/>
      <c r="IBX822" s="72"/>
      <c r="IBY822" s="72"/>
      <c r="IBZ822" s="72"/>
      <c r="ICA822" s="72"/>
      <c r="ICB822" s="72"/>
      <c r="ICC822" s="72"/>
      <c r="ICD822" s="72"/>
      <c r="ICE822" s="72"/>
      <c r="ICF822" s="72"/>
      <c r="ICG822" s="72"/>
      <c r="ICH822" s="72"/>
      <c r="ICI822" s="72"/>
      <c r="ICJ822" s="72"/>
      <c r="ICK822" s="72"/>
      <c r="ICL822" s="72"/>
      <c r="ICM822" s="72"/>
      <c r="ICN822" s="72"/>
      <c r="ICO822" s="72"/>
      <c r="ICP822" s="72"/>
      <c r="ICQ822" s="72"/>
      <c r="ICR822" s="72"/>
      <c r="ICS822" s="72"/>
      <c r="ICT822" s="72"/>
      <c r="ICU822" s="72"/>
      <c r="ICV822" s="72"/>
      <c r="ICW822" s="72"/>
      <c r="ICX822" s="72"/>
      <c r="ICY822" s="72"/>
      <c r="ICZ822" s="72"/>
      <c r="IDA822" s="72"/>
      <c r="IDB822" s="72"/>
      <c r="IDC822" s="72"/>
      <c r="IDD822" s="72"/>
      <c r="IDE822" s="72"/>
      <c r="IDF822" s="72"/>
      <c r="IDG822" s="72"/>
      <c r="IDH822" s="72"/>
      <c r="IDI822" s="72"/>
      <c r="IDJ822" s="72"/>
      <c r="IDK822" s="72"/>
      <c r="IDL822" s="72"/>
      <c r="IDM822" s="72"/>
      <c r="IDN822" s="72"/>
      <c r="IDO822" s="72"/>
      <c r="IDP822" s="72"/>
      <c r="IDQ822" s="72"/>
      <c r="IDR822" s="72"/>
      <c r="IDS822" s="72"/>
      <c r="IDT822" s="72"/>
      <c r="IDU822" s="72"/>
      <c r="IDV822" s="72"/>
      <c r="IDW822" s="72"/>
      <c r="IDX822" s="72"/>
      <c r="IDY822" s="72"/>
      <c r="IDZ822" s="72"/>
      <c r="IEA822" s="72"/>
      <c r="IEB822" s="72"/>
      <c r="IEC822" s="72"/>
      <c r="IED822" s="72"/>
      <c r="IEE822" s="72"/>
      <c r="IEF822" s="72"/>
      <c r="IEG822" s="72"/>
      <c r="IEH822" s="72"/>
      <c r="IEI822" s="72"/>
      <c r="IEJ822" s="72"/>
      <c r="IEK822" s="72"/>
      <c r="IEL822" s="72"/>
      <c r="IEM822" s="72"/>
      <c r="IEN822" s="72"/>
      <c r="IEO822" s="72"/>
      <c r="IEP822" s="72"/>
      <c r="IEQ822" s="72"/>
      <c r="IER822" s="72"/>
      <c r="IES822" s="72"/>
      <c r="IET822" s="72"/>
      <c r="IEU822" s="72"/>
      <c r="IEV822" s="72"/>
      <c r="IEW822" s="72"/>
      <c r="IEX822" s="72"/>
      <c r="IEY822" s="72"/>
      <c r="IEZ822" s="72"/>
      <c r="IFA822" s="72"/>
      <c r="IFB822" s="72"/>
      <c r="IFC822" s="72"/>
      <c r="IFD822" s="72"/>
      <c r="IFE822" s="72"/>
      <c r="IFF822" s="72"/>
      <c r="IFG822" s="72"/>
      <c r="IFH822" s="72"/>
      <c r="IFI822" s="72"/>
      <c r="IFJ822" s="72"/>
      <c r="IFK822" s="72"/>
      <c r="IFL822" s="72"/>
      <c r="IFM822" s="72"/>
      <c r="IFN822" s="72"/>
      <c r="IFO822" s="72"/>
      <c r="IFP822" s="72"/>
      <c r="IFQ822" s="72"/>
      <c r="IFR822" s="72"/>
      <c r="IFS822" s="72"/>
      <c r="IFT822" s="72"/>
      <c r="IFU822" s="72"/>
      <c r="IFV822" s="72"/>
      <c r="IFW822" s="72"/>
      <c r="IFX822" s="72"/>
      <c r="IFY822" s="72"/>
      <c r="IFZ822" s="72"/>
      <c r="IGA822" s="72"/>
      <c r="IGB822" s="72"/>
      <c r="IGC822" s="72"/>
      <c r="IGD822" s="72"/>
      <c r="IGE822" s="72"/>
      <c r="IGF822" s="72"/>
      <c r="IGG822" s="72"/>
      <c r="IGH822" s="72"/>
      <c r="IGI822" s="72"/>
      <c r="IGJ822" s="72"/>
      <c r="IGK822" s="72"/>
      <c r="IGL822" s="72"/>
      <c r="IGM822" s="72"/>
      <c r="IGN822" s="72"/>
      <c r="IGO822" s="72"/>
      <c r="IGP822" s="72"/>
      <c r="IGQ822" s="72"/>
      <c r="IGR822" s="72"/>
      <c r="IGS822" s="72"/>
      <c r="IGT822" s="72"/>
      <c r="IGU822" s="72"/>
      <c r="IGV822" s="72"/>
      <c r="IGW822" s="72"/>
      <c r="IGX822" s="72"/>
      <c r="IGY822" s="72"/>
      <c r="IGZ822" s="72"/>
      <c r="IHA822" s="72"/>
      <c r="IHB822" s="72"/>
      <c r="IHC822" s="72"/>
      <c r="IHD822" s="72"/>
      <c r="IHE822" s="72"/>
      <c r="IHF822" s="72"/>
      <c r="IHG822" s="72"/>
      <c r="IHH822" s="72"/>
      <c r="IHI822" s="72"/>
      <c r="IHJ822" s="72"/>
      <c r="IHK822" s="72"/>
      <c r="IHL822" s="72"/>
      <c r="IHM822" s="72"/>
      <c r="IHN822" s="72"/>
      <c r="IHO822" s="72"/>
      <c r="IHP822" s="72"/>
      <c r="IHQ822" s="72"/>
      <c r="IHR822" s="72"/>
      <c r="IHS822" s="72"/>
      <c r="IHT822" s="72"/>
      <c r="IHU822" s="72"/>
      <c r="IHV822" s="72"/>
      <c r="IHW822" s="72"/>
      <c r="IHX822" s="72"/>
      <c r="IHY822" s="72"/>
      <c r="IHZ822" s="72"/>
      <c r="IIA822" s="72"/>
      <c r="IIB822" s="72"/>
      <c r="IIC822" s="72"/>
      <c r="IID822" s="72"/>
      <c r="IIE822" s="72"/>
      <c r="IIF822" s="72"/>
      <c r="IIG822" s="72"/>
      <c r="IIH822" s="72"/>
      <c r="III822" s="72"/>
      <c r="IIJ822" s="72"/>
      <c r="IIK822" s="72"/>
      <c r="IIL822" s="72"/>
      <c r="IIM822" s="72"/>
      <c r="IIN822" s="72"/>
      <c r="IIO822" s="72"/>
      <c r="IIP822" s="72"/>
      <c r="IIQ822" s="72"/>
      <c r="IIR822" s="72"/>
      <c r="IIS822" s="72"/>
      <c r="IIT822" s="72"/>
      <c r="IIU822" s="72"/>
      <c r="IIV822" s="72"/>
      <c r="IIW822" s="72"/>
      <c r="IIX822" s="72"/>
      <c r="IIY822" s="72"/>
      <c r="IIZ822" s="72"/>
      <c r="IJA822" s="72"/>
      <c r="IJB822" s="72"/>
      <c r="IJC822" s="72"/>
      <c r="IJD822" s="72"/>
      <c r="IJE822" s="72"/>
      <c r="IJF822" s="72"/>
      <c r="IJG822" s="72"/>
      <c r="IJH822" s="72"/>
      <c r="IJI822" s="72"/>
      <c r="IJJ822" s="72"/>
      <c r="IJK822" s="72"/>
      <c r="IJL822" s="72"/>
      <c r="IJM822" s="72"/>
      <c r="IJN822" s="72"/>
      <c r="IJO822" s="72"/>
      <c r="IJP822" s="72"/>
      <c r="IJQ822" s="72"/>
      <c r="IJR822" s="72"/>
      <c r="IJS822" s="72"/>
      <c r="IJT822" s="72"/>
      <c r="IJU822" s="72"/>
      <c r="IJV822" s="72"/>
      <c r="IJW822" s="72"/>
      <c r="IJX822" s="72"/>
      <c r="IJY822" s="72"/>
      <c r="IJZ822" s="72"/>
      <c r="IKA822" s="72"/>
      <c r="IKB822" s="72"/>
      <c r="IKC822" s="72"/>
      <c r="IKD822" s="72"/>
      <c r="IKE822" s="72"/>
      <c r="IKF822" s="72"/>
      <c r="IKG822" s="72"/>
      <c r="IKH822" s="72"/>
      <c r="IKI822" s="72"/>
      <c r="IKJ822" s="72"/>
      <c r="IKK822" s="72"/>
      <c r="IKL822" s="72"/>
      <c r="IKM822" s="72"/>
      <c r="IKN822" s="72"/>
      <c r="IKO822" s="72"/>
      <c r="IKP822" s="72"/>
      <c r="IKQ822" s="72"/>
      <c r="IKR822" s="72"/>
      <c r="IKS822" s="72"/>
      <c r="IKT822" s="72"/>
      <c r="IKU822" s="72"/>
      <c r="IKV822" s="72"/>
      <c r="IKW822" s="72"/>
      <c r="IKX822" s="72"/>
      <c r="IKY822" s="72"/>
      <c r="IKZ822" s="72"/>
      <c r="ILA822" s="72"/>
      <c r="ILB822" s="72"/>
      <c r="ILC822" s="72"/>
      <c r="ILD822" s="72"/>
      <c r="ILE822" s="72"/>
      <c r="ILF822" s="72"/>
      <c r="ILG822" s="72"/>
      <c r="ILH822" s="72"/>
      <c r="ILI822" s="72"/>
      <c r="ILJ822" s="72"/>
      <c r="ILK822" s="72"/>
      <c r="ILL822" s="72"/>
      <c r="ILM822" s="72"/>
      <c r="ILN822" s="72"/>
      <c r="ILO822" s="72"/>
      <c r="ILP822" s="72"/>
      <c r="ILQ822" s="72"/>
      <c r="ILR822" s="72"/>
      <c r="ILS822" s="72"/>
      <c r="ILT822" s="72"/>
      <c r="ILU822" s="72"/>
      <c r="ILV822" s="72"/>
      <c r="ILW822" s="72"/>
      <c r="ILX822" s="72"/>
      <c r="ILY822" s="72"/>
      <c r="ILZ822" s="72"/>
      <c r="IMA822" s="72"/>
      <c r="IMB822" s="72"/>
      <c r="IMC822" s="72"/>
      <c r="IMD822" s="72"/>
      <c r="IME822" s="72"/>
      <c r="IMF822" s="72"/>
      <c r="IMG822" s="72"/>
      <c r="IMH822" s="72"/>
      <c r="IMI822" s="72"/>
      <c r="IMJ822" s="72"/>
      <c r="IMK822" s="72"/>
      <c r="IML822" s="72"/>
      <c r="IMM822" s="72"/>
      <c r="IMN822" s="72"/>
      <c r="IMO822" s="72"/>
      <c r="IMP822" s="72"/>
      <c r="IMQ822" s="72"/>
      <c r="IMR822" s="72"/>
      <c r="IMS822" s="72"/>
      <c r="IMT822" s="72"/>
      <c r="IMU822" s="72"/>
      <c r="IMV822" s="72"/>
      <c r="IMW822" s="72"/>
      <c r="IMX822" s="72"/>
      <c r="IMY822" s="72"/>
      <c r="IMZ822" s="72"/>
      <c r="INA822" s="72"/>
      <c r="INB822" s="72"/>
      <c r="INC822" s="72"/>
      <c r="IND822" s="72"/>
      <c r="INE822" s="72"/>
      <c r="INF822" s="72"/>
      <c r="ING822" s="72"/>
      <c r="INH822" s="72"/>
      <c r="INI822" s="72"/>
      <c r="INJ822" s="72"/>
      <c r="INK822" s="72"/>
      <c r="INL822" s="72"/>
      <c r="INM822" s="72"/>
      <c r="INN822" s="72"/>
      <c r="INO822" s="72"/>
      <c r="INP822" s="72"/>
      <c r="INQ822" s="72"/>
      <c r="INR822" s="72"/>
      <c r="INS822" s="72"/>
      <c r="INT822" s="72"/>
      <c r="INU822" s="72"/>
      <c r="INV822" s="72"/>
      <c r="INW822" s="72"/>
      <c r="INX822" s="72"/>
      <c r="INY822" s="72"/>
      <c r="INZ822" s="72"/>
      <c r="IOA822" s="72"/>
      <c r="IOB822" s="72"/>
      <c r="IOC822" s="72"/>
      <c r="IOD822" s="72"/>
      <c r="IOE822" s="72"/>
      <c r="IOF822" s="72"/>
      <c r="IOG822" s="72"/>
      <c r="IOH822" s="72"/>
      <c r="IOI822" s="72"/>
      <c r="IOJ822" s="72"/>
      <c r="IOK822" s="72"/>
      <c r="IOL822" s="72"/>
      <c r="IOM822" s="72"/>
      <c r="ION822" s="72"/>
      <c r="IOO822" s="72"/>
      <c r="IOP822" s="72"/>
      <c r="IOQ822" s="72"/>
      <c r="IOR822" s="72"/>
      <c r="IOS822" s="72"/>
      <c r="IOT822" s="72"/>
      <c r="IOU822" s="72"/>
      <c r="IOV822" s="72"/>
      <c r="IOW822" s="72"/>
      <c r="IOX822" s="72"/>
      <c r="IOY822" s="72"/>
      <c r="IOZ822" s="72"/>
      <c r="IPA822" s="72"/>
      <c r="IPB822" s="72"/>
      <c r="IPC822" s="72"/>
      <c r="IPD822" s="72"/>
      <c r="IPE822" s="72"/>
      <c r="IPF822" s="72"/>
      <c r="IPG822" s="72"/>
      <c r="IPH822" s="72"/>
      <c r="IPI822" s="72"/>
      <c r="IPJ822" s="72"/>
      <c r="IPK822" s="72"/>
      <c r="IPL822" s="72"/>
      <c r="IPM822" s="72"/>
      <c r="IPN822" s="72"/>
      <c r="IPO822" s="72"/>
      <c r="IPP822" s="72"/>
      <c r="IPQ822" s="72"/>
      <c r="IPR822" s="72"/>
      <c r="IPS822" s="72"/>
      <c r="IPT822" s="72"/>
      <c r="IPU822" s="72"/>
      <c r="IPV822" s="72"/>
      <c r="IPW822" s="72"/>
      <c r="IPX822" s="72"/>
      <c r="IPY822" s="72"/>
      <c r="IPZ822" s="72"/>
      <c r="IQA822" s="72"/>
      <c r="IQB822" s="72"/>
      <c r="IQC822" s="72"/>
      <c r="IQD822" s="72"/>
      <c r="IQE822" s="72"/>
      <c r="IQF822" s="72"/>
      <c r="IQG822" s="72"/>
      <c r="IQH822" s="72"/>
      <c r="IQI822" s="72"/>
      <c r="IQJ822" s="72"/>
      <c r="IQK822" s="72"/>
      <c r="IQL822" s="72"/>
      <c r="IQM822" s="72"/>
      <c r="IQN822" s="72"/>
      <c r="IQO822" s="72"/>
      <c r="IQP822" s="72"/>
      <c r="IQQ822" s="72"/>
      <c r="IQR822" s="72"/>
      <c r="IQS822" s="72"/>
      <c r="IQT822" s="72"/>
      <c r="IQU822" s="72"/>
      <c r="IQV822" s="72"/>
      <c r="IQW822" s="72"/>
      <c r="IQX822" s="72"/>
      <c r="IQY822" s="72"/>
      <c r="IQZ822" s="72"/>
      <c r="IRA822" s="72"/>
      <c r="IRB822" s="72"/>
      <c r="IRC822" s="72"/>
      <c r="IRD822" s="72"/>
      <c r="IRE822" s="72"/>
      <c r="IRF822" s="72"/>
      <c r="IRG822" s="72"/>
      <c r="IRH822" s="72"/>
      <c r="IRI822" s="72"/>
      <c r="IRJ822" s="72"/>
      <c r="IRK822" s="72"/>
      <c r="IRL822" s="72"/>
      <c r="IRM822" s="72"/>
      <c r="IRN822" s="72"/>
      <c r="IRO822" s="72"/>
      <c r="IRP822" s="72"/>
      <c r="IRQ822" s="72"/>
      <c r="IRR822" s="72"/>
      <c r="IRS822" s="72"/>
      <c r="IRT822" s="72"/>
      <c r="IRU822" s="72"/>
      <c r="IRV822" s="72"/>
      <c r="IRW822" s="72"/>
      <c r="IRX822" s="72"/>
      <c r="IRY822" s="72"/>
      <c r="IRZ822" s="72"/>
      <c r="ISA822" s="72"/>
      <c r="ISB822" s="72"/>
      <c r="ISC822" s="72"/>
      <c r="ISD822" s="72"/>
      <c r="ISE822" s="72"/>
      <c r="ISF822" s="72"/>
      <c r="ISG822" s="72"/>
      <c r="ISH822" s="72"/>
      <c r="ISI822" s="72"/>
      <c r="ISJ822" s="72"/>
      <c r="ISK822" s="72"/>
      <c r="ISL822" s="72"/>
      <c r="ISM822" s="72"/>
      <c r="ISN822" s="72"/>
      <c r="ISO822" s="72"/>
      <c r="ISP822" s="72"/>
      <c r="ISQ822" s="72"/>
      <c r="ISR822" s="72"/>
      <c r="ISS822" s="72"/>
      <c r="IST822" s="72"/>
      <c r="ISU822" s="72"/>
      <c r="ISV822" s="72"/>
      <c r="ISW822" s="72"/>
      <c r="ISX822" s="72"/>
      <c r="ISY822" s="72"/>
      <c r="ISZ822" s="72"/>
      <c r="ITA822" s="72"/>
      <c r="ITB822" s="72"/>
      <c r="ITC822" s="72"/>
      <c r="ITD822" s="72"/>
      <c r="ITE822" s="72"/>
      <c r="ITF822" s="72"/>
      <c r="ITG822" s="72"/>
      <c r="ITH822" s="72"/>
      <c r="ITI822" s="72"/>
      <c r="ITJ822" s="72"/>
      <c r="ITK822" s="72"/>
      <c r="ITL822" s="72"/>
      <c r="ITM822" s="72"/>
      <c r="ITN822" s="72"/>
      <c r="ITO822" s="72"/>
      <c r="ITP822" s="72"/>
      <c r="ITQ822" s="72"/>
      <c r="ITR822" s="72"/>
      <c r="ITS822" s="72"/>
      <c r="ITT822" s="72"/>
      <c r="ITU822" s="72"/>
      <c r="ITV822" s="72"/>
      <c r="ITW822" s="72"/>
      <c r="ITX822" s="72"/>
      <c r="ITY822" s="72"/>
      <c r="ITZ822" s="72"/>
      <c r="IUA822" s="72"/>
      <c r="IUB822" s="72"/>
      <c r="IUC822" s="72"/>
      <c r="IUD822" s="72"/>
      <c r="IUE822" s="72"/>
      <c r="IUF822" s="72"/>
      <c r="IUG822" s="72"/>
      <c r="IUH822" s="72"/>
      <c r="IUI822" s="72"/>
      <c r="IUJ822" s="72"/>
      <c r="IUK822" s="72"/>
      <c r="IUL822" s="72"/>
      <c r="IUM822" s="72"/>
      <c r="IUN822" s="72"/>
      <c r="IUO822" s="72"/>
      <c r="IUP822" s="72"/>
      <c r="IUQ822" s="72"/>
      <c r="IUR822" s="72"/>
      <c r="IUS822" s="72"/>
      <c r="IUT822" s="72"/>
      <c r="IUU822" s="72"/>
      <c r="IUV822" s="72"/>
      <c r="IUW822" s="72"/>
      <c r="IUX822" s="72"/>
      <c r="IUY822" s="72"/>
      <c r="IUZ822" s="72"/>
      <c r="IVA822" s="72"/>
      <c r="IVB822" s="72"/>
      <c r="IVC822" s="72"/>
      <c r="IVD822" s="72"/>
      <c r="IVE822" s="72"/>
      <c r="IVF822" s="72"/>
      <c r="IVG822" s="72"/>
      <c r="IVH822" s="72"/>
      <c r="IVI822" s="72"/>
      <c r="IVJ822" s="72"/>
      <c r="IVK822" s="72"/>
      <c r="IVL822" s="72"/>
      <c r="IVM822" s="72"/>
      <c r="IVN822" s="72"/>
      <c r="IVO822" s="72"/>
      <c r="IVP822" s="72"/>
      <c r="IVQ822" s="72"/>
      <c r="IVR822" s="72"/>
      <c r="IVS822" s="72"/>
      <c r="IVT822" s="72"/>
      <c r="IVU822" s="72"/>
      <c r="IVV822" s="72"/>
      <c r="IVW822" s="72"/>
      <c r="IVX822" s="72"/>
      <c r="IVY822" s="72"/>
      <c r="IVZ822" s="72"/>
      <c r="IWA822" s="72"/>
      <c r="IWB822" s="72"/>
      <c r="IWC822" s="72"/>
      <c r="IWD822" s="72"/>
      <c r="IWE822" s="72"/>
      <c r="IWF822" s="72"/>
      <c r="IWG822" s="72"/>
      <c r="IWH822" s="72"/>
      <c r="IWI822" s="72"/>
      <c r="IWJ822" s="72"/>
      <c r="IWK822" s="72"/>
      <c r="IWL822" s="72"/>
      <c r="IWM822" s="72"/>
      <c r="IWN822" s="72"/>
      <c r="IWO822" s="72"/>
      <c r="IWP822" s="72"/>
      <c r="IWQ822" s="72"/>
      <c r="IWR822" s="72"/>
      <c r="IWS822" s="72"/>
      <c r="IWT822" s="72"/>
      <c r="IWU822" s="72"/>
      <c r="IWV822" s="72"/>
      <c r="IWW822" s="72"/>
      <c r="IWX822" s="72"/>
      <c r="IWY822" s="72"/>
      <c r="IWZ822" s="72"/>
      <c r="IXA822" s="72"/>
      <c r="IXB822" s="72"/>
      <c r="IXC822" s="72"/>
      <c r="IXD822" s="72"/>
      <c r="IXE822" s="72"/>
      <c r="IXF822" s="72"/>
      <c r="IXG822" s="72"/>
      <c r="IXH822" s="72"/>
      <c r="IXI822" s="72"/>
      <c r="IXJ822" s="72"/>
      <c r="IXK822" s="72"/>
      <c r="IXL822" s="72"/>
      <c r="IXM822" s="72"/>
      <c r="IXN822" s="72"/>
      <c r="IXO822" s="72"/>
      <c r="IXP822" s="72"/>
      <c r="IXQ822" s="72"/>
      <c r="IXR822" s="72"/>
      <c r="IXS822" s="72"/>
      <c r="IXT822" s="72"/>
      <c r="IXU822" s="72"/>
      <c r="IXV822" s="72"/>
      <c r="IXW822" s="72"/>
      <c r="IXX822" s="72"/>
      <c r="IXY822" s="72"/>
      <c r="IXZ822" s="72"/>
      <c r="IYA822" s="72"/>
      <c r="IYB822" s="72"/>
      <c r="IYC822" s="72"/>
      <c r="IYD822" s="72"/>
      <c r="IYE822" s="72"/>
      <c r="IYF822" s="72"/>
      <c r="IYG822" s="72"/>
      <c r="IYH822" s="72"/>
      <c r="IYI822" s="72"/>
      <c r="IYJ822" s="72"/>
      <c r="IYK822" s="72"/>
      <c r="IYL822" s="72"/>
      <c r="IYM822" s="72"/>
      <c r="IYN822" s="72"/>
      <c r="IYO822" s="72"/>
      <c r="IYP822" s="72"/>
      <c r="IYQ822" s="72"/>
      <c r="IYR822" s="72"/>
      <c r="IYS822" s="72"/>
      <c r="IYT822" s="72"/>
      <c r="IYU822" s="72"/>
      <c r="IYV822" s="72"/>
      <c r="IYW822" s="72"/>
      <c r="IYX822" s="72"/>
      <c r="IYY822" s="72"/>
      <c r="IYZ822" s="72"/>
      <c r="IZA822" s="72"/>
      <c r="IZB822" s="72"/>
      <c r="IZC822" s="72"/>
      <c r="IZD822" s="72"/>
      <c r="IZE822" s="72"/>
      <c r="IZF822" s="72"/>
      <c r="IZG822" s="72"/>
      <c r="IZH822" s="72"/>
      <c r="IZI822" s="72"/>
      <c r="IZJ822" s="72"/>
      <c r="IZK822" s="72"/>
      <c r="IZL822" s="72"/>
      <c r="IZM822" s="72"/>
      <c r="IZN822" s="72"/>
      <c r="IZO822" s="72"/>
      <c r="IZP822" s="72"/>
      <c r="IZQ822" s="72"/>
      <c r="IZR822" s="72"/>
      <c r="IZS822" s="72"/>
      <c r="IZT822" s="72"/>
      <c r="IZU822" s="72"/>
      <c r="IZV822" s="72"/>
      <c r="IZW822" s="72"/>
      <c r="IZX822" s="72"/>
      <c r="IZY822" s="72"/>
      <c r="IZZ822" s="72"/>
      <c r="JAA822" s="72"/>
      <c r="JAB822" s="72"/>
      <c r="JAC822" s="72"/>
      <c r="JAD822" s="72"/>
      <c r="JAE822" s="72"/>
      <c r="JAF822" s="72"/>
      <c r="JAG822" s="72"/>
      <c r="JAH822" s="72"/>
      <c r="JAI822" s="72"/>
      <c r="JAJ822" s="72"/>
      <c r="JAK822" s="72"/>
      <c r="JAL822" s="72"/>
      <c r="JAM822" s="72"/>
      <c r="JAN822" s="72"/>
      <c r="JAO822" s="72"/>
      <c r="JAP822" s="72"/>
      <c r="JAQ822" s="72"/>
      <c r="JAR822" s="72"/>
      <c r="JAS822" s="72"/>
      <c r="JAT822" s="72"/>
      <c r="JAU822" s="72"/>
      <c r="JAV822" s="72"/>
      <c r="JAW822" s="72"/>
      <c r="JAX822" s="72"/>
      <c r="JAY822" s="72"/>
      <c r="JAZ822" s="72"/>
      <c r="JBA822" s="72"/>
      <c r="JBB822" s="72"/>
      <c r="JBC822" s="72"/>
      <c r="JBD822" s="72"/>
      <c r="JBE822" s="72"/>
      <c r="JBF822" s="72"/>
      <c r="JBG822" s="72"/>
      <c r="JBH822" s="72"/>
      <c r="JBI822" s="72"/>
      <c r="JBJ822" s="72"/>
      <c r="JBK822" s="72"/>
      <c r="JBL822" s="72"/>
      <c r="JBM822" s="72"/>
      <c r="JBN822" s="72"/>
      <c r="JBO822" s="72"/>
      <c r="JBP822" s="72"/>
      <c r="JBQ822" s="72"/>
      <c r="JBR822" s="72"/>
      <c r="JBS822" s="72"/>
      <c r="JBT822" s="72"/>
      <c r="JBU822" s="72"/>
      <c r="JBV822" s="72"/>
      <c r="JBW822" s="72"/>
      <c r="JBX822" s="72"/>
      <c r="JBY822" s="72"/>
      <c r="JBZ822" s="72"/>
      <c r="JCA822" s="72"/>
      <c r="JCB822" s="72"/>
      <c r="JCC822" s="72"/>
      <c r="JCD822" s="72"/>
      <c r="JCE822" s="72"/>
      <c r="JCF822" s="72"/>
      <c r="JCG822" s="72"/>
      <c r="JCH822" s="72"/>
      <c r="JCI822" s="72"/>
      <c r="JCJ822" s="72"/>
      <c r="JCK822" s="72"/>
      <c r="JCL822" s="72"/>
      <c r="JCM822" s="72"/>
      <c r="JCN822" s="72"/>
      <c r="JCO822" s="72"/>
      <c r="JCP822" s="72"/>
      <c r="JCQ822" s="72"/>
      <c r="JCR822" s="72"/>
      <c r="JCS822" s="72"/>
      <c r="JCT822" s="72"/>
      <c r="JCU822" s="72"/>
      <c r="JCV822" s="72"/>
      <c r="JCW822" s="72"/>
      <c r="JCX822" s="72"/>
      <c r="JCY822" s="72"/>
      <c r="JCZ822" s="72"/>
      <c r="JDA822" s="72"/>
      <c r="JDB822" s="72"/>
      <c r="JDC822" s="72"/>
      <c r="JDD822" s="72"/>
      <c r="JDE822" s="72"/>
      <c r="JDF822" s="72"/>
      <c r="JDG822" s="72"/>
      <c r="JDH822" s="72"/>
      <c r="JDI822" s="72"/>
      <c r="JDJ822" s="72"/>
      <c r="JDK822" s="72"/>
      <c r="JDL822" s="72"/>
      <c r="JDM822" s="72"/>
      <c r="JDN822" s="72"/>
      <c r="JDO822" s="72"/>
      <c r="JDP822" s="72"/>
      <c r="JDQ822" s="72"/>
      <c r="JDR822" s="72"/>
      <c r="JDS822" s="72"/>
      <c r="JDT822" s="72"/>
      <c r="JDU822" s="72"/>
      <c r="JDV822" s="72"/>
      <c r="JDW822" s="72"/>
      <c r="JDX822" s="72"/>
      <c r="JDY822" s="72"/>
      <c r="JDZ822" s="72"/>
      <c r="JEA822" s="72"/>
      <c r="JEB822" s="72"/>
      <c r="JEC822" s="72"/>
      <c r="JED822" s="72"/>
      <c r="JEE822" s="72"/>
      <c r="JEF822" s="72"/>
      <c r="JEG822" s="72"/>
      <c r="JEH822" s="72"/>
      <c r="JEI822" s="72"/>
      <c r="JEJ822" s="72"/>
      <c r="JEK822" s="72"/>
      <c r="JEL822" s="72"/>
      <c r="JEM822" s="72"/>
      <c r="JEN822" s="72"/>
      <c r="JEO822" s="72"/>
      <c r="JEP822" s="72"/>
      <c r="JEQ822" s="72"/>
      <c r="JER822" s="72"/>
      <c r="JES822" s="72"/>
      <c r="JET822" s="72"/>
      <c r="JEU822" s="72"/>
      <c r="JEV822" s="72"/>
      <c r="JEW822" s="72"/>
      <c r="JEX822" s="72"/>
      <c r="JEY822" s="72"/>
      <c r="JEZ822" s="72"/>
      <c r="JFA822" s="72"/>
      <c r="JFB822" s="72"/>
      <c r="JFC822" s="72"/>
      <c r="JFD822" s="72"/>
      <c r="JFE822" s="72"/>
      <c r="JFF822" s="72"/>
      <c r="JFG822" s="72"/>
      <c r="JFH822" s="72"/>
      <c r="JFI822" s="72"/>
      <c r="JFJ822" s="72"/>
      <c r="JFK822" s="72"/>
      <c r="JFL822" s="72"/>
      <c r="JFM822" s="72"/>
      <c r="JFN822" s="72"/>
      <c r="JFO822" s="72"/>
      <c r="JFP822" s="72"/>
      <c r="JFQ822" s="72"/>
      <c r="JFR822" s="72"/>
      <c r="JFS822" s="72"/>
      <c r="JFT822" s="72"/>
      <c r="JFU822" s="72"/>
      <c r="JFV822" s="72"/>
      <c r="JFW822" s="72"/>
      <c r="JFX822" s="72"/>
      <c r="JFY822" s="72"/>
      <c r="JFZ822" s="72"/>
      <c r="JGA822" s="72"/>
      <c r="JGB822" s="72"/>
      <c r="JGC822" s="72"/>
      <c r="JGD822" s="72"/>
      <c r="JGE822" s="72"/>
      <c r="JGF822" s="72"/>
      <c r="JGG822" s="72"/>
      <c r="JGH822" s="72"/>
      <c r="JGI822" s="72"/>
      <c r="JGJ822" s="72"/>
      <c r="JGK822" s="72"/>
      <c r="JGL822" s="72"/>
      <c r="JGM822" s="72"/>
      <c r="JGN822" s="72"/>
      <c r="JGO822" s="72"/>
      <c r="JGP822" s="72"/>
      <c r="JGQ822" s="72"/>
      <c r="JGR822" s="72"/>
      <c r="JGS822" s="72"/>
      <c r="JGT822" s="72"/>
      <c r="JGU822" s="72"/>
      <c r="JGV822" s="72"/>
      <c r="JGW822" s="72"/>
      <c r="JGX822" s="72"/>
      <c r="JGY822" s="72"/>
      <c r="JGZ822" s="72"/>
      <c r="JHA822" s="72"/>
      <c r="JHB822" s="72"/>
      <c r="JHC822" s="72"/>
      <c r="JHD822" s="72"/>
      <c r="JHE822" s="72"/>
      <c r="JHF822" s="72"/>
      <c r="JHG822" s="72"/>
      <c r="JHH822" s="72"/>
      <c r="JHI822" s="72"/>
      <c r="JHJ822" s="72"/>
      <c r="JHK822" s="72"/>
      <c r="JHL822" s="72"/>
      <c r="JHM822" s="72"/>
      <c r="JHN822" s="72"/>
      <c r="JHO822" s="72"/>
      <c r="JHP822" s="72"/>
      <c r="JHQ822" s="72"/>
      <c r="JHR822" s="72"/>
      <c r="JHS822" s="72"/>
      <c r="JHT822" s="72"/>
      <c r="JHU822" s="72"/>
      <c r="JHV822" s="72"/>
      <c r="JHW822" s="72"/>
      <c r="JHX822" s="72"/>
      <c r="JHY822" s="72"/>
      <c r="JHZ822" s="72"/>
      <c r="JIA822" s="72"/>
      <c r="JIB822" s="72"/>
      <c r="JIC822" s="72"/>
      <c r="JID822" s="72"/>
      <c r="JIE822" s="72"/>
      <c r="JIF822" s="72"/>
      <c r="JIG822" s="72"/>
      <c r="JIH822" s="72"/>
      <c r="JII822" s="72"/>
      <c r="JIJ822" s="72"/>
      <c r="JIK822" s="72"/>
      <c r="JIL822" s="72"/>
      <c r="JIM822" s="72"/>
      <c r="JIN822" s="72"/>
      <c r="JIO822" s="72"/>
      <c r="JIP822" s="72"/>
      <c r="JIQ822" s="72"/>
      <c r="JIR822" s="72"/>
      <c r="JIS822" s="72"/>
      <c r="JIT822" s="72"/>
      <c r="JIU822" s="72"/>
      <c r="JIV822" s="72"/>
      <c r="JIW822" s="72"/>
      <c r="JIX822" s="72"/>
      <c r="JIY822" s="72"/>
      <c r="JIZ822" s="72"/>
      <c r="JJA822" s="72"/>
      <c r="JJB822" s="72"/>
      <c r="JJC822" s="72"/>
      <c r="JJD822" s="72"/>
      <c r="JJE822" s="72"/>
      <c r="JJF822" s="72"/>
      <c r="JJG822" s="72"/>
      <c r="JJH822" s="72"/>
      <c r="JJI822" s="72"/>
      <c r="JJJ822" s="72"/>
      <c r="JJK822" s="72"/>
      <c r="JJL822" s="72"/>
      <c r="JJM822" s="72"/>
      <c r="JJN822" s="72"/>
      <c r="JJO822" s="72"/>
      <c r="JJP822" s="72"/>
      <c r="JJQ822" s="72"/>
      <c r="JJR822" s="72"/>
      <c r="JJS822" s="72"/>
      <c r="JJT822" s="72"/>
      <c r="JJU822" s="72"/>
      <c r="JJV822" s="72"/>
      <c r="JJW822" s="72"/>
      <c r="JJX822" s="72"/>
      <c r="JJY822" s="72"/>
      <c r="JJZ822" s="72"/>
      <c r="JKA822" s="72"/>
      <c r="JKB822" s="72"/>
      <c r="JKC822" s="72"/>
      <c r="JKD822" s="72"/>
      <c r="JKE822" s="72"/>
      <c r="JKF822" s="72"/>
      <c r="JKG822" s="72"/>
      <c r="JKH822" s="72"/>
      <c r="JKI822" s="72"/>
      <c r="JKJ822" s="72"/>
      <c r="JKK822" s="72"/>
      <c r="JKL822" s="72"/>
      <c r="JKM822" s="72"/>
      <c r="JKN822" s="72"/>
      <c r="JKO822" s="72"/>
      <c r="JKP822" s="72"/>
      <c r="JKQ822" s="72"/>
      <c r="JKR822" s="72"/>
      <c r="JKS822" s="72"/>
      <c r="JKT822" s="72"/>
      <c r="JKU822" s="72"/>
      <c r="JKV822" s="72"/>
      <c r="JKW822" s="72"/>
      <c r="JKX822" s="72"/>
      <c r="JKY822" s="72"/>
      <c r="JKZ822" s="72"/>
      <c r="JLA822" s="72"/>
      <c r="JLB822" s="72"/>
      <c r="JLC822" s="72"/>
      <c r="JLD822" s="72"/>
      <c r="JLE822" s="72"/>
      <c r="JLF822" s="72"/>
      <c r="JLG822" s="72"/>
      <c r="JLH822" s="72"/>
      <c r="JLI822" s="72"/>
      <c r="JLJ822" s="72"/>
      <c r="JLK822" s="72"/>
      <c r="JLL822" s="72"/>
      <c r="JLM822" s="72"/>
      <c r="JLN822" s="72"/>
      <c r="JLO822" s="72"/>
      <c r="JLP822" s="72"/>
      <c r="JLQ822" s="72"/>
      <c r="JLR822" s="72"/>
      <c r="JLS822" s="72"/>
      <c r="JLT822" s="72"/>
      <c r="JLU822" s="72"/>
      <c r="JLV822" s="72"/>
      <c r="JLW822" s="72"/>
      <c r="JLX822" s="72"/>
      <c r="JLY822" s="72"/>
      <c r="JLZ822" s="72"/>
      <c r="JMA822" s="72"/>
      <c r="JMB822" s="72"/>
      <c r="JMC822" s="72"/>
      <c r="JMD822" s="72"/>
      <c r="JME822" s="72"/>
      <c r="JMF822" s="72"/>
      <c r="JMG822" s="72"/>
      <c r="JMH822" s="72"/>
      <c r="JMI822" s="72"/>
      <c r="JMJ822" s="72"/>
      <c r="JMK822" s="72"/>
      <c r="JML822" s="72"/>
      <c r="JMM822" s="72"/>
      <c r="JMN822" s="72"/>
      <c r="JMO822" s="72"/>
      <c r="JMP822" s="72"/>
      <c r="JMQ822" s="72"/>
      <c r="JMR822" s="72"/>
      <c r="JMS822" s="72"/>
      <c r="JMT822" s="72"/>
      <c r="JMU822" s="72"/>
      <c r="JMV822" s="72"/>
      <c r="JMW822" s="72"/>
      <c r="JMX822" s="72"/>
      <c r="JMY822" s="72"/>
      <c r="JMZ822" s="72"/>
      <c r="JNA822" s="72"/>
      <c r="JNB822" s="72"/>
      <c r="JNC822" s="72"/>
      <c r="JND822" s="72"/>
      <c r="JNE822" s="72"/>
      <c r="JNF822" s="72"/>
      <c r="JNG822" s="72"/>
      <c r="JNH822" s="72"/>
      <c r="JNI822" s="72"/>
      <c r="JNJ822" s="72"/>
      <c r="JNK822" s="72"/>
      <c r="JNL822" s="72"/>
      <c r="JNM822" s="72"/>
      <c r="JNN822" s="72"/>
      <c r="JNO822" s="72"/>
      <c r="JNP822" s="72"/>
      <c r="JNQ822" s="72"/>
      <c r="JNR822" s="72"/>
      <c r="JNS822" s="72"/>
      <c r="JNT822" s="72"/>
      <c r="JNU822" s="72"/>
      <c r="JNV822" s="72"/>
      <c r="JNW822" s="72"/>
      <c r="JNX822" s="72"/>
      <c r="JNY822" s="72"/>
      <c r="JNZ822" s="72"/>
      <c r="JOA822" s="72"/>
      <c r="JOB822" s="72"/>
      <c r="JOC822" s="72"/>
      <c r="JOD822" s="72"/>
      <c r="JOE822" s="72"/>
      <c r="JOF822" s="72"/>
      <c r="JOG822" s="72"/>
      <c r="JOH822" s="72"/>
      <c r="JOI822" s="72"/>
      <c r="JOJ822" s="72"/>
      <c r="JOK822" s="72"/>
      <c r="JOL822" s="72"/>
      <c r="JOM822" s="72"/>
      <c r="JON822" s="72"/>
      <c r="JOO822" s="72"/>
      <c r="JOP822" s="72"/>
      <c r="JOQ822" s="72"/>
      <c r="JOR822" s="72"/>
      <c r="JOS822" s="72"/>
      <c r="JOT822" s="72"/>
      <c r="JOU822" s="72"/>
      <c r="JOV822" s="72"/>
      <c r="JOW822" s="72"/>
      <c r="JOX822" s="72"/>
      <c r="JOY822" s="72"/>
      <c r="JOZ822" s="72"/>
      <c r="JPA822" s="72"/>
      <c r="JPB822" s="72"/>
      <c r="JPC822" s="72"/>
      <c r="JPD822" s="72"/>
      <c r="JPE822" s="72"/>
      <c r="JPF822" s="72"/>
      <c r="JPG822" s="72"/>
      <c r="JPH822" s="72"/>
      <c r="JPI822" s="72"/>
      <c r="JPJ822" s="72"/>
      <c r="JPK822" s="72"/>
      <c r="JPL822" s="72"/>
      <c r="JPM822" s="72"/>
      <c r="JPN822" s="72"/>
      <c r="JPO822" s="72"/>
      <c r="JPP822" s="72"/>
      <c r="JPQ822" s="72"/>
      <c r="JPR822" s="72"/>
      <c r="JPS822" s="72"/>
      <c r="JPT822" s="72"/>
      <c r="JPU822" s="72"/>
      <c r="JPV822" s="72"/>
      <c r="JPW822" s="72"/>
      <c r="JPX822" s="72"/>
      <c r="JPY822" s="72"/>
      <c r="JPZ822" s="72"/>
      <c r="JQA822" s="72"/>
      <c r="JQB822" s="72"/>
      <c r="JQC822" s="72"/>
      <c r="JQD822" s="72"/>
      <c r="JQE822" s="72"/>
      <c r="JQF822" s="72"/>
      <c r="JQG822" s="72"/>
      <c r="JQH822" s="72"/>
      <c r="JQI822" s="72"/>
      <c r="JQJ822" s="72"/>
      <c r="JQK822" s="72"/>
      <c r="JQL822" s="72"/>
      <c r="JQM822" s="72"/>
      <c r="JQN822" s="72"/>
      <c r="JQO822" s="72"/>
      <c r="JQP822" s="72"/>
      <c r="JQQ822" s="72"/>
      <c r="JQR822" s="72"/>
      <c r="JQS822" s="72"/>
      <c r="JQT822" s="72"/>
      <c r="JQU822" s="72"/>
      <c r="JQV822" s="72"/>
      <c r="JQW822" s="72"/>
      <c r="JQX822" s="72"/>
      <c r="JQY822" s="72"/>
      <c r="JQZ822" s="72"/>
      <c r="JRA822" s="72"/>
      <c r="JRB822" s="72"/>
      <c r="JRC822" s="72"/>
      <c r="JRD822" s="72"/>
      <c r="JRE822" s="72"/>
      <c r="JRF822" s="72"/>
      <c r="JRG822" s="72"/>
      <c r="JRH822" s="72"/>
      <c r="JRI822" s="72"/>
      <c r="JRJ822" s="72"/>
      <c r="JRK822" s="72"/>
      <c r="JRL822" s="72"/>
      <c r="JRM822" s="72"/>
      <c r="JRN822" s="72"/>
      <c r="JRO822" s="72"/>
      <c r="JRP822" s="72"/>
      <c r="JRQ822" s="72"/>
      <c r="JRR822" s="72"/>
      <c r="JRS822" s="72"/>
      <c r="JRT822" s="72"/>
      <c r="JRU822" s="72"/>
      <c r="JRV822" s="72"/>
      <c r="JRW822" s="72"/>
      <c r="JRX822" s="72"/>
      <c r="JRY822" s="72"/>
      <c r="JRZ822" s="72"/>
      <c r="JSA822" s="72"/>
      <c r="JSB822" s="72"/>
      <c r="JSC822" s="72"/>
      <c r="JSD822" s="72"/>
      <c r="JSE822" s="72"/>
      <c r="JSF822" s="72"/>
      <c r="JSG822" s="72"/>
      <c r="JSH822" s="72"/>
      <c r="JSI822" s="72"/>
      <c r="JSJ822" s="72"/>
      <c r="JSK822" s="72"/>
      <c r="JSL822" s="72"/>
      <c r="JSM822" s="72"/>
      <c r="JSN822" s="72"/>
      <c r="JSO822" s="72"/>
      <c r="JSP822" s="72"/>
      <c r="JSQ822" s="72"/>
      <c r="JSR822" s="72"/>
      <c r="JSS822" s="72"/>
      <c r="JST822" s="72"/>
      <c r="JSU822" s="72"/>
      <c r="JSV822" s="72"/>
      <c r="JSW822" s="72"/>
      <c r="JSX822" s="72"/>
      <c r="JSY822" s="72"/>
      <c r="JSZ822" s="72"/>
      <c r="JTA822" s="72"/>
      <c r="JTB822" s="72"/>
      <c r="JTC822" s="72"/>
      <c r="JTD822" s="72"/>
      <c r="JTE822" s="72"/>
      <c r="JTF822" s="72"/>
      <c r="JTG822" s="72"/>
      <c r="JTH822" s="72"/>
      <c r="JTI822" s="72"/>
      <c r="JTJ822" s="72"/>
      <c r="JTK822" s="72"/>
      <c r="JTL822" s="72"/>
      <c r="JTM822" s="72"/>
      <c r="JTN822" s="72"/>
      <c r="JTO822" s="72"/>
      <c r="JTP822" s="72"/>
      <c r="JTQ822" s="72"/>
      <c r="JTR822" s="72"/>
      <c r="JTS822" s="72"/>
      <c r="JTT822" s="72"/>
      <c r="JTU822" s="72"/>
      <c r="JTV822" s="72"/>
      <c r="JTW822" s="72"/>
      <c r="JTX822" s="72"/>
      <c r="JTY822" s="72"/>
      <c r="JTZ822" s="72"/>
      <c r="JUA822" s="72"/>
      <c r="JUB822" s="72"/>
      <c r="JUC822" s="72"/>
      <c r="JUD822" s="72"/>
      <c r="JUE822" s="72"/>
      <c r="JUF822" s="72"/>
      <c r="JUG822" s="72"/>
      <c r="JUH822" s="72"/>
      <c r="JUI822" s="72"/>
      <c r="JUJ822" s="72"/>
      <c r="JUK822" s="72"/>
      <c r="JUL822" s="72"/>
      <c r="JUM822" s="72"/>
      <c r="JUN822" s="72"/>
      <c r="JUO822" s="72"/>
      <c r="JUP822" s="72"/>
      <c r="JUQ822" s="72"/>
      <c r="JUR822" s="72"/>
      <c r="JUS822" s="72"/>
      <c r="JUT822" s="72"/>
      <c r="JUU822" s="72"/>
      <c r="JUV822" s="72"/>
      <c r="JUW822" s="72"/>
      <c r="JUX822" s="72"/>
      <c r="JUY822" s="72"/>
      <c r="JUZ822" s="72"/>
      <c r="JVA822" s="72"/>
      <c r="JVB822" s="72"/>
      <c r="JVC822" s="72"/>
      <c r="JVD822" s="72"/>
      <c r="JVE822" s="72"/>
      <c r="JVF822" s="72"/>
      <c r="JVG822" s="72"/>
      <c r="JVH822" s="72"/>
      <c r="JVI822" s="72"/>
      <c r="JVJ822" s="72"/>
      <c r="JVK822" s="72"/>
      <c r="JVL822" s="72"/>
      <c r="JVM822" s="72"/>
      <c r="JVN822" s="72"/>
      <c r="JVO822" s="72"/>
      <c r="JVP822" s="72"/>
      <c r="JVQ822" s="72"/>
      <c r="JVR822" s="72"/>
      <c r="JVS822" s="72"/>
      <c r="JVT822" s="72"/>
      <c r="JVU822" s="72"/>
      <c r="JVV822" s="72"/>
      <c r="JVW822" s="72"/>
      <c r="JVX822" s="72"/>
      <c r="JVY822" s="72"/>
      <c r="JVZ822" s="72"/>
      <c r="JWA822" s="72"/>
      <c r="JWB822" s="72"/>
      <c r="JWC822" s="72"/>
      <c r="JWD822" s="72"/>
      <c r="JWE822" s="72"/>
      <c r="JWF822" s="72"/>
      <c r="JWG822" s="72"/>
      <c r="JWH822" s="72"/>
      <c r="JWI822" s="72"/>
      <c r="JWJ822" s="72"/>
      <c r="JWK822" s="72"/>
      <c r="JWL822" s="72"/>
      <c r="JWM822" s="72"/>
      <c r="JWN822" s="72"/>
      <c r="JWO822" s="72"/>
      <c r="JWP822" s="72"/>
      <c r="JWQ822" s="72"/>
      <c r="JWR822" s="72"/>
      <c r="JWS822" s="72"/>
      <c r="JWT822" s="72"/>
      <c r="JWU822" s="72"/>
      <c r="JWV822" s="72"/>
      <c r="JWW822" s="72"/>
      <c r="JWX822" s="72"/>
      <c r="JWY822" s="72"/>
      <c r="JWZ822" s="72"/>
      <c r="JXA822" s="72"/>
      <c r="JXB822" s="72"/>
      <c r="JXC822" s="72"/>
      <c r="JXD822" s="72"/>
      <c r="JXE822" s="72"/>
      <c r="JXF822" s="72"/>
      <c r="JXG822" s="72"/>
      <c r="JXH822" s="72"/>
      <c r="JXI822" s="72"/>
      <c r="JXJ822" s="72"/>
      <c r="JXK822" s="72"/>
      <c r="JXL822" s="72"/>
      <c r="JXM822" s="72"/>
      <c r="JXN822" s="72"/>
      <c r="JXO822" s="72"/>
      <c r="JXP822" s="72"/>
      <c r="JXQ822" s="72"/>
      <c r="JXR822" s="72"/>
      <c r="JXS822" s="72"/>
      <c r="JXT822" s="72"/>
      <c r="JXU822" s="72"/>
      <c r="JXV822" s="72"/>
      <c r="JXW822" s="72"/>
      <c r="JXX822" s="72"/>
      <c r="JXY822" s="72"/>
      <c r="JXZ822" s="72"/>
      <c r="JYA822" s="72"/>
      <c r="JYB822" s="72"/>
      <c r="JYC822" s="72"/>
      <c r="JYD822" s="72"/>
      <c r="JYE822" s="72"/>
      <c r="JYF822" s="72"/>
      <c r="JYG822" s="72"/>
      <c r="JYH822" s="72"/>
      <c r="JYI822" s="72"/>
      <c r="JYJ822" s="72"/>
      <c r="JYK822" s="72"/>
      <c r="JYL822" s="72"/>
      <c r="JYM822" s="72"/>
      <c r="JYN822" s="72"/>
      <c r="JYO822" s="72"/>
      <c r="JYP822" s="72"/>
      <c r="JYQ822" s="72"/>
      <c r="JYR822" s="72"/>
      <c r="JYS822" s="72"/>
      <c r="JYT822" s="72"/>
      <c r="JYU822" s="72"/>
      <c r="JYV822" s="72"/>
      <c r="JYW822" s="72"/>
      <c r="JYX822" s="72"/>
      <c r="JYY822" s="72"/>
      <c r="JYZ822" s="72"/>
      <c r="JZA822" s="72"/>
      <c r="JZB822" s="72"/>
      <c r="JZC822" s="72"/>
      <c r="JZD822" s="72"/>
      <c r="JZE822" s="72"/>
      <c r="JZF822" s="72"/>
      <c r="JZG822" s="72"/>
      <c r="JZH822" s="72"/>
      <c r="JZI822" s="72"/>
      <c r="JZJ822" s="72"/>
      <c r="JZK822" s="72"/>
      <c r="JZL822" s="72"/>
      <c r="JZM822" s="72"/>
      <c r="JZN822" s="72"/>
      <c r="JZO822" s="72"/>
      <c r="JZP822" s="72"/>
      <c r="JZQ822" s="72"/>
      <c r="JZR822" s="72"/>
      <c r="JZS822" s="72"/>
      <c r="JZT822" s="72"/>
      <c r="JZU822" s="72"/>
      <c r="JZV822" s="72"/>
      <c r="JZW822" s="72"/>
      <c r="JZX822" s="72"/>
      <c r="JZY822" s="72"/>
      <c r="JZZ822" s="72"/>
      <c r="KAA822" s="72"/>
      <c r="KAB822" s="72"/>
      <c r="KAC822" s="72"/>
      <c r="KAD822" s="72"/>
      <c r="KAE822" s="72"/>
      <c r="KAF822" s="72"/>
      <c r="KAG822" s="72"/>
      <c r="KAH822" s="72"/>
      <c r="KAI822" s="72"/>
      <c r="KAJ822" s="72"/>
      <c r="KAK822" s="72"/>
      <c r="KAL822" s="72"/>
      <c r="KAM822" s="72"/>
      <c r="KAN822" s="72"/>
      <c r="KAO822" s="72"/>
      <c r="KAP822" s="72"/>
      <c r="KAQ822" s="72"/>
      <c r="KAR822" s="72"/>
      <c r="KAS822" s="72"/>
      <c r="KAT822" s="72"/>
      <c r="KAU822" s="72"/>
      <c r="KAV822" s="72"/>
      <c r="KAW822" s="72"/>
      <c r="KAX822" s="72"/>
      <c r="KAY822" s="72"/>
      <c r="KAZ822" s="72"/>
      <c r="KBA822" s="72"/>
      <c r="KBB822" s="72"/>
      <c r="KBC822" s="72"/>
      <c r="KBD822" s="72"/>
      <c r="KBE822" s="72"/>
      <c r="KBF822" s="72"/>
      <c r="KBG822" s="72"/>
      <c r="KBH822" s="72"/>
      <c r="KBI822" s="72"/>
      <c r="KBJ822" s="72"/>
      <c r="KBK822" s="72"/>
      <c r="KBL822" s="72"/>
      <c r="KBM822" s="72"/>
      <c r="KBN822" s="72"/>
      <c r="KBO822" s="72"/>
      <c r="KBP822" s="72"/>
      <c r="KBQ822" s="72"/>
      <c r="KBR822" s="72"/>
      <c r="KBS822" s="72"/>
      <c r="KBT822" s="72"/>
      <c r="KBU822" s="72"/>
      <c r="KBV822" s="72"/>
      <c r="KBW822" s="72"/>
      <c r="KBX822" s="72"/>
      <c r="KBY822" s="72"/>
      <c r="KBZ822" s="72"/>
      <c r="KCA822" s="72"/>
      <c r="KCB822" s="72"/>
      <c r="KCC822" s="72"/>
      <c r="KCD822" s="72"/>
      <c r="KCE822" s="72"/>
      <c r="KCF822" s="72"/>
      <c r="KCG822" s="72"/>
      <c r="KCH822" s="72"/>
      <c r="KCI822" s="72"/>
      <c r="KCJ822" s="72"/>
      <c r="KCK822" s="72"/>
      <c r="KCL822" s="72"/>
      <c r="KCM822" s="72"/>
      <c r="KCN822" s="72"/>
      <c r="KCO822" s="72"/>
      <c r="KCP822" s="72"/>
      <c r="KCQ822" s="72"/>
      <c r="KCR822" s="72"/>
      <c r="KCS822" s="72"/>
      <c r="KCT822" s="72"/>
      <c r="KCU822" s="72"/>
      <c r="KCV822" s="72"/>
      <c r="KCW822" s="72"/>
      <c r="KCX822" s="72"/>
      <c r="KCY822" s="72"/>
      <c r="KCZ822" s="72"/>
      <c r="KDA822" s="72"/>
      <c r="KDB822" s="72"/>
      <c r="KDC822" s="72"/>
      <c r="KDD822" s="72"/>
      <c r="KDE822" s="72"/>
      <c r="KDF822" s="72"/>
      <c r="KDG822" s="72"/>
      <c r="KDH822" s="72"/>
      <c r="KDI822" s="72"/>
      <c r="KDJ822" s="72"/>
      <c r="KDK822" s="72"/>
      <c r="KDL822" s="72"/>
      <c r="KDM822" s="72"/>
      <c r="KDN822" s="72"/>
      <c r="KDO822" s="72"/>
      <c r="KDP822" s="72"/>
      <c r="KDQ822" s="72"/>
      <c r="KDR822" s="72"/>
      <c r="KDS822" s="72"/>
      <c r="KDT822" s="72"/>
      <c r="KDU822" s="72"/>
      <c r="KDV822" s="72"/>
      <c r="KDW822" s="72"/>
      <c r="KDX822" s="72"/>
      <c r="KDY822" s="72"/>
      <c r="KDZ822" s="72"/>
      <c r="KEA822" s="72"/>
      <c r="KEB822" s="72"/>
      <c r="KEC822" s="72"/>
      <c r="KED822" s="72"/>
      <c r="KEE822" s="72"/>
      <c r="KEF822" s="72"/>
      <c r="KEG822" s="72"/>
      <c r="KEH822" s="72"/>
      <c r="KEI822" s="72"/>
      <c r="KEJ822" s="72"/>
      <c r="KEK822" s="72"/>
      <c r="KEL822" s="72"/>
      <c r="KEM822" s="72"/>
      <c r="KEN822" s="72"/>
      <c r="KEO822" s="72"/>
      <c r="KEP822" s="72"/>
      <c r="KEQ822" s="72"/>
      <c r="KER822" s="72"/>
      <c r="KES822" s="72"/>
      <c r="KET822" s="72"/>
      <c r="KEU822" s="72"/>
      <c r="KEV822" s="72"/>
      <c r="KEW822" s="72"/>
      <c r="KEX822" s="72"/>
      <c r="KEY822" s="72"/>
      <c r="KEZ822" s="72"/>
      <c r="KFA822" s="72"/>
      <c r="KFB822" s="72"/>
      <c r="KFC822" s="72"/>
      <c r="KFD822" s="72"/>
      <c r="KFE822" s="72"/>
      <c r="KFF822" s="72"/>
      <c r="KFG822" s="72"/>
      <c r="KFH822" s="72"/>
      <c r="KFI822" s="72"/>
      <c r="KFJ822" s="72"/>
      <c r="KFK822" s="72"/>
      <c r="KFL822" s="72"/>
      <c r="KFM822" s="72"/>
      <c r="KFN822" s="72"/>
      <c r="KFO822" s="72"/>
      <c r="KFP822" s="72"/>
      <c r="KFQ822" s="72"/>
      <c r="KFR822" s="72"/>
      <c r="KFS822" s="72"/>
      <c r="KFT822" s="72"/>
      <c r="KFU822" s="72"/>
      <c r="KFV822" s="72"/>
      <c r="KFW822" s="72"/>
      <c r="KFX822" s="72"/>
      <c r="KFY822" s="72"/>
      <c r="KFZ822" s="72"/>
      <c r="KGA822" s="72"/>
      <c r="KGB822" s="72"/>
      <c r="KGC822" s="72"/>
      <c r="KGD822" s="72"/>
      <c r="KGE822" s="72"/>
      <c r="KGF822" s="72"/>
      <c r="KGG822" s="72"/>
      <c r="KGH822" s="72"/>
      <c r="KGI822" s="72"/>
      <c r="KGJ822" s="72"/>
      <c r="KGK822" s="72"/>
      <c r="KGL822" s="72"/>
      <c r="KGM822" s="72"/>
      <c r="KGN822" s="72"/>
      <c r="KGO822" s="72"/>
      <c r="KGP822" s="72"/>
      <c r="KGQ822" s="72"/>
      <c r="KGR822" s="72"/>
      <c r="KGS822" s="72"/>
      <c r="KGT822" s="72"/>
      <c r="KGU822" s="72"/>
      <c r="KGV822" s="72"/>
      <c r="KGW822" s="72"/>
      <c r="KGX822" s="72"/>
      <c r="KGY822" s="72"/>
      <c r="KGZ822" s="72"/>
      <c r="KHA822" s="72"/>
      <c r="KHB822" s="72"/>
      <c r="KHC822" s="72"/>
      <c r="KHD822" s="72"/>
      <c r="KHE822" s="72"/>
      <c r="KHF822" s="72"/>
      <c r="KHG822" s="72"/>
      <c r="KHH822" s="72"/>
      <c r="KHI822" s="72"/>
      <c r="KHJ822" s="72"/>
      <c r="KHK822" s="72"/>
      <c r="KHL822" s="72"/>
      <c r="KHM822" s="72"/>
      <c r="KHN822" s="72"/>
      <c r="KHO822" s="72"/>
      <c r="KHP822" s="72"/>
      <c r="KHQ822" s="72"/>
      <c r="KHR822" s="72"/>
      <c r="KHS822" s="72"/>
      <c r="KHT822" s="72"/>
      <c r="KHU822" s="72"/>
      <c r="KHV822" s="72"/>
      <c r="KHW822" s="72"/>
      <c r="KHX822" s="72"/>
      <c r="KHY822" s="72"/>
      <c r="KHZ822" s="72"/>
      <c r="KIA822" s="72"/>
      <c r="KIB822" s="72"/>
      <c r="KIC822" s="72"/>
      <c r="KID822" s="72"/>
      <c r="KIE822" s="72"/>
      <c r="KIF822" s="72"/>
      <c r="KIG822" s="72"/>
      <c r="KIH822" s="72"/>
      <c r="KII822" s="72"/>
      <c r="KIJ822" s="72"/>
      <c r="KIK822" s="72"/>
      <c r="KIL822" s="72"/>
      <c r="KIM822" s="72"/>
      <c r="KIN822" s="72"/>
      <c r="KIO822" s="72"/>
      <c r="KIP822" s="72"/>
      <c r="KIQ822" s="72"/>
      <c r="KIR822" s="72"/>
      <c r="KIS822" s="72"/>
      <c r="KIT822" s="72"/>
      <c r="KIU822" s="72"/>
      <c r="KIV822" s="72"/>
      <c r="KIW822" s="72"/>
      <c r="KIX822" s="72"/>
      <c r="KIY822" s="72"/>
      <c r="KIZ822" s="72"/>
      <c r="KJA822" s="72"/>
      <c r="KJB822" s="72"/>
      <c r="KJC822" s="72"/>
      <c r="KJD822" s="72"/>
      <c r="KJE822" s="72"/>
      <c r="KJF822" s="72"/>
      <c r="KJG822" s="72"/>
      <c r="KJH822" s="72"/>
      <c r="KJI822" s="72"/>
      <c r="KJJ822" s="72"/>
      <c r="KJK822" s="72"/>
      <c r="KJL822" s="72"/>
      <c r="KJM822" s="72"/>
      <c r="KJN822" s="72"/>
      <c r="KJO822" s="72"/>
      <c r="KJP822" s="72"/>
      <c r="KJQ822" s="72"/>
      <c r="KJR822" s="72"/>
      <c r="KJS822" s="72"/>
      <c r="KJT822" s="72"/>
      <c r="KJU822" s="72"/>
      <c r="KJV822" s="72"/>
      <c r="KJW822" s="72"/>
      <c r="KJX822" s="72"/>
      <c r="KJY822" s="72"/>
      <c r="KJZ822" s="72"/>
      <c r="KKA822" s="72"/>
      <c r="KKB822" s="72"/>
      <c r="KKC822" s="72"/>
      <c r="KKD822" s="72"/>
      <c r="KKE822" s="72"/>
      <c r="KKF822" s="72"/>
      <c r="KKG822" s="72"/>
      <c r="KKH822" s="72"/>
      <c r="KKI822" s="72"/>
      <c r="KKJ822" s="72"/>
      <c r="KKK822" s="72"/>
      <c r="KKL822" s="72"/>
      <c r="KKM822" s="72"/>
      <c r="KKN822" s="72"/>
      <c r="KKO822" s="72"/>
      <c r="KKP822" s="72"/>
      <c r="KKQ822" s="72"/>
      <c r="KKR822" s="72"/>
      <c r="KKS822" s="72"/>
      <c r="KKT822" s="72"/>
      <c r="KKU822" s="72"/>
      <c r="KKV822" s="72"/>
      <c r="KKW822" s="72"/>
      <c r="KKX822" s="72"/>
      <c r="KKY822" s="72"/>
      <c r="KKZ822" s="72"/>
      <c r="KLA822" s="72"/>
      <c r="KLB822" s="72"/>
      <c r="KLC822" s="72"/>
      <c r="KLD822" s="72"/>
      <c r="KLE822" s="72"/>
      <c r="KLF822" s="72"/>
      <c r="KLG822" s="72"/>
      <c r="KLH822" s="72"/>
      <c r="KLI822" s="72"/>
      <c r="KLJ822" s="72"/>
      <c r="KLK822" s="72"/>
      <c r="KLL822" s="72"/>
      <c r="KLM822" s="72"/>
      <c r="KLN822" s="72"/>
      <c r="KLO822" s="72"/>
      <c r="KLP822" s="72"/>
      <c r="KLQ822" s="72"/>
      <c r="KLR822" s="72"/>
      <c r="KLS822" s="72"/>
      <c r="KLT822" s="72"/>
      <c r="KLU822" s="72"/>
      <c r="KLV822" s="72"/>
      <c r="KLW822" s="72"/>
      <c r="KLX822" s="72"/>
      <c r="KLY822" s="72"/>
      <c r="KLZ822" s="72"/>
      <c r="KMA822" s="72"/>
      <c r="KMB822" s="72"/>
      <c r="KMC822" s="72"/>
      <c r="KMD822" s="72"/>
      <c r="KME822" s="72"/>
      <c r="KMF822" s="72"/>
      <c r="KMG822" s="72"/>
      <c r="KMH822" s="72"/>
      <c r="KMI822" s="72"/>
      <c r="KMJ822" s="72"/>
      <c r="KMK822" s="72"/>
      <c r="KML822" s="72"/>
      <c r="KMM822" s="72"/>
      <c r="KMN822" s="72"/>
      <c r="KMO822" s="72"/>
      <c r="KMP822" s="72"/>
      <c r="KMQ822" s="72"/>
      <c r="KMR822" s="72"/>
      <c r="KMS822" s="72"/>
      <c r="KMT822" s="72"/>
      <c r="KMU822" s="72"/>
      <c r="KMV822" s="72"/>
      <c r="KMW822" s="72"/>
      <c r="KMX822" s="72"/>
      <c r="KMY822" s="72"/>
      <c r="KMZ822" s="72"/>
      <c r="KNA822" s="72"/>
      <c r="KNB822" s="72"/>
      <c r="KNC822" s="72"/>
      <c r="KND822" s="72"/>
      <c r="KNE822" s="72"/>
      <c r="KNF822" s="72"/>
      <c r="KNG822" s="72"/>
      <c r="KNH822" s="72"/>
      <c r="KNI822" s="72"/>
      <c r="KNJ822" s="72"/>
      <c r="KNK822" s="72"/>
      <c r="KNL822" s="72"/>
      <c r="KNM822" s="72"/>
      <c r="KNN822" s="72"/>
      <c r="KNO822" s="72"/>
      <c r="KNP822" s="72"/>
      <c r="KNQ822" s="72"/>
      <c r="KNR822" s="72"/>
      <c r="KNS822" s="72"/>
      <c r="KNT822" s="72"/>
      <c r="KNU822" s="72"/>
      <c r="KNV822" s="72"/>
      <c r="KNW822" s="72"/>
      <c r="KNX822" s="72"/>
      <c r="KNY822" s="72"/>
      <c r="KNZ822" s="72"/>
      <c r="KOA822" s="72"/>
      <c r="KOB822" s="72"/>
      <c r="KOC822" s="72"/>
      <c r="KOD822" s="72"/>
      <c r="KOE822" s="72"/>
      <c r="KOF822" s="72"/>
      <c r="KOG822" s="72"/>
      <c r="KOH822" s="72"/>
      <c r="KOI822" s="72"/>
      <c r="KOJ822" s="72"/>
      <c r="KOK822" s="72"/>
      <c r="KOL822" s="72"/>
      <c r="KOM822" s="72"/>
      <c r="KON822" s="72"/>
      <c r="KOO822" s="72"/>
      <c r="KOP822" s="72"/>
      <c r="KOQ822" s="72"/>
      <c r="KOR822" s="72"/>
      <c r="KOS822" s="72"/>
      <c r="KOT822" s="72"/>
      <c r="KOU822" s="72"/>
      <c r="KOV822" s="72"/>
      <c r="KOW822" s="72"/>
      <c r="KOX822" s="72"/>
      <c r="KOY822" s="72"/>
      <c r="KOZ822" s="72"/>
      <c r="KPA822" s="72"/>
      <c r="KPB822" s="72"/>
      <c r="KPC822" s="72"/>
      <c r="KPD822" s="72"/>
      <c r="KPE822" s="72"/>
      <c r="KPF822" s="72"/>
      <c r="KPG822" s="72"/>
      <c r="KPH822" s="72"/>
      <c r="KPI822" s="72"/>
      <c r="KPJ822" s="72"/>
      <c r="KPK822" s="72"/>
      <c r="KPL822" s="72"/>
      <c r="KPM822" s="72"/>
      <c r="KPN822" s="72"/>
      <c r="KPO822" s="72"/>
      <c r="KPP822" s="72"/>
      <c r="KPQ822" s="72"/>
      <c r="KPR822" s="72"/>
      <c r="KPS822" s="72"/>
      <c r="KPT822" s="72"/>
      <c r="KPU822" s="72"/>
      <c r="KPV822" s="72"/>
      <c r="KPW822" s="72"/>
      <c r="KPX822" s="72"/>
      <c r="KPY822" s="72"/>
      <c r="KPZ822" s="72"/>
      <c r="KQA822" s="72"/>
      <c r="KQB822" s="72"/>
      <c r="KQC822" s="72"/>
      <c r="KQD822" s="72"/>
      <c r="KQE822" s="72"/>
      <c r="KQF822" s="72"/>
      <c r="KQG822" s="72"/>
      <c r="KQH822" s="72"/>
      <c r="KQI822" s="72"/>
      <c r="KQJ822" s="72"/>
      <c r="KQK822" s="72"/>
      <c r="KQL822" s="72"/>
      <c r="KQM822" s="72"/>
      <c r="KQN822" s="72"/>
      <c r="KQO822" s="72"/>
      <c r="KQP822" s="72"/>
      <c r="KQQ822" s="72"/>
      <c r="KQR822" s="72"/>
      <c r="KQS822" s="72"/>
      <c r="KQT822" s="72"/>
      <c r="KQU822" s="72"/>
      <c r="KQV822" s="72"/>
      <c r="KQW822" s="72"/>
      <c r="KQX822" s="72"/>
      <c r="KQY822" s="72"/>
      <c r="KQZ822" s="72"/>
      <c r="KRA822" s="72"/>
      <c r="KRB822" s="72"/>
      <c r="KRC822" s="72"/>
      <c r="KRD822" s="72"/>
      <c r="KRE822" s="72"/>
      <c r="KRF822" s="72"/>
      <c r="KRG822" s="72"/>
      <c r="KRH822" s="72"/>
      <c r="KRI822" s="72"/>
      <c r="KRJ822" s="72"/>
      <c r="KRK822" s="72"/>
      <c r="KRL822" s="72"/>
      <c r="KRM822" s="72"/>
      <c r="KRN822" s="72"/>
      <c r="KRO822" s="72"/>
      <c r="KRP822" s="72"/>
      <c r="KRQ822" s="72"/>
      <c r="KRR822" s="72"/>
      <c r="KRS822" s="72"/>
      <c r="KRT822" s="72"/>
      <c r="KRU822" s="72"/>
      <c r="KRV822" s="72"/>
      <c r="KRW822" s="72"/>
      <c r="KRX822" s="72"/>
      <c r="KRY822" s="72"/>
      <c r="KRZ822" s="72"/>
      <c r="KSA822" s="72"/>
      <c r="KSB822" s="72"/>
      <c r="KSC822" s="72"/>
      <c r="KSD822" s="72"/>
      <c r="KSE822" s="72"/>
      <c r="KSF822" s="72"/>
      <c r="KSG822" s="72"/>
      <c r="KSH822" s="72"/>
      <c r="KSI822" s="72"/>
      <c r="KSJ822" s="72"/>
      <c r="KSK822" s="72"/>
      <c r="KSL822" s="72"/>
      <c r="KSM822" s="72"/>
      <c r="KSN822" s="72"/>
      <c r="KSO822" s="72"/>
      <c r="KSP822" s="72"/>
      <c r="KSQ822" s="72"/>
      <c r="KSR822" s="72"/>
      <c r="KSS822" s="72"/>
      <c r="KST822" s="72"/>
      <c r="KSU822" s="72"/>
      <c r="KSV822" s="72"/>
      <c r="KSW822" s="72"/>
      <c r="KSX822" s="72"/>
      <c r="KSY822" s="72"/>
      <c r="KSZ822" s="72"/>
      <c r="KTA822" s="72"/>
      <c r="KTB822" s="72"/>
      <c r="KTC822" s="72"/>
      <c r="KTD822" s="72"/>
      <c r="KTE822" s="72"/>
      <c r="KTF822" s="72"/>
      <c r="KTG822" s="72"/>
      <c r="KTH822" s="72"/>
      <c r="KTI822" s="72"/>
      <c r="KTJ822" s="72"/>
      <c r="KTK822" s="72"/>
      <c r="KTL822" s="72"/>
      <c r="KTM822" s="72"/>
      <c r="KTN822" s="72"/>
      <c r="KTO822" s="72"/>
      <c r="KTP822" s="72"/>
      <c r="KTQ822" s="72"/>
      <c r="KTR822" s="72"/>
      <c r="KTS822" s="72"/>
      <c r="KTT822" s="72"/>
      <c r="KTU822" s="72"/>
      <c r="KTV822" s="72"/>
      <c r="KTW822" s="72"/>
      <c r="KTX822" s="72"/>
      <c r="KTY822" s="72"/>
      <c r="KTZ822" s="72"/>
      <c r="KUA822" s="72"/>
      <c r="KUB822" s="72"/>
      <c r="KUC822" s="72"/>
      <c r="KUD822" s="72"/>
      <c r="KUE822" s="72"/>
      <c r="KUF822" s="72"/>
      <c r="KUG822" s="72"/>
      <c r="KUH822" s="72"/>
      <c r="KUI822" s="72"/>
      <c r="KUJ822" s="72"/>
      <c r="KUK822" s="72"/>
      <c r="KUL822" s="72"/>
      <c r="KUM822" s="72"/>
      <c r="KUN822" s="72"/>
      <c r="KUO822" s="72"/>
      <c r="KUP822" s="72"/>
      <c r="KUQ822" s="72"/>
      <c r="KUR822" s="72"/>
      <c r="KUS822" s="72"/>
      <c r="KUT822" s="72"/>
      <c r="KUU822" s="72"/>
      <c r="KUV822" s="72"/>
      <c r="KUW822" s="72"/>
      <c r="KUX822" s="72"/>
      <c r="KUY822" s="72"/>
      <c r="KUZ822" s="72"/>
      <c r="KVA822" s="72"/>
      <c r="KVB822" s="72"/>
      <c r="KVC822" s="72"/>
      <c r="KVD822" s="72"/>
      <c r="KVE822" s="72"/>
      <c r="KVF822" s="72"/>
      <c r="KVG822" s="72"/>
      <c r="KVH822" s="72"/>
      <c r="KVI822" s="72"/>
      <c r="KVJ822" s="72"/>
      <c r="KVK822" s="72"/>
      <c r="KVL822" s="72"/>
      <c r="KVM822" s="72"/>
      <c r="KVN822" s="72"/>
      <c r="KVO822" s="72"/>
      <c r="KVP822" s="72"/>
      <c r="KVQ822" s="72"/>
      <c r="KVR822" s="72"/>
      <c r="KVS822" s="72"/>
      <c r="KVT822" s="72"/>
      <c r="KVU822" s="72"/>
      <c r="KVV822" s="72"/>
      <c r="KVW822" s="72"/>
      <c r="KVX822" s="72"/>
      <c r="KVY822" s="72"/>
      <c r="KVZ822" s="72"/>
      <c r="KWA822" s="72"/>
      <c r="KWB822" s="72"/>
      <c r="KWC822" s="72"/>
      <c r="KWD822" s="72"/>
      <c r="KWE822" s="72"/>
      <c r="KWF822" s="72"/>
      <c r="KWG822" s="72"/>
      <c r="KWH822" s="72"/>
      <c r="KWI822" s="72"/>
      <c r="KWJ822" s="72"/>
      <c r="KWK822" s="72"/>
      <c r="KWL822" s="72"/>
      <c r="KWM822" s="72"/>
      <c r="KWN822" s="72"/>
      <c r="KWO822" s="72"/>
      <c r="KWP822" s="72"/>
      <c r="KWQ822" s="72"/>
      <c r="KWR822" s="72"/>
      <c r="KWS822" s="72"/>
      <c r="KWT822" s="72"/>
      <c r="KWU822" s="72"/>
      <c r="KWV822" s="72"/>
      <c r="KWW822" s="72"/>
      <c r="KWX822" s="72"/>
      <c r="KWY822" s="72"/>
      <c r="KWZ822" s="72"/>
      <c r="KXA822" s="72"/>
      <c r="KXB822" s="72"/>
      <c r="KXC822" s="72"/>
      <c r="KXD822" s="72"/>
      <c r="KXE822" s="72"/>
      <c r="KXF822" s="72"/>
      <c r="KXG822" s="72"/>
      <c r="KXH822" s="72"/>
      <c r="KXI822" s="72"/>
      <c r="KXJ822" s="72"/>
      <c r="KXK822" s="72"/>
      <c r="KXL822" s="72"/>
      <c r="KXM822" s="72"/>
      <c r="KXN822" s="72"/>
      <c r="KXO822" s="72"/>
      <c r="KXP822" s="72"/>
      <c r="KXQ822" s="72"/>
      <c r="KXR822" s="72"/>
      <c r="KXS822" s="72"/>
      <c r="KXT822" s="72"/>
      <c r="KXU822" s="72"/>
      <c r="KXV822" s="72"/>
      <c r="KXW822" s="72"/>
      <c r="KXX822" s="72"/>
      <c r="KXY822" s="72"/>
      <c r="KXZ822" s="72"/>
      <c r="KYA822" s="72"/>
      <c r="KYB822" s="72"/>
      <c r="KYC822" s="72"/>
      <c r="KYD822" s="72"/>
      <c r="KYE822" s="72"/>
      <c r="KYF822" s="72"/>
      <c r="KYG822" s="72"/>
      <c r="KYH822" s="72"/>
      <c r="KYI822" s="72"/>
      <c r="KYJ822" s="72"/>
      <c r="KYK822" s="72"/>
      <c r="KYL822" s="72"/>
      <c r="KYM822" s="72"/>
      <c r="KYN822" s="72"/>
      <c r="KYO822" s="72"/>
      <c r="KYP822" s="72"/>
      <c r="KYQ822" s="72"/>
      <c r="KYR822" s="72"/>
      <c r="KYS822" s="72"/>
      <c r="KYT822" s="72"/>
      <c r="KYU822" s="72"/>
      <c r="KYV822" s="72"/>
      <c r="KYW822" s="72"/>
      <c r="KYX822" s="72"/>
      <c r="KYY822" s="72"/>
      <c r="KYZ822" s="72"/>
      <c r="KZA822" s="72"/>
      <c r="KZB822" s="72"/>
      <c r="KZC822" s="72"/>
      <c r="KZD822" s="72"/>
      <c r="KZE822" s="72"/>
      <c r="KZF822" s="72"/>
      <c r="KZG822" s="72"/>
      <c r="KZH822" s="72"/>
      <c r="KZI822" s="72"/>
      <c r="KZJ822" s="72"/>
      <c r="KZK822" s="72"/>
      <c r="KZL822" s="72"/>
      <c r="KZM822" s="72"/>
      <c r="KZN822" s="72"/>
      <c r="KZO822" s="72"/>
      <c r="KZP822" s="72"/>
      <c r="KZQ822" s="72"/>
      <c r="KZR822" s="72"/>
      <c r="KZS822" s="72"/>
      <c r="KZT822" s="72"/>
      <c r="KZU822" s="72"/>
      <c r="KZV822" s="72"/>
      <c r="KZW822" s="72"/>
      <c r="KZX822" s="72"/>
      <c r="KZY822" s="72"/>
      <c r="KZZ822" s="72"/>
      <c r="LAA822" s="72"/>
      <c r="LAB822" s="72"/>
      <c r="LAC822" s="72"/>
      <c r="LAD822" s="72"/>
      <c r="LAE822" s="72"/>
      <c r="LAF822" s="72"/>
      <c r="LAG822" s="72"/>
      <c r="LAH822" s="72"/>
      <c r="LAI822" s="72"/>
      <c r="LAJ822" s="72"/>
      <c r="LAK822" s="72"/>
      <c r="LAL822" s="72"/>
      <c r="LAM822" s="72"/>
      <c r="LAN822" s="72"/>
      <c r="LAO822" s="72"/>
      <c r="LAP822" s="72"/>
      <c r="LAQ822" s="72"/>
      <c r="LAR822" s="72"/>
      <c r="LAS822" s="72"/>
      <c r="LAT822" s="72"/>
      <c r="LAU822" s="72"/>
      <c r="LAV822" s="72"/>
      <c r="LAW822" s="72"/>
      <c r="LAX822" s="72"/>
      <c r="LAY822" s="72"/>
      <c r="LAZ822" s="72"/>
      <c r="LBA822" s="72"/>
      <c r="LBB822" s="72"/>
      <c r="LBC822" s="72"/>
      <c r="LBD822" s="72"/>
      <c r="LBE822" s="72"/>
      <c r="LBF822" s="72"/>
      <c r="LBG822" s="72"/>
      <c r="LBH822" s="72"/>
      <c r="LBI822" s="72"/>
      <c r="LBJ822" s="72"/>
      <c r="LBK822" s="72"/>
      <c r="LBL822" s="72"/>
      <c r="LBM822" s="72"/>
      <c r="LBN822" s="72"/>
      <c r="LBO822" s="72"/>
      <c r="LBP822" s="72"/>
      <c r="LBQ822" s="72"/>
      <c r="LBR822" s="72"/>
      <c r="LBS822" s="72"/>
      <c r="LBT822" s="72"/>
      <c r="LBU822" s="72"/>
      <c r="LBV822" s="72"/>
      <c r="LBW822" s="72"/>
      <c r="LBX822" s="72"/>
      <c r="LBY822" s="72"/>
      <c r="LBZ822" s="72"/>
      <c r="LCA822" s="72"/>
      <c r="LCB822" s="72"/>
      <c r="LCC822" s="72"/>
      <c r="LCD822" s="72"/>
      <c r="LCE822" s="72"/>
      <c r="LCF822" s="72"/>
      <c r="LCG822" s="72"/>
      <c r="LCH822" s="72"/>
      <c r="LCI822" s="72"/>
      <c r="LCJ822" s="72"/>
      <c r="LCK822" s="72"/>
      <c r="LCL822" s="72"/>
      <c r="LCM822" s="72"/>
      <c r="LCN822" s="72"/>
      <c r="LCO822" s="72"/>
      <c r="LCP822" s="72"/>
      <c r="LCQ822" s="72"/>
      <c r="LCR822" s="72"/>
      <c r="LCS822" s="72"/>
      <c r="LCT822" s="72"/>
      <c r="LCU822" s="72"/>
      <c r="LCV822" s="72"/>
      <c r="LCW822" s="72"/>
      <c r="LCX822" s="72"/>
      <c r="LCY822" s="72"/>
      <c r="LCZ822" s="72"/>
      <c r="LDA822" s="72"/>
      <c r="LDB822" s="72"/>
      <c r="LDC822" s="72"/>
      <c r="LDD822" s="72"/>
      <c r="LDE822" s="72"/>
      <c r="LDF822" s="72"/>
      <c r="LDG822" s="72"/>
      <c r="LDH822" s="72"/>
      <c r="LDI822" s="72"/>
      <c r="LDJ822" s="72"/>
      <c r="LDK822" s="72"/>
      <c r="LDL822" s="72"/>
      <c r="LDM822" s="72"/>
      <c r="LDN822" s="72"/>
      <c r="LDO822" s="72"/>
      <c r="LDP822" s="72"/>
      <c r="LDQ822" s="72"/>
      <c r="LDR822" s="72"/>
      <c r="LDS822" s="72"/>
      <c r="LDT822" s="72"/>
      <c r="LDU822" s="72"/>
      <c r="LDV822" s="72"/>
      <c r="LDW822" s="72"/>
      <c r="LDX822" s="72"/>
      <c r="LDY822" s="72"/>
      <c r="LDZ822" s="72"/>
      <c r="LEA822" s="72"/>
      <c r="LEB822" s="72"/>
      <c r="LEC822" s="72"/>
      <c r="LED822" s="72"/>
      <c r="LEE822" s="72"/>
      <c r="LEF822" s="72"/>
      <c r="LEG822" s="72"/>
      <c r="LEH822" s="72"/>
      <c r="LEI822" s="72"/>
      <c r="LEJ822" s="72"/>
      <c r="LEK822" s="72"/>
      <c r="LEL822" s="72"/>
      <c r="LEM822" s="72"/>
      <c r="LEN822" s="72"/>
      <c r="LEO822" s="72"/>
      <c r="LEP822" s="72"/>
      <c r="LEQ822" s="72"/>
      <c r="LER822" s="72"/>
      <c r="LES822" s="72"/>
      <c r="LET822" s="72"/>
      <c r="LEU822" s="72"/>
      <c r="LEV822" s="72"/>
      <c r="LEW822" s="72"/>
      <c r="LEX822" s="72"/>
      <c r="LEY822" s="72"/>
      <c r="LEZ822" s="72"/>
      <c r="LFA822" s="72"/>
      <c r="LFB822" s="72"/>
      <c r="LFC822" s="72"/>
      <c r="LFD822" s="72"/>
      <c r="LFE822" s="72"/>
      <c r="LFF822" s="72"/>
      <c r="LFG822" s="72"/>
      <c r="LFH822" s="72"/>
      <c r="LFI822" s="72"/>
      <c r="LFJ822" s="72"/>
      <c r="LFK822" s="72"/>
      <c r="LFL822" s="72"/>
      <c r="LFM822" s="72"/>
      <c r="LFN822" s="72"/>
      <c r="LFO822" s="72"/>
      <c r="LFP822" s="72"/>
      <c r="LFQ822" s="72"/>
      <c r="LFR822" s="72"/>
      <c r="LFS822" s="72"/>
      <c r="LFT822" s="72"/>
      <c r="LFU822" s="72"/>
      <c r="LFV822" s="72"/>
      <c r="LFW822" s="72"/>
      <c r="LFX822" s="72"/>
      <c r="LFY822" s="72"/>
      <c r="LFZ822" s="72"/>
      <c r="LGA822" s="72"/>
      <c r="LGB822" s="72"/>
      <c r="LGC822" s="72"/>
      <c r="LGD822" s="72"/>
      <c r="LGE822" s="72"/>
      <c r="LGF822" s="72"/>
      <c r="LGG822" s="72"/>
      <c r="LGH822" s="72"/>
      <c r="LGI822" s="72"/>
      <c r="LGJ822" s="72"/>
      <c r="LGK822" s="72"/>
      <c r="LGL822" s="72"/>
      <c r="LGM822" s="72"/>
      <c r="LGN822" s="72"/>
      <c r="LGO822" s="72"/>
      <c r="LGP822" s="72"/>
      <c r="LGQ822" s="72"/>
      <c r="LGR822" s="72"/>
      <c r="LGS822" s="72"/>
      <c r="LGT822" s="72"/>
      <c r="LGU822" s="72"/>
      <c r="LGV822" s="72"/>
      <c r="LGW822" s="72"/>
      <c r="LGX822" s="72"/>
      <c r="LGY822" s="72"/>
      <c r="LGZ822" s="72"/>
      <c r="LHA822" s="72"/>
      <c r="LHB822" s="72"/>
      <c r="LHC822" s="72"/>
      <c r="LHD822" s="72"/>
      <c r="LHE822" s="72"/>
      <c r="LHF822" s="72"/>
      <c r="LHG822" s="72"/>
      <c r="LHH822" s="72"/>
      <c r="LHI822" s="72"/>
      <c r="LHJ822" s="72"/>
      <c r="LHK822" s="72"/>
      <c r="LHL822" s="72"/>
      <c r="LHM822" s="72"/>
      <c r="LHN822" s="72"/>
      <c r="LHO822" s="72"/>
      <c r="LHP822" s="72"/>
      <c r="LHQ822" s="72"/>
      <c r="LHR822" s="72"/>
      <c r="LHS822" s="72"/>
      <c r="LHT822" s="72"/>
      <c r="LHU822" s="72"/>
      <c r="LHV822" s="72"/>
      <c r="LHW822" s="72"/>
      <c r="LHX822" s="72"/>
      <c r="LHY822" s="72"/>
      <c r="LHZ822" s="72"/>
      <c r="LIA822" s="72"/>
      <c r="LIB822" s="72"/>
      <c r="LIC822" s="72"/>
      <c r="LID822" s="72"/>
      <c r="LIE822" s="72"/>
      <c r="LIF822" s="72"/>
      <c r="LIG822" s="72"/>
      <c r="LIH822" s="72"/>
      <c r="LII822" s="72"/>
      <c r="LIJ822" s="72"/>
      <c r="LIK822" s="72"/>
      <c r="LIL822" s="72"/>
      <c r="LIM822" s="72"/>
      <c r="LIN822" s="72"/>
      <c r="LIO822" s="72"/>
      <c r="LIP822" s="72"/>
      <c r="LIQ822" s="72"/>
      <c r="LIR822" s="72"/>
      <c r="LIS822" s="72"/>
      <c r="LIT822" s="72"/>
      <c r="LIU822" s="72"/>
      <c r="LIV822" s="72"/>
      <c r="LIW822" s="72"/>
      <c r="LIX822" s="72"/>
      <c r="LIY822" s="72"/>
      <c r="LIZ822" s="72"/>
      <c r="LJA822" s="72"/>
      <c r="LJB822" s="72"/>
      <c r="LJC822" s="72"/>
      <c r="LJD822" s="72"/>
      <c r="LJE822" s="72"/>
      <c r="LJF822" s="72"/>
      <c r="LJG822" s="72"/>
      <c r="LJH822" s="72"/>
      <c r="LJI822" s="72"/>
      <c r="LJJ822" s="72"/>
      <c r="LJK822" s="72"/>
      <c r="LJL822" s="72"/>
      <c r="LJM822" s="72"/>
      <c r="LJN822" s="72"/>
      <c r="LJO822" s="72"/>
      <c r="LJP822" s="72"/>
      <c r="LJQ822" s="72"/>
      <c r="LJR822" s="72"/>
      <c r="LJS822" s="72"/>
      <c r="LJT822" s="72"/>
      <c r="LJU822" s="72"/>
      <c r="LJV822" s="72"/>
      <c r="LJW822" s="72"/>
      <c r="LJX822" s="72"/>
      <c r="LJY822" s="72"/>
      <c r="LJZ822" s="72"/>
      <c r="LKA822" s="72"/>
      <c r="LKB822" s="72"/>
      <c r="LKC822" s="72"/>
      <c r="LKD822" s="72"/>
      <c r="LKE822" s="72"/>
      <c r="LKF822" s="72"/>
      <c r="LKG822" s="72"/>
      <c r="LKH822" s="72"/>
      <c r="LKI822" s="72"/>
      <c r="LKJ822" s="72"/>
      <c r="LKK822" s="72"/>
      <c r="LKL822" s="72"/>
      <c r="LKM822" s="72"/>
      <c r="LKN822" s="72"/>
      <c r="LKO822" s="72"/>
      <c r="LKP822" s="72"/>
      <c r="LKQ822" s="72"/>
      <c r="LKR822" s="72"/>
      <c r="LKS822" s="72"/>
      <c r="LKT822" s="72"/>
      <c r="LKU822" s="72"/>
      <c r="LKV822" s="72"/>
      <c r="LKW822" s="72"/>
      <c r="LKX822" s="72"/>
      <c r="LKY822" s="72"/>
      <c r="LKZ822" s="72"/>
      <c r="LLA822" s="72"/>
      <c r="LLB822" s="72"/>
      <c r="LLC822" s="72"/>
      <c r="LLD822" s="72"/>
      <c r="LLE822" s="72"/>
      <c r="LLF822" s="72"/>
      <c r="LLG822" s="72"/>
      <c r="LLH822" s="72"/>
      <c r="LLI822" s="72"/>
      <c r="LLJ822" s="72"/>
      <c r="LLK822" s="72"/>
      <c r="LLL822" s="72"/>
      <c r="LLM822" s="72"/>
      <c r="LLN822" s="72"/>
      <c r="LLO822" s="72"/>
      <c r="LLP822" s="72"/>
      <c r="LLQ822" s="72"/>
      <c r="LLR822" s="72"/>
      <c r="LLS822" s="72"/>
      <c r="LLT822" s="72"/>
      <c r="LLU822" s="72"/>
      <c r="LLV822" s="72"/>
      <c r="LLW822" s="72"/>
      <c r="LLX822" s="72"/>
      <c r="LLY822" s="72"/>
      <c r="LLZ822" s="72"/>
      <c r="LMA822" s="72"/>
      <c r="LMB822" s="72"/>
      <c r="LMC822" s="72"/>
      <c r="LMD822" s="72"/>
      <c r="LME822" s="72"/>
      <c r="LMF822" s="72"/>
      <c r="LMG822" s="72"/>
      <c r="LMH822" s="72"/>
      <c r="LMI822" s="72"/>
      <c r="LMJ822" s="72"/>
      <c r="LMK822" s="72"/>
      <c r="LML822" s="72"/>
      <c r="LMM822" s="72"/>
      <c r="LMN822" s="72"/>
      <c r="LMO822" s="72"/>
      <c r="LMP822" s="72"/>
      <c r="LMQ822" s="72"/>
      <c r="LMR822" s="72"/>
      <c r="LMS822" s="72"/>
      <c r="LMT822" s="72"/>
      <c r="LMU822" s="72"/>
      <c r="LMV822" s="72"/>
      <c r="LMW822" s="72"/>
      <c r="LMX822" s="72"/>
      <c r="LMY822" s="72"/>
      <c r="LMZ822" s="72"/>
      <c r="LNA822" s="72"/>
      <c r="LNB822" s="72"/>
      <c r="LNC822" s="72"/>
      <c r="LND822" s="72"/>
      <c r="LNE822" s="72"/>
      <c r="LNF822" s="72"/>
      <c r="LNG822" s="72"/>
      <c r="LNH822" s="72"/>
      <c r="LNI822" s="72"/>
      <c r="LNJ822" s="72"/>
      <c r="LNK822" s="72"/>
      <c r="LNL822" s="72"/>
      <c r="LNM822" s="72"/>
      <c r="LNN822" s="72"/>
      <c r="LNO822" s="72"/>
      <c r="LNP822" s="72"/>
      <c r="LNQ822" s="72"/>
      <c r="LNR822" s="72"/>
      <c r="LNS822" s="72"/>
      <c r="LNT822" s="72"/>
      <c r="LNU822" s="72"/>
      <c r="LNV822" s="72"/>
      <c r="LNW822" s="72"/>
      <c r="LNX822" s="72"/>
      <c r="LNY822" s="72"/>
      <c r="LNZ822" s="72"/>
      <c r="LOA822" s="72"/>
      <c r="LOB822" s="72"/>
      <c r="LOC822" s="72"/>
      <c r="LOD822" s="72"/>
      <c r="LOE822" s="72"/>
      <c r="LOF822" s="72"/>
      <c r="LOG822" s="72"/>
      <c r="LOH822" s="72"/>
      <c r="LOI822" s="72"/>
      <c r="LOJ822" s="72"/>
      <c r="LOK822" s="72"/>
      <c r="LOL822" s="72"/>
      <c r="LOM822" s="72"/>
      <c r="LON822" s="72"/>
      <c r="LOO822" s="72"/>
      <c r="LOP822" s="72"/>
      <c r="LOQ822" s="72"/>
      <c r="LOR822" s="72"/>
      <c r="LOS822" s="72"/>
      <c r="LOT822" s="72"/>
      <c r="LOU822" s="72"/>
      <c r="LOV822" s="72"/>
      <c r="LOW822" s="72"/>
      <c r="LOX822" s="72"/>
      <c r="LOY822" s="72"/>
      <c r="LOZ822" s="72"/>
      <c r="LPA822" s="72"/>
      <c r="LPB822" s="72"/>
      <c r="LPC822" s="72"/>
      <c r="LPD822" s="72"/>
      <c r="LPE822" s="72"/>
      <c r="LPF822" s="72"/>
      <c r="LPG822" s="72"/>
      <c r="LPH822" s="72"/>
      <c r="LPI822" s="72"/>
      <c r="LPJ822" s="72"/>
      <c r="LPK822" s="72"/>
      <c r="LPL822" s="72"/>
      <c r="LPM822" s="72"/>
      <c r="LPN822" s="72"/>
      <c r="LPO822" s="72"/>
      <c r="LPP822" s="72"/>
      <c r="LPQ822" s="72"/>
      <c r="LPR822" s="72"/>
      <c r="LPS822" s="72"/>
      <c r="LPT822" s="72"/>
      <c r="LPU822" s="72"/>
      <c r="LPV822" s="72"/>
      <c r="LPW822" s="72"/>
      <c r="LPX822" s="72"/>
      <c r="LPY822" s="72"/>
      <c r="LPZ822" s="72"/>
      <c r="LQA822" s="72"/>
      <c r="LQB822" s="72"/>
      <c r="LQC822" s="72"/>
      <c r="LQD822" s="72"/>
      <c r="LQE822" s="72"/>
      <c r="LQF822" s="72"/>
      <c r="LQG822" s="72"/>
      <c r="LQH822" s="72"/>
      <c r="LQI822" s="72"/>
      <c r="LQJ822" s="72"/>
      <c r="LQK822" s="72"/>
      <c r="LQL822" s="72"/>
      <c r="LQM822" s="72"/>
      <c r="LQN822" s="72"/>
      <c r="LQO822" s="72"/>
      <c r="LQP822" s="72"/>
      <c r="LQQ822" s="72"/>
      <c r="LQR822" s="72"/>
      <c r="LQS822" s="72"/>
      <c r="LQT822" s="72"/>
      <c r="LQU822" s="72"/>
      <c r="LQV822" s="72"/>
      <c r="LQW822" s="72"/>
      <c r="LQX822" s="72"/>
      <c r="LQY822" s="72"/>
      <c r="LQZ822" s="72"/>
      <c r="LRA822" s="72"/>
      <c r="LRB822" s="72"/>
      <c r="LRC822" s="72"/>
      <c r="LRD822" s="72"/>
      <c r="LRE822" s="72"/>
      <c r="LRF822" s="72"/>
      <c r="LRG822" s="72"/>
      <c r="LRH822" s="72"/>
      <c r="LRI822" s="72"/>
      <c r="LRJ822" s="72"/>
      <c r="LRK822" s="72"/>
      <c r="LRL822" s="72"/>
      <c r="LRM822" s="72"/>
      <c r="LRN822" s="72"/>
      <c r="LRO822" s="72"/>
      <c r="LRP822" s="72"/>
      <c r="LRQ822" s="72"/>
      <c r="LRR822" s="72"/>
      <c r="LRS822" s="72"/>
      <c r="LRT822" s="72"/>
      <c r="LRU822" s="72"/>
      <c r="LRV822" s="72"/>
      <c r="LRW822" s="72"/>
      <c r="LRX822" s="72"/>
      <c r="LRY822" s="72"/>
      <c r="LRZ822" s="72"/>
      <c r="LSA822" s="72"/>
      <c r="LSB822" s="72"/>
      <c r="LSC822" s="72"/>
      <c r="LSD822" s="72"/>
      <c r="LSE822" s="72"/>
      <c r="LSF822" s="72"/>
      <c r="LSG822" s="72"/>
      <c r="LSH822" s="72"/>
      <c r="LSI822" s="72"/>
      <c r="LSJ822" s="72"/>
      <c r="LSK822" s="72"/>
      <c r="LSL822" s="72"/>
      <c r="LSM822" s="72"/>
      <c r="LSN822" s="72"/>
      <c r="LSO822" s="72"/>
      <c r="LSP822" s="72"/>
      <c r="LSQ822" s="72"/>
      <c r="LSR822" s="72"/>
      <c r="LSS822" s="72"/>
      <c r="LST822" s="72"/>
      <c r="LSU822" s="72"/>
      <c r="LSV822" s="72"/>
      <c r="LSW822" s="72"/>
      <c r="LSX822" s="72"/>
      <c r="LSY822" s="72"/>
      <c r="LSZ822" s="72"/>
      <c r="LTA822" s="72"/>
      <c r="LTB822" s="72"/>
      <c r="LTC822" s="72"/>
      <c r="LTD822" s="72"/>
      <c r="LTE822" s="72"/>
      <c r="LTF822" s="72"/>
      <c r="LTG822" s="72"/>
      <c r="LTH822" s="72"/>
      <c r="LTI822" s="72"/>
      <c r="LTJ822" s="72"/>
      <c r="LTK822" s="72"/>
      <c r="LTL822" s="72"/>
      <c r="LTM822" s="72"/>
      <c r="LTN822" s="72"/>
      <c r="LTO822" s="72"/>
      <c r="LTP822" s="72"/>
      <c r="LTQ822" s="72"/>
      <c r="LTR822" s="72"/>
      <c r="LTS822" s="72"/>
      <c r="LTT822" s="72"/>
      <c r="LTU822" s="72"/>
      <c r="LTV822" s="72"/>
      <c r="LTW822" s="72"/>
      <c r="LTX822" s="72"/>
      <c r="LTY822" s="72"/>
      <c r="LTZ822" s="72"/>
      <c r="LUA822" s="72"/>
      <c r="LUB822" s="72"/>
      <c r="LUC822" s="72"/>
      <c r="LUD822" s="72"/>
      <c r="LUE822" s="72"/>
      <c r="LUF822" s="72"/>
      <c r="LUG822" s="72"/>
      <c r="LUH822" s="72"/>
      <c r="LUI822" s="72"/>
      <c r="LUJ822" s="72"/>
      <c r="LUK822" s="72"/>
      <c r="LUL822" s="72"/>
      <c r="LUM822" s="72"/>
      <c r="LUN822" s="72"/>
      <c r="LUO822" s="72"/>
      <c r="LUP822" s="72"/>
      <c r="LUQ822" s="72"/>
      <c r="LUR822" s="72"/>
      <c r="LUS822" s="72"/>
      <c r="LUT822" s="72"/>
      <c r="LUU822" s="72"/>
      <c r="LUV822" s="72"/>
      <c r="LUW822" s="72"/>
      <c r="LUX822" s="72"/>
      <c r="LUY822" s="72"/>
      <c r="LUZ822" s="72"/>
      <c r="LVA822" s="72"/>
      <c r="LVB822" s="72"/>
      <c r="LVC822" s="72"/>
      <c r="LVD822" s="72"/>
      <c r="LVE822" s="72"/>
      <c r="LVF822" s="72"/>
      <c r="LVG822" s="72"/>
      <c r="LVH822" s="72"/>
      <c r="LVI822" s="72"/>
      <c r="LVJ822" s="72"/>
      <c r="LVK822" s="72"/>
      <c r="LVL822" s="72"/>
      <c r="LVM822" s="72"/>
      <c r="LVN822" s="72"/>
      <c r="LVO822" s="72"/>
      <c r="LVP822" s="72"/>
      <c r="LVQ822" s="72"/>
      <c r="LVR822" s="72"/>
      <c r="LVS822" s="72"/>
      <c r="LVT822" s="72"/>
      <c r="LVU822" s="72"/>
      <c r="LVV822" s="72"/>
      <c r="LVW822" s="72"/>
      <c r="LVX822" s="72"/>
      <c r="LVY822" s="72"/>
      <c r="LVZ822" s="72"/>
      <c r="LWA822" s="72"/>
      <c r="LWB822" s="72"/>
      <c r="LWC822" s="72"/>
      <c r="LWD822" s="72"/>
      <c r="LWE822" s="72"/>
      <c r="LWF822" s="72"/>
      <c r="LWG822" s="72"/>
      <c r="LWH822" s="72"/>
      <c r="LWI822" s="72"/>
      <c r="LWJ822" s="72"/>
      <c r="LWK822" s="72"/>
      <c r="LWL822" s="72"/>
      <c r="LWM822" s="72"/>
      <c r="LWN822" s="72"/>
      <c r="LWO822" s="72"/>
      <c r="LWP822" s="72"/>
      <c r="LWQ822" s="72"/>
      <c r="LWR822" s="72"/>
      <c r="LWS822" s="72"/>
      <c r="LWT822" s="72"/>
      <c r="LWU822" s="72"/>
      <c r="LWV822" s="72"/>
      <c r="LWW822" s="72"/>
      <c r="LWX822" s="72"/>
      <c r="LWY822" s="72"/>
      <c r="LWZ822" s="72"/>
      <c r="LXA822" s="72"/>
      <c r="LXB822" s="72"/>
      <c r="LXC822" s="72"/>
      <c r="LXD822" s="72"/>
      <c r="LXE822" s="72"/>
      <c r="LXF822" s="72"/>
      <c r="LXG822" s="72"/>
      <c r="LXH822" s="72"/>
      <c r="LXI822" s="72"/>
      <c r="LXJ822" s="72"/>
      <c r="LXK822" s="72"/>
      <c r="LXL822" s="72"/>
      <c r="LXM822" s="72"/>
      <c r="LXN822" s="72"/>
      <c r="LXO822" s="72"/>
      <c r="LXP822" s="72"/>
      <c r="LXQ822" s="72"/>
      <c r="LXR822" s="72"/>
      <c r="LXS822" s="72"/>
      <c r="LXT822" s="72"/>
      <c r="LXU822" s="72"/>
      <c r="LXV822" s="72"/>
      <c r="LXW822" s="72"/>
      <c r="LXX822" s="72"/>
      <c r="LXY822" s="72"/>
      <c r="LXZ822" s="72"/>
      <c r="LYA822" s="72"/>
      <c r="LYB822" s="72"/>
      <c r="LYC822" s="72"/>
      <c r="LYD822" s="72"/>
      <c r="LYE822" s="72"/>
      <c r="LYF822" s="72"/>
      <c r="LYG822" s="72"/>
      <c r="LYH822" s="72"/>
      <c r="LYI822" s="72"/>
      <c r="LYJ822" s="72"/>
      <c r="LYK822" s="72"/>
      <c r="LYL822" s="72"/>
      <c r="LYM822" s="72"/>
      <c r="LYN822" s="72"/>
      <c r="LYO822" s="72"/>
      <c r="LYP822" s="72"/>
      <c r="LYQ822" s="72"/>
      <c r="LYR822" s="72"/>
      <c r="LYS822" s="72"/>
      <c r="LYT822" s="72"/>
      <c r="LYU822" s="72"/>
      <c r="LYV822" s="72"/>
      <c r="LYW822" s="72"/>
      <c r="LYX822" s="72"/>
      <c r="LYY822" s="72"/>
      <c r="LYZ822" s="72"/>
      <c r="LZA822" s="72"/>
      <c r="LZB822" s="72"/>
      <c r="LZC822" s="72"/>
      <c r="LZD822" s="72"/>
      <c r="LZE822" s="72"/>
      <c r="LZF822" s="72"/>
      <c r="LZG822" s="72"/>
      <c r="LZH822" s="72"/>
      <c r="LZI822" s="72"/>
      <c r="LZJ822" s="72"/>
      <c r="LZK822" s="72"/>
      <c r="LZL822" s="72"/>
      <c r="LZM822" s="72"/>
      <c r="LZN822" s="72"/>
      <c r="LZO822" s="72"/>
      <c r="LZP822" s="72"/>
      <c r="LZQ822" s="72"/>
      <c r="LZR822" s="72"/>
      <c r="LZS822" s="72"/>
      <c r="LZT822" s="72"/>
      <c r="LZU822" s="72"/>
      <c r="LZV822" s="72"/>
      <c r="LZW822" s="72"/>
      <c r="LZX822" s="72"/>
      <c r="LZY822" s="72"/>
      <c r="LZZ822" s="72"/>
      <c r="MAA822" s="72"/>
      <c r="MAB822" s="72"/>
      <c r="MAC822" s="72"/>
      <c r="MAD822" s="72"/>
      <c r="MAE822" s="72"/>
      <c r="MAF822" s="72"/>
      <c r="MAG822" s="72"/>
      <c r="MAH822" s="72"/>
      <c r="MAI822" s="72"/>
      <c r="MAJ822" s="72"/>
      <c r="MAK822" s="72"/>
      <c r="MAL822" s="72"/>
      <c r="MAM822" s="72"/>
      <c r="MAN822" s="72"/>
      <c r="MAO822" s="72"/>
      <c r="MAP822" s="72"/>
      <c r="MAQ822" s="72"/>
      <c r="MAR822" s="72"/>
      <c r="MAS822" s="72"/>
      <c r="MAT822" s="72"/>
      <c r="MAU822" s="72"/>
      <c r="MAV822" s="72"/>
      <c r="MAW822" s="72"/>
      <c r="MAX822" s="72"/>
      <c r="MAY822" s="72"/>
      <c r="MAZ822" s="72"/>
      <c r="MBA822" s="72"/>
      <c r="MBB822" s="72"/>
      <c r="MBC822" s="72"/>
      <c r="MBD822" s="72"/>
      <c r="MBE822" s="72"/>
      <c r="MBF822" s="72"/>
      <c r="MBG822" s="72"/>
      <c r="MBH822" s="72"/>
      <c r="MBI822" s="72"/>
      <c r="MBJ822" s="72"/>
      <c r="MBK822" s="72"/>
      <c r="MBL822" s="72"/>
      <c r="MBM822" s="72"/>
      <c r="MBN822" s="72"/>
      <c r="MBO822" s="72"/>
      <c r="MBP822" s="72"/>
      <c r="MBQ822" s="72"/>
      <c r="MBR822" s="72"/>
      <c r="MBS822" s="72"/>
      <c r="MBT822" s="72"/>
      <c r="MBU822" s="72"/>
      <c r="MBV822" s="72"/>
      <c r="MBW822" s="72"/>
      <c r="MBX822" s="72"/>
      <c r="MBY822" s="72"/>
      <c r="MBZ822" s="72"/>
      <c r="MCA822" s="72"/>
      <c r="MCB822" s="72"/>
      <c r="MCC822" s="72"/>
      <c r="MCD822" s="72"/>
      <c r="MCE822" s="72"/>
      <c r="MCF822" s="72"/>
      <c r="MCG822" s="72"/>
      <c r="MCH822" s="72"/>
      <c r="MCI822" s="72"/>
      <c r="MCJ822" s="72"/>
      <c r="MCK822" s="72"/>
      <c r="MCL822" s="72"/>
      <c r="MCM822" s="72"/>
      <c r="MCN822" s="72"/>
      <c r="MCO822" s="72"/>
      <c r="MCP822" s="72"/>
      <c r="MCQ822" s="72"/>
      <c r="MCR822" s="72"/>
      <c r="MCS822" s="72"/>
      <c r="MCT822" s="72"/>
      <c r="MCU822" s="72"/>
      <c r="MCV822" s="72"/>
      <c r="MCW822" s="72"/>
      <c r="MCX822" s="72"/>
      <c r="MCY822" s="72"/>
      <c r="MCZ822" s="72"/>
      <c r="MDA822" s="72"/>
      <c r="MDB822" s="72"/>
      <c r="MDC822" s="72"/>
      <c r="MDD822" s="72"/>
      <c r="MDE822" s="72"/>
      <c r="MDF822" s="72"/>
      <c r="MDG822" s="72"/>
      <c r="MDH822" s="72"/>
      <c r="MDI822" s="72"/>
      <c r="MDJ822" s="72"/>
      <c r="MDK822" s="72"/>
      <c r="MDL822" s="72"/>
      <c r="MDM822" s="72"/>
      <c r="MDN822" s="72"/>
      <c r="MDO822" s="72"/>
      <c r="MDP822" s="72"/>
      <c r="MDQ822" s="72"/>
      <c r="MDR822" s="72"/>
      <c r="MDS822" s="72"/>
      <c r="MDT822" s="72"/>
      <c r="MDU822" s="72"/>
      <c r="MDV822" s="72"/>
      <c r="MDW822" s="72"/>
      <c r="MDX822" s="72"/>
      <c r="MDY822" s="72"/>
      <c r="MDZ822" s="72"/>
      <c r="MEA822" s="72"/>
      <c r="MEB822" s="72"/>
      <c r="MEC822" s="72"/>
      <c r="MED822" s="72"/>
      <c r="MEE822" s="72"/>
      <c r="MEF822" s="72"/>
      <c r="MEG822" s="72"/>
      <c r="MEH822" s="72"/>
      <c r="MEI822" s="72"/>
      <c r="MEJ822" s="72"/>
      <c r="MEK822" s="72"/>
      <c r="MEL822" s="72"/>
      <c r="MEM822" s="72"/>
      <c r="MEN822" s="72"/>
      <c r="MEO822" s="72"/>
      <c r="MEP822" s="72"/>
      <c r="MEQ822" s="72"/>
      <c r="MER822" s="72"/>
      <c r="MES822" s="72"/>
      <c r="MET822" s="72"/>
      <c r="MEU822" s="72"/>
      <c r="MEV822" s="72"/>
      <c r="MEW822" s="72"/>
      <c r="MEX822" s="72"/>
      <c r="MEY822" s="72"/>
      <c r="MEZ822" s="72"/>
      <c r="MFA822" s="72"/>
      <c r="MFB822" s="72"/>
      <c r="MFC822" s="72"/>
      <c r="MFD822" s="72"/>
      <c r="MFE822" s="72"/>
      <c r="MFF822" s="72"/>
      <c r="MFG822" s="72"/>
      <c r="MFH822" s="72"/>
      <c r="MFI822" s="72"/>
      <c r="MFJ822" s="72"/>
      <c r="MFK822" s="72"/>
      <c r="MFL822" s="72"/>
      <c r="MFM822" s="72"/>
      <c r="MFN822" s="72"/>
      <c r="MFO822" s="72"/>
      <c r="MFP822" s="72"/>
      <c r="MFQ822" s="72"/>
      <c r="MFR822" s="72"/>
      <c r="MFS822" s="72"/>
      <c r="MFT822" s="72"/>
      <c r="MFU822" s="72"/>
      <c r="MFV822" s="72"/>
      <c r="MFW822" s="72"/>
      <c r="MFX822" s="72"/>
      <c r="MFY822" s="72"/>
      <c r="MFZ822" s="72"/>
      <c r="MGA822" s="72"/>
      <c r="MGB822" s="72"/>
      <c r="MGC822" s="72"/>
      <c r="MGD822" s="72"/>
      <c r="MGE822" s="72"/>
      <c r="MGF822" s="72"/>
      <c r="MGG822" s="72"/>
      <c r="MGH822" s="72"/>
      <c r="MGI822" s="72"/>
      <c r="MGJ822" s="72"/>
      <c r="MGK822" s="72"/>
      <c r="MGL822" s="72"/>
      <c r="MGM822" s="72"/>
      <c r="MGN822" s="72"/>
      <c r="MGO822" s="72"/>
      <c r="MGP822" s="72"/>
      <c r="MGQ822" s="72"/>
      <c r="MGR822" s="72"/>
      <c r="MGS822" s="72"/>
      <c r="MGT822" s="72"/>
      <c r="MGU822" s="72"/>
      <c r="MGV822" s="72"/>
      <c r="MGW822" s="72"/>
      <c r="MGX822" s="72"/>
      <c r="MGY822" s="72"/>
      <c r="MGZ822" s="72"/>
      <c r="MHA822" s="72"/>
      <c r="MHB822" s="72"/>
      <c r="MHC822" s="72"/>
      <c r="MHD822" s="72"/>
      <c r="MHE822" s="72"/>
      <c r="MHF822" s="72"/>
      <c r="MHG822" s="72"/>
      <c r="MHH822" s="72"/>
      <c r="MHI822" s="72"/>
      <c r="MHJ822" s="72"/>
      <c r="MHK822" s="72"/>
      <c r="MHL822" s="72"/>
      <c r="MHM822" s="72"/>
      <c r="MHN822" s="72"/>
      <c r="MHO822" s="72"/>
      <c r="MHP822" s="72"/>
      <c r="MHQ822" s="72"/>
      <c r="MHR822" s="72"/>
      <c r="MHS822" s="72"/>
      <c r="MHT822" s="72"/>
      <c r="MHU822" s="72"/>
      <c r="MHV822" s="72"/>
      <c r="MHW822" s="72"/>
      <c r="MHX822" s="72"/>
      <c r="MHY822" s="72"/>
      <c r="MHZ822" s="72"/>
      <c r="MIA822" s="72"/>
      <c r="MIB822" s="72"/>
      <c r="MIC822" s="72"/>
      <c r="MID822" s="72"/>
      <c r="MIE822" s="72"/>
      <c r="MIF822" s="72"/>
      <c r="MIG822" s="72"/>
      <c r="MIH822" s="72"/>
      <c r="MII822" s="72"/>
      <c r="MIJ822" s="72"/>
      <c r="MIK822" s="72"/>
      <c r="MIL822" s="72"/>
      <c r="MIM822" s="72"/>
      <c r="MIN822" s="72"/>
      <c r="MIO822" s="72"/>
      <c r="MIP822" s="72"/>
      <c r="MIQ822" s="72"/>
      <c r="MIR822" s="72"/>
      <c r="MIS822" s="72"/>
      <c r="MIT822" s="72"/>
      <c r="MIU822" s="72"/>
      <c r="MIV822" s="72"/>
      <c r="MIW822" s="72"/>
      <c r="MIX822" s="72"/>
      <c r="MIY822" s="72"/>
      <c r="MIZ822" s="72"/>
      <c r="MJA822" s="72"/>
      <c r="MJB822" s="72"/>
      <c r="MJC822" s="72"/>
      <c r="MJD822" s="72"/>
      <c r="MJE822" s="72"/>
      <c r="MJF822" s="72"/>
      <c r="MJG822" s="72"/>
      <c r="MJH822" s="72"/>
      <c r="MJI822" s="72"/>
      <c r="MJJ822" s="72"/>
      <c r="MJK822" s="72"/>
      <c r="MJL822" s="72"/>
      <c r="MJM822" s="72"/>
      <c r="MJN822" s="72"/>
      <c r="MJO822" s="72"/>
      <c r="MJP822" s="72"/>
      <c r="MJQ822" s="72"/>
      <c r="MJR822" s="72"/>
      <c r="MJS822" s="72"/>
      <c r="MJT822" s="72"/>
      <c r="MJU822" s="72"/>
      <c r="MJV822" s="72"/>
      <c r="MJW822" s="72"/>
      <c r="MJX822" s="72"/>
      <c r="MJY822" s="72"/>
      <c r="MJZ822" s="72"/>
      <c r="MKA822" s="72"/>
      <c r="MKB822" s="72"/>
      <c r="MKC822" s="72"/>
      <c r="MKD822" s="72"/>
      <c r="MKE822" s="72"/>
      <c r="MKF822" s="72"/>
      <c r="MKG822" s="72"/>
      <c r="MKH822" s="72"/>
      <c r="MKI822" s="72"/>
      <c r="MKJ822" s="72"/>
      <c r="MKK822" s="72"/>
      <c r="MKL822" s="72"/>
      <c r="MKM822" s="72"/>
      <c r="MKN822" s="72"/>
      <c r="MKO822" s="72"/>
      <c r="MKP822" s="72"/>
      <c r="MKQ822" s="72"/>
      <c r="MKR822" s="72"/>
      <c r="MKS822" s="72"/>
      <c r="MKT822" s="72"/>
      <c r="MKU822" s="72"/>
      <c r="MKV822" s="72"/>
      <c r="MKW822" s="72"/>
      <c r="MKX822" s="72"/>
      <c r="MKY822" s="72"/>
      <c r="MKZ822" s="72"/>
      <c r="MLA822" s="72"/>
      <c r="MLB822" s="72"/>
      <c r="MLC822" s="72"/>
      <c r="MLD822" s="72"/>
      <c r="MLE822" s="72"/>
      <c r="MLF822" s="72"/>
      <c r="MLG822" s="72"/>
      <c r="MLH822" s="72"/>
      <c r="MLI822" s="72"/>
      <c r="MLJ822" s="72"/>
      <c r="MLK822" s="72"/>
      <c r="MLL822" s="72"/>
      <c r="MLM822" s="72"/>
      <c r="MLN822" s="72"/>
      <c r="MLO822" s="72"/>
      <c r="MLP822" s="72"/>
      <c r="MLQ822" s="72"/>
      <c r="MLR822" s="72"/>
      <c r="MLS822" s="72"/>
      <c r="MLT822" s="72"/>
      <c r="MLU822" s="72"/>
      <c r="MLV822" s="72"/>
      <c r="MLW822" s="72"/>
      <c r="MLX822" s="72"/>
      <c r="MLY822" s="72"/>
      <c r="MLZ822" s="72"/>
      <c r="MMA822" s="72"/>
      <c r="MMB822" s="72"/>
      <c r="MMC822" s="72"/>
      <c r="MMD822" s="72"/>
      <c r="MME822" s="72"/>
      <c r="MMF822" s="72"/>
      <c r="MMG822" s="72"/>
      <c r="MMH822" s="72"/>
      <c r="MMI822" s="72"/>
      <c r="MMJ822" s="72"/>
      <c r="MMK822" s="72"/>
      <c r="MML822" s="72"/>
      <c r="MMM822" s="72"/>
      <c r="MMN822" s="72"/>
      <c r="MMO822" s="72"/>
      <c r="MMP822" s="72"/>
      <c r="MMQ822" s="72"/>
      <c r="MMR822" s="72"/>
      <c r="MMS822" s="72"/>
      <c r="MMT822" s="72"/>
      <c r="MMU822" s="72"/>
      <c r="MMV822" s="72"/>
      <c r="MMW822" s="72"/>
      <c r="MMX822" s="72"/>
      <c r="MMY822" s="72"/>
      <c r="MMZ822" s="72"/>
      <c r="MNA822" s="72"/>
      <c r="MNB822" s="72"/>
      <c r="MNC822" s="72"/>
      <c r="MND822" s="72"/>
      <c r="MNE822" s="72"/>
      <c r="MNF822" s="72"/>
      <c r="MNG822" s="72"/>
      <c r="MNH822" s="72"/>
      <c r="MNI822" s="72"/>
      <c r="MNJ822" s="72"/>
      <c r="MNK822" s="72"/>
      <c r="MNL822" s="72"/>
      <c r="MNM822" s="72"/>
      <c r="MNN822" s="72"/>
      <c r="MNO822" s="72"/>
      <c r="MNP822" s="72"/>
      <c r="MNQ822" s="72"/>
      <c r="MNR822" s="72"/>
      <c r="MNS822" s="72"/>
      <c r="MNT822" s="72"/>
      <c r="MNU822" s="72"/>
      <c r="MNV822" s="72"/>
      <c r="MNW822" s="72"/>
      <c r="MNX822" s="72"/>
      <c r="MNY822" s="72"/>
      <c r="MNZ822" s="72"/>
      <c r="MOA822" s="72"/>
      <c r="MOB822" s="72"/>
      <c r="MOC822" s="72"/>
      <c r="MOD822" s="72"/>
      <c r="MOE822" s="72"/>
      <c r="MOF822" s="72"/>
      <c r="MOG822" s="72"/>
      <c r="MOH822" s="72"/>
      <c r="MOI822" s="72"/>
      <c r="MOJ822" s="72"/>
      <c r="MOK822" s="72"/>
      <c r="MOL822" s="72"/>
      <c r="MOM822" s="72"/>
      <c r="MON822" s="72"/>
      <c r="MOO822" s="72"/>
      <c r="MOP822" s="72"/>
      <c r="MOQ822" s="72"/>
      <c r="MOR822" s="72"/>
      <c r="MOS822" s="72"/>
      <c r="MOT822" s="72"/>
      <c r="MOU822" s="72"/>
      <c r="MOV822" s="72"/>
      <c r="MOW822" s="72"/>
      <c r="MOX822" s="72"/>
      <c r="MOY822" s="72"/>
      <c r="MOZ822" s="72"/>
      <c r="MPA822" s="72"/>
      <c r="MPB822" s="72"/>
      <c r="MPC822" s="72"/>
      <c r="MPD822" s="72"/>
      <c r="MPE822" s="72"/>
      <c r="MPF822" s="72"/>
      <c r="MPG822" s="72"/>
      <c r="MPH822" s="72"/>
      <c r="MPI822" s="72"/>
      <c r="MPJ822" s="72"/>
      <c r="MPK822" s="72"/>
      <c r="MPL822" s="72"/>
      <c r="MPM822" s="72"/>
      <c r="MPN822" s="72"/>
      <c r="MPO822" s="72"/>
      <c r="MPP822" s="72"/>
      <c r="MPQ822" s="72"/>
      <c r="MPR822" s="72"/>
      <c r="MPS822" s="72"/>
      <c r="MPT822" s="72"/>
      <c r="MPU822" s="72"/>
      <c r="MPV822" s="72"/>
      <c r="MPW822" s="72"/>
      <c r="MPX822" s="72"/>
      <c r="MPY822" s="72"/>
      <c r="MPZ822" s="72"/>
      <c r="MQA822" s="72"/>
      <c r="MQB822" s="72"/>
      <c r="MQC822" s="72"/>
      <c r="MQD822" s="72"/>
      <c r="MQE822" s="72"/>
      <c r="MQF822" s="72"/>
      <c r="MQG822" s="72"/>
      <c r="MQH822" s="72"/>
      <c r="MQI822" s="72"/>
      <c r="MQJ822" s="72"/>
      <c r="MQK822" s="72"/>
      <c r="MQL822" s="72"/>
      <c r="MQM822" s="72"/>
      <c r="MQN822" s="72"/>
      <c r="MQO822" s="72"/>
      <c r="MQP822" s="72"/>
      <c r="MQQ822" s="72"/>
      <c r="MQR822" s="72"/>
      <c r="MQS822" s="72"/>
      <c r="MQT822" s="72"/>
      <c r="MQU822" s="72"/>
      <c r="MQV822" s="72"/>
      <c r="MQW822" s="72"/>
      <c r="MQX822" s="72"/>
      <c r="MQY822" s="72"/>
      <c r="MQZ822" s="72"/>
      <c r="MRA822" s="72"/>
      <c r="MRB822" s="72"/>
      <c r="MRC822" s="72"/>
      <c r="MRD822" s="72"/>
      <c r="MRE822" s="72"/>
      <c r="MRF822" s="72"/>
      <c r="MRG822" s="72"/>
      <c r="MRH822" s="72"/>
      <c r="MRI822" s="72"/>
      <c r="MRJ822" s="72"/>
      <c r="MRK822" s="72"/>
      <c r="MRL822" s="72"/>
      <c r="MRM822" s="72"/>
      <c r="MRN822" s="72"/>
      <c r="MRO822" s="72"/>
      <c r="MRP822" s="72"/>
      <c r="MRQ822" s="72"/>
      <c r="MRR822" s="72"/>
      <c r="MRS822" s="72"/>
      <c r="MRT822" s="72"/>
      <c r="MRU822" s="72"/>
      <c r="MRV822" s="72"/>
      <c r="MRW822" s="72"/>
      <c r="MRX822" s="72"/>
      <c r="MRY822" s="72"/>
      <c r="MRZ822" s="72"/>
      <c r="MSA822" s="72"/>
      <c r="MSB822" s="72"/>
      <c r="MSC822" s="72"/>
      <c r="MSD822" s="72"/>
      <c r="MSE822" s="72"/>
      <c r="MSF822" s="72"/>
      <c r="MSG822" s="72"/>
      <c r="MSH822" s="72"/>
      <c r="MSI822" s="72"/>
      <c r="MSJ822" s="72"/>
      <c r="MSK822" s="72"/>
      <c r="MSL822" s="72"/>
      <c r="MSM822" s="72"/>
      <c r="MSN822" s="72"/>
      <c r="MSO822" s="72"/>
      <c r="MSP822" s="72"/>
      <c r="MSQ822" s="72"/>
      <c r="MSR822" s="72"/>
      <c r="MSS822" s="72"/>
      <c r="MST822" s="72"/>
      <c r="MSU822" s="72"/>
      <c r="MSV822" s="72"/>
      <c r="MSW822" s="72"/>
      <c r="MSX822" s="72"/>
      <c r="MSY822" s="72"/>
      <c r="MSZ822" s="72"/>
      <c r="MTA822" s="72"/>
      <c r="MTB822" s="72"/>
      <c r="MTC822" s="72"/>
      <c r="MTD822" s="72"/>
      <c r="MTE822" s="72"/>
      <c r="MTF822" s="72"/>
      <c r="MTG822" s="72"/>
      <c r="MTH822" s="72"/>
      <c r="MTI822" s="72"/>
      <c r="MTJ822" s="72"/>
      <c r="MTK822" s="72"/>
      <c r="MTL822" s="72"/>
      <c r="MTM822" s="72"/>
      <c r="MTN822" s="72"/>
      <c r="MTO822" s="72"/>
      <c r="MTP822" s="72"/>
      <c r="MTQ822" s="72"/>
      <c r="MTR822" s="72"/>
      <c r="MTS822" s="72"/>
      <c r="MTT822" s="72"/>
      <c r="MTU822" s="72"/>
      <c r="MTV822" s="72"/>
      <c r="MTW822" s="72"/>
      <c r="MTX822" s="72"/>
      <c r="MTY822" s="72"/>
      <c r="MTZ822" s="72"/>
      <c r="MUA822" s="72"/>
      <c r="MUB822" s="72"/>
      <c r="MUC822" s="72"/>
      <c r="MUD822" s="72"/>
      <c r="MUE822" s="72"/>
      <c r="MUF822" s="72"/>
      <c r="MUG822" s="72"/>
      <c r="MUH822" s="72"/>
      <c r="MUI822" s="72"/>
      <c r="MUJ822" s="72"/>
      <c r="MUK822" s="72"/>
      <c r="MUL822" s="72"/>
      <c r="MUM822" s="72"/>
      <c r="MUN822" s="72"/>
      <c r="MUO822" s="72"/>
      <c r="MUP822" s="72"/>
      <c r="MUQ822" s="72"/>
      <c r="MUR822" s="72"/>
      <c r="MUS822" s="72"/>
      <c r="MUT822" s="72"/>
      <c r="MUU822" s="72"/>
      <c r="MUV822" s="72"/>
      <c r="MUW822" s="72"/>
      <c r="MUX822" s="72"/>
      <c r="MUY822" s="72"/>
      <c r="MUZ822" s="72"/>
      <c r="MVA822" s="72"/>
      <c r="MVB822" s="72"/>
      <c r="MVC822" s="72"/>
      <c r="MVD822" s="72"/>
      <c r="MVE822" s="72"/>
      <c r="MVF822" s="72"/>
      <c r="MVG822" s="72"/>
      <c r="MVH822" s="72"/>
      <c r="MVI822" s="72"/>
      <c r="MVJ822" s="72"/>
      <c r="MVK822" s="72"/>
      <c r="MVL822" s="72"/>
      <c r="MVM822" s="72"/>
      <c r="MVN822" s="72"/>
      <c r="MVO822" s="72"/>
      <c r="MVP822" s="72"/>
      <c r="MVQ822" s="72"/>
      <c r="MVR822" s="72"/>
      <c r="MVS822" s="72"/>
      <c r="MVT822" s="72"/>
      <c r="MVU822" s="72"/>
      <c r="MVV822" s="72"/>
      <c r="MVW822" s="72"/>
      <c r="MVX822" s="72"/>
      <c r="MVY822" s="72"/>
      <c r="MVZ822" s="72"/>
      <c r="MWA822" s="72"/>
      <c r="MWB822" s="72"/>
      <c r="MWC822" s="72"/>
      <c r="MWD822" s="72"/>
      <c r="MWE822" s="72"/>
      <c r="MWF822" s="72"/>
      <c r="MWG822" s="72"/>
      <c r="MWH822" s="72"/>
      <c r="MWI822" s="72"/>
      <c r="MWJ822" s="72"/>
      <c r="MWK822" s="72"/>
      <c r="MWL822" s="72"/>
      <c r="MWM822" s="72"/>
      <c r="MWN822" s="72"/>
      <c r="MWO822" s="72"/>
      <c r="MWP822" s="72"/>
      <c r="MWQ822" s="72"/>
      <c r="MWR822" s="72"/>
      <c r="MWS822" s="72"/>
      <c r="MWT822" s="72"/>
      <c r="MWU822" s="72"/>
      <c r="MWV822" s="72"/>
      <c r="MWW822" s="72"/>
      <c r="MWX822" s="72"/>
      <c r="MWY822" s="72"/>
      <c r="MWZ822" s="72"/>
      <c r="MXA822" s="72"/>
      <c r="MXB822" s="72"/>
      <c r="MXC822" s="72"/>
      <c r="MXD822" s="72"/>
      <c r="MXE822" s="72"/>
      <c r="MXF822" s="72"/>
      <c r="MXG822" s="72"/>
      <c r="MXH822" s="72"/>
      <c r="MXI822" s="72"/>
      <c r="MXJ822" s="72"/>
      <c r="MXK822" s="72"/>
      <c r="MXL822" s="72"/>
      <c r="MXM822" s="72"/>
      <c r="MXN822" s="72"/>
      <c r="MXO822" s="72"/>
      <c r="MXP822" s="72"/>
      <c r="MXQ822" s="72"/>
      <c r="MXR822" s="72"/>
      <c r="MXS822" s="72"/>
      <c r="MXT822" s="72"/>
      <c r="MXU822" s="72"/>
      <c r="MXV822" s="72"/>
      <c r="MXW822" s="72"/>
      <c r="MXX822" s="72"/>
      <c r="MXY822" s="72"/>
      <c r="MXZ822" s="72"/>
      <c r="MYA822" s="72"/>
      <c r="MYB822" s="72"/>
      <c r="MYC822" s="72"/>
      <c r="MYD822" s="72"/>
      <c r="MYE822" s="72"/>
      <c r="MYF822" s="72"/>
      <c r="MYG822" s="72"/>
      <c r="MYH822" s="72"/>
      <c r="MYI822" s="72"/>
      <c r="MYJ822" s="72"/>
      <c r="MYK822" s="72"/>
      <c r="MYL822" s="72"/>
      <c r="MYM822" s="72"/>
      <c r="MYN822" s="72"/>
      <c r="MYO822" s="72"/>
      <c r="MYP822" s="72"/>
      <c r="MYQ822" s="72"/>
      <c r="MYR822" s="72"/>
      <c r="MYS822" s="72"/>
      <c r="MYT822" s="72"/>
      <c r="MYU822" s="72"/>
      <c r="MYV822" s="72"/>
      <c r="MYW822" s="72"/>
      <c r="MYX822" s="72"/>
      <c r="MYY822" s="72"/>
      <c r="MYZ822" s="72"/>
      <c r="MZA822" s="72"/>
      <c r="MZB822" s="72"/>
      <c r="MZC822" s="72"/>
      <c r="MZD822" s="72"/>
      <c r="MZE822" s="72"/>
      <c r="MZF822" s="72"/>
      <c r="MZG822" s="72"/>
      <c r="MZH822" s="72"/>
      <c r="MZI822" s="72"/>
      <c r="MZJ822" s="72"/>
      <c r="MZK822" s="72"/>
      <c r="MZL822" s="72"/>
      <c r="MZM822" s="72"/>
      <c r="MZN822" s="72"/>
      <c r="MZO822" s="72"/>
      <c r="MZP822" s="72"/>
      <c r="MZQ822" s="72"/>
      <c r="MZR822" s="72"/>
      <c r="MZS822" s="72"/>
      <c r="MZT822" s="72"/>
      <c r="MZU822" s="72"/>
      <c r="MZV822" s="72"/>
      <c r="MZW822" s="72"/>
      <c r="MZX822" s="72"/>
      <c r="MZY822" s="72"/>
      <c r="MZZ822" s="72"/>
      <c r="NAA822" s="72"/>
      <c r="NAB822" s="72"/>
      <c r="NAC822" s="72"/>
      <c r="NAD822" s="72"/>
      <c r="NAE822" s="72"/>
      <c r="NAF822" s="72"/>
      <c r="NAG822" s="72"/>
      <c r="NAH822" s="72"/>
      <c r="NAI822" s="72"/>
      <c r="NAJ822" s="72"/>
      <c r="NAK822" s="72"/>
      <c r="NAL822" s="72"/>
      <c r="NAM822" s="72"/>
      <c r="NAN822" s="72"/>
      <c r="NAO822" s="72"/>
      <c r="NAP822" s="72"/>
      <c r="NAQ822" s="72"/>
      <c r="NAR822" s="72"/>
      <c r="NAS822" s="72"/>
      <c r="NAT822" s="72"/>
      <c r="NAU822" s="72"/>
      <c r="NAV822" s="72"/>
      <c r="NAW822" s="72"/>
      <c r="NAX822" s="72"/>
      <c r="NAY822" s="72"/>
      <c r="NAZ822" s="72"/>
      <c r="NBA822" s="72"/>
      <c r="NBB822" s="72"/>
      <c r="NBC822" s="72"/>
      <c r="NBD822" s="72"/>
      <c r="NBE822" s="72"/>
      <c r="NBF822" s="72"/>
      <c r="NBG822" s="72"/>
      <c r="NBH822" s="72"/>
      <c r="NBI822" s="72"/>
      <c r="NBJ822" s="72"/>
      <c r="NBK822" s="72"/>
      <c r="NBL822" s="72"/>
      <c r="NBM822" s="72"/>
      <c r="NBN822" s="72"/>
      <c r="NBO822" s="72"/>
      <c r="NBP822" s="72"/>
      <c r="NBQ822" s="72"/>
      <c r="NBR822" s="72"/>
      <c r="NBS822" s="72"/>
      <c r="NBT822" s="72"/>
      <c r="NBU822" s="72"/>
      <c r="NBV822" s="72"/>
      <c r="NBW822" s="72"/>
      <c r="NBX822" s="72"/>
      <c r="NBY822" s="72"/>
      <c r="NBZ822" s="72"/>
      <c r="NCA822" s="72"/>
      <c r="NCB822" s="72"/>
      <c r="NCC822" s="72"/>
      <c r="NCD822" s="72"/>
      <c r="NCE822" s="72"/>
      <c r="NCF822" s="72"/>
      <c r="NCG822" s="72"/>
      <c r="NCH822" s="72"/>
      <c r="NCI822" s="72"/>
      <c r="NCJ822" s="72"/>
      <c r="NCK822" s="72"/>
      <c r="NCL822" s="72"/>
      <c r="NCM822" s="72"/>
      <c r="NCN822" s="72"/>
      <c r="NCO822" s="72"/>
      <c r="NCP822" s="72"/>
      <c r="NCQ822" s="72"/>
      <c r="NCR822" s="72"/>
      <c r="NCS822" s="72"/>
      <c r="NCT822" s="72"/>
      <c r="NCU822" s="72"/>
      <c r="NCV822" s="72"/>
      <c r="NCW822" s="72"/>
      <c r="NCX822" s="72"/>
      <c r="NCY822" s="72"/>
      <c r="NCZ822" s="72"/>
      <c r="NDA822" s="72"/>
      <c r="NDB822" s="72"/>
      <c r="NDC822" s="72"/>
      <c r="NDD822" s="72"/>
      <c r="NDE822" s="72"/>
      <c r="NDF822" s="72"/>
      <c r="NDG822" s="72"/>
      <c r="NDH822" s="72"/>
      <c r="NDI822" s="72"/>
      <c r="NDJ822" s="72"/>
      <c r="NDK822" s="72"/>
      <c r="NDL822" s="72"/>
      <c r="NDM822" s="72"/>
      <c r="NDN822" s="72"/>
      <c r="NDO822" s="72"/>
      <c r="NDP822" s="72"/>
      <c r="NDQ822" s="72"/>
      <c r="NDR822" s="72"/>
      <c r="NDS822" s="72"/>
      <c r="NDT822" s="72"/>
      <c r="NDU822" s="72"/>
      <c r="NDV822" s="72"/>
      <c r="NDW822" s="72"/>
      <c r="NDX822" s="72"/>
      <c r="NDY822" s="72"/>
      <c r="NDZ822" s="72"/>
      <c r="NEA822" s="72"/>
      <c r="NEB822" s="72"/>
      <c r="NEC822" s="72"/>
      <c r="NED822" s="72"/>
      <c r="NEE822" s="72"/>
      <c r="NEF822" s="72"/>
      <c r="NEG822" s="72"/>
      <c r="NEH822" s="72"/>
      <c r="NEI822" s="72"/>
      <c r="NEJ822" s="72"/>
      <c r="NEK822" s="72"/>
      <c r="NEL822" s="72"/>
      <c r="NEM822" s="72"/>
      <c r="NEN822" s="72"/>
      <c r="NEO822" s="72"/>
      <c r="NEP822" s="72"/>
      <c r="NEQ822" s="72"/>
      <c r="NER822" s="72"/>
      <c r="NES822" s="72"/>
      <c r="NET822" s="72"/>
      <c r="NEU822" s="72"/>
      <c r="NEV822" s="72"/>
      <c r="NEW822" s="72"/>
      <c r="NEX822" s="72"/>
      <c r="NEY822" s="72"/>
      <c r="NEZ822" s="72"/>
      <c r="NFA822" s="72"/>
      <c r="NFB822" s="72"/>
      <c r="NFC822" s="72"/>
      <c r="NFD822" s="72"/>
      <c r="NFE822" s="72"/>
      <c r="NFF822" s="72"/>
      <c r="NFG822" s="72"/>
      <c r="NFH822" s="72"/>
      <c r="NFI822" s="72"/>
      <c r="NFJ822" s="72"/>
      <c r="NFK822" s="72"/>
      <c r="NFL822" s="72"/>
      <c r="NFM822" s="72"/>
      <c r="NFN822" s="72"/>
      <c r="NFO822" s="72"/>
      <c r="NFP822" s="72"/>
      <c r="NFQ822" s="72"/>
      <c r="NFR822" s="72"/>
      <c r="NFS822" s="72"/>
      <c r="NFT822" s="72"/>
      <c r="NFU822" s="72"/>
      <c r="NFV822" s="72"/>
      <c r="NFW822" s="72"/>
      <c r="NFX822" s="72"/>
      <c r="NFY822" s="72"/>
      <c r="NFZ822" s="72"/>
      <c r="NGA822" s="72"/>
      <c r="NGB822" s="72"/>
      <c r="NGC822" s="72"/>
      <c r="NGD822" s="72"/>
      <c r="NGE822" s="72"/>
      <c r="NGF822" s="72"/>
      <c r="NGG822" s="72"/>
      <c r="NGH822" s="72"/>
      <c r="NGI822" s="72"/>
      <c r="NGJ822" s="72"/>
      <c r="NGK822" s="72"/>
      <c r="NGL822" s="72"/>
      <c r="NGM822" s="72"/>
      <c r="NGN822" s="72"/>
      <c r="NGO822" s="72"/>
      <c r="NGP822" s="72"/>
      <c r="NGQ822" s="72"/>
      <c r="NGR822" s="72"/>
      <c r="NGS822" s="72"/>
      <c r="NGT822" s="72"/>
      <c r="NGU822" s="72"/>
      <c r="NGV822" s="72"/>
      <c r="NGW822" s="72"/>
      <c r="NGX822" s="72"/>
      <c r="NGY822" s="72"/>
      <c r="NGZ822" s="72"/>
      <c r="NHA822" s="72"/>
      <c r="NHB822" s="72"/>
      <c r="NHC822" s="72"/>
      <c r="NHD822" s="72"/>
      <c r="NHE822" s="72"/>
      <c r="NHF822" s="72"/>
      <c r="NHG822" s="72"/>
      <c r="NHH822" s="72"/>
      <c r="NHI822" s="72"/>
      <c r="NHJ822" s="72"/>
      <c r="NHK822" s="72"/>
      <c r="NHL822" s="72"/>
      <c r="NHM822" s="72"/>
      <c r="NHN822" s="72"/>
      <c r="NHO822" s="72"/>
      <c r="NHP822" s="72"/>
      <c r="NHQ822" s="72"/>
      <c r="NHR822" s="72"/>
      <c r="NHS822" s="72"/>
      <c r="NHT822" s="72"/>
      <c r="NHU822" s="72"/>
      <c r="NHV822" s="72"/>
      <c r="NHW822" s="72"/>
      <c r="NHX822" s="72"/>
      <c r="NHY822" s="72"/>
      <c r="NHZ822" s="72"/>
      <c r="NIA822" s="72"/>
      <c r="NIB822" s="72"/>
      <c r="NIC822" s="72"/>
      <c r="NID822" s="72"/>
      <c r="NIE822" s="72"/>
      <c r="NIF822" s="72"/>
      <c r="NIG822" s="72"/>
      <c r="NIH822" s="72"/>
      <c r="NII822" s="72"/>
      <c r="NIJ822" s="72"/>
      <c r="NIK822" s="72"/>
      <c r="NIL822" s="72"/>
      <c r="NIM822" s="72"/>
      <c r="NIN822" s="72"/>
      <c r="NIO822" s="72"/>
      <c r="NIP822" s="72"/>
      <c r="NIQ822" s="72"/>
      <c r="NIR822" s="72"/>
      <c r="NIS822" s="72"/>
      <c r="NIT822" s="72"/>
      <c r="NIU822" s="72"/>
      <c r="NIV822" s="72"/>
      <c r="NIW822" s="72"/>
      <c r="NIX822" s="72"/>
      <c r="NIY822" s="72"/>
      <c r="NIZ822" s="72"/>
      <c r="NJA822" s="72"/>
      <c r="NJB822" s="72"/>
      <c r="NJC822" s="72"/>
      <c r="NJD822" s="72"/>
      <c r="NJE822" s="72"/>
      <c r="NJF822" s="72"/>
      <c r="NJG822" s="72"/>
      <c r="NJH822" s="72"/>
      <c r="NJI822" s="72"/>
      <c r="NJJ822" s="72"/>
      <c r="NJK822" s="72"/>
      <c r="NJL822" s="72"/>
      <c r="NJM822" s="72"/>
      <c r="NJN822" s="72"/>
      <c r="NJO822" s="72"/>
      <c r="NJP822" s="72"/>
      <c r="NJQ822" s="72"/>
      <c r="NJR822" s="72"/>
      <c r="NJS822" s="72"/>
      <c r="NJT822" s="72"/>
      <c r="NJU822" s="72"/>
      <c r="NJV822" s="72"/>
      <c r="NJW822" s="72"/>
      <c r="NJX822" s="72"/>
      <c r="NJY822" s="72"/>
      <c r="NJZ822" s="72"/>
      <c r="NKA822" s="72"/>
      <c r="NKB822" s="72"/>
      <c r="NKC822" s="72"/>
      <c r="NKD822" s="72"/>
      <c r="NKE822" s="72"/>
      <c r="NKF822" s="72"/>
      <c r="NKG822" s="72"/>
      <c r="NKH822" s="72"/>
      <c r="NKI822" s="72"/>
      <c r="NKJ822" s="72"/>
      <c r="NKK822" s="72"/>
      <c r="NKL822" s="72"/>
      <c r="NKM822" s="72"/>
      <c r="NKN822" s="72"/>
      <c r="NKO822" s="72"/>
      <c r="NKP822" s="72"/>
      <c r="NKQ822" s="72"/>
      <c r="NKR822" s="72"/>
      <c r="NKS822" s="72"/>
      <c r="NKT822" s="72"/>
      <c r="NKU822" s="72"/>
      <c r="NKV822" s="72"/>
      <c r="NKW822" s="72"/>
      <c r="NKX822" s="72"/>
      <c r="NKY822" s="72"/>
      <c r="NKZ822" s="72"/>
      <c r="NLA822" s="72"/>
      <c r="NLB822" s="72"/>
      <c r="NLC822" s="72"/>
      <c r="NLD822" s="72"/>
      <c r="NLE822" s="72"/>
      <c r="NLF822" s="72"/>
      <c r="NLG822" s="72"/>
      <c r="NLH822" s="72"/>
      <c r="NLI822" s="72"/>
      <c r="NLJ822" s="72"/>
      <c r="NLK822" s="72"/>
      <c r="NLL822" s="72"/>
      <c r="NLM822" s="72"/>
      <c r="NLN822" s="72"/>
      <c r="NLO822" s="72"/>
      <c r="NLP822" s="72"/>
      <c r="NLQ822" s="72"/>
      <c r="NLR822" s="72"/>
      <c r="NLS822" s="72"/>
      <c r="NLT822" s="72"/>
      <c r="NLU822" s="72"/>
      <c r="NLV822" s="72"/>
      <c r="NLW822" s="72"/>
      <c r="NLX822" s="72"/>
      <c r="NLY822" s="72"/>
      <c r="NLZ822" s="72"/>
      <c r="NMA822" s="72"/>
      <c r="NMB822" s="72"/>
      <c r="NMC822" s="72"/>
      <c r="NMD822" s="72"/>
      <c r="NME822" s="72"/>
      <c r="NMF822" s="72"/>
      <c r="NMG822" s="72"/>
      <c r="NMH822" s="72"/>
      <c r="NMI822" s="72"/>
      <c r="NMJ822" s="72"/>
      <c r="NMK822" s="72"/>
      <c r="NML822" s="72"/>
      <c r="NMM822" s="72"/>
      <c r="NMN822" s="72"/>
      <c r="NMO822" s="72"/>
      <c r="NMP822" s="72"/>
      <c r="NMQ822" s="72"/>
      <c r="NMR822" s="72"/>
      <c r="NMS822" s="72"/>
      <c r="NMT822" s="72"/>
      <c r="NMU822" s="72"/>
      <c r="NMV822" s="72"/>
      <c r="NMW822" s="72"/>
      <c r="NMX822" s="72"/>
      <c r="NMY822" s="72"/>
      <c r="NMZ822" s="72"/>
      <c r="NNA822" s="72"/>
      <c r="NNB822" s="72"/>
      <c r="NNC822" s="72"/>
      <c r="NND822" s="72"/>
      <c r="NNE822" s="72"/>
      <c r="NNF822" s="72"/>
      <c r="NNG822" s="72"/>
      <c r="NNH822" s="72"/>
      <c r="NNI822" s="72"/>
      <c r="NNJ822" s="72"/>
      <c r="NNK822" s="72"/>
      <c r="NNL822" s="72"/>
      <c r="NNM822" s="72"/>
      <c r="NNN822" s="72"/>
      <c r="NNO822" s="72"/>
      <c r="NNP822" s="72"/>
      <c r="NNQ822" s="72"/>
      <c r="NNR822" s="72"/>
      <c r="NNS822" s="72"/>
      <c r="NNT822" s="72"/>
      <c r="NNU822" s="72"/>
      <c r="NNV822" s="72"/>
      <c r="NNW822" s="72"/>
      <c r="NNX822" s="72"/>
      <c r="NNY822" s="72"/>
      <c r="NNZ822" s="72"/>
      <c r="NOA822" s="72"/>
      <c r="NOB822" s="72"/>
      <c r="NOC822" s="72"/>
      <c r="NOD822" s="72"/>
      <c r="NOE822" s="72"/>
      <c r="NOF822" s="72"/>
      <c r="NOG822" s="72"/>
      <c r="NOH822" s="72"/>
      <c r="NOI822" s="72"/>
      <c r="NOJ822" s="72"/>
      <c r="NOK822" s="72"/>
      <c r="NOL822" s="72"/>
      <c r="NOM822" s="72"/>
      <c r="NON822" s="72"/>
      <c r="NOO822" s="72"/>
      <c r="NOP822" s="72"/>
      <c r="NOQ822" s="72"/>
      <c r="NOR822" s="72"/>
      <c r="NOS822" s="72"/>
      <c r="NOT822" s="72"/>
      <c r="NOU822" s="72"/>
      <c r="NOV822" s="72"/>
      <c r="NOW822" s="72"/>
      <c r="NOX822" s="72"/>
      <c r="NOY822" s="72"/>
      <c r="NOZ822" s="72"/>
      <c r="NPA822" s="72"/>
      <c r="NPB822" s="72"/>
      <c r="NPC822" s="72"/>
      <c r="NPD822" s="72"/>
      <c r="NPE822" s="72"/>
      <c r="NPF822" s="72"/>
      <c r="NPG822" s="72"/>
      <c r="NPH822" s="72"/>
      <c r="NPI822" s="72"/>
      <c r="NPJ822" s="72"/>
      <c r="NPK822" s="72"/>
      <c r="NPL822" s="72"/>
      <c r="NPM822" s="72"/>
      <c r="NPN822" s="72"/>
      <c r="NPO822" s="72"/>
      <c r="NPP822" s="72"/>
      <c r="NPQ822" s="72"/>
      <c r="NPR822" s="72"/>
      <c r="NPS822" s="72"/>
      <c r="NPT822" s="72"/>
      <c r="NPU822" s="72"/>
      <c r="NPV822" s="72"/>
      <c r="NPW822" s="72"/>
      <c r="NPX822" s="72"/>
      <c r="NPY822" s="72"/>
      <c r="NPZ822" s="72"/>
      <c r="NQA822" s="72"/>
      <c r="NQB822" s="72"/>
      <c r="NQC822" s="72"/>
      <c r="NQD822" s="72"/>
      <c r="NQE822" s="72"/>
      <c r="NQF822" s="72"/>
      <c r="NQG822" s="72"/>
      <c r="NQH822" s="72"/>
      <c r="NQI822" s="72"/>
      <c r="NQJ822" s="72"/>
      <c r="NQK822" s="72"/>
      <c r="NQL822" s="72"/>
      <c r="NQM822" s="72"/>
      <c r="NQN822" s="72"/>
      <c r="NQO822" s="72"/>
      <c r="NQP822" s="72"/>
      <c r="NQQ822" s="72"/>
      <c r="NQR822" s="72"/>
      <c r="NQS822" s="72"/>
      <c r="NQT822" s="72"/>
      <c r="NQU822" s="72"/>
      <c r="NQV822" s="72"/>
      <c r="NQW822" s="72"/>
      <c r="NQX822" s="72"/>
      <c r="NQY822" s="72"/>
      <c r="NQZ822" s="72"/>
      <c r="NRA822" s="72"/>
      <c r="NRB822" s="72"/>
      <c r="NRC822" s="72"/>
      <c r="NRD822" s="72"/>
      <c r="NRE822" s="72"/>
      <c r="NRF822" s="72"/>
      <c r="NRG822" s="72"/>
      <c r="NRH822" s="72"/>
      <c r="NRI822" s="72"/>
      <c r="NRJ822" s="72"/>
      <c r="NRK822" s="72"/>
      <c r="NRL822" s="72"/>
      <c r="NRM822" s="72"/>
      <c r="NRN822" s="72"/>
      <c r="NRO822" s="72"/>
      <c r="NRP822" s="72"/>
      <c r="NRQ822" s="72"/>
      <c r="NRR822" s="72"/>
      <c r="NRS822" s="72"/>
      <c r="NRT822" s="72"/>
      <c r="NRU822" s="72"/>
      <c r="NRV822" s="72"/>
      <c r="NRW822" s="72"/>
      <c r="NRX822" s="72"/>
      <c r="NRY822" s="72"/>
      <c r="NRZ822" s="72"/>
      <c r="NSA822" s="72"/>
      <c r="NSB822" s="72"/>
      <c r="NSC822" s="72"/>
      <c r="NSD822" s="72"/>
      <c r="NSE822" s="72"/>
      <c r="NSF822" s="72"/>
      <c r="NSG822" s="72"/>
      <c r="NSH822" s="72"/>
      <c r="NSI822" s="72"/>
      <c r="NSJ822" s="72"/>
      <c r="NSK822" s="72"/>
      <c r="NSL822" s="72"/>
      <c r="NSM822" s="72"/>
      <c r="NSN822" s="72"/>
      <c r="NSO822" s="72"/>
      <c r="NSP822" s="72"/>
      <c r="NSQ822" s="72"/>
      <c r="NSR822" s="72"/>
      <c r="NSS822" s="72"/>
      <c r="NST822" s="72"/>
      <c r="NSU822" s="72"/>
      <c r="NSV822" s="72"/>
      <c r="NSW822" s="72"/>
      <c r="NSX822" s="72"/>
      <c r="NSY822" s="72"/>
      <c r="NSZ822" s="72"/>
      <c r="NTA822" s="72"/>
      <c r="NTB822" s="72"/>
      <c r="NTC822" s="72"/>
      <c r="NTD822" s="72"/>
      <c r="NTE822" s="72"/>
      <c r="NTF822" s="72"/>
      <c r="NTG822" s="72"/>
      <c r="NTH822" s="72"/>
      <c r="NTI822" s="72"/>
      <c r="NTJ822" s="72"/>
      <c r="NTK822" s="72"/>
      <c r="NTL822" s="72"/>
      <c r="NTM822" s="72"/>
      <c r="NTN822" s="72"/>
      <c r="NTO822" s="72"/>
      <c r="NTP822" s="72"/>
      <c r="NTQ822" s="72"/>
      <c r="NTR822" s="72"/>
      <c r="NTS822" s="72"/>
      <c r="NTT822" s="72"/>
      <c r="NTU822" s="72"/>
      <c r="NTV822" s="72"/>
      <c r="NTW822" s="72"/>
      <c r="NTX822" s="72"/>
      <c r="NTY822" s="72"/>
      <c r="NTZ822" s="72"/>
      <c r="NUA822" s="72"/>
      <c r="NUB822" s="72"/>
      <c r="NUC822" s="72"/>
      <c r="NUD822" s="72"/>
      <c r="NUE822" s="72"/>
      <c r="NUF822" s="72"/>
      <c r="NUG822" s="72"/>
      <c r="NUH822" s="72"/>
      <c r="NUI822" s="72"/>
      <c r="NUJ822" s="72"/>
      <c r="NUK822" s="72"/>
      <c r="NUL822" s="72"/>
      <c r="NUM822" s="72"/>
      <c r="NUN822" s="72"/>
      <c r="NUO822" s="72"/>
      <c r="NUP822" s="72"/>
      <c r="NUQ822" s="72"/>
      <c r="NUR822" s="72"/>
      <c r="NUS822" s="72"/>
      <c r="NUT822" s="72"/>
      <c r="NUU822" s="72"/>
      <c r="NUV822" s="72"/>
      <c r="NUW822" s="72"/>
      <c r="NUX822" s="72"/>
      <c r="NUY822" s="72"/>
      <c r="NUZ822" s="72"/>
      <c r="NVA822" s="72"/>
      <c r="NVB822" s="72"/>
      <c r="NVC822" s="72"/>
      <c r="NVD822" s="72"/>
      <c r="NVE822" s="72"/>
      <c r="NVF822" s="72"/>
      <c r="NVG822" s="72"/>
      <c r="NVH822" s="72"/>
      <c r="NVI822" s="72"/>
      <c r="NVJ822" s="72"/>
      <c r="NVK822" s="72"/>
      <c r="NVL822" s="72"/>
      <c r="NVM822" s="72"/>
      <c r="NVN822" s="72"/>
      <c r="NVO822" s="72"/>
      <c r="NVP822" s="72"/>
      <c r="NVQ822" s="72"/>
      <c r="NVR822" s="72"/>
      <c r="NVS822" s="72"/>
      <c r="NVT822" s="72"/>
      <c r="NVU822" s="72"/>
      <c r="NVV822" s="72"/>
      <c r="NVW822" s="72"/>
      <c r="NVX822" s="72"/>
      <c r="NVY822" s="72"/>
      <c r="NVZ822" s="72"/>
      <c r="NWA822" s="72"/>
      <c r="NWB822" s="72"/>
      <c r="NWC822" s="72"/>
      <c r="NWD822" s="72"/>
      <c r="NWE822" s="72"/>
      <c r="NWF822" s="72"/>
      <c r="NWG822" s="72"/>
      <c r="NWH822" s="72"/>
      <c r="NWI822" s="72"/>
      <c r="NWJ822" s="72"/>
      <c r="NWK822" s="72"/>
      <c r="NWL822" s="72"/>
      <c r="NWM822" s="72"/>
      <c r="NWN822" s="72"/>
      <c r="NWO822" s="72"/>
      <c r="NWP822" s="72"/>
      <c r="NWQ822" s="72"/>
      <c r="NWR822" s="72"/>
      <c r="NWS822" s="72"/>
      <c r="NWT822" s="72"/>
      <c r="NWU822" s="72"/>
      <c r="NWV822" s="72"/>
      <c r="NWW822" s="72"/>
      <c r="NWX822" s="72"/>
      <c r="NWY822" s="72"/>
      <c r="NWZ822" s="72"/>
      <c r="NXA822" s="72"/>
      <c r="NXB822" s="72"/>
      <c r="NXC822" s="72"/>
      <c r="NXD822" s="72"/>
      <c r="NXE822" s="72"/>
      <c r="NXF822" s="72"/>
      <c r="NXG822" s="72"/>
      <c r="NXH822" s="72"/>
      <c r="NXI822" s="72"/>
      <c r="NXJ822" s="72"/>
      <c r="NXK822" s="72"/>
      <c r="NXL822" s="72"/>
      <c r="NXM822" s="72"/>
      <c r="NXN822" s="72"/>
      <c r="NXO822" s="72"/>
      <c r="NXP822" s="72"/>
      <c r="NXQ822" s="72"/>
      <c r="NXR822" s="72"/>
      <c r="NXS822" s="72"/>
      <c r="NXT822" s="72"/>
      <c r="NXU822" s="72"/>
      <c r="NXV822" s="72"/>
      <c r="NXW822" s="72"/>
      <c r="NXX822" s="72"/>
      <c r="NXY822" s="72"/>
      <c r="NXZ822" s="72"/>
      <c r="NYA822" s="72"/>
      <c r="NYB822" s="72"/>
      <c r="NYC822" s="72"/>
      <c r="NYD822" s="72"/>
      <c r="NYE822" s="72"/>
      <c r="NYF822" s="72"/>
      <c r="NYG822" s="72"/>
      <c r="NYH822" s="72"/>
      <c r="NYI822" s="72"/>
      <c r="NYJ822" s="72"/>
      <c r="NYK822" s="72"/>
      <c r="NYL822" s="72"/>
      <c r="NYM822" s="72"/>
      <c r="NYN822" s="72"/>
      <c r="NYO822" s="72"/>
      <c r="NYP822" s="72"/>
      <c r="NYQ822" s="72"/>
      <c r="NYR822" s="72"/>
      <c r="NYS822" s="72"/>
      <c r="NYT822" s="72"/>
      <c r="NYU822" s="72"/>
      <c r="NYV822" s="72"/>
      <c r="NYW822" s="72"/>
      <c r="NYX822" s="72"/>
      <c r="NYY822" s="72"/>
      <c r="NYZ822" s="72"/>
      <c r="NZA822" s="72"/>
      <c r="NZB822" s="72"/>
      <c r="NZC822" s="72"/>
      <c r="NZD822" s="72"/>
      <c r="NZE822" s="72"/>
      <c r="NZF822" s="72"/>
      <c r="NZG822" s="72"/>
      <c r="NZH822" s="72"/>
      <c r="NZI822" s="72"/>
      <c r="NZJ822" s="72"/>
      <c r="NZK822" s="72"/>
      <c r="NZL822" s="72"/>
      <c r="NZM822" s="72"/>
      <c r="NZN822" s="72"/>
      <c r="NZO822" s="72"/>
      <c r="NZP822" s="72"/>
      <c r="NZQ822" s="72"/>
      <c r="NZR822" s="72"/>
      <c r="NZS822" s="72"/>
      <c r="NZT822" s="72"/>
      <c r="NZU822" s="72"/>
      <c r="NZV822" s="72"/>
      <c r="NZW822" s="72"/>
      <c r="NZX822" s="72"/>
      <c r="NZY822" s="72"/>
      <c r="NZZ822" s="72"/>
      <c r="OAA822" s="72"/>
      <c r="OAB822" s="72"/>
      <c r="OAC822" s="72"/>
      <c r="OAD822" s="72"/>
      <c r="OAE822" s="72"/>
      <c r="OAF822" s="72"/>
      <c r="OAG822" s="72"/>
      <c r="OAH822" s="72"/>
      <c r="OAI822" s="72"/>
      <c r="OAJ822" s="72"/>
      <c r="OAK822" s="72"/>
      <c r="OAL822" s="72"/>
      <c r="OAM822" s="72"/>
      <c r="OAN822" s="72"/>
      <c r="OAO822" s="72"/>
      <c r="OAP822" s="72"/>
      <c r="OAQ822" s="72"/>
      <c r="OAR822" s="72"/>
      <c r="OAS822" s="72"/>
      <c r="OAT822" s="72"/>
      <c r="OAU822" s="72"/>
      <c r="OAV822" s="72"/>
      <c r="OAW822" s="72"/>
      <c r="OAX822" s="72"/>
      <c r="OAY822" s="72"/>
      <c r="OAZ822" s="72"/>
      <c r="OBA822" s="72"/>
      <c r="OBB822" s="72"/>
      <c r="OBC822" s="72"/>
      <c r="OBD822" s="72"/>
      <c r="OBE822" s="72"/>
      <c r="OBF822" s="72"/>
      <c r="OBG822" s="72"/>
      <c r="OBH822" s="72"/>
      <c r="OBI822" s="72"/>
      <c r="OBJ822" s="72"/>
      <c r="OBK822" s="72"/>
      <c r="OBL822" s="72"/>
      <c r="OBM822" s="72"/>
      <c r="OBN822" s="72"/>
      <c r="OBO822" s="72"/>
      <c r="OBP822" s="72"/>
      <c r="OBQ822" s="72"/>
      <c r="OBR822" s="72"/>
      <c r="OBS822" s="72"/>
      <c r="OBT822" s="72"/>
      <c r="OBU822" s="72"/>
      <c r="OBV822" s="72"/>
      <c r="OBW822" s="72"/>
      <c r="OBX822" s="72"/>
      <c r="OBY822" s="72"/>
      <c r="OBZ822" s="72"/>
      <c r="OCA822" s="72"/>
      <c r="OCB822" s="72"/>
      <c r="OCC822" s="72"/>
      <c r="OCD822" s="72"/>
      <c r="OCE822" s="72"/>
      <c r="OCF822" s="72"/>
      <c r="OCG822" s="72"/>
      <c r="OCH822" s="72"/>
      <c r="OCI822" s="72"/>
      <c r="OCJ822" s="72"/>
      <c r="OCK822" s="72"/>
      <c r="OCL822" s="72"/>
      <c r="OCM822" s="72"/>
      <c r="OCN822" s="72"/>
      <c r="OCO822" s="72"/>
      <c r="OCP822" s="72"/>
      <c r="OCQ822" s="72"/>
      <c r="OCR822" s="72"/>
      <c r="OCS822" s="72"/>
      <c r="OCT822" s="72"/>
      <c r="OCU822" s="72"/>
      <c r="OCV822" s="72"/>
      <c r="OCW822" s="72"/>
      <c r="OCX822" s="72"/>
      <c r="OCY822" s="72"/>
      <c r="OCZ822" s="72"/>
      <c r="ODA822" s="72"/>
      <c r="ODB822" s="72"/>
      <c r="ODC822" s="72"/>
      <c r="ODD822" s="72"/>
      <c r="ODE822" s="72"/>
      <c r="ODF822" s="72"/>
      <c r="ODG822" s="72"/>
      <c r="ODH822" s="72"/>
      <c r="ODI822" s="72"/>
      <c r="ODJ822" s="72"/>
      <c r="ODK822" s="72"/>
      <c r="ODL822" s="72"/>
      <c r="ODM822" s="72"/>
      <c r="ODN822" s="72"/>
      <c r="ODO822" s="72"/>
      <c r="ODP822" s="72"/>
      <c r="ODQ822" s="72"/>
      <c r="ODR822" s="72"/>
      <c r="ODS822" s="72"/>
      <c r="ODT822" s="72"/>
      <c r="ODU822" s="72"/>
      <c r="ODV822" s="72"/>
      <c r="ODW822" s="72"/>
      <c r="ODX822" s="72"/>
      <c r="ODY822" s="72"/>
      <c r="ODZ822" s="72"/>
      <c r="OEA822" s="72"/>
      <c r="OEB822" s="72"/>
      <c r="OEC822" s="72"/>
      <c r="OED822" s="72"/>
      <c r="OEE822" s="72"/>
      <c r="OEF822" s="72"/>
      <c r="OEG822" s="72"/>
      <c r="OEH822" s="72"/>
      <c r="OEI822" s="72"/>
      <c r="OEJ822" s="72"/>
      <c r="OEK822" s="72"/>
      <c r="OEL822" s="72"/>
      <c r="OEM822" s="72"/>
      <c r="OEN822" s="72"/>
      <c r="OEO822" s="72"/>
      <c r="OEP822" s="72"/>
      <c r="OEQ822" s="72"/>
      <c r="OER822" s="72"/>
      <c r="OES822" s="72"/>
      <c r="OET822" s="72"/>
      <c r="OEU822" s="72"/>
      <c r="OEV822" s="72"/>
      <c r="OEW822" s="72"/>
      <c r="OEX822" s="72"/>
      <c r="OEY822" s="72"/>
      <c r="OEZ822" s="72"/>
      <c r="OFA822" s="72"/>
      <c r="OFB822" s="72"/>
      <c r="OFC822" s="72"/>
      <c r="OFD822" s="72"/>
      <c r="OFE822" s="72"/>
      <c r="OFF822" s="72"/>
      <c r="OFG822" s="72"/>
      <c r="OFH822" s="72"/>
      <c r="OFI822" s="72"/>
      <c r="OFJ822" s="72"/>
      <c r="OFK822" s="72"/>
      <c r="OFL822" s="72"/>
      <c r="OFM822" s="72"/>
      <c r="OFN822" s="72"/>
      <c r="OFO822" s="72"/>
      <c r="OFP822" s="72"/>
      <c r="OFQ822" s="72"/>
      <c r="OFR822" s="72"/>
      <c r="OFS822" s="72"/>
      <c r="OFT822" s="72"/>
      <c r="OFU822" s="72"/>
      <c r="OFV822" s="72"/>
      <c r="OFW822" s="72"/>
      <c r="OFX822" s="72"/>
      <c r="OFY822" s="72"/>
      <c r="OFZ822" s="72"/>
      <c r="OGA822" s="72"/>
      <c r="OGB822" s="72"/>
      <c r="OGC822" s="72"/>
      <c r="OGD822" s="72"/>
      <c r="OGE822" s="72"/>
      <c r="OGF822" s="72"/>
      <c r="OGG822" s="72"/>
      <c r="OGH822" s="72"/>
      <c r="OGI822" s="72"/>
      <c r="OGJ822" s="72"/>
      <c r="OGK822" s="72"/>
      <c r="OGL822" s="72"/>
      <c r="OGM822" s="72"/>
      <c r="OGN822" s="72"/>
      <c r="OGO822" s="72"/>
      <c r="OGP822" s="72"/>
      <c r="OGQ822" s="72"/>
      <c r="OGR822" s="72"/>
      <c r="OGS822" s="72"/>
      <c r="OGT822" s="72"/>
      <c r="OGU822" s="72"/>
      <c r="OGV822" s="72"/>
      <c r="OGW822" s="72"/>
      <c r="OGX822" s="72"/>
      <c r="OGY822" s="72"/>
      <c r="OGZ822" s="72"/>
      <c r="OHA822" s="72"/>
      <c r="OHB822" s="72"/>
      <c r="OHC822" s="72"/>
      <c r="OHD822" s="72"/>
      <c r="OHE822" s="72"/>
      <c r="OHF822" s="72"/>
      <c r="OHG822" s="72"/>
      <c r="OHH822" s="72"/>
      <c r="OHI822" s="72"/>
      <c r="OHJ822" s="72"/>
      <c r="OHK822" s="72"/>
      <c r="OHL822" s="72"/>
      <c r="OHM822" s="72"/>
      <c r="OHN822" s="72"/>
      <c r="OHO822" s="72"/>
      <c r="OHP822" s="72"/>
      <c r="OHQ822" s="72"/>
      <c r="OHR822" s="72"/>
      <c r="OHS822" s="72"/>
      <c r="OHT822" s="72"/>
      <c r="OHU822" s="72"/>
      <c r="OHV822" s="72"/>
      <c r="OHW822" s="72"/>
      <c r="OHX822" s="72"/>
      <c r="OHY822" s="72"/>
      <c r="OHZ822" s="72"/>
      <c r="OIA822" s="72"/>
      <c r="OIB822" s="72"/>
      <c r="OIC822" s="72"/>
      <c r="OID822" s="72"/>
      <c r="OIE822" s="72"/>
      <c r="OIF822" s="72"/>
      <c r="OIG822" s="72"/>
      <c r="OIH822" s="72"/>
      <c r="OII822" s="72"/>
      <c r="OIJ822" s="72"/>
      <c r="OIK822" s="72"/>
      <c r="OIL822" s="72"/>
      <c r="OIM822" s="72"/>
      <c r="OIN822" s="72"/>
      <c r="OIO822" s="72"/>
      <c r="OIP822" s="72"/>
      <c r="OIQ822" s="72"/>
      <c r="OIR822" s="72"/>
      <c r="OIS822" s="72"/>
      <c r="OIT822" s="72"/>
      <c r="OIU822" s="72"/>
      <c r="OIV822" s="72"/>
      <c r="OIW822" s="72"/>
      <c r="OIX822" s="72"/>
      <c r="OIY822" s="72"/>
      <c r="OIZ822" s="72"/>
      <c r="OJA822" s="72"/>
      <c r="OJB822" s="72"/>
      <c r="OJC822" s="72"/>
      <c r="OJD822" s="72"/>
      <c r="OJE822" s="72"/>
      <c r="OJF822" s="72"/>
      <c r="OJG822" s="72"/>
      <c r="OJH822" s="72"/>
      <c r="OJI822" s="72"/>
      <c r="OJJ822" s="72"/>
      <c r="OJK822" s="72"/>
      <c r="OJL822" s="72"/>
      <c r="OJM822" s="72"/>
      <c r="OJN822" s="72"/>
      <c r="OJO822" s="72"/>
      <c r="OJP822" s="72"/>
      <c r="OJQ822" s="72"/>
      <c r="OJR822" s="72"/>
      <c r="OJS822" s="72"/>
      <c r="OJT822" s="72"/>
      <c r="OJU822" s="72"/>
      <c r="OJV822" s="72"/>
      <c r="OJW822" s="72"/>
      <c r="OJX822" s="72"/>
      <c r="OJY822" s="72"/>
      <c r="OJZ822" s="72"/>
      <c r="OKA822" s="72"/>
      <c r="OKB822" s="72"/>
      <c r="OKC822" s="72"/>
      <c r="OKD822" s="72"/>
      <c r="OKE822" s="72"/>
      <c r="OKF822" s="72"/>
      <c r="OKG822" s="72"/>
      <c r="OKH822" s="72"/>
      <c r="OKI822" s="72"/>
      <c r="OKJ822" s="72"/>
      <c r="OKK822" s="72"/>
      <c r="OKL822" s="72"/>
      <c r="OKM822" s="72"/>
      <c r="OKN822" s="72"/>
      <c r="OKO822" s="72"/>
      <c r="OKP822" s="72"/>
      <c r="OKQ822" s="72"/>
      <c r="OKR822" s="72"/>
      <c r="OKS822" s="72"/>
      <c r="OKT822" s="72"/>
      <c r="OKU822" s="72"/>
      <c r="OKV822" s="72"/>
      <c r="OKW822" s="72"/>
      <c r="OKX822" s="72"/>
      <c r="OKY822" s="72"/>
      <c r="OKZ822" s="72"/>
      <c r="OLA822" s="72"/>
      <c r="OLB822" s="72"/>
      <c r="OLC822" s="72"/>
      <c r="OLD822" s="72"/>
      <c r="OLE822" s="72"/>
      <c r="OLF822" s="72"/>
      <c r="OLG822" s="72"/>
      <c r="OLH822" s="72"/>
      <c r="OLI822" s="72"/>
      <c r="OLJ822" s="72"/>
      <c r="OLK822" s="72"/>
      <c r="OLL822" s="72"/>
      <c r="OLM822" s="72"/>
      <c r="OLN822" s="72"/>
      <c r="OLO822" s="72"/>
      <c r="OLP822" s="72"/>
      <c r="OLQ822" s="72"/>
      <c r="OLR822" s="72"/>
      <c r="OLS822" s="72"/>
      <c r="OLT822" s="72"/>
      <c r="OLU822" s="72"/>
      <c r="OLV822" s="72"/>
      <c r="OLW822" s="72"/>
      <c r="OLX822" s="72"/>
      <c r="OLY822" s="72"/>
      <c r="OLZ822" s="72"/>
      <c r="OMA822" s="72"/>
      <c r="OMB822" s="72"/>
      <c r="OMC822" s="72"/>
      <c r="OMD822" s="72"/>
      <c r="OME822" s="72"/>
      <c r="OMF822" s="72"/>
      <c r="OMG822" s="72"/>
      <c r="OMH822" s="72"/>
      <c r="OMI822" s="72"/>
      <c r="OMJ822" s="72"/>
      <c r="OMK822" s="72"/>
      <c r="OML822" s="72"/>
      <c r="OMM822" s="72"/>
      <c r="OMN822" s="72"/>
      <c r="OMO822" s="72"/>
      <c r="OMP822" s="72"/>
      <c r="OMQ822" s="72"/>
      <c r="OMR822" s="72"/>
      <c r="OMS822" s="72"/>
      <c r="OMT822" s="72"/>
      <c r="OMU822" s="72"/>
      <c r="OMV822" s="72"/>
      <c r="OMW822" s="72"/>
      <c r="OMX822" s="72"/>
      <c r="OMY822" s="72"/>
      <c r="OMZ822" s="72"/>
      <c r="ONA822" s="72"/>
      <c r="ONB822" s="72"/>
      <c r="ONC822" s="72"/>
      <c r="OND822" s="72"/>
      <c r="ONE822" s="72"/>
      <c r="ONF822" s="72"/>
      <c r="ONG822" s="72"/>
      <c r="ONH822" s="72"/>
      <c r="ONI822" s="72"/>
      <c r="ONJ822" s="72"/>
      <c r="ONK822" s="72"/>
      <c r="ONL822" s="72"/>
      <c r="ONM822" s="72"/>
      <c r="ONN822" s="72"/>
      <c r="ONO822" s="72"/>
      <c r="ONP822" s="72"/>
      <c r="ONQ822" s="72"/>
      <c r="ONR822" s="72"/>
      <c r="ONS822" s="72"/>
      <c r="ONT822" s="72"/>
      <c r="ONU822" s="72"/>
      <c r="ONV822" s="72"/>
      <c r="ONW822" s="72"/>
      <c r="ONX822" s="72"/>
      <c r="ONY822" s="72"/>
      <c r="ONZ822" s="72"/>
      <c r="OOA822" s="72"/>
      <c r="OOB822" s="72"/>
      <c r="OOC822" s="72"/>
      <c r="OOD822" s="72"/>
      <c r="OOE822" s="72"/>
      <c r="OOF822" s="72"/>
      <c r="OOG822" s="72"/>
      <c r="OOH822" s="72"/>
      <c r="OOI822" s="72"/>
      <c r="OOJ822" s="72"/>
      <c r="OOK822" s="72"/>
      <c r="OOL822" s="72"/>
      <c r="OOM822" s="72"/>
      <c r="OON822" s="72"/>
      <c r="OOO822" s="72"/>
      <c r="OOP822" s="72"/>
      <c r="OOQ822" s="72"/>
      <c r="OOR822" s="72"/>
      <c r="OOS822" s="72"/>
      <c r="OOT822" s="72"/>
      <c r="OOU822" s="72"/>
      <c r="OOV822" s="72"/>
      <c r="OOW822" s="72"/>
      <c r="OOX822" s="72"/>
      <c r="OOY822" s="72"/>
      <c r="OOZ822" s="72"/>
      <c r="OPA822" s="72"/>
      <c r="OPB822" s="72"/>
      <c r="OPC822" s="72"/>
      <c r="OPD822" s="72"/>
      <c r="OPE822" s="72"/>
      <c r="OPF822" s="72"/>
      <c r="OPG822" s="72"/>
      <c r="OPH822" s="72"/>
      <c r="OPI822" s="72"/>
      <c r="OPJ822" s="72"/>
      <c r="OPK822" s="72"/>
      <c r="OPL822" s="72"/>
      <c r="OPM822" s="72"/>
      <c r="OPN822" s="72"/>
      <c r="OPO822" s="72"/>
      <c r="OPP822" s="72"/>
      <c r="OPQ822" s="72"/>
      <c r="OPR822" s="72"/>
      <c r="OPS822" s="72"/>
      <c r="OPT822" s="72"/>
      <c r="OPU822" s="72"/>
      <c r="OPV822" s="72"/>
      <c r="OPW822" s="72"/>
      <c r="OPX822" s="72"/>
      <c r="OPY822" s="72"/>
      <c r="OPZ822" s="72"/>
      <c r="OQA822" s="72"/>
      <c r="OQB822" s="72"/>
      <c r="OQC822" s="72"/>
      <c r="OQD822" s="72"/>
      <c r="OQE822" s="72"/>
      <c r="OQF822" s="72"/>
      <c r="OQG822" s="72"/>
      <c r="OQH822" s="72"/>
      <c r="OQI822" s="72"/>
      <c r="OQJ822" s="72"/>
      <c r="OQK822" s="72"/>
      <c r="OQL822" s="72"/>
      <c r="OQM822" s="72"/>
      <c r="OQN822" s="72"/>
      <c r="OQO822" s="72"/>
      <c r="OQP822" s="72"/>
      <c r="OQQ822" s="72"/>
      <c r="OQR822" s="72"/>
      <c r="OQS822" s="72"/>
      <c r="OQT822" s="72"/>
      <c r="OQU822" s="72"/>
      <c r="OQV822" s="72"/>
      <c r="OQW822" s="72"/>
      <c r="OQX822" s="72"/>
      <c r="OQY822" s="72"/>
      <c r="OQZ822" s="72"/>
      <c r="ORA822" s="72"/>
      <c r="ORB822" s="72"/>
      <c r="ORC822" s="72"/>
      <c r="ORD822" s="72"/>
      <c r="ORE822" s="72"/>
      <c r="ORF822" s="72"/>
      <c r="ORG822" s="72"/>
      <c r="ORH822" s="72"/>
      <c r="ORI822" s="72"/>
      <c r="ORJ822" s="72"/>
      <c r="ORK822" s="72"/>
      <c r="ORL822" s="72"/>
      <c r="ORM822" s="72"/>
      <c r="ORN822" s="72"/>
      <c r="ORO822" s="72"/>
      <c r="ORP822" s="72"/>
      <c r="ORQ822" s="72"/>
      <c r="ORR822" s="72"/>
      <c r="ORS822" s="72"/>
      <c r="ORT822" s="72"/>
      <c r="ORU822" s="72"/>
      <c r="ORV822" s="72"/>
      <c r="ORW822" s="72"/>
      <c r="ORX822" s="72"/>
      <c r="ORY822" s="72"/>
      <c r="ORZ822" s="72"/>
      <c r="OSA822" s="72"/>
      <c r="OSB822" s="72"/>
      <c r="OSC822" s="72"/>
      <c r="OSD822" s="72"/>
      <c r="OSE822" s="72"/>
      <c r="OSF822" s="72"/>
      <c r="OSG822" s="72"/>
      <c r="OSH822" s="72"/>
      <c r="OSI822" s="72"/>
      <c r="OSJ822" s="72"/>
      <c r="OSK822" s="72"/>
      <c r="OSL822" s="72"/>
      <c r="OSM822" s="72"/>
      <c r="OSN822" s="72"/>
      <c r="OSO822" s="72"/>
      <c r="OSP822" s="72"/>
      <c r="OSQ822" s="72"/>
      <c r="OSR822" s="72"/>
      <c r="OSS822" s="72"/>
      <c r="OST822" s="72"/>
      <c r="OSU822" s="72"/>
      <c r="OSV822" s="72"/>
      <c r="OSW822" s="72"/>
      <c r="OSX822" s="72"/>
      <c r="OSY822" s="72"/>
      <c r="OSZ822" s="72"/>
      <c r="OTA822" s="72"/>
      <c r="OTB822" s="72"/>
      <c r="OTC822" s="72"/>
      <c r="OTD822" s="72"/>
      <c r="OTE822" s="72"/>
      <c r="OTF822" s="72"/>
      <c r="OTG822" s="72"/>
      <c r="OTH822" s="72"/>
      <c r="OTI822" s="72"/>
      <c r="OTJ822" s="72"/>
      <c r="OTK822" s="72"/>
      <c r="OTL822" s="72"/>
      <c r="OTM822" s="72"/>
      <c r="OTN822" s="72"/>
      <c r="OTO822" s="72"/>
      <c r="OTP822" s="72"/>
      <c r="OTQ822" s="72"/>
      <c r="OTR822" s="72"/>
      <c r="OTS822" s="72"/>
      <c r="OTT822" s="72"/>
      <c r="OTU822" s="72"/>
      <c r="OTV822" s="72"/>
      <c r="OTW822" s="72"/>
      <c r="OTX822" s="72"/>
      <c r="OTY822" s="72"/>
      <c r="OTZ822" s="72"/>
      <c r="OUA822" s="72"/>
      <c r="OUB822" s="72"/>
      <c r="OUC822" s="72"/>
      <c r="OUD822" s="72"/>
      <c r="OUE822" s="72"/>
      <c r="OUF822" s="72"/>
      <c r="OUG822" s="72"/>
      <c r="OUH822" s="72"/>
      <c r="OUI822" s="72"/>
      <c r="OUJ822" s="72"/>
      <c r="OUK822" s="72"/>
      <c r="OUL822" s="72"/>
      <c r="OUM822" s="72"/>
      <c r="OUN822" s="72"/>
      <c r="OUO822" s="72"/>
      <c r="OUP822" s="72"/>
      <c r="OUQ822" s="72"/>
      <c r="OUR822" s="72"/>
      <c r="OUS822" s="72"/>
      <c r="OUT822" s="72"/>
      <c r="OUU822" s="72"/>
      <c r="OUV822" s="72"/>
      <c r="OUW822" s="72"/>
      <c r="OUX822" s="72"/>
      <c r="OUY822" s="72"/>
      <c r="OUZ822" s="72"/>
      <c r="OVA822" s="72"/>
      <c r="OVB822" s="72"/>
      <c r="OVC822" s="72"/>
      <c r="OVD822" s="72"/>
      <c r="OVE822" s="72"/>
      <c r="OVF822" s="72"/>
      <c r="OVG822" s="72"/>
      <c r="OVH822" s="72"/>
      <c r="OVI822" s="72"/>
      <c r="OVJ822" s="72"/>
      <c r="OVK822" s="72"/>
      <c r="OVL822" s="72"/>
      <c r="OVM822" s="72"/>
      <c r="OVN822" s="72"/>
      <c r="OVO822" s="72"/>
      <c r="OVP822" s="72"/>
      <c r="OVQ822" s="72"/>
      <c r="OVR822" s="72"/>
      <c r="OVS822" s="72"/>
      <c r="OVT822" s="72"/>
      <c r="OVU822" s="72"/>
      <c r="OVV822" s="72"/>
      <c r="OVW822" s="72"/>
      <c r="OVX822" s="72"/>
      <c r="OVY822" s="72"/>
      <c r="OVZ822" s="72"/>
      <c r="OWA822" s="72"/>
      <c r="OWB822" s="72"/>
      <c r="OWC822" s="72"/>
      <c r="OWD822" s="72"/>
      <c r="OWE822" s="72"/>
      <c r="OWF822" s="72"/>
      <c r="OWG822" s="72"/>
      <c r="OWH822" s="72"/>
      <c r="OWI822" s="72"/>
      <c r="OWJ822" s="72"/>
      <c r="OWK822" s="72"/>
      <c r="OWL822" s="72"/>
      <c r="OWM822" s="72"/>
      <c r="OWN822" s="72"/>
      <c r="OWO822" s="72"/>
      <c r="OWP822" s="72"/>
      <c r="OWQ822" s="72"/>
      <c r="OWR822" s="72"/>
      <c r="OWS822" s="72"/>
      <c r="OWT822" s="72"/>
      <c r="OWU822" s="72"/>
      <c r="OWV822" s="72"/>
      <c r="OWW822" s="72"/>
      <c r="OWX822" s="72"/>
      <c r="OWY822" s="72"/>
      <c r="OWZ822" s="72"/>
      <c r="OXA822" s="72"/>
      <c r="OXB822" s="72"/>
      <c r="OXC822" s="72"/>
      <c r="OXD822" s="72"/>
      <c r="OXE822" s="72"/>
      <c r="OXF822" s="72"/>
      <c r="OXG822" s="72"/>
      <c r="OXH822" s="72"/>
      <c r="OXI822" s="72"/>
      <c r="OXJ822" s="72"/>
      <c r="OXK822" s="72"/>
      <c r="OXL822" s="72"/>
      <c r="OXM822" s="72"/>
      <c r="OXN822" s="72"/>
      <c r="OXO822" s="72"/>
      <c r="OXP822" s="72"/>
      <c r="OXQ822" s="72"/>
      <c r="OXR822" s="72"/>
      <c r="OXS822" s="72"/>
      <c r="OXT822" s="72"/>
      <c r="OXU822" s="72"/>
      <c r="OXV822" s="72"/>
      <c r="OXW822" s="72"/>
      <c r="OXX822" s="72"/>
      <c r="OXY822" s="72"/>
      <c r="OXZ822" s="72"/>
      <c r="OYA822" s="72"/>
      <c r="OYB822" s="72"/>
      <c r="OYC822" s="72"/>
      <c r="OYD822" s="72"/>
      <c r="OYE822" s="72"/>
      <c r="OYF822" s="72"/>
      <c r="OYG822" s="72"/>
      <c r="OYH822" s="72"/>
      <c r="OYI822" s="72"/>
      <c r="OYJ822" s="72"/>
      <c r="OYK822" s="72"/>
      <c r="OYL822" s="72"/>
      <c r="OYM822" s="72"/>
      <c r="OYN822" s="72"/>
      <c r="OYO822" s="72"/>
      <c r="OYP822" s="72"/>
      <c r="OYQ822" s="72"/>
      <c r="OYR822" s="72"/>
      <c r="OYS822" s="72"/>
      <c r="OYT822" s="72"/>
      <c r="OYU822" s="72"/>
      <c r="OYV822" s="72"/>
      <c r="OYW822" s="72"/>
      <c r="OYX822" s="72"/>
      <c r="OYY822" s="72"/>
      <c r="OYZ822" s="72"/>
      <c r="OZA822" s="72"/>
      <c r="OZB822" s="72"/>
      <c r="OZC822" s="72"/>
      <c r="OZD822" s="72"/>
      <c r="OZE822" s="72"/>
      <c r="OZF822" s="72"/>
      <c r="OZG822" s="72"/>
      <c r="OZH822" s="72"/>
      <c r="OZI822" s="72"/>
      <c r="OZJ822" s="72"/>
      <c r="OZK822" s="72"/>
      <c r="OZL822" s="72"/>
      <c r="OZM822" s="72"/>
      <c r="OZN822" s="72"/>
      <c r="OZO822" s="72"/>
      <c r="OZP822" s="72"/>
      <c r="OZQ822" s="72"/>
      <c r="OZR822" s="72"/>
      <c r="OZS822" s="72"/>
      <c r="OZT822" s="72"/>
      <c r="OZU822" s="72"/>
      <c r="OZV822" s="72"/>
      <c r="OZW822" s="72"/>
      <c r="OZX822" s="72"/>
      <c r="OZY822" s="72"/>
      <c r="OZZ822" s="72"/>
      <c r="PAA822" s="72"/>
      <c r="PAB822" s="72"/>
      <c r="PAC822" s="72"/>
      <c r="PAD822" s="72"/>
      <c r="PAE822" s="72"/>
      <c r="PAF822" s="72"/>
      <c r="PAG822" s="72"/>
      <c r="PAH822" s="72"/>
      <c r="PAI822" s="72"/>
      <c r="PAJ822" s="72"/>
      <c r="PAK822" s="72"/>
      <c r="PAL822" s="72"/>
      <c r="PAM822" s="72"/>
      <c r="PAN822" s="72"/>
      <c r="PAO822" s="72"/>
      <c r="PAP822" s="72"/>
      <c r="PAQ822" s="72"/>
      <c r="PAR822" s="72"/>
      <c r="PAS822" s="72"/>
      <c r="PAT822" s="72"/>
      <c r="PAU822" s="72"/>
      <c r="PAV822" s="72"/>
      <c r="PAW822" s="72"/>
      <c r="PAX822" s="72"/>
      <c r="PAY822" s="72"/>
      <c r="PAZ822" s="72"/>
      <c r="PBA822" s="72"/>
      <c r="PBB822" s="72"/>
      <c r="PBC822" s="72"/>
      <c r="PBD822" s="72"/>
      <c r="PBE822" s="72"/>
      <c r="PBF822" s="72"/>
      <c r="PBG822" s="72"/>
      <c r="PBH822" s="72"/>
      <c r="PBI822" s="72"/>
      <c r="PBJ822" s="72"/>
      <c r="PBK822" s="72"/>
      <c r="PBL822" s="72"/>
      <c r="PBM822" s="72"/>
      <c r="PBN822" s="72"/>
      <c r="PBO822" s="72"/>
      <c r="PBP822" s="72"/>
      <c r="PBQ822" s="72"/>
      <c r="PBR822" s="72"/>
      <c r="PBS822" s="72"/>
      <c r="PBT822" s="72"/>
      <c r="PBU822" s="72"/>
      <c r="PBV822" s="72"/>
      <c r="PBW822" s="72"/>
      <c r="PBX822" s="72"/>
      <c r="PBY822" s="72"/>
      <c r="PBZ822" s="72"/>
      <c r="PCA822" s="72"/>
      <c r="PCB822" s="72"/>
      <c r="PCC822" s="72"/>
      <c r="PCD822" s="72"/>
      <c r="PCE822" s="72"/>
      <c r="PCF822" s="72"/>
      <c r="PCG822" s="72"/>
      <c r="PCH822" s="72"/>
      <c r="PCI822" s="72"/>
      <c r="PCJ822" s="72"/>
      <c r="PCK822" s="72"/>
      <c r="PCL822" s="72"/>
      <c r="PCM822" s="72"/>
      <c r="PCN822" s="72"/>
      <c r="PCO822" s="72"/>
      <c r="PCP822" s="72"/>
      <c r="PCQ822" s="72"/>
      <c r="PCR822" s="72"/>
      <c r="PCS822" s="72"/>
      <c r="PCT822" s="72"/>
      <c r="PCU822" s="72"/>
      <c r="PCV822" s="72"/>
      <c r="PCW822" s="72"/>
      <c r="PCX822" s="72"/>
      <c r="PCY822" s="72"/>
      <c r="PCZ822" s="72"/>
      <c r="PDA822" s="72"/>
      <c r="PDB822" s="72"/>
      <c r="PDC822" s="72"/>
      <c r="PDD822" s="72"/>
      <c r="PDE822" s="72"/>
      <c r="PDF822" s="72"/>
      <c r="PDG822" s="72"/>
      <c r="PDH822" s="72"/>
      <c r="PDI822" s="72"/>
      <c r="PDJ822" s="72"/>
      <c r="PDK822" s="72"/>
      <c r="PDL822" s="72"/>
      <c r="PDM822" s="72"/>
      <c r="PDN822" s="72"/>
      <c r="PDO822" s="72"/>
      <c r="PDP822" s="72"/>
      <c r="PDQ822" s="72"/>
      <c r="PDR822" s="72"/>
      <c r="PDS822" s="72"/>
      <c r="PDT822" s="72"/>
      <c r="PDU822" s="72"/>
      <c r="PDV822" s="72"/>
      <c r="PDW822" s="72"/>
      <c r="PDX822" s="72"/>
      <c r="PDY822" s="72"/>
      <c r="PDZ822" s="72"/>
      <c r="PEA822" s="72"/>
      <c r="PEB822" s="72"/>
      <c r="PEC822" s="72"/>
      <c r="PED822" s="72"/>
      <c r="PEE822" s="72"/>
      <c r="PEF822" s="72"/>
      <c r="PEG822" s="72"/>
      <c r="PEH822" s="72"/>
      <c r="PEI822" s="72"/>
      <c r="PEJ822" s="72"/>
      <c r="PEK822" s="72"/>
      <c r="PEL822" s="72"/>
      <c r="PEM822" s="72"/>
      <c r="PEN822" s="72"/>
      <c r="PEO822" s="72"/>
      <c r="PEP822" s="72"/>
      <c r="PEQ822" s="72"/>
      <c r="PER822" s="72"/>
      <c r="PES822" s="72"/>
      <c r="PET822" s="72"/>
      <c r="PEU822" s="72"/>
      <c r="PEV822" s="72"/>
      <c r="PEW822" s="72"/>
      <c r="PEX822" s="72"/>
      <c r="PEY822" s="72"/>
      <c r="PEZ822" s="72"/>
      <c r="PFA822" s="72"/>
      <c r="PFB822" s="72"/>
      <c r="PFC822" s="72"/>
      <c r="PFD822" s="72"/>
      <c r="PFE822" s="72"/>
      <c r="PFF822" s="72"/>
      <c r="PFG822" s="72"/>
      <c r="PFH822" s="72"/>
      <c r="PFI822" s="72"/>
      <c r="PFJ822" s="72"/>
      <c r="PFK822" s="72"/>
      <c r="PFL822" s="72"/>
      <c r="PFM822" s="72"/>
      <c r="PFN822" s="72"/>
      <c r="PFO822" s="72"/>
      <c r="PFP822" s="72"/>
      <c r="PFQ822" s="72"/>
      <c r="PFR822" s="72"/>
      <c r="PFS822" s="72"/>
      <c r="PFT822" s="72"/>
      <c r="PFU822" s="72"/>
      <c r="PFV822" s="72"/>
      <c r="PFW822" s="72"/>
      <c r="PFX822" s="72"/>
      <c r="PFY822" s="72"/>
      <c r="PFZ822" s="72"/>
      <c r="PGA822" s="72"/>
      <c r="PGB822" s="72"/>
      <c r="PGC822" s="72"/>
      <c r="PGD822" s="72"/>
      <c r="PGE822" s="72"/>
      <c r="PGF822" s="72"/>
      <c r="PGG822" s="72"/>
      <c r="PGH822" s="72"/>
      <c r="PGI822" s="72"/>
      <c r="PGJ822" s="72"/>
      <c r="PGK822" s="72"/>
      <c r="PGL822" s="72"/>
      <c r="PGM822" s="72"/>
      <c r="PGN822" s="72"/>
      <c r="PGO822" s="72"/>
      <c r="PGP822" s="72"/>
      <c r="PGQ822" s="72"/>
      <c r="PGR822" s="72"/>
      <c r="PGS822" s="72"/>
      <c r="PGT822" s="72"/>
      <c r="PGU822" s="72"/>
      <c r="PGV822" s="72"/>
      <c r="PGW822" s="72"/>
      <c r="PGX822" s="72"/>
      <c r="PGY822" s="72"/>
      <c r="PGZ822" s="72"/>
      <c r="PHA822" s="72"/>
      <c r="PHB822" s="72"/>
      <c r="PHC822" s="72"/>
      <c r="PHD822" s="72"/>
      <c r="PHE822" s="72"/>
      <c r="PHF822" s="72"/>
      <c r="PHG822" s="72"/>
      <c r="PHH822" s="72"/>
      <c r="PHI822" s="72"/>
      <c r="PHJ822" s="72"/>
      <c r="PHK822" s="72"/>
      <c r="PHL822" s="72"/>
      <c r="PHM822" s="72"/>
      <c r="PHN822" s="72"/>
      <c r="PHO822" s="72"/>
      <c r="PHP822" s="72"/>
      <c r="PHQ822" s="72"/>
      <c r="PHR822" s="72"/>
      <c r="PHS822" s="72"/>
      <c r="PHT822" s="72"/>
      <c r="PHU822" s="72"/>
      <c r="PHV822" s="72"/>
      <c r="PHW822" s="72"/>
      <c r="PHX822" s="72"/>
      <c r="PHY822" s="72"/>
      <c r="PHZ822" s="72"/>
      <c r="PIA822" s="72"/>
      <c r="PIB822" s="72"/>
      <c r="PIC822" s="72"/>
      <c r="PID822" s="72"/>
      <c r="PIE822" s="72"/>
      <c r="PIF822" s="72"/>
      <c r="PIG822" s="72"/>
      <c r="PIH822" s="72"/>
      <c r="PII822" s="72"/>
      <c r="PIJ822" s="72"/>
      <c r="PIK822" s="72"/>
      <c r="PIL822" s="72"/>
      <c r="PIM822" s="72"/>
      <c r="PIN822" s="72"/>
      <c r="PIO822" s="72"/>
      <c r="PIP822" s="72"/>
      <c r="PIQ822" s="72"/>
      <c r="PIR822" s="72"/>
      <c r="PIS822" s="72"/>
      <c r="PIT822" s="72"/>
      <c r="PIU822" s="72"/>
      <c r="PIV822" s="72"/>
      <c r="PIW822" s="72"/>
      <c r="PIX822" s="72"/>
      <c r="PIY822" s="72"/>
      <c r="PIZ822" s="72"/>
      <c r="PJA822" s="72"/>
      <c r="PJB822" s="72"/>
      <c r="PJC822" s="72"/>
      <c r="PJD822" s="72"/>
      <c r="PJE822" s="72"/>
      <c r="PJF822" s="72"/>
      <c r="PJG822" s="72"/>
      <c r="PJH822" s="72"/>
      <c r="PJI822" s="72"/>
      <c r="PJJ822" s="72"/>
      <c r="PJK822" s="72"/>
      <c r="PJL822" s="72"/>
      <c r="PJM822" s="72"/>
      <c r="PJN822" s="72"/>
      <c r="PJO822" s="72"/>
      <c r="PJP822" s="72"/>
      <c r="PJQ822" s="72"/>
      <c r="PJR822" s="72"/>
      <c r="PJS822" s="72"/>
      <c r="PJT822" s="72"/>
      <c r="PJU822" s="72"/>
      <c r="PJV822" s="72"/>
      <c r="PJW822" s="72"/>
      <c r="PJX822" s="72"/>
      <c r="PJY822" s="72"/>
      <c r="PJZ822" s="72"/>
      <c r="PKA822" s="72"/>
      <c r="PKB822" s="72"/>
      <c r="PKC822" s="72"/>
      <c r="PKD822" s="72"/>
      <c r="PKE822" s="72"/>
      <c r="PKF822" s="72"/>
      <c r="PKG822" s="72"/>
      <c r="PKH822" s="72"/>
      <c r="PKI822" s="72"/>
      <c r="PKJ822" s="72"/>
      <c r="PKK822" s="72"/>
      <c r="PKL822" s="72"/>
      <c r="PKM822" s="72"/>
      <c r="PKN822" s="72"/>
      <c r="PKO822" s="72"/>
      <c r="PKP822" s="72"/>
      <c r="PKQ822" s="72"/>
      <c r="PKR822" s="72"/>
      <c r="PKS822" s="72"/>
      <c r="PKT822" s="72"/>
      <c r="PKU822" s="72"/>
      <c r="PKV822" s="72"/>
      <c r="PKW822" s="72"/>
      <c r="PKX822" s="72"/>
      <c r="PKY822" s="72"/>
      <c r="PKZ822" s="72"/>
      <c r="PLA822" s="72"/>
      <c r="PLB822" s="72"/>
      <c r="PLC822" s="72"/>
      <c r="PLD822" s="72"/>
      <c r="PLE822" s="72"/>
      <c r="PLF822" s="72"/>
      <c r="PLG822" s="72"/>
      <c r="PLH822" s="72"/>
      <c r="PLI822" s="72"/>
      <c r="PLJ822" s="72"/>
      <c r="PLK822" s="72"/>
      <c r="PLL822" s="72"/>
      <c r="PLM822" s="72"/>
      <c r="PLN822" s="72"/>
      <c r="PLO822" s="72"/>
      <c r="PLP822" s="72"/>
      <c r="PLQ822" s="72"/>
      <c r="PLR822" s="72"/>
      <c r="PLS822" s="72"/>
      <c r="PLT822" s="72"/>
      <c r="PLU822" s="72"/>
      <c r="PLV822" s="72"/>
      <c r="PLW822" s="72"/>
      <c r="PLX822" s="72"/>
      <c r="PLY822" s="72"/>
      <c r="PLZ822" s="72"/>
      <c r="PMA822" s="72"/>
      <c r="PMB822" s="72"/>
      <c r="PMC822" s="72"/>
      <c r="PMD822" s="72"/>
      <c r="PME822" s="72"/>
      <c r="PMF822" s="72"/>
      <c r="PMG822" s="72"/>
      <c r="PMH822" s="72"/>
      <c r="PMI822" s="72"/>
      <c r="PMJ822" s="72"/>
      <c r="PMK822" s="72"/>
      <c r="PML822" s="72"/>
      <c r="PMM822" s="72"/>
      <c r="PMN822" s="72"/>
      <c r="PMO822" s="72"/>
      <c r="PMP822" s="72"/>
      <c r="PMQ822" s="72"/>
      <c r="PMR822" s="72"/>
      <c r="PMS822" s="72"/>
      <c r="PMT822" s="72"/>
      <c r="PMU822" s="72"/>
      <c r="PMV822" s="72"/>
      <c r="PMW822" s="72"/>
      <c r="PMX822" s="72"/>
      <c r="PMY822" s="72"/>
      <c r="PMZ822" s="72"/>
      <c r="PNA822" s="72"/>
      <c r="PNB822" s="72"/>
      <c r="PNC822" s="72"/>
      <c r="PND822" s="72"/>
      <c r="PNE822" s="72"/>
      <c r="PNF822" s="72"/>
      <c r="PNG822" s="72"/>
      <c r="PNH822" s="72"/>
      <c r="PNI822" s="72"/>
      <c r="PNJ822" s="72"/>
      <c r="PNK822" s="72"/>
      <c r="PNL822" s="72"/>
      <c r="PNM822" s="72"/>
      <c r="PNN822" s="72"/>
      <c r="PNO822" s="72"/>
      <c r="PNP822" s="72"/>
      <c r="PNQ822" s="72"/>
      <c r="PNR822" s="72"/>
      <c r="PNS822" s="72"/>
      <c r="PNT822" s="72"/>
      <c r="PNU822" s="72"/>
      <c r="PNV822" s="72"/>
      <c r="PNW822" s="72"/>
      <c r="PNX822" s="72"/>
      <c r="PNY822" s="72"/>
      <c r="PNZ822" s="72"/>
      <c r="POA822" s="72"/>
      <c r="POB822" s="72"/>
      <c r="POC822" s="72"/>
      <c r="POD822" s="72"/>
      <c r="POE822" s="72"/>
      <c r="POF822" s="72"/>
      <c r="POG822" s="72"/>
      <c r="POH822" s="72"/>
      <c r="POI822" s="72"/>
      <c r="POJ822" s="72"/>
      <c r="POK822" s="72"/>
      <c r="POL822" s="72"/>
      <c r="POM822" s="72"/>
      <c r="PON822" s="72"/>
      <c r="POO822" s="72"/>
      <c r="POP822" s="72"/>
      <c r="POQ822" s="72"/>
      <c r="POR822" s="72"/>
      <c r="POS822" s="72"/>
      <c r="POT822" s="72"/>
      <c r="POU822" s="72"/>
      <c r="POV822" s="72"/>
      <c r="POW822" s="72"/>
      <c r="POX822" s="72"/>
      <c r="POY822" s="72"/>
      <c r="POZ822" s="72"/>
      <c r="PPA822" s="72"/>
      <c r="PPB822" s="72"/>
      <c r="PPC822" s="72"/>
      <c r="PPD822" s="72"/>
      <c r="PPE822" s="72"/>
      <c r="PPF822" s="72"/>
      <c r="PPG822" s="72"/>
      <c r="PPH822" s="72"/>
      <c r="PPI822" s="72"/>
      <c r="PPJ822" s="72"/>
      <c r="PPK822" s="72"/>
      <c r="PPL822" s="72"/>
      <c r="PPM822" s="72"/>
      <c r="PPN822" s="72"/>
      <c r="PPO822" s="72"/>
      <c r="PPP822" s="72"/>
      <c r="PPQ822" s="72"/>
      <c r="PPR822" s="72"/>
      <c r="PPS822" s="72"/>
      <c r="PPT822" s="72"/>
      <c r="PPU822" s="72"/>
      <c r="PPV822" s="72"/>
      <c r="PPW822" s="72"/>
      <c r="PPX822" s="72"/>
      <c r="PPY822" s="72"/>
      <c r="PPZ822" s="72"/>
      <c r="PQA822" s="72"/>
      <c r="PQB822" s="72"/>
      <c r="PQC822" s="72"/>
      <c r="PQD822" s="72"/>
      <c r="PQE822" s="72"/>
      <c r="PQF822" s="72"/>
      <c r="PQG822" s="72"/>
      <c r="PQH822" s="72"/>
      <c r="PQI822" s="72"/>
      <c r="PQJ822" s="72"/>
      <c r="PQK822" s="72"/>
      <c r="PQL822" s="72"/>
      <c r="PQM822" s="72"/>
      <c r="PQN822" s="72"/>
      <c r="PQO822" s="72"/>
      <c r="PQP822" s="72"/>
      <c r="PQQ822" s="72"/>
      <c r="PQR822" s="72"/>
      <c r="PQS822" s="72"/>
      <c r="PQT822" s="72"/>
      <c r="PQU822" s="72"/>
      <c r="PQV822" s="72"/>
      <c r="PQW822" s="72"/>
      <c r="PQX822" s="72"/>
      <c r="PQY822" s="72"/>
      <c r="PQZ822" s="72"/>
      <c r="PRA822" s="72"/>
      <c r="PRB822" s="72"/>
      <c r="PRC822" s="72"/>
      <c r="PRD822" s="72"/>
      <c r="PRE822" s="72"/>
      <c r="PRF822" s="72"/>
      <c r="PRG822" s="72"/>
      <c r="PRH822" s="72"/>
      <c r="PRI822" s="72"/>
      <c r="PRJ822" s="72"/>
      <c r="PRK822" s="72"/>
      <c r="PRL822" s="72"/>
      <c r="PRM822" s="72"/>
      <c r="PRN822" s="72"/>
      <c r="PRO822" s="72"/>
      <c r="PRP822" s="72"/>
      <c r="PRQ822" s="72"/>
      <c r="PRR822" s="72"/>
      <c r="PRS822" s="72"/>
      <c r="PRT822" s="72"/>
      <c r="PRU822" s="72"/>
      <c r="PRV822" s="72"/>
      <c r="PRW822" s="72"/>
      <c r="PRX822" s="72"/>
      <c r="PRY822" s="72"/>
      <c r="PRZ822" s="72"/>
      <c r="PSA822" s="72"/>
      <c r="PSB822" s="72"/>
      <c r="PSC822" s="72"/>
      <c r="PSD822" s="72"/>
      <c r="PSE822" s="72"/>
      <c r="PSF822" s="72"/>
      <c r="PSG822" s="72"/>
      <c r="PSH822" s="72"/>
      <c r="PSI822" s="72"/>
      <c r="PSJ822" s="72"/>
      <c r="PSK822" s="72"/>
      <c r="PSL822" s="72"/>
      <c r="PSM822" s="72"/>
      <c r="PSN822" s="72"/>
      <c r="PSO822" s="72"/>
      <c r="PSP822" s="72"/>
      <c r="PSQ822" s="72"/>
      <c r="PSR822" s="72"/>
      <c r="PSS822" s="72"/>
      <c r="PST822" s="72"/>
      <c r="PSU822" s="72"/>
      <c r="PSV822" s="72"/>
      <c r="PSW822" s="72"/>
      <c r="PSX822" s="72"/>
      <c r="PSY822" s="72"/>
      <c r="PSZ822" s="72"/>
      <c r="PTA822" s="72"/>
      <c r="PTB822" s="72"/>
      <c r="PTC822" s="72"/>
      <c r="PTD822" s="72"/>
      <c r="PTE822" s="72"/>
      <c r="PTF822" s="72"/>
      <c r="PTG822" s="72"/>
      <c r="PTH822" s="72"/>
      <c r="PTI822" s="72"/>
      <c r="PTJ822" s="72"/>
      <c r="PTK822" s="72"/>
      <c r="PTL822" s="72"/>
      <c r="PTM822" s="72"/>
      <c r="PTN822" s="72"/>
      <c r="PTO822" s="72"/>
      <c r="PTP822" s="72"/>
      <c r="PTQ822" s="72"/>
      <c r="PTR822" s="72"/>
      <c r="PTS822" s="72"/>
      <c r="PTT822" s="72"/>
      <c r="PTU822" s="72"/>
      <c r="PTV822" s="72"/>
      <c r="PTW822" s="72"/>
      <c r="PTX822" s="72"/>
      <c r="PTY822" s="72"/>
      <c r="PTZ822" s="72"/>
      <c r="PUA822" s="72"/>
      <c r="PUB822" s="72"/>
      <c r="PUC822" s="72"/>
      <c r="PUD822" s="72"/>
      <c r="PUE822" s="72"/>
      <c r="PUF822" s="72"/>
      <c r="PUG822" s="72"/>
      <c r="PUH822" s="72"/>
      <c r="PUI822" s="72"/>
      <c r="PUJ822" s="72"/>
      <c r="PUK822" s="72"/>
      <c r="PUL822" s="72"/>
      <c r="PUM822" s="72"/>
      <c r="PUN822" s="72"/>
      <c r="PUO822" s="72"/>
      <c r="PUP822" s="72"/>
      <c r="PUQ822" s="72"/>
      <c r="PUR822" s="72"/>
      <c r="PUS822" s="72"/>
      <c r="PUT822" s="72"/>
      <c r="PUU822" s="72"/>
      <c r="PUV822" s="72"/>
      <c r="PUW822" s="72"/>
      <c r="PUX822" s="72"/>
      <c r="PUY822" s="72"/>
      <c r="PUZ822" s="72"/>
      <c r="PVA822" s="72"/>
      <c r="PVB822" s="72"/>
      <c r="PVC822" s="72"/>
      <c r="PVD822" s="72"/>
      <c r="PVE822" s="72"/>
      <c r="PVF822" s="72"/>
      <c r="PVG822" s="72"/>
      <c r="PVH822" s="72"/>
      <c r="PVI822" s="72"/>
      <c r="PVJ822" s="72"/>
      <c r="PVK822" s="72"/>
      <c r="PVL822" s="72"/>
      <c r="PVM822" s="72"/>
      <c r="PVN822" s="72"/>
      <c r="PVO822" s="72"/>
      <c r="PVP822" s="72"/>
      <c r="PVQ822" s="72"/>
      <c r="PVR822" s="72"/>
      <c r="PVS822" s="72"/>
      <c r="PVT822" s="72"/>
      <c r="PVU822" s="72"/>
      <c r="PVV822" s="72"/>
      <c r="PVW822" s="72"/>
      <c r="PVX822" s="72"/>
      <c r="PVY822" s="72"/>
      <c r="PVZ822" s="72"/>
      <c r="PWA822" s="72"/>
      <c r="PWB822" s="72"/>
      <c r="PWC822" s="72"/>
      <c r="PWD822" s="72"/>
      <c r="PWE822" s="72"/>
      <c r="PWF822" s="72"/>
      <c r="PWG822" s="72"/>
      <c r="PWH822" s="72"/>
      <c r="PWI822" s="72"/>
      <c r="PWJ822" s="72"/>
      <c r="PWK822" s="72"/>
      <c r="PWL822" s="72"/>
      <c r="PWM822" s="72"/>
      <c r="PWN822" s="72"/>
      <c r="PWO822" s="72"/>
      <c r="PWP822" s="72"/>
      <c r="PWQ822" s="72"/>
      <c r="PWR822" s="72"/>
      <c r="PWS822" s="72"/>
      <c r="PWT822" s="72"/>
      <c r="PWU822" s="72"/>
      <c r="PWV822" s="72"/>
      <c r="PWW822" s="72"/>
      <c r="PWX822" s="72"/>
      <c r="PWY822" s="72"/>
      <c r="PWZ822" s="72"/>
      <c r="PXA822" s="72"/>
      <c r="PXB822" s="72"/>
      <c r="PXC822" s="72"/>
      <c r="PXD822" s="72"/>
      <c r="PXE822" s="72"/>
      <c r="PXF822" s="72"/>
      <c r="PXG822" s="72"/>
      <c r="PXH822" s="72"/>
      <c r="PXI822" s="72"/>
      <c r="PXJ822" s="72"/>
      <c r="PXK822" s="72"/>
      <c r="PXL822" s="72"/>
      <c r="PXM822" s="72"/>
      <c r="PXN822" s="72"/>
      <c r="PXO822" s="72"/>
      <c r="PXP822" s="72"/>
      <c r="PXQ822" s="72"/>
      <c r="PXR822" s="72"/>
      <c r="PXS822" s="72"/>
      <c r="PXT822" s="72"/>
      <c r="PXU822" s="72"/>
      <c r="PXV822" s="72"/>
      <c r="PXW822" s="72"/>
      <c r="PXX822" s="72"/>
      <c r="PXY822" s="72"/>
      <c r="PXZ822" s="72"/>
      <c r="PYA822" s="72"/>
      <c r="PYB822" s="72"/>
      <c r="PYC822" s="72"/>
      <c r="PYD822" s="72"/>
      <c r="PYE822" s="72"/>
      <c r="PYF822" s="72"/>
      <c r="PYG822" s="72"/>
      <c r="PYH822" s="72"/>
      <c r="PYI822" s="72"/>
      <c r="PYJ822" s="72"/>
      <c r="PYK822" s="72"/>
      <c r="PYL822" s="72"/>
      <c r="PYM822" s="72"/>
      <c r="PYN822" s="72"/>
      <c r="PYO822" s="72"/>
      <c r="PYP822" s="72"/>
      <c r="PYQ822" s="72"/>
      <c r="PYR822" s="72"/>
      <c r="PYS822" s="72"/>
      <c r="PYT822" s="72"/>
      <c r="PYU822" s="72"/>
      <c r="PYV822" s="72"/>
      <c r="PYW822" s="72"/>
      <c r="PYX822" s="72"/>
      <c r="PYY822" s="72"/>
      <c r="PYZ822" s="72"/>
      <c r="PZA822" s="72"/>
      <c r="PZB822" s="72"/>
      <c r="PZC822" s="72"/>
      <c r="PZD822" s="72"/>
      <c r="PZE822" s="72"/>
      <c r="PZF822" s="72"/>
      <c r="PZG822" s="72"/>
      <c r="PZH822" s="72"/>
      <c r="PZI822" s="72"/>
      <c r="PZJ822" s="72"/>
      <c r="PZK822" s="72"/>
      <c r="PZL822" s="72"/>
      <c r="PZM822" s="72"/>
      <c r="PZN822" s="72"/>
      <c r="PZO822" s="72"/>
      <c r="PZP822" s="72"/>
      <c r="PZQ822" s="72"/>
      <c r="PZR822" s="72"/>
      <c r="PZS822" s="72"/>
      <c r="PZT822" s="72"/>
      <c r="PZU822" s="72"/>
      <c r="PZV822" s="72"/>
      <c r="PZW822" s="72"/>
      <c r="PZX822" s="72"/>
      <c r="PZY822" s="72"/>
      <c r="PZZ822" s="72"/>
      <c r="QAA822" s="72"/>
      <c r="QAB822" s="72"/>
      <c r="QAC822" s="72"/>
      <c r="QAD822" s="72"/>
      <c r="QAE822" s="72"/>
      <c r="QAF822" s="72"/>
      <c r="QAG822" s="72"/>
      <c r="QAH822" s="72"/>
      <c r="QAI822" s="72"/>
      <c r="QAJ822" s="72"/>
      <c r="QAK822" s="72"/>
      <c r="QAL822" s="72"/>
      <c r="QAM822" s="72"/>
      <c r="QAN822" s="72"/>
      <c r="QAO822" s="72"/>
      <c r="QAP822" s="72"/>
      <c r="QAQ822" s="72"/>
      <c r="QAR822" s="72"/>
      <c r="QAS822" s="72"/>
      <c r="QAT822" s="72"/>
      <c r="QAU822" s="72"/>
      <c r="QAV822" s="72"/>
      <c r="QAW822" s="72"/>
      <c r="QAX822" s="72"/>
      <c r="QAY822" s="72"/>
      <c r="QAZ822" s="72"/>
      <c r="QBA822" s="72"/>
      <c r="QBB822" s="72"/>
      <c r="QBC822" s="72"/>
      <c r="QBD822" s="72"/>
      <c r="QBE822" s="72"/>
      <c r="QBF822" s="72"/>
      <c r="QBG822" s="72"/>
      <c r="QBH822" s="72"/>
      <c r="QBI822" s="72"/>
      <c r="QBJ822" s="72"/>
      <c r="QBK822" s="72"/>
      <c r="QBL822" s="72"/>
      <c r="QBM822" s="72"/>
      <c r="QBN822" s="72"/>
      <c r="QBO822" s="72"/>
      <c r="QBP822" s="72"/>
      <c r="QBQ822" s="72"/>
      <c r="QBR822" s="72"/>
      <c r="QBS822" s="72"/>
      <c r="QBT822" s="72"/>
      <c r="QBU822" s="72"/>
      <c r="QBV822" s="72"/>
      <c r="QBW822" s="72"/>
      <c r="QBX822" s="72"/>
      <c r="QBY822" s="72"/>
      <c r="QBZ822" s="72"/>
      <c r="QCA822" s="72"/>
      <c r="QCB822" s="72"/>
      <c r="QCC822" s="72"/>
      <c r="QCD822" s="72"/>
      <c r="QCE822" s="72"/>
      <c r="QCF822" s="72"/>
      <c r="QCG822" s="72"/>
      <c r="QCH822" s="72"/>
      <c r="QCI822" s="72"/>
      <c r="QCJ822" s="72"/>
      <c r="QCK822" s="72"/>
      <c r="QCL822" s="72"/>
      <c r="QCM822" s="72"/>
      <c r="QCN822" s="72"/>
      <c r="QCO822" s="72"/>
      <c r="QCP822" s="72"/>
      <c r="QCQ822" s="72"/>
      <c r="QCR822" s="72"/>
      <c r="QCS822" s="72"/>
      <c r="QCT822" s="72"/>
      <c r="QCU822" s="72"/>
      <c r="QCV822" s="72"/>
      <c r="QCW822" s="72"/>
      <c r="QCX822" s="72"/>
      <c r="QCY822" s="72"/>
      <c r="QCZ822" s="72"/>
      <c r="QDA822" s="72"/>
      <c r="QDB822" s="72"/>
      <c r="QDC822" s="72"/>
      <c r="QDD822" s="72"/>
      <c r="QDE822" s="72"/>
      <c r="QDF822" s="72"/>
      <c r="QDG822" s="72"/>
      <c r="QDH822" s="72"/>
      <c r="QDI822" s="72"/>
      <c r="QDJ822" s="72"/>
      <c r="QDK822" s="72"/>
      <c r="QDL822" s="72"/>
      <c r="QDM822" s="72"/>
      <c r="QDN822" s="72"/>
      <c r="QDO822" s="72"/>
      <c r="QDP822" s="72"/>
      <c r="QDQ822" s="72"/>
      <c r="QDR822" s="72"/>
      <c r="QDS822" s="72"/>
      <c r="QDT822" s="72"/>
      <c r="QDU822" s="72"/>
      <c r="QDV822" s="72"/>
      <c r="QDW822" s="72"/>
      <c r="QDX822" s="72"/>
      <c r="QDY822" s="72"/>
      <c r="QDZ822" s="72"/>
      <c r="QEA822" s="72"/>
      <c r="QEB822" s="72"/>
      <c r="QEC822" s="72"/>
      <c r="QED822" s="72"/>
      <c r="QEE822" s="72"/>
      <c r="QEF822" s="72"/>
      <c r="QEG822" s="72"/>
      <c r="QEH822" s="72"/>
      <c r="QEI822" s="72"/>
      <c r="QEJ822" s="72"/>
      <c r="QEK822" s="72"/>
      <c r="QEL822" s="72"/>
      <c r="QEM822" s="72"/>
      <c r="QEN822" s="72"/>
      <c r="QEO822" s="72"/>
      <c r="QEP822" s="72"/>
      <c r="QEQ822" s="72"/>
      <c r="QER822" s="72"/>
      <c r="QES822" s="72"/>
      <c r="QET822" s="72"/>
      <c r="QEU822" s="72"/>
      <c r="QEV822" s="72"/>
      <c r="QEW822" s="72"/>
      <c r="QEX822" s="72"/>
      <c r="QEY822" s="72"/>
      <c r="QEZ822" s="72"/>
      <c r="QFA822" s="72"/>
      <c r="QFB822" s="72"/>
      <c r="QFC822" s="72"/>
      <c r="QFD822" s="72"/>
      <c r="QFE822" s="72"/>
      <c r="QFF822" s="72"/>
      <c r="QFG822" s="72"/>
      <c r="QFH822" s="72"/>
      <c r="QFI822" s="72"/>
      <c r="QFJ822" s="72"/>
      <c r="QFK822" s="72"/>
      <c r="QFL822" s="72"/>
      <c r="QFM822" s="72"/>
      <c r="QFN822" s="72"/>
      <c r="QFO822" s="72"/>
      <c r="QFP822" s="72"/>
      <c r="QFQ822" s="72"/>
      <c r="QFR822" s="72"/>
      <c r="QFS822" s="72"/>
      <c r="QFT822" s="72"/>
      <c r="QFU822" s="72"/>
      <c r="QFV822" s="72"/>
      <c r="QFW822" s="72"/>
      <c r="QFX822" s="72"/>
      <c r="QFY822" s="72"/>
      <c r="QFZ822" s="72"/>
      <c r="QGA822" s="72"/>
      <c r="QGB822" s="72"/>
      <c r="QGC822" s="72"/>
      <c r="QGD822" s="72"/>
      <c r="QGE822" s="72"/>
      <c r="QGF822" s="72"/>
      <c r="QGG822" s="72"/>
      <c r="QGH822" s="72"/>
      <c r="QGI822" s="72"/>
      <c r="QGJ822" s="72"/>
      <c r="QGK822" s="72"/>
      <c r="QGL822" s="72"/>
      <c r="QGM822" s="72"/>
      <c r="QGN822" s="72"/>
      <c r="QGO822" s="72"/>
      <c r="QGP822" s="72"/>
      <c r="QGQ822" s="72"/>
      <c r="QGR822" s="72"/>
      <c r="QGS822" s="72"/>
      <c r="QGT822" s="72"/>
      <c r="QGU822" s="72"/>
      <c r="QGV822" s="72"/>
      <c r="QGW822" s="72"/>
      <c r="QGX822" s="72"/>
      <c r="QGY822" s="72"/>
      <c r="QGZ822" s="72"/>
      <c r="QHA822" s="72"/>
      <c r="QHB822" s="72"/>
      <c r="QHC822" s="72"/>
      <c r="QHD822" s="72"/>
      <c r="QHE822" s="72"/>
      <c r="QHF822" s="72"/>
      <c r="QHG822" s="72"/>
      <c r="QHH822" s="72"/>
      <c r="QHI822" s="72"/>
      <c r="QHJ822" s="72"/>
      <c r="QHK822" s="72"/>
      <c r="QHL822" s="72"/>
      <c r="QHM822" s="72"/>
      <c r="QHN822" s="72"/>
      <c r="QHO822" s="72"/>
      <c r="QHP822" s="72"/>
      <c r="QHQ822" s="72"/>
      <c r="QHR822" s="72"/>
      <c r="QHS822" s="72"/>
      <c r="QHT822" s="72"/>
      <c r="QHU822" s="72"/>
      <c r="QHV822" s="72"/>
      <c r="QHW822" s="72"/>
      <c r="QHX822" s="72"/>
      <c r="QHY822" s="72"/>
      <c r="QHZ822" s="72"/>
      <c r="QIA822" s="72"/>
      <c r="QIB822" s="72"/>
      <c r="QIC822" s="72"/>
      <c r="QID822" s="72"/>
      <c r="QIE822" s="72"/>
      <c r="QIF822" s="72"/>
      <c r="QIG822" s="72"/>
      <c r="QIH822" s="72"/>
      <c r="QII822" s="72"/>
      <c r="QIJ822" s="72"/>
      <c r="QIK822" s="72"/>
      <c r="QIL822" s="72"/>
      <c r="QIM822" s="72"/>
      <c r="QIN822" s="72"/>
      <c r="QIO822" s="72"/>
      <c r="QIP822" s="72"/>
      <c r="QIQ822" s="72"/>
      <c r="QIR822" s="72"/>
      <c r="QIS822" s="72"/>
      <c r="QIT822" s="72"/>
      <c r="QIU822" s="72"/>
      <c r="QIV822" s="72"/>
      <c r="QIW822" s="72"/>
      <c r="QIX822" s="72"/>
      <c r="QIY822" s="72"/>
      <c r="QIZ822" s="72"/>
      <c r="QJA822" s="72"/>
      <c r="QJB822" s="72"/>
      <c r="QJC822" s="72"/>
      <c r="QJD822" s="72"/>
      <c r="QJE822" s="72"/>
      <c r="QJF822" s="72"/>
      <c r="QJG822" s="72"/>
      <c r="QJH822" s="72"/>
      <c r="QJI822" s="72"/>
      <c r="QJJ822" s="72"/>
      <c r="QJK822" s="72"/>
      <c r="QJL822" s="72"/>
      <c r="QJM822" s="72"/>
      <c r="QJN822" s="72"/>
      <c r="QJO822" s="72"/>
      <c r="QJP822" s="72"/>
      <c r="QJQ822" s="72"/>
      <c r="QJR822" s="72"/>
      <c r="QJS822" s="72"/>
      <c r="QJT822" s="72"/>
      <c r="QJU822" s="72"/>
      <c r="QJV822" s="72"/>
      <c r="QJW822" s="72"/>
      <c r="QJX822" s="72"/>
      <c r="QJY822" s="72"/>
      <c r="QJZ822" s="72"/>
      <c r="QKA822" s="72"/>
      <c r="QKB822" s="72"/>
      <c r="QKC822" s="72"/>
      <c r="QKD822" s="72"/>
      <c r="QKE822" s="72"/>
      <c r="QKF822" s="72"/>
      <c r="QKG822" s="72"/>
      <c r="QKH822" s="72"/>
      <c r="QKI822" s="72"/>
      <c r="QKJ822" s="72"/>
      <c r="QKK822" s="72"/>
      <c r="QKL822" s="72"/>
      <c r="QKM822" s="72"/>
      <c r="QKN822" s="72"/>
      <c r="QKO822" s="72"/>
      <c r="QKP822" s="72"/>
      <c r="QKQ822" s="72"/>
      <c r="QKR822" s="72"/>
      <c r="QKS822" s="72"/>
      <c r="QKT822" s="72"/>
      <c r="QKU822" s="72"/>
      <c r="QKV822" s="72"/>
      <c r="QKW822" s="72"/>
      <c r="QKX822" s="72"/>
      <c r="QKY822" s="72"/>
      <c r="QKZ822" s="72"/>
      <c r="QLA822" s="72"/>
      <c r="QLB822" s="72"/>
      <c r="QLC822" s="72"/>
      <c r="QLD822" s="72"/>
      <c r="QLE822" s="72"/>
      <c r="QLF822" s="72"/>
      <c r="QLG822" s="72"/>
      <c r="QLH822" s="72"/>
      <c r="QLI822" s="72"/>
      <c r="QLJ822" s="72"/>
      <c r="QLK822" s="72"/>
      <c r="QLL822" s="72"/>
      <c r="QLM822" s="72"/>
      <c r="QLN822" s="72"/>
      <c r="QLO822" s="72"/>
      <c r="QLP822" s="72"/>
      <c r="QLQ822" s="72"/>
      <c r="QLR822" s="72"/>
      <c r="QLS822" s="72"/>
      <c r="QLT822" s="72"/>
      <c r="QLU822" s="72"/>
      <c r="QLV822" s="72"/>
      <c r="QLW822" s="72"/>
      <c r="QLX822" s="72"/>
      <c r="QLY822" s="72"/>
      <c r="QLZ822" s="72"/>
      <c r="QMA822" s="72"/>
      <c r="QMB822" s="72"/>
      <c r="QMC822" s="72"/>
      <c r="QMD822" s="72"/>
      <c r="QME822" s="72"/>
      <c r="QMF822" s="72"/>
      <c r="QMG822" s="72"/>
      <c r="QMH822" s="72"/>
      <c r="QMI822" s="72"/>
      <c r="QMJ822" s="72"/>
      <c r="QMK822" s="72"/>
      <c r="QML822" s="72"/>
      <c r="QMM822" s="72"/>
      <c r="QMN822" s="72"/>
      <c r="QMO822" s="72"/>
      <c r="QMP822" s="72"/>
      <c r="QMQ822" s="72"/>
      <c r="QMR822" s="72"/>
      <c r="QMS822" s="72"/>
      <c r="QMT822" s="72"/>
      <c r="QMU822" s="72"/>
      <c r="QMV822" s="72"/>
      <c r="QMW822" s="72"/>
      <c r="QMX822" s="72"/>
      <c r="QMY822" s="72"/>
      <c r="QMZ822" s="72"/>
      <c r="QNA822" s="72"/>
      <c r="QNB822" s="72"/>
      <c r="QNC822" s="72"/>
      <c r="QND822" s="72"/>
      <c r="QNE822" s="72"/>
      <c r="QNF822" s="72"/>
      <c r="QNG822" s="72"/>
      <c r="QNH822" s="72"/>
      <c r="QNI822" s="72"/>
      <c r="QNJ822" s="72"/>
      <c r="QNK822" s="72"/>
      <c r="QNL822" s="72"/>
      <c r="QNM822" s="72"/>
      <c r="QNN822" s="72"/>
      <c r="QNO822" s="72"/>
      <c r="QNP822" s="72"/>
      <c r="QNQ822" s="72"/>
      <c r="QNR822" s="72"/>
      <c r="QNS822" s="72"/>
      <c r="QNT822" s="72"/>
      <c r="QNU822" s="72"/>
      <c r="QNV822" s="72"/>
      <c r="QNW822" s="72"/>
      <c r="QNX822" s="72"/>
      <c r="QNY822" s="72"/>
      <c r="QNZ822" s="72"/>
      <c r="QOA822" s="72"/>
      <c r="QOB822" s="72"/>
      <c r="QOC822" s="72"/>
      <c r="QOD822" s="72"/>
      <c r="QOE822" s="72"/>
      <c r="QOF822" s="72"/>
      <c r="QOG822" s="72"/>
      <c r="QOH822" s="72"/>
      <c r="QOI822" s="72"/>
      <c r="QOJ822" s="72"/>
      <c r="QOK822" s="72"/>
      <c r="QOL822" s="72"/>
      <c r="QOM822" s="72"/>
      <c r="QON822" s="72"/>
      <c r="QOO822" s="72"/>
      <c r="QOP822" s="72"/>
      <c r="QOQ822" s="72"/>
      <c r="QOR822" s="72"/>
      <c r="QOS822" s="72"/>
      <c r="QOT822" s="72"/>
      <c r="QOU822" s="72"/>
      <c r="QOV822" s="72"/>
      <c r="QOW822" s="72"/>
      <c r="QOX822" s="72"/>
      <c r="QOY822" s="72"/>
      <c r="QOZ822" s="72"/>
      <c r="QPA822" s="72"/>
      <c r="QPB822" s="72"/>
      <c r="QPC822" s="72"/>
      <c r="QPD822" s="72"/>
      <c r="QPE822" s="72"/>
      <c r="QPF822" s="72"/>
      <c r="QPG822" s="72"/>
      <c r="QPH822" s="72"/>
      <c r="QPI822" s="72"/>
      <c r="QPJ822" s="72"/>
      <c r="QPK822" s="72"/>
      <c r="QPL822" s="72"/>
      <c r="QPM822" s="72"/>
      <c r="QPN822" s="72"/>
      <c r="QPO822" s="72"/>
      <c r="QPP822" s="72"/>
      <c r="QPQ822" s="72"/>
      <c r="QPR822" s="72"/>
      <c r="QPS822" s="72"/>
      <c r="QPT822" s="72"/>
      <c r="QPU822" s="72"/>
      <c r="QPV822" s="72"/>
      <c r="QPW822" s="72"/>
      <c r="QPX822" s="72"/>
      <c r="QPY822" s="72"/>
      <c r="QPZ822" s="72"/>
      <c r="QQA822" s="72"/>
      <c r="QQB822" s="72"/>
      <c r="QQC822" s="72"/>
      <c r="QQD822" s="72"/>
      <c r="QQE822" s="72"/>
      <c r="QQF822" s="72"/>
      <c r="QQG822" s="72"/>
      <c r="QQH822" s="72"/>
      <c r="QQI822" s="72"/>
      <c r="QQJ822" s="72"/>
      <c r="QQK822" s="72"/>
      <c r="QQL822" s="72"/>
      <c r="QQM822" s="72"/>
      <c r="QQN822" s="72"/>
      <c r="QQO822" s="72"/>
      <c r="QQP822" s="72"/>
      <c r="QQQ822" s="72"/>
      <c r="QQR822" s="72"/>
      <c r="QQS822" s="72"/>
      <c r="QQT822" s="72"/>
      <c r="QQU822" s="72"/>
      <c r="QQV822" s="72"/>
      <c r="QQW822" s="72"/>
      <c r="QQX822" s="72"/>
      <c r="QQY822" s="72"/>
      <c r="QQZ822" s="72"/>
      <c r="QRA822" s="72"/>
      <c r="QRB822" s="72"/>
      <c r="QRC822" s="72"/>
      <c r="QRD822" s="72"/>
      <c r="QRE822" s="72"/>
      <c r="QRF822" s="72"/>
      <c r="QRG822" s="72"/>
      <c r="QRH822" s="72"/>
      <c r="QRI822" s="72"/>
      <c r="QRJ822" s="72"/>
      <c r="QRK822" s="72"/>
      <c r="QRL822" s="72"/>
      <c r="QRM822" s="72"/>
      <c r="QRN822" s="72"/>
      <c r="QRO822" s="72"/>
      <c r="QRP822" s="72"/>
      <c r="QRQ822" s="72"/>
      <c r="QRR822" s="72"/>
      <c r="QRS822" s="72"/>
      <c r="QRT822" s="72"/>
      <c r="QRU822" s="72"/>
      <c r="QRV822" s="72"/>
      <c r="QRW822" s="72"/>
      <c r="QRX822" s="72"/>
      <c r="QRY822" s="72"/>
      <c r="QRZ822" s="72"/>
      <c r="QSA822" s="72"/>
      <c r="QSB822" s="72"/>
      <c r="QSC822" s="72"/>
      <c r="QSD822" s="72"/>
      <c r="QSE822" s="72"/>
      <c r="QSF822" s="72"/>
      <c r="QSG822" s="72"/>
      <c r="QSH822" s="72"/>
      <c r="QSI822" s="72"/>
      <c r="QSJ822" s="72"/>
      <c r="QSK822" s="72"/>
      <c r="QSL822" s="72"/>
      <c r="QSM822" s="72"/>
      <c r="QSN822" s="72"/>
      <c r="QSO822" s="72"/>
      <c r="QSP822" s="72"/>
      <c r="QSQ822" s="72"/>
      <c r="QSR822" s="72"/>
      <c r="QSS822" s="72"/>
      <c r="QST822" s="72"/>
      <c r="QSU822" s="72"/>
      <c r="QSV822" s="72"/>
      <c r="QSW822" s="72"/>
      <c r="QSX822" s="72"/>
      <c r="QSY822" s="72"/>
      <c r="QSZ822" s="72"/>
      <c r="QTA822" s="72"/>
      <c r="QTB822" s="72"/>
      <c r="QTC822" s="72"/>
      <c r="QTD822" s="72"/>
      <c r="QTE822" s="72"/>
      <c r="QTF822" s="72"/>
      <c r="QTG822" s="72"/>
      <c r="QTH822" s="72"/>
      <c r="QTI822" s="72"/>
      <c r="QTJ822" s="72"/>
      <c r="QTK822" s="72"/>
      <c r="QTL822" s="72"/>
      <c r="QTM822" s="72"/>
      <c r="QTN822" s="72"/>
      <c r="QTO822" s="72"/>
      <c r="QTP822" s="72"/>
      <c r="QTQ822" s="72"/>
      <c r="QTR822" s="72"/>
      <c r="QTS822" s="72"/>
      <c r="QTT822" s="72"/>
      <c r="QTU822" s="72"/>
      <c r="QTV822" s="72"/>
      <c r="QTW822" s="72"/>
      <c r="QTX822" s="72"/>
      <c r="QTY822" s="72"/>
      <c r="QTZ822" s="72"/>
      <c r="QUA822" s="72"/>
      <c r="QUB822" s="72"/>
      <c r="QUC822" s="72"/>
      <c r="QUD822" s="72"/>
      <c r="QUE822" s="72"/>
      <c r="QUF822" s="72"/>
      <c r="QUG822" s="72"/>
      <c r="QUH822" s="72"/>
      <c r="QUI822" s="72"/>
      <c r="QUJ822" s="72"/>
      <c r="QUK822" s="72"/>
      <c r="QUL822" s="72"/>
      <c r="QUM822" s="72"/>
      <c r="QUN822" s="72"/>
      <c r="QUO822" s="72"/>
      <c r="QUP822" s="72"/>
      <c r="QUQ822" s="72"/>
      <c r="QUR822" s="72"/>
      <c r="QUS822" s="72"/>
      <c r="QUT822" s="72"/>
      <c r="QUU822" s="72"/>
      <c r="QUV822" s="72"/>
      <c r="QUW822" s="72"/>
      <c r="QUX822" s="72"/>
      <c r="QUY822" s="72"/>
      <c r="QUZ822" s="72"/>
      <c r="QVA822" s="72"/>
      <c r="QVB822" s="72"/>
      <c r="QVC822" s="72"/>
      <c r="QVD822" s="72"/>
      <c r="QVE822" s="72"/>
      <c r="QVF822" s="72"/>
      <c r="QVG822" s="72"/>
      <c r="QVH822" s="72"/>
      <c r="QVI822" s="72"/>
      <c r="QVJ822" s="72"/>
      <c r="QVK822" s="72"/>
      <c r="QVL822" s="72"/>
      <c r="QVM822" s="72"/>
      <c r="QVN822" s="72"/>
      <c r="QVO822" s="72"/>
      <c r="QVP822" s="72"/>
      <c r="QVQ822" s="72"/>
      <c r="QVR822" s="72"/>
      <c r="QVS822" s="72"/>
      <c r="QVT822" s="72"/>
      <c r="QVU822" s="72"/>
      <c r="QVV822" s="72"/>
      <c r="QVW822" s="72"/>
      <c r="QVX822" s="72"/>
      <c r="QVY822" s="72"/>
      <c r="QVZ822" s="72"/>
      <c r="QWA822" s="72"/>
      <c r="QWB822" s="72"/>
      <c r="QWC822" s="72"/>
      <c r="QWD822" s="72"/>
      <c r="QWE822" s="72"/>
      <c r="QWF822" s="72"/>
      <c r="QWG822" s="72"/>
      <c r="QWH822" s="72"/>
      <c r="QWI822" s="72"/>
      <c r="QWJ822" s="72"/>
      <c r="QWK822" s="72"/>
      <c r="QWL822" s="72"/>
      <c r="QWM822" s="72"/>
      <c r="QWN822" s="72"/>
      <c r="QWO822" s="72"/>
      <c r="QWP822" s="72"/>
      <c r="QWQ822" s="72"/>
      <c r="QWR822" s="72"/>
      <c r="QWS822" s="72"/>
      <c r="QWT822" s="72"/>
      <c r="QWU822" s="72"/>
      <c r="QWV822" s="72"/>
      <c r="QWW822" s="72"/>
      <c r="QWX822" s="72"/>
      <c r="QWY822" s="72"/>
      <c r="QWZ822" s="72"/>
      <c r="QXA822" s="72"/>
      <c r="QXB822" s="72"/>
      <c r="QXC822" s="72"/>
      <c r="QXD822" s="72"/>
      <c r="QXE822" s="72"/>
      <c r="QXF822" s="72"/>
      <c r="QXG822" s="72"/>
      <c r="QXH822" s="72"/>
      <c r="QXI822" s="72"/>
      <c r="QXJ822" s="72"/>
      <c r="QXK822" s="72"/>
      <c r="QXL822" s="72"/>
      <c r="QXM822" s="72"/>
      <c r="QXN822" s="72"/>
      <c r="QXO822" s="72"/>
      <c r="QXP822" s="72"/>
      <c r="QXQ822" s="72"/>
      <c r="QXR822" s="72"/>
      <c r="QXS822" s="72"/>
      <c r="QXT822" s="72"/>
      <c r="QXU822" s="72"/>
      <c r="QXV822" s="72"/>
      <c r="QXW822" s="72"/>
      <c r="QXX822" s="72"/>
      <c r="QXY822" s="72"/>
      <c r="QXZ822" s="72"/>
      <c r="QYA822" s="72"/>
      <c r="QYB822" s="72"/>
      <c r="QYC822" s="72"/>
      <c r="QYD822" s="72"/>
      <c r="QYE822" s="72"/>
      <c r="QYF822" s="72"/>
      <c r="QYG822" s="72"/>
      <c r="QYH822" s="72"/>
      <c r="QYI822" s="72"/>
      <c r="QYJ822" s="72"/>
      <c r="QYK822" s="72"/>
      <c r="QYL822" s="72"/>
      <c r="QYM822" s="72"/>
      <c r="QYN822" s="72"/>
      <c r="QYO822" s="72"/>
      <c r="QYP822" s="72"/>
      <c r="QYQ822" s="72"/>
      <c r="QYR822" s="72"/>
      <c r="QYS822" s="72"/>
      <c r="QYT822" s="72"/>
      <c r="QYU822" s="72"/>
      <c r="QYV822" s="72"/>
      <c r="QYW822" s="72"/>
      <c r="QYX822" s="72"/>
      <c r="QYY822" s="72"/>
      <c r="QYZ822" s="72"/>
      <c r="QZA822" s="72"/>
      <c r="QZB822" s="72"/>
      <c r="QZC822" s="72"/>
      <c r="QZD822" s="72"/>
      <c r="QZE822" s="72"/>
      <c r="QZF822" s="72"/>
      <c r="QZG822" s="72"/>
      <c r="QZH822" s="72"/>
      <c r="QZI822" s="72"/>
      <c r="QZJ822" s="72"/>
      <c r="QZK822" s="72"/>
      <c r="QZL822" s="72"/>
      <c r="QZM822" s="72"/>
      <c r="QZN822" s="72"/>
      <c r="QZO822" s="72"/>
      <c r="QZP822" s="72"/>
      <c r="QZQ822" s="72"/>
      <c r="QZR822" s="72"/>
      <c r="QZS822" s="72"/>
      <c r="QZT822" s="72"/>
      <c r="QZU822" s="72"/>
      <c r="QZV822" s="72"/>
      <c r="QZW822" s="72"/>
      <c r="QZX822" s="72"/>
      <c r="QZY822" s="72"/>
      <c r="QZZ822" s="72"/>
      <c r="RAA822" s="72"/>
      <c r="RAB822" s="72"/>
      <c r="RAC822" s="72"/>
      <c r="RAD822" s="72"/>
      <c r="RAE822" s="72"/>
      <c r="RAF822" s="72"/>
      <c r="RAG822" s="72"/>
      <c r="RAH822" s="72"/>
      <c r="RAI822" s="72"/>
      <c r="RAJ822" s="72"/>
      <c r="RAK822" s="72"/>
      <c r="RAL822" s="72"/>
      <c r="RAM822" s="72"/>
      <c r="RAN822" s="72"/>
      <c r="RAO822" s="72"/>
      <c r="RAP822" s="72"/>
      <c r="RAQ822" s="72"/>
      <c r="RAR822" s="72"/>
      <c r="RAS822" s="72"/>
      <c r="RAT822" s="72"/>
      <c r="RAU822" s="72"/>
      <c r="RAV822" s="72"/>
      <c r="RAW822" s="72"/>
      <c r="RAX822" s="72"/>
      <c r="RAY822" s="72"/>
      <c r="RAZ822" s="72"/>
      <c r="RBA822" s="72"/>
      <c r="RBB822" s="72"/>
      <c r="RBC822" s="72"/>
      <c r="RBD822" s="72"/>
      <c r="RBE822" s="72"/>
      <c r="RBF822" s="72"/>
      <c r="RBG822" s="72"/>
      <c r="RBH822" s="72"/>
      <c r="RBI822" s="72"/>
      <c r="RBJ822" s="72"/>
      <c r="RBK822" s="72"/>
      <c r="RBL822" s="72"/>
      <c r="RBM822" s="72"/>
      <c r="RBN822" s="72"/>
      <c r="RBO822" s="72"/>
      <c r="RBP822" s="72"/>
      <c r="RBQ822" s="72"/>
      <c r="RBR822" s="72"/>
      <c r="RBS822" s="72"/>
      <c r="RBT822" s="72"/>
      <c r="RBU822" s="72"/>
      <c r="RBV822" s="72"/>
      <c r="RBW822" s="72"/>
      <c r="RBX822" s="72"/>
      <c r="RBY822" s="72"/>
      <c r="RBZ822" s="72"/>
      <c r="RCA822" s="72"/>
      <c r="RCB822" s="72"/>
      <c r="RCC822" s="72"/>
      <c r="RCD822" s="72"/>
      <c r="RCE822" s="72"/>
      <c r="RCF822" s="72"/>
      <c r="RCG822" s="72"/>
      <c r="RCH822" s="72"/>
      <c r="RCI822" s="72"/>
      <c r="RCJ822" s="72"/>
      <c r="RCK822" s="72"/>
      <c r="RCL822" s="72"/>
      <c r="RCM822" s="72"/>
      <c r="RCN822" s="72"/>
      <c r="RCO822" s="72"/>
      <c r="RCP822" s="72"/>
      <c r="RCQ822" s="72"/>
      <c r="RCR822" s="72"/>
      <c r="RCS822" s="72"/>
      <c r="RCT822" s="72"/>
      <c r="RCU822" s="72"/>
      <c r="RCV822" s="72"/>
      <c r="RCW822" s="72"/>
      <c r="RCX822" s="72"/>
      <c r="RCY822" s="72"/>
      <c r="RCZ822" s="72"/>
      <c r="RDA822" s="72"/>
      <c r="RDB822" s="72"/>
      <c r="RDC822" s="72"/>
      <c r="RDD822" s="72"/>
      <c r="RDE822" s="72"/>
      <c r="RDF822" s="72"/>
      <c r="RDG822" s="72"/>
      <c r="RDH822" s="72"/>
      <c r="RDI822" s="72"/>
      <c r="RDJ822" s="72"/>
      <c r="RDK822" s="72"/>
      <c r="RDL822" s="72"/>
      <c r="RDM822" s="72"/>
      <c r="RDN822" s="72"/>
      <c r="RDO822" s="72"/>
      <c r="RDP822" s="72"/>
      <c r="RDQ822" s="72"/>
      <c r="RDR822" s="72"/>
      <c r="RDS822" s="72"/>
      <c r="RDT822" s="72"/>
      <c r="RDU822" s="72"/>
      <c r="RDV822" s="72"/>
      <c r="RDW822" s="72"/>
      <c r="RDX822" s="72"/>
      <c r="RDY822" s="72"/>
      <c r="RDZ822" s="72"/>
      <c r="REA822" s="72"/>
      <c r="REB822" s="72"/>
      <c r="REC822" s="72"/>
      <c r="RED822" s="72"/>
      <c r="REE822" s="72"/>
      <c r="REF822" s="72"/>
      <c r="REG822" s="72"/>
      <c r="REH822" s="72"/>
      <c r="REI822" s="72"/>
      <c r="REJ822" s="72"/>
      <c r="REK822" s="72"/>
      <c r="REL822" s="72"/>
      <c r="REM822" s="72"/>
      <c r="REN822" s="72"/>
      <c r="REO822" s="72"/>
      <c r="REP822" s="72"/>
      <c r="REQ822" s="72"/>
      <c r="RER822" s="72"/>
      <c r="RES822" s="72"/>
      <c r="RET822" s="72"/>
      <c r="REU822" s="72"/>
      <c r="REV822" s="72"/>
      <c r="REW822" s="72"/>
      <c r="REX822" s="72"/>
      <c r="REY822" s="72"/>
      <c r="REZ822" s="72"/>
      <c r="RFA822" s="72"/>
      <c r="RFB822" s="72"/>
      <c r="RFC822" s="72"/>
      <c r="RFD822" s="72"/>
      <c r="RFE822" s="72"/>
      <c r="RFF822" s="72"/>
      <c r="RFG822" s="72"/>
      <c r="RFH822" s="72"/>
      <c r="RFI822" s="72"/>
      <c r="RFJ822" s="72"/>
      <c r="RFK822" s="72"/>
      <c r="RFL822" s="72"/>
      <c r="RFM822" s="72"/>
      <c r="RFN822" s="72"/>
      <c r="RFO822" s="72"/>
      <c r="RFP822" s="72"/>
      <c r="RFQ822" s="72"/>
      <c r="RFR822" s="72"/>
      <c r="RFS822" s="72"/>
      <c r="RFT822" s="72"/>
      <c r="RFU822" s="72"/>
      <c r="RFV822" s="72"/>
      <c r="RFW822" s="72"/>
      <c r="RFX822" s="72"/>
      <c r="RFY822" s="72"/>
      <c r="RFZ822" s="72"/>
      <c r="RGA822" s="72"/>
      <c r="RGB822" s="72"/>
      <c r="RGC822" s="72"/>
      <c r="RGD822" s="72"/>
      <c r="RGE822" s="72"/>
      <c r="RGF822" s="72"/>
      <c r="RGG822" s="72"/>
      <c r="RGH822" s="72"/>
      <c r="RGI822" s="72"/>
      <c r="RGJ822" s="72"/>
      <c r="RGK822" s="72"/>
      <c r="RGL822" s="72"/>
      <c r="RGM822" s="72"/>
      <c r="RGN822" s="72"/>
      <c r="RGO822" s="72"/>
      <c r="RGP822" s="72"/>
      <c r="RGQ822" s="72"/>
      <c r="RGR822" s="72"/>
      <c r="RGS822" s="72"/>
      <c r="RGT822" s="72"/>
      <c r="RGU822" s="72"/>
      <c r="RGV822" s="72"/>
      <c r="RGW822" s="72"/>
      <c r="RGX822" s="72"/>
      <c r="RGY822" s="72"/>
      <c r="RGZ822" s="72"/>
      <c r="RHA822" s="72"/>
      <c r="RHB822" s="72"/>
      <c r="RHC822" s="72"/>
      <c r="RHD822" s="72"/>
      <c r="RHE822" s="72"/>
      <c r="RHF822" s="72"/>
      <c r="RHG822" s="72"/>
      <c r="RHH822" s="72"/>
      <c r="RHI822" s="72"/>
      <c r="RHJ822" s="72"/>
      <c r="RHK822" s="72"/>
      <c r="RHL822" s="72"/>
      <c r="RHM822" s="72"/>
      <c r="RHN822" s="72"/>
      <c r="RHO822" s="72"/>
      <c r="RHP822" s="72"/>
      <c r="RHQ822" s="72"/>
      <c r="RHR822" s="72"/>
      <c r="RHS822" s="72"/>
      <c r="RHT822" s="72"/>
      <c r="RHU822" s="72"/>
      <c r="RHV822" s="72"/>
      <c r="RHW822" s="72"/>
      <c r="RHX822" s="72"/>
      <c r="RHY822" s="72"/>
      <c r="RHZ822" s="72"/>
      <c r="RIA822" s="72"/>
      <c r="RIB822" s="72"/>
      <c r="RIC822" s="72"/>
      <c r="RID822" s="72"/>
      <c r="RIE822" s="72"/>
      <c r="RIF822" s="72"/>
      <c r="RIG822" s="72"/>
      <c r="RIH822" s="72"/>
      <c r="RII822" s="72"/>
      <c r="RIJ822" s="72"/>
      <c r="RIK822" s="72"/>
      <c r="RIL822" s="72"/>
      <c r="RIM822" s="72"/>
      <c r="RIN822" s="72"/>
      <c r="RIO822" s="72"/>
      <c r="RIP822" s="72"/>
      <c r="RIQ822" s="72"/>
      <c r="RIR822" s="72"/>
      <c r="RIS822" s="72"/>
      <c r="RIT822" s="72"/>
      <c r="RIU822" s="72"/>
      <c r="RIV822" s="72"/>
      <c r="RIW822" s="72"/>
      <c r="RIX822" s="72"/>
      <c r="RIY822" s="72"/>
      <c r="RIZ822" s="72"/>
      <c r="RJA822" s="72"/>
      <c r="RJB822" s="72"/>
      <c r="RJC822" s="72"/>
      <c r="RJD822" s="72"/>
      <c r="RJE822" s="72"/>
      <c r="RJF822" s="72"/>
      <c r="RJG822" s="72"/>
      <c r="RJH822" s="72"/>
      <c r="RJI822" s="72"/>
      <c r="RJJ822" s="72"/>
      <c r="RJK822" s="72"/>
      <c r="RJL822" s="72"/>
      <c r="RJM822" s="72"/>
      <c r="RJN822" s="72"/>
      <c r="RJO822" s="72"/>
      <c r="RJP822" s="72"/>
      <c r="RJQ822" s="72"/>
      <c r="RJR822" s="72"/>
      <c r="RJS822" s="72"/>
      <c r="RJT822" s="72"/>
      <c r="RJU822" s="72"/>
      <c r="RJV822" s="72"/>
      <c r="RJW822" s="72"/>
      <c r="RJX822" s="72"/>
      <c r="RJY822" s="72"/>
      <c r="RJZ822" s="72"/>
      <c r="RKA822" s="72"/>
      <c r="RKB822" s="72"/>
      <c r="RKC822" s="72"/>
      <c r="RKD822" s="72"/>
      <c r="RKE822" s="72"/>
      <c r="RKF822" s="72"/>
      <c r="RKG822" s="72"/>
      <c r="RKH822" s="72"/>
      <c r="RKI822" s="72"/>
      <c r="RKJ822" s="72"/>
      <c r="RKK822" s="72"/>
      <c r="RKL822" s="72"/>
      <c r="RKM822" s="72"/>
      <c r="RKN822" s="72"/>
      <c r="RKO822" s="72"/>
      <c r="RKP822" s="72"/>
      <c r="RKQ822" s="72"/>
      <c r="RKR822" s="72"/>
      <c r="RKS822" s="72"/>
      <c r="RKT822" s="72"/>
      <c r="RKU822" s="72"/>
      <c r="RKV822" s="72"/>
      <c r="RKW822" s="72"/>
      <c r="RKX822" s="72"/>
      <c r="RKY822" s="72"/>
      <c r="RKZ822" s="72"/>
      <c r="RLA822" s="72"/>
      <c r="RLB822" s="72"/>
      <c r="RLC822" s="72"/>
      <c r="RLD822" s="72"/>
      <c r="RLE822" s="72"/>
      <c r="RLF822" s="72"/>
      <c r="RLG822" s="72"/>
      <c r="RLH822" s="72"/>
      <c r="RLI822" s="72"/>
      <c r="RLJ822" s="72"/>
      <c r="RLK822" s="72"/>
      <c r="RLL822" s="72"/>
      <c r="RLM822" s="72"/>
      <c r="RLN822" s="72"/>
      <c r="RLO822" s="72"/>
      <c r="RLP822" s="72"/>
      <c r="RLQ822" s="72"/>
      <c r="RLR822" s="72"/>
      <c r="RLS822" s="72"/>
      <c r="RLT822" s="72"/>
      <c r="RLU822" s="72"/>
      <c r="RLV822" s="72"/>
      <c r="RLW822" s="72"/>
      <c r="RLX822" s="72"/>
      <c r="RLY822" s="72"/>
      <c r="RLZ822" s="72"/>
      <c r="RMA822" s="72"/>
      <c r="RMB822" s="72"/>
      <c r="RMC822" s="72"/>
      <c r="RMD822" s="72"/>
      <c r="RME822" s="72"/>
      <c r="RMF822" s="72"/>
      <c r="RMG822" s="72"/>
      <c r="RMH822" s="72"/>
      <c r="RMI822" s="72"/>
      <c r="RMJ822" s="72"/>
      <c r="RMK822" s="72"/>
      <c r="RML822" s="72"/>
      <c r="RMM822" s="72"/>
      <c r="RMN822" s="72"/>
      <c r="RMO822" s="72"/>
      <c r="RMP822" s="72"/>
      <c r="RMQ822" s="72"/>
      <c r="RMR822" s="72"/>
      <c r="RMS822" s="72"/>
      <c r="RMT822" s="72"/>
      <c r="RMU822" s="72"/>
      <c r="RMV822" s="72"/>
      <c r="RMW822" s="72"/>
      <c r="RMX822" s="72"/>
      <c r="RMY822" s="72"/>
      <c r="RMZ822" s="72"/>
      <c r="RNA822" s="72"/>
      <c r="RNB822" s="72"/>
      <c r="RNC822" s="72"/>
      <c r="RND822" s="72"/>
      <c r="RNE822" s="72"/>
      <c r="RNF822" s="72"/>
      <c r="RNG822" s="72"/>
      <c r="RNH822" s="72"/>
      <c r="RNI822" s="72"/>
      <c r="RNJ822" s="72"/>
      <c r="RNK822" s="72"/>
      <c r="RNL822" s="72"/>
      <c r="RNM822" s="72"/>
      <c r="RNN822" s="72"/>
      <c r="RNO822" s="72"/>
      <c r="RNP822" s="72"/>
      <c r="RNQ822" s="72"/>
      <c r="RNR822" s="72"/>
      <c r="RNS822" s="72"/>
      <c r="RNT822" s="72"/>
      <c r="RNU822" s="72"/>
      <c r="RNV822" s="72"/>
      <c r="RNW822" s="72"/>
      <c r="RNX822" s="72"/>
      <c r="RNY822" s="72"/>
      <c r="RNZ822" s="72"/>
      <c r="ROA822" s="72"/>
      <c r="ROB822" s="72"/>
      <c r="ROC822" s="72"/>
      <c r="ROD822" s="72"/>
      <c r="ROE822" s="72"/>
      <c r="ROF822" s="72"/>
      <c r="ROG822" s="72"/>
      <c r="ROH822" s="72"/>
      <c r="ROI822" s="72"/>
      <c r="ROJ822" s="72"/>
      <c r="ROK822" s="72"/>
      <c r="ROL822" s="72"/>
      <c r="ROM822" s="72"/>
      <c r="RON822" s="72"/>
      <c r="ROO822" s="72"/>
      <c r="ROP822" s="72"/>
      <c r="ROQ822" s="72"/>
      <c r="ROR822" s="72"/>
      <c r="ROS822" s="72"/>
      <c r="ROT822" s="72"/>
      <c r="ROU822" s="72"/>
      <c r="ROV822" s="72"/>
      <c r="ROW822" s="72"/>
      <c r="ROX822" s="72"/>
      <c r="ROY822" s="72"/>
      <c r="ROZ822" s="72"/>
      <c r="RPA822" s="72"/>
      <c r="RPB822" s="72"/>
      <c r="RPC822" s="72"/>
      <c r="RPD822" s="72"/>
      <c r="RPE822" s="72"/>
      <c r="RPF822" s="72"/>
      <c r="RPG822" s="72"/>
      <c r="RPH822" s="72"/>
      <c r="RPI822" s="72"/>
      <c r="RPJ822" s="72"/>
      <c r="RPK822" s="72"/>
      <c r="RPL822" s="72"/>
      <c r="RPM822" s="72"/>
      <c r="RPN822" s="72"/>
      <c r="RPO822" s="72"/>
      <c r="RPP822" s="72"/>
      <c r="RPQ822" s="72"/>
      <c r="RPR822" s="72"/>
      <c r="RPS822" s="72"/>
      <c r="RPT822" s="72"/>
      <c r="RPU822" s="72"/>
      <c r="RPV822" s="72"/>
      <c r="RPW822" s="72"/>
      <c r="RPX822" s="72"/>
      <c r="RPY822" s="72"/>
      <c r="RPZ822" s="72"/>
      <c r="RQA822" s="72"/>
      <c r="RQB822" s="72"/>
      <c r="RQC822" s="72"/>
      <c r="RQD822" s="72"/>
      <c r="RQE822" s="72"/>
      <c r="RQF822" s="72"/>
      <c r="RQG822" s="72"/>
      <c r="RQH822" s="72"/>
      <c r="RQI822" s="72"/>
      <c r="RQJ822" s="72"/>
      <c r="RQK822" s="72"/>
      <c r="RQL822" s="72"/>
      <c r="RQM822" s="72"/>
      <c r="RQN822" s="72"/>
      <c r="RQO822" s="72"/>
      <c r="RQP822" s="72"/>
      <c r="RQQ822" s="72"/>
      <c r="RQR822" s="72"/>
      <c r="RQS822" s="72"/>
      <c r="RQT822" s="72"/>
      <c r="RQU822" s="72"/>
      <c r="RQV822" s="72"/>
      <c r="RQW822" s="72"/>
      <c r="RQX822" s="72"/>
      <c r="RQY822" s="72"/>
      <c r="RQZ822" s="72"/>
      <c r="RRA822" s="72"/>
      <c r="RRB822" s="72"/>
      <c r="RRC822" s="72"/>
      <c r="RRD822" s="72"/>
      <c r="RRE822" s="72"/>
      <c r="RRF822" s="72"/>
      <c r="RRG822" s="72"/>
      <c r="RRH822" s="72"/>
      <c r="RRI822" s="72"/>
      <c r="RRJ822" s="72"/>
      <c r="RRK822" s="72"/>
      <c r="RRL822" s="72"/>
      <c r="RRM822" s="72"/>
      <c r="RRN822" s="72"/>
      <c r="RRO822" s="72"/>
      <c r="RRP822" s="72"/>
      <c r="RRQ822" s="72"/>
      <c r="RRR822" s="72"/>
      <c r="RRS822" s="72"/>
      <c r="RRT822" s="72"/>
      <c r="RRU822" s="72"/>
      <c r="RRV822" s="72"/>
      <c r="RRW822" s="72"/>
      <c r="RRX822" s="72"/>
      <c r="RRY822" s="72"/>
      <c r="RRZ822" s="72"/>
      <c r="RSA822" s="72"/>
      <c r="RSB822" s="72"/>
      <c r="RSC822" s="72"/>
      <c r="RSD822" s="72"/>
      <c r="RSE822" s="72"/>
      <c r="RSF822" s="72"/>
      <c r="RSG822" s="72"/>
      <c r="RSH822" s="72"/>
      <c r="RSI822" s="72"/>
      <c r="RSJ822" s="72"/>
      <c r="RSK822" s="72"/>
      <c r="RSL822" s="72"/>
      <c r="RSM822" s="72"/>
      <c r="RSN822" s="72"/>
      <c r="RSO822" s="72"/>
      <c r="RSP822" s="72"/>
      <c r="RSQ822" s="72"/>
      <c r="RSR822" s="72"/>
      <c r="RSS822" s="72"/>
      <c r="RST822" s="72"/>
      <c r="RSU822" s="72"/>
      <c r="RSV822" s="72"/>
      <c r="RSW822" s="72"/>
      <c r="RSX822" s="72"/>
      <c r="RSY822" s="72"/>
      <c r="RSZ822" s="72"/>
      <c r="RTA822" s="72"/>
      <c r="RTB822" s="72"/>
      <c r="RTC822" s="72"/>
      <c r="RTD822" s="72"/>
      <c r="RTE822" s="72"/>
      <c r="RTF822" s="72"/>
      <c r="RTG822" s="72"/>
      <c r="RTH822" s="72"/>
      <c r="RTI822" s="72"/>
      <c r="RTJ822" s="72"/>
      <c r="RTK822" s="72"/>
      <c r="RTL822" s="72"/>
      <c r="RTM822" s="72"/>
      <c r="RTN822" s="72"/>
      <c r="RTO822" s="72"/>
      <c r="RTP822" s="72"/>
      <c r="RTQ822" s="72"/>
      <c r="RTR822" s="72"/>
      <c r="RTS822" s="72"/>
      <c r="RTT822" s="72"/>
      <c r="RTU822" s="72"/>
      <c r="RTV822" s="72"/>
      <c r="RTW822" s="72"/>
      <c r="RTX822" s="72"/>
      <c r="RTY822" s="72"/>
      <c r="RTZ822" s="72"/>
      <c r="RUA822" s="72"/>
      <c r="RUB822" s="72"/>
      <c r="RUC822" s="72"/>
      <c r="RUD822" s="72"/>
      <c r="RUE822" s="72"/>
      <c r="RUF822" s="72"/>
      <c r="RUG822" s="72"/>
      <c r="RUH822" s="72"/>
      <c r="RUI822" s="72"/>
      <c r="RUJ822" s="72"/>
      <c r="RUK822" s="72"/>
      <c r="RUL822" s="72"/>
      <c r="RUM822" s="72"/>
      <c r="RUN822" s="72"/>
      <c r="RUO822" s="72"/>
      <c r="RUP822" s="72"/>
      <c r="RUQ822" s="72"/>
      <c r="RUR822" s="72"/>
      <c r="RUS822" s="72"/>
      <c r="RUT822" s="72"/>
      <c r="RUU822" s="72"/>
      <c r="RUV822" s="72"/>
      <c r="RUW822" s="72"/>
      <c r="RUX822" s="72"/>
      <c r="RUY822" s="72"/>
      <c r="RUZ822" s="72"/>
      <c r="RVA822" s="72"/>
      <c r="RVB822" s="72"/>
      <c r="RVC822" s="72"/>
      <c r="RVD822" s="72"/>
      <c r="RVE822" s="72"/>
      <c r="RVF822" s="72"/>
      <c r="RVG822" s="72"/>
      <c r="RVH822" s="72"/>
      <c r="RVI822" s="72"/>
      <c r="RVJ822" s="72"/>
      <c r="RVK822" s="72"/>
      <c r="RVL822" s="72"/>
      <c r="RVM822" s="72"/>
      <c r="RVN822" s="72"/>
      <c r="RVO822" s="72"/>
      <c r="RVP822" s="72"/>
      <c r="RVQ822" s="72"/>
      <c r="RVR822" s="72"/>
      <c r="RVS822" s="72"/>
      <c r="RVT822" s="72"/>
      <c r="RVU822" s="72"/>
      <c r="RVV822" s="72"/>
      <c r="RVW822" s="72"/>
      <c r="RVX822" s="72"/>
      <c r="RVY822" s="72"/>
      <c r="RVZ822" s="72"/>
      <c r="RWA822" s="72"/>
      <c r="RWB822" s="72"/>
      <c r="RWC822" s="72"/>
      <c r="RWD822" s="72"/>
      <c r="RWE822" s="72"/>
      <c r="RWF822" s="72"/>
      <c r="RWG822" s="72"/>
      <c r="RWH822" s="72"/>
      <c r="RWI822" s="72"/>
      <c r="RWJ822" s="72"/>
      <c r="RWK822" s="72"/>
      <c r="RWL822" s="72"/>
      <c r="RWM822" s="72"/>
      <c r="RWN822" s="72"/>
      <c r="RWO822" s="72"/>
      <c r="RWP822" s="72"/>
      <c r="RWQ822" s="72"/>
      <c r="RWR822" s="72"/>
      <c r="RWS822" s="72"/>
      <c r="RWT822" s="72"/>
      <c r="RWU822" s="72"/>
      <c r="RWV822" s="72"/>
      <c r="RWW822" s="72"/>
      <c r="RWX822" s="72"/>
      <c r="RWY822" s="72"/>
      <c r="RWZ822" s="72"/>
      <c r="RXA822" s="72"/>
      <c r="RXB822" s="72"/>
      <c r="RXC822" s="72"/>
      <c r="RXD822" s="72"/>
      <c r="RXE822" s="72"/>
      <c r="RXF822" s="72"/>
      <c r="RXG822" s="72"/>
      <c r="RXH822" s="72"/>
      <c r="RXI822" s="72"/>
      <c r="RXJ822" s="72"/>
      <c r="RXK822" s="72"/>
      <c r="RXL822" s="72"/>
      <c r="RXM822" s="72"/>
      <c r="RXN822" s="72"/>
      <c r="RXO822" s="72"/>
      <c r="RXP822" s="72"/>
      <c r="RXQ822" s="72"/>
      <c r="RXR822" s="72"/>
      <c r="RXS822" s="72"/>
      <c r="RXT822" s="72"/>
      <c r="RXU822" s="72"/>
      <c r="RXV822" s="72"/>
      <c r="RXW822" s="72"/>
      <c r="RXX822" s="72"/>
      <c r="RXY822" s="72"/>
      <c r="RXZ822" s="72"/>
      <c r="RYA822" s="72"/>
      <c r="RYB822" s="72"/>
      <c r="RYC822" s="72"/>
      <c r="RYD822" s="72"/>
      <c r="RYE822" s="72"/>
      <c r="RYF822" s="72"/>
      <c r="RYG822" s="72"/>
      <c r="RYH822" s="72"/>
      <c r="RYI822" s="72"/>
      <c r="RYJ822" s="72"/>
      <c r="RYK822" s="72"/>
      <c r="RYL822" s="72"/>
      <c r="RYM822" s="72"/>
      <c r="RYN822" s="72"/>
      <c r="RYO822" s="72"/>
      <c r="RYP822" s="72"/>
      <c r="RYQ822" s="72"/>
      <c r="RYR822" s="72"/>
      <c r="RYS822" s="72"/>
      <c r="RYT822" s="72"/>
      <c r="RYU822" s="72"/>
      <c r="RYV822" s="72"/>
      <c r="RYW822" s="72"/>
      <c r="RYX822" s="72"/>
      <c r="RYY822" s="72"/>
      <c r="RYZ822" s="72"/>
      <c r="RZA822" s="72"/>
      <c r="RZB822" s="72"/>
      <c r="RZC822" s="72"/>
      <c r="RZD822" s="72"/>
      <c r="RZE822" s="72"/>
      <c r="RZF822" s="72"/>
      <c r="RZG822" s="72"/>
      <c r="RZH822" s="72"/>
      <c r="RZI822" s="72"/>
      <c r="RZJ822" s="72"/>
      <c r="RZK822" s="72"/>
      <c r="RZL822" s="72"/>
      <c r="RZM822" s="72"/>
      <c r="RZN822" s="72"/>
      <c r="RZO822" s="72"/>
      <c r="RZP822" s="72"/>
      <c r="RZQ822" s="72"/>
      <c r="RZR822" s="72"/>
      <c r="RZS822" s="72"/>
      <c r="RZT822" s="72"/>
      <c r="RZU822" s="72"/>
      <c r="RZV822" s="72"/>
      <c r="RZW822" s="72"/>
      <c r="RZX822" s="72"/>
      <c r="RZY822" s="72"/>
      <c r="RZZ822" s="72"/>
      <c r="SAA822" s="72"/>
      <c r="SAB822" s="72"/>
      <c r="SAC822" s="72"/>
      <c r="SAD822" s="72"/>
      <c r="SAE822" s="72"/>
      <c r="SAF822" s="72"/>
      <c r="SAG822" s="72"/>
      <c r="SAH822" s="72"/>
      <c r="SAI822" s="72"/>
      <c r="SAJ822" s="72"/>
      <c r="SAK822" s="72"/>
      <c r="SAL822" s="72"/>
      <c r="SAM822" s="72"/>
      <c r="SAN822" s="72"/>
      <c r="SAO822" s="72"/>
      <c r="SAP822" s="72"/>
      <c r="SAQ822" s="72"/>
      <c r="SAR822" s="72"/>
      <c r="SAS822" s="72"/>
      <c r="SAT822" s="72"/>
      <c r="SAU822" s="72"/>
      <c r="SAV822" s="72"/>
      <c r="SAW822" s="72"/>
      <c r="SAX822" s="72"/>
      <c r="SAY822" s="72"/>
      <c r="SAZ822" s="72"/>
      <c r="SBA822" s="72"/>
      <c r="SBB822" s="72"/>
      <c r="SBC822" s="72"/>
      <c r="SBD822" s="72"/>
      <c r="SBE822" s="72"/>
      <c r="SBF822" s="72"/>
      <c r="SBG822" s="72"/>
      <c r="SBH822" s="72"/>
      <c r="SBI822" s="72"/>
      <c r="SBJ822" s="72"/>
      <c r="SBK822" s="72"/>
      <c r="SBL822" s="72"/>
      <c r="SBM822" s="72"/>
      <c r="SBN822" s="72"/>
      <c r="SBO822" s="72"/>
      <c r="SBP822" s="72"/>
      <c r="SBQ822" s="72"/>
      <c r="SBR822" s="72"/>
      <c r="SBS822" s="72"/>
      <c r="SBT822" s="72"/>
      <c r="SBU822" s="72"/>
      <c r="SBV822" s="72"/>
      <c r="SBW822" s="72"/>
      <c r="SBX822" s="72"/>
      <c r="SBY822" s="72"/>
      <c r="SBZ822" s="72"/>
      <c r="SCA822" s="72"/>
      <c r="SCB822" s="72"/>
      <c r="SCC822" s="72"/>
      <c r="SCD822" s="72"/>
      <c r="SCE822" s="72"/>
      <c r="SCF822" s="72"/>
      <c r="SCG822" s="72"/>
      <c r="SCH822" s="72"/>
      <c r="SCI822" s="72"/>
      <c r="SCJ822" s="72"/>
      <c r="SCK822" s="72"/>
      <c r="SCL822" s="72"/>
      <c r="SCM822" s="72"/>
      <c r="SCN822" s="72"/>
      <c r="SCO822" s="72"/>
      <c r="SCP822" s="72"/>
      <c r="SCQ822" s="72"/>
      <c r="SCR822" s="72"/>
      <c r="SCS822" s="72"/>
      <c r="SCT822" s="72"/>
      <c r="SCU822" s="72"/>
      <c r="SCV822" s="72"/>
      <c r="SCW822" s="72"/>
      <c r="SCX822" s="72"/>
      <c r="SCY822" s="72"/>
      <c r="SCZ822" s="72"/>
      <c r="SDA822" s="72"/>
      <c r="SDB822" s="72"/>
      <c r="SDC822" s="72"/>
      <c r="SDD822" s="72"/>
      <c r="SDE822" s="72"/>
      <c r="SDF822" s="72"/>
      <c r="SDG822" s="72"/>
      <c r="SDH822" s="72"/>
      <c r="SDI822" s="72"/>
      <c r="SDJ822" s="72"/>
      <c r="SDK822" s="72"/>
      <c r="SDL822" s="72"/>
      <c r="SDM822" s="72"/>
      <c r="SDN822" s="72"/>
      <c r="SDO822" s="72"/>
      <c r="SDP822" s="72"/>
      <c r="SDQ822" s="72"/>
      <c r="SDR822" s="72"/>
      <c r="SDS822" s="72"/>
      <c r="SDT822" s="72"/>
      <c r="SDU822" s="72"/>
      <c r="SDV822" s="72"/>
      <c r="SDW822" s="72"/>
      <c r="SDX822" s="72"/>
      <c r="SDY822" s="72"/>
      <c r="SDZ822" s="72"/>
      <c r="SEA822" s="72"/>
      <c r="SEB822" s="72"/>
      <c r="SEC822" s="72"/>
      <c r="SED822" s="72"/>
      <c r="SEE822" s="72"/>
      <c r="SEF822" s="72"/>
      <c r="SEG822" s="72"/>
      <c r="SEH822" s="72"/>
      <c r="SEI822" s="72"/>
      <c r="SEJ822" s="72"/>
      <c r="SEK822" s="72"/>
      <c r="SEL822" s="72"/>
      <c r="SEM822" s="72"/>
      <c r="SEN822" s="72"/>
      <c r="SEO822" s="72"/>
      <c r="SEP822" s="72"/>
      <c r="SEQ822" s="72"/>
      <c r="SER822" s="72"/>
      <c r="SES822" s="72"/>
      <c r="SET822" s="72"/>
      <c r="SEU822" s="72"/>
      <c r="SEV822" s="72"/>
      <c r="SEW822" s="72"/>
      <c r="SEX822" s="72"/>
      <c r="SEY822" s="72"/>
      <c r="SEZ822" s="72"/>
      <c r="SFA822" s="72"/>
      <c r="SFB822" s="72"/>
      <c r="SFC822" s="72"/>
      <c r="SFD822" s="72"/>
      <c r="SFE822" s="72"/>
      <c r="SFF822" s="72"/>
      <c r="SFG822" s="72"/>
      <c r="SFH822" s="72"/>
      <c r="SFI822" s="72"/>
      <c r="SFJ822" s="72"/>
      <c r="SFK822" s="72"/>
      <c r="SFL822" s="72"/>
      <c r="SFM822" s="72"/>
      <c r="SFN822" s="72"/>
      <c r="SFO822" s="72"/>
      <c r="SFP822" s="72"/>
      <c r="SFQ822" s="72"/>
      <c r="SFR822" s="72"/>
      <c r="SFS822" s="72"/>
      <c r="SFT822" s="72"/>
      <c r="SFU822" s="72"/>
      <c r="SFV822" s="72"/>
      <c r="SFW822" s="72"/>
      <c r="SFX822" s="72"/>
      <c r="SFY822" s="72"/>
      <c r="SFZ822" s="72"/>
      <c r="SGA822" s="72"/>
      <c r="SGB822" s="72"/>
      <c r="SGC822" s="72"/>
      <c r="SGD822" s="72"/>
      <c r="SGE822" s="72"/>
      <c r="SGF822" s="72"/>
      <c r="SGG822" s="72"/>
      <c r="SGH822" s="72"/>
      <c r="SGI822" s="72"/>
      <c r="SGJ822" s="72"/>
      <c r="SGK822" s="72"/>
      <c r="SGL822" s="72"/>
      <c r="SGM822" s="72"/>
      <c r="SGN822" s="72"/>
      <c r="SGO822" s="72"/>
      <c r="SGP822" s="72"/>
      <c r="SGQ822" s="72"/>
      <c r="SGR822" s="72"/>
      <c r="SGS822" s="72"/>
      <c r="SGT822" s="72"/>
      <c r="SGU822" s="72"/>
      <c r="SGV822" s="72"/>
      <c r="SGW822" s="72"/>
      <c r="SGX822" s="72"/>
      <c r="SGY822" s="72"/>
      <c r="SGZ822" s="72"/>
      <c r="SHA822" s="72"/>
      <c r="SHB822" s="72"/>
      <c r="SHC822" s="72"/>
      <c r="SHD822" s="72"/>
      <c r="SHE822" s="72"/>
      <c r="SHF822" s="72"/>
      <c r="SHG822" s="72"/>
      <c r="SHH822" s="72"/>
      <c r="SHI822" s="72"/>
      <c r="SHJ822" s="72"/>
      <c r="SHK822" s="72"/>
      <c r="SHL822" s="72"/>
      <c r="SHM822" s="72"/>
      <c r="SHN822" s="72"/>
      <c r="SHO822" s="72"/>
      <c r="SHP822" s="72"/>
      <c r="SHQ822" s="72"/>
      <c r="SHR822" s="72"/>
      <c r="SHS822" s="72"/>
      <c r="SHT822" s="72"/>
      <c r="SHU822" s="72"/>
      <c r="SHV822" s="72"/>
      <c r="SHW822" s="72"/>
      <c r="SHX822" s="72"/>
      <c r="SHY822" s="72"/>
      <c r="SHZ822" s="72"/>
      <c r="SIA822" s="72"/>
      <c r="SIB822" s="72"/>
      <c r="SIC822" s="72"/>
      <c r="SID822" s="72"/>
      <c r="SIE822" s="72"/>
      <c r="SIF822" s="72"/>
      <c r="SIG822" s="72"/>
      <c r="SIH822" s="72"/>
      <c r="SII822" s="72"/>
      <c r="SIJ822" s="72"/>
      <c r="SIK822" s="72"/>
      <c r="SIL822" s="72"/>
      <c r="SIM822" s="72"/>
      <c r="SIN822" s="72"/>
      <c r="SIO822" s="72"/>
      <c r="SIP822" s="72"/>
      <c r="SIQ822" s="72"/>
      <c r="SIR822" s="72"/>
      <c r="SIS822" s="72"/>
      <c r="SIT822" s="72"/>
      <c r="SIU822" s="72"/>
      <c r="SIV822" s="72"/>
      <c r="SIW822" s="72"/>
      <c r="SIX822" s="72"/>
      <c r="SIY822" s="72"/>
      <c r="SIZ822" s="72"/>
      <c r="SJA822" s="72"/>
      <c r="SJB822" s="72"/>
      <c r="SJC822" s="72"/>
      <c r="SJD822" s="72"/>
      <c r="SJE822" s="72"/>
      <c r="SJF822" s="72"/>
      <c r="SJG822" s="72"/>
      <c r="SJH822" s="72"/>
      <c r="SJI822" s="72"/>
      <c r="SJJ822" s="72"/>
      <c r="SJK822" s="72"/>
      <c r="SJL822" s="72"/>
      <c r="SJM822" s="72"/>
      <c r="SJN822" s="72"/>
      <c r="SJO822" s="72"/>
      <c r="SJP822" s="72"/>
      <c r="SJQ822" s="72"/>
      <c r="SJR822" s="72"/>
      <c r="SJS822" s="72"/>
      <c r="SJT822" s="72"/>
      <c r="SJU822" s="72"/>
      <c r="SJV822" s="72"/>
      <c r="SJW822" s="72"/>
      <c r="SJX822" s="72"/>
      <c r="SJY822" s="72"/>
      <c r="SJZ822" s="72"/>
      <c r="SKA822" s="72"/>
      <c r="SKB822" s="72"/>
      <c r="SKC822" s="72"/>
      <c r="SKD822" s="72"/>
      <c r="SKE822" s="72"/>
      <c r="SKF822" s="72"/>
      <c r="SKG822" s="72"/>
      <c r="SKH822" s="72"/>
      <c r="SKI822" s="72"/>
      <c r="SKJ822" s="72"/>
      <c r="SKK822" s="72"/>
      <c r="SKL822" s="72"/>
      <c r="SKM822" s="72"/>
      <c r="SKN822" s="72"/>
      <c r="SKO822" s="72"/>
      <c r="SKP822" s="72"/>
      <c r="SKQ822" s="72"/>
      <c r="SKR822" s="72"/>
      <c r="SKS822" s="72"/>
      <c r="SKT822" s="72"/>
      <c r="SKU822" s="72"/>
      <c r="SKV822" s="72"/>
      <c r="SKW822" s="72"/>
      <c r="SKX822" s="72"/>
      <c r="SKY822" s="72"/>
      <c r="SKZ822" s="72"/>
      <c r="SLA822" s="72"/>
      <c r="SLB822" s="72"/>
      <c r="SLC822" s="72"/>
      <c r="SLD822" s="72"/>
      <c r="SLE822" s="72"/>
      <c r="SLF822" s="72"/>
      <c r="SLG822" s="72"/>
      <c r="SLH822" s="72"/>
      <c r="SLI822" s="72"/>
      <c r="SLJ822" s="72"/>
      <c r="SLK822" s="72"/>
      <c r="SLL822" s="72"/>
      <c r="SLM822" s="72"/>
      <c r="SLN822" s="72"/>
      <c r="SLO822" s="72"/>
      <c r="SLP822" s="72"/>
      <c r="SLQ822" s="72"/>
      <c r="SLR822" s="72"/>
      <c r="SLS822" s="72"/>
      <c r="SLT822" s="72"/>
      <c r="SLU822" s="72"/>
      <c r="SLV822" s="72"/>
      <c r="SLW822" s="72"/>
      <c r="SLX822" s="72"/>
      <c r="SLY822" s="72"/>
      <c r="SLZ822" s="72"/>
      <c r="SMA822" s="72"/>
      <c r="SMB822" s="72"/>
      <c r="SMC822" s="72"/>
      <c r="SMD822" s="72"/>
      <c r="SME822" s="72"/>
      <c r="SMF822" s="72"/>
      <c r="SMG822" s="72"/>
      <c r="SMH822" s="72"/>
      <c r="SMI822" s="72"/>
      <c r="SMJ822" s="72"/>
      <c r="SMK822" s="72"/>
      <c r="SML822" s="72"/>
      <c r="SMM822" s="72"/>
      <c r="SMN822" s="72"/>
      <c r="SMO822" s="72"/>
      <c r="SMP822" s="72"/>
      <c r="SMQ822" s="72"/>
      <c r="SMR822" s="72"/>
      <c r="SMS822" s="72"/>
      <c r="SMT822" s="72"/>
      <c r="SMU822" s="72"/>
      <c r="SMV822" s="72"/>
      <c r="SMW822" s="72"/>
      <c r="SMX822" s="72"/>
      <c r="SMY822" s="72"/>
      <c r="SMZ822" s="72"/>
      <c r="SNA822" s="72"/>
      <c r="SNB822" s="72"/>
      <c r="SNC822" s="72"/>
      <c r="SND822" s="72"/>
      <c r="SNE822" s="72"/>
      <c r="SNF822" s="72"/>
      <c r="SNG822" s="72"/>
      <c r="SNH822" s="72"/>
      <c r="SNI822" s="72"/>
      <c r="SNJ822" s="72"/>
      <c r="SNK822" s="72"/>
      <c r="SNL822" s="72"/>
      <c r="SNM822" s="72"/>
      <c r="SNN822" s="72"/>
      <c r="SNO822" s="72"/>
      <c r="SNP822" s="72"/>
      <c r="SNQ822" s="72"/>
      <c r="SNR822" s="72"/>
      <c r="SNS822" s="72"/>
      <c r="SNT822" s="72"/>
      <c r="SNU822" s="72"/>
      <c r="SNV822" s="72"/>
      <c r="SNW822" s="72"/>
      <c r="SNX822" s="72"/>
      <c r="SNY822" s="72"/>
      <c r="SNZ822" s="72"/>
      <c r="SOA822" s="72"/>
      <c r="SOB822" s="72"/>
      <c r="SOC822" s="72"/>
      <c r="SOD822" s="72"/>
      <c r="SOE822" s="72"/>
      <c r="SOF822" s="72"/>
      <c r="SOG822" s="72"/>
      <c r="SOH822" s="72"/>
      <c r="SOI822" s="72"/>
      <c r="SOJ822" s="72"/>
      <c r="SOK822" s="72"/>
      <c r="SOL822" s="72"/>
      <c r="SOM822" s="72"/>
      <c r="SON822" s="72"/>
      <c r="SOO822" s="72"/>
      <c r="SOP822" s="72"/>
      <c r="SOQ822" s="72"/>
      <c r="SOR822" s="72"/>
      <c r="SOS822" s="72"/>
      <c r="SOT822" s="72"/>
      <c r="SOU822" s="72"/>
      <c r="SOV822" s="72"/>
      <c r="SOW822" s="72"/>
      <c r="SOX822" s="72"/>
      <c r="SOY822" s="72"/>
      <c r="SOZ822" s="72"/>
      <c r="SPA822" s="72"/>
      <c r="SPB822" s="72"/>
      <c r="SPC822" s="72"/>
      <c r="SPD822" s="72"/>
      <c r="SPE822" s="72"/>
      <c r="SPF822" s="72"/>
      <c r="SPG822" s="72"/>
      <c r="SPH822" s="72"/>
      <c r="SPI822" s="72"/>
      <c r="SPJ822" s="72"/>
      <c r="SPK822" s="72"/>
      <c r="SPL822" s="72"/>
      <c r="SPM822" s="72"/>
      <c r="SPN822" s="72"/>
      <c r="SPO822" s="72"/>
      <c r="SPP822" s="72"/>
      <c r="SPQ822" s="72"/>
      <c r="SPR822" s="72"/>
      <c r="SPS822" s="72"/>
      <c r="SPT822" s="72"/>
      <c r="SPU822" s="72"/>
      <c r="SPV822" s="72"/>
      <c r="SPW822" s="72"/>
      <c r="SPX822" s="72"/>
      <c r="SPY822" s="72"/>
      <c r="SPZ822" s="72"/>
      <c r="SQA822" s="72"/>
      <c r="SQB822" s="72"/>
      <c r="SQC822" s="72"/>
      <c r="SQD822" s="72"/>
      <c r="SQE822" s="72"/>
      <c r="SQF822" s="72"/>
      <c r="SQG822" s="72"/>
      <c r="SQH822" s="72"/>
      <c r="SQI822" s="72"/>
      <c r="SQJ822" s="72"/>
      <c r="SQK822" s="72"/>
      <c r="SQL822" s="72"/>
      <c r="SQM822" s="72"/>
      <c r="SQN822" s="72"/>
      <c r="SQO822" s="72"/>
      <c r="SQP822" s="72"/>
      <c r="SQQ822" s="72"/>
      <c r="SQR822" s="72"/>
      <c r="SQS822" s="72"/>
      <c r="SQT822" s="72"/>
      <c r="SQU822" s="72"/>
      <c r="SQV822" s="72"/>
      <c r="SQW822" s="72"/>
      <c r="SQX822" s="72"/>
      <c r="SQY822" s="72"/>
      <c r="SQZ822" s="72"/>
      <c r="SRA822" s="72"/>
      <c r="SRB822" s="72"/>
      <c r="SRC822" s="72"/>
      <c r="SRD822" s="72"/>
      <c r="SRE822" s="72"/>
      <c r="SRF822" s="72"/>
      <c r="SRG822" s="72"/>
      <c r="SRH822" s="72"/>
      <c r="SRI822" s="72"/>
      <c r="SRJ822" s="72"/>
      <c r="SRK822" s="72"/>
      <c r="SRL822" s="72"/>
      <c r="SRM822" s="72"/>
      <c r="SRN822" s="72"/>
      <c r="SRO822" s="72"/>
      <c r="SRP822" s="72"/>
      <c r="SRQ822" s="72"/>
      <c r="SRR822" s="72"/>
      <c r="SRS822" s="72"/>
      <c r="SRT822" s="72"/>
      <c r="SRU822" s="72"/>
      <c r="SRV822" s="72"/>
      <c r="SRW822" s="72"/>
      <c r="SRX822" s="72"/>
      <c r="SRY822" s="72"/>
      <c r="SRZ822" s="72"/>
      <c r="SSA822" s="72"/>
      <c r="SSB822" s="72"/>
      <c r="SSC822" s="72"/>
      <c r="SSD822" s="72"/>
      <c r="SSE822" s="72"/>
      <c r="SSF822" s="72"/>
      <c r="SSG822" s="72"/>
      <c r="SSH822" s="72"/>
      <c r="SSI822" s="72"/>
      <c r="SSJ822" s="72"/>
      <c r="SSK822" s="72"/>
      <c r="SSL822" s="72"/>
      <c r="SSM822" s="72"/>
      <c r="SSN822" s="72"/>
      <c r="SSO822" s="72"/>
      <c r="SSP822" s="72"/>
      <c r="SSQ822" s="72"/>
      <c r="SSR822" s="72"/>
      <c r="SSS822" s="72"/>
      <c r="SST822" s="72"/>
      <c r="SSU822" s="72"/>
      <c r="SSV822" s="72"/>
      <c r="SSW822" s="72"/>
      <c r="SSX822" s="72"/>
      <c r="SSY822" s="72"/>
      <c r="SSZ822" s="72"/>
      <c r="STA822" s="72"/>
      <c r="STB822" s="72"/>
      <c r="STC822" s="72"/>
      <c r="STD822" s="72"/>
      <c r="STE822" s="72"/>
      <c r="STF822" s="72"/>
      <c r="STG822" s="72"/>
      <c r="STH822" s="72"/>
      <c r="STI822" s="72"/>
      <c r="STJ822" s="72"/>
      <c r="STK822" s="72"/>
      <c r="STL822" s="72"/>
      <c r="STM822" s="72"/>
      <c r="STN822" s="72"/>
      <c r="STO822" s="72"/>
      <c r="STP822" s="72"/>
      <c r="STQ822" s="72"/>
      <c r="STR822" s="72"/>
      <c r="STS822" s="72"/>
      <c r="STT822" s="72"/>
      <c r="STU822" s="72"/>
      <c r="STV822" s="72"/>
      <c r="STW822" s="72"/>
      <c r="STX822" s="72"/>
      <c r="STY822" s="72"/>
      <c r="STZ822" s="72"/>
      <c r="SUA822" s="72"/>
      <c r="SUB822" s="72"/>
      <c r="SUC822" s="72"/>
      <c r="SUD822" s="72"/>
      <c r="SUE822" s="72"/>
      <c r="SUF822" s="72"/>
      <c r="SUG822" s="72"/>
      <c r="SUH822" s="72"/>
      <c r="SUI822" s="72"/>
      <c r="SUJ822" s="72"/>
      <c r="SUK822" s="72"/>
      <c r="SUL822" s="72"/>
      <c r="SUM822" s="72"/>
      <c r="SUN822" s="72"/>
      <c r="SUO822" s="72"/>
      <c r="SUP822" s="72"/>
      <c r="SUQ822" s="72"/>
      <c r="SUR822" s="72"/>
      <c r="SUS822" s="72"/>
      <c r="SUT822" s="72"/>
      <c r="SUU822" s="72"/>
      <c r="SUV822" s="72"/>
      <c r="SUW822" s="72"/>
      <c r="SUX822" s="72"/>
      <c r="SUY822" s="72"/>
      <c r="SUZ822" s="72"/>
      <c r="SVA822" s="72"/>
      <c r="SVB822" s="72"/>
      <c r="SVC822" s="72"/>
      <c r="SVD822" s="72"/>
      <c r="SVE822" s="72"/>
      <c r="SVF822" s="72"/>
      <c r="SVG822" s="72"/>
      <c r="SVH822" s="72"/>
      <c r="SVI822" s="72"/>
      <c r="SVJ822" s="72"/>
      <c r="SVK822" s="72"/>
      <c r="SVL822" s="72"/>
      <c r="SVM822" s="72"/>
      <c r="SVN822" s="72"/>
      <c r="SVO822" s="72"/>
      <c r="SVP822" s="72"/>
      <c r="SVQ822" s="72"/>
      <c r="SVR822" s="72"/>
      <c r="SVS822" s="72"/>
      <c r="SVT822" s="72"/>
      <c r="SVU822" s="72"/>
      <c r="SVV822" s="72"/>
      <c r="SVW822" s="72"/>
      <c r="SVX822" s="72"/>
      <c r="SVY822" s="72"/>
      <c r="SVZ822" s="72"/>
      <c r="SWA822" s="72"/>
      <c r="SWB822" s="72"/>
      <c r="SWC822" s="72"/>
      <c r="SWD822" s="72"/>
      <c r="SWE822" s="72"/>
      <c r="SWF822" s="72"/>
      <c r="SWG822" s="72"/>
      <c r="SWH822" s="72"/>
      <c r="SWI822" s="72"/>
      <c r="SWJ822" s="72"/>
      <c r="SWK822" s="72"/>
      <c r="SWL822" s="72"/>
      <c r="SWM822" s="72"/>
      <c r="SWN822" s="72"/>
      <c r="SWO822" s="72"/>
      <c r="SWP822" s="72"/>
      <c r="SWQ822" s="72"/>
      <c r="SWR822" s="72"/>
      <c r="SWS822" s="72"/>
      <c r="SWT822" s="72"/>
      <c r="SWU822" s="72"/>
      <c r="SWV822" s="72"/>
      <c r="SWW822" s="72"/>
      <c r="SWX822" s="72"/>
      <c r="SWY822" s="72"/>
      <c r="SWZ822" s="72"/>
      <c r="SXA822" s="72"/>
      <c r="SXB822" s="72"/>
      <c r="SXC822" s="72"/>
      <c r="SXD822" s="72"/>
      <c r="SXE822" s="72"/>
      <c r="SXF822" s="72"/>
      <c r="SXG822" s="72"/>
      <c r="SXH822" s="72"/>
      <c r="SXI822" s="72"/>
      <c r="SXJ822" s="72"/>
      <c r="SXK822" s="72"/>
      <c r="SXL822" s="72"/>
      <c r="SXM822" s="72"/>
      <c r="SXN822" s="72"/>
      <c r="SXO822" s="72"/>
      <c r="SXP822" s="72"/>
      <c r="SXQ822" s="72"/>
      <c r="SXR822" s="72"/>
      <c r="SXS822" s="72"/>
      <c r="SXT822" s="72"/>
      <c r="SXU822" s="72"/>
      <c r="SXV822" s="72"/>
      <c r="SXW822" s="72"/>
      <c r="SXX822" s="72"/>
      <c r="SXY822" s="72"/>
      <c r="SXZ822" s="72"/>
      <c r="SYA822" s="72"/>
      <c r="SYB822" s="72"/>
      <c r="SYC822" s="72"/>
      <c r="SYD822" s="72"/>
      <c r="SYE822" s="72"/>
      <c r="SYF822" s="72"/>
      <c r="SYG822" s="72"/>
      <c r="SYH822" s="72"/>
      <c r="SYI822" s="72"/>
      <c r="SYJ822" s="72"/>
      <c r="SYK822" s="72"/>
      <c r="SYL822" s="72"/>
      <c r="SYM822" s="72"/>
      <c r="SYN822" s="72"/>
      <c r="SYO822" s="72"/>
      <c r="SYP822" s="72"/>
      <c r="SYQ822" s="72"/>
      <c r="SYR822" s="72"/>
      <c r="SYS822" s="72"/>
      <c r="SYT822" s="72"/>
      <c r="SYU822" s="72"/>
      <c r="SYV822" s="72"/>
      <c r="SYW822" s="72"/>
      <c r="SYX822" s="72"/>
      <c r="SYY822" s="72"/>
      <c r="SYZ822" s="72"/>
      <c r="SZA822" s="72"/>
      <c r="SZB822" s="72"/>
      <c r="SZC822" s="72"/>
      <c r="SZD822" s="72"/>
      <c r="SZE822" s="72"/>
      <c r="SZF822" s="72"/>
      <c r="SZG822" s="72"/>
      <c r="SZH822" s="72"/>
      <c r="SZI822" s="72"/>
      <c r="SZJ822" s="72"/>
      <c r="SZK822" s="72"/>
      <c r="SZL822" s="72"/>
      <c r="SZM822" s="72"/>
      <c r="SZN822" s="72"/>
      <c r="SZO822" s="72"/>
      <c r="SZP822" s="72"/>
      <c r="SZQ822" s="72"/>
      <c r="SZR822" s="72"/>
      <c r="SZS822" s="72"/>
      <c r="SZT822" s="72"/>
      <c r="SZU822" s="72"/>
      <c r="SZV822" s="72"/>
      <c r="SZW822" s="72"/>
      <c r="SZX822" s="72"/>
      <c r="SZY822" s="72"/>
      <c r="SZZ822" s="72"/>
      <c r="TAA822" s="72"/>
      <c r="TAB822" s="72"/>
      <c r="TAC822" s="72"/>
      <c r="TAD822" s="72"/>
      <c r="TAE822" s="72"/>
      <c r="TAF822" s="72"/>
      <c r="TAG822" s="72"/>
      <c r="TAH822" s="72"/>
      <c r="TAI822" s="72"/>
      <c r="TAJ822" s="72"/>
      <c r="TAK822" s="72"/>
      <c r="TAL822" s="72"/>
      <c r="TAM822" s="72"/>
      <c r="TAN822" s="72"/>
      <c r="TAO822" s="72"/>
      <c r="TAP822" s="72"/>
      <c r="TAQ822" s="72"/>
      <c r="TAR822" s="72"/>
      <c r="TAS822" s="72"/>
      <c r="TAT822" s="72"/>
      <c r="TAU822" s="72"/>
      <c r="TAV822" s="72"/>
      <c r="TAW822" s="72"/>
      <c r="TAX822" s="72"/>
      <c r="TAY822" s="72"/>
      <c r="TAZ822" s="72"/>
      <c r="TBA822" s="72"/>
      <c r="TBB822" s="72"/>
      <c r="TBC822" s="72"/>
      <c r="TBD822" s="72"/>
      <c r="TBE822" s="72"/>
      <c r="TBF822" s="72"/>
      <c r="TBG822" s="72"/>
      <c r="TBH822" s="72"/>
      <c r="TBI822" s="72"/>
      <c r="TBJ822" s="72"/>
      <c r="TBK822" s="72"/>
      <c r="TBL822" s="72"/>
      <c r="TBM822" s="72"/>
      <c r="TBN822" s="72"/>
      <c r="TBO822" s="72"/>
      <c r="TBP822" s="72"/>
      <c r="TBQ822" s="72"/>
      <c r="TBR822" s="72"/>
      <c r="TBS822" s="72"/>
      <c r="TBT822" s="72"/>
      <c r="TBU822" s="72"/>
      <c r="TBV822" s="72"/>
      <c r="TBW822" s="72"/>
      <c r="TBX822" s="72"/>
      <c r="TBY822" s="72"/>
      <c r="TBZ822" s="72"/>
      <c r="TCA822" s="72"/>
      <c r="TCB822" s="72"/>
      <c r="TCC822" s="72"/>
      <c r="TCD822" s="72"/>
      <c r="TCE822" s="72"/>
      <c r="TCF822" s="72"/>
      <c r="TCG822" s="72"/>
      <c r="TCH822" s="72"/>
      <c r="TCI822" s="72"/>
      <c r="TCJ822" s="72"/>
      <c r="TCK822" s="72"/>
      <c r="TCL822" s="72"/>
      <c r="TCM822" s="72"/>
      <c r="TCN822" s="72"/>
      <c r="TCO822" s="72"/>
      <c r="TCP822" s="72"/>
      <c r="TCQ822" s="72"/>
      <c r="TCR822" s="72"/>
      <c r="TCS822" s="72"/>
      <c r="TCT822" s="72"/>
      <c r="TCU822" s="72"/>
      <c r="TCV822" s="72"/>
      <c r="TCW822" s="72"/>
      <c r="TCX822" s="72"/>
      <c r="TCY822" s="72"/>
      <c r="TCZ822" s="72"/>
      <c r="TDA822" s="72"/>
      <c r="TDB822" s="72"/>
      <c r="TDC822" s="72"/>
      <c r="TDD822" s="72"/>
      <c r="TDE822" s="72"/>
      <c r="TDF822" s="72"/>
      <c r="TDG822" s="72"/>
      <c r="TDH822" s="72"/>
      <c r="TDI822" s="72"/>
      <c r="TDJ822" s="72"/>
      <c r="TDK822" s="72"/>
      <c r="TDL822" s="72"/>
      <c r="TDM822" s="72"/>
      <c r="TDN822" s="72"/>
      <c r="TDO822" s="72"/>
      <c r="TDP822" s="72"/>
      <c r="TDQ822" s="72"/>
      <c r="TDR822" s="72"/>
      <c r="TDS822" s="72"/>
      <c r="TDT822" s="72"/>
      <c r="TDU822" s="72"/>
      <c r="TDV822" s="72"/>
      <c r="TDW822" s="72"/>
      <c r="TDX822" s="72"/>
      <c r="TDY822" s="72"/>
      <c r="TDZ822" s="72"/>
      <c r="TEA822" s="72"/>
      <c r="TEB822" s="72"/>
      <c r="TEC822" s="72"/>
      <c r="TED822" s="72"/>
      <c r="TEE822" s="72"/>
      <c r="TEF822" s="72"/>
      <c r="TEG822" s="72"/>
      <c r="TEH822" s="72"/>
      <c r="TEI822" s="72"/>
      <c r="TEJ822" s="72"/>
      <c r="TEK822" s="72"/>
      <c r="TEL822" s="72"/>
      <c r="TEM822" s="72"/>
      <c r="TEN822" s="72"/>
      <c r="TEO822" s="72"/>
      <c r="TEP822" s="72"/>
      <c r="TEQ822" s="72"/>
      <c r="TER822" s="72"/>
      <c r="TES822" s="72"/>
      <c r="TET822" s="72"/>
      <c r="TEU822" s="72"/>
      <c r="TEV822" s="72"/>
      <c r="TEW822" s="72"/>
      <c r="TEX822" s="72"/>
      <c r="TEY822" s="72"/>
      <c r="TEZ822" s="72"/>
      <c r="TFA822" s="72"/>
      <c r="TFB822" s="72"/>
      <c r="TFC822" s="72"/>
      <c r="TFD822" s="72"/>
      <c r="TFE822" s="72"/>
      <c r="TFF822" s="72"/>
      <c r="TFG822" s="72"/>
      <c r="TFH822" s="72"/>
      <c r="TFI822" s="72"/>
      <c r="TFJ822" s="72"/>
      <c r="TFK822" s="72"/>
      <c r="TFL822" s="72"/>
      <c r="TFM822" s="72"/>
      <c r="TFN822" s="72"/>
      <c r="TFO822" s="72"/>
      <c r="TFP822" s="72"/>
      <c r="TFQ822" s="72"/>
      <c r="TFR822" s="72"/>
      <c r="TFS822" s="72"/>
      <c r="TFT822" s="72"/>
      <c r="TFU822" s="72"/>
      <c r="TFV822" s="72"/>
      <c r="TFW822" s="72"/>
      <c r="TFX822" s="72"/>
      <c r="TFY822" s="72"/>
      <c r="TFZ822" s="72"/>
      <c r="TGA822" s="72"/>
      <c r="TGB822" s="72"/>
      <c r="TGC822" s="72"/>
      <c r="TGD822" s="72"/>
      <c r="TGE822" s="72"/>
      <c r="TGF822" s="72"/>
      <c r="TGG822" s="72"/>
      <c r="TGH822" s="72"/>
      <c r="TGI822" s="72"/>
      <c r="TGJ822" s="72"/>
      <c r="TGK822" s="72"/>
      <c r="TGL822" s="72"/>
      <c r="TGM822" s="72"/>
      <c r="TGN822" s="72"/>
      <c r="TGO822" s="72"/>
      <c r="TGP822" s="72"/>
      <c r="TGQ822" s="72"/>
      <c r="TGR822" s="72"/>
      <c r="TGS822" s="72"/>
      <c r="TGT822" s="72"/>
      <c r="TGU822" s="72"/>
      <c r="TGV822" s="72"/>
      <c r="TGW822" s="72"/>
      <c r="TGX822" s="72"/>
      <c r="TGY822" s="72"/>
      <c r="TGZ822" s="72"/>
      <c r="THA822" s="72"/>
      <c r="THB822" s="72"/>
      <c r="THC822" s="72"/>
      <c r="THD822" s="72"/>
      <c r="THE822" s="72"/>
      <c r="THF822" s="72"/>
      <c r="THG822" s="72"/>
      <c r="THH822" s="72"/>
      <c r="THI822" s="72"/>
      <c r="THJ822" s="72"/>
      <c r="THK822" s="72"/>
      <c r="THL822" s="72"/>
      <c r="THM822" s="72"/>
      <c r="THN822" s="72"/>
      <c r="THO822" s="72"/>
      <c r="THP822" s="72"/>
      <c r="THQ822" s="72"/>
      <c r="THR822" s="72"/>
      <c r="THS822" s="72"/>
      <c r="THT822" s="72"/>
      <c r="THU822" s="72"/>
      <c r="THV822" s="72"/>
      <c r="THW822" s="72"/>
      <c r="THX822" s="72"/>
      <c r="THY822" s="72"/>
      <c r="THZ822" s="72"/>
      <c r="TIA822" s="72"/>
      <c r="TIB822" s="72"/>
      <c r="TIC822" s="72"/>
      <c r="TID822" s="72"/>
      <c r="TIE822" s="72"/>
      <c r="TIF822" s="72"/>
      <c r="TIG822" s="72"/>
      <c r="TIH822" s="72"/>
      <c r="TII822" s="72"/>
      <c r="TIJ822" s="72"/>
      <c r="TIK822" s="72"/>
      <c r="TIL822" s="72"/>
      <c r="TIM822" s="72"/>
      <c r="TIN822" s="72"/>
      <c r="TIO822" s="72"/>
      <c r="TIP822" s="72"/>
      <c r="TIQ822" s="72"/>
      <c r="TIR822" s="72"/>
      <c r="TIS822" s="72"/>
      <c r="TIT822" s="72"/>
      <c r="TIU822" s="72"/>
      <c r="TIV822" s="72"/>
      <c r="TIW822" s="72"/>
      <c r="TIX822" s="72"/>
      <c r="TIY822" s="72"/>
      <c r="TIZ822" s="72"/>
      <c r="TJA822" s="72"/>
      <c r="TJB822" s="72"/>
      <c r="TJC822" s="72"/>
      <c r="TJD822" s="72"/>
      <c r="TJE822" s="72"/>
      <c r="TJF822" s="72"/>
      <c r="TJG822" s="72"/>
      <c r="TJH822" s="72"/>
      <c r="TJI822" s="72"/>
      <c r="TJJ822" s="72"/>
      <c r="TJK822" s="72"/>
      <c r="TJL822" s="72"/>
      <c r="TJM822" s="72"/>
      <c r="TJN822" s="72"/>
      <c r="TJO822" s="72"/>
      <c r="TJP822" s="72"/>
      <c r="TJQ822" s="72"/>
      <c r="TJR822" s="72"/>
      <c r="TJS822" s="72"/>
      <c r="TJT822" s="72"/>
      <c r="TJU822" s="72"/>
      <c r="TJV822" s="72"/>
      <c r="TJW822" s="72"/>
      <c r="TJX822" s="72"/>
      <c r="TJY822" s="72"/>
      <c r="TJZ822" s="72"/>
      <c r="TKA822" s="72"/>
      <c r="TKB822" s="72"/>
      <c r="TKC822" s="72"/>
      <c r="TKD822" s="72"/>
      <c r="TKE822" s="72"/>
      <c r="TKF822" s="72"/>
      <c r="TKG822" s="72"/>
      <c r="TKH822" s="72"/>
      <c r="TKI822" s="72"/>
      <c r="TKJ822" s="72"/>
      <c r="TKK822" s="72"/>
      <c r="TKL822" s="72"/>
      <c r="TKM822" s="72"/>
      <c r="TKN822" s="72"/>
      <c r="TKO822" s="72"/>
      <c r="TKP822" s="72"/>
      <c r="TKQ822" s="72"/>
      <c r="TKR822" s="72"/>
      <c r="TKS822" s="72"/>
      <c r="TKT822" s="72"/>
      <c r="TKU822" s="72"/>
      <c r="TKV822" s="72"/>
      <c r="TKW822" s="72"/>
      <c r="TKX822" s="72"/>
      <c r="TKY822" s="72"/>
      <c r="TKZ822" s="72"/>
      <c r="TLA822" s="72"/>
      <c r="TLB822" s="72"/>
      <c r="TLC822" s="72"/>
      <c r="TLD822" s="72"/>
      <c r="TLE822" s="72"/>
      <c r="TLF822" s="72"/>
      <c r="TLG822" s="72"/>
      <c r="TLH822" s="72"/>
      <c r="TLI822" s="72"/>
      <c r="TLJ822" s="72"/>
      <c r="TLK822" s="72"/>
      <c r="TLL822" s="72"/>
      <c r="TLM822" s="72"/>
      <c r="TLN822" s="72"/>
      <c r="TLO822" s="72"/>
      <c r="TLP822" s="72"/>
      <c r="TLQ822" s="72"/>
      <c r="TLR822" s="72"/>
      <c r="TLS822" s="72"/>
      <c r="TLT822" s="72"/>
      <c r="TLU822" s="72"/>
      <c r="TLV822" s="72"/>
      <c r="TLW822" s="72"/>
      <c r="TLX822" s="72"/>
      <c r="TLY822" s="72"/>
      <c r="TLZ822" s="72"/>
      <c r="TMA822" s="72"/>
      <c r="TMB822" s="72"/>
      <c r="TMC822" s="72"/>
      <c r="TMD822" s="72"/>
      <c r="TME822" s="72"/>
      <c r="TMF822" s="72"/>
      <c r="TMG822" s="72"/>
      <c r="TMH822" s="72"/>
      <c r="TMI822" s="72"/>
      <c r="TMJ822" s="72"/>
      <c r="TMK822" s="72"/>
      <c r="TML822" s="72"/>
      <c r="TMM822" s="72"/>
      <c r="TMN822" s="72"/>
      <c r="TMO822" s="72"/>
      <c r="TMP822" s="72"/>
      <c r="TMQ822" s="72"/>
      <c r="TMR822" s="72"/>
      <c r="TMS822" s="72"/>
      <c r="TMT822" s="72"/>
      <c r="TMU822" s="72"/>
      <c r="TMV822" s="72"/>
      <c r="TMW822" s="72"/>
      <c r="TMX822" s="72"/>
      <c r="TMY822" s="72"/>
      <c r="TMZ822" s="72"/>
      <c r="TNA822" s="72"/>
      <c r="TNB822" s="72"/>
      <c r="TNC822" s="72"/>
      <c r="TND822" s="72"/>
      <c r="TNE822" s="72"/>
      <c r="TNF822" s="72"/>
      <c r="TNG822" s="72"/>
      <c r="TNH822" s="72"/>
      <c r="TNI822" s="72"/>
      <c r="TNJ822" s="72"/>
      <c r="TNK822" s="72"/>
      <c r="TNL822" s="72"/>
      <c r="TNM822" s="72"/>
      <c r="TNN822" s="72"/>
      <c r="TNO822" s="72"/>
      <c r="TNP822" s="72"/>
      <c r="TNQ822" s="72"/>
      <c r="TNR822" s="72"/>
      <c r="TNS822" s="72"/>
      <c r="TNT822" s="72"/>
      <c r="TNU822" s="72"/>
      <c r="TNV822" s="72"/>
      <c r="TNW822" s="72"/>
      <c r="TNX822" s="72"/>
      <c r="TNY822" s="72"/>
      <c r="TNZ822" s="72"/>
      <c r="TOA822" s="72"/>
      <c r="TOB822" s="72"/>
      <c r="TOC822" s="72"/>
      <c r="TOD822" s="72"/>
      <c r="TOE822" s="72"/>
      <c r="TOF822" s="72"/>
      <c r="TOG822" s="72"/>
      <c r="TOH822" s="72"/>
      <c r="TOI822" s="72"/>
      <c r="TOJ822" s="72"/>
      <c r="TOK822" s="72"/>
      <c r="TOL822" s="72"/>
      <c r="TOM822" s="72"/>
      <c r="TON822" s="72"/>
      <c r="TOO822" s="72"/>
      <c r="TOP822" s="72"/>
      <c r="TOQ822" s="72"/>
      <c r="TOR822" s="72"/>
      <c r="TOS822" s="72"/>
      <c r="TOT822" s="72"/>
      <c r="TOU822" s="72"/>
      <c r="TOV822" s="72"/>
      <c r="TOW822" s="72"/>
      <c r="TOX822" s="72"/>
      <c r="TOY822" s="72"/>
      <c r="TOZ822" s="72"/>
      <c r="TPA822" s="72"/>
      <c r="TPB822" s="72"/>
      <c r="TPC822" s="72"/>
      <c r="TPD822" s="72"/>
      <c r="TPE822" s="72"/>
      <c r="TPF822" s="72"/>
      <c r="TPG822" s="72"/>
      <c r="TPH822" s="72"/>
      <c r="TPI822" s="72"/>
      <c r="TPJ822" s="72"/>
      <c r="TPK822" s="72"/>
      <c r="TPL822" s="72"/>
      <c r="TPM822" s="72"/>
      <c r="TPN822" s="72"/>
      <c r="TPO822" s="72"/>
      <c r="TPP822" s="72"/>
      <c r="TPQ822" s="72"/>
      <c r="TPR822" s="72"/>
      <c r="TPS822" s="72"/>
      <c r="TPT822" s="72"/>
      <c r="TPU822" s="72"/>
      <c r="TPV822" s="72"/>
      <c r="TPW822" s="72"/>
      <c r="TPX822" s="72"/>
      <c r="TPY822" s="72"/>
      <c r="TPZ822" s="72"/>
      <c r="TQA822" s="72"/>
      <c r="TQB822" s="72"/>
      <c r="TQC822" s="72"/>
      <c r="TQD822" s="72"/>
      <c r="TQE822" s="72"/>
      <c r="TQF822" s="72"/>
      <c r="TQG822" s="72"/>
      <c r="TQH822" s="72"/>
      <c r="TQI822" s="72"/>
      <c r="TQJ822" s="72"/>
      <c r="TQK822" s="72"/>
      <c r="TQL822" s="72"/>
      <c r="TQM822" s="72"/>
      <c r="TQN822" s="72"/>
      <c r="TQO822" s="72"/>
      <c r="TQP822" s="72"/>
      <c r="TQQ822" s="72"/>
      <c r="TQR822" s="72"/>
      <c r="TQS822" s="72"/>
      <c r="TQT822" s="72"/>
      <c r="TQU822" s="72"/>
      <c r="TQV822" s="72"/>
      <c r="TQW822" s="72"/>
      <c r="TQX822" s="72"/>
      <c r="TQY822" s="72"/>
      <c r="TQZ822" s="72"/>
      <c r="TRA822" s="72"/>
      <c r="TRB822" s="72"/>
      <c r="TRC822" s="72"/>
      <c r="TRD822" s="72"/>
      <c r="TRE822" s="72"/>
      <c r="TRF822" s="72"/>
      <c r="TRG822" s="72"/>
      <c r="TRH822" s="72"/>
      <c r="TRI822" s="72"/>
      <c r="TRJ822" s="72"/>
      <c r="TRK822" s="72"/>
      <c r="TRL822" s="72"/>
      <c r="TRM822" s="72"/>
      <c r="TRN822" s="72"/>
      <c r="TRO822" s="72"/>
      <c r="TRP822" s="72"/>
      <c r="TRQ822" s="72"/>
      <c r="TRR822" s="72"/>
      <c r="TRS822" s="72"/>
      <c r="TRT822" s="72"/>
      <c r="TRU822" s="72"/>
      <c r="TRV822" s="72"/>
      <c r="TRW822" s="72"/>
      <c r="TRX822" s="72"/>
      <c r="TRY822" s="72"/>
      <c r="TRZ822" s="72"/>
      <c r="TSA822" s="72"/>
      <c r="TSB822" s="72"/>
      <c r="TSC822" s="72"/>
      <c r="TSD822" s="72"/>
      <c r="TSE822" s="72"/>
      <c r="TSF822" s="72"/>
      <c r="TSG822" s="72"/>
      <c r="TSH822" s="72"/>
      <c r="TSI822" s="72"/>
      <c r="TSJ822" s="72"/>
      <c r="TSK822" s="72"/>
      <c r="TSL822" s="72"/>
      <c r="TSM822" s="72"/>
      <c r="TSN822" s="72"/>
      <c r="TSO822" s="72"/>
      <c r="TSP822" s="72"/>
      <c r="TSQ822" s="72"/>
      <c r="TSR822" s="72"/>
      <c r="TSS822" s="72"/>
      <c r="TST822" s="72"/>
      <c r="TSU822" s="72"/>
      <c r="TSV822" s="72"/>
      <c r="TSW822" s="72"/>
      <c r="TSX822" s="72"/>
      <c r="TSY822" s="72"/>
      <c r="TSZ822" s="72"/>
      <c r="TTA822" s="72"/>
      <c r="TTB822" s="72"/>
      <c r="TTC822" s="72"/>
      <c r="TTD822" s="72"/>
      <c r="TTE822" s="72"/>
      <c r="TTF822" s="72"/>
      <c r="TTG822" s="72"/>
      <c r="TTH822" s="72"/>
      <c r="TTI822" s="72"/>
      <c r="TTJ822" s="72"/>
      <c r="TTK822" s="72"/>
      <c r="TTL822" s="72"/>
      <c r="TTM822" s="72"/>
      <c r="TTN822" s="72"/>
      <c r="TTO822" s="72"/>
      <c r="TTP822" s="72"/>
      <c r="TTQ822" s="72"/>
      <c r="TTR822" s="72"/>
      <c r="TTS822" s="72"/>
      <c r="TTT822" s="72"/>
      <c r="TTU822" s="72"/>
      <c r="TTV822" s="72"/>
      <c r="TTW822" s="72"/>
      <c r="TTX822" s="72"/>
      <c r="TTY822" s="72"/>
      <c r="TTZ822" s="72"/>
      <c r="TUA822" s="72"/>
      <c r="TUB822" s="72"/>
      <c r="TUC822" s="72"/>
      <c r="TUD822" s="72"/>
      <c r="TUE822" s="72"/>
      <c r="TUF822" s="72"/>
      <c r="TUG822" s="72"/>
      <c r="TUH822" s="72"/>
      <c r="TUI822" s="72"/>
      <c r="TUJ822" s="72"/>
      <c r="TUK822" s="72"/>
      <c r="TUL822" s="72"/>
      <c r="TUM822" s="72"/>
      <c r="TUN822" s="72"/>
      <c r="TUO822" s="72"/>
      <c r="TUP822" s="72"/>
      <c r="TUQ822" s="72"/>
      <c r="TUR822" s="72"/>
      <c r="TUS822" s="72"/>
      <c r="TUT822" s="72"/>
      <c r="TUU822" s="72"/>
      <c r="TUV822" s="72"/>
      <c r="TUW822" s="72"/>
      <c r="TUX822" s="72"/>
      <c r="TUY822" s="72"/>
      <c r="TUZ822" s="72"/>
      <c r="TVA822" s="72"/>
      <c r="TVB822" s="72"/>
      <c r="TVC822" s="72"/>
      <c r="TVD822" s="72"/>
      <c r="TVE822" s="72"/>
      <c r="TVF822" s="72"/>
      <c r="TVG822" s="72"/>
      <c r="TVH822" s="72"/>
      <c r="TVI822" s="72"/>
      <c r="TVJ822" s="72"/>
      <c r="TVK822" s="72"/>
      <c r="TVL822" s="72"/>
      <c r="TVM822" s="72"/>
      <c r="TVN822" s="72"/>
      <c r="TVO822" s="72"/>
      <c r="TVP822" s="72"/>
      <c r="TVQ822" s="72"/>
      <c r="TVR822" s="72"/>
      <c r="TVS822" s="72"/>
      <c r="TVT822" s="72"/>
      <c r="TVU822" s="72"/>
      <c r="TVV822" s="72"/>
      <c r="TVW822" s="72"/>
      <c r="TVX822" s="72"/>
      <c r="TVY822" s="72"/>
      <c r="TVZ822" s="72"/>
      <c r="TWA822" s="72"/>
      <c r="TWB822" s="72"/>
      <c r="TWC822" s="72"/>
      <c r="TWD822" s="72"/>
      <c r="TWE822" s="72"/>
      <c r="TWF822" s="72"/>
      <c r="TWG822" s="72"/>
      <c r="TWH822" s="72"/>
      <c r="TWI822" s="72"/>
      <c r="TWJ822" s="72"/>
      <c r="TWK822" s="72"/>
      <c r="TWL822" s="72"/>
      <c r="TWM822" s="72"/>
      <c r="TWN822" s="72"/>
      <c r="TWO822" s="72"/>
      <c r="TWP822" s="72"/>
      <c r="TWQ822" s="72"/>
      <c r="TWR822" s="72"/>
      <c r="TWS822" s="72"/>
      <c r="TWT822" s="72"/>
      <c r="TWU822" s="72"/>
      <c r="TWV822" s="72"/>
      <c r="TWW822" s="72"/>
      <c r="TWX822" s="72"/>
      <c r="TWY822" s="72"/>
      <c r="TWZ822" s="72"/>
      <c r="TXA822" s="72"/>
      <c r="TXB822" s="72"/>
      <c r="TXC822" s="72"/>
      <c r="TXD822" s="72"/>
      <c r="TXE822" s="72"/>
      <c r="TXF822" s="72"/>
      <c r="TXG822" s="72"/>
      <c r="TXH822" s="72"/>
      <c r="TXI822" s="72"/>
      <c r="TXJ822" s="72"/>
      <c r="TXK822" s="72"/>
      <c r="TXL822" s="72"/>
      <c r="TXM822" s="72"/>
      <c r="TXN822" s="72"/>
      <c r="TXO822" s="72"/>
      <c r="TXP822" s="72"/>
      <c r="TXQ822" s="72"/>
      <c r="TXR822" s="72"/>
      <c r="TXS822" s="72"/>
      <c r="TXT822" s="72"/>
      <c r="TXU822" s="72"/>
      <c r="TXV822" s="72"/>
      <c r="TXW822" s="72"/>
      <c r="TXX822" s="72"/>
      <c r="TXY822" s="72"/>
      <c r="TXZ822" s="72"/>
      <c r="TYA822" s="72"/>
      <c r="TYB822" s="72"/>
      <c r="TYC822" s="72"/>
      <c r="TYD822" s="72"/>
      <c r="TYE822" s="72"/>
      <c r="TYF822" s="72"/>
      <c r="TYG822" s="72"/>
      <c r="TYH822" s="72"/>
      <c r="TYI822" s="72"/>
      <c r="TYJ822" s="72"/>
      <c r="TYK822" s="72"/>
      <c r="TYL822" s="72"/>
      <c r="TYM822" s="72"/>
      <c r="TYN822" s="72"/>
      <c r="TYO822" s="72"/>
      <c r="TYP822" s="72"/>
      <c r="TYQ822" s="72"/>
      <c r="TYR822" s="72"/>
      <c r="TYS822" s="72"/>
      <c r="TYT822" s="72"/>
      <c r="TYU822" s="72"/>
      <c r="TYV822" s="72"/>
      <c r="TYW822" s="72"/>
      <c r="TYX822" s="72"/>
      <c r="TYY822" s="72"/>
      <c r="TYZ822" s="72"/>
      <c r="TZA822" s="72"/>
      <c r="TZB822" s="72"/>
      <c r="TZC822" s="72"/>
      <c r="TZD822" s="72"/>
      <c r="TZE822" s="72"/>
      <c r="TZF822" s="72"/>
      <c r="TZG822" s="72"/>
      <c r="TZH822" s="72"/>
      <c r="TZI822" s="72"/>
      <c r="TZJ822" s="72"/>
      <c r="TZK822" s="72"/>
      <c r="TZL822" s="72"/>
      <c r="TZM822" s="72"/>
      <c r="TZN822" s="72"/>
      <c r="TZO822" s="72"/>
      <c r="TZP822" s="72"/>
      <c r="TZQ822" s="72"/>
      <c r="TZR822" s="72"/>
      <c r="TZS822" s="72"/>
      <c r="TZT822" s="72"/>
      <c r="TZU822" s="72"/>
      <c r="TZV822" s="72"/>
      <c r="TZW822" s="72"/>
      <c r="TZX822" s="72"/>
      <c r="TZY822" s="72"/>
      <c r="TZZ822" s="72"/>
      <c r="UAA822" s="72"/>
      <c r="UAB822" s="72"/>
      <c r="UAC822" s="72"/>
      <c r="UAD822" s="72"/>
      <c r="UAE822" s="72"/>
      <c r="UAF822" s="72"/>
      <c r="UAG822" s="72"/>
      <c r="UAH822" s="72"/>
      <c r="UAI822" s="72"/>
      <c r="UAJ822" s="72"/>
      <c r="UAK822" s="72"/>
      <c r="UAL822" s="72"/>
      <c r="UAM822" s="72"/>
      <c r="UAN822" s="72"/>
      <c r="UAO822" s="72"/>
      <c r="UAP822" s="72"/>
      <c r="UAQ822" s="72"/>
      <c r="UAR822" s="72"/>
      <c r="UAS822" s="72"/>
      <c r="UAT822" s="72"/>
      <c r="UAU822" s="72"/>
      <c r="UAV822" s="72"/>
      <c r="UAW822" s="72"/>
      <c r="UAX822" s="72"/>
      <c r="UAY822" s="72"/>
      <c r="UAZ822" s="72"/>
      <c r="UBA822" s="72"/>
      <c r="UBB822" s="72"/>
      <c r="UBC822" s="72"/>
      <c r="UBD822" s="72"/>
      <c r="UBE822" s="72"/>
      <c r="UBF822" s="72"/>
      <c r="UBG822" s="72"/>
      <c r="UBH822" s="72"/>
      <c r="UBI822" s="72"/>
      <c r="UBJ822" s="72"/>
      <c r="UBK822" s="72"/>
      <c r="UBL822" s="72"/>
      <c r="UBM822" s="72"/>
      <c r="UBN822" s="72"/>
      <c r="UBO822" s="72"/>
      <c r="UBP822" s="72"/>
      <c r="UBQ822" s="72"/>
      <c r="UBR822" s="72"/>
      <c r="UBS822" s="72"/>
      <c r="UBT822" s="72"/>
      <c r="UBU822" s="72"/>
      <c r="UBV822" s="72"/>
      <c r="UBW822" s="72"/>
      <c r="UBX822" s="72"/>
      <c r="UBY822" s="72"/>
      <c r="UBZ822" s="72"/>
      <c r="UCA822" s="72"/>
      <c r="UCB822" s="72"/>
      <c r="UCC822" s="72"/>
      <c r="UCD822" s="72"/>
      <c r="UCE822" s="72"/>
      <c r="UCF822" s="72"/>
      <c r="UCG822" s="72"/>
      <c r="UCH822" s="72"/>
      <c r="UCI822" s="72"/>
      <c r="UCJ822" s="72"/>
      <c r="UCK822" s="72"/>
      <c r="UCL822" s="72"/>
      <c r="UCM822" s="72"/>
      <c r="UCN822" s="72"/>
      <c r="UCO822" s="72"/>
      <c r="UCP822" s="72"/>
      <c r="UCQ822" s="72"/>
      <c r="UCR822" s="72"/>
      <c r="UCS822" s="72"/>
      <c r="UCT822" s="72"/>
      <c r="UCU822" s="72"/>
      <c r="UCV822" s="72"/>
      <c r="UCW822" s="72"/>
      <c r="UCX822" s="72"/>
      <c r="UCY822" s="72"/>
      <c r="UCZ822" s="72"/>
      <c r="UDA822" s="72"/>
      <c r="UDB822" s="72"/>
      <c r="UDC822" s="72"/>
      <c r="UDD822" s="72"/>
      <c r="UDE822" s="72"/>
      <c r="UDF822" s="72"/>
      <c r="UDG822" s="72"/>
      <c r="UDH822" s="72"/>
      <c r="UDI822" s="72"/>
      <c r="UDJ822" s="72"/>
      <c r="UDK822" s="72"/>
      <c r="UDL822" s="72"/>
      <c r="UDM822" s="72"/>
      <c r="UDN822" s="72"/>
      <c r="UDO822" s="72"/>
      <c r="UDP822" s="72"/>
      <c r="UDQ822" s="72"/>
      <c r="UDR822" s="72"/>
      <c r="UDS822" s="72"/>
      <c r="UDT822" s="72"/>
      <c r="UDU822" s="72"/>
      <c r="UDV822" s="72"/>
      <c r="UDW822" s="72"/>
      <c r="UDX822" s="72"/>
      <c r="UDY822" s="72"/>
      <c r="UDZ822" s="72"/>
      <c r="UEA822" s="72"/>
      <c r="UEB822" s="72"/>
      <c r="UEC822" s="72"/>
      <c r="UED822" s="72"/>
      <c r="UEE822" s="72"/>
      <c r="UEF822" s="72"/>
      <c r="UEG822" s="72"/>
      <c r="UEH822" s="72"/>
      <c r="UEI822" s="72"/>
      <c r="UEJ822" s="72"/>
      <c r="UEK822" s="72"/>
      <c r="UEL822" s="72"/>
      <c r="UEM822" s="72"/>
      <c r="UEN822" s="72"/>
      <c r="UEO822" s="72"/>
      <c r="UEP822" s="72"/>
      <c r="UEQ822" s="72"/>
      <c r="UER822" s="72"/>
      <c r="UES822" s="72"/>
      <c r="UET822" s="72"/>
      <c r="UEU822" s="72"/>
      <c r="UEV822" s="72"/>
      <c r="UEW822" s="72"/>
      <c r="UEX822" s="72"/>
      <c r="UEY822" s="72"/>
      <c r="UEZ822" s="72"/>
      <c r="UFA822" s="72"/>
      <c r="UFB822" s="72"/>
      <c r="UFC822" s="72"/>
      <c r="UFD822" s="72"/>
      <c r="UFE822" s="72"/>
      <c r="UFF822" s="72"/>
      <c r="UFG822" s="72"/>
      <c r="UFH822" s="72"/>
      <c r="UFI822" s="72"/>
      <c r="UFJ822" s="72"/>
      <c r="UFK822" s="72"/>
      <c r="UFL822" s="72"/>
      <c r="UFM822" s="72"/>
      <c r="UFN822" s="72"/>
      <c r="UFO822" s="72"/>
      <c r="UFP822" s="72"/>
      <c r="UFQ822" s="72"/>
      <c r="UFR822" s="72"/>
      <c r="UFS822" s="72"/>
      <c r="UFT822" s="72"/>
      <c r="UFU822" s="72"/>
      <c r="UFV822" s="72"/>
      <c r="UFW822" s="72"/>
      <c r="UFX822" s="72"/>
      <c r="UFY822" s="72"/>
      <c r="UFZ822" s="72"/>
      <c r="UGA822" s="72"/>
      <c r="UGB822" s="72"/>
      <c r="UGC822" s="72"/>
      <c r="UGD822" s="72"/>
      <c r="UGE822" s="72"/>
      <c r="UGF822" s="72"/>
      <c r="UGG822" s="72"/>
      <c r="UGH822" s="72"/>
      <c r="UGI822" s="72"/>
      <c r="UGJ822" s="72"/>
      <c r="UGK822" s="72"/>
      <c r="UGL822" s="72"/>
      <c r="UGM822" s="72"/>
      <c r="UGN822" s="72"/>
      <c r="UGO822" s="72"/>
      <c r="UGP822" s="72"/>
      <c r="UGQ822" s="72"/>
      <c r="UGR822" s="72"/>
      <c r="UGS822" s="72"/>
      <c r="UGT822" s="72"/>
      <c r="UGU822" s="72"/>
      <c r="UGV822" s="72"/>
      <c r="UGW822" s="72"/>
      <c r="UGX822" s="72"/>
      <c r="UGY822" s="72"/>
      <c r="UGZ822" s="72"/>
      <c r="UHA822" s="72"/>
      <c r="UHB822" s="72"/>
      <c r="UHC822" s="72"/>
      <c r="UHD822" s="72"/>
      <c r="UHE822" s="72"/>
      <c r="UHF822" s="72"/>
      <c r="UHG822" s="72"/>
      <c r="UHH822" s="72"/>
      <c r="UHI822" s="72"/>
      <c r="UHJ822" s="72"/>
      <c r="UHK822" s="72"/>
      <c r="UHL822" s="72"/>
      <c r="UHM822" s="72"/>
      <c r="UHN822" s="72"/>
      <c r="UHO822" s="72"/>
      <c r="UHP822" s="72"/>
      <c r="UHQ822" s="72"/>
      <c r="UHR822" s="72"/>
      <c r="UHS822" s="72"/>
      <c r="UHT822" s="72"/>
      <c r="UHU822" s="72"/>
      <c r="UHV822" s="72"/>
      <c r="UHW822" s="72"/>
      <c r="UHX822" s="72"/>
      <c r="UHY822" s="72"/>
      <c r="UHZ822" s="72"/>
      <c r="UIA822" s="72"/>
      <c r="UIB822" s="72"/>
      <c r="UIC822" s="72"/>
      <c r="UID822" s="72"/>
      <c r="UIE822" s="72"/>
      <c r="UIF822" s="72"/>
      <c r="UIG822" s="72"/>
      <c r="UIH822" s="72"/>
      <c r="UII822" s="72"/>
      <c r="UIJ822" s="72"/>
      <c r="UIK822" s="72"/>
      <c r="UIL822" s="72"/>
      <c r="UIM822" s="72"/>
      <c r="UIN822" s="72"/>
      <c r="UIO822" s="72"/>
      <c r="UIP822" s="72"/>
      <c r="UIQ822" s="72"/>
      <c r="UIR822" s="72"/>
      <c r="UIS822" s="72"/>
      <c r="UIT822" s="72"/>
      <c r="UIU822" s="72"/>
      <c r="UIV822" s="72"/>
      <c r="UIW822" s="72"/>
      <c r="UIX822" s="72"/>
      <c r="UIY822" s="72"/>
      <c r="UIZ822" s="72"/>
      <c r="UJA822" s="72"/>
      <c r="UJB822" s="72"/>
      <c r="UJC822" s="72"/>
      <c r="UJD822" s="72"/>
      <c r="UJE822" s="72"/>
      <c r="UJF822" s="72"/>
      <c r="UJG822" s="72"/>
      <c r="UJH822" s="72"/>
      <c r="UJI822" s="72"/>
      <c r="UJJ822" s="72"/>
      <c r="UJK822" s="72"/>
      <c r="UJL822" s="72"/>
      <c r="UJM822" s="72"/>
      <c r="UJN822" s="72"/>
      <c r="UJO822" s="72"/>
      <c r="UJP822" s="72"/>
      <c r="UJQ822" s="72"/>
      <c r="UJR822" s="72"/>
      <c r="UJS822" s="72"/>
      <c r="UJT822" s="72"/>
      <c r="UJU822" s="72"/>
      <c r="UJV822" s="72"/>
      <c r="UJW822" s="72"/>
      <c r="UJX822" s="72"/>
      <c r="UJY822" s="72"/>
      <c r="UJZ822" s="72"/>
      <c r="UKA822" s="72"/>
      <c r="UKB822" s="72"/>
      <c r="UKC822" s="72"/>
      <c r="UKD822" s="72"/>
      <c r="UKE822" s="72"/>
      <c r="UKF822" s="72"/>
      <c r="UKG822" s="72"/>
      <c r="UKH822" s="72"/>
      <c r="UKI822" s="72"/>
      <c r="UKJ822" s="72"/>
      <c r="UKK822" s="72"/>
      <c r="UKL822" s="72"/>
      <c r="UKM822" s="72"/>
      <c r="UKN822" s="72"/>
      <c r="UKO822" s="72"/>
      <c r="UKP822" s="72"/>
      <c r="UKQ822" s="72"/>
      <c r="UKR822" s="72"/>
      <c r="UKS822" s="72"/>
      <c r="UKT822" s="72"/>
      <c r="UKU822" s="72"/>
      <c r="UKV822" s="72"/>
      <c r="UKW822" s="72"/>
      <c r="UKX822" s="72"/>
      <c r="UKY822" s="72"/>
      <c r="UKZ822" s="72"/>
      <c r="ULA822" s="72"/>
      <c r="ULB822" s="72"/>
      <c r="ULC822" s="72"/>
      <c r="ULD822" s="72"/>
      <c r="ULE822" s="72"/>
      <c r="ULF822" s="72"/>
      <c r="ULG822" s="72"/>
      <c r="ULH822" s="72"/>
      <c r="ULI822" s="72"/>
      <c r="ULJ822" s="72"/>
      <c r="ULK822" s="72"/>
      <c r="ULL822" s="72"/>
      <c r="ULM822" s="72"/>
      <c r="ULN822" s="72"/>
      <c r="ULO822" s="72"/>
      <c r="ULP822" s="72"/>
      <c r="ULQ822" s="72"/>
      <c r="ULR822" s="72"/>
      <c r="ULS822" s="72"/>
      <c r="ULT822" s="72"/>
      <c r="ULU822" s="72"/>
      <c r="ULV822" s="72"/>
      <c r="ULW822" s="72"/>
      <c r="ULX822" s="72"/>
      <c r="ULY822" s="72"/>
      <c r="ULZ822" s="72"/>
      <c r="UMA822" s="72"/>
      <c r="UMB822" s="72"/>
      <c r="UMC822" s="72"/>
      <c r="UMD822" s="72"/>
      <c r="UME822" s="72"/>
      <c r="UMF822" s="72"/>
      <c r="UMG822" s="72"/>
      <c r="UMH822" s="72"/>
      <c r="UMI822" s="72"/>
      <c r="UMJ822" s="72"/>
      <c r="UMK822" s="72"/>
      <c r="UML822" s="72"/>
      <c r="UMM822" s="72"/>
      <c r="UMN822" s="72"/>
      <c r="UMO822" s="72"/>
      <c r="UMP822" s="72"/>
      <c r="UMQ822" s="72"/>
      <c r="UMR822" s="72"/>
      <c r="UMS822" s="72"/>
      <c r="UMT822" s="72"/>
      <c r="UMU822" s="72"/>
      <c r="UMV822" s="72"/>
      <c r="UMW822" s="72"/>
      <c r="UMX822" s="72"/>
      <c r="UMY822" s="72"/>
      <c r="UMZ822" s="72"/>
      <c r="UNA822" s="72"/>
      <c r="UNB822" s="72"/>
      <c r="UNC822" s="72"/>
      <c r="UND822" s="72"/>
      <c r="UNE822" s="72"/>
      <c r="UNF822" s="72"/>
      <c r="UNG822" s="72"/>
      <c r="UNH822" s="72"/>
      <c r="UNI822" s="72"/>
      <c r="UNJ822" s="72"/>
      <c r="UNK822" s="72"/>
      <c r="UNL822" s="72"/>
      <c r="UNM822" s="72"/>
      <c r="UNN822" s="72"/>
      <c r="UNO822" s="72"/>
      <c r="UNP822" s="72"/>
      <c r="UNQ822" s="72"/>
      <c r="UNR822" s="72"/>
      <c r="UNS822" s="72"/>
      <c r="UNT822" s="72"/>
      <c r="UNU822" s="72"/>
      <c r="UNV822" s="72"/>
      <c r="UNW822" s="72"/>
      <c r="UNX822" s="72"/>
      <c r="UNY822" s="72"/>
      <c r="UNZ822" s="72"/>
      <c r="UOA822" s="72"/>
      <c r="UOB822" s="72"/>
      <c r="UOC822" s="72"/>
      <c r="UOD822" s="72"/>
      <c r="UOE822" s="72"/>
      <c r="UOF822" s="72"/>
      <c r="UOG822" s="72"/>
      <c r="UOH822" s="72"/>
      <c r="UOI822" s="72"/>
      <c r="UOJ822" s="72"/>
      <c r="UOK822" s="72"/>
      <c r="UOL822" s="72"/>
      <c r="UOM822" s="72"/>
      <c r="UON822" s="72"/>
      <c r="UOO822" s="72"/>
      <c r="UOP822" s="72"/>
      <c r="UOQ822" s="72"/>
      <c r="UOR822" s="72"/>
      <c r="UOS822" s="72"/>
      <c r="UOT822" s="72"/>
      <c r="UOU822" s="72"/>
      <c r="UOV822" s="72"/>
      <c r="UOW822" s="72"/>
      <c r="UOX822" s="72"/>
      <c r="UOY822" s="72"/>
      <c r="UOZ822" s="72"/>
      <c r="UPA822" s="72"/>
      <c r="UPB822" s="72"/>
      <c r="UPC822" s="72"/>
      <c r="UPD822" s="72"/>
      <c r="UPE822" s="72"/>
      <c r="UPF822" s="72"/>
      <c r="UPG822" s="72"/>
      <c r="UPH822" s="72"/>
      <c r="UPI822" s="72"/>
      <c r="UPJ822" s="72"/>
      <c r="UPK822" s="72"/>
      <c r="UPL822" s="72"/>
      <c r="UPM822" s="72"/>
      <c r="UPN822" s="72"/>
      <c r="UPO822" s="72"/>
      <c r="UPP822" s="72"/>
      <c r="UPQ822" s="72"/>
      <c r="UPR822" s="72"/>
      <c r="UPS822" s="72"/>
      <c r="UPT822" s="72"/>
      <c r="UPU822" s="72"/>
      <c r="UPV822" s="72"/>
      <c r="UPW822" s="72"/>
      <c r="UPX822" s="72"/>
      <c r="UPY822" s="72"/>
      <c r="UPZ822" s="72"/>
      <c r="UQA822" s="72"/>
      <c r="UQB822" s="72"/>
      <c r="UQC822" s="72"/>
      <c r="UQD822" s="72"/>
      <c r="UQE822" s="72"/>
      <c r="UQF822" s="72"/>
      <c r="UQG822" s="72"/>
      <c r="UQH822" s="72"/>
      <c r="UQI822" s="72"/>
      <c r="UQJ822" s="72"/>
      <c r="UQK822" s="72"/>
      <c r="UQL822" s="72"/>
      <c r="UQM822" s="72"/>
      <c r="UQN822" s="72"/>
      <c r="UQO822" s="72"/>
      <c r="UQP822" s="72"/>
      <c r="UQQ822" s="72"/>
      <c r="UQR822" s="72"/>
      <c r="UQS822" s="72"/>
      <c r="UQT822" s="72"/>
      <c r="UQU822" s="72"/>
      <c r="UQV822" s="72"/>
      <c r="UQW822" s="72"/>
      <c r="UQX822" s="72"/>
      <c r="UQY822" s="72"/>
      <c r="UQZ822" s="72"/>
      <c r="URA822" s="72"/>
      <c r="URB822" s="72"/>
      <c r="URC822" s="72"/>
      <c r="URD822" s="72"/>
      <c r="URE822" s="72"/>
      <c r="URF822" s="72"/>
      <c r="URG822" s="72"/>
      <c r="URH822" s="72"/>
      <c r="URI822" s="72"/>
      <c r="URJ822" s="72"/>
      <c r="URK822" s="72"/>
      <c r="URL822" s="72"/>
      <c r="URM822" s="72"/>
      <c r="URN822" s="72"/>
      <c r="URO822" s="72"/>
      <c r="URP822" s="72"/>
      <c r="URQ822" s="72"/>
      <c r="URR822" s="72"/>
      <c r="URS822" s="72"/>
      <c r="URT822" s="72"/>
      <c r="URU822" s="72"/>
      <c r="URV822" s="72"/>
      <c r="URW822" s="72"/>
      <c r="URX822" s="72"/>
      <c r="URY822" s="72"/>
      <c r="URZ822" s="72"/>
      <c r="USA822" s="72"/>
      <c r="USB822" s="72"/>
      <c r="USC822" s="72"/>
      <c r="USD822" s="72"/>
      <c r="USE822" s="72"/>
      <c r="USF822" s="72"/>
      <c r="USG822" s="72"/>
      <c r="USH822" s="72"/>
      <c r="USI822" s="72"/>
      <c r="USJ822" s="72"/>
      <c r="USK822" s="72"/>
      <c r="USL822" s="72"/>
      <c r="USM822" s="72"/>
      <c r="USN822" s="72"/>
      <c r="USO822" s="72"/>
      <c r="USP822" s="72"/>
      <c r="USQ822" s="72"/>
      <c r="USR822" s="72"/>
      <c r="USS822" s="72"/>
      <c r="UST822" s="72"/>
      <c r="USU822" s="72"/>
      <c r="USV822" s="72"/>
      <c r="USW822" s="72"/>
      <c r="USX822" s="72"/>
      <c r="USY822" s="72"/>
      <c r="USZ822" s="72"/>
      <c r="UTA822" s="72"/>
      <c r="UTB822" s="72"/>
      <c r="UTC822" s="72"/>
      <c r="UTD822" s="72"/>
      <c r="UTE822" s="72"/>
      <c r="UTF822" s="72"/>
      <c r="UTG822" s="72"/>
      <c r="UTH822" s="72"/>
      <c r="UTI822" s="72"/>
      <c r="UTJ822" s="72"/>
      <c r="UTK822" s="72"/>
      <c r="UTL822" s="72"/>
      <c r="UTM822" s="72"/>
      <c r="UTN822" s="72"/>
      <c r="UTO822" s="72"/>
      <c r="UTP822" s="72"/>
      <c r="UTQ822" s="72"/>
      <c r="UTR822" s="72"/>
      <c r="UTS822" s="72"/>
      <c r="UTT822" s="72"/>
      <c r="UTU822" s="72"/>
      <c r="UTV822" s="72"/>
      <c r="UTW822" s="72"/>
      <c r="UTX822" s="72"/>
      <c r="UTY822" s="72"/>
      <c r="UTZ822" s="72"/>
      <c r="UUA822" s="72"/>
      <c r="UUB822" s="72"/>
      <c r="UUC822" s="72"/>
      <c r="UUD822" s="72"/>
      <c r="UUE822" s="72"/>
      <c r="UUF822" s="72"/>
      <c r="UUG822" s="72"/>
      <c r="UUH822" s="72"/>
      <c r="UUI822" s="72"/>
      <c r="UUJ822" s="72"/>
      <c r="UUK822" s="72"/>
      <c r="UUL822" s="72"/>
      <c r="UUM822" s="72"/>
      <c r="UUN822" s="72"/>
      <c r="UUO822" s="72"/>
      <c r="UUP822" s="72"/>
      <c r="UUQ822" s="72"/>
      <c r="UUR822" s="72"/>
      <c r="UUS822" s="72"/>
      <c r="UUT822" s="72"/>
      <c r="UUU822" s="72"/>
      <c r="UUV822" s="72"/>
      <c r="UUW822" s="72"/>
      <c r="UUX822" s="72"/>
      <c r="UUY822" s="72"/>
      <c r="UUZ822" s="72"/>
      <c r="UVA822" s="72"/>
      <c r="UVB822" s="72"/>
      <c r="UVC822" s="72"/>
      <c r="UVD822" s="72"/>
      <c r="UVE822" s="72"/>
      <c r="UVF822" s="72"/>
      <c r="UVG822" s="72"/>
      <c r="UVH822" s="72"/>
      <c r="UVI822" s="72"/>
      <c r="UVJ822" s="72"/>
      <c r="UVK822" s="72"/>
      <c r="UVL822" s="72"/>
      <c r="UVM822" s="72"/>
      <c r="UVN822" s="72"/>
      <c r="UVO822" s="72"/>
      <c r="UVP822" s="72"/>
      <c r="UVQ822" s="72"/>
      <c r="UVR822" s="72"/>
      <c r="UVS822" s="72"/>
      <c r="UVT822" s="72"/>
      <c r="UVU822" s="72"/>
      <c r="UVV822" s="72"/>
      <c r="UVW822" s="72"/>
      <c r="UVX822" s="72"/>
      <c r="UVY822" s="72"/>
      <c r="UVZ822" s="72"/>
      <c r="UWA822" s="72"/>
      <c r="UWB822" s="72"/>
      <c r="UWC822" s="72"/>
      <c r="UWD822" s="72"/>
      <c r="UWE822" s="72"/>
      <c r="UWF822" s="72"/>
      <c r="UWG822" s="72"/>
      <c r="UWH822" s="72"/>
      <c r="UWI822" s="72"/>
      <c r="UWJ822" s="72"/>
      <c r="UWK822" s="72"/>
      <c r="UWL822" s="72"/>
      <c r="UWM822" s="72"/>
      <c r="UWN822" s="72"/>
      <c r="UWO822" s="72"/>
      <c r="UWP822" s="72"/>
      <c r="UWQ822" s="72"/>
      <c r="UWR822" s="72"/>
      <c r="UWS822" s="72"/>
      <c r="UWT822" s="72"/>
      <c r="UWU822" s="72"/>
      <c r="UWV822" s="72"/>
      <c r="UWW822" s="72"/>
      <c r="UWX822" s="72"/>
      <c r="UWY822" s="72"/>
      <c r="UWZ822" s="72"/>
      <c r="UXA822" s="72"/>
      <c r="UXB822" s="72"/>
      <c r="UXC822" s="72"/>
      <c r="UXD822" s="72"/>
      <c r="UXE822" s="72"/>
      <c r="UXF822" s="72"/>
      <c r="UXG822" s="72"/>
      <c r="UXH822" s="72"/>
      <c r="UXI822" s="72"/>
      <c r="UXJ822" s="72"/>
      <c r="UXK822" s="72"/>
      <c r="UXL822" s="72"/>
      <c r="UXM822" s="72"/>
      <c r="UXN822" s="72"/>
      <c r="UXO822" s="72"/>
      <c r="UXP822" s="72"/>
      <c r="UXQ822" s="72"/>
      <c r="UXR822" s="72"/>
      <c r="UXS822" s="72"/>
      <c r="UXT822" s="72"/>
      <c r="UXU822" s="72"/>
      <c r="UXV822" s="72"/>
      <c r="UXW822" s="72"/>
      <c r="UXX822" s="72"/>
      <c r="UXY822" s="72"/>
      <c r="UXZ822" s="72"/>
      <c r="UYA822" s="72"/>
      <c r="UYB822" s="72"/>
      <c r="UYC822" s="72"/>
      <c r="UYD822" s="72"/>
      <c r="UYE822" s="72"/>
      <c r="UYF822" s="72"/>
      <c r="UYG822" s="72"/>
      <c r="UYH822" s="72"/>
      <c r="UYI822" s="72"/>
      <c r="UYJ822" s="72"/>
      <c r="UYK822" s="72"/>
      <c r="UYL822" s="72"/>
      <c r="UYM822" s="72"/>
      <c r="UYN822" s="72"/>
      <c r="UYO822" s="72"/>
      <c r="UYP822" s="72"/>
      <c r="UYQ822" s="72"/>
      <c r="UYR822" s="72"/>
      <c r="UYS822" s="72"/>
      <c r="UYT822" s="72"/>
      <c r="UYU822" s="72"/>
      <c r="UYV822" s="72"/>
      <c r="UYW822" s="72"/>
      <c r="UYX822" s="72"/>
      <c r="UYY822" s="72"/>
      <c r="UYZ822" s="72"/>
      <c r="UZA822" s="72"/>
      <c r="UZB822" s="72"/>
      <c r="UZC822" s="72"/>
      <c r="UZD822" s="72"/>
      <c r="UZE822" s="72"/>
      <c r="UZF822" s="72"/>
      <c r="UZG822" s="72"/>
      <c r="UZH822" s="72"/>
      <c r="UZI822" s="72"/>
      <c r="UZJ822" s="72"/>
      <c r="UZK822" s="72"/>
      <c r="UZL822" s="72"/>
      <c r="UZM822" s="72"/>
      <c r="UZN822" s="72"/>
      <c r="UZO822" s="72"/>
      <c r="UZP822" s="72"/>
      <c r="UZQ822" s="72"/>
      <c r="UZR822" s="72"/>
      <c r="UZS822" s="72"/>
      <c r="UZT822" s="72"/>
      <c r="UZU822" s="72"/>
      <c r="UZV822" s="72"/>
      <c r="UZW822" s="72"/>
      <c r="UZX822" s="72"/>
      <c r="UZY822" s="72"/>
      <c r="UZZ822" s="72"/>
      <c r="VAA822" s="72"/>
      <c r="VAB822" s="72"/>
      <c r="VAC822" s="72"/>
      <c r="VAD822" s="72"/>
      <c r="VAE822" s="72"/>
      <c r="VAF822" s="72"/>
      <c r="VAG822" s="72"/>
      <c r="VAH822" s="72"/>
      <c r="VAI822" s="72"/>
      <c r="VAJ822" s="72"/>
      <c r="VAK822" s="72"/>
      <c r="VAL822" s="72"/>
      <c r="VAM822" s="72"/>
      <c r="VAN822" s="72"/>
      <c r="VAO822" s="72"/>
      <c r="VAP822" s="72"/>
      <c r="VAQ822" s="72"/>
      <c r="VAR822" s="72"/>
      <c r="VAS822" s="72"/>
      <c r="VAT822" s="72"/>
      <c r="VAU822" s="72"/>
      <c r="VAV822" s="72"/>
      <c r="VAW822" s="72"/>
      <c r="VAX822" s="72"/>
      <c r="VAY822" s="72"/>
      <c r="VAZ822" s="72"/>
      <c r="VBA822" s="72"/>
      <c r="VBB822" s="72"/>
      <c r="VBC822" s="72"/>
      <c r="VBD822" s="72"/>
      <c r="VBE822" s="72"/>
      <c r="VBF822" s="72"/>
      <c r="VBG822" s="72"/>
      <c r="VBH822" s="72"/>
      <c r="VBI822" s="72"/>
      <c r="VBJ822" s="72"/>
      <c r="VBK822" s="72"/>
      <c r="VBL822" s="72"/>
      <c r="VBM822" s="72"/>
      <c r="VBN822" s="72"/>
      <c r="VBO822" s="72"/>
      <c r="VBP822" s="72"/>
      <c r="VBQ822" s="72"/>
      <c r="VBR822" s="72"/>
      <c r="VBS822" s="72"/>
      <c r="VBT822" s="72"/>
      <c r="VBU822" s="72"/>
      <c r="VBV822" s="72"/>
      <c r="VBW822" s="72"/>
      <c r="VBX822" s="72"/>
      <c r="VBY822" s="72"/>
      <c r="VBZ822" s="72"/>
      <c r="VCA822" s="72"/>
      <c r="VCB822" s="72"/>
      <c r="VCC822" s="72"/>
      <c r="VCD822" s="72"/>
      <c r="VCE822" s="72"/>
      <c r="VCF822" s="72"/>
      <c r="VCG822" s="72"/>
      <c r="VCH822" s="72"/>
      <c r="VCI822" s="72"/>
      <c r="VCJ822" s="72"/>
      <c r="VCK822" s="72"/>
      <c r="VCL822" s="72"/>
      <c r="VCM822" s="72"/>
      <c r="VCN822" s="72"/>
      <c r="VCO822" s="72"/>
      <c r="VCP822" s="72"/>
      <c r="VCQ822" s="72"/>
      <c r="VCR822" s="72"/>
      <c r="VCS822" s="72"/>
      <c r="VCT822" s="72"/>
      <c r="VCU822" s="72"/>
      <c r="VCV822" s="72"/>
      <c r="VCW822" s="72"/>
      <c r="VCX822" s="72"/>
      <c r="VCY822" s="72"/>
      <c r="VCZ822" s="72"/>
      <c r="VDA822" s="72"/>
      <c r="VDB822" s="72"/>
      <c r="VDC822" s="72"/>
      <c r="VDD822" s="72"/>
      <c r="VDE822" s="72"/>
      <c r="VDF822" s="72"/>
      <c r="VDG822" s="72"/>
      <c r="VDH822" s="72"/>
      <c r="VDI822" s="72"/>
      <c r="VDJ822" s="72"/>
      <c r="VDK822" s="72"/>
      <c r="VDL822" s="72"/>
      <c r="VDM822" s="72"/>
      <c r="VDN822" s="72"/>
      <c r="VDO822" s="72"/>
      <c r="VDP822" s="72"/>
      <c r="VDQ822" s="72"/>
      <c r="VDR822" s="72"/>
      <c r="VDS822" s="72"/>
      <c r="VDT822" s="72"/>
      <c r="VDU822" s="72"/>
      <c r="VDV822" s="72"/>
      <c r="VDW822" s="72"/>
      <c r="VDX822" s="72"/>
      <c r="VDY822" s="72"/>
      <c r="VDZ822" s="72"/>
      <c r="VEA822" s="72"/>
      <c r="VEB822" s="72"/>
      <c r="VEC822" s="72"/>
      <c r="VED822" s="72"/>
      <c r="VEE822" s="72"/>
      <c r="VEF822" s="72"/>
      <c r="VEG822" s="72"/>
      <c r="VEH822" s="72"/>
      <c r="VEI822" s="72"/>
      <c r="VEJ822" s="72"/>
      <c r="VEK822" s="72"/>
      <c r="VEL822" s="72"/>
      <c r="VEM822" s="72"/>
      <c r="VEN822" s="72"/>
      <c r="VEO822" s="72"/>
      <c r="VEP822" s="72"/>
      <c r="VEQ822" s="72"/>
      <c r="VER822" s="72"/>
      <c r="VES822" s="72"/>
      <c r="VET822" s="72"/>
      <c r="VEU822" s="72"/>
      <c r="VEV822" s="72"/>
      <c r="VEW822" s="72"/>
      <c r="VEX822" s="72"/>
      <c r="VEY822" s="72"/>
      <c r="VEZ822" s="72"/>
      <c r="VFA822" s="72"/>
      <c r="VFB822" s="72"/>
      <c r="VFC822" s="72"/>
      <c r="VFD822" s="72"/>
      <c r="VFE822" s="72"/>
      <c r="VFF822" s="72"/>
      <c r="VFG822" s="72"/>
      <c r="VFH822" s="72"/>
      <c r="VFI822" s="72"/>
      <c r="VFJ822" s="72"/>
      <c r="VFK822" s="72"/>
      <c r="VFL822" s="72"/>
      <c r="VFM822" s="72"/>
      <c r="VFN822" s="72"/>
      <c r="VFO822" s="72"/>
      <c r="VFP822" s="72"/>
      <c r="VFQ822" s="72"/>
      <c r="VFR822" s="72"/>
      <c r="VFS822" s="72"/>
      <c r="VFT822" s="72"/>
      <c r="VFU822" s="72"/>
      <c r="VFV822" s="72"/>
      <c r="VFW822" s="72"/>
      <c r="VFX822" s="72"/>
      <c r="VFY822" s="72"/>
      <c r="VFZ822" s="72"/>
      <c r="VGA822" s="72"/>
      <c r="VGB822" s="72"/>
      <c r="VGC822" s="72"/>
      <c r="VGD822" s="72"/>
      <c r="VGE822" s="72"/>
      <c r="VGF822" s="72"/>
      <c r="VGG822" s="72"/>
      <c r="VGH822" s="72"/>
      <c r="VGI822" s="72"/>
      <c r="VGJ822" s="72"/>
      <c r="VGK822" s="72"/>
      <c r="VGL822" s="72"/>
      <c r="VGM822" s="72"/>
      <c r="VGN822" s="72"/>
      <c r="VGO822" s="72"/>
      <c r="VGP822" s="72"/>
      <c r="VGQ822" s="72"/>
      <c r="VGR822" s="72"/>
      <c r="VGS822" s="72"/>
      <c r="VGT822" s="72"/>
      <c r="VGU822" s="72"/>
      <c r="VGV822" s="72"/>
      <c r="VGW822" s="72"/>
      <c r="VGX822" s="72"/>
      <c r="VGY822" s="72"/>
      <c r="VGZ822" s="72"/>
      <c r="VHA822" s="72"/>
      <c r="VHB822" s="72"/>
      <c r="VHC822" s="72"/>
      <c r="VHD822" s="72"/>
      <c r="VHE822" s="72"/>
      <c r="VHF822" s="72"/>
      <c r="VHG822" s="72"/>
      <c r="VHH822" s="72"/>
      <c r="VHI822" s="72"/>
      <c r="VHJ822" s="72"/>
      <c r="VHK822" s="72"/>
      <c r="VHL822" s="72"/>
      <c r="VHM822" s="72"/>
      <c r="VHN822" s="72"/>
      <c r="VHO822" s="72"/>
      <c r="VHP822" s="72"/>
      <c r="VHQ822" s="72"/>
      <c r="VHR822" s="72"/>
      <c r="VHS822" s="72"/>
      <c r="VHT822" s="72"/>
      <c r="VHU822" s="72"/>
      <c r="VHV822" s="72"/>
      <c r="VHW822" s="72"/>
      <c r="VHX822" s="72"/>
      <c r="VHY822" s="72"/>
      <c r="VHZ822" s="72"/>
      <c r="VIA822" s="72"/>
      <c r="VIB822" s="72"/>
      <c r="VIC822" s="72"/>
      <c r="VID822" s="72"/>
      <c r="VIE822" s="72"/>
      <c r="VIF822" s="72"/>
      <c r="VIG822" s="72"/>
      <c r="VIH822" s="72"/>
      <c r="VII822" s="72"/>
      <c r="VIJ822" s="72"/>
      <c r="VIK822" s="72"/>
      <c r="VIL822" s="72"/>
      <c r="VIM822" s="72"/>
      <c r="VIN822" s="72"/>
      <c r="VIO822" s="72"/>
      <c r="VIP822" s="72"/>
      <c r="VIQ822" s="72"/>
      <c r="VIR822" s="72"/>
      <c r="VIS822" s="72"/>
      <c r="VIT822" s="72"/>
      <c r="VIU822" s="72"/>
      <c r="VIV822" s="72"/>
      <c r="VIW822" s="72"/>
      <c r="VIX822" s="72"/>
      <c r="VIY822" s="72"/>
      <c r="VIZ822" s="72"/>
      <c r="VJA822" s="72"/>
      <c r="VJB822" s="72"/>
      <c r="VJC822" s="72"/>
      <c r="VJD822" s="72"/>
      <c r="VJE822" s="72"/>
      <c r="VJF822" s="72"/>
      <c r="VJG822" s="72"/>
      <c r="VJH822" s="72"/>
      <c r="VJI822" s="72"/>
      <c r="VJJ822" s="72"/>
      <c r="VJK822" s="72"/>
      <c r="VJL822" s="72"/>
      <c r="VJM822" s="72"/>
      <c r="VJN822" s="72"/>
      <c r="VJO822" s="72"/>
      <c r="VJP822" s="72"/>
      <c r="VJQ822" s="72"/>
      <c r="VJR822" s="72"/>
      <c r="VJS822" s="72"/>
      <c r="VJT822" s="72"/>
      <c r="VJU822" s="72"/>
      <c r="VJV822" s="72"/>
      <c r="VJW822" s="72"/>
      <c r="VJX822" s="72"/>
      <c r="VJY822" s="72"/>
      <c r="VJZ822" s="72"/>
      <c r="VKA822" s="72"/>
      <c r="VKB822" s="72"/>
      <c r="VKC822" s="72"/>
      <c r="VKD822" s="72"/>
      <c r="VKE822" s="72"/>
      <c r="VKF822" s="72"/>
      <c r="VKG822" s="72"/>
      <c r="VKH822" s="72"/>
      <c r="VKI822" s="72"/>
      <c r="VKJ822" s="72"/>
      <c r="VKK822" s="72"/>
      <c r="VKL822" s="72"/>
      <c r="VKM822" s="72"/>
      <c r="VKN822" s="72"/>
      <c r="VKO822" s="72"/>
      <c r="VKP822" s="72"/>
      <c r="VKQ822" s="72"/>
      <c r="VKR822" s="72"/>
      <c r="VKS822" s="72"/>
      <c r="VKT822" s="72"/>
      <c r="VKU822" s="72"/>
      <c r="VKV822" s="72"/>
      <c r="VKW822" s="72"/>
      <c r="VKX822" s="72"/>
      <c r="VKY822" s="72"/>
      <c r="VKZ822" s="72"/>
      <c r="VLA822" s="72"/>
      <c r="VLB822" s="72"/>
      <c r="VLC822" s="72"/>
      <c r="VLD822" s="72"/>
      <c r="VLE822" s="72"/>
      <c r="VLF822" s="72"/>
      <c r="VLG822" s="72"/>
      <c r="VLH822" s="72"/>
      <c r="VLI822" s="72"/>
      <c r="VLJ822" s="72"/>
      <c r="VLK822" s="72"/>
      <c r="VLL822" s="72"/>
      <c r="VLM822" s="72"/>
      <c r="VLN822" s="72"/>
      <c r="VLO822" s="72"/>
      <c r="VLP822" s="72"/>
      <c r="VLQ822" s="72"/>
      <c r="VLR822" s="72"/>
      <c r="VLS822" s="72"/>
      <c r="VLT822" s="72"/>
      <c r="VLU822" s="72"/>
      <c r="VLV822" s="72"/>
      <c r="VLW822" s="72"/>
      <c r="VLX822" s="72"/>
      <c r="VLY822" s="72"/>
      <c r="VLZ822" s="72"/>
      <c r="VMA822" s="72"/>
      <c r="VMB822" s="72"/>
      <c r="VMC822" s="72"/>
      <c r="VMD822" s="72"/>
      <c r="VME822" s="72"/>
      <c r="VMF822" s="72"/>
      <c r="VMG822" s="72"/>
      <c r="VMH822" s="72"/>
      <c r="VMI822" s="72"/>
      <c r="VMJ822" s="72"/>
      <c r="VMK822" s="72"/>
      <c r="VML822" s="72"/>
      <c r="VMM822" s="72"/>
      <c r="VMN822" s="72"/>
      <c r="VMO822" s="72"/>
      <c r="VMP822" s="72"/>
      <c r="VMQ822" s="72"/>
      <c r="VMR822" s="72"/>
      <c r="VMS822" s="72"/>
      <c r="VMT822" s="72"/>
      <c r="VMU822" s="72"/>
      <c r="VMV822" s="72"/>
      <c r="VMW822" s="72"/>
      <c r="VMX822" s="72"/>
      <c r="VMY822" s="72"/>
      <c r="VMZ822" s="72"/>
      <c r="VNA822" s="72"/>
      <c r="VNB822" s="72"/>
      <c r="VNC822" s="72"/>
      <c r="VND822" s="72"/>
      <c r="VNE822" s="72"/>
      <c r="VNF822" s="72"/>
      <c r="VNG822" s="72"/>
      <c r="VNH822" s="72"/>
      <c r="VNI822" s="72"/>
      <c r="VNJ822" s="72"/>
      <c r="VNK822" s="72"/>
      <c r="VNL822" s="72"/>
      <c r="VNM822" s="72"/>
      <c r="VNN822" s="72"/>
      <c r="VNO822" s="72"/>
      <c r="VNP822" s="72"/>
      <c r="VNQ822" s="72"/>
      <c r="VNR822" s="72"/>
      <c r="VNS822" s="72"/>
      <c r="VNT822" s="72"/>
      <c r="VNU822" s="72"/>
      <c r="VNV822" s="72"/>
      <c r="VNW822" s="72"/>
      <c r="VNX822" s="72"/>
      <c r="VNY822" s="72"/>
      <c r="VNZ822" s="72"/>
      <c r="VOA822" s="72"/>
      <c r="VOB822" s="72"/>
      <c r="VOC822" s="72"/>
      <c r="VOD822" s="72"/>
      <c r="VOE822" s="72"/>
      <c r="VOF822" s="72"/>
      <c r="VOG822" s="72"/>
      <c r="VOH822" s="72"/>
      <c r="VOI822" s="72"/>
      <c r="VOJ822" s="72"/>
      <c r="VOK822" s="72"/>
      <c r="VOL822" s="72"/>
      <c r="VOM822" s="72"/>
      <c r="VON822" s="72"/>
      <c r="VOO822" s="72"/>
      <c r="VOP822" s="72"/>
      <c r="VOQ822" s="72"/>
      <c r="VOR822" s="72"/>
      <c r="VOS822" s="72"/>
      <c r="VOT822" s="72"/>
      <c r="VOU822" s="72"/>
      <c r="VOV822" s="72"/>
      <c r="VOW822" s="72"/>
      <c r="VOX822" s="72"/>
      <c r="VOY822" s="72"/>
      <c r="VOZ822" s="72"/>
      <c r="VPA822" s="72"/>
      <c r="VPB822" s="72"/>
      <c r="VPC822" s="72"/>
      <c r="VPD822" s="72"/>
      <c r="VPE822" s="72"/>
      <c r="VPF822" s="72"/>
      <c r="VPG822" s="72"/>
      <c r="VPH822" s="72"/>
      <c r="VPI822" s="72"/>
      <c r="VPJ822" s="72"/>
      <c r="VPK822" s="72"/>
      <c r="VPL822" s="72"/>
      <c r="VPM822" s="72"/>
      <c r="VPN822" s="72"/>
      <c r="VPO822" s="72"/>
      <c r="VPP822" s="72"/>
      <c r="VPQ822" s="72"/>
      <c r="VPR822" s="72"/>
      <c r="VPS822" s="72"/>
      <c r="VPT822" s="72"/>
      <c r="VPU822" s="72"/>
      <c r="VPV822" s="72"/>
      <c r="VPW822" s="72"/>
      <c r="VPX822" s="72"/>
      <c r="VPY822" s="72"/>
      <c r="VPZ822" s="72"/>
      <c r="VQA822" s="72"/>
      <c r="VQB822" s="72"/>
      <c r="VQC822" s="72"/>
      <c r="VQD822" s="72"/>
      <c r="VQE822" s="72"/>
      <c r="VQF822" s="72"/>
      <c r="VQG822" s="72"/>
      <c r="VQH822" s="72"/>
      <c r="VQI822" s="72"/>
      <c r="VQJ822" s="72"/>
      <c r="VQK822" s="72"/>
      <c r="VQL822" s="72"/>
      <c r="VQM822" s="72"/>
      <c r="VQN822" s="72"/>
      <c r="VQO822" s="72"/>
      <c r="VQP822" s="72"/>
      <c r="VQQ822" s="72"/>
      <c r="VQR822" s="72"/>
      <c r="VQS822" s="72"/>
      <c r="VQT822" s="72"/>
      <c r="VQU822" s="72"/>
      <c r="VQV822" s="72"/>
      <c r="VQW822" s="72"/>
      <c r="VQX822" s="72"/>
      <c r="VQY822" s="72"/>
      <c r="VQZ822" s="72"/>
      <c r="VRA822" s="72"/>
      <c r="VRB822" s="72"/>
      <c r="VRC822" s="72"/>
      <c r="VRD822" s="72"/>
      <c r="VRE822" s="72"/>
      <c r="VRF822" s="72"/>
      <c r="VRG822" s="72"/>
      <c r="VRH822" s="72"/>
      <c r="VRI822" s="72"/>
      <c r="VRJ822" s="72"/>
      <c r="VRK822" s="72"/>
      <c r="VRL822" s="72"/>
      <c r="VRM822" s="72"/>
      <c r="VRN822" s="72"/>
      <c r="VRO822" s="72"/>
      <c r="VRP822" s="72"/>
      <c r="VRQ822" s="72"/>
      <c r="VRR822" s="72"/>
      <c r="VRS822" s="72"/>
      <c r="VRT822" s="72"/>
      <c r="VRU822" s="72"/>
      <c r="VRV822" s="72"/>
      <c r="VRW822" s="72"/>
      <c r="VRX822" s="72"/>
      <c r="VRY822" s="72"/>
      <c r="VRZ822" s="72"/>
      <c r="VSA822" s="72"/>
      <c r="VSB822" s="72"/>
      <c r="VSC822" s="72"/>
      <c r="VSD822" s="72"/>
      <c r="VSE822" s="72"/>
      <c r="VSF822" s="72"/>
      <c r="VSG822" s="72"/>
      <c r="VSH822" s="72"/>
      <c r="VSI822" s="72"/>
      <c r="VSJ822" s="72"/>
      <c r="VSK822" s="72"/>
      <c r="VSL822" s="72"/>
      <c r="VSM822" s="72"/>
      <c r="VSN822" s="72"/>
      <c r="VSO822" s="72"/>
      <c r="VSP822" s="72"/>
      <c r="VSQ822" s="72"/>
      <c r="VSR822" s="72"/>
      <c r="VSS822" s="72"/>
      <c r="VST822" s="72"/>
      <c r="VSU822" s="72"/>
      <c r="VSV822" s="72"/>
      <c r="VSW822" s="72"/>
      <c r="VSX822" s="72"/>
      <c r="VSY822" s="72"/>
      <c r="VSZ822" s="72"/>
      <c r="VTA822" s="72"/>
      <c r="VTB822" s="72"/>
      <c r="VTC822" s="72"/>
      <c r="VTD822" s="72"/>
      <c r="VTE822" s="72"/>
      <c r="VTF822" s="72"/>
      <c r="VTG822" s="72"/>
      <c r="VTH822" s="72"/>
      <c r="VTI822" s="72"/>
      <c r="VTJ822" s="72"/>
      <c r="VTK822" s="72"/>
      <c r="VTL822" s="72"/>
      <c r="VTM822" s="72"/>
      <c r="VTN822" s="72"/>
      <c r="VTO822" s="72"/>
      <c r="VTP822" s="72"/>
      <c r="VTQ822" s="72"/>
      <c r="VTR822" s="72"/>
      <c r="VTS822" s="72"/>
      <c r="VTT822" s="72"/>
      <c r="VTU822" s="72"/>
      <c r="VTV822" s="72"/>
      <c r="VTW822" s="72"/>
      <c r="VTX822" s="72"/>
      <c r="VTY822" s="72"/>
      <c r="VTZ822" s="72"/>
      <c r="VUA822" s="72"/>
      <c r="VUB822" s="72"/>
      <c r="VUC822" s="72"/>
      <c r="VUD822" s="72"/>
      <c r="VUE822" s="72"/>
      <c r="VUF822" s="72"/>
      <c r="VUG822" s="72"/>
      <c r="VUH822" s="72"/>
      <c r="VUI822" s="72"/>
      <c r="VUJ822" s="72"/>
      <c r="VUK822" s="72"/>
      <c r="VUL822" s="72"/>
      <c r="VUM822" s="72"/>
      <c r="VUN822" s="72"/>
      <c r="VUO822" s="72"/>
      <c r="VUP822" s="72"/>
      <c r="VUQ822" s="72"/>
      <c r="VUR822" s="72"/>
      <c r="VUS822" s="72"/>
      <c r="VUT822" s="72"/>
      <c r="VUU822" s="72"/>
      <c r="VUV822" s="72"/>
      <c r="VUW822" s="72"/>
      <c r="VUX822" s="72"/>
      <c r="VUY822" s="72"/>
      <c r="VUZ822" s="72"/>
      <c r="VVA822" s="72"/>
      <c r="VVB822" s="72"/>
      <c r="VVC822" s="72"/>
      <c r="VVD822" s="72"/>
      <c r="VVE822" s="72"/>
      <c r="VVF822" s="72"/>
      <c r="VVG822" s="72"/>
      <c r="VVH822" s="72"/>
      <c r="VVI822" s="72"/>
      <c r="VVJ822" s="72"/>
      <c r="VVK822" s="72"/>
      <c r="VVL822" s="72"/>
      <c r="VVM822" s="72"/>
      <c r="VVN822" s="72"/>
      <c r="VVO822" s="72"/>
      <c r="VVP822" s="72"/>
      <c r="VVQ822" s="72"/>
      <c r="VVR822" s="72"/>
      <c r="VVS822" s="72"/>
      <c r="VVT822" s="72"/>
      <c r="VVU822" s="72"/>
      <c r="VVV822" s="72"/>
      <c r="VVW822" s="72"/>
      <c r="VVX822" s="72"/>
      <c r="VVY822" s="72"/>
      <c r="VVZ822" s="72"/>
      <c r="VWA822" s="72"/>
      <c r="VWB822" s="72"/>
      <c r="VWC822" s="72"/>
      <c r="VWD822" s="72"/>
      <c r="VWE822" s="72"/>
      <c r="VWF822" s="72"/>
      <c r="VWG822" s="72"/>
      <c r="VWH822" s="72"/>
      <c r="VWI822" s="72"/>
      <c r="VWJ822" s="72"/>
      <c r="VWK822" s="72"/>
      <c r="VWL822" s="72"/>
      <c r="VWM822" s="72"/>
      <c r="VWN822" s="72"/>
      <c r="VWO822" s="72"/>
      <c r="VWP822" s="72"/>
      <c r="VWQ822" s="72"/>
      <c r="VWR822" s="72"/>
      <c r="VWS822" s="72"/>
      <c r="VWT822" s="72"/>
      <c r="VWU822" s="72"/>
      <c r="VWV822" s="72"/>
      <c r="VWW822" s="72"/>
      <c r="VWX822" s="72"/>
      <c r="VWY822" s="72"/>
      <c r="VWZ822" s="72"/>
      <c r="VXA822" s="72"/>
      <c r="VXB822" s="72"/>
      <c r="VXC822" s="72"/>
      <c r="VXD822" s="72"/>
      <c r="VXE822" s="72"/>
      <c r="VXF822" s="72"/>
      <c r="VXG822" s="72"/>
      <c r="VXH822" s="72"/>
      <c r="VXI822" s="72"/>
      <c r="VXJ822" s="72"/>
      <c r="VXK822" s="72"/>
      <c r="VXL822" s="72"/>
      <c r="VXM822" s="72"/>
      <c r="VXN822" s="72"/>
      <c r="VXO822" s="72"/>
      <c r="VXP822" s="72"/>
      <c r="VXQ822" s="72"/>
      <c r="VXR822" s="72"/>
      <c r="VXS822" s="72"/>
      <c r="VXT822" s="72"/>
      <c r="VXU822" s="72"/>
      <c r="VXV822" s="72"/>
      <c r="VXW822" s="72"/>
      <c r="VXX822" s="72"/>
      <c r="VXY822" s="72"/>
      <c r="VXZ822" s="72"/>
      <c r="VYA822" s="72"/>
      <c r="VYB822" s="72"/>
      <c r="VYC822" s="72"/>
      <c r="VYD822" s="72"/>
      <c r="VYE822" s="72"/>
      <c r="VYF822" s="72"/>
      <c r="VYG822" s="72"/>
      <c r="VYH822" s="72"/>
      <c r="VYI822" s="72"/>
      <c r="VYJ822" s="72"/>
      <c r="VYK822" s="72"/>
      <c r="VYL822" s="72"/>
      <c r="VYM822" s="72"/>
      <c r="VYN822" s="72"/>
      <c r="VYO822" s="72"/>
      <c r="VYP822" s="72"/>
      <c r="VYQ822" s="72"/>
      <c r="VYR822" s="72"/>
      <c r="VYS822" s="72"/>
      <c r="VYT822" s="72"/>
      <c r="VYU822" s="72"/>
      <c r="VYV822" s="72"/>
      <c r="VYW822" s="72"/>
      <c r="VYX822" s="72"/>
      <c r="VYY822" s="72"/>
      <c r="VYZ822" s="72"/>
      <c r="VZA822" s="72"/>
      <c r="VZB822" s="72"/>
      <c r="VZC822" s="72"/>
      <c r="VZD822" s="72"/>
      <c r="VZE822" s="72"/>
      <c r="VZF822" s="72"/>
      <c r="VZG822" s="72"/>
      <c r="VZH822" s="72"/>
      <c r="VZI822" s="72"/>
      <c r="VZJ822" s="72"/>
      <c r="VZK822" s="72"/>
      <c r="VZL822" s="72"/>
      <c r="VZM822" s="72"/>
      <c r="VZN822" s="72"/>
      <c r="VZO822" s="72"/>
      <c r="VZP822" s="72"/>
      <c r="VZQ822" s="72"/>
      <c r="VZR822" s="72"/>
      <c r="VZS822" s="72"/>
      <c r="VZT822" s="72"/>
      <c r="VZU822" s="72"/>
      <c r="VZV822" s="72"/>
      <c r="VZW822" s="72"/>
      <c r="VZX822" s="72"/>
      <c r="VZY822" s="72"/>
      <c r="VZZ822" s="72"/>
      <c r="WAA822" s="72"/>
      <c r="WAB822" s="72"/>
      <c r="WAC822" s="72"/>
      <c r="WAD822" s="72"/>
      <c r="WAE822" s="72"/>
      <c r="WAF822" s="72"/>
      <c r="WAG822" s="72"/>
      <c r="WAH822" s="72"/>
      <c r="WAI822" s="72"/>
      <c r="WAJ822" s="72"/>
      <c r="WAK822" s="72"/>
      <c r="WAL822" s="72"/>
      <c r="WAM822" s="72"/>
      <c r="WAN822" s="72"/>
      <c r="WAO822" s="72"/>
      <c r="WAP822" s="72"/>
      <c r="WAQ822" s="72"/>
      <c r="WAR822" s="72"/>
      <c r="WAS822" s="72"/>
      <c r="WAT822" s="72"/>
      <c r="WAU822" s="72"/>
      <c r="WAV822" s="72"/>
      <c r="WAW822" s="72"/>
      <c r="WAX822" s="72"/>
      <c r="WAY822" s="72"/>
      <c r="WAZ822" s="72"/>
      <c r="WBA822" s="72"/>
      <c r="WBB822" s="72"/>
      <c r="WBC822" s="72"/>
      <c r="WBD822" s="72"/>
      <c r="WBE822" s="72"/>
      <c r="WBF822" s="72"/>
      <c r="WBG822" s="72"/>
      <c r="WBH822" s="72"/>
      <c r="WBI822" s="72"/>
      <c r="WBJ822" s="72"/>
      <c r="WBK822" s="72"/>
      <c r="WBL822" s="72"/>
      <c r="WBM822" s="72"/>
      <c r="WBN822" s="72"/>
      <c r="WBO822" s="72"/>
      <c r="WBP822" s="72"/>
      <c r="WBQ822" s="72"/>
      <c r="WBR822" s="72"/>
      <c r="WBS822" s="72"/>
      <c r="WBT822" s="72"/>
      <c r="WBU822" s="72"/>
      <c r="WBV822" s="72"/>
      <c r="WBW822" s="72"/>
      <c r="WBX822" s="72"/>
      <c r="WBY822" s="72"/>
      <c r="WBZ822" s="72"/>
      <c r="WCA822" s="72"/>
      <c r="WCB822" s="72"/>
      <c r="WCC822" s="72"/>
      <c r="WCD822" s="72"/>
      <c r="WCE822" s="72"/>
      <c r="WCF822" s="72"/>
      <c r="WCG822" s="72"/>
      <c r="WCH822" s="72"/>
      <c r="WCI822" s="72"/>
      <c r="WCJ822" s="72"/>
      <c r="WCK822" s="72"/>
      <c r="WCL822" s="72"/>
      <c r="WCM822" s="72"/>
      <c r="WCN822" s="72"/>
      <c r="WCO822" s="72"/>
      <c r="WCP822" s="72"/>
      <c r="WCQ822" s="72"/>
      <c r="WCR822" s="72"/>
      <c r="WCS822" s="72"/>
      <c r="WCT822" s="72"/>
      <c r="WCU822" s="72"/>
      <c r="WCV822" s="72"/>
      <c r="WCW822" s="72"/>
      <c r="WCX822" s="72"/>
      <c r="WCY822" s="72"/>
      <c r="WCZ822" s="72"/>
      <c r="WDA822" s="72"/>
      <c r="WDB822" s="72"/>
      <c r="WDC822" s="72"/>
      <c r="WDD822" s="72"/>
      <c r="WDE822" s="72"/>
      <c r="WDF822" s="72"/>
      <c r="WDG822" s="72"/>
      <c r="WDH822" s="72"/>
      <c r="WDI822" s="72"/>
      <c r="WDJ822" s="72"/>
      <c r="WDK822" s="72"/>
      <c r="WDL822" s="72"/>
      <c r="WDM822" s="72"/>
      <c r="WDN822" s="72"/>
      <c r="WDO822" s="72"/>
      <c r="WDP822" s="72"/>
      <c r="WDQ822" s="72"/>
      <c r="WDR822" s="72"/>
      <c r="WDS822" s="72"/>
      <c r="WDT822" s="72"/>
      <c r="WDU822" s="72"/>
      <c r="WDV822" s="72"/>
      <c r="WDW822" s="72"/>
      <c r="WDX822" s="72"/>
      <c r="WDY822" s="72"/>
      <c r="WDZ822" s="72"/>
      <c r="WEA822" s="72"/>
      <c r="WEB822" s="72"/>
      <c r="WEC822" s="72"/>
      <c r="WED822" s="72"/>
      <c r="WEE822" s="72"/>
      <c r="WEF822" s="72"/>
      <c r="WEG822" s="72"/>
      <c r="WEH822" s="72"/>
      <c r="WEI822" s="72"/>
      <c r="WEJ822" s="72"/>
      <c r="WEK822" s="72"/>
      <c r="WEL822" s="72"/>
      <c r="WEM822" s="72"/>
      <c r="WEN822" s="72"/>
      <c r="WEO822" s="72"/>
      <c r="WEP822" s="72"/>
      <c r="WEQ822" s="72"/>
      <c r="WER822" s="72"/>
      <c r="WES822" s="72"/>
      <c r="WET822" s="72"/>
      <c r="WEU822" s="72"/>
      <c r="WEV822" s="72"/>
      <c r="WEW822" s="72"/>
      <c r="WEX822" s="72"/>
      <c r="WEY822" s="72"/>
      <c r="WEZ822" s="72"/>
      <c r="WFA822" s="72"/>
      <c r="WFB822" s="72"/>
      <c r="WFC822" s="72"/>
      <c r="WFD822" s="72"/>
      <c r="WFE822" s="72"/>
      <c r="WFF822" s="72"/>
      <c r="WFG822" s="72"/>
      <c r="WFH822" s="72"/>
      <c r="WFI822" s="72"/>
      <c r="WFJ822" s="72"/>
      <c r="WFK822" s="72"/>
      <c r="WFL822" s="72"/>
      <c r="WFM822" s="72"/>
      <c r="WFN822" s="72"/>
      <c r="WFO822" s="72"/>
      <c r="WFP822" s="72"/>
      <c r="WFQ822" s="72"/>
      <c r="WFR822" s="72"/>
      <c r="WFS822" s="72"/>
      <c r="WFT822" s="72"/>
      <c r="WFU822" s="72"/>
      <c r="WFV822" s="72"/>
      <c r="WFW822" s="72"/>
      <c r="WFX822" s="72"/>
      <c r="WFY822" s="72"/>
      <c r="WFZ822" s="72"/>
      <c r="WGA822" s="72"/>
      <c r="WGB822" s="72"/>
      <c r="WGC822" s="72"/>
      <c r="WGD822" s="72"/>
      <c r="WGE822" s="72"/>
      <c r="WGF822" s="72"/>
      <c r="WGG822" s="72"/>
      <c r="WGH822" s="72"/>
      <c r="WGI822" s="72"/>
      <c r="WGJ822" s="72"/>
      <c r="WGK822" s="72"/>
      <c r="WGL822" s="72"/>
      <c r="WGM822" s="72"/>
      <c r="WGN822" s="72"/>
      <c r="WGO822" s="72"/>
      <c r="WGP822" s="72"/>
      <c r="WGQ822" s="72"/>
      <c r="WGR822" s="72"/>
      <c r="WGS822" s="72"/>
      <c r="WGT822" s="72"/>
      <c r="WGU822" s="72"/>
      <c r="WGV822" s="72"/>
      <c r="WGW822" s="72"/>
      <c r="WGX822" s="72"/>
      <c r="WGY822" s="72"/>
      <c r="WGZ822" s="72"/>
      <c r="WHA822" s="72"/>
      <c r="WHB822" s="72"/>
      <c r="WHC822" s="72"/>
      <c r="WHD822" s="72"/>
      <c r="WHE822" s="72"/>
      <c r="WHF822" s="72"/>
      <c r="WHG822" s="72"/>
      <c r="WHH822" s="72"/>
      <c r="WHI822" s="72"/>
      <c r="WHJ822" s="72"/>
      <c r="WHK822" s="72"/>
      <c r="WHL822" s="72"/>
      <c r="WHM822" s="72"/>
      <c r="WHN822" s="72"/>
      <c r="WHO822" s="72"/>
      <c r="WHP822" s="72"/>
      <c r="WHQ822" s="72"/>
      <c r="WHR822" s="72"/>
      <c r="WHS822" s="72"/>
      <c r="WHT822" s="72"/>
      <c r="WHU822" s="72"/>
      <c r="WHV822" s="72"/>
      <c r="WHW822" s="72"/>
      <c r="WHX822" s="72"/>
      <c r="WHY822" s="72"/>
      <c r="WHZ822" s="72"/>
      <c r="WIA822" s="72"/>
      <c r="WIB822" s="72"/>
      <c r="WIC822" s="72"/>
      <c r="WID822" s="72"/>
      <c r="WIE822" s="72"/>
      <c r="WIF822" s="72"/>
      <c r="WIG822" s="72"/>
      <c r="WIH822" s="72"/>
      <c r="WII822" s="72"/>
      <c r="WIJ822" s="72"/>
      <c r="WIK822" s="72"/>
      <c r="WIL822" s="72"/>
      <c r="WIM822" s="72"/>
      <c r="WIN822" s="72"/>
      <c r="WIO822" s="72"/>
      <c r="WIP822" s="72"/>
      <c r="WIQ822" s="72"/>
      <c r="WIR822" s="72"/>
      <c r="WIS822" s="72"/>
      <c r="WIT822" s="72"/>
      <c r="WIU822" s="72"/>
      <c r="WIV822" s="72"/>
      <c r="WIW822" s="72"/>
      <c r="WIX822" s="72"/>
      <c r="WIY822" s="72"/>
      <c r="WIZ822" s="72"/>
      <c r="WJA822" s="72"/>
      <c r="WJB822" s="72"/>
      <c r="WJC822" s="72"/>
      <c r="WJD822" s="72"/>
      <c r="WJE822" s="72"/>
      <c r="WJF822" s="72"/>
      <c r="WJG822" s="72"/>
      <c r="WJH822" s="72"/>
      <c r="WJI822" s="72"/>
      <c r="WJJ822" s="72"/>
      <c r="WJK822" s="72"/>
      <c r="WJL822" s="72"/>
      <c r="WJM822" s="72"/>
      <c r="WJN822" s="72"/>
      <c r="WJO822" s="72"/>
      <c r="WJP822" s="72"/>
      <c r="WJQ822" s="72"/>
      <c r="WJR822" s="72"/>
      <c r="WJS822" s="72"/>
      <c r="WJT822" s="72"/>
      <c r="WJU822" s="72"/>
      <c r="WJV822" s="72"/>
      <c r="WJW822" s="72"/>
      <c r="WJX822" s="72"/>
      <c r="WJY822" s="72"/>
      <c r="WJZ822" s="72"/>
      <c r="WKA822" s="72"/>
      <c r="WKB822" s="72"/>
      <c r="WKC822" s="72"/>
      <c r="WKD822" s="72"/>
      <c r="WKE822" s="72"/>
      <c r="WKF822" s="72"/>
      <c r="WKG822" s="72"/>
      <c r="WKH822" s="72"/>
      <c r="WKI822" s="72"/>
      <c r="WKJ822" s="72"/>
      <c r="WKK822" s="72"/>
      <c r="WKL822" s="72"/>
      <c r="WKM822" s="72"/>
      <c r="WKN822" s="72"/>
      <c r="WKO822" s="72"/>
      <c r="WKP822" s="72"/>
      <c r="WKQ822" s="72"/>
      <c r="WKR822" s="72"/>
      <c r="WKS822" s="72"/>
      <c r="WKT822" s="72"/>
      <c r="WKU822" s="72"/>
      <c r="WKV822" s="72"/>
      <c r="WKW822" s="72"/>
      <c r="WKX822" s="72"/>
      <c r="WKY822" s="72"/>
      <c r="WKZ822" s="72"/>
      <c r="WLA822" s="72"/>
      <c r="WLB822" s="72"/>
      <c r="WLC822" s="72"/>
      <c r="WLD822" s="72"/>
      <c r="WLE822" s="72"/>
      <c r="WLF822" s="72"/>
      <c r="WLG822" s="72"/>
      <c r="WLH822" s="72"/>
      <c r="WLI822" s="72"/>
      <c r="WLJ822" s="72"/>
      <c r="WLK822" s="72"/>
      <c r="WLL822" s="72"/>
      <c r="WLM822" s="72"/>
      <c r="WLN822" s="72"/>
      <c r="WLO822" s="72"/>
      <c r="WLP822" s="72"/>
      <c r="WLQ822" s="72"/>
      <c r="WLR822" s="72"/>
      <c r="WLS822" s="72"/>
      <c r="WLT822" s="72"/>
      <c r="WLU822" s="72"/>
      <c r="WLV822" s="72"/>
      <c r="WLW822" s="72"/>
      <c r="WLX822" s="72"/>
      <c r="WLY822" s="72"/>
      <c r="WLZ822" s="72"/>
      <c r="WMA822" s="72"/>
      <c r="WMB822" s="72"/>
      <c r="WMC822" s="72"/>
      <c r="WMD822" s="72"/>
      <c r="WME822" s="72"/>
      <c r="WMF822" s="72"/>
      <c r="WMG822" s="72"/>
      <c r="WMH822" s="72"/>
      <c r="WMI822" s="72"/>
      <c r="WMJ822" s="72"/>
      <c r="WMK822" s="72"/>
      <c r="WML822" s="72"/>
      <c r="WMM822" s="72"/>
      <c r="WMN822" s="72"/>
      <c r="WMO822" s="72"/>
      <c r="WMP822" s="72"/>
      <c r="WMQ822" s="72"/>
      <c r="WMR822" s="72"/>
      <c r="WMS822" s="72"/>
      <c r="WMT822" s="72"/>
      <c r="WMU822" s="72"/>
      <c r="WMV822" s="72"/>
      <c r="WMW822" s="72"/>
      <c r="WMX822" s="72"/>
      <c r="WMY822" s="72"/>
      <c r="WMZ822" s="72"/>
      <c r="WNA822" s="72"/>
      <c r="WNB822" s="72"/>
      <c r="WNC822" s="72"/>
      <c r="WND822" s="72"/>
      <c r="WNE822" s="72"/>
      <c r="WNF822" s="72"/>
      <c r="WNG822" s="72"/>
      <c r="WNH822" s="72"/>
      <c r="WNI822" s="72"/>
      <c r="WNJ822" s="72"/>
      <c r="WNK822" s="72"/>
      <c r="WNL822" s="72"/>
      <c r="WNM822" s="72"/>
      <c r="WNN822" s="72"/>
      <c r="WNO822" s="72"/>
      <c r="WNP822" s="72"/>
      <c r="WNQ822" s="72"/>
      <c r="WNR822" s="72"/>
      <c r="WNS822" s="72"/>
      <c r="WNT822" s="72"/>
      <c r="WNU822" s="72"/>
      <c r="WNV822" s="72"/>
      <c r="WNW822" s="72"/>
      <c r="WNX822" s="72"/>
      <c r="WNY822" s="72"/>
      <c r="WNZ822" s="72"/>
      <c r="WOA822" s="72"/>
      <c r="WOB822" s="72"/>
      <c r="WOC822" s="72"/>
      <c r="WOD822" s="72"/>
      <c r="WOE822" s="72"/>
      <c r="WOF822" s="72"/>
      <c r="WOG822" s="72"/>
      <c r="WOH822" s="72"/>
      <c r="WOI822" s="72"/>
      <c r="WOJ822" s="72"/>
      <c r="WOK822" s="72"/>
      <c r="WOL822" s="72"/>
      <c r="WOM822" s="72"/>
      <c r="WON822" s="72"/>
      <c r="WOO822" s="72"/>
      <c r="WOP822" s="72"/>
      <c r="WOQ822" s="72"/>
      <c r="WOR822" s="72"/>
      <c r="WOS822" s="72"/>
      <c r="WOT822" s="72"/>
      <c r="WOU822" s="72"/>
      <c r="WOV822" s="72"/>
      <c r="WOW822" s="72"/>
      <c r="WOX822" s="72"/>
      <c r="WOY822" s="72"/>
      <c r="WOZ822" s="72"/>
      <c r="WPA822" s="72"/>
      <c r="WPB822" s="72"/>
      <c r="WPC822" s="72"/>
      <c r="WPD822" s="72"/>
      <c r="WPE822" s="72"/>
      <c r="WPF822" s="72"/>
      <c r="WPG822" s="72"/>
      <c r="WPH822" s="72"/>
      <c r="WPI822" s="72"/>
      <c r="WPJ822" s="72"/>
      <c r="WPK822" s="72"/>
      <c r="WPL822" s="72"/>
      <c r="WPM822" s="72"/>
      <c r="WPN822" s="72"/>
      <c r="WPO822" s="72"/>
      <c r="WPP822" s="72"/>
      <c r="WPQ822" s="72"/>
      <c r="WPR822" s="72"/>
      <c r="WPS822" s="72"/>
      <c r="WPT822" s="72"/>
      <c r="WPU822" s="72"/>
      <c r="WPV822" s="72"/>
      <c r="WPW822" s="72"/>
      <c r="WPX822" s="72"/>
      <c r="WPY822" s="72"/>
      <c r="WPZ822" s="72"/>
      <c r="WQA822" s="72"/>
      <c r="WQB822" s="72"/>
      <c r="WQC822" s="72"/>
      <c r="WQD822" s="72"/>
      <c r="WQE822" s="72"/>
      <c r="WQF822" s="72"/>
      <c r="WQG822" s="72"/>
      <c r="WQH822" s="72"/>
      <c r="WQI822" s="72"/>
      <c r="WQJ822" s="72"/>
      <c r="WQK822" s="72"/>
      <c r="WQL822" s="72"/>
      <c r="WQM822" s="72"/>
      <c r="WQN822" s="72"/>
      <c r="WQO822" s="72"/>
      <c r="WQP822" s="72"/>
      <c r="WQQ822" s="72"/>
      <c r="WQR822" s="72"/>
      <c r="WQS822" s="72"/>
      <c r="WQT822" s="72"/>
      <c r="WQU822" s="72"/>
      <c r="WQV822" s="72"/>
      <c r="WQW822" s="72"/>
      <c r="WQX822" s="72"/>
      <c r="WQY822" s="72"/>
      <c r="WQZ822" s="72"/>
      <c r="WRA822" s="72"/>
      <c r="WRB822" s="72"/>
      <c r="WRC822" s="72"/>
      <c r="WRD822" s="72"/>
      <c r="WRE822" s="72"/>
      <c r="WRF822" s="72"/>
      <c r="WRG822" s="72"/>
      <c r="WRH822" s="72"/>
      <c r="WRI822" s="72"/>
      <c r="WRJ822" s="72"/>
      <c r="WRK822" s="72"/>
      <c r="WRL822" s="72"/>
      <c r="WRM822" s="72"/>
      <c r="WRN822" s="72"/>
      <c r="WRO822" s="72"/>
      <c r="WRP822" s="72"/>
      <c r="WRQ822" s="72"/>
      <c r="WRR822" s="72"/>
      <c r="WRS822" s="72"/>
      <c r="WRT822" s="72"/>
      <c r="WRU822" s="72"/>
      <c r="WRV822" s="72"/>
      <c r="WRW822" s="72"/>
      <c r="WRX822" s="72"/>
      <c r="WRY822" s="72"/>
      <c r="WRZ822" s="72"/>
      <c r="WSA822" s="72"/>
      <c r="WSB822" s="72"/>
      <c r="WSC822" s="72"/>
      <c r="WSD822" s="72"/>
      <c r="WSE822" s="72"/>
      <c r="WSF822" s="72"/>
      <c r="WSG822" s="72"/>
      <c r="WSH822" s="72"/>
      <c r="WSI822" s="72"/>
      <c r="WSJ822" s="72"/>
      <c r="WSK822" s="72"/>
      <c r="WSL822" s="72"/>
      <c r="WSM822" s="72"/>
      <c r="WSN822" s="72"/>
      <c r="WSO822" s="72"/>
      <c r="WSP822" s="72"/>
      <c r="WSQ822" s="72"/>
      <c r="WSR822" s="72"/>
      <c r="WSS822" s="72"/>
      <c r="WST822" s="72"/>
      <c r="WSU822" s="72"/>
      <c r="WSV822" s="72"/>
      <c r="WSW822" s="72"/>
      <c r="WSX822" s="72"/>
      <c r="WSY822" s="72"/>
      <c r="WSZ822" s="72"/>
      <c r="WTA822" s="72"/>
      <c r="WTB822" s="72"/>
      <c r="WTC822" s="72"/>
      <c r="WTD822" s="72"/>
      <c r="WTE822" s="72"/>
      <c r="WTF822" s="72"/>
      <c r="WTG822" s="72"/>
      <c r="WTH822" s="72"/>
      <c r="WTI822" s="72"/>
      <c r="WTJ822" s="72"/>
      <c r="WTK822" s="72"/>
      <c r="WTL822" s="72"/>
      <c r="WTM822" s="72"/>
      <c r="WTN822" s="72"/>
      <c r="WTO822" s="72"/>
      <c r="WTP822" s="72"/>
      <c r="WTQ822" s="72"/>
      <c r="WTR822" s="72"/>
      <c r="WTS822" s="72"/>
      <c r="WTT822" s="72"/>
      <c r="WTU822" s="72"/>
      <c r="WTV822" s="72"/>
      <c r="WTW822" s="72"/>
      <c r="WTX822" s="72"/>
      <c r="WTY822" s="72"/>
      <c r="WTZ822" s="72"/>
      <c r="WUA822" s="72"/>
      <c r="WUB822" s="72"/>
      <c r="WUC822" s="72"/>
      <c r="WUD822" s="72"/>
      <c r="WUE822" s="72"/>
      <c r="WUF822" s="72"/>
      <c r="WUG822" s="72"/>
      <c r="WUH822" s="72"/>
      <c r="WUI822" s="72"/>
      <c r="WUJ822" s="72"/>
      <c r="WUK822" s="72"/>
      <c r="WUL822" s="72"/>
      <c r="WUM822" s="72"/>
      <c r="WUN822" s="72"/>
      <c r="WUO822" s="72"/>
      <c r="WUP822" s="72"/>
      <c r="WUQ822" s="72"/>
      <c r="WUR822" s="72"/>
      <c r="WUS822" s="72"/>
      <c r="WUT822" s="72"/>
      <c r="WUU822" s="72"/>
      <c r="WUV822" s="72"/>
      <c r="WUW822" s="72"/>
      <c r="WUX822" s="72"/>
      <c r="WUY822" s="72"/>
      <c r="WUZ822" s="72"/>
      <c r="WVA822" s="72"/>
      <c r="WVB822" s="72"/>
      <c r="WVC822" s="72"/>
      <c r="WVD822" s="72"/>
      <c r="WVE822" s="72"/>
      <c r="WVF822" s="72"/>
      <c r="WVG822" s="72"/>
      <c r="WVH822" s="72"/>
      <c r="WVI822" s="72"/>
      <c r="WVJ822" s="72"/>
      <c r="WVK822" s="72"/>
      <c r="WVL822" s="72"/>
      <c r="WVM822" s="72"/>
      <c r="WVN822" s="72"/>
      <c r="WVO822" s="72"/>
      <c r="WVP822" s="72"/>
      <c r="WVQ822" s="72"/>
      <c r="WVR822" s="72"/>
      <c r="WVS822" s="72"/>
      <c r="WVT822" s="72"/>
      <c r="WVU822" s="72"/>
      <c r="WVV822" s="72"/>
      <c r="WVW822" s="72"/>
      <c r="WVX822" s="72"/>
      <c r="WVY822" s="72"/>
      <c r="WVZ822" s="72"/>
      <c r="WWA822" s="72"/>
      <c r="WWB822" s="72"/>
      <c r="WWC822" s="72"/>
      <c r="WWD822" s="72"/>
      <c r="WWE822" s="72"/>
      <c r="WWF822" s="72"/>
      <c r="WWG822" s="72"/>
      <c r="WWH822" s="72"/>
      <c r="WWI822" s="72"/>
      <c r="WWJ822" s="72"/>
      <c r="WWK822" s="72"/>
      <c r="WWL822" s="72"/>
      <c r="WWM822" s="72"/>
      <c r="WWN822" s="72"/>
      <c r="WWO822" s="72"/>
      <c r="WWP822" s="72"/>
      <c r="WWQ822" s="72"/>
      <c r="WWR822" s="72"/>
      <c r="WWS822" s="72"/>
      <c r="WWT822" s="72"/>
      <c r="WWU822" s="72"/>
      <c r="WWV822" s="72"/>
      <c r="WWW822" s="72"/>
      <c r="WWX822" s="72"/>
      <c r="WWY822" s="72"/>
      <c r="WWZ822" s="72"/>
      <c r="WXA822" s="72"/>
      <c r="WXB822" s="72"/>
      <c r="WXC822" s="72"/>
      <c r="WXD822" s="72"/>
      <c r="WXE822" s="72"/>
      <c r="WXF822" s="72"/>
      <c r="WXG822" s="72"/>
      <c r="WXH822" s="72"/>
      <c r="WXI822" s="72"/>
      <c r="WXJ822" s="72"/>
      <c r="WXK822" s="72"/>
      <c r="WXL822" s="72"/>
      <c r="WXM822" s="72"/>
      <c r="WXN822" s="72"/>
      <c r="WXO822" s="72"/>
      <c r="WXP822" s="72"/>
      <c r="WXQ822" s="72"/>
      <c r="WXR822" s="72"/>
      <c r="WXS822" s="72"/>
      <c r="WXT822" s="72"/>
      <c r="WXU822" s="72"/>
      <c r="WXV822" s="72"/>
      <c r="WXW822" s="72"/>
      <c r="WXX822" s="72"/>
      <c r="WXY822" s="72"/>
      <c r="WXZ822" s="72"/>
    </row>
    <row r="823" spans="1:16198" ht="35.25" x14ac:dyDescent="0.5">
      <c r="B823" s="226">
        <v>5</v>
      </c>
      <c r="C823" s="212" t="s">
        <v>2245</v>
      </c>
      <c r="D823" s="206">
        <v>1955</v>
      </c>
      <c r="E823" s="206"/>
      <c r="F823" s="193" t="s">
        <v>17193</v>
      </c>
      <c r="G823" s="206">
        <v>2</v>
      </c>
      <c r="H823" s="206">
        <v>2</v>
      </c>
      <c r="I823" s="207">
        <v>642.9</v>
      </c>
      <c r="J823" s="207">
        <v>437.2</v>
      </c>
      <c r="K823" s="207">
        <v>437.2</v>
      </c>
      <c r="L823" s="176">
        <v>24</v>
      </c>
      <c r="M823" s="206" t="s">
        <v>17051</v>
      </c>
      <c r="N823" s="206" t="s">
        <v>17089</v>
      </c>
      <c r="O823" s="206" t="s">
        <v>17055</v>
      </c>
      <c r="P823" s="207">
        <v>4090773.35</v>
      </c>
      <c r="Q823" s="210"/>
      <c r="R823" s="207">
        <v>3446446.11</v>
      </c>
      <c r="S823" s="207">
        <v>181391.9</v>
      </c>
      <c r="T823" s="207">
        <f>P823-R823-S823</f>
        <v>462935.3400000002</v>
      </c>
      <c r="U823" s="194">
        <f t="shared" si="476"/>
        <v>6363.0010110437088</v>
      </c>
      <c r="V823" s="210">
        <v>10976.133146679111</v>
      </c>
    </row>
    <row r="824" spans="1:16198" s="73" customFormat="1" ht="35.25" x14ac:dyDescent="0.5">
      <c r="A824" s="31"/>
      <c r="B824" s="201" t="s">
        <v>328</v>
      </c>
      <c r="C824" s="216"/>
      <c r="D824" s="193" t="s">
        <v>17029</v>
      </c>
      <c r="E824" s="193" t="s">
        <v>17029</v>
      </c>
      <c r="F824" s="193" t="s">
        <v>17029</v>
      </c>
      <c r="G824" s="193" t="s">
        <v>17029</v>
      </c>
      <c r="H824" s="193" t="s">
        <v>17029</v>
      </c>
      <c r="I824" s="198">
        <f>I825</f>
        <v>399.7</v>
      </c>
      <c r="J824" s="198">
        <f t="shared" ref="J824:L824" si="484">J825</f>
        <v>240.2</v>
      </c>
      <c r="K824" s="198">
        <f t="shared" si="484"/>
        <v>240.2</v>
      </c>
      <c r="L824" s="176">
        <f t="shared" si="484"/>
        <v>20</v>
      </c>
      <c r="M824" s="193" t="s">
        <v>17029</v>
      </c>
      <c r="N824" s="193" t="s">
        <v>17029</v>
      </c>
      <c r="O824" s="196" t="s">
        <v>17029</v>
      </c>
      <c r="P824" s="199">
        <f>P825</f>
        <v>2594220</v>
      </c>
      <c r="Q824" s="199">
        <f t="shared" ref="Q824:T824" si="485">Q825</f>
        <v>0</v>
      </c>
      <c r="R824" s="198">
        <f t="shared" si="485"/>
        <v>2190445.17</v>
      </c>
      <c r="S824" s="198">
        <f t="shared" si="485"/>
        <v>115286.59</v>
      </c>
      <c r="T824" s="198">
        <f t="shared" si="485"/>
        <v>288488.24000000011</v>
      </c>
      <c r="U824" s="194">
        <f t="shared" si="476"/>
        <v>6490.4178133600199</v>
      </c>
      <c r="V824" s="210">
        <f>V825</f>
        <v>10973.03</v>
      </c>
      <c r="W824" s="72"/>
      <c r="X824" s="72"/>
      <c r="Y824" s="72"/>
      <c r="Z824" s="72"/>
      <c r="AA824" s="72"/>
      <c r="AB824" s="72"/>
      <c r="AC824" s="72"/>
      <c r="AD824" s="72"/>
      <c r="AE824" s="72"/>
      <c r="AF824" s="72"/>
      <c r="AG824" s="72"/>
      <c r="AH824" s="72"/>
      <c r="AI824" s="72"/>
      <c r="AJ824" s="72"/>
      <c r="AK824" s="72"/>
      <c r="AL824" s="72"/>
      <c r="AM824" s="72"/>
      <c r="AN824" s="72"/>
      <c r="AO824" s="72"/>
      <c r="AP824" s="72"/>
      <c r="AQ824" s="72"/>
      <c r="AR824" s="72"/>
      <c r="AS824" s="72"/>
      <c r="AT824" s="72"/>
      <c r="AU824" s="72"/>
      <c r="AV824" s="72"/>
      <c r="AW824" s="72"/>
      <c r="AX824" s="72"/>
      <c r="AY824" s="72"/>
      <c r="AZ824" s="72"/>
      <c r="BA824" s="72"/>
      <c r="BB824" s="72"/>
      <c r="BC824" s="72"/>
      <c r="BD824" s="72"/>
      <c r="BE824" s="72"/>
      <c r="BF824" s="72"/>
      <c r="BG824" s="72"/>
      <c r="BH824" s="72"/>
      <c r="BI824" s="72"/>
      <c r="BJ824" s="72"/>
      <c r="BK824" s="72"/>
      <c r="BL824" s="72"/>
      <c r="BM824" s="72"/>
      <c r="BN824" s="72"/>
      <c r="BO824" s="72"/>
      <c r="BP824" s="72"/>
      <c r="BQ824" s="72"/>
      <c r="BR824" s="72"/>
      <c r="BS824" s="72"/>
      <c r="BT824" s="72"/>
      <c r="BU824" s="72"/>
      <c r="BV824" s="72"/>
      <c r="BW824" s="72"/>
      <c r="BX824" s="72"/>
      <c r="BY824" s="72"/>
      <c r="BZ824" s="72"/>
      <c r="CA824" s="72"/>
      <c r="CB824" s="72"/>
      <c r="CC824" s="72"/>
      <c r="CD824" s="72"/>
      <c r="CE824" s="72"/>
      <c r="CF824" s="72"/>
      <c r="CG824" s="72"/>
      <c r="CH824" s="72"/>
      <c r="CI824" s="72"/>
      <c r="CJ824" s="72"/>
      <c r="CK824" s="72"/>
      <c r="CL824" s="72"/>
      <c r="CM824" s="72"/>
      <c r="CN824" s="72"/>
      <c r="CO824" s="72"/>
      <c r="CP824" s="72"/>
      <c r="CQ824" s="72"/>
      <c r="CR824" s="72"/>
      <c r="CS824" s="72"/>
      <c r="CT824" s="72"/>
      <c r="CU824" s="72"/>
      <c r="CV824" s="72"/>
      <c r="CW824" s="72"/>
      <c r="CX824" s="72"/>
      <c r="CY824" s="72"/>
      <c r="CZ824" s="72"/>
      <c r="DA824" s="72"/>
      <c r="DB824" s="72"/>
      <c r="DC824" s="72"/>
      <c r="DD824" s="72"/>
      <c r="DE824" s="72"/>
      <c r="DF824" s="72"/>
      <c r="DG824" s="72"/>
      <c r="DH824" s="72"/>
      <c r="DI824" s="72"/>
      <c r="DJ824" s="72"/>
      <c r="DK824" s="72"/>
      <c r="DL824" s="72"/>
      <c r="DM824" s="72"/>
      <c r="DN824" s="72"/>
      <c r="DO824" s="72"/>
      <c r="DP824" s="72"/>
      <c r="DQ824" s="72"/>
      <c r="DR824" s="72"/>
      <c r="DS824" s="72"/>
      <c r="DT824" s="72"/>
      <c r="DU824" s="72"/>
      <c r="DV824" s="72"/>
      <c r="DW824" s="72"/>
      <c r="DX824" s="72"/>
      <c r="DY824" s="72"/>
      <c r="DZ824" s="72"/>
      <c r="EA824" s="72"/>
      <c r="EB824" s="72"/>
      <c r="EC824" s="72"/>
      <c r="ED824" s="72"/>
      <c r="EE824" s="72"/>
      <c r="EF824" s="72"/>
      <c r="EG824" s="72"/>
      <c r="EH824" s="72"/>
      <c r="EI824" s="72"/>
      <c r="EJ824" s="72"/>
      <c r="EK824" s="72"/>
      <c r="EL824" s="72"/>
      <c r="EM824" s="72"/>
      <c r="EN824" s="72"/>
      <c r="EO824" s="72"/>
      <c r="EP824" s="72"/>
      <c r="EQ824" s="72"/>
      <c r="ER824" s="72"/>
      <c r="ES824" s="72"/>
      <c r="ET824" s="72"/>
      <c r="EU824" s="72"/>
      <c r="EV824" s="72"/>
      <c r="EW824" s="72"/>
      <c r="EX824" s="72"/>
      <c r="EY824" s="72"/>
      <c r="EZ824" s="72"/>
      <c r="FA824" s="72"/>
      <c r="FB824" s="72"/>
      <c r="FC824" s="72"/>
      <c r="FD824" s="72"/>
      <c r="FE824" s="72"/>
      <c r="FF824" s="72"/>
      <c r="FG824" s="72"/>
      <c r="FH824" s="72"/>
      <c r="FI824" s="72"/>
      <c r="FJ824" s="72"/>
      <c r="FK824" s="72"/>
      <c r="FL824" s="72"/>
      <c r="FM824" s="72"/>
      <c r="FN824" s="72"/>
      <c r="FO824" s="72"/>
      <c r="FP824" s="72"/>
      <c r="FQ824" s="72"/>
      <c r="FR824" s="72"/>
      <c r="FS824" s="72"/>
      <c r="FT824" s="72"/>
      <c r="FU824" s="72"/>
      <c r="FV824" s="72"/>
      <c r="FW824" s="72"/>
      <c r="FX824" s="72"/>
      <c r="FY824" s="72"/>
      <c r="FZ824" s="72"/>
      <c r="GA824" s="72"/>
      <c r="GB824" s="72"/>
      <c r="GC824" s="72"/>
      <c r="GD824" s="72"/>
      <c r="GE824" s="72"/>
      <c r="GF824" s="72"/>
      <c r="GG824" s="72"/>
      <c r="GH824" s="72"/>
      <c r="GI824" s="72"/>
      <c r="GJ824" s="72"/>
      <c r="GK824" s="72"/>
      <c r="GL824" s="72"/>
      <c r="GM824" s="72"/>
      <c r="GN824" s="72"/>
      <c r="GO824" s="72"/>
      <c r="GP824" s="72"/>
      <c r="GQ824" s="72"/>
      <c r="GR824" s="72"/>
      <c r="GS824" s="72"/>
      <c r="GT824" s="72"/>
      <c r="GU824" s="72"/>
      <c r="GV824" s="72"/>
      <c r="GW824" s="72"/>
      <c r="GX824" s="72"/>
      <c r="GY824" s="72"/>
      <c r="GZ824" s="72"/>
      <c r="HA824" s="72"/>
      <c r="HB824" s="72"/>
      <c r="HC824" s="72"/>
      <c r="HD824" s="72"/>
      <c r="HE824" s="72"/>
      <c r="HF824" s="72"/>
      <c r="HG824" s="72"/>
      <c r="HH824" s="72"/>
      <c r="HI824" s="72"/>
      <c r="HJ824" s="72"/>
      <c r="HK824" s="72"/>
      <c r="HL824" s="72"/>
      <c r="HM824" s="72"/>
      <c r="HN824" s="72"/>
      <c r="HO824" s="72"/>
      <c r="HP824" s="72"/>
      <c r="HQ824" s="72"/>
      <c r="HR824" s="72"/>
      <c r="HS824" s="72"/>
      <c r="HT824" s="72"/>
      <c r="HU824" s="72"/>
      <c r="HV824" s="72"/>
      <c r="HW824" s="72"/>
      <c r="HX824" s="72"/>
      <c r="HY824" s="72"/>
      <c r="HZ824" s="72"/>
      <c r="IA824" s="72"/>
      <c r="IB824" s="72"/>
      <c r="IC824" s="72"/>
      <c r="ID824" s="72"/>
      <c r="IE824" s="72"/>
      <c r="IF824" s="72"/>
      <c r="IG824" s="72"/>
      <c r="IH824" s="72"/>
      <c r="II824" s="72"/>
      <c r="IJ824" s="72"/>
      <c r="IK824" s="72"/>
      <c r="IL824" s="72"/>
      <c r="IM824" s="72"/>
      <c r="IN824" s="72"/>
      <c r="IO824" s="72"/>
      <c r="IP824" s="72"/>
      <c r="IQ824" s="72"/>
      <c r="IR824" s="72"/>
      <c r="IS824" s="72"/>
      <c r="IT824" s="72"/>
      <c r="IU824" s="72"/>
      <c r="IV824" s="72"/>
      <c r="IW824" s="72"/>
      <c r="IX824" s="72"/>
      <c r="IY824" s="72"/>
      <c r="IZ824" s="72"/>
      <c r="JA824" s="72"/>
      <c r="JB824" s="72"/>
      <c r="JC824" s="72"/>
      <c r="JD824" s="72"/>
      <c r="JE824" s="72"/>
      <c r="JF824" s="72"/>
      <c r="JG824" s="72"/>
      <c r="JH824" s="72"/>
      <c r="JI824" s="72"/>
      <c r="JJ824" s="72"/>
      <c r="JK824" s="72"/>
      <c r="JL824" s="72"/>
      <c r="JM824" s="72"/>
      <c r="JN824" s="72"/>
      <c r="JO824" s="72"/>
      <c r="JP824" s="72"/>
      <c r="JQ824" s="72"/>
      <c r="JR824" s="72"/>
      <c r="JS824" s="72"/>
      <c r="JT824" s="72"/>
      <c r="JU824" s="72"/>
      <c r="JV824" s="72"/>
      <c r="JW824" s="72"/>
      <c r="JX824" s="72"/>
      <c r="JY824" s="72"/>
      <c r="JZ824" s="72"/>
      <c r="KA824" s="72"/>
      <c r="KB824" s="72"/>
      <c r="KC824" s="72"/>
      <c r="KD824" s="72"/>
      <c r="KE824" s="72"/>
      <c r="KF824" s="72"/>
      <c r="KG824" s="72"/>
      <c r="KH824" s="72"/>
      <c r="KI824" s="72"/>
      <c r="KJ824" s="72"/>
      <c r="KK824" s="72"/>
      <c r="KL824" s="72"/>
      <c r="KM824" s="72"/>
      <c r="KN824" s="72"/>
      <c r="KO824" s="72"/>
      <c r="KP824" s="72"/>
      <c r="KQ824" s="72"/>
      <c r="KR824" s="72"/>
      <c r="KS824" s="72"/>
      <c r="KT824" s="72"/>
      <c r="KU824" s="72"/>
      <c r="KV824" s="72"/>
      <c r="KW824" s="72"/>
      <c r="KX824" s="72"/>
      <c r="KY824" s="72"/>
      <c r="KZ824" s="72"/>
      <c r="LA824" s="72"/>
      <c r="LB824" s="72"/>
      <c r="LC824" s="72"/>
      <c r="LD824" s="72"/>
      <c r="LE824" s="72"/>
      <c r="LF824" s="72"/>
      <c r="LG824" s="72"/>
      <c r="LH824" s="72"/>
      <c r="LI824" s="72"/>
      <c r="LJ824" s="72"/>
      <c r="LK824" s="72"/>
      <c r="LL824" s="72"/>
      <c r="LM824" s="72"/>
      <c r="LN824" s="72"/>
      <c r="LO824" s="72"/>
      <c r="LP824" s="72"/>
      <c r="LQ824" s="72"/>
      <c r="LR824" s="72"/>
      <c r="LS824" s="72"/>
      <c r="LT824" s="72"/>
      <c r="LU824" s="72"/>
      <c r="LV824" s="72"/>
      <c r="LW824" s="72"/>
      <c r="LX824" s="72"/>
      <c r="LY824" s="72"/>
      <c r="LZ824" s="72"/>
      <c r="MA824" s="72"/>
      <c r="MB824" s="72"/>
      <c r="MC824" s="72"/>
      <c r="MD824" s="72"/>
      <c r="ME824" s="72"/>
      <c r="MF824" s="72"/>
      <c r="MG824" s="72"/>
      <c r="MH824" s="72"/>
      <c r="MI824" s="72"/>
      <c r="MJ824" s="72"/>
      <c r="MK824" s="72"/>
      <c r="ML824" s="72"/>
      <c r="MM824" s="72"/>
      <c r="MN824" s="72"/>
      <c r="MO824" s="72"/>
      <c r="MP824" s="72"/>
      <c r="MQ824" s="72"/>
      <c r="MR824" s="72"/>
      <c r="MS824" s="72"/>
      <c r="MT824" s="72"/>
      <c r="MU824" s="72"/>
      <c r="MV824" s="72"/>
      <c r="MW824" s="72"/>
      <c r="MX824" s="72"/>
      <c r="MY824" s="72"/>
      <c r="MZ824" s="72"/>
      <c r="NA824" s="72"/>
      <c r="NB824" s="72"/>
      <c r="NC824" s="72"/>
      <c r="ND824" s="72"/>
      <c r="NE824" s="72"/>
      <c r="NF824" s="72"/>
      <c r="NG824" s="72"/>
      <c r="NH824" s="72"/>
      <c r="NI824" s="72"/>
      <c r="NJ824" s="72"/>
      <c r="NK824" s="72"/>
      <c r="NL824" s="72"/>
      <c r="NM824" s="72"/>
      <c r="NN824" s="72"/>
      <c r="NO824" s="72"/>
      <c r="NP824" s="72"/>
      <c r="NQ824" s="72"/>
      <c r="NR824" s="72"/>
      <c r="NS824" s="72"/>
      <c r="NT824" s="72"/>
      <c r="NU824" s="72"/>
      <c r="NV824" s="72"/>
      <c r="NW824" s="72"/>
      <c r="NX824" s="72"/>
      <c r="NY824" s="72"/>
      <c r="NZ824" s="72"/>
      <c r="OA824" s="72"/>
      <c r="OB824" s="72"/>
      <c r="OC824" s="72"/>
      <c r="OD824" s="72"/>
      <c r="OE824" s="72"/>
      <c r="OF824" s="72"/>
      <c r="OG824" s="72"/>
      <c r="OH824" s="72"/>
      <c r="OI824" s="72"/>
      <c r="OJ824" s="72"/>
      <c r="OK824" s="72"/>
      <c r="OL824" s="72"/>
      <c r="OM824" s="72"/>
      <c r="ON824" s="72"/>
      <c r="OO824" s="72"/>
      <c r="OP824" s="72"/>
      <c r="OQ824" s="72"/>
      <c r="OR824" s="72"/>
      <c r="OS824" s="72"/>
      <c r="OT824" s="72"/>
      <c r="OU824" s="72"/>
      <c r="OV824" s="72"/>
      <c r="OW824" s="72"/>
      <c r="OX824" s="72"/>
      <c r="OY824" s="72"/>
      <c r="OZ824" s="72"/>
      <c r="PA824" s="72"/>
      <c r="PB824" s="72"/>
      <c r="PC824" s="72"/>
      <c r="PD824" s="72"/>
      <c r="PE824" s="72"/>
      <c r="PF824" s="72"/>
      <c r="PG824" s="72"/>
      <c r="PH824" s="72"/>
      <c r="PI824" s="72"/>
      <c r="PJ824" s="72"/>
      <c r="PK824" s="72"/>
      <c r="PL824" s="72"/>
      <c r="PM824" s="72"/>
      <c r="PN824" s="72"/>
      <c r="PO824" s="72"/>
      <c r="PP824" s="72"/>
      <c r="PQ824" s="72"/>
      <c r="PR824" s="72"/>
      <c r="PS824" s="72"/>
      <c r="PT824" s="72"/>
      <c r="PU824" s="72"/>
      <c r="PV824" s="72"/>
      <c r="PW824" s="72"/>
      <c r="PX824" s="72"/>
      <c r="PY824" s="72"/>
      <c r="PZ824" s="72"/>
      <c r="QA824" s="72"/>
      <c r="QB824" s="72"/>
      <c r="QC824" s="72"/>
      <c r="QD824" s="72"/>
      <c r="QE824" s="72"/>
      <c r="QF824" s="72"/>
      <c r="QG824" s="72"/>
      <c r="QH824" s="72"/>
      <c r="QI824" s="72"/>
      <c r="QJ824" s="72"/>
      <c r="QK824" s="72"/>
      <c r="QL824" s="72"/>
      <c r="QM824" s="72"/>
      <c r="QN824" s="72"/>
      <c r="QO824" s="72"/>
      <c r="QP824" s="72"/>
      <c r="QQ824" s="72"/>
      <c r="QR824" s="72"/>
      <c r="QS824" s="72"/>
      <c r="QT824" s="72"/>
      <c r="QU824" s="72"/>
      <c r="QV824" s="72"/>
      <c r="QW824" s="72"/>
      <c r="QX824" s="72"/>
      <c r="QY824" s="72"/>
      <c r="QZ824" s="72"/>
      <c r="RA824" s="72"/>
      <c r="RB824" s="72"/>
      <c r="RC824" s="72"/>
      <c r="RD824" s="72"/>
      <c r="RE824" s="72"/>
      <c r="RF824" s="72"/>
      <c r="RG824" s="72"/>
      <c r="RH824" s="72"/>
      <c r="RI824" s="72"/>
      <c r="RJ824" s="72"/>
      <c r="RK824" s="72"/>
      <c r="RL824" s="72"/>
      <c r="RM824" s="72"/>
      <c r="RN824" s="72"/>
      <c r="RO824" s="72"/>
      <c r="RP824" s="72"/>
      <c r="RQ824" s="72"/>
      <c r="RR824" s="72"/>
      <c r="RS824" s="72"/>
      <c r="RT824" s="72"/>
      <c r="RU824" s="72"/>
      <c r="RV824" s="72"/>
      <c r="RW824" s="72"/>
      <c r="RX824" s="72"/>
      <c r="RY824" s="72"/>
      <c r="RZ824" s="72"/>
      <c r="SA824" s="72"/>
      <c r="SB824" s="72"/>
      <c r="SC824" s="72"/>
      <c r="SD824" s="72"/>
      <c r="SE824" s="72"/>
      <c r="SF824" s="72"/>
      <c r="SG824" s="72"/>
      <c r="SH824" s="72"/>
      <c r="SI824" s="72"/>
      <c r="SJ824" s="72"/>
      <c r="SK824" s="72"/>
      <c r="SL824" s="72"/>
      <c r="SM824" s="72"/>
      <c r="SN824" s="72"/>
      <c r="SO824" s="72"/>
      <c r="SP824" s="72"/>
      <c r="SQ824" s="72"/>
      <c r="SR824" s="72"/>
      <c r="SS824" s="72"/>
      <c r="ST824" s="72"/>
      <c r="SU824" s="72"/>
      <c r="SV824" s="72"/>
      <c r="SW824" s="72"/>
      <c r="SX824" s="72"/>
      <c r="SY824" s="72"/>
      <c r="SZ824" s="72"/>
      <c r="TA824" s="72"/>
      <c r="TB824" s="72"/>
      <c r="TC824" s="72"/>
      <c r="TD824" s="72"/>
      <c r="TE824" s="72"/>
      <c r="TF824" s="72"/>
      <c r="TG824" s="72"/>
      <c r="TH824" s="72"/>
      <c r="TI824" s="72"/>
      <c r="TJ824" s="72"/>
      <c r="TK824" s="72"/>
      <c r="TL824" s="72"/>
      <c r="TM824" s="72"/>
      <c r="TN824" s="72"/>
      <c r="TO824" s="72"/>
      <c r="TP824" s="72"/>
      <c r="TQ824" s="72"/>
      <c r="TR824" s="72"/>
      <c r="TS824" s="72"/>
      <c r="TT824" s="72"/>
      <c r="TU824" s="72"/>
      <c r="TV824" s="72"/>
      <c r="TW824" s="72"/>
      <c r="TX824" s="72"/>
      <c r="TY824" s="72"/>
      <c r="TZ824" s="72"/>
      <c r="UA824" s="72"/>
      <c r="UB824" s="72"/>
      <c r="UC824" s="72"/>
      <c r="UD824" s="72"/>
      <c r="UE824" s="72"/>
      <c r="UF824" s="72"/>
      <c r="UG824" s="72"/>
      <c r="UH824" s="72"/>
      <c r="UI824" s="72"/>
      <c r="UJ824" s="72"/>
      <c r="UK824" s="72"/>
      <c r="UL824" s="72"/>
      <c r="UM824" s="72"/>
      <c r="UN824" s="72"/>
      <c r="UO824" s="72"/>
      <c r="UP824" s="72"/>
      <c r="UQ824" s="72"/>
      <c r="UR824" s="72"/>
      <c r="US824" s="72"/>
      <c r="UT824" s="72"/>
      <c r="UU824" s="72"/>
      <c r="UV824" s="72"/>
      <c r="UW824" s="72"/>
      <c r="UX824" s="72"/>
      <c r="UY824" s="72"/>
      <c r="UZ824" s="72"/>
      <c r="VA824" s="72"/>
      <c r="VB824" s="72"/>
      <c r="VC824" s="72"/>
      <c r="VD824" s="72"/>
      <c r="VE824" s="72"/>
      <c r="VF824" s="72"/>
      <c r="VG824" s="72"/>
      <c r="VH824" s="72"/>
      <c r="VI824" s="72"/>
      <c r="VJ824" s="72"/>
      <c r="VK824" s="72"/>
      <c r="VL824" s="72"/>
      <c r="VM824" s="72"/>
      <c r="VN824" s="72"/>
      <c r="VO824" s="72"/>
      <c r="VP824" s="72"/>
      <c r="VQ824" s="72"/>
      <c r="VR824" s="72"/>
      <c r="VS824" s="72"/>
      <c r="VT824" s="72"/>
      <c r="VU824" s="72"/>
      <c r="VV824" s="72"/>
      <c r="VW824" s="72"/>
      <c r="VX824" s="72"/>
      <c r="VY824" s="72"/>
      <c r="VZ824" s="72"/>
      <c r="WA824" s="72"/>
      <c r="WB824" s="72"/>
      <c r="WC824" s="72"/>
      <c r="WD824" s="72"/>
      <c r="WE824" s="72"/>
      <c r="WF824" s="72"/>
      <c r="WG824" s="72"/>
      <c r="WH824" s="72"/>
      <c r="WI824" s="72"/>
      <c r="WJ824" s="72"/>
      <c r="WK824" s="72"/>
      <c r="WL824" s="72"/>
      <c r="WM824" s="72"/>
      <c r="WN824" s="72"/>
      <c r="WO824" s="72"/>
      <c r="WP824" s="72"/>
      <c r="WQ824" s="72"/>
      <c r="WR824" s="72"/>
      <c r="WS824" s="72"/>
      <c r="WT824" s="72"/>
      <c r="WU824" s="72"/>
      <c r="WV824" s="72"/>
      <c r="WW824" s="72"/>
      <c r="WX824" s="72"/>
      <c r="WY824" s="72"/>
      <c r="WZ824" s="72"/>
      <c r="XA824" s="72"/>
      <c r="XB824" s="72"/>
      <c r="XC824" s="72"/>
      <c r="XD824" s="72"/>
      <c r="XE824" s="72"/>
      <c r="XF824" s="72"/>
      <c r="XG824" s="72"/>
      <c r="XH824" s="72"/>
      <c r="XI824" s="72"/>
      <c r="XJ824" s="72"/>
      <c r="XK824" s="72"/>
      <c r="XL824" s="72"/>
      <c r="XM824" s="72"/>
      <c r="XN824" s="72"/>
      <c r="XO824" s="72"/>
      <c r="XP824" s="72"/>
      <c r="XQ824" s="72"/>
      <c r="XR824" s="72"/>
      <c r="XS824" s="72"/>
      <c r="XT824" s="72"/>
      <c r="XU824" s="72"/>
      <c r="XV824" s="72"/>
      <c r="XW824" s="72"/>
      <c r="XX824" s="72"/>
      <c r="XY824" s="72"/>
      <c r="XZ824" s="72"/>
      <c r="YA824" s="72"/>
      <c r="YB824" s="72"/>
      <c r="YC824" s="72"/>
      <c r="YD824" s="72"/>
      <c r="YE824" s="72"/>
      <c r="YF824" s="72"/>
      <c r="YG824" s="72"/>
      <c r="YH824" s="72"/>
      <c r="YI824" s="72"/>
      <c r="YJ824" s="72"/>
      <c r="YK824" s="72"/>
      <c r="YL824" s="72"/>
      <c r="YM824" s="72"/>
      <c r="YN824" s="72"/>
      <c r="YO824" s="72"/>
      <c r="YP824" s="72"/>
      <c r="YQ824" s="72"/>
      <c r="YR824" s="72"/>
      <c r="YS824" s="72"/>
      <c r="YT824" s="72"/>
      <c r="YU824" s="72"/>
      <c r="YV824" s="72"/>
      <c r="YW824" s="72"/>
      <c r="YX824" s="72"/>
      <c r="YY824" s="72"/>
      <c r="YZ824" s="72"/>
      <c r="ZA824" s="72"/>
      <c r="ZB824" s="72"/>
      <c r="ZC824" s="72"/>
      <c r="ZD824" s="72"/>
      <c r="ZE824" s="72"/>
      <c r="ZF824" s="72"/>
      <c r="ZG824" s="72"/>
      <c r="ZH824" s="72"/>
      <c r="ZI824" s="72"/>
      <c r="ZJ824" s="72"/>
      <c r="ZK824" s="72"/>
      <c r="ZL824" s="72"/>
      <c r="ZM824" s="72"/>
      <c r="ZN824" s="72"/>
      <c r="ZO824" s="72"/>
      <c r="ZP824" s="72"/>
      <c r="ZQ824" s="72"/>
      <c r="ZR824" s="72"/>
      <c r="ZS824" s="72"/>
      <c r="ZT824" s="72"/>
      <c r="ZU824" s="72"/>
      <c r="ZV824" s="72"/>
      <c r="ZW824" s="72"/>
      <c r="ZX824" s="72"/>
      <c r="ZY824" s="72"/>
      <c r="ZZ824" s="72"/>
      <c r="AAA824" s="72"/>
      <c r="AAB824" s="72"/>
      <c r="AAC824" s="72"/>
      <c r="AAD824" s="72"/>
      <c r="AAE824" s="72"/>
      <c r="AAF824" s="72"/>
      <c r="AAG824" s="72"/>
      <c r="AAH824" s="72"/>
      <c r="AAI824" s="72"/>
      <c r="AAJ824" s="72"/>
      <c r="AAK824" s="72"/>
      <c r="AAL824" s="72"/>
      <c r="AAM824" s="72"/>
      <c r="AAN824" s="72"/>
      <c r="AAO824" s="72"/>
      <c r="AAP824" s="72"/>
      <c r="AAQ824" s="72"/>
      <c r="AAR824" s="72"/>
      <c r="AAS824" s="72"/>
      <c r="AAT824" s="72"/>
      <c r="AAU824" s="72"/>
      <c r="AAV824" s="72"/>
      <c r="AAW824" s="72"/>
      <c r="AAX824" s="72"/>
      <c r="AAY824" s="72"/>
      <c r="AAZ824" s="72"/>
      <c r="ABA824" s="72"/>
      <c r="ABB824" s="72"/>
      <c r="ABC824" s="72"/>
      <c r="ABD824" s="72"/>
      <c r="ABE824" s="72"/>
      <c r="ABF824" s="72"/>
      <c r="ABG824" s="72"/>
      <c r="ABH824" s="72"/>
      <c r="ABI824" s="72"/>
      <c r="ABJ824" s="72"/>
      <c r="ABK824" s="72"/>
      <c r="ABL824" s="72"/>
      <c r="ABM824" s="72"/>
      <c r="ABN824" s="72"/>
      <c r="ABO824" s="72"/>
      <c r="ABP824" s="72"/>
      <c r="ABQ824" s="72"/>
      <c r="ABR824" s="72"/>
      <c r="ABS824" s="72"/>
      <c r="ABT824" s="72"/>
      <c r="ABU824" s="72"/>
      <c r="ABV824" s="72"/>
      <c r="ABW824" s="72"/>
      <c r="ABX824" s="72"/>
      <c r="ABY824" s="72"/>
      <c r="ABZ824" s="72"/>
      <c r="ACA824" s="72"/>
      <c r="ACB824" s="72"/>
      <c r="ACC824" s="72"/>
      <c r="ACD824" s="72"/>
      <c r="ACE824" s="72"/>
      <c r="ACF824" s="72"/>
      <c r="ACG824" s="72"/>
      <c r="ACH824" s="72"/>
      <c r="ACI824" s="72"/>
      <c r="ACJ824" s="72"/>
      <c r="ACK824" s="72"/>
      <c r="ACL824" s="72"/>
      <c r="ACM824" s="72"/>
      <c r="ACN824" s="72"/>
      <c r="ACO824" s="72"/>
      <c r="ACP824" s="72"/>
      <c r="ACQ824" s="72"/>
      <c r="ACR824" s="72"/>
      <c r="ACS824" s="72"/>
      <c r="ACT824" s="72"/>
      <c r="ACU824" s="72"/>
      <c r="ACV824" s="72"/>
      <c r="ACW824" s="72"/>
      <c r="ACX824" s="72"/>
      <c r="ACY824" s="72"/>
      <c r="ACZ824" s="72"/>
      <c r="ADA824" s="72"/>
      <c r="ADB824" s="72"/>
      <c r="ADC824" s="72"/>
      <c r="ADD824" s="72"/>
      <c r="ADE824" s="72"/>
      <c r="ADF824" s="72"/>
      <c r="ADG824" s="72"/>
      <c r="ADH824" s="72"/>
      <c r="ADI824" s="72"/>
      <c r="ADJ824" s="72"/>
      <c r="ADK824" s="72"/>
      <c r="ADL824" s="72"/>
      <c r="ADM824" s="72"/>
      <c r="ADN824" s="72"/>
      <c r="ADO824" s="72"/>
      <c r="ADP824" s="72"/>
      <c r="ADQ824" s="72"/>
      <c r="ADR824" s="72"/>
      <c r="ADS824" s="72"/>
      <c r="ADT824" s="72"/>
      <c r="ADU824" s="72"/>
      <c r="ADV824" s="72"/>
      <c r="ADW824" s="72"/>
      <c r="ADX824" s="72"/>
      <c r="ADY824" s="72"/>
      <c r="ADZ824" s="72"/>
      <c r="AEA824" s="72"/>
      <c r="AEB824" s="72"/>
      <c r="AEC824" s="72"/>
      <c r="AED824" s="72"/>
      <c r="AEE824" s="72"/>
      <c r="AEF824" s="72"/>
      <c r="AEG824" s="72"/>
      <c r="AEH824" s="72"/>
      <c r="AEI824" s="72"/>
      <c r="AEJ824" s="72"/>
      <c r="AEK824" s="72"/>
      <c r="AEL824" s="72"/>
      <c r="AEM824" s="72"/>
      <c r="AEN824" s="72"/>
      <c r="AEO824" s="72"/>
      <c r="AEP824" s="72"/>
      <c r="AEQ824" s="72"/>
      <c r="AER824" s="72"/>
      <c r="AES824" s="72"/>
      <c r="AET824" s="72"/>
      <c r="AEU824" s="72"/>
      <c r="AEV824" s="72"/>
      <c r="AEW824" s="72"/>
      <c r="AEX824" s="72"/>
      <c r="AEY824" s="72"/>
      <c r="AEZ824" s="72"/>
      <c r="AFA824" s="72"/>
      <c r="AFB824" s="72"/>
      <c r="AFC824" s="72"/>
      <c r="AFD824" s="72"/>
      <c r="AFE824" s="72"/>
      <c r="AFF824" s="72"/>
      <c r="AFG824" s="72"/>
      <c r="AFH824" s="72"/>
      <c r="AFI824" s="72"/>
      <c r="AFJ824" s="72"/>
      <c r="AFK824" s="72"/>
      <c r="AFL824" s="72"/>
      <c r="AFM824" s="72"/>
      <c r="AFN824" s="72"/>
      <c r="AFO824" s="72"/>
      <c r="AFP824" s="72"/>
      <c r="AFQ824" s="72"/>
      <c r="AFR824" s="72"/>
      <c r="AFS824" s="72"/>
      <c r="AFT824" s="72"/>
      <c r="AFU824" s="72"/>
      <c r="AFV824" s="72"/>
      <c r="AFW824" s="72"/>
      <c r="AFX824" s="72"/>
      <c r="AFY824" s="72"/>
      <c r="AFZ824" s="72"/>
      <c r="AGA824" s="72"/>
      <c r="AGB824" s="72"/>
      <c r="AGC824" s="72"/>
      <c r="AGD824" s="72"/>
      <c r="AGE824" s="72"/>
      <c r="AGF824" s="72"/>
      <c r="AGG824" s="72"/>
      <c r="AGH824" s="72"/>
      <c r="AGI824" s="72"/>
      <c r="AGJ824" s="72"/>
      <c r="AGK824" s="72"/>
      <c r="AGL824" s="72"/>
      <c r="AGM824" s="72"/>
      <c r="AGN824" s="72"/>
      <c r="AGO824" s="72"/>
      <c r="AGP824" s="72"/>
      <c r="AGQ824" s="72"/>
      <c r="AGR824" s="72"/>
      <c r="AGS824" s="72"/>
      <c r="AGT824" s="72"/>
      <c r="AGU824" s="72"/>
      <c r="AGV824" s="72"/>
      <c r="AGW824" s="72"/>
      <c r="AGX824" s="72"/>
      <c r="AGY824" s="72"/>
      <c r="AGZ824" s="72"/>
      <c r="AHA824" s="72"/>
      <c r="AHB824" s="72"/>
      <c r="AHC824" s="72"/>
      <c r="AHD824" s="72"/>
      <c r="AHE824" s="72"/>
      <c r="AHF824" s="72"/>
      <c r="AHG824" s="72"/>
      <c r="AHH824" s="72"/>
      <c r="AHI824" s="72"/>
      <c r="AHJ824" s="72"/>
      <c r="AHK824" s="72"/>
      <c r="AHL824" s="72"/>
      <c r="AHM824" s="72"/>
      <c r="AHN824" s="72"/>
      <c r="AHO824" s="72"/>
      <c r="AHP824" s="72"/>
      <c r="AHQ824" s="72"/>
      <c r="AHR824" s="72"/>
      <c r="AHS824" s="72"/>
      <c r="AHT824" s="72"/>
      <c r="AHU824" s="72"/>
      <c r="AHV824" s="72"/>
      <c r="AHW824" s="72"/>
      <c r="AHX824" s="72"/>
      <c r="AHY824" s="72"/>
      <c r="AHZ824" s="72"/>
      <c r="AIA824" s="72"/>
      <c r="AIB824" s="72"/>
      <c r="AIC824" s="72"/>
      <c r="AID824" s="72"/>
      <c r="AIE824" s="72"/>
      <c r="AIF824" s="72"/>
      <c r="AIG824" s="72"/>
      <c r="AIH824" s="72"/>
      <c r="AII824" s="72"/>
      <c r="AIJ824" s="72"/>
      <c r="AIK824" s="72"/>
      <c r="AIL824" s="72"/>
      <c r="AIM824" s="72"/>
      <c r="AIN824" s="72"/>
      <c r="AIO824" s="72"/>
      <c r="AIP824" s="72"/>
      <c r="AIQ824" s="72"/>
      <c r="AIR824" s="72"/>
      <c r="AIS824" s="72"/>
      <c r="AIT824" s="72"/>
      <c r="AIU824" s="72"/>
      <c r="AIV824" s="72"/>
      <c r="AIW824" s="72"/>
      <c r="AIX824" s="72"/>
      <c r="AIY824" s="72"/>
      <c r="AIZ824" s="72"/>
      <c r="AJA824" s="72"/>
      <c r="AJB824" s="72"/>
      <c r="AJC824" s="72"/>
      <c r="AJD824" s="72"/>
      <c r="AJE824" s="72"/>
      <c r="AJF824" s="72"/>
      <c r="AJG824" s="72"/>
      <c r="AJH824" s="72"/>
      <c r="AJI824" s="72"/>
      <c r="AJJ824" s="72"/>
      <c r="AJK824" s="72"/>
      <c r="AJL824" s="72"/>
      <c r="AJM824" s="72"/>
      <c r="AJN824" s="72"/>
      <c r="AJO824" s="72"/>
      <c r="AJP824" s="72"/>
      <c r="AJQ824" s="72"/>
      <c r="AJR824" s="72"/>
      <c r="AJS824" s="72"/>
      <c r="AJT824" s="72"/>
      <c r="AJU824" s="72"/>
      <c r="AJV824" s="72"/>
      <c r="AJW824" s="72"/>
      <c r="AJX824" s="72"/>
      <c r="AJY824" s="72"/>
      <c r="AJZ824" s="72"/>
      <c r="AKA824" s="72"/>
      <c r="AKB824" s="72"/>
      <c r="AKC824" s="72"/>
      <c r="AKD824" s="72"/>
      <c r="AKE824" s="72"/>
      <c r="AKF824" s="72"/>
      <c r="AKG824" s="72"/>
      <c r="AKH824" s="72"/>
      <c r="AKI824" s="72"/>
      <c r="AKJ824" s="72"/>
      <c r="AKK824" s="72"/>
      <c r="AKL824" s="72"/>
      <c r="AKM824" s="72"/>
      <c r="AKN824" s="72"/>
      <c r="AKO824" s="72"/>
      <c r="AKP824" s="72"/>
      <c r="AKQ824" s="72"/>
      <c r="AKR824" s="72"/>
      <c r="AKS824" s="72"/>
      <c r="AKT824" s="72"/>
      <c r="AKU824" s="72"/>
      <c r="AKV824" s="72"/>
      <c r="AKW824" s="72"/>
      <c r="AKX824" s="72"/>
      <c r="AKY824" s="72"/>
      <c r="AKZ824" s="72"/>
      <c r="ALA824" s="72"/>
      <c r="ALB824" s="72"/>
      <c r="ALC824" s="72"/>
      <c r="ALD824" s="72"/>
      <c r="ALE824" s="72"/>
      <c r="ALF824" s="72"/>
      <c r="ALG824" s="72"/>
      <c r="ALH824" s="72"/>
      <c r="ALI824" s="72"/>
      <c r="ALJ824" s="72"/>
      <c r="ALK824" s="72"/>
      <c r="ALL824" s="72"/>
      <c r="ALM824" s="72"/>
      <c r="ALN824" s="72"/>
      <c r="ALO824" s="72"/>
      <c r="ALP824" s="72"/>
      <c r="ALQ824" s="72"/>
      <c r="ALR824" s="72"/>
      <c r="ALS824" s="72"/>
      <c r="ALT824" s="72"/>
      <c r="ALU824" s="72"/>
      <c r="ALV824" s="72"/>
      <c r="ALW824" s="72"/>
      <c r="ALX824" s="72"/>
      <c r="ALY824" s="72"/>
      <c r="ALZ824" s="72"/>
      <c r="AMA824" s="72"/>
      <c r="AMB824" s="72"/>
      <c r="AMC824" s="72"/>
      <c r="AMD824" s="72"/>
      <c r="AME824" s="72"/>
      <c r="AMF824" s="72"/>
      <c r="AMG824" s="72"/>
      <c r="AMH824" s="72"/>
      <c r="AMI824" s="72"/>
      <c r="AMJ824" s="72"/>
      <c r="AMK824" s="72"/>
      <c r="AML824" s="72"/>
      <c r="AMM824" s="72"/>
      <c r="AMN824" s="72"/>
      <c r="AMO824" s="72"/>
      <c r="AMP824" s="72"/>
      <c r="AMQ824" s="72"/>
      <c r="AMR824" s="72"/>
      <c r="AMS824" s="72"/>
      <c r="AMT824" s="72"/>
      <c r="AMU824" s="72"/>
      <c r="AMV824" s="72"/>
      <c r="AMW824" s="72"/>
      <c r="AMX824" s="72"/>
      <c r="AMY824" s="72"/>
      <c r="AMZ824" s="72"/>
      <c r="ANA824" s="72"/>
      <c r="ANB824" s="72"/>
      <c r="ANC824" s="72"/>
      <c r="AND824" s="72"/>
      <c r="ANE824" s="72"/>
      <c r="ANF824" s="72"/>
      <c r="ANG824" s="72"/>
      <c r="ANH824" s="72"/>
      <c r="ANI824" s="72"/>
      <c r="ANJ824" s="72"/>
      <c r="ANK824" s="72"/>
      <c r="ANL824" s="72"/>
      <c r="ANM824" s="72"/>
      <c r="ANN824" s="72"/>
      <c r="ANO824" s="72"/>
      <c r="ANP824" s="72"/>
      <c r="ANQ824" s="72"/>
      <c r="ANR824" s="72"/>
      <c r="ANS824" s="72"/>
      <c r="ANT824" s="72"/>
      <c r="ANU824" s="72"/>
      <c r="ANV824" s="72"/>
      <c r="ANW824" s="72"/>
      <c r="ANX824" s="72"/>
      <c r="ANY824" s="72"/>
      <c r="ANZ824" s="72"/>
      <c r="AOA824" s="72"/>
      <c r="AOB824" s="72"/>
      <c r="AOC824" s="72"/>
      <c r="AOD824" s="72"/>
      <c r="AOE824" s="72"/>
      <c r="AOF824" s="72"/>
      <c r="AOG824" s="72"/>
      <c r="AOH824" s="72"/>
      <c r="AOI824" s="72"/>
      <c r="AOJ824" s="72"/>
      <c r="AOK824" s="72"/>
      <c r="AOL824" s="72"/>
      <c r="AOM824" s="72"/>
      <c r="AON824" s="72"/>
      <c r="AOO824" s="72"/>
      <c r="AOP824" s="72"/>
      <c r="AOQ824" s="72"/>
      <c r="AOR824" s="72"/>
      <c r="AOS824" s="72"/>
      <c r="AOT824" s="72"/>
      <c r="AOU824" s="72"/>
      <c r="AOV824" s="72"/>
      <c r="AOW824" s="72"/>
      <c r="AOX824" s="72"/>
      <c r="AOY824" s="72"/>
      <c r="AOZ824" s="72"/>
      <c r="APA824" s="72"/>
      <c r="APB824" s="72"/>
      <c r="APC824" s="72"/>
      <c r="APD824" s="72"/>
      <c r="APE824" s="72"/>
      <c r="APF824" s="72"/>
      <c r="APG824" s="72"/>
      <c r="APH824" s="72"/>
      <c r="API824" s="72"/>
      <c r="APJ824" s="72"/>
      <c r="APK824" s="72"/>
      <c r="APL824" s="72"/>
      <c r="APM824" s="72"/>
      <c r="APN824" s="72"/>
      <c r="APO824" s="72"/>
      <c r="APP824" s="72"/>
      <c r="APQ824" s="72"/>
      <c r="APR824" s="72"/>
      <c r="APS824" s="72"/>
      <c r="APT824" s="72"/>
      <c r="APU824" s="72"/>
      <c r="APV824" s="72"/>
      <c r="APW824" s="72"/>
      <c r="APX824" s="72"/>
      <c r="APY824" s="72"/>
      <c r="APZ824" s="72"/>
      <c r="AQA824" s="72"/>
      <c r="AQB824" s="72"/>
      <c r="AQC824" s="72"/>
      <c r="AQD824" s="72"/>
      <c r="AQE824" s="72"/>
      <c r="AQF824" s="72"/>
      <c r="AQG824" s="72"/>
      <c r="AQH824" s="72"/>
      <c r="AQI824" s="72"/>
      <c r="AQJ824" s="72"/>
      <c r="AQK824" s="72"/>
      <c r="AQL824" s="72"/>
      <c r="AQM824" s="72"/>
      <c r="AQN824" s="72"/>
      <c r="AQO824" s="72"/>
      <c r="AQP824" s="72"/>
      <c r="AQQ824" s="72"/>
      <c r="AQR824" s="72"/>
      <c r="AQS824" s="72"/>
      <c r="AQT824" s="72"/>
      <c r="AQU824" s="72"/>
      <c r="AQV824" s="72"/>
      <c r="AQW824" s="72"/>
      <c r="AQX824" s="72"/>
      <c r="AQY824" s="72"/>
      <c r="AQZ824" s="72"/>
      <c r="ARA824" s="72"/>
      <c r="ARB824" s="72"/>
      <c r="ARC824" s="72"/>
      <c r="ARD824" s="72"/>
      <c r="ARE824" s="72"/>
      <c r="ARF824" s="72"/>
      <c r="ARG824" s="72"/>
      <c r="ARH824" s="72"/>
      <c r="ARI824" s="72"/>
      <c r="ARJ824" s="72"/>
      <c r="ARK824" s="72"/>
      <c r="ARL824" s="72"/>
      <c r="ARM824" s="72"/>
      <c r="ARN824" s="72"/>
      <c r="ARO824" s="72"/>
      <c r="ARP824" s="72"/>
      <c r="ARQ824" s="72"/>
      <c r="ARR824" s="72"/>
      <c r="ARS824" s="72"/>
      <c r="ART824" s="72"/>
      <c r="ARU824" s="72"/>
      <c r="ARV824" s="72"/>
      <c r="ARW824" s="72"/>
      <c r="ARX824" s="72"/>
      <c r="ARY824" s="72"/>
      <c r="ARZ824" s="72"/>
      <c r="ASA824" s="72"/>
      <c r="ASB824" s="72"/>
      <c r="ASC824" s="72"/>
      <c r="ASD824" s="72"/>
      <c r="ASE824" s="72"/>
      <c r="ASF824" s="72"/>
      <c r="ASG824" s="72"/>
      <c r="ASH824" s="72"/>
      <c r="ASI824" s="72"/>
      <c r="ASJ824" s="72"/>
      <c r="ASK824" s="72"/>
      <c r="ASL824" s="72"/>
      <c r="ASM824" s="72"/>
      <c r="ASN824" s="72"/>
      <c r="ASO824" s="72"/>
      <c r="ASP824" s="72"/>
      <c r="ASQ824" s="72"/>
      <c r="ASR824" s="72"/>
      <c r="ASS824" s="72"/>
      <c r="AST824" s="72"/>
      <c r="ASU824" s="72"/>
      <c r="ASV824" s="72"/>
      <c r="ASW824" s="72"/>
      <c r="ASX824" s="72"/>
      <c r="ASY824" s="72"/>
      <c r="ASZ824" s="72"/>
      <c r="ATA824" s="72"/>
      <c r="ATB824" s="72"/>
      <c r="ATC824" s="72"/>
      <c r="ATD824" s="72"/>
      <c r="ATE824" s="72"/>
      <c r="ATF824" s="72"/>
      <c r="ATG824" s="72"/>
      <c r="ATH824" s="72"/>
      <c r="ATI824" s="72"/>
      <c r="ATJ824" s="72"/>
      <c r="ATK824" s="72"/>
      <c r="ATL824" s="72"/>
      <c r="ATM824" s="72"/>
      <c r="ATN824" s="72"/>
      <c r="ATO824" s="72"/>
      <c r="ATP824" s="72"/>
      <c r="ATQ824" s="72"/>
      <c r="ATR824" s="72"/>
      <c r="ATS824" s="72"/>
      <c r="ATT824" s="72"/>
      <c r="ATU824" s="72"/>
      <c r="ATV824" s="72"/>
      <c r="ATW824" s="72"/>
      <c r="ATX824" s="72"/>
      <c r="ATY824" s="72"/>
      <c r="ATZ824" s="72"/>
      <c r="AUA824" s="72"/>
      <c r="AUB824" s="72"/>
      <c r="AUC824" s="72"/>
      <c r="AUD824" s="72"/>
      <c r="AUE824" s="72"/>
      <c r="AUF824" s="72"/>
      <c r="AUG824" s="72"/>
      <c r="AUH824" s="72"/>
      <c r="AUI824" s="72"/>
      <c r="AUJ824" s="72"/>
      <c r="AUK824" s="72"/>
      <c r="AUL824" s="72"/>
      <c r="AUM824" s="72"/>
      <c r="AUN824" s="72"/>
      <c r="AUO824" s="72"/>
      <c r="AUP824" s="72"/>
      <c r="AUQ824" s="72"/>
      <c r="AUR824" s="72"/>
      <c r="AUS824" s="72"/>
      <c r="AUT824" s="72"/>
      <c r="AUU824" s="72"/>
      <c r="AUV824" s="72"/>
      <c r="AUW824" s="72"/>
      <c r="AUX824" s="72"/>
      <c r="AUY824" s="72"/>
      <c r="AUZ824" s="72"/>
      <c r="AVA824" s="72"/>
      <c r="AVB824" s="72"/>
      <c r="AVC824" s="72"/>
      <c r="AVD824" s="72"/>
      <c r="AVE824" s="72"/>
      <c r="AVF824" s="72"/>
      <c r="AVG824" s="72"/>
      <c r="AVH824" s="72"/>
      <c r="AVI824" s="72"/>
      <c r="AVJ824" s="72"/>
      <c r="AVK824" s="72"/>
      <c r="AVL824" s="72"/>
      <c r="AVM824" s="72"/>
      <c r="AVN824" s="72"/>
      <c r="AVO824" s="72"/>
      <c r="AVP824" s="72"/>
      <c r="AVQ824" s="72"/>
      <c r="AVR824" s="72"/>
      <c r="AVS824" s="72"/>
      <c r="AVT824" s="72"/>
      <c r="AVU824" s="72"/>
      <c r="AVV824" s="72"/>
      <c r="AVW824" s="72"/>
      <c r="AVX824" s="72"/>
      <c r="AVY824" s="72"/>
      <c r="AVZ824" s="72"/>
      <c r="AWA824" s="72"/>
      <c r="AWB824" s="72"/>
      <c r="AWC824" s="72"/>
      <c r="AWD824" s="72"/>
      <c r="AWE824" s="72"/>
      <c r="AWF824" s="72"/>
      <c r="AWG824" s="72"/>
      <c r="AWH824" s="72"/>
      <c r="AWI824" s="72"/>
      <c r="AWJ824" s="72"/>
      <c r="AWK824" s="72"/>
      <c r="AWL824" s="72"/>
      <c r="AWM824" s="72"/>
      <c r="AWN824" s="72"/>
      <c r="AWO824" s="72"/>
      <c r="AWP824" s="72"/>
      <c r="AWQ824" s="72"/>
      <c r="AWR824" s="72"/>
      <c r="AWS824" s="72"/>
      <c r="AWT824" s="72"/>
      <c r="AWU824" s="72"/>
      <c r="AWV824" s="72"/>
      <c r="AWW824" s="72"/>
      <c r="AWX824" s="72"/>
      <c r="AWY824" s="72"/>
      <c r="AWZ824" s="72"/>
      <c r="AXA824" s="72"/>
      <c r="AXB824" s="72"/>
      <c r="AXC824" s="72"/>
      <c r="AXD824" s="72"/>
      <c r="AXE824" s="72"/>
      <c r="AXF824" s="72"/>
      <c r="AXG824" s="72"/>
      <c r="AXH824" s="72"/>
      <c r="AXI824" s="72"/>
      <c r="AXJ824" s="72"/>
      <c r="AXK824" s="72"/>
      <c r="AXL824" s="72"/>
      <c r="AXM824" s="72"/>
      <c r="AXN824" s="72"/>
      <c r="AXO824" s="72"/>
      <c r="AXP824" s="72"/>
      <c r="AXQ824" s="72"/>
      <c r="AXR824" s="72"/>
      <c r="AXS824" s="72"/>
      <c r="AXT824" s="72"/>
      <c r="AXU824" s="72"/>
      <c r="AXV824" s="72"/>
      <c r="AXW824" s="72"/>
      <c r="AXX824" s="72"/>
      <c r="AXY824" s="72"/>
      <c r="AXZ824" s="72"/>
      <c r="AYA824" s="72"/>
      <c r="AYB824" s="72"/>
      <c r="AYC824" s="72"/>
      <c r="AYD824" s="72"/>
      <c r="AYE824" s="72"/>
      <c r="AYF824" s="72"/>
      <c r="AYG824" s="72"/>
      <c r="AYH824" s="72"/>
      <c r="AYI824" s="72"/>
      <c r="AYJ824" s="72"/>
      <c r="AYK824" s="72"/>
      <c r="AYL824" s="72"/>
      <c r="AYM824" s="72"/>
      <c r="AYN824" s="72"/>
      <c r="AYO824" s="72"/>
      <c r="AYP824" s="72"/>
      <c r="AYQ824" s="72"/>
      <c r="AYR824" s="72"/>
      <c r="AYS824" s="72"/>
      <c r="AYT824" s="72"/>
      <c r="AYU824" s="72"/>
      <c r="AYV824" s="72"/>
      <c r="AYW824" s="72"/>
      <c r="AYX824" s="72"/>
      <c r="AYY824" s="72"/>
      <c r="AYZ824" s="72"/>
      <c r="AZA824" s="72"/>
      <c r="AZB824" s="72"/>
      <c r="AZC824" s="72"/>
      <c r="AZD824" s="72"/>
      <c r="AZE824" s="72"/>
      <c r="AZF824" s="72"/>
      <c r="AZG824" s="72"/>
      <c r="AZH824" s="72"/>
      <c r="AZI824" s="72"/>
      <c r="AZJ824" s="72"/>
      <c r="AZK824" s="72"/>
      <c r="AZL824" s="72"/>
      <c r="AZM824" s="72"/>
      <c r="AZN824" s="72"/>
      <c r="AZO824" s="72"/>
      <c r="AZP824" s="72"/>
      <c r="AZQ824" s="72"/>
      <c r="AZR824" s="72"/>
      <c r="AZS824" s="72"/>
      <c r="AZT824" s="72"/>
      <c r="AZU824" s="72"/>
      <c r="AZV824" s="72"/>
      <c r="AZW824" s="72"/>
      <c r="AZX824" s="72"/>
      <c r="AZY824" s="72"/>
      <c r="AZZ824" s="72"/>
      <c r="BAA824" s="72"/>
      <c r="BAB824" s="72"/>
      <c r="BAC824" s="72"/>
      <c r="BAD824" s="72"/>
      <c r="BAE824" s="72"/>
      <c r="BAF824" s="72"/>
      <c r="BAG824" s="72"/>
      <c r="BAH824" s="72"/>
      <c r="BAI824" s="72"/>
      <c r="BAJ824" s="72"/>
      <c r="BAK824" s="72"/>
      <c r="BAL824" s="72"/>
      <c r="BAM824" s="72"/>
      <c r="BAN824" s="72"/>
      <c r="BAO824" s="72"/>
      <c r="BAP824" s="72"/>
      <c r="BAQ824" s="72"/>
      <c r="BAR824" s="72"/>
      <c r="BAS824" s="72"/>
      <c r="BAT824" s="72"/>
      <c r="BAU824" s="72"/>
      <c r="BAV824" s="72"/>
      <c r="BAW824" s="72"/>
      <c r="BAX824" s="72"/>
      <c r="BAY824" s="72"/>
      <c r="BAZ824" s="72"/>
      <c r="BBA824" s="72"/>
      <c r="BBB824" s="72"/>
      <c r="BBC824" s="72"/>
      <c r="BBD824" s="72"/>
      <c r="BBE824" s="72"/>
      <c r="BBF824" s="72"/>
      <c r="BBG824" s="72"/>
      <c r="BBH824" s="72"/>
      <c r="BBI824" s="72"/>
      <c r="BBJ824" s="72"/>
      <c r="BBK824" s="72"/>
      <c r="BBL824" s="72"/>
      <c r="BBM824" s="72"/>
      <c r="BBN824" s="72"/>
      <c r="BBO824" s="72"/>
      <c r="BBP824" s="72"/>
      <c r="BBQ824" s="72"/>
      <c r="BBR824" s="72"/>
      <c r="BBS824" s="72"/>
      <c r="BBT824" s="72"/>
      <c r="BBU824" s="72"/>
      <c r="BBV824" s="72"/>
      <c r="BBW824" s="72"/>
      <c r="BBX824" s="72"/>
      <c r="BBY824" s="72"/>
      <c r="BBZ824" s="72"/>
      <c r="BCA824" s="72"/>
      <c r="BCB824" s="72"/>
      <c r="BCC824" s="72"/>
      <c r="BCD824" s="72"/>
      <c r="BCE824" s="72"/>
      <c r="BCF824" s="72"/>
      <c r="BCG824" s="72"/>
      <c r="BCH824" s="72"/>
      <c r="BCI824" s="72"/>
      <c r="BCJ824" s="72"/>
      <c r="BCK824" s="72"/>
      <c r="BCL824" s="72"/>
      <c r="BCM824" s="72"/>
      <c r="BCN824" s="72"/>
      <c r="BCO824" s="72"/>
      <c r="BCP824" s="72"/>
      <c r="BCQ824" s="72"/>
      <c r="BCR824" s="72"/>
      <c r="BCS824" s="72"/>
      <c r="BCT824" s="72"/>
      <c r="BCU824" s="72"/>
      <c r="BCV824" s="72"/>
      <c r="BCW824" s="72"/>
      <c r="BCX824" s="72"/>
      <c r="BCY824" s="72"/>
      <c r="BCZ824" s="72"/>
      <c r="BDA824" s="72"/>
      <c r="BDB824" s="72"/>
      <c r="BDC824" s="72"/>
      <c r="BDD824" s="72"/>
      <c r="BDE824" s="72"/>
      <c r="BDF824" s="72"/>
      <c r="BDG824" s="72"/>
      <c r="BDH824" s="72"/>
      <c r="BDI824" s="72"/>
      <c r="BDJ824" s="72"/>
      <c r="BDK824" s="72"/>
      <c r="BDL824" s="72"/>
      <c r="BDM824" s="72"/>
      <c r="BDN824" s="72"/>
      <c r="BDO824" s="72"/>
      <c r="BDP824" s="72"/>
      <c r="BDQ824" s="72"/>
      <c r="BDR824" s="72"/>
      <c r="BDS824" s="72"/>
      <c r="BDT824" s="72"/>
      <c r="BDU824" s="72"/>
      <c r="BDV824" s="72"/>
      <c r="BDW824" s="72"/>
      <c r="BDX824" s="72"/>
      <c r="BDY824" s="72"/>
      <c r="BDZ824" s="72"/>
      <c r="BEA824" s="72"/>
      <c r="BEB824" s="72"/>
      <c r="BEC824" s="72"/>
      <c r="BED824" s="72"/>
      <c r="BEE824" s="72"/>
      <c r="BEF824" s="72"/>
      <c r="BEG824" s="72"/>
      <c r="BEH824" s="72"/>
      <c r="BEI824" s="72"/>
      <c r="BEJ824" s="72"/>
      <c r="BEK824" s="72"/>
      <c r="BEL824" s="72"/>
      <c r="BEM824" s="72"/>
      <c r="BEN824" s="72"/>
      <c r="BEO824" s="72"/>
      <c r="BEP824" s="72"/>
      <c r="BEQ824" s="72"/>
      <c r="BER824" s="72"/>
      <c r="BES824" s="72"/>
      <c r="BET824" s="72"/>
      <c r="BEU824" s="72"/>
      <c r="BEV824" s="72"/>
      <c r="BEW824" s="72"/>
      <c r="BEX824" s="72"/>
      <c r="BEY824" s="72"/>
      <c r="BEZ824" s="72"/>
      <c r="BFA824" s="72"/>
      <c r="BFB824" s="72"/>
      <c r="BFC824" s="72"/>
      <c r="BFD824" s="72"/>
      <c r="BFE824" s="72"/>
      <c r="BFF824" s="72"/>
      <c r="BFG824" s="72"/>
      <c r="BFH824" s="72"/>
      <c r="BFI824" s="72"/>
      <c r="BFJ824" s="72"/>
      <c r="BFK824" s="72"/>
      <c r="BFL824" s="72"/>
      <c r="BFM824" s="72"/>
      <c r="BFN824" s="72"/>
      <c r="BFO824" s="72"/>
      <c r="BFP824" s="72"/>
      <c r="BFQ824" s="72"/>
      <c r="BFR824" s="72"/>
      <c r="BFS824" s="72"/>
      <c r="BFT824" s="72"/>
      <c r="BFU824" s="72"/>
      <c r="BFV824" s="72"/>
      <c r="BFW824" s="72"/>
      <c r="BFX824" s="72"/>
      <c r="BFY824" s="72"/>
      <c r="BFZ824" s="72"/>
      <c r="BGA824" s="72"/>
      <c r="BGB824" s="72"/>
      <c r="BGC824" s="72"/>
      <c r="BGD824" s="72"/>
      <c r="BGE824" s="72"/>
      <c r="BGF824" s="72"/>
      <c r="BGG824" s="72"/>
      <c r="BGH824" s="72"/>
      <c r="BGI824" s="72"/>
      <c r="BGJ824" s="72"/>
      <c r="BGK824" s="72"/>
      <c r="BGL824" s="72"/>
      <c r="BGM824" s="72"/>
      <c r="BGN824" s="72"/>
      <c r="BGO824" s="72"/>
      <c r="BGP824" s="72"/>
      <c r="BGQ824" s="72"/>
      <c r="BGR824" s="72"/>
      <c r="BGS824" s="72"/>
      <c r="BGT824" s="72"/>
      <c r="BGU824" s="72"/>
      <c r="BGV824" s="72"/>
      <c r="BGW824" s="72"/>
      <c r="BGX824" s="72"/>
      <c r="BGY824" s="72"/>
      <c r="BGZ824" s="72"/>
      <c r="BHA824" s="72"/>
      <c r="BHB824" s="72"/>
      <c r="BHC824" s="72"/>
      <c r="BHD824" s="72"/>
      <c r="BHE824" s="72"/>
      <c r="BHF824" s="72"/>
      <c r="BHG824" s="72"/>
      <c r="BHH824" s="72"/>
      <c r="BHI824" s="72"/>
      <c r="BHJ824" s="72"/>
      <c r="BHK824" s="72"/>
      <c r="BHL824" s="72"/>
      <c r="BHM824" s="72"/>
      <c r="BHN824" s="72"/>
      <c r="BHO824" s="72"/>
      <c r="BHP824" s="72"/>
      <c r="BHQ824" s="72"/>
      <c r="BHR824" s="72"/>
      <c r="BHS824" s="72"/>
      <c r="BHT824" s="72"/>
      <c r="BHU824" s="72"/>
      <c r="BHV824" s="72"/>
      <c r="BHW824" s="72"/>
      <c r="BHX824" s="72"/>
      <c r="BHY824" s="72"/>
      <c r="BHZ824" s="72"/>
      <c r="BIA824" s="72"/>
      <c r="BIB824" s="72"/>
      <c r="BIC824" s="72"/>
      <c r="BID824" s="72"/>
      <c r="BIE824" s="72"/>
      <c r="BIF824" s="72"/>
      <c r="BIG824" s="72"/>
      <c r="BIH824" s="72"/>
      <c r="BII824" s="72"/>
      <c r="BIJ824" s="72"/>
      <c r="BIK824" s="72"/>
      <c r="BIL824" s="72"/>
      <c r="BIM824" s="72"/>
      <c r="BIN824" s="72"/>
      <c r="BIO824" s="72"/>
      <c r="BIP824" s="72"/>
      <c r="BIQ824" s="72"/>
      <c r="BIR824" s="72"/>
      <c r="BIS824" s="72"/>
      <c r="BIT824" s="72"/>
      <c r="BIU824" s="72"/>
      <c r="BIV824" s="72"/>
      <c r="BIW824" s="72"/>
      <c r="BIX824" s="72"/>
      <c r="BIY824" s="72"/>
      <c r="BIZ824" s="72"/>
      <c r="BJA824" s="72"/>
      <c r="BJB824" s="72"/>
      <c r="BJC824" s="72"/>
      <c r="BJD824" s="72"/>
      <c r="BJE824" s="72"/>
      <c r="BJF824" s="72"/>
      <c r="BJG824" s="72"/>
      <c r="BJH824" s="72"/>
      <c r="BJI824" s="72"/>
      <c r="BJJ824" s="72"/>
      <c r="BJK824" s="72"/>
      <c r="BJL824" s="72"/>
      <c r="BJM824" s="72"/>
      <c r="BJN824" s="72"/>
      <c r="BJO824" s="72"/>
      <c r="BJP824" s="72"/>
      <c r="BJQ824" s="72"/>
      <c r="BJR824" s="72"/>
      <c r="BJS824" s="72"/>
      <c r="BJT824" s="72"/>
      <c r="BJU824" s="72"/>
      <c r="BJV824" s="72"/>
      <c r="BJW824" s="72"/>
      <c r="BJX824" s="72"/>
      <c r="BJY824" s="72"/>
      <c r="BJZ824" s="72"/>
      <c r="BKA824" s="72"/>
      <c r="BKB824" s="72"/>
      <c r="BKC824" s="72"/>
      <c r="BKD824" s="72"/>
      <c r="BKE824" s="72"/>
      <c r="BKF824" s="72"/>
      <c r="BKG824" s="72"/>
      <c r="BKH824" s="72"/>
      <c r="BKI824" s="72"/>
      <c r="BKJ824" s="72"/>
      <c r="BKK824" s="72"/>
      <c r="BKL824" s="72"/>
      <c r="BKM824" s="72"/>
      <c r="BKN824" s="72"/>
      <c r="BKO824" s="72"/>
      <c r="BKP824" s="72"/>
      <c r="BKQ824" s="72"/>
      <c r="BKR824" s="72"/>
      <c r="BKS824" s="72"/>
      <c r="BKT824" s="72"/>
      <c r="BKU824" s="72"/>
      <c r="BKV824" s="72"/>
      <c r="BKW824" s="72"/>
      <c r="BKX824" s="72"/>
      <c r="BKY824" s="72"/>
      <c r="BKZ824" s="72"/>
      <c r="BLA824" s="72"/>
      <c r="BLB824" s="72"/>
      <c r="BLC824" s="72"/>
      <c r="BLD824" s="72"/>
      <c r="BLE824" s="72"/>
      <c r="BLF824" s="72"/>
      <c r="BLG824" s="72"/>
      <c r="BLH824" s="72"/>
      <c r="BLI824" s="72"/>
      <c r="BLJ824" s="72"/>
      <c r="BLK824" s="72"/>
      <c r="BLL824" s="72"/>
      <c r="BLM824" s="72"/>
      <c r="BLN824" s="72"/>
      <c r="BLO824" s="72"/>
      <c r="BLP824" s="72"/>
      <c r="BLQ824" s="72"/>
      <c r="BLR824" s="72"/>
      <c r="BLS824" s="72"/>
      <c r="BLT824" s="72"/>
      <c r="BLU824" s="72"/>
      <c r="BLV824" s="72"/>
      <c r="BLW824" s="72"/>
      <c r="BLX824" s="72"/>
      <c r="BLY824" s="72"/>
      <c r="BLZ824" s="72"/>
      <c r="BMA824" s="72"/>
      <c r="BMB824" s="72"/>
      <c r="BMC824" s="72"/>
      <c r="BMD824" s="72"/>
      <c r="BME824" s="72"/>
      <c r="BMF824" s="72"/>
      <c r="BMG824" s="72"/>
      <c r="BMH824" s="72"/>
      <c r="BMI824" s="72"/>
      <c r="BMJ824" s="72"/>
      <c r="BMK824" s="72"/>
      <c r="BML824" s="72"/>
      <c r="BMM824" s="72"/>
      <c r="BMN824" s="72"/>
      <c r="BMO824" s="72"/>
      <c r="BMP824" s="72"/>
      <c r="BMQ824" s="72"/>
      <c r="BMR824" s="72"/>
      <c r="BMS824" s="72"/>
      <c r="BMT824" s="72"/>
      <c r="BMU824" s="72"/>
      <c r="BMV824" s="72"/>
      <c r="BMW824" s="72"/>
      <c r="BMX824" s="72"/>
      <c r="BMY824" s="72"/>
      <c r="BMZ824" s="72"/>
      <c r="BNA824" s="72"/>
      <c r="BNB824" s="72"/>
      <c r="BNC824" s="72"/>
      <c r="BND824" s="72"/>
      <c r="BNE824" s="72"/>
      <c r="BNF824" s="72"/>
      <c r="BNG824" s="72"/>
      <c r="BNH824" s="72"/>
      <c r="BNI824" s="72"/>
      <c r="BNJ824" s="72"/>
      <c r="BNK824" s="72"/>
      <c r="BNL824" s="72"/>
      <c r="BNM824" s="72"/>
      <c r="BNN824" s="72"/>
      <c r="BNO824" s="72"/>
      <c r="BNP824" s="72"/>
      <c r="BNQ824" s="72"/>
      <c r="BNR824" s="72"/>
      <c r="BNS824" s="72"/>
      <c r="BNT824" s="72"/>
      <c r="BNU824" s="72"/>
      <c r="BNV824" s="72"/>
      <c r="BNW824" s="72"/>
      <c r="BNX824" s="72"/>
      <c r="BNY824" s="72"/>
      <c r="BNZ824" s="72"/>
      <c r="BOA824" s="72"/>
      <c r="BOB824" s="72"/>
      <c r="BOC824" s="72"/>
      <c r="BOD824" s="72"/>
      <c r="BOE824" s="72"/>
      <c r="BOF824" s="72"/>
      <c r="BOG824" s="72"/>
      <c r="BOH824" s="72"/>
      <c r="BOI824" s="72"/>
      <c r="BOJ824" s="72"/>
      <c r="BOK824" s="72"/>
      <c r="BOL824" s="72"/>
      <c r="BOM824" s="72"/>
      <c r="BON824" s="72"/>
      <c r="BOO824" s="72"/>
      <c r="BOP824" s="72"/>
      <c r="BOQ824" s="72"/>
      <c r="BOR824" s="72"/>
      <c r="BOS824" s="72"/>
      <c r="BOT824" s="72"/>
      <c r="BOU824" s="72"/>
      <c r="BOV824" s="72"/>
      <c r="BOW824" s="72"/>
      <c r="BOX824" s="72"/>
      <c r="BOY824" s="72"/>
      <c r="BOZ824" s="72"/>
      <c r="BPA824" s="72"/>
      <c r="BPB824" s="72"/>
      <c r="BPC824" s="72"/>
      <c r="BPD824" s="72"/>
      <c r="BPE824" s="72"/>
      <c r="BPF824" s="72"/>
      <c r="BPG824" s="72"/>
      <c r="BPH824" s="72"/>
      <c r="BPI824" s="72"/>
      <c r="BPJ824" s="72"/>
      <c r="BPK824" s="72"/>
      <c r="BPL824" s="72"/>
      <c r="BPM824" s="72"/>
      <c r="BPN824" s="72"/>
      <c r="BPO824" s="72"/>
      <c r="BPP824" s="72"/>
      <c r="BPQ824" s="72"/>
      <c r="BPR824" s="72"/>
      <c r="BPS824" s="72"/>
      <c r="BPT824" s="72"/>
      <c r="BPU824" s="72"/>
      <c r="BPV824" s="72"/>
      <c r="BPW824" s="72"/>
      <c r="BPX824" s="72"/>
      <c r="BPY824" s="72"/>
      <c r="BPZ824" s="72"/>
      <c r="BQA824" s="72"/>
      <c r="BQB824" s="72"/>
      <c r="BQC824" s="72"/>
      <c r="BQD824" s="72"/>
      <c r="BQE824" s="72"/>
      <c r="BQF824" s="72"/>
      <c r="BQG824" s="72"/>
      <c r="BQH824" s="72"/>
      <c r="BQI824" s="72"/>
      <c r="BQJ824" s="72"/>
      <c r="BQK824" s="72"/>
      <c r="BQL824" s="72"/>
      <c r="BQM824" s="72"/>
      <c r="BQN824" s="72"/>
      <c r="BQO824" s="72"/>
      <c r="BQP824" s="72"/>
      <c r="BQQ824" s="72"/>
      <c r="BQR824" s="72"/>
      <c r="BQS824" s="72"/>
      <c r="BQT824" s="72"/>
      <c r="BQU824" s="72"/>
      <c r="BQV824" s="72"/>
      <c r="BQW824" s="72"/>
      <c r="BQX824" s="72"/>
      <c r="BQY824" s="72"/>
      <c r="BQZ824" s="72"/>
      <c r="BRA824" s="72"/>
      <c r="BRB824" s="72"/>
      <c r="BRC824" s="72"/>
      <c r="BRD824" s="72"/>
      <c r="BRE824" s="72"/>
      <c r="BRF824" s="72"/>
      <c r="BRG824" s="72"/>
      <c r="BRH824" s="72"/>
      <c r="BRI824" s="72"/>
      <c r="BRJ824" s="72"/>
      <c r="BRK824" s="72"/>
      <c r="BRL824" s="72"/>
      <c r="BRM824" s="72"/>
      <c r="BRN824" s="72"/>
      <c r="BRO824" s="72"/>
      <c r="BRP824" s="72"/>
      <c r="BRQ824" s="72"/>
      <c r="BRR824" s="72"/>
      <c r="BRS824" s="72"/>
      <c r="BRT824" s="72"/>
      <c r="BRU824" s="72"/>
      <c r="BRV824" s="72"/>
      <c r="BRW824" s="72"/>
      <c r="BRX824" s="72"/>
      <c r="BRY824" s="72"/>
      <c r="BRZ824" s="72"/>
      <c r="BSA824" s="72"/>
      <c r="BSB824" s="72"/>
      <c r="BSC824" s="72"/>
      <c r="BSD824" s="72"/>
      <c r="BSE824" s="72"/>
      <c r="BSF824" s="72"/>
      <c r="BSG824" s="72"/>
      <c r="BSH824" s="72"/>
      <c r="BSI824" s="72"/>
      <c r="BSJ824" s="72"/>
      <c r="BSK824" s="72"/>
      <c r="BSL824" s="72"/>
      <c r="BSM824" s="72"/>
      <c r="BSN824" s="72"/>
      <c r="BSO824" s="72"/>
      <c r="BSP824" s="72"/>
      <c r="BSQ824" s="72"/>
      <c r="BSR824" s="72"/>
      <c r="BSS824" s="72"/>
      <c r="BST824" s="72"/>
      <c r="BSU824" s="72"/>
      <c r="BSV824" s="72"/>
      <c r="BSW824" s="72"/>
      <c r="BSX824" s="72"/>
      <c r="BSY824" s="72"/>
      <c r="BSZ824" s="72"/>
      <c r="BTA824" s="72"/>
      <c r="BTB824" s="72"/>
      <c r="BTC824" s="72"/>
      <c r="BTD824" s="72"/>
      <c r="BTE824" s="72"/>
      <c r="BTF824" s="72"/>
      <c r="BTG824" s="72"/>
      <c r="BTH824" s="72"/>
      <c r="BTI824" s="72"/>
      <c r="BTJ824" s="72"/>
      <c r="BTK824" s="72"/>
      <c r="BTL824" s="72"/>
      <c r="BTM824" s="72"/>
      <c r="BTN824" s="72"/>
      <c r="BTO824" s="72"/>
      <c r="BTP824" s="72"/>
      <c r="BTQ824" s="72"/>
      <c r="BTR824" s="72"/>
      <c r="BTS824" s="72"/>
      <c r="BTT824" s="72"/>
      <c r="BTU824" s="72"/>
      <c r="BTV824" s="72"/>
      <c r="BTW824" s="72"/>
      <c r="BTX824" s="72"/>
      <c r="BTY824" s="72"/>
      <c r="BTZ824" s="72"/>
      <c r="BUA824" s="72"/>
      <c r="BUB824" s="72"/>
      <c r="BUC824" s="72"/>
      <c r="BUD824" s="72"/>
      <c r="BUE824" s="72"/>
      <c r="BUF824" s="72"/>
      <c r="BUG824" s="72"/>
      <c r="BUH824" s="72"/>
      <c r="BUI824" s="72"/>
      <c r="BUJ824" s="72"/>
      <c r="BUK824" s="72"/>
      <c r="BUL824" s="72"/>
      <c r="BUM824" s="72"/>
      <c r="BUN824" s="72"/>
      <c r="BUO824" s="72"/>
      <c r="BUP824" s="72"/>
      <c r="BUQ824" s="72"/>
      <c r="BUR824" s="72"/>
      <c r="BUS824" s="72"/>
      <c r="BUT824" s="72"/>
      <c r="BUU824" s="72"/>
      <c r="BUV824" s="72"/>
      <c r="BUW824" s="72"/>
      <c r="BUX824" s="72"/>
      <c r="BUY824" s="72"/>
      <c r="BUZ824" s="72"/>
      <c r="BVA824" s="72"/>
      <c r="BVB824" s="72"/>
      <c r="BVC824" s="72"/>
      <c r="BVD824" s="72"/>
      <c r="BVE824" s="72"/>
      <c r="BVF824" s="72"/>
      <c r="BVG824" s="72"/>
      <c r="BVH824" s="72"/>
      <c r="BVI824" s="72"/>
      <c r="BVJ824" s="72"/>
      <c r="BVK824" s="72"/>
      <c r="BVL824" s="72"/>
      <c r="BVM824" s="72"/>
      <c r="BVN824" s="72"/>
      <c r="BVO824" s="72"/>
      <c r="BVP824" s="72"/>
      <c r="BVQ824" s="72"/>
      <c r="BVR824" s="72"/>
      <c r="BVS824" s="72"/>
      <c r="BVT824" s="72"/>
      <c r="BVU824" s="72"/>
      <c r="BVV824" s="72"/>
      <c r="BVW824" s="72"/>
      <c r="BVX824" s="72"/>
      <c r="BVY824" s="72"/>
      <c r="BVZ824" s="72"/>
      <c r="BWA824" s="72"/>
      <c r="BWB824" s="72"/>
      <c r="BWC824" s="72"/>
      <c r="BWD824" s="72"/>
      <c r="BWE824" s="72"/>
      <c r="BWF824" s="72"/>
      <c r="BWG824" s="72"/>
      <c r="BWH824" s="72"/>
      <c r="BWI824" s="72"/>
      <c r="BWJ824" s="72"/>
      <c r="BWK824" s="72"/>
      <c r="BWL824" s="72"/>
      <c r="BWM824" s="72"/>
      <c r="BWN824" s="72"/>
      <c r="BWO824" s="72"/>
      <c r="BWP824" s="72"/>
      <c r="BWQ824" s="72"/>
      <c r="BWR824" s="72"/>
      <c r="BWS824" s="72"/>
      <c r="BWT824" s="72"/>
      <c r="BWU824" s="72"/>
      <c r="BWV824" s="72"/>
      <c r="BWW824" s="72"/>
      <c r="BWX824" s="72"/>
      <c r="BWY824" s="72"/>
      <c r="BWZ824" s="72"/>
      <c r="BXA824" s="72"/>
      <c r="BXB824" s="72"/>
      <c r="BXC824" s="72"/>
      <c r="BXD824" s="72"/>
      <c r="BXE824" s="72"/>
      <c r="BXF824" s="72"/>
      <c r="BXG824" s="72"/>
      <c r="BXH824" s="72"/>
      <c r="BXI824" s="72"/>
      <c r="BXJ824" s="72"/>
      <c r="BXK824" s="72"/>
      <c r="BXL824" s="72"/>
      <c r="BXM824" s="72"/>
      <c r="BXN824" s="72"/>
      <c r="BXO824" s="72"/>
      <c r="BXP824" s="72"/>
      <c r="BXQ824" s="72"/>
      <c r="BXR824" s="72"/>
      <c r="BXS824" s="72"/>
      <c r="BXT824" s="72"/>
      <c r="BXU824" s="72"/>
      <c r="BXV824" s="72"/>
      <c r="BXW824" s="72"/>
      <c r="BXX824" s="72"/>
      <c r="BXY824" s="72"/>
      <c r="BXZ824" s="72"/>
      <c r="BYA824" s="72"/>
      <c r="BYB824" s="72"/>
      <c r="BYC824" s="72"/>
      <c r="BYD824" s="72"/>
      <c r="BYE824" s="72"/>
      <c r="BYF824" s="72"/>
      <c r="BYG824" s="72"/>
      <c r="BYH824" s="72"/>
      <c r="BYI824" s="72"/>
      <c r="BYJ824" s="72"/>
      <c r="BYK824" s="72"/>
      <c r="BYL824" s="72"/>
      <c r="BYM824" s="72"/>
      <c r="BYN824" s="72"/>
      <c r="BYO824" s="72"/>
      <c r="BYP824" s="72"/>
      <c r="BYQ824" s="72"/>
      <c r="BYR824" s="72"/>
      <c r="BYS824" s="72"/>
      <c r="BYT824" s="72"/>
      <c r="BYU824" s="72"/>
      <c r="BYV824" s="72"/>
      <c r="BYW824" s="72"/>
      <c r="BYX824" s="72"/>
      <c r="BYY824" s="72"/>
      <c r="BYZ824" s="72"/>
      <c r="BZA824" s="72"/>
      <c r="BZB824" s="72"/>
      <c r="BZC824" s="72"/>
      <c r="BZD824" s="72"/>
      <c r="BZE824" s="72"/>
      <c r="BZF824" s="72"/>
      <c r="BZG824" s="72"/>
      <c r="BZH824" s="72"/>
      <c r="BZI824" s="72"/>
      <c r="BZJ824" s="72"/>
      <c r="BZK824" s="72"/>
      <c r="BZL824" s="72"/>
      <c r="BZM824" s="72"/>
      <c r="BZN824" s="72"/>
      <c r="BZO824" s="72"/>
      <c r="BZP824" s="72"/>
      <c r="BZQ824" s="72"/>
      <c r="BZR824" s="72"/>
      <c r="BZS824" s="72"/>
      <c r="BZT824" s="72"/>
      <c r="BZU824" s="72"/>
      <c r="BZV824" s="72"/>
      <c r="BZW824" s="72"/>
      <c r="BZX824" s="72"/>
      <c r="BZY824" s="72"/>
      <c r="BZZ824" s="72"/>
      <c r="CAA824" s="72"/>
      <c r="CAB824" s="72"/>
      <c r="CAC824" s="72"/>
      <c r="CAD824" s="72"/>
      <c r="CAE824" s="72"/>
      <c r="CAF824" s="72"/>
      <c r="CAG824" s="72"/>
      <c r="CAH824" s="72"/>
      <c r="CAI824" s="72"/>
      <c r="CAJ824" s="72"/>
      <c r="CAK824" s="72"/>
      <c r="CAL824" s="72"/>
      <c r="CAM824" s="72"/>
      <c r="CAN824" s="72"/>
      <c r="CAO824" s="72"/>
      <c r="CAP824" s="72"/>
      <c r="CAQ824" s="72"/>
      <c r="CAR824" s="72"/>
      <c r="CAS824" s="72"/>
      <c r="CAT824" s="72"/>
      <c r="CAU824" s="72"/>
      <c r="CAV824" s="72"/>
      <c r="CAW824" s="72"/>
      <c r="CAX824" s="72"/>
      <c r="CAY824" s="72"/>
      <c r="CAZ824" s="72"/>
      <c r="CBA824" s="72"/>
      <c r="CBB824" s="72"/>
      <c r="CBC824" s="72"/>
      <c r="CBD824" s="72"/>
      <c r="CBE824" s="72"/>
      <c r="CBF824" s="72"/>
      <c r="CBG824" s="72"/>
      <c r="CBH824" s="72"/>
      <c r="CBI824" s="72"/>
      <c r="CBJ824" s="72"/>
      <c r="CBK824" s="72"/>
      <c r="CBL824" s="72"/>
      <c r="CBM824" s="72"/>
      <c r="CBN824" s="72"/>
      <c r="CBO824" s="72"/>
      <c r="CBP824" s="72"/>
      <c r="CBQ824" s="72"/>
      <c r="CBR824" s="72"/>
      <c r="CBS824" s="72"/>
      <c r="CBT824" s="72"/>
      <c r="CBU824" s="72"/>
      <c r="CBV824" s="72"/>
      <c r="CBW824" s="72"/>
      <c r="CBX824" s="72"/>
      <c r="CBY824" s="72"/>
      <c r="CBZ824" s="72"/>
      <c r="CCA824" s="72"/>
      <c r="CCB824" s="72"/>
      <c r="CCC824" s="72"/>
      <c r="CCD824" s="72"/>
      <c r="CCE824" s="72"/>
      <c r="CCF824" s="72"/>
      <c r="CCG824" s="72"/>
      <c r="CCH824" s="72"/>
      <c r="CCI824" s="72"/>
      <c r="CCJ824" s="72"/>
      <c r="CCK824" s="72"/>
      <c r="CCL824" s="72"/>
      <c r="CCM824" s="72"/>
      <c r="CCN824" s="72"/>
      <c r="CCO824" s="72"/>
      <c r="CCP824" s="72"/>
      <c r="CCQ824" s="72"/>
      <c r="CCR824" s="72"/>
      <c r="CCS824" s="72"/>
      <c r="CCT824" s="72"/>
      <c r="CCU824" s="72"/>
      <c r="CCV824" s="72"/>
      <c r="CCW824" s="72"/>
      <c r="CCX824" s="72"/>
      <c r="CCY824" s="72"/>
      <c r="CCZ824" s="72"/>
      <c r="CDA824" s="72"/>
      <c r="CDB824" s="72"/>
      <c r="CDC824" s="72"/>
      <c r="CDD824" s="72"/>
      <c r="CDE824" s="72"/>
      <c r="CDF824" s="72"/>
      <c r="CDG824" s="72"/>
      <c r="CDH824" s="72"/>
      <c r="CDI824" s="72"/>
      <c r="CDJ824" s="72"/>
      <c r="CDK824" s="72"/>
      <c r="CDL824" s="72"/>
      <c r="CDM824" s="72"/>
      <c r="CDN824" s="72"/>
      <c r="CDO824" s="72"/>
      <c r="CDP824" s="72"/>
      <c r="CDQ824" s="72"/>
      <c r="CDR824" s="72"/>
      <c r="CDS824" s="72"/>
      <c r="CDT824" s="72"/>
      <c r="CDU824" s="72"/>
      <c r="CDV824" s="72"/>
      <c r="CDW824" s="72"/>
      <c r="CDX824" s="72"/>
      <c r="CDY824" s="72"/>
      <c r="CDZ824" s="72"/>
      <c r="CEA824" s="72"/>
      <c r="CEB824" s="72"/>
      <c r="CEC824" s="72"/>
      <c r="CED824" s="72"/>
      <c r="CEE824" s="72"/>
      <c r="CEF824" s="72"/>
      <c r="CEG824" s="72"/>
      <c r="CEH824" s="72"/>
      <c r="CEI824" s="72"/>
      <c r="CEJ824" s="72"/>
      <c r="CEK824" s="72"/>
      <c r="CEL824" s="72"/>
      <c r="CEM824" s="72"/>
      <c r="CEN824" s="72"/>
      <c r="CEO824" s="72"/>
      <c r="CEP824" s="72"/>
      <c r="CEQ824" s="72"/>
      <c r="CER824" s="72"/>
      <c r="CES824" s="72"/>
      <c r="CET824" s="72"/>
      <c r="CEU824" s="72"/>
      <c r="CEV824" s="72"/>
      <c r="CEW824" s="72"/>
      <c r="CEX824" s="72"/>
      <c r="CEY824" s="72"/>
      <c r="CEZ824" s="72"/>
      <c r="CFA824" s="72"/>
      <c r="CFB824" s="72"/>
      <c r="CFC824" s="72"/>
      <c r="CFD824" s="72"/>
      <c r="CFE824" s="72"/>
      <c r="CFF824" s="72"/>
      <c r="CFG824" s="72"/>
      <c r="CFH824" s="72"/>
      <c r="CFI824" s="72"/>
      <c r="CFJ824" s="72"/>
      <c r="CFK824" s="72"/>
      <c r="CFL824" s="72"/>
      <c r="CFM824" s="72"/>
      <c r="CFN824" s="72"/>
      <c r="CFO824" s="72"/>
      <c r="CFP824" s="72"/>
      <c r="CFQ824" s="72"/>
      <c r="CFR824" s="72"/>
      <c r="CFS824" s="72"/>
      <c r="CFT824" s="72"/>
      <c r="CFU824" s="72"/>
      <c r="CFV824" s="72"/>
      <c r="CFW824" s="72"/>
      <c r="CFX824" s="72"/>
      <c r="CFY824" s="72"/>
      <c r="CFZ824" s="72"/>
      <c r="CGA824" s="72"/>
      <c r="CGB824" s="72"/>
      <c r="CGC824" s="72"/>
      <c r="CGD824" s="72"/>
      <c r="CGE824" s="72"/>
      <c r="CGF824" s="72"/>
      <c r="CGG824" s="72"/>
      <c r="CGH824" s="72"/>
      <c r="CGI824" s="72"/>
      <c r="CGJ824" s="72"/>
      <c r="CGK824" s="72"/>
      <c r="CGL824" s="72"/>
      <c r="CGM824" s="72"/>
      <c r="CGN824" s="72"/>
      <c r="CGO824" s="72"/>
      <c r="CGP824" s="72"/>
      <c r="CGQ824" s="72"/>
      <c r="CGR824" s="72"/>
      <c r="CGS824" s="72"/>
      <c r="CGT824" s="72"/>
      <c r="CGU824" s="72"/>
      <c r="CGV824" s="72"/>
      <c r="CGW824" s="72"/>
      <c r="CGX824" s="72"/>
      <c r="CGY824" s="72"/>
      <c r="CGZ824" s="72"/>
      <c r="CHA824" s="72"/>
      <c r="CHB824" s="72"/>
      <c r="CHC824" s="72"/>
      <c r="CHD824" s="72"/>
      <c r="CHE824" s="72"/>
      <c r="CHF824" s="72"/>
      <c r="CHG824" s="72"/>
      <c r="CHH824" s="72"/>
      <c r="CHI824" s="72"/>
      <c r="CHJ824" s="72"/>
      <c r="CHK824" s="72"/>
      <c r="CHL824" s="72"/>
      <c r="CHM824" s="72"/>
      <c r="CHN824" s="72"/>
      <c r="CHO824" s="72"/>
      <c r="CHP824" s="72"/>
      <c r="CHQ824" s="72"/>
      <c r="CHR824" s="72"/>
      <c r="CHS824" s="72"/>
      <c r="CHT824" s="72"/>
      <c r="CHU824" s="72"/>
      <c r="CHV824" s="72"/>
      <c r="CHW824" s="72"/>
      <c r="CHX824" s="72"/>
      <c r="CHY824" s="72"/>
      <c r="CHZ824" s="72"/>
      <c r="CIA824" s="72"/>
      <c r="CIB824" s="72"/>
      <c r="CIC824" s="72"/>
      <c r="CID824" s="72"/>
      <c r="CIE824" s="72"/>
      <c r="CIF824" s="72"/>
      <c r="CIG824" s="72"/>
      <c r="CIH824" s="72"/>
      <c r="CII824" s="72"/>
      <c r="CIJ824" s="72"/>
      <c r="CIK824" s="72"/>
      <c r="CIL824" s="72"/>
      <c r="CIM824" s="72"/>
      <c r="CIN824" s="72"/>
      <c r="CIO824" s="72"/>
      <c r="CIP824" s="72"/>
      <c r="CIQ824" s="72"/>
      <c r="CIR824" s="72"/>
      <c r="CIS824" s="72"/>
      <c r="CIT824" s="72"/>
      <c r="CIU824" s="72"/>
      <c r="CIV824" s="72"/>
      <c r="CIW824" s="72"/>
      <c r="CIX824" s="72"/>
      <c r="CIY824" s="72"/>
      <c r="CIZ824" s="72"/>
      <c r="CJA824" s="72"/>
      <c r="CJB824" s="72"/>
      <c r="CJC824" s="72"/>
      <c r="CJD824" s="72"/>
      <c r="CJE824" s="72"/>
      <c r="CJF824" s="72"/>
      <c r="CJG824" s="72"/>
      <c r="CJH824" s="72"/>
      <c r="CJI824" s="72"/>
      <c r="CJJ824" s="72"/>
      <c r="CJK824" s="72"/>
      <c r="CJL824" s="72"/>
      <c r="CJM824" s="72"/>
      <c r="CJN824" s="72"/>
      <c r="CJO824" s="72"/>
      <c r="CJP824" s="72"/>
      <c r="CJQ824" s="72"/>
      <c r="CJR824" s="72"/>
      <c r="CJS824" s="72"/>
      <c r="CJT824" s="72"/>
      <c r="CJU824" s="72"/>
      <c r="CJV824" s="72"/>
      <c r="CJW824" s="72"/>
      <c r="CJX824" s="72"/>
      <c r="CJY824" s="72"/>
      <c r="CJZ824" s="72"/>
      <c r="CKA824" s="72"/>
      <c r="CKB824" s="72"/>
      <c r="CKC824" s="72"/>
      <c r="CKD824" s="72"/>
      <c r="CKE824" s="72"/>
      <c r="CKF824" s="72"/>
      <c r="CKG824" s="72"/>
      <c r="CKH824" s="72"/>
      <c r="CKI824" s="72"/>
      <c r="CKJ824" s="72"/>
      <c r="CKK824" s="72"/>
      <c r="CKL824" s="72"/>
      <c r="CKM824" s="72"/>
      <c r="CKN824" s="72"/>
      <c r="CKO824" s="72"/>
      <c r="CKP824" s="72"/>
      <c r="CKQ824" s="72"/>
      <c r="CKR824" s="72"/>
      <c r="CKS824" s="72"/>
      <c r="CKT824" s="72"/>
      <c r="CKU824" s="72"/>
      <c r="CKV824" s="72"/>
      <c r="CKW824" s="72"/>
      <c r="CKX824" s="72"/>
      <c r="CKY824" s="72"/>
      <c r="CKZ824" s="72"/>
      <c r="CLA824" s="72"/>
      <c r="CLB824" s="72"/>
      <c r="CLC824" s="72"/>
      <c r="CLD824" s="72"/>
      <c r="CLE824" s="72"/>
      <c r="CLF824" s="72"/>
      <c r="CLG824" s="72"/>
      <c r="CLH824" s="72"/>
      <c r="CLI824" s="72"/>
      <c r="CLJ824" s="72"/>
      <c r="CLK824" s="72"/>
      <c r="CLL824" s="72"/>
      <c r="CLM824" s="72"/>
      <c r="CLN824" s="72"/>
      <c r="CLO824" s="72"/>
      <c r="CLP824" s="72"/>
      <c r="CLQ824" s="72"/>
      <c r="CLR824" s="72"/>
      <c r="CLS824" s="72"/>
      <c r="CLT824" s="72"/>
      <c r="CLU824" s="72"/>
      <c r="CLV824" s="72"/>
      <c r="CLW824" s="72"/>
      <c r="CLX824" s="72"/>
      <c r="CLY824" s="72"/>
      <c r="CLZ824" s="72"/>
      <c r="CMA824" s="72"/>
      <c r="CMB824" s="72"/>
      <c r="CMC824" s="72"/>
      <c r="CMD824" s="72"/>
      <c r="CME824" s="72"/>
      <c r="CMF824" s="72"/>
      <c r="CMG824" s="72"/>
      <c r="CMH824" s="72"/>
      <c r="CMI824" s="72"/>
      <c r="CMJ824" s="72"/>
      <c r="CMK824" s="72"/>
      <c r="CML824" s="72"/>
      <c r="CMM824" s="72"/>
      <c r="CMN824" s="72"/>
      <c r="CMO824" s="72"/>
      <c r="CMP824" s="72"/>
      <c r="CMQ824" s="72"/>
      <c r="CMR824" s="72"/>
      <c r="CMS824" s="72"/>
      <c r="CMT824" s="72"/>
      <c r="CMU824" s="72"/>
      <c r="CMV824" s="72"/>
      <c r="CMW824" s="72"/>
      <c r="CMX824" s="72"/>
      <c r="CMY824" s="72"/>
      <c r="CMZ824" s="72"/>
      <c r="CNA824" s="72"/>
      <c r="CNB824" s="72"/>
      <c r="CNC824" s="72"/>
      <c r="CND824" s="72"/>
      <c r="CNE824" s="72"/>
      <c r="CNF824" s="72"/>
      <c r="CNG824" s="72"/>
      <c r="CNH824" s="72"/>
      <c r="CNI824" s="72"/>
      <c r="CNJ824" s="72"/>
      <c r="CNK824" s="72"/>
      <c r="CNL824" s="72"/>
      <c r="CNM824" s="72"/>
      <c r="CNN824" s="72"/>
      <c r="CNO824" s="72"/>
      <c r="CNP824" s="72"/>
      <c r="CNQ824" s="72"/>
      <c r="CNR824" s="72"/>
      <c r="CNS824" s="72"/>
      <c r="CNT824" s="72"/>
      <c r="CNU824" s="72"/>
      <c r="CNV824" s="72"/>
      <c r="CNW824" s="72"/>
      <c r="CNX824" s="72"/>
      <c r="CNY824" s="72"/>
      <c r="CNZ824" s="72"/>
      <c r="COA824" s="72"/>
      <c r="COB824" s="72"/>
      <c r="COC824" s="72"/>
      <c r="COD824" s="72"/>
      <c r="COE824" s="72"/>
      <c r="COF824" s="72"/>
      <c r="COG824" s="72"/>
      <c r="COH824" s="72"/>
      <c r="COI824" s="72"/>
      <c r="COJ824" s="72"/>
      <c r="COK824" s="72"/>
      <c r="COL824" s="72"/>
      <c r="COM824" s="72"/>
      <c r="CON824" s="72"/>
      <c r="COO824" s="72"/>
      <c r="COP824" s="72"/>
      <c r="COQ824" s="72"/>
      <c r="COR824" s="72"/>
      <c r="COS824" s="72"/>
      <c r="COT824" s="72"/>
      <c r="COU824" s="72"/>
      <c r="COV824" s="72"/>
      <c r="COW824" s="72"/>
      <c r="COX824" s="72"/>
      <c r="COY824" s="72"/>
      <c r="COZ824" s="72"/>
      <c r="CPA824" s="72"/>
      <c r="CPB824" s="72"/>
      <c r="CPC824" s="72"/>
      <c r="CPD824" s="72"/>
      <c r="CPE824" s="72"/>
      <c r="CPF824" s="72"/>
      <c r="CPG824" s="72"/>
      <c r="CPH824" s="72"/>
      <c r="CPI824" s="72"/>
      <c r="CPJ824" s="72"/>
      <c r="CPK824" s="72"/>
      <c r="CPL824" s="72"/>
      <c r="CPM824" s="72"/>
      <c r="CPN824" s="72"/>
      <c r="CPO824" s="72"/>
      <c r="CPP824" s="72"/>
      <c r="CPQ824" s="72"/>
      <c r="CPR824" s="72"/>
      <c r="CPS824" s="72"/>
      <c r="CPT824" s="72"/>
      <c r="CPU824" s="72"/>
      <c r="CPV824" s="72"/>
      <c r="CPW824" s="72"/>
      <c r="CPX824" s="72"/>
      <c r="CPY824" s="72"/>
      <c r="CPZ824" s="72"/>
      <c r="CQA824" s="72"/>
      <c r="CQB824" s="72"/>
      <c r="CQC824" s="72"/>
      <c r="CQD824" s="72"/>
      <c r="CQE824" s="72"/>
      <c r="CQF824" s="72"/>
      <c r="CQG824" s="72"/>
      <c r="CQH824" s="72"/>
      <c r="CQI824" s="72"/>
      <c r="CQJ824" s="72"/>
      <c r="CQK824" s="72"/>
      <c r="CQL824" s="72"/>
      <c r="CQM824" s="72"/>
      <c r="CQN824" s="72"/>
      <c r="CQO824" s="72"/>
      <c r="CQP824" s="72"/>
      <c r="CQQ824" s="72"/>
      <c r="CQR824" s="72"/>
      <c r="CQS824" s="72"/>
      <c r="CQT824" s="72"/>
      <c r="CQU824" s="72"/>
      <c r="CQV824" s="72"/>
      <c r="CQW824" s="72"/>
      <c r="CQX824" s="72"/>
      <c r="CQY824" s="72"/>
      <c r="CQZ824" s="72"/>
      <c r="CRA824" s="72"/>
      <c r="CRB824" s="72"/>
      <c r="CRC824" s="72"/>
      <c r="CRD824" s="72"/>
      <c r="CRE824" s="72"/>
      <c r="CRF824" s="72"/>
      <c r="CRG824" s="72"/>
      <c r="CRH824" s="72"/>
      <c r="CRI824" s="72"/>
      <c r="CRJ824" s="72"/>
      <c r="CRK824" s="72"/>
      <c r="CRL824" s="72"/>
      <c r="CRM824" s="72"/>
      <c r="CRN824" s="72"/>
      <c r="CRO824" s="72"/>
      <c r="CRP824" s="72"/>
      <c r="CRQ824" s="72"/>
      <c r="CRR824" s="72"/>
      <c r="CRS824" s="72"/>
      <c r="CRT824" s="72"/>
      <c r="CRU824" s="72"/>
      <c r="CRV824" s="72"/>
      <c r="CRW824" s="72"/>
      <c r="CRX824" s="72"/>
      <c r="CRY824" s="72"/>
      <c r="CRZ824" s="72"/>
      <c r="CSA824" s="72"/>
      <c r="CSB824" s="72"/>
      <c r="CSC824" s="72"/>
      <c r="CSD824" s="72"/>
      <c r="CSE824" s="72"/>
      <c r="CSF824" s="72"/>
      <c r="CSG824" s="72"/>
      <c r="CSH824" s="72"/>
      <c r="CSI824" s="72"/>
      <c r="CSJ824" s="72"/>
      <c r="CSK824" s="72"/>
      <c r="CSL824" s="72"/>
      <c r="CSM824" s="72"/>
      <c r="CSN824" s="72"/>
      <c r="CSO824" s="72"/>
      <c r="CSP824" s="72"/>
      <c r="CSQ824" s="72"/>
      <c r="CSR824" s="72"/>
      <c r="CSS824" s="72"/>
      <c r="CST824" s="72"/>
      <c r="CSU824" s="72"/>
      <c r="CSV824" s="72"/>
      <c r="CSW824" s="72"/>
      <c r="CSX824" s="72"/>
      <c r="CSY824" s="72"/>
      <c r="CSZ824" s="72"/>
      <c r="CTA824" s="72"/>
      <c r="CTB824" s="72"/>
      <c r="CTC824" s="72"/>
      <c r="CTD824" s="72"/>
      <c r="CTE824" s="72"/>
      <c r="CTF824" s="72"/>
      <c r="CTG824" s="72"/>
      <c r="CTH824" s="72"/>
      <c r="CTI824" s="72"/>
      <c r="CTJ824" s="72"/>
      <c r="CTK824" s="72"/>
      <c r="CTL824" s="72"/>
      <c r="CTM824" s="72"/>
      <c r="CTN824" s="72"/>
      <c r="CTO824" s="72"/>
      <c r="CTP824" s="72"/>
      <c r="CTQ824" s="72"/>
      <c r="CTR824" s="72"/>
      <c r="CTS824" s="72"/>
      <c r="CTT824" s="72"/>
      <c r="CTU824" s="72"/>
      <c r="CTV824" s="72"/>
      <c r="CTW824" s="72"/>
      <c r="CTX824" s="72"/>
      <c r="CTY824" s="72"/>
      <c r="CTZ824" s="72"/>
      <c r="CUA824" s="72"/>
      <c r="CUB824" s="72"/>
      <c r="CUC824" s="72"/>
      <c r="CUD824" s="72"/>
      <c r="CUE824" s="72"/>
      <c r="CUF824" s="72"/>
      <c r="CUG824" s="72"/>
      <c r="CUH824" s="72"/>
      <c r="CUI824" s="72"/>
      <c r="CUJ824" s="72"/>
      <c r="CUK824" s="72"/>
      <c r="CUL824" s="72"/>
      <c r="CUM824" s="72"/>
      <c r="CUN824" s="72"/>
      <c r="CUO824" s="72"/>
      <c r="CUP824" s="72"/>
      <c r="CUQ824" s="72"/>
      <c r="CUR824" s="72"/>
      <c r="CUS824" s="72"/>
      <c r="CUT824" s="72"/>
      <c r="CUU824" s="72"/>
      <c r="CUV824" s="72"/>
      <c r="CUW824" s="72"/>
      <c r="CUX824" s="72"/>
      <c r="CUY824" s="72"/>
      <c r="CUZ824" s="72"/>
      <c r="CVA824" s="72"/>
      <c r="CVB824" s="72"/>
      <c r="CVC824" s="72"/>
      <c r="CVD824" s="72"/>
      <c r="CVE824" s="72"/>
      <c r="CVF824" s="72"/>
      <c r="CVG824" s="72"/>
      <c r="CVH824" s="72"/>
      <c r="CVI824" s="72"/>
      <c r="CVJ824" s="72"/>
      <c r="CVK824" s="72"/>
      <c r="CVL824" s="72"/>
      <c r="CVM824" s="72"/>
      <c r="CVN824" s="72"/>
      <c r="CVO824" s="72"/>
      <c r="CVP824" s="72"/>
      <c r="CVQ824" s="72"/>
      <c r="CVR824" s="72"/>
      <c r="CVS824" s="72"/>
      <c r="CVT824" s="72"/>
      <c r="CVU824" s="72"/>
      <c r="CVV824" s="72"/>
      <c r="CVW824" s="72"/>
      <c r="CVX824" s="72"/>
      <c r="CVY824" s="72"/>
      <c r="CVZ824" s="72"/>
      <c r="CWA824" s="72"/>
      <c r="CWB824" s="72"/>
      <c r="CWC824" s="72"/>
      <c r="CWD824" s="72"/>
      <c r="CWE824" s="72"/>
      <c r="CWF824" s="72"/>
      <c r="CWG824" s="72"/>
      <c r="CWH824" s="72"/>
      <c r="CWI824" s="72"/>
      <c r="CWJ824" s="72"/>
      <c r="CWK824" s="72"/>
      <c r="CWL824" s="72"/>
      <c r="CWM824" s="72"/>
      <c r="CWN824" s="72"/>
      <c r="CWO824" s="72"/>
      <c r="CWP824" s="72"/>
      <c r="CWQ824" s="72"/>
      <c r="CWR824" s="72"/>
      <c r="CWS824" s="72"/>
      <c r="CWT824" s="72"/>
      <c r="CWU824" s="72"/>
      <c r="CWV824" s="72"/>
      <c r="CWW824" s="72"/>
      <c r="CWX824" s="72"/>
      <c r="CWY824" s="72"/>
      <c r="CWZ824" s="72"/>
      <c r="CXA824" s="72"/>
      <c r="CXB824" s="72"/>
      <c r="CXC824" s="72"/>
      <c r="CXD824" s="72"/>
      <c r="CXE824" s="72"/>
      <c r="CXF824" s="72"/>
      <c r="CXG824" s="72"/>
      <c r="CXH824" s="72"/>
      <c r="CXI824" s="72"/>
      <c r="CXJ824" s="72"/>
      <c r="CXK824" s="72"/>
      <c r="CXL824" s="72"/>
      <c r="CXM824" s="72"/>
      <c r="CXN824" s="72"/>
      <c r="CXO824" s="72"/>
      <c r="CXP824" s="72"/>
      <c r="CXQ824" s="72"/>
      <c r="CXR824" s="72"/>
      <c r="CXS824" s="72"/>
      <c r="CXT824" s="72"/>
      <c r="CXU824" s="72"/>
      <c r="CXV824" s="72"/>
      <c r="CXW824" s="72"/>
      <c r="CXX824" s="72"/>
      <c r="CXY824" s="72"/>
      <c r="CXZ824" s="72"/>
      <c r="CYA824" s="72"/>
      <c r="CYB824" s="72"/>
      <c r="CYC824" s="72"/>
      <c r="CYD824" s="72"/>
      <c r="CYE824" s="72"/>
      <c r="CYF824" s="72"/>
      <c r="CYG824" s="72"/>
      <c r="CYH824" s="72"/>
      <c r="CYI824" s="72"/>
      <c r="CYJ824" s="72"/>
      <c r="CYK824" s="72"/>
      <c r="CYL824" s="72"/>
      <c r="CYM824" s="72"/>
      <c r="CYN824" s="72"/>
      <c r="CYO824" s="72"/>
      <c r="CYP824" s="72"/>
      <c r="CYQ824" s="72"/>
      <c r="CYR824" s="72"/>
      <c r="CYS824" s="72"/>
      <c r="CYT824" s="72"/>
      <c r="CYU824" s="72"/>
      <c r="CYV824" s="72"/>
      <c r="CYW824" s="72"/>
      <c r="CYX824" s="72"/>
      <c r="CYY824" s="72"/>
      <c r="CYZ824" s="72"/>
      <c r="CZA824" s="72"/>
      <c r="CZB824" s="72"/>
      <c r="CZC824" s="72"/>
      <c r="CZD824" s="72"/>
      <c r="CZE824" s="72"/>
      <c r="CZF824" s="72"/>
      <c r="CZG824" s="72"/>
      <c r="CZH824" s="72"/>
      <c r="CZI824" s="72"/>
      <c r="CZJ824" s="72"/>
      <c r="CZK824" s="72"/>
      <c r="CZL824" s="72"/>
      <c r="CZM824" s="72"/>
      <c r="CZN824" s="72"/>
      <c r="CZO824" s="72"/>
      <c r="CZP824" s="72"/>
      <c r="CZQ824" s="72"/>
      <c r="CZR824" s="72"/>
      <c r="CZS824" s="72"/>
      <c r="CZT824" s="72"/>
      <c r="CZU824" s="72"/>
      <c r="CZV824" s="72"/>
      <c r="CZW824" s="72"/>
      <c r="CZX824" s="72"/>
      <c r="CZY824" s="72"/>
      <c r="CZZ824" s="72"/>
      <c r="DAA824" s="72"/>
      <c r="DAB824" s="72"/>
      <c r="DAC824" s="72"/>
      <c r="DAD824" s="72"/>
      <c r="DAE824" s="72"/>
      <c r="DAF824" s="72"/>
      <c r="DAG824" s="72"/>
      <c r="DAH824" s="72"/>
      <c r="DAI824" s="72"/>
      <c r="DAJ824" s="72"/>
      <c r="DAK824" s="72"/>
      <c r="DAL824" s="72"/>
      <c r="DAM824" s="72"/>
      <c r="DAN824" s="72"/>
      <c r="DAO824" s="72"/>
      <c r="DAP824" s="72"/>
      <c r="DAQ824" s="72"/>
      <c r="DAR824" s="72"/>
      <c r="DAS824" s="72"/>
      <c r="DAT824" s="72"/>
      <c r="DAU824" s="72"/>
      <c r="DAV824" s="72"/>
      <c r="DAW824" s="72"/>
      <c r="DAX824" s="72"/>
      <c r="DAY824" s="72"/>
      <c r="DAZ824" s="72"/>
      <c r="DBA824" s="72"/>
      <c r="DBB824" s="72"/>
      <c r="DBC824" s="72"/>
      <c r="DBD824" s="72"/>
      <c r="DBE824" s="72"/>
      <c r="DBF824" s="72"/>
      <c r="DBG824" s="72"/>
      <c r="DBH824" s="72"/>
      <c r="DBI824" s="72"/>
      <c r="DBJ824" s="72"/>
      <c r="DBK824" s="72"/>
      <c r="DBL824" s="72"/>
      <c r="DBM824" s="72"/>
      <c r="DBN824" s="72"/>
      <c r="DBO824" s="72"/>
      <c r="DBP824" s="72"/>
      <c r="DBQ824" s="72"/>
      <c r="DBR824" s="72"/>
      <c r="DBS824" s="72"/>
      <c r="DBT824" s="72"/>
      <c r="DBU824" s="72"/>
      <c r="DBV824" s="72"/>
      <c r="DBW824" s="72"/>
      <c r="DBX824" s="72"/>
      <c r="DBY824" s="72"/>
      <c r="DBZ824" s="72"/>
      <c r="DCA824" s="72"/>
      <c r="DCB824" s="72"/>
      <c r="DCC824" s="72"/>
      <c r="DCD824" s="72"/>
      <c r="DCE824" s="72"/>
      <c r="DCF824" s="72"/>
      <c r="DCG824" s="72"/>
      <c r="DCH824" s="72"/>
      <c r="DCI824" s="72"/>
      <c r="DCJ824" s="72"/>
      <c r="DCK824" s="72"/>
      <c r="DCL824" s="72"/>
      <c r="DCM824" s="72"/>
      <c r="DCN824" s="72"/>
      <c r="DCO824" s="72"/>
      <c r="DCP824" s="72"/>
      <c r="DCQ824" s="72"/>
      <c r="DCR824" s="72"/>
      <c r="DCS824" s="72"/>
      <c r="DCT824" s="72"/>
      <c r="DCU824" s="72"/>
      <c r="DCV824" s="72"/>
      <c r="DCW824" s="72"/>
      <c r="DCX824" s="72"/>
      <c r="DCY824" s="72"/>
      <c r="DCZ824" s="72"/>
      <c r="DDA824" s="72"/>
      <c r="DDB824" s="72"/>
      <c r="DDC824" s="72"/>
      <c r="DDD824" s="72"/>
      <c r="DDE824" s="72"/>
      <c r="DDF824" s="72"/>
      <c r="DDG824" s="72"/>
      <c r="DDH824" s="72"/>
      <c r="DDI824" s="72"/>
      <c r="DDJ824" s="72"/>
      <c r="DDK824" s="72"/>
      <c r="DDL824" s="72"/>
      <c r="DDM824" s="72"/>
      <c r="DDN824" s="72"/>
      <c r="DDO824" s="72"/>
      <c r="DDP824" s="72"/>
      <c r="DDQ824" s="72"/>
      <c r="DDR824" s="72"/>
      <c r="DDS824" s="72"/>
      <c r="DDT824" s="72"/>
      <c r="DDU824" s="72"/>
      <c r="DDV824" s="72"/>
      <c r="DDW824" s="72"/>
      <c r="DDX824" s="72"/>
      <c r="DDY824" s="72"/>
      <c r="DDZ824" s="72"/>
      <c r="DEA824" s="72"/>
      <c r="DEB824" s="72"/>
      <c r="DEC824" s="72"/>
      <c r="DED824" s="72"/>
      <c r="DEE824" s="72"/>
      <c r="DEF824" s="72"/>
      <c r="DEG824" s="72"/>
      <c r="DEH824" s="72"/>
      <c r="DEI824" s="72"/>
      <c r="DEJ824" s="72"/>
      <c r="DEK824" s="72"/>
      <c r="DEL824" s="72"/>
      <c r="DEM824" s="72"/>
      <c r="DEN824" s="72"/>
      <c r="DEO824" s="72"/>
      <c r="DEP824" s="72"/>
      <c r="DEQ824" s="72"/>
      <c r="DER824" s="72"/>
      <c r="DES824" s="72"/>
      <c r="DET824" s="72"/>
      <c r="DEU824" s="72"/>
      <c r="DEV824" s="72"/>
      <c r="DEW824" s="72"/>
      <c r="DEX824" s="72"/>
      <c r="DEY824" s="72"/>
      <c r="DEZ824" s="72"/>
      <c r="DFA824" s="72"/>
      <c r="DFB824" s="72"/>
      <c r="DFC824" s="72"/>
      <c r="DFD824" s="72"/>
      <c r="DFE824" s="72"/>
      <c r="DFF824" s="72"/>
      <c r="DFG824" s="72"/>
      <c r="DFH824" s="72"/>
      <c r="DFI824" s="72"/>
      <c r="DFJ824" s="72"/>
      <c r="DFK824" s="72"/>
      <c r="DFL824" s="72"/>
      <c r="DFM824" s="72"/>
      <c r="DFN824" s="72"/>
      <c r="DFO824" s="72"/>
      <c r="DFP824" s="72"/>
      <c r="DFQ824" s="72"/>
      <c r="DFR824" s="72"/>
      <c r="DFS824" s="72"/>
      <c r="DFT824" s="72"/>
      <c r="DFU824" s="72"/>
      <c r="DFV824" s="72"/>
      <c r="DFW824" s="72"/>
      <c r="DFX824" s="72"/>
      <c r="DFY824" s="72"/>
      <c r="DFZ824" s="72"/>
      <c r="DGA824" s="72"/>
      <c r="DGB824" s="72"/>
      <c r="DGC824" s="72"/>
      <c r="DGD824" s="72"/>
      <c r="DGE824" s="72"/>
      <c r="DGF824" s="72"/>
      <c r="DGG824" s="72"/>
      <c r="DGH824" s="72"/>
      <c r="DGI824" s="72"/>
      <c r="DGJ824" s="72"/>
      <c r="DGK824" s="72"/>
      <c r="DGL824" s="72"/>
      <c r="DGM824" s="72"/>
      <c r="DGN824" s="72"/>
      <c r="DGO824" s="72"/>
      <c r="DGP824" s="72"/>
      <c r="DGQ824" s="72"/>
      <c r="DGR824" s="72"/>
      <c r="DGS824" s="72"/>
      <c r="DGT824" s="72"/>
      <c r="DGU824" s="72"/>
      <c r="DGV824" s="72"/>
      <c r="DGW824" s="72"/>
      <c r="DGX824" s="72"/>
      <c r="DGY824" s="72"/>
      <c r="DGZ824" s="72"/>
      <c r="DHA824" s="72"/>
      <c r="DHB824" s="72"/>
      <c r="DHC824" s="72"/>
      <c r="DHD824" s="72"/>
      <c r="DHE824" s="72"/>
      <c r="DHF824" s="72"/>
      <c r="DHG824" s="72"/>
      <c r="DHH824" s="72"/>
      <c r="DHI824" s="72"/>
      <c r="DHJ824" s="72"/>
      <c r="DHK824" s="72"/>
      <c r="DHL824" s="72"/>
      <c r="DHM824" s="72"/>
      <c r="DHN824" s="72"/>
      <c r="DHO824" s="72"/>
      <c r="DHP824" s="72"/>
      <c r="DHQ824" s="72"/>
      <c r="DHR824" s="72"/>
      <c r="DHS824" s="72"/>
      <c r="DHT824" s="72"/>
      <c r="DHU824" s="72"/>
      <c r="DHV824" s="72"/>
      <c r="DHW824" s="72"/>
      <c r="DHX824" s="72"/>
      <c r="DHY824" s="72"/>
      <c r="DHZ824" s="72"/>
      <c r="DIA824" s="72"/>
      <c r="DIB824" s="72"/>
      <c r="DIC824" s="72"/>
      <c r="DID824" s="72"/>
      <c r="DIE824" s="72"/>
      <c r="DIF824" s="72"/>
      <c r="DIG824" s="72"/>
      <c r="DIH824" s="72"/>
      <c r="DII824" s="72"/>
      <c r="DIJ824" s="72"/>
      <c r="DIK824" s="72"/>
      <c r="DIL824" s="72"/>
      <c r="DIM824" s="72"/>
      <c r="DIN824" s="72"/>
      <c r="DIO824" s="72"/>
      <c r="DIP824" s="72"/>
      <c r="DIQ824" s="72"/>
      <c r="DIR824" s="72"/>
      <c r="DIS824" s="72"/>
      <c r="DIT824" s="72"/>
      <c r="DIU824" s="72"/>
      <c r="DIV824" s="72"/>
      <c r="DIW824" s="72"/>
      <c r="DIX824" s="72"/>
      <c r="DIY824" s="72"/>
      <c r="DIZ824" s="72"/>
      <c r="DJA824" s="72"/>
      <c r="DJB824" s="72"/>
      <c r="DJC824" s="72"/>
      <c r="DJD824" s="72"/>
      <c r="DJE824" s="72"/>
      <c r="DJF824" s="72"/>
      <c r="DJG824" s="72"/>
      <c r="DJH824" s="72"/>
      <c r="DJI824" s="72"/>
      <c r="DJJ824" s="72"/>
      <c r="DJK824" s="72"/>
      <c r="DJL824" s="72"/>
      <c r="DJM824" s="72"/>
      <c r="DJN824" s="72"/>
      <c r="DJO824" s="72"/>
      <c r="DJP824" s="72"/>
      <c r="DJQ824" s="72"/>
      <c r="DJR824" s="72"/>
      <c r="DJS824" s="72"/>
      <c r="DJT824" s="72"/>
      <c r="DJU824" s="72"/>
      <c r="DJV824" s="72"/>
      <c r="DJW824" s="72"/>
      <c r="DJX824" s="72"/>
      <c r="DJY824" s="72"/>
      <c r="DJZ824" s="72"/>
      <c r="DKA824" s="72"/>
      <c r="DKB824" s="72"/>
      <c r="DKC824" s="72"/>
      <c r="DKD824" s="72"/>
      <c r="DKE824" s="72"/>
      <c r="DKF824" s="72"/>
      <c r="DKG824" s="72"/>
      <c r="DKH824" s="72"/>
      <c r="DKI824" s="72"/>
      <c r="DKJ824" s="72"/>
      <c r="DKK824" s="72"/>
      <c r="DKL824" s="72"/>
      <c r="DKM824" s="72"/>
      <c r="DKN824" s="72"/>
      <c r="DKO824" s="72"/>
      <c r="DKP824" s="72"/>
      <c r="DKQ824" s="72"/>
      <c r="DKR824" s="72"/>
      <c r="DKS824" s="72"/>
      <c r="DKT824" s="72"/>
      <c r="DKU824" s="72"/>
      <c r="DKV824" s="72"/>
      <c r="DKW824" s="72"/>
      <c r="DKX824" s="72"/>
      <c r="DKY824" s="72"/>
      <c r="DKZ824" s="72"/>
      <c r="DLA824" s="72"/>
      <c r="DLB824" s="72"/>
      <c r="DLC824" s="72"/>
      <c r="DLD824" s="72"/>
      <c r="DLE824" s="72"/>
      <c r="DLF824" s="72"/>
      <c r="DLG824" s="72"/>
      <c r="DLH824" s="72"/>
      <c r="DLI824" s="72"/>
      <c r="DLJ824" s="72"/>
      <c r="DLK824" s="72"/>
      <c r="DLL824" s="72"/>
      <c r="DLM824" s="72"/>
      <c r="DLN824" s="72"/>
      <c r="DLO824" s="72"/>
      <c r="DLP824" s="72"/>
      <c r="DLQ824" s="72"/>
      <c r="DLR824" s="72"/>
      <c r="DLS824" s="72"/>
      <c r="DLT824" s="72"/>
      <c r="DLU824" s="72"/>
      <c r="DLV824" s="72"/>
      <c r="DLW824" s="72"/>
      <c r="DLX824" s="72"/>
      <c r="DLY824" s="72"/>
      <c r="DLZ824" s="72"/>
      <c r="DMA824" s="72"/>
      <c r="DMB824" s="72"/>
      <c r="DMC824" s="72"/>
      <c r="DMD824" s="72"/>
      <c r="DME824" s="72"/>
      <c r="DMF824" s="72"/>
      <c r="DMG824" s="72"/>
      <c r="DMH824" s="72"/>
      <c r="DMI824" s="72"/>
      <c r="DMJ824" s="72"/>
      <c r="DMK824" s="72"/>
      <c r="DML824" s="72"/>
      <c r="DMM824" s="72"/>
      <c r="DMN824" s="72"/>
      <c r="DMO824" s="72"/>
      <c r="DMP824" s="72"/>
      <c r="DMQ824" s="72"/>
      <c r="DMR824" s="72"/>
      <c r="DMS824" s="72"/>
      <c r="DMT824" s="72"/>
      <c r="DMU824" s="72"/>
      <c r="DMV824" s="72"/>
      <c r="DMW824" s="72"/>
      <c r="DMX824" s="72"/>
      <c r="DMY824" s="72"/>
      <c r="DMZ824" s="72"/>
      <c r="DNA824" s="72"/>
      <c r="DNB824" s="72"/>
      <c r="DNC824" s="72"/>
      <c r="DND824" s="72"/>
      <c r="DNE824" s="72"/>
      <c r="DNF824" s="72"/>
      <c r="DNG824" s="72"/>
      <c r="DNH824" s="72"/>
      <c r="DNI824" s="72"/>
      <c r="DNJ824" s="72"/>
      <c r="DNK824" s="72"/>
      <c r="DNL824" s="72"/>
      <c r="DNM824" s="72"/>
      <c r="DNN824" s="72"/>
      <c r="DNO824" s="72"/>
      <c r="DNP824" s="72"/>
      <c r="DNQ824" s="72"/>
      <c r="DNR824" s="72"/>
      <c r="DNS824" s="72"/>
      <c r="DNT824" s="72"/>
      <c r="DNU824" s="72"/>
      <c r="DNV824" s="72"/>
      <c r="DNW824" s="72"/>
      <c r="DNX824" s="72"/>
      <c r="DNY824" s="72"/>
      <c r="DNZ824" s="72"/>
      <c r="DOA824" s="72"/>
      <c r="DOB824" s="72"/>
      <c r="DOC824" s="72"/>
      <c r="DOD824" s="72"/>
      <c r="DOE824" s="72"/>
      <c r="DOF824" s="72"/>
      <c r="DOG824" s="72"/>
      <c r="DOH824" s="72"/>
      <c r="DOI824" s="72"/>
      <c r="DOJ824" s="72"/>
      <c r="DOK824" s="72"/>
      <c r="DOL824" s="72"/>
      <c r="DOM824" s="72"/>
      <c r="DON824" s="72"/>
      <c r="DOO824" s="72"/>
      <c r="DOP824" s="72"/>
      <c r="DOQ824" s="72"/>
      <c r="DOR824" s="72"/>
      <c r="DOS824" s="72"/>
      <c r="DOT824" s="72"/>
      <c r="DOU824" s="72"/>
      <c r="DOV824" s="72"/>
      <c r="DOW824" s="72"/>
      <c r="DOX824" s="72"/>
      <c r="DOY824" s="72"/>
      <c r="DOZ824" s="72"/>
      <c r="DPA824" s="72"/>
      <c r="DPB824" s="72"/>
      <c r="DPC824" s="72"/>
      <c r="DPD824" s="72"/>
      <c r="DPE824" s="72"/>
      <c r="DPF824" s="72"/>
      <c r="DPG824" s="72"/>
      <c r="DPH824" s="72"/>
      <c r="DPI824" s="72"/>
      <c r="DPJ824" s="72"/>
      <c r="DPK824" s="72"/>
      <c r="DPL824" s="72"/>
      <c r="DPM824" s="72"/>
      <c r="DPN824" s="72"/>
      <c r="DPO824" s="72"/>
      <c r="DPP824" s="72"/>
      <c r="DPQ824" s="72"/>
      <c r="DPR824" s="72"/>
      <c r="DPS824" s="72"/>
      <c r="DPT824" s="72"/>
      <c r="DPU824" s="72"/>
      <c r="DPV824" s="72"/>
      <c r="DPW824" s="72"/>
      <c r="DPX824" s="72"/>
      <c r="DPY824" s="72"/>
      <c r="DPZ824" s="72"/>
      <c r="DQA824" s="72"/>
      <c r="DQB824" s="72"/>
      <c r="DQC824" s="72"/>
      <c r="DQD824" s="72"/>
      <c r="DQE824" s="72"/>
      <c r="DQF824" s="72"/>
      <c r="DQG824" s="72"/>
      <c r="DQH824" s="72"/>
      <c r="DQI824" s="72"/>
      <c r="DQJ824" s="72"/>
      <c r="DQK824" s="72"/>
      <c r="DQL824" s="72"/>
      <c r="DQM824" s="72"/>
      <c r="DQN824" s="72"/>
      <c r="DQO824" s="72"/>
      <c r="DQP824" s="72"/>
      <c r="DQQ824" s="72"/>
      <c r="DQR824" s="72"/>
      <c r="DQS824" s="72"/>
      <c r="DQT824" s="72"/>
      <c r="DQU824" s="72"/>
      <c r="DQV824" s="72"/>
      <c r="DQW824" s="72"/>
      <c r="DQX824" s="72"/>
      <c r="DQY824" s="72"/>
      <c r="DQZ824" s="72"/>
      <c r="DRA824" s="72"/>
      <c r="DRB824" s="72"/>
      <c r="DRC824" s="72"/>
      <c r="DRD824" s="72"/>
      <c r="DRE824" s="72"/>
      <c r="DRF824" s="72"/>
      <c r="DRG824" s="72"/>
      <c r="DRH824" s="72"/>
      <c r="DRI824" s="72"/>
      <c r="DRJ824" s="72"/>
      <c r="DRK824" s="72"/>
      <c r="DRL824" s="72"/>
      <c r="DRM824" s="72"/>
      <c r="DRN824" s="72"/>
      <c r="DRO824" s="72"/>
      <c r="DRP824" s="72"/>
      <c r="DRQ824" s="72"/>
      <c r="DRR824" s="72"/>
      <c r="DRS824" s="72"/>
      <c r="DRT824" s="72"/>
      <c r="DRU824" s="72"/>
      <c r="DRV824" s="72"/>
      <c r="DRW824" s="72"/>
      <c r="DRX824" s="72"/>
      <c r="DRY824" s="72"/>
      <c r="DRZ824" s="72"/>
      <c r="DSA824" s="72"/>
      <c r="DSB824" s="72"/>
      <c r="DSC824" s="72"/>
      <c r="DSD824" s="72"/>
      <c r="DSE824" s="72"/>
      <c r="DSF824" s="72"/>
      <c r="DSG824" s="72"/>
      <c r="DSH824" s="72"/>
      <c r="DSI824" s="72"/>
      <c r="DSJ824" s="72"/>
      <c r="DSK824" s="72"/>
      <c r="DSL824" s="72"/>
      <c r="DSM824" s="72"/>
      <c r="DSN824" s="72"/>
      <c r="DSO824" s="72"/>
      <c r="DSP824" s="72"/>
      <c r="DSQ824" s="72"/>
      <c r="DSR824" s="72"/>
      <c r="DSS824" s="72"/>
      <c r="DST824" s="72"/>
      <c r="DSU824" s="72"/>
      <c r="DSV824" s="72"/>
      <c r="DSW824" s="72"/>
      <c r="DSX824" s="72"/>
      <c r="DSY824" s="72"/>
      <c r="DSZ824" s="72"/>
      <c r="DTA824" s="72"/>
      <c r="DTB824" s="72"/>
      <c r="DTC824" s="72"/>
      <c r="DTD824" s="72"/>
      <c r="DTE824" s="72"/>
      <c r="DTF824" s="72"/>
      <c r="DTG824" s="72"/>
      <c r="DTH824" s="72"/>
      <c r="DTI824" s="72"/>
      <c r="DTJ824" s="72"/>
      <c r="DTK824" s="72"/>
      <c r="DTL824" s="72"/>
      <c r="DTM824" s="72"/>
      <c r="DTN824" s="72"/>
      <c r="DTO824" s="72"/>
      <c r="DTP824" s="72"/>
      <c r="DTQ824" s="72"/>
      <c r="DTR824" s="72"/>
      <c r="DTS824" s="72"/>
      <c r="DTT824" s="72"/>
      <c r="DTU824" s="72"/>
      <c r="DTV824" s="72"/>
      <c r="DTW824" s="72"/>
      <c r="DTX824" s="72"/>
      <c r="DTY824" s="72"/>
      <c r="DTZ824" s="72"/>
      <c r="DUA824" s="72"/>
      <c r="DUB824" s="72"/>
      <c r="DUC824" s="72"/>
      <c r="DUD824" s="72"/>
      <c r="DUE824" s="72"/>
      <c r="DUF824" s="72"/>
      <c r="DUG824" s="72"/>
      <c r="DUH824" s="72"/>
      <c r="DUI824" s="72"/>
      <c r="DUJ824" s="72"/>
      <c r="DUK824" s="72"/>
      <c r="DUL824" s="72"/>
      <c r="DUM824" s="72"/>
      <c r="DUN824" s="72"/>
      <c r="DUO824" s="72"/>
      <c r="DUP824" s="72"/>
      <c r="DUQ824" s="72"/>
      <c r="DUR824" s="72"/>
      <c r="DUS824" s="72"/>
      <c r="DUT824" s="72"/>
      <c r="DUU824" s="72"/>
      <c r="DUV824" s="72"/>
      <c r="DUW824" s="72"/>
      <c r="DUX824" s="72"/>
      <c r="DUY824" s="72"/>
      <c r="DUZ824" s="72"/>
      <c r="DVA824" s="72"/>
      <c r="DVB824" s="72"/>
      <c r="DVC824" s="72"/>
      <c r="DVD824" s="72"/>
      <c r="DVE824" s="72"/>
      <c r="DVF824" s="72"/>
      <c r="DVG824" s="72"/>
      <c r="DVH824" s="72"/>
      <c r="DVI824" s="72"/>
      <c r="DVJ824" s="72"/>
      <c r="DVK824" s="72"/>
      <c r="DVL824" s="72"/>
      <c r="DVM824" s="72"/>
      <c r="DVN824" s="72"/>
      <c r="DVO824" s="72"/>
      <c r="DVP824" s="72"/>
      <c r="DVQ824" s="72"/>
      <c r="DVR824" s="72"/>
      <c r="DVS824" s="72"/>
      <c r="DVT824" s="72"/>
      <c r="DVU824" s="72"/>
      <c r="DVV824" s="72"/>
      <c r="DVW824" s="72"/>
      <c r="DVX824" s="72"/>
      <c r="DVY824" s="72"/>
      <c r="DVZ824" s="72"/>
      <c r="DWA824" s="72"/>
      <c r="DWB824" s="72"/>
      <c r="DWC824" s="72"/>
      <c r="DWD824" s="72"/>
      <c r="DWE824" s="72"/>
      <c r="DWF824" s="72"/>
      <c r="DWG824" s="72"/>
      <c r="DWH824" s="72"/>
      <c r="DWI824" s="72"/>
      <c r="DWJ824" s="72"/>
      <c r="DWK824" s="72"/>
      <c r="DWL824" s="72"/>
      <c r="DWM824" s="72"/>
      <c r="DWN824" s="72"/>
      <c r="DWO824" s="72"/>
      <c r="DWP824" s="72"/>
      <c r="DWQ824" s="72"/>
      <c r="DWR824" s="72"/>
      <c r="DWS824" s="72"/>
      <c r="DWT824" s="72"/>
      <c r="DWU824" s="72"/>
      <c r="DWV824" s="72"/>
      <c r="DWW824" s="72"/>
      <c r="DWX824" s="72"/>
      <c r="DWY824" s="72"/>
      <c r="DWZ824" s="72"/>
      <c r="DXA824" s="72"/>
      <c r="DXB824" s="72"/>
      <c r="DXC824" s="72"/>
      <c r="DXD824" s="72"/>
      <c r="DXE824" s="72"/>
      <c r="DXF824" s="72"/>
      <c r="DXG824" s="72"/>
      <c r="DXH824" s="72"/>
      <c r="DXI824" s="72"/>
      <c r="DXJ824" s="72"/>
      <c r="DXK824" s="72"/>
      <c r="DXL824" s="72"/>
      <c r="DXM824" s="72"/>
      <c r="DXN824" s="72"/>
      <c r="DXO824" s="72"/>
      <c r="DXP824" s="72"/>
      <c r="DXQ824" s="72"/>
      <c r="DXR824" s="72"/>
      <c r="DXS824" s="72"/>
      <c r="DXT824" s="72"/>
      <c r="DXU824" s="72"/>
      <c r="DXV824" s="72"/>
      <c r="DXW824" s="72"/>
      <c r="DXX824" s="72"/>
      <c r="DXY824" s="72"/>
      <c r="DXZ824" s="72"/>
      <c r="DYA824" s="72"/>
      <c r="DYB824" s="72"/>
      <c r="DYC824" s="72"/>
      <c r="DYD824" s="72"/>
      <c r="DYE824" s="72"/>
      <c r="DYF824" s="72"/>
      <c r="DYG824" s="72"/>
      <c r="DYH824" s="72"/>
      <c r="DYI824" s="72"/>
      <c r="DYJ824" s="72"/>
      <c r="DYK824" s="72"/>
      <c r="DYL824" s="72"/>
      <c r="DYM824" s="72"/>
      <c r="DYN824" s="72"/>
      <c r="DYO824" s="72"/>
      <c r="DYP824" s="72"/>
      <c r="DYQ824" s="72"/>
      <c r="DYR824" s="72"/>
      <c r="DYS824" s="72"/>
      <c r="DYT824" s="72"/>
      <c r="DYU824" s="72"/>
      <c r="DYV824" s="72"/>
      <c r="DYW824" s="72"/>
      <c r="DYX824" s="72"/>
      <c r="DYY824" s="72"/>
      <c r="DYZ824" s="72"/>
      <c r="DZA824" s="72"/>
      <c r="DZB824" s="72"/>
      <c r="DZC824" s="72"/>
      <c r="DZD824" s="72"/>
      <c r="DZE824" s="72"/>
      <c r="DZF824" s="72"/>
      <c r="DZG824" s="72"/>
      <c r="DZH824" s="72"/>
      <c r="DZI824" s="72"/>
      <c r="DZJ824" s="72"/>
      <c r="DZK824" s="72"/>
      <c r="DZL824" s="72"/>
      <c r="DZM824" s="72"/>
      <c r="DZN824" s="72"/>
      <c r="DZO824" s="72"/>
      <c r="DZP824" s="72"/>
      <c r="DZQ824" s="72"/>
      <c r="DZR824" s="72"/>
      <c r="DZS824" s="72"/>
      <c r="DZT824" s="72"/>
      <c r="DZU824" s="72"/>
      <c r="DZV824" s="72"/>
      <c r="DZW824" s="72"/>
      <c r="DZX824" s="72"/>
      <c r="DZY824" s="72"/>
      <c r="DZZ824" s="72"/>
      <c r="EAA824" s="72"/>
      <c r="EAB824" s="72"/>
      <c r="EAC824" s="72"/>
      <c r="EAD824" s="72"/>
      <c r="EAE824" s="72"/>
      <c r="EAF824" s="72"/>
      <c r="EAG824" s="72"/>
      <c r="EAH824" s="72"/>
      <c r="EAI824" s="72"/>
      <c r="EAJ824" s="72"/>
      <c r="EAK824" s="72"/>
      <c r="EAL824" s="72"/>
      <c r="EAM824" s="72"/>
      <c r="EAN824" s="72"/>
      <c r="EAO824" s="72"/>
      <c r="EAP824" s="72"/>
      <c r="EAQ824" s="72"/>
      <c r="EAR824" s="72"/>
      <c r="EAS824" s="72"/>
      <c r="EAT824" s="72"/>
      <c r="EAU824" s="72"/>
      <c r="EAV824" s="72"/>
      <c r="EAW824" s="72"/>
      <c r="EAX824" s="72"/>
      <c r="EAY824" s="72"/>
      <c r="EAZ824" s="72"/>
      <c r="EBA824" s="72"/>
      <c r="EBB824" s="72"/>
      <c r="EBC824" s="72"/>
      <c r="EBD824" s="72"/>
      <c r="EBE824" s="72"/>
      <c r="EBF824" s="72"/>
      <c r="EBG824" s="72"/>
      <c r="EBH824" s="72"/>
      <c r="EBI824" s="72"/>
      <c r="EBJ824" s="72"/>
      <c r="EBK824" s="72"/>
      <c r="EBL824" s="72"/>
      <c r="EBM824" s="72"/>
      <c r="EBN824" s="72"/>
      <c r="EBO824" s="72"/>
      <c r="EBP824" s="72"/>
      <c r="EBQ824" s="72"/>
      <c r="EBR824" s="72"/>
      <c r="EBS824" s="72"/>
      <c r="EBT824" s="72"/>
      <c r="EBU824" s="72"/>
      <c r="EBV824" s="72"/>
      <c r="EBW824" s="72"/>
      <c r="EBX824" s="72"/>
      <c r="EBY824" s="72"/>
      <c r="EBZ824" s="72"/>
      <c r="ECA824" s="72"/>
      <c r="ECB824" s="72"/>
      <c r="ECC824" s="72"/>
      <c r="ECD824" s="72"/>
      <c r="ECE824" s="72"/>
      <c r="ECF824" s="72"/>
      <c r="ECG824" s="72"/>
      <c r="ECH824" s="72"/>
      <c r="ECI824" s="72"/>
      <c r="ECJ824" s="72"/>
      <c r="ECK824" s="72"/>
      <c r="ECL824" s="72"/>
      <c r="ECM824" s="72"/>
      <c r="ECN824" s="72"/>
      <c r="ECO824" s="72"/>
      <c r="ECP824" s="72"/>
      <c r="ECQ824" s="72"/>
      <c r="ECR824" s="72"/>
      <c r="ECS824" s="72"/>
      <c r="ECT824" s="72"/>
      <c r="ECU824" s="72"/>
      <c r="ECV824" s="72"/>
      <c r="ECW824" s="72"/>
      <c r="ECX824" s="72"/>
      <c r="ECY824" s="72"/>
      <c r="ECZ824" s="72"/>
      <c r="EDA824" s="72"/>
      <c r="EDB824" s="72"/>
      <c r="EDC824" s="72"/>
      <c r="EDD824" s="72"/>
      <c r="EDE824" s="72"/>
      <c r="EDF824" s="72"/>
      <c r="EDG824" s="72"/>
      <c r="EDH824" s="72"/>
      <c r="EDI824" s="72"/>
      <c r="EDJ824" s="72"/>
      <c r="EDK824" s="72"/>
      <c r="EDL824" s="72"/>
      <c r="EDM824" s="72"/>
      <c r="EDN824" s="72"/>
      <c r="EDO824" s="72"/>
      <c r="EDP824" s="72"/>
      <c r="EDQ824" s="72"/>
      <c r="EDR824" s="72"/>
      <c r="EDS824" s="72"/>
      <c r="EDT824" s="72"/>
      <c r="EDU824" s="72"/>
      <c r="EDV824" s="72"/>
      <c r="EDW824" s="72"/>
      <c r="EDX824" s="72"/>
      <c r="EDY824" s="72"/>
      <c r="EDZ824" s="72"/>
      <c r="EEA824" s="72"/>
      <c r="EEB824" s="72"/>
      <c r="EEC824" s="72"/>
      <c r="EED824" s="72"/>
      <c r="EEE824" s="72"/>
      <c r="EEF824" s="72"/>
      <c r="EEG824" s="72"/>
      <c r="EEH824" s="72"/>
      <c r="EEI824" s="72"/>
      <c r="EEJ824" s="72"/>
      <c r="EEK824" s="72"/>
      <c r="EEL824" s="72"/>
      <c r="EEM824" s="72"/>
      <c r="EEN824" s="72"/>
      <c r="EEO824" s="72"/>
      <c r="EEP824" s="72"/>
      <c r="EEQ824" s="72"/>
      <c r="EER824" s="72"/>
      <c r="EES824" s="72"/>
      <c r="EET824" s="72"/>
      <c r="EEU824" s="72"/>
      <c r="EEV824" s="72"/>
      <c r="EEW824" s="72"/>
      <c r="EEX824" s="72"/>
      <c r="EEY824" s="72"/>
      <c r="EEZ824" s="72"/>
      <c r="EFA824" s="72"/>
      <c r="EFB824" s="72"/>
      <c r="EFC824" s="72"/>
      <c r="EFD824" s="72"/>
      <c r="EFE824" s="72"/>
      <c r="EFF824" s="72"/>
      <c r="EFG824" s="72"/>
      <c r="EFH824" s="72"/>
      <c r="EFI824" s="72"/>
      <c r="EFJ824" s="72"/>
      <c r="EFK824" s="72"/>
      <c r="EFL824" s="72"/>
      <c r="EFM824" s="72"/>
      <c r="EFN824" s="72"/>
      <c r="EFO824" s="72"/>
      <c r="EFP824" s="72"/>
      <c r="EFQ824" s="72"/>
      <c r="EFR824" s="72"/>
      <c r="EFS824" s="72"/>
      <c r="EFT824" s="72"/>
      <c r="EFU824" s="72"/>
      <c r="EFV824" s="72"/>
      <c r="EFW824" s="72"/>
      <c r="EFX824" s="72"/>
      <c r="EFY824" s="72"/>
      <c r="EFZ824" s="72"/>
      <c r="EGA824" s="72"/>
      <c r="EGB824" s="72"/>
      <c r="EGC824" s="72"/>
      <c r="EGD824" s="72"/>
      <c r="EGE824" s="72"/>
      <c r="EGF824" s="72"/>
      <c r="EGG824" s="72"/>
      <c r="EGH824" s="72"/>
      <c r="EGI824" s="72"/>
      <c r="EGJ824" s="72"/>
      <c r="EGK824" s="72"/>
      <c r="EGL824" s="72"/>
      <c r="EGM824" s="72"/>
      <c r="EGN824" s="72"/>
      <c r="EGO824" s="72"/>
      <c r="EGP824" s="72"/>
      <c r="EGQ824" s="72"/>
      <c r="EGR824" s="72"/>
      <c r="EGS824" s="72"/>
      <c r="EGT824" s="72"/>
      <c r="EGU824" s="72"/>
      <c r="EGV824" s="72"/>
      <c r="EGW824" s="72"/>
      <c r="EGX824" s="72"/>
      <c r="EGY824" s="72"/>
      <c r="EGZ824" s="72"/>
      <c r="EHA824" s="72"/>
      <c r="EHB824" s="72"/>
      <c r="EHC824" s="72"/>
      <c r="EHD824" s="72"/>
      <c r="EHE824" s="72"/>
      <c r="EHF824" s="72"/>
      <c r="EHG824" s="72"/>
      <c r="EHH824" s="72"/>
      <c r="EHI824" s="72"/>
      <c r="EHJ824" s="72"/>
      <c r="EHK824" s="72"/>
      <c r="EHL824" s="72"/>
      <c r="EHM824" s="72"/>
      <c r="EHN824" s="72"/>
      <c r="EHO824" s="72"/>
      <c r="EHP824" s="72"/>
      <c r="EHQ824" s="72"/>
      <c r="EHR824" s="72"/>
      <c r="EHS824" s="72"/>
      <c r="EHT824" s="72"/>
      <c r="EHU824" s="72"/>
      <c r="EHV824" s="72"/>
      <c r="EHW824" s="72"/>
      <c r="EHX824" s="72"/>
      <c r="EHY824" s="72"/>
      <c r="EHZ824" s="72"/>
      <c r="EIA824" s="72"/>
      <c r="EIB824" s="72"/>
      <c r="EIC824" s="72"/>
      <c r="EID824" s="72"/>
      <c r="EIE824" s="72"/>
      <c r="EIF824" s="72"/>
      <c r="EIG824" s="72"/>
      <c r="EIH824" s="72"/>
      <c r="EII824" s="72"/>
      <c r="EIJ824" s="72"/>
      <c r="EIK824" s="72"/>
      <c r="EIL824" s="72"/>
      <c r="EIM824" s="72"/>
      <c r="EIN824" s="72"/>
      <c r="EIO824" s="72"/>
      <c r="EIP824" s="72"/>
      <c r="EIQ824" s="72"/>
      <c r="EIR824" s="72"/>
      <c r="EIS824" s="72"/>
      <c r="EIT824" s="72"/>
      <c r="EIU824" s="72"/>
      <c r="EIV824" s="72"/>
      <c r="EIW824" s="72"/>
      <c r="EIX824" s="72"/>
      <c r="EIY824" s="72"/>
      <c r="EIZ824" s="72"/>
      <c r="EJA824" s="72"/>
      <c r="EJB824" s="72"/>
      <c r="EJC824" s="72"/>
      <c r="EJD824" s="72"/>
      <c r="EJE824" s="72"/>
      <c r="EJF824" s="72"/>
      <c r="EJG824" s="72"/>
      <c r="EJH824" s="72"/>
      <c r="EJI824" s="72"/>
      <c r="EJJ824" s="72"/>
      <c r="EJK824" s="72"/>
      <c r="EJL824" s="72"/>
      <c r="EJM824" s="72"/>
      <c r="EJN824" s="72"/>
      <c r="EJO824" s="72"/>
      <c r="EJP824" s="72"/>
      <c r="EJQ824" s="72"/>
      <c r="EJR824" s="72"/>
      <c r="EJS824" s="72"/>
      <c r="EJT824" s="72"/>
      <c r="EJU824" s="72"/>
      <c r="EJV824" s="72"/>
      <c r="EJW824" s="72"/>
      <c r="EJX824" s="72"/>
      <c r="EJY824" s="72"/>
      <c r="EJZ824" s="72"/>
      <c r="EKA824" s="72"/>
      <c r="EKB824" s="72"/>
      <c r="EKC824" s="72"/>
      <c r="EKD824" s="72"/>
      <c r="EKE824" s="72"/>
      <c r="EKF824" s="72"/>
      <c r="EKG824" s="72"/>
      <c r="EKH824" s="72"/>
      <c r="EKI824" s="72"/>
      <c r="EKJ824" s="72"/>
      <c r="EKK824" s="72"/>
      <c r="EKL824" s="72"/>
      <c r="EKM824" s="72"/>
      <c r="EKN824" s="72"/>
      <c r="EKO824" s="72"/>
      <c r="EKP824" s="72"/>
      <c r="EKQ824" s="72"/>
      <c r="EKR824" s="72"/>
      <c r="EKS824" s="72"/>
      <c r="EKT824" s="72"/>
      <c r="EKU824" s="72"/>
      <c r="EKV824" s="72"/>
      <c r="EKW824" s="72"/>
      <c r="EKX824" s="72"/>
      <c r="EKY824" s="72"/>
      <c r="EKZ824" s="72"/>
      <c r="ELA824" s="72"/>
      <c r="ELB824" s="72"/>
      <c r="ELC824" s="72"/>
      <c r="ELD824" s="72"/>
      <c r="ELE824" s="72"/>
      <c r="ELF824" s="72"/>
      <c r="ELG824" s="72"/>
      <c r="ELH824" s="72"/>
      <c r="ELI824" s="72"/>
      <c r="ELJ824" s="72"/>
      <c r="ELK824" s="72"/>
      <c r="ELL824" s="72"/>
      <c r="ELM824" s="72"/>
      <c r="ELN824" s="72"/>
      <c r="ELO824" s="72"/>
      <c r="ELP824" s="72"/>
      <c r="ELQ824" s="72"/>
      <c r="ELR824" s="72"/>
      <c r="ELS824" s="72"/>
      <c r="ELT824" s="72"/>
      <c r="ELU824" s="72"/>
      <c r="ELV824" s="72"/>
      <c r="ELW824" s="72"/>
      <c r="ELX824" s="72"/>
      <c r="ELY824" s="72"/>
      <c r="ELZ824" s="72"/>
      <c r="EMA824" s="72"/>
      <c r="EMB824" s="72"/>
      <c r="EMC824" s="72"/>
      <c r="EMD824" s="72"/>
      <c r="EME824" s="72"/>
      <c r="EMF824" s="72"/>
      <c r="EMG824" s="72"/>
      <c r="EMH824" s="72"/>
      <c r="EMI824" s="72"/>
      <c r="EMJ824" s="72"/>
      <c r="EMK824" s="72"/>
      <c r="EML824" s="72"/>
      <c r="EMM824" s="72"/>
      <c r="EMN824" s="72"/>
      <c r="EMO824" s="72"/>
      <c r="EMP824" s="72"/>
      <c r="EMQ824" s="72"/>
      <c r="EMR824" s="72"/>
      <c r="EMS824" s="72"/>
      <c r="EMT824" s="72"/>
      <c r="EMU824" s="72"/>
      <c r="EMV824" s="72"/>
      <c r="EMW824" s="72"/>
      <c r="EMX824" s="72"/>
      <c r="EMY824" s="72"/>
      <c r="EMZ824" s="72"/>
      <c r="ENA824" s="72"/>
      <c r="ENB824" s="72"/>
      <c r="ENC824" s="72"/>
      <c r="END824" s="72"/>
      <c r="ENE824" s="72"/>
      <c r="ENF824" s="72"/>
      <c r="ENG824" s="72"/>
      <c r="ENH824" s="72"/>
      <c r="ENI824" s="72"/>
      <c r="ENJ824" s="72"/>
      <c r="ENK824" s="72"/>
      <c r="ENL824" s="72"/>
      <c r="ENM824" s="72"/>
      <c r="ENN824" s="72"/>
      <c r="ENO824" s="72"/>
      <c r="ENP824" s="72"/>
      <c r="ENQ824" s="72"/>
      <c r="ENR824" s="72"/>
      <c r="ENS824" s="72"/>
      <c r="ENT824" s="72"/>
      <c r="ENU824" s="72"/>
      <c r="ENV824" s="72"/>
      <c r="ENW824" s="72"/>
      <c r="ENX824" s="72"/>
      <c r="ENY824" s="72"/>
      <c r="ENZ824" s="72"/>
      <c r="EOA824" s="72"/>
      <c r="EOB824" s="72"/>
      <c r="EOC824" s="72"/>
      <c r="EOD824" s="72"/>
      <c r="EOE824" s="72"/>
      <c r="EOF824" s="72"/>
      <c r="EOG824" s="72"/>
      <c r="EOH824" s="72"/>
      <c r="EOI824" s="72"/>
      <c r="EOJ824" s="72"/>
      <c r="EOK824" s="72"/>
      <c r="EOL824" s="72"/>
      <c r="EOM824" s="72"/>
      <c r="EON824" s="72"/>
      <c r="EOO824" s="72"/>
      <c r="EOP824" s="72"/>
      <c r="EOQ824" s="72"/>
      <c r="EOR824" s="72"/>
      <c r="EOS824" s="72"/>
      <c r="EOT824" s="72"/>
      <c r="EOU824" s="72"/>
      <c r="EOV824" s="72"/>
      <c r="EOW824" s="72"/>
      <c r="EOX824" s="72"/>
      <c r="EOY824" s="72"/>
      <c r="EOZ824" s="72"/>
      <c r="EPA824" s="72"/>
      <c r="EPB824" s="72"/>
      <c r="EPC824" s="72"/>
      <c r="EPD824" s="72"/>
      <c r="EPE824" s="72"/>
      <c r="EPF824" s="72"/>
      <c r="EPG824" s="72"/>
      <c r="EPH824" s="72"/>
      <c r="EPI824" s="72"/>
      <c r="EPJ824" s="72"/>
      <c r="EPK824" s="72"/>
      <c r="EPL824" s="72"/>
      <c r="EPM824" s="72"/>
      <c r="EPN824" s="72"/>
      <c r="EPO824" s="72"/>
      <c r="EPP824" s="72"/>
      <c r="EPQ824" s="72"/>
      <c r="EPR824" s="72"/>
      <c r="EPS824" s="72"/>
      <c r="EPT824" s="72"/>
      <c r="EPU824" s="72"/>
      <c r="EPV824" s="72"/>
      <c r="EPW824" s="72"/>
      <c r="EPX824" s="72"/>
      <c r="EPY824" s="72"/>
      <c r="EPZ824" s="72"/>
      <c r="EQA824" s="72"/>
      <c r="EQB824" s="72"/>
      <c r="EQC824" s="72"/>
      <c r="EQD824" s="72"/>
      <c r="EQE824" s="72"/>
      <c r="EQF824" s="72"/>
      <c r="EQG824" s="72"/>
      <c r="EQH824" s="72"/>
      <c r="EQI824" s="72"/>
      <c r="EQJ824" s="72"/>
      <c r="EQK824" s="72"/>
      <c r="EQL824" s="72"/>
      <c r="EQM824" s="72"/>
      <c r="EQN824" s="72"/>
      <c r="EQO824" s="72"/>
      <c r="EQP824" s="72"/>
      <c r="EQQ824" s="72"/>
      <c r="EQR824" s="72"/>
      <c r="EQS824" s="72"/>
      <c r="EQT824" s="72"/>
      <c r="EQU824" s="72"/>
      <c r="EQV824" s="72"/>
      <c r="EQW824" s="72"/>
      <c r="EQX824" s="72"/>
      <c r="EQY824" s="72"/>
      <c r="EQZ824" s="72"/>
      <c r="ERA824" s="72"/>
      <c r="ERB824" s="72"/>
      <c r="ERC824" s="72"/>
      <c r="ERD824" s="72"/>
      <c r="ERE824" s="72"/>
      <c r="ERF824" s="72"/>
      <c r="ERG824" s="72"/>
      <c r="ERH824" s="72"/>
      <c r="ERI824" s="72"/>
      <c r="ERJ824" s="72"/>
      <c r="ERK824" s="72"/>
      <c r="ERL824" s="72"/>
      <c r="ERM824" s="72"/>
      <c r="ERN824" s="72"/>
      <c r="ERO824" s="72"/>
      <c r="ERP824" s="72"/>
      <c r="ERQ824" s="72"/>
      <c r="ERR824" s="72"/>
      <c r="ERS824" s="72"/>
      <c r="ERT824" s="72"/>
      <c r="ERU824" s="72"/>
      <c r="ERV824" s="72"/>
      <c r="ERW824" s="72"/>
      <c r="ERX824" s="72"/>
      <c r="ERY824" s="72"/>
      <c r="ERZ824" s="72"/>
      <c r="ESA824" s="72"/>
      <c r="ESB824" s="72"/>
      <c r="ESC824" s="72"/>
      <c r="ESD824" s="72"/>
      <c r="ESE824" s="72"/>
      <c r="ESF824" s="72"/>
      <c r="ESG824" s="72"/>
      <c r="ESH824" s="72"/>
      <c r="ESI824" s="72"/>
      <c r="ESJ824" s="72"/>
      <c r="ESK824" s="72"/>
      <c r="ESL824" s="72"/>
      <c r="ESM824" s="72"/>
      <c r="ESN824" s="72"/>
      <c r="ESO824" s="72"/>
      <c r="ESP824" s="72"/>
      <c r="ESQ824" s="72"/>
      <c r="ESR824" s="72"/>
      <c r="ESS824" s="72"/>
      <c r="EST824" s="72"/>
      <c r="ESU824" s="72"/>
      <c r="ESV824" s="72"/>
      <c r="ESW824" s="72"/>
      <c r="ESX824" s="72"/>
      <c r="ESY824" s="72"/>
      <c r="ESZ824" s="72"/>
      <c r="ETA824" s="72"/>
      <c r="ETB824" s="72"/>
      <c r="ETC824" s="72"/>
      <c r="ETD824" s="72"/>
      <c r="ETE824" s="72"/>
      <c r="ETF824" s="72"/>
      <c r="ETG824" s="72"/>
      <c r="ETH824" s="72"/>
      <c r="ETI824" s="72"/>
      <c r="ETJ824" s="72"/>
      <c r="ETK824" s="72"/>
      <c r="ETL824" s="72"/>
      <c r="ETM824" s="72"/>
      <c r="ETN824" s="72"/>
      <c r="ETO824" s="72"/>
      <c r="ETP824" s="72"/>
      <c r="ETQ824" s="72"/>
      <c r="ETR824" s="72"/>
      <c r="ETS824" s="72"/>
      <c r="ETT824" s="72"/>
      <c r="ETU824" s="72"/>
      <c r="ETV824" s="72"/>
      <c r="ETW824" s="72"/>
      <c r="ETX824" s="72"/>
      <c r="ETY824" s="72"/>
      <c r="ETZ824" s="72"/>
      <c r="EUA824" s="72"/>
      <c r="EUB824" s="72"/>
      <c r="EUC824" s="72"/>
      <c r="EUD824" s="72"/>
      <c r="EUE824" s="72"/>
      <c r="EUF824" s="72"/>
      <c r="EUG824" s="72"/>
      <c r="EUH824" s="72"/>
      <c r="EUI824" s="72"/>
      <c r="EUJ824" s="72"/>
      <c r="EUK824" s="72"/>
      <c r="EUL824" s="72"/>
      <c r="EUM824" s="72"/>
      <c r="EUN824" s="72"/>
      <c r="EUO824" s="72"/>
      <c r="EUP824" s="72"/>
      <c r="EUQ824" s="72"/>
      <c r="EUR824" s="72"/>
      <c r="EUS824" s="72"/>
      <c r="EUT824" s="72"/>
      <c r="EUU824" s="72"/>
      <c r="EUV824" s="72"/>
      <c r="EUW824" s="72"/>
      <c r="EUX824" s="72"/>
      <c r="EUY824" s="72"/>
      <c r="EUZ824" s="72"/>
      <c r="EVA824" s="72"/>
      <c r="EVB824" s="72"/>
      <c r="EVC824" s="72"/>
      <c r="EVD824" s="72"/>
      <c r="EVE824" s="72"/>
      <c r="EVF824" s="72"/>
      <c r="EVG824" s="72"/>
      <c r="EVH824" s="72"/>
      <c r="EVI824" s="72"/>
      <c r="EVJ824" s="72"/>
      <c r="EVK824" s="72"/>
      <c r="EVL824" s="72"/>
      <c r="EVM824" s="72"/>
      <c r="EVN824" s="72"/>
      <c r="EVO824" s="72"/>
      <c r="EVP824" s="72"/>
      <c r="EVQ824" s="72"/>
      <c r="EVR824" s="72"/>
      <c r="EVS824" s="72"/>
      <c r="EVT824" s="72"/>
      <c r="EVU824" s="72"/>
      <c r="EVV824" s="72"/>
      <c r="EVW824" s="72"/>
      <c r="EVX824" s="72"/>
      <c r="EVY824" s="72"/>
      <c r="EVZ824" s="72"/>
      <c r="EWA824" s="72"/>
      <c r="EWB824" s="72"/>
      <c r="EWC824" s="72"/>
      <c r="EWD824" s="72"/>
      <c r="EWE824" s="72"/>
      <c r="EWF824" s="72"/>
      <c r="EWG824" s="72"/>
      <c r="EWH824" s="72"/>
      <c r="EWI824" s="72"/>
      <c r="EWJ824" s="72"/>
      <c r="EWK824" s="72"/>
      <c r="EWL824" s="72"/>
      <c r="EWM824" s="72"/>
      <c r="EWN824" s="72"/>
      <c r="EWO824" s="72"/>
      <c r="EWP824" s="72"/>
      <c r="EWQ824" s="72"/>
      <c r="EWR824" s="72"/>
      <c r="EWS824" s="72"/>
      <c r="EWT824" s="72"/>
      <c r="EWU824" s="72"/>
      <c r="EWV824" s="72"/>
      <c r="EWW824" s="72"/>
      <c r="EWX824" s="72"/>
      <c r="EWY824" s="72"/>
      <c r="EWZ824" s="72"/>
      <c r="EXA824" s="72"/>
      <c r="EXB824" s="72"/>
      <c r="EXC824" s="72"/>
      <c r="EXD824" s="72"/>
      <c r="EXE824" s="72"/>
      <c r="EXF824" s="72"/>
      <c r="EXG824" s="72"/>
      <c r="EXH824" s="72"/>
      <c r="EXI824" s="72"/>
      <c r="EXJ824" s="72"/>
      <c r="EXK824" s="72"/>
      <c r="EXL824" s="72"/>
      <c r="EXM824" s="72"/>
      <c r="EXN824" s="72"/>
      <c r="EXO824" s="72"/>
      <c r="EXP824" s="72"/>
      <c r="EXQ824" s="72"/>
      <c r="EXR824" s="72"/>
      <c r="EXS824" s="72"/>
      <c r="EXT824" s="72"/>
      <c r="EXU824" s="72"/>
      <c r="EXV824" s="72"/>
      <c r="EXW824" s="72"/>
      <c r="EXX824" s="72"/>
      <c r="EXY824" s="72"/>
      <c r="EXZ824" s="72"/>
      <c r="EYA824" s="72"/>
      <c r="EYB824" s="72"/>
      <c r="EYC824" s="72"/>
      <c r="EYD824" s="72"/>
      <c r="EYE824" s="72"/>
      <c r="EYF824" s="72"/>
      <c r="EYG824" s="72"/>
      <c r="EYH824" s="72"/>
      <c r="EYI824" s="72"/>
      <c r="EYJ824" s="72"/>
      <c r="EYK824" s="72"/>
      <c r="EYL824" s="72"/>
      <c r="EYM824" s="72"/>
      <c r="EYN824" s="72"/>
      <c r="EYO824" s="72"/>
      <c r="EYP824" s="72"/>
      <c r="EYQ824" s="72"/>
      <c r="EYR824" s="72"/>
      <c r="EYS824" s="72"/>
      <c r="EYT824" s="72"/>
      <c r="EYU824" s="72"/>
      <c r="EYV824" s="72"/>
      <c r="EYW824" s="72"/>
      <c r="EYX824" s="72"/>
      <c r="EYY824" s="72"/>
      <c r="EYZ824" s="72"/>
      <c r="EZA824" s="72"/>
      <c r="EZB824" s="72"/>
      <c r="EZC824" s="72"/>
      <c r="EZD824" s="72"/>
      <c r="EZE824" s="72"/>
      <c r="EZF824" s="72"/>
      <c r="EZG824" s="72"/>
      <c r="EZH824" s="72"/>
      <c r="EZI824" s="72"/>
      <c r="EZJ824" s="72"/>
      <c r="EZK824" s="72"/>
      <c r="EZL824" s="72"/>
      <c r="EZM824" s="72"/>
      <c r="EZN824" s="72"/>
      <c r="EZO824" s="72"/>
      <c r="EZP824" s="72"/>
      <c r="EZQ824" s="72"/>
      <c r="EZR824" s="72"/>
      <c r="EZS824" s="72"/>
      <c r="EZT824" s="72"/>
      <c r="EZU824" s="72"/>
      <c r="EZV824" s="72"/>
      <c r="EZW824" s="72"/>
      <c r="EZX824" s="72"/>
      <c r="EZY824" s="72"/>
      <c r="EZZ824" s="72"/>
      <c r="FAA824" s="72"/>
      <c r="FAB824" s="72"/>
      <c r="FAC824" s="72"/>
      <c r="FAD824" s="72"/>
      <c r="FAE824" s="72"/>
      <c r="FAF824" s="72"/>
      <c r="FAG824" s="72"/>
      <c r="FAH824" s="72"/>
      <c r="FAI824" s="72"/>
      <c r="FAJ824" s="72"/>
      <c r="FAK824" s="72"/>
      <c r="FAL824" s="72"/>
      <c r="FAM824" s="72"/>
      <c r="FAN824" s="72"/>
      <c r="FAO824" s="72"/>
      <c r="FAP824" s="72"/>
      <c r="FAQ824" s="72"/>
      <c r="FAR824" s="72"/>
      <c r="FAS824" s="72"/>
      <c r="FAT824" s="72"/>
      <c r="FAU824" s="72"/>
      <c r="FAV824" s="72"/>
      <c r="FAW824" s="72"/>
      <c r="FAX824" s="72"/>
      <c r="FAY824" s="72"/>
      <c r="FAZ824" s="72"/>
      <c r="FBA824" s="72"/>
      <c r="FBB824" s="72"/>
      <c r="FBC824" s="72"/>
      <c r="FBD824" s="72"/>
      <c r="FBE824" s="72"/>
      <c r="FBF824" s="72"/>
      <c r="FBG824" s="72"/>
      <c r="FBH824" s="72"/>
      <c r="FBI824" s="72"/>
      <c r="FBJ824" s="72"/>
      <c r="FBK824" s="72"/>
      <c r="FBL824" s="72"/>
      <c r="FBM824" s="72"/>
      <c r="FBN824" s="72"/>
      <c r="FBO824" s="72"/>
      <c r="FBP824" s="72"/>
      <c r="FBQ824" s="72"/>
      <c r="FBR824" s="72"/>
      <c r="FBS824" s="72"/>
      <c r="FBT824" s="72"/>
      <c r="FBU824" s="72"/>
      <c r="FBV824" s="72"/>
      <c r="FBW824" s="72"/>
      <c r="FBX824" s="72"/>
      <c r="FBY824" s="72"/>
      <c r="FBZ824" s="72"/>
      <c r="FCA824" s="72"/>
      <c r="FCB824" s="72"/>
      <c r="FCC824" s="72"/>
      <c r="FCD824" s="72"/>
      <c r="FCE824" s="72"/>
      <c r="FCF824" s="72"/>
      <c r="FCG824" s="72"/>
      <c r="FCH824" s="72"/>
      <c r="FCI824" s="72"/>
      <c r="FCJ824" s="72"/>
      <c r="FCK824" s="72"/>
      <c r="FCL824" s="72"/>
      <c r="FCM824" s="72"/>
      <c r="FCN824" s="72"/>
      <c r="FCO824" s="72"/>
      <c r="FCP824" s="72"/>
      <c r="FCQ824" s="72"/>
      <c r="FCR824" s="72"/>
      <c r="FCS824" s="72"/>
      <c r="FCT824" s="72"/>
      <c r="FCU824" s="72"/>
      <c r="FCV824" s="72"/>
      <c r="FCW824" s="72"/>
      <c r="FCX824" s="72"/>
      <c r="FCY824" s="72"/>
      <c r="FCZ824" s="72"/>
      <c r="FDA824" s="72"/>
      <c r="FDB824" s="72"/>
      <c r="FDC824" s="72"/>
      <c r="FDD824" s="72"/>
      <c r="FDE824" s="72"/>
      <c r="FDF824" s="72"/>
      <c r="FDG824" s="72"/>
      <c r="FDH824" s="72"/>
      <c r="FDI824" s="72"/>
      <c r="FDJ824" s="72"/>
      <c r="FDK824" s="72"/>
      <c r="FDL824" s="72"/>
      <c r="FDM824" s="72"/>
      <c r="FDN824" s="72"/>
      <c r="FDO824" s="72"/>
      <c r="FDP824" s="72"/>
      <c r="FDQ824" s="72"/>
      <c r="FDR824" s="72"/>
      <c r="FDS824" s="72"/>
      <c r="FDT824" s="72"/>
      <c r="FDU824" s="72"/>
      <c r="FDV824" s="72"/>
      <c r="FDW824" s="72"/>
      <c r="FDX824" s="72"/>
      <c r="FDY824" s="72"/>
      <c r="FDZ824" s="72"/>
      <c r="FEA824" s="72"/>
      <c r="FEB824" s="72"/>
      <c r="FEC824" s="72"/>
      <c r="FED824" s="72"/>
      <c r="FEE824" s="72"/>
      <c r="FEF824" s="72"/>
      <c r="FEG824" s="72"/>
      <c r="FEH824" s="72"/>
      <c r="FEI824" s="72"/>
      <c r="FEJ824" s="72"/>
      <c r="FEK824" s="72"/>
      <c r="FEL824" s="72"/>
      <c r="FEM824" s="72"/>
      <c r="FEN824" s="72"/>
      <c r="FEO824" s="72"/>
      <c r="FEP824" s="72"/>
      <c r="FEQ824" s="72"/>
      <c r="FER824" s="72"/>
      <c r="FES824" s="72"/>
      <c r="FET824" s="72"/>
      <c r="FEU824" s="72"/>
      <c r="FEV824" s="72"/>
      <c r="FEW824" s="72"/>
      <c r="FEX824" s="72"/>
      <c r="FEY824" s="72"/>
      <c r="FEZ824" s="72"/>
      <c r="FFA824" s="72"/>
      <c r="FFB824" s="72"/>
      <c r="FFC824" s="72"/>
      <c r="FFD824" s="72"/>
      <c r="FFE824" s="72"/>
      <c r="FFF824" s="72"/>
      <c r="FFG824" s="72"/>
      <c r="FFH824" s="72"/>
      <c r="FFI824" s="72"/>
      <c r="FFJ824" s="72"/>
      <c r="FFK824" s="72"/>
      <c r="FFL824" s="72"/>
      <c r="FFM824" s="72"/>
      <c r="FFN824" s="72"/>
      <c r="FFO824" s="72"/>
      <c r="FFP824" s="72"/>
      <c r="FFQ824" s="72"/>
      <c r="FFR824" s="72"/>
      <c r="FFS824" s="72"/>
      <c r="FFT824" s="72"/>
      <c r="FFU824" s="72"/>
      <c r="FFV824" s="72"/>
      <c r="FFW824" s="72"/>
      <c r="FFX824" s="72"/>
      <c r="FFY824" s="72"/>
      <c r="FFZ824" s="72"/>
      <c r="FGA824" s="72"/>
      <c r="FGB824" s="72"/>
      <c r="FGC824" s="72"/>
      <c r="FGD824" s="72"/>
      <c r="FGE824" s="72"/>
      <c r="FGF824" s="72"/>
      <c r="FGG824" s="72"/>
      <c r="FGH824" s="72"/>
      <c r="FGI824" s="72"/>
      <c r="FGJ824" s="72"/>
      <c r="FGK824" s="72"/>
      <c r="FGL824" s="72"/>
      <c r="FGM824" s="72"/>
      <c r="FGN824" s="72"/>
      <c r="FGO824" s="72"/>
      <c r="FGP824" s="72"/>
      <c r="FGQ824" s="72"/>
      <c r="FGR824" s="72"/>
      <c r="FGS824" s="72"/>
      <c r="FGT824" s="72"/>
      <c r="FGU824" s="72"/>
      <c r="FGV824" s="72"/>
      <c r="FGW824" s="72"/>
      <c r="FGX824" s="72"/>
      <c r="FGY824" s="72"/>
      <c r="FGZ824" s="72"/>
      <c r="FHA824" s="72"/>
      <c r="FHB824" s="72"/>
      <c r="FHC824" s="72"/>
      <c r="FHD824" s="72"/>
      <c r="FHE824" s="72"/>
      <c r="FHF824" s="72"/>
      <c r="FHG824" s="72"/>
      <c r="FHH824" s="72"/>
      <c r="FHI824" s="72"/>
      <c r="FHJ824" s="72"/>
      <c r="FHK824" s="72"/>
      <c r="FHL824" s="72"/>
      <c r="FHM824" s="72"/>
      <c r="FHN824" s="72"/>
      <c r="FHO824" s="72"/>
      <c r="FHP824" s="72"/>
      <c r="FHQ824" s="72"/>
      <c r="FHR824" s="72"/>
      <c r="FHS824" s="72"/>
      <c r="FHT824" s="72"/>
      <c r="FHU824" s="72"/>
      <c r="FHV824" s="72"/>
      <c r="FHW824" s="72"/>
      <c r="FHX824" s="72"/>
      <c r="FHY824" s="72"/>
      <c r="FHZ824" s="72"/>
      <c r="FIA824" s="72"/>
      <c r="FIB824" s="72"/>
      <c r="FIC824" s="72"/>
      <c r="FID824" s="72"/>
      <c r="FIE824" s="72"/>
      <c r="FIF824" s="72"/>
      <c r="FIG824" s="72"/>
      <c r="FIH824" s="72"/>
      <c r="FII824" s="72"/>
      <c r="FIJ824" s="72"/>
      <c r="FIK824" s="72"/>
      <c r="FIL824" s="72"/>
      <c r="FIM824" s="72"/>
      <c r="FIN824" s="72"/>
      <c r="FIO824" s="72"/>
      <c r="FIP824" s="72"/>
      <c r="FIQ824" s="72"/>
      <c r="FIR824" s="72"/>
      <c r="FIS824" s="72"/>
      <c r="FIT824" s="72"/>
      <c r="FIU824" s="72"/>
      <c r="FIV824" s="72"/>
      <c r="FIW824" s="72"/>
      <c r="FIX824" s="72"/>
      <c r="FIY824" s="72"/>
      <c r="FIZ824" s="72"/>
      <c r="FJA824" s="72"/>
      <c r="FJB824" s="72"/>
      <c r="FJC824" s="72"/>
      <c r="FJD824" s="72"/>
      <c r="FJE824" s="72"/>
      <c r="FJF824" s="72"/>
      <c r="FJG824" s="72"/>
      <c r="FJH824" s="72"/>
      <c r="FJI824" s="72"/>
      <c r="FJJ824" s="72"/>
      <c r="FJK824" s="72"/>
      <c r="FJL824" s="72"/>
      <c r="FJM824" s="72"/>
      <c r="FJN824" s="72"/>
      <c r="FJO824" s="72"/>
      <c r="FJP824" s="72"/>
      <c r="FJQ824" s="72"/>
      <c r="FJR824" s="72"/>
      <c r="FJS824" s="72"/>
      <c r="FJT824" s="72"/>
      <c r="FJU824" s="72"/>
      <c r="FJV824" s="72"/>
      <c r="FJW824" s="72"/>
      <c r="FJX824" s="72"/>
      <c r="FJY824" s="72"/>
      <c r="FJZ824" s="72"/>
      <c r="FKA824" s="72"/>
      <c r="FKB824" s="72"/>
      <c r="FKC824" s="72"/>
      <c r="FKD824" s="72"/>
      <c r="FKE824" s="72"/>
      <c r="FKF824" s="72"/>
      <c r="FKG824" s="72"/>
      <c r="FKH824" s="72"/>
      <c r="FKI824" s="72"/>
      <c r="FKJ824" s="72"/>
      <c r="FKK824" s="72"/>
      <c r="FKL824" s="72"/>
      <c r="FKM824" s="72"/>
      <c r="FKN824" s="72"/>
      <c r="FKO824" s="72"/>
      <c r="FKP824" s="72"/>
      <c r="FKQ824" s="72"/>
      <c r="FKR824" s="72"/>
      <c r="FKS824" s="72"/>
      <c r="FKT824" s="72"/>
      <c r="FKU824" s="72"/>
      <c r="FKV824" s="72"/>
      <c r="FKW824" s="72"/>
      <c r="FKX824" s="72"/>
      <c r="FKY824" s="72"/>
      <c r="FKZ824" s="72"/>
      <c r="FLA824" s="72"/>
      <c r="FLB824" s="72"/>
      <c r="FLC824" s="72"/>
      <c r="FLD824" s="72"/>
      <c r="FLE824" s="72"/>
      <c r="FLF824" s="72"/>
      <c r="FLG824" s="72"/>
      <c r="FLH824" s="72"/>
      <c r="FLI824" s="72"/>
      <c r="FLJ824" s="72"/>
      <c r="FLK824" s="72"/>
      <c r="FLL824" s="72"/>
      <c r="FLM824" s="72"/>
      <c r="FLN824" s="72"/>
      <c r="FLO824" s="72"/>
      <c r="FLP824" s="72"/>
      <c r="FLQ824" s="72"/>
      <c r="FLR824" s="72"/>
      <c r="FLS824" s="72"/>
      <c r="FLT824" s="72"/>
      <c r="FLU824" s="72"/>
      <c r="FLV824" s="72"/>
      <c r="FLW824" s="72"/>
      <c r="FLX824" s="72"/>
      <c r="FLY824" s="72"/>
      <c r="FLZ824" s="72"/>
      <c r="FMA824" s="72"/>
      <c r="FMB824" s="72"/>
      <c r="FMC824" s="72"/>
      <c r="FMD824" s="72"/>
      <c r="FME824" s="72"/>
      <c r="FMF824" s="72"/>
      <c r="FMG824" s="72"/>
      <c r="FMH824" s="72"/>
      <c r="FMI824" s="72"/>
      <c r="FMJ824" s="72"/>
      <c r="FMK824" s="72"/>
      <c r="FML824" s="72"/>
      <c r="FMM824" s="72"/>
      <c r="FMN824" s="72"/>
      <c r="FMO824" s="72"/>
      <c r="FMP824" s="72"/>
      <c r="FMQ824" s="72"/>
      <c r="FMR824" s="72"/>
      <c r="FMS824" s="72"/>
      <c r="FMT824" s="72"/>
      <c r="FMU824" s="72"/>
      <c r="FMV824" s="72"/>
      <c r="FMW824" s="72"/>
      <c r="FMX824" s="72"/>
      <c r="FMY824" s="72"/>
      <c r="FMZ824" s="72"/>
      <c r="FNA824" s="72"/>
      <c r="FNB824" s="72"/>
      <c r="FNC824" s="72"/>
      <c r="FND824" s="72"/>
      <c r="FNE824" s="72"/>
      <c r="FNF824" s="72"/>
      <c r="FNG824" s="72"/>
      <c r="FNH824" s="72"/>
      <c r="FNI824" s="72"/>
      <c r="FNJ824" s="72"/>
      <c r="FNK824" s="72"/>
      <c r="FNL824" s="72"/>
      <c r="FNM824" s="72"/>
      <c r="FNN824" s="72"/>
      <c r="FNO824" s="72"/>
      <c r="FNP824" s="72"/>
      <c r="FNQ824" s="72"/>
      <c r="FNR824" s="72"/>
      <c r="FNS824" s="72"/>
      <c r="FNT824" s="72"/>
      <c r="FNU824" s="72"/>
      <c r="FNV824" s="72"/>
      <c r="FNW824" s="72"/>
      <c r="FNX824" s="72"/>
      <c r="FNY824" s="72"/>
      <c r="FNZ824" s="72"/>
      <c r="FOA824" s="72"/>
      <c r="FOB824" s="72"/>
      <c r="FOC824" s="72"/>
      <c r="FOD824" s="72"/>
      <c r="FOE824" s="72"/>
      <c r="FOF824" s="72"/>
      <c r="FOG824" s="72"/>
      <c r="FOH824" s="72"/>
      <c r="FOI824" s="72"/>
      <c r="FOJ824" s="72"/>
      <c r="FOK824" s="72"/>
      <c r="FOL824" s="72"/>
      <c r="FOM824" s="72"/>
      <c r="FON824" s="72"/>
      <c r="FOO824" s="72"/>
      <c r="FOP824" s="72"/>
      <c r="FOQ824" s="72"/>
      <c r="FOR824" s="72"/>
      <c r="FOS824" s="72"/>
      <c r="FOT824" s="72"/>
      <c r="FOU824" s="72"/>
      <c r="FOV824" s="72"/>
      <c r="FOW824" s="72"/>
      <c r="FOX824" s="72"/>
      <c r="FOY824" s="72"/>
      <c r="FOZ824" s="72"/>
      <c r="FPA824" s="72"/>
      <c r="FPB824" s="72"/>
      <c r="FPC824" s="72"/>
      <c r="FPD824" s="72"/>
      <c r="FPE824" s="72"/>
      <c r="FPF824" s="72"/>
      <c r="FPG824" s="72"/>
      <c r="FPH824" s="72"/>
      <c r="FPI824" s="72"/>
      <c r="FPJ824" s="72"/>
      <c r="FPK824" s="72"/>
      <c r="FPL824" s="72"/>
      <c r="FPM824" s="72"/>
      <c r="FPN824" s="72"/>
      <c r="FPO824" s="72"/>
      <c r="FPP824" s="72"/>
      <c r="FPQ824" s="72"/>
      <c r="FPR824" s="72"/>
      <c r="FPS824" s="72"/>
      <c r="FPT824" s="72"/>
      <c r="FPU824" s="72"/>
      <c r="FPV824" s="72"/>
      <c r="FPW824" s="72"/>
      <c r="FPX824" s="72"/>
      <c r="FPY824" s="72"/>
      <c r="FPZ824" s="72"/>
      <c r="FQA824" s="72"/>
      <c r="FQB824" s="72"/>
      <c r="FQC824" s="72"/>
      <c r="FQD824" s="72"/>
      <c r="FQE824" s="72"/>
      <c r="FQF824" s="72"/>
      <c r="FQG824" s="72"/>
      <c r="FQH824" s="72"/>
      <c r="FQI824" s="72"/>
      <c r="FQJ824" s="72"/>
      <c r="FQK824" s="72"/>
      <c r="FQL824" s="72"/>
      <c r="FQM824" s="72"/>
      <c r="FQN824" s="72"/>
      <c r="FQO824" s="72"/>
      <c r="FQP824" s="72"/>
      <c r="FQQ824" s="72"/>
      <c r="FQR824" s="72"/>
      <c r="FQS824" s="72"/>
      <c r="FQT824" s="72"/>
      <c r="FQU824" s="72"/>
      <c r="FQV824" s="72"/>
      <c r="FQW824" s="72"/>
      <c r="FQX824" s="72"/>
      <c r="FQY824" s="72"/>
      <c r="FQZ824" s="72"/>
      <c r="FRA824" s="72"/>
      <c r="FRB824" s="72"/>
      <c r="FRC824" s="72"/>
      <c r="FRD824" s="72"/>
      <c r="FRE824" s="72"/>
      <c r="FRF824" s="72"/>
      <c r="FRG824" s="72"/>
      <c r="FRH824" s="72"/>
      <c r="FRI824" s="72"/>
      <c r="FRJ824" s="72"/>
      <c r="FRK824" s="72"/>
      <c r="FRL824" s="72"/>
      <c r="FRM824" s="72"/>
      <c r="FRN824" s="72"/>
      <c r="FRO824" s="72"/>
      <c r="FRP824" s="72"/>
      <c r="FRQ824" s="72"/>
      <c r="FRR824" s="72"/>
      <c r="FRS824" s="72"/>
      <c r="FRT824" s="72"/>
      <c r="FRU824" s="72"/>
      <c r="FRV824" s="72"/>
      <c r="FRW824" s="72"/>
      <c r="FRX824" s="72"/>
      <c r="FRY824" s="72"/>
      <c r="FRZ824" s="72"/>
      <c r="FSA824" s="72"/>
      <c r="FSB824" s="72"/>
      <c r="FSC824" s="72"/>
      <c r="FSD824" s="72"/>
      <c r="FSE824" s="72"/>
      <c r="FSF824" s="72"/>
      <c r="FSG824" s="72"/>
      <c r="FSH824" s="72"/>
      <c r="FSI824" s="72"/>
      <c r="FSJ824" s="72"/>
      <c r="FSK824" s="72"/>
      <c r="FSL824" s="72"/>
      <c r="FSM824" s="72"/>
      <c r="FSN824" s="72"/>
      <c r="FSO824" s="72"/>
      <c r="FSP824" s="72"/>
      <c r="FSQ824" s="72"/>
      <c r="FSR824" s="72"/>
      <c r="FSS824" s="72"/>
      <c r="FST824" s="72"/>
      <c r="FSU824" s="72"/>
      <c r="FSV824" s="72"/>
      <c r="FSW824" s="72"/>
      <c r="FSX824" s="72"/>
      <c r="FSY824" s="72"/>
      <c r="FSZ824" s="72"/>
      <c r="FTA824" s="72"/>
      <c r="FTB824" s="72"/>
      <c r="FTC824" s="72"/>
      <c r="FTD824" s="72"/>
      <c r="FTE824" s="72"/>
      <c r="FTF824" s="72"/>
      <c r="FTG824" s="72"/>
      <c r="FTH824" s="72"/>
      <c r="FTI824" s="72"/>
      <c r="FTJ824" s="72"/>
      <c r="FTK824" s="72"/>
      <c r="FTL824" s="72"/>
      <c r="FTM824" s="72"/>
      <c r="FTN824" s="72"/>
      <c r="FTO824" s="72"/>
      <c r="FTP824" s="72"/>
      <c r="FTQ824" s="72"/>
      <c r="FTR824" s="72"/>
      <c r="FTS824" s="72"/>
      <c r="FTT824" s="72"/>
      <c r="FTU824" s="72"/>
      <c r="FTV824" s="72"/>
      <c r="FTW824" s="72"/>
      <c r="FTX824" s="72"/>
      <c r="FTY824" s="72"/>
      <c r="FTZ824" s="72"/>
      <c r="FUA824" s="72"/>
      <c r="FUB824" s="72"/>
      <c r="FUC824" s="72"/>
      <c r="FUD824" s="72"/>
      <c r="FUE824" s="72"/>
      <c r="FUF824" s="72"/>
      <c r="FUG824" s="72"/>
      <c r="FUH824" s="72"/>
      <c r="FUI824" s="72"/>
      <c r="FUJ824" s="72"/>
      <c r="FUK824" s="72"/>
      <c r="FUL824" s="72"/>
      <c r="FUM824" s="72"/>
      <c r="FUN824" s="72"/>
      <c r="FUO824" s="72"/>
      <c r="FUP824" s="72"/>
      <c r="FUQ824" s="72"/>
      <c r="FUR824" s="72"/>
      <c r="FUS824" s="72"/>
      <c r="FUT824" s="72"/>
      <c r="FUU824" s="72"/>
      <c r="FUV824" s="72"/>
      <c r="FUW824" s="72"/>
      <c r="FUX824" s="72"/>
      <c r="FUY824" s="72"/>
      <c r="FUZ824" s="72"/>
      <c r="FVA824" s="72"/>
      <c r="FVB824" s="72"/>
      <c r="FVC824" s="72"/>
      <c r="FVD824" s="72"/>
      <c r="FVE824" s="72"/>
      <c r="FVF824" s="72"/>
      <c r="FVG824" s="72"/>
      <c r="FVH824" s="72"/>
      <c r="FVI824" s="72"/>
      <c r="FVJ824" s="72"/>
      <c r="FVK824" s="72"/>
      <c r="FVL824" s="72"/>
      <c r="FVM824" s="72"/>
      <c r="FVN824" s="72"/>
      <c r="FVO824" s="72"/>
      <c r="FVP824" s="72"/>
      <c r="FVQ824" s="72"/>
      <c r="FVR824" s="72"/>
      <c r="FVS824" s="72"/>
      <c r="FVT824" s="72"/>
      <c r="FVU824" s="72"/>
      <c r="FVV824" s="72"/>
      <c r="FVW824" s="72"/>
      <c r="FVX824" s="72"/>
      <c r="FVY824" s="72"/>
      <c r="FVZ824" s="72"/>
      <c r="FWA824" s="72"/>
      <c r="FWB824" s="72"/>
      <c r="FWC824" s="72"/>
      <c r="FWD824" s="72"/>
      <c r="FWE824" s="72"/>
      <c r="FWF824" s="72"/>
      <c r="FWG824" s="72"/>
      <c r="FWH824" s="72"/>
      <c r="FWI824" s="72"/>
      <c r="FWJ824" s="72"/>
      <c r="FWK824" s="72"/>
      <c r="FWL824" s="72"/>
      <c r="FWM824" s="72"/>
      <c r="FWN824" s="72"/>
      <c r="FWO824" s="72"/>
      <c r="FWP824" s="72"/>
      <c r="FWQ824" s="72"/>
      <c r="FWR824" s="72"/>
      <c r="FWS824" s="72"/>
      <c r="FWT824" s="72"/>
      <c r="FWU824" s="72"/>
      <c r="FWV824" s="72"/>
      <c r="FWW824" s="72"/>
      <c r="FWX824" s="72"/>
      <c r="FWY824" s="72"/>
      <c r="FWZ824" s="72"/>
      <c r="FXA824" s="72"/>
      <c r="FXB824" s="72"/>
      <c r="FXC824" s="72"/>
      <c r="FXD824" s="72"/>
      <c r="FXE824" s="72"/>
      <c r="FXF824" s="72"/>
      <c r="FXG824" s="72"/>
      <c r="FXH824" s="72"/>
      <c r="FXI824" s="72"/>
      <c r="FXJ824" s="72"/>
      <c r="FXK824" s="72"/>
      <c r="FXL824" s="72"/>
      <c r="FXM824" s="72"/>
      <c r="FXN824" s="72"/>
      <c r="FXO824" s="72"/>
      <c r="FXP824" s="72"/>
      <c r="FXQ824" s="72"/>
      <c r="FXR824" s="72"/>
      <c r="FXS824" s="72"/>
      <c r="FXT824" s="72"/>
      <c r="FXU824" s="72"/>
      <c r="FXV824" s="72"/>
      <c r="FXW824" s="72"/>
      <c r="FXX824" s="72"/>
      <c r="FXY824" s="72"/>
      <c r="FXZ824" s="72"/>
      <c r="FYA824" s="72"/>
      <c r="FYB824" s="72"/>
      <c r="FYC824" s="72"/>
      <c r="FYD824" s="72"/>
      <c r="FYE824" s="72"/>
      <c r="FYF824" s="72"/>
      <c r="FYG824" s="72"/>
      <c r="FYH824" s="72"/>
      <c r="FYI824" s="72"/>
      <c r="FYJ824" s="72"/>
      <c r="FYK824" s="72"/>
      <c r="FYL824" s="72"/>
      <c r="FYM824" s="72"/>
      <c r="FYN824" s="72"/>
      <c r="FYO824" s="72"/>
      <c r="FYP824" s="72"/>
      <c r="FYQ824" s="72"/>
      <c r="FYR824" s="72"/>
      <c r="FYS824" s="72"/>
      <c r="FYT824" s="72"/>
      <c r="FYU824" s="72"/>
      <c r="FYV824" s="72"/>
      <c r="FYW824" s="72"/>
      <c r="FYX824" s="72"/>
      <c r="FYY824" s="72"/>
      <c r="FYZ824" s="72"/>
      <c r="FZA824" s="72"/>
      <c r="FZB824" s="72"/>
      <c r="FZC824" s="72"/>
      <c r="FZD824" s="72"/>
      <c r="FZE824" s="72"/>
      <c r="FZF824" s="72"/>
      <c r="FZG824" s="72"/>
      <c r="FZH824" s="72"/>
      <c r="FZI824" s="72"/>
      <c r="FZJ824" s="72"/>
      <c r="FZK824" s="72"/>
      <c r="FZL824" s="72"/>
      <c r="FZM824" s="72"/>
      <c r="FZN824" s="72"/>
      <c r="FZO824" s="72"/>
      <c r="FZP824" s="72"/>
      <c r="FZQ824" s="72"/>
      <c r="FZR824" s="72"/>
      <c r="FZS824" s="72"/>
      <c r="FZT824" s="72"/>
      <c r="FZU824" s="72"/>
      <c r="FZV824" s="72"/>
      <c r="FZW824" s="72"/>
      <c r="FZX824" s="72"/>
      <c r="FZY824" s="72"/>
      <c r="FZZ824" s="72"/>
      <c r="GAA824" s="72"/>
      <c r="GAB824" s="72"/>
      <c r="GAC824" s="72"/>
      <c r="GAD824" s="72"/>
      <c r="GAE824" s="72"/>
      <c r="GAF824" s="72"/>
      <c r="GAG824" s="72"/>
      <c r="GAH824" s="72"/>
      <c r="GAI824" s="72"/>
      <c r="GAJ824" s="72"/>
      <c r="GAK824" s="72"/>
      <c r="GAL824" s="72"/>
      <c r="GAM824" s="72"/>
      <c r="GAN824" s="72"/>
      <c r="GAO824" s="72"/>
      <c r="GAP824" s="72"/>
      <c r="GAQ824" s="72"/>
      <c r="GAR824" s="72"/>
      <c r="GAS824" s="72"/>
      <c r="GAT824" s="72"/>
      <c r="GAU824" s="72"/>
      <c r="GAV824" s="72"/>
      <c r="GAW824" s="72"/>
      <c r="GAX824" s="72"/>
      <c r="GAY824" s="72"/>
      <c r="GAZ824" s="72"/>
      <c r="GBA824" s="72"/>
      <c r="GBB824" s="72"/>
      <c r="GBC824" s="72"/>
      <c r="GBD824" s="72"/>
      <c r="GBE824" s="72"/>
      <c r="GBF824" s="72"/>
      <c r="GBG824" s="72"/>
      <c r="GBH824" s="72"/>
      <c r="GBI824" s="72"/>
      <c r="GBJ824" s="72"/>
      <c r="GBK824" s="72"/>
      <c r="GBL824" s="72"/>
      <c r="GBM824" s="72"/>
      <c r="GBN824" s="72"/>
      <c r="GBO824" s="72"/>
      <c r="GBP824" s="72"/>
      <c r="GBQ824" s="72"/>
      <c r="GBR824" s="72"/>
      <c r="GBS824" s="72"/>
      <c r="GBT824" s="72"/>
      <c r="GBU824" s="72"/>
      <c r="GBV824" s="72"/>
      <c r="GBW824" s="72"/>
      <c r="GBX824" s="72"/>
      <c r="GBY824" s="72"/>
      <c r="GBZ824" s="72"/>
      <c r="GCA824" s="72"/>
      <c r="GCB824" s="72"/>
      <c r="GCC824" s="72"/>
      <c r="GCD824" s="72"/>
      <c r="GCE824" s="72"/>
      <c r="GCF824" s="72"/>
      <c r="GCG824" s="72"/>
      <c r="GCH824" s="72"/>
      <c r="GCI824" s="72"/>
      <c r="GCJ824" s="72"/>
      <c r="GCK824" s="72"/>
      <c r="GCL824" s="72"/>
      <c r="GCM824" s="72"/>
      <c r="GCN824" s="72"/>
      <c r="GCO824" s="72"/>
      <c r="GCP824" s="72"/>
      <c r="GCQ824" s="72"/>
      <c r="GCR824" s="72"/>
      <c r="GCS824" s="72"/>
      <c r="GCT824" s="72"/>
      <c r="GCU824" s="72"/>
      <c r="GCV824" s="72"/>
      <c r="GCW824" s="72"/>
      <c r="GCX824" s="72"/>
      <c r="GCY824" s="72"/>
      <c r="GCZ824" s="72"/>
      <c r="GDA824" s="72"/>
      <c r="GDB824" s="72"/>
      <c r="GDC824" s="72"/>
      <c r="GDD824" s="72"/>
      <c r="GDE824" s="72"/>
      <c r="GDF824" s="72"/>
      <c r="GDG824" s="72"/>
      <c r="GDH824" s="72"/>
      <c r="GDI824" s="72"/>
      <c r="GDJ824" s="72"/>
      <c r="GDK824" s="72"/>
      <c r="GDL824" s="72"/>
      <c r="GDM824" s="72"/>
      <c r="GDN824" s="72"/>
      <c r="GDO824" s="72"/>
      <c r="GDP824" s="72"/>
      <c r="GDQ824" s="72"/>
      <c r="GDR824" s="72"/>
      <c r="GDS824" s="72"/>
      <c r="GDT824" s="72"/>
      <c r="GDU824" s="72"/>
      <c r="GDV824" s="72"/>
      <c r="GDW824" s="72"/>
      <c r="GDX824" s="72"/>
      <c r="GDY824" s="72"/>
      <c r="GDZ824" s="72"/>
      <c r="GEA824" s="72"/>
      <c r="GEB824" s="72"/>
      <c r="GEC824" s="72"/>
      <c r="GED824" s="72"/>
      <c r="GEE824" s="72"/>
      <c r="GEF824" s="72"/>
      <c r="GEG824" s="72"/>
      <c r="GEH824" s="72"/>
      <c r="GEI824" s="72"/>
      <c r="GEJ824" s="72"/>
      <c r="GEK824" s="72"/>
      <c r="GEL824" s="72"/>
      <c r="GEM824" s="72"/>
      <c r="GEN824" s="72"/>
      <c r="GEO824" s="72"/>
      <c r="GEP824" s="72"/>
      <c r="GEQ824" s="72"/>
      <c r="GER824" s="72"/>
      <c r="GES824" s="72"/>
      <c r="GET824" s="72"/>
      <c r="GEU824" s="72"/>
      <c r="GEV824" s="72"/>
      <c r="GEW824" s="72"/>
      <c r="GEX824" s="72"/>
      <c r="GEY824" s="72"/>
      <c r="GEZ824" s="72"/>
      <c r="GFA824" s="72"/>
      <c r="GFB824" s="72"/>
      <c r="GFC824" s="72"/>
      <c r="GFD824" s="72"/>
      <c r="GFE824" s="72"/>
      <c r="GFF824" s="72"/>
      <c r="GFG824" s="72"/>
      <c r="GFH824" s="72"/>
      <c r="GFI824" s="72"/>
      <c r="GFJ824" s="72"/>
      <c r="GFK824" s="72"/>
      <c r="GFL824" s="72"/>
      <c r="GFM824" s="72"/>
      <c r="GFN824" s="72"/>
      <c r="GFO824" s="72"/>
      <c r="GFP824" s="72"/>
      <c r="GFQ824" s="72"/>
      <c r="GFR824" s="72"/>
      <c r="GFS824" s="72"/>
      <c r="GFT824" s="72"/>
      <c r="GFU824" s="72"/>
      <c r="GFV824" s="72"/>
      <c r="GFW824" s="72"/>
      <c r="GFX824" s="72"/>
      <c r="GFY824" s="72"/>
      <c r="GFZ824" s="72"/>
      <c r="GGA824" s="72"/>
      <c r="GGB824" s="72"/>
      <c r="GGC824" s="72"/>
      <c r="GGD824" s="72"/>
      <c r="GGE824" s="72"/>
      <c r="GGF824" s="72"/>
      <c r="GGG824" s="72"/>
      <c r="GGH824" s="72"/>
      <c r="GGI824" s="72"/>
      <c r="GGJ824" s="72"/>
      <c r="GGK824" s="72"/>
      <c r="GGL824" s="72"/>
      <c r="GGM824" s="72"/>
      <c r="GGN824" s="72"/>
      <c r="GGO824" s="72"/>
      <c r="GGP824" s="72"/>
      <c r="GGQ824" s="72"/>
      <c r="GGR824" s="72"/>
      <c r="GGS824" s="72"/>
      <c r="GGT824" s="72"/>
      <c r="GGU824" s="72"/>
      <c r="GGV824" s="72"/>
      <c r="GGW824" s="72"/>
      <c r="GGX824" s="72"/>
      <c r="GGY824" s="72"/>
      <c r="GGZ824" s="72"/>
      <c r="GHA824" s="72"/>
      <c r="GHB824" s="72"/>
      <c r="GHC824" s="72"/>
      <c r="GHD824" s="72"/>
      <c r="GHE824" s="72"/>
      <c r="GHF824" s="72"/>
      <c r="GHG824" s="72"/>
      <c r="GHH824" s="72"/>
      <c r="GHI824" s="72"/>
      <c r="GHJ824" s="72"/>
      <c r="GHK824" s="72"/>
      <c r="GHL824" s="72"/>
      <c r="GHM824" s="72"/>
      <c r="GHN824" s="72"/>
      <c r="GHO824" s="72"/>
      <c r="GHP824" s="72"/>
      <c r="GHQ824" s="72"/>
      <c r="GHR824" s="72"/>
      <c r="GHS824" s="72"/>
      <c r="GHT824" s="72"/>
      <c r="GHU824" s="72"/>
      <c r="GHV824" s="72"/>
      <c r="GHW824" s="72"/>
      <c r="GHX824" s="72"/>
      <c r="GHY824" s="72"/>
      <c r="GHZ824" s="72"/>
      <c r="GIA824" s="72"/>
      <c r="GIB824" s="72"/>
      <c r="GIC824" s="72"/>
      <c r="GID824" s="72"/>
      <c r="GIE824" s="72"/>
      <c r="GIF824" s="72"/>
      <c r="GIG824" s="72"/>
      <c r="GIH824" s="72"/>
      <c r="GII824" s="72"/>
      <c r="GIJ824" s="72"/>
      <c r="GIK824" s="72"/>
      <c r="GIL824" s="72"/>
      <c r="GIM824" s="72"/>
      <c r="GIN824" s="72"/>
      <c r="GIO824" s="72"/>
      <c r="GIP824" s="72"/>
      <c r="GIQ824" s="72"/>
      <c r="GIR824" s="72"/>
      <c r="GIS824" s="72"/>
      <c r="GIT824" s="72"/>
      <c r="GIU824" s="72"/>
      <c r="GIV824" s="72"/>
      <c r="GIW824" s="72"/>
      <c r="GIX824" s="72"/>
      <c r="GIY824" s="72"/>
      <c r="GIZ824" s="72"/>
      <c r="GJA824" s="72"/>
      <c r="GJB824" s="72"/>
      <c r="GJC824" s="72"/>
      <c r="GJD824" s="72"/>
      <c r="GJE824" s="72"/>
      <c r="GJF824" s="72"/>
      <c r="GJG824" s="72"/>
      <c r="GJH824" s="72"/>
      <c r="GJI824" s="72"/>
      <c r="GJJ824" s="72"/>
      <c r="GJK824" s="72"/>
      <c r="GJL824" s="72"/>
      <c r="GJM824" s="72"/>
      <c r="GJN824" s="72"/>
      <c r="GJO824" s="72"/>
      <c r="GJP824" s="72"/>
      <c r="GJQ824" s="72"/>
      <c r="GJR824" s="72"/>
      <c r="GJS824" s="72"/>
      <c r="GJT824" s="72"/>
      <c r="GJU824" s="72"/>
      <c r="GJV824" s="72"/>
      <c r="GJW824" s="72"/>
      <c r="GJX824" s="72"/>
      <c r="GJY824" s="72"/>
      <c r="GJZ824" s="72"/>
      <c r="GKA824" s="72"/>
      <c r="GKB824" s="72"/>
      <c r="GKC824" s="72"/>
      <c r="GKD824" s="72"/>
      <c r="GKE824" s="72"/>
      <c r="GKF824" s="72"/>
      <c r="GKG824" s="72"/>
      <c r="GKH824" s="72"/>
      <c r="GKI824" s="72"/>
      <c r="GKJ824" s="72"/>
      <c r="GKK824" s="72"/>
      <c r="GKL824" s="72"/>
      <c r="GKM824" s="72"/>
      <c r="GKN824" s="72"/>
      <c r="GKO824" s="72"/>
      <c r="GKP824" s="72"/>
      <c r="GKQ824" s="72"/>
      <c r="GKR824" s="72"/>
      <c r="GKS824" s="72"/>
      <c r="GKT824" s="72"/>
      <c r="GKU824" s="72"/>
      <c r="GKV824" s="72"/>
      <c r="GKW824" s="72"/>
      <c r="GKX824" s="72"/>
      <c r="GKY824" s="72"/>
      <c r="GKZ824" s="72"/>
      <c r="GLA824" s="72"/>
      <c r="GLB824" s="72"/>
      <c r="GLC824" s="72"/>
      <c r="GLD824" s="72"/>
      <c r="GLE824" s="72"/>
      <c r="GLF824" s="72"/>
      <c r="GLG824" s="72"/>
      <c r="GLH824" s="72"/>
      <c r="GLI824" s="72"/>
      <c r="GLJ824" s="72"/>
      <c r="GLK824" s="72"/>
      <c r="GLL824" s="72"/>
      <c r="GLM824" s="72"/>
      <c r="GLN824" s="72"/>
      <c r="GLO824" s="72"/>
      <c r="GLP824" s="72"/>
      <c r="GLQ824" s="72"/>
      <c r="GLR824" s="72"/>
      <c r="GLS824" s="72"/>
      <c r="GLT824" s="72"/>
      <c r="GLU824" s="72"/>
      <c r="GLV824" s="72"/>
      <c r="GLW824" s="72"/>
      <c r="GLX824" s="72"/>
      <c r="GLY824" s="72"/>
      <c r="GLZ824" s="72"/>
      <c r="GMA824" s="72"/>
      <c r="GMB824" s="72"/>
      <c r="GMC824" s="72"/>
      <c r="GMD824" s="72"/>
      <c r="GME824" s="72"/>
      <c r="GMF824" s="72"/>
      <c r="GMG824" s="72"/>
      <c r="GMH824" s="72"/>
      <c r="GMI824" s="72"/>
      <c r="GMJ824" s="72"/>
      <c r="GMK824" s="72"/>
      <c r="GML824" s="72"/>
      <c r="GMM824" s="72"/>
      <c r="GMN824" s="72"/>
      <c r="GMO824" s="72"/>
      <c r="GMP824" s="72"/>
      <c r="GMQ824" s="72"/>
      <c r="GMR824" s="72"/>
      <c r="GMS824" s="72"/>
      <c r="GMT824" s="72"/>
      <c r="GMU824" s="72"/>
      <c r="GMV824" s="72"/>
      <c r="GMW824" s="72"/>
      <c r="GMX824" s="72"/>
      <c r="GMY824" s="72"/>
      <c r="GMZ824" s="72"/>
      <c r="GNA824" s="72"/>
      <c r="GNB824" s="72"/>
      <c r="GNC824" s="72"/>
      <c r="GND824" s="72"/>
      <c r="GNE824" s="72"/>
      <c r="GNF824" s="72"/>
      <c r="GNG824" s="72"/>
      <c r="GNH824" s="72"/>
      <c r="GNI824" s="72"/>
      <c r="GNJ824" s="72"/>
      <c r="GNK824" s="72"/>
      <c r="GNL824" s="72"/>
      <c r="GNM824" s="72"/>
      <c r="GNN824" s="72"/>
      <c r="GNO824" s="72"/>
      <c r="GNP824" s="72"/>
      <c r="GNQ824" s="72"/>
      <c r="GNR824" s="72"/>
      <c r="GNS824" s="72"/>
      <c r="GNT824" s="72"/>
      <c r="GNU824" s="72"/>
      <c r="GNV824" s="72"/>
      <c r="GNW824" s="72"/>
      <c r="GNX824" s="72"/>
      <c r="GNY824" s="72"/>
      <c r="GNZ824" s="72"/>
      <c r="GOA824" s="72"/>
      <c r="GOB824" s="72"/>
      <c r="GOC824" s="72"/>
      <c r="GOD824" s="72"/>
      <c r="GOE824" s="72"/>
      <c r="GOF824" s="72"/>
      <c r="GOG824" s="72"/>
      <c r="GOH824" s="72"/>
      <c r="GOI824" s="72"/>
      <c r="GOJ824" s="72"/>
      <c r="GOK824" s="72"/>
      <c r="GOL824" s="72"/>
      <c r="GOM824" s="72"/>
      <c r="GON824" s="72"/>
      <c r="GOO824" s="72"/>
      <c r="GOP824" s="72"/>
      <c r="GOQ824" s="72"/>
      <c r="GOR824" s="72"/>
      <c r="GOS824" s="72"/>
      <c r="GOT824" s="72"/>
      <c r="GOU824" s="72"/>
      <c r="GOV824" s="72"/>
      <c r="GOW824" s="72"/>
      <c r="GOX824" s="72"/>
      <c r="GOY824" s="72"/>
      <c r="GOZ824" s="72"/>
      <c r="GPA824" s="72"/>
      <c r="GPB824" s="72"/>
      <c r="GPC824" s="72"/>
      <c r="GPD824" s="72"/>
      <c r="GPE824" s="72"/>
      <c r="GPF824" s="72"/>
      <c r="GPG824" s="72"/>
      <c r="GPH824" s="72"/>
      <c r="GPI824" s="72"/>
      <c r="GPJ824" s="72"/>
      <c r="GPK824" s="72"/>
      <c r="GPL824" s="72"/>
      <c r="GPM824" s="72"/>
      <c r="GPN824" s="72"/>
      <c r="GPO824" s="72"/>
      <c r="GPP824" s="72"/>
      <c r="GPQ824" s="72"/>
      <c r="GPR824" s="72"/>
      <c r="GPS824" s="72"/>
      <c r="GPT824" s="72"/>
      <c r="GPU824" s="72"/>
      <c r="GPV824" s="72"/>
      <c r="GPW824" s="72"/>
      <c r="GPX824" s="72"/>
      <c r="GPY824" s="72"/>
      <c r="GPZ824" s="72"/>
      <c r="GQA824" s="72"/>
      <c r="GQB824" s="72"/>
      <c r="GQC824" s="72"/>
      <c r="GQD824" s="72"/>
      <c r="GQE824" s="72"/>
      <c r="GQF824" s="72"/>
      <c r="GQG824" s="72"/>
      <c r="GQH824" s="72"/>
      <c r="GQI824" s="72"/>
      <c r="GQJ824" s="72"/>
      <c r="GQK824" s="72"/>
      <c r="GQL824" s="72"/>
      <c r="GQM824" s="72"/>
      <c r="GQN824" s="72"/>
      <c r="GQO824" s="72"/>
      <c r="GQP824" s="72"/>
      <c r="GQQ824" s="72"/>
      <c r="GQR824" s="72"/>
      <c r="GQS824" s="72"/>
      <c r="GQT824" s="72"/>
      <c r="GQU824" s="72"/>
      <c r="GQV824" s="72"/>
      <c r="GQW824" s="72"/>
      <c r="GQX824" s="72"/>
      <c r="GQY824" s="72"/>
      <c r="GQZ824" s="72"/>
      <c r="GRA824" s="72"/>
      <c r="GRB824" s="72"/>
      <c r="GRC824" s="72"/>
      <c r="GRD824" s="72"/>
      <c r="GRE824" s="72"/>
      <c r="GRF824" s="72"/>
      <c r="GRG824" s="72"/>
      <c r="GRH824" s="72"/>
      <c r="GRI824" s="72"/>
      <c r="GRJ824" s="72"/>
      <c r="GRK824" s="72"/>
      <c r="GRL824" s="72"/>
      <c r="GRM824" s="72"/>
      <c r="GRN824" s="72"/>
      <c r="GRO824" s="72"/>
      <c r="GRP824" s="72"/>
      <c r="GRQ824" s="72"/>
      <c r="GRR824" s="72"/>
      <c r="GRS824" s="72"/>
      <c r="GRT824" s="72"/>
      <c r="GRU824" s="72"/>
      <c r="GRV824" s="72"/>
      <c r="GRW824" s="72"/>
      <c r="GRX824" s="72"/>
      <c r="GRY824" s="72"/>
      <c r="GRZ824" s="72"/>
      <c r="GSA824" s="72"/>
      <c r="GSB824" s="72"/>
      <c r="GSC824" s="72"/>
      <c r="GSD824" s="72"/>
      <c r="GSE824" s="72"/>
      <c r="GSF824" s="72"/>
      <c r="GSG824" s="72"/>
      <c r="GSH824" s="72"/>
      <c r="GSI824" s="72"/>
      <c r="GSJ824" s="72"/>
      <c r="GSK824" s="72"/>
      <c r="GSL824" s="72"/>
      <c r="GSM824" s="72"/>
      <c r="GSN824" s="72"/>
      <c r="GSO824" s="72"/>
      <c r="GSP824" s="72"/>
      <c r="GSQ824" s="72"/>
      <c r="GSR824" s="72"/>
      <c r="GSS824" s="72"/>
      <c r="GST824" s="72"/>
      <c r="GSU824" s="72"/>
      <c r="GSV824" s="72"/>
      <c r="GSW824" s="72"/>
      <c r="GSX824" s="72"/>
      <c r="GSY824" s="72"/>
      <c r="GSZ824" s="72"/>
      <c r="GTA824" s="72"/>
      <c r="GTB824" s="72"/>
      <c r="GTC824" s="72"/>
      <c r="GTD824" s="72"/>
      <c r="GTE824" s="72"/>
      <c r="GTF824" s="72"/>
      <c r="GTG824" s="72"/>
      <c r="GTH824" s="72"/>
      <c r="GTI824" s="72"/>
      <c r="GTJ824" s="72"/>
      <c r="GTK824" s="72"/>
      <c r="GTL824" s="72"/>
      <c r="GTM824" s="72"/>
      <c r="GTN824" s="72"/>
      <c r="GTO824" s="72"/>
      <c r="GTP824" s="72"/>
      <c r="GTQ824" s="72"/>
      <c r="GTR824" s="72"/>
      <c r="GTS824" s="72"/>
      <c r="GTT824" s="72"/>
      <c r="GTU824" s="72"/>
      <c r="GTV824" s="72"/>
      <c r="GTW824" s="72"/>
      <c r="GTX824" s="72"/>
      <c r="GTY824" s="72"/>
      <c r="GTZ824" s="72"/>
      <c r="GUA824" s="72"/>
      <c r="GUB824" s="72"/>
      <c r="GUC824" s="72"/>
      <c r="GUD824" s="72"/>
      <c r="GUE824" s="72"/>
      <c r="GUF824" s="72"/>
      <c r="GUG824" s="72"/>
      <c r="GUH824" s="72"/>
      <c r="GUI824" s="72"/>
      <c r="GUJ824" s="72"/>
      <c r="GUK824" s="72"/>
      <c r="GUL824" s="72"/>
      <c r="GUM824" s="72"/>
      <c r="GUN824" s="72"/>
      <c r="GUO824" s="72"/>
      <c r="GUP824" s="72"/>
      <c r="GUQ824" s="72"/>
      <c r="GUR824" s="72"/>
      <c r="GUS824" s="72"/>
      <c r="GUT824" s="72"/>
      <c r="GUU824" s="72"/>
      <c r="GUV824" s="72"/>
      <c r="GUW824" s="72"/>
      <c r="GUX824" s="72"/>
      <c r="GUY824" s="72"/>
      <c r="GUZ824" s="72"/>
      <c r="GVA824" s="72"/>
      <c r="GVB824" s="72"/>
      <c r="GVC824" s="72"/>
      <c r="GVD824" s="72"/>
      <c r="GVE824" s="72"/>
      <c r="GVF824" s="72"/>
      <c r="GVG824" s="72"/>
      <c r="GVH824" s="72"/>
      <c r="GVI824" s="72"/>
      <c r="GVJ824" s="72"/>
      <c r="GVK824" s="72"/>
      <c r="GVL824" s="72"/>
      <c r="GVM824" s="72"/>
      <c r="GVN824" s="72"/>
      <c r="GVO824" s="72"/>
      <c r="GVP824" s="72"/>
      <c r="GVQ824" s="72"/>
      <c r="GVR824" s="72"/>
      <c r="GVS824" s="72"/>
      <c r="GVT824" s="72"/>
      <c r="GVU824" s="72"/>
      <c r="GVV824" s="72"/>
      <c r="GVW824" s="72"/>
      <c r="GVX824" s="72"/>
      <c r="GVY824" s="72"/>
      <c r="GVZ824" s="72"/>
      <c r="GWA824" s="72"/>
      <c r="GWB824" s="72"/>
      <c r="GWC824" s="72"/>
      <c r="GWD824" s="72"/>
      <c r="GWE824" s="72"/>
      <c r="GWF824" s="72"/>
      <c r="GWG824" s="72"/>
      <c r="GWH824" s="72"/>
      <c r="GWI824" s="72"/>
      <c r="GWJ824" s="72"/>
      <c r="GWK824" s="72"/>
      <c r="GWL824" s="72"/>
      <c r="GWM824" s="72"/>
      <c r="GWN824" s="72"/>
      <c r="GWO824" s="72"/>
      <c r="GWP824" s="72"/>
      <c r="GWQ824" s="72"/>
      <c r="GWR824" s="72"/>
      <c r="GWS824" s="72"/>
      <c r="GWT824" s="72"/>
      <c r="GWU824" s="72"/>
      <c r="GWV824" s="72"/>
      <c r="GWW824" s="72"/>
      <c r="GWX824" s="72"/>
      <c r="GWY824" s="72"/>
      <c r="GWZ824" s="72"/>
      <c r="GXA824" s="72"/>
      <c r="GXB824" s="72"/>
      <c r="GXC824" s="72"/>
      <c r="GXD824" s="72"/>
      <c r="GXE824" s="72"/>
      <c r="GXF824" s="72"/>
      <c r="GXG824" s="72"/>
      <c r="GXH824" s="72"/>
      <c r="GXI824" s="72"/>
      <c r="GXJ824" s="72"/>
      <c r="GXK824" s="72"/>
      <c r="GXL824" s="72"/>
      <c r="GXM824" s="72"/>
      <c r="GXN824" s="72"/>
      <c r="GXO824" s="72"/>
      <c r="GXP824" s="72"/>
      <c r="GXQ824" s="72"/>
      <c r="GXR824" s="72"/>
      <c r="GXS824" s="72"/>
      <c r="GXT824" s="72"/>
      <c r="GXU824" s="72"/>
      <c r="GXV824" s="72"/>
      <c r="GXW824" s="72"/>
      <c r="GXX824" s="72"/>
      <c r="GXY824" s="72"/>
      <c r="GXZ824" s="72"/>
      <c r="GYA824" s="72"/>
      <c r="GYB824" s="72"/>
      <c r="GYC824" s="72"/>
      <c r="GYD824" s="72"/>
      <c r="GYE824" s="72"/>
      <c r="GYF824" s="72"/>
      <c r="GYG824" s="72"/>
      <c r="GYH824" s="72"/>
      <c r="GYI824" s="72"/>
      <c r="GYJ824" s="72"/>
      <c r="GYK824" s="72"/>
      <c r="GYL824" s="72"/>
      <c r="GYM824" s="72"/>
      <c r="GYN824" s="72"/>
      <c r="GYO824" s="72"/>
      <c r="GYP824" s="72"/>
      <c r="GYQ824" s="72"/>
      <c r="GYR824" s="72"/>
      <c r="GYS824" s="72"/>
      <c r="GYT824" s="72"/>
      <c r="GYU824" s="72"/>
      <c r="GYV824" s="72"/>
      <c r="GYW824" s="72"/>
      <c r="GYX824" s="72"/>
      <c r="GYY824" s="72"/>
      <c r="GYZ824" s="72"/>
      <c r="GZA824" s="72"/>
      <c r="GZB824" s="72"/>
      <c r="GZC824" s="72"/>
      <c r="GZD824" s="72"/>
      <c r="GZE824" s="72"/>
      <c r="GZF824" s="72"/>
      <c r="GZG824" s="72"/>
      <c r="GZH824" s="72"/>
      <c r="GZI824" s="72"/>
      <c r="GZJ824" s="72"/>
      <c r="GZK824" s="72"/>
      <c r="GZL824" s="72"/>
      <c r="GZM824" s="72"/>
      <c r="GZN824" s="72"/>
      <c r="GZO824" s="72"/>
      <c r="GZP824" s="72"/>
      <c r="GZQ824" s="72"/>
      <c r="GZR824" s="72"/>
      <c r="GZS824" s="72"/>
      <c r="GZT824" s="72"/>
      <c r="GZU824" s="72"/>
      <c r="GZV824" s="72"/>
      <c r="GZW824" s="72"/>
      <c r="GZX824" s="72"/>
      <c r="GZY824" s="72"/>
      <c r="GZZ824" s="72"/>
      <c r="HAA824" s="72"/>
      <c r="HAB824" s="72"/>
      <c r="HAC824" s="72"/>
      <c r="HAD824" s="72"/>
      <c r="HAE824" s="72"/>
      <c r="HAF824" s="72"/>
      <c r="HAG824" s="72"/>
      <c r="HAH824" s="72"/>
      <c r="HAI824" s="72"/>
      <c r="HAJ824" s="72"/>
      <c r="HAK824" s="72"/>
      <c r="HAL824" s="72"/>
      <c r="HAM824" s="72"/>
      <c r="HAN824" s="72"/>
      <c r="HAO824" s="72"/>
      <c r="HAP824" s="72"/>
      <c r="HAQ824" s="72"/>
      <c r="HAR824" s="72"/>
      <c r="HAS824" s="72"/>
      <c r="HAT824" s="72"/>
      <c r="HAU824" s="72"/>
      <c r="HAV824" s="72"/>
      <c r="HAW824" s="72"/>
      <c r="HAX824" s="72"/>
      <c r="HAY824" s="72"/>
      <c r="HAZ824" s="72"/>
      <c r="HBA824" s="72"/>
      <c r="HBB824" s="72"/>
      <c r="HBC824" s="72"/>
      <c r="HBD824" s="72"/>
      <c r="HBE824" s="72"/>
      <c r="HBF824" s="72"/>
      <c r="HBG824" s="72"/>
      <c r="HBH824" s="72"/>
      <c r="HBI824" s="72"/>
      <c r="HBJ824" s="72"/>
      <c r="HBK824" s="72"/>
      <c r="HBL824" s="72"/>
      <c r="HBM824" s="72"/>
      <c r="HBN824" s="72"/>
      <c r="HBO824" s="72"/>
      <c r="HBP824" s="72"/>
      <c r="HBQ824" s="72"/>
      <c r="HBR824" s="72"/>
      <c r="HBS824" s="72"/>
      <c r="HBT824" s="72"/>
      <c r="HBU824" s="72"/>
      <c r="HBV824" s="72"/>
      <c r="HBW824" s="72"/>
      <c r="HBX824" s="72"/>
      <c r="HBY824" s="72"/>
      <c r="HBZ824" s="72"/>
      <c r="HCA824" s="72"/>
      <c r="HCB824" s="72"/>
      <c r="HCC824" s="72"/>
      <c r="HCD824" s="72"/>
      <c r="HCE824" s="72"/>
      <c r="HCF824" s="72"/>
      <c r="HCG824" s="72"/>
      <c r="HCH824" s="72"/>
      <c r="HCI824" s="72"/>
      <c r="HCJ824" s="72"/>
      <c r="HCK824" s="72"/>
      <c r="HCL824" s="72"/>
      <c r="HCM824" s="72"/>
      <c r="HCN824" s="72"/>
      <c r="HCO824" s="72"/>
      <c r="HCP824" s="72"/>
      <c r="HCQ824" s="72"/>
      <c r="HCR824" s="72"/>
      <c r="HCS824" s="72"/>
      <c r="HCT824" s="72"/>
      <c r="HCU824" s="72"/>
      <c r="HCV824" s="72"/>
      <c r="HCW824" s="72"/>
      <c r="HCX824" s="72"/>
      <c r="HCY824" s="72"/>
      <c r="HCZ824" s="72"/>
      <c r="HDA824" s="72"/>
      <c r="HDB824" s="72"/>
      <c r="HDC824" s="72"/>
      <c r="HDD824" s="72"/>
      <c r="HDE824" s="72"/>
      <c r="HDF824" s="72"/>
      <c r="HDG824" s="72"/>
      <c r="HDH824" s="72"/>
      <c r="HDI824" s="72"/>
      <c r="HDJ824" s="72"/>
      <c r="HDK824" s="72"/>
      <c r="HDL824" s="72"/>
      <c r="HDM824" s="72"/>
      <c r="HDN824" s="72"/>
      <c r="HDO824" s="72"/>
      <c r="HDP824" s="72"/>
      <c r="HDQ824" s="72"/>
      <c r="HDR824" s="72"/>
      <c r="HDS824" s="72"/>
      <c r="HDT824" s="72"/>
      <c r="HDU824" s="72"/>
      <c r="HDV824" s="72"/>
      <c r="HDW824" s="72"/>
      <c r="HDX824" s="72"/>
      <c r="HDY824" s="72"/>
      <c r="HDZ824" s="72"/>
      <c r="HEA824" s="72"/>
      <c r="HEB824" s="72"/>
      <c r="HEC824" s="72"/>
      <c r="HED824" s="72"/>
      <c r="HEE824" s="72"/>
      <c r="HEF824" s="72"/>
      <c r="HEG824" s="72"/>
      <c r="HEH824" s="72"/>
      <c r="HEI824" s="72"/>
      <c r="HEJ824" s="72"/>
      <c r="HEK824" s="72"/>
      <c r="HEL824" s="72"/>
      <c r="HEM824" s="72"/>
      <c r="HEN824" s="72"/>
      <c r="HEO824" s="72"/>
      <c r="HEP824" s="72"/>
      <c r="HEQ824" s="72"/>
      <c r="HER824" s="72"/>
      <c r="HES824" s="72"/>
      <c r="HET824" s="72"/>
      <c r="HEU824" s="72"/>
      <c r="HEV824" s="72"/>
      <c r="HEW824" s="72"/>
      <c r="HEX824" s="72"/>
      <c r="HEY824" s="72"/>
      <c r="HEZ824" s="72"/>
      <c r="HFA824" s="72"/>
      <c r="HFB824" s="72"/>
      <c r="HFC824" s="72"/>
      <c r="HFD824" s="72"/>
      <c r="HFE824" s="72"/>
      <c r="HFF824" s="72"/>
      <c r="HFG824" s="72"/>
      <c r="HFH824" s="72"/>
      <c r="HFI824" s="72"/>
      <c r="HFJ824" s="72"/>
      <c r="HFK824" s="72"/>
      <c r="HFL824" s="72"/>
      <c r="HFM824" s="72"/>
      <c r="HFN824" s="72"/>
      <c r="HFO824" s="72"/>
      <c r="HFP824" s="72"/>
      <c r="HFQ824" s="72"/>
      <c r="HFR824" s="72"/>
      <c r="HFS824" s="72"/>
      <c r="HFT824" s="72"/>
      <c r="HFU824" s="72"/>
      <c r="HFV824" s="72"/>
      <c r="HFW824" s="72"/>
      <c r="HFX824" s="72"/>
      <c r="HFY824" s="72"/>
      <c r="HFZ824" s="72"/>
      <c r="HGA824" s="72"/>
      <c r="HGB824" s="72"/>
      <c r="HGC824" s="72"/>
      <c r="HGD824" s="72"/>
      <c r="HGE824" s="72"/>
      <c r="HGF824" s="72"/>
      <c r="HGG824" s="72"/>
      <c r="HGH824" s="72"/>
      <c r="HGI824" s="72"/>
      <c r="HGJ824" s="72"/>
      <c r="HGK824" s="72"/>
      <c r="HGL824" s="72"/>
      <c r="HGM824" s="72"/>
      <c r="HGN824" s="72"/>
      <c r="HGO824" s="72"/>
      <c r="HGP824" s="72"/>
      <c r="HGQ824" s="72"/>
      <c r="HGR824" s="72"/>
      <c r="HGS824" s="72"/>
      <c r="HGT824" s="72"/>
      <c r="HGU824" s="72"/>
      <c r="HGV824" s="72"/>
      <c r="HGW824" s="72"/>
      <c r="HGX824" s="72"/>
      <c r="HGY824" s="72"/>
      <c r="HGZ824" s="72"/>
      <c r="HHA824" s="72"/>
      <c r="HHB824" s="72"/>
      <c r="HHC824" s="72"/>
      <c r="HHD824" s="72"/>
      <c r="HHE824" s="72"/>
      <c r="HHF824" s="72"/>
      <c r="HHG824" s="72"/>
      <c r="HHH824" s="72"/>
      <c r="HHI824" s="72"/>
      <c r="HHJ824" s="72"/>
      <c r="HHK824" s="72"/>
      <c r="HHL824" s="72"/>
      <c r="HHM824" s="72"/>
      <c r="HHN824" s="72"/>
      <c r="HHO824" s="72"/>
      <c r="HHP824" s="72"/>
      <c r="HHQ824" s="72"/>
      <c r="HHR824" s="72"/>
      <c r="HHS824" s="72"/>
      <c r="HHT824" s="72"/>
      <c r="HHU824" s="72"/>
      <c r="HHV824" s="72"/>
      <c r="HHW824" s="72"/>
      <c r="HHX824" s="72"/>
      <c r="HHY824" s="72"/>
      <c r="HHZ824" s="72"/>
      <c r="HIA824" s="72"/>
      <c r="HIB824" s="72"/>
      <c r="HIC824" s="72"/>
      <c r="HID824" s="72"/>
      <c r="HIE824" s="72"/>
      <c r="HIF824" s="72"/>
      <c r="HIG824" s="72"/>
      <c r="HIH824" s="72"/>
      <c r="HII824" s="72"/>
      <c r="HIJ824" s="72"/>
      <c r="HIK824" s="72"/>
      <c r="HIL824" s="72"/>
      <c r="HIM824" s="72"/>
      <c r="HIN824" s="72"/>
      <c r="HIO824" s="72"/>
      <c r="HIP824" s="72"/>
      <c r="HIQ824" s="72"/>
      <c r="HIR824" s="72"/>
      <c r="HIS824" s="72"/>
      <c r="HIT824" s="72"/>
      <c r="HIU824" s="72"/>
      <c r="HIV824" s="72"/>
      <c r="HIW824" s="72"/>
      <c r="HIX824" s="72"/>
      <c r="HIY824" s="72"/>
      <c r="HIZ824" s="72"/>
      <c r="HJA824" s="72"/>
      <c r="HJB824" s="72"/>
      <c r="HJC824" s="72"/>
      <c r="HJD824" s="72"/>
      <c r="HJE824" s="72"/>
      <c r="HJF824" s="72"/>
      <c r="HJG824" s="72"/>
      <c r="HJH824" s="72"/>
      <c r="HJI824" s="72"/>
      <c r="HJJ824" s="72"/>
      <c r="HJK824" s="72"/>
      <c r="HJL824" s="72"/>
      <c r="HJM824" s="72"/>
      <c r="HJN824" s="72"/>
      <c r="HJO824" s="72"/>
      <c r="HJP824" s="72"/>
      <c r="HJQ824" s="72"/>
      <c r="HJR824" s="72"/>
      <c r="HJS824" s="72"/>
      <c r="HJT824" s="72"/>
      <c r="HJU824" s="72"/>
      <c r="HJV824" s="72"/>
      <c r="HJW824" s="72"/>
      <c r="HJX824" s="72"/>
      <c r="HJY824" s="72"/>
      <c r="HJZ824" s="72"/>
      <c r="HKA824" s="72"/>
      <c r="HKB824" s="72"/>
      <c r="HKC824" s="72"/>
      <c r="HKD824" s="72"/>
      <c r="HKE824" s="72"/>
      <c r="HKF824" s="72"/>
      <c r="HKG824" s="72"/>
      <c r="HKH824" s="72"/>
      <c r="HKI824" s="72"/>
      <c r="HKJ824" s="72"/>
      <c r="HKK824" s="72"/>
      <c r="HKL824" s="72"/>
      <c r="HKM824" s="72"/>
      <c r="HKN824" s="72"/>
      <c r="HKO824" s="72"/>
      <c r="HKP824" s="72"/>
      <c r="HKQ824" s="72"/>
      <c r="HKR824" s="72"/>
      <c r="HKS824" s="72"/>
      <c r="HKT824" s="72"/>
      <c r="HKU824" s="72"/>
      <c r="HKV824" s="72"/>
      <c r="HKW824" s="72"/>
      <c r="HKX824" s="72"/>
      <c r="HKY824" s="72"/>
      <c r="HKZ824" s="72"/>
      <c r="HLA824" s="72"/>
      <c r="HLB824" s="72"/>
      <c r="HLC824" s="72"/>
      <c r="HLD824" s="72"/>
      <c r="HLE824" s="72"/>
      <c r="HLF824" s="72"/>
      <c r="HLG824" s="72"/>
      <c r="HLH824" s="72"/>
      <c r="HLI824" s="72"/>
      <c r="HLJ824" s="72"/>
      <c r="HLK824" s="72"/>
      <c r="HLL824" s="72"/>
      <c r="HLM824" s="72"/>
      <c r="HLN824" s="72"/>
      <c r="HLO824" s="72"/>
      <c r="HLP824" s="72"/>
      <c r="HLQ824" s="72"/>
      <c r="HLR824" s="72"/>
      <c r="HLS824" s="72"/>
      <c r="HLT824" s="72"/>
      <c r="HLU824" s="72"/>
      <c r="HLV824" s="72"/>
      <c r="HLW824" s="72"/>
      <c r="HLX824" s="72"/>
      <c r="HLY824" s="72"/>
      <c r="HLZ824" s="72"/>
      <c r="HMA824" s="72"/>
      <c r="HMB824" s="72"/>
      <c r="HMC824" s="72"/>
      <c r="HMD824" s="72"/>
      <c r="HME824" s="72"/>
      <c r="HMF824" s="72"/>
      <c r="HMG824" s="72"/>
      <c r="HMH824" s="72"/>
      <c r="HMI824" s="72"/>
      <c r="HMJ824" s="72"/>
      <c r="HMK824" s="72"/>
      <c r="HML824" s="72"/>
      <c r="HMM824" s="72"/>
      <c r="HMN824" s="72"/>
      <c r="HMO824" s="72"/>
      <c r="HMP824" s="72"/>
      <c r="HMQ824" s="72"/>
      <c r="HMR824" s="72"/>
      <c r="HMS824" s="72"/>
      <c r="HMT824" s="72"/>
      <c r="HMU824" s="72"/>
      <c r="HMV824" s="72"/>
      <c r="HMW824" s="72"/>
      <c r="HMX824" s="72"/>
      <c r="HMY824" s="72"/>
      <c r="HMZ824" s="72"/>
      <c r="HNA824" s="72"/>
      <c r="HNB824" s="72"/>
      <c r="HNC824" s="72"/>
      <c r="HND824" s="72"/>
      <c r="HNE824" s="72"/>
      <c r="HNF824" s="72"/>
      <c r="HNG824" s="72"/>
      <c r="HNH824" s="72"/>
      <c r="HNI824" s="72"/>
      <c r="HNJ824" s="72"/>
      <c r="HNK824" s="72"/>
      <c r="HNL824" s="72"/>
      <c r="HNM824" s="72"/>
      <c r="HNN824" s="72"/>
      <c r="HNO824" s="72"/>
      <c r="HNP824" s="72"/>
      <c r="HNQ824" s="72"/>
      <c r="HNR824" s="72"/>
      <c r="HNS824" s="72"/>
      <c r="HNT824" s="72"/>
      <c r="HNU824" s="72"/>
      <c r="HNV824" s="72"/>
      <c r="HNW824" s="72"/>
      <c r="HNX824" s="72"/>
      <c r="HNY824" s="72"/>
      <c r="HNZ824" s="72"/>
      <c r="HOA824" s="72"/>
      <c r="HOB824" s="72"/>
      <c r="HOC824" s="72"/>
      <c r="HOD824" s="72"/>
      <c r="HOE824" s="72"/>
      <c r="HOF824" s="72"/>
      <c r="HOG824" s="72"/>
      <c r="HOH824" s="72"/>
      <c r="HOI824" s="72"/>
      <c r="HOJ824" s="72"/>
      <c r="HOK824" s="72"/>
      <c r="HOL824" s="72"/>
      <c r="HOM824" s="72"/>
      <c r="HON824" s="72"/>
      <c r="HOO824" s="72"/>
      <c r="HOP824" s="72"/>
      <c r="HOQ824" s="72"/>
      <c r="HOR824" s="72"/>
      <c r="HOS824" s="72"/>
      <c r="HOT824" s="72"/>
      <c r="HOU824" s="72"/>
      <c r="HOV824" s="72"/>
      <c r="HOW824" s="72"/>
      <c r="HOX824" s="72"/>
      <c r="HOY824" s="72"/>
      <c r="HOZ824" s="72"/>
      <c r="HPA824" s="72"/>
      <c r="HPB824" s="72"/>
      <c r="HPC824" s="72"/>
      <c r="HPD824" s="72"/>
      <c r="HPE824" s="72"/>
      <c r="HPF824" s="72"/>
      <c r="HPG824" s="72"/>
      <c r="HPH824" s="72"/>
      <c r="HPI824" s="72"/>
      <c r="HPJ824" s="72"/>
      <c r="HPK824" s="72"/>
      <c r="HPL824" s="72"/>
      <c r="HPM824" s="72"/>
      <c r="HPN824" s="72"/>
      <c r="HPO824" s="72"/>
      <c r="HPP824" s="72"/>
      <c r="HPQ824" s="72"/>
      <c r="HPR824" s="72"/>
      <c r="HPS824" s="72"/>
      <c r="HPT824" s="72"/>
      <c r="HPU824" s="72"/>
      <c r="HPV824" s="72"/>
      <c r="HPW824" s="72"/>
      <c r="HPX824" s="72"/>
      <c r="HPY824" s="72"/>
      <c r="HPZ824" s="72"/>
      <c r="HQA824" s="72"/>
      <c r="HQB824" s="72"/>
      <c r="HQC824" s="72"/>
      <c r="HQD824" s="72"/>
      <c r="HQE824" s="72"/>
      <c r="HQF824" s="72"/>
      <c r="HQG824" s="72"/>
      <c r="HQH824" s="72"/>
      <c r="HQI824" s="72"/>
      <c r="HQJ824" s="72"/>
      <c r="HQK824" s="72"/>
      <c r="HQL824" s="72"/>
      <c r="HQM824" s="72"/>
      <c r="HQN824" s="72"/>
      <c r="HQO824" s="72"/>
      <c r="HQP824" s="72"/>
      <c r="HQQ824" s="72"/>
      <c r="HQR824" s="72"/>
      <c r="HQS824" s="72"/>
      <c r="HQT824" s="72"/>
      <c r="HQU824" s="72"/>
      <c r="HQV824" s="72"/>
      <c r="HQW824" s="72"/>
      <c r="HQX824" s="72"/>
      <c r="HQY824" s="72"/>
      <c r="HQZ824" s="72"/>
      <c r="HRA824" s="72"/>
      <c r="HRB824" s="72"/>
      <c r="HRC824" s="72"/>
      <c r="HRD824" s="72"/>
      <c r="HRE824" s="72"/>
      <c r="HRF824" s="72"/>
      <c r="HRG824" s="72"/>
      <c r="HRH824" s="72"/>
      <c r="HRI824" s="72"/>
      <c r="HRJ824" s="72"/>
      <c r="HRK824" s="72"/>
      <c r="HRL824" s="72"/>
      <c r="HRM824" s="72"/>
      <c r="HRN824" s="72"/>
      <c r="HRO824" s="72"/>
      <c r="HRP824" s="72"/>
      <c r="HRQ824" s="72"/>
      <c r="HRR824" s="72"/>
      <c r="HRS824" s="72"/>
      <c r="HRT824" s="72"/>
      <c r="HRU824" s="72"/>
      <c r="HRV824" s="72"/>
      <c r="HRW824" s="72"/>
      <c r="HRX824" s="72"/>
      <c r="HRY824" s="72"/>
      <c r="HRZ824" s="72"/>
      <c r="HSA824" s="72"/>
      <c r="HSB824" s="72"/>
      <c r="HSC824" s="72"/>
      <c r="HSD824" s="72"/>
      <c r="HSE824" s="72"/>
      <c r="HSF824" s="72"/>
      <c r="HSG824" s="72"/>
      <c r="HSH824" s="72"/>
      <c r="HSI824" s="72"/>
      <c r="HSJ824" s="72"/>
      <c r="HSK824" s="72"/>
      <c r="HSL824" s="72"/>
      <c r="HSM824" s="72"/>
      <c r="HSN824" s="72"/>
      <c r="HSO824" s="72"/>
      <c r="HSP824" s="72"/>
      <c r="HSQ824" s="72"/>
      <c r="HSR824" s="72"/>
      <c r="HSS824" s="72"/>
      <c r="HST824" s="72"/>
      <c r="HSU824" s="72"/>
      <c r="HSV824" s="72"/>
      <c r="HSW824" s="72"/>
      <c r="HSX824" s="72"/>
      <c r="HSY824" s="72"/>
      <c r="HSZ824" s="72"/>
      <c r="HTA824" s="72"/>
      <c r="HTB824" s="72"/>
      <c r="HTC824" s="72"/>
      <c r="HTD824" s="72"/>
      <c r="HTE824" s="72"/>
      <c r="HTF824" s="72"/>
      <c r="HTG824" s="72"/>
      <c r="HTH824" s="72"/>
      <c r="HTI824" s="72"/>
      <c r="HTJ824" s="72"/>
      <c r="HTK824" s="72"/>
      <c r="HTL824" s="72"/>
      <c r="HTM824" s="72"/>
      <c r="HTN824" s="72"/>
      <c r="HTO824" s="72"/>
      <c r="HTP824" s="72"/>
      <c r="HTQ824" s="72"/>
      <c r="HTR824" s="72"/>
      <c r="HTS824" s="72"/>
      <c r="HTT824" s="72"/>
      <c r="HTU824" s="72"/>
      <c r="HTV824" s="72"/>
      <c r="HTW824" s="72"/>
      <c r="HTX824" s="72"/>
      <c r="HTY824" s="72"/>
      <c r="HTZ824" s="72"/>
      <c r="HUA824" s="72"/>
      <c r="HUB824" s="72"/>
      <c r="HUC824" s="72"/>
      <c r="HUD824" s="72"/>
      <c r="HUE824" s="72"/>
      <c r="HUF824" s="72"/>
      <c r="HUG824" s="72"/>
      <c r="HUH824" s="72"/>
      <c r="HUI824" s="72"/>
      <c r="HUJ824" s="72"/>
      <c r="HUK824" s="72"/>
      <c r="HUL824" s="72"/>
      <c r="HUM824" s="72"/>
      <c r="HUN824" s="72"/>
      <c r="HUO824" s="72"/>
      <c r="HUP824" s="72"/>
      <c r="HUQ824" s="72"/>
      <c r="HUR824" s="72"/>
      <c r="HUS824" s="72"/>
      <c r="HUT824" s="72"/>
      <c r="HUU824" s="72"/>
      <c r="HUV824" s="72"/>
      <c r="HUW824" s="72"/>
      <c r="HUX824" s="72"/>
      <c r="HUY824" s="72"/>
      <c r="HUZ824" s="72"/>
      <c r="HVA824" s="72"/>
      <c r="HVB824" s="72"/>
      <c r="HVC824" s="72"/>
      <c r="HVD824" s="72"/>
      <c r="HVE824" s="72"/>
      <c r="HVF824" s="72"/>
      <c r="HVG824" s="72"/>
      <c r="HVH824" s="72"/>
      <c r="HVI824" s="72"/>
      <c r="HVJ824" s="72"/>
      <c r="HVK824" s="72"/>
      <c r="HVL824" s="72"/>
      <c r="HVM824" s="72"/>
      <c r="HVN824" s="72"/>
      <c r="HVO824" s="72"/>
      <c r="HVP824" s="72"/>
      <c r="HVQ824" s="72"/>
      <c r="HVR824" s="72"/>
      <c r="HVS824" s="72"/>
      <c r="HVT824" s="72"/>
      <c r="HVU824" s="72"/>
      <c r="HVV824" s="72"/>
      <c r="HVW824" s="72"/>
      <c r="HVX824" s="72"/>
      <c r="HVY824" s="72"/>
      <c r="HVZ824" s="72"/>
      <c r="HWA824" s="72"/>
      <c r="HWB824" s="72"/>
      <c r="HWC824" s="72"/>
      <c r="HWD824" s="72"/>
      <c r="HWE824" s="72"/>
      <c r="HWF824" s="72"/>
      <c r="HWG824" s="72"/>
      <c r="HWH824" s="72"/>
      <c r="HWI824" s="72"/>
      <c r="HWJ824" s="72"/>
      <c r="HWK824" s="72"/>
      <c r="HWL824" s="72"/>
      <c r="HWM824" s="72"/>
      <c r="HWN824" s="72"/>
      <c r="HWO824" s="72"/>
      <c r="HWP824" s="72"/>
      <c r="HWQ824" s="72"/>
      <c r="HWR824" s="72"/>
      <c r="HWS824" s="72"/>
      <c r="HWT824" s="72"/>
      <c r="HWU824" s="72"/>
      <c r="HWV824" s="72"/>
      <c r="HWW824" s="72"/>
      <c r="HWX824" s="72"/>
      <c r="HWY824" s="72"/>
      <c r="HWZ824" s="72"/>
      <c r="HXA824" s="72"/>
      <c r="HXB824" s="72"/>
      <c r="HXC824" s="72"/>
      <c r="HXD824" s="72"/>
      <c r="HXE824" s="72"/>
      <c r="HXF824" s="72"/>
      <c r="HXG824" s="72"/>
      <c r="HXH824" s="72"/>
      <c r="HXI824" s="72"/>
      <c r="HXJ824" s="72"/>
      <c r="HXK824" s="72"/>
      <c r="HXL824" s="72"/>
      <c r="HXM824" s="72"/>
      <c r="HXN824" s="72"/>
      <c r="HXO824" s="72"/>
      <c r="HXP824" s="72"/>
      <c r="HXQ824" s="72"/>
      <c r="HXR824" s="72"/>
      <c r="HXS824" s="72"/>
      <c r="HXT824" s="72"/>
      <c r="HXU824" s="72"/>
      <c r="HXV824" s="72"/>
      <c r="HXW824" s="72"/>
      <c r="HXX824" s="72"/>
      <c r="HXY824" s="72"/>
      <c r="HXZ824" s="72"/>
      <c r="HYA824" s="72"/>
      <c r="HYB824" s="72"/>
      <c r="HYC824" s="72"/>
      <c r="HYD824" s="72"/>
      <c r="HYE824" s="72"/>
      <c r="HYF824" s="72"/>
      <c r="HYG824" s="72"/>
      <c r="HYH824" s="72"/>
      <c r="HYI824" s="72"/>
      <c r="HYJ824" s="72"/>
      <c r="HYK824" s="72"/>
      <c r="HYL824" s="72"/>
      <c r="HYM824" s="72"/>
      <c r="HYN824" s="72"/>
      <c r="HYO824" s="72"/>
      <c r="HYP824" s="72"/>
      <c r="HYQ824" s="72"/>
      <c r="HYR824" s="72"/>
      <c r="HYS824" s="72"/>
      <c r="HYT824" s="72"/>
      <c r="HYU824" s="72"/>
      <c r="HYV824" s="72"/>
      <c r="HYW824" s="72"/>
      <c r="HYX824" s="72"/>
      <c r="HYY824" s="72"/>
      <c r="HYZ824" s="72"/>
      <c r="HZA824" s="72"/>
      <c r="HZB824" s="72"/>
      <c r="HZC824" s="72"/>
      <c r="HZD824" s="72"/>
      <c r="HZE824" s="72"/>
      <c r="HZF824" s="72"/>
      <c r="HZG824" s="72"/>
      <c r="HZH824" s="72"/>
      <c r="HZI824" s="72"/>
      <c r="HZJ824" s="72"/>
      <c r="HZK824" s="72"/>
      <c r="HZL824" s="72"/>
      <c r="HZM824" s="72"/>
      <c r="HZN824" s="72"/>
      <c r="HZO824" s="72"/>
      <c r="HZP824" s="72"/>
      <c r="HZQ824" s="72"/>
      <c r="HZR824" s="72"/>
      <c r="HZS824" s="72"/>
      <c r="HZT824" s="72"/>
      <c r="HZU824" s="72"/>
      <c r="HZV824" s="72"/>
      <c r="HZW824" s="72"/>
      <c r="HZX824" s="72"/>
      <c r="HZY824" s="72"/>
      <c r="HZZ824" s="72"/>
      <c r="IAA824" s="72"/>
      <c r="IAB824" s="72"/>
      <c r="IAC824" s="72"/>
      <c r="IAD824" s="72"/>
      <c r="IAE824" s="72"/>
      <c r="IAF824" s="72"/>
      <c r="IAG824" s="72"/>
      <c r="IAH824" s="72"/>
      <c r="IAI824" s="72"/>
      <c r="IAJ824" s="72"/>
      <c r="IAK824" s="72"/>
      <c r="IAL824" s="72"/>
      <c r="IAM824" s="72"/>
      <c r="IAN824" s="72"/>
      <c r="IAO824" s="72"/>
      <c r="IAP824" s="72"/>
      <c r="IAQ824" s="72"/>
      <c r="IAR824" s="72"/>
      <c r="IAS824" s="72"/>
      <c r="IAT824" s="72"/>
      <c r="IAU824" s="72"/>
      <c r="IAV824" s="72"/>
      <c r="IAW824" s="72"/>
      <c r="IAX824" s="72"/>
      <c r="IAY824" s="72"/>
      <c r="IAZ824" s="72"/>
      <c r="IBA824" s="72"/>
      <c r="IBB824" s="72"/>
      <c r="IBC824" s="72"/>
      <c r="IBD824" s="72"/>
      <c r="IBE824" s="72"/>
      <c r="IBF824" s="72"/>
      <c r="IBG824" s="72"/>
      <c r="IBH824" s="72"/>
      <c r="IBI824" s="72"/>
      <c r="IBJ824" s="72"/>
      <c r="IBK824" s="72"/>
      <c r="IBL824" s="72"/>
      <c r="IBM824" s="72"/>
      <c r="IBN824" s="72"/>
      <c r="IBO824" s="72"/>
      <c r="IBP824" s="72"/>
      <c r="IBQ824" s="72"/>
      <c r="IBR824" s="72"/>
      <c r="IBS824" s="72"/>
      <c r="IBT824" s="72"/>
      <c r="IBU824" s="72"/>
      <c r="IBV824" s="72"/>
      <c r="IBW824" s="72"/>
      <c r="IBX824" s="72"/>
      <c r="IBY824" s="72"/>
      <c r="IBZ824" s="72"/>
      <c r="ICA824" s="72"/>
      <c r="ICB824" s="72"/>
      <c r="ICC824" s="72"/>
      <c r="ICD824" s="72"/>
      <c r="ICE824" s="72"/>
      <c r="ICF824" s="72"/>
      <c r="ICG824" s="72"/>
      <c r="ICH824" s="72"/>
      <c r="ICI824" s="72"/>
      <c r="ICJ824" s="72"/>
      <c r="ICK824" s="72"/>
      <c r="ICL824" s="72"/>
      <c r="ICM824" s="72"/>
      <c r="ICN824" s="72"/>
      <c r="ICO824" s="72"/>
      <c r="ICP824" s="72"/>
      <c r="ICQ824" s="72"/>
      <c r="ICR824" s="72"/>
      <c r="ICS824" s="72"/>
      <c r="ICT824" s="72"/>
      <c r="ICU824" s="72"/>
      <c r="ICV824" s="72"/>
      <c r="ICW824" s="72"/>
      <c r="ICX824" s="72"/>
      <c r="ICY824" s="72"/>
      <c r="ICZ824" s="72"/>
      <c r="IDA824" s="72"/>
      <c r="IDB824" s="72"/>
      <c r="IDC824" s="72"/>
      <c r="IDD824" s="72"/>
      <c r="IDE824" s="72"/>
      <c r="IDF824" s="72"/>
      <c r="IDG824" s="72"/>
      <c r="IDH824" s="72"/>
      <c r="IDI824" s="72"/>
      <c r="IDJ824" s="72"/>
      <c r="IDK824" s="72"/>
      <c r="IDL824" s="72"/>
      <c r="IDM824" s="72"/>
      <c r="IDN824" s="72"/>
      <c r="IDO824" s="72"/>
      <c r="IDP824" s="72"/>
      <c r="IDQ824" s="72"/>
      <c r="IDR824" s="72"/>
      <c r="IDS824" s="72"/>
      <c r="IDT824" s="72"/>
      <c r="IDU824" s="72"/>
      <c r="IDV824" s="72"/>
      <c r="IDW824" s="72"/>
      <c r="IDX824" s="72"/>
      <c r="IDY824" s="72"/>
      <c r="IDZ824" s="72"/>
      <c r="IEA824" s="72"/>
      <c r="IEB824" s="72"/>
      <c r="IEC824" s="72"/>
      <c r="IED824" s="72"/>
      <c r="IEE824" s="72"/>
      <c r="IEF824" s="72"/>
      <c r="IEG824" s="72"/>
      <c r="IEH824" s="72"/>
      <c r="IEI824" s="72"/>
      <c r="IEJ824" s="72"/>
      <c r="IEK824" s="72"/>
      <c r="IEL824" s="72"/>
      <c r="IEM824" s="72"/>
      <c r="IEN824" s="72"/>
      <c r="IEO824" s="72"/>
      <c r="IEP824" s="72"/>
      <c r="IEQ824" s="72"/>
      <c r="IER824" s="72"/>
      <c r="IES824" s="72"/>
      <c r="IET824" s="72"/>
      <c r="IEU824" s="72"/>
      <c r="IEV824" s="72"/>
      <c r="IEW824" s="72"/>
      <c r="IEX824" s="72"/>
      <c r="IEY824" s="72"/>
      <c r="IEZ824" s="72"/>
      <c r="IFA824" s="72"/>
      <c r="IFB824" s="72"/>
      <c r="IFC824" s="72"/>
      <c r="IFD824" s="72"/>
      <c r="IFE824" s="72"/>
      <c r="IFF824" s="72"/>
      <c r="IFG824" s="72"/>
      <c r="IFH824" s="72"/>
      <c r="IFI824" s="72"/>
      <c r="IFJ824" s="72"/>
      <c r="IFK824" s="72"/>
      <c r="IFL824" s="72"/>
      <c r="IFM824" s="72"/>
      <c r="IFN824" s="72"/>
      <c r="IFO824" s="72"/>
      <c r="IFP824" s="72"/>
      <c r="IFQ824" s="72"/>
      <c r="IFR824" s="72"/>
      <c r="IFS824" s="72"/>
      <c r="IFT824" s="72"/>
      <c r="IFU824" s="72"/>
      <c r="IFV824" s="72"/>
      <c r="IFW824" s="72"/>
      <c r="IFX824" s="72"/>
      <c r="IFY824" s="72"/>
      <c r="IFZ824" s="72"/>
      <c r="IGA824" s="72"/>
      <c r="IGB824" s="72"/>
      <c r="IGC824" s="72"/>
      <c r="IGD824" s="72"/>
      <c r="IGE824" s="72"/>
      <c r="IGF824" s="72"/>
      <c r="IGG824" s="72"/>
      <c r="IGH824" s="72"/>
      <c r="IGI824" s="72"/>
      <c r="IGJ824" s="72"/>
      <c r="IGK824" s="72"/>
      <c r="IGL824" s="72"/>
      <c r="IGM824" s="72"/>
      <c r="IGN824" s="72"/>
      <c r="IGO824" s="72"/>
      <c r="IGP824" s="72"/>
      <c r="IGQ824" s="72"/>
      <c r="IGR824" s="72"/>
      <c r="IGS824" s="72"/>
      <c r="IGT824" s="72"/>
      <c r="IGU824" s="72"/>
      <c r="IGV824" s="72"/>
      <c r="IGW824" s="72"/>
      <c r="IGX824" s="72"/>
      <c r="IGY824" s="72"/>
      <c r="IGZ824" s="72"/>
      <c r="IHA824" s="72"/>
      <c r="IHB824" s="72"/>
      <c r="IHC824" s="72"/>
      <c r="IHD824" s="72"/>
      <c r="IHE824" s="72"/>
      <c r="IHF824" s="72"/>
      <c r="IHG824" s="72"/>
      <c r="IHH824" s="72"/>
      <c r="IHI824" s="72"/>
      <c r="IHJ824" s="72"/>
      <c r="IHK824" s="72"/>
      <c r="IHL824" s="72"/>
      <c r="IHM824" s="72"/>
      <c r="IHN824" s="72"/>
      <c r="IHO824" s="72"/>
      <c r="IHP824" s="72"/>
      <c r="IHQ824" s="72"/>
      <c r="IHR824" s="72"/>
      <c r="IHS824" s="72"/>
      <c r="IHT824" s="72"/>
      <c r="IHU824" s="72"/>
      <c r="IHV824" s="72"/>
      <c r="IHW824" s="72"/>
      <c r="IHX824" s="72"/>
      <c r="IHY824" s="72"/>
      <c r="IHZ824" s="72"/>
      <c r="IIA824" s="72"/>
      <c r="IIB824" s="72"/>
      <c r="IIC824" s="72"/>
      <c r="IID824" s="72"/>
      <c r="IIE824" s="72"/>
      <c r="IIF824" s="72"/>
      <c r="IIG824" s="72"/>
      <c r="IIH824" s="72"/>
      <c r="III824" s="72"/>
      <c r="IIJ824" s="72"/>
      <c r="IIK824" s="72"/>
      <c r="IIL824" s="72"/>
      <c r="IIM824" s="72"/>
      <c r="IIN824" s="72"/>
      <c r="IIO824" s="72"/>
      <c r="IIP824" s="72"/>
      <c r="IIQ824" s="72"/>
      <c r="IIR824" s="72"/>
      <c r="IIS824" s="72"/>
      <c r="IIT824" s="72"/>
      <c r="IIU824" s="72"/>
      <c r="IIV824" s="72"/>
      <c r="IIW824" s="72"/>
      <c r="IIX824" s="72"/>
      <c r="IIY824" s="72"/>
      <c r="IIZ824" s="72"/>
      <c r="IJA824" s="72"/>
      <c r="IJB824" s="72"/>
      <c r="IJC824" s="72"/>
      <c r="IJD824" s="72"/>
      <c r="IJE824" s="72"/>
      <c r="IJF824" s="72"/>
      <c r="IJG824" s="72"/>
      <c r="IJH824" s="72"/>
      <c r="IJI824" s="72"/>
      <c r="IJJ824" s="72"/>
      <c r="IJK824" s="72"/>
      <c r="IJL824" s="72"/>
      <c r="IJM824" s="72"/>
      <c r="IJN824" s="72"/>
      <c r="IJO824" s="72"/>
      <c r="IJP824" s="72"/>
      <c r="IJQ824" s="72"/>
      <c r="IJR824" s="72"/>
      <c r="IJS824" s="72"/>
      <c r="IJT824" s="72"/>
      <c r="IJU824" s="72"/>
      <c r="IJV824" s="72"/>
      <c r="IJW824" s="72"/>
      <c r="IJX824" s="72"/>
      <c r="IJY824" s="72"/>
      <c r="IJZ824" s="72"/>
      <c r="IKA824" s="72"/>
      <c r="IKB824" s="72"/>
      <c r="IKC824" s="72"/>
      <c r="IKD824" s="72"/>
      <c r="IKE824" s="72"/>
      <c r="IKF824" s="72"/>
      <c r="IKG824" s="72"/>
      <c r="IKH824" s="72"/>
      <c r="IKI824" s="72"/>
      <c r="IKJ824" s="72"/>
      <c r="IKK824" s="72"/>
      <c r="IKL824" s="72"/>
      <c r="IKM824" s="72"/>
      <c r="IKN824" s="72"/>
      <c r="IKO824" s="72"/>
      <c r="IKP824" s="72"/>
      <c r="IKQ824" s="72"/>
      <c r="IKR824" s="72"/>
      <c r="IKS824" s="72"/>
      <c r="IKT824" s="72"/>
      <c r="IKU824" s="72"/>
      <c r="IKV824" s="72"/>
      <c r="IKW824" s="72"/>
      <c r="IKX824" s="72"/>
      <c r="IKY824" s="72"/>
      <c r="IKZ824" s="72"/>
      <c r="ILA824" s="72"/>
      <c r="ILB824" s="72"/>
      <c r="ILC824" s="72"/>
      <c r="ILD824" s="72"/>
      <c r="ILE824" s="72"/>
      <c r="ILF824" s="72"/>
      <c r="ILG824" s="72"/>
      <c r="ILH824" s="72"/>
      <c r="ILI824" s="72"/>
      <c r="ILJ824" s="72"/>
      <c r="ILK824" s="72"/>
      <c r="ILL824" s="72"/>
      <c r="ILM824" s="72"/>
      <c r="ILN824" s="72"/>
      <c r="ILO824" s="72"/>
      <c r="ILP824" s="72"/>
      <c r="ILQ824" s="72"/>
      <c r="ILR824" s="72"/>
      <c r="ILS824" s="72"/>
      <c r="ILT824" s="72"/>
      <c r="ILU824" s="72"/>
      <c r="ILV824" s="72"/>
      <c r="ILW824" s="72"/>
      <c r="ILX824" s="72"/>
      <c r="ILY824" s="72"/>
      <c r="ILZ824" s="72"/>
      <c r="IMA824" s="72"/>
      <c r="IMB824" s="72"/>
      <c r="IMC824" s="72"/>
      <c r="IMD824" s="72"/>
      <c r="IME824" s="72"/>
      <c r="IMF824" s="72"/>
      <c r="IMG824" s="72"/>
      <c r="IMH824" s="72"/>
      <c r="IMI824" s="72"/>
      <c r="IMJ824" s="72"/>
      <c r="IMK824" s="72"/>
      <c r="IML824" s="72"/>
      <c r="IMM824" s="72"/>
      <c r="IMN824" s="72"/>
      <c r="IMO824" s="72"/>
      <c r="IMP824" s="72"/>
      <c r="IMQ824" s="72"/>
      <c r="IMR824" s="72"/>
      <c r="IMS824" s="72"/>
      <c r="IMT824" s="72"/>
      <c r="IMU824" s="72"/>
      <c r="IMV824" s="72"/>
      <c r="IMW824" s="72"/>
      <c r="IMX824" s="72"/>
      <c r="IMY824" s="72"/>
      <c r="IMZ824" s="72"/>
      <c r="INA824" s="72"/>
      <c r="INB824" s="72"/>
      <c r="INC824" s="72"/>
      <c r="IND824" s="72"/>
      <c r="INE824" s="72"/>
      <c r="INF824" s="72"/>
      <c r="ING824" s="72"/>
      <c r="INH824" s="72"/>
      <c r="INI824" s="72"/>
      <c r="INJ824" s="72"/>
      <c r="INK824" s="72"/>
      <c r="INL824" s="72"/>
      <c r="INM824" s="72"/>
      <c r="INN824" s="72"/>
      <c r="INO824" s="72"/>
      <c r="INP824" s="72"/>
      <c r="INQ824" s="72"/>
      <c r="INR824" s="72"/>
      <c r="INS824" s="72"/>
      <c r="INT824" s="72"/>
      <c r="INU824" s="72"/>
      <c r="INV824" s="72"/>
      <c r="INW824" s="72"/>
      <c r="INX824" s="72"/>
      <c r="INY824" s="72"/>
      <c r="INZ824" s="72"/>
      <c r="IOA824" s="72"/>
      <c r="IOB824" s="72"/>
      <c r="IOC824" s="72"/>
      <c r="IOD824" s="72"/>
      <c r="IOE824" s="72"/>
      <c r="IOF824" s="72"/>
      <c r="IOG824" s="72"/>
      <c r="IOH824" s="72"/>
      <c r="IOI824" s="72"/>
      <c r="IOJ824" s="72"/>
      <c r="IOK824" s="72"/>
      <c r="IOL824" s="72"/>
      <c r="IOM824" s="72"/>
      <c r="ION824" s="72"/>
      <c r="IOO824" s="72"/>
      <c r="IOP824" s="72"/>
      <c r="IOQ824" s="72"/>
      <c r="IOR824" s="72"/>
      <c r="IOS824" s="72"/>
      <c r="IOT824" s="72"/>
      <c r="IOU824" s="72"/>
      <c r="IOV824" s="72"/>
      <c r="IOW824" s="72"/>
      <c r="IOX824" s="72"/>
      <c r="IOY824" s="72"/>
      <c r="IOZ824" s="72"/>
      <c r="IPA824" s="72"/>
      <c r="IPB824" s="72"/>
      <c r="IPC824" s="72"/>
      <c r="IPD824" s="72"/>
      <c r="IPE824" s="72"/>
      <c r="IPF824" s="72"/>
      <c r="IPG824" s="72"/>
      <c r="IPH824" s="72"/>
      <c r="IPI824" s="72"/>
      <c r="IPJ824" s="72"/>
      <c r="IPK824" s="72"/>
      <c r="IPL824" s="72"/>
      <c r="IPM824" s="72"/>
      <c r="IPN824" s="72"/>
      <c r="IPO824" s="72"/>
      <c r="IPP824" s="72"/>
      <c r="IPQ824" s="72"/>
      <c r="IPR824" s="72"/>
      <c r="IPS824" s="72"/>
      <c r="IPT824" s="72"/>
      <c r="IPU824" s="72"/>
      <c r="IPV824" s="72"/>
      <c r="IPW824" s="72"/>
      <c r="IPX824" s="72"/>
      <c r="IPY824" s="72"/>
      <c r="IPZ824" s="72"/>
      <c r="IQA824" s="72"/>
      <c r="IQB824" s="72"/>
      <c r="IQC824" s="72"/>
      <c r="IQD824" s="72"/>
      <c r="IQE824" s="72"/>
      <c r="IQF824" s="72"/>
      <c r="IQG824" s="72"/>
      <c r="IQH824" s="72"/>
      <c r="IQI824" s="72"/>
      <c r="IQJ824" s="72"/>
      <c r="IQK824" s="72"/>
      <c r="IQL824" s="72"/>
      <c r="IQM824" s="72"/>
      <c r="IQN824" s="72"/>
      <c r="IQO824" s="72"/>
      <c r="IQP824" s="72"/>
      <c r="IQQ824" s="72"/>
      <c r="IQR824" s="72"/>
      <c r="IQS824" s="72"/>
      <c r="IQT824" s="72"/>
      <c r="IQU824" s="72"/>
      <c r="IQV824" s="72"/>
      <c r="IQW824" s="72"/>
      <c r="IQX824" s="72"/>
      <c r="IQY824" s="72"/>
      <c r="IQZ824" s="72"/>
      <c r="IRA824" s="72"/>
      <c r="IRB824" s="72"/>
      <c r="IRC824" s="72"/>
      <c r="IRD824" s="72"/>
      <c r="IRE824" s="72"/>
      <c r="IRF824" s="72"/>
      <c r="IRG824" s="72"/>
      <c r="IRH824" s="72"/>
      <c r="IRI824" s="72"/>
      <c r="IRJ824" s="72"/>
      <c r="IRK824" s="72"/>
      <c r="IRL824" s="72"/>
      <c r="IRM824" s="72"/>
      <c r="IRN824" s="72"/>
      <c r="IRO824" s="72"/>
      <c r="IRP824" s="72"/>
      <c r="IRQ824" s="72"/>
      <c r="IRR824" s="72"/>
      <c r="IRS824" s="72"/>
      <c r="IRT824" s="72"/>
      <c r="IRU824" s="72"/>
      <c r="IRV824" s="72"/>
      <c r="IRW824" s="72"/>
      <c r="IRX824" s="72"/>
      <c r="IRY824" s="72"/>
      <c r="IRZ824" s="72"/>
      <c r="ISA824" s="72"/>
      <c r="ISB824" s="72"/>
      <c r="ISC824" s="72"/>
      <c r="ISD824" s="72"/>
      <c r="ISE824" s="72"/>
      <c r="ISF824" s="72"/>
      <c r="ISG824" s="72"/>
      <c r="ISH824" s="72"/>
      <c r="ISI824" s="72"/>
      <c r="ISJ824" s="72"/>
      <c r="ISK824" s="72"/>
      <c r="ISL824" s="72"/>
      <c r="ISM824" s="72"/>
      <c r="ISN824" s="72"/>
      <c r="ISO824" s="72"/>
      <c r="ISP824" s="72"/>
      <c r="ISQ824" s="72"/>
      <c r="ISR824" s="72"/>
      <c r="ISS824" s="72"/>
      <c r="IST824" s="72"/>
      <c r="ISU824" s="72"/>
      <c r="ISV824" s="72"/>
      <c r="ISW824" s="72"/>
      <c r="ISX824" s="72"/>
      <c r="ISY824" s="72"/>
      <c r="ISZ824" s="72"/>
      <c r="ITA824" s="72"/>
      <c r="ITB824" s="72"/>
      <c r="ITC824" s="72"/>
      <c r="ITD824" s="72"/>
      <c r="ITE824" s="72"/>
      <c r="ITF824" s="72"/>
      <c r="ITG824" s="72"/>
      <c r="ITH824" s="72"/>
      <c r="ITI824" s="72"/>
      <c r="ITJ824" s="72"/>
      <c r="ITK824" s="72"/>
      <c r="ITL824" s="72"/>
      <c r="ITM824" s="72"/>
      <c r="ITN824" s="72"/>
      <c r="ITO824" s="72"/>
      <c r="ITP824" s="72"/>
      <c r="ITQ824" s="72"/>
      <c r="ITR824" s="72"/>
      <c r="ITS824" s="72"/>
      <c r="ITT824" s="72"/>
      <c r="ITU824" s="72"/>
      <c r="ITV824" s="72"/>
      <c r="ITW824" s="72"/>
      <c r="ITX824" s="72"/>
      <c r="ITY824" s="72"/>
      <c r="ITZ824" s="72"/>
      <c r="IUA824" s="72"/>
      <c r="IUB824" s="72"/>
      <c r="IUC824" s="72"/>
      <c r="IUD824" s="72"/>
      <c r="IUE824" s="72"/>
      <c r="IUF824" s="72"/>
      <c r="IUG824" s="72"/>
      <c r="IUH824" s="72"/>
      <c r="IUI824" s="72"/>
      <c r="IUJ824" s="72"/>
      <c r="IUK824" s="72"/>
      <c r="IUL824" s="72"/>
      <c r="IUM824" s="72"/>
      <c r="IUN824" s="72"/>
      <c r="IUO824" s="72"/>
      <c r="IUP824" s="72"/>
      <c r="IUQ824" s="72"/>
      <c r="IUR824" s="72"/>
      <c r="IUS824" s="72"/>
      <c r="IUT824" s="72"/>
      <c r="IUU824" s="72"/>
      <c r="IUV824" s="72"/>
      <c r="IUW824" s="72"/>
      <c r="IUX824" s="72"/>
      <c r="IUY824" s="72"/>
      <c r="IUZ824" s="72"/>
      <c r="IVA824" s="72"/>
      <c r="IVB824" s="72"/>
      <c r="IVC824" s="72"/>
      <c r="IVD824" s="72"/>
      <c r="IVE824" s="72"/>
      <c r="IVF824" s="72"/>
      <c r="IVG824" s="72"/>
      <c r="IVH824" s="72"/>
      <c r="IVI824" s="72"/>
      <c r="IVJ824" s="72"/>
      <c r="IVK824" s="72"/>
      <c r="IVL824" s="72"/>
      <c r="IVM824" s="72"/>
      <c r="IVN824" s="72"/>
      <c r="IVO824" s="72"/>
      <c r="IVP824" s="72"/>
      <c r="IVQ824" s="72"/>
      <c r="IVR824" s="72"/>
      <c r="IVS824" s="72"/>
      <c r="IVT824" s="72"/>
      <c r="IVU824" s="72"/>
      <c r="IVV824" s="72"/>
      <c r="IVW824" s="72"/>
      <c r="IVX824" s="72"/>
      <c r="IVY824" s="72"/>
      <c r="IVZ824" s="72"/>
      <c r="IWA824" s="72"/>
      <c r="IWB824" s="72"/>
      <c r="IWC824" s="72"/>
      <c r="IWD824" s="72"/>
      <c r="IWE824" s="72"/>
      <c r="IWF824" s="72"/>
      <c r="IWG824" s="72"/>
      <c r="IWH824" s="72"/>
      <c r="IWI824" s="72"/>
      <c r="IWJ824" s="72"/>
      <c r="IWK824" s="72"/>
      <c r="IWL824" s="72"/>
      <c r="IWM824" s="72"/>
      <c r="IWN824" s="72"/>
      <c r="IWO824" s="72"/>
      <c r="IWP824" s="72"/>
      <c r="IWQ824" s="72"/>
      <c r="IWR824" s="72"/>
      <c r="IWS824" s="72"/>
      <c r="IWT824" s="72"/>
      <c r="IWU824" s="72"/>
      <c r="IWV824" s="72"/>
      <c r="IWW824" s="72"/>
      <c r="IWX824" s="72"/>
      <c r="IWY824" s="72"/>
      <c r="IWZ824" s="72"/>
      <c r="IXA824" s="72"/>
      <c r="IXB824" s="72"/>
      <c r="IXC824" s="72"/>
      <c r="IXD824" s="72"/>
      <c r="IXE824" s="72"/>
      <c r="IXF824" s="72"/>
      <c r="IXG824" s="72"/>
      <c r="IXH824" s="72"/>
      <c r="IXI824" s="72"/>
      <c r="IXJ824" s="72"/>
      <c r="IXK824" s="72"/>
      <c r="IXL824" s="72"/>
      <c r="IXM824" s="72"/>
      <c r="IXN824" s="72"/>
      <c r="IXO824" s="72"/>
      <c r="IXP824" s="72"/>
      <c r="IXQ824" s="72"/>
      <c r="IXR824" s="72"/>
      <c r="IXS824" s="72"/>
      <c r="IXT824" s="72"/>
      <c r="IXU824" s="72"/>
      <c r="IXV824" s="72"/>
      <c r="IXW824" s="72"/>
      <c r="IXX824" s="72"/>
      <c r="IXY824" s="72"/>
      <c r="IXZ824" s="72"/>
      <c r="IYA824" s="72"/>
      <c r="IYB824" s="72"/>
      <c r="IYC824" s="72"/>
      <c r="IYD824" s="72"/>
      <c r="IYE824" s="72"/>
      <c r="IYF824" s="72"/>
      <c r="IYG824" s="72"/>
      <c r="IYH824" s="72"/>
      <c r="IYI824" s="72"/>
      <c r="IYJ824" s="72"/>
      <c r="IYK824" s="72"/>
      <c r="IYL824" s="72"/>
      <c r="IYM824" s="72"/>
      <c r="IYN824" s="72"/>
      <c r="IYO824" s="72"/>
      <c r="IYP824" s="72"/>
      <c r="IYQ824" s="72"/>
      <c r="IYR824" s="72"/>
      <c r="IYS824" s="72"/>
      <c r="IYT824" s="72"/>
      <c r="IYU824" s="72"/>
      <c r="IYV824" s="72"/>
      <c r="IYW824" s="72"/>
      <c r="IYX824" s="72"/>
      <c r="IYY824" s="72"/>
      <c r="IYZ824" s="72"/>
      <c r="IZA824" s="72"/>
      <c r="IZB824" s="72"/>
      <c r="IZC824" s="72"/>
      <c r="IZD824" s="72"/>
      <c r="IZE824" s="72"/>
      <c r="IZF824" s="72"/>
      <c r="IZG824" s="72"/>
      <c r="IZH824" s="72"/>
      <c r="IZI824" s="72"/>
      <c r="IZJ824" s="72"/>
      <c r="IZK824" s="72"/>
      <c r="IZL824" s="72"/>
      <c r="IZM824" s="72"/>
      <c r="IZN824" s="72"/>
      <c r="IZO824" s="72"/>
      <c r="IZP824" s="72"/>
      <c r="IZQ824" s="72"/>
      <c r="IZR824" s="72"/>
      <c r="IZS824" s="72"/>
      <c r="IZT824" s="72"/>
      <c r="IZU824" s="72"/>
      <c r="IZV824" s="72"/>
      <c r="IZW824" s="72"/>
      <c r="IZX824" s="72"/>
      <c r="IZY824" s="72"/>
      <c r="IZZ824" s="72"/>
      <c r="JAA824" s="72"/>
      <c r="JAB824" s="72"/>
      <c r="JAC824" s="72"/>
      <c r="JAD824" s="72"/>
      <c r="JAE824" s="72"/>
      <c r="JAF824" s="72"/>
      <c r="JAG824" s="72"/>
      <c r="JAH824" s="72"/>
      <c r="JAI824" s="72"/>
      <c r="JAJ824" s="72"/>
      <c r="JAK824" s="72"/>
      <c r="JAL824" s="72"/>
      <c r="JAM824" s="72"/>
      <c r="JAN824" s="72"/>
      <c r="JAO824" s="72"/>
      <c r="JAP824" s="72"/>
      <c r="JAQ824" s="72"/>
      <c r="JAR824" s="72"/>
      <c r="JAS824" s="72"/>
      <c r="JAT824" s="72"/>
      <c r="JAU824" s="72"/>
      <c r="JAV824" s="72"/>
      <c r="JAW824" s="72"/>
      <c r="JAX824" s="72"/>
      <c r="JAY824" s="72"/>
      <c r="JAZ824" s="72"/>
      <c r="JBA824" s="72"/>
      <c r="JBB824" s="72"/>
      <c r="JBC824" s="72"/>
      <c r="JBD824" s="72"/>
      <c r="JBE824" s="72"/>
      <c r="JBF824" s="72"/>
      <c r="JBG824" s="72"/>
      <c r="JBH824" s="72"/>
      <c r="JBI824" s="72"/>
      <c r="JBJ824" s="72"/>
      <c r="JBK824" s="72"/>
      <c r="JBL824" s="72"/>
      <c r="JBM824" s="72"/>
      <c r="JBN824" s="72"/>
      <c r="JBO824" s="72"/>
      <c r="JBP824" s="72"/>
      <c r="JBQ824" s="72"/>
      <c r="JBR824" s="72"/>
      <c r="JBS824" s="72"/>
      <c r="JBT824" s="72"/>
      <c r="JBU824" s="72"/>
      <c r="JBV824" s="72"/>
      <c r="JBW824" s="72"/>
      <c r="JBX824" s="72"/>
      <c r="JBY824" s="72"/>
      <c r="JBZ824" s="72"/>
      <c r="JCA824" s="72"/>
      <c r="JCB824" s="72"/>
      <c r="JCC824" s="72"/>
      <c r="JCD824" s="72"/>
      <c r="JCE824" s="72"/>
      <c r="JCF824" s="72"/>
      <c r="JCG824" s="72"/>
      <c r="JCH824" s="72"/>
      <c r="JCI824" s="72"/>
      <c r="JCJ824" s="72"/>
      <c r="JCK824" s="72"/>
      <c r="JCL824" s="72"/>
      <c r="JCM824" s="72"/>
      <c r="JCN824" s="72"/>
      <c r="JCO824" s="72"/>
      <c r="JCP824" s="72"/>
      <c r="JCQ824" s="72"/>
      <c r="JCR824" s="72"/>
      <c r="JCS824" s="72"/>
      <c r="JCT824" s="72"/>
      <c r="JCU824" s="72"/>
      <c r="JCV824" s="72"/>
      <c r="JCW824" s="72"/>
      <c r="JCX824" s="72"/>
      <c r="JCY824" s="72"/>
      <c r="JCZ824" s="72"/>
      <c r="JDA824" s="72"/>
      <c r="JDB824" s="72"/>
      <c r="JDC824" s="72"/>
      <c r="JDD824" s="72"/>
      <c r="JDE824" s="72"/>
      <c r="JDF824" s="72"/>
      <c r="JDG824" s="72"/>
      <c r="JDH824" s="72"/>
      <c r="JDI824" s="72"/>
      <c r="JDJ824" s="72"/>
      <c r="JDK824" s="72"/>
      <c r="JDL824" s="72"/>
      <c r="JDM824" s="72"/>
      <c r="JDN824" s="72"/>
      <c r="JDO824" s="72"/>
      <c r="JDP824" s="72"/>
      <c r="JDQ824" s="72"/>
      <c r="JDR824" s="72"/>
      <c r="JDS824" s="72"/>
      <c r="JDT824" s="72"/>
      <c r="JDU824" s="72"/>
      <c r="JDV824" s="72"/>
      <c r="JDW824" s="72"/>
      <c r="JDX824" s="72"/>
      <c r="JDY824" s="72"/>
      <c r="JDZ824" s="72"/>
      <c r="JEA824" s="72"/>
      <c r="JEB824" s="72"/>
      <c r="JEC824" s="72"/>
      <c r="JED824" s="72"/>
      <c r="JEE824" s="72"/>
      <c r="JEF824" s="72"/>
      <c r="JEG824" s="72"/>
      <c r="JEH824" s="72"/>
      <c r="JEI824" s="72"/>
      <c r="JEJ824" s="72"/>
      <c r="JEK824" s="72"/>
      <c r="JEL824" s="72"/>
      <c r="JEM824" s="72"/>
      <c r="JEN824" s="72"/>
      <c r="JEO824" s="72"/>
      <c r="JEP824" s="72"/>
      <c r="JEQ824" s="72"/>
      <c r="JER824" s="72"/>
      <c r="JES824" s="72"/>
      <c r="JET824" s="72"/>
      <c r="JEU824" s="72"/>
      <c r="JEV824" s="72"/>
      <c r="JEW824" s="72"/>
      <c r="JEX824" s="72"/>
      <c r="JEY824" s="72"/>
      <c r="JEZ824" s="72"/>
      <c r="JFA824" s="72"/>
      <c r="JFB824" s="72"/>
      <c r="JFC824" s="72"/>
      <c r="JFD824" s="72"/>
      <c r="JFE824" s="72"/>
      <c r="JFF824" s="72"/>
      <c r="JFG824" s="72"/>
      <c r="JFH824" s="72"/>
      <c r="JFI824" s="72"/>
      <c r="JFJ824" s="72"/>
      <c r="JFK824" s="72"/>
      <c r="JFL824" s="72"/>
      <c r="JFM824" s="72"/>
      <c r="JFN824" s="72"/>
      <c r="JFO824" s="72"/>
      <c r="JFP824" s="72"/>
      <c r="JFQ824" s="72"/>
      <c r="JFR824" s="72"/>
      <c r="JFS824" s="72"/>
      <c r="JFT824" s="72"/>
      <c r="JFU824" s="72"/>
      <c r="JFV824" s="72"/>
      <c r="JFW824" s="72"/>
      <c r="JFX824" s="72"/>
      <c r="JFY824" s="72"/>
      <c r="JFZ824" s="72"/>
      <c r="JGA824" s="72"/>
      <c r="JGB824" s="72"/>
      <c r="JGC824" s="72"/>
      <c r="JGD824" s="72"/>
      <c r="JGE824" s="72"/>
      <c r="JGF824" s="72"/>
      <c r="JGG824" s="72"/>
      <c r="JGH824" s="72"/>
      <c r="JGI824" s="72"/>
      <c r="JGJ824" s="72"/>
      <c r="JGK824" s="72"/>
      <c r="JGL824" s="72"/>
      <c r="JGM824" s="72"/>
      <c r="JGN824" s="72"/>
      <c r="JGO824" s="72"/>
      <c r="JGP824" s="72"/>
      <c r="JGQ824" s="72"/>
      <c r="JGR824" s="72"/>
      <c r="JGS824" s="72"/>
      <c r="JGT824" s="72"/>
      <c r="JGU824" s="72"/>
      <c r="JGV824" s="72"/>
      <c r="JGW824" s="72"/>
      <c r="JGX824" s="72"/>
      <c r="JGY824" s="72"/>
      <c r="JGZ824" s="72"/>
      <c r="JHA824" s="72"/>
      <c r="JHB824" s="72"/>
      <c r="JHC824" s="72"/>
      <c r="JHD824" s="72"/>
      <c r="JHE824" s="72"/>
      <c r="JHF824" s="72"/>
      <c r="JHG824" s="72"/>
      <c r="JHH824" s="72"/>
      <c r="JHI824" s="72"/>
      <c r="JHJ824" s="72"/>
      <c r="JHK824" s="72"/>
      <c r="JHL824" s="72"/>
      <c r="JHM824" s="72"/>
      <c r="JHN824" s="72"/>
      <c r="JHO824" s="72"/>
      <c r="JHP824" s="72"/>
      <c r="JHQ824" s="72"/>
      <c r="JHR824" s="72"/>
      <c r="JHS824" s="72"/>
      <c r="JHT824" s="72"/>
      <c r="JHU824" s="72"/>
      <c r="JHV824" s="72"/>
      <c r="JHW824" s="72"/>
      <c r="JHX824" s="72"/>
      <c r="JHY824" s="72"/>
      <c r="JHZ824" s="72"/>
      <c r="JIA824" s="72"/>
      <c r="JIB824" s="72"/>
      <c r="JIC824" s="72"/>
      <c r="JID824" s="72"/>
      <c r="JIE824" s="72"/>
      <c r="JIF824" s="72"/>
      <c r="JIG824" s="72"/>
      <c r="JIH824" s="72"/>
      <c r="JII824" s="72"/>
      <c r="JIJ824" s="72"/>
      <c r="JIK824" s="72"/>
      <c r="JIL824" s="72"/>
      <c r="JIM824" s="72"/>
      <c r="JIN824" s="72"/>
      <c r="JIO824" s="72"/>
      <c r="JIP824" s="72"/>
      <c r="JIQ824" s="72"/>
      <c r="JIR824" s="72"/>
      <c r="JIS824" s="72"/>
      <c r="JIT824" s="72"/>
      <c r="JIU824" s="72"/>
      <c r="JIV824" s="72"/>
      <c r="JIW824" s="72"/>
      <c r="JIX824" s="72"/>
      <c r="JIY824" s="72"/>
      <c r="JIZ824" s="72"/>
      <c r="JJA824" s="72"/>
      <c r="JJB824" s="72"/>
      <c r="JJC824" s="72"/>
      <c r="JJD824" s="72"/>
      <c r="JJE824" s="72"/>
      <c r="JJF824" s="72"/>
      <c r="JJG824" s="72"/>
      <c r="JJH824" s="72"/>
      <c r="JJI824" s="72"/>
      <c r="JJJ824" s="72"/>
      <c r="JJK824" s="72"/>
      <c r="JJL824" s="72"/>
      <c r="JJM824" s="72"/>
      <c r="JJN824" s="72"/>
      <c r="JJO824" s="72"/>
      <c r="JJP824" s="72"/>
      <c r="JJQ824" s="72"/>
      <c r="JJR824" s="72"/>
      <c r="JJS824" s="72"/>
      <c r="JJT824" s="72"/>
      <c r="JJU824" s="72"/>
      <c r="JJV824" s="72"/>
      <c r="JJW824" s="72"/>
      <c r="JJX824" s="72"/>
      <c r="JJY824" s="72"/>
      <c r="JJZ824" s="72"/>
      <c r="JKA824" s="72"/>
      <c r="JKB824" s="72"/>
      <c r="JKC824" s="72"/>
      <c r="JKD824" s="72"/>
      <c r="JKE824" s="72"/>
      <c r="JKF824" s="72"/>
      <c r="JKG824" s="72"/>
      <c r="JKH824" s="72"/>
      <c r="JKI824" s="72"/>
      <c r="JKJ824" s="72"/>
      <c r="JKK824" s="72"/>
      <c r="JKL824" s="72"/>
      <c r="JKM824" s="72"/>
      <c r="JKN824" s="72"/>
      <c r="JKO824" s="72"/>
      <c r="JKP824" s="72"/>
      <c r="JKQ824" s="72"/>
      <c r="JKR824" s="72"/>
      <c r="JKS824" s="72"/>
      <c r="JKT824" s="72"/>
      <c r="JKU824" s="72"/>
      <c r="JKV824" s="72"/>
      <c r="JKW824" s="72"/>
      <c r="JKX824" s="72"/>
      <c r="JKY824" s="72"/>
      <c r="JKZ824" s="72"/>
      <c r="JLA824" s="72"/>
      <c r="JLB824" s="72"/>
      <c r="JLC824" s="72"/>
      <c r="JLD824" s="72"/>
      <c r="JLE824" s="72"/>
      <c r="JLF824" s="72"/>
      <c r="JLG824" s="72"/>
      <c r="JLH824" s="72"/>
      <c r="JLI824" s="72"/>
      <c r="JLJ824" s="72"/>
      <c r="JLK824" s="72"/>
      <c r="JLL824" s="72"/>
      <c r="JLM824" s="72"/>
      <c r="JLN824" s="72"/>
      <c r="JLO824" s="72"/>
      <c r="JLP824" s="72"/>
      <c r="JLQ824" s="72"/>
      <c r="JLR824" s="72"/>
      <c r="JLS824" s="72"/>
      <c r="JLT824" s="72"/>
      <c r="JLU824" s="72"/>
      <c r="JLV824" s="72"/>
      <c r="JLW824" s="72"/>
      <c r="JLX824" s="72"/>
      <c r="JLY824" s="72"/>
      <c r="JLZ824" s="72"/>
      <c r="JMA824" s="72"/>
      <c r="JMB824" s="72"/>
      <c r="JMC824" s="72"/>
      <c r="JMD824" s="72"/>
      <c r="JME824" s="72"/>
      <c r="JMF824" s="72"/>
      <c r="JMG824" s="72"/>
      <c r="JMH824" s="72"/>
      <c r="JMI824" s="72"/>
      <c r="JMJ824" s="72"/>
      <c r="JMK824" s="72"/>
      <c r="JML824" s="72"/>
      <c r="JMM824" s="72"/>
      <c r="JMN824" s="72"/>
      <c r="JMO824" s="72"/>
      <c r="JMP824" s="72"/>
      <c r="JMQ824" s="72"/>
      <c r="JMR824" s="72"/>
      <c r="JMS824" s="72"/>
      <c r="JMT824" s="72"/>
      <c r="JMU824" s="72"/>
      <c r="JMV824" s="72"/>
      <c r="JMW824" s="72"/>
      <c r="JMX824" s="72"/>
      <c r="JMY824" s="72"/>
      <c r="JMZ824" s="72"/>
      <c r="JNA824" s="72"/>
      <c r="JNB824" s="72"/>
      <c r="JNC824" s="72"/>
      <c r="JND824" s="72"/>
      <c r="JNE824" s="72"/>
      <c r="JNF824" s="72"/>
      <c r="JNG824" s="72"/>
      <c r="JNH824" s="72"/>
      <c r="JNI824" s="72"/>
      <c r="JNJ824" s="72"/>
      <c r="JNK824" s="72"/>
      <c r="JNL824" s="72"/>
      <c r="JNM824" s="72"/>
      <c r="JNN824" s="72"/>
      <c r="JNO824" s="72"/>
      <c r="JNP824" s="72"/>
      <c r="JNQ824" s="72"/>
      <c r="JNR824" s="72"/>
      <c r="JNS824" s="72"/>
      <c r="JNT824" s="72"/>
      <c r="JNU824" s="72"/>
      <c r="JNV824" s="72"/>
      <c r="JNW824" s="72"/>
      <c r="JNX824" s="72"/>
      <c r="JNY824" s="72"/>
      <c r="JNZ824" s="72"/>
      <c r="JOA824" s="72"/>
      <c r="JOB824" s="72"/>
      <c r="JOC824" s="72"/>
      <c r="JOD824" s="72"/>
      <c r="JOE824" s="72"/>
      <c r="JOF824" s="72"/>
      <c r="JOG824" s="72"/>
      <c r="JOH824" s="72"/>
      <c r="JOI824" s="72"/>
      <c r="JOJ824" s="72"/>
      <c r="JOK824" s="72"/>
      <c r="JOL824" s="72"/>
      <c r="JOM824" s="72"/>
      <c r="JON824" s="72"/>
      <c r="JOO824" s="72"/>
      <c r="JOP824" s="72"/>
      <c r="JOQ824" s="72"/>
      <c r="JOR824" s="72"/>
      <c r="JOS824" s="72"/>
      <c r="JOT824" s="72"/>
      <c r="JOU824" s="72"/>
      <c r="JOV824" s="72"/>
      <c r="JOW824" s="72"/>
      <c r="JOX824" s="72"/>
      <c r="JOY824" s="72"/>
      <c r="JOZ824" s="72"/>
      <c r="JPA824" s="72"/>
      <c r="JPB824" s="72"/>
      <c r="JPC824" s="72"/>
      <c r="JPD824" s="72"/>
      <c r="JPE824" s="72"/>
      <c r="JPF824" s="72"/>
      <c r="JPG824" s="72"/>
      <c r="JPH824" s="72"/>
      <c r="JPI824" s="72"/>
      <c r="JPJ824" s="72"/>
      <c r="JPK824" s="72"/>
      <c r="JPL824" s="72"/>
      <c r="JPM824" s="72"/>
      <c r="JPN824" s="72"/>
      <c r="JPO824" s="72"/>
      <c r="JPP824" s="72"/>
      <c r="JPQ824" s="72"/>
      <c r="JPR824" s="72"/>
      <c r="JPS824" s="72"/>
      <c r="JPT824" s="72"/>
      <c r="JPU824" s="72"/>
      <c r="JPV824" s="72"/>
      <c r="JPW824" s="72"/>
      <c r="JPX824" s="72"/>
      <c r="JPY824" s="72"/>
      <c r="JPZ824" s="72"/>
      <c r="JQA824" s="72"/>
      <c r="JQB824" s="72"/>
      <c r="JQC824" s="72"/>
      <c r="JQD824" s="72"/>
      <c r="JQE824" s="72"/>
      <c r="JQF824" s="72"/>
      <c r="JQG824" s="72"/>
      <c r="JQH824" s="72"/>
      <c r="JQI824" s="72"/>
      <c r="JQJ824" s="72"/>
      <c r="JQK824" s="72"/>
      <c r="JQL824" s="72"/>
      <c r="JQM824" s="72"/>
      <c r="JQN824" s="72"/>
      <c r="JQO824" s="72"/>
      <c r="JQP824" s="72"/>
      <c r="JQQ824" s="72"/>
      <c r="JQR824" s="72"/>
      <c r="JQS824" s="72"/>
      <c r="JQT824" s="72"/>
      <c r="JQU824" s="72"/>
      <c r="JQV824" s="72"/>
      <c r="JQW824" s="72"/>
      <c r="JQX824" s="72"/>
      <c r="JQY824" s="72"/>
      <c r="JQZ824" s="72"/>
      <c r="JRA824" s="72"/>
      <c r="JRB824" s="72"/>
      <c r="JRC824" s="72"/>
      <c r="JRD824" s="72"/>
      <c r="JRE824" s="72"/>
      <c r="JRF824" s="72"/>
      <c r="JRG824" s="72"/>
      <c r="JRH824" s="72"/>
      <c r="JRI824" s="72"/>
      <c r="JRJ824" s="72"/>
      <c r="JRK824" s="72"/>
      <c r="JRL824" s="72"/>
      <c r="JRM824" s="72"/>
      <c r="JRN824" s="72"/>
      <c r="JRO824" s="72"/>
      <c r="JRP824" s="72"/>
      <c r="JRQ824" s="72"/>
      <c r="JRR824" s="72"/>
      <c r="JRS824" s="72"/>
      <c r="JRT824" s="72"/>
      <c r="JRU824" s="72"/>
      <c r="JRV824" s="72"/>
      <c r="JRW824" s="72"/>
      <c r="JRX824" s="72"/>
      <c r="JRY824" s="72"/>
      <c r="JRZ824" s="72"/>
      <c r="JSA824" s="72"/>
      <c r="JSB824" s="72"/>
      <c r="JSC824" s="72"/>
      <c r="JSD824" s="72"/>
      <c r="JSE824" s="72"/>
      <c r="JSF824" s="72"/>
      <c r="JSG824" s="72"/>
      <c r="JSH824" s="72"/>
      <c r="JSI824" s="72"/>
      <c r="JSJ824" s="72"/>
      <c r="JSK824" s="72"/>
      <c r="JSL824" s="72"/>
      <c r="JSM824" s="72"/>
      <c r="JSN824" s="72"/>
      <c r="JSO824" s="72"/>
      <c r="JSP824" s="72"/>
      <c r="JSQ824" s="72"/>
      <c r="JSR824" s="72"/>
      <c r="JSS824" s="72"/>
      <c r="JST824" s="72"/>
      <c r="JSU824" s="72"/>
      <c r="JSV824" s="72"/>
      <c r="JSW824" s="72"/>
      <c r="JSX824" s="72"/>
      <c r="JSY824" s="72"/>
      <c r="JSZ824" s="72"/>
      <c r="JTA824" s="72"/>
      <c r="JTB824" s="72"/>
      <c r="JTC824" s="72"/>
      <c r="JTD824" s="72"/>
      <c r="JTE824" s="72"/>
      <c r="JTF824" s="72"/>
      <c r="JTG824" s="72"/>
      <c r="JTH824" s="72"/>
      <c r="JTI824" s="72"/>
      <c r="JTJ824" s="72"/>
      <c r="JTK824" s="72"/>
      <c r="JTL824" s="72"/>
      <c r="JTM824" s="72"/>
      <c r="JTN824" s="72"/>
      <c r="JTO824" s="72"/>
      <c r="JTP824" s="72"/>
      <c r="JTQ824" s="72"/>
      <c r="JTR824" s="72"/>
      <c r="JTS824" s="72"/>
      <c r="JTT824" s="72"/>
      <c r="JTU824" s="72"/>
      <c r="JTV824" s="72"/>
      <c r="JTW824" s="72"/>
      <c r="JTX824" s="72"/>
      <c r="JTY824" s="72"/>
      <c r="JTZ824" s="72"/>
      <c r="JUA824" s="72"/>
      <c r="JUB824" s="72"/>
      <c r="JUC824" s="72"/>
      <c r="JUD824" s="72"/>
      <c r="JUE824" s="72"/>
      <c r="JUF824" s="72"/>
      <c r="JUG824" s="72"/>
      <c r="JUH824" s="72"/>
      <c r="JUI824" s="72"/>
      <c r="JUJ824" s="72"/>
      <c r="JUK824" s="72"/>
      <c r="JUL824" s="72"/>
      <c r="JUM824" s="72"/>
      <c r="JUN824" s="72"/>
      <c r="JUO824" s="72"/>
      <c r="JUP824" s="72"/>
      <c r="JUQ824" s="72"/>
      <c r="JUR824" s="72"/>
      <c r="JUS824" s="72"/>
      <c r="JUT824" s="72"/>
      <c r="JUU824" s="72"/>
      <c r="JUV824" s="72"/>
      <c r="JUW824" s="72"/>
      <c r="JUX824" s="72"/>
      <c r="JUY824" s="72"/>
      <c r="JUZ824" s="72"/>
      <c r="JVA824" s="72"/>
      <c r="JVB824" s="72"/>
      <c r="JVC824" s="72"/>
      <c r="JVD824" s="72"/>
      <c r="JVE824" s="72"/>
      <c r="JVF824" s="72"/>
      <c r="JVG824" s="72"/>
      <c r="JVH824" s="72"/>
      <c r="JVI824" s="72"/>
      <c r="JVJ824" s="72"/>
      <c r="JVK824" s="72"/>
      <c r="JVL824" s="72"/>
      <c r="JVM824" s="72"/>
      <c r="JVN824" s="72"/>
      <c r="JVO824" s="72"/>
      <c r="JVP824" s="72"/>
      <c r="JVQ824" s="72"/>
      <c r="JVR824" s="72"/>
      <c r="JVS824" s="72"/>
      <c r="JVT824" s="72"/>
      <c r="JVU824" s="72"/>
      <c r="JVV824" s="72"/>
      <c r="JVW824" s="72"/>
      <c r="JVX824" s="72"/>
      <c r="JVY824" s="72"/>
      <c r="JVZ824" s="72"/>
      <c r="JWA824" s="72"/>
      <c r="JWB824" s="72"/>
      <c r="JWC824" s="72"/>
      <c r="JWD824" s="72"/>
      <c r="JWE824" s="72"/>
      <c r="JWF824" s="72"/>
      <c r="JWG824" s="72"/>
      <c r="JWH824" s="72"/>
      <c r="JWI824" s="72"/>
      <c r="JWJ824" s="72"/>
      <c r="JWK824" s="72"/>
      <c r="JWL824" s="72"/>
      <c r="JWM824" s="72"/>
      <c r="JWN824" s="72"/>
      <c r="JWO824" s="72"/>
      <c r="JWP824" s="72"/>
      <c r="JWQ824" s="72"/>
      <c r="JWR824" s="72"/>
      <c r="JWS824" s="72"/>
      <c r="JWT824" s="72"/>
      <c r="JWU824" s="72"/>
      <c r="JWV824" s="72"/>
      <c r="JWW824" s="72"/>
      <c r="JWX824" s="72"/>
      <c r="JWY824" s="72"/>
      <c r="JWZ824" s="72"/>
      <c r="JXA824" s="72"/>
      <c r="JXB824" s="72"/>
      <c r="JXC824" s="72"/>
      <c r="JXD824" s="72"/>
      <c r="JXE824" s="72"/>
      <c r="JXF824" s="72"/>
      <c r="JXG824" s="72"/>
      <c r="JXH824" s="72"/>
      <c r="JXI824" s="72"/>
      <c r="JXJ824" s="72"/>
      <c r="JXK824" s="72"/>
      <c r="JXL824" s="72"/>
      <c r="JXM824" s="72"/>
      <c r="JXN824" s="72"/>
      <c r="JXO824" s="72"/>
      <c r="JXP824" s="72"/>
      <c r="JXQ824" s="72"/>
      <c r="JXR824" s="72"/>
      <c r="JXS824" s="72"/>
      <c r="JXT824" s="72"/>
      <c r="JXU824" s="72"/>
      <c r="JXV824" s="72"/>
      <c r="JXW824" s="72"/>
      <c r="JXX824" s="72"/>
      <c r="JXY824" s="72"/>
      <c r="JXZ824" s="72"/>
      <c r="JYA824" s="72"/>
      <c r="JYB824" s="72"/>
      <c r="JYC824" s="72"/>
      <c r="JYD824" s="72"/>
      <c r="JYE824" s="72"/>
      <c r="JYF824" s="72"/>
      <c r="JYG824" s="72"/>
      <c r="JYH824" s="72"/>
      <c r="JYI824" s="72"/>
      <c r="JYJ824" s="72"/>
      <c r="JYK824" s="72"/>
      <c r="JYL824" s="72"/>
      <c r="JYM824" s="72"/>
      <c r="JYN824" s="72"/>
      <c r="JYO824" s="72"/>
      <c r="JYP824" s="72"/>
      <c r="JYQ824" s="72"/>
      <c r="JYR824" s="72"/>
      <c r="JYS824" s="72"/>
      <c r="JYT824" s="72"/>
      <c r="JYU824" s="72"/>
      <c r="JYV824" s="72"/>
      <c r="JYW824" s="72"/>
      <c r="JYX824" s="72"/>
      <c r="JYY824" s="72"/>
      <c r="JYZ824" s="72"/>
      <c r="JZA824" s="72"/>
      <c r="JZB824" s="72"/>
      <c r="JZC824" s="72"/>
      <c r="JZD824" s="72"/>
      <c r="JZE824" s="72"/>
      <c r="JZF824" s="72"/>
      <c r="JZG824" s="72"/>
      <c r="JZH824" s="72"/>
      <c r="JZI824" s="72"/>
      <c r="JZJ824" s="72"/>
      <c r="JZK824" s="72"/>
      <c r="JZL824" s="72"/>
      <c r="JZM824" s="72"/>
      <c r="JZN824" s="72"/>
      <c r="JZO824" s="72"/>
      <c r="JZP824" s="72"/>
      <c r="JZQ824" s="72"/>
      <c r="JZR824" s="72"/>
      <c r="JZS824" s="72"/>
      <c r="JZT824" s="72"/>
      <c r="JZU824" s="72"/>
      <c r="JZV824" s="72"/>
      <c r="JZW824" s="72"/>
      <c r="JZX824" s="72"/>
      <c r="JZY824" s="72"/>
      <c r="JZZ824" s="72"/>
      <c r="KAA824" s="72"/>
      <c r="KAB824" s="72"/>
      <c r="KAC824" s="72"/>
      <c r="KAD824" s="72"/>
      <c r="KAE824" s="72"/>
      <c r="KAF824" s="72"/>
      <c r="KAG824" s="72"/>
      <c r="KAH824" s="72"/>
      <c r="KAI824" s="72"/>
      <c r="KAJ824" s="72"/>
      <c r="KAK824" s="72"/>
      <c r="KAL824" s="72"/>
      <c r="KAM824" s="72"/>
      <c r="KAN824" s="72"/>
      <c r="KAO824" s="72"/>
      <c r="KAP824" s="72"/>
      <c r="KAQ824" s="72"/>
      <c r="KAR824" s="72"/>
      <c r="KAS824" s="72"/>
      <c r="KAT824" s="72"/>
      <c r="KAU824" s="72"/>
      <c r="KAV824" s="72"/>
      <c r="KAW824" s="72"/>
      <c r="KAX824" s="72"/>
      <c r="KAY824" s="72"/>
      <c r="KAZ824" s="72"/>
      <c r="KBA824" s="72"/>
      <c r="KBB824" s="72"/>
      <c r="KBC824" s="72"/>
      <c r="KBD824" s="72"/>
      <c r="KBE824" s="72"/>
      <c r="KBF824" s="72"/>
      <c r="KBG824" s="72"/>
      <c r="KBH824" s="72"/>
      <c r="KBI824" s="72"/>
      <c r="KBJ824" s="72"/>
      <c r="KBK824" s="72"/>
      <c r="KBL824" s="72"/>
      <c r="KBM824" s="72"/>
      <c r="KBN824" s="72"/>
      <c r="KBO824" s="72"/>
      <c r="KBP824" s="72"/>
      <c r="KBQ824" s="72"/>
      <c r="KBR824" s="72"/>
      <c r="KBS824" s="72"/>
      <c r="KBT824" s="72"/>
      <c r="KBU824" s="72"/>
      <c r="KBV824" s="72"/>
      <c r="KBW824" s="72"/>
      <c r="KBX824" s="72"/>
      <c r="KBY824" s="72"/>
      <c r="KBZ824" s="72"/>
      <c r="KCA824" s="72"/>
      <c r="KCB824" s="72"/>
      <c r="KCC824" s="72"/>
      <c r="KCD824" s="72"/>
      <c r="KCE824" s="72"/>
      <c r="KCF824" s="72"/>
      <c r="KCG824" s="72"/>
      <c r="KCH824" s="72"/>
      <c r="KCI824" s="72"/>
      <c r="KCJ824" s="72"/>
      <c r="KCK824" s="72"/>
      <c r="KCL824" s="72"/>
      <c r="KCM824" s="72"/>
      <c r="KCN824" s="72"/>
      <c r="KCO824" s="72"/>
      <c r="KCP824" s="72"/>
      <c r="KCQ824" s="72"/>
      <c r="KCR824" s="72"/>
      <c r="KCS824" s="72"/>
      <c r="KCT824" s="72"/>
      <c r="KCU824" s="72"/>
      <c r="KCV824" s="72"/>
      <c r="KCW824" s="72"/>
      <c r="KCX824" s="72"/>
      <c r="KCY824" s="72"/>
      <c r="KCZ824" s="72"/>
      <c r="KDA824" s="72"/>
      <c r="KDB824" s="72"/>
      <c r="KDC824" s="72"/>
      <c r="KDD824" s="72"/>
      <c r="KDE824" s="72"/>
      <c r="KDF824" s="72"/>
      <c r="KDG824" s="72"/>
      <c r="KDH824" s="72"/>
      <c r="KDI824" s="72"/>
      <c r="KDJ824" s="72"/>
      <c r="KDK824" s="72"/>
      <c r="KDL824" s="72"/>
      <c r="KDM824" s="72"/>
      <c r="KDN824" s="72"/>
      <c r="KDO824" s="72"/>
      <c r="KDP824" s="72"/>
      <c r="KDQ824" s="72"/>
      <c r="KDR824" s="72"/>
      <c r="KDS824" s="72"/>
      <c r="KDT824" s="72"/>
      <c r="KDU824" s="72"/>
      <c r="KDV824" s="72"/>
      <c r="KDW824" s="72"/>
      <c r="KDX824" s="72"/>
      <c r="KDY824" s="72"/>
      <c r="KDZ824" s="72"/>
      <c r="KEA824" s="72"/>
      <c r="KEB824" s="72"/>
      <c r="KEC824" s="72"/>
      <c r="KED824" s="72"/>
      <c r="KEE824" s="72"/>
      <c r="KEF824" s="72"/>
      <c r="KEG824" s="72"/>
      <c r="KEH824" s="72"/>
      <c r="KEI824" s="72"/>
      <c r="KEJ824" s="72"/>
      <c r="KEK824" s="72"/>
      <c r="KEL824" s="72"/>
      <c r="KEM824" s="72"/>
      <c r="KEN824" s="72"/>
      <c r="KEO824" s="72"/>
      <c r="KEP824" s="72"/>
      <c r="KEQ824" s="72"/>
      <c r="KER824" s="72"/>
      <c r="KES824" s="72"/>
      <c r="KET824" s="72"/>
      <c r="KEU824" s="72"/>
      <c r="KEV824" s="72"/>
      <c r="KEW824" s="72"/>
      <c r="KEX824" s="72"/>
      <c r="KEY824" s="72"/>
      <c r="KEZ824" s="72"/>
      <c r="KFA824" s="72"/>
      <c r="KFB824" s="72"/>
      <c r="KFC824" s="72"/>
      <c r="KFD824" s="72"/>
      <c r="KFE824" s="72"/>
      <c r="KFF824" s="72"/>
      <c r="KFG824" s="72"/>
      <c r="KFH824" s="72"/>
      <c r="KFI824" s="72"/>
      <c r="KFJ824" s="72"/>
      <c r="KFK824" s="72"/>
      <c r="KFL824" s="72"/>
      <c r="KFM824" s="72"/>
      <c r="KFN824" s="72"/>
      <c r="KFO824" s="72"/>
      <c r="KFP824" s="72"/>
      <c r="KFQ824" s="72"/>
      <c r="KFR824" s="72"/>
      <c r="KFS824" s="72"/>
      <c r="KFT824" s="72"/>
      <c r="KFU824" s="72"/>
      <c r="KFV824" s="72"/>
      <c r="KFW824" s="72"/>
      <c r="KFX824" s="72"/>
      <c r="KFY824" s="72"/>
      <c r="KFZ824" s="72"/>
      <c r="KGA824" s="72"/>
      <c r="KGB824" s="72"/>
      <c r="KGC824" s="72"/>
      <c r="KGD824" s="72"/>
      <c r="KGE824" s="72"/>
      <c r="KGF824" s="72"/>
      <c r="KGG824" s="72"/>
      <c r="KGH824" s="72"/>
      <c r="KGI824" s="72"/>
      <c r="KGJ824" s="72"/>
      <c r="KGK824" s="72"/>
      <c r="KGL824" s="72"/>
      <c r="KGM824" s="72"/>
      <c r="KGN824" s="72"/>
      <c r="KGO824" s="72"/>
      <c r="KGP824" s="72"/>
      <c r="KGQ824" s="72"/>
      <c r="KGR824" s="72"/>
      <c r="KGS824" s="72"/>
      <c r="KGT824" s="72"/>
      <c r="KGU824" s="72"/>
      <c r="KGV824" s="72"/>
      <c r="KGW824" s="72"/>
      <c r="KGX824" s="72"/>
      <c r="KGY824" s="72"/>
      <c r="KGZ824" s="72"/>
      <c r="KHA824" s="72"/>
      <c r="KHB824" s="72"/>
      <c r="KHC824" s="72"/>
      <c r="KHD824" s="72"/>
      <c r="KHE824" s="72"/>
      <c r="KHF824" s="72"/>
      <c r="KHG824" s="72"/>
      <c r="KHH824" s="72"/>
      <c r="KHI824" s="72"/>
      <c r="KHJ824" s="72"/>
      <c r="KHK824" s="72"/>
      <c r="KHL824" s="72"/>
      <c r="KHM824" s="72"/>
      <c r="KHN824" s="72"/>
      <c r="KHO824" s="72"/>
      <c r="KHP824" s="72"/>
      <c r="KHQ824" s="72"/>
      <c r="KHR824" s="72"/>
      <c r="KHS824" s="72"/>
      <c r="KHT824" s="72"/>
      <c r="KHU824" s="72"/>
      <c r="KHV824" s="72"/>
      <c r="KHW824" s="72"/>
      <c r="KHX824" s="72"/>
      <c r="KHY824" s="72"/>
      <c r="KHZ824" s="72"/>
      <c r="KIA824" s="72"/>
      <c r="KIB824" s="72"/>
      <c r="KIC824" s="72"/>
      <c r="KID824" s="72"/>
      <c r="KIE824" s="72"/>
      <c r="KIF824" s="72"/>
      <c r="KIG824" s="72"/>
      <c r="KIH824" s="72"/>
      <c r="KII824" s="72"/>
      <c r="KIJ824" s="72"/>
      <c r="KIK824" s="72"/>
      <c r="KIL824" s="72"/>
      <c r="KIM824" s="72"/>
      <c r="KIN824" s="72"/>
      <c r="KIO824" s="72"/>
      <c r="KIP824" s="72"/>
      <c r="KIQ824" s="72"/>
      <c r="KIR824" s="72"/>
      <c r="KIS824" s="72"/>
      <c r="KIT824" s="72"/>
      <c r="KIU824" s="72"/>
      <c r="KIV824" s="72"/>
      <c r="KIW824" s="72"/>
      <c r="KIX824" s="72"/>
      <c r="KIY824" s="72"/>
      <c r="KIZ824" s="72"/>
      <c r="KJA824" s="72"/>
      <c r="KJB824" s="72"/>
      <c r="KJC824" s="72"/>
      <c r="KJD824" s="72"/>
      <c r="KJE824" s="72"/>
      <c r="KJF824" s="72"/>
      <c r="KJG824" s="72"/>
      <c r="KJH824" s="72"/>
      <c r="KJI824" s="72"/>
      <c r="KJJ824" s="72"/>
      <c r="KJK824" s="72"/>
      <c r="KJL824" s="72"/>
      <c r="KJM824" s="72"/>
      <c r="KJN824" s="72"/>
      <c r="KJO824" s="72"/>
      <c r="KJP824" s="72"/>
      <c r="KJQ824" s="72"/>
      <c r="KJR824" s="72"/>
      <c r="KJS824" s="72"/>
      <c r="KJT824" s="72"/>
      <c r="KJU824" s="72"/>
      <c r="KJV824" s="72"/>
      <c r="KJW824" s="72"/>
      <c r="KJX824" s="72"/>
      <c r="KJY824" s="72"/>
      <c r="KJZ824" s="72"/>
      <c r="KKA824" s="72"/>
      <c r="KKB824" s="72"/>
      <c r="KKC824" s="72"/>
      <c r="KKD824" s="72"/>
      <c r="KKE824" s="72"/>
      <c r="KKF824" s="72"/>
      <c r="KKG824" s="72"/>
      <c r="KKH824" s="72"/>
      <c r="KKI824" s="72"/>
      <c r="KKJ824" s="72"/>
      <c r="KKK824" s="72"/>
      <c r="KKL824" s="72"/>
      <c r="KKM824" s="72"/>
      <c r="KKN824" s="72"/>
      <c r="KKO824" s="72"/>
      <c r="KKP824" s="72"/>
      <c r="KKQ824" s="72"/>
      <c r="KKR824" s="72"/>
      <c r="KKS824" s="72"/>
      <c r="KKT824" s="72"/>
      <c r="KKU824" s="72"/>
      <c r="KKV824" s="72"/>
      <c r="KKW824" s="72"/>
      <c r="KKX824" s="72"/>
      <c r="KKY824" s="72"/>
      <c r="KKZ824" s="72"/>
      <c r="KLA824" s="72"/>
      <c r="KLB824" s="72"/>
      <c r="KLC824" s="72"/>
      <c r="KLD824" s="72"/>
      <c r="KLE824" s="72"/>
      <c r="KLF824" s="72"/>
      <c r="KLG824" s="72"/>
      <c r="KLH824" s="72"/>
      <c r="KLI824" s="72"/>
      <c r="KLJ824" s="72"/>
      <c r="KLK824" s="72"/>
      <c r="KLL824" s="72"/>
      <c r="KLM824" s="72"/>
      <c r="KLN824" s="72"/>
      <c r="KLO824" s="72"/>
      <c r="KLP824" s="72"/>
      <c r="KLQ824" s="72"/>
      <c r="KLR824" s="72"/>
      <c r="KLS824" s="72"/>
      <c r="KLT824" s="72"/>
      <c r="KLU824" s="72"/>
      <c r="KLV824" s="72"/>
      <c r="KLW824" s="72"/>
      <c r="KLX824" s="72"/>
      <c r="KLY824" s="72"/>
      <c r="KLZ824" s="72"/>
      <c r="KMA824" s="72"/>
      <c r="KMB824" s="72"/>
      <c r="KMC824" s="72"/>
      <c r="KMD824" s="72"/>
      <c r="KME824" s="72"/>
      <c r="KMF824" s="72"/>
      <c r="KMG824" s="72"/>
      <c r="KMH824" s="72"/>
      <c r="KMI824" s="72"/>
      <c r="KMJ824" s="72"/>
      <c r="KMK824" s="72"/>
      <c r="KML824" s="72"/>
      <c r="KMM824" s="72"/>
      <c r="KMN824" s="72"/>
      <c r="KMO824" s="72"/>
      <c r="KMP824" s="72"/>
      <c r="KMQ824" s="72"/>
      <c r="KMR824" s="72"/>
      <c r="KMS824" s="72"/>
      <c r="KMT824" s="72"/>
      <c r="KMU824" s="72"/>
      <c r="KMV824" s="72"/>
      <c r="KMW824" s="72"/>
      <c r="KMX824" s="72"/>
      <c r="KMY824" s="72"/>
      <c r="KMZ824" s="72"/>
      <c r="KNA824" s="72"/>
      <c r="KNB824" s="72"/>
      <c r="KNC824" s="72"/>
      <c r="KND824" s="72"/>
      <c r="KNE824" s="72"/>
      <c r="KNF824" s="72"/>
      <c r="KNG824" s="72"/>
      <c r="KNH824" s="72"/>
      <c r="KNI824" s="72"/>
      <c r="KNJ824" s="72"/>
      <c r="KNK824" s="72"/>
      <c r="KNL824" s="72"/>
      <c r="KNM824" s="72"/>
      <c r="KNN824" s="72"/>
      <c r="KNO824" s="72"/>
      <c r="KNP824" s="72"/>
      <c r="KNQ824" s="72"/>
      <c r="KNR824" s="72"/>
      <c r="KNS824" s="72"/>
      <c r="KNT824" s="72"/>
      <c r="KNU824" s="72"/>
      <c r="KNV824" s="72"/>
      <c r="KNW824" s="72"/>
      <c r="KNX824" s="72"/>
      <c r="KNY824" s="72"/>
      <c r="KNZ824" s="72"/>
      <c r="KOA824" s="72"/>
      <c r="KOB824" s="72"/>
      <c r="KOC824" s="72"/>
      <c r="KOD824" s="72"/>
      <c r="KOE824" s="72"/>
      <c r="KOF824" s="72"/>
      <c r="KOG824" s="72"/>
      <c r="KOH824" s="72"/>
      <c r="KOI824" s="72"/>
      <c r="KOJ824" s="72"/>
      <c r="KOK824" s="72"/>
      <c r="KOL824" s="72"/>
      <c r="KOM824" s="72"/>
      <c r="KON824" s="72"/>
      <c r="KOO824" s="72"/>
      <c r="KOP824" s="72"/>
      <c r="KOQ824" s="72"/>
      <c r="KOR824" s="72"/>
      <c r="KOS824" s="72"/>
      <c r="KOT824" s="72"/>
      <c r="KOU824" s="72"/>
      <c r="KOV824" s="72"/>
      <c r="KOW824" s="72"/>
      <c r="KOX824" s="72"/>
      <c r="KOY824" s="72"/>
      <c r="KOZ824" s="72"/>
      <c r="KPA824" s="72"/>
      <c r="KPB824" s="72"/>
      <c r="KPC824" s="72"/>
      <c r="KPD824" s="72"/>
      <c r="KPE824" s="72"/>
      <c r="KPF824" s="72"/>
      <c r="KPG824" s="72"/>
      <c r="KPH824" s="72"/>
      <c r="KPI824" s="72"/>
      <c r="KPJ824" s="72"/>
      <c r="KPK824" s="72"/>
      <c r="KPL824" s="72"/>
      <c r="KPM824" s="72"/>
      <c r="KPN824" s="72"/>
      <c r="KPO824" s="72"/>
      <c r="KPP824" s="72"/>
      <c r="KPQ824" s="72"/>
      <c r="KPR824" s="72"/>
      <c r="KPS824" s="72"/>
      <c r="KPT824" s="72"/>
      <c r="KPU824" s="72"/>
      <c r="KPV824" s="72"/>
      <c r="KPW824" s="72"/>
      <c r="KPX824" s="72"/>
      <c r="KPY824" s="72"/>
      <c r="KPZ824" s="72"/>
      <c r="KQA824" s="72"/>
      <c r="KQB824" s="72"/>
      <c r="KQC824" s="72"/>
      <c r="KQD824" s="72"/>
      <c r="KQE824" s="72"/>
      <c r="KQF824" s="72"/>
      <c r="KQG824" s="72"/>
      <c r="KQH824" s="72"/>
      <c r="KQI824" s="72"/>
      <c r="KQJ824" s="72"/>
      <c r="KQK824" s="72"/>
      <c r="KQL824" s="72"/>
      <c r="KQM824" s="72"/>
      <c r="KQN824" s="72"/>
      <c r="KQO824" s="72"/>
      <c r="KQP824" s="72"/>
      <c r="KQQ824" s="72"/>
      <c r="KQR824" s="72"/>
      <c r="KQS824" s="72"/>
      <c r="KQT824" s="72"/>
      <c r="KQU824" s="72"/>
      <c r="KQV824" s="72"/>
      <c r="KQW824" s="72"/>
      <c r="KQX824" s="72"/>
      <c r="KQY824" s="72"/>
      <c r="KQZ824" s="72"/>
      <c r="KRA824" s="72"/>
      <c r="KRB824" s="72"/>
      <c r="KRC824" s="72"/>
      <c r="KRD824" s="72"/>
      <c r="KRE824" s="72"/>
      <c r="KRF824" s="72"/>
      <c r="KRG824" s="72"/>
      <c r="KRH824" s="72"/>
      <c r="KRI824" s="72"/>
      <c r="KRJ824" s="72"/>
      <c r="KRK824" s="72"/>
      <c r="KRL824" s="72"/>
      <c r="KRM824" s="72"/>
      <c r="KRN824" s="72"/>
      <c r="KRO824" s="72"/>
      <c r="KRP824" s="72"/>
      <c r="KRQ824" s="72"/>
      <c r="KRR824" s="72"/>
      <c r="KRS824" s="72"/>
      <c r="KRT824" s="72"/>
      <c r="KRU824" s="72"/>
      <c r="KRV824" s="72"/>
      <c r="KRW824" s="72"/>
      <c r="KRX824" s="72"/>
      <c r="KRY824" s="72"/>
      <c r="KRZ824" s="72"/>
      <c r="KSA824" s="72"/>
      <c r="KSB824" s="72"/>
      <c r="KSC824" s="72"/>
      <c r="KSD824" s="72"/>
      <c r="KSE824" s="72"/>
      <c r="KSF824" s="72"/>
      <c r="KSG824" s="72"/>
      <c r="KSH824" s="72"/>
      <c r="KSI824" s="72"/>
      <c r="KSJ824" s="72"/>
      <c r="KSK824" s="72"/>
      <c r="KSL824" s="72"/>
      <c r="KSM824" s="72"/>
      <c r="KSN824" s="72"/>
      <c r="KSO824" s="72"/>
      <c r="KSP824" s="72"/>
      <c r="KSQ824" s="72"/>
      <c r="KSR824" s="72"/>
      <c r="KSS824" s="72"/>
      <c r="KST824" s="72"/>
      <c r="KSU824" s="72"/>
      <c r="KSV824" s="72"/>
      <c r="KSW824" s="72"/>
      <c r="KSX824" s="72"/>
      <c r="KSY824" s="72"/>
      <c r="KSZ824" s="72"/>
      <c r="KTA824" s="72"/>
      <c r="KTB824" s="72"/>
      <c r="KTC824" s="72"/>
      <c r="KTD824" s="72"/>
      <c r="KTE824" s="72"/>
      <c r="KTF824" s="72"/>
      <c r="KTG824" s="72"/>
      <c r="KTH824" s="72"/>
      <c r="KTI824" s="72"/>
      <c r="KTJ824" s="72"/>
      <c r="KTK824" s="72"/>
      <c r="KTL824" s="72"/>
      <c r="KTM824" s="72"/>
      <c r="KTN824" s="72"/>
      <c r="KTO824" s="72"/>
      <c r="KTP824" s="72"/>
      <c r="KTQ824" s="72"/>
      <c r="KTR824" s="72"/>
      <c r="KTS824" s="72"/>
      <c r="KTT824" s="72"/>
      <c r="KTU824" s="72"/>
      <c r="KTV824" s="72"/>
      <c r="KTW824" s="72"/>
      <c r="KTX824" s="72"/>
      <c r="KTY824" s="72"/>
      <c r="KTZ824" s="72"/>
      <c r="KUA824" s="72"/>
      <c r="KUB824" s="72"/>
      <c r="KUC824" s="72"/>
      <c r="KUD824" s="72"/>
      <c r="KUE824" s="72"/>
      <c r="KUF824" s="72"/>
      <c r="KUG824" s="72"/>
      <c r="KUH824" s="72"/>
      <c r="KUI824" s="72"/>
      <c r="KUJ824" s="72"/>
      <c r="KUK824" s="72"/>
      <c r="KUL824" s="72"/>
      <c r="KUM824" s="72"/>
      <c r="KUN824" s="72"/>
      <c r="KUO824" s="72"/>
      <c r="KUP824" s="72"/>
      <c r="KUQ824" s="72"/>
      <c r="KUR824" s="72"/>
      <c r="KUS824" s="72"/>
      <c r="KUT824" s="72"/>
      <c r="KUU824" s="72"/>
      <c r="KUV824" s="72"/>
      <c r="KUW824" s="72"/>
      <c r="KUX824" s="72"/>
      <c r="KUY824" s="72"/>
      <c r="KUZ824" s="72"/>
      <c r="KVA824" s="72"/>
      <c r="KVB824" s="72"/>
      <c r="KVC824" s="72"/>
      <c r="KVD824" s="72"/>
      <c r="KVE824" s="72"/>
      <c r="KVF824" s="72"/>
      <c r="KVG824" s="72"/>
      <c r="KVH824" s="72"/>
      <c r="KVI824" s="72"/>
      <c r="KVJ824" s="72"/>
      <c r="KVK824" s="72"/>
      <c r="KVL824" s="72"/>
      <c r="KVM824" s="72"/>
      <c r="KVN824" s="72"/>
      <c r="KVO824" s="72"/>
      <c r="KVP824" s="72"/>
      <c r="KVQ824" s="72"/>
      <c r="KVR824" s="72"/>
      <c r="KVS824" s="72"/>
      <c r="KVT824" s="72"/>
      <c r="KVU824" s="72"/>
      <c r="KVV824" s="72"/>
      <c r="KVW824" s="72"/>
      <c r="KVX824" s="72"/>
      <c r="KVY824" s="72"/>
      <c r="KVZ824" s="72"/>
      <c r="KWA824" s="72"/>
      <c r="KWB824" s="72"/>
      <c r="KWC824" s="72"/>
      <c r="KWD824" s="72"/>
      <c r="KWE824" s="72"/>
      <c r="KWF824" s="72"/>
      <c r="KWG824" s="72"/>
      <c r="KWH824" s="72"/>
      <c r="KWI824" s="72"/>
      <c r="KWJ824" s="72"/>
      <c r="KWK824" s="72"/>
      <c r="KWL824" s="72"/>
      <c r="KWM824" s="72"/>
      <c r="KWN824" s="72"/>
      <c r="KWO824" s="72"/>
      <c r="KWP824" s="72"/>
      <c r="KWQ824" s="72"/>
      <c r="KWR824" s="72"/>
      <c r="KWS824" s="72"/>
      <c r="KWT824" s="72"/>
      <c r="KWU824" s="72"/>
      <c r="KWV824" s="72"/>
      <c r="KWW824" s="72"/>
      <c r="KWX824" s="72"/>
      <c r="KWY824" s="72"/>
      <c r="KWZ824" s="72"/>
      <c r="KXA824" s="72"/>
      <c r="KXB824" s="72"/>
      <c r="KXC824" s="72"/>
      <c r="KXD824" s="72"/>
      <c r="KXE824" s="72"/>
      <c r="KXF824" s="72"/>
      <c r="KXG824" s="72"/>
      <c r="KXH824" s="72"/>
      <c r="KXI824" s="72"/>
      <c r="KXJ824" s="72"/>
      <c r="KXK824" s="72"/>
      <c r="KXL824" s="72"/>
      <c r="KXM824" s="72"/>
      <c r="KXN824" s="72"/>
      <c r="KXO824" s="72"/>
      <c r="KXP824" s="72"/>
      <c r="KXQ824" s="72"/>
      <c r="KXR824" s="72"/>
      <c r="KXS824" s="72"/>
      <c r="KXT824" s="72"/>
      <c r="KXU824" s="72"/>
      <c r="KXV824" s="72"/>
      <c r="KXW824" s="72"/>
      <c r="KXX824" s="72"/>
      <c r="KXY824" s="72"/>
      <c r="KXZ824" s="72"/>
      <c r="KYA824" s="72"/>
      <c r="KYB824" s="72"/>
      <c r="KYC824" s="72"/>
      <c r="KYD824" s="72"/>
      <c r="KYE824" s="72"/>
      <c r="KYF824" s="72"/>
      <c r="KYG824" s="72"/>
      <c r="KYH824" s="72"/>
      <c r="KYI824" s="72"/>
      <c r="KYJ824" s="72"/>
      <c r="KYK824" s="72"/>
      <c r="KYL824" s="72"/>
      <c r="KYM824" s="72"/>
      <c r="KYN824" s="72"/>
      <c r="KYO824" s="72"/>
      <c r="KYP824" s="72"/>
      <c r="KYQ824" s="72"/>
      <c r="KYR824" s="72"/>
      <c r="KYS824" s="72"/>
      <c r="KYT824" s="72"/>
      <c r="KYU824" s="72"/>
      <c r="KYV824" s="72"/>
      <c r="KYW824" s="72"/>
      <c r="KYX824" s="72"/>
      <c r="KYY824" s="72"/>
      <c r="KYZ824" s="72"/>
      <c r="KZA824" s="72"/>
      <c r="KZB824" s="72"/>
      <c r="KZC824" s="72"/>
      <c r="KZD824" s="72"/>
      <c r="KZE824" s="72"/>
      <c r="KZF824" s="72"/>
      <c r="KZG824" s="72"/>
      <c r="KZH824" s="72"/>
      <c r="KZI824" s="72"/>
      <c r="KZJ824" s="72"/>
      <c r="KZK824" s="72"/>
      <c r="KZL824" s="72"/>
      <c r="KZM824" s="72"/>
      <c r="KZN824" s="72"/>
      <c r="KZO824" s="72"/>
      <c r="KZP824" s="72"/>
      <c r="KZQ824" s="72"/>
      <c r="KZR824" s="72"/>
      <c r="KZS824" s="72"/>
      <c r="KZT824" s="72"/>
      <c r="KZU824" s="72"/>
      <c r="KZV824" s="72"/>
      <c r="KZW824" s="72"/>
      <c r="KZX824" s="72"/>
      <c r="KZY824" s="72"/>
      <c r="KZZ824" s="72"/>
      <c r="LAA824" s="72"/>
      <c r="LAB824" s="72"/>
      <c r="LAC824" s="72"/>
      <c r="LAD824" s="72"/>
      <c r="LAE824" s="72"/>
      <c r="LAF824" s="72"/>
      <c r="LAG824" s="72"/>
      <c r="LAH824" s="72"/>
      <c r="LAI824" s="72"/>
      <c r="LAJ824" s="72"/>
      <c r="LAK824" s="72"/>
      <c r="LAL824" s="72"/>
      <c r="LAM824" s="72"/>
      <c r="LAN824" s="72"/>
      <c r="LAO824" s="72"/>
      <c r="LAP824" s="72"/>
      <c r="LAQ824" s="72"/>
      <c r="LAR824" s="72"/>
      <c r="LAS824" s="72"/>
      <c r="LAT824" s="72"/>
      <c r="LAU824" s="72"/>
      <c r="LAV824" s="72"/>
      <c r="LAW824" s="72"/>
      <c r="LAX824" s="72"/>
      <c r="LAY824" s="72"/>
      <c r="LAZ824" s="72"/>
      <c r="LBA824" s="72"/>
      <c r="LBB824" s="72"/>
      <c r="LBC824" s="72"/>
      <c r="LBD824" s="72"/>
      <c r="LBE824" s="72"/>
      <c r="LBF824" s="72"/>
      <c r="LBG824" s="72"/>
      <c r="LBH824" s="72"/>
      <c r="LBI824" s="72"/>
      <c r="LBJ824" s="72"/>
      <c r="LBK824" s="72"/>
      <c r="LBL824" s="72"/>
      <c r="LBM824" s="72"/>
      <c r="LBN824" s="72"/>
      <c r="LBO824" s="72"/>
      <c r="LBP824" s="72"/>
      <c r="LBQ824" s="72"/>
      <c r="LBR824" s="72"/>
      <c r="LBS824" s="72"/>
      <c r="LBT824" s="72"/>
      <c r="LBU824" s="72"/>
      <c r="LBV824" s="72"/>
      <c r="LBW824" s="72"/>
      <c r="LBX824" s="72"/>
      <c r="LBY824" s="72"/>
      <c r="LBZ824" s="72"/>
      <c r="LCA824" s="72"/>
      <c r="LCB824" s="72"/>
      <c r="LCC824" s="72"/>
      <c r="LCD824" s="72"/>
      <c r="LCE824" s="72"/>
      <c r="LCF824" s="72"/>
      <c r="LCG824" s="72"/>
      <c r="LCH824" s="72"/>
      <c r="LCI824" s="72"/>
      <c r="LCJ824" s="72"/>
      <c r="LCK824" s="72"/>
      <c r="LCL824" s="72"/>
      <c r="LCM824" s="72"/>
      <c r="LCN824" s="72"/>
      <c r="LCO824" s="72"/>
      <c r="LCP824" s="72"/>
      <c r="LCQ824" s="72"/>
      <c r="LCR824" s="72"/>
      <c r="LCS824" s="72"/>
      <c r="LCT824" s="72"/>
      <c r="LCU824" s="72"/>
      <c r="LCV824" s="72"/>
      <c r="LCW824" s="72"/>
      <c r="LCX824" s="72"/>
      <c r="LCY824" s="72"/>
      <c r="LCZ824" s="72"/>
      <c r="LDA824" s="72"/>
      <c r="LDB824" s="72"/>
      <c r="LDC824" s="72"/>
      <c r="LDD824" s="72"/>
      <c r="LDE824" s="72"/>
      <c r="LDF824" s="72"/>
      <c r="LDG824" s="72"/>
      <c r="LDH824" s="72"/>
      <c r="LDI824" s="72"/>
      <c r="LDJ824" s="72"/>
      <c r="LDK824" s="72"/>
      <c r="LDL824" s="72"/>
      <c r="LDM824" s="72"/>
      <c r="LDN824" s="72"/>
      <c r="LDO824" s="72"/>
      <c r="LDP824" s="72"/>
      <c r="LDQ824" s="72"/>
      <c r="LDR824" s="72"/>
      <c r="LDS824" s="72"/>
      <c r="LDT824" s="72"/>
      <c r="LDU824" s="72"/>
      <c r="LDV824" s="72"/>
      <c r="LDW824" s="72"/>
      <c r="LDX824" s="72"/>
      <c r="LDY824" s="72"/>
      <c r="LDZ824" s="72"/>
      <c r="LEA824" s="72"/>
      <c r="LEB824" s="72"/>
      <c r="LEC824" s="72"/>
      <c r="LED824" s="72"/>
      <c r="LEE824" s="72"/>
      <c r="LEF824" s="72"/>
      <c r="LEG824" s="72"/>
      <c r="LEH824" s="72"/>
      <c r="LEI824" s="72"/>
      <c r="LEJ824" s="72"/>
      <c r="LEK824" s="72"/>
      <c r="LEL824" s="72"/>
      <c r="LEM824" s="72"/>
      <c r="LEN824" s="72"/>
      <c r="LEO824" s="72"/>
      <c r="LEP824" s="72"/>
      <c r="LEQ824" s="72"/>
      <c r="LER824" s="72"/>
      <c r="LES824" s="72"/>
      <c r="LET824" s="72"/>
      <c r="LEU824" s="72"/>
      <c r="LEV824" s="72"/>
      <c r="LEW824" s="72"/>
      <c r="LEX824" s="72"/>
      <c r="LEY824" s="72"/>
      <c r="LEZ824" s="72"/>
      <c r="LFA824" s="72"/>
      <c r="LFB824" s="72"/>
      <c r="LFC824" s="72"/>
      <c r="LFD824" s="72"/>
      <c r="LFE824" s="72"/>
      <c r="LFF824" s="72"/>
      <c r="LFG824" s="72"/>
      <c r="LFH824" s="72"/>
      <c r="LFI824" s="72"/>
      <c r="LFJ824" s="72"/>
      <c r="LFK824" s="72"/>
      <c r="LFL824" s="72"/>
      <c r="LFM824" s="72"/>
      <c r="LFN824" s="72"/>
      <c r="LFO824" s="72"/>
      <c r="LFP824" s="72"/>
      <c r="LFQ824" s="72"/>
      <c r="LFR824" s="72"/>
      <c r="LFS824" s="72"/>
      <c r="LFT824" s="72"/>
      <c r="LFU824" s="72"/>
      <c r="LFV824" s="72"/>
      <c r="LFW824" s="72"/>
      <c r="LFX824" s="72"/>
      <c r="LFY824" s="72"/>
      <c r="LFZ824" s="72"/>
      <c r="LGA824" s="72"/>
      <c r="LGB824" s="72"/>
      <c r="LGC824" s="72"/>
      <c r="LGD824" s="72"/>
      <c r="LGE824" s="72"/>
      <c r="LGF824" s="72"/>
      <c r="LGG824" s="72"/>
      <c r="LGH824" s="72"/>
      <c r="LGI824" s="72"/>
      <c r="LGJ824" s="72"/>
      <c r="LGK824" s="72"/>
      <c r="LGL824" s="72"/>
      <c r="LGM824" s="72"/>
      <c r="LGN824" s="72"/>
      <c r="LGO824" s="72"/>
      <c r="LGP824" s="72"/>
      <c r="LGQ824" s="72"/>
      <c r="LGR824" s="72"/>
      <c r="LGS824" s="72"/>
      <c r="LGT824" s="72"/>
      <c r="LGU824" s="72"/>
      <c r="LGV824" s="72"/>
      <c r="LGW824" s="72"/>
      <c r="LGX824" s="72"/>
      <c r="LGY824" s="72"/>
      <c r="LGZ824" s="72"/>
      <c r="LHA824" s="72"/>
      <c r="LHB824" s="72"/>
      <c r="LHC824" s="72"/>
      <c r="LHD824" s="72"/>
      <c r="LHE824" s="72"/>
      <c r="LHF824" s="72"/>
      <c r="LHG824" s="72"/>
      <c r="LHH824" s="72"/>
      <c r="LHI824" s="72"/>
      <c r="LHJ824" s="72"/>
      <c r="LHK824" s="72"/>
      <c r="LHL824" s="72"/>
      <c r="LHM824" s="72"/>
      <c r="LHN824" s="72"/>
      <c r="LHO824" s="72"/>
      <c r="LHP824" s="72"/>
      <c r="LHQ824" s="72"/>
      <c r="LHR824" s="72"/>
      <c r="LHS824" s="72"/>
      <c r="LHT824" s="72"/>
      <c r="LHU824" s="72"/>
      <c r="LHV824" s="72"/>
      <c r="LHW824" s="72"/>
      <c r="LHX824" s="72"/>
      <c r="LHY824" s="72"/>
      <c r="LHZ824" s="72"/>
      <c r="LIA824" s="72"/>
      <c r="LIB824" s="72"/>
      <c r="LIC824" s="72"/>
      <c r="LID824" s="72"/>
      <c r="LIE824" s="72"/>
      <c r="LIF824" s="72"/>
      <c r="LIG824" s="72"/>
      <c r="LIH824" s="72"/>
      <c r="LII824" s="72"/>
      <c r="LIJ824" s="72"/>
      <c r="LIK824" s="72"/>
      <c r="LIL824" s="72"/>
      <c r="LIM824" s="72"/>
      <c r="LIN824" s="72"/>
      <c r="LIO824" s="72"/>
      <c r="LIP824" s="72"/>
      <c r="LIQ824" s="72"/>
      <c r="LIR824" s="72"/>
      <c r="LIS824" s="72"/>
      <c r="LIT824" s="72"/>
      <c r="LIU824" s="72"/>
      <c r="LIV824" s="72"/>
      <c r="LIW824" s="72"/>
      <c r="LIX824" s="72"/>
      <c r="LIY824" s="72"/>
      <c r="LIZ824" s="72"/>
      <c r="LJA824" s="72"/>
      <c r="LJB824" s="72"/>
      <c r="LJC824" s="72"/>
      <c r="LJD824" s="72"/>
      <c r="LJE824" s="72"/>
      <c r="LJF824" s="72"/>
      <c r="LJG824" s="72"/>
      <c r="LJH824" s="72"/>
      <c r="LJI824" s="72"/>
      <c r="LJJ824" s="72"/>
      <c r="LJK824" s="72"/>
      <c r="LJL824" s="72"/>
      <c r="LJM824" s="72"/>
      <c r="LJN824" s="72"/>
      <c r="LJO824" s="72"/>
      <c r="LJP824" s="72"/>
      <c r="LJQ824" s="72"/>
      <c r="LJR824" s="72"/>
      <c r="LJS824" s="72"/>
      <c r="LJT824" s="72"/>
      <c r="LJU824" s="72"/>
      <c r="LJV824" s="72"/>
      <c r="LJW824" s="72"/>
      <c r="LJX824" s="72"/>
      <c r="LJY824" s="72"/>
      <c r="LJZ824" s="72"/>
      <c r="LKA824" s="72"/>
      <c r="LKB824" s="72"/>
      <c r="LKC824" s="72"/>
      <c r="LKD824" s="72"/>
      <c r="LKE824" s="72"/>
      <c r="LKF824" s="72"/>
      <c r="LKG824" s="72"/>
      <c r="LKH824" s="72"/>
      <c r="LKI824" s="72"/>
      <c r="LKJ824" s="72"/>
      <c r="LKK824" s="72"/>
      <c r="LKL824" s="72"/>
      <c r="LKM824" s="72"/>
      <c r="LKN824" s="72"/>
      <c r="LKO824" s="72"/>
      <c r="LKP824" s="72"/>
      <c r="LKQ824" s="72"/>
      <c r="LKR824" s="72"/>
      <c r="LKS824" s="72"/>
      <c r="LKT824" s="72"/>
      <c r="LKU824" s="72"/>
      <c r="LKV824" s="72"/>
      <c r="LKW824" s="72"/>
      <c r="LKX824" s="72"/>
      <c r="LKY824" s="72"/>
      <c r="LKZ824" s="72"/>
      <c r="LLA824" s="72"/>
      <c r="LLB824" s="72"/>
      <c r="LLC824" s="72"/>
      <c r="LLD824" s="72"/>
      <c r="LLE824" s="72"/>
      <c r="LLF824" s="72"/>
      <c r="LLG824" s="72"/>
      <c r="LLH824" s="72"/>
      <c r="LLI824" s="72"/>
      <c r="LLJ824" s="72"/>
      <c r="LLK824" s="72"/>
      <c r="LLL824" s="72"/>
      <c r="LLM824" s="72"/>
      <c r="LLN824" s="72"/>
      <c r="LLO824" s="72"/>
      <c r="LLP824" s="72"/>
      <c r="LLQ824" s="72"/>
      <c r="LLR824" s="72"/>
      <c r="LLS824" s="72"/>
      <c r="LLT824" s="72"/>
      <c r="LLU824" s="72"/>
      <c r="LLV824" s="72"/>
      <c r="LLW824" s="72"/>
      <c r="LLX824" s="72"/>
      <c r="LLY824" s="72"/>
      <c r="LLZ824" s="72"/>
      <c r="LMA824" s="72"/>
      <c r="LMB824" s="72"/>
      <c r="LMC824" s="72"/>
      <c r="LMD824" s="72"/>
      <c r="LME824" s="72"/>
      <c r="LMF824" s="72"/>
      <c r="LMG824" s="72"/>
      <c r="LMH824" s="72"/>
      <c r="LMI824" s="72"/>
      <c r="LMJ824" s="72"/>
      <c r="LMK824" s="72"/>
      <c r="LML824" s="72"/>
      <c r="LMM824" s="72"/>
      <c r="LMN824" s="72"/>
      <c r="LMO824" s="72"/>
      <c r="LMP824" s="72"/>
      <c r="LMQ824" s="72"/>
      <c r="LMR824" s="72"/>
      <c r="LMS824" s="72"/>
      <c r="LMT824" s="72"/>
      <c r="LMU824" s="72"/>
      <c r="LMV824" s="72"/>
      <c r="LMW824" s="72"/>
      <c r="LMX824" s="72"/>
      <c r="LMY824" s="72"/>
      <c r="LMZ824" s="72"/>
      <c r="LNA824" s="72"/>
      <c r="LNB824" s="72"/>
      <c r="LNC824" s="72"/>
      <c r="LND824" s="72"/>
      <c r="LNE824" s="72"/>
      <c r="LNF824" s="72"/>
      <c r="LNG824" s="72"/>
      <c r="LNH824" s="72"/>
      <c r="LNI824" s="72"/>
      <c r="LNJ824" s="72"/>
      <c r="LNK824" s="72"/>
      <c r="LNL824" s="72"/>
      <c r="LNM824" s="72"/>
      <c r="LNN824" s="72"/>
      <c r="LNO824" s="72"/>
      <c r="LNP824" s="72"/>
      <c r="LNQ824" s="72"/>
      <c r="LNR824" s="72"/>
      <c r="LNS824" s="72"/>
      <c r="LNT824" s="72"/>
      <c r="LNU824" s="72"/>
      <c r="LNV824" s="72"/>
      <c r="LNW824" s="72"/>
      <c r="LNX824" s="72"/>
      <c r="LNY824" s="72"/>
      <c r="LNZ824" s="72"/>
      <c r="LOA824" s="72"/>
      <c r="LOB824" s="72"/>
      <c r="LOC824" s="72"/>
      <c r="LOD824" s="72"/>
      <c r="LOE824" s="72"/>
      <c r="LOF824" s="72"/>
      <c r="LOG824" s="72"/>
      <c r="LOH824" s="72"/>
      <c r="LOI824" s="72"/>
      <c r="LOJ824" s="72"/>
      <c r="LOK824" s="72"/>
      <c r="LOL824" s="72"/>
      <c r="LOM824" s="72"/>
      <c r="LON824" s="72"/>
      <c r="LOO824" s="72"/>
      <c r="LOP824" s="72"/>
      <c r="LOQ824" s="72"/>
      <c r="LOR824" s="72"/>
      <c r="LOS824" s="72"/>
      <c r="LOT824" s="72"/>
      <c r="LOU824" s="72"/>
      <c r="LOV824" s="72"/>
      <c r="LOW824" s="72"/>
      <c r="LOX824" s="72"/>
      <c r="LOY824" s="72"/>
      <c r="LOZ824" s="72"/>
      <c r="LPA824" s="72"/>
      <c r="LPB824" s="72"/>
      <c r="LPC824" s="72"/>
      <c r="LPD824" s="72"/>
      <c r="LPE824" s="72"/>
      <c r="LPF824" s="72"/>
      <c r="LPG824" s="72"/>
      <c r="LPH824" s="72"/>
      <c r="LPI824" s="72"/>
      <c r="LPJ824" s="72"/>
      <c r="LPK824" s="72"/>
      <c r="LPL824" s="72"/>
      <c r="LPM824" s="72"/>
      <c r="LPN824" s="72"/>
      <c r="LPO824" s="72"/>
      <c r="LPP824" s="72"/>
      <c r="LPQ824" s="72"/>
      <c r="LPR824" s="72"/>
      <c r="LPS824" s="72"/>
      <c r="LPT824" s="72"/>
      <c r="LPU824" s="72"/>
      <c r="LPV824" s="72"/>
      <c r="LPW824" s="72"/>
      <c r="LPX824" s="72"/>
      <c r="LPY824" s="72"/>
      <c r="LPZ824" s="72"/>
      <c r="LQA824" s="72"/>
      <c r="LQB824" s="72"/>
      <c r="LQC824" s="72"/>
      <c r="LQD824" s="72"/>
      <c r="LQE824" s="72"/>
      <c r="LQF824" s="72"/>
      <c r="LQG824" s="72"/>
      <c r="LQH824" s="72"/>
      <c r="LQI824" s="72"/>
      <c r="LQJ824" s="72"/>
      <c r="LQK824" s="72"/>
      <c r="LQL824" s="72"/>
      <c r="LQM824" s="72"/>
      <c r="LQN824" s="72"/>
      <c r="LQO824" s="72"/>
      <c r="LQP824" s="72"/>
      <c r="LQQ824" s="72"/>
      <c r="LQR824" s="72"/>
      <c r="LQS824" s="72"/>
      <c r="LQT824" s="72"/>
      <c r="LQU824" s="72"/>
      <c r="LQV824" s="72"/>
      <c r="LQW824" s="72"/>
      <c r="LQX824" s="72"/>
      <c r="LQY824" s="72"/>
      <c r="LQZ824" s="72"/>
      <c r="LRA824" s="72"/>
      <c r="LRB824" s="72"/>
      <c r="LRC824" s="72"/>
      <c r="LRD824" s="72"/>
      <c r="LRE824" s="72"/>
      <c r="LRF824" s="72"/>
      <c r="LRG824" s="72"/>
      <c r="LRH824" s="72"/>
      <c r="LRI824" s="72"/>
      <c r="LRJ824" s="72"/>
      <c r="LRK824" s="72"/>
      <c r="LRL824" s="72"/>
      <c r="LRM824" s="72"/>
      <c r="LRN824" s="72"/>
      <c r="LRO824" s="72"/>
      <c r="LRP824" s="72"/>
      <c r="LRQ824" s="72"/>
      <c r="LRR824" s="72"/>
      <c r="LRS824" s="72"/>
      <c r="LRT824" s="72"/>
      <c r="LRU824" s="72"/>
      <c r="LRV824" s="72"/>
      <c r="LRW824" s="72"/>
      <c r="LRX824" s="72"/>
      <c r="LRY824" s="72"/>
      <c r="LRZ824" s="72"/>
      <c r="LSA824" s="72"/>
      <c r="LSB824" s="72"/>
      <c r="LSC824" s="72"/>
      <c r="LSD824" s="72"/>
      <c r="LSE824" s="72"/>
      <c r="LSF824" s="72"/>
      <c r="LSG824" s="72"/>
      <c r="LSH824" s="72"/>
      <c r="LSI824" s="72"/>
      <c r="LSJ824" s="72"/>
      <c r="LSK824" s="72"/>
      <c r="LSL824" s="72"/>
      <c r="LSM824" s="72"/>
      <c r="LSN824" s="72"/>
      <c r="LSO824" s="72"/>
      <c r="LSP824" s="72"/>
      <c r="LSQ824" s="72"/>
      <c r="LSR824" s="72"/>
      <c r="LSS824" s="72"/>
      <c r="LST824" s="72"/>
      <c r="LSU824" s="72"/>
      <c r="LSV824" s="72"/>
      <c r="LSW824" s="72"/>
      <c r="LSX824" s="72"/>
      <c r="LSY824" s="72"/>
      <c r="LSZ824" s="72"/>
      <c r="LTA824" s="72"/>
      <c r="LTB824" s="72"/>
      <c r="LTC824" s="72"/>
      <c r="LTD824" s="72"/>
      <c r="LTE824" s="72"/>
      <c r="LTF824" s="72"/>
      <c r="LTG824" s="72"/>
      <c r="LTH824" s="72"/>
      <c r="LTI824" s="72"/>
      <c r="LTJ824" s="72"/>
      <c r="LTK824" s="72"/>
      <c r="LTL824" s="72"/>
      <c r="LTM824" s="72"/>
      <c r="LTN824" s="72"/>
      <c r="LTO824" s="72"/>
      <c r="LTP824" s="72"/>
      <c r="LTQ824" s="72"/>
      <c r="LTR824" s="72"/>
      <c r="LTS824" s="72"/>
      <c r="LTT824" s="72"/>
      <c r="LTU824" s="72"/>
      <c r="LTV824" s="72"/>
      <c r="LTW824" s="72"/>
      <c r="LTX824" s="72"/>
      <c r="LTY824" s="72"/>
      <c r="LTZ824" s="72"/>
      <c r="LUA824" s="72"/>
      <c r="LUB824" s="72"/>
      <c r="LUC824" s="72"/>
      <c r="LUD824" s="72"/>
      <c r="LUE824" s="72"/>
      <c r="LUF824" s="72"/>
      <c r="LUG824" s="72"/>
      <c r="LUH824" s="72"/>
      <c r="LUI824" s="72"/>
      <c r="LUJ824" s="72"/>
      <c r="LUK824" s="72"/>
      <c r="LUL824" s="72"/>
      <c r="LUM824" s="72"/>
      <c r="LUN824" s="72"/>
      <c r="LUO824" s="72"/>
      <c r="LUP824" s="72"/>
      <c r="LUQ824" s="72"/>
      <c r="LUR824" s="72"/>
      <c r="LUS824" s="72"/>
      <c r="LUT824" s="72"/>
      <c r="LUU824" s="72"/>
      <c r="LUV824" s="72"/>
      <c r="LUW824" s="72"/>
      <c r="LUX824" s="72"/>
      <c r="LUY824" s="72"/>
      <c r="LUZ824" s="72"/>
      <c r="LVA824" s="72"/>
      <c r="LVB824" s="72"/>
      <c r="LVC824" s="72"/>
      <c r="LVD824" s="72"/>
      <c r="LVE824" s="72"/>
      <c r="LVF824" s="72"/>
      <c r="LVG824" s="72"/>
      <c r="LVH824" s="72"/>
      <c r="LVI824" s="72"/>
      <c r="LVJ824" s="72"/>
      <c r="LVK824" s="72"/>
      <c r="LVL824" s="72"/>
      <c r="LVM824" s="72"/>
      <c r="LVN824" s="72"/>
      <c r="LVO824" s="72"/>
      <c r="LVP824" s="72"/>
      <c r="LVQ824" s="72"/>
      <c r="LVR824" s="72"/>
      <c r="LVS824" s="72"/>
      <c r="LVT824" s="72"/>
      <c r="LVU824" s="72"/>
      <c r="LVV824" s="72"/>
      <c r="LVW824" s="72"/>
      <c r="LVX824" s="72"/>
      <c r="LVY824" s="72"/>
      <c r="LVZ824" s="72"/>
      <c r="LWA824" s="72"/>
      <c r="LWB824" s="72"/>
      <c r="LWC824" s="72"/>
      <c r="LWD824" s="72"/>
      <c r="LWE824" s="72"/>
      <c r="LWF824" s="72"/>
      <c r="LWG824" s="72"/>
      <c r="LWH824" s="72"/>
      <c r="LWI824" s="72"/>
      <c r="LWJ824" s="72"/>
      <c r="LWK824" s="72"/>
      <c r="LWL824" s="72"/>
      <c r="LWM824" s="72"/>
      <c r="LWN824" s="72"/>
      <c r="LWO824" s="72"/>
      <c r="LWP824" s="72"/>
      <c r="LWQ824" s="72"/>
      <c r="LWR824" s="72"/>
      <c r="LWS824" s="72"/>
      <c r="LWT824" s="72"/>
      <c r="LWU824" s="72"/>
      <c r="LWV824" s="72"/>
      <c r="LWW824" s="72"/>
      <c r="LWX824" s="72"/>
      <c r="LWY824" s="72"/>
      <c r="LWZ824" s="72"/>
      <c r="LXA824" s="72"/>
      <c r="LXB824" s="72"/>
      <c r="LXC824" s="72"/>
      <c r="LXD824" s="72"/>
      <c r="LXE824" s="72"/>
      <c r="LXF824" s="72"/>
      <c r="LXG824" s="72"/>
      <c r="LXH824" s="72"/>
      <c r="LXI824" s="72"/>
      <c r="LXJ824" s="72"/>
      <c r="LXK824" s="72"/>
      <c r="LXL824" s="72"/>
      <c r="LXM824" s="72"/>
      <c r="LXN824" s="72"/>
      <c r="LXO824" s="72"/>
      <c r="LXP824" s="72"/>
      <c r="LXQ824" s="72"/>
      <c r="LXR824" s="72"/>
      <c r="LXS824" s="72"/>
      <c r="LXT824" s="72"/>
      <c r="LXU824" s="72"/>
      <c r="LXV824" s="72"/>
      <c r="LXW824" s="72"/>
      <c r="LXX824" s="72"/>
      <c r="LXY824" s="72"/>
      <c r="LXZ824" s="72"/>
      <c r="LYA824" s="72"/>
      <c r="LYB824" s="72"/>
      <c r="LYC824" s="72"/>
      <c r="LYD824" s="72"/>
      <c r="LYE824" s="72"/>
      <c r="LYF824" s="72"/>
      <c r="LYG824" s="72"/>
      <c r="LYH824" s="72"/>
      <c r="LYI824" s="72"/>
      <c r="LYJ824" s="72"/>
      <c r="LYK824" s="72"/>
      <c r="LYL824" s="72"/>
      <c r="LYM824" s="72"/>
      <c r="LYN824" s="72"/>
      <c r="LYO824" s="72"/>
      <c r="LYP824" s="72"/>
      <c r="LYQ824" s="72"/>
      <c r="LYR824" s="72"/>
      <c r="LYS824" s="72"/>
      <c r="LYT824" s="72"/>
      <c r="LYU824" s="72"/>
      <c r="LYV824" s="72"/>
      <c r="LYW824" s="72"/>
      <c r="LYX824" s="72"/>
      <c r="LYY824" s="72"/>
      <c r="LYZ824" s="72"/>
      <c r="LZA824" s="72"/>
      <c r="LZB824" s="72"/>
      <c r="LZC824" s="72"/>
      <c r="LZD824" s="72"/>
      <c r="LZE824" s="72"/>
      <c r="LZF824" s="72"/>
      <c r="LZG824" s="72"/>
      <c r="LZH824" s="72"/>
      <c r="LZI824" s="72"/>
      <c r="LZJ824" s="72"/>
      <c r="LZK824" s="72"/>
      <c r="LZL824" s="72"/>
      <c r="LZM824" s="72"/>
      <c r="LZN824" s="72"/>
      <c r="LZO824" s="72"/>
      <c r="LZP824" s="72"/>
      <c r="LZQ824" s="72"/>
      <c r="LZR824" s="72"/>
      <c r="LZS824" s="72"/>
      <c r="LZT824" s="72"/>
      <c r="LZU824" s="72"/>
      <c r="LZV824" s="72"/>
      <c r="LZW824" s="72"/>
      <c r="LZX824" s="72"/>
      <c r="LZY824" s="72"/>
      <c r="LZZ824" s="72"/>
      <c r="MAA824" s="72"/>
      <c r="MAB824" s="72"/>
      <c r="MAC824" s="72"/>
      <c r="MAD824" s="72"/>
      <c r="MAE824" s="72"/>
      <c r="MAF824" s="72"/>
      <c r="MAG824" s="72"/>
      <c r="MAH824" s="72"/>
      <c r="MAI824" s="72"/>
      <c r="MAJ824" s="72"/>
      <c r="MAK824" s="72"/>
      <c r="MAL824" s="72"/>
      <c r="MAM824" s="72"/>
      <c r="MAN824" s="72"/>
      <c r="MAO824" s="72"/>
      <c r="MAP824" s="72"/>
      <c r="MAQ824" s="72"/>
      <c r="MAR824" s="72"/>
      <c r="MAS824" s="72"/>
      <c r="MAT824" s="72"/>
      <c r="MAU824" s="72"/>
      <c r="MAV824" s="72"/>
      <c r="MAW824" s="72"/>
      <c r="MAX824" s="72"/>
      <c r="MAY824" s="72"/>
      <c r="MAZ824" s="72"/>
      <c r="MBA824" s="72"/>
      <c r="MBB824" s="72"/>
      <c r="MBC824" s="72"/>
      <c r="MBD824" s="72"/>
      <c r="MBE824" s="72"/>
      <c r="MBF824" s="72"/>
      <c r="MBG824" s="72"/>
      <c r="MBH824" s="72"/>
      <c r="MBI824" s="72"/>
      <c r="MBJ824" s="72"/>
      <c r="MBK824" s="72"/>
      <c r="MBL824" s="72"/>
      <c r="MBM824" s="72"/>
      <c r="MBN824" s="72"/>
      <c r="MBO824" s="72"/>
      <c r="MBP824" s="72"/>
      <c r="MBQ824" s="72"/>
      <c r="MBR824" s="72"/>
      <c r="MBS824" s="72"/>
      <c r="MBT824" s="72"/>
      <c r="MBU824" s="72"/>
      <c r="MBV824" s="72"/>
      <c r="MBW824" s="72"/>
      <c r="MBX824" s="72"/>
      <c r="MBY824" s="72"/>
      <c r="MBZ824" s="72"/>
      <c r="MCA824" s="72"/>
      <c r="MCB824" s="72"/>
      <c r="MCC824" s="72"/>
      <c r="MCD824" s="72"/>
      <c r="MCE824" s="72"/>
      <c r="MCF824" s="72"/>
      <c r="MCG824" s="72"/>
      <c r="MCH824" s="72"/>
      <c r="MCI824" s="72"/>
      <c r="MCJ824" s="72"/>
      <c r="MCK824" s="72"/>
      <c r="MCL824" s="72"/>
      <c r="MCM824" s="72"/>
      <c r="MCN824" s="72"/>
      <c r="MCO824" s="72"/>
      <c r="MCP824" s="72"/>
      <c r="MCQ824" s="72"/>
      <c r="MCR824" s="72"/>
      <c r="MCS824" s="72"/>
      <c r="MCT824" s="72"/>
      <c r="MCU824" s="72"/>
      <c r="MCV824" s="72"/>
      <c r="MCW824" s="72"/>
      <c r="MCX824" s="72"/>
      <c r="MCY824" s="72"/>
      <c r="MCZ824" s="72"/>
      <c r="MDA824" s="72"/>
      <c r="MDB824" s="72"/>
      <c r="MDC824" s="72"/>
      <c r="MDD824" s="72"/>
      <c r="MDE824" s="72"/>
      <c r="MDF824" s="72"/>
      <c r="MDG824" s="72"/>
      <c r="MDH824" s="72"/>
      <c r="MDI824" s="72"/>
      <c r="MDJ824" s="72"/>
      <c r="MDK824" s="72"/>
      <c r="MDL824" s="72"/>
      <c r="MDM824" s="72"/>
      <c r="MDN824" s="72"/>
      <c r="MDO824" s="72"/>
      <c r="MDP824" s="72"/>
      <c r="MDQ824" s="72"/>
      <c r="MDR824" s="72"/>
      <c r="MDS824" s="72"/>
      <c r="MDT824" s="72"/>
      <c r="MDU824" s="72"/>
      <c r="MDV824" s="72"/>
      <c r="MDW824" s="72"/>
      <c r="MDX824" s="72"/>
      <c r="MDY824" s="72"/>
      <c r="MDZ824" s="72"/>
      <c r="MEA824" s="72"/>
      <c r="MEB824" s="72"/>
      <c r="MEC824" s="72"/>
      <c r="MED824" s="72"/>
      <c r="MEE824" s="72"/>
      <c r="MEF824" s="72"/>
      <c r="MEG824" s="72"/>
      <c r="MEH824" s="72"/>
      <c r="MEI824" s="72"/>
      <c r="MEJ824" s="72"/>
      <c r="MEK824" s="72"/>
      <c r="MEL824" s="72"/>
      <c r="MEM824" s="72"/>
      <c r="MEN824" s="72"/>
      <c r="MEO824" s="72"/>
      <c r="MEP824" s="72"/>
      <c r="MEQ824" s="72"/>
      <c r="MER824" s="72"/>
      <c r="MES824" s="72"/>
      <c r="MET824" s="72"/>
      <c r="MEU824" s="72"/>
      <c r="MEV824" s="72"/>
      <c r="MEW824" s="72"/>
      <c r="MEX824" s="72"/>
      <c r="MEY824" s="72"/>
      <c r="MEZ824" s="72"/>
      <c r="MFA824" s="72"/>
      <c r="MFB824" s="72"/>
      <c r="MFC824" s="72"/>
      <c r="MFD824" s="72"/>
      <c r="MFE824" s="72"/>
      <c r="MFF824" s="72"/>
      <c r="MFG824" s="72"/>
      <c r="MFH824" s="72"/>
      <c r="MFI824" s="72"/>
      <c r="MFJ824" s="72"/>
      <c r="MFK824" s="72"/>
      <c r="MFL824" s="72"/>
      <c r="MFM824" s="72"/>
      <c r="MFN824" s="72"/>
      <c r="MFO824" s="72"/>
      <c r="MFP824" s="72"/>
      <c r="MFQ824" s="72"/>
      <c r="MFR824" s="72"/>
      <c r="MFS824" s="72"/>
      <c r="MFT824" s="72"/>
      <c r="MFU824" s="72"/>
      <c r="MFV824" s="72"/>
      <c r="MFW824" s="72"/>
      <c r="MFX824" s="72"/>
      <c r="MFY824" s="72"/>
      <c r="MFZ824" s="72"/>
      <c r="MGA824" s="72"/>
      <c r="MGB824" s="72"/>
      <c r="MGC824" s="72"/>
      <c r="MGD824" s="72"/>
      <c r="MGE824" s="72"/>
      <c r="MGF824" s="72"/>
      <c r="MGG824" s="72"/>
      <c r="MGH824" s="72"/>
      <c r="MGI824" s="72"/>
      <c r="MGJ824" s="72"/>
      <c r="MGK824" s="72"/>
      <c r="MGL824" s="72"/>
      <c r="MGM824" s="72"/>
      <c r="MGN824" s="72"/>
      <c r="MGO824" s="72"/>
      <c r="MGP824" s="72"/>
      <c r="MGQ824" s="72"/>
      <c r="MGR824" s="72"/>
      <c r="MGS824" s="72"/>
      <c r="MGT824" s="72"/>
      <c r="MGU824" s="72"/>
      <c r="MGV824" s="72"/>
      <c r="MGW824" s="72"/>
      <c r="MGX824" s="72"/>
      <c r="MGY824" s="72"/>
      <c r="MGZ824" s="72"/>
      <c r="MHA824" s="72"/>
      <c r="MHB824" s="72"/>
      <c r="MHC824" s="72"/>
      <c r="MHD824" s="72"/>
      <c r="MHE824" s="72"/>
      <c r="MHF824" s="72"/>
      <c r="MHG824" s="72"/>
      <c r="MHH824" s="72"/>
      <c r="MHI824" s="72"/>
      <c r="MHJ824" s="72"/>
      <c r="MHK824" s="72"/>
      <c r="MHL824" s="72"/>
      <c r="MHM824" s="72"/>
      <c r="MHN824" s="72"/>
      <c r="MHO824" s="72"/>
      <c r="MHP824" s="72"/>
      <c r="MHQ824" s="72"/>
      <c r="MHR824" s="72"/>
      <c r="MHS824" s="72"/>
      <c r="MHT824" s="72"/>
      <c r="MHU824" s="72"/>
      <c r="MHV824" s="72"/>
      <c r="MHW824" s="72"/>
      <c r="MHX824" s="72"/>
      <c r="MHY824" s="72"/>
      <c r="MHZ824" s="72"/>
      <c r="MIA824" s="72"/>
      <c r="MIB824" s="72"/>
      <c r="MIC824" s="72"/>
      <c r="MID824" s="72"/>
      <c r="MIE824" s="72"/>
      <c r="MIF824" s="72"/>
      <c r="MIG824" s="72"/>
      <c r="MIH824" s="72"/>
      <c r="MII824" s="72"/>
      <c r="MIJ824" s="72"/>
      <c r="MIK824" s="72"/>
      <c r="MIL824" s="72"/>
      <c r="MIM824" s="72"/>
      <c r="MIN824" s="72"/>
      <c r="MIO824" s="72"/>
      <c r="MIP824" s="72"/>
      <c r="MIQ824" s="72"/>
      <c r="MIR824" s="72"/>
      <c r="MIS824" s="72"/>
      <c r="MIT824" s="72"/>
      <c r="MIU824" s="72"/>
      <c r="MIV824" s="72"/>
      <c r="MIW824" s="72"/>
      <c r="MIX824" s="72"/>
      <c r="MIY824" s="72"/>
      <c r="MIZ824" s="72"/>
      <c r="MJA824" s="72"/>
      <c r="MJB824" s="72"/>
      <c r="MJC824" s="72"/>
      <c r="MJD824" s="72"/>
      <c r="MJE824" s="72"/>
      <c r="MJF824" s="72"/>
      <c r="MJG824" s="72"/>
      <c r="MJH824" s="72"/>
      <c r="MJI824" s="72"/>
      <c r="MJJ824" s="72"/>
      <c r="MJK824" s="72"/>
      <c r="MJL824" s="72"/>
      <c r="MJM824" s="72"/>
      <c r="MJN824" s="72"/>
      <c r="MJO824" s="72"/>
      <c r="MJP824" s="72"/>
      <c r="MJQ824" s="72"/>
      <c r="MJR824" s="72"/>
      <c r="MJS824" s="72"/>
      <c r="MJT824" s="72"/>
      <c r="MJU824" s="72"/>
      <c r="MJV824" s="72"/>
      <c r="MJW824" s="72"/>
      <c r="MJX824" s="72"/>
      <c r="MJY824" s="72"/>
      <c r="MJZ824" s="72"/>
      <c r="MKA824" s="72"/>
      <c r="MKB824" s="72"/>
      <c r="MKC824" s="72"/>
      <c r="MKD824" s="72"/>
      <c r="MKE824" s="72"/>
      <c r="MKF824" s="72"/>
      <c r="MKG824" s="72"/>
      <c r="MKH824" s="72"/>
      <c r="MKI824" s="72"/>
      <c r="MKJ824" s="72"/>
      <c r="MKK824" s="72"/>
      <c r="MKL824" s="72"/>
      <c r="MKM824" s="72"/>
      <c r="MKN824" s="72"/>
      <c r="MKO824" s="72"/>
      <c r="MKP824" s="72"/>
      <c r="MKQ824" s="72"/>
      <c r="MKR824" s="72"/>
      <c r="MKS824" s="72"/>
      <c r="MKT824" s="72"/>
      <c r="MKU824" s="72"/>
      <c r="MKV824" s="72"/>
      <c r="MKW824" s="72"/>
      <c r="MKX824" s="72"/>
      <c r="MKY824" s="72"/>
      <c r="MKZ824" s="72"/>
      <c r="MLA824" s="72"/>
      <c r="MLB824" s="72"/>
      <c r="MLC824" s="72"/>
      <c r="MLD824" s="72"/>
      <c r="MLE824" s="72"/>
      <c r="MLF824" s="72"/>
      <c r="MLG824" s="72"/>
      <c r="MLH824" s="72"/>
      <c r="MLI824" s="72"/>
      <c r="MLJ824" s="72"/>
      <c r="MLK824" s="72"/>
      <c r="MLL824" s="72"/>
      <c r="MLM824" s="72"/>
      <c r="MLN824" s="72"/>
      <c r="MLO824" s="72"/>
      <c r="MLP824" s="72"/>
      <c r="MLQ824" s="72"/>
      <c r="MLR824" s="72"/>
      <c r="MLS824" s="72"/>
      <c r="MLT824" s="72"/>
      <c r="MLU824" s="72"/>
      <c r="MLV824" s="72"/>
      <c r="MLW824" s="72"/>
      <c r="MLX824" s="72"/>
      <c r="MLY824" s="72"/>
      <c r="MLZ824" s="72"/>
      <c r="MMA824" s="72"/>
      <c r="MMB824" s="72"/>
      <c r="MMC824" s="72"/>
      <c r="MMD824" s="72"/>
      <c r="MME824" s="72"/>
      <c r="MMF824" s="72"/>
      <c r="MMG824" s="72"/>
      <c r="MMH824" s="72"/>
      <c r="MMI824" s="72"/>
      <c r="MMJ824" s="72"/>
      <c r="MMK824" s="72"/>
      <c r="MML824" s="72"/>
      <c r="MMM824" s="72"/>
      <c r="MMN824" s="72"/>
      <c r="MMO824" s="72"/>
      <c r="MMP824" s="72"/>
      <c r="MMQ824" s="72"/>
      <c r="MMR824" s="72"/>
      <c r="MMS824" s="72"/>
      <c r="MMT824" s="72"/>
      <c r="MMU824" s="72"/>
      <c r="MMV824" s="72"/>
      <c r="MMW824" s="72"/>
      <c r="MMX824" s="72"/>
      <c r="MMY824" s="72"/>
      <c r="MMZ824" s="72"/>
      <c r="MNA824" s="72"/>
      <c r="MNB824" s="72"/>
      <c r="MNC824" s="72"/>
      <c r="MND824" s="72"/>
      <c r="MNE824" s="72"/>
      <c r="MNF824" s="72"/>
      <c r="MNG824" s="72"/>
      <c r="MNH824" s="72"/>
      <c r="MNI824" s="72"/>
      <c r="MNJ824" s="72"/>
      <c r="MNK824" s="72"/>
      <c r="MNL824" s="72"/>
      <c r="MNM824" s="72"/>
      <c r="MNN824" s="72"/>
      <c r="MNO824" s="72"/>
      <c r="MNP824" s="72"/>
      <c r="MNQ824" s="72"/>
      <c r="MNR824" s="72"/>
      <c r="MNS824" s="72"/>
      <c r="MNT824" s="72"/>
      <c r="MNU824" s="72"/>
      <c r="MNV824" s="72"/>
      <c r="MNW824" s="72"/>
      <c r="MNX824" s="72"/>
      <c r="MNY824" s="72"/>
      <c r="MNZ824" s="72"/>
      <c r="MOA824" s="72"/>
      <c r="MOB824" s="72"/>
      <c r="MOC824" s="72"/>
      <c r="MOD824" s="72"/>
      <c r="MOE824" s="72"/>
      <c r="MOF824" s="72"/>
      <c r="MOG824" s="72"/>
      <c r="MOH824" s="72"/>
      <c r="MOI824" s="72"/>
      <c r="MOJ824" s="72"/>
      <c r="MOK824" s="72"/>
      <c r="MOL824" s="72"/>
      <c r="MOM824" s="72"/>
      <c r="MON824" s="72"/>
      <c r="MOO824" s="72"/>
      <c r="MOP824" s="72"/>
      <c r="MOQ824" s="72"/>
      <c r="MOR824" s="72"/>
      <c r="MOS824" s="72"/>
      <c r="MOT824" s="72"/>
      <c r="MOU824" s="72"/>
      <c r="MOV824" s="72"/>
      <c r="MOW824" s="72"/>
      <c r="MOX824" s="72"/>
      <c r="MOY824" s="72"/>
      <c r="MOZ824" s="72"/>
      <c r="MPA824" s="72"/>
      <c r="MPB824" s="72"/>
      <c r="MPC824" s="72"/>
      <c r="MPD824" s="72"/>
      <c r="MPE824" s="72"/>
      <c r="MPF824" s="72"/>
      <c r="MPG824" s="72"/>
      <c r="MPH824" s="72"/>
      <c r="MPI824" s="72"/>
      <c r="MPJ824" s="72"/>
      <c r="MPK824" s="72"/>
      <c r="MPL824" s="72"/>
      <c r="MPM824" s="72"/>
      <c r="MPN824" s="72"/>
      <c r="MPO824" s="72"/>
      <c r="MPP824" s="72"/>
      <c r="MPQ824" s="72"/>
      <c r="MPR824" s="72"/>
      <c r="MPS824" s="72"/>
      <c r="MPT824" s="72"/>
      <c r="MPU824" s="72"/>
      <c r="MPV824" s="72"/>
      <c r="MPW824" s="72"/>
      <c r="MPX824" s="72"/>
      <c r="MPY824" s="72"/>
      <c r="MPZ824" s="72"/>
      <c r="MQA824" s="72"/>
      <c r="MQB824" s="72"/>
      <c r="MQC824" s="72"/>
      <c r="MQD824" s="72"/>
      <c r="MQE824" s="72"/>
      <c r="MQF824" s="72"/>
      <c r="MQG824" s="72"/>
      <c r="MQH824" s="72"/>
      <c r="MQI824" s="72"/>
      <c r="MQJ824" s="72"/>
      <c r="MQK824" s="72"/>
      <c r="MQL824" s="72"/>
      <c r="MQM824" s="72"/>
      <c r="MQN824" s="72"/>
      <c r="MQO824" s="72"/>
      <c r="MQP824" s="72"/>
      <c r="MQQ824" s="72"/>
      <c r="MQR824" s="72"/>
      <c r="MQS824" s="72"/>
      <c r="MQT824" s="72"/>
      <c r="MQU824" s="72"/>
      <c r="MQV824" s="72"/>
      <c r="MQW824" s="72"/>
      <c r="MQX824" s="72"/>
      <c r="MQY824" s="72"/>
      <c r="MQZ824" s="72"/>
      <c r="MRA824" s="72"/>
      <c r="MRB824" s="72"/>
      <c r="MRC824" s="72"/>
      <c r="MRD824" s="72"/>
      <c r="MRE824" s="72"/>
      <c r="MRF824" s="72"/>
      <c r="MRG824" s="72"/>
      <c r="MRH824" s="72"/>
      <c r="MRI824" s="72"/>
      <c r="MRJ824" s="72"/>
      <c r="MRK824" s="72"/>
      <c r="MRL824" s="72"/>
      <c r="MRM824" s="72"/>
      <c r="MRN824" s="72"/>
      <c r="MRO824" s="72"/>
      <c r="MRP824" s="72"/>
      <c r="MRQ824" s="72"/>
      <c r="MRR824" s="72"/>
      <c r="MRS824" s="72"/>
      <c r="MRT824" s="72"/>
      <c r="MRU824" s="72"/>
      <c r="MRV824" s="72"/>
      <c r="MRW824" s="72"/>
      <c r="MRX824" s="72"/>
      <c r="MRY824" s="72"/>
      <c r="MRZ824" s="72"/>
      <c r="MSA824" s="72"/>
      <c r="MSB824" s="72"/>
      <c r="MSC824" s="72"/>
      <c r="MSD824" s="72"/>
      <c r="MSE824" s="72"/>
      <c r="MSF824" s="72"/>
      <c r="MSG824" s="72"/>
      <c r="MSH824" s="72"/>
      <c r="MSI824" s="72"/>
      <c r="MSJ824" s="72"/>
      <c r="MSK824" s="72"/>
      <c r="MSL824" s="72"/>
      <c r="MSM824" s="72"/>
      <c r="MSN824" s="72"/>
      <c r="MSO824" s="72"/>
      <c r="MSP824" s="72"/>
      <c r="MSQ824" s="72"/>
      <c r="MSR824" s="72"/>
      <c r="MSS824" s="72"/>
      <c r="MST824" s="72"/>
      <c r="MSU824" s="72"/>
      <c r="MSV824" s="72"/>
      <c r="MSW824" s="72"/>
      <c r="MSX824" s="72"/>
      <c r="MSY824" s="72"/>
      <c r="MSZ824" s="72"/>
      <c r="MTA824" s="72"/>
      <c r="MTB824" s="72"/>
      <c r="MTC824" s="72"/>
      <c r="MTD824" s="72"/>
      <c r="MTE824" s="72"/>
      <c r="MTF824" s="72"/>
      <c r="MTG824" s="72"/>
      <c r="MTH824" s="72"/>
      <c r="MTI824" s="72"/>
      <c r="MTJ824" s="72"/>
      <c r="MTK824" s="72"/>
      <c r="MTL824" s="72"/>
      <c r="MTM824" s="72"/>
      <c r="MTN824" s="72"/>
      <c r="MTO824" s="72"/>
      <c r="MTP824" s="72"/>
      <c r="MTQ824" s="72"/>
      <c r="MTR824" s="72"/>
      <c r="MTS824" s="72"/>
      <c r="MTT824" s="72"/>
      <c r="MTU824" s="72"/>
      <c r="MTV824" s="72"/>
      <c r="MTW824" s="72"/>
      <c r="MTX824" s="72"/>
      <c r="MTY824" s="72"/>
      <c r="MTZ824" s="72"/>
      <c r="MUA824" s="72"/>
      <c r="MUB824" s="72"/>
      <c r="MUC824" s="72"/>
      <c r="MUD824" s="72"/>
      <c r="MUE824" s="72"/>
      <c r="MUF824" s="72"/>
      <c r="MUG824" s="72"/>
      <c r="MUH824" s="72"/>
      <c r="MUI824" s="72"/>
      <c r="MUJ824" s="72"/>
      <c r="MUK824" s="72"/>
      <c r="MUL824" s="72"/>
      <c r="MUM824" s="72"/>
      <c r="MUN824" s="72"/>
      <c r="MUO824" s="72"/>
      <c r="MUP824" s="72"/>
      <c r="MUQ824" s="72"/>
      <c r="MUR824" s="72"/>
      <c r="MUS824" s="72"/>
      <c r="MUT824" s="72"/>
      <c r="MUU824" s="72"/>
      <c r="MUV824" s="72"/>
      <c r="MUW824" s="72"/>
      <c r="MUX824" s="72"/>
      <c r="MUY824" s="72"/>
      <c r="MUZ824" s="72"/>
      <c r="MVA824" s="72"/>
      <c r="MVB824" s="72"/>
      <c r="MVC824" s="72"/>
      <c r="MVD824" s="72"/>
      <c r="MVE824" s="72"/>
      <c r="MVF824" s="72"/>
      <c r="MVG824" s="72"/>
      <c r="MVH824" s="72"/>
      <c r="MVI824" s="72"/>
      <c r="MVJ824" s="72"/>
      <c r="MVK824" s="72"/>
      <c r="MVL824" s="72"/>
      <c r="MVM824" s="72"/>
      <c r="MVN824" s="72"/>
      <c r="MVO824" s="72"/>
      <c r="MVP824" s="72"/>
      <c r="MVQ824" s="72"/>
      <c r="MVR824" s="72"/>
      <c r="MVS824" s="72"/>
      <c r="MVT824" s="72"/>
      <c r="MVU824" s="72"/>
      <c r="MVV824" s="72"/>
      <c r="MVW824" s="72"/>
      <c r="MVX824" s="72"/>
      <c r="MVY824" s="72"/>
      <c r="MVZ824" s="72"/>
      <c r="MWA824" s="72"/>
      <c r="MWB824" s="72"/>
      <c r="MWC824" s="72"/>
      <c r="MWD824" s="72"/>
      <c r="MWE824" s="72"/>
      <c r="MWF824" s="72"/>
      <c r="MWG824" s="72"/>
      <c r="MWH824" s="72"/>
      <c r="MWI824" s="72"/>
      <c r="MWJ824" s="72"/>
      <c r="MWK824" s="72"/>
      <c r="MWL824" s="72"/>
      <c r="MWM824" s="72"/>
      <c r="MWN824" s="72"/>
      <c r="MWO824" s="72"/>
      <c r="MWP824" s="72"/>
      <c r="MWQ824" s="72"/>
      <c r="MWR824" s="72"/>
      <c r="MWS824" s="72"/>
      <c r="MWT824" s="72"/>
      <c r="MWU824" s="72"/>
      <c r="MWV824" s="72"/>
      <c r="MWW824" s="72"/>
      <c r="MWX824" s="72"/>
      <c r="MWY824" s="72"/>
      <c r="MWZ824" s="72"/>
      <c r="MXA824" s="72"/>
      <c r="MXB824" s="72"/>
      <c r="MXC824" s="72"/>
      <c r="MXD824" s="72"/>
      <c r="MXE824" s="72"/>
      <c r="MXF824" s="72"/>
      <c r="MXG824" s="72"/>
      <c r="MXH824" s="72"/>
      <c r="MXI824" s="72"/>
      <c r="MXJ824" s="72"/>
      <c r="MXK824" s="72"/>
      <c r="MXL824" s="72"/>
      <c r="MXM824" s="72"/>
      <c r="MXN824" s="72"/>
      <c r="MXO824" s="72"/>
      <c r="MXP824" s="72"/>
      <c r="MXQ824" s="72"/>
      <c r="MXR824" s="72"/>
      <c r="MXS824" s="72"/>
      <c r="MXT824" s="72"/>
      <c r="MXU824" s="72"/>
      <c r="MXV824" s="72"/>
      <c r="MXW824" s="72"/>
      <c r="MXX824" s="72"/>
      <c r="MXY824" s="72"/>
      <c r="MXZ824" s="72"/>
      <c r="MYA824" s="72"/>
      <c r="MYB824" s="72"/>
      <c r="MYC824" s="72"/>
      <c r="MYD824" s="72"/>
      <c r="MYE824" s="72"/>
      <c r="MYF824" s="72"/>
      <c r="MYG824" s="72"/>
      <c r="MYH824" s="72"/>
      <c r="MYI824" s="72"/>
      <c r="MYJ824" s="72"/>
      <c r="MYK824" s="72"/>
      <c r="MYL824" s="72"/>
      <c r="MYM824" s="72"/>
      <c r="MYN824" s="72"/>
      <c r="MYO824" s="72"/>
      <c r="MYP824" s="72"/>
      <c r="MYQ824" s="72"/>
      <c r="MYR824" s="72"/>
      <c r="MYS824" s="72"/>
      <c r="MYT824" s="72"/>
      <c r="MYU824" s="72"/>
      <c r="MYV824" s="72"/>
      <c r="MYW824" s="72"/>
      <c r="MYX824" s="72"/>
      <c r="MYY824" s="72"/>
      <c r="MYZ824" s="72"/>
      <c r="MZA824" s="72"/>
      <c r="MZB824" s="72"/>
      <c r="MZC824" s="72"/>
      <c r="MZD824" s="72"/>
      <c r="MZE824" s="72"/>
      <c r="MZF824" s="72"/>
      <c r="MZG824" s="72"/>
      <c r="MZH824" s="72"/>
      <c r="MZI824" s="72"/>
      <c r="MZJ824" s="72"/>
      <c r="MZK824" s="72"/>
      <c r="MZL824" s="72"/>
      <c r="MZM824" s="72"/>
      <c r="MZN824" s="72"/>
      <c r="MZO824" s="72"/>
      <c r="MZP824" s="72"/>
      <c r="MZQ824" s="72"/>
      <c r="MZR824" s="72"/>
      <c r="MZS824" s="72"/>
      <c r="MZT824" s="72"/>
      <c r="MZU824" s="72"/>
      <c r="MZV824" s="72"/>
      <c r="MZW824" s="72"/>
      <c r="MZX824" s="72"/>
      <c r="MZY824" s="72"/>
      <c r="MZZ824" s="72"/>
      <c r="NAA824" s="72"/>
      <c r="NAB824" s="72"/>
      <c r="NAC824" s="72"/>
      <c r="NAD824" s="72"/>
      <c r="NAE824" s="72"/>
      <c r="NAF824" s="72"/>
      <c r="NAG824" s="72"/>
      <c r="NAH824" s="72"/>
      <c r="NAI824" s="72"/>
      <c r="NAJ824" s="72"/>
      <c r="NAK824" s="72"/>
      <c r="NAL824" s="72"/>
      <c r="NAM824" s="72"/>
      <c r="NAN824" s="72"/>
      <c r="NAO824" s="72"/>
      <c r="NAP824" s="72"/>
      <c r="NAQ824" s="72"/>
      <c r="NAR824" s="72"/>
      <c r="NAS824" s="72"/>
      <c r="NAT824" s="72"/>
      <c r="NAU824" s="72"/>
      <c r="NAV824" s="72"/>
      <c r="NAW824" s="72"/>
      <c r="NAX824" s="72"/>
      <c r="NAY824" s="72"/>
      <c r="NAZ824" s="72"/>
      <c r="NBA824" s="72"/>
      <c r="NBB824" s="72"/>
      <c r="NBC824" s="72"/>
      <c r="NBD824" s="72"/>
      <c r="NBE824" s="72"/>
      <c r="NBF824" s="72"/>
      <c r="NBG824" s="72"/>
      <c r="NBH824" s="72"/>
      <c r="NBI824" s="72"/>
      <c r="NBJ824" s="72"/>
      <c r="NBK824" s="72"/>
      <c r="NBL824" s="72"/>
      <c r="NBM824" s="72"/>
      <c r="NBN824" s="72"/>
      <c r="NBO824" s="72"/>
      <c r="NBP824" s="72"/>
      <c r="NBQ824" s="72"/>
      <c r="NBR824" s="72"/>
      <c r="NBS824" s="72"/>
      <c r="NBT824" s="72"/>
      <c r="NBU824" s="72"/>
      <c r="NBV824" s="72"/>
      <c r="NBW824" s="72"/>
      <c r="NBX824" s="72"/>
      <c r="NBY824" s="72"/>
      <c r="NBZ824" s="72"/>
      <c r="NCA824" s="72"/>
      <c r="NCB824" s="72"/>
      <c r="NCC824" s="72"/>
      <c r="NCD824" s="72"/>
      <c r="NCE824" s="72"/>
      <c r="NCF824" s="72"/>
      <c r="NCG824" s="72"/>
      <c r="NCH824" s="72"/>
      <c r="NCI824" s="72"/>
      <c r="NCJ824" s="72"/>
      <c r="NCK824" s="72"/>
      <c r="NCL824" s="72"/>
      <c r="NCM824" s="72"/>
      <c r="NCN824" s="72"/>
      <c r="NCO824" s="72"/>
      <c r="NCP824" s="72"/>
      <c r="NCQ824" s="72"/>
      <c r="NCR824" s="72"/>
      <c r="NCS824" s="72"/>
      <c r="NCT824" s="72"/>
      <c r="NCU824" s="72"/>
      <c r="NCV824" s="72"/>
      <c r="NCW824" s="72"/>
      <c r="NCX824" s="72"/>
      <c r="NCY824" s="72"/>
      <c r="NCZ824" s="72"/>
      <c r="NDA824" s="72"/>
      <c r="NDB824" s="72"/>
      <c r="NDC824" s="72"/>
      <c r="NDD824" s="72"/>
      <c r="NDE824" s="72"/>
      <c r="NDF824" s="72"/>
      <c r="NDG824" s="72"/>
      <c r="NDH824" s="72"/>
      <c r="NDI824" s="72"/>
      <c r="NDJ824" s="72"/>
      <c r="NDK824" s="72"/>
      <c r="NDL824" s="72"/>
      <c r="NDM824" s="72"/>
      <c r="NDN824" s="72"/>
      <c r="NDO824" s="72"/>
      <c r="NDP824" s="72"/>
      <c r="NDQ824" s="72"/>
      <c r="NDR824" s="72"/>
      <c r="NDS824" s="72"/>
      <c r="NDT824" s="72"/>
      <c r="NDU824" s="72"/>
      <c r="NDV824" s="72"/>
      <c r="NDW824" s="72"/>
      <c r="NDX824" s="72"/>
      <c r="NDY824" s="72"/>
      <c r="NDZ824" s="72"/>
      <c r="NEA824" s="72"/>
      <c r="NEB824" s="72"/>
      <c r="NEC824" s="72"/>
      <c r="NED824" s="72"/>
      <c r="NEE824" s="72"/>
      <c r="NEF824" s="72"/>
      <c r="NEG824" s="72"/>
      <c r="NEH824" s="72"/>
      <c r="NEI824" s="72"/>
      <c r="NEJ824" s="72"/>
      <c r="NEK824" s="72"/>
      <c r="NEL824" s="72"/>
      <c r="NEM824" s="72"/>
      <c r="NEN824" s="72"/>
      <c r="NEO824" s="72"/>
      <c r="NEP824" s="72"/>
      <c r="NEQ824" s="72"/>
      <c r="NER824" s="72"/>
      <c r="NES824" s="72"/>
      <c r="NET824" s="72"/>
      <c r="NEU824" s="72"/>
      <c r="NEV824" s="72"/>
      <c r="NEW824" s="72"/>
      <c r="NEX824" s="72"/>
      <c r="NEY824" s="72"/>
      <c r="NEZ824" s="72"/>
      <c r="NFA824" s="72"/>
      <c r="NFB824" s="72"/>
      <c r="NFC824" s="72"/>
      <c r="NFD824" s="72"/>
      <c r="NFE824" s="72"/>
      <c r="NFF824" s="72"/>
      <c r="NFG824" s="72"/>
      <c r="NFH824" s="72"/>
      <c r="NFI824" s="72"/>
      <c r="NFJ824" s="72"/>
      <c r="NFK824" s="72"/>
      <c r="NFL824" s="72"/>
      <c r="NFM824" s="72"/>
      <c r="NFN824" s="72"/>
      <c r="NFO824" s="72"/>
      <c r="NFP824" s="72"/>
      <c r="NFQ824" s="72"/>
      <c r="NFR824" s="72"/>
      <c r="NFS824" s="72"/>
      <c r="NFT824" s="72"/>
      <c r="NFU824" s="72"/>
      <c r="NFV824" s="72"/>
      <c r="NFW824" s="72"/>
      <c r="NFX824" s="72"/>
      <c r="NFY824" s="72"/>
      <c r="NFZ824" s="72"/>
      <c r="NGA824" s="72"/>
      <c r="NGB824" s="72"/>
      <c r="NGC824" s="72"/>
      <c r="NGD824" s="72"/>
      <c r="NGE824" s="72"/>
      <c r="NGF824" s="72"/>
      <c r="NGG824" s="72"/>
      <c r="NGH824" s="72"/>
      <c r="NGI824" s="72"/>
      <c r="NGJ824" s="72"/>
      <c r="NGK824" s="72"/>
      <c r="NGL824" s="72"/>
      <c r="NGM824" s="72"/>
      <c r="NGN824" s="72"/>
      <c r="NGO824" s="72"/>
      <c r="NGP824" s="72"/>
      <c r="NGQ824" s="72"/>
      <c r="NGR824" s="72"/>
      <c r="NGS824" s="72"/>
      <c r="NGT824" s="72"/>
      <c r="NGU824" s="72"/>
      <c r="NGV824" s="72"/>
      <c r="NGW824" s="72"/>
      <c r="NGX824" s="72"/>
      <c r="NGY824" s="72"/>
      <c r="NGZ824" s="72"/>
      <c r="NHA824" s="72"/>
      <c r="NHB824" s="72"/>
      <c r="NHC824" s="72"/>
      <c r="NHD824" s="72"/>
      <c r="NHE824" s="72"/>
      <c r="NHF824" s="72"/>
      <c r="NHG824" s="72"/>
      <c r="NHH824" s="72"/>
      <c r="NHI824" s="72"/>
      <c r="NHJ824" s="72"/>
      <c r="NHK824" s="72"/>
      <c r="NHL824" s="72"/>
      <c r="NHM824" s="72"/>
      <c r="NHN824" s="72"/>
      <c r="NHO824" s="72"/>
      <c r="NHP824" s="72"/>
      <c r="NHQ824" s="72"/>
      <c r="NHR824" s="72"/>
      <c r="NHS824" s="72"/>
      <c r="NHT824" s="72"/>
      <c r="NHU824" s="72"/>
      <c r="NHV824" s="72"/>
      <c r="NHW824" s="72"/>
      <c r="NHX824" s="72"/>
      <c r="NHY824" s="72"/>
      <c r="NHZ824" s="72"/>
      <c r="NIA824" s="72"/>
      <c r="NIB824" s="72"/>
      <c r="NIC824" s="72"/>
      <c r="NID824" s="72"/>
      <c r="NIE824" s="72"/>
      <c r="NIF824" s="72"/>
      <c r="NIG824" s="72"/>
      <c r="NIH824" s="72"/>
      <c r="NII824" s="72"/>
      <c r="NIJ824" s="72"/>
      <c r="NIK824" s="72"/>
      <c r="NIL824" s="72"/>
      <c r="NIM824" s="72"/>
      <c r="NIN824" s="72"/>
      <c r="NIO824" s="72"/>
      <c r="NIP824" s="72"/>
      <c r="NIQ824" s="72"/>
      <c r="NIR824" s="72"/>
      <c r="NIS824" s="72"/>
      <c r="NIT824" s="72"/>
      <c r="NIU824" s="72"/>
      <c r="NIV824" s="72"/>
      <c r="NIW824" s="72"/>
      <c r="NIX824" s="72"/>
      <c r="NIY824" s="72"/>
      <c r="NIZ824" s="72"/>
      <c r="NJA824" s="72"/>
      <c r="NJB824" s="72"/>
      <c r="NJC824" s="72"/>
      <c r="NJD824" s="72"/>
      <c r="NJE824" s="72"/>
      <c r="NJF824" s="72"/>
      <c r="NJG824" s="72"/>
      <c r="NJH824" s="72"/>
      <c r="NJI824" s="72"/>
      <c r="NJJ824" s="72"/>
      <c r="NJK824" s="72"/>
      <c r="NJL824" s="72"/>
      <c r="NJM824" s="72"/>
      <c r="NJN824" s="72"/>
      <c r="NJO824" s="72"/>
      <c r="NJP824" s="72"/>
      <c r="NJQ824" s="72"/>
      <c r="NJR824" s="72"/>
      <c r="NJS824" s="72"/>
      <c r="NJT824" s="72"/>
      <c r="NJU824" s="72"/>
      <c r="NJV824" s="72"/>
      <c r="NJW824" s="72"/>
      <c r="NJX824" s="72"/>
      <c r="NJY824" s="72"/>
      <c r="NJZ824" s="72"/>
      <c r="NKA824" s="72"/>
      <c r="NKB824" s="72"/>
      <c r="NKC824" s="72"/>
      <c r="NKD824" s="72"/>
      <c r="NKE824" s="72"/>
      <c r="NKF824" s="72"/>
      <c r="NKG824" s="72"/>
      <c r="NKH824" s="72"/>
      <c r="NKI824" s="72"/>
      <c r="NKJ824" s="72"/>
      <c r="NKK824" s="72"/>
      <c r="NKL824" s="72"/>
      <c r="NKM824" s="72"/>
      <c r="NKN824" s="72"/>
      <c r="NKO824" s="72"/>
      <c r="NKP824" s="72"/>
      <c r="NKQ824" s="72"/>
      <c r="NKR824" s="72"/>
      <c r="NKS824" s="72"/>
      <c r="NKT824" s="72"/>
      <c r="NKU824" s="72"/>
      <c r="NKV824" s="72"/>
      <c r="NKW824" s="72"/>
      <c r="NKX824" s="72"/>
      <c r="NKY824" s="72"/>
      <c r="NKZ824" s="72"/>
      <c r="NLA824" s="72"/>
      <c r="NLB824" s="72"/>
      <c r="NLC824" s="72"/>
      <c r="NLD824" s="72"/>
      <c r="NLE824" s="72"/>
      <c r="NLF824" s="72"/>
      <c r="NLG824" s="72"/>
      <c r="NLH824" s="72"/>
      <c r="NLI824" s="72"/>
      <c r="NLJ824" s="72"/>
      <c r="NLK824" s="72"/>
      <c r="NLL824" s="72"/>
      <c r="NLM824" s="72"/>
      <c r="NLN824" s="72"/>
      <c r="NLO824" s="72"/>
      <c r="NLP824" s="72"/>
      <c r="NLQ824" s="72"/>
      <c r="NLR824" s="72"/>
      <c r="NLS824" s="72"/>
      <c r="NLT824" s="72"/>
      <c r="NLU824" s="72"/>
      <c r="NLV824" s="72"/>
      <c r="NLW824" s="72"/>
      <c r="NLX824" s="72"/>
      <c r="NLY824" s="72"/>
      <c r="NLZ824" s="72"/>
      <c r="NMA824" s="72"/>
      <c r="NMB824" s="72"/>
      <c r="NMC824" s="72"/>
      <c r="NMD824" s="72"/>
      <c r="NME824" s="72"/>
      <c r="NMF824" s="72"/>
      <c r="NMG824" s="72"/>
      <c r="NMH824" s="72"/>
      <c r="NMI824" s="72"/>
      <c r="NMJ824" s="72"/>
      <c r="NMK824" s="72"/>
      <c r="NML824" s="72"/>
      <c r="NMM824" s="72"/>
      <c r="NMN824" s="72"/>
      <c r="NMO824" s="72"/>
      <c r="NMP824" s="72"/>
      <c r="NMQ824" s="72"/>
      <c r="NMR824" s="72"/>
      <c r="NMS824" s="72"/>
      <c r="NMT824" s="72"/>
      <c r="NMU824" s="72"/>
      <c r="NMV824" s="72"/>
      <c r="NMW824" s="72"/>
      <c r="NMX824" s="72"/>
      <c r="NMY824" s="72"/>
      <c r="NMZ824" s="72"/>
      <c r="NNA824" s="72"/>
      <c r="NNB824" s="72"/>
      <c r="NNC824" s="72"/>
      <c r="NND824" s="72"/>
      <c r="NNE824" s="72"/>
      <c r="NNF824" s="72"/>
      <c r="NNG824" s="72"/>
      <c r="NNH824" s="72"/>
      <c r="NNI824" s="72"/>
      <c r="NNJ824" s="72"/>
      <c r="NNK824" s="72"/>
      <c r="NNL824" s="72"/>
      <c r="NNM824" s="72"/>
      <c r="NNN824" s="72"/>
      <c r="NNO824" s="72"/>
      <c r="NNP824" s="72"/>
      <c r="NNQ824" s="72"/>
      <c r="NNR824" s="72"/>
      <c r="NNS824" s="72"/>
      <c r="NNT824" s="72"/>
      <c r="NNU824" s="72"/>
      <c r="NNV824" s="72"/>
      <c r="NNW824" s="72"/>
      <c r="NNX824" s="72"/>
      <c r="NNY824" s="72"/>
      <c r="NNZ824" s="72"/>
      <c r="NOA824" s="72"/>
      <c r="NOB824" s="72"/>
      <c r="NOC824" s="72"/>
      <c r="NOD824" s="72"/>
      <c r="NOE824" s="72"/>
      <c r="NOF824" s="72"/>
      <c r="NOG824" s="72"/>
      <c r="NOH824" s="72"/>
      <c r="NOI824" s="72"/>
      <c r="NOJ824" s="72"/>
      <c r="NOK824" s="72"/>
      <c r="NOL824" s="72"/>
      <c r="NOM824" s="72"/>
      <c r="NON824" s="72"/>
      <c r="NOO824" s="72"/>
      <c r="NOP824" s="72"/>
      <c r="NOQ824" s="72"/>
      <c r="NOR824" s="72"/>
      <c r="NOS824" s="72"/>
      <c r="NOT824" s="72"/>
      <c r="NOU824" s="72"/>
      <c r="NOV824" s="72"/>
      <c r="NOW824" s="72"/>
      <c r="NOX824" s="72"/>
      <c r="NOY824" s="72"/>
      <c r="NOZ824" s="72"/>
      <c r="NPA824" s="72"/>
      <c r="NPB824" s="72"/>
      <c r="NPC824" s="72"/>
      <c r="NPD824" s="72"/>
      <c r="NPE824" s="72"/>
      <c r="NPF824" s="72"/>
      <c r="NPG824" s="72"/>
      <c r="NPH824" s="72"/>
      <c r="NPI824" s="72"/>
      <c r="NPJ824" s="72"/>
      <c r="NPK824" s="72"/>
      <c r="NPL824" s="72"/>
      <c r="NPM824" s="72"/>
      <c r="NPN824" s="72"/>
      <c r="NPO824" s="72"/>
      <c r="NPP824" s="72"/>
      <c r="NPQ824" s="72"/>
      <c r="NPR824" s="72"/>
      <c r="NPS824" s="72"/>
      <c r="NPT824" s="72"/>
      <c r="NPU824" s="72"/>
      <c r="NPV824" s="72"/>
      <c r="NPW824" s="72"/>
      <c r="NPX824" s="72"/>
      <c r="NPY824" s="72"/>
      <c r="NPZ824" s="72"/>
      <c r="NQA824" s="72"/>
      <c r="NQB824" s="72"/>
      <c r="NQC824" s="72"/>
      <c r="NQD824" s="72"/>
      <c r="NQE824" s="72"/>
      <c r="NQF824" s="72"/>
      <c r="NQG824" s="72"/>
      <c r="NQH824" s="72"/>
      <c r="NQI824" s="72"/>
      <c r="NQJ824" s="72"/>
      <c r="NQK824" s="72"/>
      <c r="NQL824" s="72"/>
      <c r="NQM824" s="72"/>
      <c r="NQN824" s="72"/>
      <c r="NQO824" s="72"/>
      <c r="NQP824" s="72"/>
      <c r="NQQ824" s="72"/>
      <c r="NQR824" s="72"/>
      <c r="NQS824" s="72"/>
      <c r="NQT824" s="72"/>
      <c r="NQU824" s="72"/>
      <c r="NQV824" s="72"/>
      <c r="NQW824" s="72"/>
      <c r="NQX824" s="72"/>
      <c r="NQY824" s="72"/>
      <c r="NQZ824" s="72"/>
      <c r="NRA824" s="72"/>
      <c r="NRB824" s="72"/>
      <c r="NRC824" s="72"/>
      <c r="NRD824" s="72"/>
      <c r="NRE824" s="72"/>
      <c r="NRF824" s="72"/>
      <c r="NRG824" s="72"/>
      <c r="NRH824" s="72"/>
      <c r="NRI824" s="72"/>
      <c r="NRJ824" s="72"/>
      <c r="NRK824" s="72"/>
      <c r="NRL824" s="72"/>
      <c r="NRM824" s="72"/>
      <c r="NRN824" s="72"/>
      <c r="NRO824" s="72"/>
      <c r="NRP824" s="72"/>
      <c r="NRQ824" s="72"/>
      <c r="NRR824" s="72"/>
      <c r="NRS824" s="72"/>
      <c r="NRT824" s="72"/>
      <c r="NRU824" s="72"/>
      <c r="NRV824" s="72"/>
      <c r="NRW824" s="72"/>
      <c r="NRX824" s="72"/>
      <c r="NRY824" s="72"/>
      <c r="NRZ824" s="72"/>
      <c r="NSA824" s="72"/>
      <c r="NSB824" s="72"/>
      <c r="NSC824" s="72"/>
      <c r="NSD824" s="72"/>
      <c r="NSE824" s="72"/>
      <c r="NSF824" s="72"/>
      <c r="NSG824" s="72"/>
      <c r="NSH824" s="72"/>
      <c r="NSI824" s="72"/>
      <c r="NSJ824" s="72"/>
      <c r="NSK824" s="72"/>
      <c r="NSL824" s="72"/>
      <c r="NSM824" s="72"/>
      <c r="NSN824" s="72"/>
      <c r="NSO824" s="72"/>
      <c r="NSP824" s="72"/>
      <c r="NSQ824" s="72"/>
      <c r="NSR824" s="72"/>
      <c r="NSS824" s="72"/>
      <c r="NST824" s="72"/>
      <c r="NSU824" s="72"/>
      <c r="NSV824" s="72"/>
      <c r="NSW824" s="72"/>
      <c r="NSX824" s="72"/>
      <c r="NSY824" s="72"/>
      <c r="NSZ824" s="72"/>
      <c r="NTA824" s="72"/>
      <c r="NTB824" s="72"/>
      <c r="NTC824" s="72"/>
      <c r="NTD824" s="72"/>
      <c r="NTE824" s="72"/>
      <c r="NTF824" s="72"/>
      <c r="NTG824" s="72"/>
      <c r="NTH824" s="72"/>
      <c r="NTI824" s="72"/>
      <c r="NTJ824" s="72"/>
      <c r="NTK824" s="72"/>
      <c r="NTL824" s="72"/>
      <c r="NTM824" s="72"/>
      <c r="NTN824" s="72"/>
      <c r="NTO824" s="72"/>
      <c r="NTP824" s="72"/>
      <c r="NTQ824" s="72"/>
      <c r="NTR824" s="72"/>
      <c r="NTS824" s="72"/>
      <c r="NTT824" s="72"/>
      <c r="NTU824" s="72"/>
      <c r="NTV824" s="72"/>
      <c r="NTW824" s="72"/>
      <c r="NTX824" s="72"/>
      <c r="NTY824" s="72"/>
      <c r="NTZ824" s="72"/>
      <c r="NUA824" s="72"/>
      <c r="NUB824" s="72"/>
      <c r="NUC824" s="72"/>
      <c r="NUD824" s="72"/>
      <c r="NUE824" s="72"/>
      <c r="NUF824" s="72"/>
      <c r="NUG824" s="72"/>
      <c r="NUH824" s="72"/>
      <c r="NUI824" s="72"/>
      <c r="NUJ824" s="72"/>
      <c r="NUK824" s="72"/>
      <c r="NUL824" s="72"/>
      <c r="NUM824" s="72"/>
      <c r="NUN824" s="72"/>
      <c r="NUO824" s="72"/>
      <c r="NUP824" s="72"/>
      <c r="NUQ824" s="72"/>
      <c r="NUR824" s="72"/>
      <c r="NUS824" s="72"/>
      <c r="NUT824" s="72"/>
      <c r="NUU824" s="72"/>
      <c r="NUV824" s="72"/>
      <c r="NUW824" s="72"/>
      <c r="NUX824" s="72"/>
      <c r="NUY824" s="72"/>
      <c r="NUZ824" s="72"/>
      <c r="NVA824" s="72"/>
      <c r="NVB824" s="72"/>
      <c r="NVC824" s="72"/>
      <c r="NVD824" s="72"/>
      <c r="NVE824" s="72"/>
      <c r="NVF824" s="72"/>
      <c r="NVG824" s="72"/>
      <c r="NVH824" s="72"/>
      <c r="NVI824" s="72"/>
      <c r="NVJ824" s="72"/>
      <c r="NVK824" s="72"/>
      <c r="NVL824" s="72"/>
      <c r="NVM824" s="72"/>
      <c r="NVN824" s="72"/>
      <c r="NVO824" s="72"/>
      <c r="NVP824" s="72"/>
      <c r="NVQ824" s="72"/>
      <c r="NVR824" s="72"/>
      <c r="NVS824" s="72"/>
      <c r="NVT824" s="72"/>
      <c r="NVU824" s="72"/>
      <c r="NVV824" s="72"/>
      <c r="NVW824" s="72"/>
      <c r="NVX824" s="72"/>
      <c r="NVY824" s="72"/>
      <c r="NVZ824" s="72"/>
      <c r="NWA824" s="72"/>
      <c r="NWB824" s="72"/>
      <c r="NWC824" s="72"/>
      <c r="NWD824" s="72"/>
      <c r="NWE824" s="72"/>
      <c r="NWF824" s="72"/>
      <c r="NWG824" s="72"/>
      <c r="NWH824" s="72"/>
      <c r="NWI824" s="72"/>
      <c r="NWJ824" s="72"/>
      <c r="NWK824" s="72"/>
      <c r="NWL824" s="72"/>
      <c r="NWM824" s="72"/>
      <c r="NWN824" s="72"/>
      <c r="NWO824" s="72"/>
      <c r="NWP824" s="72"/>
      <c r="NWQ824" s="72"/>
      <c r="NWR824" s="72"/>
      <c r="NWS824" s="72"/>
      <c r="NWT824" s="72"/>
      <c r="NWU824" s="72"/>
      <c r="NWV824" s="72"/>
      <c r="NWW824" s="72"/>
      <c r="NWX824" s="72"/>
      <c r="NWY824" s="72"/>
      <c r="NWZ824" s="72"/>
      <c r="NXA824" s="72"/>
      <c r="NXB824" s="72"/>
      <c r="NXC824" s="72"/>
      <c r="NXD824" s="72"/>
      <c r="NXE824" s="72"/>
      <c r="NXF824" s="72"/>
      <c r="NXG824" s="72"/>
      <c r="NXH824" s="72"/>
      <c r="NXI824" s="72"/>
      <c r="NXJ824" s="72"/>
      <c r="NXK824" s="72"/>
      <c r="NXL824" s="72"/>
      <c r="NXM824" s="72"/>
      <c r="NXN824" s="72"/>
      <c r="NXO824" s="72"/>
      <c r="NXP824" s="72"/>
      <c r="NXQ824" s="72"/>
      <c r="NXR824" s="72"/>
      <c r="NXS824" s="72"/>
      <c r="NXT824" s="72"/>
      <c r="NXU824" s="72"/>
      <c r="NXV824" s="72"/>
      <c r="NXW824" s="72"/>
      <c r="NXX824" s="72"/>
      <c r="NXY824" s="72"/>
      <c r="NXZ824" s="72"/>
      <c r="NYA824" s="72"/>
      <c r="NYB824" s="72"/>
      <c r="NYC824" s="72"/>
      <c r="NYD824" s="72"/>
      <c r="NYE824" s="72"/>
      <c r="NYF824" s="72"/>
      <c r="NYG824" s="72"/>
      <c r="NYH824" s="72"/>
      <c r="NYI824" s="72"/>
      <c r="NYJ824" s="72"/>
      <c r="NYK824" s="72"/>
      <c r="NYL824" s="72"/>
      <c r="NYM824" s="72"/>
      <c r="NYN824" s="72"/>
      <c r="NYO824" s="72"/>
      <c r="NYP824" s="72"/>
      <c r="NYQ824" s="72"/>
      <c r="NYR824" s="72"/>
      <c r="NYS824" s="72"/>
      <c r="NYT824" s="72"/>
      <c r="NYU824" s="72"/>
      <c r="NYV824" s="72"/>
      <c r="NYW824" s="72"/>
      <c r="NYX824" s="72"/>
      <c r="NYY824" s="72"/>
      <c r="NYZ824" s="72"/>
      <c r="NZA824" s="72"/>
      <c r="NZB824" s="72"/>
      <c r="NZC824" s="72"/>
      <c r="NZD824" s="72"/>
      <c r="NZE824" s="72"/>
      <c r="NZF824" s="72"/>
      <c r="NZG824" s="72"/>
      <c r="NZH824" s="72"/>
      <c r="NZI824" s="72"/>
      <c r="NZJ824" s="72"/>
      <c r="NZK824" s="72"/>
      <c r="NZL824" s="72"/>
      <c r="NZM824" s="72"/>
      <c r="NZN824" s="72"/>
      <c r="NZO824" s="72"/>
      <c r="NZP824" s="72"/>
      <c r="NZQ824" s="72"/>
      <c r="NZR824" s="72"/>
      <c r="NZS824" s="72"/>
      <c r="NZT824" s="72"/>
      <c r="NZU824" s="72"/>
      <c r="NZV824" s="72"/>
      <c r="NZW824" s="72"/>
      <c r="NZX824" s="72"/>
      <c r="NZY824" s="72"/>
      <c r="NZZ824" s="72"/>
      <c r="OAA824" s="72"/>
      <c r="OAB824" s="72"/>
      <c r="OAC824" s="72"/>
      <c r="OAD824" s="72"/>
      <c r="OAE824" s="72"/>
      <c r="OAF824" s="72"/>
      <c r="OAG824" s="72"/>
      <c r="OAH824" s="72"/>
      <c r="OAI824" s="72"/>
      <c r="OAJ824" s="72"/>
      <c r="OAK824" s="72"/>
      <c r="OAL824" s="72"/>
      <c r="OAM824" s="72"/>
      <c r="OAN824" s="72"/>
      <c r="OAO824" s="72"/>
      <c r="OAP824" s="72"/>
      <c r="OAQ824" s="72"/>
      <c r="OAR824" s="72"/>
      <c r="OAS824" s="72"/>
      <c r="OAT824" s="72"/>
      <c r="OAU824" s="72"/>
      <c r="OAV824" s="72"/>
      <c r="OAW824" s="72"/>
      <c r="OAX824" s="72"/>
      <c r="OAY824" s="72"/>
      <c r="OAZ824" s="72"/>
      <c r="OBA824" s="72"/>
      <c r="OBB824" s="72"/>
      <c r="OBC824" s="72"/>
      <c r="OBD824" s="72"/>
      <c r="OBE824" s="72"/>
      <c r="OBF824" s="72"/>
      <c r="OBG824" s="72"/>
      <c r="OBH824" s="72"/>
      <c r="OBI824" s="72"/>
      <c r="OBJ824" s="72"/>
      <c r="OBK824" s="72"/>
      <c r="OBL824" s="72"/>
      <c r="OBM824" s="72"/>
      <c r="OBN824" s="72"/>
      <c r="OBO824" s="72"/>
      <c r="OBP824" s="72"/>
      <c r="OBQ824" s="72"/>
      <c r="OBR824" s="72"/>
      <c r="OBS824" s="72"/>
      <c r="OBT824" s="72"/>
      <c r="OBU824" s="72"/>
      <c r="OBV824" s="72"/>
      <c r="OBW824" s="72"/>
      <c r="OBX824" s="72"/>
      <c r="OBY824" s="72"/>
      <c r="OBZ824" s="72"/>
      <c r="OCA824" s="72"/>
      <c r="OCB824" s="72"/>
      <c r="OCC824" s="72"/>
      <c r="OCD824" s="72"/>
      <c r="OCE824" s="72"/>
      <c r="OCF824" s="72"/>
      <c r="OCG824" s="72"/>
      <c r="OCH824" s="72"/>
      <c r="OCI824" s="72"/>
      <c r="OCJ824" s="72"/>
      <c r="OCK824" s="72"/>
      <c r="OCL824" s="72"/>
      <c r="OCM824" s="72"/>
      <c r="OCN824" s="72"/>
      <c r="OCO824" s="72"/>
      <c r="OCP824" s="72"/>
      <c r="OCQ824" s="72"/>
      <c r="OCR824" s="72"/>
      <c r="OCS824" s="72"/>
      <c r="OCT824" s="72"/>
      <c r="OCU824" s="72"/>
      <c r="OCV824" s="72"/>
      <c r="OCW824" s="72"/>
      <c r="OCX824" s="72"/>
      <c r="OCY824" s="72"/>
      <c r="OCZ824" s="72"/>
      <c r="ODA824" s="72"/>
      <c r="ODB824" s="72"/>
      <c r="ODC824" s="72"/>
      <c r="ODD824" s="72"/>
      <c r="ODE824" s="72"/>
      <c r="ODF824" s="72"/>
      <c r="ODG824" s="72"/>
      <c r="ODH824" s="72"/>
      <c r="ODI824" s="72"/>
      <c r="ODJ824" s="72"/>
      <c r="ODK824" s="72"/>
      <c r="ODL824" s="72"/>
      <c r="ODM824" s="72"/>
      <c r="ODN824" s="72"/>
      <c r="ODO824" s="72"/>
      <c r="ODP824" s="72"/>
      <c r="ODQ824" s="72"/>
      <c r="ODR824" s="72"/>
      <c r="ODS824" s="72"/>
      <c r="ODT824" s="72"/>
      <c r="ODU824" s="72"/>
      <c r="ODV824" s="72"/>
      <c r="ODW824" s="72"/>
      <c r="ODX824" s="72"/>
      <c r="ODY824" s="72"/>
      <c r="ODZ824" s="72"/>
      <c r="OEA824" s="72"/>
      <c r="OEB824" s="72"/>
      <c r="OEC824" s="72"/>
      <c r="OED824" s="72"/>
      <c r="OEE824" s="72"/>
      <c r="OEF824" s="72"/>
      <c r="OEG824" s="72"/>
      <c r="OEH824" s="72"/>
      <c r="OEI824" s="72"/>
      <c r="OEJ824" s="72"/>
      <c r="OEK824" s="72"/>
      <c r="OEL824" s="72"/>
      <c r="OEM824" s="72"/>
      <c r="OEN824" s="72"/>
      <c r="OEO824" s="72"/>
      <c r="OEP824" s="72"/>
      <c r="OEQ824" s="72"/>
      <c r="OER824" s="72"/>
      <c r="OES824" s="72"/>
      <c r="OET824" s="72"/>
      <c r="OEU824" s="72"/>
      <c r="OEV824" s="72"/>
      <c r="OEW824" s="72"/>
      <c r="OEX824" s="72"/>
      <c r="OEY824" s="72"/>
      <c r="OEZ824" s="72"/>
      <c r="OFA824" s="72"/>
      <c r="OFB824" s="72"/>
      <c r="OFC824" s="72"/>
      <c r="OFD824" s="72"/>
      <c r="OFE824" s="72"/>
      <c r="OFF824" s="72"/>
      <c r="OFG824" s="72"/>
      <c r="OFH824" s="72"/>
      <c r="OFI824" s="72"/>
      <c r="OFJ824" s="72"/>
      <c r="OFK824" s="72"/>
      <c r="OFL824" s="72"/>
      <c r="OFM824" s="72"/>
      <c r="OFN824" s="72"/>
      <c r="OFO824" s="72"/>
      <c r="OFP824" s="72"/>
      <c r="OFQ824" s="72"/>
      <c r="OFR824" s="72"/>
      <c r="OFS824" s="72"/>
      <c r="OFT824" s="72"/>
      <c r="OFU824" s="72"/>
      <c r="OFV824" s="72"/>
      <c r="OFW824" s="72"/>
      <c r="OFX824" s="72"/>
      <c r="OFY824" s="72"/>
      <c r="OFZ824" s="72"/>
      <c r="OGA824" s="72"/>
      <c r="OGB824" s="72"/>
      <c r="OGC824" s="72"/>
      <c r="OGD824" s="72"/>
      <c r="OGE824" s="72"/>
      <c r="OGF824" s="72"/>
      <c r="OGG824" s="72"/>
      <c r="OGH824" s="72"/>
      <c r="OGI824" s="72"/>
      <c r="OGJ824" s="72"/>
      <c r="OGK824" s="72"/>
      <c r="OGL824" s="72"/>
      <c r="OGM824" s="72"/>
      <c r="OGN824" s="72"/>
      <c r="OGO824" s="72"/>
      <c r="OGP824" s="72"/>
      <c r="OGQ824" s="72"/>
      <c r="OGR824" s="72"/>
      <c r="OGS824" s="72"/>
      <c r="OGT824" s="72"/>
      <c r="OGU824" s="72"/>
      <c r="OGV824" s="72"/>
      <c r="OGW824" s="72"/>
      <c r="OGX824" s="72"/>
      <c r="OGY824" s="72"/>
      <c r="OGZ824" s="72"/>
      <c r="OHA824" s="72"/>
      <c r="OHB824" s="72"/>
      <c r="OHC824" s="72"/>
      <c r="OHD824" s="72"/>
      <c r="OHE824" s="72"/>
      <c r="OHF824" s="72"/>
      <c r="OHG824" s="72"/>
      <c r="OHH824" s="72"/>
      <c r="OHI824" s="72"/>
      <c r="OHJ824" s="72"/>
      <c r="OHK824" s="72"/>
      <c r="OHL824" s="72"/>
      <c r="OHM824" s="72"/>
      <c r="OHN824" s="72"/>
      <c r="OHO824" s="72"/>
      <c r="OHP824" s="72"/>
      <c r="OHQ824" s="72"/>
      <c r="OHR824" s="72"/>
      <c r="OHS824" s="72"/>
      <c r="OHT824" s="72"/>
      <c r="OHU824" s="72"/>
      <c r="OHV824" s="72"/>
      <c r="OHW824" s="72"/>
      <c r="OHX824" s="72"/>
      <c r="OHY824" s="72"/>
      <c r="OHZ824" s="72"/>
      <c r="OIA824" s="72"/>
      <c r="OIB824" s="72"/>
      <c r="OIC824" s="72"/>
      <c r="OID824" s="72"/>
      <c r="OIE824" s="72"/>
      <c r="OIF824" s="72"/>
      <c r="OIG824" s="72"/>
      <c r="OIH824" s="72"/>
      <c r="OII824" s="72"/>
      <c r="OIJ824" s="72"/>
      <c r="OIK824" s="72"/>
      <c r="OIL824" s="72"/>
      <c r="OIM824" s="72"/>
      <c r="OIN824" s="72"/>
      <c r="OIO824" s="72"/>
      <c r="OIP824" s="72"/>
      <c r="OIQ824" s="72"/>
      <c r="OIR824" s="72"/>
      <c r="OIS824" s="72"/>
      <c r="OIT824" s="72"/>
      <c r="OIU824" s="72"/>
      <c r="OIV824" s="72"/>
      <c r="OIW824" s="72"/>
      <c r="OIX824" s="72"/>
      <c r="OIY824" s="72"/>
      <c r="OIZ824" s="72"/>
      <c r="OJA824" s="72"/>
      <c r="OJB824" s="72"/>
      <c r="OJC824" s="72"/>
      <c r="OJD824" s="72"/>
      <c r="OJE824" s="72"/>
      <c r="OJF824" s="72"/>
      <c r="OJG824" s="72"/>
      <c r="OJH824" s="72"/>
      <c r="OJI824" s="72"/>
      <c r="OJJ824" s="72"/>
      <c r="OJK824" s="72"/>
      <c r="OJL824" s="72"/>
      <c r="OJM824" s="72"/>
      <c r="OJN824" s="72"/>
      <c r="OJO824" s="72"/>
      <c r="OJP824" s="72"/>
      <c r="OJQ824" s="72"/>
      <c r="OJR824" s="72"/>
      <c r="OJS824" s="72"/>
      <c r="OJT824" s="72"/>
      <c r="OJU824" s="72"/>
      <c r="OJV824" s="72"/>
      <c r="OJW824" s="72"/>
      <c r="OJX824" s="72"/>
      <c r="OJY824" s="72"/>
      <c r="OJZ824" s="72"/>
      <c r="OKA824" s="72"/>
      <c r="OKB824" s="72"/>
      <c r="OKC824" s="72"/>
      <c r="OKD824" s="72"/>
      <c r="OKE824" s="72"/>
      <c r="OKF824" s="72"/>
      <c r="OKG824" s="72"/>
      <c r="OKH824" s="72"/>
      <c r="OKI824" s="72"/>
      <c r="OKJ824" s="72"/>
      <c r="OKK824" s="72"/>
      <c r="OKL824" s="72"/>
      <c r="OKM824" s="72"/>
      <c r="OKN824" s="72"/>
      <c r="OKO824" s="72"/>
      <c r="OKP824" s="72"/>
      <c r="OKQ824" s="72"/>
      <c r="OKR824" s="72"/>
      <c r="OKS824" s="72"/>
      <c r="OKT824" s="72"/>
      <c r="OKU824" s="72"/>
      <c r="OKV824" s="72"/>
      <c r="OKW824" s="72"/>
      <c r="OKX824" s="72"/>
      <c r="OKY824" s="72"/>
      <c r="OKZ824" s="72"/>
      <c r="OLA824" s="72"/>
      <c r="OLB824" s="72"/>
      <c r="OLC824" s="72"/>
      <c r="OLD824" s="72"/>
      <c r="OLE824" s="72"/>
      <c r="OLF824" s="72"/>
      <c r="OLG824" s="72"/>
      <c r="OLH824" s="72"/>
      <c r="OLI824" s="72"/>
      <c r="OLJ824" s="72"/>
      <c r="OLK824" s="72"/>
      <c r="OLL824" s="72"/>
      <c r="OLM824" s="72"/>
      <c r="OLN824" s="72"/>
      <c r="OLO824" s="72"/>
      <c r="OLP824" s="72"/>
      <c r="OLQ824" s="72"/>
      <c r="OLR824" s="72"/>
      <c r="OLS824" s="72"/>
      <c r="OLT824" s="72"/>
      <c r="OLU824" s="72"/>
      <c r="OLV824" s="72"/>
      <c r="OLW824" s="72"/>
      <c r="OLX824" s="72"/>
      <c r="OLY824" s="72"/>
      <c r="OLZ824" s="72"/>
      <c r="OMA824" s="72"/>
      <c r="OMB824" s="72"/>
      <c r="OMC824" s="72"/>
      <c r="OMD824" s="72"/>
      <c r="OME824" s="72"/>
      <c r="OMF824" s="72"/>
      <c r="OMG824" s="72"/>
      <c r="OMH824" s="72"/>
      <c r="OMI824" s="72"/>
      <c r="OMJ824" s="72"/>
      <c r="OMK824" s="72"/>
      <c r="OML824" s="72"/>
      <c r="OMM824" s="72"/>
      <c r="OMN824" s="72"/>
      <c r="OMO824" s="72"/>
      <c r="OMP824" s="72"/>
      <c r="OMQ824" s="72"/>
      <c r="OMR824" s="72"/>
      <c r="OMS824" s="72"/>
      <c r="OMT824" s="72"/>
      <c r="OMU824" s="72"/>
      <c r="OMV824" s="72"/>
      <c r="OMW824" s="72"/>
      <c r="OMX824" s="72"/>
      <c r="OMY824" s="72"/>
      <c r="OMZ824" s="72"/>
      <c r="ONA824" s="72"/>
      <c r="ONB824" s="72"/>
      <c r="ONC824" s="72"/>
      <c r="OND824" s="72"/>
      <c r="ONE824" s="72"/>
      <c r="ONF824" s="72"/>
      <c r="ONG824" s="72"/>
      <c r="ONH824" s="72"/>
      <c r="ONI824" s="72"/>
      <c r="ONJ824" s="72"/>
      <c r="ONK824" s="72"/>
      <c r="ONL824" s="72"/>
      <c r="ONM824" s="72"/>
      <c r="ONN824" s="72"/>
      <c r="ONO824" s="72"/>
      <c r="ONP824" s="72"/>
      <c r="ONQ824" s="72"/>
      <c r="ONR824" s="72"/>
      <c r="ONS824" s="72"/>
      <c r="ONT824" s="72"/>
      <c r="ONU824" s="72"/>
      <c r="ONV824" s="72"/>
      <c r="ONW824" s="72"/>
      <c r="ONX824" s="72"/>
      <c r="ONY824" s="72"/>
      <c r="ONZ824" s="72"/>
      <c r="OOA824" s="72"/>
      <c r="OOB824" s="72"/>
      <c r="OOC824" s="72"/>
      <c r="OOD824" s="72"/>
      <c r="OOE824" s="72"/>
      <c r="OOF824" s="72"/>
      <c r="OOG824" s="72"/>
      <c r="OOH824" s="72"/>
      <c r="OOI824" s="72"/>
      <c r="OOJ824" s="72"/>
      <c r="OOK824" s="72"/>
      <c r="OOL824" s="72"/>
      <c r="OOM824" s="72"/>
      <c r="OON824" s="72"/>
      <c r="OOO824" s="72"/>
      <c r="OOP824" s="72"/>
      <c r="OOQ824" s="72"/>
      <c r="OOR824" s="72"/>
      <c r="OOS824" s="72"/>
      <c r="OOT824" s="72"/>
      <c r="OOU824" s="72"/>
      <c r="OOV824" s="72"/>
      <c r="OOW824" s="72"/>
      <c r="OOX824" s="72"/>
      <c r="OOY824" s="72"/>
      <c r="OOZ824" s="72"/>
      <c r="OPA824" s="72"/>
      <c r="OPB824" s="72"/>
      <c r="OPC824" s="72"/>
      <c r="OPD824" s="72"/>
      <c r="OPE824" s="72"/>
      <c r="OPF824" s="72"/>
      <c r="OPG824" s="72"/>
      <c r="OPH824" s="72"/>
      <c r="OPI824" s="72"/>
      <c r="OPJ824" s="72"/>
      <c r="OPK824" s="72"/>
      <c r="OPL824" s="72"/>
      <c r="OPM824" s="72"/>
      <c r="OPN824" s="72"/>
      <c r="OPO824" s="72"/>
      <c r="OPP824" s="72"/>
      <c r="OPQ824" s="72"/>
      <c r="OPR824" s="72"/>
      <c r="OPS824" s="72"/>
      <c r="OPT824" s="72"/>
      <c r="OPU824" s="72"/>
      <c r="OPV824" s="72"/>
      <c r="OPW824" s="72"/>
      <c r="OPX824" s="72"/>
      <c r="OPY824" s="72"/>
      <c r="OPZ824" s="72"/>
      <c r="OQA824" s="72"/>
      <c r="OQB824" s="72"/>
      <c r="OQC824" s="72"/>
      <c r="OQD824" s="72"/>
      <c r="OQE824" s="72"/>
      <c r="OQF824" s="72"/>
      <c r="OQG824" s="72"/>
      <c r="OQH824" s="72"/>
      <c r="OQI824" s="72"/>
      <c r="OQJ824" s="72"/>
      <c r="OQK824" s="72"/>
      <c r="OQL824" s="72"/>
      <c r="OQM824" s="72"/>
      <c r="OQN824" s="72"/>
      <c r="OQO824" s="72"/>
      <c r="OQP824" s="72"/>
      <c r="OQQ824" s="72"/>
      <c r="OQR824" s="72"/>
      <c r="OQS824" s="72"/>
      <c r="OQT824" s="72"/>
      <c r="OQU824" s="72"/>
      <c r="OQV824" s="72"/>
      <c r="OQW824" s="72"/>
      <c r="OQX824" s="72"/>
      <c r="OQY824" s="72"/>
      <c r="OQZ824" s="72"/>
      <c r="ORA824" s="72"/>
      <c r="ORB824" s="72"/>
      <c r="ORC824" s="72"/>
      <c r="ORD824" s="72"/>
      <c r="ORE824" s="72"/>
      <c r="ORF824" s="72"/>
      <c r="ORG824" s="72"/>
      <c r="ORH824" s="72"/>
      <c r="ORI824" s="72"/>
      <c r="ORJ824" s="72"/>
      <c r="ORK824" s="72"/>
      <c r="ORL824" s="72"/>
      <c r="ORM824" s="72"/>
      <c r="ORN824" s="72"/>
      <c r="ORO824" s="72"/>
      <c r="ORP824" s="72"/>
      <c r="ORQ824" s="72"/>
      <c r="ORR824" s="72"/>
      <c r="ORS824" s="72"/>
      <c r="ORT824" s="72"/>
      <c r="ORU824" s="72"/>
      <c r="ORV824" s="72"/>
      <c r="ORW824" s="72"/>
      <c r="ORX824" s="72"/>
      <c r="ORY824" s="72"/>
      <c r="ORZ824" s="72"/>
      <c r="OSA824" s="72"/>
      <c r="OSB824" s="72"/>
      <c r="OSC824" s="72"/>
      <c r="OSD824" s="72"/>
      <c r="OSE824" s="72"/>
      <c r="OSF824" s="72"/>
      <c r="OSG824" s="72"/>
      <c r="OSH824" s="72"/>
      <c r="OSI824" s="72"/>
      <c r="OSJ824" s="72"/>
      <c r="OSK824" s="72"/>
      <c r="OSL824" s="72"/>
      <c r="OSM824" s="72"/>
      <c r="OSN824" s="72"/>
      <c r="OSO824" s="72"/>
      <c r="OSP824" s="72"/>
      <c r="OSQ824" s="72"/>
      <c r="OSR824" s="72"/>
      <c r="OSS824" s="72"/>
      <c r="OST824" s="72"/>
      <c r="OSU824" s="72"/>
      <c r="OSV824" s="72"/>
      <c r="OSW824" s="72"/>
      <c r="OSX824" s="72"/>
      <c r="OSY824" s="72"/>
      <c r="OSZ824" s="72"/>
      <c r="OTA824" s="72"/>
      <c r="OTB824" s="72"/>
      <c r="OTC824" s="72"/>
      <c r="OTD824" s="72"/>
      <c r="OTE824" s="72"/>
      <c r="OTF824" s="72"/>
      <c r="OTG824" s="72"/>
      <c r="OTH824" s="72"/>
      <c r="OTI824" s="72"/>
      <c r="OTJ824" s="72"/>
      <c r="OTK824" s="72"/>
      <c r="OTL824" s="72"/>
      <c r="OTM824" s="72"/>
      <c r="OTN824" s="72"/>
      <c r="OTO824" s="72"/>
      <c r="OTP824" s="72"/>
      <c r="OTQ824" s="72"/>
      <c r="OTR824" s="72"/>
      <c r="OTS824" s="72"/>
      <c r="OTT824" s="72"/>
      <c r="OTU824" s="72"/>
      <c r="OTV824" s="72"/>
      <c r="OTW824" s="72"/>
      <c r="OTX824" s="72"/>
      <c r="OTY824" s="72"/>
      <c r="OTZ824" s="72"/>
      <c r="OUA824" s="72"/>
      <c r="OUB824" s="72"/>
      <c r="OUC824" s="72"/>
      <c r="OUD824" s="72"/>
      <c r="OUE824" s="72"/>
      <c r="OUF824" s="72"/>
      <c r="OUG824" s="72"/>
      <c r="OUH824" s="72"/>
      <c r="OUI824" s="72"/>
      <c r="OUJ824" s="72"/>
      <c r="OUK824" s="72"/>
      <c r="OUL824" s="72"/>
      <c r="OUM824" s="72"/>
      <c r="OUN824" s="72"/>
      <c r="OUO824" s="72"/>
      <c r="OUP824" s="72"/>
      <c r="OUQ824" s="72"/>
      <c r="OUR824" s="72"/>
      <c r="OUS824" s="72"/>
      <c r="OUT824" s="72"/>
      <c r="OUU824" s="72"/>
      <c r="OUV824" s="72"/>
      <c r="OUW824" s="72"/>
      <c r="OUX824" s="72"/>
      <c r="OUY824" s="72"/>
      <c r="OUZ824" s="72"/>
      <c r="OVA824" s="72"/>
      <c r="OVB824" s="72"/>
      <c r="OVC824" s="72"/>
      <c r="OVD824" s="72"/>
      <c r="OVE824" s="72"/>
      <c r="OVF824" s="72"/>
      <c r="OVG824" s="72"/>
      <c r="OVH824" s="72"/>
      <c r="OVI824" s="72"/>
      <c r="OVJ824" s="72"/>
      <c r="OVK824" s="72"/>
      <c r="OVL824" s="72"/>
      <c r="OVM824" s="72"/>
      <c r="OVN824" s="72"/>
      <c r="OVO824" s="72"/>
      <c r="OVP824" s="72"/>
      <c r="OVQ824" s="72"/>
      <c r="OVR824" s="72"/>
      <c r="OVS824" s="72"/>
      <c r="OVT824" s="72"/>
      <c r="OVU824" s="72"/>
      <c r="OVV824" s="72"/>
      <c r="OVW824" s="72"/>
      <c r="OVX824" s="72"/>
      <c r="OVY824" s="72"/>
      <c r="OVZ824" s="72"/>
      <c r="OWA824" s="72"/>
      <c r="OWB824" s="72"/>
      <c r="OWC824" s="72"/>
      <c r="OWD824" s="72"/>
      <c r="OWE824" s="72"/>
      <c r="OWF824" s="72"/>
      <c r="OWG824" s="72"/>
      <c r="OWH824" s="72"/>
      <c r="OWI824" s="72"/>
      <c r="OWJ824" s="72"/>
      <c r="OWK824" s="72"/>
      <c r="OWL824" s="72"/>
      <c r="OWM824" s="72"/>
      <c r="OWN824" s="72"/>
      <c r="OWO824" s="72"/>
      <c r="OWP824" s="72"/>
      <c r="OWQ824" s="72"/>
      <c r="OWR824" s="72"/>
      <c r="OWS824" s="72"/>
      <c r="OWT824" s="72"/>
      <c r="OWU824" s="72"/>
      <c r="OWV824" s="72"/>
      <c r="OWW824" s="72"/>
      <c r="OWX824" s="72"/>
      <c r="OWY824" s="72"/>
      <c r="OWZ824" s="72"/>
      <c r="OXA824" s="72"/>
      <c r="OXB824" s="72"/>
      <c r="OXC824" s="72"/>
      <c r="OXD824" s="72"/>
      <c r="OXE824" s="72"/>
      <c r="OXF824" s="72"/>
      <c r="OXG824" s="72"/>
      <c r="OXH824" s="72"/>
      <c r="OXI824" s="72"/>
      <c r="OXJ824" s="72"/>
      <c r="OXK824" s="72"/>
      <c r="OXL824" s="72"/>
      <c r="OXM824" s="72"/>
      <c r="OXN824" s="72"/>
      <c r="OXO824" s="72"/>
      <c r="OXP824" s="72"/>
      <c r="OXQ824" s="72"/>
      <c r="OXR824" s="72"/>
      <c r="OXS824" s="72"/>
      <c r="OXT824" s="72"/>
      <c r="OXU824" s="72"/>
      <c r="OXV824" s="72"/>
      <c r="OXW824" s="72"/>
      <c r="OXX824" s="72"/>
      <c r="OXY824" s="72"/>
      <c r="OXZ824" s="72"/>
      <c r="OYA824" s="72"/>
      <c r="OYB824" s="72"/>
      <c r="OYC824" s="72"/>
      <c r="OYD824" s="72"/>
      <c r="OYE824" s="72"/>
      <c r="OYF824" s="72"/>
      <c r="OYG824" s="72"/>
      <c r="OYH824" s="72"/>
      <c r="OYI824" s="72"/>
      <c r="OYJ824" s="72"/>
      <c r="OYK824" s="72"/>
      <c r="OYL824" s="72"/>
      <c r="OYM824" s="72"/>
      <c r="OYN824" s="72"/>
      <c r="OYO824" s="72"/>
      <c r="OYP824" s="72"/>
      <c r="OYQ824" s="72"/>
      <c r="OYR824" s="72"/>
      <c r="OYS824" s="72"/>
      <c r="OYT824" s="72"/>
      <c r="OYU824" s="72"/>
      <c r="OYV824" s="72"/>
      <c r="OYW824" s="72"/>
      <c r="OYX824" s="72"/>
      <c r="OYY824" s="72"/>
      <c r="OYZ824" s="72"/>
      <c r="OZA824" s="72"/>
      <c r="OZB824" s="72"/>
      <c r="OZC824" s="72"/>
      <c r="OZD824" s="72"/>
      <c r="OZE824" s="72"/>
      <c r="OZF824" s="72"/>
      <c r="OZG824" s="72"/>
      <c r="OZH824" s="72"/>
      <c r="OZI824" s="72"/>
      <c r="OZJ824" s="72"/>
      <c r="OZK824" s="72"/>
      <c r="OZL824" s="72"/>
      <c r="OZM824" s="72"/>
      <c r="OZN824" s="72"/>
      <c r="OZO824" s="72"/>
      <c r="OZP824" s="72"/>
      <c r="OZQ824" s="72"/>
      <c r="OZR824" s="72"/>
      <c r="OZS824" s="72"/>
      <c r="OZT824" s="72"/>
      <c r="OZU824" s="72"/>
      <c r="OZV824" s="72"/>
      <c r="OZW824" s="72"/>
      <c r="OZX824" s="72"/>
      <c r="OZY824" s="72"/>
      <c r="OZZ824" s="72"/>
      <c r="PAA824" s="72"/>
      <c r="PAB824" s="72"/>
      <c r="PAC824" s="72"/>
      <c r="PAD824" s="72"/>
      <c r="PAE824" s="72"/>
      <c r="PAF824" s="72"/>
      <c r="PAG824" s="72"/>
      <c r="PAH824" s="72"/>
      <c r="PAI824" s="72"/>
      <c r="PAJ824" s="72"/>
      <c r="PAK824" s="72"/>
      <c r="PAL824" s="72"/>
      <c r="PAM824" s="72"/>
      <c r="PAN824" s="72"/>
      <c r="PAO824" s="72"/>
      <c r="PAP824" s="72"/>
      <c r="PAQ824" s="72"/>
      <c r="PAR824" s="72"/>
      <c r="PAS824" s="72"/>
      <c r="PAT824" s="72"/>
      <c r="PAU824" s="72"/>
      <c r="PAV824" s="72"/>
      <c r="PAW824" s="72"/>
      <c r="PAX824" s="72"/>
      <c r="PAY824" s="72"/>
      <c r="PAZ824" s="72"/>
      <c r="PBA824" s="72"/>
      <c r="PBB824" s="72"/>
      <c r="PBC824" s="72"/>
      <c r="PBD824" s="72"/>
      <c r="PBE824" s="72"/>
      <c r="PBF824" s="72"/>
      <c r="PBG824" s="72"/>
      <c r="PBH824" s="72"/>
      <c r="PBI824" s="72"/>
      <c r="PBJ824" s="72"/>
      <c r="PBK824" s="72"/>
      <c r="PBL824" s="72"/>
      <c r="PBM824" s="72"/>
      <c r="PBN824" s="72"/>
      <c r="PBO824" s="72"/>
      <c r="PBP824" s="72"/>
      <c r="PBQ824" s="72"/>
      <c r="PBR824" s="72"/>
      <c r="PBS824" s="72"/>
      <c r="PBT824" s="72"/>
      <c r="PBU824" s="72"/>
      <c r="PBV824" s="72"/>
      <c r="PBW824" s="72"/>
      <c r="PBX824" s="72"/>
      <c r="PBY824" s="72"/>
      <c r="PBZ824" s="72"/>
      <c r="PCA824" s="72"/>
      <c r="PCB824" s="72"/>
      <c r="PCC824" s="72"/>
      <c r="PCD824" s="72"/>
      <c r="PCE824" s="72"/>
      <c r="PCF824" s="72"/>
      <c r="PCG824" s="72"/>
      <c r="PCH824" s="72"/>
      <c r="PCI824" s="72"/>
      <c r="PCJ824" s="72"/>
      <c r="PCK824" s="72"/>
      <c r="PCL824" s="72"/>
      <c r="PCM824" s="72"/>
      <c r="PCN824" s="72"/>
      <c r="PCO824" s="72"/>
      <c r="PCP824" s="72"/>
      <c r="PCQ824" s="72"/>
      <c r="PCR824" s="72"/>
      <c r="PCS824" s="72"/>
      <c r="PCT824" s="72"/>
      <c r="PCU824" s="72"/>
      <c r="PCV824" s="72"/>
      <c r="PCW824" s="72"/>
      <c r="PCX824" s="72"/>
      <c r="PCY824" s="72"/>
      <c r="PCZ824" s="72"/>
      <c r="PDA824" s="72"/>
      <c r="PDB824" s="72"/>
      <c r="PDC824" s="72"/>
      <c r="PDD824" s="72"/>
      <c r="PDE824" s="72"/>
      <c r="PDF824" s="72"/>
      <c r="PDG824" s="72"/>
      <c r="PDH824" s="72"/>
      <c r="PDI824" s="72"/>
      <c r="PDJ824" s="72"/>
      <c r="PDK824" s="72"/>
      <c r="PDL824" s="72"/>
      <c r="PDM824" s="72"/>
      <c r="PDN824" s="72"/>
      <c r="PDO824" s="72"/>
      <c r="PDP824" s="72"/>
      <c r="PDQ824" s="72"/>
      <c r="PDR824" s="72"/>
      <c r="PDS824" s="72"/>
      <c r="PDT824" s="72"/>
      <c r="PDU824" s="72"/>
      <c r="PDV824" s="72"/>
      <c r="PDW824" s="72"/>
      <c r="PDX824" s="72"/>
      <c r="PDY824" s="72"/>
      <c r="PDZ824" s="72"/>
      <c r="PEA824" s="72"/>
      <c r="PEB824" s="72"/>
      <c r="PEC824" s="72"/>
      <c r="PED824" s="72"/>
      <c r="PEE824" s="72"/>
      <c r="PEF824" s="72"/>
      <c r="PEG824" s="72"/>
      <c r="PEH824" s="72"/>
      <c r="PEI824" s="72"/>
      <c r="PEJ824" s="72"/>
      <c r="PEK824" s="72"/>
      <c r="PEL824" s="72"/>
      <c r="PEM824" s="72"/>
      <c r="PEN824" s="72"/>
      <c r="PEO824" s="72"/>
      <c r="PEP824" s="72"/>
      <c r="PEQ824" s="72"/>
      <c r="PER824" s="72"/>
      <c r="PES824" s="72"/>
      <c r="PET824" s="72"/>
      <c r="PEU824" s="72"/>
      <c r="PEV824" s="72"/>
      <c r="PEW824" s="72"/>
      <c r="PEX824" s="72"/>
      <c r="PEY824" s="72"/>
      <c r="PEZ824" s="72"/>
      <c r="PFA824" s="72"/>
      <c r="PFB824" s="72"/>
      <c r="PFC824" s="72"/>
      <c r="PFD824" s="72"/>
      <c r="PFE824" s="72"/>
      <c r="PFF824" s="72"/>
      <c r="PFG824" s="72"/>
      <c r="PFH824" s="72"/>
      <c r="PFI824" s="72"/>
      <c r="PFJ824" s="72"/>
      <c r="PFK824" s="72"/>
      <c r="PFL824" s="72"/>
      <c r="PFM824" s="72"/>
      <c r="PFN824" s="72"/>
      <c r="PFO824" s="72"/>
      <c r="PFP824" s="72"/>
      <c r="PFQ824" s="72"/>
      <c r="PFR824" s="72"/>
      <c r="PFS824" s="72"/>
      <c r="PFT824" s="72"/>
      <c r="PFU824" s="72"/>
      <c r="PFV824" s="72"/>
      <c r="PFW824" s="72"/>
      <c r="PFX824" s="72"/>
      <c r="PFY824" s="72"/>
      <c r="PFZ824" s="72"/>
      <c r="PGA824" s="72"/>
      <c r="PGB824" s="72"/>
      <c r="PGC824" s="72"/>
      <c r="PGD824" s="72"/>
      <c r="PGE824" s="72"/>
      <c r="PGF824" s="72"/>
      <c r="PGG824" s="72"/>
      <c r="PGH824" s="72"/>
      <c r="PGI824" s="72"/>
      <c r="PGJ824" s="72"/>
      <c r="PGK824" s="72"/>
      <c r="PGL824" s="72"/>
      <c r="PGM824" s="72"/>
      <c r="PGN824" s="72"/>
      <c r="PGO824" s="72"/>
      <c r="PGP824" s="72"/>
      <c r="PGQ824" s="72"/>
      <c r="PGR824" s="72"/>
      <c r="PGS824" s="72"/>
      <c r="PGT824" s="72"/>
      <c r="PGU824" s="72"/>
      <c r="PGV824" s="72"/>
      <c r="PGW824" s="72"/>
      <c r="PGX824" s="72"/>
      <c r="PGY824" s="72"/>
      <c r="PGZ824" s="72"/>
      <c r="PHA824" s="72"/>
      <c r="PHB824" s="72"/>
      <c r="PHC824" s="72"/>
      <c r="PHD824" s="72"/>
      <c r="PHE824" s="72"/>
      <c r="PHF824" s="72"/>
      <c r="PHG824" s="72"/>
      <c r="PHH824" s="72"/>
      <c r="PHI824" s="72"/>
      <c r="PHJ824" s="72"/>
      <c r="PHK824" s="72"/>
      <c r="PHL824" s="72"/>
      <c r="PHM824" s="72"/>
      <c r="PHN824" s="72"/>
      <c r="PHO824" s="72"/>
      <c r="PHP824" s="72"/>
      <c r="PHQ824" s="72"/>
      <c r="PHR824" s="72"/>
      <c r="PHS824" s="72"/>
      <c r="PHT824" s="72"/>
      <c r="PHU824" s="72"/>
      <c r="PHV824" s="72"/>
      <c r="PHW824" s="72"/>
      <c r="PHX824" s="72"/>
      <c r="PHY824" s="72"/>
      <c r="PHZ824" s="72"/>
      <c r="PIA824" s="72"/>
      <c r="PIB824" s="72"/>
      <c r="PIC824" s="72"/>
      <c r="PID824" s="72"/>
      <c r="PIE824" s="72"/>
      <c r="PIF824" s="72"/>
      <c r="PIG824" s="72"/>
      <c r="PIH824" s="72"/>
      <c r="PII824" s="72"/>
      <c r="PIJ824" s="72"/>
      <c r="PIK824" s="72"/>
      <c r="PIL824" s="72"/>
      <c r="PIM824" s="72"/>
      <c r="PIN824" s="72"/>
      <c r="PIO824" s="72"/>
      <c r="PIP824" s="72"/>
      <c r="PIQ824" s="72"/>
      <c r="PIR824" s="72"/>
      <c r="PIS824" s="72"/>
      <c r="PIT824" s="72"/>
      <c r="PIU824" s="72"/>
      <c r="PIV824" s="72"/>
      <c r="PIW824" s="72"/>
      <c r="PIX824" s="72"/>
      <c r="PIY824" s="72"/>
      <c r="PIZ824" s="72"/>
      <c r="PJA824" s="72"/>
      <c r="PJB824" s="72"/>
      <c r="PJC824" s="72"/>
      <c r="PJD824" s="72"/>
      <c r="PJE824" s="72"/>
      <c r="PJF824" s="72"/>
      <c r="PJG824" s="72"/>
      <c r="PJH824" s="72"/>
      <c r="PJI824" s="72"/>
      <c r="PJJ824" s="72"/>
      <c r="PJK824" s="72"/>
      <c r="PJL824" s="72"/>
      <c r="PJM824" s="72"/>
      <c r="PJN824" s="72"/>
      <c r="PJO824" s="72"/>
      <c r="PJP824" s="72"/>
      <c r="PJQ824" s="72"/>
      <c r="PJR824" s="72"/>
      <c r="PJS824" s="72"/>
      <c r="PJT824" s="72"/>
      <c r="PJU824" s="72"/>
      <c r="PJV824" s="72"/>
      <c r="PJW824" s="72"/>
      <c r="PJX824" s="72"/>
      <c r="PJY824" s="72"/>
      <c r="PJZ824" s="72"/>
      <c r="PKA824" s="72"/>
      <c r="PKB824" s="72"/>
      <c r="PKC824" s="72"/>
      <c r="PKD824" s="72"/>
      <c r="PKE824" s="72"/>
      <c r="PKF824" s="72"/>
      <c r="PKG824" s="72"/>
      <c r="PKH824" s="72"/>
      <c r="PKI824" s="72"/>
      <c r="PKJ824" s="72"/>
      <c r="PKK824" s="72"/>
      <c r="PKL824" s="72"/>
      <c r="PKM824" s="72"/>
      <c r="PKN824" s="72"/>
      <c r="PKO824" s="72"/>
      <c r="PKP824" s="72"/>
      <c r="PKQ824" s="72"/>
      <c r="PKR824" s="72"/>
      <c r="PKS824" s="72"/>
      <c r="PKT824" s="72"/>
      <c r="PKU824" s="72"/>
      <c r="PKV824" s="72"/>
      <c r="PKW824" s="72"/>
      <c r="PKX824" s="72"/>
      <c r="PKY824" s="72"/>
      <c r="PKZ824" s="72"/>
      <c r="PLA824" s="72"/>
      <c r="PLB824" s="72"/>
      <c r="PLC824" s="72"/>
      <c r="PLD824" s="72"/>
      <c r="PLE824" s="72"/>
      <c r="PLF824" s="72"/>
      <c r="PLG824" s="72"/>
      <c r="PLH824" s="72"/>
      <c r="PLI824" s="72"/>
      <c r="PLJ824" s="72"/>
      <c r="PLK824" s="72"/>
      <c r="PLL824" s="72"/>
      <c r="PLM824" s="72"/>
      <c r="PLN824" s="72"/>
      <c r="PLO824" s="72"/>
      <c r="PLP824" s="72"/>
      <c r="PLQ824" s="72"/>
      <c r="PLR824" s="72"/>
      <c r="PLS824" s="72"/>
      <c r="PLT824" s="72"/>
      <c r="PLU824" s="72"/>
      <c r="PLV824" s="72"/>
      <c r="PLW824" s="72"/>
      <c r="PLX824" s="72"/>
      <c r="PLY824" s="72"/>
      <c r="PLZ824" s="72"/>
      <c r="PMA824" s="72"/>
      <c r="PMB824" s="72"/>
      <c r="PMC824" s="72"/>
      <c r="PMD824" s="72"/>
      <c r="PME824" s="72"/>
      <c r="PMF824" s="72"/>
      <c r="PMG824" s="72"/>
      <c r="PMH824" s="72"/>
      <c r="PMI824" s="72"/>
      <c r="PMJ824" s="72"/>
      <c r="PMK824" s="72"/>
      <c r="PML824" s="72"/>
      <c r="PMM824" s="72"/>
      <c r="PMN824" s="72"/>
      <c r="PMO824" s="72"/>
      <c r="PMP824" s="72"/>
      <c r="PMQ824" s="72"/>
      <c r="PMR824" s="72"/>
      <c r="PMS824" s="72"/>
      <c r="PMT824" s="72"/>
      <c r="PMU824" s="72"/>
      <c r="PMV824" s="72"/>
      <c r="PMW824" s="72"/>
      <c r="PMX824" s="72"/>
      <c r="PMY824" s="72"/>
      <c r="PMZ824" s="72"/>
      <c r="PNA824" s="72"/>
      <c r="PNB824" s="72"/>
      <c r="PNC824" s="72"/>
      <c r="PND824" s="72"/>
      <c r="PNE824" s="72"/>
      <c r="PNF824" s="72"/>
      <c r="PNG824" s="72"/>
      <c r="PNH824" s="72"/>
      <c r="PNI824" s="72"/>
      <c r="PNJ824" s="72"/>
      <c r="PNK824" s="72"/>
      <c r="PNL824" s="72"/>
      <c r="PNM824" s="72"/>
      <c r="PNN824" s="72"/>
      <c r="PNO824" s="72"/>
      <c r="PNP824" s="72"/>
      <c r="PNQ824" s="72"/>
      <c r="PNR824" s="72"/>
      <c r="PNS824" s="72"/>
      <c r="PNT824" s="72"/>
      <c r="PNU824" s="72"/>
      <c r="PNV824" s="72"/>
      <c r="PNW824" s="72"/>
      <c r="PNX824" s="72"/>
      <c r="PNY824" s="72"/>
      <c r="PNZ824" s="72"/>
      <c r="POA824" s="72"/>
      <c r="POB824" s="72"/>
      <c r="POC824" s="72"/>
      <c r="POD824" s="72"/>
      <c r="POE824" s="72"/>
      <c r="POF824" s="72"/>
      <c r="POG824" s="72"/>
      <c r="POH824" s="72"/>
      <c r="POI824" s="72"/>
      <c r="POJ824" s="72"/>
      <c r="POK824" s="72"/>
      <c r="POL824" s="72"/>
      <c r="POM824" s="72"/>
      <c r="PON824" s="72"/>
      <c r="POO824" s="72"/>
      <c r="POP824" s="72"/>
      <c r="POQ824" s="72"/>
      <c r="POR824" s="72"/>
      <c r="POS824" s="72"/>
      <c r="POT824" s="72"/>
      <c r="POU824" s="72"/>
      <c r="POV824" s="72"/>
      <c r="POW824" s="72"/>
      <c r="POX824" s="72"/>
      <c r="POY824" s="72"/>
      <c r="POZ824" s="72"/>
      <c r="PPA824" s="72"/>
      <c r="PPB824" s="72"/>
      <c r="PPC824" s="72"/>
      <c r="PPD824" s="72"/>
      <c r="PPE824" s="72"/>
      <c r="PPF824" s="72"/>
      <c r="PPG824" s="72"/>
      <c r="PPH824" s="72"/>
      <c r="PPI824" s="72"/>
      <c r="PPJ824" s="72"/>
      <c r="PPK824" s="72"/>
      <c r="PPL824" s="72"/>
      <c r="PPM824" s="72"/>
      <c r="PPN824" s="72"/>
      <c r="PPO824" s="72"/>
      <c r="PPP824" s="72"/>
      <c r="PPQ824" s="72"/>
      <c r="PPR824" s="72"/>
      <c r="PPS824" s="72"/>
      <c r="PPT824" s="72"/>
      <c r="PPU824" s="72"/>
      <c r="PPV824" s="72"/>
      <c r="PPW824" s="72"/>
      <c r="PPX824" s="72"/>
      <c r="PPY824" s="72"/>
      <c r="PPZ824" s="72"/>
      <c r="PQA824" s="72"/>
      <c r="PQB824" s="72"/>
      <c r="PQC824" s="72"/>
      <c r="PQD824" s="72"/>
      <c r="PQE824" s="72"/>
      <c r="PQF824" s="72"/>
      <c r="PQG824" s="72"/>
      <c r="PQH824" s="72"/>
      <c r="PQI824" s="72"/>
      <c r="PQJ824" s="72"/>
      <c r="PQK824" s="72"/>
      <c r="PQL824" s="72"/>
      <c r="PQM824" s="72"/>
      <c r="PQN824" s="72"/>
      <c r="PQO824" s="72"/>
      <c r="PQP824" s="72"/>
      <c r="PQQ824" s="72"/>
      <c r="PQR824" s="72"/>
      <c r="PQS824" s="72"/>
      <c r="PQT824" s="72"/>
      <c r="PQU824" s="72"/>
      <c r="PQV824" s="72"/>
      <c r="PQW824" s="72"/>
      <c r="PQX824" s="72"/>
      <c r="PQY824" s="72"/>
      <c r="PQZ824" s="72"/>
      <c r="PRA824" s="72"/>
      <c r="PRB824" s="72"/>
      <c r="PRC824" s="72"/>
      <c r="PRD824" s="72"/>
      <c r="PRE824" s="72"/>
      <c r="PRF824" s="72"/>
      <c r="PRG824" s="72"/>
      <c r="PRH824" s="72"/>
      <c r="PRI824" s="72"/>
      <c r="PRJ824" s="72"/>
      <c r="PRK824" s="72"/>
      <c r="PRL824" s="72"/>
      <c r="PRM824" s="72"/>
      <c r="PRN824" s="72"/>
      <c r="PRO824" s="72"/>
      <c r="PRP824" s="72"/>
      <c r="PRQ824" s="72"/>
      <c r="PRR824" s="72"/>
      <c r="PRS824" s="72"/>
      <c r="PRT824" s="72"/>
      <c r="PRU824" s="72"/>
      <c r="PRV824" s="72"/>
      <c r="PRW824" s="72"/>
      <c r="PRX824" s="72"/>
      <c r="PRY824" s="72"/>
      <c r="PRZ824" s="72"/>
      <c r="PSA824" s="72"/>
      <c r="PSB824" s="72"/>
      <c r="PSC824" s="72"/>
      <c r="PSD824" s="72"/>
      <c r="PSE824" s="72"/>
      <c r="PSF824" s="72"/>
      <c r="PSG824" s="72"/>
      <c r="PSH824" s="72"/>
      <c r="PSI824" s="72"/>
      <c r="PSJ824" s="72"/>
      <c r="PSK824" s="72"/>
      <c r="PSL824" s="72"/>
      <c r="PSM824" s="72"/>
      <c r="PSN824" s="72"/>
      <c r="PSO824" s="72"/>
      <c r="PSP824" s="72"/>
      <c r="PSQ824" s="72"/>
      <c r="PSR824" s="72"/>
      <c r="PSS824" s="72"/>
      <c r="PST824" s="72"/>
      <c r="PSU824" s="72"/>
      <c r="PSV824" s="72"/>
      <c r="PSW824" s="72"/>
      <c r="PSX824" s="72"/>
      <c r="PSY824" s="72"/>
      <c r="PSZ824" s="72"/>
      <c r="PTA824" s="72"/>
      <c r="PTB824" s="72"/>
      <c r="PTC824" s="72"/>
      <c r="PTD824" s="72"/>
      <c r="PTE824" s="72"/>
      <c r="PTF824" s="72"/>
      <c r="PTG824" s="72"/>
      <c r="PTH824" s="72"/>
      <c r="PTI824" s="72"/>
      <c r="PTJ824" s="72"/>
      <c r="PTK824" s="72"/>
      <c r="PTL824" s="72"/>
      <c r="PTM824" s="72"/>
      <c r="PTN824" s="72"/>
      <c r="PTO824" s="72"/>
      <c r="PTP824" s="72"/>
      <c r="PTQ824" s="72"/>
      <c r="PTR824" s="72"/>
      <c r="PTS824" s="72"/>
      <c r="PTT824" s="72"/>
      <c r="PTU824" s="72"/>
      <c r="PTV824" s="72"/>
      <c r="PTW824" s="72"/>
      <c r="PTX824" s="72"/>
      <c r="PTY824" s="72"/>
      <c r="PTZ824" s="72"/>
      <c r="PUA824" s="72"/>
      <c r="PUB824" s="72"/>
      <c r="PUC824" s="72"/>
      <c r="PUD824" s="72"/>
      <c r="PUE824" s="72"/>
      <c r="PUF824" s="72"/>
      <c r="PUG824" s="72"/>
      <c r="PUH824" s="72"/>
      <c r="PUI824" s="72"/>
      <c r="PUJ824" s="72"/>
      <c r="PUK824" s="72"/>
      <c r="PUL824" s="72"/>
      <c r="PUM824" s="72"/>
      <c r="PUN824" s="72"/>
      <c r="PUO824" s="72"/>
      <c r="PUP824" s="72"/>
      <c r="PUQ824" s="72"/>
      <c r="PUR824" s="72"/>
      <c r="PUS824" s="72"/>
      <c r="PUT824" s="72"/>
      <c r="PUU824" s="72"/>
      <c r="PUV824" s="72"/>
      <c r="PUW824" s="72"/>
      <c r="PUX824" s="72"/>
      <c r="PUY824" s="72"/>
      <c r="PUZ824" s="72"/>
      <c r="PVA824" s="72"/>
      <c r="PVB824" s="72"/>
      <c r="PVC824" s="72"/>
      <c r="PVD824" s="72"/>
      <c r="PVE824" s="72"/>
      <c r="PVF824" s="72"/>
      <c r="PVG824" s="72"/>
      <c r="PVH824" s="72"/>
      <c r="PVI824" s="72"/>
      <c r="PVJ824" s="72"/>
      <c r="PVK824" s="72"/>
      <c r="PVL824" s="72"/>
      <c r="PVM824" s="72"/>
      <c r="PVN824" s="72"/>
      <c r="PVO824" s="72"/>
      <c r="PVP824" s="72"/>
      <c r="PVQ824" s="72"/>
      <c r="PVR824" s="72"/>
      <c r="PVS824" s="72"/>
      <c r="PVT824" s="72"/>
      <c r="PVU824" s="72"/>
      <c r="PVV824" s="72"/>
      <c r="PVW824" s="72"/>
      <c r="PVX824" s="72"/>
      <c r="PVY824" s="72"/>
      <c r="PVZ824" s="72"/>
      <c r="PWA824" s="72"/>
      <c r="PWB824" s="72"/>
      <c r="PWC824" s="72"/>
      <c r="PWD824" s="72"/>
      <c r="PWE824" s="72"/>
      <c r="PWF824" s="72"/>
      <c r="PWG824" s="72"/>
      <c r="PWH824" s="72"/>
      <c r="PWI824" s="72"/>
      <c r="PWJ824" s="72"/>
      <c r="PWK824" s="72"/>
      <c r="PWL824" s="72"/>
      <c r="PWM824" s="72"/>
      <c r="PWN824" s="72"/>
      <c r="PWO824" s="72"/>
      <c r="PWP824" s="72"/>
      <c r="PWQ824" s="72"/>
      <c r="PWR824" s="72"/>
      <c r="PWS824" s="72"/>
      <c r="PWT824" s="72"/>
      <c r="PWU824" s="72"/>
      <c r="PWV824" s="72"/>
      <c r="PWW824" s="72"/>
      <c r="PWX824" s="72"/>
      <c r="PWY824" s="72"/>
      <c r="PWZ824" s="72"/>
      <c r="PXA824" s="72"/>
      <c r="PXB824" s="72"/>
      <c r="PXC824" s="72"/>
      <c r="PXD824" s="72"/>
      <c r="PXE824" s="72"/>
      <c r="PXF824" s="72"/>
      <c r="PXG824" s="72"/>
      <c r="PXH824" s="72"/>
      <c r="PXI824" s="72"/>
      <c r="PXJ824" s="72"/>
      <c r="PXK824" s="72"/>
      <c r="PXL824" s="72"/>
      <c r="PXM824" s="72"/>
      <c r="PXN824" s="72"/>
      <c r="PXO824" s="72"/>
      <c r="PXP824" s="72"/>
      <c r="PXQ824" s="72"/>
      <c r="PXR824" s="72"/>
      <c r="PXS824" s="72"/>
      <c r="PXT824" s="72"/>
      <c r="PXU824" s="72"/>
      <c r="PXV824" s="72"/>
      <c r="PXW824" s="72"/>
      <c r="PXX824" s="72"/>
      <c r="PXY824" s="72"/>
      <c r="PXZ824" s="72"/>
      <c r="PYA824" s="72"/>
      <c r="PYB824" s="72"/>
      <c r="PYC824" s="72"/>
      <c r="PYD824" s="72"/>
      <c r="PYE824" s="72"/>
      <c r="PYF824" s="72"/>
      <c r="PYG824" s="72"/>
      <c r="PYH824" s="72"/>
      <c r="PYI824" s="72"/>
      <c r="PYJ824" s="72"/>
      <c r="PYK824" s="72"/>
      <c r="PYL824" s="72"/>
      <c r="PYM824" s="72"/>
      <c r="PYN824" s="72"/>
      <c r="PYO824" s="72"/>
      <c r="PYP824" s="72"/>
      <c r="PYQ824" s="72"/>
      <c r="PYR824" s="72"/>
      <c r="PYS824" s="72"/>
      <c r="PYT824" s="72"/>
      <c r="PYU824" s="72"/>
      <c r="PYV824" s="72"/>
      <c r="PYW824" s="72"/>
      <c r="PYX824" s="72"/>
      <c r="PYY824" s="72"/>
      <c r="PYZ824" s="72"/>
      <c r="PZA824" s="72"/>
      <c r="PZB824" s="72"/>
      <c r="PZC824" s="72"/>
      <c r="PZD824" s="72"/>
      <c r="PZE824" s="72"/>
      <c r="PZF824" s="72"/>
      <c r="PZG824" s="72"/>
      <c r="PZH824" s="72"/>
      <c r="PZI824" s="72"/>
      <c r="PZJ824" s="72"/>
      <c r="PZK824" s="72"/>
      <c r="PZL824" s="72"/>
      <c r="PZM824" s="72"/>
      <c r="PZN824" s="72"/>
      <c r="PZO824" s="72"/>
      <c r="PZP824" s="72"/>
      <c r="PZQ824" s="72"/>
      <c r="PZR824" s="72"/>
      <c r="PZS824" s="72"/>
      <c r="PZT824" s="72"/>
      <c r="PZU824" s="72"/>
      <c r="PZV824" s="72"/>
      <c r="PZW824" s="72"/>
      <c r="PZX824" s="72"/>
      <c r="PZY824" s="72"/>
      <c r="PZZ824" s="72"/>
      <c r="QAA824" s="72"/>
      <c r="QAB824" s="72"/>
      <c r="QAC824" s="72"/>
      <c r="QAD824" s="72"/>
      <c r="QAE824" s="72"/>
      <c r="QAF824" s="72"/>
      <c r="QAG824" s="72"/>
      <c r="QAH824" s="72"/>
      <c r="QAI824" s="72"/>
      <c r="QAJ824" s="72"/>
      <c r="QAK824" s="72"/>
      <c r="QAL824" s="72"/>
      <c r="QAM824" s="72"/>
      <c r="QAN824" s="72"/>
      <c r="QAO824" s="72"/>
      <c r="QAP824" s="72"/>
      <c r="QAQ824" s="72"/>
      <c r="QAR824" s="72"/>
      <c r="QAS824" s="72"/>
      <c r="QAT824" s="72"/>
      <c r="QAU824" s="72"/>
      <c r="QAV824" s="72"/>
      <c r="QAW824" s="72"/>
      <c r="QAX824" s="72"/>
      <c r="QAY824" s="72"/>
      <c r="QAZ824" s="72"/>
      <c r="QBA824" s="72"/>
      <c r="QBB824" s="72"/>
      <c r="QBC824" s="72"/>
      <c r="QBD824" s="72"/>
      <c r="QBE824" s="72"/>
      <c r="QBF824" s="72"/>
      <c r="QBG824" s="72"/>
      <c r="QBH824" s="72"/>
      <c r="QBI824" s="72"/>
      <c r="QBJ824" s="72"/>
      <c r="QBK824" s="72"/>
      <c r="QBL824" s="72"/>
      <c r="QBM824" s="72"/>
      <c r="QBN824" s="72"/>
      <c r="QBO824" s="72"/>
      <c r="QBP824" s="72"/>
      <c r="QBQ824" s="72"/>
      <c r="QBR824" s="72"/>
      <c r="QBS824" s="72"/>
      <c r="QBT824" s="72"/>
      <c r="QBU824" s="72"/>
      <c r="QBV824" s="72"/>
      <c r="QBW824" s="72"/>
      <c r="QBX824" s="72"/>
      <c r="QBY824" s="72"/>
      <c r="QBZ824" s="72"/>
      <c r="QCA824" s="72"/>
      <c r="QCB824" s="72"/>
      <c r="QCC824" s="72"/>
      <c r="QCD824" s="72"/>
      <c r="QCE824" s="72"/>
      <c r="QCF824" s="72"/>
      <c r="QCG824" s="72"/>
      <c r="QCH824" s="72"/>
      <c r="QCI824" s="72"/>
      <c r="QCJ824" s="72"/>
      <c r="QCK824" s="72"/>
      <c r="QCL824" s="72"/>
      <c r="QCM824" s="72"/>
      <c r="QCN824" s="72"/>
      <c r="QCO824" s="72"/>
      <c r="QCP824" s="72"/>
      <c r="QCQ824" s="72"/>
      <c r="QCR824" s="72"/>
      <c r="QCS824" s="72"/>
      <c r="QCT824" s="72"/>
      <c r="QCU824" s="72"/>
      <c r="QCV824" s="72"/>
      <c r="QCW824" s="72"/>
      <c r="QCX824" s="72"/>
      <c r="QCY824" s="72"/>
      <c r="QCZ824" s="72"/>
      <c r="QDA824" s="72"/>
      <c r="QDB824" s="72"/>
      <c r="QDC824" s="72"/>
      <c r="QDD824" s="72"/>
      <c r="QDE824" s="72"/>
      <c r="QDF824" s="72"/>
      <c r="QDG824" s="72"/>
      <c r="QDH824" s="72"/>
      <c r="QDI824" s="72"/>
      <c r="QDJ824" s="72"/>
      <c r="QDK824" s="72"/>
      <c r="QDL824" s="72"/>
      <c r="QDM824" s="72"/>
      <c r="QDN824" s="72"/>
      <c r="QDO824" s="72"/>
      <c r="QDP824" s="72"/>
      <c r="QDQ824" s="72"/>
      <c r="QDR824" s="72"/>
      <c r="QDS824" s="72"/>
      <c r="QDT824" s="72"/>
      <c r="QDU824" s="72"/>
      <c r="QDV824" s="72"/>
      <c r="QDW824" s="72"/>
      <c r="QDX824" s="72"/>
      <c r="QDY824" s="72"/>
      <c r="QDZ824" s="72"/>
      <c r="QEA824" s="72"/>
      <c r="QEB824" s="72"/>
      <c r="QEC824" s="72"/>
      <c r="QED824" s="72"/>
      <c r="QEE824" s="72"/>
      <c r="QEF824" s="72"/>
      <c r="QEG824" s="72"/>
      <c r="QEH824" s="72"/>
      <c r="QEI824" s="72"/>
      <c r="QEJ824" s="72"/>
      <c r="QEK824" s="72"/>
      <c r="QEL824" s="72"/>
      <c r="QEM824" s="72"/>
      <c r="QEN824" s="72"/>
      <c r="QEO824" s="72"/>
      <c r="QEP824" s="72"/>
      <c r="QEQ824" s="72"/>
      <c r="QER824" s="72"/>
      <c r="QES824" s="72"/>
      <c r="QET824" s="72"/>
      <c r="QEU824" s="72"/>
      <c r="QEV824" s="72"/>
      <c r="QEW824" s="72"/>
      <c r="QEX824" s="72"/>
      <c r="QEY824" s="72"/>
      <c r="QEZ824" s="72"/>
      <c r="QFA824" s="72"/>
      <c r="QFB824" s="72"/>
      <c r="QFC824" s="72"/>
      <c r="QFD824" s="72"/>
      <c r="QFE824" s="72"/>
      <c r="QFF824" s="72"/>
      <c r="QFG824" s="72"/>
      <c r="QFH824" s="72"/>
      <c r="QFI824" s="72"/>
      <c r="QFJ824" s="72"/>
      <c r="QFK824" s="72"/>
      <c r="QFL824" s="72"/>
      <c r="QFM824" s="72"/>
      <c r="QFN824" s="72"/>
      <c r="QFO824" s="72"/>
      <c r="QFP824" s="72"/>
      <c r="QFQ824" s="72"/>
      <c r="QFR824" s="72"/>
      <c r="QFS824" s="72"/>
      <c r="QFT824" s="72"/>
      <c r="QFU824" s="72"/>
      <c r="QFV824" s="72"/>
      <c r="QFW824" s="72"/>
      <c r="QFX824" s="72"/>
      <c r="QFY824" s="72"/>
      <c r="QFZ824" s="72"/>
      <c r="QGA824" s="72"/>
      <c r="QGB824" s="72"/>
      <c r="QGC824" s="72"/>
      <c r="QGD824" s="72"/>
      <c r="QGE824" s="72"/>
      <c r="QGF824" s="72"/>
      <c r="QGG824" s="72"/>
      <c r="QGH824" s="72"/>
      <c r="QGI824" s="72"/>
      <c r="QGJ824" s="72"/>
      <c r="QGK824" s="72"/>
      <c r="QGL824" s="72"/>
      <c r="QGM824" s="72"/>
      <c r="QGN824" s="72"/>
      <c r="QGO824" s="72"/>
      <c r="QGP824" s="72"/>
      <c r="QGQ824" s="72"/>
      <c r="QGR824" s="72"/>
      <c r="QGS824" s="72"/>
      <c r="QGT824" s="72"/>
      <c r="QGU824" s="72"/>
      <c r="QGV824" s="72"/>
      <c r="QGW824" s="72"/>
      <c r="QGX824" s="72"/>
      <c r="QGY824" s="72"/>
      <c r="QGZ824" s="72"/>
      <c r="QHA824" s="72"/>
      <c r="QHB824" s="72"/>
      <c r="QHC824" s="72"/>
      <c r="QHD824" s="72"/>
      <c r="QHE824" s="72"/>
      <c r="QHF824" s="72"/>
      <c r="QHG824" s="72"/>
      <c r="QHH824" s="72"/>
      <c r="QHI824" s="72"/>
      <c r="QHJ824" s="72"/>
      <c r="QHK824" s="72"/>
      <c r="QHL824" s="72"/>
      <c r="QHM824" s="72"/>
      <c r="QHN824" s="72"/>
      <c r="QHO824" s="72"/>
      <c r="QHP824" s="72"/>
      <c r="QHQ824" s="72"/>
      <c r="QHR824" s="72"/>
      <c r="QHS824" s="72"/>
      <c r="QHT824" s="72"/>
      <c r="QHU824" s="72"/>
      <c r="QHV824" s="72"/>
      <c r="QHW824" s="72"/>
      <c r="QHX824" s="72"/>
      <c r="QHY824" s="72"/>
      <c r="QHZ824" s="72"/>
      <c r="QIA824" s="72"/>
      <c r="QIB824" s="72"/>
      <c r="QIC824" s="72"/>
      <c r="QID824" s="72"/>
      <c r="QIE824" s="72"/>
      <c r="QIF824" s="72"/>
      <c r="QIG824" s="72"/>
      <c r="QIH824" s="72"/>
      <c r="QII824" s="72"/>
      <c r="QIJ824" s="72"/>
      <c r="QIK824" s="72"/>
      <c r="QIL824" s="72"/>
      <c r="QIM824" s="72"/>
      <c r="QIN824" s="72"/>
      <c r="QIO824" s="72"/>
      <c r="QIP824" s="72"/>
      <c r="QIQ824" s="72"/>
      <c r="QIR824" s="72"/>
      <c r="QIS824" s="72"/>
      <c r="QIT824" s="72"/>
      <c r="QIU824" s="72"/>
      <c r="QIV824" s="72"/>
      <c r="QIW824" s="72"/>
      <c r="QIX824" s="72"/>
      <c r="QIY824" s="72"/>
      <c r="QIZ824" s="72"/>
      <c r="QJA824" s="72"/>
      <c r="QJB824" s="72"/>
      <c r="QJC824" s="72"/>
      <c r="QJD824" s="72"/>
      <c r="QJE824" s="72"/>
      <c r="QJF824" s="72"/>
      <c r="QJG824" s="72"/>
      <c r="QJH824" s="72"/>
      <c r="QJI824" s="72"/>
      <c r="QJJ824" s="72"/>
      <c r="QJK824" s="72"/>
      <c r="QJL824" s="72"/>
      <c r="QJM824" s="72"/>
      <c r="QJN824" s="72"/>
      <c r="QJO824" s="72"/>
      <c r="QJP824" s="72"/>
      <c r="QJQ824" s="72"/>
      <c r="QJR824" s="72"/>
      <c r="QJS824" s="72"/>
      <c r="QJT824" s="72"/>
      <c r="QJU824" s="72"/>
      <c r="QJV824" s="72"/>
      <c r="QJW824" s="72"/>
      <c r="QJX824" s="72"/>
      <c r="QJY824" s="72"/>
      <c r="QJZ824" s="72"/>
      <c r="QKA824" s="72"/>
      <c r="QKB824" s="72"/>
      <c r="QKC824" s="72"/>
      <c r="QKD824" s="72"/>
      <c r="QKE824" s="72"/>
      <c r="QKF824" s="72"/>
      <c r="QKG824" s="72"/>
      <c r="QKH824" s="72"/>
      <c r="QKI824" s="72"/>
      <c r="QKJ824" s="72"/>
      <c r="QKK824" s="72"/>
      <c r="QKL824" s="72"/>
      <c r="QKM824" s="72"/>
      <c r="QKN824" s="72"/>
      <c r="QKO824" s="72"/>
      <c r="QKP824" s="72"/>
      <c r="QKQ824" s="72"/>
      <c r="QKR824" s="72"/>
      <c r="QKS824" s="72"/>
      <c r="QKT824" s="72"/>
      <c r="QKU824" s="72"/>
      <c r="QKV824" s="72"/>
      <c r="QKW824" s="72"/>
      <c r="QKX824" s="72"/>
      <c r="QKY824" s="72"/>
      <c r="QKZ824" s="72"/>
      <c r="QLA824" s="72"/>
      <c r="QLB824" s="72"/>
      <c r="QLC824" s="72"/>
      <c r="QLD824" s="72"/>
      <c r="QLE824" s="72"/>
      <c r="QLF824" s="72"/>
      <c r="QLG824" s="72"/>
      <c r="QLH824" s="72"/>
      <c r="QLI824" s="72"/>
      <c r="QLJ824" s="72"/>
      <c r="QLK824" s="72"/>
      <c r="QLL824" s="72"/>
      <c r="QLM824" s="72"/>
      <c r="QLN824" s="72"/>
      <c r="QLO824" s="72"/>
      <c r="QLP824" s="72"/>
      <c r="QLQ824" s="72"/>
      <c r="QLR824" s="72"/>
      <c r="QLS824" s="72"/>
      <c r="QLT824" s="72"/>
      <c r="QLU824" s="72"/>
      <c r="QLV824" s="72"/>
      <c r="QLW824" s="72"/>
      <c r="QLX824" s="72"/>
      <c r="QLY824" s="72"/>
      <c r="QLZ824" s="72"/>
      <c r="QMA824" s="72"/>
      <c r="QMB824" s="72"/>
      <c r="QMC824" s="72"/>
      <c r="QMD824" s="72"/>
      <c r="QME824" s="72"/>
      <c r="QMF824" s="72"/>
      <c r="QMG824" s="72"/>
      <c r="QMH824" s="72"/>
      <c r="QMI824" s="72"/>
      <c r="QMJ824" s="72"/>
      <c r="QMK824" s="72"/>
      <c r="QML824" s="72"/>
      <c r="QMM824" s="72"/>
      <c r="QMN824" s="72"/>
      <c r="QMO824" s="72"/>
      <c r="QMP824" s="72"/>
      <c r="QMQ824" s="72"/>
      <c r="QMR824" s="72"/>
      <c r="QMS824" s="72"/>
      <c r="QMT824" s="72"/>
      <c r="QMU824" s="72"/>
      <c r="QMV824" s="72"/>
      <c r="QMW824" s="72"/>
      <c r="QMX824" s="72"/>
      <c r="QMY824" s="72"/>
      <c r="QMZ824" s="72"/>
      <c r="QNA824" s="72"/>
      <c r="QNB824" s="72"/>
      <c r="QNC824" s="72"/>
      <c r="QND824" s="72"/>
      <c r="QNE824" s="72"/>
      <c r="QNF824" s="72"/>
      <c r="QNG824" s="72"/>
      <c r="QNH824" s="72"/>
      <c r="QNI824" s="72"/>
      <c r="QNJ824" s="72"/>
      <c r="QNK824" s="72"/>
      <c r="QNL824" s="72"/>
      <c r="QNM824" s="72"/>
      <c r="QNN824" s="72"/>
      <c r="QNO824" s="72"/>
      <c r="QNP824" s="72"/>
      <c r="QNQ824" s="72"/>
      <c r="QNR824" s="72"/>
      <c r="QNS824" s="72"/>
      <c r="QNT824" s="72"/>
      <c r="QNU824" s="72"/>
      <c r="QNV824" s="72"/>
      <c r="QNW824" s="72"/>
      <c r="QNX824" s="72"/>
      <c r="QNY824" s="72"/>
      <c r="QNZ824" s="72"/>
      <c r="QOA824" s="72"/>
      <c r="QOB824" s="72"/>
      <c r="QOC824" s="72"/>
      <c r="QOD824" s="72"/>
      <c r="QOE824" s="72"/>
      <c r="QOF824" s="72"/>
      <c r="QOG824" s="72"/>
      <c r="QOH824" s="72"/>
      <c r="QOI824" s="72"/>
      <c r="QOJ824" s="72"/>
      <c r="QOK824" s="72"/>
      <c r="QOL824" s="72"/>
      <c r="QOM824" s="72"/>
      <c r="QON824" s="72"/>
      <c r="QOO824" s="72"/>
      <c r="QOP824" s="72"/>
      <c r="QOQ824" s="72"/>
      <c r="QOR824" s="72"/>
      <c r="QOS824" s="72"/>
      <c r="QOT824" s="72"/>
      <c r="QOU824" s="72"/>
      <c r="QOV824" s="72"/>
      <c r="QOW824" s="72"/>
      <c r="QOX824" s="72"/>
      <c r="QOY824" s="72"/>
      <c r="QOZ824" s="72"/>
      <c r="QPA824" s="72"/>
      <c r="QPB824" s="72"/>
      <c r="QPC824" s="72"/>
      <c r="QPD824" s="72"/>
      <c r="QPE824" s="72"/>
      <c r="QPF824" s="72"/>
      <c r="QPG824" s="72"/>
      <c r="QPH824" s="72"/>
      <c r="QPI824" s="72"/>
      <c r="QPJ824" s="72"/>
      <c r="QPK824" s="72"/>
      <c r="QPL824" s="72"/>
      <c r="QPM824" s="72"/>
      <c r="QPN824" s="72"/>
      <c r="QPO824" s="72"/>
      <c r="QPP824" s="72"/>
      <c r="QPQ824" s="72"/>
      <c r="QPR824" s="72"/>
      <c r="QPS824" s="72"/>
      <c r="QPT824" s="72"/>
      <c r="QPU824" s="72"/>
      <c r="QPV824" s="72"/>
      <c r="QPW824" s="72"/>
      <c r="QPX824" s="72"/>
      <c r="QPY824" s="72"/>
      <c r="QPZ824" s="72"/>
      <c r="QQA824" s="72"/>
      <c r="QQB824" s="72"/>
      <c r="QQC824" s="72"/>
      <c r="QQD824" s="72"/>
      <c r="QQE824" s="72"/>
      <c r="QQF824" s="72"/>
      <c r="QQG824" s="72"/>
      <c r="QQH824" s="72"/>
      <c r="QQI824" s="72"/>
      <c r="QQJ824" s="72"/>
      <c r="QQK824" s="72"/>
      <c r="QQL824" s="72"/>
      <c r="QQM824" s="72"/>
      <c r="QQN824" s="72"/>
      <c r="QQO824" s="72"/>
      <c r="QQP824" s="72"/>
      <c r="QQQ824" s="72"/>
      <c r="QQR824" s="72"/>
      <c r="QQS824" s="72"/>
      <c r="QQT824" s="72"/>
      <c r="QQU824" s="72"/>
      <c r="QQV824" s="72"/>
      <c r="QQW824" s="72"/>
      <c r="QQX824" s="72"/>
      <c r="QQY824" s="72"/>
      <c r="QQZ824" s="72"/>
      <c r="QRA824" s="72"/>
      <c r="QRB824" s="72"/>
      <c r="QRC824" s="72"/>
      <c r="QRD824" s="72"/>
      <c r="QRE824" s="72"/>
      <c r="QRF824" s="72"/>
      <c r="QRG824" s="72"/>
      <c r="QRH824" s="72"/>
      <c r="QRI824" s="72"/>
      <c r="QRJ824" s="72"/>
      <c r="QRK824" s="72"/>
      <c r="QRL824" s="72"/>
      <c r="QRM824" s="72"/>
      <c r="QRN824" s="72"/>
      <c r="QRO824" s="72"/>
      <c r="QRP824" s="72"/>
      <c r="QRQ824" s="72"/>
      <c r="QRR824" s="72"/>
      <c r="QRS824" s="72"/>
      <c r="QRT824" s="72"/>
      <c r="QRU824" s="72"/>
      <c r="QRV824" s="72"/>
      <c r="QRW824" s="72"/>
      <c r="QRX824" s="72"/>
      <c r="QRY824" s="72"/>
      <c r="QRZ824" s="72"/>
      <c r="QSA824" s="72"/>
      <c r="QSB824" s="72"/>
      <c r="QSC824" s="72"/>
      <c r="QSD824" s="72"/>
      <c r="QSE824" s="72"/>
      <c r="QSF824" s="72"/>
      <c r="QSG824" s="72"/>
      <c r="QSH824" s="72"/>
      <c r="QSI824" s="72"/>
      <c r="QSJ824" s="72"/>
      <c r="QSK824" s="72"/>
      <c r="QSL824" s="72"/>
      <c r="QSM824" s="72"/>
      <c r="QSN824" s="72"/>
      <c r="QSO824" s="72"/>
      <c r="QSP824" s="72"/>
      <c r="QSQ824" s="72"/>
      <c r="QSR824" s="72"/>
      <c r="QSS824" s="72"/>
      <c r="QST824" s="72"/>
      <c r="QSU824" s="72"/>
      <c r="QSV824" s="72"/>
      <c r="QSW824" s="72"/>
      <c r="QSX824" s="72"/>
      <c r="QSY824" s="72"/>
      <c r="QSZ824" s="72"/>
      <c r="QTA824" s="72"/>
      <c r="QTB824" s="72"/>
      <c r="QTC824" s="72"/>
      <c r="QTD824" s="72"/>
      <c r="QTE824" s="72"/>
      <c r="QTF824" s="72"/>
      <c r="QTG824" s="72"/>
      <c r="QTH824" s="72"/>
      <c r="QTI824" s="72"/>
      <c r="QTJ824" s="72"/>
      <c r="QTK824" s="72"/>
      <c r="QTL824" s="72"/>
      <c r="QTM824" s="72"/>
      <c r="QTN824" s="72"/>
      <c r="QTO824" s="72"/>
      <c r="QTP824" s="72"/>
      <c r="QTQ824" s="72"/>
      <c r="QTR824" s="72"/>
      <c r="QTS824" s="72"/>
      <c r="QTT824" s="72"/>
      <c r="QTU824" s="72"/>
      <c r="QTV824" s="72"/>
      <c r="QTW824" s="72"/>
      <c r="QTX824" s="72"/>
      <c r="QTY824" s="72"/>
      <c r="QTZ824" s="72"/>
      <c r="QUA824" s="72"/>
      <c r="QUB824" s="72"/>
      <c r="QUC824" s="72"/>
      <c r="QUD824" s="72"/>
      <c r="QUE824" s="72"/>
      <c r="QUF824" s="72"/>
      <c r="QUG824" s="72"/>
      <c r="QUH824" s="72"/>
      <c r="QUI824" s="72"/>
      <c r="QUJ824" s="72"/>
      <c r="QUK824" s="72"/>
      <c r="QUL824" s="72"/>
      <c r="QUM824" s="72"/>
      <c r="QUN824" s="72"/>
      <c r="QUO824" s="72"/>
      <c r="QUP824" s="72"/>
      <c r="QUQ824" s="72"/>
      <c r="QUR824" s="72"/>
      <c r="QUS824" s="72"/>
      <c r="QUT824" s="72"/>
      <c r="QUU824" s="72"/>
      <c r="QUV824" s="72"/>
      <c r="QUW824" s="72"/>
      <c r="QUX824" s="72"/>
      <c r="QUY824" s="72"/>
      <c r="QUZ824" s="72"/>
      <c r="QVA824" s="72"/>
      <c r="QVB824" s="72"/>
      <c r="QVC824" s="72"/>
      <c r="QVD824" s="72"/>
      <c r="QVE824" s="72"/>
      <c r="QVF824" s="72"/>
      <c r="QVG824" s="72"/>
      <c r="QVH824" s="72"/>
      <c r="QVI824" s="72"/>
      <c r="QVJ824" s="72"/>
      <c r="QVK824" s="72"/>
      <c r="QVL824" s="72"/>
      <c r="QVM824" s="72"/>
      <c r="QVN824" s="72"/>
      <c r="QVO824" s="72"/>
      <c r="QVP824" s="72"/>
      <c r="QVQ824" s="72"/>
      <c r="QVR824" s="72"/>
      <c r="QVS824" s="72"/>
      <c r="QVT824" s="72"/>
      <c r="QVU824" s="72"/>
      <c r="QVV824" s="72"/>
      <c r="QVW824" s="72"/>
      <c r="QVX824" s="72"/>
      <c r="QVY824" s="72"/>
      <c r="QVZ824" s="72"/>
      <c r="QWA824" s="72"/>
      <c r="QWB824" s="72"/>
      <c r="QWC824" s="72"/>
      <c r="QWD824" s="72"/>
      <c r="QWE824" s="72"/>
      <c r="QWF824" s="72"/>
      <c r="QWG824" s="72"/>
      <c r="QWH824" s="72"/>
      <c r="QWI824" s="72"/>
      <c r="QWJ824" s="72"/>
      <c r="QWK824" s="72"/>
      <c r="QWL824" s="72"/>
      <c r="QWM824" s="72"/>
      <c r="QWN824" s="72"/>
      <c r="QWO824" s="72"/>
      <c r="QWP824" s="72"/>
      <c r="QWQ824" s="72"/>
      <c r="QWR824" s="72"/>
      <c r="QWS824" s="72"/>
      <c r="QWT824" s="72"/>
      <c r="QWU824" s="72"/>
      <c r="QWV824" s="72"/>
      <c r="QWW824" s="72"/>
      <c r="QWX824" s="72"/>
      <c r="QWY824" s="72"/>
      <c r="QWZ824" s="72"/>
      <c r="QXA824" s="72"/>
      <c r="QXB824" s="72"/>
      <c r="QXC824" s="72"/>
      <c r="QXD824" s="72"/>
      <c r="QXE824" s="72"/>
      <c r="QXF824" s="72"/>
      <c r="QXG824" s="72"/>
      <c r="QXH824" s="72"/>
      <c r="QXI824" s="72"/>
      <c r="QXJ824" s="72"/>
      <c r="QXK824" s="72"/>
      <c r="QXL824" s="72"/>
      <c r="QXM824" s="72"/>
      <c r="QXN824" s="72"/>
      <c r="QXO824" s="72"/>
      <c r="QXP824" s="72"/>
      <c r="QXQ824" s="72"/>
      <c r="QXR824" s="72"/>
      <c r="QXS824" s="72"/>
      <c r="QXT824" s="72"/>
      <c r="QXU824" s="72"/>
      <c r="QXV824" s="72"/>
      <c r="QXW824" s="72"/>
      <c r="QXX824" s="72"/>
      <c r="QXY824" s="72"/>
      <c r="QXZ824" s="72"/>
      <c r="QYA824" s="72"/>
      <c r="QYB824" s="72"/>
      <c r="QYC824" s="72"/>
      <c r="QYD824" s="72"/>
      <c r="QYE824" s="72"/>
      <c r="QYF824" s="72"/>
      <c r="QYG824" s="72"/>
      <c r="QYH824" s="72"/>
      <c r="QYI824" s="72"/>
      <c r="QYJ824" s="72"/>
      <c r="QYK824" s="72"/>
      <c r="QYL824" s="72"/>
      <c r="QYM824" s="72"/>
      <c r="QYN824" s="72"/>
      <c r="QYO824" s="72"/>
      <c r="QYP824" s="72"/>
      <c r="QYQ824" s="72"/>
      <c r="QYR824" s="72"/>
      <c r="QYS824" s="72"/>
      <c r="QYT824" s="72"/>
      <c r="QYU824" s="72"/>
      <c r="QYV824" s="72"/>
      <c r="QYW824" s="72"/>
      <c r="QYX824" s="72"/>
      <c r="QYY824" s="72"/>
      <c r="QYZ824" s="72"/>
      <c r="QZA824" s="72"/>
      <c r="QZB824" s="72"/>
      <c r="QZC824" s="72"/>
      <c r="QZD824" s="72"/>
      <c r="QZE824" s="72"/>
      <c r="QZF824" s="72"/>
      <c r="QZG824" s="72"/>
      <c r="QZH824" s="72"/>
      <c r="QZI824" s="72"/>
      <c r="QZJ824" s="72"/>
      <c r="QZK824" s="72"/>
      <c r="QZL824" s="72"/>
      <c r="QZM824" s="72"/>
      <c r="QZN824" s="72"/>
      <c r="QZO824" s="72"/>
      <c r="QZP824" s="72"/>
      <c r="QZQ824" s="72"/>
      <c r="QZR824" s="72"/>
      <c r="QZS824" s="72"/>
      <c r="QZT824" s="72"/>
      <c r="QZU824" s="72"/>
      <c r="QZV824" s="72"/>
      <c r="QZW824" s="72"/>
      <c r="QZX824" s="72"/>
      <c r="QZY824" s="72"/>
      <c r="QZZ824" s="72"/>
      <c r="RAA824" s="72"/>
      <c r="RAB824" s="72"/>
      <c r="RAC824" s="72"/>
      <c r="RAD824" s="72"/>
      <c r="RAE824" s="72"/>
      <c r="RAF824" s="72"/>
      <c r="RAG824" s="72"/>
      <c r="RAH824" s="72"/>
      <c r="RAI824" s="72"/>
      <c r="RAJ824" s="72"/>
      <c r="RAK824" s="72"/>
      <c r="RAL824" s="72"/>
      <c r="RAM824" s="72"/>
      <c r="RAN824" s="72"/>
      <c r="RAO824" s="72"/>
      <c r="RAP824" s="72"/>
      <c r="RAQ824" s="72"/>
      <c r="RAR824" s="72"/>
      <c r="RAS824" s="72"/>
      <c r="RAT824" s="72"/>
      <c r="RAU824" s="72"/>
      <c r="RAV824" s="72"/>
      <c r="RAW824" s="72"/>
      <c r="RAX824" s="72"/>
      <c r="RAY824" s="72"/>
      <c r="RAZ824" s="72"/>
      <c r="RBA824" s="72"/>
      <c r="RBB824" s="72"/>
      <c r="RBC824" s="72"/>
      <c r="RBD824" s="72"/>
      <c r="RBE824" s="72"/>
      <c r="RBF824" s="72"/>
      <c r="RBG824" s="72"/>
      <c r="RBH824" s="72"/>
      <c r="RBI824" s="72"/>
      <c r="RBJ824" s="72"/>
      <c r="RBK824" s="72"/>
      <c r="RBL824" s="72"/>
      <c r="RBM824" s="72"/>
      <c r="RBN824" s="72"/>
      <c r="RBO824" s="72"/>
      <c r="RBP824" s="72"/>
      <c r="RBQ824" s="72"/>
      <c r="RBR824" s="72"/>
      <c r="RBS824" s="72"/>
      <c r="RBT824" s="72"/>
      <c r="RBU824" s="72"/>
      <c r="RBV824" s="72"/>
      <c r="RBW824" s="72"/>
      <c r="RBX824" s="72"/>
      <c r="RBY824" s="72"/>
      <c r="RBZ824" s="72"/>
      <c r="RCA824" s="72"/>
      <c r="RCB824" s="72"/>
      <c r="RCC824" s="72"/>
      <c r="RCD824" s="72"/>
      <c r="RCE824" s="72"/>
      <c r="RCF824" s="72"/>
      <c r="RCG824" s="72"/>
      <c r="RCH824" s="72"/>
      <c r="RCI824" s="72"/>
      <c r="RCJ824" s="72"/>
      <c r="RCK824" s="72"/>
      <c r="RCL824" s="72"/>
      <c r="RCM824" s="72"/>
      <c r="RCN824" s="72"/>
      <c r="RCO824" s="72"/>
      <c r="RCP824" s="72"/>
      <c r="RCQ824" s="72"/>
      <c r="RCR824" s="72"/>
      <c r="RCS824" s="72"/>
      <c r="RCT824" s="72"/>
      <c r="RCU824" s="72"/>
      <c r="RCV824" s="72"/>
      <c r="RCW824" s="72"/>
      <c r="RCX824" s="72"/>
      <c r="RCY824" s="72"/>
      <c r="RCZ824" s="72"/>
      <c r="RDA824" s="72"/>
      <c r="RDB824" s="72"/>
      <c r="RDC824" s="72"/>
      <c r="RDD824" s="72"/>
      <c r="RDE824" s="72"/>
      <c r="RDF824" s="72"/>
      <c r="RDG824" s="72"/>
      <c r="RDH824" s="72"/>
      <c r="RDI824" s="72"/>
      <c r="RDJ824" s="72"/>
      <c r="RDK824" s="72"/>
      <c r="RDL824" s="72"/>
      <c r="RDM824" s="72"/>
      <c r="RDN824" s="72"/>
      <c r="RDO824" s="72"/>
      <c r="RDP824" s="72"/>
      <c r="RDQ824" s="72"/>
      <c r="RDR824" s="72"/>
      <c r="RDS824" s="72"/>
      <c r="RDT824" s="72"/>
      <c r="RDU824" s="72"/>
      <c r="RDV824" s="72"/>
      <c r="RDW824" s="72"/>
      <c r="RDX824" s="72"/>
      <c r="RDY824" s="72"/>
      <c r="RDZ824" s="72"/>
      <c r="REA824" s="72"/>
      <c r="REB824" s="72"/>
      <c r="REC824" s="72"/>
      <c r="RED824" s="72"/>
      <c r="REE824" s="72"/>
      <c r="REF824" s="72"/>
      <c r="REG824" s="72"/>
      <c r="REH824" s="72"/>
      <c r="REI824" s="72"/>
      <c r="REJ824" s="72"/>
      <c r="REK824" s="72"/>
      <c r="REL824" s="72"/>
      <c r="REM824" s="72"/>
      <c r="REN824" s="72"/>
      <c r="REO824" s="72"/>
      <c r="REP824" s="72"/>
      <c r="REQ824" s="72"/>
      <c r="RER824" s="72"/>
      <c r="RES824" s="72"/>
      <c r="RET824" s="72"/>
      <c r="REU824" s="72"/>
      <c r="REV824" s="72"/>
      <c r="REW824" s="72"/>
      <c r="REX824" s="72"/>
      <c r="REY824" s="72"/>
      <c r="REZ824" s="72"/>
      <c r="RFA824" s="72"/>
      <c r="RFB824" s="72"/>
      <c r="RFC824" s="72"/>
      <c r="RFD824" s="72"/>
      <c r="RFE824" s="72"/>
      <c r="RFF824" s="72"/>
      <c r="RFG824" s="72"/>
      <c r="RFH824" s="72"/>
      <c r="RFI824" s="72"/>
      <c r="RFJ824" s="72"/>
      <c r="RFK824" s="72"/>
      <c r="RFL824" s="72"/>
      <c r="RFM824" s="72"/>
      <c r="RFN824" s="72"/>
      <c r="RFO824" s="72"/>
      <c r="RFP824" s="72"/>
      <c r="RFQ824" s="72"/>
      <c r="RFR824" s="72"/>
      <c r="RFS824" s="72"/>
      <c r="RFT824" s="72"/>
      <c r="RFU824" s="72"/>
      <c r="RFV824" s="72"/>
      <c r="RFW824" s="72"/>
      <c r="RFX824" s="72"/>
      <c r="RFY824" s="72"/>
      <c r="RFZ824" s="72"/>
      <c r="RGA824" s="72"/>
      <c r="RGB824" s="72"/>
      <c r="RGC824" s="72"/>
      <c r="RGD824" s="72"/>
      <c r="RGE824" s="72"/>
      <c r="RGF824" s="72"/>
      <c r="RGG824" s="72"/>
      <c r="RGH824" s="72"/>
      <c r="RGI824" s="72"/>
      <c r="RGJ824" s="72"/>
      <c r="RGK824" s="72"/>
      <c r="RGL824" s="72"/>
      <c r="RGM824" s="72"/>
      <c r="RGN824" s="72"/>
      <c r="RGO824" s="72"/>
      <c r="RGP824" s="72"/>
      <c r="RGQ824" s="72"/>
      <c r="RGR824" s="72"/>
      <c r="RGS824" s="72"/>
      <c r="RGT824" s="72"/>
      <c r="RGU824" s="72"/>
      <c r="RGV824" s="72"/>
      <c r="RGW824" s="72"/>
      <c r="RGX824" s="72"/>
      <c r="RGY824" s="72"/>
      <c r="RGZ824" s="72"/>
      <c r="RHA824" s="72"/>
      <c r="RHB824" s="72"/>
      <c r="RHC824" s="72"/>
      <c r="RHD824" s="72"/>
      <c r="RHE824" s="72"/>
      <c r="RHF824" s="72"/>
      <c r="RHG824" s="72"/>
      <c r="RHH824" s="72"/>
      <c r="RHI824" s="72"/>
      <c r="RHJ824" s="72"/>
      <c r="RHK824" s="72"/>
      <c r="RHL824" s="72"/>
      <c r="RHM824" s="72"/>
      <c r="RHN824" s="72"/>
      <c r="RHO824" s="72"/>
      <c r="RHP824" s="72"/>
      <c r="RHQ824" s="72"/>
      <c r="RHR824" s="72"/>
      <c r="RHS824" s="72"/>
      <c r="RHT824" s="72"/>
      <c r="RHU824" s="72"/>
      <c r="RHV824" s="72"/>
      <c r="RHW824" s="72"/>
      <c r="RHX824" s="72"/>
      <c r="RHY824" s="72"/>
      <c r="RHZ824" s="72"/>
      <c r="RIA824" s="72"/>
      <c r="RIB824" s="72"/>
      <c r="RIC824" s="72"/>
      <c r="RID824" s="72"/>
      <c r="RIE824" s="72"/>
      <c r="RIF824" s="72"/>
      <c r="RIG824" s="72"/>
      <c r="RIH824" s="72"/>
      <c r="RII824" s="72"/>
      <c r="RIJ824" s="72"/>
      <c r="RIK824" s="72"/>
      <c r="RIL824" s="72"/>
      <c r="RIM824" s="72"/>
      <c r="RIN824" s="72"/>
      <c r="RIO824" s="72"/>
      <c r="RIP824" s="72"/>
      <c r="RIQ824" s="72"/>
      <c r="RIR824" s="72"/>
      <c r="RIS824" s="72"/>
      <c r="RIT824" s="72"/>
      <c r="RIU824" s="72"/>
      <c r="RIV824" s="72"/>
      <c r="RIW824" s="72"/>
      <c r="RIX824" s="72"/>
      <c r="RIY824" s="72"/>
      <c r="RIZ824" s="72"/>
      <c r="RJA824" s="72"/>
      <c r="RJB824" s="72"/>
      <c r="RJC824" s="72"/>
      <c r="RJD824" s="72"/>
      <c r="RJE824" s="72"/>
      <c r="RJF824" s="72"/>
      <c r="RJG824" s="72"/>
      <c r="RJH824" s="72"/>
      <c r="RJI824" s="72"/>
      <c r="RJJ824" s="72"/>
      <c r="RJK824" s="72"/>
      <c r="RJL824" s="72"/>
      <c r="RJM824" s="72"/>
      <c r="RJN824" s="72"/>
      <c r="RJO824" s="72"/>
      <c r="RJP824" s="72"/>
      <c r="RJQ824" s="72"/>
      <c r="RJR824" s="72"/>
      <c r="RJS824" s="72"/>
      <c r="RJT824" s="72"/>
      <c r="RJU824" s="72"/>
      <c r="RJV824" s="72"/>
      <c r="RJW824" s="72"/>
      <c r="RJX824" s="72"/>
      <c r="RJY824" s="72"/>
      <c r="RJZ824" s="72"/>
      <c r="RKA824" s="72"/>
      <c r="RKB824" s="72"/>
      <c r="RKC824" s="72"/>
      <c r="RKD824" s="72"/>
      <c r="RKE824" s="72"/>
      <c r="RKF824" s="72"/>
      <c r="RKG824" s="72"/>
      <c r="RKH824" s="72"/>
      <c r="RKI824" s="72"/>
      <c r="RKJ824" s="72"/>
      <c r="RKK824" s="72"/>
      <c r="RKL824" s="72"/>
      <c r="RKM824" s="72"/>
      <c r="RKN824" s="72"/>
      <c r="RKO824" s="72"/>
      <c r="RKP824" s="72"/>
      <c r="RKQ824" s="72"/>
      <c r="RKR824" s="72"/>
      <c r="RKS824" s="72"/>
      <c r="RKT824" s="72"/>
      <c r="RKU824" s="72"/>
      <c r="RKV824" s="72"/>
      <c r="RKW824" s="72"/>
      <c r="RKX824" s="72"/>
      <c r="RKY824" s="72"/>
      <c r="RKZ824" s="72"/>
      <c r="RLA824" s="72"/>
      <c r="RLB824" s="72"/>
      <c r="RLC824" s="72"/>
      <c r="RLD824" s="72"/>
      <c r="RLE824" s="72"/>
      <c r="RLF824" s="72"/>
      <c r="RLG824" s="72"/>
      <c r="RLH824" s="72"/>
      <c r="RLI824" s="72"/>
      <c r="RLJ824" s="72"/>
      <c r="RLK824" s="72"/>
      <c r="RLL824" s="72"/>
      <c r="RLM824" s="72"/>
      <c r="RLN824" s="72"/>
      <c r="RLO824" s="72"/>
      <c r="RLP824" s="72"/>
      <c r="RLQ824" s="72"/>
      <c r="RLR824" s="72"/>
      <c r="RLS824" s="72"/>
      <c r="RLT824" s="72"/>
      <c r="RLU824" s="72"/>
      <c r="RLV824" s="72"/>
      <c r="RLW824" s="72"/>
      <c r="RLX824" s="72"/>
      <c r="RLY824" s="72"/>
      <c r="RLZ824" s="72"/>
      <c r="RMA824" s="72"/>
      <c r="RMB824" s="72"/>
      <c r="RMC824" s="72"/>
      <c r="RMD824" s="72"/>
      <c r="RME824" s="72"/>
      <c r="RMF824" s="72"/>
      <c r="RMG824" s="72"/>
      <c r="RMH824" s="72"/>
      <c r="RMI824" s="72"/>
      <c r="RMJ824" s="72"/>
      <c r="RMK824" s="72"/>
      <c r="RML824" s="72"/>
      <c r="RMM824" s="72"/>
      <c r="RMN824" s="72"/>
      <c r="RMO824" s="72"/>
      <c r="RMP824" s="72"/>
      <c r="RMQ824" s="72"/>
      <c r="RMR824" s="72"/>
      <c r="RMS824" s="72"/>
      <c r="RMT824" s="72"/>
      <c r="RMU824" s="72"/>
      <c r="RMV824" s="72"/>
      <c r="RMW824" s="72"/>
      <c r="RMX824" s="72"/>
      <c r="RMY824" s="72"/>
      <c r="RMZ824" s="72"/>
      <c r="RNA824" s="72"/>
      <c r="RNB824" s="72"/>
      <c r="RNC824" s="72"/>
      <c r="RND824" s="72"/>
      <c r="RNE824" s="72"/>
      <c r="RNF824" s="72"/>
      <c r="RNG824" s="72"/>
      <c r="RNH824" s="72"/>
      <c r="RNI824" s="72"/>
      <c r="RNJ824" s="72"/>
      <c r="RNK824" s="72"/>
      <c r="RNL824" s="72"/>
      <c r="RNM824" s="72"/>
      <c r="RNN824" s="72"/>
      <c r="RNO824" s="72"/>
      <c r="RNP824" s="72"/>
      <c r="RNQ824" s="72"/>
      <c r="RNR824" s="72"/>
      <c r="RNS824" s="72"/>
      <c r="RNT824" s="72"/>
      <c r="RNU824" s="72"/>
      <c r="RNV824" s="72"/>
      <c r="RNW824" s="72"/>
      <c r="RNX824" s="72"/>
      <c r="RNY824" s="72"/>
      <c r="RNZ824" s="72"/>
      <c r="ROA824" s="72"/>
      <c r="ROB824" s="72"/>
      <c r="ROC824" s="72"/>
      <c r="ROD824" s="72"/>
      <c r="ROE824" s="72"/>
      <c r="ROF824" s="72"/>
      <c r="ROG824" s="72"/>
      <c r="ROH824" s="72"/>
      <c r="ROI824" s="72"/>
      <c r="ROJ824" s="72"/>
      <c r="ROK824" s="72"/>
      <c r="ROL824" s="72"/>
      <c r="ROM824" s="72"/>
      <c r="RON824" s="72"/>
      <c r="ROO824" s="72"/>
      <c r="ROP824" s="72"/>
      <c r="ROQ824" s="72"/>
      <c r="ROR824" s="72"/>
      <c r="ROS824" s="72"/>
      <c r="ROT824" s="72"/>
      <c r="ROU824" s="72"/>
      <c r="ROV824" s="72"/>
      <c r="ROW824" s="72"/>
      <c r="ROX824" s="72"/>
      <c r="ROY824" s="72"/>
      <c r="ROZ824" s="72"/>
      <c r="RPA824" s="72"/>
      <c r="RPB824" s="72"/>
      <c r="RPC824" s="72"/>
      <c r="RPD824" s="72"/>
      <c r="RPE824" s="72"/>
      <c r="RPF824" s="72"/>
      <c r="RPG824" s="72"/>
      <c r="RPH824" s="72"/>
      <c r="RPI824" s="72"/>
      <c r="RPJ824" s="72"/>
      <c r="RPK824" s="72"/>
      <c r="RPL824" s="72"/>
      <c r="RPM824" s="72"/>
      <c r="RPN824" s="72"/>
      <c r="RPO824" s="72"/>
      <c r="RPP824" s="72"/>
      <c r="RPQ824" s="72"/>
      <c r="RPR824" s="72"/>
      <c r="RPS824" s="72"/>
      <c r="RPT824" s="72"/>
      <c r="RPU824" s="72"/>
      <c r="RPV824" s="72"/>
      <c r="RPW824" s="72"/>
      <c r="RPX824" s="72"/>
      <c r="RPY824" s="72"/>
      <c r="RPZ824" s="72"/>
      <c r="RQA824" s="72"/>
      <c r="RQB824" s="72"/>
      <c r="RQC824" s="72"/>
      <c r="RQD824" s="72"/>
      <c r="RQE824" s="72"/>
      <c r="RQF824" s="72"/>
      <c r="RQG824" s="72"/>
      <c r="RQH824" s="72"/>
      <c r="RQI824" s="72"/>
      <c r="RQJ824" s="72"/>
      <c r="RQK824" s="72"/>
      <c r="RQL824" s="72"/>
      <c r="RQM824" s="72"/>
      <c r="RQN824" s="72"/>
      <c r="RQO824" s="72"/>
      <c r="RQP824" s="72"/>
      <c r="RQQ824" s="72"/>
      <c r="RQR824" s="72"/>
      <c r="RQS824" s="72"/>
      <c r="RQT824" s="72"/>
      <c r="RQU824" s="72"/>
      <c r="RQV824" s="72"/>
      <c r="RQW824" s="72"/>
      <c r="RQX824" s="72"/>
      <c r="RQY824" s="72"/>
      <c r="RQZ824" s="72"/>
      <c r="RRA824" s="72"/>
      <c r="RRB824" s="72"/>
      <c r="RRC824" s="72"/>
      <c r="RRD824" s="72"/>
      <c r="RRE824" s="72"/>
      <c r="RRF824" s="72"/>
      <c r="RRG824" s="72"/>
      <c r="RRH824" s="72"/>
      <c r="RRI824" s="72"/>
      <c r="RRJ824" s="72"/>
      <c r="RRK824" s="72"/>
      <c r="RRL824" s="72"/>
      <c r="RRM824" s="72"/>
      <c r="RRN824" s="72"/>
      <c r="RRO824" s="72"/>
      <c r="RRP824" s="72"/>
      <c r="RRQ824" s="72"/>
      <c r="RRR824" s="72"/>
      <c r="RRS824" s="72"/>
      <c r="RRT824" s="72"/>
      <c r="RRU824" s="72"/>
      <c r="RRV824" s="72"/>
      <c r="RRW824" s="72"/>
      <c r="RRX824" s="72"/>
      <c r="RRY824" s="72"/>
      <c r="RRZ824" s="72"/>
      <c r="RSA824" s="72"/>
      <c r="RSB824" s="72"/>
      <c r="RSC824" s="72"/>
      <c r="RSD824" s="72"/>
      <c r="RSE824" s="72"/>
      <c r="RSF824" s="72"/>
      <c r="RSG824" s="72"/>
      <c r="RSH824" s="72"/>
      <c r="RSI824" s="72"/>
      <c r="RSJ824" s="72"/>
      <c r="RSK824" s="72"/>
      <c r="RSL824" s="72"/>
      <c r="RSM824" s="72"/>
      <c r="RSN824" s="72"/>
      <c r="RSO824" s="72"/>
      <c r="RSP824" s="72"/>
      <c r="RSQ824" s="72"/>
      <c r="RSR824" s="72"/>
      <c r="RSS824" s="72"/>
      <c r="RST824" s="72"/>
      <c r="RSU824" s="72"/>
      <c r="RSV824" s="72"/>
      <c r="RSW824" s="72"/>
      <c r="RSX824" s="72"/>
      <c r="RSY824" s="72"/>
      <c r="RSZ824" s="72"/>
      <c r="RTA824" s="72"/>
      <c r="RTB824" s="72"/>
      <c r="RTC824" s="72"/>
      <c r="RTD824" s="72"/>
      <c r="RTE824" s="72"/>
      <c r="RTF824" s="72"/>
      <c r="RTG824" s="72"/>
      <c r="RTH824" s="72"/>
      <c r="RTI824" s="72"/>
      <c r="RTJ824" s="72"/>
      <c r="RTK824" s="72"/>
      <c r="RTL824" s="72"/>
      <c r="RTM824" s="72"/>
      <c r="RTN824" s="72"/>
      <c r="RTO824" s="72"/>
      <c r="RTP824" s="72"/>
      <c r="RTQ824" s="72"/>
      <c r="RTR824" s="72"/>
      <c r="RTS824" s="72"/>
      <c r="RTT824" s="72"/>
      <c r="RTU824" s="72"/>
      <c r="RTV824" s="72"/>
      <c r="RTW824" s="72"/>
      <c r="RTX824" s="72"/>
      <c r="RTY824" s="72"/>
      <c r="RTZ824" s="72"/>
      <c r="RUA824" s="72"/>
      <c r="RUB824" s="72"/>
      <c r="RUC824" s="72"/>
      <c r="RUD824" s="72"/>
      <c r="RUE824" s="72"/>
      <c r="RUF824" s="72"/>
      <c r="RUG824" s="72"/>
      <c r="RUH824" s="72"/>
      <c r="RUI824" s="72"/>
      <c r="RUJ824" s="72"/>
      <c r="RUK824" s="72"/>
      <c r="RUL824" s="72"/>
      <c r="RUM824" s="72"/>
      <c r="RUN824" s="72"/>
      <c r="RUO824" s="72"/>
      <c r="RUP824" s="72"/>
      <c r="RUQ824" s="72"/>
      <c r="RUR824" s="72"/>
      <c r="RUS824" s="72"/>
      <c r="RUT824" s="72"/>
      <c r="RUU824" s="72"/>
      <c r="RUV824" s="72"/>
      <c r="RUW824" s="72"/>
      <c r="RUX824" s="72"/>
      <c r="RUY824" s="72"/>
      <c r="RUZ824" s="72"/>
      <c r="RVA824" s="72"/>
      <c r="RVB824" s="72"/>
      <c r="RVC824" s="72"/>
      <c r="RVD824" s="72"/>
      <c r="RVE824" s="72"/>
      <c r="RVF824" s="72"/>
      <c r="RVG824" s="72"/>
      <c r="RVH824" s="72"/>
      <c r="RVI824" s="72"/>
      <c r="RVJ824" s="72"/>
      <c r="RVK824" s="72"/>
      <c r="RVL824" s="72"/>
      <c r="RVM824" s="72"/>
      <c r="RVN824" s="72"/>
      <c r="RVO824" s="72"/>
      <c r="RVP824" s="72"/>
      <c r="RVQ824" s="72"/>
      <c r="RVR824" s="72"/>
      <c r="RVS824" s="72"/>
      <c r="RVT824" s="72"/>
      <c r="RVU824" s="72"/>
      <c r="RVV824" s="72"/>
      <c r="RVW824" s="72"/>
      <c r="RVX824" s="72"/>
      <c r="RVY824" s="72"/>
      <c r="RVZ824" s="72"/>
      <c r="RWA824" s="72"/>
      <c r="RWB824" s="72"/>
      <c r="RWC824" s="72"/>
      <c r="RWD824" s="72"/>
      <c r="RWE824" s="72"/>
      <c r="RWF824" s="72"/>
      <c r="RWG824" s="72"/>
      <c r="RWH824" s="72"/>
      <c r="RWI824" s="72"/>
      <c r="RWJ824" s="72"/>
      <c r="RWK824" s="72"/>
      <c r="RWL824" s="72"/>
      <c r="RWM824" s="72"/>
      <c r="RWN824" s="72"/>
      <c r="RWO824" s="72"/>
      <c r="RWP824" s="72"/>
      <c r="RWQ824" s="72"/>
      <c r="RWR824" s="72"/>
      <c r="RWS824" s="72"/>
      <c r="RWT824" s="72"/>
      <c r="RWU824" s="72"/>
      <c r="RWV824" s="72"/>
      <c r="RWW824" s="72"/>
      <c r="RWX824" s="72"/>
      <c r="RWY824" s="72"/>
      <c r="RWZ824" s="72"/>
      <c r="RXA824" s="72"/>
      <c r="RXB824" s="72"/>
      <c r="RXC824" s="72"/>
      <c r="RXD824" s="72"/>
      <c r="RXE824" s="72"/>
      <c r="RXF824" s="72"/>
      <c r="RXG824" s="72"/>
      <c r="RXH824" s="72"/>
      <c r="RXI824" s="72"/>
      <c r="RXJ824" s="72"/>
      <c r="RXK824" s="72"/>
      <c r="RXL824" s="72"/>
      <c r="RXM824" s="72"/>
      <c r="RXN824" s="72"/>
      <c r="RXO824" s="72"/>
      <c r="RXP824" s="72"/>
      <c r="RXQ824" s="72"/>
      <c r="RXR824" s="72"/>
      <c r="RXS824" s="72"/>
      <c r="RXT824" s="72"/>
      <c r="RXU824" s="72"/>
      <c r="RXV824" s="72"/>
      <c r="RXW824" s="72"/>
      <c r="RXX824" s="72"/>
      <c r="RXY824" s="72"/>
      <c r="RXZ824" s="72"/>
      <c r="RYA824" s="72"/>
      <c r="RYB824" s="72"/>
      <c r="RYC824" s="72"/>
      <c r="RYD824" s="72"/>
      <c r="RYE824" s="72"/>
      <c r="RYF824" s="72"/>
      <c r="RYG824" s="72"/>
      <c r="RYH824" s="72"/>
      <c r="RYI824" s="72"/>
      <c r="RYJ824" s="72"/>
      <c r="RYK824" s="72"/>
      <c r="RYL824" s="72"/>
      <c r="RYM824" s="72"/>
      <c r="RYN824" s="72"/>
      <c r="RYO824" s="72"/>
      <c r="RYP824" s="72"/>
      <c r="RYQ824" s="72"/>
      <c r="RYR824" s="72"/>
      <c r="RYS824" s="72"/>
      <c r="RYT824" s="72"/>
      <c r="RYU824" s="72"/>
      <c r="RYV824" s="72"/>
      <c r="RYW824" s="72"/>
      <c r="RYX824" s="72"/>
      <c r="RYY824" s="72"/>
      <c r="RYZ824" s="72"/>
      <c r="RZA824" s="72"/>
      <c r="RZB824" s="72"/>
      <c r="RZC824" s="72"/>
      <c r="RZD824" s="72"/>
      <c r="RZE824" s="72"/>
      <c r="RZF824" s="72"/>
      <c r="RZG824" s="72"/>
      <c r="RZH824" s="72"/>
      <c r="RZI824" s="72"/>
      <c r="RZJ824" s="72"/>
      <c r="RZK824" s="72"/>
      <c r="RZL824" s="72"/>
      <c r="RZM824" s="72"/>
      <c r="RZN824" s="72"/>
      <c r="RZO824" s="72"/>
      <c r="RZP824" s="72"/>
      <c r="RZQ824" s="72"/>
      <c r="RZR824" s="72"/>
      <c r="RZS824" s="72"/>
      <c r="RZT824" s="72"/>
      <c r="RZU824" s="72"/>
      <c r="RZV824" s="72"/>
      <c r="RZW824" s="72"/>
      <c r="RZX824" s="72"/>
      <c r="RZY824" s="72"/>
      <c r="RZZ824" s="72"/>
      <c r="SAA824" s="72"/>
      <c r="SAB824" s="72"/>
      <c r="SAC824" s="72"/>
      <c r="SAD824" s="72"/>
      <c r="SAE824" s="72"/>
      <c r="SAF824" s="72"/>
      <c r="SAG824" s="72"/>
      <c r="SAH824" s="72"/>
      <c r="SAI824" s="72"/>
      <c r="SAJ824" s="72"/>
      <c r="SAK824" s="72"/>
      <c r="SAL824" s="72"/>
      <c r="SAM824" s="72"/>
      <c r="SAN824" s="72"/>
      <c r="SAO824" s="72"/>
      <c r="SAP824" s="72"/>
      <c r="SAQ824" s="72"/>
      <c r="SAR824" s="72"/>
      <c r="SAS824" s="72"/>
      <c r="SAT824" s="72"/>
      <c r="SAU824" s="72"/>
      <c r="SAV824" s="72"/>
      <c r="SAW824" s="72"/>
      <c r="SAX824" s="72"/>
      <c r="SAY824" s="72"/>
      <c r="SAZ824" s="72"/>
      <c r="SBA824" s="72"/>
      <c r="SBB824" s="72"/>
      <c r="SBC824" s="72"/>
      <c r="SBD824" s="72"/>
      <c r="SBE824" s="72"/>
      <c r="SBF824" s="72"/>
      <c r="SBG824" s="72"/>
      <c r="SBH824" s="72"/>
      <c r="SBI824" s="72"/>
      <c r="SBJ824" s="72"/>
      <c r="SBK824" s="72"/>
      <c r="SBL824" s="72"/>
      <c r="SBM824" s="72"/>
      <c r="SBN824" s="72"/>
      <c r="SBO824" s="72"/>
      <c r="SBP824" s="72"/>
      <c r="SBQ824" s="72"/>
      <c r="SBR824" s="72"/>
      <c r="SBS824" s="72"/>
      <c r="SBT824" s="72"/>
      <c r="SBU824" s="72"/>
      <c r="SBV824" s="72"/>
      <c r="SBW824" s="72"/>
      <c r="SBX824" s="72"/>
      <c r="SBY824" s="72"/>
      <c r="SBZ824" s="72"/>
      <c r="SCA824" s="72"/>
      <c r="SCB824" s="72"/>
      <c r="SCC824" s="72"/>
      <c r="SCD824" s="72"/>
      <c r="SCE824" s="72"/>
      <c r="SCF824" s="72"/>
      <c r="SCG824" s="72"/>
      <c r="SCH824" s="72"/>
      <c r="SCI824" s="72"/>
      <c r="SCJ824" s="72"/>
      <c r="SCK824" s="72"/>
      <c r="SCL824" s="72"/>
      <c r="SCM824" s="72"/>
      <c r="SCN824" s="72"/>
      <c r="SCO824" s="72"/>
      <c r="SCP824" s="72"/>
      <c r="SCQ824" s="72"/>
      <c r="SCR824" s="72"/>
      <c r="SCS824" s="72"/>
      <c r="SCT824" s="72"/>
      <c r="SCU824" s="72"/>
      <c r="SCV824" s="72"/>
      <c r="SCW824" s="72"/>
      <c r="SCX824" s="72"/>
      <c r="SCY824" s="72"/>
      <c r="SCZ824" s="72"/>
      <c r="SDA824" s="72"/>
      <c r="SDB824" s="72"/>
      <c r="SDC824" s="72"/>
      <c r="SDD824" s="72"/>
      <c r="SDE824" s="72"/>
      <c r="SDF824" s="72"/>
      <c r="SDG824" s="72"/>
      <c r="SDH824" s="72"/>
      <c r="SDI824" s="72"/>
      <c r="SDJ824" s="72"/>
      <c r="SDK824" s="72"/>
      <c r="SDL824" s="72"/>
      <c r="SDM824" s="72"/>
      <c r="SDN824" s="72"/>
      <c r="SDO824" s="72"/>
      <c r="SDP824" s="72"/>
      <c r="SDQ824" s="72"/>
      <c r="SDR824" s="72"/>
      <c r="SDS824" s="72"/>
      <c r="SDT824" s="72"/>
      <c r="SDU824" s="72"/>
      <c r="SDV824" s="72"/>
      <c r="SDW824" s="72"/>
      <c r="SDX824" s="72"/>
      <c r="SDY824" s="72"/>
      <c r="SDZ824" s="72"/>
      <c r="SEA824" s="72"/>
      <c r="SEB824" s="72"/>
      <c r="SEC824" s="72"/>
      <c r="SED824" s="72"/>
      <c r="SEE824" s="72"/>
      <c r="SEF824" s="72"/>
      <c r="SEG824" s="72"/>
      <c r="SEH824" s="72"/>
      <c r="SEI824" s="72"/>
      <c r="SEJ824" s="72"/>
      <c r="SEK824" s="72"/>
      <c r="SEL824" s="72"/>
      <c r="SEM824" s="72"/>
      <c r="SEN824" s="72"/>
      <c r="SEO824" s="72"/>
      <c r="SEP824" s="72"/>
      <c r="SEQ824" s="72"/>
      <c r="SER824" s="72"/>
      <c r="SES824" s="72"/>
      <c r="SET824" s="72"/>
      <c r="SEU824" s="72"/>
      <c r="SEV824" s="72"/>
      <c r="SEW824" s="72"/>
      <c r="SEX824" s="72"/>
      <c r="SEY824" s="72"/>
      <c r="SEZ824" s="72"/>
      <c r="SFA824" s="72"/>
      <c r="SFB824" s="72"/>
      <c r="SFC824" s="72"/>
      <c r="SFD824" s="72"/>
      <c r="SFE824" s="72"/>
      <c r="SFF824" s="72"/>
      <c r="SFG824" s="72"/>
      <c r="SFH824" s="72"/>
      <c r="SFI824" s="72"/>
      <c r="SFJ824" s="72"/>
      <c r="SFK824" s="72"/>
      <c r="SFL824" s="72"/>
      <c r="SFM824" s="72"/>
      <c r="SFN824" s="72"/>
      <c r="SFO824" s="72"/>
      <c r="SFP824" s="72"/>
      <c r="SFQ824" s="72"/>
      <c r="SFR824" s="72"/>
      <c r="SFS824" s="72"/>
      <c r="SFT824" s="72"/>
      <c r="SFU824" s="72"/>
      <c r="SFV824" s="72"/>
      <c r="SFW824" s="72"/>
      <c r="SFX824" s="72"/>
      <c r="SFY824" s="72"/>
      <c r="SFZ824" s="72"/>
      <c r="SGA824" s="72"/>
      <c r="SGB824" s="72"/>
      <c r="SGC824" s="72"/>
      <c r="SGD824" s="72"/>
      <c r="SGE824" s="72"/>
      <c r="SGF824" s="72"/>
      <c r="SGG824" s="72"/>
      <c r="SGH824" s="72"/>
      <c r="SGI824" s="72"/>
      <c r="SGJ824" s="72"/>
      <c r="SGK824" s="72"/>
      <c r="SGL824" s="72"/>
      <c r="SGM824" s="72"/>
      <c r="SGN824" s="72"/>
      <c r="SGO824" s="72"/>
      <c r="SGP824" s="72"/>
      <c r="SGQ824" s="72"/>
      <c r="SGR824" s="72"/>
      <c r="SGS824" s="72"/>
      <c r="SGT824" s="72"/>
      <c r="SGU824" s="72"/>
      <c r="SGV824" s="72"/>
      <c r="SGW824" s="72"/>
      <c r="SGX824" s="72"/>
      <c r="SGY824" s="72"/>
      <c r="SGZ824" s="72"/>
      <c r="SHA824" s="72"/>
      <c r="SHB824" s="72"/>
      <c r="SHC824" s="72"/>
      <c r="SHD824" s="72"/>
      <c r="SHE824" s="72"/>
      <c r="SHF824" s="72"/>
      <c r="SHG824" s="72"/>
      <c r="SHH824" s="72"/>
      <c r="SHI824" s="72"/>
      <c r="SHJ824" s="72"/>
      <c r="SHK824" s="72"/>
      <c r="SHL824" s="72"/>
      <c r="SHM824" s="72"/>
      <c r="SHN824" s="72"/>
      <c r="SHO824" s="72"/>
      <c r="SHP824" s="72"/>
      <c r="SHQ824" s="72"/>
      <c r="SHR824" s="72"/>
      <c r="SHS824" s="72"/>
      <c r="SHT824" s="72"/>
      <c r="SHU824" s="72"/>
      <c r="SHV824" s="72"/>
      <c r="SHW824" s="72"/>
      <c r="SHX824" s="72"/>
      <c r="SHY824" s="72"/>
      <c r="SHZ824" s="72"/>
      <c r="SIA824" s="72"/>
      <c r="SIB824" s="72"/>
      <c r="SIC824" s="72"/>
      <c r="SID824" s="72"/>
      <c r="SIE824" s="72"/>
      <c r="SIF824" s="72"/>
      <c r="SIG824" s="72"/>
      <c r="SIH824" s="72"/>
      <c r="SII824" s="72"/>
      <c r="SIJ824" s="72"/>
      <c r="SIK824" s="72"/>
      <c r="SIL824" s="72"/>
      <c r="SIM824" s="72"/>
      <c r="SIN824" s="72"/>
      <c r="SIO824" s="72"/>
      <c r="SIP824" s="72"/>
      <c r="SIQ824" s="72"/>
      <c r="SIR824" s="72"/>
      <c r="SIS824" s="72"/>
      <c r="SIT824" s="72"/>
      <c r="SIU824" s="72"/>
      <c r="SIV824" s="72"/>
      <c r="SIW824" s="72"/>
      <c r="SIX824" s="72"/>
      <c r="SIY824" s="72"/>
      <c r="SIZ824" s="72"/>
      <c r="SJA824" s="72"/>
      <c r="SJB824" s="72"/>
      <c r="SJC824" s="72"/>
      <c r="SJD824" s="72"/>
      <c r="SJE824" s="72"/>
      <c r="SJF824" s="72"/>
      <c r="SJG824" s="72"/>
      <c r="SJH824" s="72"/>
      <c r="SJI824" s="72"/>
      <c r="SJJ824" s="72"/>
      <c r="SJK824" s="72"/>
      <c r="SJL824" s="72"/>
      <c r="SJM824" s="72"/>
      <c r="SJN824" s="72"/>
      <c r="SJO824" s="72"/>
      <c r="SJP824" s="72"/>
      <c r="SJQ824" s="72"/>
      <c r="SJR824" s="72"/>
      <c r="SJS824" s="72"/>
      <c r="SJT824" s="72"/>
      <c r="SJU824" s="72"/>
      <c r="SJV824" s="72"/>
      <c r="SJW824" s="72"/>
      <c r="SJX824" s="72"/>
      <c r="SJY824" s="72"/>
      <c r="SJZ824" s="72"/>
      <c r="SKA824" s="72"/>
      <c r="SKB824" s="72"/>
      <c r="SKC824" s="72"/>
      <c r="SKD824" s="72"/>
      <c r="SKE824" s="72"/>
      <c r="SKF824" s="72"/>
      <c r="SKG824" s="72"/>
      <c r="SKH824" s="72"/>
      <c r="SKI824" s="72"/>
      <c r="SKJ824" s="72"/>
      <c r="SKK824" s="72"/>
      <c r="SKL824" s="72"/>
      <c r="SKM824" s="72"/>
      <c r="SKN824" s="72"/>
      <c r="SKO824" s="72"/>
      <c r="SKP824" s="72"/>
      <c r="SKQ824" s="72"/>
      <c r="SKR824" s="72"/>
      <c r="SKS824" s="72"/>
      <c r="SKT824" s="72"/>
      <c r="SKU824" s="72"/>
      <c r="SKV824" s="72"/>
      <c r="SKW824" s="72"/>
      <c r="SKX824" s="72"/>
      <c r="SKY824" s="72"/>
      <c r="SKZ824" s="72"/>
      <c r="SLA824" s="72"/>
      <c r="SLB824" s="72"/>
      <c r="SLC824" s="72"/>
      <c r="SLD824" s="72"/>
      <c r="SLE824" s="72"/>
      <c r="SLF824" s="72"/>
      <c r="SLG824" s="72"/>
      <c r="SLH824" s="72"/>
      <c r="SLI824" s="72"/>
      <c r="SLJ824" s="72"/>
      <c r="SLK824" s="72"/>
      <c r="SLL824" s="72"/>
      <c r="SLM824" s="72"/>
      <c r="SLN824" s="72"/>
      <c r="SLO824" s="72"/>
      <c r="SLP824" s="72"/>
      <c r="SLQ824" s="72"/>
      <c r="SLR824" s="72"/>
      <c r="SLS824" s="72"/>
      <c r="SLT824" s="72"/>
      <c r="SLU824" s="72"/>
      <c r="SLV824" s="72"/>
      <c r="SLW824" s="72"/>
      <c r="SLX824" s="72"/>
      <c r="SLY824" s="72"/>
      <c r="SLZ824" s="72"/>
      <c r="SMA824" s="72"/>
      <c r="SMB824" s="72"/>
      <c r="SMC824" s="72"/>
      <c r="SMD824" s="72"/>
      <c r="SME824" s="72"/>
      <c r="SMF824" s="72"/>
      <c r="SMG824" s="72"/>
      <c r="SMH824" s="72"/>
      <c r="SMI824" s="72"/>
      <c r="SMJ824" s="72"/>
      <c r="SMK824" s="72"/>
      <c r="SML824" s="72"/>
      <c r="SMM824" s="72"/>
      <c r="SMN824" s="72"/>
      <c r="SMO824" s="72"/>
      <c r="SMP824" s="72"/>
      <c r="SMQ824" s="72"/>
      <c r="SMR824" s="72"/>
      <c r="SMS824" s="72"/>
      <c r="SMT824" s="72"/>
      <c r="SMU824" s="72"/>
      <c r="SMV824" s="72"/>
      <c r="SMW824" s="72"/>
      <c r="SMX824" s="72"/>
      <c r="SMY824" s="72"/>
      <c r="SMZ824" s="72"/>
      <c r="SNA824" s="72"/>
      <c r="SNB824" s="72"/>
      <c r="SNC824" s="72"/>
      <c r="SND824" s="72"/>
      <c r="SNE824" s="72"/>
      <c r="SNF824" s="72"/>
      <c r="SNG824" s="72"/>
      <c r="SNH824" s="72"/>
      <c r="SNI824" s="72"/>
      <c r="SNJ824" s="72"/>
      <c r="SNK824" s="72"/>
      <c r="SNL824" s="72"/>
      <c r="SNM824" s="72"/>
      <c r="SNN824" s="72"/>
      <c r="SNO824" s="72"/>
      <c r="SNP824" s="72"/>
      <c r="SNQ824" s="72"/>
      <c r="SNR824" s="72"/>
      <c r="SNS824" s="72"/>
      <c r="SNT824" s="72"/>
      <c r="SNU824" s="72"/>
      <c r="SNV824" s="72"/>
      <c r="SNW824" s="72"/>
      <c r="SNX824" s="72"/>
      <c r="SNY824" s="72"/>
      <c r="SNZ824" s="72"/>
      <c r="SOA824" s="72"/>
      <c r="SOB824" s="72"/>
      <c r="SOC824" s="72"/>
      <c r="SOD824" s="72"/>
      <c r="SOE824" s="72"/>
      <c r="SOF824" s="72"/>
      <c r="SOG824" s="72"/>
      <c r="SOH824" s="72"/>
      <c r="SOI824" s="72"/>
      <c r="SOJ824" s="72"/>
      <c r="SOK824" s="72"/>
      <c r="SOL824" s="72"/>
      <c r="SOM824" s="72"/>
      <c r="SON824" s="72"/>
      <c r="SOO824" s="72"/>
      <c r="SOP824" s="72"/>
      <c r="SOQ824" s="72"/>
      <c r="SOR824" s="72"/>
      <c r="SOS824" s="72"/>
      <c r="SOT824" s="72"/>
      <c r="SOU824" s="72"/>
      <c r="SOV824" s="72"/>
      <c r="SOW824" s="72"/>
      <c r="SOX824" s="72"/>
      <c r="SOY824" s="72"/>
      <c r="SOZ824" s="72"/>
      <c r="SPA824" s="72"/>
      <c r="SPB824" s="72"/>
      <c r="SPC824" s="72"/>
      <c r="SPD824" s="72"/>
      <c r="SPE824" s="72"/>
      <c r="SPF824" s="72"/>
      <c r="SPG824" s="72"/>
      <c r="SPH824" s="72"/>
      <c r="SPI824" s="72"/>
      <c r="SPJ824" s="72"/>
      <c r="SPK824" s="72"/>
      <c r="SPL824" s="72"/>
      <c r="SPM824" s="72"/>
      <c r="SPN824" s="72"/>
      <c r="SPO824" s="72"/>
      <c r="SPP824" s="72"/>
      <c r="SPQ824" s="72"/>
      <c r="SPR824" s="72"/>
      <c r="SPS824" s="72"/>
      <c r="SPT824" s="72"/>
      <c r="SPU824" s="72"/>
      <c r="SPV824" s="72"/>
      <c r="SPW824" s="72"/>
      <c r="SPX824" s="72"/>
      <c r="SPY824" s="72"/>
      <c r="SPZ824" s="72"/>
      <c r="SQA824" s="72"/>
      <c r="SQB824" s="72"/>
      <c r="SQC824" s="72"/>
      <c r="SQD824" s="72"/>
      <c r="SQE824" s="72"/>
      <c r="SQF824" s="72"/>
      <c r="SQG824" s="72"/>
      <c r="SQH824" s="72"/>
      <c r="SQI824" s="72"/>
      <c r="SQJ824" s="72"/>
      <c r="SQK824" s="72"/>
      <c r="SQL824" s="72"/>
      <c r="SQM824" s="72"/>
      <c r="SQN824" s="72"/>
      <c r="SQO824" s="72"/>
      <c r="SQP824" s="72"/>
      <c r="SQQ824" s="72"/>
      <c r="SQR824" s="72"/>
      <c r="SQS824" s="72"/>
      <c r="SQT824" s="72"/>
      <c r="SQU824" s="72"/>
      <c r="SQV824" s="72"/>
      <c r="SQW824" s="72"/>
      <c r="SQX824" s="72"/>
      <c r="SQY824" s="72"/>
      <c r="SQZ824" s="72"/>
      <c r="SRA824" s="72"/>
      <c r="SRB824" s="72"/>
      <c r="SRC824" s="72"/>
      <c r="SRD824" s="72"/>
      <c r="SRE824" s="72"/>
      <c r="SRF824" s="72"/>
      <c r="SRG824" s="72"/>
      <c r="SRH824" s="72"/>
      <c r="SRI824" s="72"/>
      <c r="SRJ824" s="72"/>
      <c r="SRK824" s="72"/>
      <c r="SRL824" s="72"/>
      <c r="SRM824" s="72"/>
      <c r="SRN824" s="72"/>
      <c r="SRO824" s="72"/>
      <c r="SRP824" s="72"/>
      <c r="SRQ824" s="72"/>
      <c r="SRR824" s="72"/>
      <c r="SRS824" s="72"/>
      <c r="SRT824" s="72"/>
      <c r="SRU824" s="72"/>
      <c r="SRV824" s="72"/>
      <c r="SRW824" s="72"/>
      <c r="SRX824" s="72"/>
      <c r="SRY824" s="72"/>
      <c r="SRZ824" s="72"/>
      <c r="SSA824" s="72"/>
      <c r="SSB824" s="72"/>
      <c r="SSC824" s="72"/>
      <c r="SSD824" s="72"/>
      <c r="SSE824" s="72"/>
      <c r="SSF824" s="72"/>
      <c r="SSG824" s="72"/>
      <c r="SSH824" s="72"/>
      <c r="SSI824" s="72"/>
      <c r="SSJ824" s="72"/>
      <c r="SSK824" s="72"/>
      <c r="SSL824" s="72"/>
      <c r="SSM824" s="72"/>
      <c r="SSN824" s="72"/>
      <c r="SSO824" s="72"/>
      <c r="SSP824" s="72"/>
      <c r="SSQ824" s="72"/>
      <c r="SSR824" s="72"/>
      <c r="SSS824" s="72"/>
      <c r="SST824" s="72"/>
      <c r="SSU824" s="72"/>
      <c r="SSV824" s="72"/>
      <c r="SSW824" s="72"/>
      <c r="SSX824" s="72"/>
      <c r="SSY824" s="72"/>
      <c r="SSZ824" s="72"/>
      <c r="STA824" s="72"/>
      <c r="STB824" s="72"/>
      <c r="STC824" s="72"/>
      <c r="STD824" s="72"/>
      <c r="STE824" s="72"/>
      <c r="STF824" s="72"/>
      <c r="STG824" s="72"/>
      <c r="STH824" s="72"/>
      <c r="STI824" s="72"/>
      <c r="STJ824" s="72"/>
      <c r="STK824" s="72"/>
      <c r="STL824" s="72"/>
      <c r="STM824" s="72"/>
      <c r="STN824" s="72"/>
      <c r="STO824" s="72"/>
      <c r="STP824" s="72"/>
      <c r="STQ824" s="72"/>
      <c r="STR824" s="72"/>
      <c r="STS824" s="72"/>
      <c r="STT824" s="72"/>
      <c r="STU824" s="72"/>
      <c r="STV824" s="72"/>
      <c r="STW824" s="72"/>
      <c r="STX824" s="72"/>
      <c r="STY824" s="72"/>
      <c r="STZ824" s="72"/>
      <c r="SUA824" s="72"/>
      <c r="SUB824" s="72"/>
      <c r="SUC824" s="72"/>
      <c r="SUD824" s="72"/>
      <c r="SUE824" s="72"/>
      <c r="SUF824" s="72"/>
      <c r="SUG824" s="72"/>
      <c r="SUH824" s="72"/>
      <c r="SUI824" s="72"/>
      <c r="SUJ824" s="72"/>
      <c r="SUK824" s="72"/>
      <c r="SUL824" s="72"/>
      <c r="SUM824" s="72"/>
      <c r="SUN824" s="72"/>
      <c r="SUO824" s="72"/>
      <c r="SUP824" s="72"/>
      <c r="SUQ824" s="72"/>
      <c r="SUR824" s="72"/>
      <c r="SUS824" s="72"/>
      <c r="SUT824" s="72"/>
      <c r="SUU824" s="72"/>
      <c r="SUV824" s="72"/>
      <c r="SUW824" s="72"/>
      <c r="SUX824" s="72"/>
      <c r="SUY824" s="72"/>
      <c r="SUZ824" s="72"/>
      <c r="SVA824" s="72"/>
      <c r="SVB824" s="72"/>
      <c r="SVC824" s="72"/>
      <c r="SVD824" s="72"/>
      <c r="SVE824" s="72"/>
      <c r="SVF824" s="72"/>
      <c r="SVG824" s="72"/>
      <c r="SVH824" s="72"/>
      <c r="SVI824" s="72"/>
      <c r="SVJ824" s="72"/>
      <c r="SVK824" s="72"/>
      <c r="SVL824" s="72"/>
      <c r="SVM824" s="72"/>
      <c r="SVN824" s="72"/>
      <c r="SVO824" s="72"/>
      <c r="SVP824" s="72"/>
      <c r="SVQ824" s="72"/>
      <c r="SVR824" s="72"/>
      <c r="SVS824" s="72"/>
      <c r="SVT824" s="72"/>
      <c r="SVU824" s="72"/>
      <c r="SVV824" s="72"/>
      <c r="SVW824" s="72"/>
      <c r="SVX824" s="72"/>
      <c r="SVY824" s="72"/>
      <c r="SVZ824" s="72"/>
      <c r="SWA824" s="72"/>
      <c r="SWB824" s="72"/>
      <c r="SWC824" s="72"/>
      <c r="SWD824" s="72"/>
      <c r="SWE824" s="72"/>
      <c r="SWF824" s="72"/>
      <c r="SWG824" s="72"/>
      <c r="SWH824" s="72"/>
      <c r="SWI824" s="72"/>
      <c r="SWJ824" s="72"/>
      <c r="SWK824" s="72"/>
      <c r="SWL824" s="72"/>
      <c r="SWM824" s="72"/>
      <c r="SWN824" s="72"/>
      <c r="SWO824" s="72"/>
      <c r="SWP824" s="72"/>
      <c r="SWQ824" s="72"/>
      <c r="SWR824" s="72"/>
      <c r="SWS824" s="72"/>
      <c r="SWT824" s="72"/>
      <c r="SWU824" s="72"/>
      <c r="SWV824" s="72"/>
      <c r="SWW824" s="72"/>
      <c r="SWX824" s="72"/>
      <c r="SWY824" s="72"/>
      <c r="SWZ824" s="72"/>
      <c r="SXA824" s="72"/>
      <c r="SXB824" s="72"/>
      <c r="SXC824" s="72"/>
      <c r="SXD824" s="72"/>
      <c r="SXE824" s="72"/>
      <c r="SXF824" s="72"/>
      <c r="SXG824" s="72"/>
      <c r="SXH824" s="72"/>
      <c r="SXI824" s="72"/>
      <c r="SXJ824" s="72"/>
      <c r="SXK824" s="72"/>
      <c r="SXL824" s="72"/>
      <c r="SXM824" s="72"/>
      <c r="SXN824" s="72"/>
      <c r="SXO824" s="72"/>
      <c r="SXP824" s="72"/>
      <c r="SXQ824" s="72"/>
      <c r="SXR824" s="72"/>
      <c r="SXS824" s="72"/>
      <c r="SXT824" s="72"/>
      <c r="SXU824" s="72"/>
      <c r="SXV824" s="72"/>
      <c r="SXW824" s="72"/>
      <c r="SXX824" s="72"/>
      <c r="SXY824" s="72"/>
      <c r="SXZ824" s="72"/>
      <c r="SYA824" s="72"/>
      <c r="SYB824" s="72"/>
      <c r="SYC824" s="72"/>
      <c r="SYD824" s="72"/>
      <c r="SYE824" s="72"/>
      <c r="SYF824" s="72"/>
      <c r="SYG824" s="72"/>
      <c r="SYH824" s="72"/>
      <c r="SYI824" s="72"/>
      <c r="SYJ824" s="72"/>
      <c r="SYK824" s="72"/>
      <c r="SYL824" s="72"/>
      <c r="SYM824" s="72"/>
      <c r="SYN824" s="72"/>
      <c r="SYO824" s="72"/>
      <c r="SYP824" s="72"/>
      <c r="SYQ824" s="72"/>
      <c r="SYR824" s="72"/>
      <c r="SYS824" s="72"/>
      <c r="SYT824" s="72"/>
      <c r="SYU824" s="72"/>
      <c r="SYV824" s="72"/>
      <c r="SYW824" s="72"/>
      <c r="SYX824" s="72"/>
      <c r="SYY824" s="72"/>
      <c r="SYZ824" s="72"/>
      <c r="SZA824" s="72"/>
      <c r="SZB824" s="72"/>
      <c r="SZC824" s="72"/>
      <c r="SZD824" s="72"/>
      <c r="SZE824" s="72"/>
      <c r="SZF824" s="72"/>
      <c r="SZG824" s="72"/>
      <c r="SZH824" s="72"/>
      <c r="SZI824" s="72"/>
      <c r="SZJ824" s="72"/>
      <c r="SZK824" s="72"/>
      <c r="SZL824" s="72"/>
      <c r="SZM824" s="72"/>
      <c r="SZN824" s="72"/>
      <c r="SZO824" s="72"/>
      <c r="SZP824" s="72"/>
      <c r="SZQ824" s="72"/>
      <c r="SZR824" s="72"/>
      <c r="SZS824" s="72"/>
      <c r="SZT824" s="72"/>
      <c r="SZU824" s="72"/>
      <c r="SZV824" s="72"/>
      <c r="SZW824" s="72"/>
      <c r="SZX824" s="72"/>
      <c r="SZY824" s="72"/>
      <c r="SZZ824" s="72"/>
      <c r="TAA824" s="72"/>
      <c r="TAB824" s="72"/>
      <c r="TAC824" s="72"/>
      <c r="TAD824" s="72"/>
      <c r="TAE824" s="72"/>
      <c r="TAF824" s="72"/>
      <c r="TAG824" s="72"/>
      <c r="TAH824" s="72"/>
      <c r="TAI824" s="72"/>
      <c r="TAJ824" s="72"/>
      <c r="TAK824" s="72"/>
      <c r="TAL824" s="72"/>
      <c r="TAM824" s="72"/>
      <c r="TAN824" s="72"/>
      <c r="TAO824" s="72"/>
      <c r="TAP824" s="72"/>
      <c r="TAQ824" s="72"/>
      <c r="TAR824" s="72"/>
      <c r="TAS824" s="72"/>
      <c r="TAT824" s="72"/>
      <c r="TAU824" s="72"/>
      <c r="TAV824" s="72"/>
      <c r="TAW824" s="72"/>
      <c r="TAX824" s="72"/>
      <c r="TAY824" s="72"/>
      <c r="TAZ824" s="72"/>
      <c r="TBA824" s="72"/>
      <c r="TBB824" s="72"/>
      <c r="TBC824" s="72"/>
      <c r="TBD824" s="72"/>
      <c r="TBE824" s="72"/>
      <c r="TBF824" s="72"/>
      <c r="TBG824" s="72"/>
      <c r="TBH824" s="72"/>
      <c r="TBI824" s="72"/>
      <c r="TBJ824" s="72"/>
      <c r="TBK824" s="72"/>
      <c r="TBL824" s="72"/>
      <c r="TBM824" s="72"/>
      <c r="TBN824" s="72"/>
      <c r="TBO824" s="72"/>
      <c r="TBP824" s="72"/>
      <c r="TBQ824" s="72"/>
      <c r="TBR824" s="72"/>
      <c r="TBS824" s="72"/>
      <c r="TBT824" s="72"/>
      <c r="TBU824" s="72"/>
      <c r="TBV824" s="72"/>
      <c r="TBW824" s="72"/>
      <c r="TBX824" s="72"/>
      <c r="TBY824" s="72"/>
      <c r="TBZ824" s="72"/>
      <c r="TCA824" s="72"/>
      <c r="TCB824" s="72"/>
      <c r="TCC824" s="72"/>
      <c r="TCD824" s="72"/>
      <c r="TCE824" s="72"/>
      <c r="TCF824" s="72"/>
      <c r="TCG824" s="72"/>
      <c r="TCH824" s="72"/>
      <c r="TCI824" s="72"/>
      <c r="TCJ824" s="72"/>
      <c r="TCK824" s="72"/>
      <c r="TCL824" s="72"/>
      <c r="TCM824" s="72"/>
      <c r="TCN824" s="72"/>
      <c r="TCO824" s="72"/>
      <c r="TCP824" s="72"/>
      <c r="TCQ824" s="72"/>
      <c r="TCR824" s="72"/>
      <c r="TCS824" s="72"/>
      <c r="TCT824" s="72"/>
      <c r="TCU824" s="72"/>
      <c r="TCV824" s="72"/>
      <c r="TCW824" s="72"/>
      <c r="TCX824" s="72"/>
      <c r="TCY824" s="72"/>
      <c r="TCZ824" s="72"/>
      <c r="TDA824" s="72"/>
      <c r="TDB824" s="72"/>
      <c r="TDC824" s="72"/>
      <c r="TDD824" s="72"/>
      <c r="TDE824" s="72"/>
      <c r="TDF824" s="72"/>
      <c r="TDG824" s="72"/>
      <c r="TDH824" s="72"/>
      <c r="TDI824" s="72"/>
      <c r="TDJ824" s="72"/>
      <c r="TDK824" s="72"/>
      <c r="TDL824" s="72"/>
      <c r="TDM824" s="72"/>
      <c r="TDN824" s="72"/>
      <c r="TDO824" s="72"/>
      <c r="TDP824" s="72"/>
      <c r="TDQ824" s="72"/>
      <c r="TDR824" s="72"/>
      <c r="TDS824" s="72"/>
      <c r="TDT824" s="72"/>
      <c r="TDU824" s="72"/>
      <c r="TDV824" s="72"/>
      <c r="TDW824" s="72"/>
      <c r="TDX824" s="72"/>
      <c r="TDY824" s="72"/>
      <c r="TDZ824" s="72"/>
      <c r="TEA824" s="72"/>
      <c r="TEB824" s="72"/>
      <c r="TEC824" s="72"/>
      <c r="TED824" s="72"/>
      <c r="TEE824" s="72"/>
      <c r="TEF824" s="72"/>
      <c r="TEG824" s="72"/>
      <c r="TEH824" s="72"/>
      <c r="TEI824" s="72"/>
      <c r="TEJ824" s="72"/>
      <c r="TEK824" s="72"/>
      <c r="TEL824" s="72"/>
      <c r="TEM824" s="72"/>
      <c r="TEN824" s="72"/>
      <c r="TEO824" s="72"/>
      <c r="TEP824" s="72"/>
      <c r="TEQ824" s="72"/>
      <c r="TER824" s="72"/>
      <c r="TES824" s="72"/>
      <c r="TET824" s="72"/>
      <c r="TEU824" s="72"/>
      <c r="TEV824" s="72"/>
      <c r="TEW824" s="72"/>
      <c r="TEX824" s="72"/>
      <c r="TEY824" s="72"/>
      <c r="TEZ824" s="72"/>
      <c r="TFA824" s="72"/>
      <c r="TFB824" s="72"/>
      <c r="TFC824" s="72"/>
      <c r="TFD824" s="72"/>
      <c r="TFE824" s="72"/>
      <c r="TFF824" s="72"/>
      <c r="TFG824" s="72"/>
      <c r="TFH824" s="72"/>
      <c r="TFI824" s="72"/>
      <c r="TFJ824" s="72"/>
      <c r="TFK824" s="72"/>
      <c r="TFL824" s="72"/>
      <c r="TFM824" s="72"/>
      <c r="TFN824" s="72"/>
      <c r="TFO824" s="72"/>
      <c r="TFP824" s="72"/>
      <c r="TFQ824" s="72"/>
      <c r="TFR824" s="72"/>
      <c r="TFS824" s="72"/>
      <c r="TFT824" s="72"/>
      <c r="TFU824" s="72"/>
      <c r="TFV824" s="72"/>
      <c r="TFW824" s="72"/>
      <c r="TFX824" s="72"/>
      <c r="TFY824" s="72"/>
      <c r="TFZ824" s="72"/>
      <c r="TGA824" s="72"/>
      <c r="TGB824" s="72"/>
      <c r="TGC824" s="72"/>
      <c r="TGD824" s="72"/>
      <c r="TGE824" s="72"/>
      <c r="TGF824" s="72"/>
      <c r="TGG824" s="72"/>
      <c r="TGH824" s="72"/>
      <c r="TGI824" s="72"/>
      <c r="TGJ824" s="72"/>
      <c r="TGK824" s="72"/>
      <c r="TGL824" s="72"/>
      <c r="TGM824" s="72"/>
      <c r="TGN824" s="72"/>
      <c r="TGO824" s="72"/>
      <c r="TGP824" s="72"/>
      <c r="TGQ824" s="72"/>
      <c r="TGR824" s="72"/>
      <c r="TGS824" s="72"/>
      <c r="TGT824" s="72"/>
      <c r="TGU824" s="72"/>
      <c r="TGV824" s="72"/>
      <c r="TGW824" s="72"/>
      <c r="TGX824" s="72"/>
      <c r="TGY824" s="72"/>
      <c r="TGZ824" s="72"/>
      <c r="THA824" s="72"/>
      <c r="THB824" s="72"/>
      <c r="THC824" s="72"/>
      <c r="THD824" s="72"/>
      <c r="THE824" s="72"/>
      <c r="THF824" s="72"/>
      <c r="THG824" s="72"/>
      <c r="THH824" s="72"/>
      <c r="THI824" s="72"/>
      <c r="THJ824" s="72"/>
      <c r="THK824" s="72"/>
      <c r="THL824" s="72"/>
      <c r="THM824" s="72"/>
      <c r="THN824" s="72"/>
      <c r="THO824" s="72"/>
      <c r="THP824" s="72"/>
      <c r="THQ824" s="72"/>
      <c r="THR824" s="72"/>
      <c r="THS824" s="72"/>
      <c r="THT824" s="72"/>
      <c r="THU824" s="72"/>
      <c r="THV824" s="72"/>
      <c r="THW824" s="72"/>
      <c r="THX824" s="72"/>
      <c r="THY824" s="72"/>
      <c r="THZ824" s="72"/>
      <c r="TIA824" s="72"/>
      <c r="TIB824" s="72"/>
      <c r="TIC824" s="72"/>
      <c r="TID824" s="72"/>
      <c r="TIE824" s="72"/>
      <c r="TIF824" s="72"/>
      <c r="TIG824" s="72"/>
      <c r="TIH824" s="72"/>
      <c r="TII824" s="72"/>
      <c r="TIJ824" s="72"/>
      <c r="TIK824" s="72"/>
      <c r="TIL824" s="72"/>
      <c r="TIM824" s="72"/>
      <c r="TIN824" s="72"/>
      <c r="TIO824" s="72"/>
      <c r="TIP824" s="72"/>
      <c r="TIQ824" s="72"/>
      <c r="TIR824" s="72"/>
      <c r="TIS824" s="72"/>
      <c r="TIT824" s="72"/>
      <c r="TIU824" s="72"/>
      <c r="TIV824" s="72"/>
      <c r="TIW824" s="72"/>
      <c r="TIX824" s="72"/>
      <c r="TIY824" s="72"/>
      <c r="TIZ824" s="72"/>
      <c r="TJA824" s="72"/>
      <c r="TJB824" s="72"/>
      <c r="TJC824" s="72"/>
      <c r="TJD824" s="72"/>
      <c r="TJE824" s="72"/>
      <c r="TJF824" s="72"/>
      <c r="TJG824" s="72"/>
      <c r="TJH824" s="72"/>
      <c r="TJI824" s="72"/>
      <c r="TJJ824" s="72"/>
      <c r="TJK824" s="72"/>
      <c r="TJL824" s="72"/>
      <c r="TJM824" s="72"/>
      <c r="TJN824" s="72"/>
      <c r="TJO824" s="72"/>
      <c r="TJP824" s="72"/>
      <c r="TJQ824" s="72"/>
      <c r="TJR824" s="72"/>
      <c r="TJS824" s="72"/>
      <c r="TJT824" s="72"/>
      <c r="TJU824" s="72"/>
      <c r="TJV824" s="72"/>
      <c r="TJW824" s="72"/>
      <c r="TJX824" s="72"/>
      <c r="TJY824" s="72"/>
      <c r="TJZ824" s="72"/>
      <c r="TKA824" s="72"/>
      <c r="TKB824" s="72"/>
      <c r="TKC824" s="72"/>
      <c r="TKD824" s="72"/>
      <c r="TKE824" s="72"/>
      <c r="TKF824" s="72"/>
      <c r="TKG824" s="72"/>
      <c r="TKH824" s="72"/>
      <c r="TKI824" s="72"/>
      <c r="TKJ824" s="72"/>
      <c r="TKK824" s="72"/>
      <c r="TKL824" s="72"/>
      <c r="TKM824" s="72"/>
      <c r="TKN824" s="72"/>
      <c r="TKO824" s="72"/>
      <c r="TKP824" s="72"/>
      <c r="TKQ824" s="72"/>
      <c r="TKR824" s="72"/>
      <c r="TKS824" s="72"/>
      <c r="TKT824" s="72"/>
      <c r="TKU824" s="72"/>
      <c r="TKV824" s="72"/>
      <c r="TKW824" s="72"/>
      <c r="TKX824" s="72"/>
      <c r="TKY824" s="72"/>
      <c r="TKZ824" s="72"/>
      <c r="TLA824" s="72"/>
      <c r="TLB824" s="72"/>
      <c r="TLC824" s="72"/>
      <c r="TLD824" s="72"/>
      <c r="TLE824" s="72"/>
      <c r="TLF824" s="72"/>
      <c r="TLG824" s="72"/>
      <c r="TLH824" s="72"/>
      <c r="TLI824" s="72"/>
      <c r="TLJ824" s="72"/>
      <c r="TLK824" s="72"/>
      <c r="TLL824" s="72"/>
      <c r="TLM824" s="72"/>
      <c r="TLN824" s="72"/>
      <c r="TLO824" s="72"/>
      <c r="TLP824" s="72"/>
      <c r="TLQ824" s="72"/>
      <c r="TLR824" s="72"/>
      <c r="TLS824" s="72"/>
      <c r="TLT824" s="72"/>
      <c r="TLU824" s="72"/>
      <c r="TLV824" s="72"/>
      <c r="TLW824" s="72"/>
      <c r="TLX824" s="72"/>
      <c r="TLY824" s="72"/>
      <c r="TLZ824" s="72"/>
      <c r="TMA824" s="72"/>
      <c r="TMB824" s="72"/>
      <c r="TMC824" s="72"/>
      <c r="TMD824" s="72"/>
      <c r="TME824" s="72"/>
      <c r="TMF824" s="72"/>
      <c r="TMG824" s="72"/>
      <c r="TMH824" s="72"/>
      <c r="TMI824" s="72"/>
      <c r="TMJ824" s="72"/>
      <c r="TMK824" s="72"/>
      <c r="TML824" s="72"/>
      <c r="TMM824" s="72"/>
      <c r="TMN824" s="72"/>
      <c r="TMO824" s="72"/>
      <c r="TMP824" s="72"/>
      <c r="TMQ824" s="72"/>
      <c r="TMR824" s="72"/>
      <c r="TMS824" s="72"/>
      <c r="TMT824" s="72"/>
      <c r="TMU824" s="72"/>
      <c r="TMV824" s="72"/>
      <c r="TMW824" s="72"/>
      <c r="TMX824" s="72"/>
      <c r="TMY824" s="72"/>
      <c r="TMZ824" s="72"/>
      <c r="TNA824" s="72"/>
      <c r="TNB824" s="72"/>
      <c r="TNC824" s="72"/>
      <c r="TND824" s="72"/>
      <c r="TNE824" s="72"/>
      <c r="TNF824" s="72"/>
      <c r="TNG824" s="72"/>
      <c r="TNH824" s="72"/>
      <c r="TNI824" s="72"/>
      <c r="TNJ824" s="72"/>
      <c r="TNK824" s="72"/>
      <c r="TNL824" s="72"/>
      <c r="TNM824" s="72"/>
      <c r="TNN824" s="72"/>
      <c r="TNO824" s="72"/>
      <c r="TNP824" s="72"/>
      <c r="TNQ824" s="72"/>
      <c r="TNR824" s="72"/>
      <c r="TNS824" s="72"/>
      <c r="TNT824" s="72"/>
      <c r="TNU824" s="72"/>
      <c r="TNV824" s="72"/>
      <c r="TNW824" s="72"/>
      <c r="TNX824" s="72"/>
      <c r="TNY824" s="72"/>
      <c r="TNZ824" s="72"/>
      <c r="TOA824" s="72"/>
      <c r="TOB824" s="72"/>
      <c r="TOC824" s="72"/>
      <c r="TOD824" s="72"/>
      <c r="TOE824" s="72"/>
      <c r="TOF824" s="72"/>
      <c r="TOG824" s="72"/>
      <c r="TOH824" s="72"/>
      <c r="TOI824" s="72"/>
      <c r="TOJ824" s="72"/>
      <c r="TOK824" s="72"/>
      <c r="TOL824" s="72"/>
      <c r="TOM824" s="72"/>
      <c r="TON824" s="72"/>
      <c r="TOO824" s="72"/>
      <c r="TOP824" s="72"/>
      <c r="TOQ824" s="72"/>
      <c r="TOR824" s="72"/>
      <c r="TOS824" s="72"/>
      <c r="TOT824" s="72"/>
      <c r="TOU824" s="72"/>
      <c r="TOV824" s="72"/>
      <c r="TOW824" s="72"/>
      <c r="TOX824" s="72"/>
      <c r="TOY824" s="72"/>
      <c r="TOZ824" s="72"/>
      <c r="TPA824" s="72"/>
      <c r="TPB824" s="72"/>
      <c r="TPC824" s="72"/>
      <c r="TPD824" s="72"/>
      <c r="TPE824" s="72"/>
      <c r="TPF824" s="72"/>
      <c r="TPG824" s="72"/>
      <c r="TPH824" s="72"/>
      <c r="TPI824" s="72"/>
      <c r="TPJ824" s="72"/>
      <c r="TPK824" s="72"/>
      <c r="TPL824" s="72"/>
      <c r="TPM824" s="72"/>
      <c r="TPN824" s="72"/>
      <c r="TPO824" s="72"/>
      <c r="TPP824" s="72"/>
      <c r="TPQ824" s="72"/>
      <c r="TPR824" s="72"/>
      <c r="TPS824" s="72"/>
      <c r="TPT824" s="72"/>
      <c r="TPU824" s="72"/>
      <c r="TPV824" s="72"/>
      <c r="TPW824" s="72"/>
      <c r="TPX824" s="72"/>
      <c r="TPY824" s="72"/>
      <c r="TPZ824" s="72"/>
      <c r="TQA824" s="72"/>
      <c r="TQB824" s="72"/>
      <c r="TQC824" s="72"/>
      <c r="TQD824" s="72"/>
      <c r="TQE824" s="72"/>
      <c r="TQF824" s="72"/>
      <c r="TQG824" s="72"/>
      <c r="TQH824" s="72"/>
      <c r="TQI824" s="72"/>
      <c r="TQJ824" s="72"/>
      <c r="TQK824" s="72"/>
      <c r="TQL824" s="72"/>
      <c r="TQM824" s="72"/>
      <c r="TQN824" s="72"/>
      <c r="TQO824" s="72"/>
      <c r="TQP824" s="72"/>
      <c r="TQQ824" s="72"/>
      <c r="TQR824" s="72"/>
      <c r="TQS824" s="72"/>
      <c r="TQT824" s="72"/>
      <c r="TQU824" s="72"/>
      <c r="TQV824" s="72"/>
      <c r="TQW824" s="72"/>
      <c r="TQX824" s="72"/>
      <c r="TQY824" s="72"/>
      <c r="TQZ824" s="72"/>
      <c r="TRA824" s="72"/>
      <c r="TRB824" s="72"/>
      <c r="TRC824" s="72"/>
      <c r="TRD824" s="72"/>
      <c r="TRE824" s="72"/>
      <c r="TRF824" s="72"/>
      <c r="TRG824" s="72"/>
      <c r="TRH824" s="72"/>
      <c r="TRI824" s="72"/>
      <c r="TRJ824" s="72"/>
      <c r="TRK824" s="72"/>
      <c r="TRL824" s="72"/>
      <c r="TRM824" s="72"/>
      <c r="TRN824" s="72"/>
      <c r="TRO824" s="72"/>
      <c r="TRP824" s="72"/>
      <c r="TRQ824" s="72"/>
      <c r="TRR824" s="72"/>
      <c r="TRS824" s="72"/>
      <c r="TRT824" s="72"/>
      <c r="TRU824" s="72"/>
      <c r="TRV824" s="72"/>
      <c r="TRW824" s="72"/>
      <c r="TRX824" s="72"/>
      <c r="TRY824" s="72"/>
      <c r="TRZ824" s="72"/>
      <c r="TSA824" s="72"/>
      <c r="TSB824" s="72"/>
      <c r="TSC824" s="72"/>
      <c r="TSD824" s="72"/>
      <c r="TSE824" s="72"/>
      <c r="TSF824" s="72"/>
      <c r="TSG824" s="72"/>
      <c r="TSH824" s="72"/>
      <c r="TSI824" s="72"/>
      <c r="TSJ824" s="72"/>
      <c r="TSK824" s="72"/>
      <c r="TSL824" s="72"/>
      <c r="TSM824" s="72"/>
      <c r="TSN824" s="72"/>
      <c r="TSO824" s="72"/>
      <c r="TSP824" s="72"/>
      <c r="TSQ824" s="72"/>
      <c r="TSR824" s="72"/>
      <c r="TSS824" s="72"/>
      <c r="TST824" s="72"/>
      <c r="TSU824" s="72"/>
      <c r="TSV824" s="72"/>
      <c r="TSW824" s="72"/>
      <c r="TSX824" s="72"/>
      <c r="TSY824" s="72"/>
      <c r="TSZ824" s="72"/>
      <c r="TTA824" s="72"/>
      <c r="TTB824" s="72"/>
      <c r="TTC824" s="72"/>
      <c r="TTD824" s="72"/>
      <c r="TTE824" s="72"/>
      <c r="TTF824" s="72"/>
      <c r="TTG824" s="72"/>
      <c r="TTH824" s="72"/>
      <c r="TTI824" s="72"/>
      <c r="TTJ824" s="72"/>
      <c r="TTK824" s="72"/>
      <c r="TTL824" s="72"/>
      <c r="TTM824" s="72"/>
      <c r="TTN824" s="72"/>
      <c r="TTO824" s="72"/>
      <c r="TTP824" s="72"/>
      <c r="TTQ824" s="72"/>
      <c r="TTR824" s="72"/>
      <c r="TTS824" s="72"/>
      <c r="TTT824" s="72"/>
      <c r="TTU824" s="72"/>
      <c r="TTV824" s="72"/>
      <c r="TTW824" s="72"/>
      <c r="TTX824" s="72"/>
      <c r="TTY824" s="72"/>
      <c r="TTZ824" s="72"/>
      <c r="TUA824" s="72"/>
      <c r="TUB824" s="72"/>
      <c r="TUC824" s="72"/>
      <c r="TUD824" s="72"/>
      <c r="TUE824" s="72"/>
      <c r="TUF824" s="72"/>
      <c r="TUG824" s="72"/>
      <c r="TUH824" s="72"/>
      <c r="TUI824" s="72"/>
      <c r="TUJ824" s="72"/>
      <c r="TUK824" s="72"/>
      <c r="TUL824" s="72"/>
      <c r="TUM824" s="72"/>
      <c r="TUN824" s="72"/>
      <c r="TUO824" s="72"/>
      <c r="TUP824" s="72"/>
      <c r="TUQ824" s="72"/>
      <c r="TUR824" s="72"/>
      <c r="TUS824" s="72"/>
      <c r="TUT824" s="72"/>
      <c r="TUU824" s="72"/>
      <c r="TUV824" s="72"/>
      <c r="TUW824" s="72"/>
      <c r="TUX824" s="72"/>
      <c r="TUY824" s="72"/>
      <c r="TUZ824" s="72"/>
      <c r="TVA824" s="72"/>
      <c r="TVB824" s="72"/>
      <c r="TVC824" s="72"/>
      <c r="TVD824" s="72"/>
      <c r="TVE824" s="72"/>
      <c r="TVF824" s="72"/>
      <c r="TVG824" s="72"/>
      <c r="TVH824" s="72"/>
      <c r="TVI824" s="72"/>
      <c r="TVJ824" s="72"/>
      <c r="TVK824" s="72"/>
      <c r="TVL824" s="72"/>
      <c r="TVM824" s="72"/>
      <c r="TVN824" s="72"/>
      <c r="TVO824" s="72"/>
      <c r="TVP824" s="72"/>
      <c r="TVQ824" s="72"/>
      <c r="TVR824" s="72"/>
      <c r="TVS824" s="72"/>
      <c r="TVT824" s="72"/>
      <c r="TVU824" s="72"/>
      <c r="TVV824" s="72"/>
      <c r="TVW824" s="72"/>
      <c r="TVX824" s="72"/>
      <c r="TVY824" s="72"/>
      <c r="TVZ824" s="72"/>
      <c r="TWA824" s="72"/>
      <c r="TWB824" s="72"/>
      <c r="TWC824" s="72"/>
      <c r="TWD824" s="72"/>
      <c r="TWE824" s="72"/>
      <c r="TWF824" s="72"/>
      <c r="TWG824" s="72"/>
      <c r="TWH824" s="72"/>
      <c r="TWI824" s="72"/>
      <c r="TWJ824" s="72"/>
      <c r="TWK824" s="72"/>
      <c r="TWL824" s="72"/>
      <c r="TWM824" s="72"/>
      <c r="TWN824" s="72"/>
      <c r="TWO824" s="72"/>
      <c r="TWP824" s="72"/>
      <c r="TWQ824" s="72"/>
      <c r="TWR824" s="72"/>
      <c r="TWS824" s="72"/>
      <c r="TWT824" s="72"/>
      <c r="TWU824" s="72"/>
      <c r="TWV824" s="72"/>
      <c r="TWW824" s="72"/>
      <c r="TWX824" s="72"/>
      <c r="TWY824" s="72"/>
      <c r="TWZ824" s="72"/>
      <c r="TXA824" s="72"/>
      <c r="TXB824" s="72"/>
      <c r="TXC824" s="72"/>
      <c r="TXD824" s="72"/>
      <c r="TXE824" s="72"/>
      <c r="TXF824" s="72"/>
      <c r="TXG824" s="72"/>
      <c r="TXH824" s="72"/>
      <c r="TXI824" s="72"/>
      <c r="TXJ824" s="72"/>
      <c r="TXK824" s="72"/>
      <c r="TXL824" s="72"/>
      <c r="TXM824" s="72"/>
      <c r="TXN824" s="72"/>
      <c r="TXO824" s="72"/>
      <c r="TXP824" s="72"/>
      <c r="TXQ824" s="72"/>
      <c r="TXR824" s="72"/>
      <c r="TXS824" s="72"/>
      <c r="TXT824" s="72"/>
      <c r="TXU824" s="72"/>
      <c r="TXV824" s="72"/>
      <c r="TXW824" s="72"/>
      <c r="TXX824" s="72"/>
      <c r="TXY824" s="72"/>
      <c r="TXZ824" s="72"/>
      <c r="TYA824" s="72"/>
      <c r="TYB824" s="72"/>
      <c r="TYC824" s="72"/>
      <c r="TYD824" s="72"/>
      <c r="TYE824" s="72"/>
      <c r="TYF824" s="72"/>
      <c r="TYG824" s="72"/>
      <c r="TYH824" s="72"/>
      <c r="TYI824" s="72"/>
      <c r="TYJ824" s="72"/>
      <c r="TYK824" s="72"/>
      <c r="TYL824" s="72"/>
      <c r="TYM824" s="72"/>
      <c r="TYN824" s="72"/>
      <c r="TYO824" s="72"/>
      <c r="TYP824" s="72"/>
      <c r="TYQ824" s="72"/>
      <c r="TYR824" s="72"/>
      <c r="TYS824" s="72"/>
      <c r="TYT824" s="72"/>
      <c r="TYU824" s="72"/>
      <c r="TYV824" s="72"/>
      <c r="TYW824" s="72"/>
      <c r="TYX824" s="72"/>
      <c r="TYY824" s="72"/>
      <c r="TYZ824" s="72"/>
      <c r="TZA824" s="72"/>
      <c r="TZB824" s="72"/>
      <c r="TZC824" s="72"/>
      <c r="TZD824" s="72"/>
      <c r="TZE824" s="72"/>
      <c r="TZF824" s="72"/>
      <c r="TZG824" s="72"/>
      <c r="TZH824" s="72"/>
      <c r="TZI824" s="72"/>
      <c r="TZJ824" s="72"/>
      <c r="TZK824" s="72"/>
      <c r="TZL824" s="72"/>
      <c r="TZM824" s="72"/>
      <c r="TZN824" s="72"/>
      <c r="TZO824" s="72"/>
      <c r="TZP824" s="72"/>
      <c r="TZQ824" s="72"/>
      <c r="TZR824" s="72"/>
      <c r="TZS824" s="72"/>
      <c r="TZT824" s="72"/>
      <c r="TZU824" s="72"/>
      <c r="TZV824" s="72"/>
      <c r="TZW824" s="72"/>
      <c r="TZX824" s="72"/>
      <c r="TZY824" s="72"/>
      <c r="TZZ824" s="72"/>
      <c r="UAA824" s="72"/>
      <c r="UAB824" s="72"/>
      <c r="UAC824" s="72"/>
      <c r="UAD824" s="72"/>
      <c r="UAE824" s="72"/>
      <c r="UAF824" s="72"/>
      <c r="UAG824" s="72"/>
      <c r="UAH824" s="72"/>
      <c r="UAI824" s="72"/>
      <c r="UAJ824" s="72"/>
      <c r="UAK824" s="72"/>
      <c r="UAL824" s="72"/>
      <c r="UAM824" s="72"/>
      <c r="UAN824" s="72"/>
      <c r="UAO824" s="72"/>
      <c r="UAP824" s="72"/>
      <c r="UAQ824" s="72"/>
      <c r="UAR824" s="72"/>
      <c r="UAS824" s="72"/>
      <c r="UAT824" s="72"/>
      <c r="UAU824" s="72"/>
      <c r="UAV824" s="72"/>
      <c r="UAW824" s="72"/>
      <c r="UAX824" s="72"/>
      <c r="UAY824" s="72"/>
      <c r="UAZ824" s="72"/>
      <c r="UBA824" s="72"/>
      <c r="UBB824" s="72"/>
      <c r="UBC824" s="72"/>
      <c r="UBD824" s="72"/>
      <c r="UBE824" s="72"/>
      <c r="UBF824" s="72"/>
      <c r="UBG824" s="72"/>
      <c r="UBH824" s="72"/>
      <c r="UBI824" s="72"/>
      <c r="UBJ824" s="72"/>
      <c r="UBK824" s="72"/>
      <c r="UBL824" s="72"/>
      <c r="UBM824" s="72"/>
      <c r="UBN824" s="72"/>
      <c r="UBO824" s="72"/>
      <c r="UBP824" s="72"/>
      <c r="UBQ824" s="72"/>
      <c r="UBR824" s="72"/>
      <c r="UBS824" s="72"/>
      <c r="UBT824" s="72"/>
      <c r="UBU824" s="72"/>
      <c r="UBV824" s="72"/>
      <c r="UBW824" s="72"/>
      <c r="UBX824" s="72"/>
      <c r="UBY824" s="72"/>
      <c r="UBZ824" s="72"/>
      <c r="UCA824" s="72"/>
      <c r="UCB824" s="72"/>
      <c r="UCC824" s="72"/>
      <c r="UCD824" s="72"/>
      <c r="UCE824" s="72"/>
      <c r="UCF824" s="72"/>
      <c r="UCG824" s="72"/>
      <c r="UCH824" s="72"/>
      <c r="UCI824" s="72"/>
      <c r="UCJ824" s="72"/>
      <c r="UCK824" s="72"/>
      <c r="UCL824" s="72"/>
      <c r="UCM824" s="72"/>
      <c r="UCN824" s="72"/>
      <c r="UCO824" s="72"/>
      <c r="UCP824" s="72"/>
      <c r="UCQ824" s="72"/>
      <c r="UCR824" s="72"/>
      <c r="UCS824" s="72"/>
      <c r="UCT824" s="72"/>
      <c r="UCU824" s="72"/>
      <c r="UCV824" s="72"/>
      <c r="UCW824" s="72"/>
      <c r="UCX824" s="72"/>
      <c r="UCY824" s="72"/>
      <c r="UCZ824" s="72"/>
      <c r="UDA824" s="72"/>
      <c r="UDB824" s="72"/>
      <c r="UDC824" s="72"/>
      <c r="UDD824" s="72"/>
      <c r="UDE824" s="72"/>
      <c r="UDF824" s="72"/>
      <c r="UDG824" s="72"/>
      <c r="UDH824" s="72"/>
      <c r="UDI824" s="72"/>
      <c r="UDJ824" s="72"/>
      <c r="UDK824" s="72"/>
      <c r="UDL824" s="72"/>
      <c r="UDM824" s="72"/>
      <c r="UDN824" s="72"/>
      <c r="UDO824" s="72"/>
      <c r="UDP824" s="72"/>
      <c r="UDQ824" s="72"/>
      <c r="UDR824" s="72"/>
      <c r="UDS824" s="72"/>
      <c r="UDT824" s="72"/>
      <c r="UDU824" s="72"/>
      <c r="UDV824" s="72"/>
      <c r="UDW824" s="72"/>
      <c r="UDX824" s="72"/>
      <c r="UDY824" s="72"/>
      <c r="UDZ824" s="72"/>
      <c r="UEA824" s="72"/>
      <c r="UEB824" s="72"/>
      <c r="UEC824" s="72"/>
      <c r="UED824" s="72"/>
      <c r="UEE824" s="72"/>
      <c r="UEF824" s="72"/>
      <c r="UEG824" s="72"/>
      <c r="UEH824" s="72"/>
      <c r="UEI824" s="72"/>
      <c r="UEJ824" s="72"/>
      <c r="UEK824" s="72"/>
      <c r="UEL824" s="72"/>
      <c r="UEM824" s="72"/>
      <c r="UEN824" s="72"/>
      <c r="UEO824" s="72"/>
      <c r="UEP824" s="72"/>
      <c r="UEQ824" s="72"/>
      <c r="UER824" s="72"/>
      <c r="UES824" s="72"/>
      <c r="UET824" s="72"/>
      <c r="UEU824" s="72"/>
      <c r="UEV824" s="72"/>
      <c r="UEW824" s="72"/>
      <c r="UEX824" s="72"/>
      <c r="UEY824" s="72"/>
      <c r="UEZ824" s="72"/>
      <c r="UFA824" s="72"/>
      <c r="UFB824" s="72"/>
      <c r="UFC824" s="72"/>
      <c r="UFD824" s="72"/>
      <c r="UFE824" s="72"/>
      <c r="UFF824" s="72"/>
      <c r="UFG824" s="72"/>
      <c r="UFH824" s="72"/>
      <c r="UFI824" s="72"/>
      <c r="UFJ824" s="72"/>
      <c r="UFK824" s="72"/>
      <c r="UFL824" s="72"/>
      <c r="UFM824" s="72"/>
      <c r="UFN824" s="72"/>
      <c r="UFO824" s="72"/>
      <c r="UFP824" s="72"/>
      <c r="UFQ824" s="72"/>
      <c r="UFR824" s="72"/>
      <c r="UFS824" s="72"/>
      <c r="UFT824" s="72"/>
      <c r="UFU824" s="72"/>
      <c r="UFV824" s="72"/>
      <c r="UFW824" s="72"/>
      <c r="UFX824" s="72"/>
      <c r="UFY824" s="72"/>
      <c r="UFZ824" s="72"/>
      <c r="UGA824" s="72"/>
      <c r="UGB824" s="72"/>
      <c r="UGC824" s="72"/>
      <c r="UGD824" s="72"/>
      <c r="UGE824" s="72"/>
      <c r="UGF824" s="72"/>
      <c r="UGG824" s="72"/>
      <c r="UGH824" s="72"/>
      <c r="UGI824" s="72"/>
      <c r="UGJ824" s="72"/>
      <c r="UGK824" s="72"/>
      <c r="UGL824" s="72"/>
      <c r="UGM824" s="72"/>
      <c r="UGN824" s="72"/>
      <c r="UGO824" s="72"/>
      <c r="UGP824" s="72"/>
      <c r="UGQ824" s="72"/>
      <c r="UGR824" s="72"/>
      <c r="UGS824" s="72"/>
      <c r="UGT824" s="72"/>
      <c r="UGU824" s="72"/>
      <c r="UGV824" s="72"/>
      <c r="UGW824" s="72"/>
      <c r="UGX824" s="72"/>
      <c r="UGY824" s="72"/>
      <c r="UGZ824" s="72"/>
      <c r="UHA824" s="72"/>
      <c r="UHB824" s="72"/>
      <c r="UHC824" s="72"/>
      <c r="UHD824" s="72"/>
      <c r="UHE824" s="72"/>
      <c r="UHF824" s="72"/>
      <c r="UHG824" s="72"/>
      <c r="UHH824" s="72"/>
      <c r="UHI824" s="72"/>
      <c r="UHJ824" s="72"/>
      <c r="UHK824" s="72"/>
      <c r="UHL824" s="72"/>
      <c r="UHM824" s="72"/>
      <c r="UHN824" s="72"/>
      <c r="UHO824" s="72"/>
      <c r="UHP824" s="72"/>
      <c r="UHQ824" s="72"/>
      <c r="UHR824" s="72"/>
      <c r="UHS824" s="72"/>
      <c r="UHT824" s="72"/>
      <c r="UHU824" s="72"/>
      <c r="UHV824" s="72"/>
      <c r="UHW824" s="72"/>
      <c r="UHX824" s="72"/>
      <c r="UHY824" s="72"/>
      <c r="UHZ824" s="72"/>
      <c r="UIA824" s="72"/>
      <c r="UIB824" s="72"/>
      <c r="UIC824" s="72"/>
      <c r="UID824" s="72"/>
      <c r="UIE824" s="72"/>
      <c r="UIF824" s="72"/>
      <c r="UIG824" s="72"/>
      <c r="UIH824" s="72"/>
      <c r="UII824" s="72"/>
      <c r="UIJ824" s="72"/>
      <c r="UIK824" s="72"/>
      <c r="UIL824" s="72"/>
      <c r="UIM824" s="72"/>
      <c r="UIN824" s="72"/>
      <c r="UIO824" s="72"/>
      <c r="UIP824" s="72"/>
      <c r="UIQ824" s="72"/>
      <c r="UIR824" s="72"/>
      <c r="UIS824" s="72"/>
      <c r="UIT824" s="72"/>
      <c r="UIU824" s="72"/>
      <c r="UIV824" s="72"/>
      <c r="UIW824" s="72"/>
      <c r="UIX824" s="72"/>
      <c r="UIY824" s="72"/>
      <c r="UIZ824" s="72"/>
      <c r="UJA824" s="72"/>
      <c r="UJB824" s="72"/>
      <c r="UJC824" s="72"/>
      <c r="UJD824" s="72"/>
      <c r="UJE824" s="72"/>
      <c r="UJF824" s="72"/>
      <c r="UJG824" s="72"/>
      <c r="UJH824" s="72"/>
      <c r="UJI824" s="72"/>
      <c r="UJJ824" s="72"/>
      <c r="UJK824" s="72"/>
      <c r="UJL824" s="72"/>
      <c r="UJM824" s="72"/>
      <c r="UJN824" s="72"/>
      <c r="UJO824" s="72"/>
      <c r="UJP824" s="72"/>
      <c r="UJQ824" s="72"/>
      <c r="UJR824" s="72"/>
      <c r="UJS824" s="72"/>
      <c r="UJT824" s="72"/>
      <c r="UJU824" s="72"/>
      <c r="UJV824" s="72"/>
      <c r="UJW824" s="72"/>
      <c r="UJX824" s="72"/>
      <c r="UJY824" s="72"/>
      <c r="UJZ824" s="72"/>
      <c r="UKA824" s="72"/>
      <c r="UKB824" s="72"/>
      <c r="UKC824" s="72"/>
      <c r="UKD824" s="72"/>
      <c r="UKE824" s="72"/>
      <c r="UKF824" s="72"/>
      <c r="UKG824" s="72"/>
      <c r="UKH824" s="72"/>
      <c r="UKI824" s="72"/>
      <c r="UKJ824" s="72"/>
      <c r="UKK824" s="72"/>
      <c r="UKL824" s="72"/>
      <c r="UKM824" s="72"/>
      <c r="UKN824" s="72"/>
      <c r="UKO824" s="72"/>
      <c r="UKP824" s="72"/>
      <c r="UKQ824" s="72"/>
      <c r="UKR824" s="72"/>
      <c r="UKS824" s="72"/>
      <c r="UKT824" s="72"/>
      <c r="UKU824" s="72"/>
      <c r="UKV824" s="72"/>
      <c r="UKW824" s="72"/>
      <c r="UKX824" s="72"/>
      <c r="UKY824" s="72"/>
      <c r="UKZ824" s="72"/>
      <c r="ULA824" s="72"/>
      <c r="ULB824" s="72"/>
      <c r="ULC824" s="72"/>
      <c r="ULD824" s="72"/>
      <c r="ULE824" s="72"/>
      <c r="ULF824" s="72"/>
      <c r="ULG824" s="72"/>
      <c r="ULH824" s="72"/>
      <c r="ULI824" s="72"/>
      <c r="ULJ824" s="72"/>
      <c r="ULK824" s="72"/>
      <c r="ULL824" s="72"/>
      <c r="ULM824" s="72"/>
      <c r="ULN824" s="72"/>
      <c r="ULO824" s="72"/>
      <c r="ULP824" s="72"/>
      <c r="ULQ824" s="72"/>
      <c r="ULR824" s="72"/>
      <c r="ULS824" s="72"/>
      <c r="ULT824" s="72"/>
      <c r="ULU824" s="72"/>
      <c r="ULV824" s="72"/>
      <c r="ULW824" s="72"/>
      <c r="ULX824" s="72"/>
      <c r="ULY824" s="72"/>
      <c r="ULZ824" s="72"/>
      <c r="UMA824" s="72"/>
      <c r="UMB824" s="72"/>
      <c r="UMC824" s="72"/>
      <c r="UMD824" s="72"/>
      <c r="UME824" s="72"/>
      <c r="UMF824" s="72"/>
      <c r="UMG824" s="72"/>
      <c r="UMH824" s="72"/>
      <c r="UMI824" s="72"/>
      <c r="UMJ824" s="72"/>
      <c r="UMK824" s="72"/>
      <c r="UML824" s="72"/>
      <c r="UMM824" s="72"/>
      <c r="UMN824" s="72"/>
      <c r="UMO824" s="72"/>
      <c r="UMP824" s="72"/>
      <c r="UMQ824" s="72"/>
      <c r="UMR824" s="72"/>
      <c r="UMS824" s="72"/>
      <c r="UMT824" s="72"/>
      <c r="UMU824" s="72"/>
      <c r="UMV824" s="72"/>
      <c r="UMW824" s="72"/>
      <c r="UMX824" s="72"/>
      <c r="UMY824" s="72"/>
      <c r="UMZ824" s="72"/>
      <c r="UNA824" s="72"/>
      <c r="UNB824" s="72"/>
      <c r="UNC824" s="72"/>
      <c r="UND824" s="72"/>
      <c r="UNE824" s="72"/>
      <c r="UNF824" s="72"/>
      <c r="UNG824" s="72"/>
      <c r="UNH824" s="72"/>
      <c r="UNI824" s="72"/>
      <c r="UNJ824" s="72"/>
      <c r="UNK824" s="72"/>
      <c r="UNL824" s="72"/>
      <c r="UNM824" s="72"/>
      <c r="UNN824" s="72"/>
      <c r="UNO824" s="72"/>
      <c r="UNP824" s="72"/>
      <c r="UNQ824" s="72"/>
      <c r="UNR824" s="72"/>
      <c r="UNS824" s="72"/>
      <c r="UNT824" s="72"/>
      <c r="UNU824" s="72"/>
      <c r="UNV824" s="72"/>
      <c r="UNW824" s="72"/>
      <c r="UNX824" s="72"/>
      <c r="UNY824" s="72"/>
      <c r="UNZ824" s="72"/>
      <c r="UOA824" s="72"/>
      <c r="UOB824" s="72"/>
      <c r="UOC824" s="72"/>
      <c r="UOD824" s="72"/>
      <c r="UOE824" s="72"/>
      <c r="UOF824" s="72"/>
      <c r="UOG824" s="72"/>
      <c r="UOH824" s="72"/>
      <c r="UOI824" s="72"/>
      <c r="UOJ824" s="72"/>
      <c r="UOK824" s="72"/>
      <c r="UOL824" s="72"/>
      <c r="UOM824" s="72"/>
      <c r="UON824" s="72"/>
      <c r="UOO824" s="72"/>
      <c r="UOP824" s="72"/>
      <c r="UOQ824" s="72"/>
      <c r="UOR824" s="72"/>
      <c r="UOS824" s="72"/>
      <c r="UOT824" s="72"/>
      <c r="UOU824" s="72"/>
      <c r="UOV824" s="72"/>
      <c r="UOW824" s="72"/>
      <c r="UOX824" s="72"/>
      <c r="UOY824" s="72"/>
      <c r="UOZ824" s="72"/>
      <c r="UPA824" s="72"/>
      <c r="UPB824" s="72"/>
      <c r="UPC824" s="72"/>
      <c r="UPD824" s="72"/>
      <c r="UPE824" s="72"/>
      <c r="UPF824" s="72"/>
      <c r="UPG824" s="72"/>
      <c r="UPH824" s="72"/>
      <c r="UPI824" s="72"/>
      <c r="UPJ824" s="72"/>
      <c r="UPK824" s="72"/>
      <c r="UPL824" s="72"/>
      <c r="UPM824" s="72"/>
      <c r="UPN824" s="72"/>
      <c r="UPO824" s="72"/>
      <c r="UPP824" s="72"/>
      <c r="UPQ824" s="72"/>
      <c r="UPR824" s="72"/>
      <c r="UPS824" s="72"/>
      <c r="UPT824" s="72"/>
      <c r="UPU824" s="72"/>
      <c r="UPV824" s="72"/>
      <c r="UPW824" s="72"/>
      <c r="UPX824" s="72"/>
      <c r="UPY824" s="72"/>
      <c r="UPZ824" s="72"/>
      <c r="UQA824" s="72"/>
      <c r="UQB824" s="72"/>
      <c r="UQC824" s="72"/>
      <c r="UQD824" s="72"/>
      <c r="UQE824" s="72"/>
      <c r="UQF824" s="72"/>
      <c r="UQG824" s="72"/>
      <c r="UQH824" s="72"/>
      <c r="UQI824" s="72"/>
      <c r="UQJ824" s="72"/>
      <c r="UQK824" s="72"/>
      <c r="UQL824" s="72"/>
      <c r="UQM824" s="72"/>
      <c r="UQN824" s="72"/>
      <c r="UQO824" s="72"/>
      <c r="UQP824" s="72"/>
      <c r="UQQ824" s="72"/>
      <c r="UQR824" s="72"/>
      <c r="UQS824" s="72"/>
      <c r="UQT824" s="72"/>
      <c r="UQU824" s="72"/>
      <c r="UQV824" s="72"/>
      <c r="UQW824" s="72"/>
      <c r="UQX824" s="72"/>
      <c r="UQY824" s="72"/>
      <c r="UQZ824" s="72"/>
      <c r="URA824" s="72"/>
      <c r="URB824" s="72"/>
      <c r="URC824" s="72"/>
      <c r="URD824" s="72"/>
      <c r="URE824" s="72"/>
      <c r="URF824" s="72"/>
      <c r="URG824" s="72"/>
      <c r="URH824" s="72"/>
      <c r="URI824" s="72"/>
      <c r="URJ824" s="72"/>
      <c r="URK824" s="72"/>
      <c r="URL824" s="72"/>
      <c r="URM824" s="72"/>
      <c r="URN824" s="72"/>
      <c r="URO824" s="72"/>
      <c r="URP824" s="72"/>
      <c r="URQ824" s="72"/>
      <c r="URR824" s="72"/>
      <c r="URS824" s="72"/>
      <c r="URT824" s="72"/>
      <c r="URU824" s="72"/>
      <c r="URV824" s="72"/>
      <c r="URW824" s="72"/>
      <c r="URX824" s="72"/>
      <c r="URY824" s="72"/>
      <c r="URZ824" s="72"/>
      <c r="USA824" s="72"/>
      <c r="USB824" s="72"/>
      <c r="USC824" s="72"/>
      <c r="USD824" s="72"/>
      <c r="USE824" s="72"/>
      <c r="USF824" s="72"/>
      <c r="USG824" s="72"/>
      <c r="USH824" s="72"/>
      <c r="USI824" s="72"/>
      <c r="USJ824" s="72"/>
      <c r="USK824" s="72"/>
      <c r="USL824" s="72"/>
      <c r="USM824" s="72"/>
      <c r="USN824" s="72"/>
      <c r="USO824" s="72"/>
      <c r="USP824" s="72"/>
      <c r="USQ824" s="72"/>
      <c r="USR824" s="72"/>
      <c r="USS824" s="72"/>
      <c r="UST824" s="72"/>
      <c r="USU824" s="72"/>
      <c r="USV824" s="72"/>
      <c r="USW824" s="72"/>
      <c r="USX824" s="72"/>
      <c r="USY824" s="72"/>
      <c r="USZ824" s="72"/>
      <c r="UTA824" s="72"/>
      <c r="UTB824" s="72"/>
      <c r="UTC824" s="72"/>
      <c r="UTD824" s="72"/>
      <c r="UTE824" s="72"/>
      <c r="UTF824" s="72"/>
      <c r="UTG824" s="72"/>
      <c r="UTH824" s="72"/>
      <c r="UTI824" s="72"/>
      <c r="UTJ824" s="72"/>
      <c r="UTK824" s="72"/>
      <c r="UTL824" s="72"/>
      <c r="UTM824" s="72"/>
      <c r="UTN824" s="72"/>
      <c r="UTO824" s="72"/>
      <c r="UTP824" s="72"/>
      <c r="UTQ824" s="72"/>
      <c r="UTR824" s="72"/>
      <c r="UTS824" s="72"/>
      <c r="UTT824" s="72"/>
      <c r="UTU824" s="72"/>
      <c r="UTV824" s="72"/>
      <c r="UTW824" s="72"/>
      <c r="UTX824" s="72"/>
      <c r="UTY824" s="72"/>
      <c r="UTZ824" s="72"/>
      <c r="UUA824" s="72"/>
      <c r="UUB824" s="72"/>
      <c r="UUC824" s="72"/>
      <c r="UUD824" s="72"/>
      <c r="UUE824" s="72"/>
      <c r="UUF824" s="72"/>
      <c r="UUG824" s="72"/>
      <c r="UUH824" s="72"/>
      <c r="UUI824" s="72"/>
      <c r="UUJ824" s="72"/>
      <c r="UUK824" s="72"/>
      <c r="UUL824" s="72"/>
      <c r="UUM824" s="72"/>
      <c r="UUN824" s="72"/>
      <c r="UUO824" s="72"/>
      <c r="UUP824" s="72"/>
      <c r="UUQ824" s="72"/>
      <c r="UUR824" s="72"/>
      <c r="UUS824" s="72"/>
      <c r="UUT824" s="72"/>
      <c r="UUU824" s="72"/>
      <c r="UUV824" s="72"/>
      <c r="UUW824" s="72"/>
      <c r="UUX824" s="72"/>
      <c r="UUY824" s="72"/>
      <c r="UUZ824" s="72"/>
      <c r="UVA824" s="72"/>
      <c r="UVB824" s="72"/>
      <c r="UVC824" s="72"/>
      <c r="UVD824" s="72"/>
      <c r="UVE824" s="72"/>
      <c r="UVF824" s="72"/>
      <c r="UVG824" s="72"/>
      <c r="UVH824" s="72"/>
      <c r="UVI824" s="72"/>
      <c r="UVJ824" s="72"/>
      <c r="UVK824" s="72"/>
      <c r="UVL824" s="72"/>
      <c r="UVM824" s="72"/>
      <c r="UVN824" s="72"/>
      <c r="UVO824" s="72"/>
      <c r="UVP824" s="72"/>
      <c r="UVQ824" s="72"/>
      <c r="UVR824" s="72"/>
      <c r="UVS824" s="72"/>
      <c r="UVT824" s="72"/>
      <c r="UVU824" s="72"/>
      <c r="UVV824" s="72"/>
      <c r="UVW824" s="72"/>
      <c r="UVX824" s="72"/>
      <c r="UVY824" s="72"/>
      <c r="UVZ824" s="72"/>
      <c r="UWA824" s="72"/>
      <c r="UWB824" s="72"/>
      <c r="UWC824" s="72"/>
      <c r="UWD824" s="72"/>
      <c r="UWE824" s="72"/>
      <c r="UWF824" s="72"/>
      <c r="UWG824" s="72"/>
      <c r="UWH824" s="72"/>
      <c r="UWI824" s="72"/>
      <c r="UWJ824" s="72"/>
      <c r="UWK824" s="72"/>
      <c r="UWL824" s="72"/>
      <c r="UWM824" s="72"/>
      <c r="UWN824" s="72"/>
      <c r="UWO824" s="72"/>
      <c r="UWP824" s="72"/>
      <c r="UWQ824" s="72"/>
      <c r="UWR824" s="72"/>
      <c r="UWS824" s="72"/>
      <c r="UWT824" s="72"/>
      <c r="UWU824" s="72"/>
      <c r="UWV824" s="72"/>
      <c r="UWW824" s="72"/>
      <c r="UWX824" s="72"/>
      <c r="UWY824" s="72"/>
      <c r="UWZ824" s="72"/>
      <c r="UXA824" s="72"/>
      <c r="UXB824" s="72"/>
      <c r="UXC824" s="72"/>
      <c r="UXD824" s="72"/>
      <c r="UXE824" s="72"/>
      <c r="UXF824" s="72"/>
      <c r="UXG824" s="72"/>
      <c r="UXH824" s="72"/>
      <c r="UXI824" s="72"/>
      <c r="UXJ824" s="72"/>
      <c r="UXK824" s="72"/>
      <c r="UXL824" s="72"/>
      <c r="UXM824" s="72"/>
      <c r="UXN824" s="72"/>
      <c r="UXO824" s="72"/>
      <c r="UXP824" s="72"/>
      <c r="UXQ824" s="72"/>
      <c r="UXR824" s="72"/>
      <c r="UXS824" s="72"/>
      <c r="UXT824" s="72"/>
      <c r="UXU824" s="72"/>
      <c r="UXV824" s="72"/>
      <c r="UXW824" s="72"/>
      <c r="UXX824" s="72"/>
      <c r="UXY824" s="72"/>
      <c r="UXZ824" s="72"/>
      <c r="UYA824" s="72"/>
      <c r="UYB824" s="72"/>
      <c r="UYC824" s="72"/>
      <c r="UYD824" s="72"/>
      <c r="UYE824" s="72"/>
      <c r="UYF824" s="72"/>
      <c r="UYG824" s="72"/>
      <c r="UYH824" s="72"/>
      <c r="UYI824" s="72"/>
      <c r="UYJ824" s="72"/>
      <c r="UYK824" s="72"/>
      <c r="UYL824" s="72"/>
      <c r="UYM824" s="72"/>
      <c r="UYN824" s="72"/>
      <c r="UYO824" s="72"/>
      <c r="UYP824" s="72"/>
      <c r="UYQ824" s="72"/>
      <c r="UYR824" s="72"/>
      <c r="UYS824" s="72"/>
      <c r="UYT824" s="72"/>
      <c r="UYU824" s="72"/>
      <c r="UYV824" s="72"/>
      <c r="UYW824" s="72"/>
      <c r="UYX824" s="72"/>
      <c r="UYY824" s="72"/>
      <c r="UYZ824" s="72"/>
      <c r="UZA824" s="72"/>
      <c r="UZB824" s="72"/>
      <c r="UZC824" s="72"/>
      <c r="UZD824" s="72"/>
      <c r="UZE824" s="72"/>
      <c r="UZF824" s="72"/>
      <c r="UZG824" s="72"/>
      <c r="UZH824" s="72"/>
      <c r="UZI824" s="72"/>
      <c r="UZJ824" s="72"/>
      <c r="UZK824" s="72"/>
      <c r="UZL824" s="72"/>
      <c r="UZM824" s="72"/>
      <c r="UZN824" s="72"/>
      <c r="UZO824" s="72"/>
      <c r="UZP824" s="72"/>
      <c r="UZQ824" s="72"/>
      <c r="UZR824" s="72"/>
      <c r="UZS824" s="72"/>
      <c r="UZT824" s="72"/>
      <c r="UZU824" s="72"/>
      <c r="UZV824" s="72"/>
      <c r="UZW824" s="72"/>
      <c r="UZX824" s="72"/>
      <c r="UZY824" s="72"/>
      <c r="UZZ824" s="72"/>
      <c r="VAA824" s="72"/>
      <c r="VAB824" s="72"/>
      <c r="VAC824" s="72"/>
      <c r="VAD824" s="72"/>
      <c r="VAE824" s="72"/>
      <c r="VAF824" s="72"/>
      <c r="VAG824" s="72"/>
      <c r="VAH824" s="72"/>
      <c r="VAI824" s="72"/>
      <c r="VAJ824" s="72"/>
      <c r="VAK824" s="72"/>
      <c r="VAL824" s="72"/>
      <c r="VAM824" s="72"/>
      <c r="VAN824" s="72"/>
      <c r="VAO824" s="72"/>
      <c r="VAP824" s="72"/>
      <c r="VAQ824" s="72"/>
      <c r="VAR824" s="72"/>
      <c r="VAS824" s="72"/>
      <c r="VAT824" s="72"/>
      <c r="VAU824" s="72"/>
      <c r="VAV824" s="72"/>
      <c r="VAW824" s="72"/>
      <c r="VAX824" s="72"/>
      <c r="VAY824" s="72"/>
      <c r="VAZ824" s="72"/>
      <c r="VBA824" s="72"/>
      <c r="VBB824" s="72"/>
      <c r="VBC824" s="72"/>
      <c r="VBD824" s="72"/>
      <c r="VBE824" s="72"/>
      <c r="VBF824" s="72"/>
      <c r="VBG824" s="72"/>
      <c r="VBH824" s="72"/>
      <c r="VBI824" s="72"/>
      <c r="VBJ824" s="72"/>
      <c r="VBK824" s="72"/>
      <c r="VBL824" s="72"/>
      <c r="VBM824" s="72"/>
      <c r="VBN824" s="72"/>
      <c r="VBO824" s="72"/>
      <c r="VBP824" s="72"/>
      <c r="VBQ824" s="72"/>
      <c r="VBR824" s="72"/>
      <c r="VBS824" s="72"/>
      <c r="VBT824" s="72"/>
      <c r="VBU824" s="72"/>
      <c r="VBV824" s="72"/>
      <c r="VBW824" s="72"/>
      <c r="VBX824" s="72"/>
      <c r="VBY824" s="72"/>
      <c r="VBZ824" s="72"/>
      <c r="VCA824" s="72"/>
      <c r="VCB824" s="72"/>
      <c r="VCC824" s="72"/>
      <c r="VCD824" s="72"/>
      <c r="VCE824" s="72"/>
      <c r="VCF824" s="72"/>
      <c r="VCG824" s="72"/>
      <c r="VCH824" s="72"/>
      <c r="VCI824" s="72"/>
      <c r="VCJ824" s="72"/>
      <c r="VCK824" s="72"/>
      <c r="VCL824" s="72"/>
      <c r="VCM824" s="72"/>
      <c r="VCN824" s="72"/>
      <c r="VCO824" s="72"/>
      <c r="VCP824" s="72"/>
      <c r="VCQ824" s="72"/>
      <c r="VCR824" s="72"/>
      <c r="VCS824" s="72"/>
      <c r="VCT824" s="72"/>
      <c r="VCU824" s="72"/>
      <c r="VCV824" s="72"/>
      <c r="VCW824" s="72"/>
      <c r="VCX824" s="72"/>
      <c r="VCY824" s="72"/>
      <c r="VCZ824" s="72"/>
      <c r="VDA824" s="72"/>
      <c r="VDB824" s="72"/>
      <c r="VDC824" s="72"/>
      <c r="VDD824" s="72"/>
      <c r="VDE824" s="72"/>
      <c r="VDF824" s="72"/>
      <c r="VDG824" s="72"/>
      <c r="VDH824" s="72"/>
      <c r="VDI824" s="72"/>
      <c r="VDJ824" s="72"/>
      <c r="VDK824" s="72"/>
      <c r="VDL824" s="72"/>
      <c r="VDM824" s="72"/>
      <c r="VDN824" s="72"/>
      <c r="VDO824" s="72"/>
      <c r="VDP824" s="72"/>
      <c r="VDQ824" s="72"/>
      <c r="VDR824" s="72"/>
      <c r="VDS824" s="72"/>
      <c r="VDT824" s="72"/>
      <c r="VDU824" s="72"/>
      <c r="VDV824" s="72"/>
      <c r="VDW824" s="72"/>
      <c r="VDX824" s="72"/>
      <c r="VDY824" s="72"/>
      <c r="VDZ824" s="72"/>
      <c r="VEA824" s="72"/>
      <c r="VEB824" s="72"/>
      <c r="VEC824" s="72"/>
      <c r="VED824" s="72"/>
      <c r="VEE824" s="72"/>
      <c r="VEF824" s="72"/>
      <c r="VEG824" s="72"/>
      <c r="VEH824" s="72"/>
      <c r="VEI824" s="72"/>
      <c r="VEJ824" s="72"/>
      <c r="VEK824" s="72"/>
      <c r="VEL824" s="72"/>
      <c r="VEM824" s="72"/>
      <c r="VEN824" s="72"/>
      <c r="VEO824" s="72"/>
      <c r="VEP824" s="72"/>
      <c r="VEQ824" s="72"/>
      <c r="VER824" s="72"/>
      <c r="VES824" s="72"/>
      <c r="VET824" s="72"/>
      <c r="VEU824" s="72"/>
      <c r="VEV824" s="72"/>
      <c r="VEW824" s="72"/>
      <c r="VEX824" s="72"/>
      <c r="VEY824" s="72"/>
      <c r="VEZ824" s="72"/>
      <c r="VFA824" s="72"/>
      <c r="VFB824" s="72"/>
      <c r="VFC824" s="72"/>
      <c r="VFD824" s="72"/>
      <c r="VFE824" s="72"/>
      <c r="VFF824" s="72"/>
      <c r="VFG824" s="72"/>
      <c r="VFH824" s="72"/>
      <c r="VFI824" s="72"/>
      <c r="VFJ824" s="72"/>
      <c r="VFK824" s="72"/>
      <c r="VFL824" s="72"/>
      <c r="VFM824" s="72"/>
      <c r="VFN824" s="72"/>
      <c r="VFO824" s="72"/>
      <c r="VFP824" s="72"/>
      <c r="VFQ824" s="72"/>
      <c r="VFR824" s="72"/>
      <c r="VFS824" s="72"/>
      <c r="VFT824" s="72"/>
      <c r="VFU824" s="72"/>
      <c r="VFV824" s="72"/>
      <c r="VFW824" s="72"/>
      <c r="VFX824" s="72"/>
      <c r="VFY824" s="72"/>
      <c r="VFZ824" s="72"/>
      <c r="VGA824" s="72"/>
      <c r="VGB824" s="72"/>
      <c r="VGC824" s="72"/>
      <c r="VGD824" s="72"/>
      <c r="VGE824" s="72"/>
      <c r="VGF824" s="72"/>
      <c r="VGG824" s="72"/>
      <c r="VGH824" s="72"/>
      <c r="VGI824" s="72"/>
      <c r="VGJ824" s="72"/>
      <c r="VGK824" s="72"/>
      <c r="VGL824" s="72"/>
      <c r="VGM824" s="72"/>
      <c r="VGN824" s="72"/>
      <c r="VGO824" s="72"/>
      <c r="VGP824" s="72"/>
      <c r="VGQ824" s="72"/>
      <c r="VGR824" s="72"/>
      <c r="VGS824" s="72"/>
      <c r="VGT824" s="72"/>
      <c r="VGU824" s="72"/>
      <c r="VGV824" s="72"/>
      <c r="VGW824" s="72"/>
      <c r="VGX824" s="72"/>
      <c r="VGY824" s="72"/>
      <c r="VGZ824" s="72"/>
      <c r="VHA824" s="72"/>
      <c r="VHB824" s="72"/>
      <c r="VHC824" s="72"/>
      <c r="VHD824" s="72"/>
      <c r="VHE824" s="72"/>
      <c r="VHF824" s="72"/>
      <c r="VHG824" s="72"/>
      <c r="VHH824" s="72"/>
      <c r="VHI824" s="72"/>
      <c r="VHJ824" s="72"/>
      <c r="VHK824" s="72"/>
      <c r="VHL824" s="72"/>
      <c r="VHM824" s="72"/>
      <c r="VHN824" s="72"/>
      <c r="VHO824" s="72"/>
      <c r="VHP824" s="72"/>
      <c r="VHQ824" s="72"/>
      <c r="VHR824" s="72"/>
      <c r="VHS824" s="72"/>
      <c r="VHT824" s="72"/>
      <c r="VHU824" s="72"/>
      <c r="VHV824" s="72"/>
      <c r="VHW824" s="72"/>
      <c r="VHX824" s="72"/>
      <c r="VHY824" s="72"/>
      <c r="VHZ824" s="72"/>
      <c r="VIA824" s="72"/>
      <c r="VIB824" s="72"/>
      <c r="VIC824" s="72"/>
      <c r="VID824" s="72"/>
      <c r="VIE824" s="72"/>
      <c r="VIF824" s="72"/>
      <c r="VIG824" s="72"/>
      <c r="VIH824" s="72"/>
      <c r="VII824" s="72"/>
      <c r="VIJ824" s="72"/>
      <c r="VIK824" s="72"/>
      <c r="VIL824" s="72"/>
      <c r="VIM824" s="72"/>
      <c r="VIN824" s="72"/>
      <c r="VIO824" s="72"/>
      <c r="VIP824" s="72"/>
      <c r="VIQ824" s="72"/>
      <c r="VIR824" s="72"/>
      <c r="VIS824" s="72"/>
      <c r="VIT824" s="72"/>
      <c r="VIU824" s="72"/>
      <c r="VIV824" s="72"/>
      <c r="VIW824" s="72"/>
      <c r="VIX824" s="72"/>
      <c r="VIY824" s="72"/>
      <c r="VIZ824" s="72"/>
      <c r="VJA824" s="72"/>
      <c r="VJB824" s="72"/>
      <c r="VJC824" s="72"/>
      <c r="VJD824" s="72"/>
      <c r="VJE824" s="72"/>
      <c r="VJF824" s="72"/>
      <c r="VJG824" s="72"/>
      <c r="VJH824" s="72"/>
      <c r="VJI824" s="72"/>
      <c r="VJJ824" s="72"/>
      <c r="VJK824" s="72"/>
      <c r="VJL824" s="72"/>
      <c r="VJM824" s="72"/>
      <c r="VJN824" s="72"/>
      <c r="VJO824" s="72"/>
      <c r="VJP824" s="72"/>
      <c r="VJQ824" s="72"/>
      <c r="VJR824" s="72"/>
      <c r="VJS824" s="72"/>
      <c r="VJT824" s="72"/>
      <c r="VJU824" s="72"/>
      <c r="VJV824" s="72"/>
      <c r="VJW824" s="72"/>
      <c r="VJX824" s="72"/>
      <c r="VJY824" s="72"/>
      <c r="VJZ824" s="72"/>
      <c r="VKA824" s="72"/>
      <c r="VKB824" s="72"/>
      <c r="VKC824" s="72"/>
      <c r="VKD824" s="72"/>
      <c r="VKE824" s="72"/>
      <c r="VKF824" s="72"/>
      <c r="VKG824" s="72"/>
      <c r="VKH824" s="72"/>
      <c r="VKI824" s="72"/>
      <c r="VKJ824" s="72"/>
      <c r="VKK824" s="72"/>
      <c r="VKL824" s="72"/>
      <c r="VKM824" s="72"/>
      <c r="VKN824" s="72"/>
      <c r="VKO824" s="72"/>
      <c r="VKP824" s="72"/>
      <c r="VKQ824" s="72"/>
      <c r="VKR824" s="72"/>
      <c r="VKS824" s="72"/>
      <c r="VKT824" s="72"/>
      <c r="VKU824" s="72"/>
      <c r="VKV824" s="72"/>
      <c r="VKW824" s="72"/>
      <c r="VKX824" s="72"/>
      <c r="VKY824" s="72"/>
      <c r="VKZ824" s="72"/>
      <c r="VLA824" s="72"/>
      <c r="VLB824" s="72"/>
      <c r="VLC824" s="72"/>
      <c r="VLD824" s="72"/>
      <c r="VLE824" s="72"/>
      <c r="VLF824" s="72"/>
      <c r="VLG824" s="72"/>
      <c r="VLH824" s="72"/>
      <c r="VLI824" s="72"/>
      <c r="VLJ824" s="72"/>
      <c r="VLK824" s="72"/>
      <c r="VLL824" s="72"/>
      <c r="VLM824" s="72"/>
      <c r="VLN824" s="72"/>
      <c r="VLO824" s="72"/>
      <c r="VLP824" s="72"/>
      <c r="VLQ824" s="72"/>
      <c r="VLR824" s="72"/>
      <c r="VLS824" s="72"/>
      <c r="VLT824" s="72"/>
      <c r="VLU824" s="72"/>
      <c r="VLV824" s="72"/>
      <c r="VLW824" s="72"/>
      <c r="VLX824" s="72"/>
      <c r="VLY824" s="72"/>
      <c r="VLZ824" s="72"/>
      <c r="VMA824" s="72"/>
      <c r="VMB824" s="72"/>
      <c r="VMC824" s="72"/>
      <c r="VMD824" s="72"/>
      <c r="VME824" s="72"/>
      <c r="VMF824" s="72"/>
      <c r="VMG824" s="72"/>
      <c r="VMH824" s="72"/>
      <c r="VMI824" s="72"/>
      <c r="VMJ824" s="72"/>
      <c r="VMK824" s="72"/>
      <c r="VML824" s="72"/>
      <c r="VMM824" s="72"/>
      <c r="VMN824" s="72"/>
      <c r="VMO824" s="72"/>
      <c r="VMP824" s="72"/>
      <c r="VMQ824" s="72"/>
      <c r="VMR824" s="72"/>
      <c r="VMS824" s="72"/>
      <c r="VMT824" s="72"/>
      <c r="VMU824" s="72"/>
      <c r="VMV824" s="72"/>
      <c r="VMW824" s="72"/>
      <c r="VMX824" s="72"/>
      <c r="VMY824" s="72"/>
      <c r="VMZ824" s="72"/>
      <c r="VNA824" s="72"/>
      <c r="VNB824" s="72"/>
      <c r="VNC824" s="72"/>
      <c r="VND824" s="72"/>
      <c r="VNE824" s="72"/>
      <c r="VNF824" s="72"/>
      <c r="VNG824" s="72"/>
      <c r="VNH824" s="72"/>
      <c r="VNI824" s="72"/>
      <c r="VNJ824" s="72"/>
      <c r="VNK824" s="72"/>
      <c r="VNL824" s="72"/>
      <c r="VNM824" s="72"/>
      <c r="VNN824" s="72"/>
      <c r="VNO824" s="72"/>
      <c r="VNP824" s="72"/>
      <c r="VNQ824" s="72"/>
      <c r="VNR824" s="72"/>
      <c r="VNS824" s="72"/>
      <c r="VNT824" s="72"/>
      <c r="VNU824" s="72"/>
      <c r="VNV824" s="72"/>
      <c r="VNW824" s="72"/>
      <c r="VNX824" s="72"/>
      <c r="VNY824" s="72"/>
      <c r="VNZ824" s="72"/>
      <c r="VOA824" s="72"/>
      <c r="VOB824" s="72"/>
      <c r="VOC824" s="72"/>
      <c r="VOD824" s="72"/>
      <c r="VOE824" s="72"/>
      <c r="VOF824" s="72"/>
      <c r="VOG824" s="72"/>
      <c r="VOH824" s="72"/>
      <c r="VOI824" s="72"/>
      <c r="VOJ824" s="72"/>
      <c r="VOK824" s="72"/>
      <c r="VOL824" s="72"/>
      <c r="VOM824" s="72"/>
      <c r="VON824" s="72"/>
      <c r="VOO824" s="72"/>
      <c r="VOP824" s="72"/>
      <c r="VOQ824" s="72"/>
      <c r="VOR824" s="72"/>
      <c r="VOS824" s="72"/>
      <c r="VOT824" s="72"/>
      <c r="VOU824" s="72"/>
      <c r="VOV824" s="72"/>
      <c r="VOW824" s="72"/>
      <c r="VOX824" s="72"/>
      <c r="VOY824" s="72"/>
      <c r="VOZ824" s="72"/>
      <c r="VPA824" s="72"/>
      <c r="VPB824" s="72"/>
      <c r="VPC824" s="72"/>
      <c r="VPD824" s="72"/>
      <c r="VPE824" s="72"/>
      <c r="VPF824" s="72"/>
      <c r="VPG824" s="72"/>
      <c r="VPH824" s="72"/>
      <c r="VPI824" s="72"/>
      <c r="VPJ824" s="72"/>
      <c r="VPK824" s="72"/>
      <c r="VPL824" s="72"/>
      <c r="VPM824" s="72"/>
      <c r="VPN824" s="72"/>
      <c r="VPO824" s="72"/>
      <c r="VPP824" s="72"/>
      <c r="VPQ824" s="72"/>
      <c r="VPR824" s="72"/>
      <c r="VPS824" s="72"/>
      <c r="VPT824" s="72"/>
      <c r="VPU824" s="72"/>
      <c r="VPV824" s="72"/>
      <c r="VPW824" s="72"/>
      <c r="VPX824" s="72"/>
      <c r="VPY824" s="72"/>
      <c r="VPZ824" s="72"/>
      <c r="VQA824" s="72"/>
      <c r="VQB824" s="72"/>
      <c r="VQC824" s="72"/>
      <c r="VQD824" s="72"/>
      <c r="VQE824" s="72"/>
      <c r="VQF824" s="72"/>
      <c r="VQG824" s="72"/>
      <c r="VQH824" s="72"/>
      <c r="VQI824" s="72"/>
      <c r="VQJ824" s="72"/>
      <c r="VQK824" s="72"/>
      <c r="VQL824" s="72"/>
      <c r="VQM824" s="72"/>
      <c r="VQN824" s="72"/>
      <c r="VQO824" s="72"/>
      <c r="VQP824" s="72"/>
      <c r="VQQ824" s="72"/>
      <c r="VQR824" s="72"/>
      <c r="VQS824" s="72"/>
      <c r="VQT824" s="72"/>
      <c r="VQU824" s="72"/>
      <c r="VQV824" s="72"/>
      <c r="VQW824" s="72"/>
      <c r="VQX824" s="72"/>
      <c r="VQY824" s="72"/>
      <c r="VQZ824" s="72"/>
      <c r="VRA824" s="72"/>
      <c r="VRB824" s="72"/>
      <c r="VRC824" s="72"/>
      <c r="VRD824" s="72"/>
      <c r="VRE824" s="72"/>
      <c r="VRF824" s="72"/>
      <c r="VRG824" s="72"/>
      <c r="VRH824" s="72"/>
      <c r="VRI824" s="72"/>
      <c r="VRJ824" s="72"/>
      <c r="VRK824" s="72"/>
      <c r="VRL824" s="72"/>
      <c r="VRM824" s="72"/>
      <c r="VRN824" s="72"/>
      <c r="VRO824" s="72"/>
      <c r="VRP824" s="72"/>
      <c r="VRQ824" s="72"/>
      <c r="VRR824" s="72"/>
      <c r="VRS824" s="72"/>
      <c r="VRT824" s="72"/>
      <c r="VRU824" s="72"/>
      <c r="VRV824" s="72"/>
      <c r="VRW824" s="72"/>
      <c r="VRX824" s="72"/>
      <c r="VRY824" s="72"/>
      <c r="VRZ824" s="72"/>
      <c r="VSA824" s="72"/>
      <c r="VSB824" s="72"/>
      <c r="VSC824" s="72"/>
      <c r="VSD824" s="72"/>
      <c r="VSE824" s="72"/>
      <c r="VSF824" s="72"/>
      <c r="VSG824" s="72"/>
      <c r="VSH824" s="72"/>
      <c r="VSI824" s="72"/>
      <c r="VSJ824" s="72"/>
      <c r="VSK824" s="72"/>
      <c r="VSL824" s="72"/>
      <c r="VSM824" s="72"/>
      <c r="VSN824" s="72"/>
      <c r="VSO824" s="72"/>
      <c r="VSP824" s="72"/>
      <c r="VSQ824" s="72"/>
      <c r="VSR824" s="72"/>
      <c r="VSS824" s="72"/>
      <c r="VST824" s="72"/>
      <c r="VSU824" s="72"/>
      <c r="VSV824" s="72"/>
      <c r="VSW824" s="72"/>
      <c r="VSX824" s="72"/>
      <c r="VSY824" s="72"/>
      <c r="VSZ824" s="72"/>
      <c r="VTA824" s="72"/>
      <c r="VTB824" s="72"/>
      <c r="VTC824" s="72"/>
      <c r="VTD824" s="72"/>
      <c r="VTE824" s="72"/>
      <c r="VTF824" s="72"/>
      <c r="VTG824" s="72"/>
      <c r="VTH824" s="72"/>
      <c r="VTI824" s="72"/>
      <c r="VTJ824" s="72"/>
      <c r="VTK824" s="72"/>
      <c r="VTL824" s="72"/>
      <c r="VTM824" s="72"/>
      <c r="VTN824" s="72"/>
      <c r="VTO824" s="72"/>
      <c r="VTP824" s="72"/>
      <c r="VTQ824" s="72"/>
      <c r="VTR824" s="72"/>
      <c r="VTS824" s="72"/>
      <c r="VTT824" s="72"/>
      <c r="VTU824" s="72"/>
      <c r="VTV824" s="72"/>
      <c r="VTW824" s="72"/>
      <c r="VTX824" s="72"/>
      <c r="VTY824" s="72"/>
      <c r="VTZ824" s="72"/>
      <c r="VUA824" s="72"/>
      <c r="VUB824" s="72"/>
      <c r="VUC824" s="72"/>
      <c r="VUD824" s="72"/>
      <c r="VUE824" s="72"/>
      <c r="VUF824" s="72"/>
      <c r="VUG824" s="72"/>
      <c r="VUH824" s="72"/>
      <c r="VUI824" s="72"/>
      <c r="VUJ824" s="72"/>
      <c r="VUK824" s="72"/>
      <c r="VUL824" s="72"/>
      <c r="VUM824" s="72"/>
      <c r="VUN824" s="72"/>
      <c r="VUO824" s="72"/>
      <c r="VUP824" s="72"/>
      <c r="VUQ824" s="72"/>
      <c r="VUR824" s="72"/>
      <c r="VUS824" s="72"/>
      <c r="VUT824" s="72"/>
      <c r="VUU824" s="72"/>
      <c r="VUV824" s="72"/>
      <c r="VUW824" s="72"/>
      <c r="VUX824" s="72"/>
      <c r="VUY824" s="72"/>
      <c r="VUZ824" s="72"/>
      <c r="VVA824" s="72"/>
      <c r="VVB824" s="72"/>
      <c r="VVC824" s="72"/>
      <c r="VVD824" s="72"/>
      <c r="VVE824" s="72"/>
      <c r="VVF824" s="72"/>
      <c r="VVG824" s="72"/>
      <c r="VVH824" s="72"/>
      <c r="VVI824" s="72"/>
      <c r="VVJ824" s="72"/>
      <c r="VVK824" s="72"/>
      <c r="VVL824" s="72"/>
      <c r="VVM824" s="72"/>
      <c r="VVN824" s="72"/>
      <c r="VVO824" s="72"/>
      <c r="VVP824" s="72"/>
      <c r="VVQ824" s="72"/>
      <c r="VVR824" s="72"/>
      <c r="VVS824" s="72"/>
      <c r="VVT824" s="72"/>
      <c r="VVU824" s="72"/>
      <c r="VVV824" s="72"/>
      <c r="VVW824" s="72"/>
      <c r="VVX824" s="72"/>
      <c r="VVY824" s="72"/>
      <c r="VVZ824" s="72"/>
      <c r="VWA824" s="72"/>
      <c r="VWB824" s="72"/>
      <c r="VWC824" s="72"/>
      <c r="VWD824" s="72"/>
      <c r="VWE824" s="72"/>
      <c r="VWF824" s="72"/>
      <c r="VWG824" s="72"/>
      <c r="VWH824" s="72"/>
      <c r="VWI824" s="72"/>
      <c r="VWJ824" s="72"/>
      <c r="VWK824" s="72"/>
      <c r="VWL824" s="72"/>
      <c r="VWM824" s="72"/>
      <c r="VWN824" s="72"/>
      <c r="VWO824" s="72"/>
      <c r="VWP824" s="72"/>
      <c r="VWQ824" s="72"/>
      <c r="VWR824" s="72"/>
      <c r="VWS824" s="72"/>
      <c r="VWT824" s="72"/>
      <c r="VWU824" s="72"/>
      <c r="VWV824" s="72"/>
      <c r="VWW824" s="72"/>
      <c r="VWX824" s="72"/>
      <c r="VWY824" s="72"/>
      <c r="VWZ824" s="72"/>
      <c r="VXA824" s="72"/>
      <c r="VXB824" s="72"/>
      <c r="VXC824" s="72"/>
      <c r="VXD824" s="72"/>
      <c r="VXE824" s="72"/>
      <c r="VXF824" s="72"/>
      <c r="VXG824" s="72"/>
      <c r="VXH824" s="72"/>
      <c r="VXI824" s="72"/>
      <c r="VXJ824" s="72"/>
      <c r="VXK824" s="72"/>
      <c r="VXL824" s="72"/>
      <c r="VXM824" s="72"/>
      <c r="VXN824" s="72"/>
      <c r="VXO824" s="72"/>
      <c r="VXP824" s="72"/>
      <c r="VXQ824" s="72"/>
      <c r="VXR824" s="72"/>
      <c r="VXS824" s="72"/>
      <c r="VXT824" s="72"/>
      <c r="VXU824" s="72"/>
      <c r="VXV824" s="72"/>
      <c r="VXW824" s="72"/>
      <c r="VXX824" s="72"/>
      <c r="VXY824" s="72"/>
      <c r="VXZ824" s="72"/>
      <c r="VYA824" s="72"/>
      <c r="VYB824" s="72"/>
      <c r="VYC824" s="72"/>
      <c r="VYD824" s="72"/>
      <c r="VYE824" s="72"/>
      <c r="VYF824" s="72"/>
      <c r="VYG824" s="72"/>
      <c r="VYH824" s="72"/>
      <c r="VYI824" s="72"/>
      <c r="VYJ824" s="72"/>
      <c r="VYK824" s="72"/>
      <c r="VYL824" s="72"/>
      <c r="VYM824" s="72"/>
      <c r="VYN824" s="72"/>
      <c r="VYO824" s="72"/>
      <c r="VYP824" s="72"/>
      <c r="VYQ824" s="72"/>
      <c r="VYR824" s="72"/>
      <c r="VYS824" s="72"/>
      <c r="VYT824" s="72"/>
      <c r="VYU824" s="72"/>
      <c r="VYV824" s="72"/>
      <c r="VYW824" s="72"/>
      <c r="VYX824" s="72"/>
      <c r="VYY824" s="72"/>
      <c r="VYZ824" s="72"/>
      <c r="VZA824" s="72"/>
      <c r="VZB824" s="72"/>
      <c r="VZC824" s="72"/>
      <c r="VZD824" s="72"/>
      <c r="VZE824" s="72"/>
      <c r="VZF824" s="72"/>
      <c r="VZG824" s="72"/>
      <c r="VZH824" s="72"/>
      <c r="VZI824" s="72"/>
      <c r="VZJ824" s="72"/>
      <c r="VZK824" s="72"/>
      <c r="VZL824" s="72"/>
      <c r="VZM824" s="72"/>
      <c r="VZN824" s="72"/>
      <c r="VZO824" s="72"/>
      <c r="VZP824" s="72"/>
      <c r="VZQ824" s="72"/>
      <c r="VZR824" s="72"/>
      <c r="VZS824" s="72"/>
      <c r="VZT824" s="72"/>
      <c r="VZU824" s="72"/>
      <c r="VZV824" s="72"/>
      <c r="VZW824" s="72"/>
      <c r="VZX824" s="72"/>
      <c r="VZY824" s="72"/>
      <c r="VZZ824" s="72"/>
      <c r="WAA824" s="72"/>
      <c r="WAB824" s="72"/>
      <c r="WAC824" s="72"/>
      <c r="WAD824" s="72"/>
      <c r="WAE824" s="72"/>
      <c r="WAF824" s="72"/>
      <c r="WAG824" s="72"/>
      <c r="WAH824" s="72"/>
      <c r="WAI824" s="72"/>
      <c r="WAJ824" s="72"/>
      <c r="WAK824" s="72"/>
      <c r="WAL824" s="72"/>
      <c r="WAM824" s="72"/>
      <c r="WAN824" s="72"/>
      <c r="WAO824" s="72"/>
      <c r="WAP824" s="72"/>
      <c r="WAQ824" s="72"/>
      <c r="WAR824" s="72"/>
      <c r="WAS824" s="72"/>
      <c r="WAT824" s="72"/>
      <c r="WAU824" s="72"/>
      <c r="WAV824" s="72"/>
      <c r="WAW824" s="72"/>
      <c r="WAX824" s="72"/>
      <c r="WAY824" s="72"/>
      <c r="WAZ824" s="72"/>
      <c r="WBA824" s="72"/>
      <c r="WBB824" s="72"/>
      <c r="WBC824" s="72"/>
      <c r="WBD824" s="72"/>
      <c r="WBE824" s="72"/>
      <c r="WBF824" s="72"/>
      <c r="WBG824" s="72"/>
      <c r="WBH824" s="72"/>
      <c r="WBI824" s="72"/>
      <c r="WBJ824" s="72"/>
      <c r="WBK824" s="72"/>
      <c r="WBL824" s="72"/>
      <c r="WBM824" s="72"/>
      <c r="WBN824" s="72"/>
      <c r="WBO824" s="72"/>
      <c r="WBP824" s="72"/>
      <c r="WBQ824" s="72"/>
      <c r="WBR824" s="72"/>
      <c r="WBS824" s="72"/>
      <c r="WBT824" s="72"/>
      <c r="WBU824" s="72"/>
      <c r="WBV824" s="72"/>
      <c r="WBW824" s="72"/>
      <c r="WBX824" s="72"/>
      <c r="WBY824" s="72"/>
      <c r="WBZ824" s="72"/>
      <c r="WCA824" s="72"/>
      <c r="WCB824" s="72"/>
      <c r="WCC824" s="72"/>
      <c r="WCD824" s="72"/>
      <c r="WCE824" s="72"/>
      <c r="WCF824" s="72"/>
      <c r="WCG824" s="72"/>
      <c r="WCH824" s="72"/>
      <c r="WCI824" s="72"/>
      <c r="WCJ824" s="72"/>
      <c r="WCK824" s="72"/>
      <c r="WCL824" s="72"/>
      <c r="WCM824" s="72"/>
      <c r="WCN824" s="72"/>
      <c r="WCO824" s="72"/>
      <c r="WCP824" s="72"/>
      <c r="WCQ824" s="72"/>
      <c r="WCR824" s="72"/>
      <c r="WCS824" s="72"/>
      <c r="WCT824" s="72"/>
      <c r="WCU824" s="72"/>
      <c r="WCV824" s="72"/>
      <c r="WCW824" s="72"/>
      <c r="WCX824" s="72"/>
      <c r="WCY824" s="72"/>
      <c r="WCZ824" s="72"/>
      <c r="WDA824" s="72"/>
      <c r="WDB824" s="72"/>
      <c r="WDC824" s="72"/>
      <c r="WDD824" s="72"/>
      <c r="WDE824" s="72"/>
      <c r="WDF824" s="72"/>
      <c r="WDG824" s="72"/>
      <c r="WDH824" s="72"/>
      <c r="WDI824" s="72"/>
      <c r="WDJ824" s="72"/>
      <c r="WDK824" s="72"/>
      <c r="WDL824" s="72"/>
      <c r="WDM824" s="72"/>
      <c r="WDN824" s="72"/>
      <c r="WDO824" s="72"/>
      <c r="WDP824" s="72"/>
      <c r="WDQ824" s="72"/>
      <c r="WDR824" s="72"/>
      <c r="WDS824" s="72"/>
      <c r="WDT824" s="72"/>
      <c r="WDU824" s="72"/>
      <c r="WDV824" s="72"/>
      <c r="WDW824" s="72"/>
      <c r="WDX824" s="72"/>
      <c r="WDY824" s="72"/>
      <c r="WDZ824" s="72"/>
      <c r="WEA824" s="72"/>
      <c r="WEB824" s="72"/>
      <c r="WEC824" s="72"/>
      <c r="WED824" s="72"/>
      <c r="WEE824" s="72"/>
      <c r="WEF824" s="72"/>
      <c r="WEG824" s="72"/>
      <c r="WEH824" s="72"/>
      <c r="WEI824" s="72"/>
      <c r="WEJ824" s="72"/>
      <c r="WEK824" s="72"/>
      <c r="WEL824" s="72"/>
      <c r="WEM824" s="72"/>
      <c r="WEN824" s="72"/>
      <c r="WEO824" s="72"/>
      <c r="WEP824" s="72"/>
      <c r="WEQ824" s="72"/>
      <c r="WER824" s="72"/>
      <c r="WES824" s="72"/>
      <c r="WET824" s="72"/>
      <c r="WEU824" s="72"/>
      <c r="WEV824" s="72"/>
      <c r="WEW824" s="72"/>
      <c r="WEX824" s="72"/>
      <c r="WEY824" s="72"/>
      <c r="WEZ824" s="72"/>
      <c r="WFA824" s="72"/>
      <c r="WFB824" s="72"/>
      <c r="WFC824" s="72"/>
      <c r="WFD824" s="72"/>
      <c r="WFE824" s="72"/>
      <c r="WFF824" s="72"/>
      <c r="WFG824" s="72"/>
      <c r="WFH824" s="72"/>
      <c r="WFI824" s="72"/>
      <c r="WFJ824" s="72"/>
      <c r="WFK824" s="72"/>
      <c r="WFL824" s="72"/>
      <c r="WFM824" s="72"/>
      <c r="WFN824" s="72"/>
      <c r="WFO824" s="72"/>
      <c r="WFP824" s="72"/>
      <c r="WFQ824" s="72"/>
      <c r="WFR824" s="72"/>
      <c r="WFS824" s="72"/>
      <c r="WFT824" s="72"/>
      <c r="WFU824" s="72"/>
      <c r="WFV824" s="72"/>
      <c r="WFW824" s="72"/>
      <c r="WFX824" s="72"/>
      <c r="WFY824" s="72"/>
      <c r="WFZ824" s="72"/>
      <c r="WGA824" s="72"/>
      <c r="WGB824" s="72"/>
      <c r="WGC824" s="72"/>
      <c r="WGD824" s="72"/>
      <c r="WGE824" s="72"/>
      <c r="WGF824" s="72"/>
      <c r="WGG824" s="72"/>
      <c r="WGH824" s="72"/>
      <c r="WGI824" s="72"/>
      <c r="WGJ824" s="72"/>
      <c r="WGK824" s="72"/>
      <c r="WGL824" s="72"/>
      <c r="WGM824" s="72"/>
      <c r="WGN824" s="72"/>
      <c r="WGO824" s="72"/>
      <c r="WGP824" s="72"/>
      <c r="WGQ824" s="72"/>
      <c r="WGR824" s="72"/>
      <c r="WGS824" s="72"/>
      <c r="WGT824" s="72"/>
      <c r="WGU824" s="72"/>
      <c r="WGV824" s="72"/>
      <c r="WGW824" s="72"/>
      <c r="WGX824" s="72"/>
      <c r="WGY824" s="72"/>
      <c r="WGZ824" s="72"/>
      <c r="WHA824" s="72"/>
      <c r="WHB824" s="72"/>
      <c r="WHC824" s="72"/>
      <c r="WHD824" s="72"/>
      <c r="WHE824" s="72"/>
      <c r="WHF824" s="72"/>
      <c r="WHG824" s="72"/>
      <c r="WHH824" s="72"/>
      <c r="WHI824" s="72"/>
      <c r="WHJ824" s="72"/>
      <c r="WHK824" s="72"/>
      <c r="WHL824" s="72"/>
      <c r="WHM824" s="72"/>
      <c r="WHN824" s="72"/>
      <c r="WHO824" s="72"/>
      <c r="WHP824" s="72"/>
      <c r="WHQ824" s="72"/>
      <c r="WHR824" s="72"/>
      <c r="WHS824" s="72"/>
      <c r="WHT824" s="72"/>
      <c r="WHU824" s="72"/>
      <c r="WHV824" s="72"/>
      <c r="WHW824" s="72"/>
      <c r="WHX824" s="72"/>
      <c r="WHY824" s="72"/>
      <c r="WHZ824" s="72"/>
      <c r="WIA824" s="72"/>
      <c r="WIB824" s="72"/>
      <c r="WIC824" s="72"/>
      <c r="WID824" s="72"/>
      <c r="WIE824" s="72"/>
      <c r="WIF824" s="72"/>
      <c r="WIG824" s="72"/>
      <c r="WIH824" s="72"/>
      <c r="WII824" s="72"/>
      <c r="WIJ824" s="72"/>
      <c r="WIK824" s="72"/>
      <c r="WIL824" s="72"/>
      <c r="WIM824" s="72"/>
      <c r="WIN824" s="72"/>
      <c r="WIO824" s="72"/>
      <c r="WIP824" s="72"/>
      <c r="WIQ824" s="72"/>
      <c r="WIR824" s="72"/>
      <c r="WIS824" s="72"/>
      <c r="WIT824" s="72"/>
      <c r="WIU824" s="72"/>
      <c r="WIV824" s="72"/>
      <c r="WIW824" s="72"/>
      <c r="WIX824" s="72"/>
      <c r="WIY824" s="72"/>
      <c r="WIZ824" s="72"/>
      <c r="WJA824" s="72"/>
      <c r="WJB824" s="72"/>
      <c r="WJC824" s="72"/>
      <c r="WJD824" s="72"/>
      <c r="WJE824" s="72"/>
      <c r="WJF824" s="72"/>
      <c r="WJG824" s="72"/>
      <c r="WJH824" s="72"/>
      <c r="WJI824" s="72"/>
      <c r="WJJ824" s="72"/>
      <c r="WJK824" s="72"/>
      <c r="WJL824" s="72"/>
      <c r="WJM824" s="72"/>
      <c r="WJN824" s="72"/>
      <c r="WJO824" s="72"/>
      <c r="WJP824" s="72"/>
      <c r="WJQ824" s="72"/>
      <c r="WJR824" s="72"/>
      <c r="WJS824" s="72"/>
      <c r="WJT824" s="72"/>
      <c r="WJU824" s="72"/>
      <c r="WJV824" s="72"/>
      <c r="WJW824" s="72"/>
      <c r="WJX824" s="72"/>
      <c r="WJY824" s="72"/>
      <c r="WJZ824" s="72"/>
      <c r="WKA824" s="72"/>
      <c r="WKB824" s="72"/>
      <c r="WKC824" s="72"/>
      <c r="WKD824" s="72"/>
      <c r="WKE824" s="72"/>
      <c r="WKF824" s="72"/>
      <c r="WKG824" s="72"/>
      <c r="WKH824" s="72"/>
      <c r="WKI824" s="72"/>
      <c r="WKJ824" s="72"/>
      <c r="WKK824" s="72"/>
      <c r="WKL824" s="72"/>
      <c r="WKM824" s="72"/>
      <c r="WKN824" s="72"/>
      <c r="WKO824" s="72"/>
      <c r="WKP824" s="72"/>
      <c r="WKQ824" s="72"/>
      <c r="WKR824" s="72"/>
      <c r="WKS824" s="72"/>
      <c r="WKT824" s="72"/>
      <c r="WKU824" s="72"/>
      <c r="WKV824" s="72"/>
      <c r="WKW824" s="72"/>
      <c r="WKX824" s="72"/>
      <c r="WKY824" s="72"/>
      <c r="WKZ824" s="72"/>
      <c r="WLA824" s="72"/>
      <c r="WLB824" s="72"/>
      <c r="WLC824" s="72"/>
      <c r="WLD824" s="72"/>
      <c r="WLE824" s="72"/>
      <c r="WLF824" s="72"/>
      <c r="WLG824" s="72"/>
      <c r="WLH824" s="72"/>
      <c r="WLI824" s="72"/>
      <c r="WLJ824" s="72"/>
      <c r="WLK824" s="72"/>
      <c r="WLL824" s="72"/>
      <c r="WLM824" s="72"/>
      <c r="WLN824" s="72"/>
      <c r="WLO824" s="72"/>
      <c r="WLP824" s="72"/>
      <c r="WLQ824" s="72"/>
      <c r="WLR824" s="72"/>
      <c r="WLS824" s="72"/>
      <c r="WLT824" s="72"/>
      <c r="WLU824" s="72"/>
      <c r="WLV824" s="72"/>
      <c r="WLW824" s="72"/>
      <c r="WLX824" s="72"/>
      <c r="WLY824" s="72"/>
      <c r="WLZ824" s="72"/>
      <c r="WMA824" s="72"/>
      <c r="WMB824" s="72"/>
      <c r="WMC824" s="72"/>
      <c r="WMD824" s="72"/>
      <c r="WME824" s="72"/>
      <c r="WMF824" s="72"/>
      <c r="WMG824" s="72"/>
      <c r="WMH824" s="72"/>
      <c r="WMI824" s="72"/>
      <c r="WMJ824" s="72"/>
      <c r="WMK824" s="72"/>
      <c r="WML824" s="72"/>
      <c r="WMM824" s="72"/>
      <c r="WMN824" s="72"/>
      <c r="WMO824" s="72"/>
      <c r="WMP824" s="72"/>
      <c r="WMQ824" s="72"/>
      <c r="WMR824" s="72"/>
      <c r="WMS824" s="72"/>
      <c r="WMT824" s="72"/>
      <c r="WMU824" s="72"/>
      <c r="WMV824" s="72"/>
      <c r="WMW824" s="72"/>
      <c r="WMX824" s="72"/>
      <c r="WMY824" s="72"/>
      <c r="WMZ824" s="72"/>
      <c r="WNA824" s="72"/>
      <c r="WNB824" s="72"/>
      <c r="WNC824" s="72"/>
      <c r="WND824" s="72"/>
      <c r="WNE824" s="72"/>
      <c r="WNF824" s="72"/>
      <c r="WNG824" s="72"/>
      <c r="WNH824" s="72"/>
      <c r="WNI824" s="72"/>
      <c r="WNJ824" s="72"/>
      <c r="WNK824" s="72"/>
      <c r="WNL824" s="72"/>
      <c r="WNM824" s="72"/>
      <c r="WNN824" s="72"/>
      <c r="WNO824" s="72"/>
      <c r="WNP824" s="72"/>
      <c r="WNQ824" s="72"/>
      <c r="WNR824" s="72"/>
      <c r="WNS824" s="72"/>
      <c r="WNT824" s="72"/>
      <c r="WNU824" s="72"/>
      <c r="WNV824" s="72"/>
      <c r="WNW824" s="72"/>
      <c r="WNX824" s="72"/>
      <c r="WNY824" s="72"/>
      <c r="WNZ824" s="72"/>
      <c r="WOA824" s="72"/>
      <c r="WOB824" s="72"/>
      <c r="WOC824" s="72"/>
      <c r="WOD824" s="72"/>
      <c r="WOE824" s="72"/>
      <c r="WOF824" s="72"/>
      <c r="WOG824" s="72"/>
      <c r="WOH824" s="72"/>
      <c r="WOI824" s="72"/>
      <c r="WOJ824" s="72"/>
      <c r="WOK824" s="72"/>
      <c r="WOL824" s="72"/>
      <c r="WOM824" s="72"/>
      <c r="WON824" s="72"/>
      <c r="WOO824" s="72"/>
      <c r="WOP824" s="72"/>
      <c r="WOQ824" s="72"/>
      <c r="WOR824" s="72"/>
      <c r="WOS824" s="72"/>
      <c r="WOT824" s="72"/>
      <c r="WOU824" s="72"/>
      <c r="WOV824" s="72"/>
      <c r="WOW824" s="72"/>
      <c r="WOX824" s="72"/>
      <c r="WOY824" s="72"/>
      <c r="WOZ824" s="72"/>
      <c r="WPA824" s="72"/>
      <c r="WPB824" s="72"/>
      <c r="WPC824" s="72"/>
      <c r="WPD824" s="72"/>
      <c r="WPE824" s="72"/>
      <c r="WPF824" s="72"/>
      <c r="WPG824" s="72"/>
      <c r="WPH824" s="72"/>
      <c r="WPI824" s="72"/>
      <c r="WPJ824" s="72"/>
      <c r="WPK824" s="72"/>
      <c r="WPL824" s="72"/>
      <c r="WPM824" s="72"/>
      <c r="WPN824" s="72"/>
      <c r="WPO824" s="72"/>
      <c r="WPP824" s="72"/>
      <c r="WPQ824" s="72"/>
      <c r="WPR824" s="72"/>
      <c r="WPS824" s="72"/>
      <c r="WPT824" s="72"/>
      <c r="WPU824" s="72"/>
      <c r="WPV824" s="72"/>
      <c r="WPW824" s="72"/>
      <c r="WPX824" s="72"/>
      <c r="WPY824" s="72"/>
      <c r="WPZ824" s="72"/>
      <c r="WQA824" s="72"/>
      <c r="WQB824" s="72"/>
      <c r="WQC824" s="72"/>
      <c r="WQD824" s="72"/>
      <c r="WQE824" s="72"/>
      <c r="WQF824" s="72"/>
      <c r="WQG824" s="72"/>
      <c r="WQH824" s="72"/>
      <c r="WQI824" s="72"/>
      <c r="WQJ824" s="72"/>
      <c r="WQK824" s="72"/>
      <c r="WQL824" s="72"/>
      <c r="WQM824" s="72"/>
      <c r="WQN824" s="72"/>
      <c r="WQO824" s="72"/>
      <c r="WQP824" s="72"/>
      <c r="WQQ824" s="72"/>
      <c r="WQR824" s="72"/>
      <c r="WQS824" s="72"/>
      <c r="WQT824" s="72"/>
      <c r="WQU824" s="72"/>
      <c r="WQV824" s="72"/>
      <c r="WQW824" s="72"/>
      <c r="WQX824" s="72"/>
      <c r="WQY824" s="72"/>
      <c r="WQZ824" s="72"/>
      <c r="WRA824" s="72"/>
      <c r="WRB824" s="72"/>
      <c r="WRC824" s="72"/>
      <c r="WRD824" s="72"/>
      <c r="WRE824" s="72"/>
      <c r="WRF824" s="72"/>
      <c r="WRG824" s="72"/>
      <c r="WRH824" s="72"/>
      <c r="WRI824" s="72"/>
      <c r="WRJ824" s="72"/>
      <c r="WRK824" s="72"/>
      <c r="WRL824" s="72"/>
      <c r="WRM824" s="72"/>
      <c r="WRN824" s="72"/>
      <c r="WRO824" s="72"/>
      <c r="WRP824" s="72"/>
      <c r="WRQ824" s="72"/>
      <c r="WRR824" s="72"/>
      <c r="WRS824" s="72"/>
      <c r="WRT824" s="72"/>
      <c r="WRU824" s="72"/>
      <c r="WRV824" s="72"/>
      <c r="WRW824" s="72"/>
      <c r="WRX824" s="72"/>
      <c r="WRY824" s="72"/>
      <c r="WRZ824" s="72"/>
      <c r="WSA824" s="72"/>
      <c r="WSB824" s="72"/>
      <c r="WSC824" s="72"/>
      <c r="WSD824" s="72"/>
      <c r="WSE824" s="72"/>
      <c r="WSF824" s="72"/>
      <c r="WSG824" s="72"/>
      <c r="WSH824" s="72"/>
      <c r="WSI824" s="72"/>
      <c r="WSJ824" s="72"/>
      <c r="WSK824" s="72"/>
      <c r="WSL824" s="72"/>
      <c r="WSM824" s="72"/>
      <c r="WSN824" s="72"/>
      <c r="WSO824" s="72"/>
      <c r="WSP824" s="72"/>
      <c r="WSQ824" s="72"/>
      <c r="WSR824" s="72"/>
      <c r="WSS824" s="72"/>
      <c r="WST824" s="72"/>
      <c r="WSU824" s="72"/>
      <c r="WSV824" s="72"/>
      <c r="WSW824" s="72"/>
      <c r="WSX824" s="72"/>
      <c r="WSY824" s="72"/>
      <c r="WSZ824" s="72"/>
      <c r="WTA824" s="72"/>
      <c r="WTB824" s="72"/>
      <c r="WTC824" s="72"/>
      <c r="WTD824" s="72"/>
      <c r="WTE824" s="72"/>
      <c r="WTF824" s="72"/>
      <c r="WTG824" s="72"/>
      <c r="WTH824" s="72"/>
      <c r="WTI824" s="72"/>
      <c r="WTJ824" s="72"/>
      <c r="WTK824" s="72"/>
      <c r="WTL824" s="72"/>
      <c r="WTM824" s="72"/>
      <c r="WTN824" s="72"/>
      <c r="WTO824" s="72"/>
      <c r="WTP824" s="72"/>
      <c r="WTQ824" s="72"/>
      <c r="WTR824" s="72"/>
      <c r="WTS824" s="72"/>
      <c r="WTT824" s="72"/>
      <c r="WTU824" s="72"/>
      <c r="WTV824" s="72"/>
      <c r="WTW824" s="72"/>
      <c r="WTX824" s="72"/>
      <c r="WTY824" s="72"/>
      <c r="WTZ824" s="72"/>
      <c r="WUA824" s="72"/>
      <c r="WUB824" s="72"/>
      <c r="WUC824" s="72"/>
      <c r="WUD824" s="72"/>
      <c r="WUE824" s="72"/>
      <c r="WUF824" s="72"/>
      <c r="WUG824" s="72"/>
      <c r="WUH824" s="72"/>
      <c r="WUI824" s="72"/>
      <c r="WUJ824" s="72"/>
      <c r="WUK824" s="72"/>
      <c r="WUL824" s="72"/>
      <c r="WUM824" s="72"/>
      <c r="WUN824" s="72"/>
      <c r="WUO824" s="72"/>
      <c r="WUP824" s="72"/>
      <c r="WUQ824" s="72"/>
      <c r="WUR824" s="72"/>
      <c r="WUS824" s="72"/>
      <c r="WUT824" s="72"/>
      <c r="WUU824" s="72"/>
      <c r="WUV824" s="72"/>
      <c r="WUW824" s="72"/>
      <c r="WUX824" s="72"/>
      <c r="WUY824" s="72"/>
      <c r="WUZ824" s="72"/>
      <c r="WVA824" s="72"/>
      <c r="WVB824" s="72"/>
      <c r="WVC824" s="72"/>
      <c r="WVD824" s="72"/>
      <c r="WVE824" s="72"/>
      <c r="WVF824" s="72"/>
      <c r="WVG824" s="72"/>
      <c r="WVH824" s="72"/>
      <c r="WVI824" s="72"/>
      <c r="WVJ824" s="72"/>
      <c r="WVK824" s="72"/>
      <c r="WVL824" s="72"/>
      <c r="WVM824" s="72"/>
      <c r="WVN824" s="72"/>
      <c r="WVO824" s="72"/>
      <c r="WVP824" s="72"/>
      <c r="WVQ824" s="72"/>
      <c r="WVR824" s="72"/>
      <c r="WVS824" s="72"/>
      <c r="WVT824" s="72"/>
      <c r="WVU824" s="72"/>
      <c r="WVV824" s="72"/>
      <c r="WVW824" s="72"/>
      <c r="WVX824" s="72"/>
      <c r="WVY824" s="72"/>
      <c r="WVZ824" s="72"/>
      <c r="WWA824" s="72"/>
      <c r="WWB824" s="72"/>
      <c r="WWC824" s="72"/>
      <c r="WWD824" s="72"/>
      <c r="WWE824" s="72"/>
      <c r="WWF824" s="72"/>
      <c r="WWG824" s="72"/>
      <c r="WWH824" s="72"/>
      <c r="WWI824" s="72"/>
      <c r="WWJ824" s="72"/>
      <c r="WWK824" s="72"/>
      <c r="WWL824" s="72"/>
      <c r="WWM824" s="72"/>
      <c r="WWN824" s="72"/>
      <c r="WWO824" s="72"/>
      <c r="WWP824" s="72"/>
      <c r="WWQ824" s="72"/>
      <c r="WWR824" s="72"/>
      <c r="WWS824" s="72"/>
      <c r="WWT824" s="72"/>
      <c r="WWU824" s="72"/>
      <c r="WWV824" s="72"/>
      <c r="WWW824" s="72"/>
      <c r="WWX824" s="72"/>
      <c r="WWY824" s="72"/>
      <c r="WWZ824" s="72"/>
      <c r="WXA824" s="72"/>
      <c r="WXB824" s="72"/>
      <c r="WXC824" s="72"/>
      <c r="WXD824" s="72"/>
      <c r="WXE824" s="72"/>
      <c r="WXF824" s="72"/>
      <c r="WXG824" s="72"/>
      <c r="WXH824" s="72"/>
      <c r="WXI824" s="72"/>
      <c r="WXJ824" s="72"/>
      <c r="WXK824" s="72"/>
      <c r="WXL824" s="72"/>
      <c r="WXM824" s="72"/>
      <c r="WXN824" s="72"/>
      <c r="WXO824" s="72"/>
      <c r="WXP824" s="72"/>
      <c r="WXQ824" s="72"/>
      <c r="WXR824" s="72"/>
      <c r="WXS824" s="72"/>
      <c r="WXT824" s="72"/>
      <c r="WXU824" s="72"/>
      <c r="WXV824" s="72"/>
      <c r="WXW824" s="72"/>
      <c r="WXX824" s="72"/>
      <c r="WXY824" s="72"/>
      <c r="WXZ824" s="72"/>
    </row>
    <row r="825" spans="1:16198" ht="35.25" x14ac:dyDescent="0.5">
      <c r="B825" s="226">
        <v>6</v>
      </c>
      <c r="C825" s="212" t="s">
        <v>10007</v>
      </c>
      <c r="D825" s="206">
        <v>1990</v>
      </c>
      <c r="E825" s="206"/>
      <c r="F825" s="193" t="s">
        <v>17193</v>
      </c>
      <c r="G825" s="206">
        <v>3</v>
      </c>
      <c r="H825" s="206">
        <v>3</v>
      </c>
      <c r="I825" s="207">
        <v>399.7</v>
      </c>
      <c r="J825" s="207">
        <v>240.2</v>
      </c>
      <c r="K825" s="207">
        <v>240.2</v>
      </c>
      <c r="L825" s="227">
        <v>20</v>
      </c>
      <c r="M825" s="206" t="s">
        <v>17051</v>
      </c>
      <c r="N825" s="206" t="s">
        <v>17089</v>
      </c>
      <c r="O825" s="206" t="s">
        <v>17055</v>
      </c>
      <c r="P825" s="207">
        <v>2594220</v>
      </c>
      <c r="Q825" s="210"/>
      <c r="R825" s="207">
        <v>2190445.17</v>
      </c>
      <c r="S825" s="207">
        <v>115286.59</v>
      </c>
      <c r="T825" s="207">
        <f>P825-R825-S825</f>
        <v>288488.24000000011</v>
      </c>
      <c r="U825" s="194">
        <f t="shared" si="476"/>
        <v>6490.4178133600199</v>
      </c>
      <c r="V825" s="210">
        <v>10973.03</v>
      </c>
    </row>
    <row r="826" spans="1:16198" ht="35.25" x14ac:dyDescent="0.25">
      <c r="B826" s="285" t="s">
        <v>17437</v>
      </c>
      <c r="C826" s="286"/>
      <c r="D826" s="286"/>
      <c r="E826" s="286"/>
      <c r="F826" s="286"/>
      <c r="G826" s="286"/>
      <c r="H826" s="286"/>
      <c r="I826" s="286"/>
      <c r="J826" s="286"/>
      <c r="K826" s="286"/>
      <c r="L826" s="286"/>
      <c r="M826" s="286"/>
      <c r="N826" s="286"/>
      <c r="O826" s="286"/>
      <c r="P826" s="286"/>
      <c r="Q826" s="286"/>
      <c r="R826" s="286"/>
      <c r="S826" s="286"/>
      <c r="T826" s="286"/>
      <c r="U826" s="286"/>
      <c r="V826" s="287"/>
    </row>
    <row r="827" spans="1:16198" s="73" customFormat="1" ht="35.25" x14ac:dyDescent="0.5">
      <c r="A827" s="31"/>
      <c r="B827" s="201" t="s">
        <v>17324</v>
      </c>
      <c r="C827" s="216"/>
      <c r="D827" s="193" t="s">
        <v>17029</v>
      </c>
      <c r="E827" s="193" t="s">
        <v>17029</v>
      </c>
      <c r="F827" s="193" t="s">
        <v>17029</v>
      </c>
      <c r="G827" s="193" t="s">
        <v>17029</v>
      </c>
      <c r="H827" s="193" t="s">
        <v>17029</v>
      </c>
      <c r="I827" s="198">
        <f>I828</f>
        <v>37527.699999999997</v>
      </c>
      <c r="J827" s="198">
        <f t="shared" ref="J827:L827" si="486">J828</f>
        <v>30128.6</v>
      </c>
      <c r="K827" s="198">
        <f t="shared" si="486"/>
        <v>30128.6</v>
      </c>
      <c r="L827" s="176">
        <f t="shared" si="486"/>
        <v>1236</v>
      </c>
      <c r="M827" s="193" t="s">
        <v>17029</v>
      </c>
      <c r="N827" s="193" t="s">
        <v>17029</v>
      </c>
      <c r="O827" s="196" t="s">
        <v>17029</v>
      </c>
      <c r="P827" s="199">
        <f>P828</f>
        <v>28378044.662</v>
      </c>
      <c r="Q827" s="199">
        <f t="shared" ref="Q827:T827" si="487">Q828</f>
        <v>0</v>
      </c>
      <c r="R827" s="198">
        <f t="shared" si="487"/>
        <v>14032878.49</v>
      </c>
      <c r="S827" s="198">
        <f t="shared" si="487"/>
        <v>0</v>
      </c>
      <c r="T827" s="198">
        <f t="shared" si="487"/>
        <v>14345166.172</v>
      </c>
      <c r="U827" s="194">
        <f>P827/I827</f>
        <v>756.18928583419722</v>
      </c>
      <c r="V827" s="210">
        <f>MAX(V828:V834)</f>
        <v>1083.0899999999999</v>
      </c>
      <c r="W827" s="72"/>
      <c r="X827" s="72"/>
      <c r="Y827" s="72"/>
      <c r="Z827" s="72"/>
      <c r="AA827" s="72"/>
      <c r="AB827" s="72"/>
      <c r="AC827" s="72"/>
      <c r="AD827" s="72"/>
      <c r="AE827" s="72"/>
      <c r="AF827" s="72"/>
      <c r="AG827" s="72"/>
      <c r="AH827" s="72"/>
      <c r="AI827" s="72"/>
      <c r="AJ827" s="72"/>
      <c r="AK827" s="72"/>
      <c r="AL827" s="72"/>
      <c r="AM827" s="72"/>
      <c r="AN827" s="72"/>
      <c r="AO827" s="72"/>
      <c r="AP827" s="72"/>
      <c r="AQ827" s="72"/>
      <c r="AR827" s="72"/>
      <c r="AS827" s="72"/>
      <c r="AT827" s="72"/>
      <c r="AU827" s="72"/>
      <c r="AV827" s="72"/>
      <c r="AW827" s="72"/>
      <c r="AX827" s="72"/>
      <c r="AY827" s="72"/>
      <c r="AZ827" s="72"/>
      <c r="BA827" s="72"/>
      <c r="BB827" s="72"/>
      <c r="BC827" s="72"/>
      <c r="BD827" s="72"/>
      <c r="BE827" s="72"/>
      <c r="BF827" s="72"/>
      <c r="BG827" s="72"/>
      <c r="BH827" s="72"/>
      <c r="BI827" s="72"/>
      <c r="BJ827" s="72"/>
      <c r="BK827" s="72"/>
      <c r="BL827" s="72"/>
      <c r="BM827" s="72"/>
      <c r="BN827" s="72"/>
      <c r="BO827" s="72"/>
      <c r="BP827" s="72"/>
      <c r="BQ827" s="72"/>
      <c r="BR827" s="72"/>
      <c r="BS827" s="72"/>
      <c r="BT827" s="72"/>
      <c r="BU827" s="72"/>
      <c r="BV827" s="72"/>
      <c r="BW827" s="72"/>
      <c r="BX827" s="72"/>
      <c r="BY827" s="72"/>
      <c r="BZ827" s="72"/>
      <c r="CA827" s="72"/>
      <c r="CB827" s="72"/>
      <c r="CC827" s="72"/>
      <c r="CD827" s="72"/>
      <c r="CE827" s="72"/>
      <c r="CF827" s="72"/>
      <c r="CG827" s="72"/>
      <c r="CH827" s="72"/>
      <c r="CI827" s="72"/>
      <c r="CJ827" s="72"/>
      <c r="CK827" s="72"/>
      <c r="CL827" s="72"/>
      <c r="CM827" s="72"/>
      <c r="CN827" s="72"/>
      <c r="CO827" s="72"/>
      <c r="CP827" s="72"/>
      <c r="CQ827" s="72"/>
      <c r="CR827" s="72"/>
      <c r="CS827" s="72"/>
      <c r="CT827" s="72"/>
      <c r="CU827" s="72"/>
      <c r="CV827" s="72"/>
      <c r="CW827" s="72"/>
      <c r="CX827" s="72"/>
      <c r="CY827" s="72"/>
      <c r="CZ827" s="72"/>
      <c r="DA827" s="72"/>
      <c r="DB827" s="72"/>
      <c r="DC827" s="72"/>
      <c r="DD827" s="72"/>
      <c r="DE827" s="72"/>
      <c r="DF827" s="72"/>
      <c r="DG827" s="72"/>
      <c r="DH827" s="72"/>
      <c r="DI827" s="72"/>
      <c r="DJ827" s="72"/>
      <c r="DK827" s="72"/>
      <c r="DL827" s="72"/>
      <c r="DM827" s="72"/>
      <c r="DN827" s="72"/>
      <c r="DO827" s="72"/>
      <c r="DP827" s="72"/>
      <c r="DQ827" s="72"/>
      <c r="DR827" s="72"/>
      <c r="DS827" s="72"/>
      <c r="DT827" s="72"/>
      <c r="DU827" s="72"/>
      <c r="DV827" s="72"/>
      <c r="DW827" s="72"/>
      <c r="DX827" s="72"/>
      <c r="DY827" s="72"/>
      <c r="DZ827" s="72"/>
      <c r="EA827" s="72"/>
      <c r="EB827" s="72"/>
      <c r="EC827" s="72"/>
      <c r="ED827" s="72"/>
      <c r="EE827" s="72"/>
      <c r="EF827" s="72"/>
      <c r="EG827" s="72"/>
      <c r="EH827" s="72"/>
      <c r="EI827" s="72"/>
      <c r="EJ827" s="72"/>
      <c r="EK827" s="72"/>
      <c r="EL827" s="72"/>
      <c r="EM827" s="72"/>
      <c r="EN827" s="72"/>
      <c r="EO827" s="72"/>
      <c r="EP827" s="72"/>
      <c r="EQ827" s="72"/>
      <c r="ER827" s="72"/>
      <c r="ES827" s="72"/>
      <c r="ET827" s="72"/>
      <c r="EU827" s="72"/>
      <c r="EV827" s="72"/>
      <c r="EW827" s="72"/>
      <c r="EX827" s="72"/>
      <c r="EY827" s="72"/>
      <c r="EZ827" s="72"/>
      <c r="FA827" s="72"/>
      <c r="FB827" s="72"/>
      <c r="FC827" s="72"/>
      <c r="FD827" s="72"/>
      <c r="FE827" s="72"/>
      <c r="FF827" s="72"/>
      <c r="FG827" s="72"/>
      <c r="FH827" s="72"/>
      <c r="FI827" s="72"/>
      <c r="FJ827" s="72"/>
      <c r="FK827" s="72"/>
      <c r="FL827" s="72"/>
      <c r="FM827" s="72"/>
      <c r="FN827" s="72"/>
      <c r="FO827" s="72"/>
      <c r="FP827" s="72"/>
      <c r="FQ827" s="72"/>
      <c r="FR827" s="72"/>
      <c r="FS827" s="72"/>
      <c r="FT827" s="72"/>
      <c r="FU827" s="72"/>
      <c r="FV827" s="72"/>
      <c r="FW827" s="72"/>
      <c r="FX827" s="72"/>
      <c r="FY827" s="72"/>
      <c r="FZ827" s="72"/>
      <c r="GA827" s="72"/>
      <c r="GB827" s="72"/>
      <c r="GC827" s="72"/>
      <c r="GD827" s="72"/>
      <c r="GE827" s="72"/>
      <c r="GF827" s="72"/>
      <c r="GG827" s="72"/>
      <c r="GH827" s="72"/>
      <c r="GI827" s="72"/>
      <c r="GJ827" s="72"/>
      <c r="GK827" s="72"/>
      <c r="GL827" s="72"/>
      <c r="GM827" s="72"/>
      <c r="GN827" s="72"/>
      <c r="GO827" s="72"/>
      <c r="GP827" s="72"/>
      <c r="GQ827" s="72"/>
      <c r="GR827" s="72"/>
      <c r="GS827" s="72"/>
      <c r="GT827" s="72"/>
      <c r="GU827" s="72"/>
      <c r="GV827" s="72"/>
      <c r="GW827" s="72"/>
      <c r="GX827" s="72"/>
      <c r="GY827" s="72"/>
      <c r="GZ827" s="72"/>
      <c r="HA827" s="72"/>
      <c r="HB827" s="72"/>
      <c r="HC827" s="72"/>
      <c r="HD827" s="72"/>
      <c r="HE827" s="72"/>
      <c r="HF827" s="72"/>
      <c r="HG827" s="72"/>
      <c r="HH827" s="72"/>
      <c r="HI827" s="72"/>
      <c r="HJ827" s="72"/>
      <c r="HK827" s="72"/>
      <c r="HL827" s="72"/>
      <c r="HM827" s="72"/>
      <c r="HN827" s="72"/>
      <c r="HO827" s="72"/>
      <c r="HP827" s="72"/>
      <c r="HQ827" s="72"/>
      <c r="HR827" s="72"/>
      <c r="HS827" s="72"/>
      <c r="HT827" s="72"/>
      <c r="HU827" s="72"/>
      <c r="HV827" s="72"/>
      <c r="HW827" s="72"/>
      <c r="HX827" s="72"/>
      <c r="HY827" s="72"/>
      <c r="HZ827" s="72"/>
      <c r="IA827" s="72"/>
      <c r="IB827" s="72"/>
      <c r="IC827" s="72"/>
      <c r="ID827" s="72"/>
      <c r="IE827" s="72"/>
      <c r="IF827" s="72"/>
      <c r="IG827" s="72"/>
      <c r="IH827" s="72"/>
      <c r="II827" s="72"/>
      <c r="IJ827" s="72"/>
      <c r="IK827" s="72"/>
      <c r="IL827" s="72"/>
      <c r="IM827" s="72"/>
      <c r="IN827" s="72"/>
      <c r="IO827" s="72"/>
      <c r="IP827" s="72"/>
      <c r="IQ827" s="72"/>
      <c r="IR827" s="72"/>
      <c r="IS827" s="72"/>
      <c r="IT827" s="72"/>
      <c r="IU827" s="72"/>
      <c r="IV827" s="72"/>
      <c r="IW827" s="72"/>
      <c r="IX827" s="72"/>
      <c r="IY827" s="72"/>
      <c r="IZ827" s="72"/>
      <c r="JA827" s="72"/>
      <c r="JB827" s="72"/>
      <c r="JC827" s="72"/>
      <c r="JD827" s="72"/>
      <c r="JE827" s="72"/>
      <c r="JF827" s="72"/>
      <c r="JG827" s="72"/>
      <c r="JH827" s="72"/>
      <c r="JI827" s="72"/>
      <c r="JJ827" s="72"/>
      <c r="JK827" s="72"/>
      <c r="JL827" s="72"/>
      <c r="JM827" s="72"/>
      <c r="JN827" s="72"/>
      <c r="JO827" s="72"/>
      <c r="JP827" s="72"/>
      <c r="JQ827" s="72"/>
      <c r="JR827" s="72"/>
      <c r="JS827" s="72"/>
      <c r="JT827" s="72"/>
      <c r="JU827" s="72"/>
      <c r="JV827" s="72"/>
      <c r="JW827" s="72"/>
      <c r="JX827" s="72"/>
      <c r="JY827" s="72"/>
      <c r="JZ827" s="72"/>
      <c r="KA827" s="72"/>
      <c r="KB827" s="72"/>
      <c r="KC827" s="72"/>
      <c r="KD827" s="72"/>
      <c r="KE827" s="72"/>
      <c r="KF827" s="72"/>
      <c r="KG827" s="72"/>
      <c r="KH827" s="72"/>
      <c r="KI827" s="72"/>
      <c r="KJ827" s="72"/>
      <c r="KK827" s="72"/>
      <c r="KL827" s="72"/>
      <c r="KM827" s="72"/>
      <c r="KN827" s="72"/>
      <c r="KO827" s="72"/>
      <c r="KP827" s="72"/>
      <c r="KQ827" s="72"/>
      <c r="KR827" s="72"/>
      <c r="KS827" s="72"/>
      <c r="KT827" s="72"/>
      <c r="KU827" s="72"/>
      <c r="KV827" s="72"/>
      <c r="KW827" s="72"/>
      <c r="KX827" s="72"/>
      <c r="KY827" s="72"/>
      <c r="KZ827" s="72"/>
      <c r="LA827" s="72"/>
      <c r="LB827" s="72"/>
      <c r="LC827" s="72"/>
      <c r="LD827" s="72"/>
      <c r="LE827" s="72"/>
      <c r="LF827" s="72"/>
      <c r="LG827" s="72"/>
      <c r="LH827" s="72"/>
      <c r="LI827" s="72"/>
      <c r="LJ827" s="72"/>
      <c r="LK827" s="72"/>
      <c r="LL827" s="72"/>
      <c r="LM827" s="72"/>
      <c r="LN827" s="72"/>
      <c r="LO827" s="72"/>
      <c r="LP827" s="72"/>
      <c r="LQ827" s="72"/>
      <c r="LR827" s="72"/>
      <c r="LS827" s="72"/>
      <c r="LT827" s="72"/>
      <c r="LU827" s="72"/>
      <c r="LV827" s="72"/>
      <c r="LW827" s="72"/>
      <c r="LX827" s="72"/>
      <c r="LY827" s="72"/>
      <c r="LZ827" s="72"/>
      <c r="MA827" s="72"/>
      <c r="MB827" s="72"/>
      <c r="MC827" s="72"/>
      <c r="MD827" s="72"/>
      <c r="ME827" s="72"/>
      <c r="MF827" s="72"/>
      <c r="MG827" s="72"/>
      <c r="MH827" s="72"/>
      <c r="MI827" s="72"/>
      <c r="MJ827" s="72"/>
      <c r="MK827" s="72"/>
      <c r="ML827" s="72"/>
      <c r="MM827" s="72"/>
      <c r="MN827" s="72"/>
      <c r="MO827" s="72"/>
      <c r="MP827" s="72"/>
      <c r="MQ827" s="72"/>
      <c r="MR827" s="72"/>
      <c r="MS827" s="72"/>
      <c r="MT827" s="72"/>
      <c r="MU827" s="72"/>
      <c r="MV827" s="72"/>
      <c r="MW827" s="72"/>
      <c r="MX827" s="72"/>
      <c r="MY827" s="72"/>
      <c r="MZ827" s="72"/>
      <c r="NA827" s="72"/>
      <c r="NB827" s="72"/>
      <c r="NC827" s="72"/>
      <c r="ND827" s="72"/>
      <c r="NE827" s="72"/>
      <c r="NF827" s="72"/>
      <c r="NG827" s="72"/>
      <c r="NH827" s="72"/>
      <c r="NI827" s="72"/>
      <c r="NJ827" s="72"/>
      <c r="NK827" s="72"/>
      <c r="NL827" s="72"/>
      <c r="NM827" s="72"/>
      <c r="NN827" s="72"/>
      <c r="NO827" s="72"/>
      <c r="NP827" s="72"/>
      <c r="NQ827" s="72"/>
      <c r="NR827" s="72"/>
      <c r="NS827" s="72"/>
      <c r="NT827" s="72"/>
      <c r="NU827" s="72"/>
      <c r="NV827" s="72"/>
      <c r="NW827" s="72"/>
      <c r="NX827" s="72"/>
      <c r="NY827" s="72"/>
      <c r="NZ827" s="72"/>
      <c r="OA827" s="72"/>
      <c r="OB827" s="72"/>
      <c r="OC827" s="72"/>
      <c r="OD827" s="72"/>
      <c r="OE827" s="72"/>
      <c r="OF827" s="72"/>
      <c r="OG827" s="72"/>
      <c r="OH827" s="72"/>
      <c r="OI827" s="72"/>
      <c r="OJ827" s="72"/>
      <c r="OK827" s="72"/>
      <c r="OL827" s="72"/>
      <c r="OM827" s="72"/>
      <c r="ON827" s="72"/>
      <c r="OO827" s="72"/>
      <c r="OP827" s="72"/>
      <c r="OQ827" s="72"/>
      <c r="OR827" s="72"/>
      <c r="OS827" s="72"/>
      <c r="OT827" s="72"/>
      <c r="OU827" s="72"/>
      <c r="OV827" s="72"/>
      <c r="OW827" s="72"/>
      <c r="OX827" s="72"/>
      <c r="OY827" s="72"/>
      <c r="OZ827" s="72"/>
      <c r="PA827" s="72"/>
      <c r="PB827" s="72"/>
      <c r="PC827" s="72"/>
      <c r="PD827" s="72"/>
      <c r="PE827" s="72"/>
      <c r="PF827" s="72"/>
      <c r="PG827" s="72"/>
      <c r="PH827" s="72"/>
      <c r="PI827" s="72"/>
      <c r="PJ827" s="72"/>
      <c r="PK827" s="72"/>
      <c r="PL827" s="72"/>
      <c r="PM827" s="72"/>
      <c r="PN827" s="72"/>
      <c r="PO827" s="72"/>
      <c r="PP827" s="72"/>
      <c r="PQ827" s="72"/>
      <c r="PR827" s="72"/>
      <c r="PS827" s="72"/>
      <c r="PT827" s="72"/>
      <c r="PU827" s="72"/>
      <c r="PV827" s="72"/>
      <c r="PW827" s="72"/>
      <c r="PX827" s="72"/>
      <c r="PY827" s="72"/>
      <c r="PZ827" s="72"/>
      <c r="QA827" s="72"/>
      <c r="QB827" s="72"/>
      <c r="QC827" s="72"/>
      <c r="QD827" s="72"/>
      <c r="QE827" s="72"/>
      <c r="QF827" s="72"/>
      <c r="QG827" s="72"/>
      <c r="QH827" s="72"/>
      <c r="QI827" s="72"/>
      <c r="QJ827" s="72"/>
      <c r="QK827" s="72"/>
      <c r="QL827" s="72"/>
      <c r="QM827" s="72"/>
      <c r="QN827" s="72"/>
      <c r="QO827" s="72"/>
      <c r="QP827" s="72"/>
      <c r="QQ827" s="72"/>
      <c r="QR827" s="72"/>
      <c r="QS827" s="72"/>
      <c r="QT827" s="72"/>
      <c r="QU827" s="72"/>
      <c r="QV827" s="72"/>
      <c r="QW827" s="72"/>
      <c r="QX827" s="72"/>
      <c r="QY827" s="72"/>
      <c r="QZ827" s="72"/>
      <c r="RA827" s="72"/>
      <c r="RB827" s="72"/>
      <c r="RC827" s="72"/>
      <c r="RD827" s="72"/>
      <c r="RE827" s="72"/>
      <c r="RF827" s="72"/>
      <c r="RG827" s="72"/>
      <c r="RH827" s="72"/>
      <c r="RI827" s="72"/>
      <c r="RJ827" s="72"/>
      <c r="RK827" s="72"/>
      <c r="RL827" s="72"/>
      <c r="RM827" s="72"/>
      <c r="RN827" s="72"/>
      <c r="RO827" s="72"/>
      <c r="RP827" s="72"/>
      <c r="RQ827" s="72"/>
      <c r="RR827" s="72"/>
      <c r="RS827" s="72"/>
      <c r="RT827" s="72"/>
      <c r="RU827" s="72"/>
      <c r="RV827" s="72"/>
      <c r="RW827" s="72"/>
      <c r="RX827" s="72"/>
      <c r="RY827" s="72"/>
      <c r="RZ827" s="72"/>
      <c r="SA827" s="72"/>
      <c r="SB827" s="72"/>
      <c r="SC827" s="72"/>
      <c r="SD827" s="72"/>
      <c r="SE827" s="72"/>
      <c r="SF827" s="72"/>
      <c r="SG827" s="72"/>
      <c r="SH827" s="72"/>
      <c r="SI827" s="72"/>
      <c r="SJ827" s="72"/>
      <c r="SK827" s="72"/>
      <c r="SL827" s="72"/>
      <c r="SM827" s="72"/>
      <c r="SN827" s="72"/>
      <c r="SO827" s="72"/>
      <c r="SP827" s="72"/>
      <c r="SQ827" s="72"/>
      <c r="SR827" s="72"/>
      <c r="SS827" s="72"/>
      <c r="ST827" s="72"/>
      <c r="SU827" s="72"/>
      <c r="SV827" s="72"/>
      <c r="SW827" s="72"/>
      <c r="SX827" s="72"/>
      <c r="SY827" s="72"/>
      <c r="SZ827" s="72"/>
      <c r="TA827" s="72"/>
      <c r="TB827" s="72"/>
      <c r="TC827" s="72"/>
      <c r="TD827" s="72"/>
      <c r="TE827" s="72"/>
      <c r="TF827" s="72"/>
      <c r="TG827" s="72"/>
      <c r="TH827" s="72"/>
      <c r="TI827" s="72"/>
      <c r="TJ827" s="72"/>
      <c r="TK827" s="72"/>
      <c r="TL827" s="72"/>
      <c r="TM827" s="72"/>
      <c r="TN827" s="72"/>
      <c r="TO827" s="72"/>
      <c r="TP827" s="72"/>
      <c r="TQ827" s="72"/>
      <c r="TR827" s="72"/>
      <c r="TS827" s="72"/>
      <c r="TT827" s="72"/>
      <c r="TU827" s="72"/>
      <c r="TV827" s="72"/>
      <c r="TW827" s="72"/>
      <c r="TX827" s="72"/>
      <c r="TY827" s="72"/>
      <c r="TZ827" s="72"/>
      <c r="UA827" s="72"/>
      <c r="UB827" s="72"/>
      <c r="UC827" s="72"/>
      <c r="UD827" s="72"/>
      <c r="UE827" s="72"/>
      <c r="UF827" s="72"/>
      <c r="UG827" s="72"/>
      <c r="UH827" s="72"/>
      <c r="UI827" s="72"/>
      <c r="UJ827" s="72"/>
      <c r="UK827" s="72"/>
      <c r="UL827" s="72"/>
      <c r="UM827" s="72"/>
      <c r="UN827" s="72"/>
      <c r="UO827" s="72"/>
      <c r="UP827" s="72"/>
      <c r="UQ827" s="72"/>
      <c r="UR827" s="72"/>
      <c r="US827" s="72"/>
      <c r="UT827" s="72"/>
      <c r="UU827" s="72"/>
      <c r="UV827" s="72"/>
      <c r="UW827" s="72"/>
      <c r="UX827" s="72"/>
      <c r="UY827" s="72"/>
      <c r="UZ827" s="72"/>
      <c r="VA827" s="72"/>
      <c r="VB827" s="72"/>
      <c r="VC827" s="72"/>
      <c r="VD827" s="72"/>
      <c r="VE827" s="72"/>
      <c r="VF827" s="72"/>
      <c r="VG827" s="72"/>
      <c r="VH827" s="72"/>
      <c r="VI827" s="72"/>
      <c r="VJ827" s="72"/>
      <c r="VK827" s="72"/>
      <c r="VL827" s="72"/>
      <c r="VM827" s="72"/>
      <c r="VN827" s="72"/>
      <c r="VO827" s="72"/>
      <c r="VP827" s="72"/>
      <c r="VQ827" s="72"/>
      <c r="VR827" s="72"/>
      <c r="VS827" s="72"/>
      <c r="VT827" s="72"/>
      <c r="VU827" s="72"/>
      <c r="VV827" s="72"/>
      <c r="VW827" s="72"/>
      <c r="VX827" s="72"/>
      <c r="VY827" s="72"/>
      <c r="VZ827" s="72"/>
      <c r="WA827" s="72"/>
      <c r="WB827" s="72"/>
      <c r="WC827" s="72"/>
      <c r="WD827" s="72"/>
      <c r="WE827" s="72"/>
      <c r="WF827" s="72"/>
      <c r="WG827" s="72"/>
      <c r="WH827" s="72"/>
      <c r="WI827" s="72"/>
      <c r="WJ827" s="72"/>
      <c r="WK827" s="72"/>
      <c r="WL827" s="72"/>
      <c r="WM827" s="72"/>
      <c r="WN827" s="72"/>
      <c r="WO827" s="72"/>
      <c r="WP827" s="72"/>
      <c r="WQ827" s="72"/>
      <c r="WR827" s="72"/>
      <c r="WS827" s="72"/>
      <c r="WT827" s="72"/>
      <c r="WU827" s="72"/>
      <c r="WV827" s="72"/>
      <c r="WW827" s="72"/>
      <c r="WX827" s="72"/>
      <c r="WY827" s="72"/>
      <c r="WZ827" s="72"/>
      <c r="XA827" s="72"/>
      <c r="XB827" s="72"/>
      <c r="XC827" s="72"/>
      <c r="XD827" s="72"/>
      <c r="XE827" s="72"/>
      <c r="XF827" s="72"/>
      <c r="XG827" s="72"/>
      <c r="XH827" s="72"/>
      <c r="XI827" s="72"/>
      <c r="XJ827" s="72"/>
      <c r="XK827" s="72"/>
      <c r="XL827" s="72"/>
      <c r="XM827" s="72"/>
      <c r="XN827" s="72"/>
      <c r="XO827" s="72"/>
      <c r="XP827" s="72"/>
      <c r="XQ827" s="72"/>
      <c r="XR827" s="72"/>
      <c r="XS827" s="72"/>
      <c r="XT827" s="72"/>
      <c r="XU827" s="72"/>
      <c r="XV827" s="72"/>
      <c r="XW827" s="72"/>
      <c r="XX827" s="72"/>
      <c r="XY827" s="72"/>
      <c r="XZ827" s="72"/>
      <c r="YA827" s="72"/>
      <c r="YB827" s="72"/>
      <c r="YC827" s="72"/>
      <c r="YD827" s="72"/>
      <c r="YE827" s="72"/>
      <c r="YF827" s="72"/>
      <c r="YG827" s="72"/>
      <c r="YH827" s="72"/>
      <c r="YI827" s="72"/>
      <c r="YJ827" s="72"/>
      <c r="YK827" s="72"/>
      <c r="YL827" s="72"/>
      <c r="YM827" s="72"/>
      <c r="YN827" s="72"/>
      <c r="YO827" s="72"/>
      <c r="YP827" s="72"/>
      <c r="YQ827" s="72"/>
      <c r="YR827" s="72"/>
      <c r="YS827" s="72"/>
      <c r="YT827" s="72"/>
      <c r="YU827" s="72"/>
      <c r="YV827" s="72"/>
      <c r="YW827" s="72"/>
      <c r="YX827" s="72"/>
      <c r="YY827" s="72"/>
      <c r="YZ827" s="72"/>
      <c r="ZA827" s="72"/>
      <c r="ZB827" s="72"/>
      <c r="ZC827" s="72"/>
      <c r="ZD827" s="72"/>
      <c r="ZE827" s="72"/>
      <c r="ZF827" s="72"/>
      <c r="ZG827" s="72"/>
      <c r="ZH827" s="72"/>
      <c r="ZI827" s="72"/>
      <c r="ZJ827" s="72"/>
      <c r="ZK827" s="72"/>
      <c r="ZL827" s="72"/>
      <c r="ZM827" s="72"/>
      <c r="ZN827" s="72"/>
      <c r="ZO827" s="72"/>
      <c r="ZP827" s="72"/>
      <c r="ZQ827" s="72"/>
      <c r="ZR827" s="72"/>
      <c r="ZS827" s="72"/>
      <c r="ZT827" s="72"/>
      <c r="ZU827" s="72"/>
      <c r="ZV827" s="72"/>
      <c r="ZW827" s="72"/>
      <c r="ZX827" s="72"/>
      <c r="ZY827" s="72"/>
      <c r="ZZ827" s="72"/>
      <c r="AAA827" s="72"/>
      <c r="AAB827" s="72"/>
      <c r="AAC827" s="72"/>
      <c r="AAD827" s="72"/>
      <c r="AAE827" s="72"/>
      <c r="AAF827" s="72"/>
      <c r="AAG827" s="72"/>
      <c r="AAH827" s="72"/>
      <c r="AAI827" s="72"/>
      <c r="AAJ827" s="72"/>
      <c r="AAK827" s="72"/>
      <c r="AAL827" s="72"/>
      <c r="AAM827" s="72"/>
      <c r="AAN827" s="72"/>
      <c r="AAO827" s="72"/>
      <c r="AAP827" s="72"/>
      <c r="AAQ827" s="72"/>
      <c r="AAR827" s="72"/>
      <c r="AAS827" s="72"/>
      <c r="AAT827" s="72"/>
      <c r="AAU827" s="72"/>
      <c r="AAV827" s="72"/>
      <c r="AAW827" s="72"/>
      <c r="AAX827" s="72"/>
      <c r="AAY827" s="72"/>
      <c r="AAZ827" s="72"/>
      <c r="ABA827" s="72"/>
      <c r="ABB827" s="72"/>
      <c r="ABC827" s="72"/>
      <c r="ABD827" s="72"/>
      <c r="ABE827" s="72"/>
      <c r="ABF827" s="72"/>
      <c r="ABG827" s="72"/>
      <c r="ABH827" s="72"/>
      <c r="ABI827" s="72"/>
      <c r="ABJ827" s="72"/>
      <c r="ABK827" s="72"/>
      <c r="ABL827" s="72"/>
      <c r="ABM827" s="72"/>
      <c r="ABN827" s="72"/>
      <c r="ABO827" s="72"/>
      <c r="ABP827" s="72"/>
      <c r="ABQ827" s="72"/>
      <c r="ABR827" s="72"/>
      <c r="ABS827" s="72"/>
      <c r="ABT827" s="72"/>
      <c r="ABU827" s="72"/>
      <c r="ABV827" s="72"/>
      <c r="ABW827" s="72"/>
      <c r="ABX827" s="72"/>
      <c r="ABY827" s="72"/>
      <c r="ABZ827" s="72"/>
      <c r="ACA827" s="72"/>
      <c r="ACB827" s="72"/>
      <c r="ACC827" s="72"/>
      <c r="ACD827" s="72"/>
      <c r="ACE827" s="72"/>
      <c r="ACF827" s="72"/>
      <c r="ACG827" s="72"/>
      <c r="ACH827" s="72"/>
      <c r="ACI827" s="72"/>
      <c r="ACJ827" s="72"/>
      <c r="ACK827" s="72"/>
      <c r="ACL827" s="72"/>
      <c r="ACM827" s="72"/>
      <c r="ACN827" s="72"/>
      <c r="ACO827" s="72"/>
      <c r="ACP827" s="72"/>
      <c r="ACQ827" s="72"/>
      <c r="ACR827" s="72"/>
      <c r="ACS827" s="72"/>
      <c r="ACT827" s="72"/>
      <c r="ACU827" s="72"/>
      <c r="ACV827" s="72"/>
      <c r="ACW827" s="72"/>
      <c r="ACX827" s="72"/>
      <c r="ACY827" s="72"/>
      <c r="ACZ827" s="72"/>
      <c r="ADA827" s="72"/>
      <c r="ADB827" s="72"/>
      <c r="ADC827" s="72"/>
      <c r="ADD827" s="72"/>
      <c r="ADE827" s="72"/>
      <c r="ADF827" s="72"/>
      <c r="ADG827" s="72"/>
      <c r="ADH827" s="72"/>
      <c r="ADI827" s="72"/>
      <c r="ADJ827" s="72"/>
      <c r="ADK827" s="72"/>
      <c r="ADL827" s="72"/>
      <c r="ADM827" s="72"/>
      <c r="ADN827" s="72"/>
      <c r="ADO827" s="72"/>
      <c r="ADP827" s="72"/>
      <c r="ADQ827" s="72"/>
      <c r="ADR827" s="72"/>
      <c r="ADS827" s="72"/>
      <c r="ADT827" s="72"/>
      <c r="ADU827" s="72"/>
      <c r="ADV827" s="72"/>
      <c r="ADW827" s="72"/>
      <c r="ADX827" s="72"/>
      <c r="ADY827" s="72"/>
      <c r="ADZ827" s="72"/>
      <c r="AEA827" s="72"/>
      <c r="AEB827" s="72"/>
      <c r="AEC827" s="72"/>
      <c r="AED827" s="72"/>
      <c r="AEE827" s="72"/>
      <c r="AEF827" s="72"/>
      <c r="AEG827" s="72"/>
      <c r="AEH827" s="72"/>
      <c r="AEI827" s="72"/>
      <c r="AEJ827" s="72"/>
      <c r="AEK827" s="72"/>
      <c r="AEL827" s="72"/>
      <c r="AEM827" s="72"/>
      <c r="AEN827" s="72"/>
      <c r="AEO827" s="72"/>
      <c r="AEP827" s="72"/>
      <c r="AEQ827" s="72"/>
      <c r="AER827" s="72"/>
      <c r="AES827" s="72"/>
      <c r="AET827" s="72"/>
      <c r="AEU827" s="72"/>
      <c r="AEV827" s="72"/>
      <c r="AEW827" s="72"/>
      <c r="AEX827" s="72"/>
      <c r="AEY827" s="72"/>
      <c r="AEZ827" s="72"/>
      <c r="AFA827" s="72"/>
      <c r="AFB827" s="72"/>
      <c r="AFC827" s="72"/>
      <c r="AFD827" s="72"/>
      <c r="AFE827" s="72"/>
      <c r="AFF827" s="72"/>
      <c r="AFG827" s="72"/>
      <c r="AFH827" s="72"/>
      <c r="AFI827" s="72"/>
      <c r="AFJ827" s="72"/>
      <c r="AFK827" s="72"/>
      <c r="AFL827" s="72"/>
      <c r="AFM827" s="72"/>
      <c r="AFN827" s="72"/>
      <c r="AFO827" s="72"/>
      <c r="AFP827" s="72"/>
      <c r="AFQ827" s="72"/>
      <c r="AFR827" s="72"/>
      <c r="AFS827" s="72"/>
      <c r="AFT827" s="72"/>
      <c r="AFU827" s="72"/>
      <c r="AFV827" s="72"/>
      <c r="AFW827" s="72"/>
      <c r="AFX827" s="72"/>
      <c r="AFY827" s="72"/>
      <c r="AFZ827" s="72"/>
      <c r="AGA827" s="72"/>
      <c r="AGB827" s="72"/>
      <c r="AGC827" s="72"/>
      <c r="AGD827" s="72"/>
      <c r="AGE827" s="72"/>
      <c r="AGF827" s="72"/>
      <c r="AGG827" s="72"/>
      <c r="AGH827" s="72"/>
      <c r="AGI827" s="72"/>
      <c r="AGJ827" s="72"/>
      <c r="AGK827" s="72"/>
      <c r="AGL827" s="72"/>
      <c r="AGM827" s="72"/>
      <c r="AGN827" s="72"/>
      <c r="AGO827" s="72"/>
      <c r="AGP827" s="72"/>
      <c r="AGQ827" s="72"/>
      <c r="AGR827" s="72"/>
      <c r="AGS827" s="72"/>
      <c r="AGT827" s="72"/>
      <c r="AGU827" s="72"/>
      <c r="AGV827" s="72"/>
      <c r="AGW827" s="72"/>
      <c r="AGX827" s="72"/>
      <c r="AGY827" s="72"/>
      <c r="AGZ827" s="72"/>
      <c r="AHA827" s="72"/>
      <c r="AHB827" s="72"/>
      <c r="AHC827" s="72"/>
      <c r="AHD827" s="72"/>
      <c r="AHE827" s="72"/>
      <c r="AHF827" s="72"/>
      <c r="AHG827" s="72"/>
      <c r="AHH827" s="72"/>
      <c r="AHI827" s="72"/>
      <c r="AHJ827" s="72"/>
      <c r="AHK827" s="72"/>
      <c r="AHL827" s="72"/>
      <c r="AHM827" s="72"/>
      <c r="AHN827" s="72"/>
      <c r="AHO827" s="72"/>
      <c r="AHP827" s="72"/>
      <c r="AHQ827" s="72"/>
      <c r="AHR827" s="72"/>
      <c r="AHS827" s="72"/>
      <c r="AHT827" s="72"/>
      <c r="AHU827" s="72"/>
      <c r="AHV827" s="72"/>
      <c r="AHW827" s="72"/>
      <c r="AHX827" s="72"/>
      <c r="AHY827" s="72"/>
      <c r="AHZ827" s="72"/>
      <c r="AIA827" s="72"/>
      <c r="AIB827" s="72"/>
      <c r="AIC827" s="72"/>
      <c r="AID827" s="72"/>
      <c r="AIE827" s="72"/>
      <c r="AIF827" s="72"/>
      <c r="AIG827" s="72"/>
      <c r="AIH827" s="72"/>
      <c r="AII827" s="72"/>
      <c r="AIJ827" s="72"/>
      <c r="AIK827" s="72"/>
      <c r="AIL827" s="72"/>
      <c r="AIM827" s="72"/>
      <c r="AIN827" s="72"/>
      <c r="AIO827" s="72"/>
      <c r="AIP827" s="72"/>
      <c r="AIQ827" s="72"/>
      <c r="AIR827" s="72"/>
      <c r="AIS827" s="72"/>
      <c r="AIT827" s="72"/>
      <c r="AIU827" s="72"/>
      <c r="AIV827" s="72"/>
      <c r="AIW827" s="72"/>
      <c r="AIX827" s="72"/>
      <c r="AIY827" s="72"/>
      <c r="AIZ827" s="72"/>
      <c r="AJA827" s="72"/>
      <c r="AJB827" s="72"/>
      <c r="AJC827" s="72"/>
      <c r="AJD827" s="72"/>
      <c r="AJE827" s="72"/>
      <c r="AJF827" s="72"/>
      <c r="AJG827" s="72"/>
      <c r="AJH827" s="72"/>
      <c r="AJI827" s="72"/>
      <c r="AJJ827" s="72"/>
      <c r="AJK827" s="72"/>
      <c r="AJL827" s="72"/>
      <c r="AJM827" s="72"/>
      <c r="AJN827" s="72"/>
      <c r="AJO827" s="72"/>
      <c r="AJP827" s="72"/>
      <c r="AJQ827" s="72"/>
      <c r="AJR827" s="72"/>
      <c r="AJS827" s="72"/>
      <c r="AJT827" s="72"/>
      <c r="AJU827" s="72"/>
      <c r="AJV827" s="72"/>
      <c r="AJW827" s="72"/>
      <c r="AJX827" s="72"/>
      <c r="AJY827" s="72"/>
      <c r="AJZ827" s="72"/>
      <c r="AKA827" s="72"/>
      <c r="AKB827" s="72"/>
      <c r="AKC827" s="72"/>
      <c r="AKD827" s="72"/>
      <c r="AKE827" s="72"/>
      <c r="AKF827" s="72"/>
      <c r="AKG827" s="72"/>
      <c r="AKH827" s="72"/>
      <c r="AKI827" s="72"/>
      <c r="AKJ827" s="72"/>
      <c r="AKK827" s="72"/>
      <c r="AKL827" s="72"/>
      <c r="AKM827" s="72"/>
      <c r="AKN827" s="72"/>
      <c r="AKO827" s="72"/>
      <c r="AKP827" s="72"/>
      <c r="AKQ827" s="72"/>
      <c r="AKR827" s="72"/>
      <c r="AKS827" s="72"/>
      <c r="AKT827" s="72"/>
      <c r="AKU827" s="72"/>
      <c r="AKV827" s="72"/>
      <c r="AKW827" s="72"/>
      <c r="AKX827" s="72"/>
      <c r="AKY827" s="72"/>
      <c r="AKZ827" s="72"/>
      <c r="ALA827" s="72"/>
      <c r="ALB827" s="72"/>
      <c r="ALC827" s="72"/>
      <c r="ALD827" s="72"/>
      <c r="ALE827" s="72"/>
      <c r="ALF827" s="72"/>
      <c r="ALG827" s="72"/>
      <c r="ALH827" s="72"/>
      <c r="ALI827" s="72"/>
      <c r="ALJ827" s="72"/>
      <c r="ALK827" s="72"/>
      <c r="ALL827" s="72"/>
      <c r="ALM827" s="72"/>
      <c r="ALN827" s="72"/>
      <c r="ALO827" s="72"/>
      <c r="ALP827" s="72"/>
      <c r="ALQ827" s="72"/>
      <c r="ALR827" s="72"/>
      <c r="ALS827" s="72"/>
      <c r="ALT827" s="72"/>
      <c r="ALU827" s="72"/>
      <c r="ALV827" s="72"/>
      <c r="ALW827" s="72"/>
      <c r="ALX827" s="72"/>
      <c r="ALY827" s="72"/>
      <c r="ALZ827" s="72"/>
      <c r="AMA827" s="72"/>
      <c r="AMB827" s="72"/>
      <c r="AMC827" s="72"/>
      <c r="AMD827" s="72"/>
      <c r="AME827" s="72"/>
      <c r="AMF827" s="72"/>
      <c r="AMG827" s="72"/>
      <c r="AMH827" s="72"/>
      <c r="AMI827" s="72"/>
      <c r="AMJ827" s="72"/>
      <c r="AMK827" s="72"/>
      <c r="AML827" s="72"/>
      <c r="AMM827" s="72"/>
      <c r="AMN827" s="72"/>
      <c r="AMO827" s="72"/>
      <c r="AMP827" s="72"/>
      <c r="AMQ827" s="72"/>
      <c r="AMR827" s="72"/>
      <c r="AMS827" s="72"/>
      <c r="AMT827" s="72"/>
      <c r="AMU827" s="72"/>
      <c r="AMV827" s="72"/>
      <c r="AMW827" s="72"/>
      <c r="AMX827" s="72"/>
      <c r="AMY827" s="72"/>
      <c r="AMZ827" s="72"/>
      <c r="ANA827" s="72"/>
      <c r="ANB827" s="72"/>
      <c r="ANC827" s="72"/>
      <c r="AND827" s="72"/>
      <c r="ANE827" s="72"/>
      <c r="ANF827" s="72"/>
      <c r="ANG827" s="72"/>
      <c r="ANH827" s="72"/>
      <c r="ANI827" s="72"/>
      <c r="ANJ827" s="72"/>
      <c r="ANK827" s="72"/>
      <c r="ANL827" s="72"/>
      <c r="ANM827" s="72"/>
      <c r="ANN827" s="72"/>
      <c r="ANO827" s="72"/>
      <c r="ANP827" s="72"/>
      <c r="ANQ827" s="72"/>
      <c r="ANR827" s="72"/>
      <c r="ANS827" s="72"/>
      <c r="ANT827" s="72"/>
      <c r="ANU827" s="72"/>
      <c r="ANV827" s="72"/>
      <c r="ANW827" s="72"/>
      <c r="ANX827" s="72"/>
      <c r="ANY827" s="72"/>
      <c r="ANZ827" s="72"/>
      <c r="AOA827" s="72"/>
      <c r="AOB827" s="72"/>
      <c r="AOC827" s="72"/>
      <c r="AOD827" s="72"/>
      <c r="AOE827" s="72"/>
      <c r="AOF827" s="72"/>
      <c r="AOG827" s="72"/>
      <c r="AOH827" s="72"/>
      <c r="AOI827" s="72"/>
      <c r="AOJ827" s="72"/>
      <c r="AOK827" s="72"/>
      <c r="AOL827" s="72"/>
      <c r="AOM827" s="72"/>
      <c r="AON827" s="72"/>
      <c r="AOO827" s="72"/>
      <c r="AOP827" s="72"/>
      <c r="AOQ827" s="72"/>
      <c r="AOR827" s="72"/>
      <c r="AOS827" s="72"/>
      <c r="AOT827" s="72"/>
      <c r="AOU827" s="72"/>
      <c r="AOV827" s="72"/>
      <c r="AOW827" s="72"/>
      <c r="AOX827" s="72"/>
      <c r="AOY827" s="72"/>
      <c r="AOZ827" s="72"/>
      <c r="APA827" s="72"/>
      <c r="APB827" s="72"/>
      <c r="APC827" s="72"/>
      <c r="APD827" s="72"/>
      <c r="APE827" s="72"/>
      <c r="APF827" s="72"/>
      <c r="APG827" s="72"/>
      <c r="APH827" s="72"/>
      <c r="API827" s="72"/>
      <c r="APJ827" s="72"/>
      <c r="APK827" s="72"/>
      <c r="APL827" s="72"/>
      <c r="APM827" s="72"/>
      <c r="APN827" s="72"/>
      <c r="APO827" s="72"/>
      <c r="APP827" s="72"/>
      <c r="APQ827" s="72"/>
      <c r="APR827" s="72"/>
      <c r="APS827" s="72"/>
      <c r="APT827" s="72"/>
      <c r="APU827" s="72"/>
      <c r="APV827" s="72"/>
      <c r="APW827" s="72"/>
      <c r="APX827" s="72"/>
      <c r="APY827" s="72"/>
      <c r="APZ827" s="72"/>
      <c r="AQA827" s="72"/>
      <c r="AQB827" s="72"/>
      <c r="AQC827" s="72"/>
      <c r="AQD827" s="72"/>
      <c r="AQE827" s="72"/>
      <c r="AQF827" s="72"/>
      <c r="AQG827" s="72"/>
      <c r="AQH827" s="72"/>
      <c r="AQI827" s="72"/>
      <c r="AQJ827" s="72"/>
      <c r="AQK827" s="72"/>
      <c r="AQL827" s="72"/>
      <c r="AQM827" s="72"/>
      <c r="AQN827" s="72"/>
      <c r="AQO827" s="72"/>
      <c r="AQP827" s="72"/>
      <c r="AQQ827" s="72"/>
      <c r="AQR827" s="72"/>
      <c r="AQS827" s="72"/>
      <c r="AQT827" s="72"/>
      <c r="AQU827" s="72"/>
      <c r="AQV827" s="72"/>
      <c r="AQW827" s="72"/>
      <c r="AQX827" s="72"/>
      <c r="AQY827" s="72"/>
      <c r="AQZ827" s="72"/>
      <c r="ARA827" s="72"/>
      <c r="ARB827" s="72"/>
      <c r="ARC827" s="72"/>
      <c r="ARD827" s="72"/>
      <c r="ARE827" s="72"/>
      <c r="ARF827" s="72"/>
      <c r="ARG827" s="72"/>
      <c r="ARH827" s="72"/>
      <c r="ARI827" s="72"/>
      <c r="ARJ827" s="72"/>
      <c r="ARK827" s="72"/>
      <c r="ARL827" s="72"/>
      <c r="ARM827" s="72"/>
      <c r="ARN827" s="72"/>
      <c r="ARO827" s="72"/>
      <c r="ARP827" s="72"/>
      <c r="ARQ827" s="72"/>
      <c r="ARR827" s="72"/>
      <c r="ARS827" s="72"/>
      <c r="ART827" s="72"/>
      <c r="ARU827" s="72"/>
      <c r="ARV827" s="72"/>
      <c r="ARW827" s="72"/>
      <c r="ARX827" s="72"/>
      <c r="ARY827" s="72"/>
      <c r="ARZ827" s="72"/>
      <c r="ASA827" s="72"/>
      <c r="ASB827" s="72"/>
      <c r="ASC827" s="72"/>
      <c r="ASD827" s="72"/>
      <c r="ASE827" s="72"/>
      <c r="ASF827" s="72"/>
      <c r="ASG827" s="72"/>
      <c r="ASH827" s="72"/>
      <c r="ASI827" s="72"/>
      <c r="ASJ827" s="72"/>
      <c r="ASK827" s="72"/>
      <c r="ASL827" s="72"/>
      <c r="ASM827" s="72"/>
      <c r="ASN827" s="72"/>
      <c r="ASO827" s="72"/>
      <c r="ASP827" s="72"/>
      <c r="ASQ827" s="72"/>
      <c r="ASR827" s="72"/>
      <c r="ASS827" s="72"/>
      <c r="AST827" s="72"/>
      <c r="ASU827" s="72"/>
      <c r="ASV827" s="72"/>
      <c r="ASW827" s="72"/>
      <c r="ASX827" s="72"/>
      <c r="ASY827" s="72"/>
      <c r="ASZ827" s="72"/>
      <c r="ATA827" s="72"/>
      <c r="ATB827" s="72"/>
      <c r="ATC827" s="72"/>
      <c r="ATD827" s="72"/>
      <c r="ATE827" s="72"/>
      <c r="ATF827" s="72"/>
      <c r="ATG827" s="72"/>
      <c r="ATH827" s="72"/>
      <c r="ATI827" s="72"/>
      <c r="ATJ827" s="72"/>
      <c r="ATK827" s="72"/>
      <c r="ATL827" s="72"/>
      <c r="ATM827" s="72"/>
      <c r="ATN827" s="72"/>
      <c r="ATO827" s="72"/>
      <c r="ATP827" s="72"/>
      <c r="ATQ827" s="72"/>
      <c r="ATR827" s="72"/>
      <c r="ATS827" s="72"/>
      <c r="ATT827" s="72"/>
      <c r="ATU827" s="72"/>
      <c r="ATV827" s="72"/>
      <c r="ATW827" s="72"/>
      <c r="ATX827" s="72"/>
      <c r="ATY827" s="72"/>
      <c r="ATZ827" s="72"/>
      <c r="AUA827" s="72"/>
      <c r="AUB827" s="72"/>
      <c r="AUC827" s="72"/>
      <c r="AUD827" s="72"/>
      <c r="AUE827" s="72"/>
      <c r="AUF827" s="72"/>
      <c r="AUG827" s="72"/>
      <c r="AUH827" s="72"/>
      <c r="AUI827" s="72"/>
      <c r="AUJ827" s="72"/>
      <c r="AUK827" s="72"/>
      <c r="AUL827" s="72"/>
      <c r="AUM827" s="72"/>
      <c r="AUN827" s="72"/>
      <c r="AUO827" s="72"/>
      <c r="AUP827" s="72"/>
      <c r="AUQ827" s="72"/>
      <c r="AUR827" s="72"/>
      <c r="AUS827" s="72"/>
      <c r="AUT827" s="72"/>
      <c r="AUU827" s="72"/>
      <c r="AUV827" s="72"/>
      <c r="AUW827" s="72"/>
      <c r="AUX827" s="72"/>
      <c r="AUY827" s="72"/>
      <c r="AUZ827" s="72"/>
      <c r="AVA827" s="72"/>
      <c r="AVB827" s="72"/>
      <c r="AVC827" s="72"/>
      <c r="AVD827" s="72"/>
      <c r="AVE827" s="72"/>
      <c r="AVF827" s="72"/>
      <c r="AVG827" s="72"/>
      <c r="AVH827" s="72"/>
      <c r="AVI827" s="72"/>
      <c r="AVJ827" s="72"/>
      <c r="AVK827" s="72"/>
      <c r="AVL827" s="72"/>
      <c r="AVM827" s="72"/>
      <c r="AVN827" s="72"/>
      <c r="AVO827" s="72"/>
      <c r="AVP827" s="72"/>
      <c r="AVQ827" s="72"/>
      <c r="AVR827" s="72"/>
      <c r="AVS827" s="72"/>
      <c r="AVT827" s="72"/>
      <c r="AVU827" s="72"/>
      <c r="AVV827" s="72"/>
      <c r="AVW827" s="72"/>
      <c r="AVX827" s="72"/>
      <c r="AVY827" s="72"/>
      <c r="AVZ827" s="72"/>
      <c r="AWA827" s="72"/>
      <c r="AWB827" s="72"/>
      <c r="AWC827" s="72"/>
      <c r="AWD827" s="72"/>
      <c r="AWE827" s="72"/>
      <c r="AWF827" s="72"/>
      <c r="AWG827" s="72"/>
      <c r="AWH827" s="72"/>
      <c r="AWI827" s="72"/>
      <c r="AWJ827" s="72"/>
      <c r="AWK827" s="72"/>
      <c r="AWL827" s="72"/>
      <c r="AWM827" s="72"/>
      <c r="AWN827" s="72"/>
      <c r="AWO827" s="72"/>
      <c r="AWP827" s="72"/>
      <c r="AWQ827" s="72"/>
      <c r="AWR827" s="72"/>
      <c r="AWS827" s="72"/>
      <c r="AWT827" s="72"/>
      <c r="AWU827" s="72"/>
      <c r="AWV827" s="72"/>
      <c r="AWW827" s="72"/>
      <c r="AWX827" s="72"/>
      <c r="AWY827" s="72"/>
      <c r="AWZ827" s="72"/>
      <c r="AXA827" s="72"/>
      <c r="AXB827" s="72"/>
      <c r="AXC827" s="72"/>
      <c r="AXD827" s="72"/>
      <c r="AXE827" s="72"/>
      <c r="AXF827" s="72"/>
      <c r="AXG827" s="72"/>
      <c r="AXH827" s="72"/>
      <c r="AXI827" s="72"/>
      <c r="AXJ827" s="72"/>
      <c r="AXK827" s="72"/>
      <c r="AXL827" s="72"/>
      <c r="AXM827" s="72"/>
      <c r="AXN827" s="72"/>
      <c r="AXO827" s="72"/>
      <c r="AXP827" s="72"/>
      <c r="AXQ827" s="72"/>
      <c r="AXR827" s="72"/>
      <c r="AXS827" s="72"/>
      <c r="AXT827" s="72"/>
      <c r="AXU827" s="72"/>
      <c r="AXV827" s="72"/>
      <c r="AXW827" s="72"/>
      <c r="AXX827" s="72"/>
      <c r="AXY827" s="72"/>
      <c r="AXZ827" s="72"/>
      <c r="AYA827" s="72"/>
      <c r="AYB827" s="72"/>
      <c r="AYC827" s="72"/>
      <c r="AYD827" s="72"/>
      <c r="AYE827" s="72"/>
      <c r="AYF827" s="72"/>
      <c r="AYG827" s="72"/>
      <c r="AYH827" s="72"/>
      <c r="AYI827" s="72"/>
      <c r="AYJ827" s="72"/>
      <c r="AYK827" s="72"/>
      <c r="AYL827" s="72"/>
      <c r="AYM827" s="72"/>
      <c r="AYN827" s="72"/>
      <c r="AYO827" s="72"/>
      <c r="AYP827" s="72"/>
      <c r="AYQ827" s="72"/>
      <c r="AYR827" s="72"/>
      <c r="AYS827" s="72"/>
      <c r="AYT827" s="72"/>
      <c r="AYU827" s="72"/>
      <c r="AYV827" s="72"/>
      <c r="AYW827" s="72"/>
      <c r="AYX827" s="72"/>
      <c r="AYY827" s="72"/>
      <c r="AYZ827" s="72"/>
      <c r="AZA827" s="72"/>
      <c r="AZB827" s="72"/>
      <c r="AZC827" s="72"/>
      <c r="AZD827" s="72"/>
      <c r="AZE827" s="72"/>
      <c r="AZF827" s="72"/>
      <c r="AZG827" s="72"/>
      <c r="AZH827" s="72"/>
      <c r="AZI827" s="72"/>
      <c r="AZJ827" s="72"/>
      <c r="AZK827" s="72"/>
      <c r="AZL827" s="72"/>
      <c r="AZM827" s="72"/>
      <c r="AZN827" s="72"/>
      <c r="AZO827" s="72"/>
      <c r="AZP827" s="72"/>
      <c r="AZQ827" s="72"/>
      <c r="AZR827" s="72"/>
      <c r="AZS827" s="72"/>
      <c r="AZT827" s="72"/>
      <c r="AZU827" s="72"/>
      <c r="AZV827" s="72"/>
      <c r="AZW827" s="72"/>
      <c r="AZX827" s="72"/>
      <c r="AZY827" s="72"/>
      <c r="AZZ827" s="72"/>
      <c r="BAA827" s="72"/>
      <c r="BAB827" s="72"/>
      <c r="BAC827" s="72"/>
      <c r="BAD827" s="72"/>
      <c r="BAE827" s="72"/>
      <c r="BAF827" s="72"/>
      <c r="BAG827" s="72"/>
      <c r="BAH827" s="72"/>
      <c r="BAI827" s="72"/>
      <c r="BAJ827" s="72"/>
      <c r="BAK827" s="72"/>
      <c r="BAL827" s="72"/>
      <c r="BAM827" s="72"/>
      <c r="BAN827" s="72"/>
      <c r="BAO827" s="72"/>
      <c r="BAP827" s="72"/>
      <c r="BAQ827" s="72"/>
      <c r="BAR827" s="72"/>
      <c r="BAS827" s="72"/>
      <c r="BAT827" s="72"/>
      <c r="BAU827" s="72"/>
      <c r="BAV827" s="72"/>
      <c r="BAW827" s="72"/>
      <c r="BAX827" s="72"/>
      <c r="BAY827" s="72"/>
      <c r="BAZ827" s="72"/>
      <c r="BBA827" s="72"/>
      <c r="BBB827" s="72"/>
      <c r="BBC827" s="72"/>
      <c r="BBD827" s="72"/>
      <c r="BBE827" s="72"/>
      <c r="BBF827" s="72"/>
      <c r="BBG827" s="72"/>
      <c r="BBH827" s="72"/>
      <c r="BBI827" s="72"/>
      <c r="BBJ827" s="72"/>
      <c r="BBK827" s="72"/>
      <c r="BBL827" s="72"/>
      <c r="BBM827" s="72"/>
      <c r="BBN827" s="72"/>
      <c r="BBO827" s="72"/>
      <c r="BBP827" s="72"/>
      <c r="BBQ827" s="72"/>
      <c r="BBR827" s="72"/>
      <c r="BBS827" s="72"/>
      <c r="BBT827" s="72"/>
      <c r="BBU827" s="72"/>
      <c r="BBV827" s="72"/>
      <c r="BBW827" s="72"/>
      <c r="BBX827" s="72"/>
      <c r="BBY827" s="72"/>
      <c r="BBZ827" s="72"/>
      <c r="BCA827" s="72"/>
      <c r="BCB827" s="72"/>
      <c r="BCC827" s="72"/>
      <c r="BCD827" s="72"/>
      <c r="BCE827" s="72"/>
      <c r="BCF827" s="72"/>
      <c r="BCG827" s="72"/>
      <c r="BCH827" s="72"/>
      <c r="BCI827" s="72"/>
      <c r="BCJ827" s="72"/>
      <c r="BCK827" s="72"/>
      <c r="BCL827" s="72"/>
      <c r="BCM827" s="72"/>
      <c r="BCN827" s="72"/>
      <c r="BCO827" s="72"/>
      <c r="BCP827" s="72"/>
      <c r="BCQ827" s="72"/>
      <c r="BCR827" s="72"/>
      <c r="BCS827" s="72"/>
      <c r="BCT827" s="72"/>
      <c r="BCU827" s="72"/>
      <c r="BCV827" s="72"/>
      <c r="BCW827" s="72"/>
      <c r="BCX827" s="72"/>
      <c r="BCY827" s="72"/>
      <c r="BCZ827" s="72"/>
      <c r="BDA827" s="72"/>
      <c r="BDB827" s="72"/>
      <c r="BDC827" s="72"/>
      <c r="BDD827" s="72"/>
      <c r="BDE827" s="72"/>
      <c r="BDF827" s="72"/>
      <c r="BDG827" s="72"/>
      <c r="BDH827" s="72"/>
      <c r="BDI827" s="72"/>
      <c r="BDJ827" s="72"/>
      <c r="BDK827" s="72"/>
      <c r="BDL827" s="72"/>
      <c r="BDM827" s="72"/>
      <c r="BDN827" s="72"/>
      <c r="BDO827" s="72"/>
      <c r="BDP827" s="72"/>
      <c r="BDQ827" s="72"/>
      <c r="BDR827" s="72"/>
      <c r="BDS827" s="72"/>
      <c r="BDT827" s="72"/>
      <c r="BDU827" s="72"/>
      <c r="BDV827" s="72"/>
      <c r="BDW827" s="72"/>
      <c r="BDX827" s="72"/>
      <c r="BDY827" s="72"/>
      <c r="BDZ827" s="72"/>
      <c r="BEA827" s="72"/>
      <c r="BEB827" s="72"/>
      <c r="BEC827" s="72"/>
      <c r="BED827" s="72"/>
      <c r="BEE827" s="72"/>
      <c r="BEF827" s="72"/>
      <c r="BEG827" s="72"/>
      <c r="BEH827" s="72"/>
      <c r="BEI827" s="72"/>
      <c r="BEJ827" s="72"/>
      <c r="BEK827" s="72"/>
      <c r="BEL827" s="72"/>
      <c r="BEM827" s="72"/>
      <c r="BEN827" s="72"/>
      <c r="BEO827" s="72"/>
      <c r="BEP827" s="72"/>
      <c r="BEQ827" s="72"/>
      <c r="BER827" s="72"/>
      <c r="BES827" s="72"/>
      <c r="BET827" s="72"/>
      <c r="BEU827" s="72"/>
      <c r="BEV827" s="72"/>
      <c r="BEW827" s="72"/>
      <c r="BEX827" s="72"/>
      <c r="BEY827" s="72"/>
      <c r="BEZ827" s="72"/>
      <c r="BFA827" s="72"/>
      <c r="BFB827" s="72"/>
      <c r="BFC827" s="72"/>
      <c r="BFD827" s="72"/>
      <c r="BFE827" s="72"/>
      <c r="BFF827" s="72"/>
      <c r="BFG827" s="72"/>
      <c r="BFH827" s="72"/>
      <c r="BFI827" s="72"/>
      <c r="BFJ827" s="72"/>
      <c r="BFK827" s="72"/>
      <c r="BFL827" s="72"/>
      <c r="BFM827" s="72"/>
      <c r="BFN827" s="72"/>
      <c r="BFO827" s="72"/>
      <c r="BFP827" s="72"/>
      <c r="BFQ827" s="72"/>
      <c r="BFR827" s="72"/>
      <c r="BFS827" s="72"/>
      <c r="BFT827" s="72"/>
      <c r="BFU827" s="72"/>
      <c r="BFV827" s="72"/>
      <c r="BFW827" s="72"/>
      <c r="BFX827" s="72"/>
      <c r="BFY827" s="72"/>
      <c r="BFZ827" s="72"/>
      <c r="BGA827" s="72"/>
      <c r="BGB827" s="72"/>
      <c r="BGC827" s="72"/>
      <c r="BGD827" s="72"/>
      <c r="BGE827" s="72"/>
      <c r="BGF827" s="72"/>
      <c r="BGG827" s="72"/>
      <c r="BGH827" s="72"/>
      <c r="BGI827" s="72"/>
      <c r="BGJ827" s="72"/>
      <c r="BGK827" s="72"/>
      <c r="BGL827" s="72"/>
      <c r="BGM827" s="72"/>
      <c r="BGN827" s="72"/>
      <c r="BGO827" s="72"/>
      <c r="BGP827" s="72"/>
      <c r="BGQ827" s="72"/>
      <c r="BGR827" s="72"/>
      <c r="BGS827" s="72"/>
      <c r="BGT827" s="72"/>
      <c r="BGU827" s="72"/>
      <c r="BGV827" s="72"/>
      <c r="BGW827" s="72"/>
      <c r="BGX827" s="72"/>
      <c r="BGY827" s="72"/>
      <c r="BGZ827" s="72"/>
      <c r="BHA827" s="72"/>
      <c r="BHB827" s="72"/>
      <c r="BHC827" s="72"/>
      <c r="BHD827" s="72"/>
      <c r="BHE827" s="72"/>
      <c r="BHF827" s="72"/>
      <c r="BHG827" s="72"/>
      <c r="BHH827" s="72"/>
      <c r="BHI827" s="72"/>
      <c r="BHJ827" s="72"/>
      <c r="BHK827" s="72"/>
      <c r="BHL827" s="72"/>
      <c r="BHM827" s="72"/>
      <c r="BHN827" s="72"/>
      <c r="BHO827" s="72"/>
      <c r="BHP827" s="72"/>
      <c r="BHQ827" s="72"/>
      <c r="BHR827" s="72"/>
      <c r="BHS827" s="72"/>
      <c r="BHT827" s="72"/>
      <c r="BHU827" s="72"/>
      <c r="BHV827" s="72"/>
      <c r="BHW827" s="72"/>
      <c r="BHX827" s="72"/>
      <c r="BHY827" s="72"/>
      <c r="BHZ827" s="72"/>
      <c r="BIA827" s="72"/>
      <c r="BIB827" s="72"/>
      <c r="BIC827" s="72"/>
      <c r="BID827" s="72"/>
      <c r="BIE827" s="72"/>
      <c r="BIF827" s="72"/>
      <c r="BIG827" s="72"/>
      <c r="BIH827" s="72"/>
      <c r="BII827" s="72"/>
      <c r="BIJ827" s="72"/>
      <c r="BIK827" s="72"/>
      <c r="BIL827" s="72"/>
      <c r="BIM827" s="72"/>
      <c r="BIN827" s="72"/>
      <c r="BIO827" s="72"/>
      <c r="BIP827" s="72"/>
      <c r="BIQ827" s="72"/>
      <c r="BIR827" s="72"/>
      <c r="BIS827" s="72"/>
      <c r="BIT827" s="72"/>
      <c r="BIU827" s="72"/>
      <c r="BIV827" s="72"/>
      <c r="BIW827" s="72"/>
      <c r="BIX827" s="72"/>
      <c r="BIY827" s="72"/>
      <c r="BIZ827" s="72"/>
      <c r="BJA827" s="72"/>
      <c r="BJB827" s="72"/>
      <c r="BJC827" s="72"/>
      <c r="BJD827" s="72"/>
      <c r="BJE827" s="72"/>
      <c r="BJF827" s="72"/>
      <c r="BJG827" s="72"/>
      <c r="BJH827" s="72"/>
      <c r="BJI827" s="72"/>
      <c r="BJJ827" s="72"/>
      <c r="BJK827" s="72"/>
      <c r="BJL827" s="72"/>
      <c r="BJM827" s="72"/>
      <c r="BJN827" s="72"/>
      <c r="BJO827" s="72"/>
      <c r="BJP827" s="72"/>
      <c r="BJQ827" s="72"/>
      <c r="BJR827" s="72"/>
      <c r="BJS827" s="72"/>
      <c r="BJT827" s="72"/>
      <c r="BJU827" s="72"/>
      <c r="BJV827" s="72"/>
      <c r="BJW827" s="72"/>
      <c r="BJX827" s="72"/>
      <c r="BJY827" s="72"/>
      <c r="BJZ827" s="72"/>
      <c r="BKA827" s="72"/>
      <c r="BKB827" s="72"/>
      <c r="BKC827" s="72"/>
      <c r="BKD827" s="72"/>
      <c r="BKE827" s="72"/>
      <c r="BKF827" s="72"/>
      <c r="BKG827" s="72"/>
      <c r="BKH827" s="72"/>
      <c r="BKI827" s="72"/>
      <c r="BKJ827" s="72"/>
      <c r="BKK827" s="72"/>
      <c r="BKL827" s="72"/>
      <c r="BKM827" s="72"/>
      <c r="BKN827" s="72"/>
      <c r="BKO827" s="72"/>
      <c r="BKP827" s="72"/>
      <c r="BKQ827" s="72"/>
      <c r="BKR827" s="72"/>
      <c r="BKS827" s="72"/>
      <c r="BKT827" s="72"/>
      <c r="BKU827" s="72"/>
      <c r="BKV827" s="72"/>
      <c r="BKW827" s="72"/>
      <c r="BKX827" s="72"/>
      <c r="BKY827" s="72"/>
      <c r="BKZ827" s="72"/>
      <c r="BLA827" s="72"/>
      <c r="BLB827" s="72"/>
      <c r="BLC827" s="72"/>
      <c r="BLD827" s="72"/>
      <c r="BLE827" s="72"/>
      <c r="BLF827" s="72"/>
      <c r="BLG827" s="72"/>
      <c r="BLH827" s="72"/>
      <c r="BLI827" s="72"/>
      <c r="BLJ827" s="72"/>
      <c r="BLK827" s="72"/>
      <c r="BLL827" s="72"/>
      <c r="BLM827" s="72"/>
      <c r="BLN827" s="72"/>
      <c r="BLO827" s="72"/>
      <c r="BLP827" s="72"/>
      <c r="BLQ827" s="72"/>
      <c r="BLR827" s="72"/>
      <c r="BLS827" s="72"/>
      <c r="BLT827" s="72"/>
      <c r="BLU827" s="72"/>
      <c r="BLV827" s="72"/>
      <c r="BLW827" s="72"/>
      <c r="BLX827" s="72"/>
      <c r="BLY827" s="72"/>
      <c r="BLZ827" s="72"/>
      <c r="BMA827" s="72"/>
      <c r="BMB827" s="72"/>
      <c r="BMC827" s="72"/>
      <c r="BMD827" s="72"/>
      <c r="BME827" s="72"/>
      <c r="BMF827" s="72"/>
      <c r="BMG827" s="72"/>
      <c r="BMH827" s="72"/>
      <c r="BMI827" s="72"/>
      <c r="BMJ827" s="72"/>
      <c r="BMK827" s="72"/>
      <c r="BML827" s="72"/>
      <c r="BMM827" s="72"/>
      <c r="BMN827" s="72"/>
      <c r="BMO827" s="72"/>
      <c r="BMP827" s="72"/>
      <c r="BMQ827" s="72"/>
      <c r="BMR827" s="72"/>
      <c r="BMS827" s="72"/>
      <c r="BMT827" s="72"/>
      <c r="BMU827" s="72"/>
      <c r="BMV827" s="72"/>
      <c r="BMW827" s="72"/>
      <c r="BMX827" s="72"/>
      <c r="BMY827" s="72"/>
      <c r="BMZ827" s="72"/>
      <c r="BNA827" s="72"/>
      <c r="BNB827" s="72"/>
      <c r="BNC827" s="72"/>
      <c r="BND827" s="72"/>
      <c r="BNE827" s="72"/>
      <c r="BNF827" s="72"/>
      <c r="BNG827" s="72"/>
      <c r="BNH827" s="72"/>
      <c r="BNI827" s="72"/>
      <c r="BNJ827" s="72"/>
      <c r="BNK827" s="72"/>
      <c r="BNL827" s="72"/>
      <c r="BNM827" s="72"/>
      <c r="BNN827" s="72"/>
      <c r="BNO827" s="72"/>
      <c r="BNP827" s="72"/>
      <c r="BNQ827" s="72"/>
      <c r="BNR827" s="72"/>
      <c r="BNS827" s="72"/>
      <c r="BNT827" s="72"/>
      <c r="BNU827" s="72"/>
      <c r="BNV827" s="72"/>
      <c r="BNW827" s="72"/>
      <c r="BNX827" s="72"/>
      <c r="BNY827" s="72"/>
      <c r="BNZ827" s="72"/>
      <c r="BOA827" s="72"/>
      <c r="BOB827" s="72"/>
      <c r="BOC827" s="72"/>
      <c r="BOD827" s="72"/>
      <c r="BOE827" s="72"/>
      <c r="BOF827" s="72"/>
      <c r="BOG827" s="72"/>
      <c r="BOH827" s="72"/>
      <c r="BOI827" s="72"/>
      <c r="BOJ827" s="72"/>
      <c r="BOK827" s="72"/>
      <c r="BOL827" s="72"/>
      <c r="BOM827" s="72"/>
      <c r="BON827" s="72"/>
      <c r="BOO827" s="72"/>
      <c r="BOP827" s="72"/>
      <c r="BOQ827" s="72"/>
      <c r="BOR827" s="72"/>
      <c r="BOS827" s="72"/>
      <c r="BOT827" s="72"/>
      <c r="BOU827" s="72"/>
      <c r="BOV827" s="72"/>
      <c r="BOW827" s="72"/>
      <c r="BOX827" s="72"/>
      <c r="BOY827" s="72"/>
      <c r="BOZ827" s="72"/>
      <c r="BPA827" s="72"/>
      <c r="BPB827" s="72"/>
      <c r="BPC827" s="72"/>
      <c r="BPD827" s="72"/>
      <c r="BPE827" s="72"/>
      <c r="BPF827" s="72"/>
      <c r="BPG827" s="72"/>
      <c r="BPH827" s="72"/>
      <c r="BPI827" s="72"/>
      <c r="BPJ827" s="72"/>
      <c r="BPK827" s="72"/>
      <c r="BPL827" s="72"/>
      <c r="BPM827" s="72"/>
      <c r="BPN827" s="72"/>
      <c r="BPO827" s="72"/>
      <c r="BPP827" s="72"/>
      <c r="BPQ827" s="72"/>
      <c r="BPR827" s="72"/>
      <c r="BPS827" s="72"/>
      <c r="BPT827" s="72"/>
      <c r="BPU827" s="72"/>
      <c r="BPV827" s="72"/>
      <c r="BPW827" s="72"/>
      <c r="BPX827" s="72"/>
      <c r="BPY827" s="72"/>
      <c r="BPZ827" s="72"/>
      <c r="BQA827" s="72"/>
      <c r="BQB827" s="72"/>
      <c r="BQC827" s="72"/>
      <c r="BQD827" s="72"/>
      <c r="BQE827" s="72"/>
      <c r="BQF827" s="72"/>
      <c r="BQG827" s="72"/>
      <c r="BQH827" s="72"/>
      <c r="BQI827" s="72"/>
      <c r="BQJ827" s="72"/>
      <c r="BQK827" s="72"/>
      <c r="BQL827" s="72"/>
      <c r="BQM827" s="72"/>
      <c r="BQN827" s="72"/>
      <c r="BQO827" s="72"/>
      <c r="BQP827" s="72"/>
      <c r="BQQ827" s="72"/>
      <c r="BQR827" s="72"/>
      <c r="BQS827" s="72"/>
      <c r="BQT827" s="72"/>
      <c r="BQU827" s="72"/>
      <c r="BQV827" s="72"/>
      <c r="BQW827" s="72"/>
      <c r="BQX827" s="72"/>
      <c r="BQY827" s="72"/>
      <c r="BQZ827" s="72"/>
      <c r="BRA827" s="72"/>
      <c r="BRB827" s="72"/>
      <c r="BRC827" s="72"/>
      <c r="BRD827" s="72"/>
      <c r="BRE827" s="72"/>
      <c r="BRF827" s="72"/>
      <c r="BRG827" s="72"/>
      <c r="BRH827" s="72"/>
      <c r="BRI827" s="72"/>
      <c r="BRJ827" s="72"/>
      <c r="BRK827" s="72"/>
      <c r="BRL827" s="72"/>
      <c r="BRM827" s="72"/>
      <c r="BRN827" s="72"/>
      <c r="BRO827" s="72"/>
      <c r="BRP827" s="72"/>
      <c r="BRQ827" s="72"/>
      <c r="BRR827" s="72"/>
      <c r="BRS827" s="72"/>
      <c r="BRT827" s="72"/>
      <c r="BRU827" s="72"/>
      <c r="BRV827" s="72"/>
      <c r="BRW827" s="72"/>
      <c r="BRX827" s="72"/>
      <c r="BRY827" s="72"/>
      <c r="BRZ827" s="72"/>
      <c r="BSA827" s="72"/>
      <c r="BSB827" s="72"/>
      <c r="BSC827" s="72"/>
      <c r="BSD827" s="72"/>
      <c r="BSE827" s="72"/>
      <c r="BSF827" s="72"/>
      <c r="BSG827" s="72"/>
      <c r="BSH827" s="72"/>
      <c r="BSI827" s="72"/>
      <c r="BSJ827" s="72"/>
      <c r="BSK827" s="72"/>
      <c r="BSL827" s="72"/>
      <c r="BSM827" s="72"/>
      <c r="BSN827" s="72"/>
      <c r="BSO827" s="72"/>
      <c r="BSP827" s="72"/>
      <c r="BSQ827" s="72"/>
      <c r="BSR827" s="72"/>
      <c r="BSS827" s="72"/>
      <c r="BST827" s="72"/>
      <c r="BSU827" s="72"/>
      <c r="BSV827" s="72"/>
      <c r="BSW827" s="72"/>
      <c r="BSX827" s="72"/>
      <c r="BSY827" s="72"/>
      <c r="BSZ827" s="72"/>
      <c r="BTA827" s="72"/>
      <c r="BTB827" s="72"/>
      <c r="BTC827" s="72"/>
      <c r="BTD827" s="72"/>
      <c r="BTE827" s="72"/>
      <c r="BTF827" s="72"/>
      <c r="BTG827" s="72"/>
      <c r="BTH827" s="72"/>
      <c r="BTI827" s="72"/>
      <c r="BTJ827" s="72"/>
      <c r="BTK827" s="72"/>
      <c r="BTL827" s="72"/>
      <c r="BTM827" s="72"/>
      <c r="BTN827" s="72"/>
      <c r="BTO827" s="72"/>
      <c r="BTP827" s="72"/>
      <c r="BTQ827" s="72"/>
      <c r="BTR827" s="72"/>
      <c r="BTS827" s="72"/>
      <c r="BTT827" s="72"/>
      <c r="BTU827" s="72"/>
      <c r="BTV827" s="72"/>
      <c r="BTW827" s="72"/>
      <c r="BTX827" s="72"/>
      <c r="BTY827" s="72"/>
      <c r="BTZ827" s="72"/>
      <c r="BUA827" s="72"/>
      <c r="BUB827" s="72"/>
      <c r="BUC827" s="72"/>
      <c r="BUD827" s="72"/>
      <c r="BUE827" s="72"/>
      <c r="BUF827" s="72"/>
      <c r="BUG827" s="72"/>
      <c r="BUH827" s="72"/>
      <c r="BUI827" s="72"/>
      <c r="BUJ827" s="72"/>
      <c r="BUK827" s="72"/>
      <c r="BUL827" s="72"/>
      <c r="BUM827" s="72"/>
      <c r="BUN827" s="72"/>
      <c r="BUO827" s="72"/>
      <c r="BUP827" s="72"/>
      <c r="BUQ827" s="72"/>
      <c r="BUR827" s="72"/>
      <c r="BUS827" s="72"/>
      <c r="BUT827" s="72"/>
      <c r="BUU827" s="72"/>
      <c r="BUV827" s="72"/>
      <c r="BUW827" s="72"/>
      <c r="BUX827" s="72"/>
      <c r="BUY827" s="72"/>
      <c r="BUZ827" s="72"/>
      <c r="BVA827" s="72"/>
      <c r="BVB827" s="72"/>
      <c r="BVC827" s="72"/>
      <c r="BVD827" s="72"/>
      <c r="BVE827" s="72"/>
      <c r="BVF827" s="72"/>
      <c r="BVG827" s="72"/>
      <c r="BVH827" s="72"/>
      <c r="BVI827" s="72"/>
      <c r="BVJ827" s="72"/>
      <c r="BVK827" s="72"/>
      <c r="BVL827" s="72"/>
      <c r="BVM827" s="72"/>
      <c r="BVN827" s="72"/>
      <c r="BVO827" s="72"/>
      <c r="BVP827" s="72"/>
      <c r="BVQ827" s="72"/>
      <c r="BVR827" s="72"/>
      <c r="BVS827" s="72"/>
      <c r="BVT827" s="72"/>
      <c r="BVU827" s="72"/>
      <c r="BVV827" s="72"/>
      <c r="BVW827" s="72"/>
      <c r="BVX827" s="72"/>
      <c r="BVY827" s="72"/>
      <c r="BVZ827" s="72"/>
      <c r="BWA827" s="72"/>
      <c r="BWB827" s="72"/>
      <c r="BWC827" s="72"/>
      <c r="BWD827" s="72"/>
      <c r="BWE827" s="72"/>
      <c r="BWF827" s="72"/>
      <c r="BWG827" s="72"/>
      <c r="BWH827" s="72"/>
      <c r="BWI827" s="72"/>
      <c r="BWJ827" s="72"/>
      <c r="BWK827" s="72"/>
      <c r="BWL827" s="72"/>
      <c r="BWM827" s="72"/>
      <c r="BWN827" s="72"/>
      <c r="BWO827" s="72"/>
      <c r="BWP827" s="72"/>
      <c r="BWQ827" s="72"/>
      <c r="BWR827" s="72"/>
      <c r="BWS827" s="72"/>
      <c r="BWT827" s="72"/>
      <c r="BWU827" s="72"/>
      <c r="BWV827" s="72"/>
      <c r="BWW827" s="72"/>
      <c r="BWX827" s="72"/>
      <c r="BWY827" s="72"/>
      <c r="BWZ827" s="72"/>
      <c r="BXA827" s="72"/>
      <c r="BXB827" s="72"/>
      <c r="BXC827" s="72"/>
      <c r="BXD827" s="72"/>
      <c r="BXE827" s="72"/>
      <c r="BXF827" s="72"/>
      <c r="BXG827" s="72"/>
      <c r="BXH827" s="72"/>
      <c r="BXI827" s="72"/>
      <c r="BXJ827" s="72"/>
      <c r="BXK827" s="72"/>
      <c r="BXL827" s="72"/>
      <c r="BXM827" s="72"/>
      <c r="BXN827" s="72"/>
      <c r="BXO827" s="72"/>
      <c r="BXP827" s="72"/>
      <c r="BXQ827" s="72"/>
      <c r="BXR827" s="72"/>
      <c r="BXS827" s="72"/>
      <c r="BXT827" s="72"/>
      <c r="BXU827" s="72"/>
      <c r="BXV827" s="72"/>
      <c r="BXW827" s="72"/>
      <c r="BXX827" s="72"/>
      <c r="BXY827" s="72"/>
      <c r="BXZ827" s="72"/>
      <c r="BYA827" s="72"/>
      <c r="BYB827" s="72"/>
      <c r="BYC827" s="72"/>
      <c r="BYD827" s="72"/>
      <c r="BYE827" s="72"/>
      <c r="BYF827" s="72"/>
      <c r="BYG827" s="72"/>
      <c r="BYH827" s="72"/>
      <c r="BYI827" s="72"/>
      <c r="BYJ827" s="72"/>
      <c r="BYK827" s="72"/>
      <c r="BYL827" s="72"/>
      <c r="BYM827" s="72"/>
      <c r="BYN827" s="72"/>
      <c r="BYO827" s="72"/>
      <c r="BYP827" s="72"/>
      <c r="BYQ827" s="72"/>
      <c r="BYR827" s="72"/>
      <c r="BYS827" s="72"/>
      <c r="BYT827" s="72"/>
      <c r="BYU827" s="72"/>
      <c r="BYV827" s="72"/>
      <c r="BYW827" s="72"/>
      <c r="BYX827" s="72"/>
      <c r="BYY827" s="72"/>
      <c r="BYZ827" s="72"/>
      <c r="BZA827" s="72"/>
      <c r="BZB827" s="72"/>
      <c r="BZC827" s="72"/>
      <c r="BZD827" s="72"/>
      <c r="BZE827" s="72"/>
      <c r="BZF827" s="72"/>
      <c r="BZG827" s="72"/>
      <c r="BZH827" s="72"/>
      <c r="BZI827" s="72"/>
      <c r="BZJ827" s="72"/>
      <c r="BZK827" s="72"/>
      <c r="BZL827" s="72"/>
      <c r="BZM827" s="72"/>
      <c r="BZN827" s="72"/>
      <c r="BZO827" s="72"/>
      <c r="BZP827" s="72"/>
      <c r="BZQ827" s="72"/>
      <c r="BZR827" s="72"/>
      <c r="BZS827" s="72"/>
      <c r="BZT827" s="72"/>
      <c r="BZU827" s="72"/>
      <c r="BZV827" s="72"/>
      <c r="BZW827" s="72"/>
      <c r="BZX827" s="72"/>
      <c r="BZY827" s="72"/>
      <c r="BZZ827" s="72"/>
      <c r="CAA827" s="72"/>
      <c r="CAB827" s="72"/>
      <c r="CAC827" s="72"/>
      <c r="CAD827" s="72"/>
      <c r="CAE827" s="72"/>
      <c r="CAF827" s="72"/>
      <c r="CAG827" s="72"/>
      <c r="CAH827" s="72"/>
      <c r="CAI827" s="72"/>
      <c r="CAJ827" s="72"/>
      <c r="CAK827" s="72"/>
      <c r="CAL827" s="72"/>
      <c r="CAM827" s="72"/>
      <c r="CAN827" s="72"/>
      <c r="CAO827" s="72"/>
      <c r="CAP827" s="72"/>
      <c r="CAQ827" s="72"/>
      <c r="CAR827" s="72"/>
      <c r="CAS827" s="72"/>
      <c r="CAT827" s="72"/>
      <c r="CAU827" s="72"/>
      <c r="CAV827" s="72"/>
      <c r="CAW827" s="72"/>
      <c r="CAX827" s="72"/>
      <c r="CAY827" s="72"/>
      <c r="CAZ827" s="72"/>
      <c r="CBA827" s="72"/>
      <c r="CBB827" s="72"/>
      <c r="CBC827" s="72"/>
      <c r="CBD827" s="72"/>
      <c r="CBE827" s="72"/>
      <c r="CBF827" s="72"/>
      <c r="CBG827" s="72"/>
      <c r="CBH827" s="72"/>
      <c r="CBI827" s="72"/>
      <c r="CBJ827" s="72"/>
      <c r="CBK827" s="72"/>
      <c r="CBL827" s="72"/>
      <c r="CBM827" s="72"/>
      <c r="CBN827" s="72"/>
      <c r="CBO827" s="72"/>
      <c r="CBP827" s="72"/>
      <c r="CBQ827" s="72"/>
      <c r="CBR827" s="72"/>
      <c r="CBS827" s="72"/>
      <c r="CBT827" s="72"/>
      <c r="CBU827" s="72"/>
      <c r="CBV827" s="72"/>
      <c r="CBW827" s="72"/>
      <c r="CBX827" s="72"/>
      <c r="CBY827" s="72"/>
      <c r="CBZ827" s="72"/>
      <c r="CCA827" s="72"/>
      <c r="CCB827" s="72"/>
      <c r="CCC827" s="72"/>
      <c r="CCD827" s="72"/>
      <c r="CCE827" s="72"/>
      <c r="CCF827" s="72"/>
      <c r="CCG827" s="72"/>
      <c r="CCH827" s="72"/>
      <c r="CCI827" s="72"/>
      <c r="CCJ827" s="72"/>
      <c r="CCK827" s="72"/>
      <c r="CCL827" s="72"/>
      <c r="CCM827" s="72"/>
      <c r="CCN827" s="72"/>
      <c r="CCO827" s="72"/>
      <c r="CCP827" s="72"/>
      <c r="CCQ827" s="72"/>
      <c r="CCR827" s="72"/>
      <c r="CCS827" s="72"/>
      <c r="CCT827" s="72"/>
      <c r="CCU827" s="72"/>
      <c r="CCV827" s="72"/>
      <c r="CCW827" s="72"/>
      <c r="CCX827" s="72"/>
      <c r="CCY827" s="72"/>
      <c r="CCZ827" s="72"/>
      <c r="CDA827" s="72"/>
      <c r="CDB827" s="72"/>
      <c r="CDC827" s="72"/>
      <c r="CDD827" s="72"/>
      <c r="CDE827" s="72"/>
      <c r="CDF827" s="72"/>
      <c r="CDG827" s="72"/>
      <c r="CDH827" s="72"/>
      <c r="CDI827" s="72"/>
      <c r="CDJ827" s="72"/>
      <c r="CDK827" s="72"/>
      <c r="CDL827" s="72"/>
      <c r="CDM827" s="72"/>
      <c r="CDN827" s="72"/>
      <c r="CDO827" s="72"/>
      <c r="CDP827" s="72"/>
      <c r="CDQ827" s="72"/>
      <c r="CDR827" s="72"/>
      <c r="CDS827" s="72"/>
      <c r="CDT827" s="72"/>
      <c r="CDU827" s="72"/>
      <c r="CDV827" s="72"/>
      <c r="CDW827" s="72"/>
      <c r="CDX827" s="72"/>
      <c r="CDY827" s="72"/>
      <c r="CDZ827" s="72"/>
      <c r="CEA827" s="72"/>
      <c r="CEB827" s="72"/>
      <c r="CEC827" s="72"/>
      <c r="CED827" s="72"/>
      <c r="CEE827" s="72"/>
      <c r="CEF827" s="72"/>
      <c r="CEG827" s="72"/>
      <c r="CEH827" s="72"/>
      <c r="CEI827" s="72"/>
      <c r="CEJ827" s="72"/>
      <c r="CEK827" s="72"/>
      <c r="CEL827" s="72"/>
      <c r="CEM827" s="72"/>
      <c r="CEN827" s="72"/>
      <c r="CEO827" s="72"/>
      <c r="CEP827" s="72"/>
      <c r="CEQ827" s="72"/>
      <c r="CER827" s="72"/>
      <c r="CES827" s="72"/>
      <c r="CET827" s="72"/>
      <c r="CEU827" s="72"/>
      <c r="CEV827" s="72"/>
      <c r="CEW827" s="72"/>
      <c r="CEX827" s="72"/>
      <c r="CEY827" s="72"/>
      <c r="CEZ827" s="72"/>
      <c r="CFA827" s="72"/>
      <c r="CFB827" s="72"/>
      <c r="CFC827" s="72"/>
      <c r="CFD827" s="72"/>
      <c r="CFE827" s="72"/>
      <c r="CFF827" s="72"/>
      <c r="CFG827" s="72"/>
      <c r="CFH827" s="72"/>
      <c r="CFI827" s="72"/>
      <c r="CFJ827" s="72"/>
      <c r="CFK827" s="72"/>
      <c r="CFL827" s="72"/>
      <c r="CFM827" s="72"/>
      <c r="CFN827" s="72"/>
      <c r="CFO827" s="72"/>
      <c r="CFP827" s="72"/>
      <c r="CFQ827" s="72"/>
      <c r="CFR827" s="72"/>
      <c r="CFS827" s="72"/>
      <c r="CFT827" s="72"/>
      <c r="CFU827" s="72"/>
      <c r="CFV827" s="72"/>
      <c r="CFW827" s="72"/>
      <c r="CFX827" s="72"/>
      <c r="CFY827" s="72"/>
      <c r="CFZ827" s="72"/>
      <c r="CGA827" s="72"/>
      <c r="CGB827" s="72"/>
      <c r="CGC827" s="72"/>
      <c r="CGD827" s="72"/>
      <c r="CGE827" s="72"/>
      <c r="CGF827" s="72"/>
      <c r="CGG827" s="72"/>
      <c r="CGH827" s="72"/>
      <c r="CGI827" s="72"/>
      <c r="CGJ827" s="72"/>
      <c r="CGK827" s="72"/>
      <c r="CGL827" s="72"/>
      <c r="CGM827" s="72"/>
      <c r="CGN827" s="72"/>
      <c r="CGO827" s="72"/>
      <c r="CGP827" s="72"/>
      <c r="CGQ827" s="72"/>
      <c r="CGR827" s="72"/>
      <c r="CGS827" s="72"/>
      <c r="CGT827" s="72"/>
      <c r="CGU827" s="72"/>
      <c r="CGV827" s="72"/>
      <c r="CGW827" s="72"/>
      <c r="CGX827" s="72"/>
      <c r="CGY827" s="72"/>
      <c r="CGZ827" s="72"/>
      <c r="CHA827" s="72"/>
      <c r="CHB827" s="72"/>
      <c r="CHC827" s="72"/>
      <c r="CHD827" s="72"/>
      <c r="CHE827" s="72"/>
      <c r="CHF827" s="72"/>
      <c r="CHG827" s="72"/>
      <c r="CHH827" s="72"/>
      <c r="CHI827" s="72"/>
      <c r="CHJ827" s="72"/>
      <c r="CHK827" s="72"/>
      <c r="CHL827" s="72"/>
      <c r="CHM827" s="72"/>
      <c r="CHN827" s="72"/>
      <c r="CHO827" s="72"/>
      <c r="CHP827" s="72"/>
      <c r="CHQ827" s="72"/>
      <c r="CHR827" s="72"/>
      <c r="CHS827" s="72"/>
      <c r="CHT827" s="72"/>
      <c r="CHU827" s="72"/>
      <c r="CHV827" s="72"/>
      <c r="CHW827" s="72"/>
      <c r="CHX827" s="72"/>
      <c r="CHY827" s="72"/>
      <c r="CHZ827" s="72"/>
      <c r="CIA827" s="72"/>
      <c r="CIB827" s="72"/>
      <c r="CIC827" s="72"/>
      <c r="CID827" s="72"/>
      <c r="CIE827" s="72"/>
      <c r="CIF827" s="72"/>
      <c r="CIG827" s="72"/>
      <c r="CIH827" s="72"/>
      <c r="CII827" s="72"/>
      <c r="CIJ827" s="72"/>
      <c r="CIK827" s="72"/>
      <c r="CIL827" s="72"/>
      <c r="CIM827" s="72"/>
      <c r="CIN827" s="72"/>
      <c r="CIO827" s="72"/>
      <c r="CIP827" s="72"/>
      <c r="CIQ827" s="72"/>
      <c r="CIR827" s="72"/>
      <c r="CIS827" s="72"/>
      <c r="CIT827" s="72"/>
      <c r="CIU827" s="72"/>
      <c r="CIV827" s="72"/>
      <c r="CIW827" s="72"/>
      <c r="CIX827" s="72"/>
      <c r="CIY827" s="72"/>
      <c r="CIZ827" s="72"/>
      <c r="CJA827" s="72"/>
      <c r="CJB827" s="72"/>
      <c r="CJC827" s="72"/>
      <c r="CJD827" s="72"/>
      <c r="CJE827" s="72"/>
      <c r="CJF827" s="72"/>
      <c r="CJG827" s="72"/>
      <c r="CJH827" s="72"/>
      <c r="CJI827" s="72"/>
      <c r="CJJ827" s="72"/>
      <c r="CJK827" s="72"/>
      <c r="CJL827" s="72"/>
      <c r="CJM827" s="72"/>
      <c r="CJN827" s="72"/>
      <c r="CJO827" s="72"/>
      <c r="CJP827" s="72"/>
      <c r="CJQ827" s="72"/>
      <c r="CJR827" s="72"/>
      <c r="CJS827" s="72"/>
      <c r="CJT827" s="72"/>
      <c r="CJU827" s="72"/>
      <c r="CJV827" s="72"/>
      <c r="CJW827" s="72"/>
      <c r="CJX827" s="72"/>
      <c r="CJY827" s="72"/>
      <c r="CJZ827" s="72"/>
      <c r="CKA827" s="72"/>
      <c r="CKB827" s="72"/>
      <c r="CKC827" s="72"/>
      <c r="CKD827" s="72"/>
      <c r="CKE827" s="72"/>
      <c r="CKF827" s="72"/>
      <c r="CKG827" s="72"/>
      <c r="CKH827" s="72"/>
      <c r="CKI827" s="72"/>
      <c r="CKJ827" s="72"/>
      <c r="CKK827" s="72"/>
      <c r="CKL827" s="72"/>
      <c r="CKM827" s="72"/>
      <c r="CKN827" s="72"/>
      <c r="CKO827" s="72"/>
      <c r="CKP827" s="72"/>
      <c r="CKQ827" s="72"/>
      <c r="CKR827" s="72"/>
      <c r="CKS827" s="72"/>
      <c r="CKT827" s="72"/>
      <c r="CKU827" s="72"/>
      <c r="CKV827" s="72"/>
      <c r="CKW827" s="72"/>
      <c r="CKX827" s="72"/>
      <c r="CKY827" s="72"/>
      <c r="CKZ827" s="72"/>
      <c r="CLA827" s="72"/>
      <c r="CLB827" s="72"/>
      <c r="CLC827" s="72"/>
      <c r="CLD827" s="72"/>
      <c r="CLE827" s="72"/>
      <c r="CLF827" s="72"/>
      <c r="CLG827" s="72"/>
      <c r="CLH827" s="72"/>
      <c r="CLI827" s="72"/>
      <c r="CLJ827" s="72"/>
      <c r="CLK827" s="72"/>
      <c r="CLL827" s="72"/>
      <c r="CLM827" s="72"/>
      <c r="CLN827" s="72"/>
      <c r="CLO827" s="72"/>
      <c r="CLP827" s="72"/>
      <c r="CLQ827" s="72"/>
      <c r="CLR827" s="72"/>
      <c r="CLS827" s="72"/>
      <c r="CLT827" s="72"/>
      <c r="CLU827" s="72"/>
      <c r="CLV827" s="72"/>
      <c r="CLW827" s="72"/>
      <c r="CLX827" s="72"/>
      <c r="CLY827" s="72"/>
      <c r="CLZ827" s="72"/>
      <c r="CMA827" s="72"/>
      <c r="CMB827" s="72"/>
      <c r="CMC827" s="72"/>
      <c r="CMD827" s="72"/>
      <c r="CME827" s="72"/>
      <c r="CMF827" s="72"/>
      <c r="CMG827" s="72"/>
      <c r="CMH827" s="72"/>
      <c r="CMI827" s="72"/>
      <c r="CMJ827" s="72"/>
      <c r="CMK827" s="72"/>
      <c r="CML827" s="72"/>
      <c r="CMM827" s="72"/>
      <c r="CMN827" s="72"/>
      <c r="CMO827" s="72"/>
      <c r="CMP827" s="72"/>
      <c r="CMQ827" s="72"/>
      <c r="CMR827" s="72"/>
      <c r="CMS827" s="72"/>
      <c r="CMT827" s="72"/>
      <c r="CMU827" s="72"/>
      <c r="CMV827" s="72"/>
      <c r="CMW827" s="72"/>
      <c r="CMX827" s="72"/>
      <c r="CMY827" s="72"/>
      <c r="CMZ827" s="72"/>
      <c r="CNA827" s="72"/>
      <c r="CNB827" s="72"/>
      <c r="CNC827" s="72"/>
      <c r="CND827" s="72"/>
      <c r="CNE827" s="72"/>
      <c r="CNF827" s="72"/>
      <c r="CNG827" s="72"/>
      <c r="CNH827" s="72"/>
      <c r="CNI827" s="72"/>
      <c r="CNJ827" s="72"/>
      <c r="CNK827" s="72"/>
      <c r="CNL827" s="72"/>
      <c r="CNM827" s="72"/>
      <c r="CNN827" s="72"/>
      <c r="CNO827" s="72"/>
      <c r="CNP827" s="72"/>
      <c r="CNQ827" s="72"/>
      <c r="CNR827" s="72"/>
      <c r="CNS827" s="72"/>
      <c r="CNT827" s="72"/>
      <c r="CNU827" s="72"/>
      <c r="CNV827" s="72"/>
      <c r="CNW827" s="72"/>
      <c r="CNX827" s="72"/>
      <c r="CNY827" s="72"/>
      <c r="CNZ827" s="72"/>
      <c r="COA827" s="72"/>
      <c r="COB827" s="72"/>
      <c r="COC827" s="72"/>
      <c r="COD827" s="72"/>
      <c r="COE827" s="72"/>
      <c r="COF827" s="72"/>
      <c r="COG827" s="72"/>
      <c r="COH827" s="72"/>
      <c r="COI827" s="72"/>
      <c r="COJ827" s="72"/>
      <c r="COK827" s="72"/>
      <c r="COL827" s="72"/>
      <c r="COM827" s="72"/>
      <c r="CON827" s="72"/>
      <c r="COO827" s="72"/>
      <c r="COP827" s="72"/>
      <c r="COQ827" s="72"/>
      <c r="COR827" s="72"/>
      <c r="COS827" s="72"/>
      <c r="COT827" s="72"/>
      <c r="COU827" s="72"/>
      <c r="COV827" s="72"/>
      <c r="COW827" s="72"/>
      <c r="COX827" s="72"/>
      <c r="COY827" s="72"/>
      <c r="COZ827" s="72"/>
      <c r="CPA827" s="72"/>
      <c r="CPB827" s="72"/>
      <c r="CPC827" s="72"/>
      <c r="CPD827" s="72"/>
      <c r="CPE827" s="72"/>
      <c r="CPF827" s="72"/>
      <c r="CPG827" s="72"/>
      <c r="CPH827" s="72"/>
      <c r="CPI827" s="72"/>
      <c r="CPJ827" s="72"/>
      <c r="CPK827" s="72"/>
      <c r="CPL827" s="72"/>
      <c r="CPM827" s="72"/>
      <c r="CPN827" s="72"/>
      <c r="CPO827" s="72"/>
      <c r="CPP827" s="72"/>
      <c r="CPQ827" s="72"/>
      <c r="CPR827" s="72"/>
      <c r="CPS827" s="72"/>
      <c r="CPT827" s="72"/>
      <c r="CPU827" s="72"/>
      <c r="CPV827" s="72"/>
      <c r="CPW827" s="72"/>
      <c r="CPX827" s="72"/>
      <c r="CPY827" s="72"/>
      <c r="CPZ827" s="72"/>
      <c r="CQA827" s="72"/>
      <c r="CQB827" s="72"/>
      <c r="CQC827" s="72"/>
      <c r="CQD827" s="72"/>
      <c r="CQE827" s="72"/>
      <c r="CQF827" s="72"/>
      <c r="CQG827" s="72"/>
      <c r="CQH827" s="72"/>
      <c r="CQI827" s="72"/>
      <c r="CQJ827" s="72"/>
      <c r="CQK827" s="72"/>
      <c r="CQL827" s="72"/>
      <c r="CQM827" s="72"/>
      <c r="CQN827" s="72"/>
      <c r="CQO827" s="72"/>
      <c r="CQP827" s="72"/>
      <c r="CQQ827" s="72"/>
      <c r="CQR827" s="72"/>
      <c r="CQS827" s="72"/>
      <c r="CQT827" s="72"/>
      <c r="CQU827" s="72"/>
      <c r="CQV827" s="72"/>
      <c r="CQW827" s="72"/>
      <c r="CQX827" s="72"/>
      <c r="CQY827" s="72"/>
      <c r="CQZ827" s="72"/>
      <c r="CRA827" s="72"/>
      <c r="CRB827" s="72"/>
      <c r="CRC827" s="72"/>
      <c r="CRD827" s="72"/>
      <c r="CRE827" s="72"/>
      <c r="CRF827" s="72"/>
      <c r="CRG827" s="72"/>
      <c r="CRH827" s="72"/>
      <c r="CRI827" s="72"/>
      <c r="CRJ827" s="72"/>
      <c r="CRK827" s="72"/>
      <c r="CRL827" s="72"/>
      <c r="CRM827" s="72"/>
      <c r="CRN827" s="72"/>
      <c r="CRO827" s="72"/>
      <c r="CRP827" s="72"/>
      <c r="CRQ827" s="72"/>
      <c r="CRR827" s="72"/>
      <c r="CRS827" s="72"/>
      <c r="CRT827" s="72"/>
      <c r="CRU827" s="72"/>
      <c r="CRV827" s="72"/>
      <c r="CRW827" s="72"/>
      <c r="CRX827" s="72"/>
      <c r="CRY827" s="72"/>
      <c r="CRZ827" s="72"/>
      <c r="CSA827" s="72"/>
      <c r="CSB827" s="72"/>
      <c r="CSC827" s="72"/>
      <c r="CSD827" s="72"/>
      <c r="CSE827" s="72"/>
      <c r="CSF827" s="72"/>
      <c r="CSG827" s="72"/>
      <c r="CSH827" s="72"/>
      <c r="CSI827" s="72"/>
      <c r="CSJ827" s="72"/>
      <c r="CSK827" s="72"/>
      <c r="CSL827" s="72"/>
      <c r="CSM827" s="72"/>
      <c r="CSN827" s="72"/>
      <c r="CSO827" s="72"/>
      <c r="CSP827" s="72"/>
      <c r="CSQ827" s="72"/>
      <c r="CSR827" s="72"/>
      <c r="CSS827" s="72"/>
      <c r="CST827" s="72"/>
      <c r="CSU827" s="72"/>
      <c r="CSV827" s="72"/>
      <c r="CSW827" s="72"/>
      <c r="CSX827" s="72"/>
      <c r="CSY827" s="72"/>
      <c r="CSZ827" s="72"/>
      <c r="CTA827" s="72"/>
      <c r="CTB827" s="72"/>
      <c r="CTC827" s="72"/>
      <c r="CTD827" s="72"/>
      <c r="CTE827" s="72"/>
      <c r="CTF827" s="72"/>
      <c r="CTG827" s="72"/>
      <c r="CTH827" s="72"/>
      <c r="CTI827" s="72"/>
      <c r="CTJ827" s="72"/>
      <c r="CTK827" s="72"/>
      <c r="CTL827" s="72"/>
      <c r="CTM827" s="72"/>
      <c r="CTN827" s="72"/>
      <c r="CTO827" s="72"/>
      <c r="CTP827" s="72"/>
      <c r="CTQ827" s="72"/>
      <c r="CTR827" s="72"/>
      <c r="CTS827" s="72"/>
      <c r="CTT827" s="72"/>
      <c r="CTU827" s="72"/>
      <c r="CTV827" s="72"/>
      <c r="CTW827" s="72"/>
      <c r="CTX827" s="72"/>
      <c r="CTY827" s="72"/>
      <c r="CTZ827" s="72"/>
      <c r="CUA827" s="72"/>
      <c r="CUB827" s="72"/>
      <c r="CUC827" s="72"/>
      <c r="CUD827" s="72"/>
      <c r="CUE827" s="72"/>
      <c r="CUF827" s="72"/>
      <c r="CUG827" s="72"/>
      <c r="CUH827" s="72"/>
      <c r="CUI827" s="72"/>
      <c r="CUJ827" s="72"/>
      <c r="CUK827" s="72"/>
      <c r="CUL827" s="72"/>
      <c r="CUM827" s="72"/>
      <c r="CUN827" s="72"/>
      <c r="CUO827" s="72"/>
      <c r="CUP827" s="72"/>
      <c r="CUQ827" s="72"/>
      <c r="CUR827" s="72"/>
      <c r="CUS827" s="72"/>
      <c r="CUT827" s="72"/>
      <c r="CUU827" s="72"/>
      <c r="CUV827" s="72"/>
      <c r="CUW827" s="72"/>
      <c r="CUX827" s="72"/>
      <c r="CUY827" s="72"/>
      <c r="CUZ827" s="72"/>
      <c r="CVA827" s="72"/>
      <c r="CVB827" s="72"/>
      <c r="CVC827" s="72"/>
      <c r="CVD827" s="72"/>
      <c r="CVE827" s="72"/>
      <c r="CVF827" s="72"/>
      <c r="CVG827" s="72"/>
      <c r="CVH827" s="72"/>
      <c r="CVI827" s="72"/>
      <c r="CVJ827" s="72"/>
      <c r="CVK827" s="72"/>
      <c r="CVL827" s="72"/>
      <c r="CVM827" s="72"/>
      <c r="CVN827" s="72"/>
      <c r="CVO827" s="72"/>
      <c r="CVP827" s="72"/>
      <c r="CVQ827" s="72"/>
      <c r="CVR827" s="72"/>
      <c r="CVS827" s="72"/>
      <c r="CVT827" s="72"/>
      <c r="CVU827" s="72"/>
      <c r="CVV827" s="72"/>
      <c r="CVW827" s="72"/>
      <c r="CVX827" s="72"/>
      <c r="CVY827" s="72"/>
      <c r="CVZ827" s="72"/>
      <c r="CWA827" s="72"/>
      <c r="CWB827" s="72"/>
      <c r="CWC827" s="72"/>
      <c r="CWD827" s="72"/>
      <c r="CWE827" s="72"/>
      <c r="CWF827" s="72"/>
      <c r="CWG827" s="72"/>
      <c r="CWH827" s="72"/>
      <c r="CWI827" s="72"/>
      <c r="CWJ827" s="72"/>
      <c r="CWK827" s="72"/>
      <c r="CWL827" s="72"/>
      <c r="CWM827" s="72"/>
      <c r="CWN827" s="72"/>
      <c r="CWO827" s="72"/>
      <c r="CWP827" s="72"/>
      <c r="CWQ827" s="72"/>
      <c r="CWR827" s="72"/>
      <c r="CWS827" s="72"/>
      <c r="CWT827" s="72"/>
      <c r="CWU827" s="72"/>
      <c r="CWV827" s="72"/>
      <c r="CWW827" s="72"/>
      <c r="CWX827" s="72"/>
      <c r="CWY827" s="72"/>
      <c r="CWZ827" s="72"/>
      <c r="CXA827" s="72"/>
      <c r="CXB827" s="72"/>
      <c r="CXC827" s="72"/>
      <c r="CXD827" s="72"/>
      <c r="CXE827" s="72"/>
      <c r="CXF827" s="72"/>
      <c r="CXG827" s="72"/>
      <c r="CXH827" s="72"/>
      <c r="CXI827" s="72"/>
      <c r="CXJ827" s="72"/>
      <c r="CXK827" s="72"/>
      <c r="CXL827" s="72"/>
      <c r="CXM827" s="72"/>
      <c r="CXN827" s="72"/>
      <c r="CXO827" s="72"/>
      <c r="CXP827" s="72"/>
      <c r="CXQ827" s="72"/>
      <c r="CXR827" s="72"/>
      <c r="CXS827" s="72"/>
      <c r="CXT827" s="72"/>
      <c r="CXU827" s="72"/>
      <c r="CXV827" s="72"/>
      <c r="CXW827" s="72"/>
      <c r="CXX827" s="72"/>
      <c r="CXY827" s="72"/>
      <c r="CXZ827" s="72"/>
      <c r="CYA827" s="72"/>
      <c r="CYB827" s="72"/>
      <c r="CYC827" s="72"/>
      <c r="CYD827" s="72"/>
      <c r="CYE827" s="72"/>
      <c r="CYF827" s="72"/>
      <c r="CYG827" s="72"/>
      <c r="CYH827" s="72"/>
      <c r="CYI827" s="72"/>
      <c r="CYJ827" s="72"/>
      <c r="CYK827" s="72"/>
      <c r="CYL827" s="72"/>
      <c r="CYM827" s="72"/>
      <c r="CYN827" s="72"/>
      <c r="CYO827" s="72"/>
      <c r="CYP827" s="72"/>
      <c r="CYQ827" s="72"/>
      <c r="CYR827" s="72"/>
      <c r="CYS827" s="72"/>
      <c r="CYT827" s="72"/>
      <c r="CYU827" s="72"/>
      <c r="CYV827" s="72"/>
      <c r="CYW827" s="72"/>
      <c r="CYX827" s="72"/>
      <c r="CYY827" s="72"/>
      <c r="CYZ827" s="72"/>
      <c r="CZA827" s="72"/>
      <c r="CZB827" s="72"/>
      <c r="CZC827" s="72"/>
      <c r="CZD827" s="72"/>
      <c r="CZE827" s="72"/>
      <c r="CZF827" s="72"/>
      <c r="CZG827" s="72"/>
      <c r="CZH827" s="72"/>
      <c r="CZI827" s="72"/>
      <c r="CZJ827" s="72"/>
      <c r="CZK827" s="72"/>
      <c r="CZL827" s="72"/>
      <c r="CZM827" s="72"/>
      <c r="CZN827" s="72"/>
      <c r="CZO827" s="72"/>
      <c r="CZP827" s="72"/>
      <c r="CZQ827" s="72"/>
      <c r="CZR827" s="72"/>
      <c r="CZS827" s="72"/>
      <c r="CZT827" s="72"/>
      <c r="CZU827" s="72"/>
      <c r="CZV827" s="72"/>
      <c r="CZW827" s="72"/>
      <c r="CZX827" s="72"/>
      <c r="CZY827" s="72"/>
      <c r="CZZ827" s="72"/>
      <c r="DAA827" s="72"/>
      <c r="DAB827" s="72"/>
      <c r="DAC827" s="72"/>
      <c r="DAD827" s="72"/>
      <c r="DAE827" s="72"/>
      <c r="DAF827" s="72"/>
      <c r="DAG827" s="72"/>
      <c r="DAH827" s="72"/>
      <c r="DAI827" s="72"/>
      <c r="DAJ827" s="72"/>
      <c r="DAK827" s="72"/>
      <c r="DAL827" s="72"/>
      <c r="DAM827" s="72"/>
      <c r="DAN827" s="72"/>
      <c r="DAO827" s="72"/>
      <c r="DAP827" s="72"/>
      <c r="DAQ827" s="72"/>
      <c r="DAR827" s="72"/>
      <c r="DAS827" s="72"/>
      <c r="DAT827" s="72"/>
      <c r="DAU827" s="72"/>
      <c r="DAV827" s="72"/>
      <c r="DAW827" s="72"/>
      <c r="DAX827" s="72"/>
      <c r="DAY827" s="72"/>
      <c r="DAZ827" s="72"/>
      <c r="DBA827" s="72"/>
      <c r="DBB827" s="72"/>
      <c r="DBC827" s="72"/>
      <c r="DBD827" s="72"/>
      <c r="DBE827" s="72"/>
      <c r="DBF827" s="72"/>
      <c r="DBG827" s="72"/>
      <c r="DBH827" s="72"/>
      <c r="DBI827" s="72"/>
      <c r="DBJ827" s="72"/>
      <c r="DBK827" s="72"/>
      <c r="DBL827" s="72"/>
      <c r="DBM827" s="72"/>
      <c r="DBN827" s="72"/>
      <c r="DBO827" s="72"/>
      <c r="DBP827" s="72"/>
      <c r="DBQ827" s="72"/>
      <c r="DBR827" s="72"/>
      <c r="DBS827" s="72"/>
      <c r="DBT827" s="72"/>
      <c r="DBU827" s="72"/>
      <c r="DBV827" s="72"/>
      <c r="DBW827" s="72"/>
      <c r="DBX827" s="72"/>
      <c r="DBY827" s="72"/>
      <c r="DBZ827" s="72"/>
      <c r="DCA827" s="72"/>
      <c r="DCB827" s="72"/>
      <c r="DCC827" s="72"/>
      <c r="DCD827" s="72"/>
      <c r="DCE827" s="72"/>
      <c r="DCF827" s="72"/>
      <c r="DCG827" s="72"/>
      <c r="DCH827" s="72"/>
      <c r="DCI827" s="72"/>
      <c r="DCJ827" s="72"/>
      <c r="DCK827" s="72"/>
      <c r="DCL827" s="72"/>
      <c r="DCM827" s="72"/>
      <c r="DCN827" s="72"/>
      <c r="DCO827" s="72"/>
      <c r="DCP827" s="72"/>
      <c r="DCQ827" s="72"/>
      <c r="DCR827" s="72"/>
      <c r="DCS827" s="72"/>
      <c r="DCT827" s="72"/>
      <c r="DCU827" s="72"/>
      <c r="DCV827" s="72"/>
      <c r="DCW827" s="72"/>
      <c r="DCX827" s="72"/>
      <c r="DCY827" s="72"/>
      <c r="DCZ827" s="72"/>
      <c r="DDA827" s="72"/>
      <c r="DDB827" s="72"/>
      <c r="DDC827" s="72"/>
      <c r="DDD827" s="72"/>
      <c r="DDE827" s="72"/>
      <c r="DDF827" s="72"/>
      <c r="DDG827" s="72"/>
      <c r="DDH827" s="72"/>
      <c r="DDI827" s="72"/>
      <c r="DDJ827" s="72"/>
      <c r="DDK827" s="72"/>
      <c r="DDL827" s="72"/>
      <c r="DDM827" s="72"/>
      <c r="DDN827" s="72"/>
      <c r="DDO827" s="72"/>
      <c r="DDP827" s="72"/>
      <c r="DDQ827" s="72"/>
      <c r="DDR827" s="72"/>
      <c r="DDS827" s="72"/>
      <c r="DDT827" s="72"/>
      <c r="DDU827" s="72"/>
      <c r="DDV827" s="72"/>
      <c r="DDW827" s="72"/>
      <c r="DDX827" s="72"/>
      <c r="DDY827" s="72"/>
      <c r="DDZ827" s="72"/>
      <c r="DEA827" s="72"/>
      <c r="DEB827" s="72"/>
      <c r="DEC827" s="72"/>
      <c r="DED827" s="72"/>
      <c r="DEE827" s="72"/>
      <c r="DEF827" s="72"/>
      <c r="DEG827" s="72"/>
      <c r="DEH827" s="72"/>
      <c r="DEI827" s="72"/>
      <c r="DEJ827" s="72"/>
      <c r="DEK827" s="72"/>
      <c r="DEL827" s="72"/>
      <c r="DEM827" s="72"/>
      <c r="DEN827" s="72"/>
      <c r="DEO827" s="72"/>
      <c r="DEP827" s="72"/>
      <c r="DEQ827" s="72"/>
      <c r="DER827" s="72"/>
      <c r="DES827" s="72"/>
      <c r="DET827" s="72"/>
      <c r="DEU827" s="72"/>
      <c r="DEV827" s="72"/>
      <c r="DEW827" s="72"/>
      <c r="DEX827" s="72"/>
      <c r="DEY827" s="72"/>
      <c r="DEZ827" s="72"/>
      <c r="DFA827" s="72"/>
      <c r="DFB827" s="72"/>
      <c r="DFC827" s="72"/>
      <c r="DFD827" s="72"/>
      <c r="DFE827" s="72"/>
      <c r="DFF827" s="72"/>
      <c r="DFG827" s="72"/>
      <c r="DFH827" s="72"/>
      <c r="DFI827" s="72"/>
      <c r="DFJ827" s="72"/>
      <c r="DFK827" s="72"/>
      <c r="DFL827" s="72"/>
      <c r="DFM827" s="72"/>
      <c r="DFN827" s="72"/>
      <c r="DFO827" s="72"/>
      <c r="DFP827" s="72"/>
      <c r="DFQ827" s="72"/>
      <c r="DFR827" s="72"/>
      <c r="DFS827" s="72"/>
      <c r="DFT827" s="72"/>
      <c r="DFU827" s="72"/>
      <c r="DFV827" s="72"/>
      <c r="DFW827" s="72"/>
      <c r="DFX827" s="72"/>
      <c r="DFY827" s="72"/>
      <c r="DFZ827" s="72"/>
      <c r="DGA827" s="72"/>
      <c r="DGB827" s="72"/>
      <c r="DGC827" s="72"/>
      <c r="DGD827" s="72"/>
      <c r="DGE827" s="72"/>
      <c r="DGF827" s="72"/>
      <c r="DGG827" s="72"/>
      <c r="DGH827" s="72"/>
      <c r="DGI827" s="72"/>
      <c r="DGJ827" s="72"/>
      <c r="DGK827" s="72"/>
      <c r="DGL827" s="72"/>
      <c r="DGM827" s="72"/>
      <c r="DGN827" s="72"/>
      <c r="DGO827" s="72"/>
      <c r="DGP827" s="72"/>
      <c r="DGQ827" s="72"/>
      <c r="DGR827" s="72"/>
      <c r="DGS827" s="72"/>
      <c r="DGT827" s="72"/>
      <c r="DGU827" s="72"/>
      <c r="DGV827" s="72"/>
      <c r="DGW827" s="72"/>
      <c r="DGX827" s="72"/>
      <c r="DGY827" s="72"/>
      <c r="DGZ827" s="72"/>
      <c r="DHA827" s="72"/>
      <c r="DHB827" s="72"/>
      <c r="DHC827" s="72"/>
      <c r="DHD827" s="72"/>
      <c r="DHE827" s="72"/>
      <c r="DHF827" s="72"/>
      <c r="DHG827" s="72"/>
      <c r="DHH827" s="72"/>
      <c r="DHI827" s="72"/>
      <c r="DHJ827" s="72"/>
      <c r="DHK827" s="72"/>
      <c r="DHL827" s="72"/>
      <c r="DHM827" s="72"/>
      <c r="DHN827" s="72"/>
      <c r="DHO827" s="72"/>
      <c r="DHP827" s="72"/>
      <c r="DHQ827" s="72"/>
      <c r="DHR827" s="72"/>
      <c r="DHS827" s="72"/>
      <c r="DHT827" s="72"/>
      <c r="DHU827" s="72"/>
      <c r="DHV827" s="72"/>
      <c r="DHW827" s="72"/>
      <c r="DHX827" s="72"/>
      <c r="DHY827" s="72"/>
      <c r="DHZ827" s="72"/>
      <c r="DIA827" s="72"/>
      <c r="DIB827" s="72"/>
      <c r="DIC827" s="72"/>
      <c r="DID827" s="72"/>
      <c r="DIE827" s="72"/>
      <c r="DIF827" s="72"/>
      <c r="DIG827" s="72"/>
      <c r="DIH827" s="72"/>
      <c r="DII827" s="72"/>
      <c r="DIJ827" s="72"/>
      <c r="DIK827" s="72"/>
      <c r="DIL827" s="72"/>
      <c r="DIM827" s="72"/>
      <c r="DIN827" s="72"/>
      <c r="DIO827" s="72"/>
      <c r="DIP827" s="72"/>
      <c r="DIQ827" s="72"/>
      <c r="DIR827" s="72"/>
      <c r="DIS827" s="72"/>
      <c r="DIT827" s="72"/>
      <c r="DIU827" s="72"/>
      <c r="DIV827" s="72"/>
      <c r="DIW827" s="72"/>
      <c r="DIX827" s="72"/>
      <c r="DIY827" s="72"/>
      <c r="DIZ827" s="72"/>
      <c r="DJA827" s="72"/>
      <c r="DJB827" s="72"/>
      <c r="DJC827" s="72"/>
      <c r="DJD827" s="72"/>
      <c r="DJE827" s="72"/>
      <c r="DJF827" s="72"/>
      <c r="DJG827" s="72"/>
      <c r="DJH827" s="72"/>
      <c r="DJI827" s="72"/>
      <c r="DJJ827" s="72"/>
      <c r="DJK827" s="72"/>
      <c r="DJL827" s="72"/>
      <c r="DJM827" s="72"/>
      <c r="DJN827" s="72"/>
      <c r="DJO827" s="72"/>
      <c r="DJP827" s="72"/>
      <c r="DJQ827" s="72"/>
      <c r="DJR827" s="72"/>
      <c r="DJS827" s="72"/>
      <c r="DJT827" s="72"/>
      <c r="DJU827" s="72"/>
      <c r="DJV827" s="72"/>
      <c r="DJW827" s="72"/>
      <c r="DJX827" s="72"/>
      <c r="DJY827" s="72"/>
      <c r="DJZ827" s="72"/>
      <c r="DKA827" s="72"/>
      <c r="DKB827" s="72"/>
      <c r="DKC827" s="72"/>
      <c r="DKD827" s="72"/>
      <c r="DKE827" s="72"/>
      <c r="DKF827" s="72"/>
      <c r="DKG827" s="72"/>
      <c r="DKH827" s="72"/>
      <c r="DKI827" s="72"/>
      <c r="DKJ827" s="72"/>
      <c r="DKK827" s="72"/>
      <c r="DKL827" s="72"/>
      <c r="DKM827" s="72"/>
      <c r="DKN827" s="72"/>
      <c r="DKO827" s="72"/>
      <c r="DKP827" s="72"/>
      <c r="DKQ827" s="72"/>
      <c r="DKR827" s="72"/>
      <c r="DKS827" s="72"/>
      <c r="DKT827" s="72"/>
      <c r="DKU827" s="72"/>
      <c r="DKV827" s="72"/>
      <c r="DKW827" s="72"/>
      <c r="DKX827" s="72"/>
      <c r="DKY827" s="72"/>
      <c r="DKZ827" s="72"/>
      <c r="DLA827" s="72"/>
      <c r="DLB827" s="72"/>
      <c r="DLC827" s="72"/>
      <c r="DLD827" s="72"/>
      <c r="DLE827" s="72"/>
      <c r="DLF827" s="72"/>
      <c r="DLG827" s="72"/>
      <c r="DLH827" s="72"/>
      <c r="DLI827" s="72"/>
      <c r="DLJ827" s="72"/>
      <c r="DLK827" s="72"/>
      <c r="DLL827" s="72"/>
      <c r="DLM827" s="72"/>
      <c r="DLN827" s="72"/>
      <c r="DLO827" s="72"/>
      <c r="DLP827" s="72"/>
      <c r="DLQ827" s="72"/>
      <c r="DLR827" s="72"/>
      <c r="DLS827" s="72"/>
      <c r="DLT827" s="72"/>
      <c r="DLU827" s="72"/>
      <c r="DLV827" s="72"/>
      <c r="DLW827" s="72"/>
      <c r="DLX827" s="72"/>
      <c r="DLY827" s="72"/>
      <c r="DLZ827" s="72"/>
      <c r="DMA827" s="72"/>
      <c r="DMB827" s="72"/>
      <c r="DMC827" s="72"/>
      <c r="DMD827" s="72"/>
      <c r="DME827" s="72"/>
      <c r="DMF827" s="72"/>
      <c r="DMG827" s="72"/>
      <c r="DMH827" s="72"/>
      <c r="DMI827" s="72"/>
      <c r="DMJ827" s="72"/>
      <c r="DMK827" s="72"/>
      <c r="DML827" s="72"/>
      <c r="DMM827" s="72"/>
      <c r="DMN827" s="72"/>
      <c r="DMO827" s="72"/>
      <c r="DMP827" s="72"/>
      <c r="DMQ827" s="72"/>
      <c r="DMR827" s="72"/>
      <c r="DMS827" s="72"/>
      <c r="DMT827" s="72"/>
      <c r="DMU827" s="72"/>
      <c r="DMV827" s="72"/>
      <c r="DMW827" s="72"/>
      <c r="DMX827" s="72"/>
      <c r="DMY827" s="72"/>
      <c r="DMZ827" s="72"/>
      <c r="DNA827" s="72"/>
      <c r="DNB827" s="72"/>
      <c r="DNC827" s="72"/>
      <c r="DND827" s="72"/>
      <c r="DNE827" s="72"/>
      <c r="DNF827" s="72"/>
      <c r="DNG827" s="72"/>
      <c r="DNH827" s="72"/>
      <c r="DNI827" s="72"/>
      <c r="DNJ827" s="72"/>
      <c r="DNK827" s="72"/>
      <c r="DNL827" s="72"/>
      <c r="DNM827" s="72"/>
      <c r="DNN827" s="72"/>
      <c r="DNO827" s="72"/>
      <c r="DNP827" s="72"/>
      <c r="DNQ827" s="72"/>
      <c r="DNR827" s="72"/>
      <c r="DNS827" s="72"/>
      <c r="DNT827" s="72"/>
      <c r="DNU827" s="72"/>
      <c r="DNV827" s="72"/>
      <c r="DNW827" s="72"/>
      <c r="DNX827" s="72"/>
      <c r="DNY827" s="72"/>
      <c r="DNZ827" s="72"/>
      <c r="DOA827" s="72"/>
      <c r="DOB827" s="72"/>
      <c r="DOC827" s="72"/>
      <c r="DOD827" s="72"/>
      <c r="DOE827" s="72"/>
      <c r="DOF827" s="72"/>
      <c r="DOG827" s="72"/>
      <c r="DOH827" s="72"/>
      <c r="DOI827" s="72"/>
      <c r="DOJ827" s="72"/>
      <c r="DOK827" s="72"/>
      <c r="DOL827" s="72"/>
      <c r="DOM827" s="72"/>
      <c r="DON827" s="72"/>
      <c r="DOO827" s="72"/>
      <c r="DOP827" s="72"/>
      <c r="DOQ827" s="72"/>
      <c r="DOR827" s="72"/>
      <c r="DOS827" s="72"/>
      <c r="DOT827" s="72"/>
      <c r="DOU827" s="72"/>
      <c r="DOV827" s="72"/>
      <c r="DOW827" s="72"/>
      <c r="DOX827" s="72"/>
      <c r="DOY827" s="72"/>
      <c r="DOZ827" s="72"/>
      <c r="DPA827" s="72"/>
      <c r="DPB827" s="72"/>
      <c r="DPC827" s="72"/>
      <c r="DPD827" s="72"/>
      <c r="DPE827" s="72"/>
      <c r="DPF827" s="72"/>
      <c r="DPG827" s="72"/>
      <c r="DPH827" s="72"/>
      <c r="DPI827" s="72"/>
      <c r="DPJ827" s="72"/>
      <c r="DPK827" s="72"/>
      <c r="DPL827" s="72"/>
      <c r="DPM827" s="72"/>
      <c r="DPN827" s="72"/>
      <c r="DPO827" s="72"/>
      <c r="DPP827" s="72"/>
      <c r="DPQ827" s="72"/>
      <c r="DPR827" s="72"/>
      <c r="DPS827" s="72"/>
      <c r="DPT827" s="72"/>
      <c r="DPU827" s="72"/>
      <c r="DPV827" s="72"/>
      <c r="DPW827" s="72"/>
      <c r="DPX827" s="72"/>
      <c r="DPY827" s="72"/>
      <c r="DPZ827" s="72"/>
      <c r="DQA827" s="72"/>
      <c r="DQB827" s="72"/>
      <c r="DQC827" s="72"/>
      <c r="DQD827" s="72"/>
      <c r="DQE827" s="72"/>
      <c r="DQF827" s="72"/>
      <c r="DQG827" s="72"/>
      <c r="DQH827" s="72"/>
      <c r="DQI827" s="72"/>
      <c r="DQJ827" s="72"/>
      <c r="DQK827" s="72"/>
      <c r="DQL827" s="72"/>
      <c r="DQM827" s="72"/>
      <c r="DQN827" s="72"/>
      <c r="DQO827" s="72"/>
      <c r="DQP827" s="72"/>
      <c r="DQQ827" s="72"/>
      <c r="DQR827" s="72"/>
      <c r="DQS827" s="72"/>
      <c r="DQT827" s="72"/>
      <c r="DQU827" s="72"/>
      <c r="DQV827" s="72"/>
      <c r="DQW827" s="72"/>
      <c r="DQX827" s="72"/>
      <c r="DQY827" s="72"/>
      <c r="DQZ827" s="72"/>
      <c r="DRA827" s="72"/>
      <c r="DRB827" s="72"/>
      <c r="DRC827" s="72"/>
      <c r="DRD827" s="72"/>
      <c r="DRE827" s="72"/>
      <c r="DRF827" s="72"/>
      <c r="DRG827" s="72"/>
      <c r="DRH827" s="72"/>
      <c r="DRI827" s="72"/>
      <c r="DRJ827" s="72"/>
      <c r="DRK827" s="72"/>
      <c r="DRL827" s="72"/>
      <c r="DRM827" s="72"/>
      <c r="DRN827" s="72"/>
      <c r="DRO827" s="72"/>
      <c r="DRP827" s="72"/>
      <c r="DRQ827" s="72"/>
      <c r="DRR827" s="72"/>
      <c r="DRS827" s="72"/>
      <c r="DRT827" s="72"/>
      <c r="DRU827" s="72"/>
      <c r="DRV827" s="72"/>
      <c r="DRW827" s="72"/>
      <c r="DRX827" s="72"/>
      <c r="DRY827" s="72"/>
      <c r="DRZ827" s="72"/>
      <c r="DSA827" s="72"/>
      <c r="DSB827" s="72"/>
      <c r="DSC827" s="72"/>
      <c r="DSD827" s="72"/>
      <c r="DSE827" s="72"/>
      <c r="DSF827" s="72"/>
      <c r="DSG827" s="72"/>
      <c r="DSH827" s="72"/>
      <c r="DSI827" s="72"/>
      <c r="DSJ827" s="72"/>
      <c r="DSK827" s="72"/>
      <c r="DSL827" s="72"/>
      <c r="DSM827" s="72"/>
      <c r="DSN827" s="72"/>
      <c r="DSO827" s="72"/>
      <c r="DSP827" s="72"/>
      <c r="DSQ827" s="72"/>
      <c r="DSR827" s="72"/>
      <c r="DSS827" s="72"/>
      <c r="DST827" s="72"/>
      <c r="DSU827" s="72"/>
      <c r="DSV827" s="72"/>
      <c r="DSW827" s="72"/>
      <c r="DSX827" s="72"/>
      <c r="DSY827" s="72"/>
      <c r="DSZ827" s="72"/>
      <c r="DTA827" s="72"/>
      <c r="DTB827" s="72"/>
      <c r="DTC827" s="72"/>
      <c r="DTD827" s="72"/>
      <c r="DTE827" s="72"/>
      <c r="DTF827" s="72"/>
      <c r="DTG827" s="72"/>
      <c r="DTH827" s="72"/>
      <c r="DTI827" s="72"/>
      <c r="DTJ827" s="72"/>
      <c r="DTK827" s="72"/>
      <c r="DTL827" s="72"/>
      <c r="DTM827" s="72"/>
      <c r="DTN827" s="72"/>
      <c r="DTO827" s="72"/>
      <c r="DTP827" s="72"/>
      <c r="DTQ827" s="72"/>
      <c r="DTR827" s="72"/>
      <c r="DTS827" s="72"/>
      <c r="DTT827" s="72"/>
      <c r="DTU827" s="72"/>
      <c r="DTV827" s="72"/>
      <c r="DTW827" s="72"/>
      <c r="DTX827" s="72"/>
      <c r="DTY827" s="72"/>
      <c r="DTZ827" s="72"/>
      <c r="DUA827" s="72"/>
      <c r="DUB827" s="72"/>
      <c r="DUC827" s="72"/>
      <c r="DUD827" s="72"/>
      <c r="DUE827" s="72"/>
      <c r="DUF827" s="72"/>
      <c r="DUG827" s="72"/>
      <c r="DUH827" s="72"/>
      <c r="DUI827" s="72"/>
      <c r="DUJ827" s="72"/>
      <c r="DUK827" s="72"/>
      <c r="DUL827" s="72"/>
      <c r="DUM827" s="72"/>
      <c r="DUN827" s="72"/>
      <c r="DUO827" s="72"/>
      <c r="DUP827" s="72"/>
      <c r="DUQ827" s="72"/>
      <c r="DUR827" s="72"/>
      <c r="DUS827" s="72"/>
      <c r="DUT827" s="72"/>
      <c r="DUU827" s="72"/>
      <c r="DUV827" s="72"/>
      <c r="DUW827" s="72"/>
      <c r="DUX827" s="72"/>
      <c r="DUY827" s="72"/>
      <c r="DUZ827" s="72"/>
      <c r="DVA827" s="72"/>
      <c r="DVB827" s="72"/>
      <c r="DVC827" s="72"/>
      <c r="DVD827" s="72"/>
      <c r="DVE827" s="72"/>
      <c r="DVF827" s="72"/>
      <c r="DVG827" s="72"/>
      <c r="DVH827" s="72"/>
      <c r="DVI827" s="72"/>
      <c r="DVJ827" s="72"/>
      <c r="DVK827" s="72"/>
      <c r="DVL827" s="72"/>
      <c r="DVM827" s="72"/>
      <c r="DVN827" s="72"/>
      <c r="DVO827" s="72"/>
      <c r="DVP827" s="72"/>
      <c r="DVQ827" s="72"/>
      <c r="DVR827" s="72"/>
      <c r="DVS827" s="72"/>
      <c r="DVT827" s="72"/>
      <c r="DVU827" s="72"/>
      <c r="DVV827" s="72"/>
      <c r="DVW827" s="72"/>
      <c r="DVX827" s="72"/>
      <c r="DVY827" s="72"/>
      <c r="DVZ827" s="72"/>
      <c r="DWA827" s="72"/>
      <c r="DWB827" s="72"/>
      <c r="DWC827" s="72"/>
      <c r="DWD827" s="72"/>
      <c r="DWE827" s="72"/>
      <c r="DWF827" s="72"/>
      <c r="DWG827" s="72"/>
      <c r="DWH827" s="72"/>
      <c r="DWI827" s="72"/>
      <c r="DWJ827" s="72"/>
      <c r="DWK827" s="72"/>
      <c r="DWL827" s="72"/>
      <c r="DWM827" s="72"/>
      <c r="DWN827" s="72"/>
      <c r="DWO827" s="72"/>
      <c r="DWP827" s="72"/>
      <c r="DWQ827" s="72"/>
      <c r="DWR827" s="72"/>
      <c r="DWS827" s="72"/>
      <c r="DWT827" s="72"/>
      <c r="DWU827" s="72"/>
      <c r="DWV827" s="72"/>
      <c r="DWW827" s="72"/>
      <c r="DWX827" s="72"/>
      <c r="DWY827" s="72"/>
      <c r="DWZ827" s="72"/>
      <c r="DXA827" s="72"/>
      <c r="DXB827" s="72"/>
      <c r="DXC827" s="72"/>
      <c r="DXD827" s="72"/>
      <c r="DXE827" s="72"/>
      <c r="DXF827" s="72"/>
      <c r="DXG827" s="72"/>
      <c r="DXH827" s="72"/>
      <c r="DXI827" s="72"/>
      <c r="DXJ827" s="72"/>
      <c r="DXK827" s="72"/>
      <c r="DXL827" s="72"/>
      <c r="DXM827" s="72"/>
      <c r="DXN827" s="72"/>
      <c r="DXO827" s="72"/>
      <c r="DXP827" s="72"/>
      <c r="DXQ827" s="72"/>
      <c r="DXR827" s="72"/>
      <c r="DXS827" s="72"/>
      <c r="DXT827" s="72"/>
      <c r="DXU827" s="72"/>
      <c r="DXV827" s="72"/>
      <c r="DXW827" s="72"/>
      <c r="DXX827" s="72"/>
      <c r="DXY827" s="72"/>
      <c r="DXZ827" s="72"/>
      <c r="DYA827" s="72"/>
      <c r="DYB827" s="72"/>
      <c r="DYC827" s="72"/>
      <c r="DYD827" s="72"/>
      <c r="DYE827" s="72"/>
      <c r="DYF827" s="72"/>
      <c r="DYG827" s="72"/>
      <c r="DYH827" s="72"/>
      <c r="DYI827" s="72"/>
      <c r="DYJ827" s="72"/>
      <c r="DYK827" s="72"/>
      <c r="DYL827" s="72"/>
      <c r="DYM827" s="72"/>
      <c r="DYN827" s="72"/>
      <c r="DYO827" s="72"/>
      <c r="DYP827" s="72"/>
      <c r="DYQ827" s="72"/>
      <c r="DYR827" s="72"/>
      <c r="DYS827" s="72"/>
      <c r="DYT827" s="72"/>
      <c r="DYU827" s="72"/>
      <c r="DYV827" s="72"/>
      <c r="DYW827" s="72"/>
      <c r="DYX827" s="72"/>
      <c r="DYY827" s="72"/>
      <c r="DYZ827" s="72"/>
      <c r="DZA827" s="72"/>
      <c r="DZB827" s="72"/>
      <c r="DZC827" s="72"/>
      <c r="DZD827" s="72"/>
      <c r="DZE827" s="72"/>
      <c r="DZF827" s="72"/>
      <c r="DZG827" s="72"/>
      <c r="DZH827" s="72"/>
      <c r="DZI827" s="72"/>
      <c r="DZJ827" s="72"/>
      <c r="DZK827" s="72"/>
      <c r="DZL827" s="72"/>
      <c r="DZM827" s="72"/>
      <c r="DZN827" s="72"/>
      <c r="DZO827" s="72"/>
      <c r="DZP827" s="72"/>
      <c r="DZQ827" s="72"/>
      <c r="DZR827" s="72"/>
      <c r="DZS827" s="72"/>
      <c r="DZT827" s="72"/>
      <c r="DZU827" s="72"/>
      <c r="DZV827" s="72"/>
      <c r="DZW827" s="72"/>
      <c r="DZX827" s="72"/>
      <c r="DZY827" s="72"/>
      <c r="DZZ827" s="72"/>
      <c r="EAA827" s="72"/>
      <c r="EAB827" s="72"/>
      <c r="EAC827" s="72"/>
      <c r="EAD827" s="72"/>
      <c r="EAE827" s="72"/>
      <c r="EAF827" s="72"/>
      <c r="EAG827" s="72"/>
      <c r="EAH827" s="72"/>
      <c r="EAI827" s="72"/>
      <c r="EAJ827" s="72"/>
      <c r="EAK827" s="72"/>
      <c r="EAL827" s="72"/>
      <c r="EAM827" s="72"/>
      <c r="EAN827" s="72"/>
      <c r="EAO827" s="72"/>
      <c r="EAP827" s="72"/>
      <c r="EAQ827" s="72"/>
      <c r="EAR827" s="72"/>
      <c r="EAS827" s="72"/>
      <c r="EAT827" s="72"/>
      <c r="EAU827" s="72"/>
      <c r="EAV827" s="72"/>
      <c r="EAW827" s="72"/>
      <c r="EAX827" s="72"/>
      <c r="EAY827" s="72"/>
      <c r="EAZ827" s="72"/>
      <c r="EBA827" s="72"/>
      <c r="EBB827" s="72"/>
      <c r="EBC827" s="72"/>
      <c r="EBD827" s="72"/>
      <c r="EBE827" s="72"/>
      <c r="EBF827" s="72"/>
      <c r="EBG827" s="72"/>
      <c r="EBH827" s="72"/>
      <c r="EBI827" s="72"/>
      <c r="EBJ827" s="72"/>
      <c r="EBK827" s="72"/>
      <c r="EBL827" s="72"/>
      <c r="EBM827" s="72"/>
      <c r="EBN827" s="72"/>
      <c r="EBO827" s="72"/>
      <c r="EBP827" s="72"/>
      <c r="EBQ827" s="72"/>
      <c r="EBR827" s="72"/>
      <c r="EBS827" s="72"/>
      <c r="EBT827" s="72"/>
      <c r="EBU827" s="72"/>
      <c r="EBV827" s="72"/>
      <c r="EBW827" s="72"/>
      <c r="EBX827" s="72"/>
      <c r="EBY827" s="72"/>
      <c r="EBZ827" s="72"/>
      <c r="ECA827" s="72"/>
      <c r="ECB827" s="72"/>
      <c r="ECC827" s="72"/>
      <c r="ECD827" s="72"/>
      <c r="ECE827" s="72"/>
      <c r="ECF827" s="72"/>
      <c r="ECG827" s="72"/>
      <c r="ECH827" s="72"/>
      <c r="ECI827" s="72"/>
      <c r="ECJ827" s="72"/>
      <c r="ECK827" s="72"/>
      <c r="ECL827" s="72"/>
      <c r="ECM827" s="72"/>
      <c r="ECN827" s="72"/>
      <c r="ECO827" s="72"/>
      <c r="ECP827" s="72"/>
      <c r="ECQ827" s="72"/>
      <c r="ECR827" s="72"/>
      <c r="ECS827" s="72"/>
      <c r="ECT827" s="72"/>
      <c r="ECU827" s="72"/>
      <c r="ECV827" s="72"/>
      <c r="ECW827" s="72"/>
      <c r="ECX827" s="72"/>
      <c r="ECY827" s="72"/>
      <c r="ECZ827" s="72"/>
      <c r="EDA827" s="72"/>
      <c r="EDB827" s="72"/>
      <c r="EDC827" s="72"/>
      <c r="EDD827" s="72"/>
      <c r="EDE827" s="72"/>
      <c r="EDF827" s="72"/>
      <c r="EDG827" s="72"/>
      <c r="EDH827" s="72"/>
      <c r="EDI827" s="72"/>
      <c r="EDJ827" s="72"/>
      <c r="EDK827" s="72"/>
      <c r="EDL827" s="72"/>
      <c r="EDM827" s="72"/>
      <c r="EDN827" s="72"/>
      <c r="EDO827" s="72"/>
      <c r="EDP827" s="72"/>
      <c r="EDQ827" s="72"/>
      <c r="EDR827" s="72"/>
      <c r="EDS827" s="72"/>
      <c r="EDT827" s="72"/>
      <c r="EDU827" s="72"/>
      <c r="EDV827" s="72"/>
      <c r="EDW827" s="72"/>
      <c r="EDX827" s="72"/>
      <c r="EDY827" s="72"/>
      <c r="EDZ827" s="72"/>
      <c r="EEA827" s="72"/>
      <c r="EEB827" s="72"/>
      <c r="EEC827" s="72"/>
      <c r="EED827" s="72"/>
      <c r="EEE827" s="72"/>
      <c r="EEF827" s="72"/>
      <c r="EEG827" s="72"/>
      <c r="EEH827" s="72"/>
      <c r="EEI827" s="72"/>
      <c r="EEJ827" s="72"/>
      <c r="EEK827" s="72"/>
      <c r="EEL827" s="72"/>
      <c r="EEM827" s="72"/>
      <c r="EEN827" s="72"/>
      <c r="EEO827" s="72"/>
      <c r="EEP827" s="72"/>
      <c r="EEQ827" s="72"/>
      <c r="EER827" s="72"/>
      <c r="EES827" s="72"/>
      <c r="EET827" s="72"/>
      <c r="EEU827" s="72"/>
      <c r="EEV827" s="72"/>
      <c r="EEW827" s="72"/>
      <c r="EEX827" s="72"/>
      <c r="EEY827" s="72"/>
      <c r="EEZ827" s="72"/>
      <c r="EFA827" s="72"/>
      <c r="EFB827" s="72"/>
      <c r="EFC827" s="72"/>
      <c r="EFD827" s="72"/>
      <c r="EFE827" s="72"/>
      <c r="EFF827" s="72"/>
      <c r="EFG827" s="72"/>
      <c r="EFH827" s="72"/>
      <c r="EFI827" s="72"/>
      <c r="EFJ827" s="72"/>
      <c r="EFK827" s="72"/>
      <c r="EFL827" s="72"/>
      <c r="EFM827" s="72"/>
      <c r="EFN827" s="72"/>
      <c r="EFO827" s="72"/>
      <c r="EFP827" s="72"/>
      <c r="EFQ827" s="72"/>
      <c r="EFR827" s="72"/>
      <c r="EFS827" s="72"/>
      <c r="EFT827" s="72"/>
      <c r="EFU827" s="72"/>
      <c r="EFV827" s="72"/>
      <c r="EFW827" s="72"/>
      <c r="EFX827" s="72"/>
      <c r="EFY827" s="72"/>
      <c r="EFZ827" s="72"/>
      <c r="EGA827" s="72"/>
      <c r="EGB827" s="72"/>
      <c r="EGC827" s="72"/>
      <c r="EGD827" s="72"/>
      <c r="EGE827" s="72"/>
      <c r="EGF827" s="72"/>
      <c r="EGG827" s="72"/>
      <c r="EGH827" s="72"/>
      <c r="EGI827" s="72"/>
      <c r="EGJ827" s="72"/>
      <c r="EGK827" s="72"/>
      <c r="EGL827" s="72"/>
      <c r="EGM827" s="72"/>
      <c r="EGN827" s="72"/>
      <c r="EGO827" s="72"/>
      <c r="EGP827" s="72"/>
      <c r="EGQ827" s="72"/>
      <c r="EGR827" s="72"/>
      <c r="EGS827" s="72"/>
      <c r="EGT827" s="72"/>
      <c r="EGU827" s="72"/>
      <c r="EGV827" s="72"/>
      <c r="EGW827" s="72"/>
      <c r="EGX827" s="72"/>
      <c r="EGY827" s="72"/>
      <c r="EGZ827" s="72"/>
      <c r="EHA827" s="72"/>
      <c r="EHB827" s="72"/>
      <c r="EHC827" s="72"/>
      <c r="EHD827" s="72"/>
      <c r="EHE827" s="72"/>
      <c r="EHF827" s="72"/>
      <c r="EHG827" s="72"/>
      <c r="EHH827" s="72"/>
      <c r="EHI827" s="72"/>
      <c r="EHJ827" s="72"/>
      <c r="EHK827" s="72"/>
      <c r="EHL827" s="72"/>
      <c r="EHM827" s="72"/>
      <c r="EHN827" s="72"/>
      <c r="EHO827" s="72"/>
      <c r="EHP827" s="72"/>
      <c r="EHQ827" s="72"/>
      <c r="EHR827" s="72"/>
      <c r="EHS827" s="72"/>
      <c r="EHT827" s="72"/>
      <c r="EHU827" s="72"/>
      <c r="EHV827" s="72"/>
      <c r="EHW827" s="72"/>
      <c r="EHX827" s="72"/>
      <c r="EHY827" s="72"/>
      <c r="EHZ827" s="72"/>
      <c r="EIA827" s="72"/>
      <c r="EIB827" s="72"/>
      <c r="EIC827" s="72"/>
      <c r="EID827" s="72"/>
      <c r="EIE827" s="72"/>
      <c r="EIF827" s="72"/>
      <c r="EIG827" s="72"/>
      <c r="EIH827" s="72"/>
      <c r="EII827" s="72"/>
      <c r="EIJ827" s="72"/>
      <c r="EIK827" s="72"/>
      <c r="EIL827" s="72"/>
      <c r="EIM827" s="72"/>
      <c r="EIN827" s="72"/>
      <c r="EIO827" s="72"/>
      <c r="EIP827" s="72"/>
      <c r="EIQ827" s="72"/>
      <c r="EIR827" s="72"/>
      <c r="EIS827" s="72"/>
      <c r="EIT827" s="72"/>
      <c r="EIU827" s="72"/>
      <c r="EIV827" s="72"/>
      <c r="EIW827" s="72"/>
      <c r="EIX827" s="72"/>
      <c r="EIY827" s="72"/>
      <c r="EIZ827" s="72"/>
      <c r="EJA827" s="72"/>
      <c r="EJB827" s="72"/>
      <c r="EJC827" s="72"/>
      <c r="EJD827" s="72"/>
      <c r="EJE827" s="72"/>
      <c r="EJF827" s="72"/>
      <c r="EJG827" s="72"/>
      <c r="EJH827" s="72"/>
      <c r="EJI827" s="72"/>
      <c r="EJJ827" s="72"/>
      <c r="EJK827" s="72"/>
      <c r="EJL827" s="72"/>
      <c r="EJM827" s="72"/>
      <c r="EJN827" s="72"/>
      <c r="EJO827" s="72"/>
      <c r="EJP827" s="72"/>
      <c r="EJQ827" s="72"/>
      <c r="EJR827" s="72"/>
      <c r="EJS827" s="72"/>
      <c r="EJT827" s="72"/>
      <c r="EJU827" s="72"/>
      <c r="EJV827" s="72"/>
      <c r="EJW827" s="72"/>
      <c r="EJX827" s="72"/>
      <c r="EJY827" s="72"/>
      <c r="EJZ827" s="72"/>
      <c r="EKA827" s="72"/>
      <c r="EKB827" s="72"/>
      <c r="EKC827" s="72"/>
      <c r="EKD827" s="72"/>
      <c r="EKE827" s="72"/>
      <c r="EKF827" s="72"/>
      <c r="EKG827" s="72"/>
      <c r="EKH827" s="72"/>
      <c r="EKI827" s="72"/>
      <c r="EKJ827" s="72"/>
      <c r="EKK827" s="72"/>
      <c r="EKL827" s="72"/>
      <c r="EKM827" s="72"/>
      <c r="EKN827" s="72"/>
      <c r="EKO827" s="72"/>
      <c r="EKP827" s="72"/>
      <c r="EKQ827" s="72"/>
      <c r="EKR827" s="72"/>
      <c r="EKS827" s="72"/>
      <c r="EKT827" s="72"/>
      <c r="EKU827" s="72"/>
      <c r="EKV827" s="72"/>
      <c r="EKW827" s="72"/>
      <c r="EKX827" s="72"/>
      <c r="EKY827" s="72"/>
      <c r="EKZ827" s="72"/>
      <c r="ELA827" s="72"/>
      <c r="ELB827" s="72"/>
      <c r="ELC827" s="72"/>
      <c r="ELD827" s="72"/>
      <c r="ELE827" s="72"/>
      <c r="ELF827" s="72"/>
      <c r="ELG827" s="72"/>
      <c r="ELH827" s="72"/>
      <c r="ELI827" s="72"/>
      <c r="ELJ827" s="72"/>
      <c r="ELK827" s="72"/>
      <c r="ELL827" s="72"/>
      <c r="ELM827" s="72"/>
      <c r="ELN827" s="72"/>
      <c r="ELO827" s="72"/>
      <c r="ELP827" s="72"/>
      <c r="ELQ827" s="72"/>
      <c r="ELR827" s="72"/>
      <c r="ELS827" s="72"/>
      <c r="ELT827" s="72"/>
      <c r="ELU827" s="72"/>
      <c r="ELV827" s="72"/>
      <c r="ELW827" s="72"/>
      <c r="ELX827" s="72"/>
      <c r="ELY827" s="72"/>
      <c r="ELZ827" s="72"/>
      <c r="EMA827" s="72"/>
      <c r="EMB827" s="72"/>
      <c r="EMC827" s="72"/>
      <c r="EMD827" s="72"/>
      <c r="EME827" s="72"/>
      <c r="EMF827" s="72"/>
      <c r="EMG827" s="72"/>
      <c r="EMH827" s="72"/>
      <c r="EMI827" s="72"/>
      <c r="EMJ827" s="72"/>
      <c r="EMK827" s="72"/>
      <c r="EML827" s="72"/>
      <c r="EMM827" s="72"/>
      <c r="EMN827" s="72"/>
      <c r="EMO827" s="72"/>
      <c r="EMP827" s="72"/>
      <c r="EMQ827" s="72"/>
      <c r="EMR827" s="72"/>
      <c r="EMS827" s="72"/>
      <c r="EMT827" s="72"/>
      <c r="EMU827" s="72"/>
      <c r="EMV827" s="72"/>
      <c r="EMW827" s="72"/>
      <c r="EMX827" s="72"/>
      <c r="EMY827" s="72"/>
      <c r="EMZ827" s="72"/>
      <c r="ENA827" s="72"/>
      <c r="ENB827" s="72"/>
      <c r="ENC827" s="72"/>
      <c r="END827" s="72"/>
      <c r="ENE827" s="72"/>
      <c r="ENF827" s="72"/>
      <c r="ENG827" s="72"/>
      <c r="ENH827" s="72"/>
      <c r="ENI827" s="72"/>
      <c r="ENJ827" s="72"/>
      <c r="ENK827" s="72"/>
      <c r="ENL827" s="72"/>
      <c r="ENM827" s="72"/>
      <c r="ENN827" s="72"/>
      <c r="ENO827" s="72"/>
      <c r="ENP827" s="72"/>
      <c r="ENQ827" s="72"/>
      <c r="ENR827" s="72"/>
      <c r="ENS827" s="72"/>
      <c r="ENT827" s="72"/>
      <c r="ENU827" s="72"/>
      <c r="ENV827" s="72"/>
      <c r="ENW827" s="72"/>
      <c r="ENX827" s="72"/>
      <c r="ENY827" s="72"/>
      <c r="ENZ827" s="72"/>
      <c r="EOA827" s="72"/>
      <c r="EOB827" s="72"/>
      <c r="EOC827" s="72"/>
      <c r="EOD827" s="72"/>
      <c r="EOE827" s="72"/>
      <c r="EOF827" s="72"/>
      <c r="EOG827" s="72"/>
      <c r="EOH827" s="72"/>
      <c r="EOI827" s="72"/>
      <c r="EOJ827" s="72"/>
      <c r="EOK827" s="72"/>
      <c r="EOL827" s="72"/>
      <c r="EOM827" s="72"/>
      <c r="EON827" s="72"/>
      <c r="EOO827" s="72"/>
      <c r="EOP827" s="72"/>
      <c r="EOQ827" s="72"/>
      <c r="EOR827" s="72"/>
      <c r="EOS827" s="72"/>
      <c r="EOT827" s="72"/>
      <c r="EOU827" s="72"/>
      <c r="EOV827" s="72"/>
      <c r="EOW827" s="72"/>
      <c r="EOX827" s="72"/>
      <c r="EOY827" s="72"/>
      <c r="EOZ827" s="72"/>
      <c r="EPA827" s="72"/>
      <c r="EPB827" s="72"/>
      <c r="EPC827" s="72"/>
      <c r="EPD827" s="72"/>
      <c r="EPE827" s="72"/>
      <c r="EPF827" s="72"/>
      <c r="EPG827" s="72"/>
      <c r="EPH827" s="72"/>
      <c r="EPI827" s="72"/>
      <c r="EPJ827" s="72"/>
      <c r="EPK827" s="72"/>
      <c r="EPL827" s="72"/>
      <c r="EPM827" s="72"/>
      <c r="EPN827" s="72"/>
      <c r="EPO827" s="72"/>
      <c r="EPP827" s="72"/>
      <c r="EPQ827" s="72"/>
      <c r="EPR827" s="72"/>
      <c r="EPS827" s="72"/>
      <c r="EPT827" s="72"/>
      <c r="EPU827" s="72"/>
      <c r="EPV827" s="72"/>
      <c r="EPW827" s="72"/>
      <c r="EPX827" s="72"/>
      <c r="EPY827" s="72"/>
      <c r="EPZ827" s="72"/>
      <c r="EQA827" s="72"/>
      <c r="EQB827" s="72"/>
      <c r="EQC827" s="72"/>
      <c r="EQD827" s="72"/>
      <c r="EQE827" s="72"/>
      <c r="EQF827" s="72"/>
      <c r="EQG827" s="72"/>
      <c r="EQH827" s="72"/>
      <c r="EQI827" s="72"/>
      <c r="EQJ827" s="72"/>
      <c r="EQK827" s="72"/>
      <c r="EQL827" s="72"/>
      <c r="EQM827" s="72"/>
      <c r="EQN827" s="72"/>
      <c r="EQO827" s="72"/>
      <c r="EQP827" s="72"/>
      <c r="EQQ827" s="72"/>
      <c r="EQR827" s="72"/>
      <c r="EQS827" s="72"/>
      <c r="EQT827" s="72"/>
      <c r="EQU827" s="72"/>
      <c r="EQV827" s="72"/>
      <c r="EQW827" s="72"/>
      <c r="EQX827" s="72"/>
      <c r="EQY827" s="72"/>
      <c r="EQZ827" s="72"/>
      <c r="ERA827" s="72"/>
      <c r="ERB827" s="72"/>
      <c r="ERC827" s="72"/>
      <c r="ERD827" s="72"/>
      <c r="ERE827" s="72"/>
      <c r="ERF827" s="72"/>
      <c r="ERG827" s="72"/>
      <c r="ERH827" s="72"/>
      <c r="ERI827" s="72"/>
      <c r="ERJ827" s="72"/>
      <c r="ERK827" s="72"/>
      <c r="ERL827" s="72"/>
      <c r="ERM827" s="72"/>
      <c r="ERN827" s="72"/>
      <c r="ERO827" s="72"/>
      <c r="ERP827" s="72"/>
      <c r="ERQ827" s="72"/>
      <c r="ERR827" s="72"/>
      <c r="ERS827" s="72"/>
      <c r="ERT827" s="72"/>
      <c r="ERU827" s="72"/>
      <c r="ERV827" s="72"/>
      <c r="ERW827" s="72"/>
      <c r="ERX827" s="72"/>
      <c r="ERY827" s="72"/>
      <c r="ERZ827" s="72"/>
      <c r="ESA827" s="72"/>
      <c r="ESB827" s="72"/>
      <c r="ESC827" s="72"/>
      <c r="ESD827" s="72"/>
      <c r="ESE827" s="72"/>
      <c r="ESF827" s="72"/>
      <c r="ESG827" s="72"/>
      <c r="ESH827" s="72"/>
      <c r="ESI827" s="72"/>
      <c r="ESJ827" s="72"/>
      <c r="ESK827" s="72"/>
      <c r="ESL827" s="72"/>
      <c r="ESM827" s="72"/>
      <c r="ESN827" s="72"/>
      <c r="ESO827" s="72"/>
      <c r="ESP827" s="72"/>
      <c r="ESQ827" s="72"/>
      <c r="ESR827" s="72"/>
      <c r="ESS827" s="72"/>
      <c r="EST827" s="72"/>
      <c r="ESU827" s="72"/>
      <c r="ESV827" s="72"/>
      <c r="ESW827" s="72"/>
      <c r="ESX827" s="72"/>
      <c r="ESY827" s="72"/>
      <c r="ESZ827" s="72"/>
      <c r="ETA827" s="72"/>
      <c r="ETB827" s="72"/>
      <c r="ETC827" s="72"/>
      <c r="ETD827" s="72"/>
      <c r="ETE827" s="72"/>
      <c r="ETF827" s="72"/>
      <c r="ETG827" s="72"/>
      <c r="ETH827" s="72"/>
      <c r="ETI827" s="72"/>
      <c r="ETJ827" s="72"/>
      <c r="ETK827" s="72"/>
      <c r="ETL827" s="72"/>
      <c r="ETM827" s="72"/>
      <c r="ETN827" s="72"/>
      <c r="ETO827" s="72"/>
      <c r="ETP827" s="72"/>
      <c r="ETQ827" s="72"/>
      <c r="ETR827" s="72"/>
      <c r="ETS827" s="72"/>
      <c r="ETT827" s="72"/>
      <c r="ETU827" s="72"/>
      <c r="ETV827" s="72"/>
      <c r="ETW827" s="72"/>
      <c r="ETX827" s="72"/>
      <c r="ETY827" s="72"/>
      <c r="ETZ827" s="72"/>
      <c r="EUA827" s="72"/>
      <c r="EUB827" s="72"/>
      <c r="EUC827" s="72"/>
      <c r="EUD827" s="72"/>
      <c r="EUE827" s="72"/>
      <c r="EUF827" s="72"/>
      <c r="EUG827" s="72"/>
      <c r="EUH827" s="72"/>
      <c r="EUI827" s="72"/>
      <c r="EUJ827" s="72"/>
      <c r="EUK827" s="72"/>
      <c r="EUL827" s="72"/>
      <c r="EUM827" s="72"/>
      <c r="EUN827" s="72"/>
      <c r="EUO827" s="72"/>
      <c r="EUP827" s="72"/>
      <c r="EUQ827" s="72"/>
      <c r="EUR827" s="72"/>
      <c r="EUS827" s="72"/>
      <c r="EUT827" s="72"/>
      <c r="EUU827" s="72"/>
      <c r="EUV827" s="72"/>
      <c r="EUW827" s="72"/>
      <c r="EUX827" s="72"/>
      <c r="EUY827" s="72"/>
      <c r="EUZ827" s="72"/>
      <c r="EVA827" s="72"/>
      <c r="EVB827" s="72"/>
      <c r="EVC827" s="72"/>
      <c r="EVD827" s="72"/>
      <c r="EVE827" s="72"/>
      <c r="EVF827" s="72"/>
      <c r="EVG827" s="72"/>
      <c r="EVH827" s="72"/>
      <c r="EVI827" s="72"/>
      <c r="EVJ827" s="72"/>
      <c r="EVK827" s="72"/>
      <c r="EVL827" s="72"/>
      <c r="EVM827" s="72"/>
      <c r="EVN827" s="72"/>
      <c r="EVO827" s="72"/>
      <c r="EVP827" s="72"/>
      <c r="EVQ827" s="72"/>
      <c r="EVR827" s="72"/>
      <c r="EVS827" s="72"/>
      <c r="EVT827" s="72"/>
      <c r="EVU827" s="72"/>
      <c r="EVV827" s="72"/>
      <c r="EVW827" s="72"/>
      <c r="EVX827" s="72"/>
      <c r="EVY827" s="72"/>
      <c r="EVZ827" s="72"/>
      <c r="EWA827" s="72"/>
      <c r="EWB827" s="72"/>
      <c r="EWC827" s="72"/>
      <c r="EWD827" s="72"/>
      <c r="EWE827" s="72"/>
      <c r="EWF827" s="72"/>
      <c r="EWG827" s="72"/>
      <c r="EWH827" s="72"/>
      <c r="EWI827" s="72"/>
      <c r="EWJ827" s="72"/>
      <c r="EWK827" s="72"/>
      <c r="EWL827" s="72"/>
      <c r="EWM827" s="72"/>
      <c r="EWN827" s="72"/>
      <c r="EWO827" s="72"/>
      <c r="EWP827" s="72"/>
      <c r="EWQ827" s="72"/>
      <c r="EWR827" s="72"/>
      <c r="EWS827" s="72"/>
      <c r="EWT827" s="72"/>
      <c r="EWU827" s="72"/>
      <c r="EWV827" s="72"/>
      <c r="EWW827" s="72"/>
      <c r="EWX827" s="72"/>
      <c r="EWY827" s="72"/>
      <c r="EWZ827" s="72"/>
      <c r="EXA827" s="72"/>
      <c r="EXB827" s="72"/>
      <c r="EXC827" s="72"/>
      <c r="EXD827" s="72"/>
      <c r="EXE827" s="72"/>
      <c r="EXF827" s="72"/>
      <c r="EXG827" s="72"/>
      <c r="EXH827" s="72"/>
      <c r="EXI827" s="72"/>
      <c r="EXJ827" s="72"/>
      <c r="EXK827" s="72"/>
      <c r="EXL827" s="72"/>
      <c r="EXM827" s="72"/>
      <c r="EXN827" s="72"/>
      <c r="EXO827" s="72"/>
      <c r="EXP827" s="72"/>
      <c r="EXQ827" s="72"/>
      <c r="EXR827" s="72"/>
      <c r="EXS827" s="72"/>
      <c r="EXT827" s="72"/>
      <c r="EXU827" s="72"/>
      <c r="EXV827" s="72"/>
      <c r="EXW827" s="72"/>
      <c r="EXX827" s="72"/>
      <c r="EXY827" s="72"/>
      <c r="EXZ827" s="72"/>
      <c r="EYA827" s="72"/>
      <c r="EYB827" s="72"/>
      <c r="EYC827" s="72"/>
      <c r="EYD827" s="72"/>
      <c r="EYE827" s="72"/>
      <c r="EYF827" s="72"/>
      <c r="EYG827" s="72"/>
      <c r="EYH827" s="72"/>
      <c r="EYI827" s="72"/>
      <c r="EYJ827" s="72"/>
      <c r="EYK827" s="72"/>
      <c r="EYL827" s="72"/>
      <c r="EYM827" s="72"/>
      <c r="EYN827" s="72"/>
      <c r="EYO827" s="72"/>
      <c r="EYP827" s="72"/>
      <c r="EYQ827" s="72"/>
      <c r="EYR827" s="72"/>
      <c r="EYS827" s="72"/>
      <c r="EYT827" s="72"/>
      <c r="EYU827" s="72"/>
      <c r="EYV827" s="72"/>
      <c r="EYW827" s="72"/>
      <c r="EYX827" s="72"/>
      <c r="EYY827" s="72"/>
      <c r="EYZ827" s="72"/>
      <c r="EZA827" s="72"/>
      <c r="EZB827" s="72"/>
      <c r="EZC827" s="72"/>
      <c r="EZD827" s="72"/>
      <c r="EZE827" s="72"/>
      <c r="EZF827" s="72"/>
      <c r="EZG827" s="72"/>
      <c r="EZH827" s="72"/>
      <c r="EZI827" s="72"/>
      <c r="EZJ827" s="72"/>
      <c r="EZK827" s="72"/>
      <c r="EZL827" s="72"/>
      <c r="EZM827" s="72"/>
      <c r="EZN827" s="72"/>
      <c r="EZO827" s="72"/>
      <c r="EZP827" s="72"/>
      <c r="EZQ827" s="72"/>
      <c r="EZR827" s="72"/>
      <c r="EZS827" s="72"/>
      <c r="EZT827" s="72"/>
      <c r="EZU827" s="72"/>
      <c r="EZV827" s="72"/>
      <c r="EZW827" s="72"/>
      <c r="EZX827" s="72"/>
      <c r="EZY827" s="72"/>
      <c r="EZZ827" s="72"/>
      <c r="FAA827" s="72"/>
      <c r="FAB827" s="72"/>
      <c r="FAC827" s="72"/>
      <c r="FAD827" s="72"/>
      <c r="FAE827" s="72"/>
      <c r="FAF827" s="72"/>
      <c r="FAG827" s="72"/>
      <c r="FAH827" s="72"/>
      <c r="FAI827" s="72"/>
      <c r="FAJ827" s="72"/>
      <c r="FAK827" s="72"/>
      <c r="FAL827" s="72"/>
      <c r="FAM827" s="72"/>
      <c r="FAN827" s="72"/>
      <c r="FAO827" s="72"/>
      <c r="FAP827" s="72"/>
      <c r="FAQ827" s="72"/>
      <c r="FAR827" s="72"/>
      <c r="FAS827" s="72"/>
      <c r="FAT827" s="72"/>
      <c r="FAU827" s="72"/>
      <c r="FAV827" s="72"/>
      <c r="FAW827" s="72"/>
      <c r="FAX827" s="72"/>
      <c r="FAY827" s="72"/>
      <c r="FAZ827" s="72"/>
      <c r="FBA827" s="72"/>
      <c r="FBB827" s="72"/>
      <c r="FBC827" s="72"/>
      <c r="FBD827" s="72"/>
      <c r="FBE827" s="72"/>
      <c r="FBF827" s="72"/>
      <c r="FBG827" s="72"/>
      <c r="FBH827" s="72"/>
      <c r="FBI827" s="72"/>
      <c r="FBJ827" s="72"/>
      <c r="FBK827" s="72"/>
      <c r="FBL827" s="72"/>
      <c r="FBM827" s="72"/>
      <c r="FBN827" s="72"/>
      <c r="FBO827" s="72"/>
      <c r="FBP827" s="72"/>
      <c r="FBQ827" s="72"/>
      <c r="FBR827" s="72"/>
      <c r="FBS827" s="72"/>
      <c r="FBT827" s="72"/>
      <c r="FBU827" s="72"/>
      <c r="FBV827" s="72"/>
      <c r="FBW827" s="72"/>
      <c r="FBX827" s="72"/>
      <c r="FBY827" s="72"/>
      <c r="FBZ827" s="72"/>
      <c r="FCA827" s="72"/>
      <c r="FCB827" s="72"/>
      <c r="FCC827" s="72"/>
      <c r="FCD827" s="72"/>
      <c r="FCE827" s="72"/>
      <c r="FCF827" s="72"/>
      <c r="FCG827" s="72"/>
      <c r="FCH827" s="72"/>
      <c r="FCI827" s="72"/>
      <c r="FCJ827" s="72"/>
      <c r="FCK827" s="72"/>
      <c r="FCL827" s="72"/>
      <c r="FCM827" s="72"/>
      <c r="FCN827" s="72"/>
      <c r="FCO827" s="72"/>
      <c r="FCP827" s="72"/>
      <c r="FCQ827" s="72"/>
      <c r="FCR827" s="72"/>
      <c r="FCS827" s="72"/>
      <c r="FCT827" s="72"/>
      <c r="FCU827" s="72"/>
      <c r="FCV827" s="72"/>
      <c r="FCW827" s="72"/>
      <c r="FCX827" s="72"/>
      <c r="FCY827" s="72"/>
      <c r="FCZ827" s="72"/>
      <c r="FDA827" s="72"/>
      <c r="FDB827" s="72"/>
      <c r="FDC827" s="72"/>
      <c r="FDD827" s="72"/>
      <c r="FDE827" s="72"/>
      <c r="FDF827" s="72"/>
      <c r="FDG827" s="72"/>
      <c r="FDH827" s="72"/>
      <c r="FDI827" s="72"/>
      <c r="FDJ827" s="72"/>
      <c r="FDK827" s="72"/>
      <c r="FDL827" s="72"/>
      <c r="FDM827" s="72"/>
      <c r="FDN827" s="72"/>
      <c r="FDO827" s="72"/>
      <c r="FDP827" s="72"/>
      <c r="FDQ827" s="72"/>
      <c r="FDR827" s="72"/>
      <c r="FDS827" s="72"/>
      <c r="FDT827" s="72"/>
      <c r="FDU827" s="72"/>
      <c r="FDV827" s="72"/>
      <c r="FDW827" s="72"/>
      <c r="FDX827" s="72"/>
      <c r="FDY827" s="72"/>
      <c r="FDZ827" s="72"/>
      <c r="FEA827" s="72"/>
      <c r="FEB827" s="72"/>
      <c r="FEC827" s="72"/>
      <c r="FED827" s="72"/>
      <c r="FEE827" s="72"/>
      <c r="FEF827" s="72"/>
      <c r="FEG827" s="72"/>
      <c r="FEH827" s="72"/>
      <c r="FEI827" s="72"/>
      <c r="FEJ827" s="72"/>
      <c r="FEK827" s="72"/>
      <c r="FEL827" s="72"/>
      <c r="FEM827" s="72"/>
      <c r="FEN827" s="72"/>
      <c r="FEO827" s="72"/>
      <c r="FEP827" s="72"/>
      <c r="FEQ827" s="72"/>
      <c r="FER827" s="72"/>
      <c r="FES827" s="72"/>
      <c r="FET827" s="72"/>
      <c r="FEU827" s="72"/>
      <c r="FEV827" s="72"/>
      <c r="FEW827" s="72"/>
      <c r="FEX827" s="72"/>
      <c r="FEY827" s="72"/>
      <c r="FEZ827" s="72"/>
      <c r="FFA827" s="72"/>
      <c r="FFB827" s="72"/>
      <c r="FFC827" s="72"/>
      <c r="FFD827" s="72"/>
      <c r="FFE827" s="72"/>
      <c r="FFF827" s="72"/>
      <c r="FFG827" s="72"/>
      <c r="FFH827" s="72"/>
      <c r="FFI827" s="72"/>
      <c r="FFJ827" s="72"/>
      <c r="FFK827" s="72"/>
      <c r="FFL827" s="72"/>
      <c r="FFM827" s="72"/>
      <c r="FFN827" s="72"/>
      <c r="FFO827" s="72"/>
      <c r="FFP827" s="72"/>
      <c r="FFQ827" s="72"/>
      <c r="FFR827" s="72"/>
      <c r="FFS827" s="72"/>
      <c r="FFT827" s="72"/>
      <c r="FFU827" s="72"/>
      <c r="FFV827" s="72"/>
      <c r="FFW827" s="72"/>
      <c r="FFX827" s="72"/>
      <c r="FFY827" s="72"/>
      <c r="FFZ827" s="72"/>
      <c r="FGA827" s="72"/>
      <c r="FGB827" s="72"/>
      <c r="FGC827" s="72"/>
      <c r="FGD827" s="72"/>
      <c r="FGE827" s="72"/>
      <c r="FGF827" s="72"/>
      <c r="FGG827" s="72"/>
      <c r="FGH827" s="72"/>
      <c r="FGI827" s="72"/>
      <c r="FGJ827" s="72"/>
      <c r="FGK827" s="72"/>
      <c r="FGL827" s="72"/>
      <c r="FGM827" s="72"/>
      <c r="FGN827" s="72"/>
      <c r="FGO827" s="72"/>
      <c r="FGP827" s="72"/>
      <c r="FGQ827" s="72"/>
      <c r="FGR827" s="72"/>
      <c r="FGS827" s="72"/>
      <c r="FGT827" s="72"/>
      <c r="FGU827" s="72"/>
      <c r="FGV827" s="72"/>
      <c r="FGW827" s="72"/>
      <c r="FGX827" s="72"/>
      <c r="FGY827" s="72"/>
      <c r="FGZ827" s="72"/>
      <c r="FHA827" s="72"/>
      <c r="FHB827" s="72"/>
      <c r="FHC827" s="72"/>
      <c r="FHD827" s="72"/>
      <c r="FHE827" s="72"/>
      <c r="FHF827" s="72"/>
      <c r="FHG827" s="72"/>
      <c r="FHH827" s="72"/>
      <c r="FHI827" s="72"/>
      <c r="FHJ827" s="72"/>
      <c r="FHK827" s="72"/>
      <c r="FHL827" s="72"/>
      <c r="FHM827" s="72"/>
      <c r="FHN827" s="72"/>
      <c r="FHO827" s="72"/>
      <c r="FHP827" s="72"/>
      <c r="FHQ827" s="72"/>
      <c r="FHR827" s="72"/>
      <c r="FHS827" s="72"/>
      <c r="FHT827" s="72"/>
      <c r="FHU827" s="72"/>
      <c r="FHV827" s="72"/>
      <c r="FHW827" s="72"/>
      <c r="FHX827" s="72"/>
      <c r="FHY827" s="72"/>
      <c r="FHZ827" s="72"/>
      <c r="FIA827" s="72"/>
      <c r="FIB827" s="72"/>
      <c r="FIC827" s="72"/>
      <c r="FID827" s="72"/>
      <c r="FIE827" s="72"/>
      <c r="FIF827" s="72"/>
      <c r="FIG827" s="72"/>
      <c r="FIH827" s="72"/>
      <c r="FII827" s="72"/>
      <c r="FIJ827" s="72"/>
      <c r="FIK827" s="72"/>
      <c r="FIL827" s="72"/>
      <c r="FIM827" s="72"/>
      <c r="FIN827" s="72"/>
      <c r="FIO827" s="72"/>
      <c r="FIP827" s="72"/>
      <c r="FIQ827" s="72"/>
      <c r="FIR827" s="72"/>
      <c r="FIS827" s="72"/>
      <c r="FIT827" s="72"/>
      <c r="FIU827" s="72"/>
      <c r="FIV827" s="72"/>
      <c r="FIW827" s="72"/>
      <c r="FIX827" s="72"/>
      <c r="FIY827" s="72"/>
      <c r="FIZ827" s="72"/>
      <c r="FJA827" s="72"/>
      <c r="FJB827" s="72"/>
      <c r="FJC827" s="72"/>
      <c r="FJD827" s="72"/>
      <c r="FJE827" s="72"/>
      <c r="FJF827" s="72"/>
      <c r="FJG827" s="72"/>
      <c r="FJH827" s="72"/>
      <c r="FJI827" s="72"/>
      <c r="FJJ827" s="72"/>
      <c r="FJK827" s="72"/>
      <c r="FJL827" s="72"/>
      <c r="FJM827" s="72"/>
      <c r="FJN827" s="72"/>
      <c r="FJO827" s="72"/>
      <c r="FJP827" s="72"/>
      <c r="FJQ827" s="72"/>
      <c r="FJR827" s="72"/>
      <c r="FJS827" s="72"/>
      <c r="FJT827" s="72"/>
      <c r="FJU827" s="72"/>
      <c r="FJV827" s="72"/>
      <c r="FJW827" s="72"/>
      <c r="FJX827" s="72"/>
      <c r="FJY827" s="72"/>
      <c r="FJZ827" s="72"/>
      <c r="FKA827" s="72"/>
      <c r="FKB827" s="72"/>
      <c r="FKC827" s="72"/>
      <c r="FKD827" s="72"/>
      <c r="FKE827" s="72"/>
      <c r="FKF827" s="72"/>
      <c r="FKG827" s="72"/>
      <c r="FKH827" s="72"/>
      <c r="FKI827" s="72"/>
      <c r="FKJ827" s="72"/>
      <c r="FKK827" s="72"/>
      <c r="FKL827" s="72"/>
      <c r="FKM827" s="72"/>
      <c r="FKN827" s="72"/>
      <c r="FKO827" s="72"/>
      <c r="FKP827" s="72"/>
      <c r="FKQ827" s="72"/>
      <c r="FKR827" s="72"/>
      <c r="FKS827" s="72"/>
      <c r="FKT827" s="72"/>
      <c r="FKU827" s="72"/>
      <c r="FKV827" s="72"/>
      <c r="FKW827" s="72"/>
      <c r="FKX827" s="72"/>
      <c r="FKY827" s="72"/>
      <c r="FKZ827" s="72"/>
      <c r="FLA827" s="72"/>
      <c r="FLB827" s="72"/>
      <c r="FLC827" s="72"/>
      <c r="FLD827" s="72"/>
      <c r="FLE827" s="72"/>
      <c r="FLF827" s="72"/>
      <c r="FLG827" s="72"/>
      <c r="FLH827" s="72"/>
      <c r="FLI827" s="72"/>
      <c r="FLJ827" s="72"/>
      <c r="FLK827" s="72"/>
      <c r="FLL827" s="72"/>
      <c r="FLM827" s="72"/>
      <c r="FLN827" s="72"/>
      <c r="FLO827" s="72"/>
      <c r="FLP827" s="72"/>
      <c r="FLQ827" s="72"/>
      <c r="FLR827" s="72"/>
      <c r="FLS827" s="72"/>
      <c r="FLT827" s="72"/>
      <c r="FLU827" s="72"/>
      <c r="FLV827" s="72"/>
      <c r="FLW827" s="72"/>
      <c r="FLX827" s="72"/>
      <c r="FLY827" s="72"/>
      <c r="FLZ827" s="72"/>
      <c r="FMA827" s="72"/>
      <c r="FMB827" s="72"/>
      <c r="FMC827" s="72"/>
      <c r="FMD827" s="72"/>
      <c r="FME827" s="72"/>
      <c r="FMF827" s="72"/>
      <c r="FMG827" s="72"/>
      <c r="FMH827" s="72"/>
      <c r="FMI827" s="72"/>
      <c r="FMJ827" s="72"/>
      <c r="FMK827" s="72"/>
      <c r="FML827" s="72"/>
      <c r="FMM827" s="72"/>
      <c r="FMN827" s="72"/>
      <c r="FMO827" s="72"/>
      <c r="FMP827" s="72"/>
      <c r="FMQ827" s="72"/>
      <c r="FMR827" s="72"/>
      <c r="FMS827" s="72"/>
      <c r="FMT827" s="72"/>
      <c r="FMU827" s="72"/>
      <c r="FMV827" s="72"/>
      <c r="FMW827" s="72"/>
      <c r="FMX827" s="72"/>
      <c r="FMY827" s="72"/>
      <c r="FMZ827" s="72"/>
      <c r="FNA827" s="72"/>
      <c r="FNB827" s="72"/>
      <c r="FNC827" s="72"/>
      <c r="FND827" s="72"/>
      <c r="FNE827" s="72"/>
      <c r="FNF827" s="72"/>
      <c r="FNG827" s="72"/>
      <c r="FNH827" s="72"/>
      <c r="FNI827" s="72"/>
      <c r="FNJ827" s="72"/>
      <c r="FNK827" s="72"/>
      <c r="FNL827" s="72"/>
      <c r="FNM827" s="72"/>
      <c r="FNN827" s="72"/>
      <c r="FNO827" s="72"/>
      <c r="FNP827" s="72"/>
      <c r="FNQ827" s="72"/>
      <c r="FNR827" s="72"/>
      <c r="FNS827" s="72"/>
      <c r="FNT827" s="72"/>
      <c r="FNU827" s="72"/>
      <c r="FNV827" s="72"/>
      <c r="FNW827" s="72"/>
      <c r="FNX827" s="72"/>
      <c r="FNY827" s="72"/>
      <c r="FNZ827" s="72"/>
      <c r="FOA827" s="72"/>
      <c r="FOB827" s="72"/>
      <c r="FOC827" s="72"/>
      <c r="FOD827" s="72"/>
      <c r="FOE827" s="72"/>
      <c r="FOF827" s="72"/>
      <c r="FOG827" s="72"/>
      <c r="FOH827" s="72"/>
      <c r="FOI827" s="72"/>
      <c r="FOJ827" s="72"/>
      <c r="FOK827" s="72"/>
      <c r="FOL827" s="72"/>
      <c r="FOM827" s="72"/>
      <c r="FON827" s="72"/>
      <c r="FOO827" s="72"/>
      <c r="FOP827" s="72"/>
      <c r="FOQ827" s="72"/>
      <c r="FOR827" s="72"/>
      <c r="FOS827" s="72"/>
      <c r="FOT827" s="72"/>
      <c r="FOU827" s="72"/>
      <c r="FOV827" s="72"/>
      <c r="FOW827" s="72"/>
      <c r="FOX827" s="72"/>
      <c r="FOY827" s="72"/>
      <c r="FOZ827" s="72"/>
      <c r="FPA827" s="72"/>
      <c r="FPB827" s="72"/>
      <c r="FPC827" s="72"/>
      <c r="FPD827" s="72"/>
      <c r="FPE827" s="72"/>
      <c r="FPF827" s="72"/>
      <c r="FPG827" s="72"/>
      <c r="FPH827" s="72"/>
      <c r="FPI827" s="72"/>
      <c r="FPJ827" s="72"/>
      <c r="FPK827" s="72"/>
      <c r="FPL827" s="72"/>
      <c r="FPM827" s="72"/>
      <c r="FPN827" s="72"/>
      <c r="FPO827" s="72"/>
      <c r="FPP827" s="72"/>
      <c r="FPQ827" s="72"/>
      <c r="FPR827" s="72"/>
      <c r="FPS827" s="72"/>
      <c r="FPT827" s="72"/>
      <c r="FPU827" s="72"/>
      <c r="FPV827" s="72"/>
      <c r="FPW827" s="72"/>
      <c r="FPX827" s="72"/>
      <c r="FPY827" s="72"/>
      <c r="FPZ827" s="72"/>
      <c r="FQA827" s="72"/>
      <c r="FQB827" s="72"/>
      <c r="FQC827" s="72"/>
      <c r="FQD827" s="72"/>
      <c r="FQE827" s="72"/>
      <c r="FQF827" s="72"/>
      <c r="FQG827" s="72"/>
      <c r="FQH827" s="72"/>
      <c r="FQI827" s="72"/>
      <c r="FQJ827" s="72"/>
      <c r="FQK827" s="72"/>
      <c r="FQL827" s="72"/>
      <c r="FQM827" s="72"/>
      <c r="FQN827" s="72"/>
      <c r="FQO827" s="72"/>
      <c r="FQP827" s="72"/>
      <c r="FQQ827" s="72"/>
      <c r="FQR827" s="72"/>
      <c r="FQS827" s="72"/>
      <c r="FQT827" s="72"/>
      <c r="FQU827" s="72"/>
      <c r="FQV827" s="72"/>
      <c r="FQW827" s="72"/>
      <c r="FQX827" s="72"/>
      <c r="FQY827" s="72"/>
      <c r="FQZ827" s="72"/>
      <c r="FRA827" s="72"/>
      <c r="FRB827" s="72"/>
      <c r="FRC827" s="72"/>
      <c r="FRD827" s="72"/>
      <c r="FRE827" s="72"/>
      <c r="FRF827" s="72"/>
      <c r="FRG827" s="72"/>
      <c r="FRH827" s="72"/>
      <c r="FRI827" s="72"/>
      <c r="FRJ827" s="72"/>
      <c r="FRK827" s="72"/>
      <c r="FRL827" s="72"/>
      <c r="FRM827" s="72"/>
      <c r="FRN827" s="72"/>
      <c r="FRO827" s="72"/>
      <c r="FRP827" s="72"/>
      <c r="FRQ827" s="72"/>
      <c r="FRR827" s="72"/>
      <c r="FRS827" s="72"/>
      <c r="FRT827" s="72"/>
      <c r="FRU827" s="72"/>
      <c r="FRV827" s="72"/>
      <c r="FRW827" s="72"/>
      <c r="FRX827" s="72"/>
      <c r="FRY827" s="72"/>
      <c r="FRZ827" s="72"/>
      <c r="FSA827" s="72"/>
      <c r="FSB827" s="72"/>
      <c r="FSC827" s="72"/>
      <c r="FSD827" s="72"/>
      <c r="FSE827" s="72"/>
      <c r="FSF827" s="72"/>
      <c r="FSG827" s="72"/>
      <c r="FSH827" s="72"/>
      <c r="FSI827" s="72"/>
      <c r="FSJ827" s="72"/>
      <c r="FSK827" s="72"/>
      <c r="FSL827" s="72"/>
      <c r="FSM827" s="72"/>
      <c r="FSN827" s="72"/>
      <c r="FSO827" s="72"/>
      <c r="FSP827" s="72"/>
      <c r="FSQ827" s="72"/>
      <c r="FSR827" s="72"/>
      <c r="FSS827" s="72"/>
      <c r="FST827" s="72"/>
      <c r="FSU827" s="72"/>
      <c r="FSV827" s="72"/>
      <c r="FSW827" s="72"/>
      <c r="FSX827" s="72"/>
      <c r="FSY827" s="72"/>
      <c r="FSZ827" s="72"/>
      <c r="FTA827" s="72"/>
      <c r="FTB827" s="72"/>
      <c r="FTC827" s="72"/>
      <c r="FTD827" s="72"/>
      <c r="FTE827" s="72"/>
      <c r="FTF827" s="72"/>
      <c r="FTG827" s="72"/>
      <c r="FTH827" s="72"/>
      <c r="FTI827" s="72"/>
      <c r="FTJ827" s="72"/>
      <c r="FTK827" s="72"/>
      <c r="FTL827" s="72"/>
      <c r="FTM827" s="72"/>
      <c r="FTN827" s="72"/>
      <c r="FTO827" s="72"/>
      <c r="FTP827" s="72"/>
      <c r="FTQ827" s="72"/>
      <c r="FTR827" s="72"/>
      <c r="FTS827" s="72"/>
      <c r="FTT827" s="72"/>
      <c r="FTU827" s="72"/>
      <c r="FTV827" s="72"/>
      <c r="FTW827" s="72"/>
      <c r="FTX827" s="72"/>
      <c r="FTY827" s="72"/>
      <c r="FTZ827" s="72"/>
      <c r="FUA827" s="72"/>
      <c r="FUB827" s="72"/>
      <c r="FUC827" s="72"/>
      <c r="FUD827" s="72"/>
      <c r="FUE827" s="72"/>
      <c r="FUF827" s="72"/>
      <c r="FUG827" s="72"/>
      <c r="FUH827" s="72"/>
      <c r="FUI827" s="72"/>
      <c r="FUJ827" s="72"/>
      <c r="FUK827" s="72"/>
      <c r="FUL827" s="72"/>
      <c r="FUM827" s="72"/>
      <c r="FUN827" s="72"/>
      <c r="FUO827" s="72"/>
      <c r="FUP827" s="72"/>
      <c r="FUQ827" s="72"/>
      <c r="FUR827" s="72"/>
      <c r="FUS827" s="72"/>
      <c r="FUT827" s="72"/>
      <c r="FUU827" s="72"/>
      <c r="FUV827" s="72"/>
      <c r="FUW827" s="72"/>
      <c r="FUX827" s="72"/>
      <c r="FUY827" s="72"/>
      <c r="FUZ827" s="72"/>
      <c r="FVA827" s="72"/>
      <c r="FVB827" s="72"/>
      <c r="FVC827" s="72"/>
      <c r="FVD827" s="72"/>
      <c r="FVE827" s="72"/>
      <c r="FVF827" s="72"/>
      <c r="FVG827" s="72"/>
      <c r="FVH827" s="72"/>
      <c r="FVI827" s="72"/>
      <c r="FVJ827" s="72"/>
      <c r="FVK827" s="72"/>
      <c r="FVL827" s="72"/>
      <c r="FVM827" s="72"/>
      <c r="FVN827" s="72"/>
      <c r="FVO827" s="72"/>
      <c r="FVP827" s="72"/>
      <c r="FVQ827" s="72"/>
      <c r="FVR827" s="72"/>
      <c r="FVS827" s="72"/>
      <c r="FVT827" s="72"/>
      <c r="FVU827" s="72"/>
      <c r="FVV827" s="72"/>
      <c r="FVW827" s="72"/>
      <c r="FVX827" s="72"/>
      <c r="FVY827" s="72"/>
      <c r="FVZ827" s="72"/>
      <c r="FWA827" s="72"/>
      <c r="FWB827" s="72"/>
      <c r="FWC827" s="72"/>
      <c r="FWD827" s="72"/>
      <c r="FWE827" s="72"/>
      <c r="FWF827" s="72"/>
      <c r="FWG827" s="72"/>
      <c r="FWH827" s="72"/>
      <c r="FWI827" s="72"/>
      <c r="FWJ827" s="72"/>
      <c r="FWK827" s="72"/>
      <c r="FWL827" s="72"/>
      <c r="FWM827" s="72"/>
      <c r="FWN827" s="72"/>
      <c r="FWO827" s="72"/>
      <c r="FWP827" s="72"/>
      <c r="FWQ827" s="72"/>
      <c r="FWR827" s="72"/>
      <c r="FWS827" s="72"/>
      <c r="FWT827" s="72"/>
      <c r="FWU827" s="72"/>
      <c r="FWV827" s="72"/>
      <c r="FWW827" s="72"/>
      <c r="FWX827" s="72"/>
      <c r="FWY827" s="72"/>
      <c r="FWZ827" s="72"/>
      <c r="FXA827" s="72"/>
      <c r="FXB827" s="72"/>
      <c r="FXC827" s="72"/>
      <c r="FXD827" s="72"/>
      <c r="FXE827" s="72"/>
      <c r="FXF827" s="72"/>
      <c r="FXG827" s="72"/>
      <c r="FXH827" s="72"/>
      <c r="FXI827" s="72"/>
      <c r="FXJ827" s="72"/>
      <c r="FXK827" s="72"/>
      <c r="FXL827" s="72"/>
      <c r="FXM827" s="72"/>
      <c r="FXN827" s="72"/>
      <c r="FXO827" s="72"/>
      <c r="FXP827" s="72"/>
      <c r="FXQ827" s="72"/>
      <c r="FXR827" s="72"/>
      <c r="FXS827" s="72"/>
      <c r="FXT827" s="72"/>
      <c r="FXU827" s="72"/>
      <c r="FXV827" s="72"/>
      <c r="FXW827" s="72"/>
      <c r="FXX827" s="72"/>
      <c r="FXY827" s="72"/>
      <c r="FXZ827" s="72"/>
      <c r="FYA827" s="72"/>
      <c r="FYB827" s="72"/>
      <c r="FYC827" s="72"/>
      <c r="FYD827" s="72"/>
      <c r="FYE827" s="72"/>
      <c r="FYF827" s="72"/>
      <c r="FYG827" s="72"/>
      <c r="FYH827" s="72"/>
      <c r="FYI827" s="72"/>
      <c r="FYJ827" s="72"/>
      <c r="FYK827" s="72"/>
      <c r="FYL827" s="72"/>
      <c r="FYM827" s="72"/>
      <c r="FYN827" s="72"/>
      <c r="FYO827" s="72"/>
      <c r="FYP827" s="72"/>
      <c r="FYQ827" s="72"/>
      <c r="FYR827" s="72"/>
      <c r="FYS827" s="72"/>
      <c r="FYT827" s="72"/>
      <c r="FYU827" s="72"/>
      <c r="FYV827" s="72"/>
      <c r="FYW827" s="72"/>
      <c r="FYX827" s="72"/>
      <c r="FYY827" s="72"/>
      <c r="FYZ827" s="72"/>
      <c r="FZA827" s="72"/>
      <c r="FZB827" s="72"/>
      <c r="FZC827" s="72"/>
      <c r="FZD827" s="72"/>
      <c r="FZE827" s="72"/>
      <c r="FZF827" s="72"/>
      <c r="FZG827" s="72"/>
      <c r="FZH827" s="72"/>
      <c r="FZI827" s="72"/>
      <c r="FZJ827" s="72"/>
      <c r="FZK827" s="72"/>
      <c r="FZL827" s="72"/>
      <c r="FZM827" s="72"/>
      <c r="FZN827" s="72"/>
      <c r="FZO827" s="72"/>
      <c r="FZP827" s="72"/>
      <c r="FZQ827" s="72"/>
      <c r="FZR827" s="72"/>
      <c r="FZS827" s="72"/>
      <c r="FZT827" s="72"/>
      <c r="FZU827" s="72"/>
      <c r="FZV827" s="72"/>
      <c r="FZW827" s="72"/>
      <c r="FZX827" s="72"/>
      <c r="FZY827" s="72"/>
      <c r="FZZ827" s="72"/>
      <c r="GAA827" s="72"/>
      <c r="GAB827" s="72"/>
      <c r="GAC827" s="72"/>
      <c r="GAD827" s="72"/>
      <c r="GAE827" s="72"/>
      <c r="GAF827" s="72"/>
      <c r="GAG827" s="72"/>
      <c r="GAH827" s="72"/>
      <c r="GAI827" s="72"/>
      <c r="GAJ827" s="72"/>
      <c r="GAK827" s="72"/>
      <c r="GAL827" s="72"/>
      <c r="GAM827" s="72"/>
      <c r="GAN827" s="72"/>
      <c r="GAO827" s="72"/>
      <c r="GAP827" s="72"/>
      <c r="GAQ827" s="72"/>
      <c r="GAR827" s="72"/>
      <c r="GAS827" s="72"/>
      <c r="GAT827" s="72"/>
      <c r="GAU827" s="72"/>
      <c r="GAV827" s="72"/>
      <c r="GAW827" s="72"/>
      <c r="GAX827" s="72"/>
      <c r="GAY827" s="72"/>
      <c r="GAZ827" s="72"/>
      <c r="GBA827" s="72"/>
      <c r="GBB827" s="72"/>
      <c r="GBC827" s="72"/>
      <c r="GBD827" s="72"/>
      <c r="GBE827" s="72"/>
      <c r="GBF827" s="72"/>
      <c r="GBG827" s="72"/>
      <c r="GBH827" s="72"/>
      <c r="GBI827" s="72"/>
      <c r="GBJ827" s="72"/>
      <c r="GBK827" s="72"/>
      <c r="GBL827" s="72"/>
      <c r="GBM827" s="72"/>
      <c r="GBN827" s="72"/>
      <c r="GBO827" s="72"/>
      <c r="GBP827" s="72"/>
      <c r="GBQ827" s="72"/>
      <c r="GBR827" s="72"/>
      <c r="GBS827" s="72"/>
      <c r="GBT827" s="72"/>
      <c r="GBU827" s="72"/>
      <c r="GBV827" s="72"/>
      <c r="GBW827" s="72"/>
      <c r="GBX827" s="72"/>
      <c r="GBY827" s="72"/>
      <c r="GBZ827" s="72"/>
      <c r="GCA827" s="72"/>
      <c r="GCB827" s="72"/>
      <c r="GCC827" s="72"/>
      <c r="GCD827" s="72"/>
      <c r="GCE827" s="72"/>
      <c r="GCF827" s="72"/>
      <c r="GCG827" s="72"/>
      <c r="GCH827" s="72"/>
      <c r="GCI827" s="72"/>
      <c r="GCJ827" s="72"/>
      <c r="GCK827" s="72"/>
      <c r="GCL827" s="72"/>
      <c r="GCM827" s="72"/>
      <c r="GCN827" s="72"/>
      <c r="GCO827" s="72"/>
      <c r="GCP827" s="72"/>
      <c r="GCQ827" s="72"/>
      <c r="GCR827" s="72"/>
      <c r="GCS827" s="72"/>
      <c r="GCT827" s="72"/>
      <c r="GCU827" s="72"/>
      <c r="GCV827" s="72"/>
      <c r="GCW827" s="72"/>
      <c r="GCX827" s="72"/>
      <c r="GCY827" s="72"/>
      <c r="GCZ827" s="72"/>
      <c r="GDA827" s="72"/>
      <c r="GDB827" s="72"/>
      <c r="GDC827" s="72"/>
      <c r="GDD827" s="72"/>
      <c r="GDE827" s="72"/>
      <c r="GDF827" s="72"/>
      <c r="GDG827" s="72"/>
      <c r="GDH827" s="72"/>
      <c r="GDI827" s="72"/>
      <c r="GDJ827" s="72"/>
      <c r="GDK827" s="72"/>
      <c r="GDL827" s="72"/>
      <c r="GDM827" s="72"/>
      <c r="GDN827" s="72"/>
      <c r="GDO827" s="72"/>
      <c r="GDP827" s="72"/>
      <c r="GDQ827" s="72"/>
      <c r="GDR827" s="72"/>
      <c r="GDS827" s="72"/>
      <c r="GDT827" s="72"/>
      <c r="GDU827" s="72"/>
      <c r="GDV827" s="72"/>
      <c r="GDW827" s="72"/>
      <c r="GDX827" s="72"/>
      <c r="GDY827" s="72"/>
      <c r="GDZ827" s="72"/>
      <c r="GEA827" s="72"/>
      <c r="GEB827" s="72"/>
      <c r="GEC827" s="72"/>
      <c r="GED827" s="72"/>
      <c r="GEE827" s="72"/>
      <c r="GEF827" s="72"/>
      <c r="GEG827" s="72"/>
      <c r="GEH827" s="72"/>
      <c r="GEI827" s="72"/>
      <c r="GEJ827" s="72"/>
      <c r="GEK827" s="72"/>
      <c r="GEL827" s="72"/>
      <c r="GEM827" s="72"/>
      <c r="GEN827" s="72"/>
      <c r="GEO827" s="72"/>
      <c r="GEP827" s="72"/>
      <c r="GEQ827" s="72"/>
      <c r="GER827" s="72"/>
      <c r="GES827" s="72"/>
      <c r="GET827" s="72"/>
      <c r="GEU827" s="72"/>
      <c r="GEV827" s="72"/>
      <c r="GEW827" s="72"/>
      <c r="GEX827" s="72"/>
      <c r="GEY827" s="72"/>
      <c r="GEZ827" s="72"/>
      <c r="GFA827" s="72"/>
      <c r="GFB827" s="72"/>
      <c r="GFC827" s="72"/>
      <c r="GFD827" s="72"/>
      <c r="GFE827" s="72"/>
      <c r="GFF827" s="72"/>
      <c r="GFG827" s="72"/>
      <c r="GFH827" s="72"/>
      <c r="GFI827" s="72"/>
      <c r="GFJ827" s="72"/>
      <c r="GFK827" s="72"/>
      <c r="GFL827" s="72"/>
      <c r="GFM827" s="72"/>
      <c r="GFN827" s="72"/>
      <c r="GFO827" s="72"/>
      <c r="GFP827" s="72"/>
      <c r="GFQ827" s="72"/>
      <c r="GFR827" s="72"/>
      <c r="GFS827" s="72"/>
      <c r="GFT827" s="72"/>
      <c r="GFU827" s="72"/>
      <c r="GFV827" s="72"/>
      <c r="GFW827" s="72"/>
      <c r="GFX827" s="72"/>
      <c r="GFY827" s="72"/>
      <c r="GFZ827" s="72"/>
      <c r="GGA827" s="72"/>
      <c r="GGB827" s="72"/>
      <c r="GGC827" s="72"/>
      <c r="GGD827" s="72"/>
      <c r="GGE827" s="72"/>
      <c r="GGF827" s="72"/>
      <c r="GGG827" s="72"/>
      <c r="GGH827" s="72"/>
      <c r="GGI827" s="72"/>
      <c r="GGJ827" s="72"/>
      <c r="GGK827" s="72"/>
      <c r="GGL827" s="72"/>
      <c r="GGM827" s="72"/>
      <c r="GGN827" s="72"/>
      <c r="GGO827" s="72"/>
      <c r="GGP827" s="72"/>
      <c r="GGQ827" s="72"/>
      <c r="GGR827" s="72"/>
      <c r="GGS827" s="72"/>
      <c r="GGT827" s="72"/>
      <c r="GGU827" s="72"/>
      <c r="GGV827" s="72"/>
      <c r="GGW827" s="72"/>
      <c r="GGX827" s="72"/>
      <c r="GGY827" s="72"/>
      <c r="GGZ827" s="72"/>
      <c r="GHA827" s="72"/>
      <c r="GHB827" s="72"/>
      <c r="GHC827" s="72"/>
      <c r="GHD827" s="72"/>
      <c r="GHE827" s="72"/>
      <c r="GHF827" s="72"/>
      <c r="GHG827" s="72"/>
      <c r="GHH827" s="72"/>
      <c r="GHI827" s="72"/>
      <c r="GHJ827" s="72"/>
      <c r="GHK827" s="72"/>
      <c r="GHL827" s="72"/>
      <c r="GHM827" s="72"/>
      <c r="GHN827" s="72"/>
      <c r="GHO827" s="72"/>
      <c r="GHP827" s="72"/>
      <c r="GHQ827" s="72"/>
      <c r="GHR827" s="72"/>
      <c r="GHS827" s="72"/>
      <c r="GHT827" s="72"/>
      <c r="GHU827" s="72"/>
      <c r="GHV827" s="72"/>
      <c r="GHW827" s="72"/>
      <c r="GHX827" s="72"/>
      <c r="GHY827" s="72"/>
      <c r="GHZ827" s="72"/>
      <c r="GIA827" s="72"/>
      <c r="GIB827" s="72"/>
      <c r="GIC827" s="72"/>
      <c r="GID827" s="72"/>
      <c r="GIE827" s="72"/>
      <c r="GIF827" s="72"/>
      <c r="GIG827" s="72"/>
      <c r="GIH827" s="72"/>
      <c r="GII827" s="72"/>
      <c r="GIJ827" s="72"/>
      <c r="GIK827" s="72"/>
      <c r="GIL827" s="72"/>
      <c r="GIM827" s="72"/>
      <c r="GIN827" s="72"/>
      <c r="GIO827" s="72"/>
      <c r="GIP827" s="72"/>
      <c r="GIQ827" s="72"/>
      <c r="GIR827" s="72"/>
      <c r="GIS827" s="72"/>
      <c r="GIT827" s="72"/>
      <c r="GIU827" s="72"/>
      <c r="GIV827" s="72"/>
      <c r="GIW827" s="72"/>
      <c r="GIX827" s="72"/>
      <c r="GIY827" s="72"/>
      <c r="GIZ827" s="72"/>
      <c r="GJA827" s="72"/>
      <c r="GJB827" s="72"/>
      <c r="GJC827" s="72"/>
      <c r="GJD827" s="72"/>
      <c r="GJE827" s="72"/>
      <c r="GJF827" s="72"/>
      <c r="GJG827" s="72"/>
      <c r="GJH827" s="72"/>
      <c r="GJI827" s="72"/>
      <c r="GJJ827" s="72"/>
      <c r="GJK827" s="72"/>
      <c r="GJL827" s="72"/>
      <c r="GJM827" s="72"/>
      <c r="GJN827" s="72"/>
      <c r="GJO827" s="72"/>
      <c r="GJP827" s="72"/>
      <c r="GJQ827" s="72"/>
      <c r="GJR827" s="72"/>
      <c r="GJS827" s="72"/>
      <c r="GJT827" s="72"/>
      <c r="GJU827" s="72"/>
      <c r="GJV827" s="72"/>
      <c r="GJW827" s="72"/>
      <c r="GJX827" s="72"/>
      <c r="GJY827" s="72"/>
      <c r="GJZ827" s="72"/>
      <c r="GKA827" s="72"/>
      <c r="GKB827" s="72"/>
      <c r="GKC827" s="72"/>
      <c r="GKD827" s="72"/>
      <c r="GKE827" s="72"/>
      <c r="GKF827" s="72"/>
      <c r="GKG827" s="72"/>
      <c r="GKH827" s="72"/>
      <c r="GKI827" s="72"/>
      <c r="GKJ827" s="72"/>
      <c r="GKK827" s="72"/>
      <c r="GKL827" s="72"/>
      <c r="GKM827" s="72"/>
      <c r="GKN827" s="72"/>
      <c r="GKO827" s="72"/>
      <c r="GKP827" s="72"/>
      <c r="GKQ827" s="72"/>
      <c r="GKR827" s="72"/>
      <c r="GKS827" s="72"/>
      <c r="GKT827" s="72"/>
      <c r="GKU827" s="72"/>
      <c r="GKV827" s="72"/>
      <c r="GKW827" s="72"/>
      <c r="GKX827" s="72"/>
      <c r="GKY827" s="72"/>
      <c r="GKZ827" s="72"/>
      <c r="GLA827" s="72"/>
      <c r="GLB827" s="72"/>
      <c r="GLC827" s="72"/>
      <c r="GLD827" s="72"/>
      <c r="GLE827" s="72"/>
      <c r="GLF827" s="72"/>
      <c r="GLG827" s="72"/>
      <c r="GLH827" s="72"/>
      <c r="GLI827" s="72"/>
      <c r="GLJ827" s="72"/>
      <c r="GLK827" s="72"/>
      <c r="GLL827" s="72"/>
      <c r="GLM827" s="72"/>
      <c r="GLN827" s="72"/>
      <c r="GLO827" s="72"/>
      <c r="GLP827" s="72"/>
      <c r="GLQ827" s="72"/>
      <c r="GLR827" s="72"/>
      <c r="GLS827" s="72"/>
      <c r="GLT827" s="72"/>
      <c r="GLU827" s="72"/>
      <c r="GLV827" s="72"/>
      <c r="GLW827" s="72"/>
      <c r="GLX827" s="72"/>
      <c r="GLY827" s="72"/>
      <c r="GLZ827" s="72"/>
      <c r="GMA827" s="72"/>
      <c r="GMB827" s="72"/>
      <c r="GMC827" s="72"/>
      <c r="GMD827" s="72"/>
      <c r="GME827" s="72"/>
      <c r="GMF827" s="72"/>
      <c r="GMG827" s="72"/>
      <c r="GMH827" s="72"/>
      <c r="GMI827" s="72"/>
      <c r="GMJ827" s="72"/>
      <c r="GMK827" s="72"/>
      <c r="GML827" s="72"/>
      <c r="GMM827" s="72"/>
      <c r="GMN827" s="72"/>
      <c r="GMO827" s="72"/>
      <c r="GMP827" s="72"/>
      <c r="GMQ827" s="72"/>
      <c r="GMR827" s="72"/>
      <c r="GMS827" s="72"/>
      <c r="GMT827" s="72"/>
      <c r="GMU827" s="72"/>
      <c r="GMV827" s="72"/>
      <c r="GMW827" s="72"/>
      <c r="GMX827" s="72"/>
      <c r="GMY827" s="72"/>
      <c r="GMZ827" s="72"/>
      <c r="GNA827" s="72"/>
      <c r="GNB827" s="72"/>
      <c r="GNC827" s="72"/>
      <c r="GND827" s="72"/>
      <c r="GNE827" s="72"/>
      <c r="GNF827" s="72"/>
      <c r="GNG827" s="72"/>
      <c r="GNH827" s="72"/>
      <c r="GNI827" s="72"/>
      <c r="GNJ827" s="72"/>
      <c r="GNK827" s="72"/>
      <c r="GNL827" s="72"/>
      <c r="GNM827" s="72"/>
      <c r="GNN827" s="72"/>
      <c r="GNO827" s="72"/>
      <c r="GNP827" s="72"/>
      <c r="GNQ827" s="72"/>
      <c r="GNR827" s="72"/>
      <c r="GNS827" s="72"/>
      <c r="GNT827" s="72"/>
      <c r="GNU827" s="72"/>
      <c r="GNV827" s="72"/>
      <c r="GNW827" s="72"/>
      <c r="GNX827" s="72"/>
      <c r="GNY827" s="72"/>
      <c r="GNZ827" s="72"/>
      <c r="GOA827" s="72"/>
      <c r="GOB827" s="72"/>
      <c r="GOC827" s="72"/>
      <c r="GOD827" s="72"/>
      <c r="GOE827" s="72"/>
      <c r="GOF827" s="72"/>
      <c r="GOG827" s="72"/>
      <c r="GOH827" s="72"/>
      <c r="GOI827" s="72"/>
      <c r="GOJ827" s="72"/>
      <c r="GOK827" s="72"/>
      <c r="GOL827" s="72"/>
      <c r="GOM827" s="72"/>
      <c r="GON827" s="72"/>
      <c r="GOO827" s="72"/>
      <c r="GOP827" s="72"/>
      <c r="GOQ827" s="72"/>
      <c r="GOR827" s="72"/>
      <c r="GOS827" s="72"/>
      <c r="GOT827" s="72"/>
      <c r="GOU827" s="72"/>
      <c r="GOV827" s="72"/>
      <c r="GOW827" s="72"/>
      <c r="GOX827" s="72"/>
      <c r="GOY827" s="72"/>
      <c r="GOZ827" s="72"/>
      <c r="GPA827" s="72"/>
      <c r="GPB827" s="72"/>
      <c r="GPC827" s="72"/>
      <c r="GPD827" s="72"/>
      <c r="GPE827" s="72"/>
      <c r="GPF827" s="72"/>
      <c r="GPG827" s="72"/>
      <c r="GPH827" s="72"/>
      <c r="GPI827" s="72"/>
      <c r="GPJ827" s="72"/>
      <c r="GPK827" s="72"/>
      <c r="GPL827" s="72"/>
      <c r="GPM827" s="72"/>
      <c r="GPN827" s="72"/>
      <c r="GPO827" s="72"/>
      <c r="GPP827" s="72"/>
      <c r="GPQ827" s="72"/>
      <c r="GPR827" s="72"/>
      <c r="GPS827" s="72"/>
      <c r="GPT827" s="72"/>
      <c r="GPU827" s="72"/>
      <c r="GPV827" s="72"/>
      <c r="GPW827" s="72"/>
      <c r="GPX827" s="72"/>
      <c r="GPY827" s="72"/>
      <c r="GPZ827" s="72"/>
      <c r="GQA827" s="72"/>
      <c r="GQB827" s="72"/>
      <c r="GQC827" s="72"/>
      <c r="GQD827" s="72"/>
      <c r="GQE827" s="72"/>
      <c r="GQF827" s="72"/>
      <c r="GQG827" s="72"/>
      <c r="GQH827" s="72"/>
      <c r="GQI827" s="72"/>
      <c r="GQJ827" s="72"/>
      <c r="GQK827" s="72"/>
      <c r="GQL827" s="72"/>
      <c r="GQM827" s="72"/>
      <c r="GQN827" s="72"/>
      <c r="GQO827" s="72"/>
      <c r="GQP827" s="72"/>
      <c r="GQQ827" s="72"/>
      <c r="GQR827" s="72"/>
      <c r="GQS827" s="72"/>
      <c r="GQT827" s="72"/>
      <c r="GQU827" s="72"/>
      <c r="GQV827" s="72"/>
      <c r="GQW827" s="72"/>
      <c r="GQX827" s="72"/>
      <c r="GQY827" s="72"/>
      <c r="GQZ827" s="72"/>
      <c r="GRA827" s="72"/>
      <c r="GRB827" s="72"/>
      <c r="GRC827" s="72"/>
      <c r="GRD827" s="72"/>
      <c r="GRE827" s="72"/>
      <c r="GRF827" s="72"/>
      <c r="GRG827" s="72"/>
      <c r="GRH827" s="72"/>
      <c r="GRI827" s="72"/>
      <c r="GRJ827" s="72"/>
      <c r="GRK827" s="72"/>
      <c r="GRL827" s="72"/>
      <c r="GRM827" s="72"/>
      <c r="GRN827" s="72"/>
      <c r="GRO827" s="72"/>
      <c r="GRP827" s="72"/>
      <c r="GRQ827" s="72"/>
      <c r="GRR827" s="72"/>
      <c r="GRS827" s="72"/>
      <c r="GRT827" s="72"/>
      <c r="GRU827" s="72"/>
      <c r="GRV827" s="72"/>
      <c r="GRW827" s="72"/>
      <c r="GRX827" s="72"/>
      <c r="GRY827" s="72"/>
      <c r="GRZ827" s="72"/>
      <c r="GSA827" s="72"/>
      <c r="GSB827" s="72"/>
      <c r="GSC827" s="72"/>
      <c r="GSD827" s="72"/>
      <c r="GSE827" s="72"/>
      <c r="GSF827" s="72"/>
      <c r="GSG827" s="72"/>
      <c r="GSH827" s="72"/>
      <c r="GSI827" s="72"/>
      <c r="GSJ827" s="72"/>
      <c r="GSK827" s="72"/>
      <c r="GSL827" s="72"/>
      <c r="GSM827" s="72"/>
      <c r="GSN827" s="72"/>
      <c r="GSO827" s="72"/>
      <c r="GSP827" s="72"/>
      <c r="GSQ827" s="72"/>
      <c r="GSR827" s="72"/>
      <c r="GSS827" s="72"/>
      <c r="GST827" s="72"/>
      <c r="GSU827" s="72"/>
      <c r="GSV827" s="72"/>
      <c r="GSW827" s="72"/>
      <c r="GSX827" s="72"/>
      <c r="GSY827" s="72"/>
      <c r="GSZ827" s="72"/>
      <c r="GTA827" s="72"/>
      <c r="GTB827" s="72"/>
      <c r="GTC827" s="72"/>
      <c r="GTD827" s="72"/>
      <c r="GTE827" s="72"/>
      <c r="GTF827" s="72"/>
      <c r="GTG827" s="72"/>
      <c r="GTH827" s="72"/>
      <c r="GTI827" s="72"/>
      <c r="GTJ827" s="72"/>
      <c r="GTK827" s="72"/>
      <c r="GTL827" s="72"/>
      <c r="GTM827" s="72"/>
      <c r="GTN827" s="72"/>
      <c r="GTO827" s="72"/>
      <c r="GTP827" s="72"/>
      <c r="GTQ827" s="72"/>
      <c r="GTR827" s="72"/>
      <c r="GTS827" s="72"/>
      <c r="GTT827" s="72"/>
      <c r="GTU827" s="72"/>
      <c r="GTV827" s="72"/>
      <c r="GTW827" s="72"/>
      <c r="GTX827" s="72"/>
      <c r="GTY827" s="72"/>
      <c r="GTZ827" s="72"/>
      <c r="GUA827" s="72"/>
      <c r="GUB827" s="72"/>
      <c r="GUC827" s="72"/>
      <c r="GUD827" s="72"/>
      <c r="GUE827" s="72"/>
      <c r="GUF827" s="72"/>
      <c r="GUG827" s="72"/>
      <c r="GUH827" s="72"/>
      <c r="GUI827" s="72"/>
      <c r="GUJ827" s="72"/>
      <c r="GUK827" s="72"/>
      <c r="GUL827" s="72"/>
      <c r="GUM827" s="72"/>
      <c r="GUN827" s="72"/>
      <c r="GUO827" s="72"/>
      <c r="GUP827" s="72"/>
      <c r="GUQ827" s="72"/>
      <c r="GUR827" s="72"/>
      <c r="GUS827" s="72"/>
      <c r="GUT827" s="72"/>
      <c r="GUU827" s="72"/>
      <c r="GUV827" s="72"/>
      <c r="GUW827" s="72"/>
      <c r="GUX827" s="72"/>
      <c r="GUY827" s="72"/>
      <c r="GUZ827" s="72"/>
      <c r="GVA827" s="72"/>
      <c r="GVB827" s="72"/>
      <c r="GVC827" s="72"/>
      <c r="GVD827" s="72"/>
      <c r="GVE827" s="72"/>
      <c r="GVF827" s="72"/>
      <c r="GVG827" s="72"/>
      <c r="GVH827" s="72"/>
      <c r="GVI827" s="72"/>
      <c r="GVJ827" s="72"/>
      <c r="GVK827" s="72"/>
      <c r="GVL827" s="72"/>
      <c r="GVM827" s="72"/>
      <c r="GVN827" s="72"/>
      <c r="GVO827" s="72"/>
      <c r="GVP827" s="72"/>
      <c r="GVQ827" s="72"/>
      <c r="GVR827" s="72"/>
      <c r="GVS827" s="72"/>
      <c r="GVT827" s="72"/>
      <c r="GVU827" s="72"/>
      <c r="GVV827" s="72"/>
      <c r="GVW827" s="72"/>
      <c r="GVX827" s="72"/>
      <c r="GVY827" s="72"/>
      <c r="GVZ827" s="72"/>
      <c r="GWA827" s="72"/>
      <c r="GWB827" s="72"/>
      <c r="GWC827" s="72"/>
      <c r="GWD827" s="72"/>
      <c r="GWE827" s="72"/>
      <c r="GWF827" s="72"/>
      <c r="GWG827" s="72"/>
      <c r="GWH827" s="72"/>
      <c r="GWI827" s="72"/>
      <c r="GWJ827" s="72"/>
      <c r="GWK827" s="72"/>
      <c r="GWL827" s="72"/>
      <c r="GWM827" s="72"/>
      <c r="GWN827" s="72"/>
      <c r="GWO827" s="72"/>
      <c r="GWP827" s="72"/>
      <c r="GWQ827" s="72"/>
      <c r="GWR827" s="72"/>
      <c r="GWS827" s="72"/>
      <c r="GWT827" s="72"/>
      <c r="GWU827" s="72"/>
      <c r="GWV827" s="72"/>
      <c r="GWW827" s="72"/>
      <c r="GWX827" s="72"/>
      <c r="GWY827" s="72"/>
      <c r="GWZ827" s="72"/>
      <c r="GXA827" s="72"/>
      <c r="GXB827" s="72"/>
      <c r="GXC827" s="72"/>
      <c r="GXD827" s="72"/>
      <c r="GXE827" s="72"/>
      <c r="GXF827" s="72"/>
      <c r="GXG827" s="72"/>
      <c r="GXH827" s="72"/>
      <c r="GXI827" s="72"/>
      <c r="GXJ827" s="72"/>
      <c r="GXK827" s="72"/>
      <c r="GXL827" s="72"/>
      <c r="GXM827" s="72"/>
      <c r="GXN827" s="72"/>
      <c r="GXO827" s="72"/>
      <c r="GXP827" s="72"/>
      <c r="GXQ827" s="72"/>
      <c r="GXR827" s="72"/>
      <c r="GXS827" s="72"/>
      <c r="GXT827" s="72"/>
      <c r="GXU827" s="72"/>
      <c r="GXV827" s="72"/>
      <c r="GXW827" s="72"/>
      <c r="GXX827" s="72"/>
      <c r="GXY827" s="72"/>
      <c r="GXZ827" s="72"/>
      <c r="GYA827" s="72"/>
      <c r="GYB827" s="72"/>
      <c r="GYC827" s="72"/>
      <c r="GYD827" s="72"/>
      <c r="GYE827" s="72"/>
      <c r="GYF827" s="72"/>
      <c r="GYG827" s="72"/>
      <c r="GYH827" s="72"/>
      <c r="GYI827" s="72"/>
      <c r="GYJ827" s="72"/>
      <c r="GYK827" s="72"/>
      <c r="GYL827" s="72"/>
      <c r="GYM827" s="72"/>
      <c r="GYN827" s="72"/>
      <c r="GYO827" s="72"/>
      <c r="GYP827" s="72"/>
      <c r="GYQ827" s="72"/>
      <c r="GYR827" s="72"/>
      <c r="GYS827" s="72"/>
      <c r="GYT827" s="72"/>
      <c r="GYU827" s="72"/>
      <c r="GYV827" s="72"/>
      <c r="GYW827" s="72"/>
      <c r="GYX827" s="72"/>
      <c r="GYY827" s="72"/>
      <c r="GYZ827" s="72"/>
      <c r="GZA827" s="72"/>
      <c r="GZB827" s="72"/>
      <c r="GZC827" s="72"/>
      <c r="GZD827" s="72"/>
      <c r="GZE827" s="72"/>
      <c r="GZF827" s="72"/>
      <c r="GZG827" s="72"/>
      <c r="GZH827" s="72"/>
      <c r="GZI827" s="72"/>
      <c r="GZJ827" s="72"/>
      <c r="GZK827" s="72"/>
      <c r="GZL827" s="72"/>
      <c r="GZM827" s="72"/>
      <c r="GZN827" s="72"/>
      <c r="GZO827" s="72"/>
      <c r="GZP827" s="72"/>
      <c r="GZQ827" s="72"/>
      <c r="GZR827" s="72"/>
      <c r="GZS827" s="72"/>
      <c r="GZT827" s="72"/>
      <c r="GZU827" s="72"/>
      <c r="GZV827" s="72"/>
      <c r="GZW827" s="72"/>
      <c r="GZX827" s="72"/>
      <c r="GZY827" s="72"/>
      <c r="GZZ827" s="72"/>
      <c r="HAA827" s="72"/>
      <c r="HAB827" s="72"/>
      <c r="HAC827" s="72"/>
      <c r="HAD827" s="72"/>
      <c r="HAE827" s="72"/>
      <c r="HAF827" s="72"/>
      <c r="HAG827" s="72"/>
      <c r="HAH827" s="72"/>
      <c r="HAI827" s="72"/>
      <c r="HAJ827" s="72"/>
      <c r="HAK827" s="72"/>
      <c r="HAL827" s="72"/>
      <c r="HAM827" s="72"/>
      <c r="HAN827" s="72"/>
      <c r="HAO827" s="72"/>
      <c r="HAP827" s="72"/>
      <c r="HAQ827" s="72"/>
      <c r="HAR827" s="72"/>
      <c r="HAS827" s="72"/>
      <c r="HAT827" s="72"/>
      <c r="HAU827" s="72"/>
      <c r="HAV827" s="72"/>
      <c r="HAW827" s="72"/>
      <c r="HAX827" s="72"/>
      <c r="HAY827" s="72"/>
      <c r="HAZ827" s="72"/>
      <c r="HBA827" s="72"/>
      <c r="HBB827" s="72"/>
      <c r="HBC827" s="72"/>
      <c r="HBD827" s="72"/>
      <c r="HBE827" s="72"/>
      <c r="HBF827" s="72"/>
      <c r="HBG827" s="72"/>
      <c r="HBH827" s="72"/>
      <c r="HBI827" s="72"/>
      <c r="HBJ827" s="72"/>
      <c r="HBK827" s="72"/>
      <c r="HBL827" s="72"/>
      <c r="HBM827" s="72"/>
      <c r="HBN827" s="72"/>
      <c r="HBO827" s="72"/>
      <c r="HBP827" s="72"/>
      <c r="HBQ827" s="72"/>
      <c r="HBR827" s="72"/>
      <c r="HBS827" s="72"/>
      <c r="HBT827" s="72"/>
      <c r="HBU827" s="72"/>
      <c r="HBV827" s="72"/>
      <c r="HBW827" s="72"/>
      <c r="HBX827" s="72"/>
      <c r="HBY827" s="72"/>
      <c r="HBZ827" s="72"/>
      <c r="HCA827" s="72"/>
      <c r="HCB827" s="72"/>
      <c r="HCC827" s="72"/>
      <c r="HCD827" s="72"/>
      <c r="HCE827" s="72"/>
      <c r="HCF827" s="72"/>
      <c r="HCG827" s="72"/>
      <c r="HCH827" s="72"/>
      <c r="HCI827" s="72"/>
      <c r="HCJ827" s="72"/>
      <c r="HCK827" s="72"/>
      <c r="HCL827" s="72"/>
      <c r="HCM827" s="72"/>
      <c r="HCN827" s="72"/>
      <c r="HCO827" s="72"/>
      <c r="HCP827" s="72"/>
      <c r="HCQ827" s="72"/>
      <c r="HCR827" s="72"/>
      <c r="HCS827" s="72"/>
      <c r="HCT827" s="72"/>
      <c r="HCU827" s="72"/>
      <c r="HCV827" s="72"/>
      <c r="HCW827" s="72"/>
      <c r="HCX827" s="72"/>
      <c r="HCY827" s="72"/>
      <c r="HCZ827" s="72"/>
      <c r="HDA827" s="72"/>
      <c r="HDB827" s="72"/>
      <c r="HDC827" s="72"/>
      <c r="HDD827" s="72"/>
      <c r="HDE827" s="72"/>
      <c r="HDF827" s="72"/>
      <c r="HDG827" s="72"/>
      <c r="HDH827" s="72"/>
      <c r="HDI827" s="72"/>
      <c r="HDJ827" s="72"/>
      <c r="HDK827" s="72"/>
      <c r="HDL827" s="72"/>
      <c r="HDM827" s="72"/>
      <c r="HDN827" s="72"/>
      <c r="HDO827" s="72"/>
      <c r="HDP827" s="72"/>
      <c r="HDQ827" s="72"/>
      <c r="HDR827" s="72"/>
      <c r="HDS827" s="72"/>
      <c r="HDT827" s="72"/>
      <c r="HDU827" s="72"/>
      <c r="HDV827" s="72"/>
      <c r="HDW827" s="72"/>
      <c r="HDX827" s="72"/>
      <c r="HDY827" s="72"/>
      <c r="HDZ827" s="72"/>
      <c r="HEA827" s="72"/>
      <c r="HEB827" s="72"/>
      <c r="HEC827" s="72"/>
      <c r="HED827" s="72"/>
      <c r="HEE827" s="72"/>
      <c r="HEF827" s="72"/>
      <c r="HEG827" s="72"/>
      <c r="HEH827" s="72"/>
      <c r="HEI827" s="72"/>
      <c r="HEJ827" s="72"/>
      <c r="HEK827" s="72"/>
      <c r="HEL827" s="72"/>
      <c r="HEM827" s="72"/>
      <c r="HEN827" s="72"/>
      <c r="HEO827" s="72"/>
      <c r="HEP827" s="72"/>
      <c r="HEQ827" s="72"/>
      <c r="HER827" s="72"/>
      <c r="HES827" s="72"/>
      <c r="HET827" s="72"/>
      <c r="HEU827" s="72"/>
      <c r="HEV827" s="72"/>
      <c r="HEW827" s="72"/>
      <c r="HEX827" s="72"/>
      <c r="HEY827" s="72"/>
      <c r="HEZ827" s="72"/>
      <c r="HFA827" s="72"/>
      <c r="HFB827" s="72"/>
      <c r="HFC827" s="72"/>
      <c r="HFD827" s="72"/>
      <c r="HFE827" s="72"/>
      <c r="HFF827" s="72"/>
      <c r="HFG827" s="72"/>
      <c r="HFH827" s="72"/>
      <c r="HFI827" s="72"/>
      <c r="HFJ827" s="72"/>
      <c r="HFK827" s="72"/>
      <c r="HFL827" s="72"/>
      <c r="HFM827" s="72"/>
      <c r="HFN827" s="72"/>
      <c r="HFO827" s="72"/>
      <c r="HFP827" s="72"/>
      <c r="HFQ827" s="72"/>
      <c r="HFR827" s="72"/>
      <c r="HFS827" s="72"/>
      <c r="HFT827" s="72"/>
      <c r="HFU827" s="72"/>
      <c r="HFV827" s="72"/>
      <c r="HFW827" s="72"/>
      <c r="HFX827" s="72"/>
      <c r="HFY827" s="72"/>
      <c r="HFZ827" s="72"/>
      <c r="HGA827" s="72"/>
      <c r="HGB827" s="72"/>
      <c r="HGC827" s="72"/>
      <c r="HGD827" s="72"/>
      <c r="HGE827" s="72"/>
      <c r="HGF827" s="72"/>
      <c r="HGG827" s="72"/>
      <c r="HGH827" s="72"/>
      <c r="HGI827" s="72"/>
      <c r="HGJ827" s="72"/>
      <c r="HGK827" s="72"/>
      <c r="HGL827" s="72"/>
      <c r="HGM827" s="72"/>
      <c r="HGN827" s="72"/>
      <c r="HGO827" s="72"/>
      <c r="HGP827" s="72"/>
      <c r="HGQ827" s="72"/>
      <c r="HGR827" s="72"/>
      <c r="HGS827" s="72"/>
      <c r="HGT827" s="72"/>
      <c r="HGU827" s="72"/>
      <c r="HGV827" s="72"/>
      <c r="HGW827" s="72"/>
      <c r="HGX827" s="72"/>
      <c r="HGY827" s="72"/>
      <c r="HGZ827" s="72"/>
      <c r="HHA827" s="72"/>
      <c r="HHB827" s="72"/>
      <c r="HHC827" s="72"/>
      <c r="HHD827" s="72"/>
      <c r="HHE827" s="72"/>
      <c r="HHF827" s="72"/>
      <c r="HHG827" s="72"/>
      <c r="HHH827" s="72"/>
      <c r="HHI827" s="72"/>
      <c r="HHJ827" s="72"/>
      <c r="HHK827" s="72"/>
      <c r="HHL827" s="72"/>
      <c r="HHM827" s="72"/>
      <c r="HHN827" s="72"/>
      <c r="HHO827" s="72"/>
      <c r="HHP827" s="72"/>
      <c r="HHQ827" s="72"/>
      <c r="HHR827" s="72"/>
      <c r="HHS827" s="72"/>
      <c r="HHT827" s="72"/>
      <c r="HHU827" s="72"/>
      <c r="HHV827" s="72"/>
      <c r="HHW827" s="72"/>
      <c r="HHX827" s="72"/>
      <c r="HHY827" s="72"/>
      <c r="HHZ827" s="72"/>
      <c r="HIA827" s="72"/>
      <c r="HIB827" s="72"/>
      <c r="HIC827" s="72"/>
      <c r="HID827" s="72"/>
      <c r="HIE827" s="72"/>
      <c r="HIF827" s="72"/>
      <c r="HIG827" s="72"/>
      <c r="HIH827" s="72"/>
      <c r="HII827" s="72"/>
      <c r="HIJ827" s="72"/>
      <c r="HIK827" s="72"/>
      <c r="HIL827" s="72"/>
      <c r="HIM827" s="72"/>
      <c r="HIN827" s="72"/>
      <c r="HIO827" s="72"/>
      <c r="HIP827" s="72"/>
      <c r="HIQ827" s="72"/>
      <c r="HIR827" s="72"/>
      <c r="HIS827" s="72"/>
      <c r="HIT827" s="72"/>
      <c r="HIU827" s="72"/>
      <c r="HIV827" s="72"/>
      <c r="HIW827" s="72"/>
      <c r="HIX827" s="72"/>
      <c r="HIY827" s="72"/>
      <c r="HIZ827" s="72"/>
      <c r="HJA827" s="72"/>
      <c r="HJB827" s="72"/>
      <c r="HJC827" s="72"/>
      <c r="HJD827" s="72"/>
      <c r="HJE827" s="72"/>
      <c r="HJF827" s="72"/>
      <c r="HJG827" s="72"/>
      <c r="HJH827" s="72"/>
      <c r="HJI827" s="72"/>
      <c r="HJJ827" s="72"/>
      <c r="HJK827" s="72"/>
      <c r="HJL827" s="72"/>
      <c r="HJM827" s="72"/>
      <c r="HJN827" s="72"/>
      <c r="HJO827" s="72"/>
      <c r="HJP827" s="72"/>
      <c r="HJQ827" s="72"/>
      <c r="HJR827" s="72"/>
      <c r="HJS827" s="72"/>
      <c r="HJT827" s="72"/>
      <c r="HJU827" s="72"/>
      <c r="HJV827" s="72"/>
      <c r="HJW827" s="72"/>
      <c r="HJX827" s="72"/>
      <c r="HJY827" s="72"/>
      <c r="HJZ827" s="72"/>
      <c r="HKA827" s="72"/>
      <c r="HKB827" s="72"/>
      <c r="HKC827" s="72"/>
      <c r="HKD827" s="72"/>
      <c r="HKE827" s="72"/>
      <c r="HKF827" s="72"/>
      <c r="HKG827" s="72"/>
      <c r="HKH827" s="72"/>
      <c r="HKI827" s="72"/>
      <c r="HKJ827" s="72"/>
      <c r="HKK827" s="72"/>
      <c r="HKL827" s="72"/>
      <c r="HKM827" s="72"/>
      <c r="HKN827" s="72"/>
      <c r="HKO827" s="72"/>
      <c r="HKP827" s="72"/>
      <c r="HKQ827" s="72"/>
      <c r="HKR827" s="72"/>
      <c r="HKS827" s="72"/>
      <c r="HKT827" s="72"/>
      <c r="HKU827" s="72"/>
      <c r="HKV827" s="72"/>
      <c r="HKW827" s="72"/>
      <c r="HKX827" s="72"/>
      <c r="HKY827" s="72"/>
      <c r="HKZ827" s="72"/>
      <c r="HLA827" s="72"/>
      <c r="HLB827" s="72"/>
      <c r="HLC827" s="72"/>
      <c r="HLD827" s="72"/>
      <c r="HLE827" s="72"/>
      <c r="HLF827" s="72"/>
      <c r="HLG827" s="72"/>
      <c r="HLH827" s="72"/>
      <c r="HLI827" s="72"/>
      <c r="HLJ827" s="72"/>
      <c r="HLK827" s="72"/>
      <c r="HLL827" s="72"/>
      <c r="HLM827" s="72"/>
      <c r="HLN827" s="72"/>
      <c r="HLO827" s="72"/>
      <c r="HLP827" s="72"/>
      <c r="HLQ827" s="72"/>
      <c r="HLR827" s="72"/>
      <c r="HLS827" s="72"/>
      <c r="HLT827" s="72"/>
      <c r="HLU827" s="72"/>
      <c r="HLV827" s="72"/>
      <c r="HLW827" s="72"/>
      <c r="HLX827" s="72"/>
      <c r="HLY827" s="72"/>
      <c r="HLZ827" s="72"/>
      <c r="HMA827" s="72"/>
      <c r="HMB827" s="72"/>
      <c r="HMC827" s="72"/>
      <c r="HMD827" s="72"/>
      <c r="HME827" s="72"/>
      <c r="HMF827" s="72"/>
      <c r="HMG827" s="72"/>
      <c r="HMH827" s="72"/>
      <c r="HMI827" s="72"/>
      <c r="HMJ827" s="72"/>
      <c r="HMK827" s="72"/>
      <c r="HML827" s="72"/>
      <c r="HMM827" s="72"/>
      <c r="HMN827" s="72"/>
      <c r="HMO827" s="72"/>
      <c r="HMP827" s="72"/>
      <c r="HMQ827" s="72"/>
      <c r="HMR827" s="72"/>
      <c r="HMS827" s="72"/>
      <c r="HMT827" s="72"/>
      <c r="HMU827" s="72"/>
      <c r="HMV827" s="72"/>
      <c r="HMW827" s="72"/>
      <c r="HMX827" s="72"/>
      <c r="HMY827" s="72"/>
      <c r="HMZ827" s="72"/>
      <c r="HNA827" s="72"/>
      <c r="HNB827" s="72"/>
      <c r="HNC827" s="72"/>
      <c r="HND827" s="72"/>
      <c r="HNE827" s="72"/>
      <c r="HNF827" s="72"/>
      <c r="HNG827" s="72"/>
      <c r="HNH827" s="72"/>
      <c r="HNI827" s="72"/>
      <c r="HNJ827" s="72"/>
      <c r="HNK827" s="72"/>
      <c r="HNL827" s="72"/>
      <c r="HNM827" s="72"/>
      <c r="HNN827" s="72"/>
      <c r="HNO827" s="72"/>
      <c r="HNP827" s="72"/>
      <c r="HNQ827" s="72"/>
      <c r="HNR827" s="72"/>
      <c r="HNS827" s="72"/>
      <c r="HNT827" s="72"/>
      <c r="HNU827" s="72"/>
      <c r="HNV827" s="72"/>
      <c r="HNW827" s="72"/>
      <c r="HNX827" s="72"/>
      <c r="HNY827" s="72"/>
      <c r="HNZ827" s="72"/>
      <c r="HOA827" s="72"/>
      <c r="HOB827" s="72"/>
      <c r="HOC827" s="72"/>
      <c r="HOD827" s="72"/>
      <c r="HOE827" s="72"/>
      <c r="HOF827" s="72"/>
      <c r="HOG827" s="72"/>
      <c r="HOH827" s="72"/>
      <c r="HOI827" s="72"/>
      <c r="HOJ827" s="72"/>
      <c r="HOK827" s="72"/>
      <c r="HOL827" s="72"/>
      <c r="HOM827" s="72"/>
      <c r="HON827" s="72"/>
      <c r="HOO827" s="72"/>
      <c r="HOP827" s="72"/>
      <c r="HOQ827" s="72"/>
      <c r="HOR827" s="72"/>
      <c r="HOS827" s="72"/>
      <c r="HOT827" s="72"/>
      <c r="HOU827" s="72"/>
      <c r="HOV827" s="72"/>
      <c r="HOW827" s="72"/>
      <c r="HOX827" s="72"/>
      <c r="HOY827" s="72"/>
      <c r="HOZ827" s="72"/>
      <c r="HPA827" s="72"/>
      <c r="HPB827" s="72"/>
      <c r="HPC827" s="72"/>
      <c r="HPD827" s="72"/>
      <c r="HPE827" s="72"/>
      <c r="HPF827" s="72"/>
      <c r="HPG827" s="72"/>
      <c r="HPH827" s="72"/>
      <c r="HPI827" s="72"/>
      <c r="HPJ827" s="72"/>
      <c r="HPK827" s="72"/>
      <c r="HPL827" s="72"/>
      <c r="HPM827" s="72"/>
      <c r="HPN827" s="72"/>
      <c r="HPO827" s="72"/>
      <c r="HPP827" s="72"/>
      <c r="HPQ827" s="72"/>
      <c r="HPR827" s="72"/>
      <c r="HPS827" s="72"/>
      <c r="HPT827" s="72"/>
      <c r="HPU827" s="72"/>
      <c r="HPV827" s="72"/>
      <c r="HPW827" s="72"/>
      <c r="HPX827" s="72"/>
      <c r="HPY827" s="72"/>
      <c r="HPZ827" s="72"/>
      <c r="HQA827" s="72"/>
      <c r="HQB827" s="72"/>
      <c r="HQC827" s="72"/>
      <c r="HQD827" s="72"/>
      <c r="HQE827" s="72"/>
      <c r="HQF827" s="72"/>
      <c r="HQG827" s="72"/>
      <c r="HQH827" s="72"/>
      <c r="HQI827" s="72"/>
      <c r="HQJ827" s="72"/>
      <c r="HQK827" s="72"/>
      <c r="HQL827" s="72"/>
      <c r="HQM827" s="72"/>
      <c r="HQN827" s="72"/>
      <c r="HQO827" s="72"/>
      <c r="HQP827" s="72"/>
      <c r="HQQ827" s="72"/>
      <c r="HQR827" s="72"/>
      <c r="HQS827" s="72"/>
      <c r="HQT827" s="72"/>
      <c r="HQU827" s="72"/>
      <c r="HQV827" s="72"/>
      <c r="HQW827" s="72"/>
      <c r="HQX827" s="72"/>
      <c r="HQY827" s="72"/>
      <c r="HQZ827" s="72"/>
      <c r="HRA827" s="72"/>
      <c r="HRB827" s="72"/>
      <c r="HRC827" s="72"/>
      <c r="HRD827" s="72"/>
      <c r="HRE827" s="72"/>
      <c r="HRF827" s="72"/>
      <c r="HRG827" s="72"/>
      <c r="HRH827" s="72"/>
      <c r="HRI827" s="72"/>
      <c r="HRJ827" s="72"/>
      <c r="HRK827" s="72"/>
      <c r="HRL827" s="72"/>
      <c r="HRM827" s="72"/>
      <c r="HRN827" s="72"/>
      <c r="HRO827" s="72"/>
      <c r="HRP827" s="72"/>
      <c r="HRQ827" s="72"/>
      <c r="HRR827" s="72"/>
      <c r="HRS827" s="72"/>
      <c r="HRT827" s="72"/>
      <c r="HRU827" s="72"/>
      <c r="HRV827" s="72"/>
      <c r="HRW827" s="72"/>
      <c r="HRX827" s="72"/>
      <c r="HRY827" s="72"/>
      <c r="HRZ827" s="72"/>
      <c r="HSA827" s="72"/>
      <c r="HSB827" s="72"/>
      <c r="HSC827" s="72"/>
      <c r="HSD827" s="72"/>
      <c r="HSE827" s="72"/>
      <c r="HSF827" s="72"/>
      <c r="HSG827" s="72"/>
      <c r="HSH827" s="72"/>
      <c r="HSI827" s="72"/>
      <c r="HSJ827" s="72"/>
      <c r="HSK827" s="72"/>
      <c r="HSL827" s="72"/>
      <c r="HSM827" s="72"/>
      <c r="HSN827" s="72"/>
      <c r="HSO827" s="72"/>
      <c r="HSP827" s="72"/>
      <c r="HSQ827" s="72"/>
      <c r="HSR827" s="72"/>
      <c r="HSS827" s="72"/>
      <c r="HST827" s="72"/>
      <c r="HSU827" s="72"/>
      <c r="HSV827" s="72"/>
      <c r="HSW827" s="72"/>
      <c r="HSX827" s="72"/>
      <c r="HSY827" s="72"/>
      <c r="HSZ827" s="72"/>
      <c r="HTA827" s="72"/>
      <c r="HTB827" s="72"/>
      <c r="HTC827" s="72"/>
      <c r="HTD827" s="72"/>
      <c r="HTE827" s="72"/>
      <c r="HTF827" s="72"/>
      <c r="HTG827" s="72"/>
      <c r="HTH827" s="72"/>
      <c r="HTI827" s="72"/>
      <c r="HTJ827" s="72"/>
      <c r="HTK827" s="72"/>
      <c r="HTL827" s="72"/>
      <c r="HTM827" s="72"/>
      <c r="HTN827" s="72"/>
      <c r="HTO827" s="72"/>
      <c r="HTP827" s="72"/>
      <c r="HTQ827" s="72"/>
      <c r="HTR827" s="72"/>
      <c r="HTS827" s="72"/>
      <c r="HTT827" s="72"/>
      <c r="HTU827" s="72"/>
      <c r="HTV827" s="72"/>
      <c r="HTW827" s="72"/>
      <c r="HTX827" s="72"/>
      <c r="HTY827" s="72"/>
      <c r="HTZ827" s="72"/>
      <c r="HUA827" s="72"/>
      <c r="HUB827" s="72"/>
      <c r="HUC827" s="72"/>
      <c r="HUD827" s="72"/>
      <c r="HUE827" s="72"/>
      <c r="HUF827" s="72"/>
      <c r="HUG827" s="72"/>
      <c r="HUH827" s="72"/>
      <c r="HUI827" s="72"/>
      <c r="HUJ827" s="72"/>
      <c r="HUK827" s="72"/>
      <c r="HUL827" s="72"/>
      <c r="HUM827" s="72"/>
      <c r="HUN827" s="72"/>
      <c r="HUO827" s="72"/>
      <c r="HUP827" s="72"/>
      <c r="HUQ827" s="72"/>
      <c r="HUR827" s="72"/>
      <c r="HUS827" s="72"/>
      <c r="HUT827" s="72"/>
      <c r="HUU827" s="72"/>
      <c r="HUV827" s="72"/>
      <c r="HUW827" s="72"/>
      <c r="HUX827" s="72"/>
      <c r="HUY827" s="72"/>
      <c r="HUZ827" s="72"/>
      <c r="HVA827" s="72"/>
      <c r="HVB827" s="72"/>
      <c r="HVC827" s="72"/>
      <c r="HVD827" s="72"/>
      <c r="HVE827" s="72"/>
      <c r="HVF827" s="72"/>
      <c r="HVG827" s="72"/>
      <c r="HVH827" s="72"/>
      <c r="HVI827" s="72"/>
      <c r="HVJ827" s="72"/>
      <c r="HVK827" s="72"/>
      <c r="HVL827" s="72"/>
      <c r="HVM827" s="72"/>
      <c r="HVN827" s="72"/>
      <c r="HVO827" s="72"/>
      <c r="HVP827" s="72"/>
      <c r="HVQ827" s="72"/>
      <c r="HVR827" s="72"/>
      <c r="HVS827" s="72"/>
      <c r="HVT827" s="72"/>
      <c r="HVU827" s="72"/>
      <c r="HVV827" s="72"/>
      <c r="HVW827" s="72"/>
      <c r="HVX827" s="72"/>
      <c r="HVY827" s="72"/>
      <c r="HVZ827" s="72"/>
      <c r="HWA827" s="72"/>
      <c r="HWB827" s="72"/>
      <c r="HWC827" s="72"/>
      <c r="HWD827" s="72"/>
      <c r="HWE827" s="72"/>
      <c r="HWF827" s="72"/>
      <c r="HWG827" s="72"/>
      <c r="HWH827" s="72"/>
      <c r="HWI827" s="72"/>
      <c r="HWJ827" s="72"/>
      <c r="HWK827" s="72"/>
      <c r="HWL827" s="72"/>
      <c r="HWM827" s="72"/>
      <c r="HWN827" s="72"/>
      <c r="HWO827" s="72"/>
      <c r="HWP827" s="72"/>
      <c r="HWQ827" s="72"/>
      <c r="HWR827" s="72"/>
      <c r="HWS827" s="72"/>
      <c r="HWT827" s="72"/>
      <c r="HWU827" s="72"/>
      <c r="HWV827" s="72"/>
      <c r="HWW827" s="72"/>
      <c r="HWX827" s="72"/>
      <c r="HWY827" s="72"/>
      <c r="HWZ827" s="72"/>
      <c r="HXA827" s="72"/>
      <c r="HXB827" s="72"/>
      <c r="HXC827" s="72"/>
      <c r="HXD827" s="72"/>
      <c r="HXE827" s="72"/>
      <c r="HXF827" s="72"/>
      <c r="HXG827" s="72"/>
      <c r="HXH827" s="72"/>
      <c r="HXI827" s="72"/>
      <c r="HXJ827" s="72"/>
      <c r="HXK827" s="72"/>
      <c r="HXL827" s="72"/>
      <c r="HXM827" s="72"/>
      <c r="HXN827" s="72"/>
      <c r="HXO827" s="72"/>
      <c r="HXP827" s="72"/>
      <c r="HXQ827" s="72"/>
      <c r="HXR827" s="72"/>
      <c r="HXS827" s="72"/>
      <c r="HXT827" s="72"/>
      <c r="HXU827" s="72"/>
      <c r="HXV827" s="72"/>
      <c r="HXW827" s="72"/>
      <c r="HXX827" s="72"/>
      <c r="HXY827" s="72"/>
      <c r="HXZ827" s="72"/>
      <c r="HYA827" s="72"/>
      <c r="HYB827" s="72"/>
      <c r="HYC827" s="72"/>
      <c r="HYD827" s="72"/>
      <c r="HYE827" s="72"/>
      <c r="HYF827" s="72"/>
      <c r="HYG827" s="72"/>
      <c r="HYH827" s="72"/>
      <c r="HYI827" s="72"/>
      <c r="HYJ827" s="72"/>
      <c r="HYK827" s="72"/>
      <c r="HYL827" s="72"/>
      <c r="HYM827" s="72"/>
      <c r="HYN827" s="72"/>
      <c r="HYO827" s="72"/>
      <c r="HYP827" s="72"/>
      <c r="HYQ827" s="72"/>
      <c r="HYR827" s="72"/>
      <c r="HYS827" s="72"/>
      <c r="HYT827" s="72"/>
      <c r="HYU827" s="72"/>
      <c r="HYV827" s="72"/>
      <c r="HYW827" s="72"/>
      <c r="HYX827" s="72"/>
      <c r="HYY827" s="72"/>
      <c r="HYZ827" s="72"/>
      <c r="HZA827" s="72"/>
      <c r="HZB827" s="72"/>
      <c r="HZC827" s="72"/>
      <c r="HZD827" s="72"/>
      <c r="HZE827" s="72"/>
      <c r="HZF827" s="72"/>
      <c r="HZG827" s="72"/>
      <c r="HZH827" s="72"/>
      <c r="HZI827" s="72"/>
      <c r="HZJ827" s="72"/>
      <c r="HZK827" s="72"/>
      <c r="HZL827" s="72"/>
      <c r="HZM827" s="72"/>
      <c r="HZN827" s="72"/>
      <c r="HZO827" s="72"/>
      <c r="HZP827" s="72"/>
      <c r="HZQ827" s="72"/>
      <c r="HZR827" s="72"/>
      <c r="HZS827" s="72"/>
      <c r="HZT827" s="72"/>
      <c r="HZU827" s="72"/>
      <c r="HZV827" s="72"/>
      <c r="HZW827" s="72"/>
      <c r="HZX827" s="72"/>
      <c r="HZY827" s="72"/>
      <c r="HZZ827" s="72"/>
      <c r="IAA827" s="72"/>
      <c r="IAB827" s="72"/>
      <c r="IAC827" s="72"/>
      <c r="IAD827" s="72"/>
      <c r="IAE827" s="72"/>
      <c r="IAF827" s="72"/>
      <c r="IAG827" s="72"/>
      <c r="IAH827" s="72"/>
      <c r="IAI827" s="72"/>
      <c r="IAJ827" s="72"/>
      <c r="IAK827" s="72"/>
      <c r="IAL827" s="72"/>
      <c r="IAM827" s="72"/>
      <c r="IAN827" s="72"/>
      <c r="IAO827" s="72"/>
      <c r="IAP827" s="72"/>
      <c r="IAQ827" s="72"/>
      <c r="IAR827" s="72"/>
      <c r="IAS827" s="72"/>
      <c r="IAT827" s="72"/>
      <c r="IAU827" s="72"/>
      <c r="IAV827" s="72"/>
      <c r="IAW827" s="72"/>
      <c r="IAX827" s="72"/>
      <c r="IAY827" s="72"/>
      <c r="IAZ827" s="72"/>
      <c r="IBA827" s="72"/>
      <c r="IBB827" s="72"/>
      <c r="IBC827" s="72"/>
      <c r="IBD827" s="72"/>
      <c r="IBE827" s="72"/>
      <c r="IBF827" s="72"/>
      <c r="IBG827" s="72"/>
      <c r="IBH827" s="72"/>
      <c r="IBI827" s="72"/>
      <c r="IBJ827" s="72"/>
      <c r="IBK827" s="72"/>
      <c r="IBL827" s="72"/>
      <c r="IBM827" s="72"/>
      <c r="IBN827" s="72"/>
      <c r="IBO827" s="72"/>
      <c r="IBP827" s="72"/>
      <c r="IBQ827" s="72"/>
      <c r="IBR827" s="72"/>
      <c r="IBS827" s="72"/>
      <c r="IBT827" s="72"/>
      <c r="IBU827" s="72"/>
      <c r="IBV827" s="72"/>
      <c r="IBW827" s="72"/>
      <c r="IBX827" s="72"/>
      <c r="IBY827" s="72"/>
      <c r="IBZ827" s="72"/>
      <c r="ICA827" s="72"/>
      <c r="ICB827" s="72"/>
      <c r="ICC827" s="72"/>
      <c r="ICD827" s="72"/>
      <c r="ICE827" s="72"/>
      <c r="ICF827" s="72"/>
      <c r="ICG827" s="72"/>
      <c r="ICH827" s="72"/>
      <c r="ICI827" s="72"/>
      <c r="ICJ827" s="72"/>
      <c r="ICK827" s="72"/>
      <c r="ICL827" s="72"/>
      <c r="ICM827" s="72"/>
      <c r="ICN827" s="72"/>
      <c r="ICO827" s="72"/>
      <c r="ICP827" s="72"/>
      <c r="ICQ827" s="72"/>
      <c r="ICR827" s="72"/>
      <c r="ICS827" s="72"/>
      <c r="ICT827" s="72"/>
      <c r="ICU827" s="72"/>
      <c r="ICV827" s="72"/>
      <c r="ICW827" s="72"/>
      <c r="ICX827" s="72"/>
      <c r="ICY827" s="72"/>
      <c r="ICZ827" s="72"/>
      <c r="IDA827" s="72"/>
      <c r="IDB827" s="72"/>
      <c r="IDC827" s="72"/>
      <c r="IDD827" s="72"/>
      <c r="IDE827" s="72"/>
      <c r="IDF827" s="72"/>
      <c r="IDG827" s="72"/>
      <c r="IDH827" s="72"/>
      <c r="IDI827" s="72"/>
      <c r="IDJ827" s="72"/>
      <c r="IDK827" s="72"/>
      <c r="IDL827" s="72"/>
      <c r="IDM827" s="72"/>
      <c r="IDN827" s="72"/>
      <c r="IDO827" s="72"/>
      <c r="IDP827" s="72"/>
      <c r="IDQ827" s="72"/>
      <c r="IDR827" s="72"/>
      <c r="IDS827" s="72"/>
      <c r="IDT827" s="72"/>
      <c r="IDU827" s="72"/>
      <c r="IDV827" s="72"/>
      <c r="IDW827" s="72"/>
      <c r="IDX827" s="72"/>
      <c r="IDY827" s="72"/>
      <c r="IDZ827" s="72"/>
      <c r="IEA827" s="72"/>
      <c r="IEB827" s="72"/>
      <c r="IEC827" s="72"/>
      <c r="IED827" s="72"/>
      <c r="IEE827" s="72"/>
      <c r="IEF827" s="72"/>
      <c r="IEG827" s="72"/>
      <c r="IEH827" s="72"/>
      <c r="IEI827" s="72"/>
      <c r="IEJ827" s="72"/>
      <c r="IEK827" s="72"/>
      <c r="IEL827" s="72"/>
      <c r="IEM827" s="72"/>
      <c r="IEN827" s="72"/>
      <c r="IEO827" s="72"/>
      <c r="IEP827" s="72"/>
      <c r="IEQ827" s="72"/>
      <c r="IER827" s="72"/>
      <c r="IES827" s="72"/>
      <c r="IET827" s="72"/>
      <c r="IEU827" s="72"/>
      <c r="IEV827" s="72"/>
      <c r="IEW827" s="72"/>
      <c r="IEX827" s="72"/>
      <c r="IEY827" s="72"/>
      <c r="IEZ827" s="72"/>
      <c r="IFA827" s="72"/>
      <c r="IFB827" s="72"/>
      <c r="IFC827" s="72"/>
      <c r="IFD827" s="72"/>
      <c r="IFE827" s="72"/>
      <c r="IFF827" s="72"/>
      <c r="IFG827" s="72"/>
      <c r="IFH827" s="72"/>
      <c r="IFI827" s="72"/>
      <c r="IFJ827" s="72"/>
      <c r="IFK827" s="72"/>
      <c r="IFL827" s="72"/>
      <c r="IFM827" s="72"/>
      <c r="IFN827" s="72"/>
      <c r="IFO827" s="72"/>
      <c r="IFP827" s="72"/>
      <c r="IFQ827" s="72"/>
      <c r="IFR827" s="72"/>
      <c r="IFS827" s="72"/>
      <c r="IFT827" s="72"/>
      <c r="IFU827" s="72"/>
      <c r="IFV827" s="72"/>
      <c r="IFW827" s="72"/>
      <c r="IFX827" s="72"/>
      <c r="IFY827" s="72"/>
      <c r="IFZ827" s="72"/>
      <c r="IGA827" s="72"/>
      <c r="IGB827" s="72"/>
      <c r="IGC827" s="72"/>
      <c r="IGD827" s="72"/>
      <c r="IGE827" s="72"/>
      <c r="IGF827" s="72"/>
      <c r="IGG827" s="72"/>
      <c r="IGH827" s="72"/>
      <c r="IGI827" s="72"/>
      <c r="IGJ827" s="72"/>
      <c r="IGK827" s="72"/>
      <c r="IGL827" s="72"/>
      <c r="IGM827" s="72"/>
      <c r="IGN827" s="72"/>
      <c r="IGO827" s="72"/>
      <c r="IGP827" s="72"/>
      <c r="IGQ827" s="72"/>
      <c r="IGR827" s="72"/>
      <c r="IGS827" s="72"/>
      <c r="IGT827" s="72"/>
      <c r="IGU827" s="72"/>
      <c r="IGV827" s="72"/>
      <c r="IGW827" s="72"/>
      <c r="IGX827" s="72"/>
      <c r="IGY827" s="72"/>
      <c r="IGZ827" s="72"/>
      <c r="IHA827" s="72"/>
      <c r="IHB827" s="72"/>
      <c r="IHC827" s="72"/>
      <c r="IHD827" s="72"/>
      <c r="IHE827" s="72"/>
      <c r="IHF827" s="72"/>
      <c r="IHG827" s="72"/>
      <c r="IHH827" s="72"/>
      <c r="IHI827" s="72"/>
      <c r="IHJ827" s="72"/>
      <c r="IHK827" s="72"/>
      <c r="IHL827" s="72"/>
      <c r="IHM827" s="72"/>
      <c r="IHN827" s="72"/>
      <c r="IHO827" s="72"/>
      <c r="IHP827" s="72"/>
      <c r="IHQ827" s="72"/>
      <c r="IHR827" s="72"/>
      <c r="IHS827" s="72"/>
      <c r="IHT827" s="72"/>
      <c r="IHU827" s="72"/>
      <c r="IHV827" s="72"/>
      <c r="IHW827" s="72"/>
      <c r="IHX827" s="72"/>
      <c r="IHY827" s="72"/>
      <c r="IHZ827" s="72"/>
      <c r="IIA827" s="72"/>
      <c r="IIB827" s="72"/>
      <c r="IIC827" s="72"/>
      <c r="IID827" s="72"/>
      <c r="IIE827" s="72"/>
      <c r="IIF827" s="72"/>
      <c r="IIG827" s="72"/>
      <c r="IIH827" s="72"/>
      <c r="III827" s="72"/>
      <c r="IIJ827" s="72"/>
      <c r="IIK827" s="72"/>
      <c r="IIL827" s="72"/>
      <c r="IIM827" s="72"/>
      <c r="IIN827" s="72"/>
      <c r="IIO827" s="72"/>
      <c r="IIP827" s="72"/>
      <c r="IIQ827" s="72"/>
      <c r="IIR827" s="72"/>
      <c r="IIS827" s="72"/>
      <c r="IIT827" s="72"/>
      <c r="IIU827" s="72"/>
      <c r="IIV827" s="72"/>
      <c r="IIW827" s="72"/>
      <c r="IIX827" s="72"/>
      <c r="IIY827" s="72"/>
      <c r="IIZ827" s="72"/>
      <c r="IJA827" s="72"/>
      <c r="IJB827" s="72"/>
      <c r="IJC827" s="72"/>
      <c r="IJD827" s="72"/>
      <c r="IJE827" s="72"/>
      <c r="IJF827" s="72"/>
      <c r="IJG827" s="72"/>
      <c r="IJH827" s="72"/>
      <c r="IJI827" s="72"/>
      <c r="IJJ827" s="72"/>
      <c r="IJK827" s="72"/>
      <c r="IJL827" s="72"/>
      <c r="IJM827" s="72"/>
      <c r="IJN827" s="72"/>
      <c r="IJO827" s="72"/>
      <c r="IJP827" s="72"/>
      <c r="IJQ827" s="72"/>
      <c r="IJR827" s="72"/>
      <c r="IJS827" s="72"/>
      <c r="IJT827" s="72"/>
      <c r="IJU827" s="72"/>
      <c r="IJV827" s="72"/>
      <c r="IJW827" s="72"/>
      <c r="IJX827" s="72"/>
      <c r="IJY827" s="72"/>
      <c r="IJZ827" s="72"/>
      <c r="IKA827" s="72"/>
      <c r="IKB827" s="72"/>
      <c r="IKC827" s="72"/>
      <c r="IKD827" s="72"/>
      <c r="IKE827" s="72"/>
      <c r="IKF827" s="72"/>
      <c r="IKG827" s="72"/>
      <c r="IKH827" s="72"/>
      <c r="IKI827" s="72"/>
      <c r="IKJ827" s="72"/>
      <c r="IKK827" s="72"/>
      <c r="IKL827" s="72"/>
      <c r="IKM827" s="72"/>
      <c r="IKN827" s="72"/>
      <c r="IKO827" s="72"/>
      <c r="IKP827" s="72"/>
      <c r="IKQ827" s="72"/>
      <c r="IKR827" s="72"/>
      <c r="IKS827" s="72"/>
      <c r="IKT827" s="72"/>
      <c r="IKU827" s="72"/>
      <c r="IKV827" s="72"/>
      <c r="IKW827" s="72"/>
      <c r="IKX827" s="72"/>
      <c r="IKY827" s="72"/>
      <c r="IKZ827" s="72"/>
      <c r="ILA827" s="72"/>
      <c r="ILB827" s="72"/>
      <c r="ILC827" s="72"/>
      <c r="ILD827" s="72"/>
      <c r="ILE827" s="72"/>
      <c r="ILF827" s="72"/>
      <c r="ILG827" s="72"/>
      <c r="ILH827" s="72"/>
      <c r="ILI827" s="72"/>
      <c r="ILJ827" s="72"/>
      <c r="ILK827" s="72"/>
      <c r="ILL827" s="72"/>
      <c r="ILM827" s="72"/>
      <c r="ILN827" s="72"/>
      <c r="ILO827" s="72"/>
      <c r="ILP827" s="72"/>
      <c r="ILQ827" s="72"/>
      <c r="ILR827" s="72"/>
      <c r="ILS827" s="72"/>
      <c r="ILT827" s="72"/>
      <c r="ILU827" s="72"/>
      <c r="ILV827" s="72"/>
      <c r="ILW827" s="72"/>
      <c r="ILX827" s="72"/>
      <c r="ILY827" s="72"/>
      <c r="ILZ827" s="72"/>
      <c r="IMA827" s="72"/>
      <c r="IMB827" s="72"/>
      <c r="IMC827" s="72"/>
      <c r="IMD827" s="72"/>
      <c r="IME827" s="72"/>
      <c r="IMF827" s="72"/>
      <c r="IMG827" s="72"/>
      <c r="IMH827" s="72"/>
      <c r="IMI827" s="72"/>
      <c r="IMJ827" s="72"/>
      <c r="IMK827" s="72"/>
      <c r="IML827" s="72"/>
      <c r="IMM827" s="72"/>
      <c r="IMN827" s="72"/>
      <c r="IMO827" s="72"/>
      <c r="IMP827" s="72"/>
      <c r="IMQ827" s="72"/>
      <c r="IMR827" s="72"/>
      <c r="IMS827" s="72"/>
      <c r="IMT827" s="72"/>
      <c r="IMU827" s="72"/>
      <c r="IMV827" s="72"/>
      <c r="IMW827" s="72"/>
      <c r="IMX827" s="72"/>
      <c r="IMY827" s="72"/>
      <c r="IMZ827" s="72"/>
      <c r="INA827" s="72"/>
      <c r="INB827" s="72"/>
      <c r="INC827" s="72"/>
      <c r="IND827" s="72"/>
      <c r="INE827" s="72"/>
      <c r="INF827" s="72"/>
      <c r="ING827" s="72"/>
      <c r="INH827" s="72"/>
      <c r="INI827" s="72"/>
      <c r="INJ827" s="72"/>
      <c r="INK827" s="72"/>
      <c r="INL827" s="72"/>
      <c r="INM827" s="72"/>
      <c r="INN827" s="72"/>
      <c r="INO827" s="72"/>
      <c r="INP827" s="72"/>
      <c r="INQ827" s="72"/>
      <c r="INR827" s="72"/>
      <c r="INS827" s="72"/>
      <c r="INT827" s="72"/>
      <c r="INU827" s="72"/>
      <c r="INV827" s="72"/>
      <c r="INW827" s="72"/>
      <c r="INX827" s="72"/>
      <c r="INY827" s="72"/>
      <c r="INZ827" s="72"/>
      <c r="IOA827" s="72"/>
      <c r="IOB827" s="72"/>
      <c r="IOC827" s="72"/>
      <c r="IOD827" s="72"/>
      <c r="IOE827" s="72"/>
      <c r="IOF827" s="72"/>
      <c r="IOG827" s="72"/>
      <c r="IOH827" s="72"/>
      <c r="IOI827" s="72"/>
      <c r="IOJ827" s="72"/>
      <c r="IOK827" s="72"/>
      <c r="IOL827" s="72"/>
      <c r="IOM827" s="72"/>
      <c r="ION827" s="72"/>
      <c r="IOO827" s="72"/>
      <c r="IOP827" s="72"/>
      <c r="IOQ827" s="72"/>
      <c r="IOR827" s="72"/>
      <c r="IOS827" s="72"/>
      <c r="IOT827" s="72"/>
      <c r="IOU827" s="72"/>
      <c r="IOV827" s="72"/>
      <c r="IOW827" s="72"/>
      <c r="IOX827" s="72"/>
      <c r="IOY827" s="72"/>
      <c r="IOZ827" s="72"/>
      <c r="IPA827" s="72"/>
      <c r="IPB827" s="72"/>
      <c r="IPC827" s="72"/>
      <c r="IPD827" s="72"/>
      <c r="IPE827" s="72"/>
      <c r="IPF827" s="72"/>
      <c r="IPG827" s="72"/>
      <c r="IPH827" s="72"/>
      <c r="IPI827" s="72"/>
      <c r="IPJ827" s="72"/>
      <c r="IPK827" s="72"/>
      <c r="IPL827" s="72"/>
      <c r="IPM827" s="72"/>
      <c r="IPN827" s="72"/>
      <c r="IPO827" s="72"/>
      <c r="IPP827" s="72"/>
      <c r="IPQ827" s="72"/>
      <c r="IPR827" s="72"/>
      <c r="IPS827" s="72"/>
      <c r="IPT827" s="72"/>
      <c r="IPU827" s="72"/>
      <c r="IPV827" s="72"/>
      <c r="IPW827" s="72"/>
      <c r="IPX827" s="72"/>
      <c r="IPY827" s="72"/>
      <c r="IPZ827" s="72"/>
      <c r="IQA827" s="72"/>
      <c r="IQB827" s="72"/>
      <c r="IQC827" s="72"/>
      <c r="IQD827" s="72"/>
      <c r="IQE827" s="72"/>
      <c r="IQF827" s="72"/>
      <c r="IQG827" s="72"/>
      <c r="IQH827" s="72"/>
      <c r="IQI827" s="72"/>
      <c r="IQJ827" s="72"/>
      <c r="IQK827" s="72"/>
      <c r="IQL827" s="72"/>
      <c r="IQM827" s="72"/>
      <c r="IQN827" s="72"/>
      <c r="IQO827" s="72"/>
      <c r="IQP827" s="72"/>
      <c r="IQQ827" s="72"/>
      <c r="IQR827" s="72"/>
      <c r="IQS827" s="72"/>
      <c r="IQT827" s="72"/>
      <c r="IQU827" s="72"/>
      <c r="IQV827" s="72"/>
      <c r="IQW827" s="72"/>
      <c r="IQX827" s="72"/>
      <c r="IQY827" s="72"/>
      <c r="IQZ827" s="72"/>
      <c r="IRA827" s="72"/>
      <c r="IRB827" s="72"/>
      <c r="IRC827" s="72"/>
      <c r="IRD827" s="72"/>
      <c r="IRE827" s="72"/>
      <c r="IRF827" s="72"/>
      <c r="IRG827" s="72"/>
      <c r="IRH827" s="72"/>
      <c r="IRI827" s="72"/>
      <c r="IRJ827" s="72"/>
      <c r="IRK827" s="72"/>
      <c r="IRL827" s="72"/>
      <c r="IRM827" s="72"/>
      <c r="IRN827" s="72"/>
      <c r="IRO827" s="72"/>
      <c r="IRP827" s="72"/>
      <c r="IRQ827" s="72"/>
      <c r="IRR827" s="72"/>
      <c r="IRS827" s="72"/>
      <c r="IRT827" s="72"/>
      <c r="IRU827" s="72"/>
      <c r="IRV827" s="72"/>
      <c r="IRW827" s="72"/>
      <c r="IRX827" s="72"/>
      <c r="IRY827" s="72"/>
      <c r="IRZ827" s="72"/>
      <c r="ISA827" s="72"/>
      <c r="ISB827" s="72"/>
      <c r="ISC827" s="72"/>
      <c r="ISD827" s="72"/>
      <c r="ISE827" s="72"/>
      <c r="ISF827" s="72"/>
      <c r="ISG827" s="72"/>
      <c r="ISH827" s="72"/>
      <c r="ISI827" s="72"/>
      <c r="ISJ827" s="72"/>
      <c r="ISK827" s="72"/>
      <c r="ISL827" s="72"/>
      <c r="ISM827" s="72"/>
      <c r="ISN827" s="72"/>
      <c r="ISO827" s="72"/>
      <c r="ISP827" s="72"/>
      <c r="ISQ827" s="72"/>
      <c r="ISR827" s="72"/>
      <c r="ISS827" s="72"/>
      <c r="IST827" s="72"/>
      <c r="ISU827" s="72"/>
      <c r="ISV827" s="72"/>
      <c r="ISW827" s="72"/>
      <c r="ISX827" s="72"/>
      <c r="ISY827" s="72"/>
      <c r="ISZ827" s="72"/>
      <c r="ITA827" s="72"/>
      <c r="ITB827" s="72"/>
      <c r="ITC827" s="72"/>
      <c r="ITD827" s="72"/>
      <c r="ITE827" s="72"/>
      <c r="ITF827" s="72"/>
      <c r="ITG827" s="72"/>
      <c r="ITH827" s="72"/>
      <c r="ITI827" s="72"/>
      <c r="ITJ827" s="72"/>
      <c r="ITK827" s="72"/>
      <c r="ITL827" s="72"/>
      <c r="ITM827" s="72"/>
      <c r="ITN827" s="72"/>
      <c r="ITO827" s="72"/>
      <c r="ITP827" s="72"/>
      <c r="ITQ827" s="72"/>
      <c r="ITR827" s="72"/>
      <c r="ITS827" s="72"/>
      <c r="ITT827" s="72"/>
      <c r="ITU827" s="72"/>
      <c r="ITV827" s="72"/>
      <c r="ITW827" s="72"/>
      <c r="ITX827" s="72"/>
      <c r="ITY827" s="72"/>
      <c r="ITZ827" s="72"/>
      <c r="IUA827" s="72"/>
      <c r="IUB827" s="72"/>
      <c r="IUC827" s="72"/>
      <c r="IUD827" s="72"/>
      <c r="IUE827" s="72"/>
      <c r="IUF827" s="72"/>
      <c r="IUG827" s="72"/>
      <c r="IUH827" s="72"/>
      <c r="IUI827" s="72"/>
      <c r="IUJ827" s="72"/>
      <c r="IUK827" s="72"/>
      <c r="IUL827" s="72"/>
      <c r="IUM827" s="72"/>
      <c r="IUN827" s="72"/>
      <c r="IUO827" s="72"/>
      <c r="IUP827" s="72"/>
      <c r="IUQ827" s="72"/>
      <c r="IUR827" s="72"/>
      <c r="IUS827" s="72"/>
      <c r="IUT827" s="72"/>
      <c r="IUU827" s="72"/>
      <c r="IUV827" s="72"/>
      <c r="IUW827" s="72"/>
      <c r="IUX827" s="72"/>
      <c r="IUY827" s="72"/>
      <c r="IUZ827" s="72"/>
      <c r="IVA827" s="72"/>
      <c r="IVB827" s="72"/>
      <c r="IVC827" s="72"/>
      <c r="IVD827" s="72"/>
      <c r="IVE827" s="72"/>
      <c r="IVF827" s="72"/>
      <c r="IVG827" s="72"/>
      <c r="IVH827" s="72"/>
      <c r="IVI827" s="72"/>
      <c r="IVJ827" s="72"/>
      <c r="IVK827" s="72"/>
      <c r="IVL827" s="72"/>
      <c r="IVM827" s="72"/>
      <c r="IVN827" s="72"/>
      <c r="IVO827" s="72"/>
      <c r="IVP827" s="72"/>
      <c r="IVQ827" s="72"/>
      <c r="IVR827" s="72"/>
      <c r="IVS827" s="72"/>
      <c r="IVT827" s="72"/>
      <c r="IVU827" s="72"/>
      <c r="IVV827" s="72"/>
      <c r="IVW827" s="72"/>
      <c r="IVX827" s="72"/>
      <c r="IVY827" s="72"/>
      <c r="IVZ827" s="72"/>
      <c r="IWA827" s="72"/>
      <c r="IWB827" s="72"/>
      <c r="IWC827" s="72"/>
      <c r="IWD827" s="72"/>
      <c r="IWE827" s="72"/>
      <c r="IWF827" s="72"/>
      <c r="IWG827" s="72"/>
      <c r="IWH827" s="72"/>
      <c r="IWI827" s="72"/>
      <c r="IWJ827" s="72"/>
      <c r="IWK827" s="72"/>
      <c r="IWL827" s="72"/>
      <c r="IWM827" s="72"/>
      <c r="IWN827" s="72"/>
      <c r="IWO827" s="72"/>
      <c r="IWP827" s="72"/>
      <c r="IWQ827" s="72"/>
      <c r="IWR827" s="72"/>
      <c r="IWS827" s="72"/>
      <c r="IWT827" s="72"/>
      <c r="IWU827" s="72"/>
      <c r="IWV827" s="72"/>
      <c r="IWW827" s="72"/>
      <c r="IWX827" s="72"/>
      <c r="IWY827" s="72"/>
      <c r="IWZ827" s="72"/>
      <c r="IXA827" s="72"/>
      <c r="IXB827" s="72"/>
      <c r="IXC827" s="72"/>
      <c r="IXD827" s="72"/>
      <c r="IXE827" s="72"/>
      <c r="IXF827" s="72"/>
      <c r="IXG827" s="72"/>
      <c r="IXH827" s="72"/>
      <c r="IXI827" s="72"/>
      <c r="IXJ827" s="72"/>
      <c r="IXK827" s="72"/>
      <c r="IXL827" s="72"/>
      <c r="IXM827" s="72"/>
      <c r="IXN827" s="72"/>
      <c r="IXO827" s="72"/>
      <c r="IXP827" s="72"/>
      <c r="IXQ827" s="72"/>
      <c r="IXR827" s="72"/>
      <c r="IXS827" s="72"/>
      <c r="IXT827" s="72"/>
      <c r="IXU827" s="72"/>
      <c r="IXV827" s="72"/>
      <c r="IXW827" s="72"/>
      <c r="IXX827" s="72"/>
      <c r="IXY827" s="72"/>
      <c r="IXZ827" s="72"/>
      <c r="IYA827" s="72"/>
      <c r="IYB827" s="72"/>
      <c r="IYC827" s="72"/>
      <c r="IYD827" s="72"/>
      <c r="IYE827" s="72"/>
      <c r="IYF827" s="72"/>
      <c r="IYG827" s="72"/>
      <c r="IYH827" s="72"/>
      <c r="IYI827" s="72"/>
      <c r="IYJ827" s="72"/>
      <c r="IYK827" s="72"/>
      <c r="IYL827" s="72"/>
      <c r="IYM827" s="72"/>
      <c r="IYN827" s="72"/>
      <c r="IYO827" s="72"/>
      <c r="IYP827" s="72"/>
      <c r="IYQ827" s="72"/>
      <c r="IYR827" s="72"/>
      <c r="IYS827" s="72"/>
      <c r="IYT827" s="72"/>
      <c r="IYU827" s="72"/>
      <c r="IYV827" s="72"/>
      <c r="IYW827" s="72"/>
      <c r="IYX827" s="72"/>
      <c r="IYY827" s="72"/>
      <c r="IYZ827" s="72"/>
      <c r="IZA827" s="72"/>
      <c r="IZB827" s="72"/>
      <c r="IZC827" s="72"/>
      <c r="IZD827" s="72"/>
      <c r="IZE827" s="72"/>
      <c r="IZF827" s="72"/>
      <c r="IZG827" s="72"/>
      <c r="IZH827" s="72"/>
      <c r="IZI827" s="72"/>
      <c r="IZJ827" s="72"/>
      <c r="IZK827" s="72"/>
      <c r="IZL827" s="72"/>
      <c r="IZM827" s="72"/>
      <c r="IZN827" s="72"/>
      <c r="IZO827" s="72"/>
      <c r="IZP827" s="72"/>
      <c r="IZQ827" s="72"/>
      <c r="IZR827" s="72"/>
      <c r="IZS827" s="72"/>
      <c r="IZT827" s="72"/>
      <c r="IZU827" s="72"/>
      <c r="IZV827" s="72"/>
      <c r="IZW827" s="72"/>
      <c r="IZX827" s="72"/>
      <c r="IZY827" s="72"/>
      <c r="IZZ827" s="72"/>
      <c r="JAA827" s="72"/>
      <c r="JAB827" s="72"/>
      <c r="JAC827" s="72"/>
      <c r="JAD827" s="72"/>
      <c r="JAE827" s="72"/>
      <c r="JAF827" s="72"/>
      <c r="JAG827" s="72"/>
      <c r="JAH827" s="72"/>
      <c r="JAI827" s="72"/>
      <c r="JAJ827" s="72"/>
      <c r="JAK827" s="72"/>
      <c r="JAL827" s="72"/>
      <c r="JAM827" s="72"/>
      <c r="JAN827" s="72"/>
      <c r="JAO827" s="72"/>
      <c r="JAP827" s="72"/>
      <c r="JAQ827" s="72"/>
      <c r="JAR827" s="72"/>
      <c r="JAS827" s="72"/>
      <c r="JAT827" s="72"/>
      <c r="JAU827" s="72"/>
      <c r="JAV827" s="72"/>
      <c r="JAW827" s="72"/>
      <c r="JAX827" s="72"/>
      <c r="JAY827" s="72"/>
      <c r="JAZ827" s="72"/>
      <c r="JBA827" s="72"/>
      <c r="JBB827" s="72"/>
      <c r="JBC827" s="72"/>
      <c r="JBD827" s="72"/>
      <c r="JBE827" s="72"/>
      <c r="JBF827" s="72"/>
      <c r="JBG827" s="72"/>
      <c r="JBH827" s="72"/>
      <c r="JBI827" s="72"/>
      <c r="JBJ827" s="72"/>
      <c r="JBK827" s="72"/>
      <c r="JBL827" s="72"/>
      <c r="JBM827" s="72"/>
      <c r="JBN827" s="72"/>
      <c r="JBO827" s="72"/>
      <c r="JBP827" s="72"/>
      <c r="JBQ827" s="72"/>
      <c r="JBR827" s="72"/>
      <c r="JBS827" s="72"/>
      <c r="JBT827" s="72"/>
      <c r="JBU827" s="72"/>
      <c r="JBV827" s="72"/>
      <c r="JBW827" s="72"/>
      <c r="JBX827" s="72"/>
      <c r="JBY827" s="72"/>
      <c r="JBZ827" s="72"/>
      <c r="JCA827" s="72"/>
      <c r="JCB827" s="72"/>
      <c r="JCC827" s="72"/>
      <c r="JCD827" s="72"/>
      <c r="JCE827" s="72"/>
      <c r="JCF827" s="72"/>
      <c r="JCG827" s="72"/>
      <c r="JCH827" s="72"/>
      <c r="JCI827" s="72"/>
      <c r="JCJ827" s="72"/>
      <c r="JCK827" s="72"/>
      <c r="JCL827" s="72"/>
      <c r="JCM827" s="72"/>
      <c r="JCN827" s="72"/>
      <c r="JCO827" s="72"/>
      <c r="JCP827" s="72"/>
      <c r="JCQ827" s="72"/>
      <c r="JCR827" s="72"/>
      <c r="JCS827" s="72"/>
      <c r="JCT827" s="72"/>
      <c r="JCU827" s="72"/>
      <c r="JCV827" s="72"/>
      <c r="JCW827" s="72"/>
      <c r="JCX827" s="72"/>
      <c r="JCY827" s="72"/>
      <c r="JCZ827" s="72"/>
      <c r="JDA827" s="72"/>
      <c r="JDB827" s="72"/>
      <c r="JDC827" s="72"/>
      <c r="JDD827" s="72"/>
      <c r="JDE827" s="72"/>
      <c r="JDF827" s="72"/>
      <c r="JDG827" s="72"/>
      <c r="JDH827" s="72"/>
      <c r="JDI827" s="72"/>
      <c r="JDJ827" s="72"/>
      <c r="JDK827" s="72"/>
      <c r="JDL827" s="72"/>
      <c r="JDM827" s="72"/>
      <c r="JDN827" s="72"/>
      <c r="JDO827" s="72"/>
      <c r="JDP827" s="72"/>
      <c r="JDQ827" s="72"/>
      <c r="JDR827" s="72"/>
      <c r="JDS827" s="72"/>
      <c r="JDT827" s="72"/>
      <c r="JDU827" s="72"/>
      <c r="JDV827" s="72"/>
      <c r="JDW827" s="72"/>
      <c r="JDX827" s="72"/>
      <c r="JDY827" s="72"/>
      <c r="JDZ827" s="72"/>
      <c r="JEA827" s="72"/>
      <c r="JEB827" s="72"/>
      <c r="JEC827" s="72"/>
      <c r="JED827" s="72"/>
      <c r="JEE827" s="72"/>
      <c r="JEF827" s="72"/>
      <c r="JEG827" s="72"/>
      <c r="JEH827" s="72"/>
      <c r="JEI827" s="72"/>
      <c r="JEJ827" s="72"/>
      <c r="JEK827" s="72"/>
      <c r="JEL827" s="72"/>
      <c r="JEM827" s="72"/>
      <c r="JEN827" s="72"/>
      <c r="JEO827" s="72"/>
      <c r="JEP827" s="72"/>
      <c r="JEQ827" s="72"/>
      <c r="JER827" s="72"/>
      <c r="JES827" s="72"/>
      <c r="JET827" s="72"/>
      <c r="JEU827" s="72"/>
      <c r="JEV827" s="72"/>
      <c r="JEW827" s="72"/>
      <c r="JEX827" s="72"/>
      <c r="JEY827" s="72"/>
      <c r="JEZ827" s="72"/>
      <c r="JFA827" s="72"/>
      <c r="JFB827" s="72"/>
      <c r="JFC827" s="72"/>
      <c r="JFD827" s="72"/>
      <c r="JFE827" s="72"/>
      <c r="JFF827" s="72"/>
      <c r="JFG827" s="72"/>
      <c r="JFH827" s="72"/>
      <c r="JFI827" s="72"/>
      <c r="JFJ827" s="72"/>
      <c r="JFK827" s="72"/>
      <c r="JFL827" s="72"/>
      <c r="JFM827" s="72"/>
      <c r="JFN827" s="72"/>
      <c r="JFO827" s="72"/>
      <c r="JFP827" s="72"/>
      <c r="JFQ827" s="72"/>
      <c r="JFR827" s="72"/>
      <c r="JFS827" s="72"/>
      <c r="JFT827" s="72"/>
      <c r="JFU827" s="72"/>
      <c r="JFV827" s="72"/>
      <c r="JFW827" s="72"/>
      <c r="JFX827" s="72"/>
      <c r="JFY827" s="72"/>
      <c r="JFZ827" s="72"/>
      <c r="JGA827" s="72"/>
      <c r="JGB827" s="72"/>
      <c r="JGC827" s="72"/>
      <c r="JGD827" s="72"/>
      <c r="JGE827" s="72"/>
      <c r="JGF827" s="72"/>
      <c r="JGG827" s="72"/>
      <c r="JGH827" s="72"/>
      <c r="JGI827" s="72"/>
      <c r="JGJ827" s="72"/>
      <c r="JGK827" s="72"/>
      <c r="JGL827" s="72"/>
      <c r="JGM827" s="72"/>
      <c r="JGN827" s="72"/>
      <c r="JGO827" s="72"/>
      <c r="JGP827" s="72"/>
      <c r="JGQ827" s="72"/>
      <c r="JGR827" s="72"/>
      <c r="JGS827" s="72"/>
      <c r="JGT827" s="72"/>
      <c r="JGU827" s="72"/>
      <c r="JGV827" s="72"/>
      <c r="JGW827" s="72"/>
      <c r="JGX827" s="72"/>
      <c r="JGY827" s="72"/>
      <c r="JGZ827" s="72"/>
      <c r="JHA827" s="72"/>
      <c r="JHB827" s="72"/>
      <c r="JHC827" s="72"/>
      <c r="JHD827" s="72"/>
      <c r="JHE827" s="72"/>
      <c r="JHF827" s="72"/>
      <c r="JHG827" s="72"/>
      <c r="JHH827" s="72"/>
      <c r="JHI827" s="72"/>
      <c r="JHJ827" s="72"/>
      <c r="JHK827" s="72"/>
      <c r="JHL827" s="72"/>
      <c r="JHM827" s="72"/>
      <c r="JHN827" s="72"/>
      <c r="JHO827" s="72"/>
      <c r="JHP827" s="72"/>
      <c r="JHQ827" s="72"/>
      <c r="JHR827" s="72"/>
      <c r="JHS827" s="72"/>
      <c r="JHT827" s="72"/>
      <c r="JHU827" s="72"/>
      <c r="JHV827" s="72"/>
      <c r="JHW827" s="72"/>
      <c r="JHX827" s="72"/>
      <c r="JHY827" s="72"/>
      <c r="JHZ827" s="72"/>
      <c r="JIA827" s="72"/>
      <c r="JIB827" s="72"/>
      <c r="JIC827" s="72"/>
      <c r="JID827" s="72"/>
      <c r="JIE827" s="72"/>
      <c r="JIF827" s="72"/>
      <c r="JIG827" s="72"/>
      <c r="JIH827" s="72"/>
      <c r="JII827" s="72"/>
      <c r="JIJ827" s="72"/>
      <c r="JIK827" s="72"/>
      <c r="JIL827" s="72"/>
      <c r="JIM827" s="72"/>
      <c r="JIN827" s="72"/>
      <c r="JIO827" s="72"/>
      <c r="JIP827" s="72"/>
      <c r="JIQ827" s="72"/>
      <c r="JIR827" s="72"/>
      <c r="JIS827" s="72"/>
      <c r="JIT827" s="72"/>
      <c r="JIU827" s="72"/>
      <c r="JIV827" s="72"/>
      <c r="JIW827" s="72"/>
      <c r="JIX827" s="72"/>
      <c r="JIY827" s="72"/>
      <c r="JIZ827" s="72"/>
      <c r="JJA827" s="72"/>
      <c r="JJB827" s="72"/>
      <c r="JJC827" s="72"/>
      <c r="JJD827" s="72"/>
      <c r="JJE827" s="72"/>
      <c r="JJF827" s="72"/>
      <c r="JJG827" s="72"/>
      <c r="JJH827" s="72"/>
      <c r="JJI827" s="72"/>
      <c r="JJJ827" s="72"/>
      <c r="JJK827" s="72"/>
      <c r="JJL827" s="72"/>
      <c r="JJM827" s="72"/>
      <c r="JJN827" s="72"/>
      <c r="JJO827" s="72"/>
      <c r="JJP827" s="72"/>
      <c r="JJQ827" s="72"/>
      <c r="JJR827" s="72"/>
      <c r="JJS827" s="72"/>
      <c r="JJT827" s="72"/>
      <c r="JJU827" s="72"/>
      <c r="JJV827" s="72"/>
      <c r="JJW827" s="72"/>
      <c r="JJX827" s="72"/>
      <c r="JJY827" s="72"/>
      <c r="JJZ827" s="72"/>
      <c r="JKA827" s="72"/>
      <c r="JKB827" s="72"/>
      <c r="JKC827" s="72"/>
      <c r="JKD827" s="72"/>
      <c r="JKE827" s="72"/>
      <c r="JKF827" s="72"/>
      <c r="JKG827" s="72"/>
      <c r="JKH827" s="72"/>
      <c r="JKI827" s="72"/>
      <c r="JKJ827" s="72"/>
      <c r="JKK827" s="72"/>
      <c r="JKL827" s="72"/>
      <c r="JKM827" s="72"/>
      <c r="JKN827" s="72"/>
      <c r="JKO827" s="72"/>
      <c r="JKP827" s="72"/>
      <c r="JKQ827" s="72"/>
      <c r="JKR827" s="72"/>
      <c r="JKS827" s="72"/>
      <c r="JKT827" s="72"/>
      <c r="JKU827" s="72"/>
      <c r="JKV827" s="72"/>
      <c r="JKW827" s="72"/>
      <c r="JKX827" s="72"/>
      <c r="JKY827" s="72"/>
      <c r="JKZ827" s="72"/>
      <c r="JLA827" s="72"/>
      <c r="JLB827" s="72"/>
      <c r="JLC827" s="72"/>
      <c r="JLD827" s="72"/>
      <c r="JLE827" s="72"/>
      <c r="JLF827" s="72"/>
      <c r="JLG827" s="72"/>
      <c r="JLH827" s="72"/>
      <c r="JLI827" s="72"/>
      <c r="JLJ827" s="72"/>
      <c r="JLK827" s="72"/>
      <c r="JLL827" s="72"/>
      <c r="JLM827" s="72"/>
      <c r="JLN827" s="72"/>
      <c r="JLO827" s="72"/>
      <c r="JLP827" s="72"/>
      <c r="JLQ827" s="72"/>
      <c r="JLR827" s="72"/>
      <c r="JLS827" s="72"/>
      <c r="JLT827" s="72"/>
      <c r="JLU827" s="72"/>
      <c r="JLV827" s="72"/>
      <c r="JLW827" s="72"/>
      <c r="JLX827" s="72"/>
      <c r="JLY827" s="72"/>
      <c r="JLZ827" s="72"/>
      <c r="JMA827" s="72"/>
      <c r="JMB827" s="72"/>
      <c r="JMC827" s="72"/>
      <c r="JMD827" s="72"/>
      <c r="JME827" s="72"/>
      <c r="JMF827" s="72"/>
      <c r="JMG827" s="72"/>
      <c r="JMH827" s="72"/>
      <c r="JMI827" s="72"/>
      <c r="JMJ827" s="72"/>
      <c r="JMK827" s="72"/>
      <c r="JML827" s="72"/>
      <c r="JMM827" s="72"/>
      <c r="JMN827" s="72"/>
      <c r="JMO827" s="72"/>
      <c r="JMP827" s="72"/>
      <c r="JMQ827" s="72"/>
      <c r="JMR827" s="72"/>
      <c r="JMS827" s="72"/>
      <c r="JMT827" s="72"/>
      <c r="JMU827" s="72"/>
      <c r="JMV827" s="72"/>
      <c r="JMW827" s="72"/>
      <c r="JMX827" s="72"/>
      <c r="JMY827" s="72"/>
      <c r="JMZ827" s="72"/>
      <c r="JNA827" s="72"/>
      <c r="JNB827" s="72"/>
      <c r="JNC827" s="72"/>
      <c r="JND827" s="72"/>
      <c r="JNE827" s="72"/>
      <c r="JNF827" s="72"/>
      <c r="JNG827" s="72"/>
      <c r="JNH827" s="72"/>
      <c r="JNI827" s="72"/>
      <c r="JNJ827" s="72"/>
      <c r="JNK827" s="72"/>
      <c r="JNL827" s="72"/>
      <c r="JNM827" s="72"/>
      <c r="JNN827" s="72"/>
      <c r="JNO827" s="72"/>
      <c r="JNP827" s="72"/>
      <c r="JNQ827" s="72"/>
      <c r="JNR827" s="72"/>
      <c r="JNS827" s="72"/>
      <c r="JNT827" s="72"/>
      <c r="JNU827" s="72"/>
      <c r="JNV827" s="72"/>
      <c r="JNW827" s="72"/>
      <c r="JNX827" s="72"/>
      <c r="JNY827" s="72"/>
      <c r="JNZ827" s="72"/>
      <c r="JOA827" s="72"/>
      <c r="JOB827" s="72"/>
      <c r="JOC827" s="72"/>
      <c r="JOD827" s="72"/>
      <c r="JOE827" s="72"/>
      <c r="JOF827" s="72"/>
      <c r="JOG827" s="72"/>
      <c r="JOH827" s="72"/>
      <c r="JOI827" s="72"/>
      <c r="JOJ827" s="72"/>
      <c r="JOK827" s="72"/>
      <c r="JOL827" s="72"/>
      <c r="JOM827" s="72"/>
      <c r="JON827" s="72"/>
      <c r="JOO827" s="72"/>
      <c r="JOP827" s="72"/>
      <c r="JOQ827" s="72"/>
      <c r="JOR827" s="72"/>
      <c r="JOS827" s="72"/>
      <c r="JOT827" s="72"/>
      <c r="JOU827" s="72"/>
      <c r="JOV827" s="72"/>
      <c r="JOW827" s="72"/>
      <c r="JOX827" s="72"/>
      <c r="JOY827" s="72"/>
      <c r="JOZ827" s="72"/>
      <c r="JPA827" s="72"/>
      <c r="JPB827" s="72"/>
      <c r="JPC827" s="72"/>
      <c r="JPD827" s="72"/>
      <c r="JPE827" s="72"/>
      <c r="JPF827" s="72"/>
      <c r="JPG827" s="72"/>
      <c r="JPH827" s="72"/>
      <c r="JPI827" s="72"/>
      <c r="JPJ827" s="72"/>
      <c r="JPK827" s="72"/>
      <c r="JPL827" s="72"/>
      <c r="JPM827" s="72"/>
      <c r="JPN827" s="72"/>
      <c r="JPO827" s="72"/>
      <c r="JPP827" s="72"/>
      <c r="JPQ827" s="72"/>
      <c r="JPR827" s="72"/>
      <c r="JPS827" s="72"/>
      <c r="JPT827" s="72"/>
      <c r="JPU827" s="72"/>
      <c r="JPV827" s="72"/>
      <c r="JPW827" s="72"/>
      <c r="JPX827" s="72"/>
      <c r="JPY827" s="72"/>
      <c r="JPZ827" s="72"/>
      <c r="JQA827" s="72"/>
      <c r="JQB827" s="72"/>
      <c r="JQC827" s="72"/>
      <c r="JQD827" s="72"/>
      <c r="JQE827" s="72"/>
      <c r="JQF827" s="72"/>
      <c r="JQG827" s="72"/>
      <c r="JQH827" s="72"/>
      <c r="JQI827" s="72"/>
      <c r="JQJ827" s="72"/>
      <c r="JQK827" s="72"/>
      <c r="JQL827" s="72"/>
      <c r="JQM827" s="72"/>
      <c r="JQN827" s="72"/>
      <c r="JQO827" s="72"/>
      <c r="JQP827" s="72"/>
      <c r="JQQ827" s="72"/>
      <c r="JQR827" s="72"/>
      <c r="JQS827" s="72"/>
      <c r="JQT827" s="72"/>
      <c r="JQU827" s="72"/>
      <c r="JQV827" s="72"/>
      <c r="JQW827" s="72"/>
      <c r="JQX827" s="72"/>
      <c r="JQY827" s="72"/>
      <c r="JQZ827" s="72"/>
      <c r="JRA827" s="72"/>
      <c r="JRB827" s="72"/>
      <c r="JRC827" s="72"/>
      <c r="JRD827" s="72"/>
      <c r="JRE827" s="72"/>
      <c r="JRF827" s="72"/>
      <c r="JRG827" s="72"/>
      <c r="JRH827" s="72"/>
      <c r="JRI827" s="72"/>
      <c r="JRJ827" s="72"/>
      <c r="JRK827" s="72"/>
      <c r="JRL827" s="72"/>
      <c r="JRM827" s="72"/>
      <c r="JRN827" s="72"/>
      <c r="JRO827" s="72"/>
      <c r="JRP827" s="72"/>
      <c r="JRQ827" s="72"/>
      <c r="JRR827" s="72"/>
      <c r="JRS827" s="72"/>
      <c r="JRT827" s="72"/>
      <c r="JRU827" s="72"/>
      <c r="JRV827" s="72"/>
      <c r="JRW827" s="72"/>
      <c r="JRX827" s="72"/>
      <c r="JRY827" s="72"/>
      <c r="JRZ827" s="72"/>
      <c r="JSA827" s="72"/>
      <c r="JSB827" s="72"/>
      <c r="JSC827" s="72"/>
      <c r="JSD827" s="72"/>
      <c r="JSE827" s="72"/>
      <c r="JSF827" s="72"/>
      <c r="JSG827" s="72"/>
      <c r="JSH827" s="72"/>
      <c r="JSI827" s="72"/>
      <c r="JSJ827" s="72"/>
      <c r="JSK827" s="72"/>
      <c r="JSL827" s="72"/>
      <c r="JSM827" s="72"/>
      <c r="JSN827" s="72"/>
      <c r="JSO827" s="72"/>
      <c r="JSP827" s="72"/>
      <c r="JSQ827" s="72"/>
      <c r="JSR827" s="72"/>
      <c r="JSS827" s="72"/>
      <c r="JST827" s="72"/>
      <c r="JSU827" s="72"/>
      <c r="JSV827" s="72"/>
      <c r="JSW827" s="72"/>
      <c r="JSX827" s="72"/>
      <c r="JSY827" s="72"/>
      <c r="JSZ827" s="72"/>
      <c r="JTA827" s="72"/>
      <c r="JTB827" s="72"/>
      <c r="JTC827" s="72"/>
      <c r="JTD827" s="72"/>
      <c r="JTE827" s="72"/>
      <c r="JTF827" s="72"/>
      <c r="JTG827" s="72"/>
      <c r="JTH827" s="72"/>
      <c r="JTI827" s="72"/>
      <c r="JTJ827" s="72"/>
      <c r="JTK827" s="72"/>
      <c r="JTL827" s="72"/>
      <c r="JTM827" s="72"/>
      <c r="JTN827" s="72"/>
      <c r="JTO827" s="72"/>
      <c r="JTP827" s="72"/>
      <c r="JTQ827" s="72"/>
      <c r="JTR827" s="72"/>
      <c r="JTS827" s="72"/>
      <c r="JTT827" s="72"/>
      <c r="JTU827" s="72"/>
      <c r="JTV827" s="72"/>
      <c r="JTW827" s="72"/>
      <c r="JTX827" s="72"/>
      <c r="JTY827" s="72"/>
      <c r="JTZ827" s="72"/>
      <c r="JUA827" s="72"/>
      <c r="JUB827" s="72"/>
      <c r="JUC827" s="72"/>
      <c r="JUD827" s="72"/>
      <c r="JUE827" s="72"/>
      <c r="JUF827" s="72"/>
      <c r="JUG827" s="72"/>
      <c r="JUH827" s="72"/>
      <c r="JUI827" s="72"/>
      <c r="JUJ827" s="72"/>
      <c r="JUK827" s="72"/>
      <c r="JUL827" s="72"/>
      <c r="JUM827" s="72"/>
      <c r="JUN827" s="72"/>
      <c r="JUO827" s="72"/>
      <c r="JUP827" s="72"/>
      <c r="JUQ827" s="72"/>
      <c r="JUR827" s="72"/>
      <c r="JUS827" s="72"/>
      <c r="JUT827" s="72"/>
      <c r="JUU827" s="72"/>
      <c r="JUV827" s="72"/>
      <c r="JUW827" s="72"/>
      <c r="JUX827" s="72"/>
      <c r="JUY827" s="72"/>
      <c r="JUZ827" s="72"/>
      <c r="JVA827" s="72"/>
      <c r="JVB827" s="72"/>
      <c r="JVC827" s="72"/>
      <c r="JVD827" s="72"/>
      <c r="JVE827" s="72"/>
      <c r="JVF827" s="72"/>
      <c r="JVG827" s="72"/>
      <c r="JVH827" s="72"/>
      <c r="JVI827" s="72"/>
      <c r="JVJ827" s="72"/>
      <c r="JVK827" s="72"/>
      <c r="JVL827" s="72"/>
      <c r="JVM827" s="72"/>
      <c r="JVN827" s="72"/>
      <c r="JVO827" s="72"/>
      <c r="JVP827" s="72"/>
      <c r="JVQ827" s="72"/>
      <c r="JVR827" s="72"/>
      <c r="JVS827" s="72"/>
      <c r="JVT827" s="72"/>
      <c r="JVU827" s="72"/>
      <c r="JVV827" s="72"/>
      <c r="JVW827" s="72"/>
      <c r="JVX827" s="72"/>
      <c r="JVY827" s="72"/>
      <c r="JVZ827" s="72"/>
      <c r="JWA827" s="72"/>
      <c r="JWB827" s="72"/>
      <c r="JWC827" s="72"/>
      <c r="JWD827" s="72"/>
      <c r="JWE827" s="72"/>
      <c r="JWF827" s="72"/>
      <c r="JWG827" s="72"/>
      <c r="JWH827" s="72"/>
      <c r="JWI827" s="72"/>
      <c r="JWJ827" s="72"/>
      <c r="JWK827" s="72"/>
      <c r="JWL827" s="72"/>
      <c r="JWM827" s="72"/>
      <c r="JWN827" s="72"/>
      <c r="JWO827" s="72"/>
      <c r="JWP827" s="72"/>
      <c r="JWQ827" s="72"/>
      <c r="JWR827" s="72"/>
      <c r="JWS827" s="72"/>
      <c r="JWT827" s="72"/>
      <c r="JWU827" s="72"/>
      <c r="JWV827" s="72"/>
      <c r="JWW827" s="72"/>
      <c r="JWX827" s="72"/>
      <c r="JWY827" s="72"/>
      <c r="JWZ827" s="72"/>
      <c r="JXA827" s="72"/>
      <c r="JXB827" s="72"/>
      <c r="JXC827" s="72"/>
      <c r="JXD827" s="72"/>
      <c r="JXE827" s="72"/>
      <c r="JXF827" s="72"/>
      <c r="JXG827" s="72"/>
      <c r="JXH827" s="72"/>
      <c r="JXI827" s="72"/>
      <c r="JXJ827" s="72"/>
      <c r="JXK827" s="72"/>
      <c r="JXL827" s="72"/>
      <c r="JXM827" s="72"/>
      <c r="JXN827" s="72"/>
      <c r="JXO827" s="72"/>
      <c r="JXP827" s="72"/>
      <c r="JXQ827" s="72"/>
      <c r="JXR827" s="72"/>
      <c r="JXS827" s="72"/>
      <c r="JXT827" s="72"/>
      <c r="JXU827" s="72"/>
      <c r="JXV827" s="72"/>
      <c r="JXW827" s="72"/>
      <c r="JXX827" s="72"/>
      <c r="JXY827" s="72"/>
      <c r="JXZ827" s="72"/>
      <c r="JYA827" s="72"/>
      <c r="JYB827" s="72"/>
      <c r="JYC827" s="72"/>
      <c r="JYD827" s="72"/>
      <c r="JYE827" s="72"/>
      <c r="JYF827" s="72"/>
      <c r="JYG827" s="72"/>
      <c r="JYH827" s="72"/>
      <c r="JYI827" s="72"/>
      <c r="JYJ827" s="72"/>
      <c r="JYK827" s="72"/>
      <c r="JYL827" s="72"/>
      <c r="JYM827" s="72"/>
      <c r="JYN827" s="72"/>
      <c r="JYO827" s="72"/>
      <c r="JYP827" s="72"/>
      <c r="JYQ827" s="72"/>
      <c r="JYR827" s="72"/>
      <c r="JYS827" s="72"/>
      <c r="JYT827" s="72"/>
      <c r="JYU827" s="72"/>
      <c r="JYV827" s="72"/>
      <c r="JYW827" s="72"/>
      <c r="JYX827" s="72"/>
      <c r="JYY827" s="72"/>
      <c r="JYZ827" s="72"/>
      <c r="JZA827" s="72"/>
      <c r="JZB827" s="72"/>
      <c r="JZC827" s="72"/>
      <c r="JZD827" s="72"/>
      <c r="JZE827" s="72"/>
      <c r="JZF827" s="72"/>
      <c r="JZG827" s="72"/>
      <c r="JZH827" s="72"/>
      <c r="JZI827" s="72"/>
      <c r="JZJ827" s="72"/>
      <c r="JZK827" s="72"/>
      <c r="JZL827" s="72"/>
      <c r="JZM827" s="72"/>
      <c r="JZN827" s="72"/>
      <c r="JZO827" s="72"/>
      <c r="JZP827" s="72"/>
      <c r="JZQ827" s="72"/>
      <c r="JZR827" s="72"/>
      <c r="JZS827" s="72"/>
      <c r="JZT827" s="72"/>
      <c r="JZU827" s="72"/>
      <c r="JZV827" s="72"/>
      <c r="JZW827" s="72"/>
      <c r="JZX827" s="72"/>
      <c r="JZY827" s="72"/>
      <c r="JZZ827" s="72"/>
      <c r="KAA827" s="72"/>
      <c r="KAB827" s="72"/>
      <c r="KAC827" s="72"/>
      <c r="KAD827" s="72"/>
      <c r="KAE827" s="72"/>
      <c r="KAF827" s="72"/>
      <c r="KAG827" s="72"/>
      <c r="KAH827" s="72"/>
      <c r="KAI827" s="72"/>
      <c r="KAJ827" s="72"/>
      <c r="KAK827" s="72"/>
      <c r="KAL827" s="72"/>
      <c r="KAM827" s="72"/>
      <c r="KAN827" s="72"/>
      <c r="KAO827" s="72"/>
      <c r="KAP827" s="72"/>
      <c r="KAQ827" s="72"/>
      <c r="KAR827" s="72"/>
      <c r="KAS827" s="72"/>
      <c r="KAT827" s="72"/>
      <c r="KAU827" s="72"/>
      <c r="KAV827" s="72"/>
      <c r="KAW827" s="72"/>
      <c r="KAX827" s="72"/>
      <c r="KAY827" s="72"/>
      <c r="KAZ827" s="72"/>
      <c r="KBA827" s="72"/>
      <c r="KBB827" s="72"/>
      <c r="KBC827" s="72"/>
      <c r="KBD827" s="72"/>
      <c r="KBE827" s="72"/>
      <c r="KBF827" s="72"/>
      <c r="KBG827" s="72"/>
      <c r="KBH827" s="72"/>
      <c r="KBI827" s="72"/>
      <c r="KBJ827" s="72"/>
      <c r="KBK827" s="72"/>
      <c r="KBL827" s="72"/>
      <c r="KBM827" s="72"/>
      <c r="KBN827" s="72"/>
      <c r="KBO827" s="72"/>
      <c r="KBP827" s="72"/>
      <c r="KBQ827" s="72"/>
      <c r="KBR827" s="72"/>
      <c r="KBS827" s="72"/>
      <c r="KBT827" s="72"/>
      <c r="KBU827" s="72"/>
      <c r="KBV827" s="72"/>
      <c r="KBW827" s="72"/>
      <c r="KBX827" s="72"/>
      <c r="KBY827" s="72"/>
      <c r="KBZ827" s="72"/>
      <c r="KCA827" s="72"/>
      <c r="KCB827" s="72"/>
      <c r="KCC827" s="72"/>
      <c r="KCD827" s="72"/>
      <c r="KCE827" s="72"/>
      <c r="KCF827" s="72"/>
      <c r="KCG827" s="72"/>
      <c r="KCH827" s="72"/>
      <c r="KCI827" s="72"/>
      <c r="KCJ827" s="72"/>
      <c r="KCK827" s="72"/>
      <c r="KCL827" s="72"/>
      <c r="KCM827" s="72"/>
      <c r="KCN827" s="72"/>
      <c r="KCO827" s="72"/>
      <c r="KCP827" s="72"/>
      <c r="KCQ827" s="72"/>
      <c r="KCR827" s="72"/>
      <c r="KCS827" s="72"/>
      <c r="KCT827" s="72"/>
      <c r="KCU827" s="72"/>
      <c r="KCV827" s="72"/>
      <c r="KCW827" s="72"/>
      <c r="KCX827" s="72"/>
      <c r="KCY827" s="72"/>
      <c r="KCZ827" s="72"/>
      <c r="KDA827" s="72"/>
      <c r="KDB827" s="72"/>
      <c r="KDC827" s="72"/>
      <c r="KDD827" s="72"/>
      <c r="KDE827" s="72"/>
      <c r="KDF827" s="72"/>
      <c r="KDG827" s="72"/>
      <c r="KDH827" s="72"/>
      <c r="KDI827" s="72"/>
      <c r="KDJ827" s="72"/>
      <c r="KDK827" s="72"/>
      <c r="KDL827" s="72"/>
      <c r="KDM827" s="72"/>
      <c r="KDN827" s="72"/>
      <c r="KDO827" s="72"/>
      <c r="KDP827" s="72"/>
      <c r="KDQ827" s="72"/>
      <c r="KDR827" s="72"/>
      <c r="KDS827" s="72"/>
      <c r="KDT827" s="72"/>
      <c r="KDU827" s="72"/>
      <c r="KDV827" s="72"/>
      <c r="KDW827" s="72"/>
      <c r="KDX827" s="72"/>
      <c r="KDY827" s="72"/>
      <c r="KDZ827" s="72"/>
      <c r="KEA827" s="72"/>
      <c r="KEB827" s="72"/>
      <c r="KEC827" s="72"/>
      <c r="KED827" s="72"/>
      <c r="KEE827" s="72"/>
      <c r="KEF827" s="72"/>
      <c r="KEG827" s="72"/>
      <c r="KEH827" s="72"/>
      <c r="KEI827" s="72"/>
      <c r="KEJ827" s="72"/>
      <c r="KEK827" s="72"/>
      <c r="KEL827" s="72"/>
      <c r="KEM827" s="72"/>
      <c r="KEN827" s="72"/>
      <c r="KEO827" s="72"/>
      <c r="KEP827" s="72"/>
      <c r="KEQ827" s="72"/>
      <c r="KER827" s="72"/>
      <c r="KES827" s="72"/>
      <c r="KET827" s="72"/>
      <c r="KEU827" s="72"/>
      <c r="KEV827" s="72"/>
      <c r="KEW827" s="72"/>
      <c r="KEX827" s="72"/>
      <c r="KEY827" s="72"/>
      <c r="KEZ827" s="72"/>
      <c r="KFA827" s="72"/>
      <c r="KFB827" s="72"/>
      <c r="KFC827" s="72"/>
      <c r="KFD827" s="72"/>
      <c r="KFE827" s="72"/>
      <c r="KFF827" s="72"/>
      <c r="KFG827" s="72"/>
      <c r="KFH827" s="72"/>
      <c r="KFI827" s="72"/>
      <c r="KFJ827" s="72"/>
      <c r="KFK827" s="72"/>
      <c r="KFL827" s="72"/>
      <c r="KFM827" s="72"/>
      <c r="KFN827" s="72"/>
      <c r="KFO827" s="72"/>
      <c r="KFP827" s="72"/>
      <c r="KFQ827" s="72"/>
      <c r="KFR827" s="72"/>
      <c r="KFS827" s="72"/>
      <c r="KFT827" s="72"/>
      <c r="KFU827" s="72"/>
      <c r="KFV827" s="72"/>
      <c r="KFW827" s="72"/>
      <c r="KFX827" s="72"/>
      <c r="KFY827" s="72"/>
      <c r="KFZ827" s="72"/>
      <c r="KGA827" s="72"/>
      <c r="KGB827" s="72"/>
      <c r="KGC827" s="72"/>
      <c r="KGD827" s="72"/>
      <c r="KGE827" s="72"/>
      <c r="KGF827" s="72"/>
      <c r="KGG827" s="72"/>
      <c r="KGH827" s="72"/>
      <c r="KGI827" s="72"/>
      <c r="KGJ827" s="72"/>
      <c r="KGK827" s="72"/>
      <c r="KGL827" s="72"/>
      <c r="KGM827" s="72"/>
      <c r="KGN827" s="72"/>
      <c r="KGO827" s="72"/>
      <c r="KGP827" s="72"/>
      <c r="KGQ827" s="72"/>
      <c r="KGR827" s="72"/>
      <c r="KGS827" s="72"/>
      <c r="KGT827" s="72"/>
      <c r="KGU827" s="72"/>
      <c r="KGV827" s="72"/>
      <c r="KGW827" s="72"/>
      <c r="KGX827" s="72"/>
      <c r="KGY827" s="72"/>
      <c r="KGZ827" s="72"/>
      <c r="KHA827" s="72"/>
      <c r="KHB827" s="72"/>
      <c r="KHC827" s="72"/>
      <c r="KHD827" s="72"/>
      <c r="KHE827" s="72"/>
      <c r="KHF827" s="72"/>
      <c r="KHG827" s="72"/>
      <c r="KHH827" s="72"/>
      <c r="KHI827" s="72"/>
      <c r="KHJ827" s="72"/>
      <c r="KHK827" s="72"/>
      <c r="KHL827" s="72"/>
      <c r="KHM827" s="72"/>
      <c r="KHN827" s="72"/>
      <c r="KHO827" s="72"/>
      <c r="KHP827" s="72"/>
      <c r="KHQ827" s="72"/>
      <c r="KHR827" s="72"/>
      <c r="KHS827" s="72"/>
      <c r="KHT827" s="72"/>
      <c r="KHU827" s="72"/>
      <c r="KHV827" s="72"/>
      <c r="KHW827" s="72"/>
      <c r="KHX827" s="72"/>
      <c r="KHY827" s="72"/>
      <c r="KHZ827" s="72"/>
      <c r="KIA827" s="72"/>
      <c r="KIB827" s="72"/>
      <c r="KIC827" s="72"/>
      <c r="KID827" s="72"/>
      <c r="KIE827" s="72"/>
      <c r="KIF827" s="72"/>
      <c r="KIG827" s="72"/>
      <c r="KIH827" s="72"/>
      <c r="KII827" s="72"/>
      <c r="KIJ827" s="72"/>
      <c r="KIK827" s="72"/>
      <c r="KIL827" s="72"/>
      <c r="KIM827" s="72"/>
      <c r="KIN827" s="72"/>
      <c r="KIO827" s="72"/>
      <c r="KIP827" s="72"/>
      <c r="KIQ827" s="72"/>
      <c r="KIR827" s="72"/>
      <c r="KIS827" s="72"/>
      <c r="KIT827" s="72"/>
      <c r="KIU827" s="72"/>
      <c r="KIV827" s="72"/>
      <c r="KIW827" s="72"/>
      <c r="KIX827" s="72"/>
      <c r="KIY827" s="72"/>
      <c r="KIZ827" s="72"/>
      <c r="KJA827" s="72"/>
      <c r="KJB827" s="72"/>
      <c r="KJC827" s="72"/>
      <c r="KJD827" s="72"/>
      <c r="KJE827" s="72"/>
      <c r="KJF827" s="72"/>
      <c r="KJG827" s="72"/>
      <c r="KJH827" s="72"/>
      <c r="KJI827" s="72"/>
      <c r="KJJ827" s="72"/>
      <c r="KJK827" s="72"/>
      <c r="KJL827" s="72"/>
      <c r="KJM827" s="72"/>
      <c r="KJN827" s="72"/>
      <c r="KJO827" s="72"/>
      <c r="KJP827" s="72"/>
      <c r="KJQ827" s="72"/>
      <c r="KJR827" s="72"/>
      <c r="KJS827" s="72"/>
      <c r="KJT827" s="72"/>
      <c r="KJU827" s="72"/>
      <c r="KJV827" s="72"/>
      <c r="KJW827" s="72"/>
      <c r="KJX827" s="72"/>
      <c r="KJY827" s="72"/>
      <c r="KJZ827" s="72"/>
      <c r="KKA827" s="72"/>
      <c r="KKB827" s="72"/>
      <c r="KKC827" s="72"/>
      <c r="KKD827" s="72"/>
      <c r="KKE827" s="72"/>
      <c r="KKF827" s="72"/>
      <c r="KKG827" s="72"/>
      <c r="KKH827" s="72"/>
      <c r="KKI827" s="72"/>
      <c r="KKJ827" s="72"/>
      <c r="KKK827" s="72"/>
      <c r="KKL827" s="72"/>
      <c r="KKM827" s="72"/>
      <c r="KKN827" s="72"/>
      <c r="KKO827" s="72"/>
      <c r="KKP827" s="72"/>
      <c r="KKQ827" s="72"/>
      <c r="KKR827" s="72"/>
      <c r="KKS827" s="72"/>
      <c r="KKT827" s="72"/>
      <c r="KKU827" s="72"/>
      <c r="KKV827" s="72"/>
      <c r="KKW827" s="72"/>
      <c r="KKX827" s="72"/>
      <c r="KKY827" s="72"/>
      <c r="KKZ827" s="72"/>
      <c r="KLA827" s="72"/>
      <c r="KLB827" s="72"/>
      <c r="KLC827" s="72"/>
      <c r="KLD827" s="72"/>
      <c r="KLE827" s="72"/>
      <c r="KLF827" s="72"/>
      <c r="KLG827" s="72"/>
      <c r="KLH827" s="72"/>
      <c r="KLI827" s="72"/>
      <c r="KLJ827" s="72"/>
      <c r="KLK827" s="72"/>
      <c r="KLL827" s="72"/>
      <c r="KLM827" s="72"/>
      <c r="KLN827" s="72"/>
      <c r="KLO827" s="72"/>
      <c r="KLP827" s="72"/>
      <c r="KLQ827" s="72"/>
      <c r="KLR827" s="72"/>
      <c r="KLS827" s="72"/>
      <c r="KLT827" s="72"/>
      <c r="KLU827" s="72"/>
      <c r="KLV827" s="72"/>
      <c r="KLW827" s="72"/>
      <c r="KLX827" s="72"/>
      <c r="KLY827" s="72"/>
      <c r="KLZ827" s="72"/>
      <c r="KMA827" s="72"/>
      <c r="KMB827" s="72"/>
      <c r="KMC827" s="72"/>
      <c r="KMD827" s="72"/>
      <c r="KME827" s="72"/>
      <c r="KMF827" s="72"/>
      <c r="KMG827" s="72"/>
      <c r="KMH827" s="72"/>
      <c r="KMI827" s="72"/>
      <c r="KMJ827" s="72"/>
      <c r="KMK827" s="72"/>
      <c r="KML827" s="72"/>
      <c r="KMM827" s="72"/>
      <c r="KMN827" s="72"/>
      <c r="KMO827" s="72"/>
      <c r="KMP827" s="72"/>
      <c r="KMQ827" s="72"/>
      <c r="KMR827" s="72"/>
      <c r="KMS827" s="72"/>
      <c r="KMT827" s="72"/>
      <c r="KMU827" s="72"/>
      <c r="KMV827" s="72"/>
      <c r="KMW827" s="72"/>
      <c r="KMX827" s="72"/>
      <c r="KMY827" s="72"/>
      <c r="KMZ827" s="72"/>
      <c r="KNA827" s="72"/>
      <c r="KNB827" s="72"/>
      <c r="KNC827" s="72"/>
      <c r="KND827" s="72"/>
      <c r="KNE827" s="72"/>
      <c r="KNF827" s="72"/>
      <c r="KNG827" s="72"/>
      <c r="KNH827" s="72"/>
      <c r="KNI827" s="72"/>
      <c r="KNJ827" s="72"/>
      <c r="KNK827" s="72"/>
      <c r="KNL827" s="72"/>
      <c r="KNM827" s="72"/>
      <c r="KNN827" s="72"/>
      <c r="KNO827" s="72"/>
      <c r="KNP827" s="72"/>
      <c r="KNQ827" s="72"/>
      <c r="KNR827" s="72"/>
      <c r="KNS827" s="72"/>
      <c r="KNT827" s="72"/>
      <c r="KNU827" s="72"/>
      <c r="KNV827" s="72"/>
      <c r="KNW827" s="72"/>
      <c r="KNX827" s="72"/>
      <c r="KNY827" s="72"/>
      <c r="KNZ827" s="72"/>
      <c r="KOA827" s="72"/>
      <c r="KOB827" s="72"/>
      <c r="KOC827" s="72"/>
      <c r="KOD827" s="72"/>
      <c r="KOE827" s="72"/>
      <c r="KOF827" s="72"/>
      <c r="KOG827" s="72"/>
      <c r="KOH827" s="72"/>
      <c r="KOI827" s="72"/>
      <c r="KOJ827" s="72"/>
      <c r="KOK827" s="72"/>
      <c r="KOL827" s="72"/>
      <c r="KOM827" s="72"/>
      <c r="KON827" s="72"/>
      <c r="KOO827" s="72"/>
      <c r="KOP827" s="72"/>
      <c r="KOQ827" s="72"/>
      <c r="KOR827" s="72"/>
      <c r="KOS827" s="72"/>
      <c r="KOT827" s="72"/>
      <c r="KOU827" s="72"/>
      <c r="KOV827" s="72"/>
      <c r="KOW827" s="72"/>
      <c r="KOX827" s="72"/>
      <c r="KOY827" s="72"/>
      <c r="KOZ827" s="72"/>
      <c r="KPA827" s="72"/>
      <c r="KPB827" s="72"/>
      <c r="KPC827" s="72"/>
      <c r="KPD827" s="72"/>
      <c r="KPE827" s="72"/>
      <c r="KPF827" s="72"/>
      <c r="KPG827" s="72"/>
      <c r="KPH827" s="72"/>
      <c r="KPI827" s="72"/>
      <c r="KPJ827" s="72"/>
      <c r="KPK827" s="72"/>
      <c r="KPL827" s="72"/>
      <c r="KPM827" s="72"/>
      <c r="KPN827" s="72"/>
      <c r="KPO827" s="72"/>
      <c r="KPP827" s="72"/>
      <c r="KPQ827" s="72"/>
      <c r="KPR827" s="72"/>
      <c r="KPS827" s="72"/>
      <c r="KPT827" s="72"/>
      <c r="KPU827" s="72"/>
      <c r="KPV827" s="72"/>
      <c r="KPW827" s="72"/>
      <c r="KPX827" s="72"/>
      <c r="KPY827" s="72"/>
      <c r="KPZ827" s="72"/>
      <c r="KQA827" s="72"/>
      <c r="KQB827" s="72"/>
      <c r="KQC827" s="72"/>
      <c r="KQD827" s="72"/>
      <c r="KQE827" s="72"/>
      <c r="KQF827" s="72"/>
      <c r="KQG827" s="72"/>
      <c r="KQH827" s="72"/>
      <c r="KQI827" s="72"/>
      <c r="KQJ827" s="72"/>
      <c r="KQK827" s="72"/>
      <c r="KQL827" s="72"/>
      <c r="KQM827" s="72"/>
      <c r="KQN827" s="72"/>
      <c r="KQO827" s="72"/>
      <c r="KQP827" s="72"/>
      <c r="KQQ827" s="72"/>
      <c r="KQR827" s="72"/>
      <c r="KQS827" s="72"/>
      <c r="KQT827" s="72"/>
      <c r="KQU827" s="72"/>
      <c r="KQV827" s="72"/>
      <c r="KQW827" s="72"/>
      <c r="KQX827" s="72"/>
      <c r="KQY827" s="72"/>
      <c r="KQZ827" s="72"/>
      <c r="KRA827" s="72"/>
      <c r="KRB827" s="72"/>
      <c r="KRC827" s="72"/>
      <c r="KRD827" s="72"/>
      <c r="KRE827" s="72"/>
      <c r="KRF827" s="72"/>
      <c r="KRG827" s="72"/>
      <c r="KRH827" s="72"/>
      <c r="KRI827" s="72"/>
      <c r="KRJ827" s="72"/>
      <c r="KRK827" s="72"/>
      <c r="KRL827" s="72"/>
      <c r="KRM827" s="72"/>
      <c r="KRN827" s="72"/>
      <c r="KRO827" s="72"/>
      <c r="KRP827" s="72"/>
      <c r="KRQ827" s="72"/>
      <c r="KRR827" s="72"/>
      <c r="KRS827" s="72"/>
      <c r="KRT827" s="72"/>
      <c r="KRU827" s="72"/>
      <c r="KRV827" s="72"/>
      <c r="KRW827" s="72"/>
      <c r="KRX827" s="72"/>
      <c r="KRY827" s="72"/>
      <c r="KRZ827" s="72"/>
      <c r="KSA827" s="72"/>
      <c r="KSB827" s="72"/>
      <c r="KSC827" s="72"/>
      <c r="KSD827" s="72"/>
      <c r="KSE827" s="72"/>
      <c r="KSF827" s="72"/>
      <c r="KSG827" s="72"/>
      <c r="KSH827" s="72"/>
      <c r="KSI827" s="72"/>
      <c r="KSJ827" s="72"/>
      <c r="KSK827" s="72"/>
      <c r="KSL827" s="72"/>
      <c r="KSM827" s="72"/>
      <c r="KSN827" s="72"/>
      <c r="KSO827" s="72"/>
      <c r="KSP827" s="72"/>
      <c r="KSQ827" s="72"/>
      <c r="KSR827" s="72"/>
      <c r="KSS827" s="72"/>
      <c r="KST827" s="72"/>
      <c r="KSU827" s="72"/>
      <c r="KSV827" s="72"/>
      <c r="KSW827" s="72"/>
      <c r="KSX827" s="72"/>
      <c r="KSY827" s="72"/>
      <c r="KSZ827" s="72"/>
      <c r="KTA827" s="72"/>
      <c r="KTB827" s="72"/>
      <c r="KTC827" s="72"/>
      <c r="KTD827" s="72"/>
      <c r="KTE827" s="72"/>
      <c r="KTF827" s="72"/>
      <c r="KTG827" s="72"/>
      <c r="KTH827" s="72"/>
      <c r="KTI827" s="72"/>
      <c r="KTJ827" s="72"/>
      <c r="KTK827" s="72"/>
      <c r="KTL827" s="72"/>
      <c r="KTM827" s="72"/>
      <c r="KTN827" s="72"/>
      <c r="KTO827" s="72"/>
      <c r="KTP827" s="72"/>
      <c r="KTQ827" s="72"/>
      <c r="KTR827" s="72"/>
      <c r="KTS827" s="72"/>
      <c r="KTT827" s="72"/>
      <c r="KTU827" s="72"/>
      <c r="KTV827" s="72"/>
      <c r="KTW827" s="72"/>
      <c r="KTX827" s="72"/>
      <c r="KTY827" s="72"/>
      <c r="KTZ827" s="72"/>
      <c r="KUA827" s="72"/>
      <c r="KUB827" s="72"/>
      <c r="KUC827" s="72"/>
      <c r="KUD827" s="72"/>
      <c r="KUE827" s="72"/>
      <c r="KUF827" s="72"/>
      <c r="KUG827" s="72"/>
      <c r="KUH827" s="72"/>
      <c r="KUI827" s="72"/>
      <c r="KUJ827" s="72"/>
      <c r="KUK827" s="72"/>
      <c r="KUL827" s="72"/>
      <c r="KUM827" s="72"/>
      <c r="KUN827" s="72"/>
      <c r="KUO827" s="72"/>
      <c r="KUP827" s="72"/>
      <c r="KUQ827" s="72"/>
      <c r="KUR827" s="72"/>
      <c r="KUS827" s="72"/>
      <c r="KUT827" s="72"/>
      <c r="KUU827" s="72"/>
      <c r="KUV827" s="72"/>
      <c r="KUW827" s="72"/>
      <c r="KUX827" s="72"/>
      <c r="KUY827" s="72"/>
      <c r="KUZ827" s="72"/>
      <c r="KVA827" s="72"/>
      <c r="KVB827" s="72"/>
      <c r="KVC827" s="72"/>
      <c r="KVD827" s="72"/>
      <c r="KVE827" s="72"/>
      <c r="KVF827" s="72"/>
      <c r="KVG827" s="72"/>
      <c r="KVH827" s="72"/>
      <c r="KVI827" s="72"/>
      <c r="KVJ827" s="72"/>
      <c r="KVK827" s="72"/>
      <c r="KVL827" s="72"/>
      <c r="KVM827" s="72"/>
      <c r="KVN827" s="72"/>
      <c r="KVO827" s="72"/>
      <c r="KVP827" s="72"/>
      <c r="KVQ827" s="72"/>
      <c r="KVR827" s="72"/>
      <c r="KVS827" s="72"/>
      <c r="KVT827" s="72"/>
      <c r="KVU827" s="72"/>
      <c r="KVV827" s="72"/>
      <c r="KVW827" s="72"/>
      <c r="KVX827" s="72"/>
      <c r="KVY827" s="72"/>
      <c r="KVZ827" s="72"/>
      <c r="KWA827" s="72"/>
      <c r="KWB827" s="72"/>
      <c r="KWC827" s="72"/>
      <c r="KWD827" s="72"/>
      <c r="KWE827" s="72"/>
      <c r="KWF827" s="72"/>
      <c r="KWG827" s="72"/>
      <c r="KWH827" s="72"/>
      <c r="KWI827" s="72"/>
      <c r="KWJ827" s="72"/>
      <c r="KWK827" s="72"/>
      <c r="KWL827" s="72"/>
      <c r="KWM827" s="72"/>
      <c r="KWN827" s="72"/>
      <c r="KWO827" s="72"/>
      <c r="KWP827" s="72"/>
      <c r="KWQ827" s="72"/>
      <c r="KWR827" s="72"/>
      <c r="KWS827" s="72"/>
      <c r="KWT827" s="72"/>
      <c r="KWU827" s="72"/>
      <c r="KWV827" s="72"/>
      <c r="KWW827" s="72"/>
      <c r="KWX827" s="72"/>
      <c r="KWY827" s="72"/>
      <c r="KWZ827" s="72"/>
      <c r="KXA827" s="72"/>
      <c r="KXB827" s="72"/>
      <c r="KXC827" s="72"/>
      <c r="KXD827" s="72"/>
      <c r="KXE827" s="72"/>
      <c r="KXF827" s="72"/>
      <c r="KXG827" s="72"/>
      <c r="KXH827" s="72"/>
      <c r="KXI827" s="72"/>
      <c r="KXJ827" s="72"/>
      <c r="KXK827" s="72"/>
      <c r="KXL827" s="72"/>
      <c r="KXM827" s="72"/>
      <c r="KXN827" s="72"/>
      <c r="KXO827" s="72"/>
      <c r="KXP827" s="72"/>
      <c r="KXQ827" s="72"/>
      <c r="KXR827" s="72"/>
      <c r="KXS827" s="72"/>
      <c r="KXT827" s="72"/>
      <c r="KXU827" s="72"/>
      <c r="KXV827" s="72"/>
      <c r="KXW827" s="72"/>
      <c r="KXX827" s="72"/>
      <c r="KXY827" s="72"/>
      <c r="KXZ827" s="72"/>
      <c r="KYA827" s="72"/>
      <c r="KYB827" s="72"/>
      <c r="KYC827" s="72"/>
      <c r="KYD827" s="72"/>
      <c r="KYE827" s="72"/>
      <c r="KYF827" s="72"/>
      <c r="KYG827" s="72"/>
      <c r="KYH827" s="72"/>
      <c r="KYI827" s="72"/>
      <c r="KYJ827" s="72"/>
      <c r="KYK827" s="72"/>
      <c r="KYL827" s="72"/>
      <c r="KYM827" s="72"/>
      <c r="KYN827" s="72"/>
      <c r="KYO827" s="72"/>
      <c r="KYP827" s="72"/>
      <c r="KYQ827" s="72"/>
      <c r="KYR827" s="72"/>
      <c r="KYS827" s="72"/>
      <c r="KYT827" s="72"/>
      <c r="KYU827" s="72"/>
      <c r="KYV827" s="72"/>
      <c r="KYW827" s="72"/>
      <c r="KYX827" s="72"/>
      <c r="KYY827" s="72"/>
      <c r="KYZ827" s="72"/>
      <c r="KZA827" s="72"/>
      <c r="KZB827" s="72"/>
      <c r="KZC827" s="72"/>
      <c r="KZD827" s="72"/>
      <c r="KZE827" s="72"/>
      <c r="KZF827" s="72"/>
      <c r="KZG827" s="72"/>
      <c r="KZH827" s="72"/>
      <c r="KZI827" s="72"/>
      <c r="KZJ827" s="72"/>
      <c r="KZK827" s="72"/>
      <c r="KZL827" s="72"/>
      <c r="KZM827" s="72"/>
      <c r="KZN827" s="72"/>
      <c r="KZO827" s="72"/>
      <c r="KZP827" s="72"/>
      <c r="KZQ827" s="72"/>
      <c r="KZR827" s="72"/>
      <c r="KZS827" s="72"/>
      <c r="KZT827" s="72"/>
      <c r="KZU827" s="72"/>
      <c r="KZV827" s="72"/>
      <c r="KZW827" s="72"/>
      <c r="KZX827" s="72"/>
      <c r="KZY827" s="72"/>
      <c r="KZZ827" s="72"/>
      <c r="LAA827" s="72"/>
      <c r="LAB827" s="72"/>
      <c r="LAC827" s="72"/>
      <c r="LAD827" s="72"/>
      <c r="LAE827" s="72"/>
      <c r="LAF827" s="72"/>
      <c r="LAG827" s="72"/>
      <c r="LAH827" s="72"/>
      <c r="LAI827" s="72"/>
      <c r="LAJ827" s="72"/>
      <c r="LAK827" s="72"/>
      <c r="LAL827" s="72"/>
      <c r="LAM827" s="72"/>
      <c r="LAN827" s="72"/>
      <c r="LAO827" s="72"/>
      <c r="LAP827" s="72"/>
      <c r="LAQ827" s="72"/>
      <c r="LAR827" s="72"/>
      <c r="LAS827" s="72"/>
      <c r="LAT827" s="72"/>
      <c r="LAU827" s="72"/>
      <c r="LAV827" s="72"/>
      <c r="LAW827" s="72"/>
      <c r="LAX827" s="72"/>
      <c r="LAY827" s="72"/>
      <c r="LAZ827" s="72"/>
      <c r="LBA827" s="72"/>
      <c r="LBB827" s="72"/>
      <c r="LBC827" s="72"/>
      <c r="LBD827" s="72"/>
      <c r="LBE827" s="72"/>
      <c r="LBF827" s="72"/>
      <c r="LBG827" s="72"/>
      <c r="LBH827" s="72"/>
      <c r="LBI827" s="72"/>
      <c r="LBJ827" s="72"/>
      <c r="LBK827" s="72"/>
      <c r="LBL827" s="72"/>
      <c r="LBM827" s="72"/>
      <c r="LBN827" s="72"/>
      <c r="LBO827" s="72"/>
      <c r="LBP827" s="72"/>
      <c r="LBQ827" s="72"/>
      <c r="LBR827" s="72"/>
      <c r="LBS827" s="72"/>
      <c r="LBT827" s="72"/>
      <c r="LBU827" s="72"/>
      <c r="LBV827" s="72"/>
      <c r="LBW827" s="72"/>
      <c r="LBX827" s="72"/>
      <c r="LBY827" s="72"/>
      <c r="LBZ827" s="72"/>
      <c r="LCA827" s="72"/>
      <c r="LCB827" s="72"/>
      <c r="LCC827" s="72"/>
      <c r="LCD827" s="72"/>
      <c r="LCE827" s="72"/>
      <c r="LCF827" s="72"/>
      <c r="LCG827" s="72"/>
      <c r="LCH827" s="72"/>
      <c r="LCI827" s="72"/>
      <c r="LCJ827" s="72"/>
      <c r="LCK827" s="72"/>
      <c r="LCL827" s="72"/>
      <c r="LCM827" s="72"/>
      <c r="LCN827" s="72"/>
      <c r="LCO827" s="72"/>
      <c r="LCP827" s="72"/>
      <c r="LCQ827" s="72"/>
      <c r="LCR827" s="72"/>
      <c r="LCS827" s="72"/>
      <c r="LCT827" s="72"/>
      <c r="LCU827" s="72"/>
      <c r="LCV827" s="72"/>
      <c r="LCW827" s="72"/>
      <c r="LCX827" s="72"/>
      <c r="LCY827" s="72"/>
      <c r="LCZ827" s="72"/>
      <c r="LDA827" s="72"/>
      <c r="LDB827" s="72"/>
      <c r="LDC827" s="72"/>
      <c r="LDD827" s="72"/>
      <c r="LDE827" s="72"/>
      <c r="LDF827" s="72"/>
      <c r="LDG827" s="72"/>
      <c r="LDH827" s="72"/>
      <c r="LDI827" s="72"/>
      <c r="LDJ827" s="72"/>
      <c r="LDK827" s="72"/>
      <c r="LDL827" s="72"/>
      <c r="LDM827" s="72"/>
      <c r="LDN827" s="72"/>
      <c r="LDO827" s="72"/>
      <c r="LDP827" s="72"/>
      <c r="LDQ827" s="72"/>
      <c r="LDR827" s="72"/>
      <c r="LDS827" s="72"/>
      <c r="LDT827" s="72"/>
      <c r="LDU827" s="72"/>
      <c r="LDV827" s="72"/>
      <c r="LDW827" s="72"/>
      <c r="LDX827" s="72"/>
      <c r="LDY827" s="72"/>
      <c r="LDZ827" s="72"/>
      <c r="LEA827" s="72"/>
      <c r="LEB827" s="72"/>
      <c r="LEC827" s="72"/>
      <c r="LED827" s="72"/>
      <c r="LEE827" s="72"/>
      <c r="LEF827" s="72"/>
      <c r="LEG827" s="72"/>
      <c r="LEH827" s="72"/>
      <c r="LEI827" s="72"/>
      <c r="LEJ827" s="72"/>
      <c r="LEK827" s="72"/>
      <c r="LEL827" s="72"/>
      <c r="LEM827" s="72"/>
      <c r="LEN827" s="72"/>
      <c r="LEO827" s="72"/>
      <c r="LEP827" s="72"/>
      <c r="LEQ827" s="72"/>
      <c r="LER827" s="72"/>
      <c r="LES827" s="72"/>
      <c r="LET827" s="72"/>
      <c r="LEU827" s="72"/>
      <c r="LEV827" s="72"/>
      <c r="LEW827" s="72"/>
      <c r="LEX827" s="72"/>
      <c r="LEY827" s="72"/>
      <c r="LEZ827" s="72"/>
      <c r="LFA827" s="72"/>
      <c r="LFB827" s="72"/>
      <c r="LFC827" s="72"/>
      <c r="LFD827" s="72"/>
      <c r="LFE827" s="72"/>
      <c r="LFF827" s="72"/>
      <c r="LFG827" s="72"/>
      <c r="LFH827" s="72"/>
      <c r="LFI827" s="72"/>
      <c r="LFJ827" s="72"/>
      <c r="LFK827" s="72"/>
      <c r="LFL827" s="72"/>
      <c r="LFM827" s="72"/>
      <c r="LFN827" s="72"/>
      <c r="LFO827" s="72"/>
      <c r="LFP827" s="72"/>
      <c r="LFQ827" s="72"/>
      <c r="LFR827" s="72"/>
      <c r="LFS827" s="72"/>
      <c r="LFT827" s="72"/>
      <c r="LFU827" s="72"/>
      <c r="LFV827" s="72"/>
      <c r="LFW827" s="72"/>
      <c r="LFX827" s="72"/>
      <c r="LFY827" s="72"/>
      <c r="LFZ827" s="72"/>
      <c r="LGA827" s="72"/>
      <c r="LGB827" s="72"/>
      <c r="LGC827" s="72"/>
      <c r="LGD827" s="72"/>
      <c r="LGE827" s="72"/>
      <c r="LGF827" s="72"/>
      <c r="LGG827" s="72"/>
      <c r="LGH827" s="72"/>
      <c r="LGI827" s="72"/>
      <c r="LGJ827" s="72"/>
      <c r="LGK827" s="72"/>
      <c r="LGL827" s="72"/>
      <c r="LGM827" s="72"/>
      <c r="LGN827" s="72"/>
      <c r="LGO827" s="72"/>
      <c r="LGP827" s="72"/>
      <c r="LGQ827" s="72"/>
      <c r="LGR827" s="72"/>
      <c r="LGS827" s="72"/>
      <c r="LGT827" s="72"/>
      <c r="LGU827" s="72"/>
      <c r="LGV827" s="72"/>
      <c r="LGW827" s="72"/>
      <c r="LGX827" s="72"/>
      <c r="LGY827" s="72"/>
      <c r="LGZ827" s="72"/>
      <c r="LHA827" s="72"/>
      <c r="LHB827" s="72"/>
      <c r="LHC827" s="72"/>
      <c r="LHD827" s="72"/>
      <c r="LHE827" s="72"/>
      <c r="LHF827" s="72"/>
      <c r="LHG827" s="72"/>
      <c r="LHH827" s="72"/>
      <c r="LHI827" s="72"/>
      <c r="LHJ827" s="72"/>
      <c r="LHK827" s="72"/>
      <c r="LHL827" s="72"/>
      <c r="LHM827" s="72"/>
      <c r="LHN827" s="72"/>
      <c r="LHO827" s="72"/>
      <c r="LHP827" s="72"/>
      <c r="LHQ827" s="72"/>
      <c r="LHR827" s="72"/>
      <c r="LHS827" s="72"/>
      <c r="LHT827" s="72"/>
      <c r="LHU827" s="72"/>
      <c r="LHV827" s="72"/>
      <c r="LHW827" s="72"/>
      <c r="LHX827" s="72"/>
      <c r="LHY827" s="72"/>
      <c r="LHZ827" s="72"/>
      <c r="LIA827" s="72"/>
      <c r="LIB827" s="72"/>
      <c r="LIC827" s="72"/>
      <c r="LID827" s="72"/>
      <c r="LIE827" s="72"/>
      <c r="LIF827" s="72"/>
      <c r="LIG827" s="72"/>
      <c r="LIH827" s="72"/>
      <c r="LII827" s="72"/>
      <c r="LIJ827" s="72"/>
      <c r="LIK827" s="72"/>
      <c r="LIL827" s="72"/>
      <c r="LIM827" s="72"/>
      <c r="LIN827" s="72"/>
      <c r="LIO827" s="72"/>
      <c r="LIP827" s="72"/>
      <c r="LIQ827" s="72"/>
      <c r="LIR827" s="72"/>
      <c r="LIS827" s="72"/>
      <c r="LIT827" s="72"/>
      <c r="LIU827" s="72"/>
      <c r="LIV827" s="72"/>
      <c r="LIW827" s="72"/>
      <c r="LIX827" s="72"/>
      <c r="LIY827" s="72"/>
      <c r="LIZ827" s="72"/>
      <c r="LJA827" s="72"/>
      <c r="LJB827" s="72"/>
      <c r="LJC827" s="72"/>
      <c r="LJD827" s="72"/>
      <c r="LJE827" s="72"/>
      <c r="LJF827" s="72"/>
      <c r="LJG827" s="72"/>
      <c r="LJH827" s="72"/>
      <c r="LJI827" s="72"/>
      <c r="LJJ827" s="72"/>
      <c r="LJK827" s="72"/>
      <c r="LJL827" s="72"/>
      <c r="LJM827" s="72"/>
      <c r="LJN827" s="72"/>
      <c r="LJO827" s="72"/>
      <c r="LJP827" s="72"/>
      <c r="LJQ827" s="72"/>
      <c r="LJR827" s="72"/>
      <c r="LJS827" s="72"/>
      <c r="LJT827" s="72"/>
      <c r="LJU827" s="72"/>
      <c r="LJV827" s="72"/>
      <c r="LJW827" s="72"/>
      <c r="LJX827" s="72"/>
      <c r="LJY827" s="72"/>
      <c r="LJZ827" s="72"/>
      <c r="LKA827" s="72"/>
      <c r="LKB827" s="72"/>
      <c r="LKC827" s="72"/>
      <c r="LKD827" s="72"/>
      <c r="LKE827" s="72"/>
      <c r="LKF827" s="72"/>
      <c r="LKG827" s="72"/>
      <c r="LKH827" s="72"/>
      <c r="LKI827" s="72"/>
      <c r="LKJ827" s="72"/>
      <c r="LKK827" s="72"/>
      <c r="LKL827" s="72"/>
      <c r="LKM827" s="72"/>
      <c r="LKN827" s="72"/>
      <c r="LKO827" s="72"/>
      <c r="LKP827" s="72"/>
      <c r="LKQ827" s="72"/>
      <c r="LKR827" s="72"/>
      <c r="LKS827" s="72"/>
      <c r="LKT827" s="72"/>
      <c r="LKU827" s="72"/>
      <c r="LKV827" s="72"/>
      <c r="LKW827" s="72"/>
      <c r="LKX827" s="72"/>
      <c r="LKY827" s="72"/>
      <c r="LKZ827" s="72"/>
      <c r="LLA827" s="72"/>
      <c r="LLB827" s="72"/>
      <c r="LLC827" s="72"/>
      <c r="LLD827" s="72"/>
      <c r="LLE827" s="72"/>
      <c r="LLF827" s="72"/>
      <c r="LLG827" s="72"/>
      <c r="LLH827" s="72"/>
      <c r="LLI827" s="72"/>
      <c r="LLJ827" s="72"/>
      <c r="LLK827" s="72"/>
      <c r="LLL827" s="72"/>
      <c r="LLM827" s="72"/>
      <c r="LLN827" s="72"/>
      <c r="LLO827" s="72"/>
      <c r="LLP827" s="72"/>
      <c r="LLQ827" s="72"/>
      <c r="LLR827" s="72"/>
      <c r="LLS827" s="72"/>
      <c r="LLT827" s="72"/>
      <c r="LLU827" s="72"/>
      <c r="LLV827" s="72"/>
      <c r="LLW827" s="72"/>
      <c r="LLX827" s="72"/>
      <c r="LLY827" s="72"/>
      <c r="LLZ827" s="72"/>
      <c r="LMA827" s="72"/>
      <c r="LMB827" s="72"/>
      <c r="LMC827" s="72"/>
      <c r="LMD827" s="72"/>
      <c r="LME827" s="72"/>
      <c r="LMF827" s="72"/>
      <c r="LMG827" s="72"/>
      <c r="LMH827" s="72"/>
      <c r="LMI827" s="72"/>
      <c r="LMJ827" s="72"/>
      <c r="LMK827" s="72"/>
      <c r="LML827" s="72"/>
      <c r="LMM827" s="72"/>
      <c r="LMN827" s="72"/>
      <c r="LMO827" s="72"/>
      <c r="LMP827" s="72"/>
      <c r="LMQ827" s="72"/>
      <c r="LMR827" s="72"/>
      <c r="LMS827" s="72"/>
      <c r="LMT827" s="72"/>
      <c r="LMU827" s="72"/>
      <c r="LMV827" s="72"/>
      <c r="LMW827" s="72"/>
      <c r="LMX827" s="72"/>
      <c r="LMY827" s="72"/>
      <c r="LMZ827" s="72"/>
      <c r="LNA827" s="72"/>
      <c r="LNB827" s="72"/>
      <c r="LNC827" s="72"/>
      <c r="LND827" s="72"/>
      <c r="LNE827" s="72"/>
      <c r="LNF827" s="72"/>
      <c r="LNG827" s="72"/>
      <c r="LNH827" s="72"/>
      <c r="LNI827" s="72"/>
      <c r="LNJ827" s="72"/>
      <c r="LNK827" s="72"/>
      <c r="LNL827" s="72"/>
      <c r="LNM827" s="72"/>
      <c r="LNN827" s="72"/>
      <c r="LNO827" s="72"/>
      <c r="LNP827" s="72"/>
      <c r="LNQ827" s="72"/>
      <c r="LNR827" s="72"/>
      <c r="LNS827" s="72"/>
      <c r="LNT827" s="72"/>
      <c r="LNU827" s="72"/>
      <c r="LNV827" s="72"/>
      <c r="LNW827" s="72"/>
      <c r="LNX827" s="72"/>
      <c r="LNY827" s="72"/>
      <c r="LNZ827" s="72"/>
      <c r="LOA827" s="72"/>
      <c r="LOB827" s="72"/>
      <c r="LOC827" s="72"/>
      <c r="LOD827" s="72"/>
      <c r="LOE827" s="72"/>
      <c r="LOF827" s="72"/>
      <c r="LOG827" s="72"/>
      <c r="LOH827" s="72"/>
      <c r="LOI827" s="72"/>
      <c r="LOJ827" s="72"/>
      <c r="LOK827" s="72"/>
      <c r="LOL827" s="72"/>
      <c r="LOM827" s="72"/>
      <c r="LON827" s="72"/>
      <c r="LOO827" s="72"/>
      <c r="LOP827" s="72"/>
      <c r="LOQ827" s="72"/>
      <c r="LOR827" s="72"/>
      <c r="LOS827" s="72"/>
      <c r="LOT827" s="72"/>
      <c r="LOU827" s="72"/>
      <c r="LOV827" s="72"/>
      <c r="LOW827" s="72"/>
      <c r="LOX827" s="72"/>
      <c r="LOY827" s="72"/>
      <c r="LOZ827" s="72"/>
      <c r="LPA827" s="72"/>
      <c r="LPB827" s="72"/>
      <c r="LPC827" s="72"/>
      <c r="LPD827" s="72"/>
      <c r="LPE827" s="72"/>
      <c r="LPF827" s="72"/>
      <c r="LPG827" s="72"/>
      <c r="LPH827" s="72"/>
      <c r="LPI827" s="72"/>
      <c r="LPJ827" s="72"/>
      <c r="LPK827" s="72"/>
      <c r="LPL827" s="72"/>
      <c r="LPM827" s="72"/>
      <c r="LPN827" s="72"/>
      <c r="LPO827" s="72"/>
      <c r="LPP827" s="72"/>
      <c r="LPQ827" s="72"/>
      <c r="LPR827" s="72"/>
      <c r="LPS827" s="72"/>
      <c r="LPT827" s="72"/>
      <c r="LPU827" s="72"/>
      <c r="LPV827" s="72"/>
      <c r="LPW827" s="72"/>
      <c r="LPX827" s="72"/>
      <c r="LPY827" s="72"/>
      <c r="LPZ827" s="72"/>
      <c r="LQA827" s="72"/>
      <c r="LQB827" s="72"/>
      <c r="LQC827" s="72"/>
      <c r="LQD827" s="72"/>
      <c r="LQE827" s="72"/>
      <c r="LQF827" s="72"/>
      <c r="LQG827" s="72"/>
      <c r="LQH827" s="72"/>
      <c r="LQI827" s="72"/>
      <c r="LQJ827" s="72"/>
      <c r="LQK827" s="72"/>
      <c r="LQL827" s="72"/>
      <c r="LQM827" s="72"/>
      <c r="LQN827" s="72"/>
      <c r="LQO827" s="72"/>
      <c r="LQP827" s="72"/>
      <c r="LQQ827" s="72"/>
      <c r="LQR827" s="72"/>
      <c r="LQS827" s="72"/>
      <c r="LQT827" s="72"/>
      <c r="LQU827" s="72"/>
      <c r="LQV827" s="72"/>
      <c r="LQW827" s="72"/>
      <c r="LQX827" s="72"/>
      <c r="LQY827" s="72"/>
      <c r="LQZ827" s="72"/>
      <c r="LRA827" s="72"/>
      <c r="LRB827" s="72"/>
      <c r="LRC827" s="72"/>
      <c r="LRD827" s="72"/>
      <c r="LRE827" s="72"/>
      <c r="LRF827" s="72"/>
      <c r="LRG827" s="72"/>
      <c r="LRH827" s="72"/>
      <c r="LRI827" s="72"/>
      <c r="LRJ827" s="72"/>
      <c r="LRK827" s="72"/>
      <c r="LRL827" s="72"/>
      <c r="LRM827" s="72"/>
      <c r="LRN827" s="72"/>
      <c r="LRO827" s="72"/>
      <c r="LRP827" s="72"/>
      <c r="LRQ827" s="72"/>
      <c r="LRR827" s="72"/>
      <c r="LRS827" s="72"/>
      <c r="LRT827" s="72"/>
      <c r="LRU827" s="72"/>
      <c r="LRV827" s="72"/>
      <c r="LRW827" s="72"/>
      <c r="LRX827" s="72"/>
      <c r="LRY827" s="72"/>
      <c r="LRZ827" s="72"/>
      <c r="LSA827" s="72"/>
      <c r="LSB827" s="72"/>
      <c r="LSC827" s="72"/>
      <c r="LSD827" s="72"/>
      <c r="LSE827" s="72"/>
      <c r="LSF827" s="72"/>
      <c r="LSG827" s="72"/>
      <c r="LSH827" s="72"/>
      <c r="LSI827" s="72"/>
      <c r="LSJ827" s="72"/>
      <c r="LSK827" s="72"/>
      <c r="LSL827" s="72"/>
      <c r="LSM827" s="72"/>
      <c r="LSN827" s="72"/>
      <c r="LSO827" s="72"/>
      <c r="LSP827" s="72"/>
      <c r="LSQ827" s="72"/>
      <c r="LSR827" s="72"/>
      <c r="LSS827" s="72"/>
      <c r="LST827" s="72"/>
      <c r="LSU827" s="72"/>
      <c r="LSV827" s="72"/>
      <c r="LSW827" s="72"/>
      <c r="LSX827" s="72"/>
      <c r="LSY827" s="72"/>
      <c r="LSZ827" s="72"/>
      <c r="LTA827" s="72"/>
      <c r="LTB827" s="72"/>
      <c r="LTC827" s="72"/>
      <c r="LTD827" s="72"/>
      <c r="LTE827" s="72"/>
      <c r="LTF827" s="72"/>
      <c r="LTG827" s="72"/>
      <c r="LTH827" s="72"/>
      <c r="LTI827" s="72"/>
      <c r="LTJ827" s="72"/>
      <c r="LTK827" s="72"/>
      <c r="LTL827" s="72"/>
      <c r="LTM827" s="72"/>
      <c r="LTN827" s="72"/>
      <c r="LTO827" s="72"/>
      <c r="LTP827" s="72"/>
      <c r="LTQ827" s="72"/>
      <c r="LTR827" s="72"/>
      <c r="LTS827" s="72"/>
      <c r="LTT827" s="72"/>
      <c r="LTU827" s="72"/>
      <c r="LTV827" s="72"/>
      <c r="LTW827" s="72"/>
      <c r="LTX827" s="72"/>
      <c r="LTY827" s="72"/>
      <c r="LTZ827" s="72"/>
      <c r="LUA827" s="72"/>
      <c r="LUB827" s="72"/>
      <c r="LUC827" s="72"/>
      <c r="LUD827" s="72"/>
      <c r="LUE827" s="72"/>
      <c r="LUF827" s="72"/>
      <c r="LUG827" s="72"/>
      <c r="LUH827" s="72"/>
      <c r="LUI827" s="72"/>
      <c r="LUJ827" s="72"/>
      <c r="LUK827" s="72"/>
      <c r="LUL827" s="72"/>
      <c r="LUM827" s="72"/>
      <c r="LUN827" s="72"/>
      <c r="LUO827" s="72"/>
      <c r="LUP827" s="72"/>
      <c r="LUQ827" s="72"/>
      <c r="LUR827" s="72"/>
      <c r="LUS827" s="72"/>
      <c r="LUT827" s="72"/>
      <c r="LUU827" s="72"/>
      <c r="LUV827" s="72"/>
      <c r="LUW827" s="72"/>
      <c r="LUX827" s="72"/>
      <c r="LUY827" s="72"/>
      <c r="LUZ827" s="72"/>
      <c r="LVA827" s="72"/>
      <c r="LVB827" s="72"/>
      <c r="LVC827" s="72"/>
      <c r="LVD827" s="72"/>
      <c r="LVE827" s="72"/>
      <c r="LVF827" s="72"/>
      <c r="LVG827" s="72"/>
      <c r="LVH827" s="72"/>
      <c r="LVI827" s="72"/>
      <c r="LVJ827" s="72"/>
      <c r="LVK827" s="72"/>
      <c r="LVL827" s="72"/>
      <c r="LVM827" s="72"/>
      <c r="LVN827" s="72"/>
      <c r="LVO827" s="72"/>
      <c r="LVP827" s="72"/>
      <c r="LVQ827" s="72"/>
      <c r="LVR827" s="72"/>
      <c r="LVS827" s="72"/>
      <c r="LVT827" s="72"/>
      <c r="LVU827" s="72"/>
      <c r="LVV827" s="72"/>
      <c r="LVW827" s="72"/>
      <c r="LVX827" s="72"/>
      <c r="LVY827" s="72"/>
      <c r="LVZ827" s="72"/>
      <c r="LWA827" s="72"/>
      <c r="LWB827" s="72"/>
      <c r="LWC827" s="72"/>
      <c r="LWD827" s="72"/>
      <c r="LWE827" s="72"/>
      <c r="LWF827" s="72"/>
      <c r="LWG827" s="72"/>
      <c r="LWH827" s="72"/>
      <c r="LWI827" s="72"/>
      <c r="LWJ827" s="72"/>
      <c r="LWK827" s="72"/>
      <c r="LWL827" s="72"/>
      <c r="LWM827" s="72"/>
      <c r="LWN827" s="72"/>
      <c r="LWO827" s="72"/>
      <c r="LWP827" s="72"/>
      <c r="LWQ827" s="72"/>
      <c r="LWR827" s="72"/>
      <c r="LWS827" s="72"/>
      <c r="LWT827" s="72"/>
      <c r="LWU827" s="72"/>
      <c r="LWV827" s="72"/>
      <c r="LWW827" s="72"/>
      <c r="LWX827" s="72"/>
      <c r="LWY827" s="72"/>
      <c r="LWZ827" s="72"/>
      <c r="LXA827" s="72"/>
      <c r="LXB827" s="72"/>
      <c r="LXC827" s="72"/>
      <c r="LXD827" s="72"/>
      <c r="LXE827" s="72"/>
      <c r="LXF827" s="72"/>
      <c r="LXG827" s="72"/>
      <c r="LXH827" s="72"/>
      <c r="LXI827" s="72"/>
      <c r="LXJ827" s="72"/>
      <c r="LXK827" s="72"/>
      <c r="LXL827" s="72"/>
      <c r="LXM827" s="72"/>
      <c r="LXN827" s="72"/>
      <c r="LXO827" s="72"/>
      <c r="LXP827" s="72"/>
      <c r="LXQ827" s="72"/>
      <c r="LXR827" s="72"/>
      <c r="LXS827" s="72"/>
      <c r="LXT827" s="72"/>
      <c r="LXU827" s="72"/>
      <c r="LXV827" s="72"/>
      <c r="LXW827" s="72"/>
      <c r="LXX827" s="72"/>
      <c r="LXY827" s="72"/>
      <c r="LXZ827" s="72"/>
      <c r="LYA827" s="72"/>
      <c r="LYB827" s="72"/>
      <c r="LYC827" s="72"/>
      <c r="LYD827" s="72"/>
      <c r="LYE827" s="72"/>
      <c r="LYF827" s="72"/>
      <c r="LYG827" s="72"/>
      <c r="LYH827" s="72"/>
      <c r="LYI827" s="72"/>
      <c r="LYJ827" s="72"/>
      <c r="LYK827" s="72"/>
      <c r="LYL827" s="72"/>
      <c r="LYM827" s="72"/>
      <c r="LYN827" s="72"/>
      <c r="LYO827" s="72"/>
      <c r="LYP827" s="72"/>
      <c r="LYQ827" s="72"/>
      <c r="LYR827" s="72"/>
      <c r="LYS827" s="72"/>
      <c r="LYT827" s="72"/>
      <c r="LYU827" s="72"/>
      <c r="LYV827" s="72"/>
      <c r="LYW827" s="72"/>
      <c r="LYX827" s="72"/>
      <c r="LYY827" s="72"/>
      <c r="LYZ827" s="72"/>
      <c r="LZA827" s="72"/>
      <c r="LZB827" s="72"/>
      <c r="LZC827" s="72"/>
      <c r="LZD827" s="72"/>
      <c r="LZE827" s="72"/>
      <c r="LZF827" s="72"/>
      <c r="LZG827" s="72"/>
      <c r="LZH827" s="72"/>
      <c r="LZI827" s="72"/>
      <c r="LZJ827" s="72"/>
      <c r="LZK827" s="72"/>
      <c r="LZL827" s="72"/>
      <c r="LZM827" s="72"/>
      <c r="LZN827" s="72"/>
      <c r="LZO827" s="72"/>
      <c r="LZP827" s="72"/>
      <c r="LZQ827" s="72"/>
      <c r="LZR827" s="72"/>
      <c r="LZS827" s="72"/>
      <c r="LZT827" s="72"/>
      <c r="LZU827" s="72"/>
      <c r="LZV827" s="72"/>
      <c r="LZW827" s="72"/>
      <c r="LZX827" s="72"/>
      <c r="LZY827" s="72"/>
      <c r="LZZ827" s="72"/>
      <c r="MAA827" s="72"/>
      <c r="MAB827" s="72"/>
      <c r="MAC827" s="72"/>
      <c r="MAD827" s="72"/>
      <c r="MAE827" s="72"/>
      <c r="MAF827" s="72"/>
      <c r="MAG827" s="72"/>
      <c r="MAH827" s="72"/>
      <c r="MAI827" s="72"/>
      <c r="MAJ827" s="72"/>
      <c r="MAK827" s="72"/>
      <c r="MAL827" s="72"/>
      <c r="MAM827" s="72"/>
      <c r="MAN827" s="72"/>
      <c r="MAO827" s="72"/>
      <c r="MAP827" s="72"/>
      <c r="MAQ827" s="72"/>
      <c r="MAR827" s="72"/>
      <c r="MAS827" s="72"/>
      <c r="MAT827" s="72"/>
      <c r="MAU827" s="72"/>
      <c r="MAV827" s="72"/>
      <c r="MAW827" s="72"/>
      <c r="MAX827" s="72"/>
      <c r="MAY827" s="72"/>
      <c r="MAZ827" s="72"/>
      <c r="MBA827" s="72"/>
      <c r="MBB827" s="72"/>
      <c r="MBC827" s="72"/>
      <c r="MBD827" s="72"/>
      <c r="MBE827" s="72"/>
      <c r="MBF827" s="72"/>
      <c r="MBG827" s="72"/>
      <c r="MBH827" s="72"/>
      <c r="MBI827" s="72"/>
      <c r="MBJ827" s="72"/>
      <c r="MBK827" s="72"/>
      <c r="MBL827" s="72"/>
      <c r="MBM827" s="72"/>
      <c r="MBN827" s="72"/>
      <c r="MBO827" s="72"/>
      <c r="MBP827" s="72"/>
      <c r="MBQ827" s="72"/>
      <c r="MBR827" s="72"/>
      <c r="MBS827" s="72"/>
      <c r="MBT827" s="72"/>
      <c r="MBU827" s="72"/>
      <c r="MBV827" s="72"/>
      <c r="MBW827" s="72"/>
      <c r="MBX827" s="72"/>
      <c r="MBY827" s="72"/>
      <c r="MBZ827" s="72"/>
      <c r="MCA827" s="72"/>
      <c r="MCB827" s="72"/>
      <c r="MCC827" s="72"/>
      <c r="MCD827" s="72"/>
      <c r="MCE827" s="72"/>
      <c r="MCF827" s="72"/>
      <c r="MCG827" s="72"/>
      <c r="MCH827" s="72"/>
      <c r="MCI827" s="72"/>
      <c r="MCJ827" s="72"/>
      <c r="MCK827" s="72"/>
      <c r="MCL827" s="72"/>
      <c r="MCM827" s="72"/>
      <c r="MCN827" s="72"/>
      <c r="MCO827" s="72"/>
      <c r="MCP827" s="72"/>
      <c r="MCQ827" s="72"/>
      <c r="MCR827" s="72"/>
      <c r="MCS827" s="72"/>
      <c r="MCT827" s="72"/>
      <c r="MCU827" s="72"/>
      <c r="MCV827" s="72"/>
      <c r="MCW827" s="72"/>
      <c r="MCX827" s="72"/>
      <c r="MCY827" s="72"/>
      <c r="MCZ827" s="72"/>
      <c r="MDA827" s="72"/>
      <c r="MDB827" s="72"/>
      <c r="MDC827" s="72"/>
      <c r="MDD827" s="72"/>
      <c r="MDE827" s="72"/>
      <c r="MDF827" s="72"/>
      <c r="MDG827" s="72"/>
      <c r="MDH827" s="72"/>
      <c r="MDI827" s="72"/>
      <c r="MDJ827" s="72"/>
      <c r="MDK827" s="72"/>
      <c r="MDL827" s="72"/>
      <c r="MDM827" s="72"/>
      <c r="MDN827" s="72"/>
      <c r="MDO827" s="72"/>
      <c r="MDP827" s="72"/>
      <c r="MDQ827" s="72"/>
      <c r="MDR827" s="72"/>
      <c r="MDS827" s="72"/>
      <c r="MDT827" s="72"/>
      <c r="MDU827" s="72"/>
      <c r="MDV827" s="72"/>
      <c r="MDW827" s="72"/>
      <c r="MDX827" s="72"/>
      <c r="MDY827" s="72"/>
      <c r="MDZ827" s="72"/>
      <c r="MEA827" s="72"/>
      <c r="MEB827" s="72"/>
      <c r="MEC827" s="72"/>
      <c r="MED827" s="72"/>
      <c r="MEE827" s="72"/>
      <c r="MEF827" s="72"/>
      <c r="MEG827" s="72"/>
      <c r="MEH827" s="72"/>
      <c r="MEI827" s="72"/>
      <c r="MEJ827" s="72"/>
      <c r="MEK827" s="72"/>
      <c r="MEL827" s="72"/>
      <c r="MEM827" s="72"/>
      <c r="MEN827" s="72"/>
      <c r="MEO827" s="72"/>
      <c r="MEP827" s="72"/>
      <c r="MEQ827" s="72"/>
      <c r="MER827" s="72"/>
      <c r="MES827" s="72"/>
      <c r="MET827" s="72"/>
      <c r="MEU827" s="72"/>
      <c r="MEV827" s="72"/>
      <c r="MEW827" s="72"/>
      <c r="MEX827" s="72"/>
      <c r="MEY827" s="72"/>
      <c r="MEZ827" s="72"/>
      <c r="MFA827" s="72"/>
      <c r="MFB827" s="72"/>
      <c r="MFC827" s="72"/>
      <c r="MFD827" s="72"/>
      <c r="MFE827" s="72"/>
      <c r="MFF827" s="72"/>
      <c r="MFG827" s="72"/>
      <c r="MFH827" s="72"/>
      <c r="MFI827" s="72"/>
      <c r="MFJ827" s="72"/>
      <c r="MFK827" s="72"/>
      <c r="MFL827" s="72"/>
      <c r="MFM827" s="72"/>
      <c r="MFN827" s="72"/>
      <c r="MFO827" s="72"/>
      <c r="MFP827" s="72"/>
      <c r="MFQ827" s="72"/>
      <c r="MFR827" s="72"/>
      <c r="MFS827" s="72"/>
      <c r="MFT827" s="72"/>
      <c r="MFU827" s="72"/>
      <c r="MFV827" s="72"/>
      <c r="MFW827" s="72"/>
      <c r="MFX827" s="72"/>
      <c r="MFY827" s="72"/>
      <c r="MFZ827" s="72"/>
      <c r="MGA827" s="72"/>
      <c r="MGB827" s="72"/>
      <c r="MGC827" s="72"/>
      <c r="MGD827" s="72"/>
      <c r="MGE827" s="72"/>
      <c r="MGF827" s="72"/>
      <c r="MGG827" s="72"/>
      <c r="MGH827" s="72"/>
      <c r="MGI827" s="72"/>
      <c r="MGJ827" s="72"/>
      <c r="MGK827" s="72"/>
      <c r="MGL827" s="72"/>
      <c r="MGM827" s="72"/>
      <c r="MGN827" s="72"/>
      <c r="MGO827" s="72"/>
      <c r="MGP827" s="72"/>
      <c r="MGQ827" s="72"/>
      <c r="MGR827" s="72"/>
      <c r="MGS827" s="72"/>
      <c r="MGT827" s="72"/>
      <c r="MGU827" s="72"/>
      <c r="MGV827" s="72"/>
      <c r="MGW827" s="72"/>
      <c r="MGX827" s="72"/>
      <c r="MGY827" s="72"/>
      <c r="MGZ827" s="72"/>
      <c r="MHA827" s="72"/>
      <c r="MHB827" s="72"/>
      <c r="MHC827" s="72"/>
      <c r="MHD827" s="72"/>
      <c r="MHE827" s="72"/>
      <c r="MHF827" s="72"/>
      <c r="MHG827" s="72"/>
      <c r="MHH827" s="72"/>
      <c r="MHI827" s="72"/>
      <c r="MHJ827" s="72"/>
      <c r="MHK827" s="72"/>
      <c r="MHL827" s="72"/>
      <c r="MHM827" s="72"/>
      <c r="MHN827" s="72"/>
      <c r="MHO827" s="72"/>
      <c r="MHP827" s="72"/>
      <c r="MHQ827" s="72"/>
      <c r="MHR827" s="72"/>
      <c r="MHS827" s="72"/>
      <c r="MHT827" s="72"/>
      <c r="MHU827" s="72"/>
      <c r="MHV827" s="72"/>
      <c r="MHW827" s="72"/>
      <c r="MHX827" s="72"/>
      <c r="MHY827" s="72"/>
      <c r="MHZ827" s="72"/>
      <c r="MIA827" s="72"/>
      <c r="MIB827" s="72"/>
      <c r="MIC827" s="72"/>
      <c r="MID827" s="72"/>
      <c r="MIE827" s="72"/>
      <c r="MIF827" s="72"/>
      <c r="MIG827" s="72"/>
      <c r="MIH827" s="72"/>
      <c r="MII827" s="72"/>
      <c r="MIJ827" s="72"/>
      <c r="MIK827" s="72"/>
      <c r="MIL827" s="72"/>
      <c r="MIM827" s="72"/>
      <c r="MIN827" s="72"/>
      <c r="MIO827" s="72"/>
      <c r="MIP827" s="72"/>
      <c r="MIQ827" s="72"/>
      <c r="MIR827" s="72"/>
      <c r="MIS827" s="72"/>
      <c r="MIT827" s="72"/>
      <c r="MIU827" s="72"/>
      <c r="MIV827" s="72"/>
      <c r="MIW827" s="72"/>
      <c r="MIX827" s="72"/>
      <c r="MIY827" s="72"/>
      <c r="MIZ827" s="72"/>
      <c r="MJA827" s="72"/>
      <c r="MJB827" s="72"/>
      <c r="MJC827" s="72"/>
      <c r="MJD827" s="72"/>
      <c r="MJE827" s="72"/>
      <c r="MJF827" s="72"/>
      <c r="MJG827" s="72"/>
      <c r="MJH827" s="72"/>
      <c r="MJI827" s="72"/>
      <c r="MJJ827" s="72"/>
      <c r="MJK827" s="72"/>
      <c r="MJL827" s="72"/>
      <c r="MJM827" s="72"/>
      <c r="MJN827" s="72"/>
      <c r="MJO827" s="72"/>
      <c r="MJP827" s="72"/>
      <c r="MJQ827" s="72"/>
      <c r="MJR827" s="72"/>
      <c r="MJS827" s="72"/>
      <c r="MJT827" s="72"/>
      <c r="MJU827" s="72"/>
      <c r="MJV827" s="72"/>
      <c r="MJW827" s="72"/>
      <c r="MJX827" s="72"/>
      <c r="MJY827" s="72"/>
      <c r="MJZ827" s="72"/>
      <c r="MKA827" s="72"/>
      <c r="MKB827" s="72"/>
      <c r="MKC827" s="72"/>
      <c r="MKD827" s="72"/>
      <c r="MKE827" s="72"/>
      <c r="MKF827" s="72"/>
      <c r="MKG827" s="72"/>
      <c r="MKH827" s="72"/>
      <c r="MKI827" s="72"/>
      <c r="MKJ827" s="72"/>
      <c r="MKK827" s="72"/>
      <c r="MKL827" s="72"/>
      <c r="MKM827" s="72"/>
      <c r="MKN827" s="72"/>
      <c r="MKO827" s="72"/>
      <c r="MKP827" s="72"/>
      <c r="MKQ827" s="72"/>
      <c r="MKR827" s="72"/>
      <c r="MKS827" s="72"/>
      <c r="MKT827" s="72"/>
      <c r="MKU827" s="72"/>
      <c r="MKV827" s="72"/>
      <c r="MKW827" s="72"/>
      <c r="MKX827" s="72"/>
      <c r="MKY827" s="72"/>
      <c r="MKZ827" s="72"/>
      <c r="MLA827" s="72"/>
      <c r="MLB827" s="72"/>
      <c r="MLC827" s="72"/>
      <c r="MLD827" s="72"/>
      <c r="MLE827" s="72"/>
      <c r="MLF827" s="72"/>
      <c r="MLG827" s="72"/>
      <c r="MLH827" s="72"/>
      <c r="MLI827" s="72"/>
      <c r="MLJ827" s="72"/>
      <c r="MLK827" s="72"/>
      <c r="MLL827" s="72"/>
      <c r="MLM827" s="72"/>
      <c r="MLN827" s="72"/>
      <c r="MLO827" s="72"/>
      <c r="MLP827" s="72"/>
      <c r="MLQ827" s="72"/>
      <c r="MLR827" s="72"/>
      <c r="MLS827" s="72"/>
      <c r="MLT827" s="72"/>
      <c r="MLU827" s="72"/>
      <c r="MLV827" s="72"/>
      <c r="MLW827" s="72"/>
      <c r="MLX827" s="72"/>
      <c r="MLY827" s="72"/>
      <c r="MLZ827" s="72"/>
      <c r="MMA827" s="72"/>
      <c r="MMB827" s="72"/>
      <c r="MMC827" s="72"/>
      <c r="MMD827" s="72"/>
      <c r="MME827" s="72"/>
      <c r="MMF827" s="72"/>
      <c r="MMG827" s="72"/>
      <c r="MMH827" s="72"/>
      <c r="MMI827" s="72"/>
      <c r="MMJ827" s="72"/>
      <c r="MMK827" s="72"/>
      <c r="MML827" s="72"/>
      <c r="MMM827" s="72"/>
      <c r="MMN827" s="72"/>
      <c r="MMO827" s="72"/>
      <c r="MMP827" s="72"/>
      <c r="MMQ827" s="72"/>
      <c r="MMR827" s="72"/>
      <c r="MMS827" s="72"/>
      <c r="MMT827" s="72"/>
      <c r="MMU827" s="72"/>
      <c r="MMV827" s="72"/>
      <c r="MMW827" s="72"/>
      <c r="MMX827" s="72"/>
      <c r="MMY827" s="72"/>
      <c r="MMZ827" s="72"/>
      <c r="MNA827" s="72"/>
      <c r="MNB827" s="72"/>
      <c r="MNC827" s="72"/>
      <c r="MND827" s="72"/>
      <c r="MNE827" s="72"/>
      <c r="MNF827" s="72"/>
      <c r="MNG827" s="72"/>
      <c r="MNH827" s="72"/>
      <c r="MNI827" s="72"/>
      <c r="MNJ827" s="72"/>
      <c r="MNK827" s="72"/>
      <c r="MNL827" s="72"/>
      <c r="MNM827" s="72"/>
      <c r="MNN827" s="72"/>
      <c r="MNO827" s="72"/>
      <c r="MNP827" s="72"/>
      <c r="MNQ827" s="72"/>
      <c r="MNR827" s="72"/>
      <c r="MNS827" s="72"/>
      <c r="MNT827" s="72"/>
      <c r="MNU827" s="72"/>
      <c r="MNV827" s="72"/>
      <c r="MNW827" s="72"/>
      <c r="MNX827" s="72"/>
      <c r="MNY827" s="72"/>
      <c r="MNZ827" s="72"/>
      <c r="MOA827" s="72"/>
      <c r="MOB827" s="72"/>
      <c r="MOC827" s="72"/>
      <c r="MOD827" s="72"/>
      <c r="MOE827" s="72"/>
      <c r="MOF827" s="72"/>
      <c r="MOG827" s="72"/>
      <c r="MOH827" s="72"/>
      <c r="MOI827" s="72"/>
      <c r="MOJ827" s="72"/>
      <c r="MOK827" s="72"/>
      <c r="MOL827" s="72"/>
      <c r="MOM827" s="72"/>
      <c r="MON827" s="72"/>
      <c r="MOO827" s="72"/>
      <c r="MOP827" s="72"/>
      <c r="MOQ827" s="72"/>
      <c r="MOR827" s="72"/>
      <c r="MOS827" s="72"/>
      <c r="MOT827" s="72"/>
      <c r="MOU827" s="72"/>
      <c r="MOV827" s="72"/>
      <c r="MOW827" s="72"/>
      <c r="MOX827" s="72"/>
      <c r="MOY827" s="72"/>
      <c r="MOZ827" s="72"/>
      <c r="MPA827" s="72"/>
      <c r="MPB827" s="72"/>
      <c r="MPC827" s="72"/>
      <c r="MPD827" s="72"/>
      <c r="MPE827" s="72"/>
      <c r="MPF827" s="72"/>
      <c r="MPG827" s="72"/>
      <c r="MPH827" s="72"/>
      <c r="MPI827" s="72"/>
      <c r="MPJ827" s="72"/>
      <c r="MPK827" s="72"/>
      <c r="MPL827" s="72"/>
      <c r="MPM827" s="72"/>
      <c r="MPN827" s="72"/>
      <c r="MPO827" s="72"/>
      <c r="MPP827" s="72"/>
      <c r="MPQ827" s="72"/>
      <c r="MPR827" s="72"/>
      <c r="MPS827" s="72"/>
      <c r="MPT827" s="72"/>
      <c r="MPU827" s="72"/>
      <c r="MPV827" s="72"/>
      <c r="MPW827" s="72"/>
      <c r="MPX827" s="72"/>
      <c r="MPY827" s="72"/>
      <c r="MPZ827" s="72"/>
      <c r="MQA827" s="72"/>
      <c r="MQB827" s="72"/>
      <c r="MQC827" s="72"/>
      <c r="MQD827" s="72"/>
      <c r="MQE827" s="72"/>
      <c r="MQF827" s="72"/>
      <c r="MQG827" s="72"/>
      <c r="MQH827" s="72"/>
      <c r="MQI827" s="72"/>
      <c r="MQJ827" s="72"/>
      <c r="MQK827" s="72"/>
      <c r="MQL827" s="72"/>
      <c r="MQM827" s="72"/>
      <c r="MQN827" s="72"/>
      <c r="MQO827" s="72"/>
      <c r="MQP827" s="72"/>
      <c r="MQQ827" s="72"/>
      <c r="MQR827" s="72"/>
      <c r="MQS827" s="72"/>
      <c r="MQT827" s="72"/>
      <c r="MQU827" s="72"/>
      <c r="MQV827" s="72"/>
      <c r="MQW827" s="72"/>
      <c r="MQX827" s="72"/>
      <c r="MQY827" s="72"/>
      <c r="MQZ827" s="72"/>
      <c r="MRA827" s="72"/>
      <c r="MRB827" s="72"/>
      <c r="MRC827" s="72"/>
      <c r="MRD827" s="72"/>
      <c r="MRE827" s="72"/>
      <c r="MRF827" s="72"/>
      <c r="MRG827" s="72"/>
      <c r="MRH827" s="72"/>
      <c r="MRI827" s="72"/>
      <c r="MRJ827" s="72"/>
      <c r="MRK827" s="72"/>
      <c r="MRL827" s="72"/>
      <c r="MRM827" s="72"/>
      <c r="MRN827" s="72"/>
      <c r="MRO827" s="72"/>
      <c r="MRP827" s="72"/>
      <c r="MRQ827" s="72"/>
      <c r="MRR827" s="72"/>
      <c r="MRS827" s="72"/>
      <c r="MRT827" s="72"/>
      <c r="MRU827" s="72"/>
      <c r="MRV827" s="72"/>
      <c r="MRW827" s="72"/>
      <c r="MRX827" s="72"/>
      <c r="MRY827" s="72"/>
      <c r="MRZ827" s="72"/>
      <c r="MSA827" s="72"/>
      <c r="MSB827" s="72"/>
      <c r="MSC827" s="72"/>
      <c r="MSD827" s="72"/>
      <c r="MSE827" s="72"/>
      <c r="MSF827" s="72"/>
      <c r="MSG827" s="72"/>
      <c r="MSH827" s="72"/>
      <c r="MSI827" s="72"/>
      <c r="MSJ827" s="72"/>
      <c r="MSK827" s="72"/>
      <c r="MSL827" s="72"/>
      <c r="MSM827" s="72"/>
      <c r="MSN827" s="72"/>
      <c r="MSO827" s="72"/>
      <c r="MSP827" s="72"/>
      <c r="MSQ827" s="72"/>
      <c r="MSR827" s="72"/>
      <c r="MSS827" s="72"/>
      <c r="MST827" s="72"/>
      <c r="MSU827" s="72"/>
      <c r="MSV827" s="72"/>
      <c r="MSW827" s="72"/>
      <c r="MSX827" s="72"/>
      <c r="MSY827" s="72"/>
      <c r="MSZ827" s="72"/>
      <c r="MTA827" s="72"/>
      <c r="MTB827" s="72"/>
      <c r="MTC827" s="72"/>
      <c r="MTD827" s="72"/>
      <c r="MTE827" s="72"/>
      <c r="MTF827" s="72"/>
      <c r="MTG827" s="72"/>
      <c r="MTH827" s="72"/>
      <c r="MTI827" s="72"/>
      <c r="MTJ827" s="72"/>
      <c r="MTK827" s="72"/>
      <c r="MTL827" s="72"/>
      <c r="MTM827" s="72"/>
      <c r="MTN827" s="72"/>
      <c r="MTO827" s="72"/>
      <c r="MTP827" s="72"/>
      <c r="MTQ827" s="72"/>
      <c r="MTR827" s="72"/>
      <c r="MTS827" s="72"/>
      <c r="MTT827" s="72"/>
      <c r="MTU827" s="72"/>
      <c r="MTV827" s="72"/>
      <c r="MTW827" s="72"/>
      <c r="MTX827" s="72"/>
      <c r="MTY827" s="72"/>
      <c r="MTZ827" s="72"/>
      <c r="MUA827" s="72"/>
      <c r="MUB827" s="72"/>
      <c r="MUC827" s="72"/>
      <c r="MUD827" s="72"/>
      <c r="MUE827" s="72"/>
      <c r="MUF827" s="72"/>
      <c r="MUG827" s="72"/>
      <c r="MUH827" s="72"/>
      <c r="MUI827" s="72"/>
      <c r="MUJ827" s="72"/>
      <c r="MUK827" s="72"/>
      <c r="MUL827" s="72"/>
      <c r="MUM827" s="72"/>
      <c r="MUN827" s="72"/>
      <c r="MUO827" s="72"/>
      <c r="MUP827" s="72"/>
      <c r="MUQ827" s="72"/>
      <c r="MUR827" s="72"/>
      <c r="MUS827" s="72"/>
      <c r="MUT827" s="72"/>
      <c r="MUU827" s="72"/>
      <c r="MUV827" s="72"/>
      <c r="MUW827" s="72"/>
      <c r="MUX827" s="72"/>
      <c r="MUY827" s="72"/>
      <c r="MUZ827" s="72"/>
      <c r="MVA827" s="72"/>
      <c r="MVB827" s="72"/>
      <c r="MVC827" s="72"/>
      <c r="MVD827" s="72"/>
      <c r="MVE827" s="72"/>
      <c r="MVF827" s="72"/>
      <c r="MVG827" s="72"/>
      <c r="MVH827" s="72"/>
      <c r="MVI827" s="72"/>
      <c r="MVJ827" s="72"/>
      <c r="MVK827" s="72"/>
      <c r="MVL827" s="72"/>
      <c r="MVM827" s="72"/>
      <c r="MVN827" s="72"/>
      <c r="MVO827" s="72"/>
      <c r="MVP827" s="72"/>
      <c r="MVQ827" s="72"/>
      <c r="MVR827" s="72"/>
      <c r="MVS827" s="72"/>
      <c r="MVT827" s="72"/>
      <c r="MVU827" s="72"/>
      <c r="MVV827" s="72"/>
      <c r="MVW827" s="72"/>
      <c r="MVX827" s="72"/>
      <c r="MVY827" s="72"/>
      <c r="MVZ827" s="72"/>
      <c r="MWA827" s="72"/>
      <c r="MWB827" s="72"/>
      <c r="MWC827" s="72"/>
      <c r="MWD827" s="72"/>
      <c r="MWE827" s="72"/>
      <c r="MWF827" s="72"/>
      <c r="MWG827" s="72"/>
      <c r="MWH827" s="72"/>
      <c r="MWI827" s="72"/>
      <c r="MWJ827" s="72"/>
      <c r="MWK827" s="72"/>
      <c r="MWL827" s="72"/>
      <c r="MWM827" s="72"/>
      <c r="MWN827" s="72"/>
      <c r="MWO827" s="72"/>
      <c r="MWP827" s="72"/>
      <c r="MWQ827" s="72"/>
      <c r="MWR827" s="72"/>
      <c r="MWS827" s="72"/>
      <c r="MWT827" s="72"/>
      <c r="MWU827" s="72"/>
      <c r="MWV827" s="72"/>
      <c r="MWW827" s="72"/>
      <c r="MWX827" s="72"/>
      <c r="MWY827" s="72"/>
      <c r="MWZ827" s="72"/>
      <c r="MXA827" s="72"/>
      <c r="MXB827" s="72"/>
      <c r="MXC827" s="72"/>
      <c r="MXD827" s="72"/>
      <c r="MXE827" s="72"/>
      <c r="MXF827" s="72"/>
      <c r="MXG827" s="72"/>
      <c r="MXH827" s="72"/>
      <c r="MXI827" s="72"/>
      <c r="MXJ827" s="72"/>
      <c r="MXK827" s="72"/>
      <c r="MXL827" s="72"/>
      <c r="MXM827" s="72"/>
      <c r="MXN827" s="72"/>
      <c r="MXO827" s="72"/>
      <c r="MXP827" s="72"/>
      <c r="MXQ827" s="72"/>
      <c r="MXR827" s="72"/>
      <c r="MXS827" s="72"/>
      <c r="MXT827" s="72"/>
      <c r="MXU827" s="72"/>
      <c r="MXV827" s="72"/>
      <c r="MXW827" s="72"/>
      <c r="MXX827" s="72"/>
      <c r="MXY827" s="72"/>
      <c r="MXZ827" s="72"/>
      <c r="MYA827" s="72"/>
      <c r="MYB827" s="72"/>
      <c r="MYC827" s="72"/>
      <c r="MYD827" s="72"/>
      <c r="MYE827" s="72"/>
      <c r="MYF827" s="72"/>
      <c r="MYG827" s="72"/>
      <c r="MYH827" s="72"/>
      <c r="MYI827" s="72"/>
      <c r="MYJ827" s="72"/>
      <c r="MYK827" s="72"/>
      <c r="MYL827" s="72"/>
      <c r="MYM827" s="72"/>
      <c r="MYN827" s="72"/>
      <c r="MYO827" s="72"/>
      <c r="MYP827" s="72"/>
      <c r="MYQ827" s="72"/>
      <c r="MYR827" s="72"/>
      <c r="MYS827" s="72"/>
      <c r="MYT827" s="72"/>
      <c r="MYU827" s="72"/>
      <c r="MYV827" s="72"/>
      <c r="MYW827" s="72"/>
      <c r="MYX827" s="72"/>
      <c r="MYY827" s="72"/>
      <c r="MYZ827" s="72"/>
      <c r="MZA827" s="72"/>
      <c r="MZB827" s="72"/>
      <c r="MZC827" s="72"/>
      <c r="MZD827" s="72"/>
      <c r="MZE827" s="72"/>
      <c r="MZF827" s="72"/>
      <c r="MZG827" s="72"/>
      <c r="MZH827" s="72"/>
      <c r="MZI827" s="72"/>
      <c r="MZJ827" s="72"/>
      <c r="MZK827" s="72"/>
      <c r="MZL827" s="72"/>
      <c r="MZM827" s="72"/>
      <c r="MZN827" s="72"/>
      <c r="MZO827" s="72"/>
      <c r="MZP827" s="72"/>
      <c r="MZQ827" s="72"/>
      <c r="MZR827" s="72"/>
      <c r="MZS827" s="72"/>
      <c r="MZT827" s="72"/>
      <c r="MZU827" s="72"/>
      <c r="MZV827" s="72"/>
      <c r="MZW827" s="72"/>
      <c r="MZX827" s="72"/>
      <c r="MZY827" s="72"/>
      <c r="MZZ827" s="72"/>
      <c r="NAA827" s="72"/>
      <c r="NAB827" s="72"/>
      <c r="NAC827" s="72"/>
      <c r="NAD827" s="72"/>
      <c r="NAE827" s="72"/>
      <c r="NAF827" s="72"/>
      <c r="NAG827" s="72"/>
      <c r="NAH827" s="72"/>
      <c r="NAI827" s="72"/>
      <c r="NAJ827" s="72"/>
      <c r="NAK827" s="72"/>
      <c r="NAL827" s="72"/>
      <c r="NAM827" s="72"/>
      <c r="NAN827" s="72"/>
      <c r="NAO827" s="72"/>
      <c r="NAP827" s="72"/>
      <c r="NAQ827" s="72"/>
      <c r="NAR827" s="72"/>
      <c r="NAS827" s="72"/>
      <c r="NAT827" s="72"/>
      <c r="NAU827" s="72"/>
      <c r="NAV827" s="72"/>
      <c r="NAW827" s="72"/>
      <c r="NAX827" s="72"/>
      <c r="NAY827" s="72"/>
      <c r="NAZ827" s="72"/>
      <c r="NBA827" s="72"/>
      <c r="NBB827" s="72"/>
      <c r="NBC827" s="72"/>
      <c r="NBD827" s="72"/>
      <c r="NBE827" s="72"/>
      <c r="NBF827" s="72"/>
      <c r="NBG827" s="72"/>
      <c r="NBH827" s="72"/>
      <c r="NBI827" s="72"/>
      <c r="NBJ827" s="72"/>
      <c r="NBK827" s="72"/>
      <c r="NBL827" s="72"/>
      <c r="NBM827" s="72"/>
      <c r="NBN827" s="72"/>
      <c r="NBO827" s="72"/>
      <c r="NBP827" s="72"/>
      <c r="NBQ827" s="72"/>
      <c r="NBR827" s="72"/>
      <c r="NBS827" s="72"/>
      <c r="NBT827" s="72"/>
      <c r="NBU827" s="72"/>
      <c r="NBV827" s="72"/>
      <c r="NBW827" s="72"/>
      <c r="NBX827" s="72"/>
      <c r="NBY827" s="72"/>
      <c r="NBZ827" s="72"/>
      <c r="NCA827" s="72"/>
      <c r="NCB827" s="72"/>
      <c r="NCC827" s="72"/>
      <c r="NCD827" s="72"/>
      <c r="NCE827" s="72"/>
      <c r="NCF827" s="72"/>
      <c r="NCG827" s="72"/>
      <c r="NCH827" s="72"/>
      <c r="NCI827" s="72"/>
      <c r="NCJ827" s="72"/>
      <c r="NCK827" s="72"/>
      <c r="NCL827" s="72"/>
      <c r="NCM827" s="72"/>
      <c r="NCN827" s="72"/>
      <c r="NCO827" s="72"/>
      <c r="NCP827" s="72"/>
      <c r="NCQ827" s="72"/>
      <c r="NCR827" s="72"/>
      <c r="NCS827" s="72"/>
      <c r="NCT827" s="72"/>
      <c r="NCU827" s="72"/>
      <c r="NCV827" s="72"/>
      <c r="NCW827" s="72"/>
      <c r="NCX827" s="72"/>
      <c r="NCY827" s="72"/>
      <c r="NCZ827" s="72"/>
      <c r="NDA827" s="72"/>
      <c r="NDB827" s="72"/>
      <c r="NDC827" s="72"/>
      <c r="NDD827" s="72"/>
      <c r="NDE827" s="72"/>
      <c r="NDF827" s="72"/>
      <c r="NDG827" s="72"/>
      <c r="NDH827" s="72"/>
      <c r="NDI827" s="72"/>
      <c r="NDJ827" s="72"/>
      <c r="NDK827" s="72"/>
      <c r="NDL827" s="72"/>
      <c r="NDM827" s="72"/>
      <c r="NDN827" s="72"/>
      <c r="NDO827" s="72"/>
      <c r="NDP827" s="72"/>
      <c r="NDQ827" s="72"/>
      <c r="NDR827" s="72"/>
      <c r="NDS827" s="72"/>
      <c r="NDT827" s="72"/>
      <c r="NDU827" s="72"/>
      <c r="NDV827" s="72"/>
      <c r="NDW827" s="72"/>
      <c r="NDX827" s="72"/>
      <c r="NDY827" s="72"/>
      <c r="NDZ827" s="72"/>
      <c r="NEA827" s="72"/>
      <c r="NEB827" s="72"/>
      <c r="NEC827" s="72"/>
      <c r="NED827" s="72"/>
      <c r="NEE827" s="72"/>
      <c r="NEF827" s="72"/>
      <c r="NEG827" s="72"/>
      <c r="NEH827" s="72"/>
      <c r="NEI827" s="72"/>
      <c r="NEJ827" s="72"/>
      <c r="NEK827" s="72"/>
      <c r="NEL827" s="72"/>
      <c r="NEM827" s="72"/>
      <c r="NEN827" s="72"/>
      <c r="NEO827" s="72"/>
      <c r="NEP827" s="72"/>
      <c r="NEQ827" s="72"/>
      <c r="NER827" s="72"/>
      <c r="NES827" s="72"/>
      <c r="NET827" s="72"/>
      <c r="NEU827" s="72"/>
      <c r="NEV827" s="72"/>
      <c r="NEW827" s="72"/>
      <c r="NEX827" s="72"/>
      <c r="NEY827" s="72"/>
      <c r="NEZ827" s="72"/>
      <c r="NFA827" s="72"/>
      <c r="NFB827" s="72"/>
      <c r="NFC827" s="72"/>
      <c r="NFD827" s="72"/>
      <c r="NFE827" s="72"/>
      <c r="NFF827" s="72"/>
      <c r="NFG827" s="72"/>
      <c r="NFH827" s="72"/>
      <c r="NFI827" s="72"/>
      <c r="NFJ827" s="72"/>
      <c r="NFK827" s="72"/>
      <c r="NFL827" s="72"/>
      <c r="NFM827" s="72"/>
      <c r="NFN827" s="72"/>
      <c r="NFO827" s="72"/>
      <c r="NFP827" s="72"/>
      <c r="NFQ827" s="72"/>
      <c r="NFR827" s="72"/>
      <c r="NFS827" s="72"/>
      <c r="NFT827" s="72"/>
      <c r="NFU827" s="72"/>
      <c r="NFV827" s="72"/>
      <c r="NFW827" s="72"/>
      <c r="NFX827" s="72"/>
      <c r="NFY827" s="72"/>
      <c r="NFZ827" s="72"/>
      <c r="NGA827" s="72"/>
      <c r="NGB827" s="72"/>
      <c r="NGC827" s="72"/>
      <c r="NGD827" s="72"/>
      <c r="NGE827" s="72"/>
      <c r="NGF827" s="72"/>
      <c r="NGG827" s="72"/>
      <c r="NGH827" s="72"/>
      <c r="NGI827" s="72"/>
      <c r="NGJ827" s="72"/>
      <c r="NGK827" s="72"/>
      <c r="NGL827" s="72"/>
      <c r="NGM827" s="72"/>
      <c r="NGN827" s="72"/>
      <c r="NGO827" s="72"/>
      <c r="NGP827" s="72"/>
      <c r="NGQ827" s="72"/>
      <c r="NGR827" s="72"/>
      <c r="NGS827" s="72"/>
      <c r="NGT827" s="72"/>
      <c r="NGU827" s="72"/>
      <c r="NGV827" s="72"/>
      <c r="NGW827" s="72"/>
      <c r="NGX827" s="72"/>
      <c r="NGY827" s="72"/>
      <c r="NGZ827" s="72"/>
      <c r="NHA827" s="72"/>
      <c r="NHB827" s="72"/>
      <c r="NHC827" s="72"/>
      <c r="NHD827" s="72"/>
      <c r="NHE827" s="72"/>
      <c r="NHF827" s="72"/>
      <c r="NHG827" s="72"/>
      <c r="NHH827" s="72"/>
      <c r="NHI827" s="72"/>
      <c r="NHJ827" s="72"/>
      <c r="NHK827" s="72"/>
      <c r="NHL827" s="72"/>
      <c r="NHM827" s="72"/>
      <c r="NHN827" s="72"/>
      <c r="NHO827" s="72"/>
      <c r="NHP827" s="72"/>
      <c r="NHQ827" s="72"/>
      <c r="NHR827" s="72"/>
      <c r="NHS827" s="72"/>
      <c r="NHT827" s="72"/>
      <c r="NHU827" s="72"/>
      <c r="NHV827" s="72"/>
      <c r="NHW827" s="72"/>
      <c r="NHX827" s="72"/>
      <c r="NHY827" s="72"/>
      <c r="NHZ827" s="72"/>
      <c r="NIA827" s="72"/>
      <c r="NIB827" s="72"/>
      <c r="NIC827" s="72"/>
      <c r="NID827" s="72"/>
      <c r="NIE827" s="72"/>
      <c r="NIF827" s="72"/>
      <c r="NIG827" s="72"/>
      <c r="NIH827" s="72"/>
      <c r="NII827" s="72"/>
      <c r="NIJ827" s="72"/>
      <c r="NIK827" s="72"/>
      <c r="NIL827" s="72"/>
      <c r="NIM827" s="72"/>
      <c r="NIN827" s="72"/>
      <c r="NIO827" s="72"/>
      <c r="NIP827" s="72"/>
      <c r="NIQ827" s="72"/>
      <c r="NIR827" s="72"/>
      <c r="NIS827" s="72"/>
      <c r="NIT827" s="72"/>
      <c r="NIU827" s="72"/>
      <c r="NIV827" s="72"/>
      <c r="NIW827" s="72"/>
      <c r="NIX827" s="72"/>
      <c r="NIY827" s="72"/>
      <c r="NIZ827" s="72"/>
      <c r="NJA827" s="72"/>
      <c r="NJB827" s="72"/>
      <c r="NJC827" s="72"/>
      <c r="NJD827" s="72"/>
      <c r="NJE827" s="72"/>
      <c r="NJF827" s="72"/>
      <c r="NJG827" s="72"/>
      <c r="NJH827" s="72"/>
      <c r="NJI827" s="72"/>
      <c r="NJJ827" s="72"/>
      <c r="NJK827" s="72"/>
      <c r="NJL827" s="72"/>
      <c r="NJM827" s="72"/>
      <c r="NJN827" s="72"/>
      <c r="NJO827" s="72"/>
      <c r="NJP827" s="72"/>
      <c r="NJQ827" s="72"/>
      <c r="NJR827" s="72"/>
      <c r="NJS827" s="72"/>
      <c r="NJT827" s="72"/>
      <c r="NJU827" s="72"/>
      <c r="NJV827" s="72"/>
      <c r="NJW827" s="72"/>
      <c r="NJX827" s="72"/>
      <c r="NJY827" s="72"/>
      <c r="NJZ827" s="72"/>
      <c r="NKA827" s="72"/>
      <c r="NKB827" s="72"/>
      <c r="NKC827" s="72"/>
      <c r="NKD827" s="72"/>
      <c r="NKE827" s="72"/>
      <c r="NKF827" s="72"/>
      <c r="NKG827" s="72"/>
      <c r="NKH827" s="72"/>
      <c r="NKI827" s="72"/>
      <c r="NKJ827" s="72"/>
      <c r="NKK827" s="72"/>
      <c r="NKL827" s="72"/>
      <c r="NKM827" s="72"/>
      <c r="NKN827" s="72"/>
      <c r="NKO827" s="72"/>
      <c r="NKP827" s="72"/>
      <c r="NKQ827" s="72"/>
      <c r="NKR827" s="72"/>
      <c r="NKS827" s="72"/>
      <c r="NKT827" s="72"/>
      <c r="NKU827" s="72"/>
      <c r="NKV827" s="72"/>
      <c r="NKW827" s="72"/>
      <c r="NKX827" s="72"/>
      <c r="NKY827" s="72"/>
      <c r="NKZ827" s="72"/>
      <c r="NLA827" s="72"/>
      <c r="NLB827" s="72"/>
      <c r="NLC827" s="72"/>
      <c r="NLD827" s="72"/>
      <c r="NLE827" s="72"/>
      <c r="NLF827" s="72"/>
      <c r="NLG827" s="72"/>
      <c r="NLH827" s="72"/>
      <c r="NLI827" s="72"/>
      <c r="NLJ827" s="72"/>
      <c r="NLK827" s="72"/>
      <c r="NLL827" s="72"/>
      <c r="NLM827" s="72"/>
      <c r="NLN827" s="72"/>
      <c r="NLO827" s="72"/>
      <c r="NLP827" s="72"/>
      <c r="NLQ827" s="72"/>
      <c r="NLR827" s="72"/>
      <c r="NLS827" s="72"/>
      <c r="NLT827" s="72"/>
      <c r="NLU827" s="72"/>
      <c r="NLV827" s="72"/>
      <c r="NLW827" s="72"/>
      <c r="NLX827" s="72"/>
      <c r="NLY827" s="72"/>
      <c r="NLZ827" s="72"/>
      <c r="NMA827" s="72"/>
      <c r="NMB827" s="72"/>
      <c r="NMC827" s="72"/>
      <c r="NMD827" s="72"/>
      <c r="NME827" s="72"/>
      <c r="NMF827" s="72"/>
      <c r="NMG827" s="72"/>
      <c r="NMH827" s="72"/>
      <c r="NMI827" s="72"/>
      <c r="NMJ827" s="72"/>
      <c r="NMK827" s="72"/>
      <c r="NML827" s="72"/>
      <c r="NMM827" s="72"/>
      <c r="NMN827" s="72"/>
      <c r="NMO827" s="72"/>
      <c r="NMP827" s="72"/>
      <c r="NMQ827" s="72"/>
      <c r="NMR827" s="72"/>
      <c r="NMS827" s="72"/>
      <c r="NMT827" s="72"/>
      <c r="NMU827" s="72"/>
      <c r="NMV827" s="72"/>
      <c r="NMW827" s="72"/>
      <c r="NMX827" s="72"/>
      <c r="NMY827" s="72"/>
      <c r="NMZ827" s="72"/>
      <c r="NNA827" s="72"/>
      <c r="NNB827" s="72"/>
      <c r="NNC827" s="72"/>
      <c r="NND827" s="72"/>
      <c r="NNE827" s="72"/>
      <c r="NNF827" s="72"/>
      <c r="NNG827" s="72"/>
      <c r="NNH827" s="72"/>
      <c r="NNI827" s="72"/>
      <c r="NNJ827" s="72"/>
      <c r="NNK827" s="72"/>
      <c r="NNL827" s="72"/>
      <c r="NNM827" s="72"/>
      <c r="NNN827" s="72"/>
      <c r="NNO827" s="72"/>
      <c r="NNP827" s="72"/>
      <c r="NNQ827" s="72"/>
      <c r="NNR827" s="72"/>
      <c r="NNS827" s="72"/>
      <c r="NNT827" s="72"/>
      <c r="NNU827" s="72"/>
      <c r="NNV827" s="72"/>
      <c r="NNW827" s="72"/>
      <c r="NNX827" s="72"/>
      <c r="NNY827" s="72"/>
      <c r="NNZ827" s="72"/>
      <c r="NOA827" s="72"/>
      <c r="NOB827" s="72"/>
      <c r="NOC827" s="72"/>
      <c r="NOD827" s="72"/>
      <c r="NOE827" s="72"/>
      <c r="NOF827" s="72"/>
      <c r="NOG827" s="72"/>
      <c r="NOH827" s="72"/>
      <c r="NOI827" s="72"/>
      <c r="NOJ827" s="72"/>
      <c r="NOK827" s="72"/>
      <c r="NOL827" s="72"/>
      <c r="NOM827" s="72"/>
      <c r="NON827" s="72"/>
      <c r="NOO827" s="72"/>
      <c r="NOP827" s="72"/>
      <c r="NOQ827" s="72"/>
      <c r="NOR827" s="72"/>
      <c r="NOS827" s="72"/>
      <c r="NOT827" s="72"/>
      <c r="NOU827" s="72"/>
      <c r="NOV827" s="72"/>
      <c r="NOW827" s="72"/>
      <c r="NOX827" s="72"/>
      <c r="NOY827" s="72"/>
      <c r="NOZ827" s="72"/>
      <c r="NPA827" s="72"/>
      <c r="NPB827" s="72"/>
      <c r="NPC827" s="72"/>
      <c r="NPD827" s="72"/>
      <c r="NPE827" s="72"/>
      <c r="NPF827" s="72"/>
      <c r="NPG827" s="72"/>
      <c r="NPH827" s="72"/>
      <c r="NPI827" s="72"/>
      <c r="NPJ827" s="72"/>
      <c r="NPK827" s="72"/>
      <c r="NPL827" s="72"/>
      <c r="NPM827" s="72"/>
      <c r="NPN827" s="72"/>
      <c r="NPO827" s="72"/>
      <c r="NPP827" s="72"/>
      <c r="NPQ827" s="72"/>
      <c r="NPR827" s="72"/>
      <c r="NPS827" s="72"/>
      <c r="NPT827" s="72"/>
      <c r="NPU827" s="72"/>
      <c r="NPV827" s="72"/>
      <c r="NPW827" s="72"/>
      <c r="NPX827" s="72"/>
      <c r="NPY827" s="72"/>
      <c r="NPZ827" s="72"/>
      <c r="NQA827" s="72"/>
      <c r="NQB827" s="72"/>
      <c r="NQC827" s="72"/>
      <c r="NQD827" s="72"/>
      <c r="NQE827" s="72"/>
      <c r="NQF827" s="72"/>
      <c r="NQG827" s="72"/>
      <c r="NQH827" s="72"/>
      <c r="NQI827" s="72"/>
      <c r="NQJ827" s="72"/>
      <c r="NQK827" s="72"/>
      <c r="NQL827" s="72"/>
      <c r="NQM827" s="72"/>
      <c r="NQN827" s="72"/>
      <c r="NQO827" s="72"/>
      <c r="NQP827" s="72"/>
      <c r="NQQ827" s="72"/>
      <c r="NQR827" s="72"/>
      <c r="NQS827" s="72"/>
      <c r="NQT827" s="72"/>
      <c r="NQU827" s="72"/>
      <c r="NQV827" s="72"/>
      <c r="NQW827" s="72"/>
      <c r="NQX827" s="72"/>
      <c r="NQY827" s="72"/>
      <c r="NQZ827" s="72"/>
      <c r="NRA827" s="72"/>
      <c r="NRB827" s="72"/>
      <c r="NRC827" s="72"/>
      <c r="NRD827" s="72"/>
      <c r="NRE827" s="72"/>
      <c r="NRF827" s="72"/>
      <c r="NRG827" s="72"/>
      <c r="NRH827" s="72"/>
      <c r="NRI827" s="72"/>
      <c r="NRJ827" s="72"/>
      <c r="NRK827" s="72"/>
      <c r="NRL827" s="72"/>
      <c r="NRM827" s="72"/>
      <c r="NRN827" s="72"/>
      <c r="NRO827" s="72"/>
      <c r="NRP827" s="72"/>
      <c r="NRQ827" s="72"/>
      <c r="NRR827" s="72"/>
      <c r="NRS827" s="72"/>
      <c r="NRT827" s="72"/>
      <c r="NRU827" s="72"/>
      <c r="NRV827" s="72"/>
      <c r="NRW827" s="72"/>
      <c r="NRX827" s="72"/>
      <c r="NRY827" s="72"/>
      <c r="NRZ827" s="72"/>
      <c r="NSA827" s="72"/>
      <c r="NSB827" s="72"/>
      <c r="NSC827" s="72"/>
      <c r="NSD827" s="72"/>
      <c r="NSE827" s="72"/>
      <c r="NSF827" s="72"/>
      <c r="NSG827" s="72"/>
      <c r="NSH827" s="72"/>
      <c r="NSI827" s="72"/>
      <c r="NSJ827" s="72"/>
      <c r="NSK827" s="72"/>
      <c r="NSL827" s="72"/>
      <c r="NSM827" s="72"/>
      <c r="NSN827" s="72"/>
      <c r="NSO827" s="72"/>
      <c r="NSP827" s="72"/>
      <c r="NSQ827" s="72"/>
      <c r="NSR827" s="72"/>
      <c r="NSS827" s="72"/>
      <c r="NST827" s="72"/>
      <c r="NSU827" s="72"/>
      <c r="NSV827" s="72"/>
      <c r="NSW827" s="72"/>
      <c r="NSX827" s="72"/>
      <c r="NSY827" s="72"/>
      <c r="NSZ827" s="72"/>
      <c r="NTA827" s="72"/>
      <c r="NTB827" s="72"/>
      <c r="NTC827" s="72"/>
      <c r="NTD827" s="72"/>
      <c r="NTE827" s="72"/>
      <c r="NTF827" s="72"/>
      <c r="NTG827" s="72"/>
      <c r="NTH827" s="72"/>
      <c r="NTI827" s="72"/>
      <c r="NTJ827" s="72"/>
      <c r="NTK827" s="72"/>
      <c r="NTL827" s="72"/>
      <c r="NTM827" s="72"/>
      <c r="NTN827" s="72"/>
      <c r="NTO827" s="72"/>
      <c r="NTP827" s="72"/>
      <c r="NTQ827" s="72"/>
      <c r="NTR827" s="72"/>
      <c r="NTS827" s="72"/>
      <c r="NTT827" s="72"/>
      <c r="NTU827" s="72"/>
      <c r="NTV827" s="72"/>
      <c r="NTW827" s="72"/>
      <c r="NTX827" s="72"/>
      <c r="NTY827" s="72"/>
      <c r="NTZ827" s="72"/>
      <c r="NUA827" s="72"/>
      <c r="NUB827" s="72"/>
      <c r="NUC827" s="72"/>
      <c r="NUD827" s="72"/>
      <c r="NUE827" s="72"/>
      <c r="NUF827" s="72"/>
      <c r="NUG827" s="72"/>
      <c r="NUH827" s="72"/>
      <c r="NUI827" s="72"/>
      <c r="NUJ827" s="72"/>
      <c r="NUK827" s="72"/>
      <c r="NUL827" s="72"/>
      <c r="NUM827" s="72"/>
      <c r="NUN827" s="72"/>
      <c r="NUO827" s="72"/>
      <c r="NUP827" s="72"/>
      <c r="NUQ827" s="72"/>
      <c r="NUR827" s="72"/>
      <c r="NUS827" s="72"/>
      <c r="NUT827" s="72"/>
      <c r="NUU827" s="72"/>
      <c r="NUV827" s="72"/>
      <c r="NUW827" s="72"/>
      <c r="NUX827" s="72"/>
      <c r="NUY827" s="72"/>
      <c r="NUZ827" s="72"/>
      <c r="NVA827" s="72"/>
      <c r="NVB827" s="72"/>
      <c r="NVC827" s="72"/>
      <c r="NVD827" s="72"/>
      <c r="NVE827" s="72"/>
      <c r="NVF827" s="72"/>
      <c r="NVG827" s="72"/>
      <c r="NVH827" s="72"/>
      <c r="NVI827" s="72"/>
      <c r="NVJ827" s="72"/>
      <c r="NVK827" s="72"/>
      <c r="NVL827" s="72"/>
      <c r="NVM827" s="72"/>
      <c r="NVN827" s="72"/>
      <c r="NVO827" s="72"/>
      <c r="NVP827" s="72"/>
      <c r="NVQ827" s="72"/>
      <c r="NVR827" s="72"/>
      <c r="NVS827" s="72"/>
      <c r="NVT827" s="72"/>
      <c r="NVU827" s="72"/>
      <c r="NVV827" s="72"/>
      <c r="NVW827" s="72"/>
      <c r="NVX827" s="72"/>
      <c r="NVY827" s="72"/>
      <c r="NVZ827" s="72"/>
      <c r="NWA827" s="72"/>
      <c r="NWB827" s="72"/>
      <c r="NWC827" s="72"/>
      <c r="NWD827" s="72"/>
      <c r="NWE827" s="72"/>
      <c r="NWF827" s="72"/>
      <c r="NWG827" s="72"/>
      <c r="NWH827" s="72"/>
      <c r="NWI827" s="72"/>
      <c r="NWJ827" s="72"/>
      <c r="NWK827" s="72"/>
      <c r="NWL827" s="72"/>
      <c r="NWM827" s="72"/>
      <c r="NWN827" s="72"/>
      <c r="NWO827" s="72"/>
      <c r="NWP827" s="72"/>
      <c r="NWQ827" s="72"/>
      <c r="NWR827" s="72"/>
      <c r="NWS827" s="72"/>
      <c r="NWT827" s="72"/>
      <c r="NWU827" s="72"/>
      <c r="NWV827" s="72"/>
      <c r="NWW827" s="72"/>
      <c r="NWX827" s="72"/>
      <c r="NWY827" s="72"/>
      <c r="NWZ827" s="72"/>
      <c r="NXA827" s="72"/>
      <c r="NXB827" s="72"/>
      <c r="NXC827" s="72"/>
      <c r="NXD827" s="72"/>
      <c r="NXE827" s="72"/>
      <c r="NXF827" s="72"/>
      <c r="NXG827" s="72"/>
      <c r="NXH827" s="72"/>
      <c r="NXI827" s="72"/>
      <c r="NXJ827" s="72"/>
      <c r="NXK827" s="72"/>
      <c r="NXL827" s="72"/>
      <c r="NXM827" s="72"/>
      <c r="NXN827" s="72"/>
      <c r="NXO827" s="72"/>
      <c r="NXP827" s="72"/>
      <c r="NXQ827" s="72"/>
      <c r="NXR827" s="72"/>
      <c r="NXS827" s="72"/>
      <c r="NXT827" s="72"/>
      <c r="NXU827" s="72"/>
      <c r="NXV827" s="72"/>
      <c r="NXW827" s="72"/>
      <c r="NXX827" s="72"/>
      <c r="NXY827" s="72"/>
      <c r="NXZ827" s="72"/>
      <c r="NYA827" s="72"/>
      <c r="NYB827" s="72"/>
      <c r="NYC827" s="72"/>
      <c r="NYD827" s="72"/>
      <c r="NYE827" s="72"/>
      <c r="NYF827" s="72"/>
      <c r="NYG827" s="72"/>
      <c r="NYH827" s="72"/>
      <c r="NYI827" s="72"/>
      <c r="NYJ827" s="72"/>
      <c r="NYK827" s="72"/>
      <c r="NYL827" s="72"/>
      <c r="NYM827" s="72"/>
      <c r="NYN827" s="72"/>
      <c r="NYO827" s="72"/>
      <c r="NYP827" s="72"/>
      <c r="NYQ827" s="72"/>
      <c r="NYR827" s="72"/>
      <c r="NYS827" s="72"/>
      <c r="NYT827" s="72"/>
      <c r="NYU827" s="72"/>
      <c r="NYV827" s="72"/>
      <c r="NYW827" s="72"/>
      <c r="NYX827" s="72"/>
      <c r="NYY827" s="72"/>
      <c r="NYZ827" s="72"/>
      <c r="NZA827" s="72"/>
      <c r="NZB827" s="72"/>
      <c r="NZC827" s="72"/>
      <c r="NZD827" s="72"/>
      <c r="NZE827" s="72"/>
      <c r="NZF827" s="72"/>
      <c r="NZG827" s="72"/>
      <c r="NZH827" s="72"/>
      <c r="NZI827" s="72"/>
      <c r="NZJ827" s="72"/>
      <c r="NZK827" s="72"/>
      <c r="NZL827" s="72"/>
      <c r="NZM827" s="72"/>
      <c r="NZN827" s="72"/>
      <c r="NZO827" s="72"/>
      <c r="NZP827" s="72"/>
      <c r="NZQ827" s="72"/>
      <c r="NZR827" s="72"/>
      <c r="NZS827" s="72"/>
      <c r="NZT827" s="72"/>
      <c r="NZU827" s="72"/>
      <c r="NZV827" s="72"/>
      <c r="NZW827" s="72"/>
      <c r="NZX827" s="72"/>
      <c r="NZY827" s="72"/>
      <c r="NZZ827" s="72"/>
      <c r="OAA827" s="72"/>
      <c r="OAB827" s="72"/>
      <c r="OAC827" s="72"/>
      <c r="OAD827" s="72"/>
      <c r="OAE827" s="72"/>
      <c r="OAF827" s="72"/>
      <c r="OAG827" s="72"/>
      <c r="OAH827" s="72"/>
      <c r="OAI827" s="72"/>
      <c r="OAJ827" s="72"/>
      <c r="OAK827" s="72"/>
      <c r="OAL827" s="72"/>
      <c r="OAM827" s="72"/>
      <c r="OAN827" s="72"/>
      <c r="OAO827" s="72"/>
      <c r="OAP827" s="72"/>
      <c r="OAQ827" s="72"/>
      <c r="OAR827" s="72"/>
      <c r="OAS827" s="72"/>
      <c r="OAT827" s="72"/>
      <c r="OAU827" s="72"/>
      <c r="OAV827" s="72"/>
      <c r="OAW827" s="72"/>
      <c r="OAX827" s="72"/>
      <c r="OAY827" s="72"/>
      <c r="OAZ827" s="72"/>
      <c r="OBA827" s="72"/>
      <c r="OBB827" s="72"/>
      <c r="OBC827" s="72"/>
      <c r="OBD827" s="72"/>
      <c r="OBE827" s="72"/>
      <c r="OBF827" s="72"/>
      <c r="OBG827" s="72"/>
      <c r="OBH827" s="72"/>
      <c r="OBI827" s="72"/>
      <c r="OBJ827" s="72"/>
      <c r="OBK827" s="72"/>
      <c r="OBL827" s="72"/>
      <c r="OBM827" s="72"/>
      <c r="OBN827" s="72"/>
      <c r="OBO827" s="72"/>
      <c r="OBP827" s="72"/>
      <c r="OBQ827" s="72"/>
      <c r="OBR827" s="72"/>
      <c r="OBS827" s="72"/>
      <c r="OBT827" s="72"/>
      <c r="OBU827" s="72"/>
      <c r="OBV827" s="72"/>
      <c r="OBW827" s="72"/>
      <c r="OBX827" s="72"/>
      <c r="OBY827" s="72"/>
      <c r="OBZ827" s="72"/>
      <c r="OCA827" s="72"/>
      <c r="OCB827" s="72"/>
      <c r="OCC827" s="72"/>
      <c r="OCD827" s="72"/>
      <c r="OCE827" s="72"/>
      <c r="OCF827" s="72"/>
      <c r="OCG827" s="72"/>
      <c r="OCH827" s="72"/>
      <c r="OCI827" s="72"/>
      <c r="OCJ827" s="72"/>
      <c r="OCK827" s="72"/>
      <c r="OCL827" s="72"/>
      <c r="OCM827" s="72"/>
      <c r="OCN827" s="72"/>
      <c r="OCO827" s="72"/>
      <c r="OCP827" s="72"/>
      <c r="OCQ827" s="72"/>
      <c r="OCR827" s="72"/>
      <c r="OCS827" s="72"/>
      <c r="OCT827" s="72"/>
      <c r="OCU827" s="72"/>
      <c r="OCV827" s="72"/>
      <c r="OCW827" s="72"/>
      <c r="OCX827" s="72"/>
      <c r="OCY827" s="72"/>
      <c r="OCZ827" s="72"/>
      <c r="ODA827" s="72"/>
      <c r="ODB827" s="72"/>
      <c r="ODC827" s="72"/>
      <c r="ODD827" s="72"/>
      <c r="ODE827" s="72"/>
      <c r="ODF827" s="72"/>
      <c r="ODG827" s="72"/>
      <c r="ODH827" s="72"/>
      <c r="ODI827" s="72"/>
      <c r="ODJ827" s="72"/>
      <c r="ODK827" s="72"/>
      <c r="ODL827" s="72"/>
      <c r="ODM827" s="72"/>
      <c r="ODN827" s="72"/>
      <c r="ODO827" s="72"/>
      <c r="ODP827" s="72"/>
      <c r="ODQ827" s="72"/>
      <c r="ODR827" s="72"/>
      <c r="ODS827" s="72"/>
      <c r="ODT827" s="72"/>
      <c r="ODU827" s="72"/>
      <c r="ODV827" s="72"/>
      <c r="ODW827" s="72"/>
      <c r="ODX827" s="72"/>
      <c r="ODY827" s="72"/>
      <c r="ODZ827" s="72"/>
      <c r="OEA827" s="72"/>
      <c r="OEB827" s="72"/>
      <c r="OEC827" s="72"/>
      <c r="OED827" s="72"/>
      <c r="OEE827" s="72"/>
      <c r="OEF827" s="72"/>
      <c r="OEG827" s="72"/>
      <c r="OEH827" s="72"/>
      <c r="OEI827" s="72"/>
      <c r="OEJ827" s="72"/>
      <c r="OEK827" s="72"/>
      <c r="OEL827" s="72"/>
      <c r="OEM827" s="72"/>
      <c r="OEN827" s="72"/>
      <c r="OEO827" s="72"/>
      <c r="OEP827" s="72"/>
      <c r="OEQ827" s="72"/>
      <c r="OER827" s="72"/>
      <c r="OES827" s="72"/>
      <c r="OET827" s="72"/>
      <c r="OEU827" s="72"/>
      <c r="OEV827" s="72"/>
      <c r="OEW827" s="72"/>
      <c r="OEX827" s="72"/>
      <c r="OEY827" s="72"/>
      <c r="OEZ827" s="72"/>
      <c r="OFA827" s="72"/>
      <c r="OFB827" s="72"/>
      <c r="OFC827" s="72"/>
      <c r="OFD827" s="72"/>
      <c r="OFE827" s="72"/>
      <c r="OFF827" s="72"/>
      <c r="OFG827" s="72"/>
      <c r="OFH827" s="72"/>
      <c r="OFI827" s="72"/>
      <c r="OFJ827" s="72"/>
      <c r="OFK827" s="72"/>
      <c r="OFL827" s="72"/>
      <c r="OFM827" s="72"/>
      <c r="OFN827" s="72"/>
      <c r="OFO827" s="72"/>
      <c r="OFP827" s="72"/>
      <c r="OFQ827" s="72"/>
      <c r="OFR827" s="72"/>
      <c r="OFS827" s="72"/>
      <c r="OFT827" s="72"/>
      <c r="OFU827" s="72"/>
      <c r="OFV827" s="72"/>
      <c r="OFW827" s="72"/>
      <c r="OFX827" s="72"/>
      <c r="OFY827" s="72"/>
      <c r="OFZ827" s="72"/>
      <c r="OGA827" s="72"/>
      <c r="OGB827" s="72"/>
      <c r="OGC827" s="72"/>
      <c r="OGD827" s="72"/>
      <c r="OGE827" s="72"/>
      <c r="OGF827" s="72"/>
      <c r="OGG827" s="72"/>
      <c r="OGH827" s="72"/>
      <c r="OGI827" s="72"/>
      <c r="OGJ827" s="72"/>
      <c r="OGK827" s="72"/>
      <c r="OGL827" s="72"/>
      <c r="OGM827" s="72"/>
      <c r="OGN827" s="72"/>
      <c r="OGO827" s="72"/>
      <c r="OGP827" s="72"/>
      <c r="OGQ827" s="72"/>
      <c r="OGR827" s="72"/>
      <c r="OGS827" s="72"/>
      <c r="OGT827" s="72"/>
      <c r="OGU827" s="72"/>
      <c r="OGV827" s="72"/>
      <c r="OGW827" s="72"/>
      <c r="OGX827" s="72"/>
      <c r="OGY827" s="72"/>
      <c r="OGZ827" s="72"/>
      <c r="OHA827" s="72"/>
      <c r="OHB827" s="72"/>
      <c r="OHC827" s="72"/>
      <c r="OHD827" s="72"/>
      <c r="OHE827" s="72"/>
      <c r="OHF827" s="72"/>
      <c r="OHG827" s="72"/>
      <c r="OHH827" s="72"/>
      <c r="OHI827" s="72"/>
      <c r="OHJ827" s="72"/>
      <c r="OHK827" s="72"/>
      <c r="OHL827" s="72"/>
      <c r="OHM827" s="72"/>
      <c r="OHN827" s="72"/>
      <c r="OHO827" s="72"/>
      <c r="OHP827" s="72"/>
      <c r="OHQ827" s="72"/>
      <c r="OHR827" s="72"/>
      <c r="OHS827" s="72"/>
      <c r="OHT827" s="72"/>
      <c r="OHU827" s="72"/>
      <c r="OHV827" s="72"/>
      <c r="OHW827" s="72"/>
      <c r="OHX827" s="72"/>
      <c r="OHY827" s="72"/>
      <c r="OHZ827" s="72"/>
      <c r="OIA827" s="72"/>
      <c r="OIB827" s="72"/>
      <c r="OIC827" s="72"/>
      <c r="OID827" s="72"/>
      <c r="OIE827" s="72"/>
      <c r="OIF827" s="72"/>
      <c r="OIG827" s="72"/>
      <c r="OIH827" s="72"/>
      <c r="OII827" s="72"/>
      <c r="OIJ827" s="72"/>
      <c r="OIK827" s="72"/>
      <c r="OIL827" s="72"/>
      <c r="OIM827" s="72"/>
      <c r="OIN827" s="72"/>
      <c r="OIO827" s="72"/>
      <c r="OIP827" s="72"/>
      <c r="OIQ827" s="72"/>
      <c r="OIR827" s="72"/>
      <c r="OIS827" s="72"/>
      <c r="OIT827" s="72"/>
      <c r="OIU827" s="72"/>
      <c r="OIV827" s="72"/>
      <c r="OIW827" s="72"/>
      <c r="OIX827" s="72"/>
      <c r="OIY827" s="72"/>
      <c r="OIZ827" s="72"/>
      <c r="OJA827" s="72"/>
      <c r="OJB827" s="72"/>
      <c r="OJC827" s="72"/>
      <c r="OJD827" s="72"/>
      <c r="OJE827" s="72"/>
      <c r="OJF827" s="72"/>
      <c r="OJG827" s="72"/>
      <c r="OJH827" s="72"/>
      <c r="OJI827" s="72"/>
      <c r="OJJ827" s="72"/>
      <c r="OJK827" s="72"/>
      <c r="OJL827" s="72"/>
      <c r="OJM827" s="72"/>
      <c r="OJN827" s="72"/>
      <c r="OJO827" s="72"/>
      <c r="OJP827" s="72"/>
      <c r="OJQ827" s="72"/>
      <c r="OJR827" s="72"/>
      <c r="OJS827" s="72"/>
      <c r="OJT827" s="72"/>
      <c r="OJU827" s="72"/>
      <c r="OJV827" s="72"/>
      <c r="OJW827" s="72"/>
      <c r="OJX827" s="72"/>
      <c r="OJY827" s="72"/>
      <c r="OJZ827" s="72"/>
      <c r="OKA827" s="72"/>
      <c r="OKB827" s="72"/>
      <c r="OKC827" s="72"/>
      <c r="OKD827" s="72"/>
      <c r="OKE827" s="72"/>
      <c r="OKF827" s="72"/>
      <c r="OKG827" s="72"/>
      <c r="OKH827" s="72"/>
      <c r="OKI827" s="72"/>
      <c r="OKJ827" s="72"/>
      <c r="OKK827" s="72"/>
      <c r="OKL827" s="72"/>
      <c r="OKM827" s="72"/>
      <c r="OKN827" s="72"/>
      <c r="OKO827" s="72"/>
      <c r="OKP827" s="72"/>
      <c r="OKQ827" s="72"/>
      <c r="OKR827" s="72"/>
      <c r="OKS827" s="72"/>
      <c r="OKT827" s="72"/>
      <c r="OKU827" s="72"/>
      <c r="OKV827" s="72"/>
      <c r="OKW827" s="72"/>
      <c r="OKX827" s="72"/>
      <c r="OKY827" s="72"/>
      <c r="OKZ827" s="72"/>
      <c r="OLA827" s="72"/>
      <c r="OLB827" s="72"/>
      <c r="OLC827" s="72"/>
      <c r="OLD827" s="72"/>
      <c r="OLE827" s="72"/>
      <c r="OLF827" s="72"/>
      <c r="OLG827" s="72"/>
      <c r="OLH827" s="72"/>
      <c r="OLI827" s="72"/>
      <c r="OLJ827" s="72"/>
      <c r="OLK827" s="72"/>
      <c r="OLL827" s="72"/>
      <c r="OLM827" s="72"/>
      <c r="OLN827" s="72"/>
      <c r="OLO827" s="72"/>
      <c r="OLP827" s="72"/>
      <c r="OLQ827" s="72"/>
      <c r="OLR827" s="72"/>
      <c r="OLS827" s="72"/>
      <c r="OLT827" s="72"/>
      <c r="OLU827" s="72"/>
      <c r="OLV827" s="72"/>
      <c r="OLW827" s="72"/>
      <c r="OLX827" s="72"/>
      <c r="OLY827" s="72"/>
      <c r="OLZ827" s="72"/>
      <c r="OMA827" s="72"/>
      <c r="OMB827" s="72"/>
      <c r="OMC827" s="72"/>
      <c r="OMD827" s="72"/>
      <c r="OME827" s="72"/>
      <c r="OMF827" s="72"/>
      <c r="OMG827" s="72"/>
      <c r="OMH827" s="72"/>
      <c r="OMI827" s="72"/>
      <c r="OMJ827" s="72"/>
      <c r="OMK827" s="72"/>
      <c r="OML827" s="72"/>
      <c r="OMM827" s="72"/>
      <c r="OMN827" s="72"/>
      <c r="OMO827" s="72"/>
      <c r="OMP827" s="72"/>
      <c r="OMQ827" s="72"/>
      <c r="OMR827" s="72"/>
      <c r="OMS827" s="72"/>
      <c r="OMT827" s="72"/>
      <c r="OMU827" s="72"/>
      <c r="OMV827" s="72"/>
      <c r="OMW827" s="72"/>
      <c r="OMX827" s="72"/>
      <c r="OMY827" s="72"/>
      <c r="OMZ827" s="72"/>
      <c r="ONA827" s="72"/>
      <c r="ONB827" s="72"/>
      <c r="ONC827" s="72"/>
      <c r="OND827" s="72"/>
      <c r="ONE827" s="72"/>
      <c r="ONF827" s="72"/>
      <c r="ONG827" s="72"/>
      <c r="ONH827" s="72"/>
      <c r="ONI827" s="72"/>
      <c r="ONJ827" s="72"/>
      <c r="ONK827" s="72"/>
      <c r="ONL827" s="72"/>
      <c r="ONM827" s="72"/>
      <c r="ONN827" s="72"/>
      <c r="ONO827" s="72"/>
      <c r="ONP827" s="72"/>
      <c r="ONQ827" s="72"/>
      <c r="ONR827" s="72"/>
      <c r="ONS827" s="72"/>
      <c r="ONT827" s="72"/>
      <c r="ONU827" s="72"/>
      <c r="ONV827" s="72"/>
      <c r="ONW827" s="72"/>
      <c r="ONX827" s="72"/>
      <c r="ONY827" s="72"/>
      <c r="ONZ827" s="72"/>
      <c r="OOA827" s="72"/>
      <c r="OOB827" s="72"/>
      <c r="OOC827" s="72"/>
      <c r="OOD827" s="72"/>
      <c r="OOE827" s="72"/>
      <c r="OOF827" s="72"/>
      <c r="OOG827" s="72"/>
      <c r="OOH827" s="72"/>
      <c r="OOI827" s="72"/>
      <c r="OOJ827" s="72"/>
      <c r="OOK827" s="72"/>
      <c r="OOL827" s="72"/>
      <c r="OOM827" s="72"/>
      <c r="OON827" s="72"/>
      <c r="OOO827" s="72"/>
      <c r="OOP827" s="72"/>
      <c r="OOQ827" s="72"/>
      <c r="OOR827" s="72"/>
      <c r="OOS827" s="72"/>
      <c r="OOT827" s="72"/>
      <c r="OOU827" s="72"/>
      <c r="OOV827" s="72"/>
      <c r="OOW827" s="72"/>
      <c r="OOX827" s="72"/>
      <c r="OOY827" s="72"/>
      <c r="OOZ827" s="72"/>
      <c r="OPA827" s="72"/>
      <c r="OPB827" s="72"/>
      <c r="OPC827" s="72"/>
      <c r="OPD827" s="72"/>
      <c r="OPE827" s="72"/>
      <c r="OPF827" s="72"/>
      <c r="OPG827" s="72"/>
      <c r="OPH827" s="72"/>
      <c r="OPI827" s="72"/>
      <c r="OPJ827" s="72"/>
      <c r="OPK827" s="72"/>
      <c r="OPL827" s="72"/>
      <c r="OPM827" s="72"/>
      <c r="OPN827" s="72"/>
      <c r="OPO827" s="72"/>
      <c r="OPP827" s="72"/>
      <c r="OPQ827" s="72"/>
      <c r="OPR827" s="72"/>
      <c r="OPS827" s="72"/>
      <c r="OPT827" s="72"/>
      <c r="OPU827" s="72"/>
      <c r="OPV827" s="72"/>
      <c r="OPW827" s="72"/>
      <c r="OPX827" s="72"/>
      <c r="OPY827" s="72"/>
      <c r="OPZ827" s="72"/>
      <c r="OQA827" s="72"/>
      <c r="OQB827" s="72"/>
      <c r="OQC827" s="72"/>
      <c r="OQD827" s="72"/>
      <c r="OQE827" s="72"/>
      <c r="OQF827" s="72"/>
      <c r="OQG827" s="72"/>
      <c r="OQH827" s="72"/>
      <c r="OQI827" s="72"/>
      <c r="OQJ827" s="72"/>
      <c r="OQK827" s="72"/>
      <c r="OQL827" s="72"/>
      <c r="OQM827" s="72"/>
      <c r="OQN827" s="72"/>
      <c r="OQO827" s="72"/>
      <c r="OQP827" s="72"/>
      <c r="OQQ827" s="72"/>
      <c r="OQR827" s="72"/>
      <c r="OQS827" s="72"/>
      <c r="OQT827" s="72"/>
      <c r="OQU827" s="72"/>
      <c r="OQV827" s="72"/>
      <c r="OQW827" s="72"/>
      <c r="OQX827" s="72"/>
      <c r="OQY827" s="72"/>
      <c r="OQZ827" s="72"/>
      <c r="ORA827" s="72"/>
      <c r="ORB827" s="72"/>
      <c r="ORC827" s="72"/>
      <c r="ORD827" s="72"/>
      <c r="ORE827" s="72"/>
      <c r="ORF827" s="72"/>
      <c r="ORG827" s="72"/>
      <c r="ORH827" s="72"/>
      <c r="ORI827" s="72"/>
      <c r="ORJ827" s="72"/>
      <c r="ORK827" s="72"/>
      <c r="ORL827" s="72"/>
      <c r="ORM827" s="72"/>
      <c r="ORN827" s="72"/>
      <c r="ORO827" s="72"/>
      <c r="ORP827" s="72"/>
      <c r="ORQ827" s="72"/>
      <c r="ORR827" s="72"/>
      <c r="ORS827" s="72"/>
      <c r="ORT827" s="72"/>
      <c r="ORU827" s="72"/>
      <c r="ORV827" s="72"/>
      <c r="ORW827" s="72"/>
      <c r="ORX827" s="72"/>
      <c r="ORY827" s="72"/>
      <c r="ORZ827" s="72"/>
      <c r="OSA827" s="72"/>
      <c r="OSB827" s="72"/>
      <c r="OSC827" s="72"/>
      <c r="OSD827" s="72"/>
      <c r="OSE827" s="72"/>
      <c r="OSF827" s="72"/>
      <c r="OSG827" s="72"/>
      <c r="OSH827" s="72"/>
      <c r="OSI827" s="72"/>
      <c r="OSJ827" s="72"/>
      <c r="OSK827" s="72"/>
      <c r="OSL827" s="72"/>
      <c r="OSM827" s="72"/>
      <c r="OSN827" s="72"/>
      <c r="OSO827" s="72"/>
      <c r="OSP827" s="72"/>
      <c r="OSQ827" s="72"/>
      <c r="OSR827" s="72"/>
      <c r="OSS827" s="72"/>
      <c r="OST827" s="72"/>
      <c r="OSU827" s="72"/>
      <c r="OSV827" s="72"/>
      <c r="OSW827" s="72"/>
      <c r="OSX827" s="72"/>
      <c r="OSY827" s="72"/>
      <c r="OSZ827" s="72"/>
      <c r="OTA827" s="72"/>
      <c r="OTB827" s="72"/>
      <c r="OTC827" s="72"/>
      <c r="OTD827" s="72"/>
      <c r="OTE827" s="72"/>
      <c r="OTF827" s="72"/>
      <c r="OTG827" s="72"/>
      <c r="OTH827" s="72"/>
      <c r="OTI827" s="72"/>
      <c r="OTJ827" s="72"/>
      <c r="OTK827" s="72"/>
      <c r="OTL827" s="72"/>
      <c r="OTM827" s="72"/>
      <c r="OTN827" s="72"/>
      <c r="OTO827" s="72"/>
      <c r="OTP827" s="72"/>
      <c r="OTQ827" s="72"/>
      <c r="OTR827" s="72"/>
      <c r="OTS827" s="72"/>
      <c r="OTT827" s="72"/>
      <c r="OTU827" s="72"/>
      <c r="OTV827" s="72"/>
      <c r="OTW827" s="72"/>
      <c r="OTX827" s="72"/>
      <c r="OTY827" s="72"/>
      <c r="OTZ827" s="72"/>
      <c r="OUA827" s="72"/>
      <c r="OUB827" s="72"/>
      <c r="OUC827" s="72"/>
      <c r="OUD827" s="72"/>
      <c r="OUE827" s="72"/>
      <c r="OUF827" s="72"/>
      <c r="OUG827" s="72"/>
      <c r="OUH827" s="72"/>
      <c r="OUI827" s="72"/>
      <c r="OUJ827" s="72"/>
      <c r="OUK827" s="72"/>
      <c r="OUL827" s="72"/>
      <c r="OUM827" s="72"/>
      <c r="OUN827" s="72"/>
      <c r="OUO827" s="72"/>
      <c r="OUP827" s="72"/>
      <c r="OUQ827" s="72"/>
      <c r="OUR827" s="72"/>
      <c r="OUS827" s="72"/>
      <c r="OUT827" s="72"/>
      <c r="OUU827" s="72"/>
      <c r="OUV827" s="72"/>
      <c r="OUW827" s="72"/>
      <c r="OUX827" s="72"/>
      <c r="OUY827" s="72"/>
      <c r="OUZ827" s="72"/>
      <c r="OVA827" s="72"/>
      <c r="OVB827" s="72"/>
      <c r="OVC827" s="72"/>
      <c r="OVD827" s="72"/>
      <c r="OVE827" s="72"/>
      <c r="OVF827" s="72"/>
      <c r="OVG827" s="72"/>
      <c r="OVH827" s="72"/>
      <c r="OVI827" s="72"/>
      <c r="OVJ827" s="72"/>
      <c r="OVK827" s="72"/>
      <c r="OVL827" s="72"/>
      <c r="OVM827" s="72"/>
      <c r="OVN827" s="72"/>
      <c r="OVO827" s="72"/>
      <c r="OVP827" s="72"/>
      <c r="OVQ827" s="72"/>
      <c r="OVR827" s="72"/>
      <c r="OVS827" s="72"/>
      <c r="OVT827" s="72"/>
      <c r="OVU827" s="72"/>
      <c r="OVV827" s="72"/>
      <c r="OVW827" s="72"/>
      <c r="OVX827" s="72"/>
      <c r="OVY827" s="72"/>
      <c r="OVZ827" s="72"/>
      <c r="OWA827" s="72"/>
      <c r="OWB827" s="72"/>
      <c r="OWC827" s="72"/>
      <c r="OWD827" s="72"/>
      <c r="OWE827" s="72"/>
      <c r="OWF827" s="72"/>
      <c r="OWG827" s="72"/>
      <c r="OWH827" s="72"/>
      <c r="OWI827" s="72"/>
      <c r="OWJ827" s="72"/>
      <c r="OWK827" s="72"/>
      <c r="OWL827" s="72"/>
      <c r="OWM827" s="72"/>
      <c r="OWN827" s="72"/>
      <c r="OWO827" s="72"/>
      <c r="OWP827" s="72"/>
      <c r="OWQ827" s="72"/>
      <c r="OWR827" s="72"/>
      <c r="OWS827" s="72"/>
      <c r="OWT827" s="72"/>
      <c r="OWU827" s="72"/>
      <c r="OWV827" s="72"/>
      <c r="OWW827" s="72"/>
      <c r="OWX827" s="72"/>
      <c r="OWY827" s="72"/>
      <c r="OWZ827" s="72"/>
      <c r="OXA827" s="72"/>
      <c r="OXB827" s="72"/>
      <c r="OXC827" s="72"/>
      <c r="OXD827" s="72"/>
      <c r="OXE827" s="72"/>
      <c r="OXF827" s="72"/>
      <c r="OXG827" s="72"/>
      <c r="OXH827" s="72"/>
      <c r="OXI827" s="72"/>
      <c r="OXJ827" s="72"/>
      <c r="OXK827" s="72"/>
      <c r="OXL827" s="72"/>
      <c r="OXM827" s="72"/>
      <c r="OXN827" s="72"/>
      <c r="OXO827" s="72"/>
      <c r="OXP827" s="72"/>
      <c r="OXQ827" s="72"/>
      <c r="OXR827" s="72"/>
      <c r="OXS827" s="72"/>
      <c r="OXT827" s="72"/>
      <c r="OXU827" s="72"/>
      <c r="OXV827" s="72"/>
      <c r="OXW827" s="72"/>
      <c r="OXX827" s="72"/>
      <c r="OXY827" s="72"/>
      <c r="OXZ827" s="72"/>
      <c r="OYA827" s="72"/>
      <c r="OYB827" s="72"/>
      <c r="OYC827" s="72"/>
      <c r="OYD827" s="72"/>
      <c r="OYE827" s="72"/>
      <c r="OYF827" s="72"/>
      <c r="OYG827" s="72"/>
      <c r="OYH827" s="72"/>
      <c r="OYI827" s="72"/>
      <c r="OYJ827" s="72"/>
      <c r="OYK827" s="72"/>
      <c r="OYL827" s="72"/>
      <c r="OYM827" s="72"/>
      <c r="OYN827" s="72"/>
      <c r="OYO827" s="72"/>
      <c r="OYP827" s="72"/>
      <c r="OYQ827" s="72"/>
      <c r="OYR827" s="72"/>
      <c r="OYS827" s="72"/>
      <c r="OYT827" s="72"/>
      <c r="OYU827" s="72"/>
      <c r="OYV827" s="72"/>
      <c r="OYW827" s="72"/>
      <c r="OYX827" s="72"/>
      <c r="OYY827" s="72"/>
      <c r="OYZ827" s="72"/>
      <c r="OZA827" s="72"/>
      <c r="OZB827" s="72"/>
      <c r="OZC827" s="72"/>
      <c r="OZD827" s="72"/>
      <c r="OZE827" s="72"/>
      <c r="OZF827" s="72"/>
      <c r="OZG827" s="72"/>
      <c r="OZH827" s="72"/>
      <c r="OZI827" s="72"/>
      <c r="OZJ827" s="72"/>
      <c r="OZK827" s="72"/>
      <c r="OZL827" s="72"/>
      <c r="OZM827" s="72"/>
      <c r="OZN827" s="72"/>
      <c r="OZO827" s="72"/>
      <c r="OZP827" s="72"/>
      <c r="OZQ827" s="72"/>
      <c r="OZR827" s="72"/>
      <c r="OZS827" s="72"/>
      <c r="OZT827" s="72"/>
      <c r="OZU827" s="72"/>
      <c r="OZV827" s="72"/>
      <c r="OZW827" s="72"/>
      <c r="OZX827" s="72"/>
      <c r="OZY827" s="72"/>
      <c r="OZZ827" s="72"/>
      <c r="PAA827" s="72"/>
      <c r="PAB827" s="72"/>
      <c r="PAC827" s="72"/>
      <c r="PAD827" s="72"/>
      <c r="PAE827" s="72"/>
      <c r="PAF827" s="72"/>
      <c r="PAG827" s="72"/>
      <c r="PAH827" s="72"/>
      <c r="PAI827" s="72"/>
      <c r="PAJ827" s="72"/>
      <c r="PAK827" s="72"/>
      <c r="PAL827" s="72"/>
      <c r="PAM827" s="72"/>
      <c r="PAN827" s="72"/>
      <c r="PAO827" s="72"/>
      <c r="PAP827" s="72"/>
      <c r="PAQ827" s="72"/>
      <c r="PAR827" s="72"/>
      <c r="PAS827" s="72"/>
      <c r="PAT827" s="72"/>
      <c r="PAU827" s="72"/>
      <c r="PAV827" s="72"/>
      <c r="PAW827" s="72"/>
      <c r="PAX827" s="72"/>
      <c r="PAY827" s="72"/>
      <c r="PAZ827" s="72"/>
      <c r="PBA827" s="72"/>
      <c r="PBB827" s="72"/>
      <c r="PBC827" s="72"/>
      <c r="PBD827" s="72"/>
      <c r="PBE827" s="72"/>
      <c r="PBF827" s="72"/>
      <c r="PBG827" s="72"/>
      <c r="PBH827" s="72"/>
      <c r="PBI827" s="72"/>
      <c r="PBJ827" s="72"/>
      <c r="PBK827" s="72"/>
      <c r="PBL827" s="72"/>
      <c r="PBM827" s="72"/>
      <c r="PBN827" s="72"/>
      <c r="PBO827" s="72"/>
      <c r="PBP827" s="72"/>
      <c r="PBQ827" s="72"/>
      <c r="PBR827" s="72"/>
      <c r="PBS827" s="72"/>
      <c r="PBT827" s="72"/>
      <c r="PBU827" s="72"/>
      <c r="PBV827" s="72"/>
      <c r="PBW827" s="72"/>
      <c r="PBX827" s="72"/>
      <c r="PBY827" s="72"/>
      <c r="PBZ827" s="72"/>
      <c r="PCA827" s="72"/>
      <c r="PCB827" s="72"/>
      <c r="PCC827" s="72"/>
      <c r="PCD827" s="72"/>
      <c r="PCE827" s="72"/>
      <c r="PCF827" s="72"/>
      <c r="PCG827" s="72"/>
      <c r="PCH827" s="72"/>
      <c r="PCI827" s="72"/>
      <c r="PCJ827" s="72"/>
      <c r="PCK827" s="72"/>
      <c r="PCL827" s="72"/>
      <c r="PCM827" s="72"/>
      <c r="PCN827" s="72"/>
      <c r="PCO827" s="72"/>
      <c r="PCP827" s="72"/>
      <c r="PCQ827" s="72"/>
      <c r="PCR827" s="72"/>
      <c r="PCS827" s="72"/>
      <c r="PCT827" s="72"/>
      <c r="PCU827" s="72"/>
      <c r="PCV827" s="72"/>
      <c r="PCW827" s="72"/>
      <c r="PCX827" s="72"/>
      <c r="PCY827" s="72"/>
      <c r="PCZ827" s="72"/>
      <c r="PDA827" s="72"/>
      <c r="PDB827" s="72"/>
      <c r="PDC827" s="72"/>
      <c r="PDD827" s="72"/>
      <c r="PDE827" s="72"/>
      <c r="PDF827" s="72"/>
      <c r="PDG827" s="72"/>
      <c r="PDH827" s="72"/>
      <c r="PDI827" s="72"/>
      <c r="PDJ827" s="72"/>
      <c r="PDK827" s="72"/>
      <c r="PDL827" s="72"/>
      <c r="PDM827" s="72"/>
      <c r="PDN827" s="72"/>
      <c r="PDO827" s="72"/>
      <c r="PDP827" s="72"/>
      <c r="PDQ827" s="72"/>
      <c r="PDR827" s="72"/>
      <c r="PDS827" s="72"/>
      <c r="PDT827" s="72"/>
      <c r="PDU827" s="72"/>
      <c r="PDV827" s="72"/>
      <c r="PDW827" s="72"/>
      <c r="PDX827" s="72"/>
      <c r="PDY827" s="72"/>
      <c r="PDZ827" s="72"/>
      <c r="PEA827" s="72"/>
      <c r="PEB827" s="72"/>
      <c r="PEC827" s="72"/>
      <c r="PED827" s="72"/>
      <c r="PEE827" s="72"/>
      <c r="PEF827" s="72"/>
      <c r="PEG827" s="72"/>
      <c r="PEH827" s="72"/>
      <c r="PEI827" s="72"/>
      <c r="PEJ827" s="72"/>
      <c r="PEK827" s="72"/>
      <c r="PEL827" s="72"/>
      <c r="PEM827" s="72"/>
      <c r="PEN827" s="72"/>
      <c r="PEO827" s="72"/>
      <c r="PEP827" s="72"/>
      <c r="PEQ827" s="72"/>
      <c r="PER827" s="72"/>
      <c r="PES827" s="72"/>
      <c r="PET827" s="72"/>
      <c r="PEU827" s="72"/>
      <c r="PEV827" s="72"/>
      <c r="PEW827" s="72"/>
      <c r="PEX827" s="72"/>
      <c r="PEY827" s="72"/>
      <c r="PEZ827" s="72"/>
      <c r="PFA827" s="72"/>
      <c r="PFB827" s="72"/>
      <c r="PFC827" s="72"/>
      <c r="PFD827" s="72"/>
      <c r="PFE827" s="72"/>
      <c r="PFF827" s="72"/>
      <c r="PFG827" s="72"/>
      <c r="PFH827" s="72"/>
      <c r="PFI827" s="72"/>
      <c r="PFJ827" s="72"/>
      <c r="PFK827" s="72"/>
      <c r="PFL827" s="72"/>
      <c r="PFM827" s="72"/>
      <c r="PFN827" s="72"/>
      <c r="PFO827" s="72"/>
      <c r="PFP827" s="72"/>
      <c r="PFQ827" s="72"/>
      <c r="PFR827" s="72"/>
      <c r="PFS827" s="72"/>
      <c r="PFT827" s="72"/>
      <c r="PFU827" s="72"/>
      <c r="PFV827" s="72"/>
      <c r="PFW827" s="72"/>
      <c r="PFX827" s="72"/>
      <c r="PFY827" s="72"/>
      <c r="PFZ827" s="72"/>
      <c r="PGA827" s="72"/>
      <c r="PGB827" s="72"/>
      <c r="PGC827" s="72"/>
      <c r="PGD827" s="72"/>
      <c r="PGE827" s="72"/>
      <c r="PGF827" s="72"/>
      <c r="PGG827" s="72"/>
      <c r="PGH827" s="72"/>
      <c r="PGI827" s="72"/>
      <c r="PGJ827" s="72"/>
      <c r="PGK827" s="72"/>
      <c r="PGL827" s="72"/>
      <c r="PGM827" s="72"/>
      <c r="PGN827" s="72"/>
      <c r="PGO827" s="72"/>
      <c r="PGP827" s="72"/>
      <c r="PGQ827" s="72"/>
      <c r="PGR827" s="72"/>
      <c r="PGS827" s="72"/>
      <c r="PGT827" s="72"/>
      <c r="PGU827" s="72"/>
      <c r="PGV827" s="72"/>
      <c r="PGW827" s="72"/>
      <c r="PGX827" s="72"/>
      <c r="PGY827" s="72"/>
      <c r="PGZ827" s="72"/>
      <c r="PHA827" s="72"/>
      <c r="PHB827" s="72"/>
      <c r="PHC827" s="72"/>
      <c r="PHD827" s="72"/>
      <c r="PHE827" s="72"/>
      <c r="PHF827" s="72"/>
      <c r="PHG827" s="72"/>
      <c r="PHH827" s="72"/>
      <c r="PHI827" s="72"/>
      <c r="PHJ827" s="72"/>
      <c r="PHK827" s="72"/>
      <c r="PHL827" s="72"/>
      <c r="PHM827" s="72"/>
      <c r="PHN827" s="72"/>
      <c r="PHO827" s="72"/>
      <c r="PHP827" s="72"/>
      <c r="PHQ827" s="72"/>
      <c r="PHR827" s="72"/>
      <c r="PHS827" s="72"/>
      <c r="PHT827" s="72"/>
      <c r="PHU827" s="72"/>
      <c r="PHV827" s="72"/>
      <c r="PHW827" s="72"/>
      <c r="PHX827" s="72"/>
      <c r="PHY827" s="72"/>
      <c r="PHZ827" s="72"/>
      <c r="PIA827" s="72"/>
      <c r="PIB827" s="72"/>
      <c r="PIC827" s="72"/>
      <c r="PID827" s="72"/>
      <c r="PIE827" s="72"/>
      <c r="PIF827" s="72"/>
      <c r="PIG827" s="72"/>
      <c r="PIH827" s="72"/>
      <c r="PII827" s="72"/>
      <c r="PIJ827" s="72"/>
      <c r="PIK827" s="72"/>
      <c r="PIL827" s="72"/>
      <c r="PIM827" s="72"/>
      <c r="PIN827" s="72"/>
      <c r="PIO827" s="72"/>
      <c r="PIP827" s="72"/>
      <c r="PIQ827" s="72"/>
      <c r="PIR827" s="72"/>
      <c r="PIS827" s="72"/>
      <c r="PIT827" s="72"/>
      <c r="PIU827" s="72"/>
      <c r="PIV827" s="72"/>
      <c r="PIW827" s="72"/>
      <c r="PIX827" s="72"/>
      <c r="PIY827" s="72"/>
      <c r="PIZ827" s="72"/>
      <c r="PJA827" s="72"/>
      <c r="PJB827" s="72"/>
      <c r="PJC827" s="72"/>
      <c r="PJD827" s="72"/>
      <c r="PJE827" s="72"/>
      <c r="PJF827" s="72"/>
      <c r="PJG827" s="72"/>
      <c r="PJH827" s="72"/>
      <c r="PJI827" s="72"/>
      <c r="PJJ827" s="72"/>
      <c r="PJK827" s="72"/>
      <c r="PJL827" s="72"/>
      <c r="PJM827" s="72"/>
      <c r="PJN827" s="72"/>
      <c r="PJO827" s="72"/>
      <c r="PJP827" s="72"/>
      <c r="PJQ827" s="72"/>
      <c r="PJR827" s="72"/>
      <c r="PJS827" s="72"/>
      <c r="PJT827" s="72"/>
      <c r="PJU827" s="72"/>
      <c r="PJV827" s="72"/>
      <c r="PJW827" s="72"/>
      <c r="PJX827" s="72"/>
      <c r="PJY827" s="72"/>
      <c r="PJZ827" s="72"/>
      <c r="PKA827" s="72"/>
      <c r="PKB827" s="72"/>
      <c r="PKC827" s="72"/>
      <c r="PKD827" s="72"/>
      <c r="PKE827" s="72"/>
      <c r="PKF827" s="72"/>
      <c r="PKG827" s="72"/>
      <c r="PKH827" s="72"/>
      <c r="PKI827" s="72"/>
      <c r="PKJ827" s="72"/>
      <c r="PKK827" s="72"/>
      <c r="PKL827" s="72"/>
      <c r="PKM827" s="72"/>
      <c r="PKN827" s="72"/>
      <c r="PKO827" s="72"/>
      <c r="PKP827" s="72"/>
      <c r="PKQ827" s="72"/>
      <c r="PKR827" s="72"/>
      <c r="PKS827" s="72"/>
      <c r="PKT827" s="72"/>
      <c r="PKU827" s="72"/>
      <c r="PKV827" s="72"/>
      <c r="PKW827" s="72"/>
      <c r="PKX827" s="72"/>
      <c r="PKY827" s="72"/>
      <c r="PKZ827" s="72"/>
      <c r="PLA827" s="72"/>
      <c r="PLB827" s="72"/>
      <c r="PLC827" s="72"/>
      <c r="PLD827" s="72"/>
      <c r="PLE827" s="72"/>
      <c r="PLF827" s="72"/>
      <c r="PLG827" s="72"/>
      <c r="PLH827" s="72"/>
      <c r="PLI827" s="72"/>
      <c r="PLJ827" s="72"/>
      <c r="PLK827" s="72"/>
      <c r="PLL827" s="72"/>
      <c r="PLM827" s="72"/>
      <c r="PLN827" s="72"/>
      <c r="PLO827" s="72"/>
      <c r="PLP827" s="72"/>
      <c r="PLQ827" s="72"/>
      <c r="PLR827" s="72"/>
      <c r="PLS827" s="72"/>
      <c r="PLT827" s="72"/>
      <c r="PLU827" s="72"/>
      <c r="PLV827" s="72"/>
      <c r="PLW827" s="72"/>
      <c r="PLX827" s="72"/>
      <c r="PLY827" s="72"/>
      <c r="PLZ827" s="72"/>
      <c r="PMA827" s="72"/>
      <c r="PMB827" s="72"/>
      <c r="PMC827" s="72"/>
      <c r="PMD827" s="72"/>
      <c r="PME827" s="72"/>
      <c r="PMF827" s="72"/>
      <c r="PMG827" s="72"/>
      <c r="PMH827" s="72"/>
      <c r="PMI827" s="72"/>
      <c r="PMJ827" s="72"/>
      <c r="PMK827" s="72"/>
      <c r="PML827" s="72"/>
      <c r="PMM827" s="72"/>
      <c r="PMN827" s="72"/>
      <c r="PMO827" s="72"/>
      <c r="PMP827" s="72"/>
      <c r="PMQ827" s="72"/>
      <c r="PMR827" s="72"/>
      <c r="PMS827" s="72"/>
      <c r="PMT827" s="72"/>
      <c r="PMU827" s="72"/>
      <c r="PMV827" s="72"/>
      <c r="PMW827" s="72"/>
      <c r="PMX827" s="72"/>
      <c r="PMY827" s="72"/>
      <c r="PMZ827" s="72"/>
      <c r="PNA827" s="72"/>
      <c r="PNB827" s="72"/>
      <c r="PNC827" s="72"/>
      <c r="PND827" s="72"/>
      <c r="PNE827" s="72"/>
      <c r="PNF827" s="72"/>
      <c r="PNG827" s="72"/>
      <c r="PNH827" s="72"/>
      <c r="PNI827" s="72"/>
      <c r="PNJ827" s="72"/>
      <c r="PNK827" s="72"/>
      <c r="PNL827" s="72"/>
      <c r="PNM827" s="72"/>
      <c r="PNN827" s="72"/>
      <c r="PNO827" s="72"/>
      <c r="PNP827" s="72"/>
      <c r="PNQ827" s="72"/>
      <c r="PNR827" s="72"/>
      <c r="PNS827" s="72"/>
      <c r="PNT827" s="72"/>
      <c r="PNU827" s="72"/>
      <c r="PNV827" s="72"/>
      <c r="PNW827" s="72"/>
      <c r="PNX827" s="72"/>
      <c r="PNY827" s="72"/>
      <c r="PNZ827" s="72"/>
      <c r="POA827" s="72"/>
      <c r="POB827" s="72"/>
      <c r="POC827" s="72"/>
      <c r="POD827" s="72"/>
      <c r="POE827" s="72"/>
      <c r="POF827" s="72"/>
      <c r="POG827" s="72"/>
      <c r="POH827" s="72"/>
      <c r="POI827" s="72"/>
      <c r="POJ827" s="72"/>
      <c r="POK827" s="72"/>
      <c r="POL827" s="72"/>
      <c r="POM827" s="72"/>
      <c r="PON827" s="72"/>
      <c r="POO827" s="72"/>
      <c r="POP827" s="72"/>
      <c r="POQ827" s="72"/>
      <c r="POR827" s="72"/>
      <c r="POS827" s="72"/>
      <c r="POT827" s="72"/>
      <c r="POU827" s="72"/>
      <c r="POV827" s="72"/>
      <c r="POW827" s="72"/>
      <c r="POX827" s="72"/>
      <c r="POY827" s="72"/>
      <c r="POZ827" s="72"/>
      <c r="PPA827" s="72"/>
      <c r="PPB827" s="72"/>
      <c r="PPC827" s="72"/>
      <c r="PPD827" s="72"/>
      <c r="PPE827" s="72"/>
      <c r="PPF827" s="72"/>
      <c r="PPG827" s="72"/>
      <c r="PPH827" s="72"/>
      <c r="PPI827" s="72"/>
      <c r="PPJ827" s="72"/>
      <c r="PPK827" s="72"/>
      <c r="PPL827" s="72"/>
      <c r="PPM827" s="72"/>
      <c r="PPN827" s="72"/>
      <c r="PPO827" s="72"/>
      <c r="PPP827" s="72"/>
      <c r="PPQ827" s="72"/>
      <c r="PPR827" s="72"/>
      <c r="PPS827" s="72"/>
      <c r="PPT827" s="72"/>
      <c r="PPU827" s="72"/>
      <c r="PPV827" s="72"/>
      <c r="PPW827" s="72"/>
      <c r="PPX827" s="72"/>
      <c r="PPY827" s="72"/>
      <c r="PPZ827" s="72"/>
      <c r="PQA827" s="72"/>
      <c r="PQB827" s="72"/>
      <c r="PQC827" s="72"/>
      <c r="PQD827" s="72"/>
      <c r="PQE827" s="72"/>
      <c r="PQF827" s="72"/>
      <c r="PQG827" s="72"/>
      <c r="PQH827" s="72"/>
      <c r="PQI827" s="72"/>
      <c r="PQJ827" s="72"/>
      <c r="PQK827" s="72"/>
      <c r="PQL827" s="72"/>
      <c r="PQM827" s="72"/>
      <c r="PQN827" s="72"/>
      <c r="PQO827" s="72"/>
      <c r="PQP827" s="72"/>
      <c r="PQQ827" s="72"/>
      <c r="PQR827" s="72"/>
      <c r="PQS827" s="72"/>
      <c r="PQT827" s="72"/>
      <c r="PQU827" s="72"/>
      <c r="PQV827" s="72"/>
      <c r="PQW827" s="72"/>
      <c r="PQX827" s="72"/>
      <c r="PQY827" s="72"/>
      <c r="PQZ827" s="72"/>
      <c r="PRA827" s="72"/>
      <c r="PRB827" s="72"/>
      <c r="PRC827" s="72"/>
      <c r="PRD827" s="72"/>
      <c r="PRE827" s="72"/>
      <c r="PRF827" s="72"/>
      <c r="PRG827" s="72"/>
      <c r="PRH827" s="72"/>
      <c r="PRI827" s="72"/>
      <c r="PRJ827" s="72"/>
      <c r="PRK827" s="72"/>
      <c r="PRL827" s="72"/>
      <c r="PRM827" s="72"/>
      <c r="PRN827" s="72"/>
      <c r="PRO827" s="72"/>
      <c r="PRP827" s="72"/>
      <c r="PRQ827" s="72"/>
      <c r="PRR827" s="72"/>
      <c r="PRS827" s="72"/>
      <c r="PRT827" s="72"/>
      <c r="PRU827" s="72"/>
      <c r="PRV827" s="72"/>
      <c r="PRW827" s="72"/>
      <c r="PRX827" s="72"/>
      <c r="PRY827" s="72"/>
      <c r="PRZ827" s="72"/>
      <c r="PSA827" s="72"/>
      <c r="PSB827" s="72"/>
      <c r="PSC827" s="72"/>
      <c r="PSD827" s="72"/>
      <c r="PSE827" s="72"/>
      <c r="PSF827" s="72"/>
      <c r="PSG827" s="72"/>
      <c r="PSH827" s="72"/>
      <c r="PSI827" s="72"/>
      <c r="PSJ827" s="72"/>
      <c r="PSK827" s="72"/>
      <c r="PSL827" s="72"/>
      <c r="PSM827" s="72"/>
      <c r="PSN827" s="72"/>
      <c r="PSO827" s="72"/>
      <c r="PSP827" s="72"/>
      <c r="PSQ827" s="72"/>
      <c r="PSR827" s="72"/>
      <c r="PSS827" s="72"/>
      <c r="PST827" s="72"/>
      <c r="PSU827" s="72"/>
      <c r="PSV827" s="72"/>
      <c r="PSW827" s="72"/>
      <c r="PSX827" s="72"/>
      <c r="PSY827" s="72"/>
      <c r="PSZ827" s="72"/>
      <c r="PTA827" s="72"/>
      <c r="PTB827" s="72"/>
      <c r="PTC827" s="72"/>
      <c r="PTD827" s="72"/>
      <c r="PTE827" s="72"/>
      <c r="PTF827" s="72"/>
      <c r="PTG827" s="72"/>
      <c r="PTH827" s="72"/>
      <c r="PTI827" s="72"/>
      <c r="PTJ827" s="72"/>
      <c r="PTK827" s="72"/>
      <c r="PTL827" s="72"/>
      <c r="PTM827" s="72"/>
      <c r="PTN827" s="72"/>
      <c r="PTO827" s="72"/>
      <c r="PTP827" s="72"/>
      <c r="PTQ827" s="72"/>
      <c r="PTR827" s="72"/>
      <c r="PTS827" s="72"/>
      <c r="PTT827" s="72"/>
      <c r="PTU827" s="72"/>
      <c r="PTV827" s="72"/>
      <c r="PTW827" s="72"/>
      <c r="PTX827" s="72"/>
      <c r="PTY827" s="72"/>
      <c r="PTZ827" s="72"/>
      <c r="PUA827" s="72"/>
      <c r="PUB827" s="72"/>
      <c r="PUC827" s="72"/>
      <c r="PUD827" s="72"/>
      <c r="PUE827" s="72"/>
      <c r="PUF827" s="72"/>
      <c r="PUG827" s="72"/>
      <c r="PUH827" s="72"/>
      <c r="PUI827" s="72"/>
      <c r="PUJ827" s="72"/>
      <c r="PUK827" s="72"/>
      <c r="PUL827" s="72"/>
      <c r="PUM827" s="72"/>
      <c r="PUN827" s="72"/>
      <c r="PUO827" s="72"/>
      <c r="PUP827" s="72"/>
      <c r="PUQ827" s="72"/>
      <c r="PUR827" s="72"/>
      <c r="PUS827" s="72"/>
      <c r="PUT827" s="72"/>
      <c r="PUU827" s="72"/>
      <c r="PUV827" s="72"/>
      <c r="PUW827" s="72"/>
      <c r="PUX827" s="72"/>
      <c r="PUY827" s="72"/>
      <c r="PUZ827" s="72"/>
      <c r="PVA827" s="72"/>
      <c r="PVB827" s="72"/>
      <c r="PVC827" s="72"/>
      <c r="PVD827" s="72"/>
      <c r="PVE827" s="72"/>
      <c r="PVF827" s="72"/>
      <c r="PVG827" s="72"/>
      <c r="PVH827" s="72"/>
      <c r="PVI827" s="72"/>
      <c r="PVJ827" s="72"/>
      <c r="PVK827" s="72"/>
      <c r="PVL827" s="72"/>
      <c r="PVM827" s="72"/>
      <c r="PVN827" s="72"/>
      <c r="PVO827" s="72"/>
      <c r="PVP827" s="72"/>
      <c r="PVQ827" s="72"/>
      <c r="PVR827" s="72"/>
      <c r="PVS827" s="72"/>
      <c r="PVT827" s="72"/>
      <c r="PVU827" s="72"/>
      <c r="PVV827" s="72"/>
      <c r="PVW827" s="72"/>
      <c r="PVX827" s="72"/>
      <c r="PVY827" s="72"/>
      <c r="PVZ827" s="72"/>
      <c r="PWA827" s="72"/>
      <c r="PWB827" s="72"/>
      <c r="PWC827" s="72"/>
      <c r="PWD827" s="72"/>
      <c r="PWE827" s="72"/>
      <c r="PWF827" s="72"/>
      <c r="PWG827" s="72"/>
      <c r="PWH827" s="72"/>
      <c r="PWI827" s="72"/>
      <c r="PWJ827" s="72"/>
      <c r="PWK827" s="72"/>
      <c r="PWL827" s="72"/>
      <c r="PWM827" s="72"/>
      <c r="PWN827" s="72"/>
      <c r="PWO827" s="72"/>
      <c r="PWP827" s="72"/>
      <c r="PWQ827" s="72"/>
      <c r="PWR827" s="72"/>
      <c r="PWS827" s="72"/>
      <c r="PWT827" s="72"/>
      <c r="PWU827" s="72"/>
      <c r="PWV827" s="72"/>
      <c r="PWW827" s="72"/>
      <c r="PWX827" s="72"/>
      <c r="PWY827" s="72"/>
      <c r="PWZ827" s="72"/>
      <c r="PXA827" s="72"/>
      <c r="PXB827" s="72"/>
      <c r="PXC827" s="72"/>
      <c r="PXD827" s="72"/>
      <c r="PXE827" s="72"/>
      <c r="PXF827" s="72"/>
      <c r="PXG827" s="72"/>
      <c r="PXH827" s="72"/>
      <c r="PXI827" s="72"/>
      <c r="PXJ827" s="72"/>
      <c r="PXK827" s="72"/>
      <c r="PXL827" s="72"/>
      <c r="PXM827" s="72"/>
      <c r="PXN827" s="72"/>
      <c r="PXO827" s="72"/>
      <c r="PXP827" s="72"/>
      <c r="PXQ827" s="72"/>
      <c r="PXR827" s="72"/>
      <c r="PXS827" s="72"/>
      <c r="PXT827" s="72"/>
      <c r="PXU827" s="72"/>
      <c r="PXV827" s="72"/>
      <c r="PXW827" s="72"/>
      <c r="PXX827" s="72"/>
      <c r="PXY827" s="72"/>
      <c r="PXZ827" s="72"/>
      <c r="PYA827" s="72"/>
      <c r="PYB827" s="72"/>
      <c r="PYC827" s="72"/>
      <c r="PYD827" s="72"/>
      <c r="PYE827" s="72"/>
      <c r="PYF827" s="72"/>
      <c r="PYG827" s="72"/>
      <c r="PYH827" s="72"/>
      <c r="PYI827" s="72"/>
      <c r="PYJ827" s="72"/>
      <c r="PYK827" s="72"/>
      <c r="PYL827" s="72"/>
      <c r="PYM827" s="72"/>
      <c r="PYN827" s="72"/>
      <c r="PYO827" s="72"/>
      <c r="PYP827" s="72"/>
      <c r="PYQ827" s="72"/>
      <c r="PYR827" s="72"/>
      <c r="PYS827" s="72"/>
      <c r="PYT827" s="72"/>
      <c r="PYU827" s="72"/>
      <c r="PYV827" s="72"/>
      <c r="PYW827" s="72"/>
      <c r="PYX827" s="72"/>
      <c r="PYY827" s="72"/>
      <c r="PYZ827" s="72"/>
      <c r="PZA827" s="72"/>
      <c r="PZB827" s="72"/>
      <c r="PZC827" s="72"/>
      <c r="PZD827" s="72"/>
      <c r="PZE827" s="72"/>
      <c r="PZF827" s="72"/>
      <c r="PZG827" s="72"/>
      <c r="PZH827" s="72"/>
      <c r="PZI827" s="72"/>
      <c r="PZJ827" s="72"/>
      <c r="PZK827" s="72"/>
      <c r="PZL827" s="72"/>
      <c r="PZM827" s="72"/>
      <c r="PZN827" s="72"/>
      <c r="PZO827" s="72"/>
      <c r="PZP827" s="72"/>
      <c r="PZQ827" s="72"/>
      <c r="PZR827" s="72"/>
      <c r="PZS827" s="72"/>
      <c r="PZT827" s="72"/>
      <c r="PZU827" s="72"/>
      <c r="PZV827" s="72"/>
      <c r="PZW827" s="72"/>
      <c r="PZX827" s="72"/>
      <c r="PZY827" s="72"/>
      <c r="PZZ827" s="72"/>
      <c r="QAA827" s="72"/>
      <c r="QAB827" s="72"/>
      <c r="QAC827" s="72"/>
      <c r="QAD827" s="72"/>
      <c r="QAE827" s="72"/>
      <c r="QAF827" s="72"/>
      <c r="QAG827" s="72"/>
      <c r="QAH827" s="72"/>
      <c r="QAI827" s="72"/>
      <c r="QAJ827" s="72"/>
      <c r="QAK827" s="72"/>
      <c r="QAL827" s="72"/>
      <c r="QAM827" s="72"/>
      <c r="QAN827" s="72"/>
      <c r="QAO827" s="72"/>
      <c r="QAP827" s="72"/>
      <c r="QAQ827" s="72"/>
      <c r="QAR827" s="72"/>
      <c r="QAS827" s="72"/>
      <c r="QAT827" s="72"/>
      <c r="QAU827" s="72"/>
      <c r="QAV827" s="72"/>
      <c r="QAW827" s="72"/>
      <c r="QAX827" s="72"/>
      <c r="QAY827" s="72"/>
      <c r="QAZ827" s="72"/>
      <c r="QBA827" s="72"/>
      <c r="QBB827" s="72"/>
      <c r="QBC827" s="72"/>
      <c r="QBD827" s="72"/>
      <c r="QBE827" s="72"/>
      <c r="QBF827" s="72"/>
      <c r="QBG827" s="72"/>
      <c r="QBH827" s="72"/>
      <c r="QBI827" s="72"/>
      <c r="QBJ827" s="72"/>
      <c r="QBK827" s="72"/>
      <c r="QBL827" s="72"/>
      <c r="QBM827" s="72"/>
      <c r="QBN827" s="72"/>
      <c r="QBO827" s="72"/>
      <c r="QBP827" s="72"/>
      <c r="QBQ827" s="72"/>
      <c r="QBR827" s="72"/>
      <c r="QBS827" s="72"/>
      <c r="QBT827" s="72"/>
      <c r="QBU827" s="72"/>
      <c r="QBV827" s="72"/>
      <c r="QBW827" s="72"/>
      <c r="QBX827" s="72"/>
      <c r="QBY827" s="72"/>
      <c r="QBZ827" s="72"/>
      <c r="QCA827" s="72"/>
      <c r="QCB827" s="72"/>
      <c r="QCC827" s="72"/>
      <c r="QCD827" s="72"/>
      <c r="QCE827" s="72"/>
      <c r="QCF827" s="72"/>
      <c r="QCG827" s="72"/>
      <c r="QCH827" s="72"/>
      <c r="QCI827" s="72"/>
      <c r="QCJ827" s="72"/>
      <c r="QCK827" s="72"/>
      <c r="QCL827" s="72"/>
      <c r="QCM827" s="72"/>
      <c r="QCN827" s="72"/>
      <c r="QCO827" s="72"/>
      <c r="QCP827" s="72"/>
      <c r="QCQ827" s="72"/>
      <c r="QCR827" s="72"/>
      <c r="QCS827" s="72"/>
      <c r="QCT827" s="72"/>
      <c r="QCU827" s="72"/>
      <c r="QCV827" s="72"/>
      <c r="QCW827" s="72"/>
      <c r="QCX827" s="72"/>
      <c r="QCY827" s="72"/>
      <c r="QCZ827" s="72"/>
      <c r="QDA827" s="72"/>
      <c r="QDB827" s="72"/>
      <c r="QDC827" s="72"/>
      <c r="QDD827" s="72"/>
      <c r="QDE827" s="72"/>
      <c r="QDF827" s="72"/>
      <c r="QDG827" s="72"/>
      <c r="QDH827" s="72"/>
      <c r="QDI827" s="72"/>
      <c r="QDJ827" s="72"/>
      <c r="QDK827" s="72"/>
      <c r="QDL827" s="72"/>
      <c r="QDM827" s="72"/>
      <c r="QDN827" s="72"/>
      <c r="QDO827" s="72"/>
      <c r="QDP827" s="72"/>
      <c r="QDQ827" s="72"/>
      <c r="QDR827" s="72"/>
      <c r="QDS827" s="72"/>
      <c r="QDT827" s="72"/>
      <c r="QDU827" s="72"/>
      <c r="QDV827" s="72"/>
      <c r="QDW827" s="72"/>
      <c r="QDX827" s="72"/>
      <c r="QDY827" s="72"/>
      <c r="QDZ827" s="72"/>
      <c r="QEA827" s="72"/>
      <c r="QEB827" s="72"/>
      <c r="QEC827" s="72"/>
      <c r="QED827" s="72"/>
      <c r="QEE827" s="72"/>
      <c r="QEF827" s="72"/>
      <c r="QEG827" s="72"/>
      <c r="QEH827" s="72"/>
      <c r="QEI827" s="72"/>
      <c r="QEJ827" s="72"/>
      <c r="QEK827" s="72"/>
      <c r="QEL827" s="72"/>
      <c r="QEM827" s="72"/>
      <c r="QEN827" s="72"/>
      <c r="QEO827" s="72"/>
      <c r="QEP827" s="72"/>
      <c r="QEQ827" s="72"/>
      <c r="QER827" s="72"/>
      <c r="QES827" s="72"/>
      <c r="QET827" s="72"/>
      <c r="QEU827" s="72"/>
      <c r="QEV827" s="72"/>
      <c r="QEW827" s="72"/>
      <c r="QEX827" s="72"/>
      <c r="QEY827" s="72"/>
      <c r="QEZ827" s="72"/>
      <c r="QFA827" s="72"/>
      <c r="QFB827" s="72"/>
      <c r="QFC827" s="72"/>
      <c r="QFD827" s="72"/>
      <c r="QFE827" s="72"/>
      <c r="QFF827" s="72"/>
      <c r="QFG827" s="72"/>
      <c r="QFH827" s="72"/>
      <c r="QFI827" s="72"/>
      <c r="QFJ827" s="72"/>
      <c r="QFK827" s="72"/>
      <c r="QFL827" s="72"/>
      <c r="QFM827" s="72"/>
      <c r="QFN827" s="72"/>
      <c r="QFO827" s="72"/>
      <c r="QFP827" s="72"/>
      <c r="QFQ827" s="72"/>
      <c r="QFR827" s="72"/>
      <c r="QFS827" s="72"/>
      <c r="QFT827" s="72"/>
      <c r="QFU827" s="72"/>
      <c r="QFV827" s="72"/>
      <c r="QFW827" s="72"/>
      <c r="QFX827" s="72"/>
      <c r="QFY827" s="72"/>
      <c r="QFZ827" s="72"/>
      <c r="QGA827" s="72"/>
      <c r="QGB827" s="72"/>
      <c r="QGC827" s="72"/>
      <c r="QGD827" s="72"/>
      <c r="QGE827" s="72"/>
      <c r="QGF827" s="72"/>
      <c r="QGG827" s="72"/>
      <c r="QGH827" s="72"/>
      <c r="QGI827" s="72"/>
      <c r="QGJ827" s="72"/>
      <c r="QGK827" s="72"/>
      <c r="QGL827" s="72"/>
      <c r="QGM827" s="72"/>
      <c r="QGN827" s="72"/>
      <c r="QGO827" s="72"/>
      <c r="QGP827" s="72"/>
      <c r="QGQ827" s="72"/>
      <c r="QGR827" s="72"/>
      <c r="QGS827" s="72"/>
      <c r="QGT827" s="72"/>
      <c r="QGU827" s="72"/>
      <c r="QGV827" s="72"/>
      <c r="QGW827" s="72"/>
      <c r="QGX827" s="72"/>
      <c r="QGY827" s="72"/>
      <c r="QGZ827" s="72"/>
      <c r="QHA827" s="72"/>
      <c r="QHB827" s="72"/>
      <c r="QHC827" s="72"/>
      <c r="QHD827" s="72"/>
      <c r="QHE827" s="72"/>
      <c r="QHF827" s="72"/>
      <c r="QHG827" s="72"/>
      <c r="QHH827" s="72"/>
      <c r="QHI827" s="72"/>
      <c r="QHJ827" s="72"/>
      <c r="QHK827" s="72"/>
      <c r="QHL827" s="72"/>
      <c r="QHM827" s="72"/>
      <c r="QHN827" s="72"/>
      <c r="QHO827" s="72"/>
      <c r="QHP827" s="72"/>
      <c r="QHQ827" s="72"/>
      <c r="QHR827" s="72"/>
      <c r="QHS827" s="72"/>
      <c r="QHT827" s="72"/>
      <c r="QHU827" s="72"/>
      <c r="QHV827" s="72"/>
      <c r="QHW827" s="72"/>
      <c r="QHX827" s="72"/>
      <c r="QHY827" s="72"/>
      <c r="QHZ827" s="72"/>
      <c r="QIA827" s="72"/>
      <c r="QIB827" s="72"/>
      <c r="QIC827" s="72"/>
      <c r="QID827" s="72"/>
      <c r="QIE827" s="72"/>
      <c r="QIF827" s="72"/>
      <c r="QIG827" s="72"/>
      <c r="QIH827" s="72"/>
      <c r="QII827" s="72"/>
      <c r="QIJ827" s="72"/>
      <c r="QIK827" s="72"/>
      <c r="QIL827" s="72"/>
      <c r="QIM827" s="72"/>
      <c r="QIN827" s="72"/>
      <c r="QIO827" s="72"/>
      <c r="QIP827" s="72"/>
      <c r="QIQ827" s="72"/>
      <c r="QIR827" s="72"/>
      <c r="QIS827" s="72"/>
      <c r="QIT827" s="72"/>
      <c r="QIU827" s="72"/>
      <c r="QIV827" s="72"/>
      <c r="QIW827" s="72"/>
      <c r="QIX827" s="72"/>
      <c r="QIY827" s="72"/>
      <c r="QIZ827" s="72"/>
      <c r="QJA827" s="72"/>
      <c r="QJB827" s="72"/>
      <c r="QJC827" s="72"/>
      <c r="QJD827" s="72"/>
      <c r="QJE827" s="72"/>
      <c r="QJF827" s="72"/>
      <c r="QJG827" s="72"/>
      <c r="QJH827" s="72"/>
      <c r="QJI827" s="72"/>
      <c r="QJJ827" s="72"/>
      <c r="QJK827" s="72"/>
      <c r="QJL827" s="72"/>
      <c r="QJM827" s="72"/>
      <c r="QJN827" s="72"/>
      <c r="QJO827" s="72"/>
      <c r="QJP827" s="72"/>
      <c r="QJQ827" s="72"/>
      <c r="QJR827" s="72"/>
      <c r="QJS827" s="72"/>
      <c r="QJT827" s="72"/>
      <c r="QJU827" s="72"/>
      <c r="QJV827" s="72"/>
      <c r="QJW827" s="72"/>
      <c r="QJX827" s="72"/>
      <c r="QJY827" s="72"/>
      <c r="QJZ827" s="72"/>
      <c r="QKA827" s="72"/>
      <c r="QKB827" s="72"/>
      <c r="QKC827" s="72"/>
      <c r="QKD827" s="72"/>
      <c r="QKE827" s="72"/>
      <c r="QKF827" s="72"/>
      <c r="QKG827" s="72"/>
      <c r="QKH827" s="72"/>
      <c r="QKI827" s="72"/>
      <c r="QKJ827" s="72"/>
      <c r="QKK827" s="72"/>
      <c r="QKL827" s="72"/>
      <c r="QKM827" s="72"/>
      <c r="QKN827" s="72"/>
      <c r="QKO827" s="72"/>
      <c r="QKP827" s="72"/>
      <c r="QKQ827" s="72"/>
      <c r="QKR827" s="72"/>
      <c r="QKS827" s="72"/>
      <c r="QKT827" s="72"/>
      <c r="QKU827" s="72"/>
      <c r="QKV827" s="72"/>
      <c r="QKW827" s="72"/>
      <c r="QKX827" s="72"/>
      <c r="QKY827" s="72"/>
      <c r="QKZ827" s="72"/>
      <c r="QLA827" s="72"/>
      <c r="QLB827" s="72"/>
      <c r="QLC827" s="72"/>
      <c r="QLD827" s="72"/>
      <c r="QLE827" s="72"/>
      <c r="QLF827" s="72"/>
      <c r="QLG827" s="72"/>
      <c r="QLH827" s="72"/>
      <c r="QLI827" s="72"/>
      <c r="QLJ827" s="72"/>
      <c r="QLK827" s="72"/>
      <c r="QLL827" s="72"/>
      <c r="QLM827" s="72"/>
      <c r="QLN827" s="72"/>
      <c r="QLO827" s="72"/>
      <c r="QLP827" s="72"/>
      <c r="QLQ827" s="72"/>
      <c r="QLR827" s="72"/>
      <c r="QLS827" s="72"/>
      <c r="QLT827" s="72"/>
      <c r="QLU827" s="72"/>
      <c r="QLV827" s="72"/>
      <c r="QLW827" s="72"/>
      <c r="QLX827" s="72"/>
      <c r="QLY827" s="72"/>
      <c r="QLZ827" s="72"/>
      <c r="QMA827" s="72"/>
      <c r="QMB827" s="72"/>
      <c r="QMC827" s="72"/>
      <c r="QMD827" s="72"/>
      <c r="QME827" s="72"/>
      <c r="QMF827" s="72"/>
      <c r="QMG827" s="72"/>
      <c r="QMH827" s="72"/>
      <c r="QMI827" s="72"/>
      <c r="QMJ827" s="72"/>
      <c r="QMK827" s="72"/>
      <c r="QML827" s="72"/>
      <c r="QMM827" s="72"/>
      <c r="QMN827" s="72"/>
      <c r="QMO827" s="72"/>
      <c r="QMP827" s="72"/>
      <c r="QMQ827" s="72"/>
      <c r="QMR827" s="72"/>
      <c r="QMS827" s="72"/>
      <c r="QMT827" s="72"/>
      <c r="QMU827" s="72"/>
      <c r="QMV827" s="72"/>
      <c r="QMW827" s="72"/>
      <c r="QMX827" s="72"/>
      <c r="QMY827" s="72"/>
      <c r="QMZ827" s="72"/>
      <c r="QNA827" s="72"/>
      <c r="QNB827" s="72"/>
      <c r="QNC827" s="72"/>
      <c r="QND827" s="72"/>
      <c r="QNE827" s="72"/>
      <c r="QNF827" s="72"/>
      <c r="QNG827" s="72"/>
      <c r="QNH827" s="72"/>
      <c r="QNI827" s="72"/>
      <c r="QNJ827" s="72"/>
      <c r="QNK827" s="72"/>
      <c r="QNL827" s="72"/>
      <c r="QNM827" s="72"/>
      <c r="QNN827" s="72"/>
      <c r="QNO827" s="72"/>
      <c r="QNP827" s="72"/>
      <c r="QNQ827" s="72"/>
      <c r="QNR827" s="72"/>
      <c r="QNS827" s="72"/>
      <c r="QNT827" s="72"/>
      <c r="QNU827" s="72"/>
      <c r="QNV827" s="72"/>
      <c r="QNW827" s="72"/>
      <c r="QNX827" s="72"/>
      <c r="QNY827" s="72"/>
      <c r="QNZ827" s="72"/>
      <c r="QOA827" s="72"/>
      <c r="QOB827" s="72"/>
      <c r="QOC827" s="72"/>
      <c r="QOD827" s="72"/>
      <c r="QOE827" s="72"/>
      <c r="QOF827" s="72"/>
      <c r="QOG827" s="72"/>
      <c r="QOH827" s="72"/>
      <c r="QOI827" s="72"/>
      <c r="QOJ827" s="72"/>
      <c r="QOK827" s="72"/>
      <c r="QOL827" s="72"/>
      <c r="QOM827" s="72"/>
      <c r="QON827" s="72"/>
      <c r="QOO827" s="72"/>
      <c r="QOP827" s="72"/>
      <c r="QOQ827" s="72"/>
      <c r="QOR827" s="72"/>
      <c r="QOS827" s="72"/>
      <c r="QOT827" s="72"/>
      <c r="QOU827" s="72"/>
      <c r="QOV827" s="72"/>
      <c r="QOW827" s="72"/>
      <c r="QOX827" s="72"/>
      <c r="QOY827" s="72"/>
      <c r="QOZ827" s="72"/>
      <c r="QPA827" s="72"/>
      <c r="QPB827" s="72"/>
      <c r="QPC827" s="72"/>
      <c r="QPD827" s="72"/>
      <c r="QPE827" s="72"/>
      <c r="QPF827" s="72"/>
      <c r="QPG827" s="72"/>
      <c r="QPH827" s="72"/>
      <c r="QPI827" s="72"/>
      <c r="QPJ827" s="72"/>
      <c r="QPK827" s="72"/>
      <c r="QPL827" s="72"/>
      <c r="QPM827" s="72"/>
      <c r="QPN827" s="72"/>
      <c r="QPO827" s="72"/>
      <c r="QPP827" s="72"/>
      <c r="QPQ827" s="72"/>
      <c r="QPR827" s="72"/>
      <c r="QPS827" s="72"/>
      <c r="QPT827" s="72"/>
      <c r="QPU827" s="72"/>
      <c r="QPV827" s="72"/>
      <c r="QPW827" s="72"/>
      <c r="QPX827" s="72"/>
      <c r="QPY827" s="72"/>
      <c r="QPZ827" s="72"/>
      <c r="QQA827" s="72"/>
      <c r="QQB827" s="72"/>
      <c r="QQC827" s="72"/>
      <c r="QQD827" s="72"/>
      <c r="QQE827" s="72"/>
      <c r="QQF827" s="72"/>
      <c r="QQG827" s="72"/>
      <c r="QQH827" s="72"/>
      <c r="QQI827" s="72"/>
      <c r="QQJ827" s="72"/>
      <c r="QQK827" s="72"/>
      <c r="QQL827" s="72"/>
      <c r="QQM827" s="72"/>
      <c r="QQN827" s="72"/>
      <c r="QQO827" s="72"/>
      <c r="QQP827" s="72"/>
      <c r="QQQ827" s="72"/>
      <c r="QQR827" s="72"/>
      <c r="QQS827" s="72"/>
      <c r="QQT827" s="72"/>
      <c r="QQU827" s="72"/>
      <c r="QQV827" s="72"/>
      <c r="QQW827" s="72"/>
      <c r="QQX827" s="72"/>
      <c r="QQY827" s="72"/>
      <c r="QQZ827" s="72"/>
      <c r="QRA827" s="72"/>
      <c r="QRB827" s="72"/>
      <c r="QRC827" s="72"/>
      <c r="QRD827" s="72"/>
      <c r="QRE827" s="72"/>
      <c r="QRF827" s="72"/>
      <c r="QRG827" s="72"/>
      <c r="QRH827" s="72"/>
      <c r="QRI827" s="72"/>
      <c r="QRJ827" s="72"/>
      <c r="QRK827" s="72"/>
      <c r="QRL827" s="72"/>
      <c r="QRM827" s="72"/>
      <c r="QRN827" s="72"/>
      <c r="QRO827" s="72"/>
      <c r="QRP827" s="72"/>
      <c r="QRQ827" s="72"/>
      <c r="QRR827" s="72"/>
      <c r="QRS827" s="72"/>
      <c r="QRT827" s="72"/>
      <c r="QRU827" s="72"/>
      <c r="QRV827" s="72"/>
      <c r="QRW827" s="72"/>
      <c r="QRX827" s="72"/>
      <c r="QRY827" s="72"/>
      <c r="QRZ827" s="72"/>
      <c r="QSA827" s="72"/>
      <c r="QSB827" s="72"/>
      <c r="QSC827" s="72"/>
      <c r="QSD827" s="72"/>
      <c r="QSE827" s="72"/>
      <c r="QSF827" s="72"/>
      <c r="QSG827" s="72"/>
      <c r="QSH827" s="72"/>
      <c r="QSI827" s="72"/>
      <c r="QSJ827" s="72"/>
      <c r="QSK827" s="72"/>
      <c r="QSL827" s="72"/>
      <c r="QSM827" s="72"/>
      <c r="QSN827" s="72"/>
      <c r="QSO827" s="72"/>
      <c r="QSP827" s="72"/>
      <c r="QSQ827" s="72"/>
      <c r="QSR827" s="72"/>
      <c r="QSS827" s="72"/>
      <c r="QST827" s="72"/>
      <c r="QSU827" s="72"/>
      <c r="QSV827" s="72"/>
      <c r="QSW827" s="72"/>
      <c r="QSX827" s="72"/>
      <c r="QSY827" s="72"/>
      <c r="QSZ827" s="72"/>
      <c r="QTA827" s="72"/>
      <c r="QTB827" s="72"/>
      <c r="QTC827" s="72"/>
      <c r="QTD827" s="72"/>
      <c r="QTE827" s="72"/>
      <c r="QTF827" s="72"/>
      <c r="QTG827" s="72"/>
      <c r="QTH827" s="72"/>
      <c r="QTI827" s="72"/>
      <c r="QTJ827" s="72"/>
      <c r="QTK827" s="72"/>
      <c r="QTL827" s="72"/>
      <c r="QTM827" s="72"/>
      <c r="QTN827" s="72"/>
      <c r="QTO827" s="72"/>
      <c r="QTP827" s="72"/>
      <c r="QTQ827" s="72"/>
      <c r="QTR827" s="72"/>
      <c r="QTS827" s="72"/>
      <c r="QTT827" s="72"/>
      <c r="QTU827" s="72"/>
      <c r="QTV827" s="72"/>
      <c r="QTW827" s="72"/>
      <c r="QTX827" s="72"/>
      <c r="QTY827" s="72"/>
      <c r="QTZ827" s="72"/>
      <c r="QUA827" s="72"/>
      <c r="QUB827" s="72"/>
      <c r="QUC827" s="72"/>
      <c r="QUD827" s="72"/>
      <c r="QUE827" s="72"/>
      <c r="QUF827" s="72"/>
      <c r="QUG827" s="72"/>
      <c r="QUH827" s="72"/>
      <c r="QUI827" s="72"/>
      <c r="QUJ827" s="72"/>
      <c r="QUK827" s="72"/>
      <c r="QUL827" s="72"/>
      <c r="QUM827" s="72"/>
      <c r="QUN827" s="72"/>
      <c r="QUO827" s="72"/>
      <c r="QUP827" s="72"/>
      <c r="QUQ827" s="72"/>
      <c r="QUR827" s="72"/>
      <c r="QUS827" s="72"/>
      <c r="QUT827" s="72"/>
      <c r="QUU827" s="72"/>
      <c r="QUV827" s="72"/>
      <c r="QUW827" s="72"/>
      <c r="QUX827" s="72"/>
      <c r="QUY827" s="72"/>
      <c r="QUZ827" s="72"/>
      <c r="QVA827" s="72"/>
      <c r="QVB827" s="72"/>
      <c r="QVC827" s="72"/>
      <c r="QVD827" s="72"/>
      <c r="QVE827" s="72"/>
      <c r="QVF827" s="72"/>
      <c r="QVG827" s="72"/>
      <c r="QVH827" s="72"/>
      <c r="QVI827" s="72"/>
      <c r="QVJ827" s="72"/>
      <c r="QVK827" s="72"/>
      <c r="QVL827" s="72"/>
      <c r="QVM827" s="72"/>
      <c r="QVN827" s="72"/>
      <c r="QVO827" s="72"/>
      <c r="QVP827" s="72"/>
      <c r="QVQ827" s="72"/>
      <c r="QVR827" s="72"/>
      <c r="QVS827" s="72"/>
      <c r="QVT827" s="72"/>
      <c r="QVU827" s="72"/>
      <c r="QVV827" s="72"/>
      <c r="QVW827" s="72"/>
      <c r="QVX827" s="72"/>
      <c r="QVY827" s="72"/>
      <c r="QVZ827" s="72"/>
      <c r="QWA827" s="72"/>
      <c r="QWB827" s="72"/>
      <c r="QWC827" s="72"/>
      <c r="QWD827" s="72"/>
      <c r="QWE827" s="72"/>
      <c r="QWF827" s="72"/>
      <c r="QWG827" s="72"/>
      <c r="QWH827" s="72"/>
      <c r="QWI827" s="72"/>
      <c r="QWJ827" s="72"/>
      <c r="QWK827" s="72"/>
      <c r="QWL827" s="72"/>
      <c r="QWM827" s="72"/>
      <c r="QWN827" s="72"/>
      <c r="QWO827" s="72"/>
      <c r="QWP827" s="72"/>
      <c r="QWQ827" s="72"/>
      <c r="QWR827" s="72"/>
      <c r="QWS827" s="72"/>
      <c r="QWT827" s="72"/>
      <c r="QWU827" s="72"/>
      <c r="QWV827" s="72"/>
      <c r="QWW827" s="72"/>
      <c r="QWX827" s="72"/>
      <c r="QWY827" s="72"/>
      <c r="QWZ827" s="72"/>
      <c r="QXA827" s="72"/>
      <c r="QXB827" s="72"/>
      <c r="QXC827" s="72"/>
      <c r="QXD827" s="72"/>
      <c r="QXE827" s="72"/>
      <c r="QXF827" s="72"/>
      <c r="QXG827" s="72"/>
      <c r="QXH827" s="72"/>
      <c r="QXI827" s="72"/>
      <c r="QXJ827" s="72"/>
      <c r="QXK827" s="72"/>
      <c r="QXL827" s="72"/>
      <c r="QXM827" s="72"/>
      <c r="QXN827" s="72"/>
      <c r="QXO827" s="72"/>
      <c r="QXP827" s="72"/>
      <c r="QXQ827" s="72"/>
      <c r="QXR827" s="72"/>
      <c r="QXS827" s="72"/>
      <c r="QXT827" s="72"/>
      <c r="QXU827" s="72"/>
      <c r="QXV827" s="72"/>
      <c r="QXW827" s="72"/>
      <c r="QXX827" s="72"/>
      <c r="QXY827" s="72"/>
      <c r="QXZ827" s="72"/>
      <c r="QYA827" s="72"/>
      <c r="QYB827" s="72"/>
      <c r="QYC827" s="72"/>
      <c r="QYD827" s="72"/>
      <c r="QYE827" s="72"/>
      <c r="QYF827" s="72"/>
      <c r="QYG827" s="72"/>
      <c r="QYH827" s="72"/>
      <c r="QYI827" s="72"/>
      <c r="QYJ827" s="72"/>
      <c r="QYK827" s="72"/>
      <c r="QYL827" s="72"/>
      <c r="QYM827" s="72"/>
      <c r="QYN827" s="72"/>
      <c r="QYO827" s="72"/>
      <c r="QYP827" s="72"/>
      <c r="QYQ827" s="72"/>
      <c r="QYR827" s="72"/>
      <c r="QYS827" s="72"/>
      <c r="QYT827" s="72"/>
      <c r="QYU827" s="72"/>
      <c r="QYV827" s="72"/>
      <c r="QYW827" s="72"/>
      <c r="QYX827" s="72"/>
      <c r="QYY827" s="72"/>
      <c r="QYZ827" s="72"/>
      <c r="QZA827" s="72"/>
      <c r="QZB827" s="72"/>
      <c r="QZC827" s="72"/>
      <c r="QZD827" s="72"/>
      <c r="QZE827" s="72"/>
      <c r="QZF827" s="72"/>
      <c r="QZG827" s="72"/>
      <c r="QZH827" s="72"/>
      <c r="QZI827" s="72"/>
      <c r="QZJ827" s="72"/>
      <c r="QZK827" s="72"/>
      <c r="QZL827" s="72"/>
      <c r="QZM827" s="72"/>
      <c r="QZN827" s="72"/>
      <c r="QZO827" s="72"/>
      <c r="QZP827" s="72"/>
      <c r="QZQ827" s="72"/>
      <c r="QZR827" s="72"/>
      <c r="QZS827" s="72"/>
      <c r="QZT827" s="72"/>
      <c r="QZU827" s="72"/>
      <c r="QZV827" s="72"/>
      <c r="QZW827" s="72"/>
      <c r="QZX827" s="72"/>
      <c r="QZY827" s="72"/>
      <c r="QZZ827" s="72"/>
      <c r="RAA827" s="72"/>
      <c r="RAB827" s="72"/>
      <c r="RAC827" s="72"/>
      <c r="RAD827" s="72"/>
      <c r="RAE827" s="72"/>
      <c r="RAF827" s="72"/>
      <c r="RAG827" s="72"/>
      <c r="RAH827" s="72"/>
      <c r="RAI827" s="72"/>
      <c r="RAJ827" s="72"/>
      <c r="RAK827" s="72"/>
      <c r="RAL827" s="72"/>
      <c r="RAM827" s="72"/>
      <c r="RAN827" s="72"/>
      <c r="RAO827" s="72"/>
      <c r="RAP827" s="72"/>
      <c r="RAQ827" s="72"/>
      <c r="RAR827" s="72"/>
      <c r="RAS827" s="72"/>
      <c r="RAT827" s="72"/>
      <c r="RAU827" s="72"/>
      <c r="RAV827" s="72"/>
      <c r="RAW827" s="72"/>
      <c r="RAX827" s="72"/>
      <c r="RAY827" s="72"/>
      <c r="RAZ827" s="72"/>
      <c r="RBA827" s="72"/>
      <c r="RBB827" s="72"/>
      <c r="RBC827" s="72"/>
      <c r="RBD827" s="72"/>
      <c r="RBE827" s="72"/>
      <c r="RBF827" s="72"/>
      <c r="RBG827" s="72"/>
      <c r="RBH827" s="72"/>
      <c r="RBI827" s="72"/>
      <c r="RBJ827" s="72"/>
      <c r="RBK827" s="72"/>
      <c r="RBL827" s="72"/>
      <c r="RBM827" s="72"/>
      <c r="RBN827" s="72"/>
      <c r="RBO827" s="72"/>
      <c r="RBP827" s="72"/>
      <c r="RBQ827" s="72"/>
      <c r="RBR827" s="72"/>
      <c r="RBS827" s="72"/>
      <c r="RBT827" s="72"/>
      <c r="RBU827" s="72"/>
      <c r="RBV827" s="72"/>
      <c r="RBW827" s="72"/>
      <c r="RBX827" s="72"/>
      <c r="RBY827" s="72"/>
      <c r="RBZ827" s="72"/>
      <c r="RCA827" s="72"/>
      <c r="RCB827" s="72"/>
      <c r="RCC827" s="72"/>
      <c r="RCD827" s="72"/>
      <c r="RCE827" s="72"/>
      <c r="RCF827" s="72"/>
      <c r="RCG827" s="72"/>
      <c r="RCH827" s="72"/>
      <c r="RCI827" s="72"/>
      <c r="RCJ827" s="72"/>
      <c r="RCK827" s="72"/>
      <c r="RCL827" s="72"/>
      <c r="RCM827" s="72"/>
      <c r="RCN827" s="72"/>
      <c r="RCO827" s="72"/>
      <c r="RCP827" s="72"/>
      <c r="RCQ827" s="72"/>
      <c r="RCR827" s="72"/>
      <c r="RCS827" s="72"/>
      <c r="RCT827" s="72"/>
      <c r="RCU827" s="72"/>
      <c r="RCV827" s="72"/>
      <c r="RCW827" s="72"/>
      <c r="RCX827" s="72"/>
      <c r="RCY827" s="72"/>
      <c r="RCZ827" s="72"/>
      <c r="RDA827" s="72"/>
      <c r="RDB827" s="72"/>
      <c r="RDC827" s="72"/>
      <c r="RDD827" s="72"/>
      <c r="RDE827" s="72"/>
      <c r="RDF827" s="72"/>
      <c r="RDG827" s="72"/>
      <c r="RDH827" s="72"/>
      <c r="RDI827" s="72"/>
      <c r="RDJ827" s="72"/>
      <c r="RDK827" s="72"/>
      <c r="RDL827" s="72"/>
      <c r="RDM827" s="72"/>
      <c r="RDN827" s="72"/>
      <c r="RDO827" s="72"/>
      <c r="RDP827" s="72"/>
      <c r="RDQ827" s="72"/>
      <c r="RDR827" s="72"/>
      <c r="RDS827" s="72"/>
      <c r="RDT827" s="72"/>
      <c r="RDU827" s="72"/>
      <c r="RDV827" s="72"/>
      <c r="RDW827" s="72"/>
      <c r="RDX827" s="72"/>
      <c r="RDY827" s="72"/>
      <c r="RDZ827" s="72"/>
      <c r="REA827" s="72"/>
      <c r="REB827" s="72"/>
      <c r="REC827" s="72"/>
      <c r="RED827" s="72"/>
      <c r="REE827" s="72"/>
      <c r="REF827" s="72"/>
      <c r="REG827" s="72"/>
      <c r="REH827" s="72"/>
      <c r="REI827" s="72"/>
      <c r="REJ827" s="72"/>
      <c r="REK827" s="72"/>
      <c r="REL827" s="72"/>
      <c r="REM827" s="72"/>
      <c r="REN827" s="72"/>
      <c r="REO827" s="72"/>
      <c r="REP827" s="72"/>
      <c r="REQ827" s="72"/>
      <c r="RER827" s="72"/>
      <c r="RES827" s="72"/>
      <c r="RET827" s="72"/>
      <c r="REU827" s="72"/>
      <c r="REV827" s="72"/>
      <c r="REW827" s="72"/>
      <c r="REX827" s="72"/>
      <c r="REY827" s="72"/>
      <c r="REZ827" s="72"/>
      <c r="RFA827" s="72"/>
      <c r="RFB827" s="72"/>
      <c r="RFC827" s="72"/>
      <c r="RFD827" s="72"/>
      <c r="RFE827" s="72"/>
      <c r="RFF827" s="72"/>
      <c r="RFG827" s="72"/>
      <c r="RFH827" s="72"/>
      <c r="RFI827" s="72"/>
      <c r="RFJ827" s="72"/>
      <c r="RFK827" s="72"/>
      <c r="RFL827" s="72"/>
      <c r="RFM827" s="72"/>
      <c r="RFN827" s="72"/>
      <c r="RFO827" s="72"/>
      <c r="RFP827" s="72"/>
      <c r="RFQ827" s="72"/>
      <c r="RFR827" s="72"/>
      <c r="RFS827" s="72"/>
      <c r="RFT827" s="72"/>
      <c r="RFU827" s="72"/>
      <c r="RFV827" s="72"/>
      <c r="RFW827" s="72"/>
      <c r="RFX827" s="72"/>
      <c r="RFY827" s="72"/>
      <c r="RFZ827" s="72"/>
      <c r="RGA827" s="72"/>
      <c r="RGB827" s="72"/>
      <c r="RGC827" s="72"/>
      <c r="RGD827" s="72"/>
      <c r="RGE827" s="72"/>
      <c r="RGF827" s="72"/>
      <c r="RGG827" s="72"/>
      <c r="RGH827" s="72"/>
      <c r="RGI827" s="72"/>
      <c r="RGJ827" s="72"/>
      <c r="RGK827" s="72"/>
      <c r="RGL827" s="72"/>
      <c r="RGM827" s="72"/>
      <c r="RGN827" s="72"/>
      <c r="RGO827" s="72"/>
      <c r="RGP827" s="72"/>
      <c r="RGQ827" s="72"/>
      <c r="RGR827" s="72"/>
      <c r="RGS827" s="72"/>
      <c r="RGT827" s="72"/>
      <c r="RGU827" s="72"/>
      <c r="RGV827" s="72"/>
      <c r="RGW827" s="72"/>
      <c r="RGX827" s="72"/>
      <c r="RGY827" s="72"/>
      <c r="RGZ827" s="72"/>
      <c r="RHA827" s="72"/>
      <c r="RHB827" s="72"/>
      <c r="RHC827" s="72"/>
      <c r="RHD827" s="72"/>
      <c r="RHE827" s="72"/>
      <c r="RHF827" s="72"/>
      <c r="RHG827" s="72"/>
      <c r="RHH827" s="72"/>
      <c r="RHI827" s="72"/>
      <c r="RHJ827" s="72"/>
      <c r="RHK827" s="72"/>
      <c r="RHL827" s="72"/>
      <c r="RHM827" s="72"/>
      <c r="RHN827" s="72"/>
      <c r="RHO827" s="72"/>
      <c r="RHP827" s="72"/>
      <c r="RHQ827" s="72"/>
      <c r="RHR827" s="72"/>
      <c r="RHS827" s="72"/>
      <c r="RHT827" s="72"/>
      <c r="RHU827" s="72"/>
      <c r="RHV827" s="72"/>
      <c r="RHW827" s="72"/>
      <c r="RHX827" s="72"/>
      <c r="RHY827" s="72"/>
      <c r="RHZ827" s="72"/>
      <c r="RIA827" s="72"/>
      <c r="RIB827" s="72"/>
      <c r="RIC827" s="72"/>
      <c r="RID827" s="72"/>
      <c r="RIE827" s="72"/>
      <c r="RIF827" s="72"/>
      <c r="RIG827" s="72"/>
      <c r="RIH827" s="72"/>
      <c r="RII827" s="72"/>
      <c r="RIJ827" s="72"/>
      <c r="RIK827" s="72"/>
      <c r="RIL827" s="72"/>
      <c r="RIM827" s="72"/>
      <c r="RIN827" s="72"/>
      <c r="RIO827" s="72"/>
      <c r="RIP827" s="72"/>
      <c r="RIQ827" s="72"/>
      <c r="RIR827" s="72"/>
      <c r="RIS827" s="72"/>
      <c r="RIT827" s="72"/>
      <c r="RIU827" s="72"/>
      <c r="RIV827" s="72"/>
      <c r="RIW827" s="72"/>
      <c r="RIX827" s="72"/>
      <c r="RIY827" s="72"/>
      <c r="RIZ827" s="72"/>
      <c r="RJA827" s="72"/>
      <c r="RJB827" s="72"/>
      <c r="RJC827" s="72"/>
      <c r="RJD827" s="72"/>
      <c r="RJE827" s="72"/>
      <c r="RJF827" s="72"/>
      <c r="RJG827" s="72"/>
      <c r="RJH827" s="72"/>
      <c r="RJI827" s="72"/>
      <c r="RJJ827" s="72"/>
      <c r="RJK827" s="72"/>
      <c r="RJL827" s="72"/>
      <c r="RJM827" s="72"/>
      <c r="RJN827" s="72"/>
      <c r="RJO827" s="72"/>
      <c r="RJP827" s="72"/>
      <c r="RJQ827" s="72"/>
      <c r="RJR827" s="72"/>
      <c r="RJS827" s="72"/>
      <c r="RJT827" s="72"/>
      <c r="RJU827" s="72"/>
      <c r="RJV827" s="72"/>
      <c r="RJW827" s="72"/>
      <c r="RJX827" s="72"/>
      <c r="RJY827" s="72"/>
      <c r="RJZ827" s="72"/>
      <c r="RKA827" s="72"/>
      <c r="RKB827" s="72"/>
      <c r="RKC827" s="72"/>
      <c r="RKD827" s="72"/>
      <c r="RKE827" s="72"/>
      <c r="RKF827" s="72"/>
      <c r="RKG827" s="72"/>
      <c r="RKH827" s="72"/>
      <c r="RKI827" s="72"/>
      <c r="RKJ827" s="72"/>
      <c r="RKK827" s="72"/>
      <c r="RKL827" s="72"/>
      <c r="RKM827" s="72"/>
      <c r="RKN827" s="72"/>
      <c r="RKO827" s="72"/>
      <c r="RKP827" s="72"/>
      <c r="RKQ827" s="72"/>
      <c r="RKR827" s="72"/>
      <c r="RKS827" s="72"/>
      <c r="RKT827" s="72"/>
      <c r="RKU827" s="72"/>
      <c r="RKV827" s="72"/>
      <c r="RKW827" s="72"/>
      <c r="RKX827" s="72"/>
      <c r="RKY827" s="72"/>
      <c r="RKZ827" s="72"/>
      <c r="RLA827" s="72"/>
      <c r="RLB827" s="72"/>
      <c r="RLC827" s="72"/>
      <c r="RLD827" s="72"/>
      <c r="RLE827" s="72"/>
      <c r="RLF827" s="72"/>
      <c r="RLG827" s="72"/>
      <c r="RLH827" s="72"/>
      <c r="RLI827" s="72"/>
      <c r="RLJ827" s="72"/>
      <c r="RLK827" s="72"/>
      <c r="RLL827" s="72"/>
      <c r="RLM827" s="72"/>
      <c r="RLN827" s="72"/>
      <c r="RLO827" s="72"/>
      <c r="RLP827" s="72"/>
      <c r="RLQ827" s="72"/>
      <c r="RLR827" s="72"/>
      <c r="RLS827" s="72"/>
      <c r="RLT827" s="72"/>
      <c r="RLU827" s="72"/>
      <c r="RLV827" s="72"/>
      <c r="RLW827" s="72"/>
      <c r="RLX827" s="72"/>
      <c r="RLY827" s="72"/>
      <c r="RLZ827" s="72"/>
      <c r="RMA827" s="72"/>
      <c r="RMB827" s="72"/>
      <c r="RMC827" s="72"/>
      <c r="RMD827" s="72"/>
      <c r="RME827" s="72"/>
      <c r="RMF827" s="72"/>
      <c r="RMG827" s="72"/>
      <c r="RMH827" s="72"/>
      <c r="RMI827" s="72"/>
      <c r="RMJ827" s="72"/>
      <c r="RMK827" s="72"/>
      <c r="RML827" s="72"/>
      <c r="RMM827" s="72"/>
      <c r="RMN827" s="72"/>
      <c r="RMO827" s="72"/>
      <c r="RMP827" s="72"/>
      <c r="RMQ827" s="72"/>
      <c r="RMR827" s="72"/>
      <c r="RMS827" s="72"/>
      <c r="RMT827" s="72"/>
      <c r="RMU827" s="72"/>
      <c r="RMV827" s="72"/>
      <c r="RMW827" s="72"/>
      <c r="RMX827" s="72"/>
      <c r="RMY827" s="72"/>
      <c r="RMZ827" s="72"/>
      <c r="RNA827" s="72"/>
      <c r="RNB827" s="72"/>
      <c r="RNC827" s="72"/>
      <c r="RND827" s="72"/>
      <c r="RNE827" s="72"/>
      <c r="RNF827" s="72"/>
      <c r="RNG827" s="72"/>
      <c r="RNH827" s="72"/>
      <c r="RNI827" s="72"/>
      <c r="RNJ827" s="72"/>
      <c r="RNK827" s="72"/>
      <c r="RNL827" s="72"/>
      <c r="RNM827" s="72"/>
      <c r="RNN827" s="72"/>
      <c r="RNO827" s="72"/>
      <c r="RNP827" s="72"/>
      <c r="RNQ827" s="72"/>
      <c r="RNR827" s="72"/>
      <c r="RNS827" s="72"/>
      <c r="RNT827" s="72"/>
      <c r="RNU827" s="72"/>
      <c r="RNV827" s="72"/>
      <c r="RNW827" s="72"/>
      <c r="RNX827" s="72"/>
      <c r="RNY827" s="72"/>
      <c r="RNZ827" s="72"/>
      <c r="ROA827" s="72"/>
      <c r="ROB827" s="72"/>
      <c r="ROC827" s="72"/>
      <c r="ROD827" s="72"/>
      <c r="ROE827" s="72"/>
      <c r="ROF827" s="72"/>
      <c r="ROG827" s="72"/>
      <c r="ROH827" s="72"/>
      <c r="ROI827" s="72"/>
      <c r="ROJ827" s="72"/>
      <c r="ROK827" s="72"/>
      <c r="ROL827" s="72"/>
      <c r="ROM827" s="72"/>
      <c r="RON827" s="72"/>
      <c r="ROO827" s="72"/>
      <c r="ROP827" s="72"/>
      <c r="ROQ827" s="72"/>
      <c r="ROR827" s="72"/>
      <c r="ROS827" s="72"/>
      <c r="ROT827" s="72"/>
      <c r="ROU827" s="72"/>
      <c r="ROV827" s="72"/>
      <c r="ROW827" s="72"/>
      <c r="ROX827" s="72"/>
      <c r="ROY827" s="72"/>
      <c r="ROZ827" s="72"/>
      <c r="RPA827" s="72"/>
      <c r="RPB827" s="72"/>
      <c r="RPC827" s="72"/>
      <c r="RPD827" s="72"/>
      <c r="RPE827" s="72"/>
      <c r="RPF827" s="72"/>
      <c r="RPG827" s="72"/>
      <c r="RPH827" s="72"/>
      <c r="RPI827" s="72"/>
      <c r="RPJ827" s="72"/>
      <c r="RPK827" s="72"/>
      <c r="RPL827" s="72"/>
      <c r="RPM827" s="72"/>
      <c r="RPN827" s="72"/>
      <c r="RPO827" s="72"/>
      <c r="RPP827" s="72"/>
      <c r="RPQ827" s="72"/>
      <c r="RPR827" s="72"/>
      <c r="RPS827" s="72"/>
      <c r="RPT827" s="72"/>
      <c r="RPU827" s="72"/>
      <c r="RPV827" s="72"/>
      <c r="RPW827" s="72"/>
      <c r="RPX827" s="72"/>
      <c r="RPY827" s="72"/>
      <c r="RPZ827" s="72"/>
      <c r="RQA827" s="72"/>
      <c r="RQB827" s="72"/>
      <c r="RQC827" s="72"/>
      <c r="RQD827" s="72"/>
      <c r="RQE827" s="72"/>
      <c r="RQF827" s="72"/>
      <c r="RQG827" s="72"/>
      <c r="RQH827" s="72"/>
      <c r="RQI827" s="72"/>
      <c r="RQJ827" s="72"/>
      <c r="RQK827" s="72"/>
      <c r="RQL827" s="72"/>
      <c r="RQM827" s="72"/>
      <c r="RQN827" s="72"/>
      <c r="RQO827" s="72"/>
      <c r="RQP827" s="72"/>
      <c r="RQQ827" s="72"/>
      <c r="RQR827" s="72"/>
      <c r="RQS827" s="72"/>
      <c r="RQT827" s="72"/>
      <c r="RQU827" s="72"/>
      <c r="RQV827" s="72"/>
      <c r="RQW827" s="72"/>
      <c r="RQX827" s="72"/>
      <c r="RQY827" s="72"/>
      <c r="RQZ827" s="72"/>
      <c r="RRA827" s="72"/>
      <c r="RRB827" s="72"/>
      <c r="RRC827" s="72"/>
      <c r="RRD827" s="72"/>
      <c r="RRE827" s="72"/>
      <c r="RRF827" s="72"/>
      <c r="RRG827" s="72"/>
      <c r="RRH827" s="72"/>
      <c r="RRI827" s="72"/>
      <c r="RRJ827" s="72"/>
      <c r="RRK827" s="72"/>
      <c r="RRL827" s="72"/>
      <c r="RRM827" s="72"/>
      <c r="RRN827" s="72"/>
      <c r="RRO827" s="72"/>
      <c r="RRP827" s="72"/>
      <c r="RRQ827" s="72"/>
      <c r="RRR827" s="72"/>
      <c r="RRS827" s="72"/>
      <c r="RRT827" s="72"/>
      <c r="RRU827" s="72"/>
      <c r="RRV827" s="72"/>
      <c r="RRW827" s="72"/>
      <c r="RRX827" s="72"/>
      <c r="RRY827" s="72"/>
      <c r="RRZ827" s="72"/>
      <c r="RSA827" s="72"/>
      <c r="RSB827" s="72"/>
      <c r="RSC827" s="72"/>
      <c r="RSD827" s="72"/>
      <c r="RSE827" s="72"/>
      <c r="RSF827" s="72"/>
      <c r="RSG827" s="72"/>
      <c r="RSH827" s="72"/>
      <c r="RSI827" s="72"/>
      <c r="RSJ827" s="72"/>
      <c r="RSK827" s="72"/>
      <c r="RSL827" s="72"/>
      <c r="RSM827" s="72"/>
      <c r="RSN827" s="72"/>
      <c r="RSO827" s="72"/>
      <c r="RSP827" s="72"/>
      <c r="RSQ827" s="72"/>
      <c r="RSR827" s="72"/>
      <c r="RSS827" s="72"/>
      <c r="RST827" s="72"/>
      <c r="RSU827" s="72"/>
      <c r="RSV827" s="72"/>
      <c r="RSW827" s="72"/>
      <c r="RSX827" s="72"/>
      <c r="RSY827" s="72"/>
      <c r="RSZ827" s="72"/>
      <c r="RTA827" s="72"/>
      <c r="RTB827" s="72"/>
      <c r="RTC827" s="72"/>
      <c r="RTD827" s="72"/>
      <c r="RTE827" s="72"/>
      <c r="RTF827" s="72"/>
      <c r="RTG827" s="72"/>
      <c r="RTH827" s="72"/>
      <c r="RTI827" s="72"/>
      <c r="RTJ827" s="72"/>
      <c r="RTK827" s="72"/>
      <c r="RTL827" s="72"/>
      <c r="RTM827" s="72"/>
      <c r="RTN827" s="72"/>
      <c r="RTO827" s="72"/>
      <c r="RTP827" s="72"/>
      <c r="RTQ827" s="72"/>
      <c r="RTR827" s="72"/>
      <c r="RTS827" s="72"/>
      <c r="RTT827" s="72"/>
      <c r="RTU827" s="72"/>
      <c r="RTV827" s="72"/>
      <c r="RTW827" s="72"/>
      <c r="RTX827" s="72"/>
      <c r="RTY827" s="72"/>
      <c r="RTZ827" s="72"/>
      <c r="RUA827" s="72"/>
      <c r="RUB827" s="72"/>
      <c r="RUC827" s="72"/>
      <c r="RUD827" s="72"/>
      <c r="RUE827" s="72"/>
      <c r="RUF827" s="72"/>
      <c r="RUG827" s="72"/>
      <c r="RUH827" s="72"/>
      <c r="RUI827" s="72"/>
      <c r="RUJ827" s="72"/>
      <c r="RUK827" s="72"/>
      <c r="RUL827" s="72"/>
      <c r="RUM827" s="72"/>
      <c r="RUN827" s="72"/>
      <c r="RUO827" s="72"/>
      <c r="RUP827" s="72"/>
      <c r="RUQ827" s="72"/>
      <c r="RUR827" s="72"/>
      <c r="RUS827" s="72"/>
      <c r="RUT827" s="72"/>
      <c r="RUU827" s="72"/>
      <c r="RUV827" s="72"/>
      <c r="RUW827" s="72"/>
      <c r="RUX827" s="72"/>
      <c r="RUY827" s="72"/>
      <c r="RUZ827" s="72"/>
      <c r="RVA827" s="72"/>
      <c r="RVB827" s="72"/>
      <c r="RVC827" s="72"/>
      <c r="RVD827" s="72"/>
      <c r="RVE827" s="72"/>
      <c r="RVF827" s="72"/>
      <c r="RVG827" s="72"/>
      <c r="RVH827" s="72"/>
      <c r="RVI827" s="72"/>
      <c r="RVJ827" s="72"/>
      <c r="RVK827" s="72"/>
      <c r="RVL827" s="72"/>
      <c r="RVM827" s="72"/>
      <c r="RVN827" s="72"/>
      <c r="RVO827" s="72"/>
      <c r="RVP827" s="72"/>
      <c r="RVQ827" s="72"/>
      <c r="RVR827" s="72"/>
      <c r="RVS827" s="72"/>
      <c r="RVT827" s="72"/>
      <c r="RVU827" s="72"/>
      <c r="RVV827" s="72"/>
      <c r="RVW827" s="72"/>
      <c r="RVX827" s="72"/>
      <c r="RVY827" s="72"/>
      <c r="RVZ827" s="72"/>
      <c r="RWA827" s="72"/>
      <c r="RWB827" s="72"/>
      <c r="RWC827" s="72"/>
      <c r="RWD827" s="72"/>
      <c r="RWE827" s="72"/>
      <c r="RWF827" s="72"/>
      <c r="RWG827" s="72"/>
      <c r="RWH827" s="72"/>
      <c r="RWI827" s="72"/>
      <c r="RWJ827" s="72"/>
      <c r="RWK827" s="72"/>
      <c r="RWL827" s="72"/>
      <c r="RWM827" s="72"/>
      <c r="RWN827" s="72"/>
      <c r="RWO827" s="72"/>
      <c r="RWP827" s="72"/>
      <c r="RWQ827" s="72"/>
      <c r="RWR827" s="72"/>
      <c r="RWS827" s="72"/>
      <c r="RWT827" s="72"/>
      <c r="RWU827" s="72"/>
      <c r="RWV827" s="72"/>
      <c r="RWW827" s="72"/>
      <c r="RWX827" s="72"/>
      <c r="RWY827" s="72"/>
      <c r="RWZ827" s="72"/>
      <c r="RXA827" s="72"/>
      <c r="RXB827" s="72"/>
      <c r="RXC827" s="72"/>
      <c r="RXD827" s="72"/>
      <c r="RXE827" s="72"/>
      <c r="RXF827" s="72"/>
      <c r="RXG827" s="72"/>
      <c r="RXH827" s="72"/>
      <c r="RXI827" s="72"/>
      <c r="RXJ827" s="72"/>
      <c r="RXK827" s="72"/>
      <c r="RXL827" s="72"/>
      <c r="RXM827" s="72"/>
      <c r="RXN827" s="72"/>
      <c r="RXO827" s="72"/>
      <c r="RXP827" s="72"/>
      <c r="RXQ827" s="72"/>
      <c r="RXR827" s="72"/>
      <c r="RXS827" s="72"/>
      <c r="RXT827" s="72"/>
      <c r="RXU827" s="72"/>
      <c r="RXV827" s="72"/>
      <c r="RXW827" s="72"/>
      <c r="RXX827" s="72"/>
      <c r="RXY827" s="72"/>
      <c r="RXZ827" s="72"/>
      <c r="RYA827" s="72"/>
      <c r="RYB827" s="72"/>
      <c r="RYC827" s="72"/>
      <c r="RYD827" s="72"/>
      <c r="RYE827" s="72"/>
      <c r="RYF827" s="72"/>
      <c r="RYG827" s="72"/>
      <c r="RYH827" s="72"/>
      <c r="RYI827" s="72"/>
      <c r="RYJ827" s="72"/>
      <c r="RYK827" s="72"/>
      <c r="RYL827" s="72"/>
      <c r="RYM827" s="72"/>
      <c r="RYN827" s="72"/>
      <c r="RYO827" s="72"/>
      <c r="RYP827" s="72"/>
      <c r="RYQ827" s="72"/>
      <c r="RYR827" s="72"/>
      <c r="RYS827" s="72"/>
      <c r="RYT827" s="72"/>
      <c r="RYU827" s="72"/>
      <c r="RYV827" s="72"/>
      <c r="RYW827" s="72"/>
      <c r="RYX827" s="72"/>
      <c r="RYY827" s="72"/>
      <c r="RYZ827" s="72"/>
      <c r="RZA827" s="72"/>
      <c r="RZB827" s="72"/>
      <c r="RZC827" s="72"/>
      <c r="RZD827" s="72"/>
      <c r="RZE827" s="72"/>
      <c r="RZF827" s="72"/>
      <c r="RZG827" s="72"/>
      <c r="RZH827" s="72"/>
      <c r="RZI827" s="72"/>
      <c r="RZJ827" s="72"/>
      <c r="RZK827" s="72"/>
      <c r="RZL827" s="72"/>
      <c r="RZM827" s="72"/>
      <c r="RZN827" s="72"/>
      <c r="RZO827" s="72"/>
      <c r="RZP827" s="72"/>
      <c r="RZQ827" s="72"/>
      <c r="RZR827" s="72"/>
      <c r="RZS827" s="72"/>
      <c r="RZT827" s="72"/>
      <c r="RZU827" s="72"/>
      <c r="RZV827" s="72"/>
      <c r="RZW827" s="72"/>
      <c r="RZX827" s="72"/>
      <c r="RZY827" s="72"/>
      <c r="RZZ827" s="72"/>
      <c r="SAA827" s="72"/>
      <c r="SAB827" s="72"/>
      <c r="SAC827" s="72"/>
      <c r="SAD827" s="72"/>
      <c r="SAE827" s="72"/>
      <c r="SAF827" s="72"/>
      <c r="SAG827" s="72"/>
      <c r="SAH827" s="72"/>
      <c r="SAI827" s="72"/>
      <c r="SAJ827" s="72"/>
      <c r="SAK827" s="72"/>
      <c r="SAL827" s="72"/>
      <c r="SAM827" s="72"/>
      <c r="SAN827" s="72"/>
      <c r="SAO827" s="72"/>
      <c r="SAP827" s="72"/>
      <c r="SAQ827" s="72"/>
      <c r="SAR827" s="72"/>
      <c r="SAS827" s="72"/>
      <c r="SAT827" s="72"/>
      <c r="SAU827" s="72"/>
      <c r="SAV827" s="72"/>
      <c r="SAW827" s="72"/>
      <c r="SAX827" s="72"/>
      <c r="SAY827" s="72"/>
      <c r="SAZ827" s="72"/>
      <c r="SBA827" s="72"/>
      <c r="SBB827" s="72"/>
      <c r="SBC827" s="72"/>
      <c r="SBD827" s="72"/>
      <c r="SBE827" s="72"/>
      <c r="SBF827" s="72"/>
      <c r="SBG827" s="72"/>
      <c r="SBH827" s="72"/>
      <c r="SBI827" s="72"/>
      <c r="SBJ827" s="72"/>
      <c r="SBK827" s="72"/>
      <c r="SBL827" s="72"/>
      <c r="SBM827" s="72"/>
      <c r="SBN827" s="72"/>
      <c r="SBO827" s="72"/>
      <c r="SBP827" s="72"/>
      <c r="SBQ827" s="72"/>
      <c r="SBR827" s="72"/>
      <c r="SBS827" s="72"/>
      <c r="SBT827" s="72"/>
      <c r="SBU827" s="72"/>
      <c r="SBV827" s="72"/>
      <c r="SBW827" s="72"/>
      <c r="SBX827" s="72"/>
      <c r="SBY827" s="72"/>
      <c r="SBZ827" s="72"/>
      <c r="SCA827" s="72"/>
      <c r="SCB827" s="72"/>
      <c r="SCC827" s="72"/>
      <c r="SCD827" s="72"/>
      <c r="SCE827" s="72"/>
      <c r="SCF827" s="72"/>
      <c r="SCG827" s="72"/>
      <c r="SCH827" s="72"/>
      <c r="SCI827" s="72"/>
      <c r="SCJ827" s="72"/>
      <c r="SCK827" s="72"/>
      <c r="SCL827" s="72"/>
      <c r="SCM827" s="72"/>
      <c r="SCN827" s="72"/>
      <c r="SCO827" s="72"/>
      <c r="SCP827" s="72"/>
      <c r="SCQ827" s="72"/>
      <c r="SCR827" s="72"/>
      <c r="SCS827" s="72"/>
      <c r="SCT827" s="72"/>
      <c r="SCU827" s="72"/>
      <c r="SCV827" s="72"/>
      <c r="SCW827" s="72"/>
      <c r="SCX827" s="72"/>
      <c r="SCY827" s="72"/>
      <c r="SCZ827" s="72"/>
      <c r="SDA827" s="72"/>
      <c r="SDB827" s="72"/>
      <c r="SDC827" s="72"/>
      <c r="SDD827" s="72"/>
      <c r="SDE827" s="72"/>
      <c r="SDF827" s="72"/>
      <c r="SDG827" s="72"/>
      <c r="SDH827" s="72"/>
      <c r="SDI827" s="72"/>
      <c r="SDJ827" s="72"/>
      <c r="SDK827" s="72"/>
      <c r="SDL827" s="72"/>
      <c r="SDM827" s="72"/>
      <c r="SDN827" s="72"/>
      <c r="SDO827" s="72"/>
      <c r="SDP827" s="72"/>
      <c r="SDQ827" s="72"/>
      <c r="SDR827" s="72"/>
      <c r="SDS827" s="72"/>
      <c r="SDT827" s="72"/>
      <c r="SDU827" s="72"/>
      <c r="SDV827" s="72"/>
      <c r="SDW827" s="72"/>
      <c r="SDX827" s="72"/>
      <c r="SDY827" s="72"/>
      <c r="SDZ827" s="72"/>
      <c r="SEA827" s="72"/>
      <c r="SEB827" s="72"/>
      <c r="SEC827" s="72"/>
      <c r="SED827" s="72"/>
      <c r="SEE827" s="72"/>
      <c r="SEF827" s="72"/>
      <c r="SEG827" s="72"/>
      <c r="SEH827" s="72"/>
      <c r="SEI827" s="72"/>
      <c r="SEJ827" s="72"/>
      <c r="SEK827" s="72"/>
      <c r="SEL827" s="72"/>
      <c r="SEM827" s="72"/>
      <c r="SEN827" s="72"/>
      <c r="SEO827" s="72"/>
      <c r="SEP827" s="72"/>
      <c r="SEQ827" s="72"/>
      <c r="SER827" s="72"/>
      <c r="SES827" s="72"/>
      <c r="SET827" s="72"/>
      <c r="SEU827" s="72"/>
      <c r="SEV827" s="72"/>
      <c r="SEW827" s="72"/>
      <c r="SEX827" s="72"/>
      <c r="SEY827" s="72"/>
      <c r="SEZ827" s="72"/>
      <c r="SFA827" s="72"/>
      <c r="SFB827" s="72"/>
      <c r="SFC827" s="72"/>
      <c r="SFD827" s="72"/>
      <c r="SFE827" s="72"/>
      <c r="SFF827" s="72"/>
      <c r="SFG827" s="72"/>
      <c r="SFH827" s="72"/>
      <c r="SFI827" s="72"/>
      <c r="SFJ827" s="72"/>
      <c r="SFK827" s="72"/>
      <c r="SFL827" s="72"/>
      <c r="SFM827" s="72"/>
      <c r="SFN827" s="72"/>
      <c r="SFO827" s="72"/>
      <c r="SFP827" s="72"/>
      <c r="SFQ827" s="72"/>
      <c r="SFR827" s="72"/>
      <c r="SFS827" s="72"/>
      <c r="SFT827" s="72"/>
      <c r="SFU827" s="72"/>
      <c r="SFV827" s="72"/>
      <c r="SFW827" s="72"/>
      <c r="SFX827" s="72"/>
      <c r="SFY827" s="72"/>
      <c r="SFZ827" s="72"/>
      <c r="SGA827" s="72"/>
      <c r="SGB827" s="72"/>
      <c r="SGC827" s="72"/>
      <c r="SGD827" s="72"/>
      <c r="SGE827" s="72"/>
      <c r="SGF827" s="72"/>
      <c r="SGG827" s="72"/>
      <c r="SGH827" s="72"/>
      <c r="SGI827" s="72"/>
      <c r="SGJ827" s="72"/>
      <c r="SGK827" s="72"/>
      <c r="SGL827" s="72"/>
      <c r="SGM827" s="72"/>
      <c r="SGN827" s="72"/>
      <c r="SGO827" s="72"/>
      <c r="SGP827" s="72"/>
      <c r="SGQ827" s="72"/>
      <c r="SGR827" s="72"/>
      <c r="SGS827" s="72"/>
      <c r="SGT827" s="72"/>
      <c r="SGU827" s="72"/>
      <c r="SGV827" s="72"/>
      <c r="SGW827" s="72"/>
      <c r="SGX827" s="72"/>
      <c r="SGY827" s="72"/>
      <c r="SGZ827" s="72"/>
      <c r="SHA827" s="72"/>
      <c r="SHB827" s="72"/>
      <c r="SHC827" s="72"/>
      <c r="SHD827" s="72"/>
      <c r="SHE827" s="72"/>
      <c r="SHF827" s="72"/>
      <c r="SHG827" s="72"/>
      <c r="SHH827" s="72"/>
      <c r="SHI827" s="72"/>
      <c r="SHJ827" s="72"/>
      <c r="SHK827" s="72"/>
      <c r="SHL827" s="72"/>
      <c r="SHM827" s="72"/>
      <c r="SHN827" s="72"/>
      <c r="SHO827" s="72"/>
      <c r="SHP827" s="72"/>
      <c r="SHQ827" s="72"/>
      <c r="SHR827" s="72"/>
      <c r="SHS827" s="72"/>
      <c r="SHT827" s="72"/>
      <c r="SHU827" s="72"/>
      <c r="SHV827" s="72"/>
      <c r="SHW827" s="72"/>
      <c r="SHX827" s="72"/>
      <c r="SHY827" s="72"/>
      <c r="SHZ827" s="72"/>
      <c r="SIA827" s="72"/>
      <c r="SIB827" s="72"/>
      <c r="SIC827" s="72"/>
      <c r="SID827" s="72"/>
      <c r="SIE827" s="72"/>
      <c r="SIF827" s="72"/>
      <c r="SIG827" s="72"/>
      <c r="SIH827" s="72"/>
      <c r="SII827" s="72"/>
      <c r="SIJ827" s="72"/>
      <c r="SIK827" s="72"/>
      <c r="SIL827" s="72"/>
      <c r="SIM827" s="72"/>
      <c r="SIN827" s="72"/>
      <c r="SIO827" s="72"/>
      <c r="SIP827" s="72"/>
      <c r="SIQ827" s="72"/>
      <c r="SIR827" s="72"/>
      <c r="SIS827" s="72"/>
      <c r="SIT827" s="72"/>
      <c r="SIU827" s="72"/>
      <c r="SIV827" s="72"/>
      <c r="SIW827" s="72"/>
      <c r="SIX827" s="72"/>
      <c r="SIY827" s="72"/>
      <c r="SIZ827" s="72"/>
      <c r="SJA827" s="72"/>
      <c r="SJB827" s="72"/>
      <c r="SJC827" s="72"/>
      <c r="SJD827" s="72"/>
      <c r="SJE827" s="72"/>
      <c r="SJF827" s="72"/>
      <c r="SJG827" s="72"/>
      <c r="SJH827" s="72"/>
      <c r="SJI827" s="72"/>
      <c r="SJJ827" s="72"/>
      <c r="SJK827" s="72"/>
      <c r="SJL827" s="72"/>
      <c r="SJM827" s="72"/>
      <c r="SJN827" s="72"/>
      <c r="SJO827" s="72"/>
      <c r="SJP827" s="72"/>
      <c r="SJQ827" s="72"/>
      <c r="SJR827" s="72"/>
      <c r="SJS827" s="72"/>
      <c r="SJT827" s="72"/>
      <c r="SJU827" s="72"/>
      <c r="SJV827" s="72"/>
      <c r="SJW827" s="72"/>
      <c r="SJX827" s="72"/>
      <c r="SJY827" s="72"/>
      <c r="SJZ827" s="72"/>
      <c r="SKA827" s="72"/>
      <c r="SKB827" s="72"/>
      <c r="SKC827" s="72"/>
      <c r="SKD827" s="72"/>
      <c r="SKE827" s="72"/>
      <c r="SKF827" s="72"/>
      <c r="SKG827" s="72"/>
      <c r="SKH827" s="72"/>
      <c r="SKI827" s="72"/>
      <c r="SKJ827" s="72"/>
      <c r="SKK827" s="72"/>
      <c r="SKL827" s="72"/>
      <c r="SKM827" s="72"/>
      <c r="SKN827" s="72"/>
      <c r="SKO827" s="72"/>
      <c r="SKP827" s="72"/>
      <c r="SKQ827" s="72"/>
      <c r="SKR827" s="72"/>
      <c r="SKS827" s="72"/>
      <c r="SKT827" s="72"/>
      <c r="SKU827" s="72"/>
      <c r="SKV827" s="72"/>
      <c r="SKW827" s="72"/>
      <c r="SKX827" s="72"/>
      <c r="SKY827" s="72"/>
      <c r="SKZ827" s="72"/>
      <c r="SLA827" s="72"/>
      <c r="SLB827" s="72"/>
      <c r="SLC827" s="72"/>
      <c r="SLD827" s="72"/>
      <c r="SLE827" s="72"/>
      <c r="SLF827" s="72"/>
      <c r="SLG827" s="72"/>
      <c r="SLH827" s="72"/>
      <c r="SLI827" s="72"/>
      <c r="SLJ827" s="72"/>
      <c r="SLK827" s="72"/>
      <c r="SLL827" s="72"/>
      <c r="SLM827" s="72"/>
      <c r="SLN827" s="72"/>
      <c r="SLO827" s="72"/>
      <c r="SLP827" s="72"/>
      <c r="SLQ827" s="72"/>
      <c r="SLR827" s="72"/>
      <c r="SLS827" s="72"/>
      <c r="SLT827" s="72"/>
      <c r="SLU827" s="72"/>
      <c r="SLV827" s="72"/>
      <c r="SLW827" s="72"/>
      <c r="SLX827" s="72"/>
      <c r="SLY827" s="72"/>
      <c r="SLZ827" s="72"/>
      <c r="SMA827" s="72"/>
      <c r="SMB827" s="72"/>
      <c r="SMC827" s="72"/>
      <c r="SMD827" s="72"/>
      <c r="SME827" s="72"/>
      <c r="SMF827" s="72"/>
      <c r="SMG827" s="72"/>
      <c r="SMH827" s="72"/>
      <c r="SMI827" s="72"/>
      <c r="SMJ827" s="72"/>
      <c r="SMK827" s="72"/>
      <c r="SML827" s="72"/>
      <c r="SMM827" s="72"/>
      <c r="SMN827" s="72"/>
      <c r="SMO827" s="72"/>
      <c r="SMP827" s="72"/>
      <c r="SMQ827" s="72"/>
      <c r="SMR827" s="72"/>
      <c r="SMS827" s="72"/>
      <c r="SMT827" s="72"/>
      <c r="SMU827" s="72"/>
      <c r="SMV827" s="72"/>
      <c r="SMW827" s="72"/>
      <c r="SMX827" s="72"/>
      <c r="SMY827" s="72"/>
      <c r="SMZ827" s="72"/>
      <c r="SNA827" s="72"/>
      <c r="SNB827" s="72"/>
      <c r="SNC827" s="72"/>
      <c r="SND827" s="72"/>
      <c r="SNE827" s="72"/>
      <c r="SNF827" s="72"/>
      <c r="SNG827" s="72"/>
      <c r="SNH827" s="72"/>
      <c r="SNI827" s="72"/>
      <c r="SNJ827" s="72"/>
      <c r="SNK827" s="72"/>
      <c r="SNL827" s="72"/>
      <c r="SNM827" s="72"/>
      <c r="SNN827" s="72"/>
      <c r="SNO827" s="72"/>
      <c r="SNP827" s="72"/>
      <c r="SNQ827" s="72"/>
      <c r="SNR827" s="72"/>
      <c r="SNS827" s="72"/>
      <c r="SNT827" s="72"/>
      <c r="SNU827" s="72"/>
      <c r="SNV827" s="72"/>
      <c r="SNW827" s="72"/>
      <c r="SNX827" s="72"/>
      <c r="SNY827" s="72"/>
      <c r="SNZ827" s="72"/>
      <c r="SOA827" s="72"/>
      <c r="SOB827" s="72"/>
      <c r="SOC827" s="72"/>
      <c r="SOD827" s="72"/>
      <c r="SOE827" s="72"/>
      <c r="SOF827" s="72"/>
      <c r="SOG827" s="72"/>
      <c r="SOH827" s="72"/>
      <c r="SOI827" s="72"/>
      <c r="SOJ827" s="72"/>
      <c r="SOK827" s="72"/>
      <c r="SOL827" s="72"/>
      <c r="SOM827" s="72"/>
      <c r="SON827" s="72"/>
      <c r="SOO827" s="72"/>
      <c r="SOP827" s="72"/>
      <c r="SOQ827" s="72"/>
      <c r="SOR827" s="72"/>
      <c r="SOS827" s="72"/>
      <c r="SOT827" s="72"/>
      <c r="SOU827" s="72"/>
      <c r="SOV827" s="72"/>
      <c r="SOW827" s="72"/>
      <c r="SOX827" s="72"/>
      <c r="SOY827" s="72"/>
      <c r="SOZ827" s="72"/>
      <c r="SPA827" s="72"/>
      <c r="SPB827" s="72"/>
      <c r="SPC827" s="72"/>
      <c r="SPD827" s="72"/>
      <c r="SPE827" s="72"/>
      <c r="SPF827" s="72"/>
      <c r="SPG827" s="72"/>
      <c r="SPH827" s="72"/>
      <c r="SPI827" s="72"/>
      <c r="SPJ827" s="72"/>
      <c r="SPK827" s="72"/>
      <c r="SPL827" s="72"/>
      <c r="SPM827" s="72"/>
      <c r="SPN827" s="72"/>
      <c r="SPO827" s="72"/>
      <c r="SPP827" s="72"/>
      <c r="SPQ827" s="72"/>
      <c r="SPR827" s="72"/>
      <c r="SPS827" s="72"/>
      <c r="SPT827" s="72"/>
      <c r="SPU827" s="72"/>
      <c r="SPV827" s="72"/>
      <c r="SPW827" s="72"/>
      <c r="SPX827" s="72"/>
      <c r="SPY827" s="72"/>
      <c r="SPZ827" s="72"/>
      <c r="SQA827" s="72"/>
      <c r="SQB827" s="72"/>
      <c r="SQC827" s="72"/>
      <c r="SQD827" s="72"/>
      <c r="SQE827" s="72"/>
      <c r="SQF827" s="72"/>
      <c r="SQG827" s="72"/>
      <c r="SQH827" s="72"/>
      <c r="SQI827" s="72"/>
      <c r="SQJ827" s="72"/>
      <c r="SQK827" s="72"/>
      <c r="SQL827" s="72"/>
      <c r="SQM827" s="72"/>
      <c r="SQN827" s="72"/>
      <c r="SQO827" s="72"/>
      <c r="SQP827" s="72"/>
      <c r="SQQ827" s="72"/>
      <c r="SQR827" s="72"/>
      <c r="SQS827" s="72"/>
      <c r="SQT827" s="72"/>
      <c r="SQU827" s="72"/>
      <c r="SQV827" s="72"/>
      <c r="SQW827" s="72"/>
      <c r="SQX827" s="72"/>
      <c r="SQY827" s="72"/>
      <c r="SQZ827" s="72"/>
      <c r="SRA827" s="72"/>
      <c r="SRB827" s="72"/>
      <c r="SRC827" s="72"/>
      <c r="SRD827" s="72"/>
      <c r="SRE827" s="72"/>
      <c r="SRF827" s="72"/>
      <c r="SRG827" s="72"/>
      <c r="SRH827" s="72"/>
      <c r="SRI827" s="72"/>
      <c r="SRJ827" s="72"/>
      <c r="SRK827" s="72"/>
      <c r="SRL827" s="72"/>
      <c r="SRM827" s="72"/>
      <c r="SRN827" s="72"/>
      <c r="SRO827" s="72"/>
      <c r="SRP827" s="72"/>
      <c r="SRQ827" s="72"/>
      <c r="SRR827" s="72"/>
      <c r="SRS827" s="72"/>
      <c r="SRT827" s="72"/>
      <c r="SRU827" s="72"/>
      <c r="SRV827" s="72"/>
      <c r="SRW827" s="72"/>
      <c r="SRX827" s="72"/>
      <c r="SRY827" s="72"/>
      <c r="SRZ827" s="72"/>
      <c r="SSA827" s="72"/>
      <c r="SSB827" s="72"/>
      <c r="SSC827" s="72"/>
      <c r="SSD827" s="72"/>
      <c r="SSE827" s="72"/>
      <c r="SSF827" s="72"/>
      <c r="SSG827" s="72"/>
      <c r="SSH827" s="72"/>
      <c r="SSI827" s="72"/>
      <c r="SSJ827" s="72"/>
      <c r="SSK827" s="72"/>
      <c r="SSL827" s="72"/>
      <c r="SSM827" s="72"/>
      <c r="SSN827" s="72"/>
      <c r="SSO827" s="72"/>
      <c r="SSP827" s="72"/>
      <c r="SSQ827" s="72"/>
      <c r="SSR827" s="72"/>
      <c r="SSS827" s="72"/>
      <c r="SST827" s="72"/>
      <c r="SSU827" s="72"/>
      <c r="SSV827" s="72"/>
      <c r="SSW827" s="72"/>
      <c r="SSX827" s="72"/>
      <c r="SSY827" s="72"/>
      <c r="SSZ827" s="72"/>
      <c r="STA827" s="72"/>
      <c r="STB827" s="72"/>
      <c r="STC827" s="72"/>
      <c r="STD827" s="72"/>
      <c r="STE827" s="72"/>
      <c r="STF827" s="72"/>
      <c r="STG827" s="72"/>
      <c r="STH827" s="72"/>
      <c r="STI827" s="72"/>
      <c r="STJ827" s="72"/>
      <c r="STK827" s="72"/>
      <c r="STL827" s="72"/>
      <c r="STM827" s="72"/>
      <c r="STN827" s="72"/>
      <c r="STO827" s="72"/>
      <c r="STP827" s="72"/>
      <c r="STQ827" s="72"/>
      <c r="STR827" s="72"/>
      <c r="STS827" s="72"/>
      <c r="STT827" s="72"/>
      <c r="STU827" s="72"/>
      <c r="STV827" s="72"/>
      <c r="STW827" s="72"/>
      <c r="STX827" s="72"/>
      <c r="STY827" s="72"/>
      <c r="STZ827" s="72"/>
      <c r="SUA827" s="72"/>
      <c r="SUB827" s="72"/>
      <c r="SUC827" s="72"/>
      <c r="SUD827" s="72"/>
      <c r="SUE827" s="72"/>
      <c r="SUF827" s="72"/>
      <c r="SUG827" s="72"/>
      <c r="SUH827" s="72"/>
      <c r="SUI827" s="72"/>
      <c r="SUJ827" s="72"/>
      <c r="SUK827" s="72"/>
      <c r="SUL827" s="72"/>
      <c r="SUM827" s="72"/>
      <c r="SUN827" s="72"/>
      <c r="SUO827" s="72"/>
      <c r="SUP827" s="72"/>
      <c r="SUQ827" s="72"/>
      <c r="SUR827" s="72"/>
      <c r="SUS827" s="72"/>
      <c r="SUT827" s="72"/>
      <c r="SUU827" s="72"/>
      <c r="SUV827" s="72"/>
      <c r="SUW827" s="72"/>
      <c r="SUX827" s="72"/>
      <c r="SUY827" s="72"/>
      <c r="SUZ827" s="72"/>
      <c r="SVA827" s="72"/>
      <c r="SVB827" s="72"/>
      <c r="SVC827" s="72"/>
      <c r="SVD827" s="72"/>
      <c r="SVE827" s="72"/>
      <c r="SVF827" s="72"/>
      <c r="SVG827" s="72"/>
      <c r="SVH827" s="72"/>
      <c r="SVI827" s="72"/>
      <c r="SVJ827" s="72"/>
      <c r="SVK827" s="72"/>
      <c r="SVL827" s="72"/>
      <c r="SVM827" s="72"/>
      <c r="SVN827" s="72"/>
      <c r="SVO827" s="72"/>
      <c r="SVP827" s="72"/>
      <c r="SVQ827" s="72"/>
      <c r="SVR827" s="72"/>
      <c r="SVS827" s="72"/>
      <c r="SVT827" s="72"/>
      <c r="SVU827" s="72"/>
      <c r="SVV827" s="72"/>
      <c r="SVW827" s="72"/>
      <c r="SVX827" s="72"/>
      <c r="SVY827" s="72"/>
      <c r="SVZ827" s="72"/>
      <c r="SWA827" s="72"/>
      <c r="SWB827" s="72"/>
      <c r="SWC827" s="72"/>
      <c r="SWD827" s="72"/>
      <c r="SWE827" s="72"/>
      <c r="SWF827" s="72"/>
      <c r="SWG827" s="72"/>
      <c r="SWH827" s="72"/>
      <c r="SWI827" s="72"/>
      <c r="SWJ827" s="72"/>
      <c r="SWK827" s="72"/>
      <c r="SWL827" s="72"/>
      <c r="SWM827" s="72"/>
      <c r="SWN827" s="72"/>
      <c r="SWO827" s="72"/>
      <c r="SWP827" s="72"/>
      <c r="SWQ827" s="72"/>
      <c r="SWR827" s="72"/>
      <c r="SWS827" s="72"/>
      <c r="SWT827" s="72"/>
      <c r="SWU827" s="72"/>
      <c r="SWV827" s="72"/>
      <c r="SWW827" s="72"/>
      <c r="SWX827" s="72"/>
      <c r="SWY827" s="72"/>
      <c r="SWZ827" s="72"/>
      <c r="SXA827" s="72"/>
      <c r="SXB827" s="72"/>
      <c r="SXC827" s="72"/>
      <c r="SXD827" s="72"/>
      <c r="SXE827" s="72"/>
      <c r="SXF827" s="72"/>
      <c r="SXG827" s="72"/>
      <c r="SXH827" s="72"/>
      <c r="SXI827" s="72"/>
      <c r="SXJ827" s="72"/>
      <c r="SXK827" s="72"/>
      <c r="SXL827" s="72"/>
      <c r="SXM827" s="72"/>
      <c r="SXN827" s="72"/>
      <c r="SXO827" s="72"/>
      <c r="SXP827" s="72"/>
      <c r="SXQ827" s="72"/>
      <c r="SXR827" s="72"/>
      <c r="SXS827" s="72"/>
      <c r="SXT827" s="72"/>
      <c r="SXU827" s="72"/>
      <c r="SXV827" s="72"/>
      <c r="SXW827" s="72"/>
      <c r="SXX827" s="72"/>
      <c r="SXY827" s="72"/>
      <c r="SXZ827" s="72"/>
      <c r="SYA827" s="72"/>
      <c r="SYB827" s="72"/>
      <c r="SYC827" s="72"/>
      <c r="SYD827" s="72"/>
      <c r="SYE827" s="72"/>
      <c r="SYF827" s="72"/>
      <c r="SYG827" s="72"/>
      <c r="SYH827" s="72"/>
      <c r="SYI827" s="72"/>
      <c r="SYJ827" s="72"/>
      <c r="SYK827" s="72"/>
      <c r="SYL827" s="72"/>
      <c r="SYM827" s="72"/>
      <c r="SYN827" s="72"/>
      <c r="SYO827" s="72"/>
      <c r="SYP827" s="72"/>
      <c r="SYQ827" s="72"/>
      <c r="SYR827" s="72"/>
      <c r="SYS827" s="72"/>
      <c r="SYT827" s="72"/>
      <c r="SYU827" s="72"/>
      <c r="SYV827" s="72"/>
      <c r="SYW827" s="72"/>
      <c r="SYX827" s="72"/>
      <c r="SYY827" s="72"/>
      <c r="SYZ827" s="72"/>
      <c r="SZA827" s="72"/>
      <c r="SZB827" s="72"/>
      <c r="SZC827" s="72"/>
      <c r="SZD827" s="72"/>
      <c r="SZE827" s="72"/>
      <c r="SZF827" s="72"/>
      <c r="SZG827" s="72"/>
      <c r="SZH827" s="72"/>
      <c r="SZI827" s="72"/>
      <c r="SZJ827" s="72"/>
      <c r="SZK827" s="72"/>
      <c r="SZL827" s="72"/>
      <c r="SZM827" s="72"/>
      <c r="SZN827" s="72"/>
      <c r="SZO827" s="72"/>
      <c r="SZP827" s="72"/>
      <c r="SZQ827" s="72"/>
      <c r="SZR827" s="72"/>
      <c r="SZS827" s="72"/>
      <c r="SZT827" s="72"/>
      <c r="SZU827" s="72"/>
      <c r="SZV827" s="72"/>
      <c r="SZW827" s="72"/>
      <c r="SZX827" s="72"/>
      <c r="SZY827" s="72"/>
      <c r="SZZ827" s="72"/>
      <c r="TAA827" s="72"/>
      <c r="TAB827" s="72"/>
      <c r="TAC827" s="72"/>
      <c r="TAD827" s="72"/>
      <c r="TAE827" s="72"/>
      <c r="TAF827" s="72"/>
      <c r="TAG827" s="72"/>
      <c r="TAH827" s="72"/>
      <c r="TAI827" s="72"/>
      <c r="TAJ827" s="72"/>
      <c r="TAK827" s="72"/>
      <c r="TAL827" s="72"/>
      <c r="TAM827" s="72"/>
      <c r="TAN827" s="72"/>
      <c r="TAO827" s="72"/>
      <c r="TAP827" s="72"/>
      <c r="TAQ827" s="72"/>
      <c r="TAR827" s="72"/>
      <c r="TAS827" s="72"/>
      <c r="TAT827" s="72"/>
      <c r="TAU827" s="72"/>
      <c r="TAV827" s="72"/>
      <c r="TAW827" s="72"/>
      <c r="TAX827" s="72"/>
      <c r="TAY827" s="72"/>
      <c r="TAZ827" s="72"/>
      <c r="TBA827" s="72"/>
      <c r="TBB827" s="72"/>
      <c r="TBC827" s="72"/>
      <c r="TBD827" s="72"/>
      <c r="TBE827" s="72"/>
      <c r="TBF827" s="72"/>
      <c r="TBG827" s="72"/>
      <c r="TBH827" s="72"/>
      <c r="TBI827" s="72"/>
      <c r="TBJ827" s="72"/>
      <c r="TBK827" s="72"/>
      <c r="TBL827" s="72"/>
      <c r="TBM827" s="72"/>
      <c r="TBN827" s="72"/>
      <c r="TBO827" s="72"/>
      <c r="TBP827" s="72"/>
      <c r="TBQ827" s="72"/>
      <c r="TBR827" s="72"/>
      <c r="TBS827" s="72"/>
      <c r="TBT827" s="72"/>
      <c r="TBU827" s="72"/>
      <c r="TBV827" s="72"/>
      <c r="TBW827" s="72"/>
      <c r="TBX827" s="72"/>
      <c r="TBY827" s="72"/>
      <c r="TBZ827" s="72"/>
      <c r="TCA827" s="72"/>
      <c r="TCB827" s="72"/>
      <c r="TCC827" s="72"/>
      <c r="TCD827" s="72"/>
      <c r="TCE827" s="72"/>
      <c r="TCF827" s="72"/>
      <c r="TCG827" s="72"/>
      <c r="TCH827" s="72"/>
      <c r="TCI827" s="72"/>
      <c r="TCJ827" s="72"/>
      <c r="TCK827" s="72"/>
      <c r="TCL827" s="72"/>
      <c r="TCM827" s="72"/>
      <c r="TCN827" s="72"/>
      <c r="TCO827" s="72"/>
      <c r="TCP827" s="72"/>
      <c r="TCQ827" s="72"/>
      <c r="TCR827" s="72"/>
      <c r="TCS827" s="72"/>
      <c r="TCT827" s="72"/>
      <c r="TCU827" s="72"/>
      <c r="TCV827" s="72"/>
      <c r="TCW827" s="72"/>
      <c r="TCX827" s="72"/>
      <c r="TCY827" s="72"/>
      <c r="TCZ827" s="72"/>
      <c r="TDA827" s="72"/>
      <c r="TDB827" s="72"/>
      <c r="TDC827" s="72"/>
      <c r="TDD827" s="72"/>
      <c r="TDE827" s="72"/>
      <c r="TDF827" s="72"/>
      <c r="TDG827" s="72"/>
      <c r="TDH827" s="72"/>
      <c r="TDI827" s="72"/>
      <c r="TDJ827" s="72"/>
      <c r="TDK827" s="72"/>
      <c r="TDL827" s="72"/>
      <c r="TDM827" s="72"/>
      <c r="TDN827" s="72"/>
      <c r="TDO827" s="72"/>
      <c r="TDP827" s="72"/>
      <c r="TDQ827" s="72"/>
      <c r="TDR827" s="72"/>
      <c r="TDS827" s="72"/>
      <c r="TDT827" s="72"/>
      <c r="TDU827" s="72"/>
      <c r="TDV827" s="72"/>
      <c r="TDW827" s="72"/>
      <c r="TDX827" s="72"/>
      <c r="TDY827" s="72"/>
      <c r="TDZ827" s="72"/>
      <c r="TEA827" s="72"/>
      <c r="TEB827" s="72"/>
      <c r="TEC827" s="72"/>
      <c r="TED827" s="72"/>
      <c r="TEE827" s="72"/>
      <c r="TEF827" s="72"/>
      <c r="TEG827" s="72"/>
      <c r="TEH827" s="72"/>
      <c r="TEI827" s="72"/>
      <c r="TEJ827" s="72"/>
      <c r="TEK827" s="72"/>
      <c r="TEL827" s="72"/>
      <c r="TEM827" s="72"/>
      <c r="TEN827" s="72"/>
      <c r="TEO827" s="72"/>
      <c r="TEP827" s="72"/>
      <c r="TEQ827" s="72"/>
      <c r="TER827" s="72"/>
      <c r="TES827" s="72"/>
      <c r="TET827" s="72"/>
      <c r="TEU827" s="72"/>
      <c r="TEV827" s="72"/>
      <c r="TEW827" s="72"/>
      <c r="TEX827" s="72"/>
      <c r="TEY827" s="72"/>
      <c r="TEZ827" s="72"/>
      <c r="TFA827" s="72"/>
      <c r="TFB827" s="72"/>
      <c r="TFC827" s="72"/>
      <c r="TFD827" s="72"/>
      <c r="TFE827" s="72"/>
      <c r="TFF827" s="72"/>
      <c r="TFG827" s="72"/>
      <c r="TFH827" s="72"/>
      <c r="TFI827" s="72"/>
      <c r="TFJ827" s="72"/>
      <c r="TFK827" s="72"/>
      <c r="TFL827" s="72"/>
      <c r="TFM827" s="72"/>
      <c r="TFN827" s="72"/>
      <c r="TFO827" s="72"/>
      <c r="TFP827" s="72"/>
      <c r="TFQ827" s="72"/>
      <c r="TFR827" s="72"/>
      <c r="TFS827" s="72"/>
      <c r="TFT827" s="72"/>
      <c r="TFU827" s="72"/>
      <c r="TFV827" s="72"/>
      <c r="TFW827" s="72"/>
      <c r="TFX827" s="72"/>
      <c r="TFY827" s="72"/>
      <c r="TFZ827" s="72"/>
      <c r="TGA827" s="72"/>
      <c r="TGB827" s="72"/>
      <c r="TGC827" s="72"/>
      <c r="TGD827" s="72"/>
      <c r="TGE827" s="72"/>
      <c r="TGF827" s="72"/>
      <c r="TGG827" s="72"/>
      <c r="TGH827" s="72"/>
      <c r="TGI827" s="72"/>
      <c r="TGJ827" s="72"/>
      <c r="TGK827" s="72"/>
      <c r="TGL827" s="72"/>
      <c r="TGM827" s="72"/>
      <c r="TGN827" s="72"/>
      <c r="TGO827" s="72"/>
      <c r="TGP827" s="72"/>
      <c r="TGQ827" s="72"/>
      <c r="TGR827" s="72"/>
      <c r="TGS827" s="72"/>
      <c r="TGT827" s="72"/>
      <c r="TGU827" s="72"/>
      <c r="TGV827" s="72"/>
      <c r="TGW827" s="72"/>
      <c r="TGX827" s="72"/>
      <c r="TGY827" s="72"/>
      <c r="TGZ827" s="72"/>
      <c r="THA827" s="72"/>
      <c r="THB827" s="72"/>
      <c r="THC827" s="72"/>
      <c r="THD827" s="72"/>
      <c r="THE827" s="72"/>
      <c r="THF827" s="72"/>
      <c r="THG827" s="72"/>
      <c r="THH827" s="72"/>
      <c r="THI827" s="72"/>
      <c r="THJ827" s="72"/>
      <c r="THK827" s="72"/>
      <c r="THL827" s="72"/>
      <c r="THM827" s="72"/>
      <c r="THN827" s="72"/>
      <c r="THO827" s="72"/>
      <c r="THP827" s="72"/>
      <c r="THQ827" s="72"/>
      <c r="THR827" s="72"/>
      <c r="THS827" s="72"/>
      <c r="THT827" s="72"/>
      <c r="THU827" s="72"/>
      <c r="THV827" s="72"/>
      <c r="THW827" s="72"/>
      <c r="THX827" s="72"/>
      <c r="THY827" s="72"/>
      <c r="THZ827" s="72"/>
      <c r="TIA827" s="72"/>
      <c r="TIB827" s="72"/>
      <c r="TIC827" s="72"/>
      <c r="TID827" s="72"/>
      <c r="TIE827" s="72"/>
      <c r="TIF827" s="72"/>
      <c r="TIG827" s="72"/>
      <c r="TIH827" s="72"/>
      <c r="TII827" s="72"/>
      <c r="TIJ827" s="72"/>
      <c r="TIK827" s="72"/>
      <c r="TIL827" s="72"/>
      <c r="TIM827" s="72"/>
      <c r="TIN827" s="72"/>
      <c r="TIO827" s="72"/>
      <c r="TIP827" s="72"/>
      <c r="TIQ827" s="72"/>
      <c r="TIR827" s="72"/>
      <c r="TIS827" s="72"/>
      <c r="TIT827" s="72"/>
      <c r="TIU827" s="72"/>
      <c r="TIV827" s="72"/>
      <c r="TIW827" s="72"/>
      <c r="TIX827" s="72"/>
      <c r="TIY827" s="72"/>
      <c r="TIZ827" s="72"/>
      <c r="TJA827" s="72"/>
      <c r="TJB827" s="72"/>
      <c r="TJC827" s="72"/>
      <c r="TJD827" s="72"/>
      <c r="TJE827" s="72"/>
      <c r="TJF827" s="72"/>
      <c r="TJG827" s="72"/>
      <c r="TJH827" s="72"/>
      <c r="TJI827" s="72"/>
      <c r="TJJ827" s="72"/>
      <c r="TJK827" s="72"/>
      <c r="TJL827" s="72"/>
      <c r="TJM827" s="72"/>
      <c r="TJN827" s="72"/>
      <c r="TJO827" s="72"/>
      <c r="TJP827" s="72"/>
      <c r="TJQ827" s="72"/>
      <c r="TJR827" s="72"/>
      <c r="TJS827" s="72"/>
      <c r="TJT827" s="72"/>
      <c r="TJU827" s="72"/>
      <c r="TJV827" s="72"/>
      <c r="TJW827" s="72"/>
      <c r="TJX827" s="72"/>
      <c r="TJY827" s="72"/>
      <c r="TJZ827" s="72"/>
      <c r="TKA827" s="72"/>
      <c r="TKB827" s="72"/>
      <c r="TKC827" s="72"/>
      <c r="TKD827" s="72"/>
      <c r="TKE827" s="72"/>
      <c r="TKF827" s="72"/>
      <c r="TKG827" s="72"/>
      <c r="TKH827" s="72"/>
      <c r="TKI827" s="72"/>
      <c r="TKJ827" s="72"/>
      <c r="TKK827" s="72"/>
      <c r="TKL827" s="72"/>
      <c r="TKM827" s="72"/>
      <c r="TKN827" s="72"/>
      <c r="TKO827" s="72"/>
      <c r="TKP827" s="72"/>
      <c r="TKQ827" s="72"/>
      <c r="TKR827" s="72"/>
      <c r="TKS827" s="72"/>
      <c r="TKT827" s="72"/>
      <c r="TKU827" s="72"/>
      <c r="TKV827" s="72"/>
      <c r="TKW827" s="72"/>
      <c r="TKX827" s="72"/>
      <c r="TKY827" s="72"/>
      <c r="TKZ827" s="72"/>
      <c r="TLA827" s="72"/>
      <c r="TLB827" s="72"/>
      <c r="TLC827" s="72"/>
      <c r="TLD827" s="72"/>
      <c r="TLE827" s="72"/>
      <c r="TLF827" s="72"/>
      <c r="TLG827" s="72"/>
      <c r="TLH827" s="72"/>
      <c r="TLI827" s="72"/>
      <c r="TLJ827" s="72"/>
      <c r="TLK827" s="72"/>
      <c r="TLL827" s="72"/>
      <c r="TLM827" s="72"/>
      <c r="TLN827" s="72"/>
      <c r="TLO827" s="72"/>
      <c r="TLP827" s="72"/>
      <c r="TLQ827" s="72"/>
      <c r="TLR827" s="72"/>
      <c r="TLS827" s="72"/>
      <c r="TLT827" s="72"/>
      <c r="TLU827" s="72"/>
      <c r="TLV827" s="72"/>
      <c r="TLW827" s="72"/>
      <c r="TLX827" s="72"/>
      <c r="TLY827" s="72"/>
      <c r="TLZ827" s="72"/>
      <c r="TMA827" s="72"/>
      <c r="TMB827" s="72"/>
      <c r="TMC827" s="72"/>
      <c r="TMD827" s="72"/>
      <c r="TME827" s="72"/>
      <c r="TMF827" s="72"/>
      <c r="TMG827" s="72"/>
      <c r="TMH827" s="72"/>
      <c r="TMI827" s="72"/>
      <c r="TMJ827" s="72"/>
      <c r="TMK827" s="72"/>
      <c r="TML827" s="72"/>
      <c r="TMM827" s="72"/>
      <c r="TMN827" s="72"/>
      <c r="TMO827" s="72"/>
      <c r="TMP827" s="72"/>
      <c r="TMQ827" s="72"/>
      <c r="TMR827" s="72"/>
      <c r="TMS827" s="72"/>
      <c r="TMT827" s="72"/>
      <c r="TMU827" s="72"/>
      <c r="TMV827" s="72"/>
      <c r="TMW827" s="72"/>
      <c r="TMX827" s="72"/>
      <c r="TMY827" s="72"/>
      <c r="TMZ827" s="72"/>
      <c r="TNA827" s="72"/>
      <c r="TNB827" s="72"/>
      <c r="TNC827" s="72"/>
      <c r="TND827" s="72"/>
      <c r="TNE827" s="72"/>
      <c r="TNF827" s="72"/>
      <c r="TNG827" s="72"/>
      <c r="TNH827" s="72"/>
      <c r="TNI827" s="72"/>
      <c r="TNJ827" s="72"/>
      <c r="TNK827" s="72"/>
      <c r="TNL827" s="72"/>
      <c r="TNM827" s="72"/>
      <c r="TNN827" s="72"/>
      <c r="TNO827" s="72"/>
      <c r="TNP827" s="72"/>
      <c r="TNQ827" s="72"/>
      <c r="TNR827" s="72"/>
      <c r="TNS827" s="72"/>
      <c r="TNT827" s="72"/>
      <c r="TNU827" s="72"/>
      <c r="TNV827" s="72"/>
      <c r="TNW827" s="72"/>
      <c r="TNX827" s="72"/>
      <c r="TNY827" s="72"/>
      <c r="TNZ827" s="72"/>
      <c r="TOA827" s="72"/>
      <c r="TOB827" s="72"/>
      <c r="TOC827" s="72"/>
      <c r="TOD827" s="72"/>
      <c r="TOE827" s="72"/>
      <c r="TOF827" s="72"/>
      <c r="TOG827" s="72"/>
      <c r="TOH827" s="72"/>
      <c r="TOI827" s="72"/>
      <c r="TOJ827" s="72"/>
      <c r="TOK827" s="72"/>
      <c r="TOL827" s="72"/>
      <c r="TOM827" s="72"/>
      <c r="TON827" s="72"/>
      <c r="TOO827" s="72"/>
      <c r="TOP827" s="72"/>
      <c r="TOQ827" s="72"/>
      <c r="TOR827" s="72"/>
      <c r="TOS827" s="72"/>
      <c r="TOT827" s="72"/>
      <c r="TOU827" s="72"/>
      <c r="TOV827" s="72"/>
      <c r="TOW827" s="72"/>
      <c r="TOX827" s="72"/>
      <c r="TOY827" s="72"/>
      <c r="TOZ827" s="72"/>
      <c r="TPA827" s="72"/>
      <c r="TPB827" s="72"/>
      <c r="TPC827" s="72"/>
      <c r="TPD827" s="72"/>
      <c r="TPE827" s="72"/>
      <c r="TPF827" s="72"/>
      <c r="TPG827" s="72"/>
      <c r="TPH827" s="72"/>
      <c r="TPI827" s="72"/>
      <c r="TPJ827" s="72"/>
      <c r="TPK827" s="72"/>
      <c r="TPL827" s="72"/>
      <c r="TPM827" s="72"/>
      <c r="TPN827" s="72"/>
      <c r="TPO827" s="72"/>
      <c r="TPP827" s="72"/>
      <c r="TPQ827" s="72"/>
      <c r="TPR827" s="72"/>
      <c r="TPS827" s="72"/>
      <c r="TPT827" s="72"/>
      <c r="TPU827" s="72"/>
      <c r="TPV827" s="72"/>
      <c r="TPW827" s="72"/>
      <c r="TPX827" s="72"/>
      <c r="TPY827" s="72"/>
      <c r="TPZ827" s="72"/>
      <c r="TQA827" s="72"/>
      <c r="TQB827" s="72"/>
      <c r="TQC827" s="72"/>
      <c r="TQD827" s="72"/>
      <c r="TQE827" s="72"/>
      <c r="TQF827" s="72"/>
      <c r="TQG827" s="72"/>
      <c r="TQH827" s="72"/>
      <c r="TQI827" s="72"/>
      <c r="TQJ827" s="72"/>
      <c r="TQK827" s="72"/>
      <c r="TQL827" s="72"/>
      <c r="TQM827" s="72"/>
      <c r="TQN827" s="72"/>
      <c r="TQO827" s="72"/>
      <c r="TQP827" s="72"/>
      <c r="TQQ827" s="72"/>
      <c r="TQR827" s="72"/>
      <c r="TQS827" s="72"/>
      <c r="TQT827" s="72"/>
      <c r="TQU827" s="72"/>
      <c r="TQV827" s="72"/>
      <c r="TQW827" s="72"/>
      <c r="TQX827" s="72"/>
      <c r="TQY827" s="72"/>
      <c r="TQZ827" s="72"/>
      <c r="TRA827" s="72"/>
      <c r="TRB827" s="72"/>
      <c r="TRC827" s="72"/>
      <c r="TRD827" s="72"/>
      <c r="TRE827" s="72"/>
      <c r="TRF827" s="72"/>
      <c r="TRG827" s="72"/>
      <c r="TRH827" s="72"/>
      <c r="TRI827" s="72"/>
      <c r="TRJ827" s="72"/>
      <c r="TRK827" s="72"/>
      <c r="TRL827" s="72"/>
      <c r="TRM827" s="72"/>
      <c r="TRN827" s="72"/>
      <c r="TRO827" s="72"/>
      <c r="TRP827" s="72"/>
      <c r="TRQ827" s="72"/>
      <c r="TRR827" s="72"/>
      <c r="TRS827" s="72"/>
      <c r="TRT827" s="72"/>
      <c r="TRU827" s="72"/>
      <c r="TRV827" s="72"/>
      <c r="TRW827" s="72"/>
      <c r="TRX827" s="72"/>
      <c r="TRY827" s="72"/>
      <c r="TRZ827" s="72"/>
      <c r="TSA827" s="72"/>
      <c r="TSB827" s="72"/>
      <c r="TSC827" s="72"/>
      <c r="TSD827" s="72"/>
      <c r="TSE827" s="72"/>
      <c r="TSF827" s="72"/>
      <c r="TSG827" s="72"/>
      <c r="TSH827" s="72"/>
      <c r="TSI827" s="72"/>
      <c r="TSJ827" s="72"/>
      <c r="TSK827" s="72"/>
      <c r="TSL827" s="72"/>
      <c r="TSM827" s="72"/>
      <c r="TSN827" s="72"/>
      <c r="TSO827" s="72"/>
      <c r="TSP827" s="72"/>
      <c r="TSQ827" s="72"/>
      <c r="TSR827" s="72"/>
      <c r="TSS827" s="72"/>
      <c r="TST827" s="72"/>
      <c r="TSU827" s="72"/>
      <c r="TSV827" s="72"/>
      <c r="TSW827" s="72"/>
      <c r="TSX827" s="72"/>
      <c r="TSY827" s="72"/>
      <c r="TSZ827" s="72"/>
      <c r="TTA827" s="72"/>
      <c r="TTB827" s="72"/>
      <c r="TTC827" s="72"/>
      <c r="TTD827" s="72"/>
      <c r="TTE827" s="72"/>
      <c r="TTF827" s="72"/>
      <c r="TTG827" s="72"/>
      <c r="TTH827" s="72"/>
      <c r="TTI827" s="72"/>
      <c r="TTJ827" s="72"/>
      <c r="TTK827" s="72"/>
      <c r="TTL827" s="72"/>
      <c r="TTM827" s="72"/>
      <c r="TTN827" s="72"/>
      <c r="TTO827" s="72"/>
      <c r="TTP827" s="72"/>
      <c r="TTQ827" s="72"/>
      <c r="TTR827" s="72"/>
      <c r="TTS827" s="72"/>
      <c r="TTT827" s="72"/>
      <c r="TTU827" s="72"/>
      <c r="TTV827" s="72"/>
      <c r="TTW827" s="72"/>
      <c r="TTX827" s="72"/>
      <c r="TTY827" s="72"/>
      <c r="TTZ827" s="72"/>
      <c r="TUA827" s="72"/>
      <c r="TUB827" s="72"/>
      <c r="TUC827" s="72"/>
      <c r="TUD827" s="72"/>
      <c r="TUE827" s="72"/>
      <c r="TUF827" s="72"/>
      <c r="TUG827" s="72"/>
      <c r="TUH827" s="72"/>
      <c r="TUI827" s="72"/>
      <c r="TUJ827" s="72"/>
      <c r="TUK827" s="72"/>
      <c r="TUL827" s="72"/>
      <c r="TUM827" s="72"/>
      <c r="TUN827" s="72"/>
      <c r="TUO827" s="72"/>
      <c r="TUP827" s="72"/>
      <c r="TUQ827" s="72"/>
      <c r="TUR827" s="72"/>
      <c r="TUS827" s="72"/>
      <c r="TUT827" s="72"/>
      <c r="TUU827" s="72"/>
      <c r="TUV827" s="72"/>
      <c r="TUW827" s="72"/>
      <c r="TUX827" s="72"/>
      <c r="TUY827" s="72"/>
      <c r="TUZ827" s="72"/>
      <c r="TVA827" s="72"/>
      <c r="TVB827" s="72"/>
      <c r="TVC827" s="72"/>
      <c r="TVD827" s="72"/>
      <c r="TVE827" s="72"/>
      <c r="TVF827" s="72"/>
      <c r="TVG827" s="72"/>
      <c r="TVH827" s="72"/>
      <c r="TVI827" s="72"/>
      <c r="TVJ827" s="72"/>
      <c r="TVK827" s="72"/>
      <c r="TVL827" s="72"/>
      <c r="TVM827" s="72"/>
      <c r="TVN827" s="72"/>
      <c r="TVO827" s="72"/>
      <c r="TVP827" s="72"/>
      <c r="TVQ827" s="72"/>
      <c r="TVR827" s="72"/>
      <c r="TVS827" s="72"/>
      <c r="TVT827" s="72"/>
      <c r="TVU827" s="72"/>
      <c r="TVV827" s="72"/>
      <c r="TVW827" s="72"/>
      <c r="TVX827" s="72"/>
      <c r="TVY827" s="72"/>
      <c r="TVZ827" s="72"/>
      <c r="TWA827" s="72"/>
      <c r="TWB827" s="72"/>
      <c r="TWC827" s="72"/>
      <c r="TWD827" s="72"/>
      <c r="TWE827" s="72"/>
      <c r="TWF827" s="72"/>
      <c r="TWG827" s="72"/>
      <c r="TWH827" s="72"/>
      <c r="TWI827" s="72"/>
      <c r="TWJ827" s="72"/>
      <c r="TWK827" s="72"/>
      <c r="TWL827" s="72"/>
      <c r="TWM827" s="72"/>
      <c r="TWN827" s="72"/>
      <c r="TWO827" s="72"/>
      <c r="TWP827" s="72"/>
      <c r="TWQ827" s="72"/>
      <c r="TWR827" s="72"/>
      <c r="TWS827" s="72"/>
      <c r="TWT827" s="72"/>
      <c r="TWU827" s="72"/>
      <c r="TWV827" s="72"/>
      <c r="TWW827" s="72"/>
      <c r="TWX827" s="72"/>
      <c r="TWY827" s="72"/>
      <c r="TWZ827" s="72"/>
      <c r="TXA827" s="72"/>
      <c r="TXB827" s="72"/>
      <c r="TXC827" s="72"/>
      <c r="TXD827" s="72"/>
      <c r="TXE827" s="72"/>
      <c r="TXF827" s="72"/>
      <c r="TXG827" s="72"/>
      <c r="TXH827" s="72"/>
      <c r="TXI827" s="72"/>
      <c r="TXJ827" s="72"/>
      <c r="TXK827" s="72"/>
      <c r="TXL827" s="72"/>
      <c r="TXM827" s="72"/>
      <c r="TXN827" s="72"/>
      <c r="TXO827" s="72"/>
      <c r="TXP827" s="72"/>
      <c r="TXQ827" s="72"/>
      <c r="TXR827" s="72"/>
      <c r="TXS827" s="72"/>
      <c r="TXT827" s="72"/>
      <c r="TXU827" s="72"/>
      <c r="TXV827" s="72"/>
      <c r="TXW827" s="72"/>
      <c r="TXX827" s="72"/>
      <c r="TXY827" s="72"/>
      <c r="TXZ827" s="72"/>
      <c r="TYA827" s="72"/>
      <c r="TYB827" s="72"/>
      <c r="TYC827" s="72"/>
      <c r="TYD827" s="72"/>
      <c r="TYE827" s="72"/>
      <c r="TYF827" s="72"/>
      <c r="TYG827" s="72"/>
      <c r="TYH827" s="72"/>
      <c r="TYI827" s="72"/>
      <c r="TYJ827" s="72"/>
      <c r="TYK827" s="72"/>
      <c r="TYL827" s="72"/>
      <c r="TYM827" s="72"/>
      <c r="TYN827" s="72"/>
      <c r="TYO827" s="72"/>
      <c r="TYP827" s="72"/>
      <c r="TYQ827" s="72"/>
      <c r="TYR827" s="72"/>
      <c r="TYS827" s="72"/>
      <c r="TYT827" s="72"/>
      <c r="TYU827" s="72"/>
      <c r="TYV827" s="72"/>
      <c r="TYW827" s="72"/>
      <c r="TYX827" s="72"/>
      <c r="TYY827" s="72"/>
      <c r="TYZ827" s="72"/>
      <c r="TZA827" s="72"/>
      <c r="TZB827" s="72"/>
      <c r="TZC827" s="72"/>
      <c r="TZD827" s="72"/>
      <c r="TZE827" s="72"/>
      <c r="TZF827" s="72"/>
      <c r="TZG827" s="72"/>
      <c r="TZH827" s="72"/>
      <c r="TZI827" s="72"/>
      <c r="TZJ827" s="72"/>
      <c r="TZK827" s="72"/>
      <c r="TZL827" s="72"/>
      <c r="TZM827" s="72"/>
      <c r="TZN827" s="72"/>
      <c r="TZO827" s="72"/>
      <c r="TZP827" s="72"/>
      <c r="TZQ827" s="72"/>
      <c r="TZR827" s="72"/>
      <c r="TZS827" s="72"/>
      <c r="TZT827" s="72"/>
      <c r="TZU827" s="72"/>
      <c r="TZV827" s="72"/>
      <c r="TZW827" s="72"/>
      <c r="TZX827" s="72"/>
      <c r="TZY827" s="72"/>
      <c r="TZZ827" s="72"/>
      <c r="UAA827" s="72"/>
      <c r="UAB827" s="72"/>
      <c r="UAC827" s="72"/>
      <c r="UAD827" s="72"/>
      <c r="UAE827" s="72"/>
      <c r="UAF827" s="72"/>
      <c r="UAG827" s="72"/>
      <c r="UAH827" s="72"/>
      <c r="UAI827" s="72"/>
      <c r="UAJ827" s="72"/>
      <c r="UAK827" s="72"/>
      <c r="UAL827" s="72"/>
      <c r="UAM827" s="72"/>
      <c r="UAN827" s="72"/>
      <c r="UAO827" s="72"/>
      <c r="UAP827" s="72"/>
      <c r="UAQ827" s="72"/>
      <c r="UAR827" s="72"/>
      <c r="UAS827" s="72"/>
      <c r="UAT827" s="72"/>
      <c r="UAU827" s="72"/>
      <c r="UAV827" s="72"/>
      <c r="UAW827" s="72"/>
      <c r="UAX827" s="72"/>
      <c r="UAY827" s="72"/>
      <c r="UAZ827" s="72"/>
      <c r="UBA827" s="72"/>
      <c r="UBB827" s="72"/>
      <c r="UBC827" s="72"/>
      <c r="UBD827" s="72"/>
      <c r="UBE827" s="72"/>
      <c r="UBF827" s="72"/>
      <c r="UBG827" s="72"/>
      <c r="UBH827" s="72"/>
      <c r="UBI827" s="72"/>
      <c r="UBJ827" s="72"/>
      <c r="UBK827" s="72"/>
      <c r="UBL827" s="72"/>
      <c r="UBM827" s="72"/>
      <c r="UBN827" s="72"/>
      <c r="UBO827" s="72"/>
      <c r="UBP827" s="72"/>
      <c r="UBQ827" s="72"/>
      <c r="UBR827" s="72"/>
      <c r="UBS827" s="72"/>
      <c r="UBT827" s="72"/>
      <c r="UBU827" s="72"/>
      <c r="UBV827" s="72"/>
      <c r="UBW827" s="72"/>
      <c r="UBX827" s="72"/>
      <c r="UBY827" s="72"/>
      <c r="UBZ827" s="72"/>
      <c r="UCA827" s="72"/>
      <c r="UCB827" s="72"/>
      <c r="UCC827" s="72"/>
      <c r="UCD827" s="72"/>
      <c r="UCE827" s="72"/>
      <c r="UCF827" s="72"/>
      <c r="UCG827" s="72"/>
      <c r="UCH827" s="72"/>
      <c r="UCI827" s="72"/>
      <c r="UCJ827" s="72"/>
      <c r="UCK827" s="72"/>
      <c r="UCL827" s="72"/>
      <c r="UCM827" s="72"/>
      <c r="UCN827" s="72"/>
      <c r="UCO827" s="72"/>
      <c r="UCP827" s="72"/>
      <c r="UCQ827" s="72"/>
      <c r="UCR827" s="72"/>
      <c r="UCS827" s="72"/>
      <c r="UCT827" s="72"/>
      <c r="UCU827" s="72"/>
      <c r="UCV827" s="72"/>
      <c r="UCW827" s="72"/>
      <c r="UCX827" s="72"/>
      <c r="UCY827" s="72"/>
      <c r="UCZ827" s="72"/>
      <c r="UDA827" s="72"/>
      <c r="UDB827" s="72"/>
      <c r="UDC827" s="72"/>
      <c r="UDD827" s="72"/>
      <c r="UDE827" s="72"/>
      <c r="UDF827" s="72"/>
      <c r="UDG827" s="72"/>
      <c r="UDH827" s="72"/>
      <c r="UDI827" s="72"/>
      <c r="UDJ827" s="72"/>
      <c r="UDK827" s="72"/>
      <c r="UDL827" s="72"/>
      <c r="UDM827" s="72"/>
      <c r="UDN827" s="72"/>
      <c r="UDO827" s="72"/>
      <c r="UDP827" s="72"/>
      <c r="UDQ827" s="72"/>
      <c r="UDR827" s="72"/>
      <c r="UDS827" s="72"/>
      <c r="UDT827" s="72"/>
      <c r="UDU827" s="72"/>
      <c r="UDV827" s="72"/>
      <c r="UDW827" s="72"/>
      <c r="UDX827" s="72"/>
      <c r="UDY827" s="72"/>
      <c r="UDZ827" s="72"/>
      <c r="UEA827" s="72"/>
      <c r="UEB827" s="72"/>
      <c r="UEC827" s="72"/>
      <c r="UED827" s="72"/>
      <c r="UEE827" s="72"/>
      <c r="UEF827" s="72"/>
      <c r="UEG827" s="72"/>
      <c r="UEH827" s="72"/>
      <c r="UEI827" s="72"/>
      <c r="UEJ827" s="72"/>
      <c r="UEK827" s="72"/>
      <c r="UEL827" s="72"/>
      <c r="UEM827" s="72"/>
      <c r="UEN827" s="72"/>
      <c r="UEO827" s="72"/>
      <c r="UEP827" s="72"/>
      <c r="UEQ827" s="72"/>
      <c r="UER827" s="72"/>
      <c r="UES827" s="72"/>
      <c r="UET827" s="72"/>
      <c r="UEU827" s="72"/>
      <c r="UEV827" s="72"/>
      <c r="UEW827" s="72"/>
      <c r="UEX827" s="72"/>
      <c r="UEY827" s="72"/>
      <c r="UEZ827" s="72"/>
      <c r="UFA827" s="72"/>
      <c r="UFB827" s="72"/>
      <c r="UFC827" s="72"/>
      <c r="UFD827" s="72"/>
      <c r="UFE827" s="72"/>
      <c r="UFF827" s="72"/>
      <c r="UFG827" s="72"/>
      <c r="UFH827" s="72"/>
      <c r="UFI827" s="72"/>
      <c r="UFJ827" s="72"/>
      <c r="UFK827" s="72"/>
      <c r="UFL827" s="72"/>
      <c r="UFM827" s="72"/>
      <c r="UFN827" s="72"/>
      <c r="UFO827" s="72"/>
      <c r="UFP827" s="72"/>
      <c r="UFQ827" s="72"/>
      <c r="UFR827" s="72"/>
      <c r="UFS827" s="72"/>
      <c r="UFT827" s="72"/>
      <c r="UFU827" s="72"/>
      <c r="UFV827" s="72"/>
      <c r="UFW827" s="72"/>
      <c r="UFX827" s="72"/>
      <c r="UFY827" s="72"/>
      <c r="UFZ827" s="72"/>
      <c r="UGA827" s="72"/>
      <c r="UGB827" s="72"/>
      <c r="UGC827" s="72"/>
      <c r="UGD827" s="72"/>
      <c r="UGE827" s="72"/>
      <c r="UGF827" s="72"/>
      <c r="UGG827" s="72"/>
      <c r="UGH827" s="72"/>
      <c r="UGI827" s="72"/>
      <c r="UGJ827" s="72"/>
      <c r="UGK827" s="72"/>
      <c r="UGL827" s="72"/>
      <c r="UGM827" s="72"/>
      <c r="UGN827" s="72"/>
      <c r="UGO827" s="72"/>
      <c r="UGP827" s="72"/>
      <c r="UGQ827" s="72"/>
      <c r="UGR827" s="72"/>
      <c r="UGS827" s="72"/>
      <c r="UGT827" s="72"/>
      <c r="UGU827" s="72"/>
      <c r="UGV827" s="72"/>
      <c r="UGW827" s="72"/>
      <c r="UGX827" s="72"/>
      <c r="UGY827" s="72"/>
      <c r="UGZ827" s="72"/>
      <c r="UHA827" s="72"/>
      <c r="UHB827" s="72"/>
      <c r="UHC827" s="72"/>
      <c r="UHD827" s="72"/>
      <c r="UHE827" s="72"/>
      <c r="UHF827" s="72"/>
      <c r="UHG827" s="72"/>
      <c r="UHH827" s="72"/>
      <c r="UHI827" s="72"/>
      <c r="UHJ827" s="72"/>
      <c r="UHK827" s="72"/>
      <c r="UHL827" s="72"/>
      <c r="UHM827" s="72"/>
      <c r="UHN827" s="72"/>
      <c r="UHO827" s="72"/>
      <c r="UHP827" s="72"/>
      <c r="UHQ827" s="72"/>
      <c r="UHR827" s="72"/>
      <c r="UHS827" s="72"/>
      <c r="UHT827" s="72"/>
      <c r="UHU827" s="72"/>
      <c r="UHV827" s="72"/>
      <c r="UHW827" s="72"/>
      <c r="UHX827" s="72"/>
      <c r="UHY827" s="72"/>
      <c r="UHZ827" s="72"/>
      <c r="UIA827" s="72"/>
      <c r="UIB827" s="72"/>
      <c r="UIC827" s="72"/>
      <c r="UID827" s="72"/>
      <c r="UIE827" s="72"/>
      <c r="UIF827" s="72"/>
      <c r="UIG827" s="72"/>
      <c r="UIH827" s="72"/>
      <c r="UII827" s="72"/>
      <c r="UIJ827" s="72"/>
      <c r="UIK827" s="72"/>
      <c r="UIL827" s="72"/>
      <c r="UIM827" s="72"/>
      <c r="UIN827" s="72"/>
      <c r="UIO827" s="72"/>
      <c r="UIP827" s="72"/>
      <c r="UIQ827" s="72"/>
      <c r="UIR827" s="72"/>
      <c r="UIS827" s="72"/>
      <c r="UIT827" s="72"/>
      <c r="UIU827" s="72"/>
      <c r="UIV827" s="72"/>
      <c r="UIW827" s="72"/>
      <c r="UIX827" s="72"/>
      <c r="UIY827" s="72"/>
      <c r="UIZ827" s="72"/>
      <c r="UJA827" s="72"/>
      <c r="UJB827" s="72"/>
      <c r="UJC827" s="72"/>
      <c r="UJD827" s="72"/>
      <c r="UJE827" s="72"/>
      <c r="UJF827" s="72"/>
      <c r="UJG827" s="72"/>
      <c r="UJH827" s="72"/>
      <c r="UJI827" s="72"/>
      <c r="UJJ827" s="72"/>
      <c r="UJK827" s="72"/>
      <c r="UJL827" s="72"/>
      <c r="UJM827" s="72"/>
      <c r="UJN827" s="72"/>
      <c r="UJO827" s="72"/>
      <c r="UJP827" s="72"/>
      <c r="UJQ827" s="72"/>
      <c r="UJR827" s="72"/>
      <c r="UJS827" s="72"/>
      <c r="UJT827" s="72"/>
      <c r="UJU827" s="72"/>
      <c r="UJV827" s="72"/>
      <c r="UJW827" s="72"/>
      <c r="UJX827" s="72"/>
      <c r="UJY827" s="72"/>
      <c r="UJZ827" s="72"/>
      <c r="UKA827" s="72"/>
      <c r="UKB827" s="72"/>
      <c r="UKC827" s="72"/>
      <c r="UKD827" s="72"/>
      <c r="UKE827" s="72"/>
      <c r="UKF827" s="72"/>
      <c r="UKG827" s="72"/>
      <c r="UKH827" s="72"/>
      <c r="UKI827" s="72"/>
      <c r="UKJ827" s="72"/>
      <c r="UKK827" s="72"/>
      <c r="UKL827" s="72"/>
      <c r="UKM827" s="72"/>
      <c r="UKN827" s="72"/>
      <c r="UKO827" s="72"/>
      <c r="UKP827" s="72"/>
      <c r="UKQ827" s="72"/>
      <c r="UKR827" s="72"/>
      <c r="UKS827" s="72"/>
      <c r="UKT827" s="72"/>
      <c r="UKU827" s="72"/>
      <c r="UKV827" s="72"/>
      <c r="UKW827" s="72"/>
      <c r="UKX827" s="72"/>
      <c r="UKY827" s="72"/>
      <c r="UKZ827" s="72"/>
      <c r="ULA827" s="72"/>
      <c r="ULB827" s="72"/>
      <c r="ULC827" s="72"/>
      <c r="ULD827" s="72"/>
      <c r="ULE827" s="72"/>
      <c r="ULF827" s="72"/>
      <c r="ULG827" s="72"/>
      <c r="ULH827" s="72"/>
      <c r="ULI827" s="72"/>
      <c r="ULJ827" s="72"/>
      <c r="ULK827" s="72"/>
      <c r="ULL827" s="72"/>
      <c r="ULM827" s="72"/>
      <c r="ULN827" s="72"/>
      <c r="ULO827" s="72"/>
      <c r="ULP827" s="72"/>
      <c r="ULQ827" s="72"/>
      <c r="ULR827" s="72"/>
      <c r="ULS827" s="72"/>
      <c r="ULT827" s="72"/>
      <c r="ULU827" s="72"/>
      <c r="ULV827" s="72"/>
      <c r="ULW827" s="72"/>
      <c r="ULX827" s="72"/>
      <c r="ULY827" s="72"/>
      <c r="ULZ827" s="72"/>
      <c r="UMA827" s="72"/>
      <c r="UMB827" s="72"/>
      <c r="UMC827" s="72"/>
      <c r="UMD827" s="72"/>
      <c r="UME827" s="72"/>
      <c r="UMF827" s="72"/>
      <c r="UMG827" s="72"/>
      <c r="UMH827" s="72"/>
      <c r="UMI827" s="72"/>
      <c r="UMJ827" s="72"/>
      <c r="UMK827" s="72"/>
      <c r="UML827" s="72"/>
      <c r="UMM827" s="72"/>
      <c r="UMN827" s="72"/>
      <c r="UMO827" s="72"/>
      <c r="UMP827" s="72"/>
      <c r="UMQ827" s="72"/>
      <c r="UMR827" s="72"/>
      <c r="UMS827" s="72"/>
      <c r="UMT827" s="72"/>
      <c r="UMU827" s="72"/>
      <c r="UMV827" s="72"/>
      <c r="UMW827" s="72"/>
      <c r="UMX827" s="72"/>
      <c r="UMY827" s="72"/>
      <c r="UMZ827" s="72"/>
      <c r="UNA827" s="72"/>
      <c r="UNB827" s="72"/>
      <c r="UNC827" s="72"/>
      <c r="UND827" s="72"/>
      <c r="UNE827" s="72"/>
      <c r="UNF827" s="72"/>
      <c r="UNG827" s="72"/>
      <c r="UNH827" s="72"/>
      <c r="UNI827" s="72"/>
      <c r="UNJ827" s="72"/>
      <c r="UNK827" s="72"/>
      <c r="UNL827" s="72"/>
      <c r="UNM827" s="72"/>
      <c r="UNN827" s="72"/>
      <c r="UNO827" s="72"/>
      <c r="UNP827" s="72"/>
      <c r="UNQ827" s="72"/>
      <c r="UNR827" s="72"/>
      <c r="UNS827" s="72"/>
      <c r="UNT827" s="72"/>
      <c r="UNU827" s="72"/>
      <c r="UNV827" s="72"/>
      <c r="UNW827" s="72"/>
      <c r="UNX827" s="72"/>
      <c r="UNY827" s="72"/>
      <c r="UNZ827" s="72"/>
      <c r="UOA827" s="72"/>
      <c r="UOB827" s="72"/>
      <c r="UOC827" s="72"/>
      <c r="UOD827" s="72"/>
      <c r="UOE827" s="72"/>
      <c r="UOF827" s="72"/>
      <c r="UOG827" s="72"/>
      <c r="UOH827" s="72"/>
      <c r="UOI827" s="72"/>
      <c r="UOJ827" s="72"/>
      <c r="UOK827" s="72"/>
      <c r="UOL827" s="72"/>
      <c r="UOM827" s="72"/>
      <c r="UON827" s="72"/>
      <c r="UOO827" s="72"/>
      <c r="UOP827" s="72"/>
      <c r="UOQ827" s="72"/>
      <c r="UOR827" s="72"/>
      <c r="UOS827" s="72"/>
      <c r="UOT827" s="72"/>
      <c r="UOU827" s="72"/>
      <c r="UOV827" s="72"/>
      <c r="UOW827" s="72"/>
      <c r="UOX827" s="72"/>
      <c r="UOY827" s="72"/>
      <c r="UOZ827" s="72"/>
      <c r="UPA827" s="72"/>
      <c r="UPB827" s="72"/>
      <c r="UPC827" s="72"/>
      <c r="UPD827" s="72"/>
      <c r="UPE827" s="72"/>
      <c r="UPF827" s="72"/>
      <c r="UPG827" s="72"/>
      <c r="UPH827" s="72"/>
      <c r="UPI827" s="72"/>
      <c r="UPJ827" s="72"/>
      <c r="UPK827" s="72"/>
      <c r="UPL827" s="72"/>
      <c r="UPM827" s="72"/>
      <c r="UPN827" s="72"/>
      <c r="UPO827" s="72"/>
      <c r="UPP827" s="72"/>
      <c r="UPQ827" s="72"/>
      <c r="UPR827" s="72"/>
      <c r="UPS827" s="72"/>
      <c r="UPT827" s="72"/>
      <c r="UPU827" s="72"/>
      <c r="UPV827" s="72"/>
      <c r="UPW827" s="72"/>
      <c r="UPX827" s="72"/>
      <c r="UPY827" s="72"/>
      <c r="UPZ827" s="72"/>
      <c r="UQA827" s="72"/>
      <c r="UQB827" s="72"/>
      <c r="UQC827" s="72"/>
      <c r="UQD827" s="72"/>
      <c r="UQE827" s="72"/>
      <c r="UQF827" s="72"/>
      <c r="UQG827" s="72"/>
      <c r="UQH827" s="72"/>
      <c r="UQI827" s="72"/>
      <c r="UQJ827" s="72"/>
      <c r="UQK827" s="72"/>
      <c r="UQL827" s="72"/>
      <c r="UQM827" s="72"/>
      <c r="UQN827" s="72"/>
      <c r="UQO827" s="72"/>
      <c r="UQP827" s="72"/>
      <c r="UQQ827" s="72"/>
      <c r="UQR827" s="72"/>
      <c r="UQS827" s="72"/>
      <c r="UQT827" s="72"/>
      <c r="UQU827" s="72"/>
      <c r="UQV827" s="72"/>
      <c r="UQW827" s="72"/>
      <c r="UQX827" s="72"/>
      <c r="UQY827" s="72"/>
      <c r="UQZ827" s="72"/>
      <c r="URA827" s="72"/>
      <c r="URB827" s="72"/>
      <c r="URC827" s="72"/>
      <c r="URD827" s="72"/>
      <c r="URE827" s="72"/>
      <c r="URF827" s="72"/>
      <c r="URG827" s="72"/>
      <c r="URH827" s="72"/>
      <c r="URI827" s="72"/>
      <c r="URJ827" s="72"/>
      <c r="URK827" s="72"/>
      <c r="URL827" s="72"/>
      <c r="URM827" s="72"/>
      <c r="URN827" s="72"/>
      <c r="URO827" s="72"/>
      <c r="URP827" s="72"/>
      <c r="URQ827" s="72"/>
      <c r="URR827" s="72"/>
      <c r="URS827" s="72"/>
      <c r="URT827" s="72"/>
      <c r="URU827" s="72"/>
      <c r="URV827" s="72"/>
      <c r="URW827" s="72"/>
      <c r="URX827" s="72"/>
      <c r="URY827" s="72"/>
      <c r="URZ827" s="72"/>
      <c r="USA827" s="72"/>
      <c r="USB827" s="72"/>
      <c r="USC827" s="72"/>
      <c r="USD827" s="72"/>
      <c r="USE827" s="72"/>
      <c r="USF827" s="72"/>
      <c r="USG827" s="72"/>
      <c r="USH827" s="72"/>
      <c r="USI827" s="72"/>
      <c r="USJ827" s="72"/>
      <c r="USK827" s="72"/>
      <c r="USL827" s="72"/>
      <c r="USM827" s="72"/>
      <c r="USN827" s="72"/>
      <c r="USO827" s="72"/>
      <c r="USP827" s="72"/>
      <c r="USQ827" s="72"/>
      <c r="USR827" s="72"/>
      <c r="USS827" s="72"/>
      <c r="UST827" s="72"/>
      <c r="USU827" s="72"/>
      <c r="USV827" s="72"/>
      <c r="USW827" s="72"/>
      <c r="USX827" s="72"/>
      <c r="USY827" s="72"/>
      <c r="USZ827" s="72"/>
      <c r="UTA827" s="72"/>
      <c r="UTB827" s="72"/>
      <c r="UTC827" s="72"/>
      <c r="UTD827" s="72"/>
      <c r="UTE827" s="72"/>
      <c r="UTF827" s="72"/>
      <c r="UTG827" s="72"/>
      <c r="UTH827" s="72"/>
      <c r="UTI827" s="72"/>
      <c r="UTJ827" s="72"/>
      <c r="UTK827" s="72"/>
      <c r="UTL827" s="72"/>
      <c r="UTM827" s="72"/>
      <c r="UTN827" s="72"/>
      <c r="UTO827" s="72"/>
      <c r="UTP827" s="72"/>
      <c r="UTQ827" s="72"/>
      <c r="UTR827" s="72"/>
      <c r="UTS827" s="72"/>
      <c r="UTT827" s="72"/>
      <c r="UTU827" s="72"/>
      <c r="UTV827" s="72"/>
      <c r="UTW827" s="72"/>
      <c r="UTX827" s="72"/>
      <c r="UTY827" s="72"/>
      <c r="UTZ827" s="72"/>
      <c r="UUA827" s="72"/>
      <c r="UUB827" s="72"/>
      <c r="UUC827" s="72"/>
      <c r="UUD827" s="72"/>
      <c r="UUE827" s="72"/>
      <c r="UUF827" s="72"/>
      <c r="UUG827" s="72"/>
      <c r="UUH827" s="72"/>
      <c r="UUI827" s="72"/>
      <c r="UUJ827" s="72"/>
      <c r="UUK827" s="72"/>
      <c r="UUL827" s="72"/>
      <c r="UUM827" s="72"/>
      <c r="UUN827" s="72"/>
      <c r="UUO827" s="72"/>
      <c r="UUP827" s="72"/>
      <c r="UUQ827" s="72"/>
      <c r="UUR827" s="72"/>
      <c r="UUS827" s="72"/>
      <c r="UUT827" s="72"/>
      <c r="UUU827" s="72"/>
      <c r="UUV827" s="72"/>
      <c r="UUW827" s="72"/>
      <c r="UUX827" s="72"/>
      <c r="UUY827" s="72"/>
      <c r="UUZ827" s="72"/>
      <c r="UVA827" s="72"/>
      <c r="UVB827" s="72"/>
      <c r="UVC827" s="72"/>
      <c r="UVD827" s="72"/>
      <c r="UVE827" s="72"/>
      <c r="UVF827" s="72"/>
      <c r="UVG827" s="72"/>
      <c r="UVH827" s="72"/>
      <c r="UVI827" s="72"/>
      <c r="UVJ827" s="72"/>
      <c r="UVK827" s="72"/>
      <c r="UVL827" s="72"/>
      <c r="UVM827" s="72"/>
      <c r="UVN827" s="72"/>
      <c r="UVO827" s="72"/>
      <c r="UVP827" s="72"/>
      <c r="UVQ827" s="72"/>
      <c r="UVR827" s="72"/>
      <c r="UVS827" s="72"/>
      <c r="UVT827" s="72"/>
      <c r="UVU827" s="72"/>
      <c r="UVV827" s="72"/>
      <c r="UVW827" s="72"/>
      <c r="UVX827" s="72"/>
      <c r="UVY827" s="72"/>
      <c r="UVZ827" s="72"/>
      <c r="UWA827" s="72"/>
      <c r="UWB827" s="72"/>
      <c r="UWC827" s="72"/>
      <c r="UWD827" s="72"/>
      <c r="UWE827" s="72"/>
      <c r="UWF827" s="72"/>
      <c r="UWG827" s="72"/>
      <c r="UWH827" s="72"/>
      <c r="UWI827" s="72"/>
      <c r="UWJ827" s="72"/>
      <c r="UWK827" s="72"/>
      <c r="UWL827" s="72"/>
      <c r="UWM827" s="72"/>
      <c r="UWN827" s="72"/>
      <c r="UWO827" s="72"/>
      <c r="UWP827" s="72"/>
      <c r="UWQ827" s="72"/>
      <c r="UWR827" s="72"/>
      <c r="UWS827" s="72"/>
      <c r="UWT827" s="72"/>
      <c r="UWU827" s="72"/>
      <c r="UWV827" s="72"/>
      <c r="UWW827" s="72"/>
      <c r="UWX827" s="72"/>
      <c r="UWY827" s="72"/>
      <c r="UWZ827" s="72"/>
      <c r="UXA827" s="72"/>
      <c r="UXB827" s="72"/>
      <c r="UXC827" s="72"/>
      <c r="UXD827" s="72"/>
      <c r="UXE827" s="72"/>
      <c r="UXF827" s="72"/>
      <c r="UXG827" s="72"/>
      <c r="UXH827" s="72"/>
      <c r="UXI827" s="72"/>
      <c r="UXJ827" s="72"/>
      <c r="UXK827" s="72"/>
      <c r="UXL827" s="72"/>
      <c r="UXM827" s="72"/>
      <c r="UXN827" s="72"/>
      <c r="UXO827" s="72"/>
      <c r="UXP827" s="72"/>
      <c r="UXQ827" s="72"/>
      <c r="UXR827" s="72"/>
      <c r="UXS827" s="72"/>
      <c r="UXT827" s="72"/>
      <c r="UXU827" s="72"/>
      <c r="UXV827" s="72"/>
      <c r="UXW827" s="72"/>
      <c r="UXX827" s="72"/>
      <c r="UXY827" s="72"/>
      <c r="UXZ827" s="72"/>
      <c r="UYA827" s="72"/>
      <c r="UYB827" s="72"/>
      <c r="UYC827" s="72"/>
      <c r="UYD827" s="72"/>
      <c r="UYE827" s="72"/>
      <c r="UYF827" s="72"/>
      <c r="UYG827" s="72"/>
      <c r="UYH827" s="72"/>
      <c r="UYI827" s="72"/>
      <c r="UYJ827" s="72"/>
      <c r="UYK827" s="72"/>
      <c r="UYL827" s="72"/>
      <c r="UYM827" s="72"/>
      <c r="UYN827" s="72"/>
      <c r="UYO827" s="72"/>
      <c r="UYP827" s="72"/>
      <c r="UYQ827" s="72"/>
      <c r="UYR827" s="72"/>
      <c r="UYS827" s="72"/>
      <c r="UYT827" s="72"/>
      <c r="UYU827" s="72"/>
      <c r="UYV827" s="72"/>
      <c r="UYW827" s="72"/>
      <c r="UYX827" s="72"/>
      <c r="UYY827" s="72"/>
      <c r="UYZ827" s="72"/>
      <c r="UZA827" s="72"/>
      <c r="UZB827" s="72"/>
      <c r="UZC827" s="72"/>
      <c r="UZD827" s="72"/>
      <c r="UZE827" s="72"/>
      <c r="UZF827" s="72"/>
      <c r="UZG827" s="72"/>
      <c r="UZH827" s="72"/>
      <c r="UZI827" s="72"/>
      <c r="UZJ827" s="72"/>
      <c r="UZK827" s="72"/>
      <c r="UZL827" s="72"/>
      <c r="UZM827" s="72"/>
      <c r="UZN827" s="72"/>
      <c r="UZO827" s="72"/>
      <c r="UZP827" s="72"/>
      <c r="UZQ827" s="72"/>
      <c r="UZR827" s="72"/>
      <c r="UZS827" s="72"/>
      <c r="UZT827" s="72"/>
      <c r="UZU827" s="72"/>
      <c r="UZV827" s="72"/>
      <c r="UZW827" s="72"/>
      <c r="UZX827" s="72"/>
      <c r="UZY827" s="72"/>
      <c r="UZZ827" s="72"/>
      <c r="VAA827" s="72"/>
      <c r="VAB827" s="72"/>
      <c r="VAC827" s="72"/>
      <c r="VAD827" s="72"/>
      <c r="VAE827" s="72"/>
      <c r="VAF827" s="72"/>
      <c r="VAG827" s="72"/>
      <c r="VAH827" s="72"/>
      <c r="VAI827" s="72"/>
      <c r="VAJ827" s="72"/>
      <c r="VAK827" s="72"/>
      <c r="VAL827" s="72"/>
      <c r="VAM827" s="72"/>
      <c r="VAN827" s="72"/>
      <c r="VAO827" s="72"/>
      <c r="VAP827" s="72"/>
      <c r="VAQ827" s="72"/>
      <c r="VAR827" s="72"/>
      <c r="VAS827" s="72"/>
      <c r="VAT827" s="72"/>
      <c r="VAU827" s="72"/>
      <c r="VAV827" s="72"/>
      <c r="VAW827" s="72"/>
      <c r="VAX827" s="72"/>
      <c r="VAY827" s="72"/>
      <c r="VAZ827" s="72"/>
      <c r="VBA827" s="72"/>
      <c r="VBB827" s="72"/>
      <c r="VBC827" s="72"/>
      <c r="VBD827" s="72"/>
      <c r="VBE827" s="72"/>
      <c r="VBF827" s="72"/>
      <c r="VBG827" s="72"/>
      <c r="VBH827" s="72"/>
      <c r="VBI827" s="72"/>
      <c r="VBJ827" s="72"/>
      <c r="VBK827" s="72"/>
      <c r="VBL827" s="72"/>
      <c r="VBM827" s="72"/>
      <c r="VBN827" s="72"/>
      <c r="VBO827" s="72"/>
      <c r="VBP827" s="72"/>
      <c r="VBQ827" s="72"/>
      <c r="VBR827" s="72"/>
      <c r="VBS827" s="72"/>
      <c r="VBT827" s="72"/>
      <c r="VBU827" s="72"/>
      <c r="VBV827" s="72"/>
      <c r="VBW827" s="72"/>
      <c r="VBX827" s="72"/>
      <c r="VBY827" s="72"/>
      <c r="VBZ827" s="72"/>
      <c r="VCA827" s="72"/>
      <c r="VCB827" s="72"/>
      <c r="VCC827" s="72"/>
      <c r="VCD827" s="72"/>
      <c r="VCE827" s="72"/>
      <c r="VCF827" s="72"/>
      <c r="VCG827" s="72"/>
      <c r="VCH827" s="72"/>
      <c r="VCI827" s="72"/>
      <c r="VCJ827" s="72"/>
      <c r="VCK827" s="72"/>
      <c r="VCL827" s="72"/>
      <c r="VCM827" s="72"/>
      <c r="VCN827" s="72"/>
      <c r="VCO827" s="72"/>
      <c r="VCP827" s="72"/>
      <c r="VCQ827" s="72"/>
      <c r="VCR827" s="72"/>
      <c r="VCS827" s="72"/>
      <c r="VCT827" s="72"/>
      <c r="VCU827" s="72"/>
      <c r="VCV827" s="72"/>
      <c r="VCW827" s="72"/>
      <c r="VCX827" s="72"/>
      <c r="VCY827" s="72"/>
      <c r="VCZ827" s="72"/>
      <c r="VDA827" s="72"/>
      <c r="VDB827" s="72"/>
      <c r="VDC827" s="72"/>
      <c r="VDD827" s="72"/>
      <c r="VDE827" s="72"/>
      <c r="VDF827" s="72"/>
      <c r="VDG827" s="72"/>
      <c r="VDH827" s="72"/>
      <c r="VDI827" s="72"/>
      <c r="VDJ827" s="72"/>
      <c r="VDK827" s="72"/>
      <c r="VDL827" s="72"/>
      <c r="VDM827" s="72"/>
      <c r="VDN827" s="72"/>
      <c r="VDO827" s="72"/>
      <c r="VDP827" s="72"/>
      <c r="VDQ827" s="72"/>
      <c r="VDR827" s="72"/>
      <c r="VDS827" s="72"/>
      <c r="VDT827" s="72"/>
      <c r="VDU827" s="72"/>
      <c r="VDV827" s="72"/>
      <c r="VDW827" s="72"/>
      <c r="VDX827" s="72"/>
      <c r="VDY827" s="72"/>
      <c r="VDZ827" s="72"/>
      <c r="VEA827" s="72"/>
      <c r="VEB827" s="72"/>
      <c r="VEC827" s="72"/>
      <c r="VED827" s="72"/>
      <c r="VEE827" s="72"/>
      <c r="VEF827" s="72"/>
      <c r="VEG827" s="72"/>
      <c r="VEH827" s="72"/>
      <c r="VEI827" s="72"/>
      <c r="VEJ827" s="72"/>
      <c r="VEK827" s="72"/>
      <c r="VEL827" s="72"/>
      <c r="VEM827" s="72"/>
      <c r="VEN827" s="72"/>
      <c r="VEO827" s="72"/>
      <c r="VEP827" s="72"/>
      <c r="VEQ827" s="72"/>
      <c r="VER827" s="72"/>
      <c r="VES827" s="72"/>
      <c r="VET827" s="72"/>
      <c r="VEU827" s="72"/>
      <c r="VEV827" s="72"/>
      <c r="VEW827" s="72"/>
      <c r="VEX827" s="72"/>
      <c r="VEY827" s="72"/>
      <c r="VEZ827" s="72"/>
      <c r="VFA827" s="72"/>
      <c r="VFB827" s="72"/>
      <c r="VFC827" s="72"/>
      <c r="VFD827" s="72"/>
      <c r="VFE827" s="72"/>
      <c r="VFF827" s="72"/>
      <c r="VFG827" s="72"/>
      <c r="VFH827" s="72"/>
      <c r="VFI827" s="72"/>
      <c r="VFJ827" s="72"/>
      <c r="VFK827" s="72"/>
      <c r="VFL827" s="72"/>
      <c r="VFM827" s="72"/>
      <c r="VFN827" s="72"/>
      <c r="VFO827" s="72"/>
      <c r="VFP827" s="72"/>
      <c r="VFQ827" s="72"/>
      <c r="VFR827" s="72"/>
      <c r="VFS827" s="72"/>
      <c r="VFT827" s="72"/>
      <c r="VFU827" s="72"/>
      <c r="VFV827" s="72"/>
      <c r="VFW827" s="72"/>
      <c r="VFX827" s="72"/>
      <c r="VFY827" s="72"/>
      <c r="VFZ827" s="72"/>
      <c r="VGA827" s="72"/>
      <c r="VGB827" s="72"/>
      <c r="VGC827" s="72"/>
      <c r="VGD827" s="72"/>
      <c r="VGE827" s="72"/>
      <c r="VGF827" s="72"/>
      <c r="VGG827" s="72"/>
      <c r="VGH827" s="72"/>
      <c r="VGI827" s="72"/>
      <c r="VGJ827" s="72"/>
      <c r="VGK827" s="72"/>
      <c r="VGL827" s="72"/>
      <c r="VGM827" s="72"/>
      <c r="VGN827" s="72"/>
      <c r="VGO827" s="72"/>
      <c r="VGP827" s="72"/>
      <c r="VGQ827" s="72"/>
      <c r="VGR827" s="72"/>
      <c r="VGS827" s="72"/>
      <c r="VGT827" s="72"/>
      <c r="VGU827" s="72"/>
      <c r="VGV827" s="72"/>
      <c r="VGW827" s="72"/>
      <c r="VGX827" s="72"/>
      <c r="VGY827" s="72"/>
      <c r="VGZ827" s="72"/>
      <c r="VHA827" s="72"/>
      <c r="VHB827" s="72"/>
      <c r="VHC827" s="72"/>
      <c r="VHD827" s="72"/>
      <c r="VHE827" s="72"/>
      <c r="VHF827" s="72"/>
      <c r="VHG827" s="72"/>
      <c r="VHH827" s="72"/>
      <c r="VHI827" s="72"/>
      <c r="VHJ827" s="72"/>
      <c r="VHK827" s="72"/>
      <c r="VHL827" s="72"/>
      <c r="VHM827" s="72"/>
      <c r="VHN827" s="72"/>
      <c r="VHO827" s="72"/>
      <c r="VHP827" s="72"/>
      <c r="VHQ827" s="72"/>
      <c r="VHR827" s="72"/>
      <c r="VHS827" s="72"/>
      <c r="VHT827" s="72"/>
      <c r="VHU827" s="72"/>
      <c r="VHV827" s="72"/>
      <c r="VHW827" s="72"/>
      <c r="VHX827" s="72"/>
      <c r="VHY827" s="72"/>
      <c r="VHZ827" s="72"/>
      <c r="VIA827" s="72"/>
      <c r="VIB827" s="72"/>
      <c r="VIC827" s="72"/>
      <c r="VID827" s="72"/>
      <c r="VIE827" s="72"/>
      <c r="VIF827" s="72"/>
      <c r="VIG827" s="72"/>
      <c r="VIH827" s="72"/>
      <c r="VII827" s="72"/>
      <c r="VIJ827" s="72"/>
      <c r="VIK827" s="72"/>
      <c r="VIL827" s="72"/>
      <c r="VIM827" s="72"/>
      <c r="VIN827" s="72"/>
      <c r="VIO827" s="72"/>
      <c r="VIP827" s="72"/>
      <c r="VIQ827" s="72"/>
      <c r="VIR827" s="72"/>
      <c r="VIS827" s="72"/>
      <c r="VIT827" s="72"/>
      <c r="VIU827" s="72"/>
      <c r="VIV827" s="72"/>
      <c r="VIW827" s="72"/>
      <c r="VIX827" s="72"/>
      <c r="VIY827" s="72"/>
      <c r="VIZ827" s="72"/>
      <c r="VJA827" s="72"/>
      <c r="VJB827" s="72"/>
      <c r="VJC827" s="72"/>
      <c r="VJD827" s="72"/>
      <c r="VJE827" s="72"/>
      <c r="VJF827" s="72"/>
      <c r="VJG827" s="72"/>
      <c r="VJH827" s="72"/>
      <c r="VJI827" s="72"/>
      <c r="VJJ827" s="72"/>
      <c r="VJK827" s="72"/>
      <c r="VJL827" s="72"/>
      <c r="VJM827" s="72"/>
      <c r="VJN827" s="72"/>
      <c r="VJO827" s="72"/>
      <c r="VJP827" s="72"/>
      <c r="VJQ827" s="72"/>
      <c r="VJR827" s="72"/>
      <c r="VJS827" s="72"/>
      <c r="VJT827" s="72"/>
      <c r="VJU827" s="72"/>
      <c r="VJV827" s="72"/>
      <c r="VJW827" s="72"/>
      <c r="VJX827" s="72"/>
      <c r="VJY827" s="72"/>
      <c r="VJZ827" s="72"/>
      <c r="VKA827" s="72"/>
      <c r="VKB827" s="72"/>
      <c r="VKC827" s="72"/>
      <c r="VKD827" s="72"/>
      <c r="VKE827" s="72"/>
      <c r="VKF827" s="72"/>
      <c r="VKG827" s="72"/>
      <c r="VKH827" s="72"/>
      <c r="VKI827" s="72"/>
      <c r="VKJ827" s="72"/>
      <c r="VKK827" s="72"/>
      <c r="VKL827" s="72"/>
      <c r="VKM827" s="72"/>
      <c r="VKN827" s="72"/>
      <c r="VKO827" s="72"/>
      <c r="VKP827" s="72"/>
      <c r="VKQ827" s="72"/>
      <c r="VKR827" s="72"/>
      <c r="VKS827" s="72"/>
      <c r="VKT827" s="72"/>
      <c r="VKU827" s="72"/>
      <c r="VKV827" s="72"/>
      <c r="VKW827" s="72"/>
      <c r="VKX827" s="72"/>
      <c r="VKY827" s="72"/>
      <c r="VKZ827" s="72"/>
      <c r="VLA827" s="72"/>
      <c r="VLB827" s="72"/>
      <c r="VLC827" s="72"/>
      <c r="VLD827" s="72"/>
      <c r="VLE827" s="72"/>
      <c r="VLF827" s="72"/>
      <c r="VLG827" s="72"/>
      <c r="VLH827" s="72"/>
      <c r="VLI827" s="72"/>
      <c r="VLJ827" s="72"/>
      <c r="VLK827" s="72"/>
      <c r="VLL827" s="72"/>
      <c r="VLM827" s="72"/>
      <c r="VLN827" s="72"/>
      <c r="VLO827" s="72"/>
      <c r="VLP827" s="72"/>
      <c r="VLQ827" s="72"/>
      <c r="VLR827" s="72"/>
      <c r="VLS827" s="72"/>
      <c r="VLT827" s="72"/>
      <c r="VLU827" s="72"/>
      <c r="VLV827" s="72"/>
      <c r="VLW827" s="72"/>
      <c r="VLX827" s="72"/>
      <c r="VLY827" s="72"/>
      <c r="VLZ827" s="72"/>
      <c r="VMA827" s="72"/>
      <c r="VMB827" s="72"/>
      <c r="VMC827" s="72"/>
      <c r="VMD827" s="72"/>
      <c r="VME827" s="72"/>
      <c r="VMF827" s="72"/>
      <c r="VMG827" s="72"/>
      <c r="VMH827" s="72"/>
      <c r="VMI827" s="72"/>
      <c r="VMJ827" s="72"/>
      <c r="VMK827" s="72"/>
      <c r="VML827" s="72"/>
      <c r="VMM827" s="72"/>
      <c r="VMN827" s="72"/>
      <c r="VMO827" s="72"/>
      <c r="VMP827" s="72"/>
      <c r="VMQ827" s="72"/>
      <c r="VMR827" s="72"/>
      <c r="VMS827" s="72"/>
      <c r="VMT827" s="72"/>
      <c r="VMU827" s="72"/>
      <c r="VMV827" s="72"/>
      <c r="VMW827" s="72"/>
      <c r="VMX827" s="72"/>
      <c r="VMY827" s="72"/>
      <c r="VMZ827" s="72"/>
      <c r="VNA827" s="72"/>
      <c r="VNB827" s="72"/>
      <c r="VNC827" s="72"/>
      <c r="VND827" s="72"/>
      <c r="VNE827" s="72"/>
      <c r="VNF827" s="72"/>
      <c r="VNG827" s="72"/>
      <c r="VNH827" s="72"/>
      <c r="VNI827" s="72"/>
      <c r="VNJ827" s="72"/>
      <c r="VNK827" s="72"/>
      <c r="VNL827" s="72"/>
      <c r="VNM827" s="72"/>
      <c r="VNN827" s="72"/>
      <c r="VNO827" s="72"/>
      <c r="VNP827" s="72"/>
      <c r="VNQ827" s="72"/>
      <c r="VNR827" s="72"/>
      <c r="VNS827" s="72"/>
      <c r="VNT827" s="72"/>
      <c r="VNU827" s="72"/>
      <c r="VNV827" s="72"/>
      <c r="VNW827" s="72"/>
      <c r="VNX827" s="72"/>
      <c r="VNY827" s="72"/>
      <c r="VNZ827" s="72"/>
      <c r="VOA827" s="72"/>
      <c r="VOB827" s="72"/>
      <c r="VOC827" s="72"/>
      <c r="VOD827" s="72"/>
      <c r="VOE827" s="72"/>
      <c r="VOF827" s="72"/>
      <c r="VOG827" s="72"/>
      <c r="VOH827" s="72"/>
      <c r="VOI827" s="72"/>
      <c r="VOJ827" s="72"/>
      <c r="VOK827" s="72"/>
      <c r="VOL827" s="72"/>
      <c r="VOM827" s="72"/>
      <c r="VON827" s="72"/>
      <c r="VOO827" s="72"/>
      <c r="VOP827" s="72"/>
      <c r="VOQ827" s="72"/>
      <c r="VOR827" s="72"/>
      <c r="VOS827" s="72"/>
      <c r="VOT827" s="72"/>
      <c r="VOU827" s="72"/>
      <c r="VOV827" s="72"/>
      <c r="VOW827" s="72"/>
      <c r="VOX827" s="72"/>
      <c r="VOY827" s="72"/>
      <c r="VOZ827" s="72"/>
      <c r="VPA827" s="72"/>
      <c r="VPB827" s="72"/>
      <c r="VPC827" s="72"/>
      <c r="VPD827" s="72"/>
      <c r="VPE827" s="72"/>
      <c r="VPF827" s="72"/>
      <c r="VPG827" s="72"/>
      <c r="VPH827" s="72"/>
      <c r="VPI827" s="72"/>
      <c r="VPJ827" s="72"/>
      <c r="VPK827" s="72"/>
      <c r="VPL827" s="72"/>
      <c r="VPM827" s="72"/>
      <c r="VPN827" s="72"/>
      <c r="VPO827" s="72"/>
      <c r="VPP827" s="72"/>
      <c r="VPQ827" s="72"/>
      <c r="VPR827" s="72"/>
      <c r="VPS827" s="72"/>
      <c r="VPT827" s="72"/>
      <c r="VPU827" s="72"/>
      <c r="VPV827" s="72"/>
      <c r="VPW827" s="72"/>
      <c r="VPX827" s="72"/>
      <c r="VPY827" s="72"/>
      <c r="VPZ827" s="72"/>
      <c r="VQA827" s="72"/>
      <c r="VQB827" s="72"/>
      <c r="VQC827" s="72"/>
      <c r="VQD827" s="72"/>
      <c r="VQE827" s="72"/>
      <c r="VQF827" s="72"/>
      <c r="VQG827" s="72"/>
      <c r="VQH827" s="72"/>
      <c r="VQI827" s="72"/>
      <c r="VQJ827" s="72"/>
      <c r="VQK827" s="72"/>
      <c r="VQL827" s="72"/>
      <c r="VQM827" s="72"/>
      <c r="VQN827" s="72"/>
      <c r="VQO827" s="72"/>
      <c r="VQP827" s="72"/>
      <c r="VQQ827" s="72"/>
      <c r="VQR827" s="72"/>
      <c r="VQS827" s="72"/>
      <c r="VQT827" s="72"/>
      <c r="VQU827" s="72"/>
      <c r="VQV827" s="72"/>
      <c r="VQW827" s="72"/>
      <c r="VQX827" s="72"/>
      <c r="VQY827" s="72"/>
      <c r="VQZ827" s="72"/>
      <c r="VRA827" s="72"/>
      <c r="VRB827" s="72"/>
      <c r="VRC827" s="72"/>
      <c r="VRD827" s="72"/>
      <c r="VRE827" s="72"/>
      <c r="VRF827" s="72"/>
      <c r="VRG827" s="72"/>
      <c r="VRH827" s="72"/>
      <c r="VRI827" s="72"/>
      <c r="VRJ827" s="72"/>
      <c r="VRK827" s="72"/>
      <c r="VRL827" s="72"/>
      <c r="VRM827" s="72"/>
      <c r="VRN827" s="72"/>
      <c r="VRO827" s="72"/>
      <c r="VRP827" s="72"/>
      <c r="VRQ827" s="72"/>
      <c r="VRR827" s="72"/>
      <c r="VRS827" s="72"/>
      <c r="VRT827" s="72"/>
      <c r="VRU827" s="72"/>
      <c r="VRV827" s="72"/>
      <c r="VRW827" s="72"/>
      <c r="VRX827" s="72"/>
      <c r="VRY827" s="72"/>
      <c r="VRZ827" s="72"/>
      <c r="VSA827" s="72"/>
      <c r="VSB827" s="72"/>
      <c r="VSC827" s="72"/>
      <c r="VSD827" s="72"/>
      <c r="VSE827" s="72"/>
      <c r="VSF827" s="72"/>
      <c r="VSG827" s="72"/>
      <c r="VSH827" s="72"/>
      <c r="VSI827" s="72"/>
      <c r="VSJ827" s="72"/>
      <c r="VSK827" s="72"/>
      <c r="VSL827" s="72"/>
      <c r="VSM827" s="72"/>
      <c r="VSN827" s="72"/>
      <c r="VSO827" s="72"/>
      <c r="VSP827" s="72"/>
      <c r="VSQ827" s="72"/>
      <c r="VSR827" s="72"/>
      <c r="VSS827" s="72"/>
      <c r="VST827" s="72"/>
      <c r="VSU827" s="72"/>
      <c r="VSV827" s="72"/>
      <c r="VSW827" s="72"/>
      <c r="VSX827" s="72"/>
      <c r="VSY827" s="72"/>
      <c r="VSZ827" s="72"/>
      <c r="VTA827" s="72"/>
      <c r="VTB827" s="72"/>
      <c r="VTC827" s="72"/>
      <c r="VTD827" s="72"/>
      <c r="VTE827" s="72"/>
      <c r="VTF827" s="72"/>
      <c r="VTG827" s="72"/>
      <c r="VTH827" s="72"/>
      <c r="VTI827" s="72"/>
      <c r="VTJ827" s="72"/>
      <c r="VTK827" s="72"/>
      <c r="VTL827" s="72"/>
      <c r="VTM827" s="72"/>
      <c r="VTN827" s="72"/>
      <c r="VTO827" s="72"/>
      <c r="VTP827" s="72"/>
      <c r="VTQ827" s="72"/>
      <c r="VTR827" s="72"/>
      <c r="VTS827" s="72"/>
      <c r="VTT827" s="72"/>
      <c r="VTU827" s="72"/>
      <c r="VTV827" s="72"/>
      <c r="VTW827" s="72"/>
      <c r="VTX827" s="72"/>
      <c r="VTY827" s="72"/>
      <c r="VTZ827" s="72"/>
      <c r="VUA827" s="72"/>
      <c r="VUB827" s="72"/>
      <c r="VUC827" s="72"/>
      <c r="VUD827" s="72"/>
      <c r="VUE827" s="72"/>
      <c r="VUF827" s="72"/>
      <c r="VUG827" s="72"/>
      <c r="VUH827" s="72"/>
      <c r="VUI827" s="72"/>
      <c r="VUJ827" s="72"/>
      <c r="VUK827" s="72"/>
      <c r="VUL827" s="72"/>
      <c r="VUM827" s="72"/>
      <c r="VUN827" s="72"/>
      <c r="VUO827" s="72"/>
      <c r="VUP827" s="72"/>
      <c r="VUQ827" s="72"/>
      <c r="VUR827" s="72"/>
      <c r="VUS827" s="72"/>
      <c r="VUT827" s="72"/>
      <c r="VUU827" s="72"/>
      <c r="VUV827" s="72"/>
      <c r="VUW827" s="72"/>
      <c r="VUX827" s="72"/>
      <c r="VUY827" s="72"/>
      <c r="VUZ827" s="72"/>
      <c r="VVA827" s="72"/>
      <c r="VVB827" s="72"/>
      <c r="VVC827" s="72"/>
      <c r="VVD827" s="72"/>
      <c r="VVE827" s="72"/>
      <c r="VVF827" s="72"/>
      <c r="VVG827" s="72"/>
      <c r="VVH827" s="72"/>
      <c r="VVI827" s="72"/>
      <c r="VVJ827" s="72"/>
      <c r="VVK827" s="72"/>
      <c r="VVL827" s="72"/>
      <c r="VVM827" s="72"/>
      <c r="VVN827" s="72"/>
      <c r="VVO827" s="72"/>
      <c r="VVP827" s="72"/>
      <c r="VVQ827" s="72"/>
      <c r="VVR827" s="72"/>
      <c r="VVS827" s="72"/>
      <c r="VVT827" s="72"/>
      <c r="VVU827" s="72"/>
      <c r="VVV827" s="72"/>
      <c r="VVW827" s="72"/>
      <c r="VVX827" s="72"/>
      <c r="VVY827" s="72"/>
      <c r="VVZ827" s="72"/>
      <c r="VWA827" s="72"/>
      <c r="VWB827" s="72"/>
      <c r="VWC827" s="72"/>
      <c r="VWD827" s="72"/>
      <c r="VWE827" s="72"/>
      <c r="VWF827" s="72"/>
      <c r="VWG827" s="72"/>
      <c r="VWH827" s="72"/>
      <c r="VWI827" s="72"/>
      <c r="VWJ827" s="72"/>
      <c r="VWK827" s="72"/>
      <c r="VWL827" s="72"/>
      <c r="VWM827" s="72"/>
      <c r="VWN827" s="72"/>
      <c r="VWO827" s="72"/>
      <c r="VWP827" s="72"/>
      <c r="VWQ827" s="72"/>
      <c r="VWR827" s="72"/>
      <c r="VWS827" s="72"/>
      <c r="VWT827" s="72"/>
      <c r="VWU827" s="72"/>
      <c r="VWV827" s="72"/>
      <c r="VWW827" s="72"/>
      <c r="VWX827" s="72"/>
      <c r="VWY827" s="72"/>
      <c r="VWZ827" s="72"/>
      <c r="VXA827" s="72"/>
      <c r="VXB827" s="72"/>
      <c r="VXC827" s="72"/>
      <c r="VXD827" s="72"/>
      <c r="VXE827" s="72"/>
      <c r="VXF827" s="72"/>
      <c r="VXG827" s="72"/>
      <c r="VXH827" s="72"/>
      <c r="VXI827" s="72"/>
      <c r="VXJ827" s="72"/>
      <c r="VXK827" s="72"/>
      <c r="VXL827" s="72"/>
      <c r="VXM827" s="72"/>
      <c r="VXN827" s="72"/>
      <c r="VXO827" s="72"/>
      <c r="VXP827" s="72"/>
      <c r="VXQ827" s="72"/>
      <c r="VXR827" s="72"/>
      <c r="VXS827" s="72"/>
      <c r="VXT827" s="72"/>
      <c r="VXU827" s="72"/>
      <c r="VXV827" s="72"/>
      <c r="VXW827" s="72"/>
      <c r="VXX827" s="72"/>
      <c r="VXY827" s="72"/>
      <c r="VXZ827" s="72"/>
      <c r="VYA827" s="72"/>
      <c r="VYB827" s="72"/>
      <c r="VYC827" s="72"/>
      <c r="VYD827" s="72"/>
      <c r="VYE827" s="72"/>
      <c r="VYF827" s="72"/>
      <c r="VYG827" s="72"/>
      <c r="VYH827" s="72"/>
      <c r="VYI827" s="72"/>
      <c r="VYJ827" s="72"/>
      <c r="VYK827" s="72"/>
      <c r="VYL827" s="72"/>
      <c r="VYM827" s="72"/>
      <c r="VYN827" s="72"/>
      <c r="VYO827" s="72"/>
      <c r="VYP827" s="72"/>
      <c r="VYQ827" s="72"/>
      <c r="VYR827" s="72"/>
      <c r="VYS827" s="72"/>
      <c r="VYT827" s="72"/>
      <c r="VYU827" s="72"/>
      <c r="VYV827" s="72"/>
      <c r="VYW827" s="72"/>
      <c r="VYX827" s="72"/>
      <c r="VYY827" s="72"/>
      <c r="VYZ827" s="72"/>
      <c r="VZA827" s="72"/>
      <c r="VZB827" s="72"/>
      <c r="VZC827" s="72"/>
      <c r="VZD827" s="72"/>
      <c r="VZE827" s="72"/>
      <c r="VZF827" s="72"/>
      <c r="VZG827" s="72"/>
      <c r="VZH827" s="72"/>
      <c r="VZI827" s="72"/>
      <c r="VZJ827" s="72"/>
      <c r="VZK827" s="72"/>
      <c r="VZL827" s="72"/>
      <c r="VZM827" s="72"/>
      <c r="VZN827" s="72"/>
      <c r="VZO827" s="72"/>
      <c r="VZP827" s="72"/>
      <c r="VZQ827" s="72"/>
      <c r="VZR827" s="72"/>
      <c r="VZS827" s="72"/>
      <c r="VZT827" s="72"/>
      <c r="VZU827" s="72"/>
      <c r="VZV827" s="72"/>
      <c r="VZW827" s="72"/>
      <c r="VZX827" s="72"/>
      <c r="VZY827" s="72"/>
      <c r="VZZ827" s="72"/>
      <c r="WAA827" s="72"/>
      <c r="WAB827" s="72"/>
      <c r="WAC827" s="72"/>
      <c r="WAD827" s="72"/>
      <c r="WAE827" s="72"/>
      <c r="WAF827" s="72"/>
      <c r="WAG827" s="72"/>
      <c r="WAH827" s="72"/>
      <c r="WAI827" s="72"/>
      <c r="WAJ827" s="72"/>
      <c r="WAK827" s="72"/>
      <c r="WAL827" s="72"/>
      <c r="WAM827" s="72"/>
      <c r="WAN827" s="72"/>
      <c r="WAO827" s="72"/>
      <c r="WAP827" s="72"/>
      <c r="WAQ827" s="72"/>
      <c r="WAR827" s="72"/>
      <c r="WAS827" s="72"/>
      <c r="WAT827" s="72"/>
      <c r="WAU827" s="72"/>
      <c r="WAV827" s="72"/>
      <c r="WAW827" s="72"/>
      <c r="WAX827" s="72"/>
      <c r="WAY827" s="72"/>
      <c r="WAZ827" s="72"/>
      <c r="WBA827" s="72"/>
      <c r="WBB827" s="72"/>
      <c r="WBC827" s="72"/>
      <c r="WBD827" s="72"/>
      <c r="WBE827" s="72"/>
      <c r="WBF827" s="72"/>
      <c r="WBG827" s="72"/>
      <c r="WBH827" s="72"/>
      <c r="WBI827" s="72"/>
      <c r="WBJ827" s="72"/>
      <c r="WBK827" s="72"/>
      <c r="WBL827" s="72"/>
      <c r="WBM827" s="72"/>
      <c r="WBN827" s="72"/>
      <c r="WBO827" s="72"/>
      <c r="WBP827" s="72"/>
      <c r="WBQ827" s="72"/>
      <c r="WBR827" s="72"/>
      <c r="WBS827" s="72"/>
      <c r="WBT827" s="72"/>
      <c r="WBU827" s="72"/>
      <c r="WBV827" s="72"/>
      <c r="WBW827" s="72"/>
      <c r="WBX827" s="72"/>
      <c r="WBY827" s="72"/>
      <c r="WBZ827" s="72"/>
      <c r="WCA827" s="72"/>
      <c r="WCB827" s="72"/>
      <c r="WCC827" s="72"/>
      <c r="WCD827" s="72"/>
      <c r="WCE827" s="72"/>
      <c r="WCF827" s="72"/>
      <c r="WCG827" s="72"/>
      <c r="WCH827" s="72"/>
      <c r="WCI827" s="72"/>
      <c r="WCJ827" s="72"/>
      <c r="WCK827" s="72"/>
      <c r="WCL827" s="72"/>
      <c r="WCM827" s="72"/>
      <c r="WCN827" s="72"/>
      <c r="WCO827" s="72"/>
      <c r="WCP827" s="72"/>
      <c r="WCQ827" s="72"/>
      <c r="WCR827" s="72"/>
      <c r="WCS827" s="72"/>
      <c r="WCT827" s="72"/>
      <c r="WCU827" s="72"/>
      <c r="WCV827" s="72"/>
      <c r="WCW827" s="72"/>
      <c r="WCX827" s="72"/>
      <c r="WCY827" s="72"/>
      <c r="WCZ827" s="72"/>
      <c r="WDA827" s="72"/>
      <c r="WDB827" s="72"/>
      <c r="WDC827" s="72"/>
      <c r="WDD827" s="72"/>
      <c r="WDE827" s="72"/>
      <c r="WDF827" s="72"/>
      <c r="WDG827" s="72"/>
      <c r="WDH827" s="72"/>
      <c r="WDI827" s="72"/>
      <c r="WDJ827" s="72"/>
      <c r="WDK827" s="72"/>
      <c r="WDL827" s="72"/>
      <c r="WDM827" s="72"/>
      <c r="WDN827" s="72"/>
      <c r="WDO827" s="72"/>
      <c r="WDP827" s="72"/>
      <c r="WDQ827" s="72"/>
      <c r="WDR827" s="72"/>
      <c r="WDS827" s="72"/>
      <c r="WDT827" s="72"/>
      <c r="WDU827" s="72"/>
      <c r="WDV827" s="72"/>
      <c r="WDW827" s="72"/>
      <c r="WDX827" s="72"/>
      <c r="WDY827" s="72"/>
      <c r="WDZ827" s="72"/>
      <c r="WEA827" s="72"/>
      <c r="WEB827" s="72"/>
      <c r="WEC827" s="72"/>
      <c r="WED827" s="72"/>
      <c r="WEE827" s="72"/>
      <c r="WEF827" s="72"/>
      <c r="WEG827" s="72"/>
      <c r="WEH827" s="72"/>
      <c r="WEI827" s="72"/>
      <c r="WEJ827" s="72"/>
      <c r="WEK827" s="72"/>
      <c r="WEL827" s="72"/>
      <c r="WEM827" s="72"/>
      <c r="WEN827" s="72"/>
      <c r="WEO827" s="72"/>
      <c r="WEP827" s="72"/>
      <c r="WEQ827" s="72"/>
      <c r="WER827" s="72"/>
      <c r="WES827" s="72"/>
      <c r="WET827" s="72"/>
      <c r="WEU827" s="72"/>
      <c r="WEV827" s="72"/>
      <c r="WEW827" s="72"/>
      <c r="WEX827" s="72"/>
      <c r="WEY827" s="72"/>
      <c r="WEZ827" s="72"/>
      <c r="WFA827" s="72"/>
      <c r="WFB827" s="72"/>
      <c r="WFC827" s="72"/>
      <c r="WFD827" s="72"/>
      <c r="WFE827" s="72"/>
      <c r="WFF827" s="72"/>
      <c r="WFG827" s="72"/>
      <c r="WFH827" s="72"/>
      <c r="WFI827" s="72"/>
      <c r="WFJ827" s="72"/>
      <c r="WFK827" s="72"/>
      <c r="WFL827" s="72"/>
      <c r="WFM827" s="72"/>
      <c r="WFN827" s="72"/>
      <c r="WFO827" s="72"/>
      <c r="WFP827" s="72"/>
      <c r="WFQ827" s="72"/>
      <c r="WFR827" s="72"/>
      <c r="WFS827" s="72"/>
      <c r="WFT827" s="72"/>
      <c r="WFU827" s="72"/>
      <c r="WFV827" s="72"/>
      <c r="WFW827" s="72"/>
      <c r="WFX827" s="72"/>
      <c r="WFY827" s="72"/>
      <c r="WFZ827" s="72"/>
      <c r="WGA827" s="72"/>
      <c r="WGB827" s="72"/>
      <c r="WGC827" s="72"/>
      <c r="WGD827" s="72"/>
      <c r="WGE827" s="72"/>
      <c r="WGF827" s="72"/>
      <c r="WGG827" s="72"/>
      <c r="WGH827" s="72"/>
      <c r="WGI827" s="72"/>
      <c r="WGJ827" s="72"/>
      <c r="WGK827" s="72"/>
      <c r="WGL827" s="72"/>
      <c r="WGM827" s="72"/>
      <c r="WGN827" s="72"/>
      <c r="WGO827" s="72"/>
      <c r="WGP827" s="72"/>
      <c r="WGQ827" s="72"/>
      <c r="WGR827" s="72"/>
      <c r="WGS827" s="72"/>
      <c r="WGT827" s="72"/>
      <c r="WGU827" s="72"/>
      <c r="WGV827" s="72"/>
      <c r="WGW827" s="72"/>
      <c r="WGX827" s="72"/>
      <c r="WGY827" s="72"/>
      <c r="WGZ827" s="72"/>
      <c r="WHA827" s="72"/>
      <c r="WHB827" s="72"/>
      <c r="WHC827" s="72"/>
      <c r="WHD827" s="72"/>
      <c r="WHE827" s="72"/>
      <c r="WHF827" s="72"/>
      <c r="WHG827" s="72"/>
      <c r="WHH827" s="72"/>
      <c r="WHI827" s="72"/>
      <c r="WHJ827" s="72"/>
      <c r="WHK827" s="72"/>
      <c r="WHL827" s="72"/>
      <c r="WHM827" s="72"/>
      <c r="WHN827" s="72"/>
      <c r="WHO827" s="72"/>
      <c r="WHP827" s="72"/>
      <c r="WHQ827" s="72"/>
      <c r="WHR827" s="72"/>
      <c r="WHS827" s="72"/>
      <c r="WHT827" s="72"/>
      <c r="WHU827" s="72"/>
      <c r="WHV827" s="72"/>
      <c r="WHW827" s="72"/>
      <c r="WHX827" s="72"/>
      <c r="WHY827" s="72"/>
      <c r="WHZ827" s="72"/>
      <c r="WIA827" s="72"/>
      <c r="WIB827" s="72"/>
      <c r="WIC827" s="72"/>
      <c r="WID827" s="72"/>
      <c r="WIE827" s="72"/>
      <c r="WIF827" s="72"/>
      <c r="WIG827" s="72"/>
      <c r="WIH827" s="72"/>
      <c r="WII827" s="72"/>
      <c r="WIJ827" s="72"/>
      <c r="WIK827" s="72"/>
      <c r="WIL827" s="72"/>
      <c r="WIM827" s="72"/>
      <c r="WIN827" s="72"/>
      <c r="WIO827" s="72"/>
      <c r="WIP827" s="72"/>
      <c r="WIQ827" s="72"/>
      <c r="WIR827" s="72"/>
      <c r="WIS827" s="72"/>
      <c r="WIT827" s="72"/>
      <c r="WIU827" s="72"/>
      <c r="WIV827" s="72"/>
      <c r="WIW827" s="72"/>
      <c r="WIX827" s="72"/>
      <c r="WIY827" s="72"/>
      <c r="WIZ827" s="72"/>
      <c r="WJA827" s="72"/>
      <c r="WJB827" s="72"/>
      <c r="WJC827" s="72"/>
      <c r="WJD827" s="72"/>
      <c r="WJE827" s="72"/>
      <c r="WJF827" s="72"/>
      <c r="WJG827" s="72"/>
      <c r="WJH827" s="72"/>
      <c r="WJI827" s="72"/>
      <c r="WJJ827" s="72"/>
      <c r="WJK827" s="72"/>
      <c r="WJL827" s="72"/>
      <c r="WJM827" s="72"/>
      <c r="WJN827" s="72"/>
      <c r="WJO827" s="72"/>
      <c r="WJP827" s="72"/>
      <c r="WJQ827" s="72"/>
      <c r="WJR827" s="72"/>
      <c r="WJS827" s="72"/>
      <c r="WJT827" s="72"/>
      <c r="WJU827" s="72"/>
      <c r="WJV827" s="72"/>
      <c r="WJW827" s="72"/>
      <c r="WJX827" s="72"/>
      <c r="WJY827" s="72"/>
      <c r="WJZ827" s="72"/>
      <c r="WKA827" s="72"/>
      <c r="WKB827" s="72"/>
      <c r="WKC827" s="72"/>
      <c r="WKD827" s="72"/>
      <c r="WKE827" s="72"/>
      <c r="WKF827" s="72"/>
      <c r="WKG827" s="72"/>
      <c r="WKH827" s="72"/>
      <c r="WKI827" s="72"/>
      <c r="WKJ827" s="72"/>
      <c r="WKK827" s="72"/>
      <c r="WKL827" s="72"/>
      <c r="WKM827" s="72"/>
      <c r="WKN827" s="72"/>
      <c r="WKO827" s="72"/>
      <c r="WKP827" s="72"/>
      <c r="WKQ827" s="72"/>
      <c r="WKR827" s="72"/>
      <c r="WKS827" s="72"/>
      <c r="WKT827" s="72"/>
      <c r="WKU827" s="72"/>
      <c r="WKV827" s="72"/>
      <c r="WKW827" s="72"/>
      <c r="WKX827" s="72"/>
      <c r="WKY827" s="72"/>
      <c r="WKZ827" s="72"/>
      <c r="WLA827" s="72"/>
      <c r="WLB827" s="72"/>
      <c r="WLC827" s="72"/>
      <c r="WLD827" s="72"/>
      <c r="WLE827" s="72"/>
      <c r="WLF827" s="72"/>
      <c r="WLG827" s="72"/>
      <c r="WLH827" s="72"/>
      <c r="WLI827" s="72"/>
      <c r="WLJ827" s="72"/>
      <c r="WLK827" s="72"/>
      <c r="WLL827" s="72"/>
      <c r="WLM827" s="72"/>
      <c r="WLN827" s="72"/>
      <c r="WLO827" s="72"/>
      <c r="WLP827" s="72"/>
      <c r="WLQ827" s="72"/>
      <c r="WLR827" s="72"/>
      <c r="WLS827" s="72"/>
      <c r="WLT827" s="72"/>
      <c r="WLU827" s="72"/>
      <c r="WLV827" s="72"/>
      <c r="WLW827" s="72"/>
      <c r="WLX827" s="72"/>
      <c r="WLY827" s="72"/>
      <c r="WLZ827" s="72"/>
      <c r="WMA827" s="72"/>
      <c r="WMB827" s="72"/>
      <c r="WMC827" s="72"/>
      <c r="WMD827" s="72"/>
      <c r="WME827" s="72"/>
      <c r="WMF827" s="72"/>
      <c r="WMG827" s="72"/>
      <c r="WMH827" s="72"/>
      <c r="WMI827" s="72"/>
      <c r="WMJ827" s="72"/>
      <c r="WMK827" s="72"/>
      <c r="WML827" s="72"/>
      <c r="WMM827" s="72"/>
      <c r="WMN827" s="72"/>
      <c r="WMO827" s="72"/>
      <c r="WMP827" s="72"/>
      <c r="WMQ827" s="72"/>
      <c r="WMR827" s="72"/>
      <c r="WMS827" s="72"/>
      <c r="WMT827" s="72"/>
      <c r="WMU827" s="72"/>
      <c r="WMV827" s="72"/>
      <c r="WMW827" s="72"/>
      <c r="WMX827" s="72"/>
      <c r="WMY827" s="72"/>
      <c r="WMZ827" s="72"/>
      <c r="WNA827" s="72"/>
      <c r="WNB827" s="72"/>
      <c r="WNC827" s="72"/>
      <c r="WND827" s="72"/>
      <c r="WNE827" s="72"/>
      <c r="WNF827" s="72"/>
      <c r="WNG827" s="72"/>
      <c r="WNH827" s="72"/>
      <c r="WNI827" s="72"/>
      <c r="WNJ827" s="72"/>
      <c r="WNK827" s="72"/>
      <c r="WNL827" s="72"/>
      <c r="WNM827" s="72"/>
      <c r="WNN827" s="72"/>
      <c r="WNO827" s="72"/>
      <c r="WNP827" s="72"/>
      <c r="WNQ827" s="72"/>
      <c r="WNR827" s="72"/>
      <c r="WNS827" s="72"/>
      <c r="WNT827" s="72"/>
      <c r="WNU827" s="72"/>
      <c r="WNV827" s="72"/>
      <c r="WNW827" s="72"/>
      <c r="WNX827" s="72"/>
      <c r="WNY827" s="72"/>
      <c r="WNZ827" s="72"/>
      <c r="WOA827" s="72"/>
      <c r="WOB827" s="72"/>
      <c r="WOC827" s="72"/>
      <c r="WOD827" s="72"/>
      <c r="WOE827" s="72"/>
      <c r="WOF827" s="72"/>
      <c r="WOG827" s="72"/>
      <c r="WOH827" s="72"/>
      <c r="WOI827" s="72"/>
      <c r="WOJ827" s="72"/>
      <c r="WOK827" s="72"/>
      <c r="WOL827" s="72"/>
      <c r="WOM827" s="72"/>
      <c r="WON827" s="72"/>
      <c r="WOO827" s="72"/>
      <c r="WOP827" s="72"/>
      <c r="WOQ827" s="72"/>
      <c r="WOR827" s="72"/>
      <c r="WOS827" s="72"/>
      <c r="WOT827" s="72"/>
      <c r="WOU827" s="72"/>
      <c r="WOV827" s="72"/>
      <c r="WOW827" s="72"/>
      <c r="WOX827" s="72"/>
      <c r="WOY827" s="72"/>
      <c r="WOZ827" s="72"/>
      <c r="WPA827" s="72"/>
      <c r="WPB827" s="72"/>
      <c r="WPC827" s="72"/>
      <c r="WPD827" s="72"/>
      <c r="WPE827" s="72"/>
      <c r="WPF827" s="72"/>
      <c r="WPG827" s="72"/>
      <c r="WPH827" s="72"/>
      <c r="WPI827" s="72"/>
      <c r="WPJ827" s="72"/>
      <c r="WPK827" s="72"/>
      <c r="WPL827" s="72"/>
      <c r="WPM827" s="72"/>
      <c r="WPN827" s="72"/>
      <c r="WPO827" s="72"/>
      <c r="WPP827" s="72"/>
      <c r="WPQ827" s="72"/>
      <c r="WPR827" s="72"/>
      <c r="WPS827" s="72"/>
      <c r="WPT827" s="72"/>
      <c r="WPU827" s="72"/>
      <c r="WPV827" s="72"/>
      <c r="WPW827" s="72"/>
      <c r="WPX827" s="72"/>
      <c r="WPY827" s="72"/>
      <c r="WPZ827" s="72"/>
      <c r="WQA827" s="72"/>
      <c r="WQB827" s="72"/>
      <c r="WQC827" s="72"/>
      <c r="WQD827" s="72"/>
      <c r="WQE827" s="72"/>
      <c r="WQF827" s="72"/>
      <c r="WQG827" s="72"/>
      <c r="WQH827" s="72"/>
      <c r="WQI827" s="72"/>
      <c r="WQJ827" s="72"/>
      <c r="WQK827" s="72"/>
      <c r="WQL827" s="72"/>
      <c r="WQM827" s="72"/>
      <c r="WQN827" s="72"/>
      <c r="WQO827" s="72"/>
      <c r="WQP827" s="72"/>
      <c r="WQQ827" s="72"/>
      <c r="WQR827" s="72"/>
      <c r="WQS827" s="72"/>
      <c r="WQT827" s="72"/>
      <c r="WQU827" s="72"/>
      <c r="WQV827" s="72"/>
      <c r="WQW827" s="72"/>
      <c r="WQX827" s="72"/>
      <c r="WQY827" s="72"/>
      <c r="WQZ827" s="72"/>
      <c r="WRA827" s="72"/>
      <c r="WRB827" s="72"/>
      <c r="WRC827" s="72"/>
      <c r="WRD827" s="72"/>
      <c r="WRE827" s="72"/>
      <c r="WRF827" s="72"/>
      <c r="WRG827" s="72"/>
      <c r="WRH827" s="72"/>
      <c r="WRI827" s="72"/>
      <c r="WRJ827" s="72"/>
      <c r="WRK827" s="72"/>
      <c r="WRL827" s="72"/>
      <c r="WRM827" s="72"/>
      <c r="WRN827" s="72"/>
      <c r="WRO827" s="72"/>
      <c r="WRP827" s="72"/>
      <c r="WRQ827" s="72"/>
      <c r="WRR827" s="72"/>
      <c r="WRS827" s="72"/>
      <c r="WRT827" s="72"/>
      <c r="WRU827" s="72"/>
      <c r="WRV827" s="72"/>
      <c r="WRW827" s="72"/>
      <c r="WRX827" s="72"/>
      <c r="WRY827" s="72"/>
      <c r="WRZ827" s="72"/>
      <c r="WSA827" s="72"/>
      <c r="WSB827" s="72"/>
      <c r="WSC827" s="72"/>
      <c r="WSD827" s="72"/>
      <c r="WSE827" s="72"/>
      <c r="WSF827" s="72"/>
      <c r="WSG827" s="72"/>
      <c r="WSH827" s="72"/>
      <c r="WSI827" s="72"/>
      <c r="WSJ827" s="72"/>
      <c r="WSK827" s="72"/>
      <c r="WSL827" s="72"/>
      <c r="WSM827" s="72"/>
      <c r="WSN827" s="72"/>
      <c r="WSO827" s="72"/>
      <c r="WSP827" s="72"/>
      <c r="WSQ827" s="72"/>
      <c r="WSR827" s="72"/>
      <c r="WSS827" s="72"/>
      <c r="WST827" s="72"/>
      <c r="WSU827" s="72"/>
      <c r="WSV827" s="72"/>
      <c r="WSW827" s="72"/>
      <c r="WSX827" s="72"/>
      <c r="WSY827" s="72"/>
      <c r="WSZ827" s="72"/>
      <c r="WTA827" s="72"/>
      <c r="WTB827" s="72"/>
      <c r="WTC827" s="72"/>
      <c r="WTD827" s="72"/>
      <c r="WTE827" s="72"/>
      <c r="WTF827" s="72"/>
      <c r="WTG827" s="72"/>
      <c r="WTH827" s="72"/>
      <c r="WTI827" s="72"/>
      <c r="WTJ827" s="72"/>
      <c r="WTK827" s="72"/>
      <c r="WTL827" s="72"/>
      <c r="WTM827" s="72"/>
      <c r="WTN827" s="72"/>
      <c r="WTO827" s="72"/>
      <c r="WTP827" s="72"/>
      <c r="WTQ827" s="72"/>
      <c r="WTR827" s="72"/>
      <c r="WTS827" s="72"/>
      <c r="WTT827" s="72"/>
      <c r="WTU827" s="72"/>
      <c r="WTV827" s="72"/>
      <c r="WTW827" s="72"/>
      <c r="WTX827" s="72"/>
      <c r="WTY827" s="72"/>
      <c r="WTZ827" s="72"/>
      <c r="WUA827" s="72"/>
      <c r="WUB827" s="72"/>
      <c r="WUC827" s="72"/>
      <c r="WUD827" s="72"/>
      <c r="WUE827" s="72"/>
      <c r="WUF827" s="72"/>
      <c r="WUG827" s="72"/>
      <c r="WUH827" s="72"/>
      <c r="WUI827" s="72"/>
      <c r="WUJ827" s="72"/>
      <c r="WUK827" s="72"/>
      <c r="WUL827" s="72"/>
      <c r="WUM827" s="72"/>
      <c r="WUN827" s="72"/>
      <c r="WUO827" s="72"/>
      <c r="WUP827" s="72"/>
      <c r="WUQ827" s="72"/>
      <c r="WUR827" s="72"/>
      <c r="WUS827" s="72"/>
      <c r="WUT827" s="72"/>
      <c r="WUU827" s="72"/>
      <c r="WUV827" s="72"/>
      <c r="WUW827" s="72"/>
      <c r="WUX827" s="72"/>
      <c r="WUY827" s="72"/>
      <c r="WUZ827" s="72"/>
      <c r="WVA827" s="72"/>
      <c r="WVB827" s="72"/>
      <c r="WVC827" s="72"/>
      <c r="WVD827" s="72"/>
      <c r="WVE827" s="72"/>
      <c r="WVF827" s="72"/>
      <c r="WVG827" s="72"/>
      <c r="WVH827" s="72"/>
      <c r="WVI827" s="72"/>
      <c r="WVJ827" s="72"/>
      <c r="WVK827" s="72"/>
      <c r="WVL827" s="72"/>
      <c r="WVM827" s="72"/>
      <c r="WVN827" s="72"/>
      <c r="WVO827" s="72"/>
      <c r="WVP827" s="72"/>
      <c r="WVQ827" s="72"/>
      <c r="WVR827" s="72"/>
      <c r="WVS827" s="72"/>
      <c r="WVT827" s="72"/>
      <c r="WVU827" s="72"/>
      <c r="WVV827" s="72"/>
      <c r="WVW827" s="72"/>
      <c r="WVX827" s="72"/>
      <c r="WVY827" s="72"/>
      <c r="WVZ827" s="72"/>
      <c r="WWA827" s="72"/>
      <c r="WWB827" s="72"/>
      <c r="WWC827" s="72"/>
      <c r="WWD827" s="72"/>
      <c r="WWE827" s="72"/>
      <c r="WWF827" s="72"/>
      <c r="WWG827" s="72"/>
      <c r="WWH827" s="72"/>
      <c r="WWI827" s="72"/>
      <c r="WWJ827" s="72"/>
      <c r="WWK827" s="72"/>
      <c r="WWL827" s="72"/>
      <c r="WWM827" s="72"/>
      <c r="WWN827" s="72"/>
      <c r="WWO827" s="72"/>
      <c r="WWP827" s="72"/>
      <c r="WWQ827" s="72"/>
      <c r="WWR827" s="72"/>
      <c r="WWS827" s="72"/>
      <c r="WWT827" s="72"/>
      <c r="WWU827" s="72"/>
      <c r="WWV827" s="72"/>
      <c r="WWW827" s="72"/>
      <c r="WWX827" s="72"/>
      <c r="WWY827" s="72"/>
      <c r="WWZ827" s="72"/>
      <c r="WXA827" s="72"/>
      <c r="WXB827" s="72"/>
      <c r="WXC827" s="72"/>
      <c r="WXD827" s="72"/>
      <c r="WXE827" s="72"/>
      <c r="WXF827" s="72"/>
      <c r="WXG827" s="72"/>
      <c r="WXH827" s="72"/>
      <c r="WXI827" s="72"/>
      <c r="WXJ827" s="72"/>
      <c r="WXK827" s="72"/>
      <c r="WXL827" s="72"/>
      <c r="WXM827" s="72"/>
      <c r="WXN827" s="72"/>
      <c r="WXO827" s="72"/>
      <c r="WXP827" s="72"/>
      <c r="WXQ827" s="72"/>
      <c r="WXR827" s="72"/>
      <c r="WXS827" s="72"/>
      <c r="WXT827" s="72"/>
      <c r="WXU827" s="72"/>
      <c r="WXV827" s="72"/>
      <c r="WXW827" s="72"/>
      <c r="WXX827" s="72"/>
      <c r="WXY827" s="72"/>
      <c r="WXZ827" s="72"/>
    </row>
    <row r="828" spans="1:16198" s="73" customFormat="1" ht="35.25" x14ac:dyDescent="0.5">
      <c r="A828" s="31"/>
      <c r="B828" s="201" t="s">
        <v>17325</v>
      </c>
      <c r="C828" s="216"/>
      <c r="D828" s="193" t="s">
        <v>17029</v>
      </c>
      <c r="E828" s="193" t="s">
        <v>17029</v>
      </c>
      <c r="F828" s="193" t="s">
        <v>17029</v>
      </c>
      <c r="G828" s="193" t="s">
        <v>17029</v>
      </c>
      <c r="H828" s="193" t="s">
        <v>17029</v>
      </c>
      <c r="I828" s="198">
        <f>I829+I831+I833</f>
        <v>37527.699999999997</v>
      </c>
      <c r="J828" s="198">
        <f t="shared" ref="J828:L828" si="488">J829+J831+J833</f>
        <v>30128.6</v>
      </c>
      <c r="K828" s="198">
        <f t="shared" si="488"/>
        <v>30128.6</v>
      </c>
      <c r="L828" s="176">
        <f t="shared" si="488"/>
        <v>1236</v>
      </c>
      <c r="M828" s="193" t="s">
        <v>17029</v>
      </c>
      <c r="N828" s="193" t="s">
        <v>17029</v>
      </c>
      <c r="O828" s="196" t="s">
        <v>17029</v>
      </c>
      <c r="P828" s="199">
        <f>P829+P831+P833</f>
        <v>28378044.662</v>
      </c>
      <c r="Q828" s="199">
        <f t="shared" ref="Q828:T828" si="489">Q829+Q831+Q833</f>
        <v>0</v>
      </c>
      <c r="R828" s="198">
        <f t="shared" si="489"/>
        <v>14032878.49</v>
      </c>
      <c r="S828" s="198">
        <f t="shared" si="489"/>
        <v>0</v>
      </c>
      <c r="T828" s="198">
        <f t="shared" si="489"/>
        <v>14345166.172</v>
      </c>
      <c r="U828" s="194">
        <f t="shared" ref="U828:U834" si="490">P828/I828</f>
        <v>756.18928583419722</v>
      </c>
      <c r="V828" s="210">
        <f>MAX(V829:V834)</f>
        <v>1083.0899999999999</v>
      </c>
      <c r="W828" s="72"/>
      <c r="X828" s="72"/>
      <c r="Y828" s="72"/>
      <c r="Z828" s="72"/>
      <c r="AA828" s="72"/>
      <c r="AB828" s="72"/>
      <c r="AC828" s="72"/>
      <c r="AD828" s="72"/>
      <c r="AE828" s="72"/>
      <c r="AF828" s="72"/>
      <c r="AG828" s="72"/>
      <c r="AH828" s="72"/>
      <c r="AI828" s="72"/>
      <c r="AJ828" s="72"/>
      <c r="AK828" s="72"/>
      <c r="AL828" s="72"/>
      <c r="AM828" s="72"/>
      <c r="AN828" s="72"/>
      <c r="AO828" s="72"/>
      <c r="AP828" s="72"/>
      <c r="AQ828" s="72"/>
      <c r="AR828" s="72"/>
      <c r="AS828" s="72"/>
      <c r="AT828" s="72"/>
      <c r="AU828" s="72"/>
      <c r="AV828" s="72"/>
      <c r="AW828" s="72"/>
      <c r="AX828" s="72"/>
      <c r="AY828" s="72"/>
      <c r="AZ828" s="72"/>
      <c r="BA828" s="72"/>
      <c r="BB828" s="72"/>
      <c r="BC828" s="72"/>
      <c r="BD828" s="72"/>
      <c r="BE828" s="72"/>
      <c r="BF828" s="72"/>
      <c r="BG828" s="72"/>
      <c r="BH828" s="72"/>
      <c r="BI828" s="72"/>
      <c r="BJ828" s="72"/>
      <c r="BK828" s="72"/>
      <c r="BL828" s="72"/>
      <c r="BM828" s="72"/>
      <c r="BN828" s="72"/>
      <c r="BO828" s="72"/>
      <c r="BP828" s="72"/>
      <c r="BQ828" s="72"/>
      <c r="BR828" s="72"/>
      <c r="BS828" s="72"/>
      <c r="BT828" s="72"/>
      <c r="BU828" s="72"/>
      <c r="BV828" s="72"/>
      <c r="BW828" s="72"/>
      <c r="BX828" s="72"/>
      <c r="BY828" s="72"/>
      <c r="BZ828" s="72"/>
      <c r="CA828" s="72"/>
      <c r="CB828" s="72"/>
      <c r="CC828" s="72"/>
      <c r="CD828" s="72"/>
      <c r="CE828" s="72"/>
      <c r="CF828" s="72"/>
      <c r="CG828" s="72"/>
      <c r="CH828" s="72"/>
      <c r="CI828" s="72"/>
      <c r="CJ828" s="72"/>
      <c r="CK828" s="72"/>
      <c r="CL828" s="72"/>
      <c r="CM828" s="72"/>
      <c r="CN828" s="72"/>
      <c r="CO828" s="72"/>
      <c r="CP828" s="72"/>
      <c r="CQ828" s="72"/>
      <c r="CR828" s="72"/>
      <c r="CS828" s="72"/>
      <c r="CT828" s="72"/>
      <c r="CU828" s="72"/>
      <c r="CV828" s="72"/>
      <c r="CW828" s="72"/>
      <c r="CX828" s="72"/>
      <c r="CY828" s="72"/>
      <c r="CZ828" s="72"/>
      <c r="DA828" s="72"/>
      <c r="DB828" s="72"/>
      <c r="DC828" s="72"/>
      <c r="DD828" s="72"/>
      <c r="DE828" s="72"/>
      <c r="DF828" s="72"/>
      <c r="DG828" s="72"/>
      <c r="DH828" s="72"/>
      <c r="DI828" s="72"/>
      <c r="DJ828" s="72"/>
      <c r="DK828" s="72"/>
      <c r="DL828" s="72"/>
      <c r="DM828" s="72"/>
      <c r="DN828" s="72"/>
      <c r="DO828" s="72"/>
      <c r="DP828" s="72"/>
      <c r="DQ828" s="72"/>
      <c r="DR828" s="72"/>
      <c r="DS828" s="72"/>
      <c r="DT828" s="72"/>
      <c r="DU828" s="72"/>
      <c r="DV828" s="72"/>
      <c r="DW828" s="72"/>
      <c r="DX828" s="72"/>
      <c r="DY828" s="72"/>
      <c r="DZ828" s="72"/>
      <c r="EA828" s="72"/>
      <c r="EB828" s="72"/>
      <c r="EC828" s="72"/>
      <c r="ED828" s="72"/>
      <c r="EE828" s="72"/>
      <c r="EF828" s="72"/>
      <c r="EG828" s="72"/>
      <c r="EH828" s="72"/>
      <c r="EI828" s="72"/>
      <c r="EJ828" s="72"/>
      <c r="EK828" s="72"/>
      <c r="EL828" s="72"/>
      <c r="EM828" s="72"/>
      <c r="EN828" s="72"/>
      <c r="EO828" s="72"/>
      <c r="EP828" s="72"/>
      <c r="EQ828" s="72"/>
      <c r="ER828" s="72"/>
      <c r="ES828" s="72"/>
      <c r="ET828" s="72"/>
      <c r="EU828" s="72"/>
      <c r="EV828" s="72"/>
      <c r="EW828" s="72"/>
      <c r="EX828" s="72"/>
      <c r="EY828" s="72"/>
      <c r="EZ828" s="72"/>
      <c r="FA828" s="72"/>
      <c r="FB828" s="72"/>
      <c r="FC828" s="72"/>
      <c r="FD828" s="72"/>
      <c r="FE828" s="72"/>
      <c r="FF828" s="72"/>
      <c r="FG828" s="72"/>
      <c r="FH828" s="72"/>
      <c r="FI828" s="72"/>
      <c r="FJ828" s="72"/>
      <c r="FK828" s="72"/>
      <c r="FL828" s="72"/>
      <c r="FM828" s="72"/>
      <c r="FN828" s="72"/>
      <c r="FO828" s="72"/>
      <c r="FP828" s="72"/>
      <c r="FQ828" s="72"/>
      <c r="FR828" s="72"/>
      <c r="FS828" s="72"/>
      <c r="FT828" s="72"/>
      <c r="FU828" s="72"/>
      <c r="FV828" s="72"/>
      <c r="FW828" s="72"/>
      <c r="FX828" s="72"/>
      <c r="FY828" s="72"/>
      <c r="FZ828" s="72"/>
      <c r="GA828" s="72"/>
      <c r="GB828" s="72"/>
      <c r="GC828" s="72"/>
      <c r="GD828" s="72"/>
      <c r="GE828" s="72"/>
      <c r="GF828" s="72"/>
      <c r="GG828" s="72"/>
      <c r="GH828" s="72"/>
      <c r="GI828" s="72"/>
      <c r="GJ828" s="72"/>
      <c r="GK828" s="72"/>
      <c r="GL828" s="72"/>
      <c r="GM828" s="72"/>
      <c r="GN828" s="72"/>
      <c r="GO828" s="72"/>
      <c r="GP828" s="72"/>
      <c r="GQ828" s="72"/>
      <c r="GR828" s="72"/>
      <c r="GS828" s="72"/>
      <c r="GT828" s="72"/>
      <c r="GU828" s="72"/>
      <c r="GV828" s="72"/>
      <c r="GW828" s="72"/>
      <c r="GX828" s="72"/>
      <c r="GY828" s="72"/>
      <c r="GZ828" s="72"/>
      <c r="HA828" s="72"/>
      <c r="HB828" s="72"/>
      <c r="HC828" s="72"/>
      <c r="HD828" s="72"/>
      <c r="HE828" s="72"/>
      <c r="HF828" s="72"/>
      <c r="HG828" s="72"/>
      <c r="HH828" s="72"/>
      <c r="HI828" s="72"/>
      <c r="HJ828" s="72"/>
      <c r="HK828" s="72"/>
      <c r="HL828" s="72"/>
      <c r="HM828" s="72"/>
      <c r="HN828" s="72"/>
      <c r="HO828" s="72"/>
      <c r="HP828" s="72"/>
      <c r="HQ828" s="72"/>
      <c r="HR828" s="72"/>
      <c r="HS828" s="72"/>
      <c r="HT828" s="72"/>
      <c r="HU828" s="72"/>
      <c r="HV828" s="72"/>
      <c r="HW828" s="72"/>
      <c r="HX828" s="72"/>
      <c r="HY828" s="72"/>
      <c r="HZ828" s="72"/>
      <c r="IA828" s="72"/>
      <c r="IB828" s="72"/>
      <c r="IC828" s="72"/>
      <c r="ID828" s="72"/>
      <c r="IE828" s="72"/>
      <c r="IF828" s="72"/>
      <c r="IG828" s="72"/>
      <c r="IH828" s="72"/>
      <c r="II828" s="72"/>
      <c r="IJ828" s="72"/>
      <c r="IK828" s="72"/>
      <c r="IL828" s="72"/>
      <c r="IM828" s="72"/>
      <c r="IN828" s="72"/>
      <c r="IO828" s="72"/>
      <c r="IP828" s="72"/>
      <c r="IQ828" s="72"/>
      <c r="IR828" s="72"/>
      <c r="IS828" s="72"/>
      <c r="IT828" s="72"/>
      <c r="IU828" s="72"/>
      <c r="IV828" s="72"/>
      <c r="IW828" s="72"/>
      <c r="IX828" s="72"/>
      <c r="IY828" s="72"/>
      <c r="IZ828" s="72"/>
      <c r="JA828" s="72"/>
      <c r="JB828" s="72"/>
      <c r="JC828" s="72"/>
      <c r="JD828" s="72"/>
      <c r="JE828" s="72"/>
      <c r="JF828" s="72"/>
      <c r="JG828" s="72"/>
      <c r="JH828" s="72"/>
      <c r="JI828" s="72"/>
      <c r="JJ828" s="72"/>
      <c r="JK828" s="72"/>
      <c r="JL828" s="72"/>
      <c r="JM828" s="72"/>
      <c r="JN828" s="72"/>
      <c r="JO828" s="72"/>
      <c r="JP828" s="72"/>
      <c r="JQ828" s="72"/>
      <c r="JR828" s="72"/>
      <c r="JS828" s="72"/>
      <c r="JT828" s="72"/>
      <c r="JU828" s="72"/>
      <c r="JV828" s="72"/>
      <c r="JW828" s="72"/>
      <c r="JX828" s="72"/>
      <c r="JY828" s="72"/>
      <c r="JZ828" s="72"/>
      <c r="KA828" s="72"/>
      <c r="KB828" s="72"/>
      <c r="KC828" s="72"/>
      <c r="KD828" s="72"/>
      <c r="KE828" s="72"/>
      <c r="KF828" s="72"/>
      <c r="KG828" s="72"/>
      <c r="KH828" s="72"/>
      <c r="KI828" s="72"/>
      <c r="KJ828" s="72"/>
      <c r="KK828" s="72"/>
      <c r="KL828" s="72"/>
      <c r="KM828" s="72"/>
      <c r="KN828" s="72"/>
      <c r="KO828" s="72"/>
      <c r="KP828" s="72"/>
      <c r="KQ828" s="72"/>
      <c r="KR828" s="72"/>
      <c r="KS828" s="72"/>
      <c r="KT828" s="72"/>
      <c r="KU828" s="72"/>
      <c r="KV828" s="72"/>
      <c r="KW828" s="72"/>
      <c r="KX828" s="72"/>
      <c r="KY828" s="72"/>
      <c r="KZ828" s="72"/>
      <c r="LA828" s="72"/>
      <c r="LB828" s="72"/>
      <c r="LC828" s="72"/>
      <c r="LD828" s="72"/>
      <c r="LE828" s="72"/>
      <c r="LF828" s="72"/>
      <c r="LG828" s="72"/>
      <c r="LH828" s="72"/>
      <c r="LI828" s="72"/>
      <c r="LJ828" s="72"/>
      <c r="LK828" s="72"/>
      <c r="LL828" s="72"/>
      <c r="LM828" s="72"/>
      <c r="LN828" s="72"/>
      <c r="LO828" s="72"/>
      <c r="LP828" s="72"/>
      <c r="LQ828" s="72"/>
      <c r="LR828" s="72"/>
      <c r="LS828" s="72"/>
      <c r="LT828" s="72"/>
      <c r="LU828" s="72"/>
      <c r="LV828" s="72"/>
      <c r="LW828" s="72"/>
      <c r="LX828" s="72"/>
      <c r="LY828" s="72"/>
      <c r="LZ828" s="72"/>
      <c r="MA828" s="72"/>
      <c r="MB828" s="72"/>
      <c r="MC828" s="72"/>
      <c r="MD828" s="72"/>
      <c r="ME828" s="72"/>
      <c r="MF828" s="72"/>
      <c r="MG828" s="72"/>
      <c r="MH828" s="72"/>
      <c r="MI828" s="72"/>
      <c r="MJ828" s="72"/>
      <c r="MK828" s="72"/>
      <c r="ML828" s="72"/>
      <c r="MM828" s="72"/>
      <c r="MN828" s="72"/>
      <c r="MO828" s="72"/>
      <c r="MP828" s="72"/>
      <c r="MQ828" s="72"/>
      <c r="MR828" s="72"/>
      <c r="MS828" s="72"/>
      <c r="MT828" s="72"/>
      <c r="MU828" s="72"/>
      <c r="MV828" s="72"/>
      <c r="MW828" s="72"/>
      <c r="MX828" s="72"/>
      <c r="MY828" s="72"/>
      <c r="MZ828" s="72"/>
      <c r="NA828" s="72"/>
      <c r="NB828" s="72"/>
      <c r="NC828" s="72"/>
      <c r="ND828" s="72"/>
      <c r="NE828" s="72"/>
      <c r="NF828" s="72"/>
      <c r="NG828" s="72"/>
      <c r="NH828" s="72"/>
      <c r="NI828" s="72"/>
      <c r="NJ828" s="72"/>
      <c r="NK828" s="72"/>
      <c r="NL828" s="72"/>
      <c r="NM828" s="72"/>
      <c r="NN828" s="72"/>
      <c r="NO828" s="72"/>
      <c r="NP828" s="72"/>
      <c r="NQ828" s="72"/>
      <c r="NR828" s="72"/>
      <c r="NS828" s="72"/>
      <c r="NT828" s="72"/>
      <c r="NU828" s="72"/>
      <c r="NV828" s="72"/>
      <c r="NW828" s="72"/>
      <c r="NX828" s="72"/>
      <c r="NY828" s="72"/>
      <c r="NZ828" s="72"/>
      <c r="OA828" s="72"/>
      <c r="OB828" s="72"/>
      <c r="OC828" s="72"/>
      <c r="OD828" s="72"/>
      <c r="OE828" s="72"/>
      <c r="OF828" s="72"/>
      <c r="OG828" s="72"/>
      <c r="OH828" s="72"/>
      <c r="OI828" s="72"/>
      <c r="OJ828" s="72"/>
      <c r="OK828" s="72"/>
      <c r="OL828" s="72"/>
      <c r="OM828" s="72"/>
      <c r="ON828" s="72"/>
      <c r="OO828" s="72"/>
      <c r="OP828" s="72"/>
      <c r="OQ828" s="72"/>
      <c r="OR828" s="72"/>
      <c r="OS828" s="72"/>
      <c r="OT828" s="72"/>
      <c r="OU828" s="72"/>
      <c r="OV828" s="72"/>
      <c r="OW828" s="72"/>
      <c r="OX828" s="72"/>
      <c r="OY828" s="72"/>
      <c r="OZ828" s="72"/>
      <c r="PA828" s="72"/>
      <c r="PB828" s="72"/>
      <c r="PC828" s="72"/>
      <c r="PD828" s="72"/>
      <c r="PE828" s="72"/>
      <c r="PF828" s="72"/>
      <c r="PG828" s="72"/>
      <c r="PH828" s="72"/>
      <c r="PI828" s="72"/>
      <c r="PJ828" s="72"/>
      <c r="PK828" s="72"/>
      <c r="PL828" s="72"/>
      <c r="PM828" s="72"/>
      <c r="PN828" s="72"/>
      <c r="PO828" s="72"/>
      <c r="PP828" s="72"/>
      <c r="PQ828" s="72"/>
      <c r="PR828" s="72"/>
      <c r="PS828" s="72"/>
      <c r="PT828" s="72"/>
      <c r="PU828" s="72"/>
      <c r="PV828" s="72"/>
      <c r="PW828" s="72"/>
      <c r="PX828" s="72"/>
      <c r="PY828" s="72"/>
      <c r="PZ828" s="72"/>
      <c r="QA828" s="72"/>
      <c r="QB828" s="72"/>
      <c r="QC828" s="72"/>
      <c r="QD828" s="72"/>
      <c r="QE828" s="72"/>
      <c r="QF828" s="72"/>
      <c r="QG828" s="72"/>
      <c r="QH828" s="72"/>
      <c r="QI828" s="72"/>
      <c r="QJ828" s="72"/>
      <c r="QK828" s="72"/>
      <c r="QL828" s="72"/>
      <c r="QM828" s="72"/>
      <c r="QN828" s="72"/>
      <c r="QO828" s="72"/>
      <c r="QP828" s="72"/>
      <c r="QQ828" s="72"/>
      <c r="QR828" s="72"/>
      <c r="QS828" s="72"/>
      <c r="QT828" s="72"/>
      <c r="QU828" s="72"/>
      <c r="QV828" s="72"/>
      <c r="QW828" s="72"/>
      <c r="QX828" s="72"/>
      <c r="QY828" s="72"/>
      <c r="QZ828" s="72"/>
      <c r="RA828" s="72"/>
      <c r="RB828" s="72"/>
      <c r="RC828" s="72"/>
      <c r="RD828" s="72"/>
      <c r="RE828" s="72"/>
      <c r="RF828" s="72"/>
      <c r="RG828" s="72"/>
      <c r="RH828" s="72"/>
      <c r="RI828" s="72"/>
      <c r="RJ828" s="72"/>
      <c r="RK828" s="72"/>
      <c r="RL828" s="72"/>
      <c r="RM828" s="72"/>
      <c r="RN828" s="72"/>
      <c r="RO828" s="72"/>
      <c r="RP828" s="72"/>
      <c r="RQ828" s="72"/>
      <c r="RR828" s="72"/>
      <c r="RS828" s="72"/>
      <c r="RT828" s="72"/>
      <c r="RU828" s="72"/>
      <c r="RV828" s="72"/>
      <c r="RW828" s="72"/>
      <c r="RX828" s="72"/>
      <c r="RY828" s="72"/>
      <c r="RZ828" s="72"/>
      <c r="SA828" s="72"/>
      <c r="SB828" s="72"/>
      <c r="SC828" s="72"/>
      <c r="SD828" s="72"/>
      <c r="SE828" s="72"/>
      <c r="SF828" s="72"/>
      <c r="SG828" s="72"/>
      <c r="SH828" s="72"/>
      <c r="SI828" s="72"/>
      <c r="SJ828" s="72"/>
      <c r="SK828" s="72"/>
      <c r="SL828" s="72"/>
      <c r="SM828" s="72"/>
      <c r="SN828" s="72"/>
      <c r="SO828" s="72"/>
      <c r="SP828" s="72"/>
      <c r="SQ828" s="72"/>
      <c r="SR828" s="72"/>
      <c r="SS828" s="72"/>
      <c r="ST828" s="72"/>
      <c r="SU828" s="72"/>
      <c r="SV828" s="72"/>
      <c r="SW828" s="72"/>
      <c r="SX828" s="72"/>
      <c r="SY828" s="72"/>
      <c r="SZ828" s="72"/>
      <c r="TA828" s="72"/>
      <c r="TB828" s="72"/>
      <c r="TC828" s="72"/>
      <c r="TD828" s="72"/>
      <c r="TE828" s="72"/>
      <c r="TF828" s="72"/>
      <c r="TG828" s="72"/>
      <c r="TH828" s="72"/>
      <c r="TI828" s="72"/>
      <c r="TJ828" s="72"/>
      <c r="TK828" s="72"/>
      <c r="TL828" s="72"/>
      <c r="TM828" s="72"/>
      <c r="TN828" s="72"/>
      <c r="TO828" s="72"/>
      <c r="TP828" s="72"/>
      <c r="TQ828" s="72"/>
      <c r="TR828" s="72"/>
      <c r="TS828" s="72"/>
      <c r="TT828" s="72"/>
      <c r="TU828" s="72"/>
      <c r="TV828" s="72"/>
      <c r="TW828" s="72"/>
      <c r="TX828" s="72"/>
      <c r="TY828" s="72"/>
      <c r="TZ828" s="72"/>
      <c r="UA828" s="72"/>
      <c r="UB828" s="72"/>
      <c r="UC828" s="72"/>
      <c r="UD828" s="72"/>
      <c r="UE828" s="72"/>
      <c r="UF828" s="72"/>
      <c r="UG828" s="72"/>
      <c r="UH828" s="72"/>
      <c r="UI828" s="72"/>
      <c r="UJ828" s="72"/>
      <c r="UK828" s="72"/>
      <c r="UL828" s="72"/>
      <c r="UM828" s="72"/>
      <c r="UN828" s="72"/>
      <c r="UO828" s="72"/>
      <c r="UP828" s="72"/>
      <c r="UQ828" s="72"/>
      <c r="UR828" s="72"/>
      <c r="US828" s="72"/>
      <c r="UT828" s="72"/>
      <c r="UU828" s="72"/>
      <c r="UV828" s="72"/>
      <c r="UW828" s="72"/>
      <c r="UX828" s="72"/>
      <c r="UY828" s="72"/>
      <c r="UZ828" s="72"/>
      <c r="VA828" s="72"/>
      <c r="VB828" s="72"/>
      <c r="VC828" s="72"/>
      <c r="VD828" s="72"/>
      <c r="VE828" s="72"/>
      <c r="VF828" s="72"/>
      <c r="VG828" s="72"/>
      <c r="VH828" s="72"/>
      <c r="VI828" s="72"/>
      <c r="VJ828" s="72"/>
      <c r="VK828" s="72"/>
      <c r="VL828" s="72"/>
      <c r="VM828" s="72"/>
      <c r="VN828" s="72"/>
      <c r="VO828" s="72"/>
      <c r="VP828" s="72"/>
      <c r="VQ828" s="72"/>
      <c r="VR828" s="72"/>
      <c r="VS828" s="72"/>
      <c r="VT828" s="72"/>
      <c r="VU828" s="72"/>
      <c r="VV828" s="72"/>
      <c r="VW828" s="72"/>
      <c r="VX828" s="72"/>
      <c r="VY828" s="72"/>
      <c r="VZ828" s="72"/>
      <c r="WA828" s="72"/>
      <c r="WB828" s="72"/>
      <c r="WC828" s="72"/>
      <c r="WD828" s="72"/>
      <c r="WE828" s="72"/>
      <c r="WF828" s="72"/>
      <c r="WG828" s="72"/>
      <c r="WH828" s="72"/>
      <c r="WI828" s="72"/>
      <c r="WJ828" s="72"/>
      <c r="WK828" s="72"/>
      <c r="WL828" s="72"/>
      <c r="WM828" s="72"/>
      <c r="WN828" s="72"/>
      <c r="WO828" s="72"/>
      <c r="WP828" s="72"/>
      <c r="WQ828" s="72"/>
      <c r="WR828" s="72"/>
      <c r="WS828" s="72"/>
      <c r="WT828" s="72"/>
      <c r="WU828" s="72"/>
      <c r="WV828" s="72"/>
      <c r="WW828" s="72"/>
      <c r="WX828" s="72"/>
      <c r="WY828" s="72"/>
      <c r="WZ828" s="72"/>
      <c r="XA828" s="72"/>
      <c r="XB828" s="72"/>
      <c r="XC828" s="72"/>
      <c r="XD828" s="72"/>
      <c r="XE828" s="72"/>
      <c r="XF828" s="72"/>
      <c r="XG828" s="72"/>
      <c r="XH828" s="72"/>
      <c r="XI828" s="72"/>
      <c r="XJ828" s="72"/>
      <c r="XK828" s="72"/>
      <c r="XL828" s="72"/>
      <c r="XM828" s="72"/>
      <c r="XN828" s="72"/>
      <c r="XO828" s="72"/>
      <c r="XP828" s="72"/>
      <c r="XQ828" s="72"/>
      <c r="XR828" s="72"/>
      <c r="XS828" s="72"/>
      <c r="XT828" s="72"/>
      <c r="XU828" s="72"/>
      <c r="XV828" s="72"/>
      <c r="XW828" s="72"/>
      <c r="XX828" s="72"/>
      <c r="XY828" s="72"/>
      <c r="XZ828" s="72"/>
      <c r="YA828" s="72"/>
      <c r="YB828" s="72"/>
      <c r="YC828" s="72"/>
      <c r="YD828" s="72"/>
      <c r="YE828" s="72"/>
      <c r="YF828" s="72"/>
      <c r="YG828" s="72"/>
      <c r="YH828" s="72"/>
      <c r="YI828" s="72"/>
      <c r="YJ828" s="72"/>
      <c r="YK828" s="72"/>
      <c r="YL828" s="72"/>
      <c r="YM828" s="72"/>
      <c r="YN828" s="72"/>
      <c r="YO828" s="72"/>
      <c r="YP828" s="72"/>
      <c r="YQ828" s="72"/>
      <c r="YR828" s="72"/>
      <c r="YS828" s="72"/>
      <c r="YT828" s="72"/>
      <c r="YU828" s="72"/>
      <c r="YV828" s="72"/>
      <c r="YW828" s="72"/>
      <c r="YX828" s="72"/>
      <c r="YY828" s="72"/>
      <c r="YZ828" s="72"/>
      <c r="ZA828" s="72"/>
      <c r="ZB828" s="72"/>
      <c r="ZC828" s="72"/>
      <c r="ZD828" s="72"/>
      <c r="ZE828" s="72"/>
      <c r="ZF828" s="72"/>
      <c r="ZG828" s="72"/>
      <c r="ZH828" s="72"/>
      <c r="ZI828" s="72"/>
      <c r="ZJ828" s="72"/>
      <c r="ZK828" s="72"/>
      <c r="ZL828" s="72"/>
      <c r="ZM828" s="72"/>
      <c r="ZN828" s="72"/>
      <c r="ZO828" s="72"/>
      <c r="ZP828" s="72"/>
      <c r="ZQ828" s="72"/>
      <c r="ZR828" s="72"/>
      <c r="ZS828" s="72"/>
      <c r="ZT828" s="72"/>
      <c r="ZU828" s="72"/>
      <c r="ZV828" s="72"/>
      <c r="ZW828" s="72"/>
      <c r="ZX828" s="72"/>
      <c r="ZY828" s="72"/>
      <c r="ZZ828" s="72"/>
      <c r="AAA828" s="72"/>
      <c r="AAB828" s="72"/>
      <c r="AAC828" s="72"/>
      <c r="AAD828" s="72"/>
      <c r="AAE828" s="72"/>
      <c r="AAF828" s="72"/>
      <c r="AAG828" s="72"/>
      <c r="AAH828" s="72"/>
      <c r="AAI828" s="72"/>
      <c r="AAJ828" s="72"/>
      <c r="AAK828" s="72"/>
      <c r="AAL828" s="72"/>
      <c r="AAM828" s="72"/>
      <c r="AAN828" s="72"/>
      <c r="AAO828" s="72"/>
      <c r="AAP828" s="72"/>
      <c r="AAQ828" s="72"/>
      <c r="AAR828" s="72"/>
      <c r="AAS828" s="72"/>
      <c r="AAT828" s="72"/>
      <c r="AAU828" s="72"/>
      <c r="AAV828" s="72"/>
      <c r="AAW828" s="72"/>
      <c r="AAX828" s="72"/>
      <c r="AAY828" s="72"/>
      <c r="AAZ828" s="72"/>
      <c r="ABA828" s="72"/>
      <c r="ABB828" s="72"/>
      <c r="ABC828" s="72"/>
      <c r="ABD828" s="72"/>
      <c r="ABE828" s="72"/>
      <c r="ABF828" s="72"/>
      <c r="ABG828" s="72"/>
      <c r="ABH828" s="72"/>
      <c r="ABI828" s="72"/>
      <c r="ABJ828" s="72"/>
      <c r="ABK828" s="72"/>
      <c r="ABL828" s="72"/>
      <c r="ABM828" s="72"/>
      <c r="ABN828" s="72"/>
      <c r="ABO828" s="72"/>
      <c r="ABP828" s="72"/>
      <c r="ABQ828" s="72"/>
      <c r="ABR828" s="72"/>
      <c r="ABS828" s="72"/>
      <c r="ABT828" s="72"/>
      <c r="ABU828" s="72"/>
      <c r="ABV828" s="72"/>
      <c r="ABW828" s="72"/>
      <c r="ABX828" s="72"/>
      <c r="ABY828" s="72"/>
      <c r="ABZ828" s="72"/>
      <c r="ACA828" s="72"/>
      <c r="ACB828" s="72"/>
      <c r="ACC828" s="72"/>
      <c r="ACD828" s="72"/>
      <c r="ACE828" s="72"/>
      <c r="ACF828" s="72"/>
      <c r="ACG828" s="72"/>
      <c r="ACH828" s="72"/>
      <c r="ACI828" s="72"/>
      <c r="ACJ828" s="72"/>
      <c r="ACK828" s="72"/>
      <c r="ACL828" s="72"/>
      <c r="ACM828" s="72"/>
      <c r="ACN828" s="72"/>
      <c r="ACO828" s="72"/>
      <c r="ACP828" s="72"/>
      <c r="ACQ828" s="72"/>
      <c r="ACR828" s="72"/>
      <c r="ACS828" s="72"/>
      <c r="ACT828" s="72"/>
      <c r="ACU828" s="72"/>
      <c r="ACV828" s="72"/>
      <c r="ACW828" s="72"/>
      <c r="ACX828" s="72"/>
      <c r="ACY828" s="72"/>
      <c r="ACZ828" s="72"/>
      <c r="ADA828" s="72"/>
      <c r="ADB828" s="72"/>
      <c r="ADC828" s="72"/>
      <c r="ADD828" s="72"/>
      <c r="ADE828" s="72"/>
      <c r="ADF828" s="72"/>
      <c r="ADG828" s="72"/>
      <c r="ADH828" s="72"/>
      <c r="ADI828" s="72"/>
      <c r="ADJ828" s="72"/>
      <c r="ADK828" s="72"/>
      <c r="ADL828" s="72"/>
      <c r="ADM828" s="72"/>
      <c r="ADN828" s="72"/>
      <c r="ADO828" s="72"/>
      <c r="ADP828" s="72"/>
      <c r="ADQ828" s="72"/>
      <c r="ADR828" s="72"/>
      <c r="ADS828" s="72"/>
      <c r="ADT828" s="72"/>
      <c r="ADU828" s="72"/>
      <c r="ADV828" s="72"/>
      <c r="ADW828" s="72"/>
      <c r="ADX828" s="72"/>
      <c r="ADY828" s="72"/>
      <c r="ADZ828" s="72"/>
      <c r="AEA828" s="72"/>
      <c r="AEB828" s="72"/>
      <c r="AEC828" s="72"/>
      <c r="AED828" s="72"/>
      <c r="AEE828" s="72"/>
      <c r="AEF828" s="72"/>
      <c r="AEG828" s="72"/>
      <c r="AEH828" s="72"/>
      <c r="AEI828" s="72"/>
      <c r="AEJ828" s="72"/>
      <c r="AEK828" s="72"/>
      <c r="AEL828" s="72"/>
      <c r="AEM828" s="72"/>
      <c r="AEN828" s="72"/>
      <c r="AEO828" s="72"/>
      <c r="AEP828" s="72"/>
      <c r="AEQ828" s="72"/>
      <c r="AER828" s="72"/>
      <c r="AES828" s="72"/>
      <c r="AET828" s="72"/>
      <c r="AEU828" s="72"/>
      <c r="AEV828" s="72"/>
      <c r="AEW828" s="72"/>
      <c r="AEX828" s="72"/>
      <c r="AEY828" s="72"/>
      <c r="AEZ828" s="72"/>
      <c r="AFA828" s="72"/>
      <c r="AFB828" s="72"/>
      <c r="AFC828" s="72"/>
      <c r="AFD828" s="72"/>
      <c r="AFE828" s="72"/>
      <c r="AFF828" s="72"/>
      <c r="AFG828" s="72"/>
      <c r="AFH828" s="72"/>
      <c r="AFI828" s="72"/>
      <c r="AFJ828" s="72"/>
      <c r="AFK828" s="72"/>
      <c r="AFL828" s="72"/>
      <c r="AFM828" s="72"/>
      <c r="AFN828" s="72"/>
      <c r="AFO828" s="72"/>
      <c r="AFP828" s="72"/>
      <c r="AFQ828" s="72"/>
      <c r="AFR828" s="72"/>
      <c r="AFS828" s="72"/>
      <c r="AFT828" s="72"/>
      <c r="AFU828" s="72"/>
      <c r="AFV828" s="72"/>
      <c r="AFW828" s="72"/>
      <c r="AFX828" s="72"/>
      <c r="AFY828" s="72"/>
      <c r="AFZ828" s="72"/>
      <c r="AGA828" s="72"/>
      <c r="AGB828" s="72"/>
      <c r="AGC828" s="72"/>
      <c r="AGD828" s="72"/>
      <c r="AGE828" s="72"/>
      <c r="AGF828" s="72"/>
      <c r="AGG828" s="72"/>
      <c r="AGH828" s="72"/>
      <c r="AGI828" s="72"/>
      <c r="AGJ828" s="72"/>
      <c r="AGK828" s="72"/>
      <c r="AGL828" s="72"/>
      <c r="AGM828" s="72"/>
      <c r="AGN828" s="72"/>
      <c r="AGO828" s="72"/>
      <c r="AGP828" s="72"/>
      <c r="AGQ828" s="72"/>
      <c r="AGR828" s="72"/>
      <c r="AGS828" s="72"/>
      <c r="AGT828" s="72"/>
      <c r="AGU828" s="72"/>
      <c r="AGV828" s="72"/>
      <c r="AGW828" s="72"/>
      <c r="AGX828" s="72"/>
      <c r="AGY828" s="72"/>
      <c r="AGZ828" s="72"/>
      <c r="AHA828" s="72"/>
      <c r="AHB828" s="72"/>
      <c r="AHC828" s="72"/>
      <c r="AHD828" s="72"/>
      <c r="AHE828" s="72"/>
      <c r="AHF828" s="72"/>
      <c r="AHG828" s="72"/>
      <c r="AHH828" s="72"/>
      <c r="AHI828" s="72"/>
      <c r="AHJ828" s="72"/>
      <c r="AHK828" s="72"/>
      <c r="AHL828" s="72"/>
      <c r="AHM828" s="72"/>
      <c r="AHN828" s="72"/>
      <c r="AHO828" s="72"/>
      <c r="AHP828" s="72"/>
      <c r="AHQ828" s="72"/>
      <c r="AHR828" s="72"/>
      <c r="AHS828" s="72"/>
      <c r="AHT828" s="72"/>
      <c r="AHU828" s="72"/>
      <c r="AHV828" s="72"/>
      <c r="AHW828" s="72"/>
      <c r="AHX828" s="72"/>
      <c r="AHY828" s="72"/>
      <c r="AHZ828" s="72"/>
      <c r="AIA828" s="72"/>
      <c r="AIB828" s="72"/>
      <c r="AIC828" s="72"/>
      <c r="AID828" s="72"/>
      <c r="AIE828" s="72"/>
      <c r="AIF828" s="72"/>
      <c r="AIG828" s="72"/>
      <c r="AIH828" s="72"/>
      <c r="AII828" s="72"/>
      <c r="AIJ828" s="72"/>
      <c r="AIK828" s="72"/>
      <c r="AIL828" s="72"/>
      <c r="AIM828" s="72"/>
      <c r="AIN828" s="72"/>
      <c r="AIO828" s="72"/>
      <c r="AIP828" s="72"/>
      <c r="AIQ828" s="72"/>
      <c r="AIR828" s="72"/>
      <c r="AIS828" s="72"/>
      <c r="AIT828" s="72"/>
      <c r="AIU828" s="72"/>
      <c r="AIV828" s="72"/>
      <c r="AIW828" s="72"/>
      <c r="AIX828" s="72"/>
      <c r="AIY828" s="72"/>
      <c r="AIZ828" s="72"/>
      <c r="AJA828" s="72"/>
      <c r="AJB828" s="72"/>
      <c r="AJC828" s="72"/>
      <c r="AJD828" s="72"/>
      <c r="AJE828" s="72"/>
      <c r="AJF828" s="72"/>
      <c r="AJG828" s="72"/>
      <c r="AJH828" s="72"/>
      <c r="AJI828" s="72"/>
      <c r="AJJ828" s="72"/>
      <c r="AJK828" s="72"/>
      <c r="AJL828" s="72"/>
      <c r="AJM828" s="72"/>
      <c r="AJN828" s="72"/>
      <c r="AJO828" s="72"/>
      <c r="AJP828" s="72"/>
      <c r="AJQ828" s="72"/>
      <c r="AJR828" s="72"/>
      <c r="AJS828" s="72"/>
      <c r="AJT828" s="72"/>
      <c r="AJU828" s="72"/>
      <c r="AJV828" s="72"/>
      <c r="AJW828" s="72"/>
      <c r="AJX828" s="72"/>
      <c r="AJY828" s="72"/>
      <c r="AJZ828" s="72"/>
      <c r="AKA828" s="72"/>
      <c r="AKB828" s="72"/>
      <c r="AKC828" s="72"/>
      <c r="AKD828" s="72"/>
      <c r="AKE828" s="72"/>
      <c r="AKF828" s="72"/>
      <c r="AKG828" s="72"/>
      <c r="AKH828" s="72"/>
      <c r="AKI828" s="72"/>
      <c r="AKJ828" s="72"/>
      <c r="AKK828" s="72"/>
      <c r="AKL828" s="72"/>
      <c r="AKM828" s="72"/>
      <c r="AKN828" s="72"/>
      <c r="AKO828" s="72"/>
      <c r="AKP828" s="72"/>
      <c r="AKQ828" s="72"/>
      <c r="AKR828" s="72"/>
      <c r="AKS828" s="72"/>
      <c r="AKT828" s="72"/>
      <c r="AKU828" s="72"/>
      <c r="AKV828" s="72"/>
      <c r="AKW828" s="72"/>
      <c r="AKX828" s="72"/>
      <c r="AKY828" s="72"/>
      <c r="AKZ828" s="72"/>
      <c r="ALA828" s="72"/>
      <c r="ALB828" s="72"/>
      <c r="ALC828" s="72"/>
      <c r="ALD828" s="72"/>
      <c r="ALE828" s="72"/>
      <c r="ALF828" s="72"/>
      <c r="ALG828" s="72"/>
      <c r="ALH828" s="72"/>
      <c r="ALI828" s="72"/>
      <c r="ALJ828" s="72"/>
      <c r="ALK828" s="72"/>
      <c r="ALL828" s="72"/>
      <c r="ALM828" s="72"/>
      <c r="ALN828" s="72"/>
      <c r="ALO828" s="72"/>
      <c r="ALP828" s="72"/>
      <c r="ALQ828" s="72"/>
      <c r="ALR828" s="72"/>
      <c r="ALS828" s="72"/>
      <c r="ALT828" s="72"/>
      <c r="ALU828" s="72"/>
      <c r="ALV828" s="72"/>
      <c r="ALW828" s="72"/>
      <c r="ALX828" s="72"/>
      <c r="ALY828" s="72"/>
      <c r="ALZ828" s="72"/>
      <c r="AMA828" s="72"/>
      <c r="AMB828" s="72"/>
      <c r="AMC828" s="72"/>
      <c r="AMD828" s="72"/>
      <c r="AME828" s="72"/>
      <c r="AMF828" s="72"/>
      <c r="AMG828" s="72"/>
      <c r="AMH828" s="72"/>
      <c r="AMI828" s="72"/>
      <c r="AMJ828" s="72"/>
      <c r="AMK828" s="72"/>
      <c r="AML828" s="72"/>
      <c r="AMM828" s="72"/>
      <c r="AMN828" s="72"/>
      <c r="AMO828" s="72"/>
      <c r="AMP828" s="72"/>
      <c r="AMQ828" s="72"/>
      <c r="AMR828" s="72"/>
      <c r="AMS828" s="72"/>
      <c r="AMT828" s="72"/>
      <c r="AMU828" s="72"/>
      <c r="AMV828" s="72"/>
      <c r="AMW828" s="72"/>
      <c r="AMX828" s="72"/>
      <c r="AMY828" s="72"/>
      <c r="AMZ828" s="72"/>
      <c r="ANA828" s="72"/>
      <c r="ANB828" s="72"/>
      <c r="ANC828" s="72"/>
      <c r="AND828" s="72"/>
      <c r="ANE828" s="72"/>
      <c r="ANF828" s="72"/>
      <c r="ANG828" s="72"/>
      <c r="ANH828" s="72"/>
      <c r="ANI828" s="72"/>
      <c r="ANJ828" s="72"/>
      <c r="ANK828" s="72"/>
      <c r="ANL828" s="72"/>
      <c r="ANM828" s="72"/>
      <c r="ANN828" s="72"/>
      <c r="ANO828" s="72"/>
      <c r="ANP828" s="72"/>
      <c r="ANQ828" s="72"/>
      <c r="ANR828" s="72"/>
      <c r="ANS828" s="72"/>
      <c r="ANT828" s="72"/>
      <c r="ANU828" s="72"/>
      <c r="ANV828" s="72"/>
      <c r="ANW828" s="72"/>
      <c r="ANX828" s="72"/>
      <c r="ANY828" s="72"/>
      <c r="ANZ828" s="72"/>
      <c r="AOA828" s="72"/>
      <c r="AOB828" s="72"/>
      <c r="AOC828" s="72"/>
      <c r="AOD828" s="72"/>
      <c r="AOE828" s="72"/>
      <c r="AOF828" s="72"/>
      <c r="AOG828" s="72"/>
      <c r="AOH828" s="72"/>
      <c r="AOI828" s="72"/>
      <c r="AOJ828" s="72"/>
      <c r="AOK828" s="72"/>
      <c r="AOL828" s="72"/>
      <c r="AOM828" s="72"/>
      <c r="AON828" s="72"/>
      <c r="AOO828" s="72"/>
      <c r="AOP828" s="72"/>
      <c r="AOQ828" s="72"/>
      <c r="AOR828" s="72"/>
      <c r="AOS828" s="72"/>
      <c r="AOT828" s="72"/>
      <c r="AOU828" s="72"/>
      <c r="AOV828" s="72"/>
      <c r="AOW828" s="72"/>
      <c r="AOX828" s="72"/>
      <c r="AOY828" s="72"/>
      <c r="AOZ828" s="72"/>
      <c r="APA828" s="72"/>
      <c r="APB828" s="72"/>
      <c r="APC828" s="72"/>
      <c r="APD828" s="72"/>
      <c r="APE828" s="72"/>
      <c r="APF828" s="72"/>
      <c r="APG828" s="72"/>
      <c r="APH828" s="72"/>
      <c r="API828" s="72"/>
      <c r="APJ828" s="72"/>
      <c r="APK828" s="72"/>
      <c r="APL828" s="72"/>
      <c r="APM828" s="72"/>
      <c r="APN828" s="72"/>
      <c r="APO828" s="72"/>
      <c r="APP828" s="72"/>
      <c r="APQ828" s="72"/>
      <c r="APR828" s="72"/>
      <c r="APS828" s="72"/>
      <c r="APT828" s="72"/>
      <c r="APU828" s="72"/>
      <c r="APV828" s="72"/>
      <c r="APW828" s="72"/>
      <c r="APX828" s="72"/>
      <c r="APY828" s="72"/>
      <c r="APZ828" s="72"/>
      <c r="AQA828" s="72"/>
      <c r="AQB828" s="72"/>
      <c r="AQC828" s="72"/>
      <c r="AQD828" s="72"/>
      <c r="AQE828" s="72"/>
      <c r="AQF828" s="72"/>
      <c r="AQG828" s="72"/>
      <c r="AQH828" s="72"/>
      <c r="AQI828" s="72"/>
      <c r="AQJ828" s="72"/>
      <c r="AQK828" s="72"/>
      <c r="AQL828" s="72"/>
      <c r="AQM828" s="72"/>
      <c r="AQN828" s="72"/>
      <c r="AQO828" s="72"/>
      <c r="AQP828" s="72"/>
      <c r="AQQ828" s="72"/>
      <c r="AQR828" s="72"/>
      <c r="AQS828" s="72"/>
      <c r="AQT828" s="72"/>
      <c r="AQU828" s="72"/>
      <c r="AQV828" s="72"/>
      <c r="AQW828" s="72"/>
      <c r="AQX828" s="72"/>
      <c r="AQY828" s="72"/>
      <c r="AQZ828" s="72"/>
      <c r="ARA828" s="72"/>
      <c r="ARB828" s="72"/>
      <c r="ARC828" s="72"/>
      <c r="ARD828" s="72"/>
      <c r="ARE828" s="72"/>
      <c r="ARF828" s="72"/>
      <c r="ARG828" s="72"/>
      <c r="ARH828" s="72"/>
      <c r="ARI828" s="72"/>
      <c r="ARJ828" s="72"/>
      <c r="ARK828" s="72"/>
      <c r="ARL828" s="72"/>
      <c r="ARM828" s="72"/>
      <c r="ARN828" s="72"/>
      <c r="ARO828" s="72"/>
      <c r="ARP828" s="72"/>
      <c r="ARQ828" s="72"/>
      <c r="ARR828" s="72"/>
      <c r="ARS828" s="72"/>
      <c r="ART828" s="72"/>
      <c r="ARU828" s="72"/>
      <c r="ARV828" s="72"/>
      <c r="ARW828" s="72"/>
      <c r="ARX828" s="72"/>
      <c r="ARY828" s="72"/>
      <c r="ARZ828" s="72"/>
      <c r="ASA828" s="72"/>
      <c r="ASB828" s="72"/>
      <c r="ASC828" s="72"/>
      <c r="ASD828" s="72"/>
      <c r="ASE828" s="72"/>
      <c r="ASF828" s="72"/>
      <c r="ASG828" s="72"/>
      <c r="ASH828" s="72"/>
      <c r="ASI828" s="72"/>
      <c r="ASJ828" s="72"/>
      <c r="ASK828" s="72"/>
      <c r="ASL828" s="72"/>
      <c r="ASM828" s="72"/>
      <c r="ASN828" s="72"/>
      <c r="ASO828" s="72"/>
      <c r="ASP828" s="72"/>
      <c r="ASQ828" s="72"/>
      <c r="ASR828" s="72"/>
      <c r="ASS828" s="72"/>
      <c r="AST828" s="72"/>
      <c r="ASU828" s="72"/>
      <c r="ASV828" s="72"/>
      <c r="ASW828" s="72"/>
      <c r="ASX828" s="72"/>
      <c r="ASY828" s="72"/>
      <c r="ASZ828" s="72"/>
      <c r="ATA828" s="72"/>
      <c r="ATB828" s="72"/>
      <c r="ATC828" s="72"/>
      <c r="ATD828" s="72"/>
      <c r="ATE828" s="72"/>
      <c r="ATF828" s="72"/>
      <c r="ATG828" s="72"/>
      <c r="ATH828" s="72"/>
      <c r="ATI828" s="72"/>
      <c r="ATJ828" s="72"/>
      <c r="ATK828" s="72"/>
      <c r="ATL828" s="72"/>
      <c r="ATM828" s="72"/>
      <c r="ATN828" s="72"/>
      <c r="ATO828" s="72"/>
      <c r="ATP828" s="72"/>
      <c r="ATQ828" s="72"/>
      <c r="ATR828" s="72"/>
      <c r="ATS828" s="72"/>
      <c r="ATT828" s="72"/>
      <c r="ATU828" s="72"/>
      <c r="ATV828" s="72"/>
      <c r="ATW828" s="72"/>
      <c r="ATX828" s="72"/>
      <c r="ATY828" s="72"/>
      <c r="ATZ828" s="72"/>
      <c r="AUA828" s="72"/>
      <c r="AUB828" s="72"/>
      <c r="AUC828" s="72"/>
      <c r="AUD828" s="72"/>
      <c r="AUE828" s="72"/>
      <c r="AUF828" s="72"/>
      <c r="AUG828" s="72"/>
      <c r="AUH828" s="72"/>
      <c r="AUI828" s="72"/>
      <c r="AUJ828" s="72"/>
      <c r="AUK828" s="72"/>
      <c r="AUL828" s="72"/>
      <c r="AUM828" s="72"/>
      <c r="AUN828" s="72"/>
      <c r="AUO828" s="72"/>
      <c r="AUP828" s="72"/>
      <c r="AUQ828" s="72"/>
      <c r="AUR828" s="72"/>
      <c r="AUS828" s="72"/>
      <c r="AUT828" s="72"/>
      <c r="AUU828" s="72"/>
      <c r="AUV828" s="72"/>
      <c r="AUW828" s="72"/>
      <c r="AUX828" s="72"/>
      <c r="AUY828" s="72"/>
      <c r="AUZ828" s="72"/>
      <c r="AVA828" s="72"/>
      <c r="AVB828" s="72"/>
      <c r="AVC828" s="72"/>
      <c r="AVD828" s="72"/>
      <c r="AVE828" s="72"/>
      <c r="AVF828" s="72"/>
      <c r="AVG828" s="72"/>
      <c r="AVH828" s="72"/>
      <c r="AVI828" s="72"/>
      <c r="AVJ828" s="72"/>
      <c r="AVK828" s="72"/>
      <c r="AVL828" s="72"/>
      <c r="AVM828" s="72"/>
      <c r="AVN828" s="72"/>
      <c r="AVO828" s="72"/>
      <c r="AVP828" s="72"/>
      <c r="AVQ828" s="72"/>
      <c r="AVR828" s="72"/>
      <c r="AVS828" s="72"/>
      <c r="AVT828" s="72"/>
      <c r="AVU828" s="72"/>
      <c r="AVV828" s="72"/>
      <c r="AVW828" s="72"/>
      <c r="AVX828" s="72"/>
      <c r="AVY828" s="72"/>
      <c r="AVZ828" s="72"/>
      <c r="AWA828" s="72"/>
      <c r="AWB828" s="72"/>
      <c r="AWC828" s="72"/>
      <c r="AWD828" s="72"/>
      <c r="AWE828" s="72"/>
      <c r="AWF828" s="72"/>
      <c r="AWG828" s="72"/>
      <c r="AWH828" s="72"/>
      <c r="AWI828" s="72"/>
      <c r="AWJ828" s="72"/>
      <c r="AWK828" s="72"/>
      <c r="AWL828" s="72"/>
      <c r="AWM828" s="72"/>
      <c r="AWN828" s="72"/>
      <c r="AWO828" s="72"/>
      <c r="AWP828" s="72"/>
      <c r="AWQ828" s="72"/>
      <c r="AWR828" s="72"/>
      <c r="AWS828" s="72"/>
      <c r="AWT828" s="72"/>
      <c r="AWU828" s="72"/>
      <c r="AWV828" s="72"/>
      <c r="AWW828" s="72"/>
      <c r="AWX828" s="72"/>
      <c r="AWY828" s="72"/>
      <c r="AWZ828" s="72"/>
      <c r="AXA828" s="72"/>
      <c r="AXB828" s="72"/>
      <c r="AXC828" s="72"/>
      <c r="AXD828" s="72"/>
      <c r="AXE828" s="72"/>
      <c r="AXF828" s="72"/>
      <c r="AXG828" s="72"/>
      <c r="AXH828" s="72"/>
      <c r="AXI828" s="72"/>
      <c r="AXJ828" s="72"/>
      <c r="AXK828" s="72"/>
      <c r="AXL828" s="72"/>
      <c r="AXM828" s="72"/>
      <c r="AXN828" s="72"/>
      <c r="AXO828" s="72"/>
      <c r="AXP828" s="72"/>
      <c r="AXQ828" s="72"/>
      <c r="AXR828" s="72"/>
      <c r="AXS828" s="72"/>
      <c r="AXT828" s="72"/>
      <c r="AXU828" s="72"/>
      <c r="AXV828" s="72"/>
      <c r="AXW828" s="72"/>
      <c r="AXX828" s="72"/>
      <c r="AXY828" s="72"/>
      <c r="AXZ828" s="72"/>
      <c r="AYA828" s="72"/>
      <c r="AYB828" s="72"/>
      <c r="AYC828" s="72"/>
      <c r="AYD828" s="72"/>
      <c r="AYE828" s="72"/>
      <c r="AYF828" s="72"/>
      <c r="AYG828" s="72"/>
      <c r="AYH828" s="72"/>
      <c r="AYI828" s="72"/>
      <c r="AYJ828" s="72"/>
      <c r="AYK828" s="72"/>
      <c r="AYL828" s="72"/>
      <c r="AYM828" s="72"/>
      <c r="AYN828" s="72"/>
      <c r="AYO828" s="72"/>
      <c r="AYP828" s="72"/>
      <c r="AYQ828" s="72"/>
      <c r="AYR828" s="72"/>
      <c r="AYS828" s="72"/>
      <c r="AYT828" s="72"/>
      <c r="AYU828" s="72"/>
      <c r="AYV828" s="72"/>
      <c r="AYW828" s="72"/>
      <c r="AYX828" s="72"/>
      <c r="AYY828" s="72"/>
      <c r="AYZ828" s="72"/>
      <c r="AZA828" s="72"/>
      <c r="AZB828" s="72"/>
      <c r="AZC828" s="72"/>
      <c r="AZD828" s="72"/>
      <c r="AZE828" s="72"/>
      <c r="AZF828" s="72"/>
      <c r="AZG828" s="72"/>
      <c r="AZH828" s="72"/>
      <c r="AZI828" s="72"/>
      <c r="AZJ828" s="72"/>
      <c r="AZK828" s="72"/>
      <c r="AZL828" s="72"/>
      <c r="AZM828" s="72"/>
      <c r="AZN828" s="72"/>
      <c r="AZO828" s="72"/>
      <c r="AZP828" s="72"/>
      <c r="AZQ828" s="72"/>
      <c r="AZR828" s="72"/>
      <c r="AZS828" s="72"/>
      <c r="AZT828" s="72"/>
      <c r="AZU828" s="72"/>
      <c r="AZV828" s="72"/>
      <c r="AZW828" s="72"/>
      <c r="AZX828" s="72"/>
      <c r="AZY828" s="72"/>
      <c r="AZZ828" s="72"/>
      <c r="BAA828" s="72"/>
      <c r="BAB828" s="72"/>
      <c r="BAC828" s="72"/>
      <c r="BAD828" s="72"/>
      <c r="BAE828" s="72"/>
      <c r="BAF828" s="72"/>
      <c r="BAG828" s="72"/>
      <c r="BAH828" s="72"/>
      <c r="BAI828" s="72"/>
      <c r="BAJ828" s="72"/>
      <c r="BAK828" s="72"/>
      <c r="BAL828" s="72"/>
      <c r="BAM828" s="72"/>
      <c r="BAN828" s="72"/>
      <c r="BAO828" s="72"/>
      <c r="BAP828" s="72"/>
      <c r="BAQ828" s="72"/>
      <c r="BAR828" s="72"/>
      <c r="BAS828" s="72"/>
      <c r="BAT828" s="72"/>
      <c r="BAU828" s="72"/>
      <c r="BAV828" s="72"/>
      <c r="BAW828" s="72"/>
      <c r="BAX828" s="72"/>
      <c r="BAY828" s="72"/>
      <c r="BAZ828" s="72"/>
      <c r="BBA828" s="72"/>
      <c r="BBB828" s="72"/>
      <c r="BBC828" s="72"/>
      <c r="BBD828" s="72"/>
      <c r="BBE828" s="72"/>
      <c r="BBF828" s="72"/>
      <c r="BBG828" s="72"/>
      <c r="BBH828" s="72"/>
      <c r="BBI828" s="72"/>
      <c r="BBJ828" s="72"/>
      <c r="BBK828" s="72"/>
      <c r="BBL828" s="72"/>
      <c r="BBM828" s="72"/>
      <c r="BBN828" s="72"/>
      <c r="BBO828" s="72"/>
      <c r="BBP828" s="72"/>
      <c r="BBQ828" s="72"/>
      <c r="BBR828" s="72"/>
      <c r="BBS828" s="72"/>
      <c r="BBT828" s="72"/>
      <c r="BBU828" s="72"/>
      <c r="BBV828" s="72"/>
      <c r="BBW828" s="72"/>
      <c r="BBX828" s="72"/>
      <c r="BBY828" s="72"/>
      <c r="BBZ828" s="72"/>
      <c r="BCA828" s="72"/>
      <c r="BCB828" s="72"/>
      <c r="BCC828" s="72"/>
      <c r="BCD828" s="72"/>
      <c r="BCE828" s="72"/>
      <c r="BCF828" s="72"/>
      <c r="BCG828" s="72"/>
      <c r="BCH828" s="72"/>
      <c r="BCI828" s="72"/>
      <c r="BCJ828" s="72"/>
      <c r="BCK828" s="72"/>
      <c r="BCL828" s="72"/>
      <c r="BCM828" s="72"/>
      <c r="BCN828" s="72"/>
      <c r="BCO828" s="72"/>
      <c r="BCP828" s="72"/>
      <c r="BCQ828" s="72"/>
      <c r="BCR828" s="72"/>
      <c r="BCS828" s="72"/>
      <c r="BCT828" s="72"/>
      <c r="BCU828" s="72"/>
      <c r="BCV828" s="72"/>
      <c r="BCW828" s="72"/>
      <c r="BCX828" s="72"/>
      <c r="BCY828" s="72"/>
      <c r="BCZ828" s="72"/>
      <c r="BDA828" s="72"/>
      <c r="BDB828" s="72"/>
      <c r="BDC828" s="72"/>
      <c r="BDD828" s="72"/>
      <c r="BDE828" s="72"/>
      <c r="BDF828" s="72"/>
      <c r="BDG828" s="72"/>
      <c r="BDH828" s="72"/>
      <c r="BDI828" s="72"/>
      <c r="BDJ828" s="72"/>
      <c r="BDK828" s="72"/>
      <c r="BDL828" s="72"/>
      <c r="BDM828" s="72"/>
      <c r="BDN828" s="72"/>
      <c r="BDO828" s="72"/>
      <c r="BDP828" s="72"/>
      <c r="BDQ828" s="72"/>
      <c r="BDR828" s="72"/>
      <c r="BDS828" s="72"/>
      <c r="BDT828" s="72"/>
      <c r="BDU828" s="72"/>
      <c r="BDV828" s="72"/>
      <c r="BDW828" s="72"/>
      <c r="BDX828" s="72"/>
      <c r="BDY828" s="72"/>
      <c r="BDZ828" s="72"/>
      <c r="BEA828" s="72"/>
      <c r="BEB828" s="72"/>
      <c r="BEC828" s="72"/>
      <c r="BED828" s="72"/>
      <c r="BEE828" s="72"/>
      <c r="BEF828" s="72"/>
      <c r="BEG828" s="72"/>
      <c r="BEH828" s="72"/>
      <c r="BEI828" s="72"/>
      <c r="BEJ828" s="72"/>
      <c r="BEK828" s="72"/>
      <c r="BEL828" s="72"/>
      <c r="BEM828" s="72"/>
      <c r="BEN828" s="72"/>
      <c r="BEO828" s="72"/>
      <c r="BEP828" s="72"/>
      <c r="BEQ828" s="72"/>
      <c r="BER828" s="72"/>
      <c r="BES828" s="72"/>
      <c r="BET828" s="72"/>
      <c r="BEU828" s="72"/>
      <c r="BEV828" s="72"/>
      <c r="BEW828" s="72"/>
      <c r="BEX828" s="72"/>
      <c r="BEY828" s="72"/>
      <c r="BEZ828" s="72"/>
      <c r="BFA828" s="72"/>
      <c r="BFB828" s="72"/>
      <c r="BFC828" s="72"/>
      <c r="BFD828" s="72"/>
      <c r="BFE828" s="72"/>
      <c r="BFF828" s="72"/>
      <c r="BFG828" s="72"/>
      <c r="BFH828" s="72"/>
      <c r="BFI828" s="72"/>
      <c r="BFJ828" s="72"/>
      <c r="BFK828" s="72"/>
      <c r="BFL828" s="72"/>
      <c r="BFM828" s="72"/>
      <c r="BFN828" s="72"/>
      <c r="BFO828" s="72"/>
      <c r="BFP828" s="72"/>
      <c r="BFQ828" s="72"/>
      <c r="BFR828" s="72"/>
      <c r="BFS828" s="72"/>
      <c r="BFT828" s="72"/>
      <c r="BFU828" s="72"/>
      <c r="BFV828" s="72"/>
      <c r="BFW828" s="72"/>
      <c r="BFX828" s="72"/>
      <c r="BFY828" s="72"/>
      <c r="BFZ828" s="72"/>
      <c r="BGA828" s="72"/>
      <c r="BGB828" s="72"/>
      <c r="BGC828" s="72"/>
      <c r="BGD828" s="72"/>
      <c r="BGE828" s="72"/>
      <c r="BGF828" s="72"/>
      <c r="BGG828" s="72"/>
      <c r="BGH828" s="72"/>
      <c r="BGI828" s="72"/>
      <c r="BGJ828" s="72"/>
      <c r="BGK828" s="72"/>
      <c r="BGL828" s="72"/>
      <c r="BGM828" s="72"/>
      <c r="BGN828" s="72"/>
      <c r="BGO828" s="72"/>
      <c r="BGP828" s="72"/>
      <c r="BGQ828" s="72"/>
      <c r="BGR828" s="72"/>
      <c r="BGS828" s="72"/>
      <c r="BGT828" s="72"/>
      <c r="BGU828" s="72"/>
      <c r="BGV828" s="72"/>
      <c r="BGW828" s="72"/>
      <c r="BGX828" s="72"/>
      <c r="BGY828" s="72"/>
      <c r="BGZ828" s="72"/>
      <c r="BHA828" s="72"/>
      <c r="BHB828" s="72"/>
      <c r="BHC828" s="72"/>
      <c r="BHD828" s="72"/>
      <c r="BHE828" s="72"/>
      <c r="BHF828" s="72"/>
      <c r="BHG828" s="72"/>
      <c r="BHH828" s="72"/>
      <c r="BHI828" s="72"/>
      <c r="BHJ828" s="72"/>
      <c r="BHK828" s="72"/>
      <c r="BHL828" s="72"/>
      <c r="BHM828" s="72"/>
      <c r="BHN828" s="72"/>
      <c r="BHO828" s="72"/>
      <c r="BHP828" s="72"/>
      <c r="BHQ828" s="72"/>
      <c r="BHR828" s="72"/>
      <c r="BHS828" s="72"/>
      <c r="BHT828" s="72"/>
      <c r="BHU828" s="72"/>
      <c r="BHV828" s="72"/>
      <c r="BHW828" s="72"/>
      <c r="BHX828" s="72"/>
      <c r="BHY828" s="72"/>
      <c r="BHZ828" s="72"/>
      <c r="BIA828" s="72"/>
      <c r="BIB828" s="72"/>
      <c r="BIC828" s="72"/>
      <c r="BID828" s="72"/>
      <c r="BIE828" s="72"/>
      <c r="BIF828" s="72"/>
      <c r="BIG828" s="72"/>
      <c r="BIH828" s="72"/>
      <c r="BII828" s="72"/>
      <c r="BIJ828" s="72"/>
      <c r="BIK828" s="72"/>
      <c r="BIL828" s="72"/>
      <c r="BIM828" s="72"/>
      <c r="BIN828" s="72"/>
      <c r="BIO828" s="72"/>
      <c r="BIP828" s="72"/>
      <c r="BIQ828" s="72"/>
      <c r="BIR828" s="72"/>
      <c r="BIS828" s="72"/>
      <c r="BIT828" s="72"/>
      <c r="BIU828" s="72"/>
      <c r="BIV828" s="72"/>
      <c r="BIW828" s="72"/>
      <c r="BIX828" s="72"/>
      <c r="BIY828" s="72"/>
      <c r="BIZ828" s="72"/>
      <c r="BJA828" s="72"/>
      <c r="BJB828" s="72"/>
      <c r="BJC828" s="72"/>
      <c r="BJD828" s="72"/>
      <c r="BJE828" s="72"/>
      <c r="BJF828" s="72"/>
      <c r="BJG828" s="72"/>
      <c r="BJH828" s="72"/>
      <c r="BJI828" s="72"/>
      <c r="BJJ828" s="72"/>
      <c r="BJK828" s="72"/>
      <c r="BJL828" s="72"/>
      <c r="BJM828" s="72"/>
      <c r="BJN828" s="72"/>
      <c r="BJO828" s="72"/>
      <c r="BJP828" s="72"/>
      <c r="BJQ828" s="72"/>
      <c r="BJR828" s="72"/>
      <c r="BJS828" s="72"/>
      <c r="BJT828" s="72"/>
      <c r="BJU828" s="72"/>
      <c r="BJV828" s="72"/>
      <c r="BJW828" s="72"/>
      <c r="BJX828" s="72"/>
      <c r="BJY828" s="72"/>
      <c r="BJZ828" s="72"/>
      <c r="BKA828" s="72"/>
      <c r="BKB828" s="72"/>
      <c r="BKC828" s="72"/>
      <c r="BKD828" s="72"/>
      <c r="BKE828" s="72"/>
      <c r="BKF828" s="72"/>
      <c r="BKG828" s="72"/>
      <c r="BKH828" s="72"/>
      <c r="BKI828" s="72"/>
      <c r="BKJ828" s="72"/>
      <c r="BKK828" s="72"/>
      <c r="BKL828" s="72"/>
      <c r="BKM828" s="72"/>
      <c r="BKN828" s="72"/>
      <c r="BKO828" s="72"/>
      <c r="BKP828" s="72"/>
      <c r="BKQ828" s="72"/>
      <c r="BKR828" s="72"/>
      <c r="BKS828" s="72"/>
      <c r="BKT828" s="72"/>
      <c r="BKU828" s="72"/>
      <c r="BKV828" s="72"/>
      <c r="BKW828" s="72"/>
      <c r="BKX828" s="72"/>
      <c r="BKY828" s="72"/>
      <c r="BKZ828" s="72"/>
      <c r="BLA828" s="72"/>
      <c r="BLB828" s="72"/>
      <c r="BLC828" s="72"/>
      <c r="BLD828" s="72"/>
      <c r="BLE828" s="72"/>
      <c r="BLF828" s="72"/>
      <c r="BLG828" s="72"/>
      <c r="BLH828" s="72"/>
      <c r="BLI828" s="72"/>
      <c r="BLJ828" s="72"/>
      <c r="BLK828" s="72"/>
      <c r="BLL828" s="72"/>
      <c r="BLM828" s="72"/>
      <c r="BLN828" s="72"/>
      <c r="BLO828" s="72"/>
      <c r="BLP828" s="72"/>
      <c r="BLQ828" s="72"/>
      <c r="BLR828" s="72"/>
      <c r="BLS828" s="72"/>
      <c r="BLT828" s="72"/>
      <c r="BLU828" s="72"/>
      <c r="BLV828" s="72"/>
      <c r="BLW828" s="72"/>
      <c r="BLX828" s="72"/>
      <c r="BLY828" s="72"/>
      <c r="BLZ828" s="72"/>
      <c r="BMA828" s="72"/>
      <c r="BMB828" s="72"/>
      <c r="BMC828" s="72"/>
      <c r="BMD828" s="72"/>
      <c r="BME828" s="72"/>
      <c r="BMF828" s="72"/>
      <c r="BMG828" s="72"/>
      <c r="BMH828" s="72"/>
      <c r="BMI828" s="72"/>
      <c r="BMJ828" s="72"/>
      <c r="BMK828" s="72"/>
      <c r="BML828" s="72"/>
      <c r="BMM828" s="72"/>
      <c r="BMN828" s="72"/>
      <c r="BMO828" s="72"/>
      <c r="BMP828" s="72"/>
      <c r="BMQ828" s="72"/>
      <c r="BMR828" s="72"/>
      <c r="BMS828" s="72"/>
      <c r="BMT828" s="72"/>
      <c r="BMU828" s="72"/>
      <c r="BMV828" s="72"/>
      <c r="BMW828" s="72"/>
      <c r="BMX828" s="72"/>
      <c r="BMY828" s="72"/>
      <c r="BMZ828" s="72"/>
      <c r="BNA828" s="72"/>
      <c r="BNB828" s="72"/>
      <c r="BNC828" s="72"/>
      <c r="BND828" s="72"/>
      <c r="BNE828" s="72"/>
      <c r="BNF828" s="72"/>
      <c r="BNG828" s="72"/>
      <c r="BNH828" s="72"/>
      <c r="BNI828" s="72"/>
      <c r="BNJ828" s="72"/>
      <c r="BNK828" s="72"/>
      <c r="BNL828" s="72"/>
      <c r="BNM828" s="72"/>
      <c r="BNN828" s="72"/>
      <c r="BNO828" s="72"/>
      <c r="BNP828" s="72"/>
      <c r="BNQ828" s="72"/>
      <c r="BNR828" s="72"/>
      <c r="BNS828" s="72"/>
      <c r="BNT828" s="72"/>
      <c r="BNU828" s="72"/>
      <c r="BNV828" s="72"/>
      <c r="BNW828" s="72"/>
      <c r="BNX828" s="72"/>
      <c r="BNY828" s="72"/>
      <c r="BNZ828" s="72"/>
      <c r="BOA828" s="72"/>
      <c r="BOB828" s="72"/>
      <c r="BOC828" s="72"/>
      <c r="BOD828" s="72"/>
      <c r="BOE828" s="72"/>
      <c r="BOF828" s="72"/>
      <c r="BOG828" s="72"/>
      <c r="BOH828" s="72"/>
      <c r="BOI828" s="72"/>
      <c r="BOJ828" s="72"/>
      <c r="BOK828" s="72"/>
      <c r="BOL828" s="72"/>
      <c r="BOM828" s="72"/>
      <c r="BON828" s="72"/>
      <c r="BOO828" s="72"/>
      <c r="BOP828" s="72"/>
      <c r="BOQ828" s="72"/>
      <c r="BOR828" s="72"/>
      <c r="BOS828" s="72"/>
      <c r="BOT828" s="72"/>
      <c r="BOU828" s="72"/>
      <c r="BOV828" s="72"/>
      <c r="BOW828" s="72"/>
      <c r="BOX828" s="72"/>
      <c r="BOY828" s="72"/>
      <c r="BOZ828" s="72"/>
      <c r="BPA828" s="72"/>
      <c r="BPB828" s="72"/>
      <c r="BPC828" s="72"/>
      <c r="BPD828" s="72"/>
      <c r="BPE828" s="72"/>
      <c r="BPF828" s="72"/>
      <c r="BPG828" s="72"/>
      <c r="BPH828" s="72"/>
      <c r="BPI828" s="72"/>
      <c r="BPJ828" s="72"/>
      <c r="BPK828" s="72"/>
      <c r="BPL828" s="72"/>
      <c r="BPM828" s="72"/>
      <c r="BPN828" s="72"/>
      <c r="BPO828" s="72"/>
      <c r="BPP828" s="72"/>
      <c r="BPQ828" s="72"/>
      <c r="BPR828" s="72"/>
      <c r="BPS828" s="72"/>
      <c r="BPT828" s="72"/>
      <c r="BPU828" s="72"/>
      <c r="BPV828" s="72"/>
      <c r="BPW828" s="72"/>
      <c r="BPX828" s="72"/>
      <c r="BPY828" s="72"/>
      <c r="BPZ828" s="72"/>
      <c r="BQA828" s="72"/>
      <c r="BQB828" s="72"/>
      <c r="BQC828" s="72"/>
      <c r="BQD828" s="72"/>
      <c r="BQE828" s="72"/>
      <c r="BQF828" s="72"/>
      <c r="BQG828" s="72"/>
      <c r="BQH828" s="72"/>
      <c r="BQI828" s="72"/>
      <c r="BQJ828" s="72"/>
      <c r="BQK828" s="72"/>
      <c r="BQL828" s="72"/>
      <c r="BQM828" s="72"/>
      <c r="BQN828" s="72"/>
      <c r="BQO828" s="72"/>
      <c r="BQP828" s="72"/>
      <c r="BQQ828" s="72"/>
      <c r="BQR828" s="72"/>
      <c r="BQS828" s="72"/>
      <c r="BQT828" s="72"/>
      <c r="BQU828" s="72"/>
      <c r="BQV828" s="72"/>
      <c r="BQW828" s="72"/>
      <c r="BQX828" s="72"/>
      <c r="BQY828" s="72"/>
      <c r="BQZ828" s="72"/>
      <c r="BRA828" s="72"/>
      <c r="BRB828" s="72"/>
      <c r="BRC828" s="72"/>
      <c r="BRD828" s="72"/>
      <c r="BRE828" s="72"/>
      <c r="BRF828" s="72"/>
      <c r="BRG828" s="72"/>
      <c r="BRH828" s="72"/>
      <c r="BRI828" s="72"/>
      <c r="BRJ828" s="72"/>
      <c r="BRK828" s="72"/>
      <c r="BRL828" s="72"/>
      <c r="BRM828" s="72"/>
      <c r="BRN828" s="72"/>
      <c r="BRO828" s="72"/>
      <c r="BRP828" s="72"/>
      <c r="BRQ828" s="72"/>
      <c r="BRR828" s="72"/>
      <c r="BRS828" s="72"/>
      <c r="BRT828" s="72"/>
      <c r="BRU828" s="72"/>
      <c r="BRV828" s="72"/>
      <c r="BRW828" s="72"/>
      <c r="BRX828" s="72"/>
      <c r="BRY828" s="72"/>
      <c r="BRZ828" s="72"/>
      <c r="BSA828" s="72"/>
      <c r="BSB828" s="72"/>
      <c r="BSC828" s="72"/>
      <c r="BSD828" s="72"/>
      <c r="BSE828" s="72"/>
      <c r="BSF828" s="72"/>
      <c r="BSG828" s="72"/>
      <c r="BSH828" s="72"/>
      <c r="BSI828" s="72"/>
      <c r="BSJ828" s="72"/>
      <c r="BSK828" s="72"/>
      <c r="BSL828" s="72"/>
      <c r="BSM828" s="72"/>
      <c r="BSN828" s="72"/>
      <c r="BSO828" s="72"/>
      <c r="BSP828" s="72"/>
      <c r="BSQ828" s="72"/>
      <c r="BSR828" s="72"/>
      <c r="BSS828" s="72"/>
      <c r="BST828" s="72"/>
      <c r="BSU828" s="72"/>
      <c r="BSV828" s="72"/>
      <c r="BSW828" s="72"/>
      <c r="BSX828" s="72"/>
      <c r="BSY828" s="72"/>
      <c r="BSZ828" s="72"/>
      <c r="BTA828" s="72"/>
      <c r="BTB828" s="72"/>
      <c r="BTC828" s="72"/>
      <c r="BTD828" s="72"/>
      <c r="BTE828" s="72"/>
      <c r="BTF828" s="72"/>
      <c r="BTG828" s="72"/>
      <c r="BTH828" s="72"/>
      <c r="BTI828" s="72"/>
      <c r="BTJ828" s="72"/>
      <c r="BTK828" s="72"/>
      <c r="BTL828" s="72"/>
      <c r="BTM828" s="72"/>
      <c r="BTN828" s="72"/>
      <c r="BTO828" s="72"/>
      <c r="BTP828" s="72"/>
      <c r="BTQ828" s="72"/>
      <c r="BTR828" s="72"/>
      <c r="BTS828" s="72"/>
      <c r="BTT828" s="72"/>
      <c r="BTU828" s="72"/>
      <c r="BTV828" s="72"/>
      <c r="BTW828" s="72"/>
      <c r="BTX828" s="72"/>
      <c r="BTY828" s="72"/>
      <c r="BTZ828" s="72"/>
      <c r="BUA828" s="72"/>
      <c r="BUB828" s="72"/>
      <c r="BUC828" s="72"/>
      <c r="BUD828" s="72"/>
      <c r="BUE828" s="72"/>
      <c r="BUF828" s="72"/>
      <c r="BUG828" s="72"/>
      <c r="BUH828" s="72"/>
      <c r="BUI828" s="72"/>
      <c r="BUJ828" s="72"/>
      <c r="BUK828" s="72"/>
      <c r="BUL828" s="72"/>
      <c r="BUM828" s="72"/>
      <c r="BUN828" s="72"/>
      <c r="BUO828" s="72"/>
      <c r="BUP828" s="72"/>
      <c r="BUQ828" s="72"/>
      <c r="BUR828" s="72"/>
      <c r="BUS828" s="72"/>
      <c r="BUT828" s="72"/>
      <c r="BUU828" s="72"/>
      <c r="BUV828" s="72"/>
      <c r="BUW828" s="72"/>
      <c r="BUX828" s="72"/>
      <c r="BUY828" s="72"/>
      <c r="BUZ828" s="72"/>
      <c r="BVA828" s="72"/>
      <c r="BVB828" s="72"/>
      <c r="BVC828" s="72"/>
      <c r="BVD828" s="72"/>
      <c r="BVE828" s="72"/>
      <c r="BVF828" s="72"/>
      <c r="BVG828" s="72"/>
      <c r="BVH828" s="72"/>
      <c r="BVI828" s="72"/>
      <c r="BVJ828" s="72"/>
      <c r="BVK828" s="72"/>
      <c r="BVL828" s="72"/>
      <c r="BVM828" s="72"/>
      <c r="BVN828" s="72"/>
      <c r="BVO828" s="72"/>
      <c r="BVP828" s="72"/>
      <c r="BVQ828" s="72"/>
      <c r="BVR828" s="72"/>
      <c r="BVS828" s="72"/>
      <c r="BVT828" s="72"/>
      <c r="BVU828" s="72"/>
      <c r="BVV828" s="72"/>
      <c r="BVW828" s="72"/>
      <c r="BVX828" s="72"/>
      <c r="BVY828" s="72"/>
      <c r="BVZ828" s="72"/>
      <c r="BWA828" s="72"/>
      <c r="BWB828" s="72"/>
      <c r="BWC828" s="72"/>
      <c r="BWD828" s="72"/>
      <c r="BWE828" s="72"/>
      <c r="BWF828" s="72"/>
      <c r="BWG828" s="72"/>
      <c r="BWH828" s="72"/>
      <c r="BWI828" s="72"/>
      <c r="BWJ828" s="72"/>
      <c r="BWK828" s="72"/>
      <c r="BWL828" s="72"/>
      <c r="BWM828" s="72"/>
      <c r="BWN828" s="72"/>
      <c r="BWO828" s="72"/>
      <c r="BWP828" s="72"/>
      <c r="BWQ828" s="72"/>
      <c r="BWR828" s="72"/>
      <c r="BWS828" s="72"/>
      <c r="BWT828" s="72"/>
      <c r="BWU828" s="72"/>
      <c r="BWV828" s="72"/>
      <c r="BWW828" s="72"/>
      <c r="BWX828" s="72"/>
      <c r="BWY828" s="72"/>
      <c r="BWZ828" s="72"/>
      <c r="BXA828" s="72"/>
      <c r="BXB828" s="72"/>
      <c r="BXC828" s="72"/>
      <c r="BXD828" s="72"/>
      <c r="BXE828" s="72"/>
      <c r="BXF828" s="72"/>
      <c r="BXG828" s="72"/>
      <c r="BXH828" s="72"/>
      <c r="BXI828" s="72"/>
      <c r="BXJ828" s="72"/>
      <c r="BXK828" s="72"/>
      <c r="BXL828" s="72"/>
      <c r="BXM828" s="72"/>
      <c r="BXN828" s="72"/>
      <c r="BXO828" s="72"/>
      <c r="BXP828" s="72"/>
      <c r="BXQ828" s="72"/>
      <c r="BXR828" s="72"/>
      <c r="BXS828" s="72"/>
      <c r="BXT828" s="72"/>
      <c r="BXU828" s="72"/>
      <c r="BXV828" s="72"/>
      <c r="BXW828" s="72"/>
      <c r="BXX828" s="72"/>
      <c r="BXY828" s="72"/>
      <c r="BXZ828" s="72"/>
      <c r="BYA828" s="72"/>
      <c r="BYB828" s="72"/>
      <c r="BYC828" s="72"/>
      <c r="BYD828" s="72"/>
      <c r="BYE828" s="72"/>
      <c r="BYF828" s="72"/>
      <c r="BYG828" s="72"/>
      <c r="BYH828" s="72"/>
      <c r="BYI828" s="72"/>
      <c r="BYJ828" s="72"/>
      <c r="BYK828" s="72"/>
      <c r="BYL828" s="72"/>
      <c r="BYM828" s="72"/>
      <c r="BYN828" s="72"/>
      <c r="BYO828" s="72"/>
      <c r="BYP828" s="72"/>
      <c r="BYQ828" s="72"/>
      <c r="BYR828" s="72"/>
      <c r="BYS828" s="72"/>
      <c r="BYT828" s="72"/>
      <c r="BYU828" s="72"/>
      <c r="BYV828" s="72"/>
      <c r="BYW828" s="72"/>
      <c r="BYX828" s="72"/>
      <c r="BYY828" s="72"/>
      <c r="BYZ828" s="72"/>
      <c r="BZA828" s="72"/>
      <c r="BZB828" s="72"/>
      <c r="BZC828" s="72"/>
      <c r="BZD828" s="72"/>
      <c r="BZE828" s="72"/>
      <c r="BZF828" s="72"/>
      <c r="BZG828" s="72"/>
      <c r="BZH828" s="72"/>
      <c r="BZI828" s="72"/>
      <c r="BZJ828" s="72"/>
      <c r="BZK828" s="72"/>
      <c r="BZL828" s="72"/>
      <c r="BZM828" s="72"/>
      <c r="BZN828" s="72"/>
      <c r="BZO828" s="72"/>
      <c r="BZP828" s="72"/>
      <c r="BZQ828" s="72"/>
      <c r="BZR828" s="72"/>
      <c r="BZS828" s="72"/>
      <c r="BZT828" s="72"/>
      <c r="BZU828" s="72"/>
      <c r="BZV828" s="72"/>
      <c r="BZW828" s="72"/>
      <c r="BZX828" s="72"/>
      <c r="BZY828" s="72"/>
      <c r="BZZ828" s="72"/>
      <c r="CAA828" s="72"/>
      <c r="CAB828" s="72"/>
      <c r="CAC828" s="72"/>
      <c r="CAD828" s="72"/>
      <c r="CAE828" s="72"/>
      <c r="CAF828" s="72"/>
      <c r="CAG828" s="72"/>
      <c r="CAH828" s="72"/>
      <c r="CAI828" s="72"/>
      <c r="CAJ828" s="72"/>
      <c r="CAK828" s="72"/>
      <c r="CAL828" s="72"/>
      <c r="CAM828" s="72"/>
      <c r="CAN828" s="72"/>
      <c r="CAO828" s="72"/>
      <c r="CAP828" s="72"/>
      <c r="CAQ828" s="72"/>
      <c r="CAR828" s="72"/>
      <c r="CAS828" s="72"/>
      <c r="CAT828" s="72"/>
      <c r="CAU828" s="72"/>
      <c r="CAV828" s="72"/>
      <c r="CAW828" s="72"/>
      <c r="CAX828" s="72"/>
      <c r="CAY828" s="72"/>
      <c r="CAZ828" s="72"/>
      <c r="CBA828" s="72"/>
      <c r="CBB828" s="72"/>
      <c r="CBC828" s="72"/>
      <c r="CBD828" s="72"/>
      <c r="CBE828" s="72"/>
      <c r="CBF828" s="72"/>
      <c r="CBG828" s="72"/>
      <c r="CBH828" s="72"/>
      <c r="CBI828" s="72"/>
      <c r="CBJ828" s="72"/>
      <c r="CBK828" s="72"/>
      <c r="CBL828" s="72"/>
      <c r="CBM828" s="72"/>
      <c r="CBN828" s="72"/>
      <c r="CBO828" s="72"/>
      <c r="CBP828" s="72"/>
      <c r="CBQ828" s="72"/>
      <c r="CBR828" s="72"/>
      <c r="CBS828" s="72"/>
      <c r="CBT828" s="72"/>
      <c r="CBU828" s="72"/>
      <c r="CBV828" s="72"/>
      <c r="CBW828" s="72"/>
      <c r="CBX828" s="72"/>
      <c r="CBY828" s="72"/>
      <c r="CBZ828" s="72"/>
      <c r="CCA828" s="72"/>
      <c r="CCB828" s="72"/>
      <c r="CCC828" s="72"/>
      <c r="CCD828" s="72"/>
      <c r="CCE828" s="72"/>
      <c r="CCF828" s="72"/>
      <c r="CCG828" s="72"/>
      <c r="CCH828" s="72"/>
      <c r="CCI828" s="72"/>
      <c r="CCJ828" s="72"/>
      <c r="CCK828" s="72"/>
      <c r="CCL828" s="72"/>
      <c r="CCM828" s="72"/>
      <c r="CCN828" s="72"/>
      <c r="CCO828" s="72"/>
      <c r="CCP828" s="72"/>
      <c r="CCQ828" s="72"/>
      <c r="CCR828" s="72"/>
      <c r="CCS828" s="72"/>
      <c r="CCT828" s="72"/>
      <c r="CCU828" s="72"/>
      <c r="CCV828" s="72"/>
      <c r="CCW828" s="72"/>
      <c r="CCX828" s="72"/>
      <c r="CCY828" s="72"/>
      <c r="CCZ828" s="72"/>
      <c r="CDA828" s="72"/>
      <c r="CDB828" s="72"/>
      <c r="CDC828" s="72"/>
      <c r="CDD828" s="72"/>
      <c r="CDE828" s="72"/>
      <c r="CDF828" s="72"/>
      <c r="CDG828" s="72"/>
      <c r="CDH828" s="72"/>
      <c r="CDI828" s="72"/>
      <c r="CDJ828" s="72"/>
      <c r="CDK828" s="72"/>
      <c r="CDL828" s="72"/>
      <c r="CDM828" s="72"/>
      <c r="CDN828" s="72"/>
      <c r="CDO828" s="72"/>
      <c r="CDP828" s="72"/>
      <c r="CDQ828" s="72"/>
      <c r="CDR828" s="72"/>
      <c r="CDS828" s="72"/>
      <c r="CDT828" s="72"/>
      <c r="CDU828" s="72"/>
      <c r="CDV828" s="72"/>
      <c r="CDW828" s="72"/>
      <c r="CDX828" s="72"/>
      <c r="CDY828" s="72"/>
      <c r="CDZ828" s="72"/>
      <c r="CEA828" s="72"/>
      <c r="CEB828" s="72"/>
      <c r="CEC828" s="72"/>
      <c r="CED828" s="72"/>
      <c r="CEE828" s="72"/>
      <c r="CEF828" s="72"/>
      <c r="CEG828" s="72"/>
      <c r="CEH828" s="72"/>
      <c r="CEI828" s="72"/>
      <c r="CEJ828" s="72"/>
      <c r="CEK828" s="72"/>
      <c r="CEL828" s="72"/>
      <c r="CEM828" s="72"/>
      <c r="CEN828" s="72"/>
      <c r="CEO828" s="72"/>
      <c r="CEP828" s="72"/>
      <c r="CEQ828" s="72"/>
      <c r="CER828" s="72"/>
      <c r="CES828" s="72"/>
      <c r="CET828" s="72"/>
      <c r="CEU828" s="72"/>
      <c r="CEV828" s="72"/>
      <c r="CEW828" s="72"/>
      <c r="CEX828" s="72"/>
      <c r="CEY828" s="72"/>
      <c r="CEZ828" s="72"/>
      <c r="CFA828" s="72"/>
      <c r="CFB828" s="72"/>
      <c r="CFC828" s="72"/>
      <c r="CFD828" s="72"/>
      <c r="CFE828" s="72"/>
      <c r="CFF828" s="72"/>
      <c r="CFG828" s="72"/>
      <c r="CFH828" s="72"/>
      <c r="CFI828" s="72"/>
      <c r="CFJ828" s="72"/>
      <c r="CFK828" s="72"/>
      <c r="CFL828" s="72"/>
      <c r="CFM828" s="72"/>
      <c r="CFN828" s="72"/>
      <c r="CFO828" s="72"/>
      <c r="CFP828" s="72"/>
      <c r="CFQ828" s="72"/>
      <c r="CFR828" s="72"/>
      <c r="CFS828" s="72"/>
      <c r="CFT828" s="72"/>
      <c r="CFU828" s="72"/>
      <c r="CFV828" s="72"/>
      <c r="CFW828" s="72"/>
      <c r="CFX828" s="72"/>
      <c r="CFY828" s="72"/>
      <c r="CFZ828" s="72"/>
      <c r="CGA828" s="72"/>
      <c r="CGB828" s="72"/>
      <c r="CGC828" s="72"/>
      <c r="CGD828" s="72"/>
      <c r="CGE828" s="72"/>
      <c r="CGF828" s="72"/>
      <c r="CGG828" s="72"/>
      <c r="CGH828" s="72"/>
      <c r="CGI828" s="72"/>
      <c r="CGJ828" s="72"/>
      <c r="CGK828" s="72"/>
      <c r="CGL828" s="72"/>
      <c r="CGM828" s="72"/>
      <c r="CGN828" s="72"/>
      <c r="CGO828" s="72"/>
      <c r="CGP828" s="72"/>
      <c r="CGQ828" s="72"/>
      <c r="CGR828" s="72"/>
      <c r="CGS828" s="72"/>
      <c r="CGT828" s="72"/>
      <c r="CGU828" s="72"/>
      <c r="CGV828" s="72"/>
      <c r="CGW828" s="72"/>
      <c r="CGX828" s="72"/>
      <c r="CGY828" s="72"/>
      <c r="CGZ828" s="72"/>
      <c r="CHA828" s="72"/>
      <c r="CHB828" s="72"/>
      <c r="CHC828" s="72"/>
      <c r="CHD828" s="72"/>
      <c r="CHE828" s="72"/>
      <c r="CHF828" s="72"/>
      <c r="CHG828" s="72"/>
      <c r="CHH828" s="72"/>
      <c r="CHI828" s="72"/>
      <c r="CHJ828" s="72"/>
      <c r="CHK828" s="72"/>
      <c r="CHL828" s="72"/>
      <c r="CHM828" s="72"/>
      <c r="CHN828" s="72"/>
      <c r="CHO828" s="72"/>
      <c r="CHP828" s="72"/>
      <c r="CHQ828" s="72"/>
      <c r="CHR828" s="72"/>
      <c r="CHS828" s="72"/>
      <c r="CHT828" s="72"/>
      <c r="CHU828" s="72"/>
      <c r="CHV828" s="72"/>
      <c r="CHW828" s="72"/>
      <c r="CHX828" s="72"/>
      <c r="CHY828" s="72"/>
      <c r="CHZ828" s="72"/>
      <c r="CIA828" s="72"/>
      <c r="CIB828" s="72"/>
      <c r="CIC828" s="72"/>
      <c r="CID828" s="72"/>
      <c r="CIE828" s="72"/>
      <c r="CIF828" s="72"/>
      <c r="CIG828" s="72"/>
      <c r="CIH828" s="72"/>
      <c r="CII828" s="72"/>
      <c r="CIJ828" s="72"/>
      <c r="CIK828" s="72"/>
      <c r="CIL828" s="72"/>
      <c r="CIM828" s="72"/>
      <c r="CIN828" s="72"/>
      <c r="CIO828" s="72"/>
      <c r="CIP828" s="72"/>
      <c r="CIQ828" s="72"/>
      <c r="CIR828" s="72"/>
      <c r="CIS828" s="72"/>
      <c r="CIT828" s="72"/>
      <c r="CIU828" s="72"/>
      <c r="CIV828" s="72"/>
      <c r="CIW828" s="72"/>
      <c r="CIX828" s="72"/>
      <c r="CIY828" s="72"/>
      <c r="CIZ828" s="72"/>
      <c r="CJA828" s="72"/>
      <c r="CJB828" s="72"/>
      <c r="CJC828" s="72"/>
      <c r="CJD828" s="72"/>
      <c r="CJE828" s="72"/>
      <c r="CJF828" s="72"/>
      <c r="CJG828" s="72"/>
      <c r="CJH828" s="72"/>
      <c r="CJI828" s="72"/>
      <c r="CJJ828" s="72"/>
      <c r="CJK828" s="72"/>
      <c r="CJL828" s="72"/>
      <c r="CJM828" s="72"/>
      <c r="CJN828" s="72"/>
      <c r="CJO828" s="72"/>
      <c r="CJP828" s="72"/>
      <c r="CJQ828" s="72"/>
      <c r="CJR828" s="72"/>
      <c r="CJS828" s="72"/>
      <c r="CJT828" s="72"/>
      <c r="CJU828" s="72"/>
      <c r="CJV828" s="72"/>
      <c r="CJW828" s="72"/>
      <c r="CJX828" s="72"/>
      <c r="CJY828" s="72"/>
      <c r="CJZ828" s="72"/>
      <c r="CKA828" s="72"/>
      <c r="CKB828" s="72"/>
      <c r="CKC828" s="72"/>
      <c r="CKD828" s="72"/>
      <c r="CKE828" s="72"/>
      <c r="CKF828" s="72"/>
      <c r="CKG828" s="72"/>
      <c r="CKH828" s="72"/>
      <c r="CKI828" s="72"/>
      <c r="CKJ828" s="72"/>
      <c r="CKK828" s="72"/>
      <c r="CKL828" s="72"/>
      <c r="CKM828" s="72"/>
      <c r="CKN828" s="72"/>
      <c r="CKO828" s="72"/>
      <c r="CKP828" s="72"/>
      <c r="CKQ828" s="72"/>
      <c r="CKR828" s="72"/>
      <c r="CKS828" s="72"/>
      <c r="CKT828" s="72"/>
      <c r="CKU828" s="72"/>
      <c r="CKV828" s="72"/>
      <c r="CKW828" s="72"/>
      <c r="CKX828" s="72"/>
      <c r="CKY828" s="72"/>
      <c r="CKZ828" s="72"/>
      <c r="CLA828" s="72"/>
      <c r="CLB828" s="72"/>
      <c r="CLC828" s="72"/>
      <c r="CLD828" s="72"/>
      <c r="CLE828" s="72"/>
      <c r="CLF828" s="72"/>
      <c r="CLG828" s="72"/>
      <c r="CLH828" s="72"/>
      <c r="CLI828" s="72"/>
      <c r="CLJ828" s="72"/>
      <c r="CLK828" s="72"/>
      <c r="CLL828" s="72"/>
      <c r="CLM828" s="72"/>
      <c r="CLN828" s="72"/>
      <c r="CLO828" s="72"/>
      <c r="CLP828" s="72"/>
      <c r="CLQ828" s="72"/>
      <c r="CLR828" s="72"/>
      <c r="CLS828" s="72"/>
      <c r="CLT828" s="72"/>
      <c r="CLU828" s="72"/>
      <c r="CLV828" s="72"/>
      <c r="CLW828" s="72"/>
      <c r="CLX828" s="72"/>
      <c r="CLY828" s="72"/>
      <c r="CLZ828" s="72"/>
      <c r="CMA828" s="72"/>
      <c r="CMB828" s="72"/>
      <c r="CMC828" s="72"/>
      <c r="CMD828" s="72"/>
      <c r="CME828" s="72"/>
      <c r="CMF828" s="72"/>
      <c r="CMG828" s="72"/>
      <c r="CMH828" s="72"/>
      <c r="CMI828" s="72"/>
      <c r="CMJ828" s="72"/>
      <c r="CMK828" s="72"/>
      <c r="CML828" s="72"/>
      <c r="CMM828" s="72"/>
      <c r="CMN828" s="72"/>
      <c r="CMO828" s="72"/>
      <c r="CMP828" s="72"/>
      <c r="CMQ828" s="72"/>
      <c r="CMR828" s="72"/>
      <c r="CMS828" s="72"/>
      <c r="CMT828" s="72"/>
      <c r="CMU828" s="72"/>
      <c r="CMV828" s="72"/>
      <c r="CMW828" s="72"/>
      <c r="CMX828" s="72"/>
      <c r="CMY828" s="72"/>
      <c r="CMZ828" s="72"/>
      <c r="CNA828" s="72"/>
      <c r="CNB828" s="72"/>
      <c r="CNC828" s="72"/>
      <c r="CND828" s="72"/>
      <c r="CNE828" s="72"/>
      <c r="CNF828" s="72"/>
      <c r="CNG828" s="72"/>
      <c r="CNH828" s="72"/>
      <c r="CNI828" s="72"/>
      <c r="CNJ828" s="72"/>
      <c r="CNK828" s="72"/>
      <c r="CNL828" s="72"/>
      <c r="CNM828" s="72"/>
      <c r="CNN828" s="72"/>
      <c r="CNO828" s="72"/>
      <c r="CNP828" s="72"/>
      <c r="CNQ828" s="72"/>
      <c r="CNR828" s="72"/>
      <c r="CNS828" s="72"/>
      <c r="CNT828" s="72"/>
      <c r="CNU828" s="72"/>
      <c r="CNV828" s="72"/>
      <c r="CNW828" s="72"/>
      <c r="CNX828" s="72"/>
      <c r="CNY828" s="72"/>
      <c r="CNZ828" s="72"/>
      <c r="COA828" s="72"/>
      <c r="COB828" s="72"/>
      <c r="COC828" s="72"/>
      <c r="COD828" s="72"/>
      <c r="COE828" s="72"/>
      <c r="COF828" s="72"/>
      <c r="COG828" s="72"/>
      <c r="COH828" s="72"/>
      <c r="COI828" s="72"/>
      <c r="COJ828" s="72"/>
      <c r="COK828" s="72"/>
      <c r="COL828" s="72"/>
      <c r="COM828" s="72"/>
      <c r="CON828" s="72"/>
      <c r="COO828" s="72"/>
      <c r="COP828" s="72"/>
      <c r="COQ828" s="72"/>
      <c r="COR828" s="72"/>
      <c r="COS828" s="72"/>
      <c r="COT828" s="72"/>
      <c r="COU828" s="72"/>
      <c r="COV828" s="72"/>
      <c r="COW828" s="72"/>
      <c r="COX828" s="72"/>
      <c r="COY828" s="72"/>
      <c r="COZ828" s="72"/>
      <c r="CPA828" s="72"/>
      <c r="CPB828" s="72"/>
      <c r="CPC828" s="72"/>
      <c r="CPD828" s="72"/>
      <c r="CPE828" s="72"/>
      <c r="CPF828" s="72"/>
      <c r="CPG828" s="72"/>
      <c r="CPH828" s="72"/>
      <c r="CPI828" s="72"/>
      <c r="CPJ828" s="72"/>
      <c r="CPK828" s="72"/>
      <c r="CPL828" s="72"/>
      <c r="CPM828" s="72"/>
      <c r="CPN828" s="72"/>
      <c r="CPO828" s="72"/>
      <c r="CPP828" s="72"/>
      <c r="CPQ828" s="72"/>
      <c r="CPR828" s="72"/>
      <c r="CPS828" s="72"/>
      <c r="CPT828" s="72"/>
      <c r="CPU828" s="72"/>
      <c r="CPV828" s="72"/>
      <c r="CPW828" s="72"/>
      <c r="CPX828" s="72"/>
      <c r="CPY828" s="72"/>
      <c r="CPZ828" s="72"/>
      <c r="CQA828" s="72"/>
      <c r="CQB828" s="72"/>
      <c r="CQC828" s="72"/>
      <c r="CQD828" s="72"/>
      <c r="CQE828" s="72"/>
      <c r="CQF828" s="72"/>
      <c r="CQG828" s="72"/>
      <c r="CQH828" s="72"/>
      <c r="CQI828" s="72"/>
      <c r="CQJ828" s="72"/>
      <c r="CQK828" s="72"/>
      <c r="CQL828" s="72"/>
      <c r="CQM828" s="72"/>
      <c r="CQN828" s="72"/>
      <c r="CQO828" s="72"/>
      <c r="CQP828" s="72"/>
      <c r="CQQ828" s="72"/>
      <c r="CQR828" s="72"/>
      <c r="CQS828" s="72"/>
      <c r="CQT828" s="72"/>
      <c r="CQU828" s="72"/>
      <c r="CQV828" s="72"/>
      <c r="CQW828" s="72"/>
      <c r="CQX828" s="72"/>
      <c r="CQY828" s="72"/>
      <c r="CQZ828" s="72"/>
      <c r="CRA828" s="72"/>
      <c r="CRB828" s="72"/>
      <c r="CRC828" s="72"/>
      <c r="CRD828" s="72"/>
      <c r="CRE828" s="72"/>
      <c r="CRF828" s="72"/>
      <c r="CRG828" s="72"/>
      <c r="CRH828" s="72"/>
      <c r="CRI828" s="72"/>
      <c r="CRJ828" s="72"/>
      <c r="CRK828" s="72"/>
      <c r="CRL828" s="72"/>
      <c r="CRM828" s="72"/>
      <c r="CRN828" s="72"/>
      <c r="CRO828" s="72"/>
      <c r="CRP828" s="72"/>
      <c r="CRQ828" s="72"/>
      <c r="CRR828" s="72"/>
      <c r="CRS828" s="72"/>
      <c r="CRT828" s="72"/>
      <c r="CRU828" s="72"/>
      <c r="CRV828" s="72"/>
      <c r="CRW828" s="72"/>
      <c r="CRX828" s="72"/>
      <c r="CRY828" s="72"/>
      <c r="CRZ828" s="72"/>
      <c r="CSA828" s="72"/>
      <c r="CSB828" s="72"/>
      <c r="CSC828" s="72"/>
      <c r="CSD828" s="72"/>
      <c r="CSE828" s="72"/>
      <c r="CSF828" s="72"/>
      <c r="CSG828" s="72"/>
      <c r="CSH828" s="72"/>
      <c r="CSI828" s="72"/>
      <c r="CSJ828" s="72"/>
      <c r="CSK828" s="72"/>
      <c r="CSL828" s="72"/>
      <c r="CSM828" s="72"/>
      <c r="CSN828" s="72"/>
      <c r="CSO828" s="72"/>
      <c r="CSP828" s="72"/>
      <c r="CSQ828" s="72"/>
      <c r="CSR828" s="72"/>
      <c r="CSS828" s="72"/>
      <c r="CST828" s="72"/>
      <c r="CSU828" s="72"/>
      <c r="CSV828" s="72"/>
      <c r="CSW828" s="72"/>
      <c r="CSX828" s="72"/>
      <c r="CSY828" s="72"/>
      <c r="CSZ828" s="72"/>
      <c r="CTA828" s="72"/>
      <c r="CTB828" s="72"/>
      <c r="CTC828" s="72"/>
      <c r="CTD828" s="72"/>
      <c r="CTE828" s="72"/>
      <c r="CTF828" s="72"/>
      <c r="CTG828" s="72"/>
      <c r="CTH828" s="72"/>
      <c r="CTI828" s="72"/>
      <c r="CTJ828" s="72"/>
      <c r="CTK828" s="72"/>
      <c r="CTL828" s="72"/>
      <c r="CTM828" s="72"/>
      <c r="CTN828" s="72"/>
      <c r="CTO828" s="72"/>
      <c r="CTP828" s="72"/>
      <c r="CTQ828" s="72"/>
      <c r="CTR828" s="72"/>
      <c r="CTS828" s="72"/>
      <c r="CTT828" s="72"/>
      <c r="CTU828" s="72"/>
      <c r="CTV828" s="72"/>
      <c r="CTW828" s="72"/>
      <c r="CTX828" s="72"/>
      <c r="CTY828" s="72"/>
      <c r="CTZ828" s="72"/>
      <c r="CUA828" s="72"/>
      <c r="CUB828" s="72"/>
      <c r="CUC828" s="72"/>
      <c r="CUD828" s="72"/>
      <c r="CUE828" s="72"/>
      <c r="CUF828" s="72"/>
      <c r="CUG828" s="72"/>
      <c r="CUH828" s="72"/>
      <c r="CUI828" s="72"/>
      <c r="CUJ828" s="72"/>
      <c r="CUK828" s="72"/>
      <c r="CUL828" s="72"/>
      <c r="CUM828" s="72"/>
      <c r="CUN828" s="72"/>
      <c r="CUO828" s="72"/>
      <c r="CUP828" s="72"/>
      <c r="CUQ828" s="72"/>
      <c r="CUR828" s="72"/>
      <c r="CUS828" s="72"/>
      <c r="CUT828" s="72"/>
      <c r="CUU828" s="72"/>
      <c r="CUV828" s="72"/>
      <c r="CUW828" s="72"/>
      <c r="CUX828" s="72"/>
      <c r="CUY828" s="72"/>
      <c r="CUZ828" s="72"/>
      <c r="CVA828" s="72"/>
      <c r="CVB828" s="72"/>
      <c r="CVC828" s="72"/>
      <c r="CVD828" s="72"/>
      <c r="CVE828" s="72"/>
      <c r="CVF828" s="72"/>
      <c r="CVG828" s="72"/>
      <c r="CVH828" s="72"/>
      <c r="CVI828" s="72"/>
      <c r="CVJ828" s="72"/>
      <c r="CVK828" s="72"/>
      <c r="CVL828" s="72"/>
      <c r="CVM828" s="72"/>
      <c r="CVN828" s="72"/>
      <c r="CVO828" s="72"/>
      <c r="CVP828" s="72"/>
      <c r="CVQ828" s="72"/>
      <c r="CVR828" s="72"/>
      <c r="CVS828" s="72"/>
      <c r="CVT828" s="72"/>
      <c r="CVU828" s="72"/>
      <c r="CVV828" s="72"/>
      <c r="CVW828" s="72"/>
      <c r="CVX828" s="72"/>
      <c r="CVY828" s="72"/>
      <c r="CVZ828" s="72"/>
      <c r="CWA828" s="72"/>
      <c r="CWB828" s="72"/>
      <c r="CWC828" s="72"/>
      <c r="CWD828" s="72"/>
      <c r="CWE828" s="72"/>
      <c r="CWF828" s="72"/>
      <c r="CWG828" s="72"/>
      <c r="CWH828" s="72"/>
      <c r="CWI828" s="72"/>
      <c r="CWJ828" s="72"/>
      <c r="CWK828" s="72"/>
      <c r="CWL828" s="72"/>
      <c r="CWM828" s="72"/>
      <c r="CWN828" s="72"/>
      <c r="CWO828" s="72"/>
      <c r="CWP828" s="72"/>
      <c r="CWQ828" s="72"/>
      <c r="CWR828" s="72"/>
      <c r="CWS828" s="72"/>
      <c r="CWT828" s="72"/>
      <c r="CWU828" s="72"/>
      <c r="CWV828" s="72"/>
      <c r="CWW828" s="72"/>
      <c r="CWX828" s="72"/>
      <c r="CWY828" s="72"/>
      <c r="CWZ828" s="72"/>
      <c r="CXA828" s="72"/>
      <c r="CXB828" s="72"/>
      <c r="CXC828" s="72"/>
      <c r="CXD828" s="72"/>
      <c r="CXE828" s="72"/>
      <c r="CXF828" s="72"/>
      <c r="CXG828" s="72"/>
      <c r="CXH828" s="72"/>
      <c r="CXI828" s="72"/>
      <c r="CXJ828" s="72"/>
      <c r="CXK828" s="72"/>
      <c r="CXL828" s="72"/>
      <c r="CXM828" s="72"/>
      <c r="CXN828" s="72"/>
      <c r="CXO828" s="72"/>
      <c r="CXP828" s="72"/>
      <c r="CXQ828" s="72"/>
      <c r="CXR828" s="72"/>
      <c r="CXS828" s="72"/>
      <c r="CXT828" s="72"/>
      <c r="CXU828" s="72"/>
      <c r="CXV828" s="72"/>
      <c r="CXW828" s="72"/>
      <c r="CXX828" s="72"/>
      <c r="CXY828" s="72"/>
      <c r="CXZ828" s="72"/>
      <c r="CYA828" s="72"/>
      <c r="CYB828" s="72"/>
      <c r="CYC828" s="72"/>
      <c r="CYD828" s="72"/>
      <c r="CYE828" s="72"/>
      <c r="CYF828" s="72"/>
      <c r="CYG828" s="72"/>
      <c r="CYH828" s="72"/>
      <c r="CYI828" s="72"/>
      <c r="CYJ828" s="72"/>
      <c r="CYK828" s="72"/>
      <c r="CYL828" s="72"/>
      <c r="CYM828" s="72"/>
      <c r="CYN828" s="72"/>
      <c r="CYO828" s="72"/>
      <c r="CYP828" s="72"/>
      <c r="CYQ828" s="72"/>
      <c r="CYR828" s="72"/>
      <c r="CYS828" s="72"/>
      <c r="CYT828" s="72"/>
      <c r="CYU828" s="72"/>
      <c r="CYV828" s="72"/>
      <c r="CYW828" s="72"/>
      <c r="CYX828" s="72"/>
      <c r="CYY828" s="72"/>
      <c r="CYZ828" s="72"/>
      <c r="CZA828" s="72"/>
      <c r="CZB828" s="72"/>
      <c r="CZC828" s="72"/>
      <c r="CZD828" s="72"/>
      <c r="CZE828" s="72"/>
      <c r="CZF828" s="72"/>
      <c r="CZG828" s="72"/>
      <c r="CZH828" s="72"/>
      <c r="CZI828" s="72"/>
      <c r="CZJ828" s="72"/>
      <c r="CZK828" s="72"/>
      <c r="CZL828" s="72"/>
      <c r="CZM828" s="72"/>
      <c r="CZN828" s="72"/>
      <c r="CZO828" s="72"/>
      <c r="CZP828" s="72"/>
      <c r="CZQ828" s="72"/>
      <c r="CZR828" s="72"/>
      <c r="CZS828" s="72"/>
      <c r="CZT828" s="72"/>
      <c r="CZU828" s="72"/>
      <c r="CZV828" s="72"/>
      <c r="CZW828" s="72"/>
      <c r="CZX828" s="72"/>
      <c r="CZY828" s="72"/>
      <c r="CZZ828" s="72"/>
      <c r="DAA828" s="72"/>
      <c r="DAB828" s="72"/>
      <c r="DAC828" s="72"/>
      <c r="DAD828" s="72"/>
      <c r="DAE828" s="72"/>
      <c r="DAF828" s="72"/>
      <c r="DAG828" s="72"/>
      <c r="DAH828" s="72"/>
      <c r="DAI828" s="72"/>
      <c r="DAJ828" s="72"/>
      <c r="DAK828" s="72"/>
      <c r="DAL828" s="72"/>
      <c r="DAM828" s="72"/>
      <c r="DAN828" s="72"/>
      <c r="DAO828" s="72"/>
      <c r="DAP828" s="72"/>
      <c r="DAQ828" s="72"/>
      <c r="DAR828" s="72"/>
      <c r="DAS828" s="72"/>
      <c r="DAT828" s="72"/>
      <c r="DAU828" s="72"/>
      <c r="DAV828" s="72"/>
      <c r="DAW828" s="72"/>
      <c r="DAX828" s="72"/>
      <c r="DAY828" s="72"/>
      <c r="DAZ828" s="72"/>
      <c r="DBA828" s="72"/>
      <c r="DBB828" s="72"/>
      <c r="DBC828" s="72"/>
      <c r="DBD828" s="72"/>
      <c r="DBE828" s="72"/>
      <c r="DBF828" s="72"/>
      <c r="DBG828" s="72"/>
      <c r="DBH828" s="72"/>
      <c r="DBI828" s="72"/>
      <c r="DBJ828" s="72"/>
      <c r="DBK828" s="72"/>
      <c r="DBL828" s="72"/>
      <c r="DBM828" s="72"/>
      <c r="DBN828" s="72"/>
      <c r="DBO828" s="72"/>
      <c r="DBP828" s="72"/>
      <c r="DBQ828" s="72"/>
      <c r="DBR828" s="72"/>
      <c r="DBS828" s="72"/>
      <c r="DBT828" s="72"/>
      <c r="DBU828" s="72"/>
      <c r="DBV828" s="72"/>
      <c r="DBW828" s="72"/>
      <c r="DBX828" s="72"/>
      <c r="DBY828" s="72"/>
      <c r="DBZ828" s="72"/>
      <c r="DCA828" s="72"/>
      <c r="DCB828" s="72"/>
      <c r="DCC828" s="72"/>
      <c r="DCD828" s="72"/>
      <c r="DCE828" s="72"/>
      <c r="DCF828" s="72"/>
      <c r="DCG828" s="72"/>
      <c r="DCH828" s="72"/>
      <c r="DCI828" s="72"/>
      <c r="DCJ828" s="72"/>
      <c r="DCK828" s="72"/>
      <c r="DCL828" s="72"/>
      <c r="DCM828" s="72"/>
      <c r="DCN828" s="72"/>
      <c r="DCO828" s="72"/>
      <c r="DCP828" s="72"/>
      <c r="DCQ828" s="72"/>
      <c r="DCR828" s="72"/>
      <c r="DCS828" s="72"/>
      <c r="DCT828" s="72"/>
      <c r="DCU828" s="72"/>
      <c r="DCV828" s="72"/>
      <c r="DCW828" s="72"/>
      <c r="DCX828" s="72"/>
      <c r="DCY828" s="72"/>
      <c r="DCZ828" s="72"/>
      <c r="DDA828" s="72"/>
      <c r="DDB828" s="72"/>
      <c r="DDC828" s="72"/>
      <c r="DDD828" s="72"/>
      <c r="DDE828" s="72"/>
      <c r="DDF828" s="72"/>
      <c r="DDG828" s="72"/>
      <c r="DDH828" s="72"/>
      <c r="DDI828" s="72"/>
      <c r="DDJ828" s="72"/>
      <c r="DDK828" s="72"/>
      <c r="DDL828" s="72"/>
      <c r="DDM828" s="72"/>
      <c r="DDN828" s="72"/>
      <c r="DDO828" s="72"/>
      <c r="DDP828" s="72"/>
      <c r="DDQ828" s="72"/>
      <c r="DDR828" s="72"/>
      <c r="DDS828" s="72"/>
      <c r="DDT828" s="72"/>
      <c r="DDU828" s="72"/>
      <c r="DDV828" s="72"/>
      <c r="DDW828" s="72"/>
      <c r="DDX828" s="72"/>
      <c r="DDY828" s="72"/>
      <c r="DDZ828" s="72"/>
      <c r="DEA828" s="72"/>
      <c r="DEB828" s="72"/>
      <c r="DEC828" s="72"/>
      <c r="DED828" s="72"/>
      <c r="DEE828" s="72"/>
      <c r="DEF828" s="72"/>
      <c r="DEG828" s="72"/>
      <c r="DEH828" s="72"/>
      <c r="DEI828" s="72"/>
      <c r="DEJ828" s="72"/>
      <c r="DEK828" s="72"/>
      <c r="DEL828" s="72"/>
      <c r="DEM828" s="72"/>
      <c r="DEN828" s="72"/>
      <c r="DEO828" s="72"/>
      <c r="DEP828" s="72"/>
      <c r="DEQ828" s="72"/>
      <c r="DER828" s="72"/>
      <c r="DES828" s="72"/>
      <c r="DET828" s="72"/>
      <c r="DEU828" s="72"/>
      <c r="DEV828" s="72"/>
      <c r="DEW828" s="72"/>
      <c r="DEX828" s="72"/>
      <c r="DEY828" s="72"/>
      <c r="DEZ828" s="72"/>
      <c r="DFA828" s="72"/>
      <c r="DFB828" s="72"/>
      <c r="DFC828" s="72"/>
      <c r="DFD828" s="72"/>
      <c r="DFE828" s="72"/>
      <c r="DFF828" s="72"/>
      <c r="DFG828" s="72"/>
      <c r="DFH828" s="72"/>
      <c r="DFI828" s="72"/>
      <c r="DFJ828" s="72"/>
      <c r="DFK828" s="72"/>
      <c r="DFL828" s="72"/>
      <c r="DFM828" s="72"/>
      <c r="DFN828" s="72"/>
      <c r="DFO828" s="72"/>
      <c r="DFP828" s="72"/>
      <c r="DFQ828" s="72"/>
      <c r="DFR828" s="72"/>
      <c r="DFS828" s="72"/>
      <c r="DFT828" s="72"/>
      <c r="DFU828" s="72"/>
      <c r="DFV828" s="72"/>
      <c r="DFW828" s="72"/>
      <c r="DFX828" s="72"/>
      <c r="DFY828" s="72"/>
      <c r="DFZ828" s="72"/>
      <c r="DGA828" s="72"/>
      <c r="DGB828" s="72"/>
      <c r="DGC828" s="72"/>
      <c r="DGD828" s="72"/>
      <c r="DGE828" s="72"/>
      <c r="DGF828" s="72"/>
      <c r="DGG828" s="72"/>
      <c r="DGH828" s="72"/>
      <c r="DGI828" s="72"/>
      <c r="DGJ828" s="72"/>
      <c r="DGK828" s="72"/>
      <c r="DGL828" s="72"/>
      <c r="DGM828" s="72"/>
      <c r="DGN828" s="72"/>
      <c r="DGO828" s="72"/>
      <c r="DGP828" s="72"/>
      <c r="DGQ828" s="72"/>
      <c r="DGR828" s="72"/>
      <c r="DGS828" s="72"/>
      <c r="DGT828" s="72"/>
      <c r="DGU828" s="72"/>
      <c r="DGV828" s="72"/>
      <c r="DGW828" s="72"/>
      <c r="DGX828" s="72"/>
      <c r="DGY828" s="72"/>
      <c r="DGZ828" s="72"/>
      <c r="DHA828" s="72"/>
      <c r="DHB828" s="72"/>
      <c r="DHC828" s="72"/>
      <c r="DHD828" s="72"/>
      <c r="DHE828" s="72"/>
      <c r="DHF828" s="72"/>
      <c r="DHG828" s="72"/>
      <c r="DHH828" s="72"/>
      <c r="DHI828" s="72"/>
      <c r="DHJ828" s="72"/>
      <c r="DHK828" s="72"/>
      <c r="DHL828" s="72"/>
      <c r="DHM828" s="72"/>
      <c r="DHN828" s="72"/>
      <c r="DHO828" s="72"/>
      <c r="DHP828" s="72"/>
      <c r="DHQ828" s="72"/>
      <c r="DHR828" s="72"/>
      <c r="DHS828" s="72"/>
      <c r="DHT828" s="72"/>
      <c r="DHU828" s="72"/>
      <c r="DHV828" s="72"/>
      <c r="DHW828" s="72"/>
      <c r="DHX828" s="72"/>
      <c r="DHY828" s="72"/>
      <c r="DHZ828" s="72"/>
      <c r="DIA828" s="72"/>
      <c r="DIB828" s="72"/>
      <c r="DIC828" s="72"/>
      <c r="DID828" s="72"/>
      <c r="DIE828" s="72"/>
      <c r="DIF828" s="72"/>
      <c r="DIG828" s="72"/>
      <c r="DIH828" s="72"/>
      <c r="DII828" s="72"/>
      <c r="DIJ828" s="72"/>
      <c r="DIK828" s="72"/>
      <c r="DIL828" s="72"/>
      <c r="DIM828" s="72"/>
      <c r="DIN828" s="72"/>
      <c r="DIO828" s="72"/>
      <c r="DIP828" s="72"/>
      <c r="DIQ828" s="72"/>
      <c r="DIR828" s="72"/>
      <c r="DIS828" s="72"/>
      <c r="DIT828" s="72"/>
      <c r="DIU828" s="72"/>
      <c r="DIV828" s="72"/>
      <c r="DIW828" s="72"/>
      <c r="DIX828" s="72"/>
      <c r="DIY828" s="72"/>
      <c r="DIZ828" s="72"/>
      <c r="DJA828" s="72"/>
      <c r="DJB828" s="72"/>
      <c r="DJC828" s="72"/>
      <c r="DJD828" s="72"/>
      <c r="DJE828" s="72"/>
      <c r="DJF828" s="72"/>
      <c r="DJG828" s="72"/>
      <c r="DJH828" s="72"/>
      <c r="DJI828" s="72"/>
      <c r="DJJ828" s="72"/>
      <c r="DJK828" s="72"/>
      <c r="DJL828" s="72"/>
      <c r="DJM828" s="72"/>
      <c r="DJN828" s="72"/>
      <c r="DJO828" s="72"/>
      <c r="DJP828" s="72"/>
      <c r="DJQ828" s="72"/>
      <c r="DJR828" s="72"/>
      <c r="DJS828" s="72"/>
      <c r="DJT828" s="72"/>
      <c r="DJU828" s="72"/>
      <c r="DJV828" s="72"/>
      <c r="DJW828" s="72"/>
      <c r="DJX828" s="72"/>
      <c r="DJY828" s="72"/>
      <c r="DJZ828" s="72"/>
      <c r="DKA828" s="72"/>
      <c r="DKB828" s="72"/>
      <c r="DKC828" s="72"/>
      <c r="DKD828" s="72"/>
      <c r="DKE828" s="72"/>
      <c r="DKF828" s="72"/>
      <c r="DKG828" s="72"/>
      <c r="DKH828" s="72"/>
      <c r="DKI828" s="72"/>
      <c r="DKJ828" s="72"/>
      <c r="DKK828" s="72"/>
      <c r="DKL828" s="72"/>
      <c r="DKM828" s="72"/>
      <c r="DKN828" s="72"/>
      <c r="DKO828" s="72"/>
      <c r="DKP828" s="72"/>
      <c r="DKQ828" s="72"/>
      <c r="DKR828" s="72"/>
      <c r="DKS828" s="72"/>
      <c r="DKT828" s="72"/>
      <c r="DKU828" s="72"/>
      <c r="DKV828" s="72"/>
      <c r="DKW828" s="72"/>
      <c r="DKX828" s="72"/>
      <c r="DKY828" s="72"/>
      <c r="DKZ828" s="72"/>
      <c r="DLA828" s="72"/>
      <c r="DLB828" s="72"/>
      <c r="DLC828" s="72"/>
      <c r="DLD828" s="72"/>
      <c r="DLE828" s="72"/>
      <c r="DLF828" s="72"/>
      <c r="DLG828" s="72"/>
      <c r="DLH828" s="72"/>
      <c r="DLI828" s="72"/>
      <c r="DLJ828" s="72"/>
      <c r="DLK828" s="72"/>
      <c r="DLL828" s="72"/>
      <c r="DLM828" s="72"/>
      <c r="DLN828" s="72"/>
      <c r="DLO828" s="72"/>
      <c r="DLP828" s="72"/>
      <c r="DLQ828" s="72"/>
      <c r="DLR828" s="72"/>
      <c r="DLS828" s="72"/>
      <c r="DLT828" s="72"/>
      <c r="DLU828" s="72"/>
      <c r="DLV828" s="72"/>
      <c r="DLW828" s="72"/>
      <c r="DLX828" s="72"/>
      <c r="DLY828" s="72"/>
      <c r="DLZ828" s="72"/>
      <c r="DMA828" s="72"/>
      <c r="DMB828" s="72"/>
      <c r="DMC828" s="72"/>
      <c r="DMD828" s="72"/>
      <c r="DME828" s="72"/>
      <c r="DMF828" s="72"/>
      <c r="DMG828" s="72"/>
      <c r="DMH828" s="72"/>
      <c r="DMI828" s="72"/>
      <c r="DMJ828" s="72"/>
      <c r="DMK828" s="72"/>
      <c r="DML828" s="72"/>
      <c r="DMM828" s="72"/>
      <c r="DMN828" s="72"/>
      <c r="DMO828" s="72"/>
      <c r="DMP828" s="72"/>
      <c r="DMQ828" s="72"/>
      <c r="DMR828" s="72"/>
      <c r="DMS828" s="72"/>
      <c r="DMT828" s="72"/>
      <c r="DMU828" s="72"/>
      <c r="DMV828" s="72"/>
      <c r="DMW828" s="72"/>
      <c r="DMX828" s="72"/>
      <c r="DMY828" s="72"/>
      <c r="DMZ828" s="72"/>
      <c r="DNA828" s="72"/>
      <c r="DNB828" s="72"/>
      <c r="DNC828" s="72"/>
      <c r="DND828" s="72"/>
      <c r="DNE828" s="72"/>
      <c r="DNF828" s="72"/>
      <c r="DNG828" s="72"/>
      <c r="DNH828" s="72"/>
      <c r="DNI828" s="72"/>
      <c r="DNJ828" s="72"/>
      <c r="DNK828" s="72"/>
      <c r="DNL828" s="72"/>
      <c r="DNM828" s="72"/>
      <c r="DNN828" s="72"/>
      <c r="DNO828" s="72"/>
      <c r="DNP828" s="72"/>
      <c r="DNQ828" s="72"/>
      <c r="DNR828" s="72"/>
      <c r="DNS828" s="72"/>
      <c r="DNT828" s="72"/>
      <c r="DNU828" s="72"/>
      <c r="DNV828" s="72"/>
      <c r="DNW828" s="72"/>
      <c r="DNX828" s="72"/>
      <c r="DNY828" s="72"/>
      <c r="DNZ828" s="72"/>
      <c r="DOA828" s="72"/>
      <c r="DOB828" s="72"/>
      <c r="DOC828" s="72"/>
      <c r="DOD828" s="72"/>
      <c r="DOE828" s="72"/>
      <c r="DOF828" s="72"/>
      <c r="DOG828" s="72"/>
      <c r="DOH828" s="72"/>
      <c r="DOI828" s="72"/>
      <c r="DOJ828" s="72"/>
      <c r="DOK828" s="72"/>
      <c r="DOL828" s="72"/>
      <c r="DOM828" s="72"/>
      <c r="DON828" s="72"/>
      <c r="DOO828" s="72"/>
      <c r="DOP828" s="72"/>
      <c r="DOQ828" s="72"/>
      <c r="DOR828" s="72"/>
      <c r="DOS828" s="72"/>
      <c r="DOT828" s="72"/>
      <c r="DOU828" s="72"/>
      <c r="DOV828" s="72"/>
      <c r="DOW828" s="72"/>
      <c r="DOX828" s="72"/>
      <c r="DOY828" s="72"/>
      <c r="DOZ828" s="72"/>
      <c r="DPA828" s="72"/>
      <c r="DPB828" s="72"/>
      <c r="DPC828" s="72"/>
      <c r="DPD828" s="72"/>
      <c r="DPE828" s="72"/>
      <c r="DPF828" s="72"/>
      <c r="DPG828" s="72"/>
      <c r="DPH828" s="72"/>
      <c r="DPI828" s="72"/>
      <c r="DPJ828" s="72"/>
      <c r="DPK828" s="72"/>
      <c r="DPL828" s="72"/>
      <c r="DPM828" s="72"/>
      <c r="DPN828" s="72"/>
      <c r="DPO828" s="72"/>
      <c r="DPP828" s="72"/>
      <c r="DPQ828" s="72"/>
      <c r="DPR828" s="72"/>
      <c r="DPS828" s="72"/>
      <c r="DPT828" s="72"/>
      <c r="DPU828" s="72"/>
      <c r="DPV828" s="72"/>
      <c r="DPW828" s="72"/>
      <c r="DPX828" s="72"/>
      <c r="DPY828" s="72"/>
      <c r="DPZ828" s="72"/>
      <c r="DQA828" s="72"/>
      <c r="DQB828" s="72"/>
      <c r="DQC828" s="72"/>
      <c r="DQD828" s="72"/>
      <c r="DQE828" s="72"/>
      <c r="DQF828" s="72"/>
      <c r="DQG828" s="72"/>
      <c r="DQH828" s="72"/>
      <c r="DQI828" s="72"/>
      <c r="DQJ828" s="72"/>
      <c r="DQK828" s="72"/>
      <c r="DQL828" s="72"/>
      <c r="DQM828" s="72"/>
      <c r="DQN828" s="72"/>
      <c r="DQO828" s="72"/>
      <c r="DQP828" s="72"/>
      <c r="DQQ828" s="72"/>
      <c r="DQR828" s="72"/>
      <c r="DQS828" s="72"/>
      <c r="DQT828" s="72"/>
      <c r="DQU828" s="72"/>
      <c r="DQV828" s="72"/>
      <c r="DQW828" s="72"/>
      <c r="DQX828" s="72"/>
      <c r="DQY828" s="72"/>
      <c r="DQZ828" s="72"/>
      <c r="DRA828" s="72"/>
      <c r="DRB828" s="72"/>
      <c r="DRC828" s="72"/>
      <c r="DRD828" s="72"/>
      <c r="DRE828" s="72"/>
      <c r="DRF828" s="72"/>
      <c r="DRG828" s="72"/>
      <c r="DRH828" s="72"/>
      <c r="DRI828" s="72"/>
      <c r="DRJ828" s="72"/>
      <c r="DRK828" s="72"/>
      <c r="DRL828" s="72"/>
      <c r="DRM828" s="72"/>
      <c r="DRN828" s="72"/>
      <c r="DRO828" s="72"/>
      <c r="DRP828" s="72"/>
      <c r="DRQ828" s="72"/>
      <c r="DRR828" s="72"/>
      <c r="DRS828" s="72"/>
      <c r="DRT828" s="72"/>
      <c r="DRU828" s="72"/>
      <c r="DRV828" s="72"/>
      <c r="DRW828" s="72"/>
      <c r="DRX828" s="72"/>
      <c r="DRY828" s="72"/>
      <c r="DRZ828" s="72"/>
      <c r="DSA828" s="72"/>
      <c r="DSB828" s="72"/>
      <c r="DSC828" s="72"/>
      <c r="DSD828" s="72"/>
      <c r="DSE828" s="72"/>
      <c r="DSF828" s="72"/>
      <c r="DSG828" s="72"/>
      <c r="DSH828" s="72"/>
      <c r="DSI828" s="72"/>
      <c r="DSJ828" s="72"/>
      <c r="DSK828" s="72"/>
      <c r="DSL828" s="72"/>
      <c r="DSM828" s="72"/>
      <c r="DSN828" s="72"/>
      <c r="DSO828" s="72"/>
      <c r="DSP828" s="72"/>
      <c r="DSQ828" s="72"/>
      <c r="DSR828" s="72"/>
      <c r="DSS828" s="72"/>
      <c r="DST828" s="72"/>
      <c r="DSU828" s="72"/>
      <c r="DSV828" s="72"/>
      <c r="DSW828" s="72"/>
      <c r="DSX828" s="72"/>
      <c r="DSY828" s="72"/>
      <c r="DSZ828" s="72"/>
      <c r="DTA828" s="72"/>
      <c r="DTB828" s="72"/>
      <c r="DTC828" s="72"/>
      <c r="DTD828" s="72"/>
      <c r="DTE828" s="72"/>
      <c r="DTF828" s="72"/>
      <c r="DTG828" s="72"/>
      <c r="DTH828" s="72"/>
      <c r="DTI828" s="72"/>
      <c r="DTJ828" s="72"/>
      <c r="DTK828" s="72"/>
      <c r="DTL828" s="72"/>
      <c r="DTM828" s="72"/>
      <c r="DTN828" s="72"/>
      <c r="DTO828" s="72"/>
      <c r="DTP828" s="72"/>
      <c r="DTQ828" s="72"/>
      <c r="DTR828" s="72"/>
      <c r="DTS828" s="72"/>
      <c r="DTT828" s="72"/>
      <c r="DTU828" s="72"/>
      <c r="DTV828" s="72"/>
      <c r="DTW828" s="72"/>
      <c r="DTX828" s="72"/>
      <c r="DTY828" s="72"/>
      <c r="DTZ828" s="72"/>
      <c r="DUA828" s="72"/>
      <c r="DUB828" s="72"/>
      <c r="DUC828" s="72"/>
      <c r="DUD828" s="72"/>
      <c r="DUE828" s="72"/>
      <c r="DUF828" s="72"/>
      <c r="DUG828" s="72"/>
      <c r="DUH828" s="72"/>
      <c r="DUI828" s="72"/>
      <c r="DUJ828" s="72"/>
      <c r="DUK828" s="72"/>
      <c r="DUL828" s="72"/>
      <c r="DUM828" s="72"/>
      <c r="DUN828" s="72"/>
      <c r="DUO828" s="72"/>
      <c r="DUP828" s="72"/>
      <c r="DUQ828" s="72"/>
      <c r="DUR828" s="72"/>
      <c r="DUS828" s="72"/>
      <c r="DUT828" s="72"/>
      <c r="DUU828" s="72"/>
      <c r="DUV828" s="72"/>
      <c r="DUW828" s="72"/>
      <c r="DUX828" s="72"/>
      <c r="DUY828" s="72"/>
      <c r="DUZ828" s="72"/>
      <c r="DVA828" s="72"/>
      <c r="DVB828" s="72"/>
      <c r="DVC828" s="72"/>
      <c r="DVD828" s="72"/>
      <c r="DVE828" s="72"/>
      <c r="DVF828" s="72"/>
      <c r="DVG828" s="72"/>
      <c r="DVH828" s="72"/>
      <c r="DVI828" s="72"/>
      <c r="DVJ828" s="72"/>
      <c r="DVK828" s="72"/>
      <c r="DVL828" s="72"/>
      <c r="DVM828" s="72"/>
      <c r="DVN828" s="72"/>
      <c r="DVO828" s="72"/>
      <c r="DVP828" s="72"/>
      <c r="DVQ828" s="72"/>
      <c r="DVR828" s="72"/>
      <c r="DVS828" s="72"/>
      <c r="DVT828" s="72"/>
      <c r="DVU828" s="72"/>
      <c r="DVV828" s="72"/>
      <c r="DVW828" s="72"/>
      <c r="DVX828" s="72"/>
      <c r="DVY828" s="72"/>
      <c r="DVZ828" s="72"/>
      <c r="DWA828" s="72"/>
      <c r="DWB828" s="72"/>
      <c r="DWC828" s="72"/>
      <c r="DWD828" s="72"/>
      <c r="DWE828" s="72"/>
      <c r="DWF828" s="72"/>
      <c r="DWG828" s="72"/>
      <c r="DWH828" s="72"/>
      <c r="DWI828" s="72"/>
      <c r="DWJ828" s="72"/>
      <c r="DWK828" s="72"/>
      <c r="DWL828" s="72"/>
      <c r="DWM828" s="72"/>
      <c r="DWN828" s="72"/>
      <c r="DWO828" s="72"/>
      <c r="DWP828" s="72"/>
      <c r="DWQ828" s="72"/>
      <c r="DWR828" s="72"/>
      <c r="DWS828" s="72"/>
      <c r="DWT828" s="72"/>
      <c r="DWU828" s="72"/>
      <c r="DWV828" s="72"/>
      <c r="DWW828" s="72"/>
      <c r="DWX828" s="72"/>
      <c r="DWY828" s="72"/>
      <c r="DWZ828" s="72"/>
      <c r="DXA828" s="72"/>
      <c r="DXB828" s="72"/>
      <c r="DXC828" s="72"/>
      <c r="DXD828" s="72"/>
      <c r="DXE828" s="72"/>
      <c r="DXF828" s="72"/>
      <c r="DXG828" s="72"/>
      <c r="DXH828" s="72"/>
      <c r="DXI828" s="72"/>
      <c r="DXJ828" s="72"/>
      <c r="DXK828" s="72"/>
      <c r="DXL828" s="72"/>
      <c r="DXM828" s="72"/>
      <c r="DXN828" s="72"/>
      <c r="DXO828" s="72"/>
      <c r="DXP828" s="72"/>
      <c r="DXQ828" s="72"/>
      <c r="DXR828" s="72"/>
      <c r="DXS828" s="72"/>
      <c r="DXT828" s="72"/>
      <c r="DXU828" s="72"/>
      <c r="DXV828" s="72"/>
      <c r="DXW828" s="72"/>
      <c r="DXX828" s="72"/>
      <c r="DXY828" s="72"/>
      <c r="DXZ828" s="72"/>
      <c r="DYA828" s="72"/>
      <c r="DYB828" s="72"/>
      <c r="DYC828" s="72"/>
      <c r="DYD828" s="72"/>
      <c r="DYE828" s="72"/>
      <c r="DYF828" s="72"/>
      <c r="DYG828" s="72"/>
      <c r="DYH828" s="72"/>
      <c r="DYI828" s="72"/>
      <c r="DYJ828" s="72"/>
      <c r="DYK828" s="72"/>
      <c r="DYL828" s="72"/>
      <c r="DYM828" s="72"/>
      <c r="DYN828" s="72"/>
      <c r="DYO828" s="72"/>
      <c r="DYP828" s="72"/>
      <c r="DYQ828" s="72"/>
      <c r="DYR828" s="72"/>
      <c r="DYS828" s="72"/>
      <c r="DYT828" s="72"/>
      <c r="DYU828" s="72"/>
      <c r="DYV828" s="72"/>
      <c r="DYW828" s="72"/>
      <c r="DYX828" s="72"/>
      <c r="DYY828" s="72"/>
      <c r="DYZ828" s="72"/>
      <c r="DZA828" s="72"/>
      <c r="DZB828" s="72"/>
      <c r="DZC828" s="72"/>
      <c r="DZD828" s="72"/>
      <c r="DZE828" s="72"/>
      <c r="DZF828" s="72"/>
      <c r="DZG828" s="72"/>
      <c r="DZH828" s="72"/>
      <c r="DZI828" s="72"/>
      <c r="DZJ828" s="72"/>
      <c r="DZK828" s="72"/>
      <c r="DZL828" s="72"/>
      <c r="DZM828" s="72"/>
      <c r="DZN828" s="72"/>
      <c r="DZO828" s="72"/>
      <c r="DZP828" s="72"/>
      <c r="DZQ828" s="72"/>
      <c r="DZR828" s="72"/>
      <c r="DZS828" s="72"/>
      <c r="DZT828" s="72"/>
      <c r="DZU828" s="72"/>
      <c r="DZV828" s="72"/>
      <c r="DZW828" s="72"/>
      <c r="DZX828" s="72"/>
      <c r="DZY828" s="72"/>
      <c r="DZZ828" s="72"/>
      <c r="EAA828" s="72"/>
      <c r="EAB828" s="72"/>
      <c r="EAC828" s="72"/>
      <c r="EAD828" s="72"/>
      <c r="EAE828" s="72"/>
      <c r="EAF828" s="72"/>
      <c r="EAG828" s="72"/>
      <c r="EAH828" s="72"/>
      <c r="EAI828" s="72"/>
      <c r="EAJ828" s="72"/>
      <c r="EAK828" s="72"/>
      <c r="EAL828" s="72"/>
      <c r="EAM828" s="72"/>
      <c r="EAN828" s="72"/>
      <c r="EAO828" s="72"/>
      <c r="EAP828" s="72"/>
      <c r="EAQ828" s="72"/>
      <c r="EAR828" s="72"/>
      <c r="EAS828" s="72"/>
      <c r="EAT828" s="72"/>
      <c r="EAU828" s="72"/>
      <c r="EAV828" s="72"/>
      <c r="EAW828" s="72"/>
      <c r="EAX828" s="72"/>
      <c r="EAY828" s="72"/>
      <c r="EAZ828" s="72"/>
      <c r="EBA828" s="72"/>
      <c r="EBB828" s="72"/>
      <c r="EBC828" s="72"/>
      <c r="EBD828" s="72"/>
      <c r="EBE828" s="72"/>
      <c r="EBF828" s="72"/>
      <c r="EBG828" s="72"/>
      <c r="EBH828" s="72"/>
      <c r="EBI828" s="72"/>
      <c r="EBJ828" s="72"/>
      <c r="EBK828" s="72"/>
      <c r="EBL828" s="72"/>
      <c r="EBM828" s="72"/>
      <c r="EBN828" s="72"/>
      <c r="EBO828" s="72"/>
      <c r="EBP828" s="72"/>
      <c r="EBQ828" s="72"/>
      <c r="EBR828" s="72"/>
      <c r="EBS828" s="72"/>
      <c r="EBT828" s="72"/>
      <c r="EBU828" s="72"/>
      <c r="EBV828" s="72"/>
      <c r="EBW828" s="72"/>
      <c r="EBX828" s="72"/>
      <c r="EBY828" s="72"/>
      <c r="EBZ828" s="72"/>
      <c r="ECA828" s="72"/>
      <c r="ECB828" s="72"/>
      <c r="ECC828" s="72"/>
      <c r="ECD828" s="72"/>
      <c r="ECE828" s="72"/>
      <c r="ECF828" s="72"/>
      <c r="ECG828" s="72"/>
      <c r="ECH828" s="72"/>
      <c r="ECI828" s="72"/>
      <c r="ECJ828" s="72"/>
      <c r="ECK828" s="72"/>
      <c r="ECL828" s="72"/>
      <c r="ECM828" s="72"/>
      <c r="ECN828" s="72"/>
      <c r="ECO828" s="72"/>
      <c r="ECP828" s="72"/>
      <c r="ECQ828" s="72"/>
      <c r="ECR828" s="72"/>
      <c r="ECS828" s="72"/>
      <c r="ECT828" s="72"/>
      <c r="ECU828" s="72"/>
      <c r="ECV828" s="72"/>
      <c r="ECW828" s="72"/>
      <c r="ECX828" s="72"/>
      <c r="ECY828" s="72"/>
      <c r="ECZ828" s="72"/>
      <c r="EDA828" s="72"/>
      <c r="EDB828" s="72"/>
      <c r="EDC828" s="72"/>
      <c r="EDD828" s="72"/>
      <c r="EDE828" s="72"/>
      <c r="EDF828" s="72"/>
      <c r="EDG828" s="72"/>
      <c r="EDH828" s="72"/>
      <c r="EDI828" s="72"/>
      <c r="EDJ828" s="72"/>
      <c r="EDK828" s="72"/>
      <c r="EDL828" s="72"/>
      <c r="EDM828" s="72"/>
      <c r="EDN828" s="72"/>
      <c r="EDO828" s="72"/>
      <c r="EDP828" s="72"/>
      <c r="EDQ828" s="72"/>
      <c r="EDR828" s="72"/>
      <c r="EDS828" s="72"/>
      <c r="EDT828" s="72"/>
      <c r="EDU828" s="72"/>
      <c r="EDV828" s="72"/>
      <c r="EDW828" s="72"/>
      <c r="EDX828" s="72"/>
      <c r="EDY828" s="72"/>
      <c r="EDZ828" s="72"/>
      <c r="EEA828" s="72"/>
      <c r="EEB828" s="72"/>
      <c r="EEC828" s="72"/>
      <c r="EED828" s="72"/>
      <c r="EEE828" s="72"/>
      <c r="EEF828" s="72"/>
      <c r="EEG828" s="72"/>
      <c r="EEH828" s="72"/>
      <c r="EEI828" s="72"/>
      <c r="EEJ828" s="72"/>
      <c r="EEK828" s="72"/>
      <c r="EEL828" s="72"/>
      <c r="EEM828" s="72"/>
      <c r="EEN828" s="72"/>
      <c r="EEO828" s="72"/>
      <c r="EEP828" s="72"/>
      <c r="EEQ828" s="72"/>
      <c r="EER828" s="72"/>
      <c r="EES828" s="72"/>
      <c r="EET828" s="72"/>
      <c r="EEU828" s="72"/>
      <c r="EEV828" s="72"/>
      <c r="EEW828" s="72"/>
      <c r="EEX828" s="72"/>
      <c r="EEY828" s="72"/>
      <c r="EEZ828" s="72"/>
      <c r="EFA828" s="72"/>
      <c r="EFB828" s="72"/>
      <c r="EFC828" s="72"/>
      <c r="EFD828" s="72"/>
      <c r="EFE828" s="72"/>
      <c r="EFF828" s="72"/>
      <c r="EFG828" s="72"/>
      <c r="EFH828" s="72"/>
      <c r="EFI828" s="72"/>
      <c r="EFJ828" s="72"/>
      <c r="EFK828" s="72"/>
      <c r="EFL828" s="72"/>
      <c r="EFM828" s="72"/>
      <c r="EFN828" s="72"/>
      <c r="EFO828" s="72"/>
      <c r="EFP828" s="72"/>
      <c r="EFQ828" s="72"/>
      <c r="EFR828" s="72"/>
      <c r="EFS828" s="72"/>
      <c r="EFT828" s="72"/>
      <c r="EFU828" s="72"/>
      <c r="EFV828" s="72"/>
      <c r="EFW828" s="72"/>
      <c r="EFX828" s="72"/>
      <c r="EFY828" s="72"/>
      <c r="EFZ828" s="72"/>
      <c r="EGA828" s="72"/>
      <c r="EGB828" s="72"/>
      <c r="EGC828" s="72"/>
      <c r="EGD828" s="72"/>
      <c r="EGE828" s="72"/>
      <c r="EGF828" s="72"/>
      <c r="EGG828" s="72"/>
      <c r="EGH828" s="72"/>
      <c r="EGI828" s="72"/>
      <c r="EGJ828" s="72"/>
      <c r="EGK828" s="72"/>
      <c r="EGL828" s="72"/>
      <c r="EGM828" s="72"/>
      <c r="EGN828" s="72"/>
      <c r="EGO828" s="72"/>
      <c r="EGP828" s="72"/>
      <c r="EGQ828" s="72"/>
      <c r="EGR828" s="72"/>
      <c r="EGS828" s="72"/>
      <c r="EGT828" s="72"/>
      <c r="EGU828" s="72"/>
      <c r="EGV828" s="72"/>
      <c r="EGW828" s="72"/>
      <c r="EGX828" s="72"/>
      <c r="EGY828" s="72"/>
      <c r="EGZ828" s="72"/>
      <c r="EHA828" s="72"/>
      <c r="EHB828" s="72"/>
      <c r="EHC828" s="72"/>
      <c r="EHD828" s="72"/>
      <c r="EHE828" s="72"/>
      <c r="EHF828" s="72"/>
      <c r="EHG828" s="72"/>
      <c r="EHH828" s="72"/>
      <c r="EHI828" s="72"/>
      <c r="EHJ828" s="72"/>
      <c r="EHK828" s="72"/>
      <c r="EHL828" s="72"/>
      <c r="EHM828" s="72"/>
      <c r="EHN828" s="72"/>
      <c r="EHO828" s="72"/>
      <c r="EHP828" s="72"/>
      <c r="EHQ828" s="72"/>
      <c r="EHR828" s="72"/>
      <c r="EHS828" s="72"/>
      <c r="EHT828" s="72"/>
      <c r="EHU828" s="72"/>
      <c r="EHV828" s="72"/>
      <c r="EHW828" s="72"/>
      <c r="EHX828" s="72"/>
      <c r="EHY828" s="72"/>
      <c r="EHZ828" s="72"/>
      <c r="EIA828" s="72"/>
      <c r="EIB828" s="72"/>
      <c r="EIC828" s="72"/>
      <c r="EID828" s="72"/>
      <c r="EIE828" s="72"/>
      <c r="EIF828" s="72"/>
      <c r="EIG828" s="72"/>
      <c r="EIH828" s="72"/>
      <c r="EII828" s="72"/>
      <c r="EIJ828" s="72"/>
      <c r="EIK828" s="72"/>
      <c r="EIL828" s="72"/>
      <c r="EIM828" s="72"/>
      <c r="EIN828" s="72"/>
      <c r="EIO828" s="72"/>
      <c r="EIP828" s="72"/>
      <c r="EIQ828" s="72"/>
      <c r="EIR828" s="72"/>
      <c r="EIS828" s="72"/>
      <c r="EIT828" s="72"/>
      <c r="EIU828" s="72"/>
      <c r="EIV828" s="72"/>
      <c r="EIW828" s="72"/>
      <c r="EIX828" s="72"/>
      <c r="EIY828" s="72"/>
      <c r="EIZ828" s="72"/>
      <c r="EJA828" s="72"/>
      <c r="EJB828" s="72"/>
      <c r="EJC828" s="72"/>
      <c r="EJD828" s="72"/>
      <c r="EJE828" s="72"/>
      <c r="EJF828" s="72"/>
      <c r="EJG828" s="72"/>
      <c r="EJH828" s="72"/>
      <c r="EJI828" s="72"/>
      <c r="EJJ828" s="72"/>
      <c r="EJK828" s="72"/>
      <c r="EJL828" s="72"/>
      <c r="EJM828" s="72"/>
      <c r="EJN828" s="72"/>
      <c r="EJO828" s="72"/>
      <c r="EJP828" s="72"/>
      <c r="EJQ828" s="72"/>
      <c r="EJR828" s="72"/>
      <c r="EJS828" s="72"/>
      <c r="EJT828" s="72"/>
      <c r="EJU828" s="72"/>
      <c r="EJV828" s="72"/>
      <c r="EJW828" s="72"/>
      <c r="EJX828" s="72"/>
      <c r="EJY828" s="72"/>
      <c r="EJZ828" s="72"/>
      <c r="EKA828" s="72"/>
      <c r="EKB828" s="72"/>
      <c r="EKC828" s="72"/>
      <c r="EKD828" s="72"/>
      <c r="EKE828" s="72"/>
      <c r="EKF828" s="72"/>
      <c r="EKG828" s="72"/>
      <c r="EKH828" s="72"/>
      <c r="EKI828" s="72"/>
      <c r="EKJ828" s="72"/>
      <c r="EKK828" s="72"/>
      <c r="EKL828" s="72"/>
      <c r="EKM828" s="72"/>
      <c r="EKN828" s="72"/>
      <c r="EKO828" s="72"/>
      <c r="EKP828" s="72"/>
      <c r="EKQ828" s="72"/>
      <c r="EKR828" s="72"/>
      <c r="EKS828" s="72"/>
      <c r="EKT828" s="72"/>
      <c r="EKU828" s="72"/>
      <c r="EKV828" s="72"/>
      <c r="EKW828" s="72"/>
      <c r="EKX828" s="72"/>
      <c r="EKY828" s="72"/>
      <c r="EKZ828" s="72"/>
      <c r="ELA828" s="72"/>
      <c r="ELB828" s="72"/>
      <c r="ELC828" s="72"/>
      <c r="ELD828" s="72"/>
      <c r="ELE828" s="72"/>
      <c r="ELF828" s="72"/>
      <c r="ELG828" s="72"/>
      <c r="ELH828" s="72"/>
      <c r="ELI828" s="72"/>
      <c r="ELJ828" s="72"/>
      <c r="ELK828" s="72"/>
      <c r="ELL828" s="72"/>
      <c r="ELM828" s="72"/>
      <c r="ELN828" s="72"/>
      <c r="ELO828" s="72"/>
      <c r="ELP828" s="72"/>
      <c r="ELQ828" s="72"/>
      <c r="ELR828" s="72"/>
      <c r="ELS828" s="72"/>
      <c r="ELT828" s="72"/>
      <c r="ELU828" s="72"/>
      <c r="ELV828" s="72"/>
      <c r="ELW828" s="72"/>
      <c r="ELX828" s="72"/>
      <c r="ELY828" s="72"/>
      <c r="ELZ828" s="72"/>
      <c r="EMA828" s="72"/>
      <c r="EMB828" s="72"/>
      <c r="EMC828" s="72"/>
      <c r="EMD828" s="72"/>
      <c r="EME828" s="72"/>
      <c r="EMF828" s="72"/>
      <c r="EMG828" s="72"/>
      <c r="EMH828" s="72"/>
      <c r="EMI828" s="72"/>
      <c r="EMJ828" s="72"/>
      <c r="EMK828" s="72"/>
      <c r="EML828" s="72"/>
      <c r="EMM828" s="72"/>
      <c r="EMN828" s="72"/>
      <c r="EMO828" s="72"/>
      <c r="EMP828" s="72"/>
      <c r="EMQ828" s="72"/>
      <c r="EMR828" s="72"/>
      <c r="EMS828" s="72"/>
      <c r="EMT828" s="72"/>
      <c r="EMU828" s="72"/>
      <c r="EMV828" s="72"/>
      <c r="EMW828" s="72"/>
      <c r="EMX828" s="72"/>
      <c r="EMY828" s="72"/>
      <c r="EMZ828" s="72"/>
      <c r="ENA828" s="72"/>
      <c r="ENB828" s="72"/>
      <c r="ENC828" s="72"/>
      <c r="END828" s="72"/>
      <c r="ENE828" s="72"/>
      <c r="ENF828" s="72"/>
      <c r="ENG828" s="72"/>
      <c r="ENH828" s="72"/>
      <c r="ENI828" s="72"/>
      <c r="ENJ828" s="72"/>
      <c r="ENK828" s="72"/>
      <c r="ENL828" s="72"/>
      <c r="ENM828" s="72"/>
      <c r="ENN828" s="72"/>
      <c r="ENO828" s="72"/>
      <c r="ENP828" s="72"/>
      <c r="ENQ828" s="72"/>
      <c r="ENR828" s="72"/>
      <c r="ENS828" s="72"/>
      <c r="ENT828" s="72"/>
      <c r="ENU828" s="72"/>
      <c r="ENV828" s="72"/>
      <c r="ENW828" s="72"/>
      <c r="ENX828" s="72"/>
      <c r="ENY828" s="72"/>
      <c r="ENZ828" s="72"/>
      <c r="EOA828" s="72"/>
      <c r="EOB828" s="72"/>
      <c r="EOC828" s="72"/>
      <c r="EOD828" s="72"/>
      <c r="EOE828" s="72"/>
      <c r="EOF828" s="72"/>
      <c r="EOG828" s="72"/>
      <c r="EOH828" s="72"/>
      <c r="EOI828" s="72"/>
      <c r="EOJ828" s="72"/>
      <c r="EOK828" s="72"/>
      <c r="EOL828" s="72"/>
      <c r="EOM828" s="72"/>
      <c r="EON828" s="72"/>
      <c r="EOO828" s="72"/>
      <c r="EOP828" s="72"/>
      <c r="EOQ828" s="72"/>
      <c r="EOR828" s="72"/>
      <c r="EOS828" s="72"/>
      <c r="EOT828" s="72"/>
      <c r="EOU828" s="72"/>
      <c r="EOV828" s="72"/>
      <c r="EOW828" s="72"/>
      <c r="EOX828" s="72"/>
      <c r="EOY828" s="72"/>
      <c r="EOZ828" s="72"/>
      <c r="EPA828" s="72"/>
      <c r="EPB828" s="72"/>
      <c r="EPC828" s="72"/>
      <c r="EPD828" s="72"/>
      <c r="EPE828" s="72"/>
      <c r="EPF828" s="72"/>
      <c r="EPG828" s="72"/>
      <c r="EPH828" s="72"/>
      <c r="EPI828" s="72"/>
      <c r="EPJ828" s="72"/>
      <c r="EPK828" s="72"/>
      <c r="EPL828" s="72"/>
      <c r="EPM828" s="72"/>
      <c r="EPN828" s="72"/>
      <c r="EPO828" s="72"/>
      <c r="EPP828" s="72"/>
      <c r="EPQ828" s="72"/>
      <c r="EPR828" s="72"/>
      <c r="EPS828" s="72"/>
      <c r="EPT828" s="72"/>
      <c r="EPU828" s="72"/>
      <c r="EPV828" s="72"/>
      <c r="EPW828" s="72"/>
      <c r="EPX828" s="72"/>
      <c r="EPY828" s="72"/>
      <c r="EPZ828" s="72"/>
      <c r="EQA828" s="72"/>
      <c r="EQB828" s="72"/>
      <c r="EQC828" s="72"/>
      <c r="EQD828" s="72"/>
      <c r="EQE828" s="72"/>
      <c r="EQF828" s="72"/>
      <c r="EQG828" s="72"/>
      <c r="EQH828" s="72"/>
      <c r="EQI828" s="72"/>
      <c r="EQJ828" s="72"/>
      <c r="EQK828" s="72"/>
      <c r="EQL828" s="72"/>
      <c r="EQM828" s="72"/>
      <c r="EQN828" s="72"/>
      <c r="EQO828" s="72"/>
      <c r="EQP828" s="72"/>
      <c r="EQQ828" s="72"/>
      <c r="EQR828" s="72"/>
      <c r="EQS828" s="72"/>
      <c r="EQT828" s="72"/>
      <c r="EQU828" s="72"/>
      <c r="EQV828" s="72"/>
      <c r="EQW828" s="72"/>
      <c r="EQX828" s="72"/>
      <c r="EQY828" s="72"/>
      <c r="EQZ828" s="72"/>
      <c r="ERA828" s="72"/>
      <c r="ERB828" s="72"/>
      <c r="ERC828" s="72"/>
      <c r="ERD828" s="72"/>
      <c r="ERE828" s="72"/>
      <c r="ERF828" s="72"/>
      <c r="ERG828" s="72"/>
      <c r="ERH828" s="72"/>
      <c r="ERI828" s="72"/>
      <c r="ERJ828" s="72"/>
      <c r="ERK828" s="72"/>
      <c r="ERL828" s="72"/>
      <c r="ERM828" s="72"/>
      <c r="ERN828" s="72"/>
      <c r="ERO828" s="72"/>
      <c r="ERP828" s="72"/>
      <c r="ERQ828" s="72"/>
      <c r="ERR828" s="72"/>
      <c r="ERS828" s="72"/>
      <c r="ERT828" s="72"/>
      <c r="ERU828" s="72"/>
      <c r="ERV828" s="72"/>
      <c r="ERW828" s="72"/>
      <c r="ERX828" s="72"/>
      <c r="ERY828" s="72"/>
      <c r="ERZ828" s="72"/>
      <c r="ESA828" s="72"/>
      <c r="ESB828" s="72"/>
      <c r="ESC828" s="72"/>
      <c r="ESD828" s="72"/>
      <c r="ESE828" s="72"/>
      <c r="ESF828" s="72"/>
      <c r="ESG828" s="72"/>
      <c r="ESH828" s="72"/>
      <c r="ESI828" s="72"/>
      <c r="ESJ828" s="72"/>
      <c r="ESK828" s="72"/>
      <c r="ESL828" s="72"/>
      <c r="ESM828" s="72"/>
      <c r="ESN828" s="72"/>
      <c r="ESO828" s="72"/>
      <c r="ESP828" s="72"/>
      <c r="ESQ828" s="72"/>
      <c r="ESR828" s="72"/>
      <c r="ESS828" s="72"/>
      <c r="EST828" s="72"/>
      <c r="ESU828" s="72"/>
      <c r="ESV828" s="72"/>
      <c r="ESW828" s="72"/>
      <c r="ESX828" s="72"/>
      <c r="ESY828" s="72"/>
      <c r="ESZ828" s="72"/>
      <c r="ETA828" s="72"/>
      <c r="ETB828" s="72"/>
      <c r="ETC828" s="72"/>
      <c r="ETD828" s="72"/>
      <c r="ETE828" s="72"/>
      <c r="ETF828" s="72"/>
      <c r="ETG828" s="72"/>
      <c r="ETH828" s="72"/>
      <c r="ETI828" s="72"/>
      <c r="ETJ828" s="72"/>
      <c r="ETK828" s="72"/>
      <c r="ETL828" s="72"/>
      <c r="ETM828" s="72"/>
      <c r="ETN828" s="72"/>
      <c r="ETO828" s="72"/>
      <c r="ETP828" s="72"/>
      <c r="ETQ828" s="72"/>
      <c r="ETR828" s="72"/>
      <c r="ETS828" s="72"/>
      <c r="ETT828" s="72"/>
      <c r="ETU828" s="72"/>
      <c r="ETV828" s="72"/>
      <c r="ETW828" s="72"/>
      <c r="ETX828" s="72"/>
      <c r="ETY828" s="72"/>
      <c r="ETZ828" s="72"/>
      <c r="EUA828" s="72"/>
      <c r="EUB828" s="72"/>
      <c r="EUC828" s="72"/>
      <c r="EUD828" s="72"/>
      <c r="EUE828" s="72"/>
      <c r="EUF828" s="72"/>
      <c r="EUG828" s="72"/>
      <c r="EUH828" s="72"/>
      <c r="EUI828" s="72"/>
      <c r="EUJ828" s="72"/>
      <c r="EUK828" s="72"/>
      <c r="EUL828" s="72"/>
      <c r="EUM828" s="72"/>
      <c r="EUN828" s="72"/>
      <c r="EUO828" s="72"/>
      <c r="EUP828" s="72"/>
      <c r="EUQ828" s="72"/>
      <c r="EUR828" s="72"/>
      <c r="EUS828" s="72"/>
      <c r="EUT828" s="72"/>
      <c r="EUU828" s="72"/>
      <c r="EUV828" s="72"/>
      <c r="EUW828" s="72"/>
      <c r="EUX828" s="72"/>
      <c r="EUY828" s="72"/>
      <c r="EUZ828" s="72"/>
      <c r="EVA828" s="72"/>
      <c r="EVB828" s="72"/>
      <c r="EVC828" s="72"/>
      <c r="EVD828" s="72"/>
      <c r="EVE828" s="72"/>
      <c r="EVF828" s="72"/>
      <c r="EVG828" s="72"/>
      <c r="EVH828" s="72"/>
      <c r="EVI828" s="72"/>
      <c r="EVJ828" s="72"/>
      <c r="EVK828" s="72"/>
      <c r="EVL828" s="72"/>
      <c r="EVM828" s="72"/>
      <c r="EVN828" s="72"/>
      <c r="EVO828" s="72"/>
      <c r="EVP828" s="72"/>
      <c r="EVQ828" s="72"/>
      <c r="EVR828" s="72"/>
      <c r="EVS828" s="72"/>
      <c r="EVT828" s="72"/>
      <c r="EVU828" s="72"/>
      <c r="EVV828" s="72"/>
      <c r="EVW828" s="72"/>
      <c r="EVX828" s="72"/>
      <c r="EVY828" s="72"/>
      <c r="EVZ828" s="72"/>
      <c r="EWA828" s="72"/>
      <c r="EWB828" s="72"/>
      <c r="EWC828" s="72"/>
      <c r="EWD828" s="72"/>
      <c r="EWE828" s="72"/>
      <c r="EWF828" s="72"/>
      <c r="EWG828" s="72"/>
      <c r="EWH828" s="72"/>
      <c r="EWI828" s="72"/>
      <c r="EWJ828" s="72"/>
      <c r="EWK828" s="72"/>
      <c r="EWL828" s="72"/>
      <c r="EWM828" s="72"/>
      <c r="EWN828" s="72"/>
      <c r="EWO828" s="72"/>
      <c r="EWP828" s="72"/>
      <c r="EWQ828" s="72"/>
      <c r="EWR828" s="72"/>
      <c r="EWS828" s="72"/>
      <c r="EWT828" s="72"/>
      <c r="EWU828" s="72"/>
      <c r="EWV828" s="72"/>
      <c r="EWW828" s="72"/>
      <c r="EWX828" s="72"/>
      <c r="EWY828" s="72"/>
      <c r="EWZ828" s="72"/>
      <c r="EXA828" s="72"/>
      <c r="EXB828" s="72"/>
      <c r="EXC828" s="72"/>
      <c r="EXD828" s="72"/>
      <c r="EXE828" s="72"/>
      <c r="EXF828" s="72"/>
      <c r="EXG828" s="72"/>
      <c r="EXH828" s="72"/>
      <c r="EXI828" s="72"/>
      <c r="EXJ828" s="72"/>
      <c r="EXK828" s="72"/>
      <c r="EXL828" s="72"/>
      <c r="EXM828" s="72"/>
      <c r="EXN828" s="72"/>
      <c r="EXO828" s="72"/>
      <c r="EXP828" s="72"/>
      <c r="EXQ828" s="72"/>
      <c r="EXR828" s="72"/>
      <c r="EXS828" s="72"/>
      <c r="EXT828" s="72"/>
      <c r="EXU828" s="72"/>
      <c r="EXV828" s="72"/>
      <c r="EXW828" s="72"/>
      <c r="EXX828" s="72"/>
      <c r="EXY828" s="72"/>
      <c r="EXZ828" s="72"/>
      <c r="EYA828" s="72"/>
      <c r="EYB828" s="72"/>
      <c r="EYC828" s="72"/>
      <c r="EYD828" s="72"/>
      <c r="EYE828" s="72"/>
      <c r="EYF828" s="72"/>
      <c r="EYG828" s="72"/>
      <c r="EYH828" s="72"/>
      <c r="EYI828" s="72"/>
      <c r="EYJ828" s="72"/>
      <c r="EYK828" s="72"/>
      <c r="EYL828" s="72"/>
      <c r="EYM828" s="72"/>
      <c r="EYN828" s="72"/>
      <c r="EYO828" s="72"/>
      <c r="EYP828" s="72"/>
      <c r="EYQ828" s="72"/>
      <c r="EYR828" s="72"/>
      <c r="EYS828" s="72"/>
      <c r="EYT828" s="72"/>
      <c r="EYU828" s="72"/>
      <c r="EYV828" s="72"/>
      <c r="EYW828" s="72"/>
      <c r="EYX828" s="72"/>
      <c r="EYY828" s="72"/>
      <c r="EYZ828" s="72"/>
      <c r="EZA828" s="72"/>
      <c r="EZB828" s="72"/>
      <c r="EZC828" s="72"/>
      <c r="EZD828" s="72"/>
      <c r="EZE828" s="72"/>
      <c r="EZF828" s="72"/>
      <c r="EZG828" s="72"/>
      <c r="EZH828" s="72"/>
      <c r="EZI828" s="72"/>
      <c r="EZJ828" s="72"/>
      <c r="EZK828" s="72"/>
      <c r="EZL828" s="72"/>
      <c r="EZM828" s="72"/>
      <c r="EZN828" s="72"/>
      <c r="EZO828" s="72"/>
      <c r="EZP828" s="72"/>
      <c r="EZQ828" s="72"/>
      <c r="EZR828" s="72"/>
      <c r="EZS828" s="72"/>
      <c r="EZT828" s="72"/>
      <c r="EZU828" s="72"/>
      <c r="EZV828" s="72"/>
      <c r="EZW828" s="72"/>
      <c r="EZX828" s="72"/>
      <c r="EZY828" s="72"/>
      <c r="EZZ828" s="72"/>
      <c r="FAA828" s="72"/>
      <c r="FAB828" s="72"/>
      <c r="FAC828" s="72"/>
      <c r="FAD828" s="72"/>
      <c r="FAE828" s="72"/>
      <c r="FAF828" s="72"/>
      <c r="FAG828" s="72"/>
      <c r="FAH828" s="72"/>
      <c r="FAI828" s="72"/>
      <c r="FAJ828" s="72"/>
      <c r="FAK828" s="72"/>
      <c r="FAL828" s="72"/>
      <c r="FAM828" s="72"/>
      <c r="FAN828" s="72"/>
      <c r="FAO828" s="72"/>
      <c r="FAP828" s="72"/>
      <c r="FAQ828" s="72"/>
      <c r="FAR828" s="72"/>
      <c r="FAS828" s="72"/>
      <c r="FAT828" s="72"/>
      <c r="FAU828" s="72"/>
      <c r="FAV828" s="72"/>
      <c r="FAW828" s="72"/>
      <c r="FAX828" s="72"/>
      <c r="FAY828" s="72"/>
      <c r="FAZ828" s="72"/>
      <c r="FBA828" s="72"/>
      <c r="FBB828" s="72"/>
      <c r="FBC828" s="72"/>
      <c r="FBD828" s="72"/>
      <c r="FBE828" s="72"/>
      <c r="FBF828" s="72"/>
      <c r="FBG828" s="72"/>
      <c r="FBH828" s="72"/>
      <c r="FBI828" s="72"/>
      <c r="FBJ828" s="72"/>
      <c r="FBK828" s="72"/>
      <c r="FBL828" s="72"/>
      <c r="FBM828" s="72"/>
      <c r="FBN828" s="72"/>
      <c r="FBO828" s="72"/>
      <c r="FBP828" s="72"/>
      <c r="FBQ828" s="72"/>
      <c r="FBR828" s="72"/>
      <c r="FBS828" s="72"/>
      <c r="FBT828" s="72"/>
      <c r="FBU828" s="72"/>
      <c r="FBV828" s="72"/>
      <c r="FBW828" s="72"/>
      <c r="FBX828" s="72"/>
      <c r="FBY828" s="72"/>
      <c r="FBZ828" s="72"/>
      <c r="FCA828" s="72"/>
      <c r="FCB828" s="72"/>
      <c r="FCC828" s="72"/>
      <c r="FCD828" s="72"/>
      <c r="FCE828" s="72"/>
      <c r="FCF828" s="72"/>
      <c r="FCG828" s="72"/>
      <c r="FCH828" s="72"/>
      <c r="FCI828" s="72"/>
      <c r="FCJ828" s="72"/>
      <c r="FCK828" s="72"/>
      <c r="FCL828" s="72"/>
      <c r="FCM828" s="72"/>
      <c r="FCN828" s="72"/>
      <c r="FCO828" s="72"/>
      <c r="FCP828" s="72"/>
      <c r="FCQ828" s="72"/>
      <c r="FCR828" s="72"/>
      <c r="FCS828" s="72"/>
      <c r="FCT828" s="72"/>
      <c r="FCU828" s="72"/>
      <c r="FCV828" s="72"/>
      <c r="FCW828" s="72"/>
      <c r="FCX828" s="72"/>
      <c r="FCY828" s="72"/>
      <c r="FCZ828" s="72"/>
      <c r="FDA828" s="72"/>
      <c r="FDB828" s="72"/>
      <c r="FDC828" s="72"/>
      <c r="FDD828" s="72"/>
      <c r="FDE828" s="72"/>
      <c r="FDF828" s="72"/>
      <c r="FDG828" s="72"/>
      <c r="FDH828" s="72"/>
      <c r="FDI828" s="72"/>
      <c r="FDJ828" s="72"/>
      <c r="FDK828" s="72"/>
      <c r="FDL828" s="72"/>
      <c r="FDM828" s="72"/>
      <c r="FDN828" s="72"/>
      <c r="FDO828" s="72"/>
      <c r="FDP828" s="72"/>
      <c r="FDQ828" s="72"/>
      <c r="FDR828" s="72"/>
      <c r="FDS828" s="72"/>
      <c r="FDT828" s="72"/>
      <c r="FDU828" s="72"/>
      <c r="FDV828" s="72"/>
      <c r="FDW828" s="72"/>
      <c r="FDX828" s="72"/>
      <c r="FDY828" s="72"/>
      <c r="FDZ828" s="72"/>
      <c r="FEA828" s="72"/>
      <c r="FEB828" s="72"/>
      <c r="FEC828" s="72"/>
      <c r="FED828" s="72"/>
      <c r="FEE828" s="72"/>
      <c r="FEF828" s="72"/>
      <c r="FEG828" s="72"/>
      <c r="FEH828" s="72"/>
      <c r="FEI828" s="72"/>
      <c r="FEJ828" s="72"/>
      <c r="FEK828" s="72"/>
      <c r="FEL828" s="72"/>
      <c r="FEM828" s="72"/>
      <c r="FEN828" s="72"/>
      <c r="FEO828" s="72"/>
      <c r="FEP828" s="72"/>
      <c r="FEQ828" s="72"/>
      <c r="FER828" s="72"/>
      <c r="FES828" s="72"/>
      <c r="FET828" s="72"/>
      <c r="FEU828" s="72"/>
      <c r="FEV828" s="72"/>
      <c r="FEW828" s="72"/>
      <c r="FEX828" s="72"/>
      <c r="FEY828" s="72"/>
      <c r="FEZ828" s="72"/>
      <c r="FFA828" s="72"/>
      <c r="FFB828" s="72"/>
      <c r="FFC828" s="72"/>
      <c r="FFD828" s="72"/>
      <c r="FFE828" s="72"/>
      <c r="FFF828" s="72"/>
      <c r="FFG828" s="72"/>
      <c r="FFH828" s="72"/>
      <c r="FFI828" s="72"/>
      <c r="FFJ828" s="72"/>
      <c r="FFK828" s="72"/>
      <c r="FFL828" s="72"/>
      <c r="FFM828" s="72"/>
      <c r="FFN828" s="72"/>
      <c r="FFO828" s="72"/>
      <c r="FFP828" s="72"/>
      <c r="FFQ828" s="72"/>
      <c r="FFR828" s="72"/>
      <c r="FFS828" s="72"/>
      <c r="FFT828" s="72"/>
      <c r="FFU828" s="72"/>
      <c r="FFV828" s="72"/>
      <c r="FFW828" s="72"/>
      <c r="FFX828" s="72"/>
      <c r="FFY828" s="72"/>
      <c r="FFZ828" s="72"/>
      <c r="FGA828" s="72"/>
      <c r="FGB828" s="72"/>
      <c r="FGC828" s="72"/>
      <c r="FGD828" s="72"/>
      <c r="FGE828" s="72"/>
      <c r="FGF828" s="72"/>
      <c r="FGG828" s="72"/>
      <c r="FGH828" s="72"/>
      <c r="FGI828" s="72"/>
      <c r="FGJ828" s="72"/>
      <c r="FGK828" s="72"/>
      <c r="FGL828" s="72"/>
      <c r="FGM828" s="72"/>
      <c r="FGN828" s="72"/>
      <c r="FGO828" s="72"/>
      <c r="FGP828" s="72"/>
      <c r="FGQ828" s="72"/>
      <c r="FGR828" s="72"/>
      <c r="FGS828" s="72"/>
      <c r="FGT828" s="72"/>
      <c r="FGU828" s="72"/>
      <c r="FGV828" s="72"/>
      <c r="FGW828" s="72"/>
      <c r="FGX828" s="72"/>
      <c r="FGY828" s="72"/>
      <c r="FGZ828" s="72"/>
      <c r="FHA828" s="72"/>
      <c r="FHB828" s="72"/>
      <c r="FHC828" s="72"/>
      <c r="FHD828" s="72"/>
      <c r="FHE828" s="72"/>
      <c r="FHF828" s="72"/>
      <c r="FHG828" s="72"/>
      <c r="FHH828" s="72"/>
      <c r="FHI828" s="72"/>
      <c r="FHJ828" s="72"/>
      <c r="FHK828" s="72"/>
      <c r="FHL828" s="72"/>
      <c r="FHM828" s="72"/>
      <c r="FHN828" s="72"/>
      <c r="FHO828" s="72"/>
      <c r="FHP828" s="72"/>
      <c r="FHQ828" s="72"/>
      <c r="FHR828" s="72"/>
      <c r="FHS828" s="72"/>
      <c r="FHT828" s="72"/>
      <c r="FHU828" s="72"/>
      <c r="FHV828" s="72"/>
      <c r="FHW828" s="72"/>
      <c r="FHX828" s="72"/>
      <c r="FHY828" s="72"/>
      <c r="FHZ828" s="72"/>
      <c r="FIA828" s="72"/>
      <c r="FIB828" s="72"/>
      <c r="FIC828" s="72"/>
      <c r="FID828" s="72"/>
      <c r="FIE828" s="72"/>
      <c r="FIF828" s="72"/>
      <c r="FIG828" s="72"/>
      <c r="FIH828" s="72"/>
      <c r="FII828" s="72"/>
      <c r="FIJ828" s="72"/>
      <c r="FIK828" s="72"/>
      <c r="FIL828" s="72"/>
      <c r="FIM828" s="72"/>
      <c r="FIN828" s="72"/>
      <c r="FIO828" s="72"/>
      <c r="FIP828" s="72"/>
      <c r="FIQ828" s="72"/>
      <c r="FIR828" s="72"/>
      <c r="FIS828" s="72"/>
      <c r="FIT828" s="72"/>
      <c r="FIU828" s="72"/>
      <c r="FIV828" s="72"/>
      <c r="FIW828" s="72"/>
      <c r="FIX828" s="72"/>
      <c r="FIY828" s="72"/>
      <c r="FIZ828" s="72"/>
      <c r="FJA828" s="72"/>
      <c r="FJB828" s="72"/>
      <c r="FJC828" s="72"/>
      <c r="FJD828" s="72"/>
      <c r="FJE828" s="72"/>
      <c r="FJF828" s="72"/>
      <c r="FJG828" s="72"/>
      <c r="FJH828" s="72"/>
      <c r="FJI828" s="72"/>
      <c r="FJJ828" s="72"/>
      <c r="FJK828" s="72"/>
      <c r="FJL828" s="72"/>
      <c r="FJM828" s="72"/>
      <c r="FJN828" s="72"/>
      <c r="FJO828" s="72"/>
      <c r="FJP828" s="72"/>
      <c r="FJQ828" s="72"/>
      <c r="FJR828" s="72"/>
      <c r="FJS828" s="72"/>
      <c r="FJT828" s="72"/>
      <c r="FJU828" s="72"/>
      <c r="FJV828" s="72"/>
      <c r="FJW828" s="72"/>
      <c r="FJX828" s="72"/>
      <c r="FJY828" s="72"/>
      <c r="FJZ828" s="72"/>
      <c r="FKA828" s="72"/>
      <c r="FKB828" s="72"/>
      <c r="FKC828" s="72"/>
      <c r="FKD828" s="72"/>
      <c r="FKE828" s="72"/>
      <c r="FKF828" s="72"/>
      <c r="FKG828" s="72"/>
      <c r="FKH828" s="72"/>
      <c r="FKI828" s="72"/>
      <c r="FKJ828" s="72"/>
      <c r="FKK828" s="72"/>
      <c r="FKL828" s="72"/>
      <c r="FKM828" s="72"/>
      <c r="FKN828" s="72"/>
      <c r="FKO828" s="72"/>
      <c r="FKP828" s="72"/>
      <c r="FKQ828" s="72"/>
      <c r="FKR828" s="72"/>
      <c r="FKS828" s="72"/>
      <c r="FKT828" s="72"/>
      <c r="FKU828" s="72"/>
      <c r="FKV828" s="72"/>
      <c r="FKW828" s="72"/>
      <c r="FKX828" s="72"/>
      <c r="FKY828" s="72"/>
      <c r="FKZ828" s="72"/>
      <c r="FLA828" s="72"/>
      <c r="FLB828" s="72"/>
      <c r="FLC828" s="72"/>
      <c r="FLD828" s="72"/>
      <c r="FLE828" s="72"/>
      <c r="FLF828" s="72"/>
      <c r="FLG828" s="72"/>
      <c r="FLH828" s="72"/>
      <c r="FLI828" s="72"/>
      <c r="FLJ828" s="72"/>
      <c r="FLK828" s="72"/>
      <c r="FLL828" s="72"/>
      <c r="FLM828" s="72"/>
      <c r="FLN828" s="72"/>
      <c r="FLO828" s="72"/>
      <c r="FLP828" s="72"/>
      <c r="FLQ828" s="72"/>
      <c r="FLR828" s="72"/>
      <c r="FLS828" s="72"/>
      <c r="FLT828" s="72"/>
      <c r="FLU828" s="72"/>
      <c r="FLV828" s="72"/>
      <c r="FLW828" s="72"/>
      <c r="FLX828" s="72"/>
      <c r="FLY828" s="72"/>
      <c r="FLZ828" s="72"/>
      <c r="FMA828" s="72"/>
      <c r="FMB828" s="72"/>
      <c r="FMC828" s="72"/>
      <c r="FMD828" s="72"/>
      <c r="FME828" s="72"/>
      <c r="FMF828" s="72"/>
      <c r="FMG828" s="72"/>
      <c r="FMH828" s="72"/>
      <c r="FMI828" s="72"/>
      <c r="FMJ828" s="72"/>
      <c r="FMK828" s="72"/>
      <c r="FML828" s="72"/>
      <c r="FMM828" s="72"/>
      <c r="FMN828" s="72"/>
      <c r="FMO828" s="72"/>
      <c r="FMP828" s="72"/>
      <c r="FMQ828" s="72"/>
      <c r="FMR828" s="72"/>
      <c r="FMS828" s="72"/>
      <c r="FMT828" s="72"/>
      <c r="FMU828" s="72"/>
      <c r="FMV828" s="72"/>
      <c r="FMW828" s="72"/>
      <c r="FMX828" s="72"/>
      <c r="FMY828" s="72"/>
      <c r="FMZ828" s="72"/>
      <c r="FNA828" s="72"/>
      <c r="FNB828" s="72"/>
      <c r="FNC828" s="72"/>
      <c r="FND828" s="72"/>
      <c r="FNE828" s="72"/>
      <c r="FNF828" s="72"/>
      <c r="FNG828" s="72"/>
      <c r="FNH828" s="72"/>
      <c r="FNI828" s="72"/>
      <c r="FNJ828" s="72"/>
      <c r="FNK828" s="72"/>
      <c r="FNL828" s="72"/>
      <c r="FNM828" s="72"/>
      <c r="FNN828" s="72"/>
      <c r="FNO828" s="72"/>
      <c r="FNP828" s="72"/>
      <c r="FNQ828" s="72"/>
      <c r="FNR828" s="72"/>
      <c r="FNS828" s="72"/>
      <c r="FNT828" s="72"/>
      <c r="FNU828" s="72"/>
      <c r="FNV828" s="72"/>
      <c r="FNW828" s="72"/>
      <c r="FNX828" s="72"/>
      <c r="FNY828" s="72"/>
      <c r="FNZ828" s="72"/>
      <c r="FOA828" s="72"/>
      <c r="FOB828" s="72"/>
      <c r="FOC828" s="72"/>
      <c r="FOD828" s="72"/>
      <c r="FOE828" s="72"/>
      <c r="FOF828" s="72"/>
      <c r="FOG828" s="72"/>
      <c r="FOH828" s="72"/>
      <c r="FOI828" s="72"/>
      <c r="FOJ828" s="72"/>
      <c r="FOK828" s="72"/>
      <c r="FOL828" s="72"/>
      <c r="FOM828" s="72"/>
      <c r="FON828" s="72"/>
      <c r="FOO828" s="72"/>
      <c r="FOP828" s="72"/>
      <c r="FOQ828" s="72"/>
      <c r="FOR828" s="72"/>
      <c r="FOS828" s="72"/>
      <c r="FOT828" s="72"/>
      <c r="FOU828" s="72"/>
      <c r="FOV828" s="72"/>
      <c r="FOW828" s="72"/>
      <c r="FOX828" s="72"/>
      <c r="FOY828" s="72"/>
      <c r="FOZ828" s="72"/>
      <c r="FPA828" s="72"/>
      <c r="FPB828" s="72"/>
      <c r="FPC828" s="72"/>
      <c r="FPD828" s="72"/>
      <c r="FPE828" s="72"/>
      <c r="FPF828" s="72"/>
      <c r="FPG828" s="72"/>
      <c r="FPH828" s="72"/>
      <c r="FPI828" s="72"/>
      <c r="FPJ828" s="72"/>
      <c r="FPK828" s="72"/>
      <c r="FPL828" s="72"/>
      <c r="FPM828" s="72"/>
      <c r="FPN828" s="72"/>
      <c r="FPO828" s="72"/>
      <c r="FPP828" s="72"/>
      <c r="FPQ828" s="72"/>
      <c r="FPR828" s="72"/>
      <c r="FPS828" s="72"/>
      <c r="FPT828" s="72"/>
      <c r="FPU828" s="72"/>
      <c r="FPV828" s="72"/>
      <c r="FPW828" s="72"/>
      <c r="FPX828" s="72"/>
      <c r="FPY828" s="72"/>
      <c r="FPZ828" s="72"/>
      <c r="FQA828" s="72"/>
      <c r="FQB828" s="72"/>
      <c r="FQC828" s="72"/>
      <c r="FQD828" s="72"/>
      <c r="FQE828" s="72"/>
      <c r="FQF828" s="72"/>
      <c r="FQG828" s="72"/>
      <c r="FQH828" s="72"/>
      <c r="FQI828" s="72"/>
      <c r="FQJ828" s="72"/>
      <c r="FQK828" s="72"/>
      <c r="FQL828" s="72"/>
      <c r="FQM828" s="72"/>
      <c r="FQN828" s="72"/>
      <c r="FQO828" s="72"/>
      <c r="FQP828" s="72"/>
      <c r="FQQ828" s="72"/>
      <c r="FQR828" s="72"/>
      <c r="FQS828" s="72"/>
      <c r="FQT828" s="72"/>
      <c r="FQU828" s="72"/>
      <c r="FQV828" s="72"/>
      <c r="FQW828" s="72"/>
      <c r="FQX828" s="72"/>
      <c r="FQY828" s="72"/>
      <c r="FQZ828" s="72"/>
      <c r="FRA828" s="72"/>
      <c r="FRB828" s="72"/>
      <c r="FRC828" s="72"/>
      <c r="FRD828" s="72"/>
      <c r="FRE828" s="72"/>
      <c r="FRF828" s="72"/>
      <c r="FRG828" s="72"/>
      <c r="FRH828" s="72"/>
      <c r="FRI828" s="72"/>
      <c r="FRJ828" s="72"/>
      <c r="FRK828" s="72"/>
      <c r="FRL828" s="72"/>
      <c r="FRM828" s="72"/>
      <c r="FRN828" s="72"/>
      <c r="FRO828" s="72"/>
      <c r="FRP828" s="72"/>
      <c r="FRQ828" s="72"/>
      <c r="FRR828" s="72"/>
      <c r="FRS828" s="72"/>
      <c r="FRT828" s="72"/>
      <c r="FRU828" s="72"/>
      <c r="FRV828" s="72"/>
      <c r="FRW828" s="72"/>
      <c r="FRX828" s="72"/>
      <c r="FRY828" s="72"/>
      <c r="FRZ828" s="72"/>
      <c r="FSA828" s="72"/>
      <c r="FSB828" s="72"/>
      <c r="FSC828" s="72"/>
      <c r="FSD828" s="72"/>
      <c r="FSE828" s="72"/>
      <c r="FSF828" s="72"/>
      <c r="FSG828" s="72"/>
      <c r="FSH828" s="72"/>
      <c r="FSI828" s="72"/>
      <c r="FSJ828" s="72"/>
      <c r="FSK828" s="72"/>
      <c r="FSL828" s="72"/>
      <c r="FSM828" s="72"/>
      <c r="FSN828" s="72"/>
      <c r="FSO828" s="72"/>
      <c r="FSP828" s="72"/>
      <c r="FSQ828" s="72"/>
      <c r="FSR828" s="72"/>
      <c r="FSS828" s="72"/>
      <c r="FST828" s="72"/>
      <c r="FSU828" s="72"/>
      <c r="FSV828" s="72"/>
      <c r="FSW828" s="72"/>
      <c r="FSX828" s="72"/>
      <c r="FSY828" s="72"/>
      <c r="FSZ828" s="72"/>
      <c r="FTA828" s="72"/>
      <c r="FTB828" s="72"/>
      <c r="FTC828" s="72"/>
      <c r="FTD828" s="72"/>
      <c r="FTE828" s="72"/>
      <c r="FTF828" s="72"/>
      <c r="FTG828" s="72"/>
      <c r="FTH828" s="72"/>
      <c r="FTI828" s="72"/>
      <c r="FTJ828" s="72"/>
      <c r="FTK828" s="72"/>
      <c r="FTL828" s="72"/>
      <c r="FTM828" s="72"/>
      <c r="FTN828" s="72"/>
      <c r="FTO828" s="72"/>
      <c r="FTP828" s="72"/>
      <c r="FTQ828" s="72"/>
      <c r="FTR828" s="72"/>
      <c r="FTS828" s="72"/>
      <c r="FTT828" s="72"/>
      <c r="FTU828" s="72"/>
      <c r="FTV828" s="72"/>
      <c r="FTW828" s="72"/>
      <c r="FTX828" s="72"/>
      <c r="FTY828" s="72"/>
      <c r="FTZ828" s="72"/>
      <c r="FUA828" s="72"/>
      <c r="FUB828" s="72"/>
      <c r="FUC828" s="72"/>
      <c r="FUD828" s="72"/>
      <c r="FUE828" s="72"/>
      <c r="FUF828" s="72"/>
      <c r="FUG828" s="72"/>
      <c r="FUH828" s="72"/>
      <c r="FUI828" s="72"/>
      <c r="FUJ828" s="72"/>
      <c r="FUK828" s="72"/>
      <c r="FUL828" s="72"/>
      <c r="FUM828" s="72"/>
      <c r="FUN828" s="72"/>
      <c r="FUO828" s="72"/>
      <c r="FUP828" s="72"/>
      <c r="FUQ828" s="72"/>
      <c r="FUR828" s="72"/>
      <c r="FUS828" s="72"/>
      <c r="FUT828" s="72"/>
      <c r="FUU828" s="72"/>
      <c r="FUV828" s="72"/>
      <c r="FUW828" s="72"/>
      <c r="FUX828" s="72"/>
      <c r="FUY828" s="72"/>
      <c r="FUZ828" s="72"/>
      <c r="FVA828" s="72"/>
      <c r="FVB828" s="72"/>
      <c r="FVC828" s="72"/>
      <c r="FVD828" s="72"/>
      <c r="FVE828" s="72"/>
      <c r="FVF828" s="72"/>
      <c r="FVG828" s="72"/>
      <c r="FVH828" s="72"/>
      <c r="FVI828" s="72"/>
      <c r="FVJ828" s="72"/>
      <c r="FVK828" s="72"/>
      <c r="FVL828" s="72"/>
      <c r="FVM828" s="72"/>
      <c r="FVN828" s="72"/>
      <c r="FVO828" s="72"/>
      <c r="FVP828" s="72"/>
      <c r="FVQ828" s="72"/>
      <c r="FVR828" s="72"/>
      <c r="FVS828" s="72"/>
      <c r="FVT828" s="72"/>
      <c r="FVU828" s="72"/>
      <c r="FVV828" s="72"/>
      <c r="FVW828" s="72"/>
      <c r="FVX828" s="72"/>
      <c r="FVY828" s="72"/>
      <c r="FVZ828" s="72"/>
      <c r="FWA828" s="72"/>
      <c r="FWB828" s="72"/>
      <c r="FWC828" s="72"/>
      <c r="FWD828" s="72"/>
      <c r="FWE828" s="72"/>
      <c r="FWF828" s="72"/>
      <c r="FWG828" s="72"/>
      <c r="FWH828" s="72"/>
      <c r="FWI828" s="72"/>
      <c r="FWJ828" s="72"/>
      <c r="FWK828" s="72"/>
      <c r="FWL828" s="72"/>
      <c r="FWM828" s="72"/>
      <c r="FWN828" s="72"/>
      <c r="FWO828" s="72"/>
      <c r="FWP828" s="72"/>
      <c r="FWQ828" s="72"/>
      <c r="FWR828" s="72"/>
      <c r="FWS828" s="72"/>
      <c r="FWT828" s="72"/>
      <c r="FWU828" s="72"/>
      <c r="FWV828" s="72"/>
      <c r="FWW828" s="72"/>
      <c r="FWX828" s="72"/>
      <c r="FWY828" s="72"/>
      <c r="FWZ828" s="72"/>
      <c r="FXA828" s="72"/>
      <c r="FXB828" s="72"/>
      <c r="FXC828" s="72"/>
      <c r="FXD828" s="72"/>
      <c r="FXE828" s="72"/>
      <c r="FXF828" s="72"/>
      <c r="FXG828" s="72"/>
      <c r="FXH828" s="72"/>
      <c r="FXI828" s="72"/>
      <c r="FXJ828" s="72"/>
      <c r="FXK828" s="72"/>
      <c r="FXL828" s="72"/>
      <c r="FXM828" s="72"/>
      <c r="FXN828" s="72"/>
      <c r="FXO828" s="72"/>
      <c r="FXP828" s="72"/>
      <c r="FXQ828" s="72"/>
      <c r="FXR828" s="72"/>
      <c r="FXS828" s="72"/>
      <c r="FXT828" s="72"/>
      <c r="FXU828" s="72"/>
      <c r="FXV828" s="72"/>
      <c r="FXW828" s="72"/>
      <c r="FXX828" s="72"/>
      <c r="FXY828" s="72"/>
      <c r="FXZ828" s="72"/>
      <c r="FYA828" s="72"/>
      <c r="FYB828" s="72"/>
      <c r="FYC828" s="72"/>
      <c r="FYD828" s="72"/>
      <c r="FYE828" s="72"/>
      <c r="FYF828" s="72"/>
      <c r="FYG828" s="72"/>
      <c r="FYH828" s="72"/>
      <c r="FYI828" s="72"/>
      <c r="FYJ828" s="72"/>
      <c r="FYK828" s="72"/>
      <c r="FYL828" s="72"/>
      <c r="FYM828" s="72"/>
      <c r="FYN828" s="72"/>
      <c r="FYO828" s="72"/>
      <c r="FYP828" s="72"/>
      <c r="FYQ828" s="72"/>
      <c r="FYR828" s="72"/>
      <c r="FYS828" s="72"/>
      <c r="FYT828" s="72"/>
      <c r="FYU828" s="72"/>
      <c r="FYV828" s="72"/>
      <c r="FYW828" s="72"/>
      <c r="FYX828" s="72"/>
      <c r="FYY828" s="72"/>
      <c r="FYZ828" s="72"/>
      <c r="FZA828" s="72"/>
      <c r="FZB828" s="72"/>
      <c r="FZC828" s="72"/>
      <c r="FZD828" s="72"/>
      <c r="FZE828" s="72"/>
      <c r="FZF828" s="72"/>
      <c r="FZG828" s="72"/>
      <c r="FZH828" s="72"/>
      <c r="FZI828" s="72"/>
      <c r="FZJ828" s="72"/>
      <c r="FZK828" s="72"/>
      <c r="FZL828" s="72"/>
      <c r="FZM828" s="72"/>
      <c r="FZN828" s="72"/>
      <c r="FZO828" s="72"/>
      <c r="FZP828" s="72"/>
      <c r="FZQ828" s="72"/>
      <c r="FZR828" s="72"/>
      <c r="FZS828" s="72"/>
      <c r="FZT828" s="72"/>
      <c r="FZU828" s="72"/>
      <c r="FZV828" s="72"/>
      <c r="FZW828" s="72"/>
      <c r="FZX828" s="72"/>
      <c r="FZY828" s="72"/>
      <c r="FZZ828" s="72"/>
      <c r="GAA828" s="72"/>
      <c r="GAB828" s="72"/>
      <c r="GAC828" s="72"/>
      <c r="GAD828" s="72"/>
      <c r="GAE828" s="72"/>
      <c r="GAF828" s="72"/>
      <c r="GAG828" s="72"/>
      <c r="GAH828" s="72"/>
      <c r="GAI828" s="72"/>
      <c r="GAJ828" s="72"/>
      <c r="GAK828" s="72"/>
      <c r="GAL828" s="72"/>
      <c r="GAM828" s="72"/>
      <c r="GAN828" s="72"/>
      <c r="GAO828" s="72"/>
      <c r="GAP828" s="72"/>
      <c r="GAQ828" s="72"/>
      <c r="GAR828" s="72"/>
      <c r="GAS828" s="72"/>
      <c r="GAT828" s="72"/>
      <c r="GAU828" s="72"/>
      <c r="GAV828" s="72"/>
      <c r="GAW828" s="72"/>
      <c r="GAX828" s="72"/>
      <c r="GAY828" s="72"/>
      <c r="GAZ828" s="72"/>
      <c r="GBA828" s="72"/>
      <c r="GBB828" s="72"/>
      <c r="GBC828" s="72"/>
      <c r="GBD828" s="72"/>
      <c r="GBE828" s="72"/>
      <c r="GBF828" s="72"/>
      <c r="GBG828" s="72"/>
      <c r="GBH828" s="72"/>
      <c r="GBI828" s="72"/>
      <c r="GBJ828" s="72"/>
      <c r="GBK828" s="72"/>
      <c r="GBL828" s="72"/>
      <c r="GBM828" s="72"/>
      <c r="GBN828" s="72"/>
      <c r="GBO828" s="72"/>
      <c r="GBP828" s="72"/>
      <c r="GBQ828" s="72"/>
      <c r="GBR828" s="72"/>
      <c r="GBS828" s="72"/>
      <c r="GBT828" s="72"/>
      <c r="GBU828" s="72"/>
      <c r="GBV828" s="72"/>
      <c r="GBW828" s="72"/>
      <c r="GBX828" s="72"/>
      <c r="GBY828" s="72"/>
      <c r="GBZ828" s="72"/>
      <c r="GCA828" s="72"/>
      <c r="GCB828" s="72"/>
      <c r="GCC828" s="72"/>
      <c r="GCD828" s="72"/>
      <c r="GCE828" s="72"/>
      <c r="GCF828" s="72"/>
      <c r="GCG828" s="72"/>
      <c r="GCH828" s="72"/>
      <c r="GCI828" s="72"/>
      <c r="GCJ828" s="72"/>
      <c r="GCK828" s="72"/>
      <c r="GCL828" s="72"/>
      <c r="GCM828" s="72"/>
      <c r="GCN828" s="72"/>
      <c r="GCO828" s="72"/>
      <c r="GCP828" s="72"/>
      <c r="GCQ828" s="72"/>
      <c r="GCR828" s="72"/>
      <c r="GCS828" s="72"/>
      <c r="GCT828" s="72"/>
      <c r="GCU828" s="72"/>
      <c r="GCV828" s="72"/>
      <c r="GCW828" s="72"/>
      <c r="GCX828" s="72"/>
      <c r="GCY828" s="72"/>
      <c r="GCZ828" s="72"/>
      <c r="GDA828" s="72"/>
      <c r="GDB828" s="72"/>
      <c r="GDC828" s="72"/>
      <c r="GDD828" s="72"/>
      <c r="GDE828" s="72"/>
      <c r="GDF828" s="72"/>
      <c r="GDG828" s="72"/>
      <c r="GDH828" s="72"/>
      <c r="GDI828" s="72"/>
      <c r="GDJ828" s="72"/>
      <c r="GDK828" s="72"/>
      <c r="GDL828" s="72"/>
      <c r="GDM828" s="72"/>
      <c r="GDN828" s="72"/>
      <c r="GDO828" s="72"/>
      <c r="GDP828" s="72"/>
      <c r="GDQ828" s="72"/>
      <c r="GDR828" s="72"/>
      <c r="GDS828" s="72"/>
      <c r="GDT828" s="72"/>
      <c r="GDU828" s="72"/>
      <c r="GDV828" s="72"/>
      <c r="GDW828" s="72"/>
      <c r="GDX828" s="72"/>
      <c r="GDY828" s="72"/>
      <c r="GDZ828" s="72"/>
      <c r="GEA828" s="72"/>
      <c r="GEB828" s="72"/>
      <c r="GEC828" s="72"/>
      <c r="GED828" s="72"/>
      <c r="GEE828" s="72"/>
      <c r="GEF828" s="72"/>
      <c r="GEG828" s="72"/>
      <c r="GEH828" s="72"/>
      <c r="GEI828" s="72"/>
      <c r="GEJ828" s="72"/>
      <c r="GEK828" s="72"/>
      <c r="GEL828" s="72"/>
      <c r="GEM828" s="72"/>
      <c r="GEN828" s="72"/>
      <c r="GEO828" s="72"/>
      <c r="GEP828" s="72"/>
      <c r="GEQ828" s="72"/>
      <c r="GER828" s="72"/>
      <c r="GES828" s="72"/>
      <c r="GET828" s="72"/>
      <c r="GEU828" s="72"/>
      <c r="GEV828" s="72"/>
      <c r="GEW828" s="72"/>
      <c r="GEX828" s="72"/>
      <c r="GEY828" s="72"/>
      <c r="GEZ828" s="72"/>
      <c r="GFA828" s="72"/>
      <c r="GFB828" s="72"/>
      <c r="GFC828" s="72"/>
      <c r="GFD828" s="72"/>
      <c r="GFE828" s="72"/>
      <c r="GFF828" s="72"/>
      <c r="GFG828" s="72"/>
      <c r="GFH828" s="72"/>
      <c r="GFI828" s="72"/>
      <c r="GFJ828" s="72"/>
      <c r="GFK828" s="72"/>
      <c r="GFL828" s="72"/>
      <c r="GFM828" s="72"/>
      <c r="GFN828" s="72"/>
      <c r="GFO828" s="72"/>
      <c r="GFP828" s="72"/>
      <c r="GFQ828" s="72"/>
      <c r="GFR828" s="72"/>
      <c r="GFS828" s="72"/>
      <c r="GFT828" s="72"/>
      <c r="GFU828" s="72"/>
      <c r="GFV828" s="72"/>
      <c r="GFW828" s="72"/>
      <c r="GFX828" s="72"/>
      <c r="GFY828" s="72"/>
      <c r="GFZ828" s="72"/>
      <c r="GGA828" s="72"/>
      <c r="GGB828" s="72"/>
      <c r="GGC828" s="72"/>
      <c r="GGD828" s="72"/>
      <c r="GGE828" s="72"/>
      <c r="GGF828" s="72"/>
      <c r="GGG828" s="72"/>
      <c r="GGH828" s="72"/>
      <c r="GGI828" s="72"/>
      <c r="GGJ828" s="72"/>
      <c r="GGK828" s="72"/>
      <c r="GGL828" s="72"/>
      <c r="GGM828" s="72"/>
      <c r="GGN828" s="72"/>
      <c r="GGO828" s="72"/>
      <c r="GGP828" s="72"/>
      <c r="GGQ828" s="72"/>
      <c r="GGR828" s="72"/>
      <c r="GGS828" s="72"/>
      <c r="GGT828" s="72"/>
      <c r="GGU828" s="72"/>
      <c r="GGV828" s="72"/>
      <c r="GGW828" s="72"/>
      <c r="GGX828" s="72"/>
      <c r="GGY828" s="72"/>
      <c r="GGZ828" s="72"/>
      <c r="GHA828" s="72"/>
      <c r="GHB828" s="72"/>
      <c r="GHC828" s="72"/>
      <c r="GHD828" s="72"/>
      <c r="GHE828" s="72"/>
      <c r="GHF828" s="72"/>
      <c r="GHG828" s="72"/>
      <c r="GHH828" s="72"/>
      <c r="GHI828" s="72"/>
      <c r="GHJ828" s="72"/>
      <c r="GHK828" s="72"/>
      <c r="GHL828" s="72"/>
      <c r="GHM828" s="72"/>
      <c r="GHN828" s="72"/>
      <c r="GHO828" s="72"/>
      <c r="GHP828" s="72"/>
      <c r="GHQ828" s="72"/>
      <c r="GHR828" s="72"/>
      <c r="GHS828" s="72"/>
      <c r="GHT828" s="72"/>
      <c r="GHU828" s="72"/>
      <c r="GHV828" s="72"/>
      <c r="GHW828" s="72"/>
      <c r="GHX828" s="72"/>
      <c r="GHY828" s="72"/>
      <c r="GHZ828" s="72"/>
      <c r="GIA828" s="72"/>
      <c r="GIB828" s="72"/>
      <c r="GIC828" s="72"/>
      <c r="GID828" s="72"/>
      <c r="GIE828" s="72"/>
      <c r="GIF828" s="72"/>
      <c r="GIG828" s="72"/>
      <c r="GIH828" s="72"/>
      <c r="GII828" s="72"/>
      <c r="GIJ828" s="72"/>
      <c r="GIK828" s="72"/>
      <c r="GIL828" s="72"/>
      <c r="GIM828" s="72"/>
      <c r="GIN828" s="72"/>
      <c r="GIO828" s="72"/>
      <c r="GIP828" s="72"/>
      <c r="GIQ828" s="72"/>
      <c r="GIR828" s="72"/>
      <c r="GIS828" s="72"/>
      <c r="GIT828" s="72"/>
      <c r="GIU828" s="72"/>
      <c r="GIV828" s="72"/>
      <c r="GIW828" s="72"/>
      <c r="GIX828" s="72"/>
      <c r="GIY828" s="72"/>
      <c r="GIZ828" s="72"/>
      <c r="GJA828" s="72"/>
      <c r="GJB828" s="72"/>
      <c r="GJC828" s="72"/>
      <c r="GJD828" s="72"/>
      <c r="GJE828" s="72"/>
      <c r="GJF828" s="72"/>
      <c r="GJG828" s="72"/>
      <c r="GJH828" s="72"/>
      <c r="GJI828" s="72"/>
      <c r="GJJ828" s="72"/>
      <c r="GJK828" s="72"/>
      <c r="GJL828" s="72"/>
      <c r="GJM828" s="72"/>
      <c r="GJN828" s="72"/>
      <c r="GJO828" s="72"/>
      <c r="GJP828" s="72"/>
      <c r="GJQ828" s="72"/>
      <c r="GJR828" s="72"/>
      <c r="GJS828" s="72"/>
      <c r="GJT828" s="72"/>
      <c r="GJU828" s="72"/>
      <c r="GJV828" s="72"/>
      <c r="GJW828" s="72"/>
      <c r="GJX828" s="72"/>
      <c r="GJY828" s="72"/>
      <c r="GJZ828" s="72"/>
      <c r="GKA828" s="72"/>
      <c r="GKB828" s="72"/>
      <c r="GKC828" s="72"/>
      <c r="GKD828" s="72"/>
      <c r="GKE828" s="72"/>
      <c r="GKF828" s="72"/>
      <c r="GKG828" s="72"/>
      <c r="GKH828" s="72"/>
      <c r="GKI828" s="72"/>
      <c r="GKJ828" s="72"/>
      <c r="GKK828" s="72"/>
      <c r="GKL828" s="72"/>
      <c r="GKM828" s="72"/>
      <c r="GKN828" s="72"/>
      <c r="GKO828" s="72"/>
      <c r="GKP828" s="72"/>
      <c r="GKQ828" s="72"/>
      <c r="GKR828" s="72"/>
      <c r="GKS828" s="72"/>
      <c r="GKT828" s="72"/>
      <c r="GKU828" s="72"/>
      <c r="GKV828" s="72"/>
      <c r="GKW828" s="72"/>
      <c r="GKX828" s="72"/>
      <c r="GKY828" s="72"/>
      <c r="GKZ828" s="72"/>
      <c r="GLA828" s="72"/>
      <c r="GLB828" s="72"/>
      <c r="GLC828" s="72"/>
      <c r="GLD828" s="72"/>
      <c r="GLE828" s="72"/>
      <c r="GLF828" s="72"/>
      <c r="GLG828" s="72"/>
      <c r="GLH828" s="72"/>
      <c r="GLI828" s="72"/>
      <c r="GLJ828" s="72"/>
      <c r="GLK828" s="72"/>
      <c r="GLL828" s="72"/>
      <c r="GLM828" s="72"/>
      <c r="GLN828" s="72"/>
      <c r="GLO828" s="72"/>
      <c r="GLP828" s="72"/>
      <c r="GLQ828" s="72"/>
      <c r="GLR828" s="72"/>
      <c r="GLS828" s="72"/>
      <c r="GLT828" s="72"/>
      <c r="GLU828" s="72"/>
      <c r="GLV828" s="72"/>
      <c r="GLW828" s="72"/>
      <c r="GLX828" s="72"/>
      <c r="GLY828" s="72"/>
      <c r="GLZ828" s="72"/>
      <c r="GMA828" s="72"/>
      <c r="GMB828" s="72"/>
      <c r="GMC828" s="72"/>
      <c r="GMD828" s="72"/>
      <c r="GME828" s="72"/>
      <c r="GMF828" s="72"/>
      <c r="GMG828" s="72"/>
      <c r="GMH828" s="72"/>
      <c r="GMI828" s="72"/>
      <c r="GMJ828" s="72"/>
      <c r="GMK828" s="72"/>
      <c r="GML828" s="72"/>
      <c r="GMM828" s="72"/>
      <c r="GMN828" s="72"/>
      <c r="GMO828" s="72"/>
      <c r="GMP828" s="72"/>
      <c r="GMQ828" s="72"/>
      <c r="GMR828" s="72"/>
      <c r="GMS828" s="72"/>
      <c r="GMT828" s="72"/>
      <c r="GMU828" s="72"/>
      <c r="GMV828" s="72"/>
      <c r="GMW828" s="72"/>
      <c r="GMX828" s="72"/>
      <c r="GMY828" s="72"/>
      <c r="GMZ828" s="72"/>
      <c r="GNA828" s="72"/>
      <c r="GNB828" s="72"/>
      <c r="GNC828" s="72"/>
      <c r="GND828" s="72"/>
      <c r="GNE828" s="72"/>
      <c r="GNF828" s="72"/>
      <c r="GNG828" s="72"/>
      <c r="GNH828" s="72"/>
      <c r="GNI828" s="72"/>
      <c r="GNJ828" s="72"/>
      <c r="GNK828" s="72"/>
      <c r="GNL828" s="72"/>
      <c r="GNM828" s="72"/>
      <c r="GNN828" s="72"/>
      <c r="GNO828" s="72"/>
      <c r="GNP828" s="72"/>
      <c r="GNQ828" s="72"/>
      <c r="GNR828" s="72"/>
      <c r="GNS828" s="72"/>
      <c r="GNT828" s="72"/>
      <c r="GNU828" s="72"/>
      <c r="GNV828" s="72"/>
      <c r="GNW828" s="72"/>
      <c r="GNX828" s="72"/>
      <c r="GNY828" s="72"/>
      <c r="GNZ828" s="72"/>
      <c r="GOA828" s="72"/>
      <c r="GOB828" s="72"/>
      <c r="GOC828" s="72"/>
      <c r="GOD828" s="72"/>
      <c r="GOE828" s="72"/>
      <c r="GOF828" s="72"/>
      <c r="GOG828" s="72"/>
      <c r="GOH828" s="72"/>
      <c r="GOI828" s="72"/>
      <c r="GOJ828" s="72"/>
      <c r="GOK828" s="72"/>
      <c r="GOL828" s="72"/>
      <c r="GOM828" s="72"/>
      <c r="GON828" s="72"/>
      <c r="GOO828" s="72"/>
      <c r="GOP828" s="72"/>
      <c r="GOQ828" s="72"/>
      <c r="GOR828" s="72"/>
      <c r="GOS828" s="72"/>
      <c r="GOT828" s="72"/>
      <c r="GOU828" s="72"/>
      <c r="GOV828" s="72"/>
      <c r="GOW828" s="72"/>
      <c r="GOX828" s="72"/>
      <c r="GOY828" s="72"/>
      <c r="GOZ828" s="72"/>
      <c r="GPA828" s="72"/>
      <c r="GPB828" s="72"/>
      <c r="GPC828" s="72"/>
      <c r="GPD828" s="72"/>
      <c r="GPE828" s="72"/>
      <c r="GPF828" s="72"/>
      <c r="GPG828" s="72"/>
      <c r="GPH828" s="72"/>
      <c r="GPI828" s="72"/>
      <c r="GPJ828" s="72"/>
      <c r="GPK828" s="72"/>
      <c r="GPL828" s="72"/>
      <c r="GPM828" s="72"/>
      <c r="GPN828" s="72"/>
      <c r="GPO828" s="72"/>
      <c r="GPP828" s="72"/>
      <c r="GPQ828" s="72"/>
      <c r="GPR828" s="72"/>
      <c r="GPS828" s="72"/>
      <c r="GPT828" s="72"/>
      <c r="GPU828" s="72"/>
      <c r="GPV828" s="72"/>
      <c r="GPW828" s="72"/>
      <c r="GPX828" s="72"/>
      <c r="GPY828" s="72"/>
      <c r="GPZ828" s="72"/>
      <c r="GQA828" s="72"/>
      <c r="GQB828" s="72"/>
      <c r="GQC828" s="72"/>
      <c r="GQD828" s="72"/>
      <c r="GQE828" s="72"/>
      <c r="GQF828" s="72"/>
      <c r="GQG828" s="72"/>
      <c r="GQH828" s="72"/>
      <c r="GQI828" s="72"/>
      <c r="GQJ828" s="72"/>
      <c r="GQK828" s="72"/>
      <c r="GQL828" s="72"/>
      <c r="GQM828" s="72"/>
      <c r="GQN828" s="72"/>
      <c r="GQO828" s="72"/>
      <c r="GQP828" s="72"/>
      <c r="GQQ828" s="72"/>
      <c r="GQR828" s="72"/>
      <c r="GQS828" s="72"/>
      <c r="GQT828" s="72"/>
      <c r="GQU828" s="72"/>
      <c r="GQV828" s="72"/>
      <c r="GQW828" s="72"/>
      <c r="GQX828" s="72"/>
      <c r="GQY828" s="72"/>
      <c r="GQZ828" s="72"/>
      <c r="GRA828" s="72"/>
      <c r="GRB828" s="72"/>
      <c r="GRC828" s="72"/>
      <c r="GRD828" s="72"/>
      <c r="GRE828" s="72"/>
      <c r="GRF828" s="72"/>
      <c r="GRG828" s="72"/>
      <c r="GRH828" s="72"/>
      <c r="GRI828" s="72"/>
      <c r="GRJ828" s="72"/>
      <c r="GRK828" s="72"/>
      <c r="GRL828" s="72"/>
      <c r="GRM828" s="72"/>
      <c r="GRN828" s="72"/>
      <c r="GRO828" s="72"/>
      <c r="GRP828" s="72"/>
      <c r="GRQ828" s="72"/>
      <c r="GRR828" s="72"/>
      <c r="GRS828" s="72"/>
      <c r="GRT828" s="72"/>
      <c r="GRU828" s="72"/>
      <c r="GRV828" s="72"/>
      <c r="GRW828" s="72"/>
      <c r="GRX828" s="72"/>
      <c r="GRY828" s="72"/>
      <c r="GRZ828" s="72"/>
      <c r="GSA828" s="72"/>
      <c r="GSB828" s="72"/>
      <c r="GSC828" s="72"/>
      <c r="GSD828" s="72"/>
      <c r="GSE828" s="72"/>
      <c r="GSF828" s="72"/>
      <c r="GSG828" s="72"/>
      <c r="GSH828" s="72"/>
      <c r="GSI828" s="72"/>
      <c r="GSJ828" s="72"/>
      <c r="GSK828" s="72"/>
      <c r="GSL828" s="72"/>
      <c r="GSM828" s="72"/>
      <c r="GSN828" s="72"/>
      <c r="GSO828" s="72"/>
      <c r="GSP828" s="72"/>
      <c r="GSQ828" s="72"/>
      <c r="GSR828" s="72"/>
      <c r="GSS828" s="72"/>
      <c r="GST828" s="72"/>
      <c r="GSU828" s="72"/>
      <c r="GSV828" s="72"/>
      <c r="GSW828" s="72"/>
      <c r="GSX828" s="72"/>
      <c r="GSY828" s="72"/>
      <c r="GSZ828" s="72"/>
      <c r="GTA828" s="72"/>
      <c r="GTB828" s="72"/>
      <c r="GTC828" s="72"/>
      <c r="GTD828" s="72"/>
      <c r="GTE828" s="72"/>
      <c r="GTF828" s="72"/>
      <c r="GTG828" s="72"/>
      <c r="GTH828" s="72"/>
      <c r="GTI828" s="72"/>
      <c r="GTJ828" s="72"/>
      <c r="GTK828" s="72"/>
      <c r="GTL828" s="72"/>
      <c r="GTM828" s="72"/>
      <c r="GTN828" s="72"/>
      <c r="GTO828" s="72"/>
      <c r="GTP828" s="72"/>
      <c r="GTQ828" s="72"/>
      <c r="GTR828" s="72"/>
      <c r="GTS828" s="72"/>
      <c r="GTT828" s="72"/>
      <c r="GTU828" s="72"/>
      <c r="GTV828" s="72"/>
      <c r="GTW828" s="72"/>
      <c r="GTX828" s="72"/>
      <c r="GTY828" s="72"/>
      <c r="GTZ828" s="72"/>
      <c r="GUA828" s="72"/>
      <c r="GUB828" s="72"/>
      <c r="GUC828" s="72"/>
      <c r="GUD828" s="72"/>
      <c r="GUE828" s="72"/>
      <c r="GUF828" s="72"/>
      <c r="GUG828" s="72"/>
      <c r="GUH828" s="72"/>
      <c r="GUI828" s="72"/>
      <c r="GUJ828" s="72"/>
      <c r="GUK828" s="72"/>
      <c r="GUL828" s="72"/>
      <c r="GUM828" s="72"/>
      <c r="GUN828" s="72"/>
      <c r="GUO828" s="72"/>
      <c r="GUP828" s="72"/>
      <c r="GUQ828" s="72"/>
      <c r="GUR828" s="72"/>
      <c r="GUS828" s="72"/>
      <c r="GUT828" s="72"/>
      <c r="GUU828" s="72"/>
      <c r="GUV828" s="72"/>
      <c r="GUW828" s="72"/>
      <c r="GUX828" s="72"/>
      <c r="GUY828" s="72"/>
      <c r="GUZ828" s="72"/>
      <c r="GVA828" s="72"/>
      <c r="GVB828" s="72"/>
      <c r="GVC828" s="72"/>
      <c r="GVD828" s="72"/>
      <c r="GVE828" s="72"/>
      <c r="GVF828" s="72"/>
      <c r="GVG828" s="72"/>
      <c r="GVH828" s="72"/>
      <c r="GVI828" s="72"/>
      <c r="GVJ828" s="72"/>
      <c r="GVK828" s="72"/>
      <c r="GVL828" s="72"/>
      <c r="GVM828" s="72"/>
      <c r="GVN828" s="72"/>
      <c r="GVO828" s="72"/>
      <c r="GVP828" s="72"/>
      <c r="GVQ828" s="72"/>
      <c r="GVR828" s="72"/>
      <c r="GVS828" s="72"/>
      <c r="GVT828" s="72"/>
      <c r="GVU828" s="72"/>
      <c r="GVV828" s="72"/>
      <c r="GVW828" s="72"/>
      <c r="GVX828" s="72"/>
      <c r="GVY828" s="72"/>
      <c r="GVZ828" s="72"/>
      <c r="GWA828" s="72"/>
      <c r="GWB828" s="72"/>
      <c r="GWC828" s="72"/>
      <c r="GWD828" s="72"/>
      <c r="GWE828" s="72"/>
      <c r="GWF828" s="72"/>
      <c r="GWG828" s="72"/>
      <c r="GWH828" s="72"/>
      <c r="GWI828" s="72"/>
      <c r="GWJ828" s="72"/>
      <c r="GWK828" s="72"/>
      <c r="GWL828" s="72"/>
      <c r="GWM828" s="72"/>
      <c r="GWN828" s="72"/>
      <c r="GWO828" s="72"/>
      <c r="GWP828" s="72"/>
      <c r="GWQ828" s="72"/>
      <c r="GWR828" s="72"/>
      <c r="GWS828" s="72"/>
      <c r="GWT828" s="72"/>
      <c r="GWU828" s="72"/>
      <c r="GWV828" s="72"/>
      <c r="GWW828" s="72"/>
      <c r="GWX828" s="72"/>
      <c r="GWY828" s="72"/>
      <c r="GWZ828" s="72"/>
      <c r="GXA828" s="72"/>
      <c r="GXB828" s="72"/>
      <c r="GXC828" s="72"/>
      <c r="GXD828" s="72"/>
      <c r="GXE828" s="72"/>
      <c r="GXF828" s="72"/>
      <c r="GXG828" s="72"/>
      <c r="GXH828" s="72"/>
      <c r="GXI828" s="72"/>
      <c r="GXJ828" s="72"/>
      <c r="GXK828" s="72"/>
      <c r="GXL828" s="72"/>
      <c r="GXM828" s="72"/>
      <c r="GXN828" s="72"/>
      <c r="GXO828" s="72"/>
      <c r="GXP828" s="72"/>
      <c r="GXQ828" s="72"/>
      <c r="GXR828" s="72"/>
      <c r="GXS828" s="72"/>
      <c r="GXT828" s="72"/>
      <c r="GXU828" s="72"/>
      <c r="GXV828" s="72"/>
      <c r="GXW828" s="72"/>
      <c r="GXX828" s="72"/>
      <c r="GXY828" s="72"/>
      <c r="GXZ828" s="72"/>
      <c r="GYA828" s="72"/>
      <c r="GYB828" s="72"/>
      <c r="GYC828" s="72"/>
      <c r="GYD828" s="72"/>
      <c r="GYE828" s="72"/>
      <c r="GYF828" s="72"/>
      <c r="GYG828" s="72"/>
      <c r="GYH828" s="72"/>
      <c r="GYI828" s="72"/>
      <c r="GYJ828" s="72"/>
      <c r="GYK828" s="72"/>
      <c r="GYL828" s="72"/>
      <c r="GYM828" s="72"/>
      <c r="GYN828" s="72"/>
      <c r="GYO828" s="72"/>
      <c r="GYP828" s="72"/>
      <c r="GYQ828" s="72"/>
      <c r="GYR828" s="72"/>
      <c r="GYS828" s="72"/>
      <c r="GYT828" s="72"/>
      <c r="GYU828" s="72"/>
      <c r="GYV828" s="72"/>
      <c r="GYW828" s="72"/>
      <c r="GYX828" s="72"/>
      <c r="GYY828" s="72"/>
      <c r="GYZ828" s="72"/>
      <c r="GZA828" s="72"/>
      <c r="GZB828" s="72"/>
      <c r="GZC828" s="72"/>
      <c r="GZD828" s="72"/>
      <c r="GZE828" s="72"/>
      <c r="GZF828" s="72"/>
      <c r="GZG828" s="72"/>
      <c r="GZH828" s="72"/>
      <c r="GZI828" s="72"/>
      <c r="GZJ828" s="72"/>
      <c r="GZK828" s="72"/>
      <c r="GZL828" s="72"/>
      <c r="GZM828" s="72"/>
      <c r="GZN828" s="72"/>
      <c r="GZO828" s="72"/>
      <c r="GZP828" s="72"/>
      <c r="GZQ828" s="72"/>
      <c r="GZR828" s="72"/>
      <c r="GZS828" s="72"/>
      <c r="GZT828" s="72"/>
      <c r="GZU828" s="72"/>
      <c r="GZV828" s="72"/>
      <c r="GZW828" s="72"/>
      <c r="GZX828" s="72"/>
      <c r="GZY828" s="72"/>
      <c r="GZZ828" s="72"/>
      <c r="HAA828" s="72"/>
      <c r="HAB828" s="72"/>
      <c r="HAC828" s="72"/>
      <c r="HAD828" s="72"/>
      <c r="HAE828" s="72"/>
      <c r="HAF828" s="72"/>
      <c r="HAG828" s="72"/>
      <c r="HAH828" s="72"/>
      <c r="HAI828" s="72"/>
      <c r="HAJ828" s="72"/>
      <c r="HAK828" s="72"/>
      <c r="HAL828" s="72"/>
      <c r="HAM828" s="72"/>
      <c r="HAN828" s="72"/>
      <c r="HAO828" s="72"/>
      <c r="HAP828" s="72"/>
      <c r="HAQ828" s="72"/>
      <c r="HAR828" s="72"/>
      <c r="HAS828" s="72"/>
      <c r="HAT828" s="72"/>
      <c r="HAU828" s="72"/>
      <c r="HAV828" s="72"/>
      <c r="HAW828" s="72"/>
      <c r="HAX828" s="72"/>
      <c r="HAY828" s="72"/>
      <c r="HAZ828" s="72"/>
      <c r="HBA828" s="72"/>
      <c r="HBB828" s="72"/>
      <c r="HBC828" s="72"/>
      <c r="HBD828" s="72"/>
      <c r="HBE828" s="72"/>
      <c r="HBF828" s="72"/>
      <c r="HBG828" s="72"/>
      <c r="HBH828" s="72"/>
      <c r="HBI828" s="72"/>
      <c r="HBJ828" s="72"/>
      <c r="HBK828" s="72"/>
      <c r="HBL828" s="72"/>
      <c r="HBM828" s="72"/>
      <c r="HBN828" s="72"/>
      <c r="HBO828" s="72"/>
      <c r="HBP828" s="72"/>
      <c r="HBQ828" s="72"/>
      <c r="HBR828" s="72"/>
      <c r="HBS828" s="72"/>
      <c r="HBT828" s="72"/>
      <c r="HBU828" s="72"/>
      <c r="HBV828" s="72"/>
      <c r="HBW828" s="72"/>
      <c r="HBX828" s="72"/>
      <c r="HBY828" s="72"/>
      <c r="HBZ828" s="72"/>
      <c r="HCA828" s="72"/>
      <c r="HCB828" s="72"/>
      <c r="HCC828" s="72"/>
      <c r="HCD828" s="72"/>
      <c r="HCE828" s="72"/>
      <c r="HCF828" s="72"/>
      <c r="HCG828" s="72"/>
      <c r="HCH828" s="72"/>
      <c r="HCI828" s="72"/>
      <c r="HCJ828" s="72"/>
      <c r="HCK828" s="72"/>
      <c r="HCL828" s="72"/>
      <c r="HCM828" s="72"/>
      <c r="HCN828" s="72"/>
      <c r="HCO828" s="72"/>
      <c r="HCP828" s="72"/>
      <c r="HCQ828" s="72"/>
      <c r="HCR828" s="72"/>
      <c r="HCS828" s="72"/>
      <c r="HCT828" s="72"/>
      <c r="HCU828" s="72"/>
      <c r="HCV828" s="72"/>
      <c r="HCW828" s="72"/>
      <c r="HCX828" s="72"/>
      <c r="HCY828" s="72"/>
      <c r="HCZ828" s="72"/>
      <c r="HDA828" s="72"/>
      <c r="HDB828" s="72"/>
      <c r="HDC828" s="72"/>
      <c r="HDD828" s="72"/>
      <c r="HDE828" s="72"/>
      <c r="HDF828" s="72"/>
      <c r="HDG828" s="72"/>
      <c r="HDH828" s="72"/>
      <c r="HDI828" s="72"/>
      <c r="HDJ828" s="72"/>
      <c r="HDK828" s="72"/>
      <c r="HDL828" s="72"/>
      <c r="HDM828" s="72"/>
      <c r="HDN828" s="72"/>
      <c r="HDO828" s="72"/>
      <c r="HDP828" s="72"/>
      <c r="HDQ828" s="72"/>
      <c r="HDR828" s="72"/>
      <c r="HDS828" s="72"/>
      <c r="HDT828" s="72"/>
      <c r="HDU828" s="72"/>
      <c r="HDV828" s="72"/>
      <c r="HDW828" s="72"/>
      <c r="HDX828" s="72"/>
      <c r="HDY828" s="72"/>
      <c r="HDZ828" s="72"/>
      <c r="HEA828" s="72"/>
      <c r="HEB828" s="72"/>
      <c r="HEC828" s="72"/>
      <c r="HED828" s="72"/>
      <c r="HEE828" s="72"/>
      <c r="HEF828" s="72"/>
      <c r="HEG828" s="72"/>
      <c r="HEH828" s="72"/>
      <c r="HEI828" s="72"/>
      <c r="HEJ828" s="72"/>
      <c r="HEK828" s="72"/>
      <c r="HEL828" s="72"/>
      <c r="HEM828" s="72"/>
      <c r="HEN828" s="72"/>
      <c r="HEO828" s="72"/>
      <c r="HEP828" s="72"/>
      <c r="HEQ828" s="72"/>
      <c r="HER828" s="72"/>
      <c r="HES828" s="72"/>
      <c r="HET828" s="72"/>
      <c r="HEU828" s="72"/>
      <c r="HEV828" s="72"/>
      <c r="HEW828" s="72"/>
      <c r="HEX828" s="72"/>
      <c r="HEY828" s="72"/>
      <c r="HEZ828" s="72"/>
      <c r="HFA828" s="72"/>
      <c r="HFB828" s="72"/>
      <c r="HFC828" s="72"/>
      <c r="HFD828" s="72"/>
      <c r="HFE828" s="72"/>
      <c r="HFF828" s="72"/>
      <c r="HFG828" s="72"/>
      <c r="HFH828" s="72"/>
      <c r="HFI828" s="72"/>
      <c r="HFJ828" s="72"/>
      <c r="HFK828" s="72"/>
      <c r="HFL828" s="72"/>
      <c r="HFM828" s="72"/>
      <c r="HFN828" s="72"/>
      <c r="HFO828" s="72"/>
      <c r="HFP828" s="72"/>
      <c r="HFQ828" s="72"/>
      <c r="HFR828" s="72"/>
      <c r="HFS828" s="72"/>
      <c r="HFT828" s="72"/>
      <c r="HFU828" s="72"/>
      <c r="HFV828" s="72"/>
      <c r="HFW828" s="72"/>
      <c r="HFX828" s="72"/>
      <c r="HFY828" s="72"/>
      <c r="HFZ828" s="72"/>
      <c r="HGA828" s="72"/>
      <c r="HGB828" s="72"/>
      <c r="HGC828" s="72"/>
      <c r="HGD828" s="72"/>
      <c r="HGE828" s="72"/>
      <c r="HGF828" s="72"/>
      <c r="HGG828" s="72"/>
      <c r="HGH828" s="72"/>
      <c r="HGI828" s="72"/>
      <c r="HGJ828" s="72"/>
      <c r="HGK828" s="72"/>
      <c r="HGL828" s="72"/>
      <c r="HGM828" s="72"/>
      <c r="HGN828" s="72"/>
      <c r="HGO828" s="72"/>
      <c r="HGP828" s="72"/>
      <c r="HGQ828" s="72"/>
      <c r="HGR828" s="72"/>
      <c r="HGS828" s="72"/>
      <c r="HGT828" s="72"/>
      <c r="HGU828" s="72"/>
      <c r="HGV828" s="72"/>
      <c r="HGW828" s="72"/>
      <c r="HGX828" s="72"/>
      <c r="HGY828" s="72"/>
      <c r="HGZ828" s="72"/>
      <c r="HHA828" s="72"/>
      <c r="HHB828" s="72"/>
      <c r="HHC828" s="72"/>
      <c r="HHD828" s="72"/>
      <c r="HHE828" s="72"/>
      <c r="HHF828" s="72"/>
      <c r="HHG828" s="72"/>
      <c r="HHH828" s="72"/>
      <c r="HHI828" s="72"/>
      <c r="HHJ828" s="72"/>
      <c r="HHK828" s="72"/>
      <c r="HHL828" s="72"/>
      <c r="HHM828" s="72"/>
      <c r="HHN828" s="72"/>
      <c r="HHO828" s="72"/>
      <c r="HHP828" s="72"/>
      <c r="HHQ828" s="72"/>
      <c r="HHR828" s="72"/>
      <c r="HHS828" s="72"/>
      <c r="HHT828" s="72"/>
      <c r="HHU828" s="72"/>
      <c r="HHV828" s="72"/>
      <c r="HHW828" s="72"/>
      <c r="HHX828" s="72"/>
      <c r="HHY828" s="72"/>
      <c r="HHZ828" s="72"/>
      <c r="HIA828" s="72"/>
      <c r="HIB828" s="72"/>
      <c r="HIC828" s="72"/>
      <c r="HID828" s="72"/>
      <c r="HIE828" s="72"/>
      <c r="HIF828" s="72"/>
      <c r="HIG828" s="72"/>
      <c r="HIH828" s="72"/>
      <c r="HII828" s="72"/>
      <c r="HIJ828" s="72"/>
      <c r="HIK828" s="72"/>
      <c r="HIL828" s="72"/>
      <c r="HIM828" s="72"/>
      <c r="HIN828" s="72"/>
      <c r="HIO828" s="72"/>
      <c r="HIP828" s="72"/>
      <c r="HIQ828" s="72"/>
      <c r="HIR828" s="72"/>
      <c r="HIS828" s="72"/>
      <c r="HIT828" s="72"/>
      <c r="HIU828" s="72"/>
      <c r="HIV828" s="72"/>
      <c r="HIW828" s="72"/>
      <c r="HIX828" s="72"/>
      <c r="HIY828" s="72"/>
      <c r="HIZ828" s="72"/>
      <c r="HJA828" s="72"/>
      <c r="HJB828" s="72"/>
      <c r="HJC828" s="72"/>
      <c r="HJD828" s="72"/>
      <c r="HJE828" s="72"/>
      <c r="HJF828" s="72"/>
      <c r="HJG828" s="72"/>
      <c r="HJH828" s="72"/>
      <c r="HJI828" s="72"/>
      <c r="HJJ828" s="72"/>
      <c r="HJK828" s="72"/>
      <c r="HJL828" s="72"/>
      <c r="HJM828" s="72"/>
      <c r="HJN828" s="72"/>
      <c r="HJO828" s="72"/>
      <c r="HJP828" s="72"/>
      <c r="HJQ828" s="72"/>
      <c r="HJR828" s="72"/>
      <c r="HJS828" s="72"/>
      <c r="HJT828" s="72"/>
      <c r="HJU828" s="72"/>
      <c r="HJV828" s="72"/>
      <c r="HJW828" s="72"/>
      <c r="HJX828" s="72"/>
      <c r="HJY828" s="72"/>
      <c r="HJZ828" s="72"/>
      <c r="HKA828" s="72"/>
      <c r="HKB828" s="72"/>
      <c r="HKC828" s="72"/>
      <c r="HKD828" s="72"/>
      <c r="HKE828" s="72"/>
      <c r="HKF828" s="72"/>
      <c r="HKG828" s="72"/>
      <c r="HKH828" s="72"/>
      <c r="HKI828" s="72"/>
      <c r="HKJ828" s="72"/>
      <c r="HKK828" s="72"/>
      <c r="HKL828" s="72"/>
      <c r="HKM828" s="72"/>
      <c r="HKN828" s="72"/>
      <c r="HKO828" s="72"/>
      <c r="HKP828" s="72"/>
      <c r="HKQ828" s="72"/>
      <c r="HKR828" s="72"/>
      <c r="HKS828" s="72"/>
      <c r="HKT828" s="72"/>
      <c r="HKU828" s="72"/>
      <c r="HKV828" s="72"/>
      <c r="HKW828" s="72"/>
      <c r="HKX828" s="72"/>
      <c r="HKY828" s="72"/>
      <c r="HKZ828" s="72"/>
      <c r="HLA828" s="72"/>
      <c r="HLB828" s="72"/>
      <c r="HLC828" s="72"/>
      <c r="HLD828" s="72"/>
      <c r="HLE828" s="72"/>
      <c r="HLF828" s="72"/>
      <c r="HLG828" s="72"/>
      <c r="HLH828" s="72"/>
      <c r="HLI828" s="72"/>
      <c r="HLJ828" s="72"/>
      <c r="HLK828" s="72"/>
      <c r="HLL828" s="72"/>
      <c r="HLM828" s="72"/>
      <c r="HLN828" s="72"/>
      <c r="HLO828" s="72"/>
      <c r="HLP828" s="72"/>
      <c r="HLQ828" s="72"/>
      <c r="HLR828" s="72"/>
      <c r="HLS828" s="72"/>
      <c r="HLT828" s="72"/>
      <c r="HLU828" s="72"/>
      <c r="HLV828" s="72"/>
      <c r="HLW828" s="72"/>
      <c r="HLX828" s="72"/>
      <c r="HLY828" s="72"/>
      <c r="HLZ828" s="72"/>
      <c r="HMA828" s="72"/>
      <c r="HMB828" s="72"/>
      <c r="HMC828" s="72"/>
      <c r="HMD828" s="72"/>
      <c r="HME828" s="72"/>
      <c r="HMF828" s="72"/>
      <c r="HMG828" s="72"/>
      <c r="HMH828" s="72"/>
      <c r="HMI828" s="72"/>
      <c r="HMJ828" s="72"/>
      <c r="HMK828" s="72"/>
      <c r="HML828" s="72"/>
      <c r="HMM828" s="72"/>
      <c r="HMN828" s="72"/>
      <c r="HMO828" s="72"/>
      <c r="HMP828" s="72"/>
      <c r="HMQ828" s="72"/>
      <c r="HMR828" s="72"/>
      <c r="HMS828" s="72"/>
      <c r="HMT828" s="72"/>
      <c r="HMU828" s="72"/>
      <c r="HMV828" s="72"/>
      <c r="HMW828" s="72"/>
      <c r="HMX828" s="72"/>
      <c r="HMY828" s="72"/>
      <c r="HMZ828" s="72"/>
      <c r="HNA828" s="72"/>
      <c r="HNB828" s="72"/>
      <c r="HNC828" s="72"/>
      <c r="HND828" s="72"/>
      <c r="HNE828" s="72"/>
      <c r="HNF828" s="72"/>
      <c r="HNG828" s="72"/>
      <c r="HNH828" s="72"/>
      <c r="HNI828" s="72"/>
      <c r="HNJ828" s="72"/>
      <c r="HNK828" s="72"/>
      <c r="HNL828" s="72"/>
      <c r="HNM828" s="72"/>
      <c r="HNN828" s="72"/>
      <c r="HNO828" s="72"/>
      <c r="HNP828" s="72"/>
      <c r="HNQ828" s="72"/>
      <c r="HNR828" s="72"/>
      <c r="HNS828" s="72"/>
      <c r="HNT828" s="72"/>
      <c r="HNU828" s="72"/>
      <c r="HNV828" s="72"/>
      <c r="HNW828" s="72"/>
      <c r="HNX828" s="72"/>
      <c r="HNY828" s="72"/>
      <c r="HNZ828" s="72"/>
      <c r="HOA828" s="72"/>
      <c r="HOB828" s="72"/>
      <c r="HOC828" s="72"/>
      <c r="HOD828" s="72"/>
      <c r="HOE828" s="72"/>
      <c r="HOF828" s="72"/>
      <c r="HOG828" s="72"/>
      <c r="HOH828" s="72"/>
      <c r="HOI828" s="72"/>
      <c r="HOJ828" s="72"/>
      <c r="HOK828" s="72"/>
      <c r="HOL828" s="72"/>
      <c r="HOM828" s="72"/>
      <c r="HON828" s="72"/>
      <c r="HOO828" s="72"/>
      <c r="HOP828" s="72"/>
      <c r="HOQ828" s="72"/>
      <c r="HOR828" s="72"/>
      <c r="HOS828" s="72"/>
      <c r="HOT828" s="72"/>
      <c r="HOU828" s="72"/>
      <c r="HOV828" s="72"/>
      <c r="HOW828" s="72"/>
      <c r="HOX828" s="72"/>
      <c r="HOY828" s="72"/>
      <c r="HOZ828" s="72"/>
      <c r="HPA828" s="72"/>
      <c r="HPB828" s="72"/>
      <c r="HPC828" s="72"/>
      <c r="HPD828" s="72"/>
      <c r="HPE828" s="72"/>
      <c r="HPF828" s="72"/>
      <c r="HPG828" s="72"/>
      <c r="HPH828" s="72"/>
      <c r="HPI828" s="72"/>
      <c r="HPJ828" s="72"/>
      <c r="HPK828" s="72"/>
      <c r="HPL828" s="72"/>
      <c r="HPM828" s="72"/>
      <c r="HPN828" s="72"/>
      <c r="HPO828" s="72"/>
      <c r="HPP828" s="72"/>
      <c r="HPQ828" s="72"/>
      <c r="HPR828" s="72"/>
      <c r="HPS828" s="72"/>
      <c r="HPT828" s="72"/>
      <c r="HPU828" s="72"/>
      <c r="HPV828" s="72"/>
      <c r="HPW828" s="72"/>
      <c r="HPX828" s="72"/>
      <c r="HPY828" s="72"/>
      <c r="HPZ828" s="72"/>
      <c r="HQA828" s="72"/>
      <c r="HQB828" s="72"/>
      <c r="HQC828" s="72"/>
      <c r="HQD828" s="72"/>
      <c r="HQE828" s="72"/>
      <c r="HQF828" s="72"/>
      <c r="HQG828" s="72"/>
      <c r="HQH828" s="72"/>
      <c r="HQI828" s="72"/>
      <c r="HQJ828" s="72"/>
      <c r="HQK828" s="72"/>
      <c r="HQL828" s="72"/>
      <c r="HQM828" s="72"/>
      <c r="HQN828" s="72"/>
      <c r="HQO828" s="72"/>
      <c r="HQP828" s="72"/>
      <c r="HQQ828" s="72"/>
      <c r="HQR828" s="72"/>
      <c r="HQS828" s="72"/>
      <c r="HQT828" s="72"/>
      <c r="HQU828" s="72"/>
      <c r="HQV828" s="72"/>
      <c r="HQW828" s="72"/>
      <c r="HQX828" s="72"/>
      <c r="HQY828" s="72"/>
      <c r="HQZ828" s="72"/>
      <c r="HRA828" s="72"/>
      <c r="HRB828" s="72"/>
      <c r="HRC828" s="72"/>
      <c r="HRD828" s="72"/>
      <c r="HRE828" s="72"/>
      <c r="HRF828" s="72"/>
      <c r="HRG828" s="72"/>
      <c r="HRH828" s="72"/>
      <c r="HRI828" s="72"/>
      <c r="HRJ828" s="72"/>
      <c r="HRK828" s="72"/>
      <c r="HRL828" s="72"/>
      <c r="HRM828" s="72"/>
      <c r="HRN828" s="72"/>
      <c r="HRO828" s="72"/>
      <c r="HRP828" s="72"/>
      <c r="HRQ828" s="72"/>
      <c r="HRR828" s="72"/>
      <c r="HRS828" s="72"/>
      <c r="HRT828" s="72"/>
      <c r="HRU828" s="72"/>
      <c r="HRV828" s="72"/>
      <c r="HRW828" s="72"/>
      <c r="HRX828" s="72"/>
      <c r="HRY828" s="72"/>
      <c r="HRZ828" s="72"/>
      <c r="HSA828" s="72"/>
      <c r="HSB828" s="72"/>
      <c r="HSC828" s="72"/>
      <c r="HSD828" s="72"/>
      <c r="HSE828" s="72"/>
      <c r="HSF828" s="72"/>
      <c r="HSG828" s="72"/>
      <c r="HSH828" s="72"/>
      <c r="HSI828" s="72"/>
      <c r="HSJ828" s="72"/>
      <c r="HSK828" s="72"/>
      <c r="HSL828" s="72"/>
      <c r="HSM828" s="72"/>
      <c r="HSN828" s="72"/>
      <c r="HSO828" s="72"/>
      <c r="HSP828" s="72"/>
      <c r="HSQ828" s="72"/>
      <c r="HSR828" s="72"/>
      <c r="HSS828" s="72"/>
      <c r="HST828" s="72"/>
      <c r="HSU828" s="72"/>
      <c r="HSV828" s="72"/>
      <c r="HSW828" s="72"/>
      <c r="HSX828" s="72"/>
      <c r="HSY828" s="72"/>
      <c r="HSZ828" s="72"/>
      <c r="HTA828" s="72"/>
      <c r="HTB828" s="72"/>
      <c r="HTC828" s="72"/>
      <c r="HTD828" s="72"/>
      <c r="HTE828" s="72"/>
      <c r="HTF828" s="72"/>
      <c r="HTG828" s="72"/>
      <c r="HTH828" s="72"/>
      <c r="HTI828" s="72"/>
      <c r="HTJ828" s="72"/>
      <c r="HTK828" s="72"/>
      <c r="HTL828" s="72"/>
      <c r="HTM828" s="72"/>
      <c r="HTN828" s="72"/>
      <c r="HTO828" s="72"/>
      <c r="HTP828" s="72"/>
      <c r="HTQ828" s="72"/>
      <c r="HTR828" s="72"/>
      <c r="HTS828" s="72"/>
      <c r="HTT828" s="72"/>
      <c r="HTU828" s="72"/>
      <c r="HTV828" s="72"/>
      <c r="HTW828" s="72"/>
      <c r="HTX828" s="72"/>
      <c r="HTY828" s="72"/>
      <c r="HTZ828" s="72"/>
      <c r="HUA828" s="72"/>
      <c r="HUB828" s="72"/>
      <c r="HUC828" s="72"/>
      <c r="HUD828" s="72"/>
      <c r="HUE828" s="72"/>
      <c r="HUF828" s="72"/>
      <c r="HUG828" s="72"/>
      <c r="HUH828" s="72"/>
      <c r="HUI828" s="72"/>
      <c r="HUJ828" s="72"/>
      <c r="HUK828" s="72"/>
      <c r="HUL828" s="72"/>
      <c r="HUM828" s="72"/>
      <c r="HUN828" s="72"/>
      <c r="HUO828" s="72"/>
      <c r="HUP828" s="72"/>
      <c r="HUQ828" s="72"/>
      <c r="HUR828" s="72"/>
      <c r="HUS828" s="72"/>
      <c r="HUT828" s="72"/>
      <c r="HUU828" s="72"/>
      <c r="HUV828" s="72"/>
      <c r="HUW828" s="72"/>
      <c r="HUX828" s="72"/>
      <c r="HUY828" s="72"/>
      <c r="HUZ828" s="72"/>
      <c r="HVA828" s="72"/>
      <c r="HVB828" s="72"/>
      <c r="HVC828" s="72"/>
      <c r="HVD828" s="72"/>
      <c r="HVE828" s="72"/>
      <c r="HVF828" s="72"/>
      <c r="HVG828" s="72"/>
      <c r="HVH828" s="72"/>
      <c r="HVI828" s="72"/>
      <c r="HVJ828" s="72"/>
      <c r="HVK828" s="72"/>
      <c r="HVL828" s="72"/>
      <c r="HVM828" s="72"/>
      <c r="HVN828" s="72"/>
      <c r="HVO828" s="72"/>
      <c r="HVP828" s="72"/>
      <c r="HVQ828" s="72"/>
      <c r="HVR828" s="72"/>
      <c r="HVS828" s="72"/>
      <c r="HVT828" s="72"/>
      <c r="HVU828" s="72"/>
      <c r="HVV828" s="72"/>
      <c r="HVW828" s="72"/>
      <c r="HVX828" s="72"/>
      <c r="HVY828" s="72"/>
      <c r="HVZ828" s="72"/>
      <c r="HWA828" s="72"/>
      <c r="HWB828" s="72"/>
      <c r="HWC828" s="72"/>
      <c r="HWD828" s="72"/>
      <c r="HWE828" s="72"/>
      <c r="HWF828" s="72"/>
      <c r="HWG828" s="72"/>
      <c r="HWH828" s="72"/>
      <c r="HWI828" s="72"/>
      <c r="HWJ828" s="72"/>
      <c r="HWK828" s="72"/>
      <c r="HWL828" s="72"/>
      <c r="HWM828" s="72"/>
      <c r="HWN828" s="72"/>
      <c r="HWO828" s="72"/>
      <c r="HWP828" s="72"/>
      <c r="HWQ828" s="72"/>
      <c r="HWR828" s="72"/>
      <c r="HWS828" s="72"/>
      <c r="HWT828" s="72"/>
      <c r="HWU828" s="72"/>
      <c r="HWV828" s="72"/>
      <c r="HWW828" s="72"/>
      <c r="HWX828" s="72"/>
      <c r="HWY828" s="72"/>
      <c r="HWZ828" s="72"/>
      <c r="HXA828" s="72"/>
      <c r="HXB828" s="72"/>
      <c r="HXC828" s="72"/>
      <c r="HXD828" s="72"/>
      <c r="HXE828" s="72"/>
      <c r="HXF828" s="72"/>
      <c r="HXG828" s="72"/>
      <c r="HXH828" s="72"/>
      <c r="HXI828" s="72"/>
      <c r="HXJ828" s="72"/>
      <c r="HXK828" s="72"/>
      <c r="HXL828" s="72"/>
      <c r="HXM828" s="72"/>
      <c r="HXN828" s="72"/>
      <c r="HXO828" s="72"/>
      <c r="HXP828" s="72"/>
      <c r="HXQ828" s="72"/>
      <c r="HXR828" s="72"/>
      <c r="HXS828" s="72"/>
      <c r="HXT828" s="72"/>
      <c r="HXU828" s="72"/>
      <c r="HXV828" s="72"/>
      <c r="HXW828" s="72"/>
      <c r="HXX828" s="72"/>
      <c r="HXY828" s="72"/>
      <c r="HXZ828" s="72"/>
      <c r="HYA828" s="72"/>
      <c r="HYB828" s="72"/>
      <c r="HYC828" s="72"/>
      <c r="HYD828" s="72"/>
      <c r="HYE828" s="72"/>
      <c r="HYF828" s="72"/>
      <c r="HYG828" s="72"/>
      <c r="HYH828" s="72"/>
      <c r="HYI828" s="72"/>
      <c r="HYJ828" s="72"/>
      <c r="HYK828" s="72"/>
      <c r="HYL828" s="72"/>
      <c r="HYM828" s="72"/>
      <c r="HYN828" s="72"/>
      <c r="HYO828" s="72"/>
      <c r="HYP828" s="72"/>
      <c r="HYQ828" s="72"/>
      <c r="HYR828" s="72"/>
      <c r="HYS828" s="72"/>
      <c r="HYT828" s="72"/>
      <c r="HYU828" s="72"/>
      <c r="HYV828" s="72"/>
      <c r="HYW828" s="72"/>
      <c r="HYX828" s="72"/>
      <c r="HYY828" s="72"/>
      <c r="HYZ828" s="72"/>
      <c r="HZA828" s="72"/>
      <c r="HZB828" s="72"/>
      <c r="HZC828" s="72"/>
      <c r="HZD828" s="72"/>
      <c r="HZE828" s="72"/>
      <c r="HZF828" s="72"/>
      <c r="HZG828" s="72"/>
      <c r="HZH828" s="72"/>
      <c r="HZI828" s="72"/>
      <c r="HZJ828" s="72"/>
      <c r="HZK828" s="72"/>
      <c r="HZL828" s="72"/>
      <c r="HZM828" s="72"/>
      <c r="HZN828" s="72"/>
      <c r="HZO828" s="72"/>
      <c r="HZP828" s="72"/>
      <c r="HZQ828" s="72"/>
      <c r="HZR828" s="72"/>
      <c r="HZS828" s="72"/>
      <c r="HZT828" s="72"/>
      <c r="HZU828" s="72"/>
      <c r="HZV828" s="72"/>
      <c r="HZW828" s="72"/>
      <c r="HZX828" s="72"/>
      <c r="HZY828" s="72"/>
      <c r="HZZ828" s="72"/>
      <c r="IAA828" s="72"/>
      <c r="IAB828" s="72"/>
      <c r="IAC828" s="72"/>
      <c r="IAD828" s="72"/>
      <c r="IAE828" s="72"/>
      <c r="IAF828" s="72"/>
      <c r="IAG828" s="72"/>
      <c r="IAH828" s="72"/>
      <c r="IAI828" s="72"/>
      <c r="IAJ828" s="72"/>
      <c r="IAK828" s="72"/>
      <c r="IAL828" s="72"/>
      <c r="IAM828" s="72"/>
      <c r="IAN828" s="72"/>
      <c r="IAO828" s="72"/>
      <c r="IAP828" s="72"/>
      <c r="IAQ828" s="72"/>
      <c r="IAR828" s="72"/>
      <c r="IAS828" s="72"/>
      <c r="IAT828" s="72"/>
      <c r="IAU828" s="72"/>
      <c r="IAV828" s="72"/>
      <c r="IAW828" s="72"/>
      <c r="IAX828" s="72"/>
      <c r="IAY828" s="72"/>
      <c r="IAZ828" s="72"/>
      <c r="IBA828" s="72"/>
      <c r="IBB828" s="72"/>
      <c r="IBC828" s="72"/>
      <c r="IBD828" s="72"/>
      <c r="IBE828" s="72"/>
      <c r="IBF828" s="72"/>
      <c r="IBG828" s="72"/>
      <c r="IBH828" s="72"/>
      <c r="IBI828" s="72"/>
      <c r="IBJ828" s="72"/>
      <c r="IBK828" s="72"/>
      <c r="IBL828" s="72"/>
      <c r="IBM828" s="72"/>
      <c r="IBN828" s="72"/>
      <c r="IBO828" s="72"/>
      <c r="IBP828" s="72"/>
      <c r="IBQ828" s="72"/>
      <c r="IBR828" s="72"/>
      <c r="IBS828" s="72"/>
      <c r="IBT828" s="72"/>
      <c r="IBU828" s="72"/>
      <c r="IBV828" s="72"/>
      <c r="IBW828" s="72"/>
      <c r="IBX828" s="72"/>
      <c r="IBY828" s="72"/>
      <c r="IBZ828" s="72"/>
      <c r="ICA828" s="72"/>
      <c r="ICB828" s="72"/>
      <c r="ICC828" s="72"/>
      <c r="ICD828" s="72"/>
      <c r="ICE828" s="72"/>
      <c r="ICF828" s="72"/>
      <c r="ICG828" s="72"/>
      <c r="ICH828" s="72"/>
      <c r="ICI828" s="72"/>
      <c r="ICJ828" s="72"/>
      <c r="ICK828" s="72"/>
      <c r="ICL828" s="72"/>
      <c r="ICM828" s="72"/>
      <c r="ICN828" s="72"/>
      <c r="ICO828" s="72"/>
      <c r="ICP828" s="72"/>
      <c r="ICQ828" s="72"/>
      <c r="ICR828" s="72"/>
      <c r="ICS828" s="72"/>
      <c r="ICT828" s="72"/>
      <c r="ICU828" s="72"/>
      <c r="ICV828" s="72"/>
      <c r="ICW828" s="72"/>
      <c r="ICX828" s="72"/>
      <c r="ICY828" s="72"/>
      <c r="ICZ828" s="72"/>
      <c r="IDA828" s="72"/>
      <c r="IDB828" s="72"/>
      <c r="IDC828" s="72"/>
      <c r="IDD828" s="72"/>
      <c r="IDE828" s="72"/>
      <c r="IDF828" s="72"/>
      <c r="IDG828" s="72"/>
      <c r="IDH828" s="72"/>
      <c r="IDI828" s="72"/>
      <c r="IDJ828" s="72"/>
      <c r="IDK828" s="72"/>
      <c r="IDL828" s="72"/>
      <c r="IDM828" s="72"/>
      <c r="IDN828" s="72"/>
      <c r="IDO828" s="72"/>
      <c r="IDP828" s="72"/>
      <c r="IDQ828" s="72"/>
      <c r="IDR828" s="72"/>
      <c r="IDS828" s="72"/>
      <c r="IDT828" s="72"/>
      <c r="IDU828" s="72"/>
      <c r="IDV828" s="72"/>
      <c r="IDW828" s="72"/>
      <c r="IDX828" s="72"/>
      <c r="IDY828" s="72"/>
      <c r="IDZ828" s="72"/>
      <c r="IEA828" s="72"/>
      <c r="IEB828" s="72"/>
      <c r="IEC828" s="72"/>
      <c r="IED828" s="72"/>
      <c r="IEE828" s="72"/>
      <c r="IEF828" s="72"/>
      <c r="IEG828" s="72"/>
      <c r="IEH828" s="72"/>
      <c r="IEI828" s="72"/>
      <c r="IEJ828" s="72"/>
      <c r="IEK828" s="72"/>
      <c r="IEL828" s="72"/>
      <c r="IEM828" s="72"/>
      <c r="IEN828" s="72"/>
      <c r="IEO828" s="72"/>
      <c r="IEP828" s="72"/>
      <c r="IEQ828" s="72"/>
      <c r="IER828" s="72"/>
      <c r="IES828" s="72"/>
      <c r="IET828" s="72"/>
      <c r="IEU828" s="72"/>
      <c r="IEV828" s="72"/>
      <c r="IEW828" s="72"/>
      <c r="IEX828" s="72"/>
      <c r="IEY828" s="72"/>
      <c r="IEZ828" s="72"/>
      <c r="IFA828" s="72"/>
      <c r="IFB828" s="72"/>
      <c r="IFC828" s="72"/>
      <c r="IFD828" s="72"/>
      <c r="IFE828" s="72"/>
      <c r="IFF828" s="72"/>
      <c r="IFG828" s="72"/>
      <c r="IFH828" s="72"/>
      <c r="IFI828" s="72"/>
      <c r="IFJ828" s="72"/>
      <c r="IFK828" s="72"/>
      <c r="IFL828" s="72"/>
      <c r="IFM828" s="72"/>
      <c r="IFN828" s="72"/>
      <c r="IFO828" s="72"/>
      <c r="IFP828" s="72"/>
      <c r="IFQ828" s="72"/>
      <c r="IFR828" s="72"/>
      <c r="IFS828" s="72"/>
      <c r="IFT828" s="72"/>
      <c r="IFU828" s="72"/>
      <c r="IFV828" s="72"/>
      <c r="IFW828" s="72"/>
      <c r="IFX828" s="72"/>
      <c r="IFY828" s="72"/>
      <c r="IFZ828" s="72"/>
      <c r="IGA828" s="72"/>
      <c r="IGB828" s="72"/>
      <c r="IGC828" s="72"/>
      <c r="IGD828" s="72"/>
      <c r="IGE828" s="72"/>
      <c r="IGF828" s="72"/>
      <c r="IGG828" s="72"/>
      <c r="IGH828" s="72"/>
      <c r="IGI828" s="72"/>
      <c r="IGJ828" s="72"/>
      <c r="IGK828" s="72"/>
      <c r="IGL828" s="72"/>
      <c r="IGM828" s="72"/>
      <c r="IGN828" s="72"/>
      <c r="IGO828" s="72"/>
      <c r="IGP828" s="72"/>
      <c r="IGQ828" s="72"/>
      <c r="IGR828" s="72"/>
      <c r="IGS828" s="72"/>
      <c r="IGT828" s="72"/>
      <c r="IGU828" s="72"/>
      <c r="IGV828" s="72"/>
      <c r="IGW828" s="72"/>
      <c r="IGX828" s="72"/>
      <c r="IGY828" s="72"/>
      <c r="IGZ828" s="72"/>
      <c r="IHA828" s="72"/>
      <c r="IHB828" s="72"/>
      <c r="IHC828" s="72"/>
      <c r="IHD828" s="72"/>
      <c r="IHE828" s="72"/>
      <c r="IHF828" s="72"/>
      <c r="IHG828" s="72"/>
      <c r="IHH828" s="72"/>
      <c r="IHI828" s="72"/>
      <c r="IHJ828" s="72"/>
      <c r="IHK828" s="72"/>
      <c r="IHL828" s="72"/>
      <c r="IHM828" s="72"/>
      <c r="IHN828" s="72"/>
      <c r="IHO828" s="72"/>
      <c r="IHP828" s="72"/>
      <c r="IHQ828" s="72"/>
      <c r="IHR828" s="72"/>
      <c r="IHS828" s="72"/>
      <c r="IHT828" s="72"/>
      <c r="IHU828" s="72"/>
      <c r="IHV828" s="72"/>
      <c r="IHW828" s="72"/>
      <c r="IHX828" s="72"/>
      <c r="IHY828" s="72"/>
      <c r="IHZ828" s="72"/>
      <c r="IIA828" s="72"/>
      <c r="IIB828" s="72"/>
      <c r="IIC828" s="72"/>
      <c r="IID828" s="72"/>
      <c r="IIE828" s="72"/>
      <c r="IIF828" s="72"/>
      <c r="IIG828" s="72"/>
      <c r="IIH828" s="72"/>
      <c r="III828" s="72"/>
      <c r="IIJ828" s="72"/>
      <c r="IIK828" s="72"/>
      <c r="IIL828" s="72"/>
      <c r="IIM828" s="72"/>
      <c r="IIN828" s="72"/>
      <c r="IIO828" s="72"/>
      <c r="IIP828" s="72"/>
      <c r="IIQ828" s="72"/>
      <c r="IIR828" s="72"/>
      <c r="IIS828" s="72"/>
      <c r="IIT828" s="72"/>
      <c r="IIU828" s="72"/>
      <c r="IIV828" s="72"/>
      <c r="IIW828" s="72"/>
      <c r="IIX828" s="72"/>
      <c r="IIY828" s="72"/>
      <c r="IIZ828" s="72"/>
      <c r="IJA828" s="72"/>
      <c r="IJB828" s="72"/>
      <c r="IJC828" s="72"/>
      <c r="IJD828" s="72"/>
      <c r="IJE828" s="72"/>
      <c r="IJF828" s="72"/>
      <c r="IJG828" s="72"/>
      <c r="IJH828" s="72"/>
      <c r="IJI828" s="72"/>
      <c r="IJJ828" s="72"/>
      <c r="IJK828" s="72"/>
      <c r="IJL828" s="72"/>
      <c r="IJM828" s="72"/>
      <c r="IJN828" s="72"/>
      <c r="IJO828" s="72"/>
      <c r="IJP828" s="72"/>
      <c r="IJQ828" s="72"/>
      <c r="IJR828" s="72"/>
      <c r="IJS828" s="72"/>
      <c r="IJT828" s="72"/>
      <c r="IJU828" s="72"/>
      <c r="IJV828" s="72"/>
      <c r="IJW828" s="72"/>
      <c r="IJX828" s="72"/>
      <c r="IJY828" s="72"/>
      <c r="IJZ828" s="72"/>
      <c r="IKA828" s="72"/>
      <c r="IKB828" s="72"/>
      <c r="IKC828" s="72"/>
      <c r="IKD828" s="72"/>
      <c r="IKE828" s="72"/>
      <c r="IKF828" s="72"/>
      <c r="IKG828" s="72"/>
      <c r="IKH828" s="72"/>
      <c r="IKI828" s="72"/>
      <c r="IKJ828" s="72"/>
      <c r="IKK828" s="72"/>
      <c r="IKL828" s="72"/>
      <c r="IKM828" s="72"/>
      <c r="IKN828" s="72"/>
      <c r="IKO828" s="72"/>
      <c r="IKP828" s="72"/>
      <c r="IKQ828" s="72"/>
      <c r="IKR828" s="72"/>
      <c r="IKS828" s="72"/>
      <c r="IKT828" s="72"/>
      <c r="IKU828" s="72"/>
      <c r="IKV828" s="72"/>
      <c r="IKW828" s="72"/>
      <c r="IKX828" s="72"/>
      <c r="IKY828" s="72"/>
      <c r="IKZ828" s="72"/>
      <c r="ILA828" s="72"/>
      <c r="ILB828" s="72"/>
      <c r="ILC828" s="72"/>
      <c r="ILD828" s="72"/>
      <c r="ILE828" s="72"/>
      <c r="ILF828" s="72"/>
      <c r="ILG828" s="72"/>
      <c r="ILH828" s="72"/>
      <c r="ILI828" s="72"/>
      <c r="ILJ828" s="72"/>
      <c r="ILK828" s="72"/>
      <c r="ILL828" s="72"/>
      <c r="ILM828" s="72"/>
      <c r="ILN828" s="72"/>
      <c r="ILO828" s="72"/>
      <c r="ILP828" s="72"/>
      <c r="ILQ828" s="72"/>
      <c r="ILR828" s="72"/>
      <c r="ILS828" s="72"/>
      <c r="ILT828" s="72"/>
      <c r="ILU828" s="72"/>
      <c r="ILV828" s="72"/>
      <c r="ILW828" s="72"/>
      <c r="ILX828" s="72"/>
      <c r="ILY828" s="72"/>
      <c r="ILZ828" s="72"/>
      <c r="IMA828" s="72"/>
      <c r="IMB828" s="72"/>
      <c r="IMC828" s="72"/>
      <c r="IMD828" s="72"/>
      <c r="IME828" s="72"/>
      <c r="IMF828" s="72"/>
      <c r="IMG828" s="72"/>
      <c r="IMH828" s="72"/>
      <c r="IMI828" s="72"/>
      <c r="IMJ828" s="72"/>
      <c r="IMK828" s="72"/>
      <c r="IML828" s="72"/>
      <c r="IMM828" s="72"/>
      <c r="IMN828" s="72"/>
      <c r="IMO828" s="72"/>
      <c r="IMP828" s="72"/>
      <c r="IMQ828" s="72"/>
      <c r="IMR828" s="72"/>
      <c r="IMS828" s="72"/>
      <c r="IMT828" s="72"/>
      <c r="IMU828" s="72"/>
      <c r="IMV828" s="72"/>
      <c r="IMW828" s="72"/>
      <c r="IMX828" s="72"/>
      <c r="IMY828" s="72"/>
      <c r="IMZ828" s="72"/>
      <c r="INA828" s="72"/>
      <c r="INB828" s="72"/>
      <c r="INC828" s="72"/>
      <c r="IND828" s="72"/>
      <c r="INE828" s="72"/>
      <c r="INF828" s="72"/>
      <c r="ING828" s="72"/>
      <c r="INH828" s="72"/>
      <c r="INI828" s="72"/>
      <c r="INJ828" s="72"/>
      <c r="INK828" s="72"/>
      <c r="INL828" s="72"/>
      <c r="INM828" s="72"/>
      <c r="INN828" s="72"/>
      <c r="INO828" s="72"/>
      <c r="INP828" s="72"/>
      <c r="INQ828" s="72"/>
      <c r="INR828" s="72"/>
      <c r="INS828" s="72"/>
      <c r="INT828" s="72"/>
      <c r="INU828" s="72"/>
      <c r="INV828" s="72"/>
      <c r="INW828" s="72"/>
      <c r="INX828" s="72"/>
      <c r="INY828" s="72"/>
      <c r="INZ828" s="72"/>
      <c r="IOA828" s="72"/>
      <c r="IOB828" s="72"/>
      <c r="IOC828" s="72"/>
      <c r="IOD828" s="72"/>
      <c r="IOE828" s="72"/>
      <c r="IOF828" s="72"/>
      <c r="IOG828" s="72"/>
      <c r="IOH828" s="72"/>
      <c r="IOI828" s="72"/>
      <c r="IOJ828" s="72"/>
      <c r="IOK828" s="72"/>
      <c r="IOL828" s="72"/>
      <c r="IOM828" s="72"/>
      <c r="ION828" s="72"/>
      <c r="IOO828" s="72"/>
      <c r="IOP828" s="72"/>
      <c r="IOQ828" s="72"/>
      <c r="IOR828" s="72"/>
      <c r="IOS828" s="72"/>
      <c r="IOT828" s="72"/>
      <c r="IOU828" s="72"/>
      <c r="IOV828" s="72"/>
      <c r="IOW828" s="72"/>
      <c r="IOX828" s="72"/>
      <c r="IOY828" s="72"/>
      <c r="IOZ828" s="72"/>
      <c r="IPA828" s="72"/>
      <c r="IPB828" s="72"/>
      <c r="IPC828" s="72"/>
      <c r="IPD828" s="72"/>
      <c r="IPE828" s="72"/>
      <c r="IPF828" s="72"/>
      <c r="IPG828" s="72"/>
      <c r="IPH828" s="72"/>
      <c r="IPI828" s="72"/>
      <c r="IPJ828" s="72"/>
      <c r="IPK828" s="72"/>
      <c r="IPL828" s="72"/>
      <c r="IPM828" s="72"/>
      <c r="IPN828" s="72"/>
      <c r="IPO828" s="72"/>
      <c r="IPP828" s="72"/>
      <c r="IPQ828" s="72"/>
      <c r="IPR828" s="72"/>
      <c r="IPS828" s="72"/>
      <c r="IPT828" s="72"/>
      <c r="IPU828" s="72"/>
      <c r="IPV828" s="72"/>
      <c r="IPW828" s="72"/>
      <c r="IPX828" s="72"/>
      <c r="IPY828" s="72"/>
      <c r="IPZ828" s="72"/>
      <c r="IQA828" s="72"/>
      <c r="IQB828" s="72"/>
      <c r="IQC828" s="72"/>
      <c r="IQD828" s="72"/>
      <c r="IQE828" s="72"/>
      <c r="IQF828" s="72"/>
      <c r="IQG828" s="72"/>
      <c r="IQH828" s="72"/>
      <c r="IQI828" s="72"/>
      <c r="IQJ828" s="72"/>
      <c r="IQK828" s="72"/>
      <c r="IQL828" s="72"/>
      <c r="IQM828" s="72"/>
      <c r="IQN828" s="72"/>
      <c r="IQO828" s="72"/>
      <c r="IQP828" s="72"/>
      <c r="IQQ828" s="72"/>
      <c r="IQR828" s="72"/>
      <c r="IQS828" s="72"/>
      <c r="IQT828" s="72"/>
      <c r="IQU828" s="72"/>
      <c r="IQV828" s="72"/>
      <c r="IQW828" s="72"/>
      <c r="IQX828" s="72"/>
      <c r="IQY828" s="72"/>
      <c r="IQZ828" s="72"/>
      <c r="IRA828" s="72"/>
      <c r="IRB828" s="72"/>
      <c r="IRC828" s="72"/>
      <c r="IRD828" s="72"/>
      <c r="IRE828" s="72"/>
      <c r="IRF828" s="72"/>
      <c r="IRG828" s="72"/>
      <c r="IRH828" s="72"/>
      <c r="IRI828" s="72"/>
      <c r="IRJ828" s="72"/>
      <c r="IRK828" s="72"/>
      <c r="IRL828" s="72"/>
      <c r="IRM828" s="72"/>
      <c r="IRN828" s="72"/>
      <c r="IRO828" s="72"/>
      <c r="IRP828" s="72"/>
      <c r="IRQ828" s="72"/>
      <c r="IRR828" s="72"/>
      <c r="IRS828" s="72"/>
      <c r="IRT828" s="72"/>
      <c r="IRU828" s="72"/>
      <c r="IRV828" s="72"/>
      <c r="IRW828" s="72"/>
      <c r="IRX828" s="72"/>
      <c r="IRY828" s="72"/>
      <c r="IRZ828" s="72"/>
      <c r="ISA828" s="72"/>
      <c r="ISB828" s="72"/>
      <c r="ISC828" s="72"/>
      <c r="ISD828" s="72"/>
      <c r="ISE828" s="72"/>
      <c r="ISF828" s="72"/>
      <c r="ISG828" s="72"/>
      <c r="ISH828" s="72"/>
      <c r="ISI828" s="72"/>
      <c r="ISJ828" s="72"/>
      <c r="ISK828" s="72"/>
      <c r="ISL828" s="72"/>
      <c r="ISM828" s="72"/>
      <c r="ISN828" s="72"/>
      <c r="ISO828" s="72"/>
      <c r="ISP828" s="72"/>
      <c r="ISQ828" s="72"/>
      <c r="ISR828" s="72"/>
      <c r="ISS828" s="72"/>
      <c r="IST828" s="72"/>
      <c r="ISU828" s="72"/>
      <c r="ISV828" s="72"/>
      <c r="ISW828" s="72"/>
      <c r="ISX828" s="72"/>
      <c r="ISY828" s="72"/>
      <c r="ISZ828" s="72"/>
      <c r="ITA828" s="72"/>
      <c r="ITB828" s="72"/>
      <c r="ITC828" s="72"/>
      <c r="ITD828" s="72"/>
      <c r="ITE828" s="72"/>
      <c r="ITF828" s="72"/>
      <c r="ITG828" s="72"/>
      <c r="ITH828" s="72"/>
      <c r="ITI828" s="72"/>
      <c r="ITJ828" s="72"/>
      <c r="ITK828" s="72"/>
      <c r="ITL828" s="72"/>
      <c r="ITM828" s="72"/>
      <c r="ITN828" s="72"/>
      <c r="ITO828" s="72"/>
      <c r="ITP828" s="72"/>
      <c r="ITQ828" s="72"/>
      <c r="ITR828" s="72"/>
      <c r="ITS828" s="72"/>
      <c r="ITT828" s="72"/>
      <c r="ITU828" s="72"/>
      <c r="ITV828" s="72"/>
      <c r="ITW828" s="72"/>
      <c r="ITX828" s="72"/>
      <c r="ITY828" s="72"/>
      <c r="ITZ828" s="72"/>
      <c r="IUA828" s="72"/>
      <c r="IUB828" s="72"/>
      <c r="IUC828" s="72"/>
      <c r="IUD828" s="72"/>
      <c r="IUE828" s="72"/>
      <c r="IUF828" s="72"/>
      <c r="IUG828" s="72"/>
      <c r="IUH828" s="72"/>
      <c r="IUI828" s="72"/>
      <c r="IUJ828" s="72"/>
      <c r="IUK828" s="72"/>
      <c r="IUL828" s="72"/>
      <c r="IUM828" s="72"/>
      <c r="IUN828" s="72"/>
      <c r="IUO828" s="72"/>
      <c r="IUP828" s="72"/>
      <c r="IUQ828" s="72"/>
      <c r="IUR828" s="72"/>
      <c r="IUS828" s="72"/>
      <c r="IUT828" s="72"/>
      <c r="IUU828" s="72"/>
      <c r="IUV828" s="72"/>
      <c r="IUW828" s="72"/>
      <c r="IUX828" s="72"/>
      <c r="IUY828" s="72"/>
      <c r="IUZ828" s="72"/>
      <c r="IVA828" s="72"/>
      <c r="IVB828" s="72"/>
      <c r="IVC828" s="72"/>
      <c r="IVD828" s="72"/>
      <c r="IVE828" s="72"/>
      <c r="IVF828" s="72"/>
      <c r="IVG828" s="72"/>
      <c r="IVH828" s="72"/>
      <c r="IVI828" s="72"/>
      <c r="IVJ828" s="72"/>
      <c r="IVK828" s="72"/>
      <c r="IVL828" s="72"/>
      <c r="IVM828" s="72"/>
      <c r="IVN828" s="72"/>
      <c r="IVO828" s="72"/>
      <c r="IVP828" s="72"/>
      <c r="IVQ828" s="72"/>
      <c r="IVR828" s="72"/>
      <c r="IVS828" s="72"/>
      <c r="IVT828" s="72"/>
      <c r="IVU828" s="72"/>
      <c r="IVV828" s="72"/>
      <c r="IVW828" s="72"/>
      <c r="IVX828" s="72"/>
      <c r="IVY828" s="72"/>
      <c r="IVZ828" s="72"/>
      <c r="IWA828" s="72"/>
      <c r="IWB828" s="72"/>
      <c r="IWC828" s="72"/>
      <c r="IWD828" s="72"/>
      <c r="IWE828" s="72"/>
      <c r="IWF828" s="72"/>
      <c r="IWG828" s="72"/>
      <c r="IWH828" s="72"/>
      <c r="IWI828" s="72"/>
      <c r="IWJ828" s="72"/>
      <c r="IWK828" s="72"/>
      <c r="IWL828" s="72"/>
      <c r="IWM828" s="72"/>
      <c r="IWN828" s="72"/>
      <c r="IWO828" s="72"/>
      <c r="IWP828" s="72"/>
      <c r="IWQ828" s="72"/>
      <c r="IWR828" s="72"/>
      <c r="IWS828" s="72"/>
      <c r="IWT828" s="72"/>
      <c r="IWU828" s="72"/>
      <c r="IWV828" s="72"/>
      <c r="IWW828" s="72"/>
      <c r="IWX828" s="72"/>
      <c r="IWY828" s="72"/>
      <c r="IWZ828" s="72"/>
      <c r="IXA828" s="72"/>
      <c r="IXB828" s="72"/>
      <c r="IXC828" s="72"/>
      <c r="IXD828" s="72"/>
      <c r="IXE828" s="72"/>
      <c r="IXF828" s="72"/>
      <c r="IXG828" s="72"/>
      <c r="IXH828" s="72"/>
      <c r="IXI828" s="72"/>
      <c r="IXJ828" s="72"/>
      <c r="IXK828" s="72"/>
      <c r="IXL828" s="72"/>
      <c r="IXM828" s="72"/>
      <c r="IXN828" s="72"/>
      <c r="IXO828" s="72"/>
      <c r="IXP828" s="72"/>
      <c r="IXQ828" s="72"/>
      <c r="IXR828" s="72"/>
      <c r="IXS828" s="72"/>
      <c r="IXT828" s="72"/>
      <c r="IXU828" s="72"/>
      <c r="IXV828" s="72"/>
      <c r="IXW828" s="72"/>
      <c r="IXX828" s="72"/>
      <c r="IXY828" s="72"/>
      <c r="IXZ828" s="72"/>
      <c r="IYA828" s="72"/>
      <c r="IYB828" s="72"/>
      <c r="IYC828" s="72"/>
      <c r="IYD828" s="72"/>
      <c r="IYE828" s="72"/>
      <c r="IYF828" s="72"/>
      <c r="IYG828" s="72"/>
      <c r="IYH828" s="72"/>
      <c r="IYI828" s="72"/>
      <c r="IYJ828" s="72"/>
      <c r="IYK828" s="72"/>
      <c r="IYL828" s="72"/>
      <c r="IYM828" s="72"/>
      <c r="IYN828" s="72"/>
      <c r="IYO828" s="72"/>
      <c r="IYP828" s="72"/>
      <c r="IYQ828" s="72"/>
      <c r="IYR828" s="72"/>
      <c r="IYS828" s="72"/>
      <c r="IYT828" s="72"/>
      <c r="IYU828" s="72"/>
      <c r="IYV828" s="72"/>
      <c r="IYW828" s="72"/>
      <c r="IYX828" s="72"/>
      <c r="IYY828" s="72"/>
      <c r="IYZ828" s="72"/>
      <c r="IZA828" s="72"/>
      <c r="IZB828" s="72"/>
      <c r="IZC828" s="72"/>
      <c r="IZD828" s="72"/>
      <c r="IZE828" s="72"/>
      <c r="IZF828" s="72"/>
      <c r="IZG828" s="72"/>
      <c r="IZH828" s="72"/>
      <c r="IZI828" s="72"/>
      <c r="IZJ828" s="72"/>
      <c r="IZK828" s="72"/>
      <c r="IZL828" s="72"/>
      <c r="IZM828" s="72"/>
      <c r="IZN828" s="72"/>
      <c r="IZO828" s="72"/>
      <c r="IZP828" s="72"/>
      <c r="IZQ828" s="72"/>
      <c r="IZR828" s="72"/>
      <c r="IZS828" s="72"/>
      <c r="IZT828" s="72"/>
      <c r="IZU828" s="72"/>
      <c r="IZV828" s="72"/>
      <c r="IZW828" s="72"/>
      <c r="IZX828" s="72"/>
      <c r="IZY828" s="72"/>
      <c r="IZZ828" s="72"/>
      <c r="JAA828" s="72"/>
      <c r="JAB828" s="72"/>
      <c r="JAC828" s="72"/>
      <c r="JAD828" s="72"/>
      <c r="JAE828" s="72"/>
      <c r="JAF828" s="72"/>
      <c r="JAG828" s="72"/>
      <c r="JAH828" s="72"/>
      <c r="JAI828" s="72"/>
      <c r="JAJ828" s="72"/>
      <c r="JAK828" s="72"/>
      <c r="JAL828" s="72"/>
      <c r="JAM828" s="72"/>
      <c r="JAN828" s="72"/>
      <c r="JAO828" s="72"/>
      <c r="JAP828" s="72"/>
      <c r="JAQ828" s="72"/>
      <c r="JAR828" s="72"/>
      <c r="JAS828" s="72"/>
      <c r="JAT828" s="72"/>
      <c r="JAU828" s="72"/>
      <c r="JAV828" s="72"/>
      <c r="JAW828" s="72"/>
      <c r="JAX828" s="72"/>
      <c r="JAY828" s="72"/>
      <c r="JAZ828" s="72"/>
      <c r="JBA828" s="72"/>
      <c r="JBB828" s="72"/>
      <c r="JBC828" s="72"/>
      <c r="JBD828" s="72"/>
      <c r="JBE828" s="72"/>
      <c r="JBF828" s="72"/>
      <c r="JBG828" s="72"/>
      <c r="JBH828" s="72"/>
      <c r="JBI828" s="72"/>
      <c r="JBJ828" s="72"/>
      <c r="JBK828" s="72"/>
      <c r="JBL828" s="72"/>
      <c r="JBM828" s="72"/>
      <c r="JBN828" s="72"/>
      <c r="JBO828" s="72"/>
      <c r="JBP828" s="72"/>
      <c r="JBQ828" s="72"/>
      <c r="JBR828" s="72"/>
      <c r="JBS828" s="72"/>
      <c r="JBT828" s="72"/>
      <c r="JBU828" s="72"/>
      <c r="JBV828" s="72"/>
      <c r="JBW828" s="72"/>
      <c r="JBX828" s="72"/>
      <c r="JBY828" s="72"/>
      <c r="JBZ828" s="72"/>
      <c r="JCA828" s="72"/>
      <c r="JCB828" s="72"/>
      <c r="JCC828" s="72"/>
      <c r="JCD828" s="72"/>
      <c r="JCE828" s="72"/>
      <c r="JCF828" s="72"/>
      <c r="JCG828" s="72"/>
      <c r="JCH828" s="72"/>
      <c r="JCI828" s="72"/>
      <c r="JCJ828" s="72"/>
      <c r="JCK828" s="72"/>
      <c r="JCL828" s="72"/>
      <c r="JCM828" s="72"/>
      <c r="JCN828" s="72"/>
      <c r="JCO828" s="72"/>
      <c r="JCP828" s="72"/>
      <c r="JCQ828" s="72"/>
      <c r="JCR828" s="72"/>
      <c r="JCS828" s="72"/>
      <c r="JCT828" s="72"/>
      <c r="JCU828" s="72"/>
      <c r="JCV828" s="72"/>
      <c r="JCW828" s="72"/>
      <c r="JCX828" s="72"/>
      <c r="JCY828" s="72"/>
      <c r="JCZ828" s="72"/>
      <c r="JDA828" s="72"/>
      <c r="JDB828" s="72"/>
      <c r="JDC828" s="72"/>
      <c r="JDD828" s="72"/>
      <c r="JDE828" s="72"/>
      <c r="JDF828" s="72"/>
      <c r="JDG828" s="72"/>
      <c r="JDH828" s="72"/>
      <c r="JDI828" s="72"/>
      <c r="JDJ828" s="72"/>
      <c r="JDK828" s="72"/>
      <c r="JDL828" s="72"/>
      <c r="JDM828" s="72"/>
      <c r="JDN828" s="72"/>
      <c r="JDO828" s="72"/>
      <c r="JDP828" s="72"/>
      <c r="JDQ828" s="72"/>
      <c r="JDR828" s="72"/>
      <c r="JDS828" s="72"/>
      <c r="JDT828" s="72"/>
      <c r="JDU828" s="72"/>
      <c r="JDV828" s="72"/>
      <c r="JDW828" s="72"/>
      <c r="JDX828" s="72"/>
      <c r="JDY828" s="72"/>
      <c r="JDZ828" s="72"/>
      <c r="JEA828" s="72"/>
      <c r="JEB828" s="72"/>
      <c r="JEC828" s="72"/>
      <c r="JED828" s="72"/>
      <c r="JEE828" s="72"/>
      <c r="JEF828" s="72"/>
      <c r="JEG828" s="72"/>
      <c r="JEH828" s="72"/>
      <c r="JEI828" s="72"/>
      <c r="JEJ828" s="72"/>
      <c r="JEK828" s="72"/>
      <c r="JEL828" s="72"/>
      <c r="JEM828" s="72"/>
      <c r="JEN828" s="72"/>
      <c r="JEO828" s="72"/>
      <c r="JEP828" s="72"/>
      <c r="JEQ828" s="72"/>
      <c r="JER828" s="72"/>
      <c r="JES828" s="72"/>
      <c r="JET828" s="72"/>
      <c r="JEU828" s="72"/>
      <c r="JEV828" s="72"/>
      <c r="JEW828" s="72"/>
      <c r="JEX828" s="72"/>
      <c r="JEY828" s="72"/>
      <c r="JEZ828" s="72"/>
      <c r="JFA828" s="72"/>
      <c r="JFB828" s="72"/>
      <c r="JFC828" s="72"/>
      <c r="JFD828" s="72"/>
      <c r="JFE828" s="72"/>
      <c r="JFF828" s="72"/>
      <c r="JFG828" s="72"/>
      <c r="JFH828" s="72"/>
      <c r="JFI828" s="72"/>
      <c r="JFJ828" s="72"/>
      <c r="JFK828" s="72"/>
      <c r="JFL828" s="72"/>
      <c r="JFM828" s="72"/>
      <c r="JFN828" s="72"/>
      <c r="JFO828" s="72"/>
      <c r="JFP828" s="72"/>
      <c r="JFQ828" s="72"/>
      <c r="JFR828" s="72"/>
      <c r="JFS828" s="72"/>
      <c r="JFT828" s="72"/>
      <c r="JFU828" s="72"/>
      <c r="JFV828" s="72"/>
      <c r="JFW828" s="72"/>
      <c r="JFX828" s="72"/>
      <c r="JFY828" s="72"/>
      <c r="JFZ828" s="72"/>
      <c r="JGA828" s="72"/>
      <c r="JGB828" s="72"/>
      <c r="JGC828" s="72"/>
      <c r="JGD828" s="72"/>
      <c r="JGE828" s="72"/>
      <c r="JGF828" s="72"/>
      <c r="JGG828" s="72"/>
      <c r="JGH828" s="72"/>
      <c r="JGI828" s="72"/>
      <c r="JGJ828" s="72"/>
      <c r="JGK828" s="72"/>
      <c r="JGL828" s="72"/>
      <c r="JGM828" s="72"/>
      <c r="JGN828" s="72"/>
      <c r="JGO828" s="72"/>
      <c r="JGP828" s="72"/>
      <c r="JGQ828" s="72"/>
      <c r="JGR828" s="72"/>
      <c r="JGS828" s="72"/>
      <c r="JGT828" s="72"/>
      <c r="JGU828" s="72"/>
      <c r="JGV828" s="72"/>
      <c r="JGW828" s="72"/>
      <c r="JGX828" s="72"/>
      <c r="JGY828" s="72"/>
      <c r="JGZ828" s="72"/>
      <c r="JHA828" s="72"/>
      <c r="JHB828" s="72"/>
      <c r="JHC828" s="72"/>
      <c r="JHD828" s="72"/>
      <c r="JHE828" s="72"/>
      <c r="JHF828" s="72"/>
      <c r="JHG828" s="72"/>
      <c r="JHH828" s="72"/>
      <c r="JHI828" s="72"/>
      <c r="JHJ828" s="72"/>
      <c r="JHK828" s="72"/>
      <c r="JHL828" s="72"/>
      <c r="JHM828" s="72"/>
      <c r="JHN828" s="72"/>
      <c r="JHO828" s="72"/>
      <c r="JHP828" s="72"/>
      <c r="JHQ828" s="72"/>
      <c r="JHR828" s="72"/>
      <c r="JHS828" s="72"/>
      <c r="JHT828" s="72"/>
      <c r="JHU828" s="72"/>
      <c r="JHV828" s="72"/>
      <c r="JHW828" s="72"/>
      <c r="JHX828" s="72"/>
      <c r="JHY828" s="72"/>
      <c r="JHZ828" s="72"/>
      <c r="JIA828" s="72"/>
      <c r="JIB828" s="72"/>
      <c r="JIC828" s="72"/>
      <c r="JID828" s="72"/>
      <c r="JIE828" s="72"/>
      <c r="JIF828" s="72"/>
      <c r="JIG828" s="72"/>
      <c r="JIH828" s="72"/>
      <c r="JII828" s="72"/>
      <c r="JIJ828" s="72"/>
      <c r="JIK828" s="72"/>
      <c r="JIL828" s="72"/>
      <c r="JIM828" s="72"/>
      <c r="JIN828" s="72"/>
      <c r="JIO828" s="72"/>
      <c r="JIP828" s="72"/>
      <c r="JIQ828" s="72"/>
      <c r="JIR828" s="72"/>
      <c r="JIS828" s="72"/>
      <c r="JIT828" s="72"/>
      <c r="JIU828" s="72"/>
      <c r="JIV828" s="72"/>
      <c r="JIW828" s="72"/>
      <c r="JIX828" s="72"/>
      <c r="JIY828" s="72"/>
      <c r="JIZ828" s="72"/>
      <c r="JJA828" s="72"/>
      <c r="JJB828" s="72"/>
      <c r="JJC828" s="72"/>
      <c r="JJD828" s="72"/>
      <c r="JJE828" s="72"/>
      <c r="JJF828" s="72"/>
      <c r="JJG828" s="72"/>
      <c r="JJH828" s="72"/>
      <c r="JJI828" s="72"/>
      <c r="JJJ828" s="72"/>
      <c r="JJK828" s="72"/>
      <c r="JJL828" s="72"/>
      <c r="JJM828" s="72"/>
      <c r="JJN828" s="72"/>
      <c r="JJO828" s="72"/>
      <c r="JJP828" s="72"/>
      <c r="JJQ828" s="72"/>
      <c r="JJR828" s="72"/>
      <c r="JJS828" s="72"/>
      <c r="JJT828" s="72"/>
      <c r="JJU828" s="72"/>
      <c r="JJV828" s="72"/>
      <c r="JJW828" s="72"/>
      <c r="JJX828" s="72"/>
      <c r="JJY828" s="72"/>
      <c r="JJZ828" s="72"/>
      <c r="JKA828" s="72"/>
      <c r="JKB828" s="72"/>
      <c r="JKC828" s="72"/>
      <c r="JKD828" s="72"/>
      <c r="JKE828" s="72"/>
      <c r="JKF828" s="72"/>
      <c r="JKG828" s="72"/>
      <c r="JKH828" s="72"/>
      <c r="JKI828" s="72"/>
      <c r="JKJ828" s="72"/>
      <c r="JKK828" s="72"/>
      <c r="JKL828" s="72"/>
      <c r="JKM828" s="72"/>
      <c r="JKN828" s="72"/>
      <c r="JKO828" s="72"/>
      <c r="JKP828" s="72"/>
      <c r="JKQ828" s="72"/>
      <c r="JKR828" s="72"/>
      <c r="JKS828" s="72"/>
      <c r="JKT828" s="72"/>
      <c r="JKU828" s="72"/>
      <c r="JKV828" s="72"/>
      <c r="JKW828" s="72"/>
      <c r="JKX828" s="72"/>
      <c r="JKY828" s="72"/>
      <c r="JKZ828" s="72"/>
      <c r="JLA828" s="72"/>
      <c r="JLB828" s="72"/>
      <c r="JLC828" s="72"/>
      <c r="JLD828" s="72"/>
      <c r="JLE828" s="72"/>
      <c r="JLF828" s="72"/>
      <c r="JLG828" s="72"/>
      <c r="JLH828" s="72"/>
      <c r="JLI828" s="72"/>
      <c r="JLJ828" s="72"/>
      <c r="JLK828" s="72"/>
      <c r="JLL828" s="72"/>
      <c r="JLM828" s="72"/>
      <c r="JLN828" s="72"/>
      <c r="JLO828" s="72"/>
      <c r="JLP828" s="72"/>
      <c r="JLQ828" s="72"/>
      <c r="JLR828" s="72"/>
      <c r="JLS828" s="72"/>
      <c r="JLT828" s="72"/>
      <c r="JLU828" s="72"/>
      <c r="JLV828" s="72"/>
      <c r="JLW828" s="72"/>
      <c r="JLX828" s="72"/>
      <c r="JLY828" s="72"/>
      <c r="JLZ828" s="72"/>
      <c r="JMA828" s="72"/>
      <c r="JMB828" s="72"/>
      <c r="JMC828" s="72"/>
      <c r="JMD828" s="72"/>
      <c r="JME828" s="72"/>
      <c r="JMF828" s="72"/>
      <c r="JMG828" s="72"/>
      <c r="JMH828" s="72"/>
      <c r="JMI828" s="72"/>
      <c r="JMJ828" s="72"/>
      <c r="JMK828" s="72"/>
      <c r="JML828" s="72"/>
      <c r="JMM828" s="72"/>
      <c r="JMN828" s="72"/>
      <c r="JMO828" s="72"/>
      <c r="JMP828" s="72"/>
      <c r="JMQ828" s="72"/>
      <c r="JMR828" s="72"/>
      <c r="JMS828" s="72"/>
      <c r="JMT828" s="72"/>
      <c r="JMU828" s="72"/>
      <c r="JMV828" s="72"/>
      <c r="JMW828" s="72"/>
      <c r="JMX828" s="72"/>
      <c r="JMY828" s="72"/>
      <c r="JMZ828" s="72"/>
      <c r="JNA828" s="72"/>
      <c r="JNB828" s="72"/>
      <c r="JNC828" s="72"/>
      <c r="JND828" s="72"/>
      <c r="JNE828" s="72"/>
      <c r="JNF828" s="72"/>
      <c r="JNG828" s="72"/>
      <c r="JNH828" s="72"/>
      <c r="JNI828" s="72"/>
      <c r="JNJ828" s="72"/>
      <c r="JNK828" s="72"/>
      <c r="JNL828" s="72"/>
      <c r="JNM828" s="72"/>
      <c r="JNN828" s="72"/>
      <c r="JNO828" s="72"/>
      <c r="JNP828" s="72"/>
      <c r="JNQ828" s="72"/>
      <c r="JNR828" s="72"/>
      <c r="JNS828" s="72"/>
      <c r="JNT828" s="72"/>
      <c r="JNU828" s="72"/>
      <c r="JNV828" s="72"/>
      <c r="JNW828" s="72"/>
      <c r="JNX828" s="72"/>
      <c r="JNY828" s="72"/>
      <c r="JNZ828" s="72"/>
      <c r="JOA828" s="72"/>
      <c r="JOB828" s="72"/>
      <c r="JOC828" s="72"/>
      <c r="JOD828" s="72"/>
      <c r="JOE828" s="72"/>
      <c r="JOF828" s="72"/>
      <c r="JOG828" s="72"/>
      <c r="JOH828" s="72"/>
      <c r="JOI828" s="72"/>
      <c r="JOJ828" s="72"/>
      <c r="JOK828" s="72"/>
      <c r="JOL828" s="72"/>
      <c r="JOM828" s="72"/>
      <c r="JON828" s="72"/>
      <c r="JOO828" s="72"/>
      <c r="JOP828" s="72"/>
      <c r="JOQ828" s="72"/>
      <c r="JOR828" s="72"/>
      <c r="JOS828" s="72"/>
      <c r="JOT828" s="72"/>
      <c r="JOU828" s="72"/>
      <c r="JOV828" s="72"/>
      <c r="JOW828" s="72"/>
      <c r="JOX828" s="72"/>
      <c r="JOY828" s="72"/>
      <c r="JOZ828" s="72"/>
      <c r="JPA828" s="72"/>
      <c r="JPB828" s="72"/>
      <c r="JPC828" s="72"/>
      <c r="JPD828" s="72"/>
      <c r="JPE828" s="72"/>
      <c r="JPF828" s="72"/>
      <c r="JPG828" s="72"/>
      <c r="JPH828" s="72"/>
      <c r="JPI828" s="72"/>
      <c r="JPJ828" s="72"/>
      <c r="JPK828" s="72"/>
      <c r="JPL828" s="72"/>
      <c r="JPM828" s="72"/>
      <c r="JPN828" s="72"/>
      <c r="JPO828" s="72"/>
      <c r="JPP828" s="72"/>
      <c r="JPQ828" s="72"/>
      <c r="JPR828" s="72"/>
      <c r="JPS828" s="72"/>
      <c r="JPT828" s="72"/>
      <c r="JPU828" s="72"/>
      <c r="JPV828" s="72"/>
      <c r="JPW828" s="72"/>
      <c r="JPX828" s="72"/>
      <c r="JPY828" s="72"/>
      <c r="JPZ828" s="72"/>
      <c r="JQA828" s="72"/>
      <c r="JQB828" s="72"/>
      <c r="JQC828" s="72"/>
      <c r="JQD828" s="72"/>
      <c r="JQE828" s="72"/>
      <c r="JQF828" s="72"/>
      <c r="JQG828" s="72"/>
      <c r="JQH828" s="72"/>
      <c r="JQI828" s="72"/>
      <c r="JQJ828" s="72"/>
      <c r="JQK828" s="72"/>
      <c r="JQL828" s="72"/>
      <c r="JQM828" s="72"/>
      <c r="JQN828" s="72"/>
      <c r="JQO828" s="72"/>
      <c r="JQP828" s="72"/>
      <c r="JQQ828" s="72"/>
      <c r="JQR828" s="72"/>
      <c r="JQS828" s="72"/>
      <c r="JQT828" s="72"/>
      <c r="JQU828" s="72"/>
      <c r="JQV828" s="72"/>
      <c r="JQW828" s="72"/>
      <c r="JQX828" s="72"/>
      <c r="JQY828" s="72"/>
      <c r="JQZ828" s="72"/>
      <c r="JRA828" s="72"/>
      <c r="JRB828" s="72"/>
      <c r="JRC828" s="72"/>
      <c r="JRD828" s="72"/>
      <c r="JRE828" s="72"/>
      <c r="JRF828" s="72"/>
      <c r="JRG828" s="72"/>
      <c r="JRH828" s="72"/>
      <c r="JRI828" s="72"/>
      <c r="JRJ828" s="72"/>
      <c r="JRK828" s="72"/>
      <c r="JRL828" s="72"/>
      <c r="JRM828" s="72"/>
      <c r="JRN828" s="72"/>
      <c r="JRO828" s="72"/>
      <c r="JRP828" s="72"/>
      <c r="JRQ828" s="72"/>
      <c r="JRR828" s="72"/>
      <c r="JRS828" s="72"/>
      <c r="JRT828" s="72"/>
      <c r="JRU828" s="72"/>
      <c r="JRV828" s="72"/>
      <c r="JRW828" s="72"/>
      <c r="JRX828" s="72"/>
      <c r="JRY828" s="72"/>
      <c r="JRZ828" s="72"/>
      <c r="JSA828" s="72"/>
      <c r="JSB828" s="72"/>
      <c r="JSC828" s="72"/>
      <c r="JSD828" s="72"/>
      <c r="JSE828" s="72"/>
      <c r="JSF828" s="72"/>
      <c r="JSG828" s="72"/>
      <c r="JSH828" s="72"/>
      <c r="JSI828" s="72"/>
      <c r="JSJ828" s="72"/>
      <c r="JSK828" s="72"/>
      <c r="JSL828" s="72"/>
      <c r="JSM828" s="72"/>
      <c r="JSN828" s="72"/>
      <c r="JSO828" s="72"/>
      <c r="JSP828" s="72"/>
      <c r="JSQ828" s="72"/>
      <c r="JSR828" s="72"/>
      <c r="JSS828" s="72"/>
      <c r="JST828" s="72"/>
      <c r="JSU828" s="72"/>
      <c r="JSV828" s="72"/>
      <c r="JSW828" s="72"/>
      <c r="JSX828" s="72"/>
      <c r="JSY828" s="72"/>
      <c r="JSZ828" s="72"/>
      <c r="JTA828" s="72"/>
      <c r="JTB828" s="72"/>
      <c r="JTC828" s="72"/>
      <c r="JTD828" s="72"/>
      <c r="JTE828" s="72"/>
      <c r="JTF828" s="72"/>
      <c r="JTG828" s="72"/>
      <c r="JTH828" s="72"/>
      <c r="JTI828" s="72"/>
      <c r="JTJ828" s="72"/>
      <c r="JTK828" s="72"/>
      <c r="JTL828" s="72"/>
      <c r="JTM828" s="72"/>
      <c r="JTN828" s="72"/>
      <c r="JTO828" s="72"/>
      <c r="JTP828" s="72"/>
      <c r="JTQ828" s="72"/>
      <c r="JTR828" s="72"/>
      <c r="JTS828" s="72"/>
      <c r="JTT828" s="72"/>
      <c r="JTU828" s="72"/>
      <c r="JTV828" s="72"/>
      <c r="JTW828" s="72"/>
      <c r="JTX828" s="72"/>
      <c r="JTY828" s="72"/>
      <c r="JTZ828" s="72"/>
      <c r="JUA828" s="72"/>
      <c r="JUB828" s="72"/>
      <c r="JUC828" s="72"/>
      <c r="JUD828" s="72"/>
      <c r="JUE828" s="72"/>
      <c r="JUF828" s="72"/>
      <c r="JUG828" s="72"/>
      <c r="JUH828" s="72"/>
      <c r="JUI828" s="72"/>
      <c r="JUJ828" s="72"/>
      <c r="JUK828" s="72"/>
      <c r="JUL828" s="72"/>
      <c r="JUM828" s="72"/>
      <c r="JUN828" s="72"/>
      <c r="JUO828" s="72"/>
      <c r="JUP828" s="72"/>
      <c r="JUQ828" s="72"/>
      <c r="JUR828" s="72"/>
      <c r="JUS828" s="72"/>
      <c r="JUT828" s="72"/>
      <c r="JUU828" s="72"/>
      <c r="JUV828" s="72"/>
      <c r="JUW828" s="72"/>
      <c r="JUX828" s="72"/>
      <c r="JUY828" s="72"/>
      <c r="JUZ828" s="72"/>
      <c r="JVA828" s="72"/>
      <c r="JVB828" s="72"/>
      <c r="JVC828" s="72"/>
      <c r="JVD828" s="72"/>
      <c r="JVE828" s="72"/>
      <c r="JVF828" s="72"/>
      <c r="JVG828" s="72"/>
      <c r="JVH828" s="72"/>
      <c r="JVI828" s="72"/>
      <c r="JVJ828" s="72"/>
      <c r="JVK828" s="72"/>
      <c r="JVL828" s="72"/>
      <c r="JVM828" s="72"/>
      <c r="JVN828" s="72"/>
      <c r="JVO828" s="72"/>
      <c r="JVP828" s="72"/>
      <c r="JVQ828" s="72"/>
      <c r="JVR828" s="72"/>
      <c r="JVS828" s="72"/>
      <c r="JVT828" s="72"/>
      <c r="JVU828" s="72"/>
      <c r="JVV828" s="72"/>
      <c r="JVW828" s="72"/>
      <c r="JVX828" s="72"/>
      <c r="JVY828" s="72"/>
      <c r="JVZ828" s="72"/>
      <c r="JWA828" s="72"/>
      <c r="JWB828" s="72"/>
      <c r="JWC828" s="72"/>
      <c r="JWD828" s="72"/>
      <c r="JWE828" s="72"/>
      <c r="JWF828" s="72"/>
      <c r="JWG828" s="72"/>
      <c r="JWH828" s="72"/>
      <c r="JWI828" s="72"/>
      <c r="JWJ828" s="72"/>
      <c r="JWK828" s="72"/>
      <c r="JWL828" s="72"/>
      <c r="JWM828" s="72"/>
      <c r="JWN828" s="72"/>
      <c r="JWO828" s="72"/>
      <c r="JWP828" s="72"/>
      <c r="JWQ828" s="72"/>
      <c r="JWR828" s="72"/>
      <c r="JWS828" s="72"/>
      <c r="JWT828" s="72"/>
      <c r="JWU828" s="72"/>
      <c r="JWV828" s="72"/>
      <c r="JWW828" s="72"/>
      <c r="JWX828" s="72"/>
      <c r="JWY828" s="72"/>
      <c r="JWZ828" s="72"/>
      <c r="JXA828" s="72"/>
      <c r="JXB828" s="72"/>
      <c r="JXC828" s="72"/>
      <c r="JXD828" s="72"/>
      <c r="JXE828" s="72"/>
      <c r="JXF828" s="72"/>
      <c r="JXG828" s="72"/>
      <c r="JXH828" s="72"/>
      <c r="JXI828" s="72"/>
      <c r="JXJ828" s="72"/>
      <c r="JXK828" s="72"/>
      <c r="JXL828" s="72"/>
      <c r="JXM828" s="72"/>
      <c r="JXN828" s="72"/>
      <c r="JXO828" s="72"/>
      <c r="JXP828" s="72"/>
      <c r="JXQ828" s="72"/>
      <c r="JXR828" s="72"/>
      <c r="JXS828" s="72"/>
      <c r="JXT828" s="72"/>
      <c r="JXU828" s="72"/>
      <c r="JXV828" s="72"/>
      <c r="JXW828" s="72"/>
      <c r="JXX828" s="72"/>
      <c r="JXY828" s="72"/>
      <c r="JXZ828" s="72"/>
      <c r="JYA828" s="72"/>
      <c r="JYB828" s="72"/>
      <c r="JYC828" s="72"/>
      <c r="JYD828" s="72"/>
      <c r="JYE828" s="72"/>
      <c r="JYF828" s="72"/>
      <c r="JYG828" s="72"/>
      <c r="JYH828" s="72"/>
      <c r="JYI828" s="72"/>
      <c r="JYJ828" s="72"/>
      <c r="JYK828" s="72"/>
      <c r="JYL828" s="72"/>
      <c r="JYM828" s="72"/>
      <c r="JYN828" s="72"/>
      <c r="JYO828" s="72"/>
      <c r="JYP828" s="72"/>
      <c r="JYQ828" s="72"/>
      <c r="JYR828" s="72"/>
      <c r="JYS828" s="72"/>
      <c r="JYT828" s="72"/>
      <c r="JYU828" s="72"/>
      <c r="JYV828" s="72"/>
      <c r="JYW828" s="72"/>
      <c r="JYX828" s="72"/>
      <c r="JYY828" s="72"/>
      <c r="JYZ828" s="72"/>
      <c r="JZA828" s="72"/>
      <c r="JZB828" s="72"/>
      <c r="JZC828" s="72"/>
      <c r="JZD828" s="72"/>
      <c r="JZE828" s="72"/>
      <c r="JZF828" s="72"/>
      <c r="JZG828" s="72"/>
      <c r="JZH828" s="72"/>
      <c r="JZI828" s="72"/>
      <c r="JZJ828" s="72"/>
      <c r="JZK828" s="72"/>
      <c r="JZL828" s="72"/>
      <c r="JZM828" s="72"/>
      <c r="JZN828" s="72"/>
      <c r="JZO828" s="72"/>
      <c r="JZP828" s="72"/>
      <c r="JZQ828" s="72"/>
      <c r="JZR828" s="72"/>
      <c r="JZS828" s="72"/>
      <c r="JZT828" s="72"/>
      <c r="JZU828" s="72"/>
      <c r="JZV828" s="72"/>
      <c r="JZW828" s="72"/>
      <c r="JZX828" s="72"/>
      <c r="JZY828" s="72"/>
      <c r="JZZ828" s="72"/>
      <c r="KAA828" s="72"/>
      <c r="KAB828" s="72"/>
      <c r="KAC828" s="72"/>
      <c r="KAD828" s="72"/>
      <c r="KAE828" s="72"/>
      <c r="KAF828" s="72"/>
      <c r="KAG828" s="72"/>
      <c r="KAH828" s="72"/>
      <c r="KAI828" s="72"/>
      <c r="KAJ828" s="72"/>
      <c r="KAK828" s="72"/>
      <c r="KAL828" s="72"/>
      <c r="KAM828" s="72"/>
      <c r="KAN828" s="72"/>
      <c r="KAO828" s="72"/>
      <c r="KAP828" s="72"/>
      <c r="KAQ828" s="72"/>
      <c r="KAR828" s="72"/>
      <c r="KAS828" s="72"/>
      <c r="KAT828" s="72"/>
      <c r="KAU828" s="72"/>
      <c r="KAV828" s="72"/>
      <c r="KAW828" s="72"/>
      <c r="KAX828" s="72"/>
      <c r="KAY828" s="72"/>
      <c r="KAZ828" s="72"/>
      <c r="KBA828" s="72"/>
      <c r="KBB828" s="72"/>
      <c r="KBC828" s="72"/>
      <c r="KBD828" s="72"/>
      <c r="KBE828" s="72"/>
      <c r="KBF828" s="72"/>
      <c r="KBG828" s="72"/>
      <c r="KBH828" s="72"/>
      <c r="KBI828" s="72"/>
      <c r="KBJ828" s="72"/>
      <c r="KBK828" s="72"/>
      <c r="KBL828" s="72"/>
      <c r="KBM828" s="72"/>
      <c r="KBN828" s="72"/>
      <c r="KBO828" s="72"/>
      <c r="KBP828" s="72"/>
      <c r="KBQ828" s="72"/>
      <c r="KBR828" s="72"/>
      <c r="KBS828" s="72"/>
      <c r="KBT828" s="72"/>
      <c r="KBU828" s="72"/>
      <c r="KBV828" s="72"/>
      <c r="KBW828" s="72"/>
      <c r="KBX828" s="72"/>
      <c r="KBY828" s="72"/>
      <c r="KBZ828" s="72"/>
      <c r="KCA828" s="72"/>
      <c r="KCB828" s="72"/>
      <c r="KCC828" s="72"/>
      <c r="KCD828" s="72"/>
      <c r="KCE828" s="72"/>
      <c r="KCF828" s="72"/>
      <c r="KCG828" s="72"/>
      <c r="KCH828" s="72"/>
      <c r="KCI828" s="72"/>
      <c r="KCJ828" s="72"/>
      <c r="KCK828" s="72"/>
      <c r="KCL828" s="72"/>
      <c r="KCM828" s="72"/>
      <c r="KCN828" s="72"/>
      <c r="KCO828" s="72"/>
      <c r="KCP828" s="72"/>
      <c r="KCQ828" s="72"/>
      <c r="KCR828" s="72"/>
      <c r="KCS828" s="72"/>
      <c r="KCT828" s="72"/>
      <c r="KCU828" s="72"/>
      <c r="KCV828" s="72"/>
      <c r="KCW828" s="72"/>
      <c r="KCX828" s="72"/>
      <c r="KCY828" s="72"/>
      <c r="KCZ828" s="72"/>
      <c r="KDA828" s="72"/>
      <c r="KDB828" s="72"/>
      <c r="KDC828" s="72"/>
      <c r="KDD828" s="72"/>
      <c r="KDE828" s="72"/>
      <c r="KDF828" s="72"/>
      <c r="KDG828" s="72"/>
      <c r="KDH828" s="72"/>
      <c r="KDI828" s="72"/>
      <c r="KDJ828" s="72"/>
      <c r="KDK828" s="72"/>
      <c r="KDL828" s="72"/>
      <c r="KDM828" s="72"/>
      <c r="KDN828" s="72"/>
      <c r="KDO828" s="72"/>
      <c r="KDP828" s="72"/>
      <c r="KDQ828" s="72"/>
      <c r="KDR828" s="72"/>
      <c r="KDS828" s="72"/>
      <c r="KDT828" s="72"/>
      <c r="KDU828" s="72"/>
      <c r="KDV828" s="72"/>
      <c r="KDW828" s="72"/>
      <c r="KDX828" s="72"/>
      <c r="KDY828" s="72"/>
      <c r="KDZ828" s="72"/>
      <c r="KEA828" s="72"/>
      <c r="KEB828" s="72"/>
      <c r="KEC828" s="72"/>
      <c r="KED828" s="72"/>
      <c r="KEE828" s="72"/>
      <c r="KEF828" s="72"/>
      <c r="KEG828" s="72"/>
      <c r="KEH828" s="72"/>
      <c r="KEI828" s="72"/>
      <c r="KEJ828" s="72"/>
      <c r="KEK828" s="72"/>
      <c r="KEL828" s="72"/>
      <c r="KEM828" s="72"/>
      <c r="KEN828" s="72"/>
      <c r="KEO828" s="72"/>
      <c r="KEP828" s="72"/>
      <c r="KEQ828" s="72"/>
      <c r="KER828" s="72"/>
      <c r="KES828" s="72"/>
      <c r="KET828" s="72"/>
      <c r="KEU828" s="72"/>
      <c r="KEV828" s="72"/>
      <c r="KEW828" s="72"/>
      <c r="KEX828" s="72"/>
      <c r="KEY828" s="72"/>
      <c r="KEZ828" s="72"/>
      <c r="KFA828" s="72"/>
      <c r="KFB828" s="72"/>
      <c r="KFC828" s="72"/>
      <c r="KFD828" s="72"/>
      <c r="KFE828" s="72"/>
      <c r="KFF828" s="72"/>
      <c r="KFG828" s="72"/>
      <c r="KFH828" s="72"/>
      <c r="KFI828" s="72"/>
      <c r="KFJ828" s="72"/>
      <c r="KFK828" s="72"/>
      <c r="KFL828" s="72"/>
      <c r="KFM828" s="72"/>
      <c r="KFN828" s="72"/>
      <c r="KFO828" s="72"/>
      <c r="KFP828" s="72"/>
      <c r="KFQ828" s="72"/>
      <c r="KFR828" s="72"/>
      <c r="KFS828" s="72"/>
      <c r="KFT828" s="72"/>
      <c r="KFU828" s="72"/>
      <c r="KFV828" s="72"/>
      <c r="KFW828" s="72"/>
      <c r="KFX828" s="72"/>
      <c r="KFY828" s="72"/>
      <c r="KFZ828" s="72"/>
      <c r="KGA828" s="72"/>
      <c r="KGB828" s="72"/>
      <c r="KGC828" s="72"/>
      <c r="KGD828" s="72"/>
      <c r="KGE828" s="72"/>
      <c r="KGF828" s="72"/>
      <c r="KGG828" s="72"/>
      <c r="KGH828" s="72"/>
      <c r="KGI828" s="72"/>
      <c r="KGJ828" s="72"/>
      <c r="KGK828" s="72"/>
      <c r="KGL828" s="72"/>
      <c r="KGM828" s="72"/>
      <c r="KGN828" s="72"/>
      <c r="KGO828" s="72"/>
      <c r="KGP828" s="72"/>
      <c r="KGQ828" s="72"/>
      <c r="KGR828" s="72"/>
      <c r="KGS828" s="72"/>
      <c r="KGT828" s="72"/>
      <c r="KGU828" s="72"/>
      <c r="KGV828" s="72"/>
      <c r="KGW828" s="72"/>
      <c r="KGX828" s="72"/>
      <c r="KGY828" s="72"/>
      <c r="KGZ828" s="72"/>
      <c r="KHA828" s="72"/>
      <c r="KHB828" s="72"/>
      <c r="KHC828" s="72"/>
      <c r="KHD828" s="72"/>
      <c r="KHE828" s="72"/>
      <c r="KHF828" s="72"/>
      <c r="KHG828" s="72"/>
      <c r="KHH828" s="72"/>
      <c r="KHI828" s="72"/>
      <c r="KHJ828" s="72"/>
      <c r="KHK828" s="72"/>
      <c r="KHL828" s="72"/>
      <c r="KHM828" s="72"/>
      <c r="KHN828" s="72"/>
      <c r="KHO828" s="72"/>
      <c r="KHP828" s="72"/>
      <c r="KHQ828" s="72"/>
      <c r="KHR828" s="72"/>
      <c r="KHS828" s="72"/>
      <c r="KHT828" s="72"/>
      <c r="KHU828" s="72"/>
      <c r="KHV828" s="72"/>
      <c r="KHW828" s="72"/>
      <c r="KHX828" s="72"/>
      <c r="KHY828" s="72"/>
      <c r="KHZ828" s="72"/>
      <c r="KIA828" s="72"/>
      <c r="KIB828" s="72"/>
      <c r="KIC828" s="72"/>
      <c r="KID828" s="72"/>
      <c r="KIE828" s="72"/>
      <c r="KIF828" s="72"/>
      <c r="KIG828" s="72"/>
      <c r="KIH828" s="72"/>
      <c r="KII828" s="72"/>
      <c r="KIJ828" s="72"/>
      <c r="KIK828" s="72"/>
      <c r="KIL828" s="72"/>
      <c r="KIM828" s="72"/>
      <c r="KIN828" s="72"/>
      <c r="KIO828" s="72"/>
      <c r="KIP828" s="72"/>
      <c r="KIQ828" s="72"/>
      <c r="KIR828" s="72"/>
      <c r="KIS828" s="72"/>
      <c r="KIT828" s="72"/>
      <c r="KIU828" s="72"/>
      <c r="KIV828" s="72"/>
      <c r="KIW828" s="72"/>
      <c r="KIX828" s="72"/>
      <c r="KIY828" s="72"/>
      <c r="KIZ828" s="72"/>
      <c r="KJA828" s="72"/>
      <c r="KJB828" s="72"/>
      <c r="KJC828" s="72"/>
      <c r="KJD828" s="72"/>
      <c r="KJE828" s="72"/>
      <c r="KJF828" s="72"/>
      <c r="KJG828" s="72"/>
      <c r="KJH828" s="72"/>
      <c r="KJI828" s="72"/>
      <c r="KJJ828" s="72"/>
      <c r="KJK828" s="72"/>
      <c r="KJL828" s="72"/>
      <c r="KJM828" s="72"/>
      <c r="KJN828" s="72"/>
      <c r="KJO828" s="72"/>
      <c r="KJP828" s="72"/>
      <c r="KJQ828" s="72"/>
      <c r="KJR828" s="72"/>
      <c r="KJS828" s="72"/>
      <c r="KJT828" s="72"/>
      <c r="KJU828" s="72"/>
      <c r="KJV828" s="72"/>
      <c r="KJW828" s="72"/>
      <c r="KJX828" s="72"/>
      <c r="KJY828" s="72"/>
      <c r="KJZ828" s="72"/>
      <c r="KKA828" s="72"/>
      <c r="KKB828" s="72"/>
      <c r="KKC828" s="72"/>
      <c r="KKD828" s="72"/>
      <c r="KKE828" s="72"/>
      <c r="KKF828" s="72"/>
      <c r="KKG828" s="72"/>
      <c r="KKH828" s="72"/>
      <c r="KKI828" s="72"/>
      <c r="KKJ828" s="72"/>
      <c r="KKK828" s="72"/>
      <c r="KKL828" s="72"/>
      <c r="KKM828" s="72"/>
      <c r="KKN828" s="72"/>
      <c r="KKO828" s="72"/>
      <c r="KKP828" s="72"/>
      <c r="KKQ828" s="72"/>
      <c r="KKR828" s="72"/>
      <c r="KKS828" s="72"/>
      <c r="KKT828" s="72"/>
      <c r="KKU828" s="72"/>
      <c r="KKV828" s="72"/>
      <c r="KKW828" s="72"/>
      <c r="KKX828" s="72"/>
      <c r="KKY828" s="72"/>
      <c r="KKZ828" s="72"/>
      <c r="KLA828" s="72"/>
      <c r="KLB828" s="72"/>
      <c r="KLC828" s="72"/>
      <c r="KLD828" s="72"/>
      <c r="KLE828" s="72"/>
      <c r="KLF828" s="72"/>
      <c r="KLG828" s="72"/>
      <c r="KLH828" s="72"/>
      <c r="KLI828" s="72"/>
      <c r="KLJ828" s="72"/>
      <c r="KLK828" s="72"/>
      <c r="KLL828" s="72"/>
      <c r="KLM828" s="72"/>
      <c r="KLN828" s="72"/>
      <c r="KLO828" s="72"/>
      <c r="KLP828" s="72"/>
      <c r="KLQ828" s="72"/>
      <c r="KLR828" s="72"/>
      <c r="KLS828" s="72"/>
      <c r="KLT828" s="72"/>
      <c r="KLU828" s="72"/>
      <c r="KLV828" s="72"/>
      <c r="KLW828" s="72"/>
      <c r="KLX828" s="72"/>
      <c r="KLY828" s="72"/>
      <c r="KLZ828" s="72"/>
      <c r="KMA828" s="72"/>
      <c r="KMB828" s="72"/>
      <c r="KMC828" s="72"/>
      <c r="KMD828" s="72"/>
      <c r="KME828" s="72"/>
      <c r="KMF828" s="72"/>
      <c r="KMG828" s="72"/>
      <c r="KMH828" s="72"/>
      <c r="KMI828" s="72"/>
      <c r="KMJ828" s="72"/>
      <c r="KMK828" s="72"/>
      <c r="KML828" s="72"/>
      <c r="KMM828" s="72"/>
      <c r="KMN828" s="72"/>
      <c r="KMO828" s="72"/>
      <c r="KMP828" s="72"/>
      <c r="KMQ828" s="72"/>
      <c r="KMR828" s="72"/>
      <c r="KMS828" s="72"/>
      <c r="KMT828" s="72"/>
      <c r="KMU828" s="72"/>
      <c r="KMV828" s="72"/>
      <c r="KMW828" s="72"/>
      <c r="KMX828" s="72"/>
      <c r="KMY828" s="72"/>
      <c r="KMZ828" s="72"/>
      <c r="KNA828" s="72"/>
      <c r="KNB828" s="72"/>
      <c r="KNC828" s="72"/>
      <c r="KND828" s="72"/>
      <c r="KNE828" s="72"/>
      <c r="KNF828" s="72"/>
      <c r="KNG828" s="72"/>
      <c r="KNH828" s="72"/>
      <c r="KNI828" s="72"/>
      <c r="KNJ828" s="72"/>
      <c r="KNK828" s="72"/>
      <c r="KNL828" s="72"/>
      <c r="KNM828" s="72"/>
      <c r="KNN828" s="72"/>
      <c r="KNO828" s="72"/>
      <c r="KNP828" s="72"/>
      <c r="KNQ828" s="72"/>
      <c r="KNR828" s="72"/>
      <c r="KNS828" s="72"/>
      <c r="KNT828" s="72"/>
      <c r="KNU828" s="72"/>
      <c r="KNV828" s="72"/>
      <c r="KNW828" s="72"/>
      <c r="KNX828" s="72"/>
      <c r="KNY828" s="72"/>
      <c r="KNZ828" s="72"/>
      <c r="KOA828" s="72"/>
      <c r="KOB828" s="72"/>
      <c r="KOC828" s="72"/>
      <c r="KOD828" s="72"/>
      <c r="KOE828" s="72"/>
      <c r="KOF828" s="72"/>
      <c r="KOG828" s="72"/>
      <c r="KOH828" s="72"/>
      <c r="KOI828" s="72"/>
      <c r="KOJ828" s="72"/>
      <c r="KOK828" s="72"/>
      <c r="KOL828" s="72"/>
      <c r="KOM828" s="72"/>
      <c r="KON828" s="72"/>
      <c r="KOO828" s="72"/>
      <c r="KOP828" s="72"/>
      <c r="KOQ828" s="72"/>
      <c r="KOR828" s="72"/>
      <c r="KOS828" s="72"/>
      <c r="KOT828" s="72"/>
      <c r="KOU828" s="72"/>
      <c r="KOV828" s="72"/>
      <c r="KOW828" s="72"/>
      <c r="KOX828" s="72"/>
      <c r="KOY828" s="72"/>
      <c r="KOZ828" s="72"/>
      <c r="KPA828" s="72"/>
      <c r="KPB828" s="72"/>
      <c r="KPC828" s="72"/>
      <c r="KPD828" s="72"/>
      <c r="KPE828" s="72"/>
      <c r="KPF828" s="72"/>
      <c r="KPG828" s="72"/>
      <c r="KPH828" s="72"/>
      <c r="KPI828" s="72"/>
      <c r="KPJ828" s="72"/>
      <c r="KPK828" s="72"/>
      <c r="KPL828" s="72"/>
      <c r="KPM828" s="72"/>
      <c r="KPN828" s="72"/>
      <c r="KPO828" s="72"/>
      <c r="KPP828" s="72"/>
      <c r="KPQ828" s="72"/>
      <c r="KPR828" s="72"/>
      <c r="KPS828" s="72"/>
      <c r="KPT828" s="72"/>
      <c r="KPU828" s="72"/>
      <c r="KPV828" s="72"/>
      <c r="KPW828" s="72"/>
      <c r="KPX828" s="72"/>
      <c r="KPY828" s="72"/>
      <c r="KPZ828" s="72"/>
      <c r="KQA828" s="72"/>
      <c r="KQB828" s="72"/>
      <c r="KQC828" s="72"/>
      <c r="KQD828" s="72"/>
      <c r="KQE828" s="72"/>
      <c r="KQF828" s="72"/>
      <c r="KQG828" s="72"/>
      <c r="KQH828" s="72"/>
      <c r="KQI828" s="72"/>
      <c r="KQJ828" s="72"/>
      <c r="KQK828" s="72"/>
      <c r="KQL828" s="72"/>
      <c r="KQM828" s="72"/>
      <c r="KQN828" s="72"/>
      <c r="KQO828" s="72"/>
      <c r="KQP828" s="72"/>
      <c r="KQQ828" s="72"/>
      <c r="KQR828" s="72"/>
      <c r="KQS828" s="72"/>
      <c r="KQT828" s="72"/>
      <c r="KQU828" s="72"/>
      <c r="KQV828" s="72"/>
      <c r="KQW828" s="72"/>
      <c r="KQX828" s="72"/>
      <c r="KQY828" s="72"/>
      <c r="KQZ828" s="72"/>
      <c r="KRA828" s="72"/>
      <c r="KRB828" s="72"/>
      <c r="KRC828" s="72"/>
      <c r="KRD828" s="72"/>
      <c r="KRE828" s="72"/>
      <c r="KRF828" s="72"/>
      <c r="KRG828" s="72"/>
      <c r="KRH828" s="72"/>
      <c r="KRI828" s="72"/>
      <c r="KRJ828" s="72"/>
      <c r="KRK828" s="72"/>
      <c r="KRL828" s="72"/>
      <c r="KRM828" s="72"/>
      <c r="KRN828" s="72"/>
      <c r="KRO828" s="72"/>
      <c r="KRP828" s="72"/>
      <c r="KRQ828" s="72"/>
      <c r="KRR828" s="72"/>
      <c r="KRS828" s="72"/>
      <c r="KRT828" s="72"/>
      <c r="KRU828" s="72"/>
      <c r="KRV828" s="72"/>
      <c r="KRW828" s="72"/>
      <c r="KRX828" s="72"/>
      <c r="KRY828" s="72"/>
      <c r="KRZ828" s="72"/>
      <c r="KSA828" s="72"/>
      <c r="KSB828" s="72"/>
      <c r="KSC828" s="72"/>
      <c r="KSD828" s="72"/>
      <c r="KSE828" s="72"/>
      <c r="KSF828" s="72"/>
      <c r="KSG828" s="72"/>
      <c r="KSH828" s="72"/>
      <c r="KSI828" s="72"/>
      <c r="KSJ828" s="72"/>
      <c r="KSK828" s="72"/>
      <c r="KSL828" s="72"/>
      <c r="KSM828" s="72"/>
      <c r="KSN828" s="72"/>
      <c r="KSO828" s="72"/>
      <c r="KSP828" s="72"/>
      <c r="KSQ828" s="72"/>
      <c r="KSR828" s="72"/>
      <c r="KSS828" s="72"/>
      <c r="KST828" s="72"/>
      <c r="KSU828" s="72"/>
      <c r="KSV828" s="72"/>
      <c r="KSW828" s="72"/>
      <c r="KSX828" s="72"/>
      <c r="KSY828" s="72"/>
      <c r="KSZ828" s="72"/>
      <c r="KTA828" s="72"/>
      <c r="KTB828" s="72"/>
      <c r="KTC828" s="72"/>
      <c r="KTD828" s="72"/>
      <c r="KTE828" s="72"/>
      <c r="KTF828" s="72"/>
      <c r="KTG828" s="72"/>
      <c r="KTH828" s="72"/>
      <c r="KTI828" s="72"/>
      <c r="KTJ828" s="72"/>
      <c r="KTK828" s="72"/>
      <c r="KTL828" s="72"/>
      <c r="KTM828" s="72"/>
      <c r="KTN828" s="72"/>
      <c r="KTO828" s="72"/>
      <c r="KTP828" s="72"/>
      <c r="KTQ828" s="72"/>
      <c r="KTR828" s="72"/>
      <c r="KTS828" s="72"/>
      <c r="KTT828" s="72"/>
      <c r="KTU828" s="72"/>
      <c r="KTV828" s="72"/>
      <c r="KTW828" s="72"/>
      <c r="KTX828" s="72"/>
      <c r="KTY828" s="72"/>
      <c r="KTZ828" s="72"/>
      <c r="KUA828" s="72"/>
      <c r="KUB828" s="72"/>
      <c r="KUC828" s="72"/>
      <c r="KUD828" s="72"/>
      <c r="KUE828" s="72"/>
      <c r="KUF828" s="72"/>
      <c r="KUG828" s="72"/>
      <c r="KUH828" s="72"/>
      <c r="KUI828" s="72"/>
      <c r="KUJ828" s="72"/>
      <c r="KUK828" s="72"/>
      <c r="KUL828" s="72"/>
      <c r="KUM828" s="72"/>
      <c r="KUN828" s="72"/>
      <c r="KUO828" s="72"/>
      <c r="KUP828" s="72"/>
      <c r="KUQ828" s="72"/>
      <c r="KUR828" s="72"/>
      <c r="KUS828" s="72"/>
      <c r="KUT828" s="72"/>
      <c r="KUU828" s="72"/>
      <c r="KUV828" s="72"/>
      <c r="KUW828" s="72"/>
      <c r="KUX828" s="72"/>
      <c r="KUY828" s="72"/>
      <c r="KUZ828" s="72"/>
      <c r="KVA828" s="72"/>
      <c r="KVB828" s="72"/>
      <c r="KVC828" s="72"/>
      <c r="KVD828" s="72"/>
      <c r="KVE828" s="72"/>
      <c r="KVF828" s="72"/>
      <c r="KVG828" s="72"/>
      <c r="KVH828" s="72"/>
      <c r="KVI828" s="72"/>
      <c r="KVJ828" s="72"/>
      <c r="KVK828" s="72"/>
      <c r="KVL828" s="72"/>
      <c r="KVM828" s="72"/>
      <c r="KVN828" s="72"/>
      <c r="KVO828" s="72"/>
      <c r="KVP828" s="72"/>
      <c r="KVQ828" s="72"/>
      <c r="KVR828" s="72"/>
      <c r="KVS828" s="72"/>
      <c r="KVT828" s="72"/>
      <c r="KVU828" s="72"/>
      <c r="KVV828" s="72"/>
      <c r="KVW828" s="72"/>
      <c r="KVX828" s="72"/>
      <c r="KVY828" s="72"/>
      <c r="KVZ828" s="72"/>
      <c r="KWA828" s="72"/>
      <c r="KWB828" s="72"/>
      <c r="KWC828" s="72"/>
      <c r="KWD828" s="72"/>
      <c r="KWE828" s="72"/>
      <c r="KWF828" s="72"/>
      <c r="KWG828" s="72"/>
      <c r="KWH828" s="72"/>
      <c r="KWI828" s="72"/>
      <c r="KWJ828" s="72"/>
      <c r="KWK828" s="72"/>
      <c r="KWL828" s="72"/>
      <c r="KWM828" s="72"/>
      <c r="KWN828" s="72"/>
      <c r="KWO828" s="72"/>
      <c r="KWP828" s="72"/>
      <c r="KWQ828" s="72"/>
      <c r="KWR828" s="72"/>
      <c r="KWS828" s="72"/>
      <c r="KWT828" s="72"/>
      <c r="KWU828" s="72"/>
      <c r="KWV828" s="72"/>
      <c r="KWW828" s="72"/>
      <c r="KWX828" s="72"/>
      <c r="KWY828" s="72"/>
      <c r="KWZ828" s="72"/>
      <c r="KXA828" s="72"/>
      <c r="KXB828" s="72"/>
      <c r="KXC828" s="72"/>
      <c r="KXD828" s="72"/>
      <c r="KXE828" s="72"/>
      <c r="KXF828" s="72"/>
      <c r="KXG828" s="72"/>
      <c r="KXH828" s="72"/>
      <c r="KXI828" s="72"/>
      <c r="KXJ828" s="72"/>
      <c r="KXK828" s="72"/>
      <c r="KXL828" s="72"/>
      <c r="KXM828" s="72"/>
      <c r="KXN828" s="72"/>
      <c r="KXO828" s="72"/>
      <c r="KXP828" s="72"/>
      <c r="KXQ828" s="72"/>
      <c r="KXR828" s="72"/>
      <c r="KXS828" s="72"/>
      <c r="KXT828" s="72"/>
      <c r="KXU828" s="72"/>
      <c r="KXV828" s="72"/>
      <c r="KXW828" s="72"/>
      <c r="KXX828" s="72"/>
      <c r="KXY828" s="72"/>
      <c r="KXZ828" s="72"/>
      <c r="KYA828" s="72"/>
      <c r="KYB828" s="72"/>
      <c r="KYC828" s="72"/>
      <c r="KYD828" s="72"/>
      <c r="KYE828" s="72"/>
      <c r="KYF828" s="72"/>
      <c r="KYG828" s="72"/>
      <c r="KYH828" s="72"/>
      <c r="KYI828" s="72"/>
      <c r="KYJ828" s="72"/>
      <c r="KYK828" s="72"/>
      <c r="KYL828" s="72"/>
      <c r="KYM828" s="72"/>
      <c r="KYN828" s="72"/>
      <c r="KYO828" s="72"/>
      <c r="KYP828" s="72"/>
      <c r="KYQ828" s="72"/>
      <c r="KYR828" s="72"/>
      <c r="KYS828" s="72"/>
      <c r="KYT828" s="72"/>
      <c r="KYU828" s="72"/>
      <c r="KYV828" s="72"/>
      <c r="KYW828" s="72"/>
      <c r="KYX828" s="72"/>
      <c r="KYY828" s="72"/>
      <c r="KYZ828" s="72"/>
      <c r="KZA828" s="72"/>
      <c r="KZB828" s="72"/>
      <c r="KZC828" s="72"/>
      <c r="KZD828" s="72"/>
      <c r="KZE828" s="72"/>
      <c r="KZF828" s="72"/>
      <c r="KZG828" s="72"/>
      <c r="KZH828" s="72"/>
      <c r="KZI828" s="72"/>
      <c r="KZJ828" s="72"/>
      <c r="KZK828" s="72"/>
      <c r="KZL828" s="72"/>
      <c r="KZM828" s="72"/>
      <c r="KZN828" s="72"/>
      <c r="KZO828" s="72"/>
      <c r="KZP828" s="72"/>
      <c r="KZQ828" s="72"/>
      <c r="KZR828" s="72"/>
      <c r="KZS828" s="72"/>
      <c r="KZT828" s="72"/>
      <c r="KZU828" s="72"/>
      <c r="KZV828" s="72"/>
      <c r="KZW828" s="72"/>
      <c r="KZX828" s="72"/>
      <c r="KZY828" s="72"/>
      <c r="KZZ828" s="72"/>
      <c r="LAA828" s="72"/>
      <c r="LAB828" s="72"/>
      <c r="LAC828" s="72"/>
      <c r="LAD828" s="72"/>
      <c r="LAE828" s="72"/>
      <c r="LAF828" s="72"/>
      <c r="LAG828" s="72"/>
      <c r="LAH828" s="72"/>
      <c r="LAI828" s="72"/>
      <c r="LAJ828" s="72"/>
      <c r="LAK828" s="72"/>
      <c r="LAL828" s="72"/>
      <c r="LAM828" s="72"/>
      <c r="LAN828" s="72"/>
      <c r="LAO828" s="72"/>
      <c r="LAP828" s="72"/>
      <c r="LAQ828" s="72"/>
      <c r="LAR828" s="72"/>
      <c r="LAS828" s="72"/>
      <c r="LAT828" s="72"/>
      <c r="LAU828" s="72"/>
      <c r="LAV828" s="72"/>
      <c r="LAW828" s="72"/>
      <c r="LAX828" s="72"/>
      <c r="LAY828" s="72"/>
      <c r="LAZ828" s="72"/>
      <c r="LBA828" s="72"/>
      <c r="LBB828" s="72"/>
      <c r="LBC828" s="72"/>
      <c r="LBD828" s="72"/>
      <c r="LBE828" s="72"/>
      <c r="LBF828" s="72"/>
      <c r="LBG828" s="72"/>
      <c r="LBH828" s="72"/>
      <c r="LBI828" s="72"/>
      <c r="LBJ828" s="72"/>
      <c r="LBK828" s="72"/>
      <c r="LBL828" s="72"/>
      <c r="LBM828" s="72"/>
      <c r="LBN828" s="72"/>
      <c r="LBO828" s="72"/>
      <c r="LBP828" s="72"/>
      <c r="LBQ828" s="72"/>
      <c r="LBR828" s="72"/>
      <c r="LBS828" s="72"/>
      <c r="LBT828" s="72"/>
      <c r="LBU828" s="72"/>
      <c r="LBV828" s="72"/>
      <c r="LBW828" s="72"/>
      <c r="LBX828" s="72"/>
      <c r="LBY828" s="72"/>
      <c r="LBZ828" s="72"/>
      <c r="LCA828" s="72"/>
      <c r="LCB828" s="72"/>
      <c r="LCC828" s="72"/>
      <c r="LCD828" s="72"/>
      <c r="LCE828" s="72"/>
      <c r="LCF828" s="72"/>
      <c r="LCG828" s="72"/>
      <c r="LCH828" s="72"/>
      <c r="LCI828" s="72"/>
      <c r="LCJ828" s="72"/>
      <c r="LCK828" s="72"/>
      <c r="LCL828" s="72"/>
      <c r="LCM828" s="72"/>
      <c r="LCN828" s="72"/>
      <c r="LCO828" s="72"/>
      <c r="LCP828" s="72"/>
      <c r="LCQ828" s="72"/>
      <c r="LCR828" s="72"/>
      <c r="LCS828" s="72"/>
      <c r="LCT828" s="72"/>
      <c r="LCU828" s="72"/>
      <c r="LCV828" s="72"/>
      <c r="LCW828" s="72"/>
      <c r="LCX828" s="72"/>
      <c r="LCY828" s="72"/>
      <c r="LCZ828" s="72"/>
      <c r="LDA828" s="72"/>
      <c r="LDB828" s="72"/>
      <c r="LDC828" s="72"/>
      <c r="LDD828" s="72"/>
      <c r="LDE828" s="72"/>
      <c r="LDF828" s="72"/>
      <c r="LDG828" s="72"/>
      <c r="LDH828" s="72"/>
      <c r="LDI828" s="72"/>
      <c r="LDJ828" s="72"/>
      <c r="LDK828" s="72"/>
      <c r="LDL828" s="72"/>
      <c r="LDM828" s="72"/>
      <c r="LDN828" s="72"/>
      <c r="LDO828" s="72"/>
      <c r="LDP828" s="72"/>
      <c r="LDQ828" s="72"/>
      <c r="LDR828" s="72"/>
      <c r="LDS828" s="72"/>
      <c r="LDT828" s="72"/>
      <c r="LDU828" s="72"/>
      <c r="LDV828" s="72"/>
      <c r="LDW828" s="72"/>
      <c r="LDX828" s="72"/>
      <c r="LDY828" s="72"/>
      <c r="LDZ828" s="72"/>
      <c r="LEA828" s="72"/>
      <c r="LEB828" s="72"/>
      <c r="LEC828" s="72"/>
      <c r="LED828" s="72"/>
      <c r="LEE828" s="72"/>
      <c r="LEF828" s="72"/>
      <c r="LEG828" s="72"/>
      <c r="LEH828" s="72"/>
      <c r="LEI828" s="72"/>
      <c r="LEJ828" s="72"/>
      <c r="LEK828" s="72"/>
      <c r="LEL828" s="72"/>
      <c r="LEM828" s="72"/>
      <c r="LEN828" s="72"/>
      <c r="LEO828" s="72"/>
      <c r="LEP828" s="72"/>
      <c r="LEQ828" s="72"/>
      <c r="LER828" s="72"/>
      <c r="LES828" s="72"/>
      <c r="LET828" s="72"/>
      <c r="LEU828" s="72"/>
      <c r="LEV828" s="72"/>
      <c r="LEW828" s="72"/>
      <c r="LEX828" s="72"/>
      <c r="LEY828" s="72"/>
      <c r="LEZ828" s="72"/>
      <c r="LFA828" s="72"/>
      <c r="LFB828" s="72"/>
      <c r="LFC828" s="72"/>
      <c r="LFD828" s="72"/>
      <c r="LFE828" s="72"/>
      <c r="LFF828" s="72"/>
      <c r="LFG828" s="72"/>
      <c r="LFH828" s="72"/>
      <c r="LFI828" s="72"/>
      <c r="LFJ828" s="72"/>
      <c r="LFK828" s="72"/>
      <c r="LFL828" s="72"/>
      <c r="LFM828" s="72"/>
      <c r="LFN828" s="72"/>
      <c r="LFO828" s="72"/>
      <c r="LFP828" s="72"/>
      <c r="LFQ828" s="72"/>
      <c r="LFR828" s="72"/>
      <c r="LFS828" s="72"/>
      <c r="LFT828" s="72"/>
      <c r="LFU828" s="72"/>
      <c r="LFV828" s="72"/>
      <c r="LFW828" s="72"/>
      <c r="LFX828" s="72"/>
      <c r="LFY828" s="72"/>
      <c r="LFZ828" s="72"/>
      <c r="LGA828" s="72"/>
      <c r="LGB828" s="72"/>
      <c r="LGC828" s="72"/>
      <c r="LGD828" s="72"/>
      <c r="LGE828" s="72"/>
      <c r="LGF828" s="72"/>
      <c r="LGG828" s="72"/>
      <c r="LGH828" s="72"/>
      <c r="LGI828" s="72"/>
      <c r="LGJ828" s="72"/>
      <c r="LGK828" s="72"/>
      <c r="LGL828" s="72"/>
      <c r="LGM828" s="72"/>
      <c r="LGN828" s="72"/>
      <c r="LGO828" s="72"/>
      <c r="LGP828" s="72"/>
      <c r="LGQ828" s="72"/>
      <c r="LGR828" s="72"/>
      <c r="LGS828" s="72"/>
      <c r="LGT828" s="72"/>
      <c r="LGU828" s="72"/>
      <c r="LGV828" s="72"/>
      <c r="LGW828" s="72"/>
      <c r="LGX828" s="72"/>
      <c r="LGY828" s="72"/>
      <c r="LGZ828" s="72"/>
      <c r="LHA828" s="72"/>
      <c r="LHB828" s="72"/>
      <c r="LHC828" s="72"/>
      <c r="LHD828" s="72"/>
      <c r="LHE828" s="72"/>
      <c r="LHF828" s="72"/>
      <c r="LHG828" s="72"/>
      <c r="LHH828" s="72"/>
      <c r="LHI828" s="72"/>
      <c r="LHJ828" s="72"/>
      <c r="LHK828" s="72"/>
      <c r="LHL828" s="72"/>
      <c r="LHM828" s="72"/>
      <c r="LHN828" s="72"/>
      <c r="LHO828" s="72"/>
      <c r="LHP828" s="72"/>
      <c r="LHQ828" s="72"/>
      <c r="LHR828" s="72"/>
      <c r="LHS828" s="72"/>
      <c r="LHT828" s="72"/>
      <c r="LHU828" s="72"/>
      <c r="LHV828" s="72"/>
      <c r="LHW828" s="72"/>
      <c r="LHX828" s="72"/>
      <c r="LHY828" s="72"/>
      <c r="LHZ828" s="72"/>
      <c r="LIA828" s="72"/>
      <c r="LIB828" s="72"/>
      <c r="LIC828" s="72"/>
      <c r="LID828" s="72"/>
      <c r="LIE828" s="72"/>
      <c r="LIF828" s="72"/>
      <c r="LIG828" s="72"/>
      <c r="LIH828" s="72"/>
      <c r="LII828" s="72"/>
      <c r="LIJ828" s="72"/>
      <c r="LIK828" s="72"/>
      <c r="LIL828" s="72"/>
      <c r="LIM828" s="72"/>
      <c r="LIN828" s="72"/>
      <c r="LIO828" s="72"/>
      <c r="LIP828" s="72"/>
      <c r="LIQ828" s="72"/>
      <c r="LIR828" s="72"/>
      <c r="LIS828" s="72"/>
      <c r="LIT828" s="72"/>
      <c r="LIU828" s="72"/>
      <c r="LIV828" s="72"/>
      <c r="LIW828" s="72"/>
      <c r="LIX828" s="72"/>
      <c r="LIY828" s="72"/>
      <c r="LIZ828" s="72"/>
      <c r="LJA828" s="72"/>
      <c r="LJB828" s="72"/>
      <c r="LJC828" s="72"/>
      <c r="LJD828" s="72"/>
      <c r="LJE828" s="72"/>
      <c r="LJF828" s="72"/>
      <c r="LJG828" s="72"/>
      <c r="LJH828" s="72"/>
      <c r="LJI828" s="72"/>
      <c r="LJJ828" s="72"/>
      <c r="LJK828" s="72"/>
      <c r="LJL828" s="72"/>
      <c r="LJM828" s="72"/>
      <c r="LJN828" s="72"/>
      <c r="LJO828" s="72"/>
      <c r="LJP828" s="72"/>
      <c r="LJQ828" s="72"/>
      <c r="LJR828" s="72"/>
      <c r="LJS828" s="72"/>
      <c r="LJT828" s="72"/>
      <c r="LJU828" s="72"/>
      <c r="LJV828" s="72"/>
      <c r="LJW828" s="72"/>
      <c r="LJX828" s="72"/>
      <c r="LJY828" s="72"/>
      <c r="LJZ828" s="72"/>
      <c r="LKA828" s="72"/>
      <c r="LKB828" s="72"/>
      <c r="LKC828" s="72"/>
      <c r="LKD828" s="72"/>
      <c r="LKE828" s="72"/>
      <c r="LKF828" s="72"/>
      <c r="LKG828" s="72"/>
      <c r="LKH828" s="72"/>
      <c r="LKI828" s="72"/>
      <c r="LKJ828" s="72"/>
      <c r="LKK828" s="72"/>
      <c r="LKL828" s="72"/>
      <c r="LKM828" s="72"/>
      <c r="LKN828" s="72"/>
      <c r="LKO828" s="72"/>
      <c r="LKP828" s="72"/>
      <c r="LKQ828" s="72"/>
      <c r="LKR828" s="72"/>
      <c r="LKS828" s="72"/>
      <c r="LKT828" s="72"/>
      <c r="LKU828" s="72"/>
      <c r="LKV828" s="72"/>
      <c r="LKW828" s="72"/>
      <c r="LKX828" s="72"/>
      <c r="LKY828" s="72"/>
      <c r="LKZ828" s="72"/>
      <c r="LLA828" s="72"/>
      <c r="LLB828" s="72"/>
      <c r="LLC828" s="72"/>
      <c r="LLD828" s="72"/>
      <c r="LLE828" s="72"/>
      <c r="LLF828" s="72"/>
      <c r="LLG828" s="72"/>
      <c r="LLH828" s="72"/>
      <c r="LLI828" s="72"/>
      <c r="LLJ828" s="72"/>
      <c r="LLK828" s="72"/>
      <c r="LLL828" s="72"/>
      <c r="LLM828" s="72"/>
      <c r="LLN828" s="72"/>
      <c r="LLO828" s="72"/>
      <c r="LLP828" s="72"/>
      <c r="LLQ828" s="72"/>
      <c r="LLR828" s="72"/>
      <c r="LLS828" s="72"/>
      <c r="LLT828" s="72"/>
      <c r="LLU828" s="72"/>
      <c r="LLV828" s="72"/>
      <c r="LLW828" s="72"/>
      <c r="LLX828" s="72"/>
      <c r="LLY828" s="72"/>
      <c r="LLZ828" s="72"/>
      <c r="LMA828" s="72"/>
      <c r="LMB828" s="72"/>
      <c r="LMC828" s="72"/>
      <c r="LMD828" s="72"/>
      <c r="LME828" s="72"/>
      <c r="LMF828" s="72"/>
      <c r="LMG828" s="72"/>
      <c r="LMH828" s="72"/>
      <c r="LMI828" s="72"/>
      <c r="LMJ828" s="72"/>
      <c r="LMK828" s="72"/>
      <c r="LML828" s="72"/>
      <c r="LMM828" s="72"/>
      <c r="LMN828" s="72"/>
      <c r="LMO828" s="72"/>
      <c r="LMP828" s="72"/>
      <c r="LMQ828" s="72"/>
      <c r="LMR828" s="72"/>
      <c r="LMS828" s="72"/>
      <c r="LMT828" s="72"/>
      <c r="LMU828" s="72"/>
      <c r="LMV828" s="72"/>
      <c r="LMW828" s="72"/>
      <c r="LMX828" s="72"/>
      <c r="LMY828" s="72"/>
      <c r="LMZ828" s="72"/>
      <c r="LNA828" s="72"/>
      <c r="LNB828" s="72"/>
      <c r="LNC828" s="72"/>
      <c r="LND828" s="72"/>
      <c r="LNE828" s="72"/>
      <c r="LNF828" s="72"/>
      <c r="LNG828" s="72"/>
      <c r="LNH828" s="72"/>
      <c r="LNI828" s="72"/>
      <c r="LNJ828" s="72"/>
      <c r="LNK828" s="72"/>
      <c r="LNL828" s="72"/>
      <c r="LNM828" s="72"/>
      <c r="LNN828" s="72"/>
      <c r="LNO828" s="72"/>
      <c r="LNP828" s="72"/>
      <c r="LNQ828" s="72"/>
      <c r="LNR828" s="72"/>
      <c r="LNS828" s="72"/>
      <c r="LNT828" s="72"/>
      <c r="LNU828" s="72"/>
      <c r="LNV828" s="72"/>
      <c r="LNW828" s="72"/>
      <c r="LNX828" s="72"/>
      <c r="LNY828" s="72"/>
      <c r="LNZ828" s="72"/>
      <c r="LOA828" s="72"/>
      <c r="LOB828" s="72"/>
      <c r="LOC828" s="72"/>
      <c r="LOD828" s="72"/>
      <c r="LOE828" s="72"/>
      <c r="LOF828" s="72"/>
      <c r="LOG828" s="72"/>
      <c r="LOH828" s="72"/>
      <c r="LOI828" s="72"/>
      <c r="LOJ828" s="72"/>
      <c r="LOK828" s="72"/>
      <c r="LOL828" s="72"/>
      <c r="LOM828" s="72"/>
      <c r="LON828" s="72"/>
      <c r="LOO828" s="72"/>
      <c r="LOP828" s="72"/>
      <c r="LOQ828" s="72"/>
      <c r="LOR828" s="72"/>
      <c r="LOS828" s="72"/>
      <c r="LOT828" s="72"/>
      <c r="LOU828" s="72"/>
      <c r="LOV828" s="72"/>
      <c r="LOW828" s="72"/>
      <c r="LOX828" s="72"/>
      <c r="LOY828" s="72"/>
      <c r="LOZ828" s="72"/>
      <c r="LPA828" s="72"/>
      <c r="LPB828" s="72"/>
      <c r="LPC828" s="72"/>
      <c r="LPD828" s="72"/>
      <c r="LPE828" s="72"/>
      <c r="LPF828" s="72"/>
      <c r="LPG828" s="72"/>
      <c r="LPH828" s="72"/>
      <c r="LPI828" s="72"/>
      <c r="LPJ828" s="72"/>
      <c r="LPK828" s="72"/>
      <c r="LPL828" s="72"/>
      <c r="LPM828" s="72"/>
      <c r="LPN828" s="72"/>
      <c r="LPO828" s="72"/>
      <c r="LPP828" s="72"/>
      <c r="LPQ828" s="72"/>
      <c r="LPR828" s="72"/>
      <c r="LPS828" s="72"/>
      <c r="LPT828" s="72"/>
      <c r="LPU828" s="72"/>
      <c r="LPV828" s="72"/>
      <c r="LPW828" s="72"/>
      <c r="LPX828" s="72"/>
      <c r="LPY828" s="72"/>
      <c r="LPZ828" s="72"/>
      <c r="LQA828" s="72"/>
      <c r="LQB828" s="72"/>
      <c r="LQC828" s="72"/>
      <c r="LQD828" s="72"/>
      <c r="LQE828" s="72"/>
      <c r="LQF828" s="72"/>
      <c r="LQG828" s="72"/>
      <c r="LQH828" s="72"/>
      <c r="LQI828" s="72"/>
      <c r="LQJ828" s="72"/>
      <c r="LQK828" s="72"/>
      <c r="LQL828" s="72"/>
      <c r="LQM828" s="72"/>
      <c r="LQN828" s="72"/>
      <c r="LQO828" s="72"/>
      <c r="LQP828" s="72"/>
      <c r="LQQ828" s="72"/>
      <c r="LQR828" s="72"/>
      <c r="LQS828" s="72"/>
      <c r="LQT828" s="72"/>
      <c r="LQU828" s="72"/>
      <c r="LQV828" s="72"/>
      <c r="LQW828" s="72"/>
      <c r="LQX828" s="72"/>
      <c r="LQY828" s="72"/>
      <c r="LQZ828" s="72"/>
      <c r="LRA828" s="72"/>
      <c r="LRB828" s="72"/>
      <c r="LRC828" s="72"/>
      <c r="LRD828" s="72"/>
      <c r="LRE828" s="72"/>
      <c r="LRF828" s="72"/>
      <c r="LRG828" s="72"/>
      <c r="LRH828" s="72"/>
      <c r="LRI828" s="72"/>
      <c r="LRJ828" s="72"/>
      <c r="LRK828" s="72"/>
      <c r="LRL828" s="72"/>
      <c r="LRM828" s="72"/>
      <c r="LRN828" s="72"/>
      <c r="LRO828" s="72"/>
      <c r="LRP828" s="72"/>
      <c r="LRQ828" s="72"/>
      <c r="LRR828" s="72"/>
      <c r="LRS828" s="72"/>
      <c r="LRT828" s="72"/>
      <c r="LRU828" s="72"/>
      <c r="LRV828" s="72"/>
      <c r="LRW828" s="72"/>
      <c r="LRX828" s="72"/>
      <c r="LRY828" s="72"/>
      <c r="LRZ828" s="72"/>
      <c r="LSA828" s="72"/>
      <c r="LSB828" s="72"/>
      <c r="LSC828" s="72"/>
      <c r="LSD828" s="72"/>
      <c r="LSE828" s="72"/>
      <c r="LSF828" s="72"/>
      <c r="LSG828" s="72"/>
      <c r="LSH828" s="72"/>
      <c r="LSI828" s="72"/>
      <c r="LSJ828" s="72"/>
      <c r="LSK828" s="72"/>
      <c r="LSL828" s="72"/>
      <c r="LSM828" s="72"/>
      <c r="LSN828" s="72"/>
      <c r="LSO828" s="72"/>
      <c r="LSP828" s="72"/>
      <c r="LSQ828" s="72"/>
      <c r="LSR828" s="72"/>
      <c r="LSS828" s="72"/>
      <c r="LST828" s="72"/>
      <c r="LSU828" s="72"/>
      <c r="LSV828" s="72"/>
      <c r="LSW828" s="72"/>
      <c r="LSX828" s="72"/>
      <c r="LSY828" s="72"/>
      <c r="LSZ828" s="72"/>
      <c r="LTA828" s="72"/>
      <c r="LTB828" s="72"/>
      <c r="LTC828" s="72"/>
      <c r="LTD828" s="72"/>
      <c r="LTE828" s="72"/>
      <c r="LTF828" s="72"/>
      <c r="LTG828" s="72"/>
      <c r="LTH828" s="72"/>
      <c r="LTI828" s="72"/>
      <c r="LTJ828" s="72"/>
      <c r="LTK828" s="72"/>
      <c r="LTL828" s="72"/>
      <c r="LTM828" s="72"/>
      <c r="LTN828" s="72"/>
      <c r="LTO828" s="72"/>
      <c r="LTP828" s="72"/>
      <c r="LTQ828" s="72"/>
      <c r="LTR828" s="72"/>
      <c r="LTS828" s="72"/>
      <c r="LTT828" s="72"/>
      <c r="LTU828" s="72"/>
      <c r="LTV828" s="72"/>
      <c r="LTW828" s="72"/>
      <c r="LTX828" s="72"/>
      <c r="LTY828" s="72"/>
      <c r="LTZ828" s="72"/>
      <c r="LUA828" s="72"/>
      <c r="LUB828" s="72"/>
      <c r="LUC828" s="72"/>
      <c r="LUD828" s="72"/>
      <c r="LUE828" s="72"/>
      <c r="LUF828" s="72"/>
      <c r="LUG828" s="72"/>
      <c r="LUH828" s="72"/>
      <c r="LUI828" s="72"/>
      <c r="LUJ828" s="72"/>
      <c r="LUK828" s="72"/>
      <c r="LUL828" s="72"/>
      <c r="LUM828" s="72"/>
      <c r="LUN828" s="72"/>
      <c r="LUO828" s="72"/>
      <c r="LUP828" s="72"/>
      <c r="LUQ828" s="72"/>
      <c r="LUR828" s="72"/>
      <c r="LUS828" s="72"/>
      <c r="LUT828" s="72"/>
      <c r="LUU828" s="72"/>
      <c r="LUV828" s="72"/>
      <c r="LUW828" s="72"/>
      <c r="LUX828" s="72"/>
      <c r="LUY828" s="72"/>
      <c r="LUZ828" s="72"/>
      <c r="LVA828" s="72"/>
      <c r="LVB828" s="72"/>
      <c r="LVC828" s="72"/>
      <c r="LVD828" s="72"/>
      <c r="LVE828" s="72"/>
      <c r="LVF828" s="72"/>
      <c r="LVG828" s="72"/>
      <c r="LVH828" s="72"/>
      <c r="LVI828" s="72"/>
      <c r="LVJ828" s="72"/>
      <c r="LVK828" s="72"/>
      <c r="LVL828" s="72"/>
      <c r="LVM828" s="72"/>
      <c r="LVN828" s="72"/>
      <c r="LVO828" s="72"/>
      <c r="LVP828" s="72"/>
      <c r="LVQ828" s="72"/>
      <c r="LVR828" s="72"/>
      <c r="LVS828" s="72"/>
      <c r="LVT828" s="72"/>
      <c r="LVU828" s="72"/>
      <c r="LVV828" s="72"/>
      <c r="LVW828" s="72"/>
      <c r="LVX828" s="72"/>
      <c r="LVY828" s="72"/>
      <c r="LVZ828" s="72"/>
      <c r="LWA828" s="72"/>
      <c r="LWB828" s="72"/>
      <c r="LWC828" s="72"/>
      <c r="LWD828" s="72"/>
      <c r="LWE828" s="72"/>
      <c r="LWF828" s="72"/>
      <c r="LWG828" s="72"/>
      <c r="LWH828" s="72"/>
      <c r="LWI828" s="72"/>
      <c r="LWJ828" s="72"/>
      <c r="LWK828" s="72"/>
      <c r="LWL828" s="72"/>
      <c r="LWM828" s="72"/>
      <c r="LWN828" s="72"/>
      <c r="LWO828" s="72"/>
      <c r="LWP828" s="72"/>
      <c r="LWQ828" s="72"/>
      <c r="LWR828" s="72"/>
      <c r="LWS828" s="72"/>
      <c r="LWT828" s="72"/>
      <c r="LWU828" s="72"/>
      <c r="LWV828" s="72"/>
      <c r="LWW828" s="72"/>
      <c r="LWX828" s="72"/>
      <c r="LWY828" s="72"/>
      <c r="LWZ828" s="72"/>
      <c r="LXA828" s="72"/>
      <c r="LXB828" s="72"/>
      <c r="LXC828" s="72"/>
      <c r="LXD828" s="72"/>
      <c r="LXE828" s="72"/>
      <c r="LXF828" s="72"/>
      <c r="LXG828" s="72"/>
      <c r="LXH828" s="72"/>
      <c r="LXI828" s="72"/>
      <c r="LXJ828" s="72"/>
      <c r="LXK828" s="72"/>
      <c r="LXL828" s="72"/>
      <c r="LXM828" s="72"/>
      <c r="LXN828" s="72"/>
      <c r="LXO828" s="72"/>
      <c r="LXP828" s="72"/>
      <c r="LXQ828" s="72"/>
      <c r="LXR828" s="72"/>
      <c r="LXS828" s="72"/>
      <c r="LXT828" s="72"/>
      <c r="LXU828" s="72"/>
      <c r="LXV828" s="72"/>
      <c r="LXW828" s="72"/>
      <c r="LXX828" s="72"/>
      <c r="LXY828" s="72"/>
      <c r="LXZ828" s="72"/>
      <c r="LYA828" s="72"/>
      <c r="LYB828" s="72"/>
      <c r="LYC828" s="72"/>
      <c r="LYD828" s="72"/>
      <c r="LYE828" s="72"/>
      <c r="LYF828" s="72"/>
      <c r="LYG828" s="72"/>
      <c r="LYH828" s="72"/>
      <c r="LYI828" s="72"/>
      <c r="LYJ828" s="72"/>
      <c r="LYK828" s="72"/>
      <c r="LYL828" s="72"/>
      <c r="LYM828" s="72"/>
      <c r="LYN828" s="72"/>
      <c r="LYO828" s="72"/>
      <c r="LYP828" s="72"/>
      <c r="LYQ828" s="72"/>
      <c r="LYR828" s="72"/>
      <c r="LYS828" s="72"/>
      <c r="LYT828" s="72"/>
      <c r="LYU828" s="72"/>
      <c r="LYV828" s="72"/>
      <c r="LYW828" s="72"/>
      <c r="LYX828" s="72"/>
      <c r="LYY828" s="72"/>
      <c r="LYZ828" s="72"/>
      <c r="LZA828" s="72"/>
      <c r="LZB828" s="72"/>
      <c r="LZC828" s="72"/>
      <c r="LZD828" s="72"/>
      <c r="LZE828" s="72"/>
      <c r="LZF828" s="72"/>
      <c r="LZG828" s="72"/>
      <c r="LZH828" s="72"/>
      <c r="LZI828" s="72"/>
      <c r="LZJ828" s="72"/>
      <c r="LZK828" s="72"/>
      <c r="LZL828" s="72"/>
      <c r="LZM828" s="72"/>
      <c r="LZN828" s="72"/>
      <c r="LZO828" s="72"/>
      <c r="LZP828" s="72"/>
      <c r="LZQ828" s="72"/>
      <c r="LZR828" s="72"/>
      <c r="LZS828" s="72"/>
      <c r="LZT828" s="72"/>
      <c r="LZU828" s="72"/>
      <c r="LZV828" s="72"/>
      <c r="LZW828" s="72"/>
      <c r="LZX828" s="72"/>
      <c r="LZY828" s="72"/>
      <c r="LZZ828" s="72"/>
      <c r="MAA828" s="72"/>
      <c r="MAB828" s="72"/>
      <c r="MAC828" s="72"/>
      <c r="MAD828" s="72"/>
      <c r="MAE828" s="72"/>
      <c r="MAF828" s="72"/>
      <c r="MAG828" s="72"/>
      <c r="MAH828" s="72"/>
      <c r="MAI828" s="72"/>
      <c r="MAJ828" s="72"/>
      <c r="MAK828" s="72"/>
      <c r="MAL828" s="72"/>
      <c r="MAM828" s="72"/>
      <c r="MAN828" s="72"/>
      <c r="MAO828" s="72"/>
      <c r="MAP828" s="72"/>
      <c r="MAQ828" s="72"/>
      <c r="MAR828" s="72"/>
      <c r="MAS828" s="72"/>
      <c r="MAT828" s="72"/>
      <c r="MAU828" s="72"/>
      <c r="MAV828" s="72"/>
      <c r="MAW828" s="72"/>
      <c r="MAX828" s="72"/>
      <c r="MAY828" s="72"/>
      <c r="MAZ828" s="72"/>
      <c r="MBA828" s="72"/>
      <c r="MBB828" s="72"/>
      <c r="MBC828" s="72"/>
      <c r="MBD828" s="72"/>
      <c r="MBE828" s="72"/>
      <c r="MBF828" s="72"/>
      <c r="MBG828" s="72"/>
      <c r="MBH828" s="72"/>
      <c r="MBI828" s="72"/>
      <c r="MBJ828" s="72"/>
      <c r="MBK828" s="72"/>
      <c r="MBL828" s="72"/>
      <c r="MBM828" s="72"/>
      <c r="MBN828" s="72"/>
      <c r="MBO828" s="72"/>
      <c r="MBP828" s="72"/>
      <c r="MBQ828" s="72"/>
      <c r="MBR828" s="72"/>
      <c r="MBS828" s="72"/>
      <c r="MBT828" s="72"/>
      <c r="MBU828" s="72"/>
      <c r="MBV828" s="72"/>
      <c r="MBW828" s="72"/>
      <c r="MBX828" s="72"/>
      <c r="MBY828" s="72"/>
      <c r="MBZ828" s="72"/>
      <c r="MCA828" s="72"/>
      <c r="MCB828" s="72"/>
      <c r="MCC828" s="72"/>
      <c r="MCD828" s="72"/>
      <c r="MCE828" s="72"/>
      <c r="MCF828" s="72"/>
      <c r="MCG828" s="72"/>
      <c r="MCH828" s="72"/>
      <c r="MCI828" s="72"/>
      <c r="MCJ828" s="72"/>
      <c r="MCK828" s="72"/>
      <c r="MCL828" s="72"/>
      <c r="MCM828" s="72"/>
      <c r="MCN828" s="72"/>
      <c r="MCO828" s="72"/>
      <c r="MCP828" s="72"/>
      <c r="MCQ828" s="72"/>
      <c r="MCR828" s="72"/>
      <c r="MCS828" s="72"/>
      <c r="MCT828" s="72"/>
      <c r="MCU828" s="72"/>
      <c r="MCV828" s="72"/>
      <c r="MCW828" s="72"/>
      <c r="MCX828" s="72"/>
      <c r="MCY828" s="72"/>
      <c r="MCZ828" s="72"/>
      <c r="MDA828" s="72"/>
      <c r="MDB828" s="72"/>
      <c r="MDC828" s="72"/>
      <c r="MDD828" s="72"/>
      <c r="MDE828" s="72"/>
      <c r="MDF828" s="72"/>
      <c r="MDG828" s="72"/>
      <c r="MDH828" s="72"/>
      <c r="MDI828" s="72"/>
      <c r="MDJ828" s="72"/>
      <c r="MDK828" s="72"/>
      <c r="MDL828" s="72"/>
      <c r="MDM828" s="72"/>
      <c r="MDN828" s="72"/>
      <c r="MDO828" s="72"/>
      <c r="MDP828" s="72"/>
      <c r="MDQ828" s="72"/>
      <c r="MDR828" s="72"/>
      <c r="MDS828" s="72"/>
      <c r="MDT828" s="72"/>
      <c r="MDU828" s="72"/>
      <c r="MDV828" s="72"/>
      <c r="MDW828" s="72"/>
      <c r="MDX828" s="72"/>
      <c r="MDY828" s="72"/>
      <c r="MDZ828" s="72"/>
      <c r="MEA828" s="72"/>
      <c r="MEB828" s="72"/>
      <c r="MEC828" s="72"/>
      <c r="MED828" s="72"/>
      <c r="MEE828" s="72"/>
      <c r="MEF828" s="72"/>
      <c r="MEG828" s="72"/>
      <c r="MEH828" s="72"/>
      <c r="MEI828" s="72"/>
      <c r="MEJ828" s="72"/>
      <c r="MEK828" s="72"/>
      <c r="MEL828" s="72"/>
      <c r="MEM828" s="72"/>
      <c r="MEN828" s="72"/>
      <c r="MEO828" s="72"/>
      <c r="MEP828" s="72"/>
      <c r="MEQ828" s="72"/>
      <c r="MER828" s="72"/>
      <c r="MES828" s="72"/>
      <c r="MET828" s="72"/>
      <c r="MEU828" s="72"/>
      <c r="MEV828" s="72"/>
      <c r="MEW828" s="72"/>
      <c r="MEX828" s="72"/>
      <c r="MEY828" s="72"/>
      <c r="MEZ828" s="72"/>
      <c r="MFA828" s="72"/>
      <c r="MFB828" s="72"/>
      <c r="MFC828" s="72"/>
      <c r="MFD828" s="72"/>
      <c r="MFE828" s="72"/>
      <c r="MFF828" s="72"/>
      <c r="MFG828" s="72"/>
      <c r="MFH828" s="72"/>
      <c r="MFI828" s="72"/>
      <c r="MFJ828" s="72"/>
      <c r="MFK828" s="72"/>
      <c r="MFL828" s="72"/>
      <c r="MFM828" s="72"/>
      <c r="MFN828" s="72"/>
      <c r="MFO828" s="72"/>
      <c r="MFP828" s="72"/>
      <c r="MFQ828" s="72"/>
      <c r="MFR828" s="72"/>
      <c r="MFS828" s="72"/>
      <c r="MFT828" s="72"/>
      <c r="MFU828" s="72"/>
      <c r="MFV828" s="72"/>
      <c r="MFW828" s="72"/>
      <c r="MFX828" s="72"/>
      <c r="MFY828" s="72"/>
      <c r="MFZ828" s="72"/>
      <c r="MGA828" s="72"/>
      <c r="MGB828" s="72"/>
      <c r="MGC828" s="72"/>
      <c r="MGD828" s="72"/>
      <c r="MGE828" s="72"/>
      <c r="MGF828" s="72"/>
      <c r="MGG828" s="72"/>
      <c r="MGH828" s="72"/>
      <c r="MGI828" s="72"/>
      <c r="MGJ828" s="72"/>
      <c r="MGK828" s="72"/>
      <c r="MGL828" s="72"/>
      <c r="MGM828" s="72"/>
      <c r="MGN828" s="72"/>
      <c r="MGO828" s="72"/>
      <c r="MGP828" s="72"/>
      <c r="MGQ828" s="72"/>
      <c r="MGR828" s="72"/>
      <c r="MGS828" s="72"/>
      <c r="MGT828" s="72"/>
      <c r="MGU828" s="72"/>
      <c r="MGV828" s="72"/>
      <c r="MGW828" s="72"/>
      <c r="MGX828" s="72"/>
      <c r="MGY828" s="72"/>
      <c r="MGZ828" s="72"/>
      <c r="MHA828" s="72"/>
      <c r="MHB828" s="72"/>
      <c r="MHC828" s="72"/>
      <c r="MHD828" s="72"/>
      <c r="MHE828" s="72"/>
      <c r="MHF828" s="72"/>
      <c r="MHG828" s="72"/>
      <c r="MHH828" s="72"/>
      <c r="MHI828" s="72"/>
      <c r="MHJ828" s="72"/>
      <c r="MHK828" s="72"/>
      <c r="MHL828" s="72"/>
      <c r="MHM828" s="72"/>
      <c r="MHN828" s="72"/>
      <c r="MHO828" s="72"/>
      <c r="MHP828" s="72"/>
      <c r="MHQ828" s="72"/>
      <c r="MHR828" s="72"/>
      <c r="MHS828" s="72"/>
      <c r="MHT828" s="72"/>
      <c r="MHU828" s="72"/>
      <c r="MHV828" s="72"/>
      <c r="MHW828" s="72"/>
      <c r="MHX828" s="72"/>
      <c r="MHY828" s="72"/>
      <c r="MHZ828" s="72"/>
      <c r="MIA828" s="72"/>
      <c r="MIB828" s="72"/>
      <c r="MIC828" s="72"/>
      <c r="MID828" s="72"/>
      <c r="MIE828" s="72"/>
      <c r="MIF828" s="72"/>
      <c r="MIG828" s="72"/>
      <c r="MIH828" s="72"/>
      <c r="MII828" s="72"/>
      <c r="MIJ828" s="72"/>
      <c r="MIK828" s="72"/>
      <c r="MIL828" s="72"/>
      <c r="MIM828" s="72"/>
      <c r="MIN828" s="72"/>
      <c r="MIO828" s="72"/>
      <c r="MIP828" s="72"/>
      <c r="MIQ828" s="72"/>
      <c r="MIR828" s="72"/>
      <c r="MIS828" s="72"/>
      <c r="MIT828" s="72"/>
      <c r="MIU828" s="72"/>
      <c r="MIV828" s="72"/>
      <c r="MIW828" s="72"/>
      <c r="MIX828" s="72"/>
      <c r="MIY828" s="72"/>
      <c r="MIZ828" s="72"/>
      <c r="MJA828" s="72"/>
      <c r="MJB828" s="72"/>
      <c r="MJC828" s="72"/>
      <c r="MJD828" s="72"/>
      <c r="MJE828" s="72"/>
      <c r="MJF828" s="72"/>
      <c r="MJG828" s="72"/>
      <c r="MJH828" s="72"/>
      <c r="MJI828" s="72"/>
      <c r="MJJ828" s="72"/>
      <c r="MJK828" s="72"/>
      <c r="MJL828" s="72"/>
      <c r="MJM828" s="72"/>
      <c r="MJN828" s="72"/>
      <c r="MJO828" s="72"/>
      <c r="MJP828" s="72"/>
      <c r="MJQ828" s="72"/>
      <c r="MJR828" s="72"/>
      <c r="MJS828" s="72"/>
      <c r="MJT828" s="72"/>
      <c r="MJU828" s="72"/>
      <c r="MJV828" s="72"/>
      <c r="MJW828" s="72"/>
      <c r="MJX828" s="72"/>
      <c r="MJY828" s="72"/>
      <c r="MJZ828" s="72"/>
      <c r="MKA828" s="72"/>
      <c r="MKB828" s="72"/>
      <c r="MKC828" s="72"/>
      <c r="MKD828" s="72"/>
      <c r="MKE828" s="72"/>
      <c r="MKF828" s="72"/>
      <c r="MKG828" s="72"/>
      <c r="MKH828" s="72"/>
      <c r="MKI828" s="72"/>
      <c r="MKJ828" s="72"/>
      <c r="MKK828" s="72"/>
      <c r="MKL828" s="72"/>
      <c r="MKM828" s="72"/>
      <c r="MKN828" s="72"/>
      <c r="MKO828" s="72"/>
      <c r="MKP828" s="72"/>
      <c r="MKQ828" s="72"/>
      <c r="MKR828" s="72"/>
      <c r="MKS828" s="72"/>
      <c r="MKT828" s="72"/>
      <c r="MKU828" s="72"/>
      <c r="MKV828" s="72"/>
      <c r="MKW828" s="72"/>
      <c r="MKX828" s="72"/>
      <c r="MKY828" s="72"/>
      <c r="MKZ828" s="72"/>
      <c r="MLA828" s="72"/>
      <c r="MLB828" s="72"/>
      <c r="MLC828" s="72"/>
      <c r="MLD828" s="72"/>
      <c r="MLE828" s="72"/>
      <c r="MLF828" s="72"/>
      <c r="MLG828" s="72"/>
      <c r="MLH828" s="72"/>
      <c r="MLI828" s="72"/>
      <c r="MLJ828" s="72"/>
      <c r="MLK828" s="72"/>
      <c r="MLL828" s="72"/>
      <c r="MLM828" s="72"/>
      <c r="MLN828" s="72"/>
      <c r="MLO828" s="72"/>
      <c r="MLP828" s="72"/>
      <c r="MLQ828" s="72"/>
      <c r="MLR828" s="72"/>
      <c r="MLS828" s="72"/>
      <c r="MLT828" s="72"/>
      <c r="MLU828" s="72"/>
      <c r="MLV828" s="72"/>
      <c r="MLW828" s="72"/>
      <c r="MLX828" s="72"/>
      <c r="MLY828" s="72"/>
      <c r="MLZ828" s="72"/>
      <c r="MMA828" s="72"/>
      <c r="MMB828" s="72"/>
      <c r="MMC828" s="72"/>
      <c r="MMD828" s="72"/>
      <c r="MME828" s="72"/>
      <c r="MMF828" s="72"/>
      <c r="MMG828" s="72"/>
      <c r="MMH828" s="72"/>
      <c r="MMI828" s="72"/>
      <c r="MMJ828" s="72"/>
      <c r="MMK828" s="72"/>
      <c r="MML828" s="72"/>
      <c r="MMM828" s="72"/>
      <c r="MMN828" s="72"/>
      <c r="MMO828" s="72"/>
      <c r="MMP828" s="72"/>
      <c r="MMQ828" s="72"/>
      <c r="MMR828" s="72"/>
      <c r="MMS828" s="72"/>
      <c r="MMT828" s="72"/>
      <c r="MMU828" s="72"/>
      <c r="MMV828" s="72"/>
      <c r="MMW828" s="72"/>
      <c r="MMX828" s="72"/>
      <c r="MMY828" s="72"/>
      <c r="MMZ828" s="72"/>
      <c r="MNA828" s="72"/>
      <c r="MNB828" s="72"/>
      <c r="MNC828" s="72"/>
      <c r="MND828" s="72"/>
      <c r="MNE828" s="72"/>
      <c r="MNF828" s="72"/>
      <c r="MNG828" s="72"/>
      <c r="MNH828" s="72"/>
      <c r="MNI828" s="72"/>
      <c r="MNJ828" s="72"/>
      <c r="MNK828" s="72"/>
      <c r="MNL828" s="72"/>
      <c r="MNM828" s="72"/>
      <c r="MNN828" s="72"/>
      <c r="MNO828" s="72"/>
      <c r="MNP828" s="72"/>
      <c r="MNQ828" s="72"/>
      <c r="MNR828" s="72"/>
      <c r="MNS828" s="72"/>
      <c r="MNT828" s="72"/>
      <c r="MNU828" s="72"/>
      <c r="MNV828" s="72"/>
      <c r="MNW828" s="72"/>
      <c r="MNX828" s="72"/>
      <c r="MNY828" s="72"/>
      <c r="MNZ828" s="72"/>
      <c r="MOA828" s="72"/>
      <c r="MOB828" s="72"/>
      <c r="MOC828" s="72"/>
      <c r="MOD828" s="72"/>
      <c r="MOE828" s="72"/>
      <c r="MOF828" s="72"/>
      <c r="MOG828" s="72"/>
      <c r="MOH828" s="72"/>
      <c r="MOI828" s="72"/>
      <c r="MOJ828" s="72"/>
      <c r="MOK828" s="72"/>
      <c r="MOL828" s="72"/>
      <c r="MOM828" s="72"/>
      <c r="MON828" s="72"/>
      <c r="MOO828" s="72"/>
      <c r="MOP828" s="72"/>
      <c r="MOQ828" s="72"/>
      <c r="MOR828" s="72"/>
      <c r="MOS828" s="72"/>
      <c r="MOT828" s="72"/>
      <c r="MOU828" s="72"/>
      <c r="MOV828" s="72"/>
      <c r="MOW828" s="72"/>
      <c r="MOX828" s="72"/>
      <c r="MOY828" s="72"/>
      <c r="MOZ828" s="72"/>
      <c r="MPA828" s="72"/>
      <c r="MPB828" s="72"/>
      <c r="MPC828" s="72"/>
      <c r="MPD828" s="72"/>
      <c r="MPE828" s="72"/>
      <c r="MPF828" s="72"/>
      <c r="MPG828" s="72"/>
      <c r="MPH828" s="72"/>
      <c r="MPI828" s="72"/>
      <c r="MPJ828" s="72"/>
      <c r="MPK828" s="72"/>
      <c r="MPL828" s="72"/>
      <c r="MPM828" s="72"/>
      <c r="MPN828" s="72"/>
      <c r="MPO828" s="72"/>
      <c r="MPP828" s="72"/>
      <c r="MPQ828" s="72"/>
      <c r="MPR828" s="72"/>
      <c r="MPS828" s="72"/>
      <c r="MPT828" s="72"/>
      <c r="MPU828" s="72"/>
      <c r="MPV828" s="72"/>
      <c r="MPW828" s="72"/>
      <c r="MPX828" s="72"/>
      <c r="MPY828" s="72"/>
      <c r="MPZ828" s="72"/>
      <c r="MQA828" s="72"/>
      <c r="MQB828" s="72"/>
      <c r="MQC828" s="72"/>
      <c r="MQD828" s="72"/>
      <c r="MQE828" s="72"/>
      <c r="MQF828" s="72"/>
      <c r="MQG828" s="72"/>
      <c r="MQH828" s="72"/>
      <c r="MQI828" s="72"/>
      <c r="MQJ828" s="72"/>
      <c r="MQK828" s="72"/>
      <c r="MQL828" s="72"/>
      <c r="MQM828" s="72"/>
      <c r="MQN828" s="72"/>
      <c r="MQO828" s="72"/>
      <c r="MQP828" s="72"/>
      <c r="MQQ828" s="72"/>
      <c r="MQR828" s="72"/>
      <c r="MQS828" s="72"/>
      <c r="MQT828" s="72"/>
      <c r="MQU828" s="72"/>
      <c r="MQV828" s="72"/>
      <c r="MQW828" s="72"/>
      <c r="MQX828" s="72"/>
      <c r="MQY828" s="72"/>
      <c r="MQZ828" s="72"/>
      <c r="MRA828" s="72"/>
      <c r="MRB828" s="72"/>
      <c r="MRC828" s="72"/>
      <c r="MRD828" s="72"/>
      <c r="MRE828" s="72"/>
      <c r="MRF828" s="72"/>
      <c r="MRG828" s="72"/>
      <c r="MRH828" s="72"/>
      <c r="MRI828" s="72"/>
      <c r="MRJ828" s="72"/>
      <c r="MRK828" s="72"/>
      <c r="MRL828" s="72"/>
      <c r="MRM828" s="72"/>
      <c r="MRN828" s="72"/>
      <c r="MRO828" s="72"/>
      <c r="MRP828" s="72"/>
      <c r="MRQ828" s="72"/>
      <c r="MRR828" s="72"/>
      <c r="MRS828" s="72"/>
      <c r="MRT828" s="72"/>
      <c r="MRU828" s="72"/>
      <c r="MRV828" s="72"/>
      <c r="MRW828" s="72"/>
      <c r="MRX828" s="72"/>
      <c r="MRY828" s="72"/>
      <c r="MRZ828" s="72"/>
      <c r="MSA828" s="72"/>
      <c r="MSB828" s="72"/>
      <c r="MSC828" s="72"/>
      <c r="MSD828" s="72"/>
      <c r="MSE828" s="72"/>
      <c r="MSF828" s="72"/>
      <c r="MSG828" s="72"/>
      <c r="MSH828" s="72"/>
      <c r="MSI828" s="72"/>
      <c r="MSJ828" s="72"/>
      <c r="MSK828" s="72"/>
      <c r="MSL828" s="72"/>
      <c r="MSM828" s="72"/>
      <c r="MSN828" s="72"/>
      <c r="MSO828" s="72"/>
      <c r="MSP828" s="72"/>
      <c r="MSQ828" s="72"/>
      <c r="MSR828" s="72"/>
      <c r="MSS828" s="72"/>
      <c r="MST828" s="72"/>
      <c r="MSU828" s="72"/>
      <c r="MSV828" s="72"/>
      <c r="MSW828" s="72"/>
      <c r="MSX828" s="72"/>
      <c r="MSY828" s="72"/>
      <c r="MSZ828" s="72"/>
      <c r="MTA828" s="72"/>
      <c r="MTB828" s="72"/>
      <c r="MTC828" s="72"/>
      <c r="MTD828" s="72"/>
      <c r="MTE828" s="72"/>
      <c r="MTF828" s="72"/>
      <c r="MTG828" s="72"/>
      <c r="MTH828" s="72"/>
      <c r="MTI828" s="72"/>
      <c r="MTJ828" s="72"/>
      <c r="MTK828" s="72"/>
      <c r="MTL828" s="72"/>
      <c r="MTM828" s="72"/>
      <c r="MTN828" s="72"/>
      <c r="MTO828" s="72"/>
      <c r="MTP828" s="72"/>
      <c r="MTQ828" s="72"/>
      <c r="MTR828" s="72"/>
      <c r="MTS828" s="72"/>
      <c r="MTT828" s="72"/>
      <c r="MTU828" s="72"/>
      <c r="MTV828" s="72"/>
      <c r="MTW828" s="72"/>
      <c r="MTX828" s="72"/>
      <c r="MTY828" s="72"/>
      <c r="MTZ828" s="72"/>
      <c r="MUA828" s="72"/>
      <c r="MUB828" s="72"/>
      <c r="MUC828" s="72"/>
      <c r="MUD828" s="72"/>
      <c r="MUE828" s="72"/>
      <c r="MUF828" s="72"/>
      <c r="MUG828" s="72"/>
      <c r="MUH828" s="72"/>
      <c r="MUI828" s="72"/>
      <c r="MUJ828" s="72"/>
      <c r="MUK828" s="72"/>
      <c r="MUL828" s="72"/>
      <c r="MUM828" s="72"/>
      <c r="MUN828" s="72"/>
      <c r="MUO828" s="72"/>
      <c r="MUP828" s="72"/>
      <c r="MUQ828" s="72"/>
      <c r="MUR828" s="72"/>
      <c r="MUS828" s="72"/>
      <c r="MUT828" s="72"/>
      <c r="MUU828" s="72"/>
      <c r="MUV828" s="72"/>
      <c r="MUW828" s="72"/>
      <c r="MUX828" s="72"/>
      <c r="MUY828" s="72"/>
      <c r="MUZ828" s="72"/>
      <c r="MVA828" s="72"/>
      <c r="MVB828" s="72"/>
      <c r="MVC828" s="72"/>
      <c r="MVD828" s="72"/>
      <c r="MVE828" s="72"/>
      <c r="MVF828" s="72"/>
      <c r="MVG828" s="72"/>
      <c r="MVH828" s="72"/>
      <c r="MVI828" s="72"/>
      <c r="MVJ828" s="72"/>
      <c r="MVK828" s="72"/>
      <c r="MVL828" s="72"/>
      <c r="MVM828" s="72"/>
      <c r="MVN828" s="72"/>
      <c r="MVO828" s="72"/>
      <c r="MVP828" s="72"/>
      <c r="MVQ828" s="72"/>
      <c r="MVR828" s="72"/>
      <c r="MVS828" s="72"/>
      <c r="MVT828" s="72"/>
      <c r="MVU828" s="72"/>
      <c r="MVV828" s="72"/>
      <c r="MVW828" s="72"/>
      <c r="MVX828" s="72"/>
      <c r="MVY828" s="72"/>
      <c r="MVZ828" s="72"/>
      <c r="MWA828" s="72"/>
      <c r="MWB828" s="72"/>
      <c r="MWC828" s="72"/>
      <c r="MWD828" s="72"/>
      <c r="MWE828" s="72"/>
      <c r="MWF828" s="72"/>
      <c r="MWG828" s="72"/>
      <c r="MWH828" s="72"/>
      <c r="MWI828" s="72"/>
      <c r="MWJ828" s="72"/>
      <c r="MWK828" s="72"/>
      <c r="MWL828" s="72"/>
      <c r="MWM828" s="72"/>
      <c r="MWN828" s="72"/>
      <c r="MWO828" s="72"/>
      <c r="MWP828" s="72"/>
      <c r="MWQ828" s="72"/>
      <c r="MWR828" s="72"/>
      <c r="MWS828" s="72"/>
      <c r="MWT828" s="72"/>
      <c r="MWU828" s="72"/>
      <c r="MWV828" s="72"/>
      <c r="MWW828" s="72"/>
      <c r="MWX828" s="72"/>
      <c r="MWY828" s="72"/>
      <c r="MWZ828" s="72"/>
      <c r="MXA828" s="72"/>
      <c r="MXB828" s="72"/>
      <c r="MXC828" s="72"/>
      <c r="MXD828" s="72"/>
      <c r="MXE828" s="72"/>
      <c r="MXF828" s="72"/>
      <c r="MXG828" s="72"/>
      <c r="MXH828" s="72"/>
      <c r="MXI828" s="72"/>
      <c r="MXJ828" s="72"/>
      <c r="MXK828" s="72"/>
      <c r="MXL828" s="72"/>
      <c r="MXM828" s="72"/>
      <c r="MXN828" s="72"/>
      <c r="MXO828" s="72"/>
      <c r="MXP828" s="72"/>
      <c r="MXQ828" s="72"/>
      <c r="MXR828" s="72"/>
      <c r="MXS828" s="72"/>
      <c r="MXT828" s="72"/>
      <c r="MXU828" s="72"/>
      <c r="MXV828" s="72"/>
      <c r="MXW828" s="72"/>
      <c r="MXX828" s="72"/>
      <c r="MXY828" s="72"/>
      <c r="MXZ828" s="72"/>
      <c r="MYA828" s="72"/>
      <c r="MYB828" s="72"/>
      <c r="MYC828" s="72"/>
      <c r="MYD828" s="72"/>
      <c r="MYE828" s="72"/>
      <c r="MYF828" s="72"/>
      <c r="MYG828" s="72"/>
      <c r="MYH828" s="72"/>
      <c r="MYI828" s="72"/>
      <c r="MYJ828" s="72"/>
      <c r="MYK828" s="72"/>
      <c r="MYL828" s="72"/>
      <c r="MYM828" s="72"/>
      <c r="MYN828" s="72"/>
      <c r="MYO828" s="72"/>
      <c r="MYP828" s="72"/>
      <c r="MYQ828" s="72"/>
      <c r="MYR828" s="72"/>
      <c r="MYS828" s="72"/>
      <c r="MYT828" s="72"/>
      <c r="MYU828" s="72"/>
      <c r="MYV828" s="72"/>
      <c r="MYW828" s="72"/>
      <c r="MYX828" s="72"/>
      <c r="MYY828" s="72"/>
      <c r="MYZ828" s="72"/>
      <c r="MZA828" s="72"/>
      <c r="MZB828" s="72"/>
      <c r="MZC828" s="72"/>
      <c r="MZD828" s="72"/>
      <c r="MZE828" s="72"/>
      <c r="MZF828" s="72"/>
      <c r="MZG828" s="72"/>
      <c r="MZH828" s="72"/>
      <c r="MZI828" s="72"/>
      <c r="MZJ828" s="72"/>
      <c r="MZK828" s="72"/>
      <c r="MZL828" s="72"/>
      <c r="MZM828" s="72"/>
      <c r="MZN828" s="72"/>
      <c r="MZO828" s="72"/>
      <c r="MZP828" s="72"/>
      <c r="MZQ828" s="72"/>
      <c r="MZR828" s="72"/>
      <c r="MZS828" s="72"/>
      <c r="MZT828" s="72"/>
      <c r="MZU828" s="72"/>
      <c r="MZV828" s="72"/>
      <c r="MZW828" s="72"/>
      <c r="MZX828" s="72"/>
      <c r="MZY828" s="72"/>
      <c r="MZZ828" s="72"/>
      <c r="NAA828" s="72"/>
      <c r="NAB828" s="72"/>
      <c r="NAC828" s="72"/>
      <c r="NAD828" s="72"/>
      <c r="NAE828" s="72"/>
      <c r="NAF828" s="72"/>
      <c r="NAG828" s="72"/>
      <c r="NAH828" s="72"/>
      <c r="NAI828" s="72"/>
      <c r="NAJ828" s="72"/>
      <c r="NAK828" s="72"/>
      <c r="NAL828" s="72"/>
      <c r="NAM828" s="72"/>
      <c r="NAN828" s="72"/>
      <c r="NAO828" s="72"/>
      <c r="NAP828" s="72"/>
      <c r="NAQ828" s="72"/>
      <c r="NAR828" s="72"/>
      <c r="NAS828" s="72"/>
      <c r="NAT828" s="72"/>
      <c r="NAU828" s="72"/>
      <c r="NAV828" s="72"/>
      <c r="NAW828" s="72"/>
      <c r="NAX828" s="72"/>
      <c r="NAY828" s="72"/>
      <c r="NAZ828" s="72"/>
      <c r="NBA828" s="72"/>
      <c r="NBB828" s="72"/>
      <c r="NBC828" s="72"/>
      <c r="NBD828" s="72"/>
      <c r="NBE828" s="72"/>
      <c r="NBF828" s="72"/>
      <c r="NBG828" s="72"/>
      <c r="NBH828" s="72"/>
      <c r="NBI828" s="72"/>
      <c r="NBJ828" s="72"/>
      <c r="NBK828" s="72"/>
      <c r="NBL828" s="72"/>
      <c r="NBM828" s="72"/>
      <c r="NBN828" s="72"/>
      <c r="NBO828" s="72"/>
      <c r="NBP828" s="72"/>
      <c r="NBQ828" s="72"/>
      <c r="NBR828" s="72"/>
      <c r="NBS828" s="72"/>
      <c r="NBT828" s="72"/>
      <c r="NBU828" s="72"/>
      <c r="NBV828" s="72"/>
      <c r="NBW828" s="72"/>
      <c r="NBX828" s="72"/>
      <c r="NBY828" s="72"/>
      <c r="NBZ828" s="72"/>
      <c r="NCA828" s="72"/>
      <c r="NCB828" s="72"/>
      <c r="NCC828" s="72"/>
      <c r="NCD828" s="72"/>
      <c r="NCE828" s="72"/>
      <c r="NCF828" s="72"/>
      <c r="NCG828" s="72"/>
      <c r="NCH828" s="72"/>
      <c r="NCI828" s="72"/>
      <c r="NCJ828" s="72"/>
      <c r="NCK828" s="72"/>
      <c r="NCL828" s="72"/>
      <c r="NCM828" s="72"/>
      <c r="NCN828" s="72"/>
      <c r="NCO828" s="72"/>
      <c r="NCP828" s="72"/>
      <c r="NCQ828" s="72"/>
      <c r="NCR828" s="72"/>
      <c r="NCS828" s="72"/>
      <c r="NCT828" s="72"/>
      <c r="NCU828" s="72"/>
      <c r="NCV828" s="72"/>
      <c r="NCW828" s="72"/>
      <c r="NCX828" s="72"/>
      <c r="NCY828" s="72"/>
      <c r="NCZ828" s="72"/>
      <c r="NDA828" s="72"/>
      <c r="NDB828" s="72"/>
      <c r="NDC828" s="72"/>
      <c r="NDD828" s="72"/>
      <c r="NDE828" s="72"/>
      <c r="NDF828" s="72"/>
      <c r="NDG828" s="72"/>
      <c r="NDH828" s="72"/>
      <c r="NDI828" s="72"/>
      <c r="NDJ828" s="72"/>
      <c r="NDK828" s="72"/>
      <c r="NDL828" s="72"/>
      <c r="NDM828" s="72"/>
      <c r="NDN828" s="72"/>
      <c r="NDO828" s="72"/>
      <c r="NDP828" s="72"/>
      <c r="NDQ828" s="72"/>
      <c r="NDR828" s="72"/>
      <c r="NDS828" s="72"/>
      <c r="NDT828" s="72"/>
      <c r="NDU828" s="72"/>
      <c r="NDV828" s="72"/>
      <c r="NDW828" s="72"/>
      <c r="NDX828" s="72"/>
      <c r="NDY828" s="72"/>
      <c r="NDZ828" s="72"/>
      <c r="NEA828" s="72"/>
      <c r="NEB828" s="72"/>
      <c r="NEC828" s="72"/>
      <c r="NED828" s="72"/>
      <c r="NEE828" s="72"/>
      <c r="NEF828" s="72"/>
      <c r="NEG828" s="72"/>
      <c r="NEH828" s="72"/>
      <c r="NEI828" s="72"/>
      <c r="NEJ828" s="72"/>
      <c r="NEK828" s="72"/>
      <c r="NEL828" s="72"/>
      <c r="NEM828" s="72"/>
      <c r="NEN828" s="72"/>
      <c r="NEO828" s="72"/>
      <c r="NEP828" s="72"/>
      <c r="NEQ828" s="72"/>
      <c r="NER828" s="72"/>
      <c r="NES828" s="72"/>
      <c r="NET828" s="72"/>
      <c r="NEU828" s="72"/>
      <c r="NEV828" s="72"/>
      <c r="NEW828" s="72"/>
      <c r="NEX828" s="72"/>
      <c r="NEY828" s="72"/>
      <c r="NEZ828" s="72"/>
      <c r="NFA828" s="72"/>
      <c r="NFB828" s="72"/>
      <c r="NFC828" s="72"/>
      <c r="NFD828" s="72"/>
      <c r="NFE828" s="72"/>
      <c r="NFF828" s="72"/>
      <c r="NFG828" s="72"/>
      <c r="NFH828" s="72"/>
      <c r="NFI828" s="72"/>
      <c r="NFJ828" s="72"/>
      <c r="NFK828" s="72"/>
      <c r="NFL828" s="72"/>
      <c r="NFM828" s="72"/>
      <c r="NFN828" s="72"/>
      <c r="NFO828" s="72"/>
      <c r="NFP828" s="72"/>
      <c r="NFQ828" s="72"/>
      <c r="NFR828" s="72"/>
      <c r="NFS828" s="72"/>
      <c r="NFT828" s="72"/>
      <c r="NFU828" s="72"/>
      <c r="NFV828" s="72"/>
      <c r="NFW828" s="72"/>
      <c r="NFX828" s="72"/>
      <c r="NFY828" s="72"/>
      <c r="NFZ828" s="72"/>
      <c r="NGA828" s="72"/>
      <c r="NGB828" s="72"/>
      <c r="NGC828" s="72"/>
      <c r="NGD828" s="72"/>
      <c r="NGE828" s="72"/>
      <c r="NGF828" s="72"/>
      <c r="NGG828" s="72"/>
      <c r="NGH828" s="72"/>
      <c r="NGI828" s="72"/>
      <c r="NGJ828" s="72"/>
      <c r="NGK828" s="72"/>
      <c r="NGL828" s="72"/>
      <c r="NGM828" s="72"/>
      <c r="NGN828" s="72"/>
      <c r="NGO828" s="72"/>
      <c r="NGP828" s="72"/>
      <c r="NGQ828" s="72"/>
      <c r="NGR828" s="72"/>
      <c r="NGS828" s="72"/>
      <c r="NGT828" s="72"/>
      <c r="NGU828" s="72"/>
      <c r="NGV828" s="72"/>
      <c r="NGW828" s="72"/>
      <c r="NGX828" s="72"/>
      <c r="NGY828" s="72"/>
      <c r="NGZ828" s="72"/>
      <c r="NHA828" s="72"/>
      <c r="NHB828" s="72"/>
      <c r="NHC828" s="72"/>
      <c r="NHD828" s="72"/>
      <c r="NHE828" s="72"/>
      <c r="NHF828" s="72"/>
      <c r="NHG828" s="72"/>
      <c r="NHH828" s="72"/>
      <c r="NHI828" s="72"/>
      <c r="NHJ828" s="72"/>
      <c r="NHK828" s="72"/>
      <c r="NHL828" s="72"/>
      <c r="NHM828" s="72"/>
      <c r="NHN828" s="72"/>
      <c r="NHO828" s="72"/>
      <c r="NHP828" s="72"/>
      <c r="NHQ828" s="72"/>
      <c r="NHR828" s="72"/>
      <c r="NHS828" s="72"/>
      <c r="NHT828" s="72"/>
      <c r="NHU828" s="72"/>
      <c r="NHV828" s="72"/>
      <c r="NHW828" s="72"/>
      <c r="NHX828" s="72"/>
      <c r="NHY828" s="72"/>
      <c r="NHZ828" s="72"/>
      <c r="NIA828" s="72"/>
      <c r="NIB828" s="72"/>
      <c r="NIC828" s="72"/>
      <c r="NID828" s="72"/>
      <c r="NIE828" s="72"/>
      <c r="NIF828" s="72"/>
      <c r="NIG828" s="72"/>
      <c r="NIH828" s="72"/>
      <c r="NII828" s="72"/>
      <c r="NIJ828" s="72"/>
      <c r="NIK828" s="72"/>
      <c r="NIL828" s="72"/>
      <c r="NIM828" s="72"/>
      <c r="NIN828" s="72"/>
      <c r="NIO828" s="72"/>
      <c r="NIP828" s="72"/>
      <c r="NIQ828" s="72"/>
      <c r="NIR828" s="72"/>
      <c r="NIS828" s="72"/>
      <c r="NIT828" s="72"/>
      <c r="NIU828" s="72"/>
      <c r="NIV828" s="72"/>
      <c r="NIW828" s="72"/>
      <c r="NIX828" s="72"/>
      <c r="NIY828" s="72"/>
      <c r="NIZ828" s="72"/>
      <c r="NJA828" s="72"/>
      <c r="NJB828" s="72"/>
      <c r="NJC828" s="72"/>
      <c r="NJD828" s="72"/>
      <c r="NJE828" s="72"/>
      <c r="NJF828" s="72"/>
      <c r="NJG828" s="72"/>
      <c r="NJH828" s="72"/>
      <c r="NJI828" s="72"/>
      <c r="NJJ828" s="72"/>
      <c r="NJK828" s="72"/>
      <c r="NJL828" s="72"/>
      <c r="NJM828" s="72"/>
      <c r="NJN828" s="72"/>
      <c r="NJO828" s="72"/>
      <c r="NJP828" s="72"/>
      <c r="NJQ828" s="72"/>
      <c r="NJR828" s="72"/>
      <c r="NJS828" s="72"/>
      <c r="NJT828" s="72"/>
      <c r="NJU828" s="72"/>
      <c r="NJV828" s="72"/>
      <c r="NJW828" s="72"/>
      <c r="NJX828" s="72"/>
      <c r="NJY828" s="72"/>
      <c r="NJZ828" s="72"/>
      <c r="NKA828" s="72"/>
      <c r="NKB828" s="72"/>
      <c r="NKC828" s="72"/>
      <c r="NKD828" s="72"/>
      <c r="NKE828" s="72"/>
      <c r="NKF828" s="72"/>
      <c r="NKG828" s="72"/>
      <c r="NKH828" s="72"/>
      <c r="NKI828" s="72"/>
      <c r="NKJ828" s="72"/>
      <c r="NKK828" s="72"/>
      <c r="NKL828" s="72"/>
      <c r="NKM828" s="72"/>
      <c r="NKN828" s="72"/>
      <c r="NKO828" s="72"/>
      <c r="NKP828" s="72"/>
      <c r="NKQ828" s="72"/>
      <c r="NKR828" s="72"/>
      <c r="NKS828" s="72"/>
      <c r="NKT828" s="72"/>
      <c r="NKU828" s="72"/>
      <c r="NKV828" s="72"/>
      <c r="NKW828" s="72"/>
      <c r="NKX828" s="72"/>
      <c r="NKY828" s="72"/>
      <c r="NKZ828" s="72"/>
      <c r="NLA828" s="72"/>
      <c r="NLB828" s="72"/>
      <c r="NLC828" s="72"/>
      <c r="NLD828" s="72"/>
      <c r="NLE828" s="72"/>
      <c r="NLF828" s="72"/>
      <c r="NLG828" s="72"/>
      <c r="NLH828" s="72"/>
      <c r="NLI828" s="72"/>
      <c r="NLJ828" s="72"/>
      <c r="NLK828" s="72"/>
      <c r="NLL828" s="72"/>
      <c r="NLM828" s="72"/>
      <c r="NLN828" s="72"/>
      <c r="NLO828" s="72"/>
      <c r="NLP828" s="72"/>
      <c r="NLQ828" s="72"/>
      <c r="NLR828" s="72"/>
      <c r="NLS828" s="72"/>
      <c r="NLT828" s="72"/>
      <c r="NLU828" s="72"/>
      <c r="NLV828" s="72"/>
      <c r="NLW828" s="72"/>
      <c r="NLX828" s="72"/>
      <c r="NLY828" s="72"/>
      <c r="NLZ828" s="72"/>
      <c r="NMA828" s="72"/>
      <c r="NMB828" s="72"/>
      <c r="NMC828" s="72"/>
      <c r="NMD828" s="72"/>
      <c r="NME828" s="72"/>
      <c r="NMF828" s="72"/>
      <c r="NMG828" s="72"/>
      <c r="NMH828" s="72"/>
      <c r="NMI828" s="72"/>
      <c r="NMJ828" s="72"/>
      <c r="NMK828" s="72"/>
      <c r="NML828" s="72"/>
      <c r="NMM828" s="72"/>
      <c r="NMN828" s="72"/>
      <c r="NMO828" s="72"/>
      <c r="NMP828" s="72"/>
      <c r="NMQ828" s="72"/>
      <c r="NMR828" s="72"/>
      <c r="NMS828" s="72"/>
      <c r="NMT828" s="72"/>
      <c r="NMU828" s="72"/>
      <c r="NMV828" s="72"/>
      <c r="NMW828" s="72"/>
      <c r="NMX828" s="72"/>
      <c r="NMY828" s="72"/>
      <c r="NMZ828" s="72"/>
      <c r="NNA828" s="72"/>
      <c r="NNB828" s="72"/>
      <c r="NNC828" s="72"/>
      <c r="NND828" s="72"/>
      <c r="NNE828" s="72"/>
      <c r="NNF828" s="72"/>
      <c r="NNG828" s="72"/>
      <c r="NNH828" s="72"/>
      <c r="NNI828" s="72"/>
      <c r="NNJ828" s="72"/>
      <c r="NNK828" s="72"/>
      <c r="NNL828" s="72"/>
      <c r="NNM828" s="72"/>
      <c r="NNN828" s="72"/>
      <c r="NNO828" s="72"/>
      <c r="NNP828" s="72"/>
      <c r="NNQ828" s="72"/>
      <c r="NNR828" s="72"/>
      <c r="NNS828" s="72"/>
      <c r="NNT828" s="72"/>
      <c r="NNU828" s="72"/>
      <c r="NNV828" s="72"/>
      <c r="NNW828" s="72"/>
      <c r="NNX828" s="72"/>
      <c r="NNY828" s="72"/>
      <c r="NNZ828" s="72"/>
      <c r="NOA828" s="72"/>
      <c r="NOB828" s="72"/>
      <c r="NOC828" s="72"/>
      <c r="NOD828" s="72"/>
      <c r="NOE828" s="72"/>
      <c r="NOF828" s="72"/>
      <c r="NOG828" s="72"/>
      <c r="NOH828" s="72"/>
      <c r="NOI828" s="72"/>
      <c r="NOJ828" s="72"/>
      <c r="NOK828" s="72"/>
      <c r="NOL828" s="72"/>
      <c r="NOM828" s="72"/>
      <c r="NON828" s="72"/>
      <c r="NOO828" s="72"/>
      <c r="NOP828" s="72"/>
      <c r="NOQ828" s="72"/>
      <c r="NOR828" s="72"/>
      <c r="NOS828" s="72"/>
      <c r="NOT828" s="72"/>
      <c r="NOU828" s="72"/>
      <c r="NOV828" s="72"/>
      <c r="NOW828" s="72"/>
      <c r="NOX828" s="72"/>
      <c r="NOY828" s="72"/>
      <c r="NOZ828" s="72"/>
      <c r="NPA828" s="72"/>
      <c r="NPB828" s="72"/>
      <c r="NPC828" s="72"/>
      <c r="NPD828" s="72"/>
      <c r="NPE828" s="72"/>
      <c r="NPF828" s="72"/>
      <c r="NPG828" s="72"/>
      <c r="NPH828" s="72"/>
      <c r="NPI828" s="72"/>
      <c r="NPJ828" s="72"/>
      <c r="NPK828" s="72"/>
      <c r="NPL828" s="72"/>
      <c r="NPM828" s="72"/>
      <c r="NPN828" s="72"/>
      <c r="NPO828" s="72"/>
      <c r="NPP828" s="72"/>
      <c r="NPQ828" s="72"/>
      <c r="NPR828" s="72"/>
      <c r="NPS828" s="72"/>
      <c r="NPT828" s="72"/>
      <c r="NPU828" s="72"/>
      <c r="NPV828" s="72"/>
      <c r="NPW828" s="72"/>
      <c r="NPX828" s="72"/>
      <c r="NPY828" s="72"/>
      <c r="NPZ828" s="72"/>
      <c r="NQA828" s="72"/>
      <c r="NQB828" s="72"/>
      <c r="NQC828" s="72"/>
      <c r="NQD828" s="72"/>
      <c r="NQE828" s="72"/>
      <c r="NQF828" s="72"/>
      <c r="NQG828" s="72"/>
      <c r="NQH828" s="72"/>
      <c r="NQI828" s="72"/>
      <c r="NQJ828" s="72"/>
      <c r="NQK828" s="72"/>
      <c r="NQL828" s="72"/>
      <c r="NQM828" s="72"/>
      <c r="NQN828" s="72"/>
      <c r="NQO828" s="72"/>
      <c r="NQP828" s="72"/>
      <c r="NQQ828" s="72"/>
      <c r="NQR828" s="72"/>
      <c r="NQS828" s="72"/>
      <c r="NQT828" s="72"/>
      <c r="NQU828" s="72"/>
      <c r="NQV828" s="72"/>
      <c r="NQW828" s="72"/>
      <c r="NQX828" s="72"/>
      <c r="NQY828" s="72"/>
      <c r="NQZ828" s="72"/>
      <c r="NRA828" s="72"/>
      <c r="NRB828" s="72"/>
      <c r="NRC828" s="72"/>
      <c r="NRD828" s="72"/>
      <c r="NRE828" s="72"/>
      <c r="NRF828" s="72"/>
      <c r="NRG828" s="72"/>
      <c r="NRH828" s="72"/>
      <c r="NRI828" s="72"/>
      <c r="NRJ828" s="72"/>
      <c r="NRK828" s="72"/>
      <c r="NRL828" s="72"/>
      <c r="NRM828" s="72"/>
      <c r="NRN828" s="72"/>
      <c r="NRO828" s="72"/>
      <c r="NRP828" s="72"/>
      <c r="NRQ828" s="72"/>
      <c r="NRR828" s="72"/>
      <c r="NRS828" s="72"/>
      <c r="NRT828" s="72"/>
      <c r="NRU828" s="72"/>
      <c r="NRV828" s="72"/>
      <c r="NRW828" s="72"/>
      <c r="NRX828" s="72"/>
      <c r="NRY828" s="72"/>
      <c r="NRZ828" s="72"/>
      <c r="NSA828" s="72"/>
      <c r="NSB828" s="72"/>
      <c r="NSC828" s="72"/>
      <c r="NSD828" s="72"/>
      <c r="NSE828" s="72"/>
      <c r="NSF828" s="72"/>
      <c r="NSG828" s="72"/>
      <c r="NSH828" s="72"/>
      <c r="NSI828" s="72"/>
      <c r="NSJ828" s="72"/>
      <c r="NSK828" s="72"/>
      <c r="NSL828" s="72"/>
      <c r="NSM828" s="72"/>
      <c r="NSN828" s="72"/>
      <c r="NSO828" s="72"/>
      <c r="NSP828" s="72"/>
      <c r="NSQ828" s="72"/>
      <c r="NSR828" s="72"/>
      <c r="NSS828" s="72"/>
      <c r="NST828" s="72"/>
      <c r="NSU828" s="72"/>
      <c r="NSV828" s="72"/>
      <c r="NSW828" s="72"/>
      <c r="NSX828" s="72"/>
      <c r="NSY828" s="72"/>
      <c r="NSZ828" s="72"/>
      <c r="NTA828" s="72"/>
      <c r="NTB828" s="72"/>
      <c r="NTC828" s="72"/>
      <c r="NTD828" s="72"/>
      <c r="NTE828" s="72"/>
      <c r="NTF828" s="72"/>
      <c r="NTG828" s="72"/>
      <c r="NTH828" s="72"/>
      <c r="NTI828" s="72"/>
      <c r="NTJ828" s="72"/>
      <c r="NTK828" s="72"/>
      <c r="NTL828" s="72"/>
      <c r="NTM828" s="72"/>
      <c r="NTN828" s="72"/>
      <c r="NTO828" s="72"/>
      <c r="NTP828" s="72"/>
      <c r="NTQ828" s="72"/>
      <c r="NTR828" s="72"/>
      <c r="NTS828" s="72"/>
      <c r="NTT828" s="72"/>
      <c r="NTU828" s="72"/>
      <c r="NTV828" s="72"/>
      <c r="NTW828" s="72"/>
      <c r="NTX828" s="72"/>
      <c r="NTY828" s="72"/>
      <c r="NTZ828" s="72"/>
      <c r="NUA828" s="72"/>
      <c r="NUB828" s="72"/>
      <c r="NUC828" s="72"/>
      <c r="NUD828" s="72"/>
      <c r="NUE828" s="72"/>
      <c r="NUF828" s="72"/>
      <c r="NUG828" s="72"/>
      <c r="NUH828" s="72"/>
      <c r="NUI828" s="72"/>
      <c r="NUJ828" s="72"/>
      <c r="NUK828" s="72"/>
      <c r="NUL828" s="72"/>
      <c r="NUM828" s="72"/>
      <c r="NUN828" s="72"/>
      <c r="NUO828" s="72"/>
      <c r="NUP828" s="72"/>
      <c r="NUQ828" s="72"/>
      <c r="NUR828" s="72"/>
      <c r="NUS828" s="72"/>
      <c r="NUT828" s="72"/>
      <c r="NUU828" s="72"/>
      <c r="NUV828" s="72"/>
      <c r="NUW828" s="72"/>
      <c r="NUX828" s="72"/>
      <c r="NUY828" s="72"/>
      <c r="NUZ828" s="72"/>
      <c r="NVA828" s="72"/>
      <c r="NVB828" s="72"/>
      <c r="NVC828" s="72"/>
      <c r="NVD828" s="72"/>
      <c r="NVE828" s="72"/>
      <c r="NVF828" s="72"/>
      <c r="NVG828" s="72"/>
      <c r="NVH828" s="72"/>
      <c r="NVI828" s="72"/>
      <c r="NVJ828" s="72"/>
      <c r="NVK828" s="72"/>
      <c r="NVL828" s="72"/>
      <c r="NVM828" s="72"/>
      <c r="NVN828" s="72"/>
      <c r="NVO828" s="72"/>
      <c r="NVP828" s="72"/>
      <c r="NVQ828" s="72"/>
      <c r="NVR828" s="72"/>
      <c r="NVS828" s="72"/>
      <c r="NVT828" s="72"/>
      <c r="NVU828" s="72"/>
      <c r="NVV828" s="72"/>
      <c r="NVW828" s="72"/>
      <c r="NVX828" s="72"/>
      <c r="NVY828" s="72"/>
      <c r="NVZ828" s="72"/>
      <c r="NWA828" s="72"/>
      <c r="NWB828" s="72"/>
      <c r="NWC828" s="72"/>
      <c r="NWD828" s="72"/>
      <c r="NWE828" s="72"/>
      <c r="NWF828" s="72"/>
      <c r="NWG828" s="72"/>
      <c r="NWH828" s="72"/>
      <c r="NWI828" s="72"/>
      <c r="NWJ828" s="72"/>
      <c r="NWK828" s="72"/>
      <c r="NWL828" s="72"/>
      <c r="NWM828" s="72"/>
      <c r="NWN828" s="72"/>
      <c r="NWO828" s="72"/>
      <c r="NWP828" s="72"/>
      <c r="NWQ828" s="72"/>
      <c r="NWR828" s="72"/>
      <c r="NWS828" s="72"/>
      <c r="NWT828" s="72"/>
      <c r="NWU828" s="72"/>
      <c r="NWV828" s="72"/>
      <c r="NWW828" s="72"/>
      <c r="NWX828" s="72"/>
      <c r="NWY828" s="72"/>
      <c r="NWZ828" s="72"/>
      <c r="NXA828" s="72"/>
      <c r="NXB828" s="72"/>
      <c r="NXC828" s="72"/>
      <c r="NXD828" s="72"/>
      <c r="NXE828" s="72"/>
      <c r="NXF828" s="72"/>
      <c r="NXG828" s="72"/>
      <c r="NXH828" s="72"/>
      <c r="NXI828" s="72"/>
      <c r="NXJ828" s="72"/>
      <c r="NXK828" s="72"/>
      <c r="NXL828" s="72"/>
      <c r="NXM828" s="72"/>
      <c r="NXN828" s="72"/>
      <c r="NXO828" s="72"/>
      <c r="NXP828" s="72"/>
      <c r="NXQ828" s="72"/>
      <c r="NXR828" s="72"/>
      <c r="NXS828" s="72"/>
      <c r="NXT828" s="72"/>
      <c r="NXU828" s="72"/>
      <c r="NXV828" s="72"/>
      <c r="NXW828" s="72"/>
      <c r="NXX828" s="72"/>
      <c r="NXY828" s="72"/>
      <c r="NXZ828" s="72"/>
      <c r="NYA828" s="72"/>
      <c r="NYB828" s="72"/>
      <c r="NYC828" s="72"/>
      <c r="NYD828" s="72"/>
      <c r="NYE828" s="72"/>
      <c r="NYF828" s="72"/>
      <c r="NYG828" s="72"/>
      <c r="NYH828" s="72"/>
      <c r="NYI828" s="72"/>
      <c r="NYJ828" s="72"/>
      <c r="NYK828" s="72"/>
      <c r="NYL828" s="72"/>
      <c r="NYM828" s="72"/>
      <c r="NYN828" s="72"/>
      <c r="NYO828" s="72"/>
      <c r="NYP828" s="72"/>
      <c r="NYQ828" s="72"/>
      <c r="NYR828" s="72"/>
      <c r="NYS828" s="72"/>
      <c r="NYT828" s="72"/>
      <c r="NYU828" s="72"/>
      <c r="NYV828" s="72"/>
      <c r="NYW828" s="72"/>
      <c r="NYX828" s="72"/>
      <c r="NYY828" s="72"/>
      <c r="NYZ828" s="72"/>
      <c r="NZA828" s="72"/>
      <c r="NZB828" s="72"/>
      <c r="NZC828" s="72"/>
      <c r="NZD828" s="72"/>
      <c r="NZE828" s="72"/>
      <c r="NZF828" s="72"/>
      <c r="NZG828" s="72"/>
      <c r="NZH828" s="72"/>
      <c r="NZI828" s="72"/>
      <c r="NZJ828" s="72"/>
      <c r="NZK828" s="72"/>
      <c r="NZL828" s="72"/>
      <c r="NZM828" s="72"/>
      <c r="NZN828" s="72"/>
      <c r="NZO828" s="72"/>
      <c r="NZP828" s="72"/>
      <c r="NZQ828" s="72"/>
      <c r="NZR828" s="72"/>
      <c r="NZS828" s="72"/>
      <c r="NZT828" s="72"/>
      <c r="NZU828" s="72"/>
      <c r="NZV828" s="72"/>
      <c r="NZW828" s="72"/>
      <c r="NZX828" s="72"/>
      <c r="NZY828" s="72"/>
      <c r="NZZ828" s="72"/>
      <c r="OAA828" s="72"/>
      <c r="OAB828" s="72"/>
      <c r="OAC828" s="72"/>
      <c r="OAD828" s="72"/>
      <c r="OAE828" s="72"/>
      <c r="OAF828" s="72"/>
      <c r="OAG828" s="72"/>
      <c r="OAH828" s="72"/>
      <c r="OAI828" s="72"/>
      <c r="OAJ828" s="72"/>
      <c r="OAK828" s="72"/>
      <c r="OAL828" s="72"/>
      <c r="OAM828" s="72"/>
      <c r="OAN828" s="72"/>
      <c r="OAO828" s="72"/>
      <c r="OAP828" s="72"/>
      <c r="OAQ828" s="72"/>
      <c r="OAR828" s="72"/>
      <c r="OAS828" s="72"/>
      <c r="OAT828" s="72"/>
      <c r="OAU828" s="72"/>
      <c r="OAV828" s="72"/>
      <c r="OAW828" s="72"/>
      <c r="OAX828" s="72"/>
      <c r="OAY828" s="72"/>
      <c r="OAZ828" s="72"/>
      <c r="OBA828" s="72"/>
      <c r="OBB828" s="72"/>
      <c r="OBC828" s="72"/>
      <c r="OBD828" s="72"/>
      <c r="OBE828" s="72"/>
      <c r="OBF828" s="72"/>
      <c r="OBG828" s="72"/>
      <c r="OBH828" s="72"/>
      <c r="OBI828" s="72"/>
      <c r="OBJ828" s="72"/>
      <c r="OBK828" s="72"/>
      <c r="OBL828" s="72"/>
      <c r="OBM828" s="72"/>
      <c r="OBN828" s="72"/>
      <c r="OBO828" s="72"/>
      <c r="OBP828" s="72"/>
      <c r="OBQ828" s="72"/>
      <c r="OBR828" s="72"/>
      <c r="OBS828" s="72"/>
      <c r="OBT828" s="72"/>
      <c r="OBU828" s="72"/>
      <c r="OBV828" s="72"/>
      <c r="OBW828" s="72"/>
      <c r="OBX828" s="72"/>
      <c r="OBY828" s="72"/>
      <c r="OBZ828" s="72"/>
      <c r="OCA828" s="72"/>
      <c r="OCB828" s="72"/>
      <c r="OCC828" s="72"/>
      <c r="OCD828" s="72"/>
      <c r="OCE828" s="72"/>
      <c r="OCF828" s="72"/>
      <c r="OCG828" s="72"/>
      <c r="OCH828" s="72"/>
      <c r="OCI828" s="72"/>
      <c r="OCJ828" s="72"/>
      <c r="OCK828" s="72"/>
      <c r="OCL828" s="72"/>
      <c r="OCM828" s="72"/>
      <c r="OCN828" s="72"/>
      <c r="OCO828" s="72"/>
      <c r="OCP828" s="72"/>
      <c r="OCQ828" s="72"/>
      <c r="OCR828" s="72"/>
      <c r="OCS828" s="72"/>
      <c r="OCT828" s="72"/>
      <c r="OCU828" s="72"/>
      <c r="OCV828" s="72"/>
      <c r="OCW828" s="72"/>
      <c r="OCX828" s="72"/>
      <c r="OCY828" s="72"/>
      <c r="OCZ828" s="72"/>
      <c r="ODA828" s="72"/>
      <c r="ODB828" s="72"/>
      <c r="ODC828" s="72"/>
      <c r="ODD828" s="72"/>
      <c r="ODE828" s="72"/>
      <c r="ODF828" s="72"/>
      <c r="ODG828" s="72"/>
      <c r="ODH828" s="72"/>
      <c r="ODI828" s="72"/>
      <c r="ODJ828" s="72"/>
      <c r="ODK828" s="72"/>
      <c r="ODL828" s="72"/>
      <c r="ODM828" s="72"/>
      <c r="ODN828" s="72"/>
      <c r="ODO828" s="72"/>
      <c r="ODP828" s="72"/>
      <c r="ODQ828" s="72"/>
      <c r="ODR828" s="72"/>
      <c r="ODS828" s="72"/>
      <c r="ODT828" s="72"/>
      <c r="ODU828" s="72"/>
      <c r="ODV828" s="72"/>
      <c r="ODW828" s="72"/>
      <c r="ODX828" s="72"/>
      <c r="ODY828" s="72"/>
      <c r="ODZ828" s="72"/>
      <c r="OEA828" s="72"/>
      <c r="OEB828" s="72"/>
      <c r="OEC828" s="72"/>
      <c r="OED828" s="72"/>
      <c r="OEE828" s="72"/>
      <c r="OEF828" s="72"/>
      <c r="OEG828" s="72"/>
      <c r="OEH828" s="72"/>
      <c r="OEI828" s="72"/>
      <c r="OEJ828" s="72"/>
      <c r="OEK828" s="72"/>
      <c r="OEL828" s="72"/>
      <c r="OEM828" s="72"/>
      <c r="OEN828" s="72"/>
      <c r="OEO828" s="72"/>
      <c r="OEP828" s="72"/>
      <c r="OEQ828" s="72"/>
      <c r="OER828" s="72"/>
      <c r="OES828" s="72"/>
      <c r="OET828" s="72"/>
      <c r="OEU828" s="72"/>
      <c r="OEV828" s="72"/>
      <c r="OEW828" s="72"/>
      <c r="OEX828" s="72"/>
      <c r="OEY828" s="72"/>
      <c r="OEZ828" s="72"/>
      <c r="OFA828" s="72"/>
      <c r="OFB828" s="72"/>
      <c r="OFC828" s="72"/>
      <c r="OFD828" s="72"/>
      <c r="OFE828" s="72"/>
      <c r="OFF828" s="72"/>
      <c r="OFG828" s="72"/>
      <c r="OFH828" s="72"/>
      <c r="OFI828" s="72"/>
      <c r="OFJ828" s="72"/>
      <c r="OFK828" s="72"/>
      <c r="OFL828" s="72"/>
      <c r="OFM828" s="72"/>
      <c r="OFN828" s="72"/>
      <c r="OFO828" s="72"/>
      <c r="OFP828" s="72"/>
      <c r="OFQ828" s="72"/>
      <c r="OFR828" s="72"/>
      <c r="OFS828" s="72"/>
      <c r="OFT828" s="72"/>
      <c r="OFU828" s="72"/>
      <c r="OFV828" s="72"/>
      <c r="OFW828" s="72"/>
      <c r="OFX828" s="72"/>
      <c r="OFY828" s="72"/>
      <c r="OFZ828" s="72"/>
      <c r="OGA828" s="72"/>
      <c r="OGB828" s="72"/>
      <c r="OGC828" s="72"/>
      <c r="OGD828" s="72"/>
      <c r="OGE828" s="72"/>
      <c r="OGF828" s="72"/>
      <c r="OGG828" s="72"/>
      <c r="OGH828" s="72"/>
      <c r="OGI828" s="72"/>
      <c r="OGJ828" s="72"/>
      <c r="OGK828" s="72"/>
      <c r="OGL828" s="72"/>
      <c r="OGM828" s="72"/>
      <c r="OGN828" s="72"/>
      <c r="OGO828" s="72"/>
      <c r="OGP828" s="72"/>
      <c r="OGQ828" s="72"/>
      <c r="OGR828" s="72"/>
      <c r="OGS828" s="72"/>
      <c r="OGT828" s="72"/>
      <c r="OGU828" s="72"/>
      <c r="OGV828" s="72"/>
      <c r="OGW828" s="72"/>
      <c r="OGX828" s="72"/>
      <c r="OGY828" s="72"/>
      <c r="OGZ828" s="72"/>
      <c r="OHA828" s="72"/>
      <c r="OHB828" s="72"/>
      <c r="OHC828" s="72"/>
      <c r="OHD828" s="72"/>
      <c r="OHE828" s="72"/>
      <c r="OHF828" s="72"/>
      <c r="OHG828" s="72"/>
      <c r="OHH828" s="72"/>
      <c r="OHI828" s="72"/>
      <c r="OHJ828" s="72"/>
      <c r="OHK828" s="72"/>
      <c r="OHL828" s="72"/>
      <c r="OHM828" s="72"/>
      <c r="OHN828" s="72"/>
      <c r="OHO828" s="72"/>
      <c r="OHP828" s="72"/>
      <c r="OHQ828" s="72"/>
      <c r="OHR828" s="72"/>
      <c r="OHS828" s="72"/>
      <c r="OHT828" s="72"/>
      <c r="OHU828" s="72"/>
      <c r="OHV828" s="72"/>
      <c r="OHW828" s="72"/>
      <c r="OHX828" s="72"/>
      <c r="OHY828" s="72"/>
      <c r="OHZ828" s="72"/>
      <c r="OIA828" s="72"/>
      <c r="OIB828" s="72"/>
      <c r="OIC828" s="72"/>
      <c r="OID828" s="72"/>
      <c r="OIE828" s="72"/>
      <c r="OIF828" s="72"/>
      <c r="OIG828" s="72"/>
      <c r="OIH828" s="72"/>
      <c r="OII828" s="72"/>
      <c r="OIJ828" s="72"/>
      <c r="OIK828" s="72"/>
      <c r="OIL828" s="72"/>
      <c r="OIM828" s="72"/>
      <c r="OIN828" s="72"/>
      <c r="OIO828" s="72"/>
      <c r="OIP828" s="72"/>
      <c r="OIQ828" s="72"/>
      <c r="OIR828" s="72"/>
      <c r="OIS828" s="72"/>
      <c r="OIT828" s="72"/>
      <c r="OIU828" s="72"/>
      <c r="OIV828" s="72"/>
      <c r="OIW828" s="72"/>
      <c r="OIX828" s="72"/>
      <c r="OIY828" s="72"/>
      <c r="OIZ828" s="72"/>
      <c r="OJA828" s="72"/>
      <c r="OJB828" s="72"/>
      <c r="OJC828" s="72"/>
      <c r="OJD828" s="72"/>
      <c r="OJE828" s="72"/>
      <c r="OJF828" s="72"/>
      <c r="OJG828" s="72"/>
      <c r="OJH828" s="72"/>
      <c r="OJI828" s="72"/>
      <c r="OJJ828" s="72"/>
      <c r="OJK828" s="72"/>
      <c r="OJL828" s="72"/>
      <c r="OJM828" s="72"/>
      <c r="OJN828" s="72"/>
      <c r="OJO828" s="72"/>
      <c r="OJP828" s="72"/>
      <c r="OJQ828" s="72"/>
      <c r="OJR828" s="72"/>
      <c r="OJS828" s="72"/>
      <c r="OJT828" s="72"/>
      <c r="OJU828" s="72"/>
      <c r="OJV828" s="72"/>
      <c r="OJW828" s="72"/>
      <c r="OJX828" s="72"/>
      <c r="OJY828" s="72"/>
      <c r="OJZ828" s="72"/>
      <c r="OKA828" s="72"/>
      <c r="OKB828" s="72"/>
      <c r="OKC828" s="72"/>
      <c r="OKD828" s="72"/>
      <c r="OKE828" s="72"/>
      <c r="OKF828" s="72"/>
      <c r="OKG828" s="72"/>
      <c r="OKH828" s="72"/>
      <c r="OKI828" s="72"/>
      <c r="OKJ828" s="72"/>
      <c r="OKK828" s="72"/>
      <c r="OKL828" s="72"/>
      <c r="OKM828" s="72"/>
      <c r="OKN828" s="72"/>
      <c r="OKO828" s="72"/>
      <c r="OKP828" s="72"/>
      <c r="OKQ828" s="72"/>
      <c r="OKR828" s="72"/>
      <c r="OKS828" s="72"/>
      <c r="OKT828" s="72"/>
      <c r="OKU828" s="72"/>
      <c r="OKV828" s="72"/>
      <c r="OKW828" s="72"/>
      <c r="OKX828" s="72"/>
      <c r="OKY828" s="72"/>
      <c r="OKZ828" s="72"/>
      <c r="OLA828" s="72"/>
      <c r="OLB828" s="72"/>
      <c r="OLC828" s="72"/>
      <c r="OLD828" s="72"/>
      <c r="OLE828" s="72"/>
      <c r="OLF828" s="72"/>
      <c r="OLG828" s="72"/>
      <c r="OLH828" s="72"/>
      <c r="OLI828" s="72"/>
      <c r="OLJ828" s="72"/>
      <c r="OLK828" s="72"/>
      <c r="OLL828" s="72"/>
      <c r="OLM828" s="72"/>
      <c r="OLN828" s="72"/>
      <c r="OLO828" s="72"/>
      <c r="OLP828" s="72"/>
      <c r="OLQ828" s="72"/>
      <c r="OLR828" s="72"/>
      <c r="OLS828" s="72"/>
      <c r="OLT828" s="72"/>
      <c r="OLU828" s="72"/>
      <c r="OLV828" s="72"/>
      <c r="OLW828" s="72"/>
      <c r="OLX828" s="72"/>
      <c r="OLY828" s="72"/>
      <c r="OLZ828" s="72"/>
      <c r="OMA828" s="72"/>
      <c r="OMB828" s="72"/>
      <c r="OMC828" s="72"/>
      <c r="OMD828" s="72"/>
      <c r="OME828" s="72"/>
      <c r="OMF828" s="72"/>
      <c r="OMG828" s="72"/>
      <c r="OMH828" s="72"/>
      <c r="OMI828" s="72"/>
      <c r="OMJ828" s="72"/>
      <c r="OMK828" s="72"/>
      <c r="OML828" s="72"/>
      <c r="OMM828" s="72"/>
      <c r="OMN828" s="72"/>
      <c r="OMO828" s="72"/>
      <c r="OMP828" s="72"/>
      <c r="OMQ828" s="72"/>
      <c r="OMR828" s="72"/>
      <c r="OMS828" s="72"/>
      <c r="OMT828" s="72"/>
      <c r="OMU828" s="72"/>
      <c r="OMV828" s="72"/>
      <c r="OMW828" s="72"/>
      <c r="OMX828" s="72"/>
      <c r="OMY828" s="72"/>
      <c r="OMZ828" s="72"/>
      <c r="ONA828" s="72"/>
      <c r="ONB828" s="72"/>
      <c r="ONC828" s="72"/>
      <c r="OND828" s="72"/>
      <c r="ONE828" s="72"/>
      <c r="ONF828" s="72"/>
      <c r="ONG828" s="72"/>
      <c r="ONH828" s="72"/>
      <c r="ONI828" s="72"/>
      <c r="ONJ828" s="72"/>
      <c r="ONK828" s="72"/>
      <c r="ONL828" s="72"/>
      <c r="ONM828" s="72"/>
      <c r="ONN828" s="72"/>
      <c r="ONO828" s="72"/>
      <c r="ONP828" s="72"/>
      <c r="ONQ828" s="72"/>
      <c r="ONR828" s="72"/>
      <c r="ONS828" s="72"/>
      <c r="ONT828" s="72"/>
      <c r="ONU828" s="72"/>
      <c r="ONV828" s="72"/>
      <c r="ONW828" s="72"/>
      <c r="ONX828" s="72"/>
      <c r="ONY828" s="72"/>
      <c r="ONZ828" s="72"/>
      <c r="OOA828" s="72"/>
      <c r="OOB828" s="72"/>
      <c r="OOC828" s="72"/>
      <c r="OOD828" s="72"/>
      <c r="OOE828" s="72"/>
      <c r="OOF828" s="72"/>
      <c r="OOG828" s="72"/>
      <c r="OOH828" s="72"/>
      <c r="OOI828" s="72"/>
      <c r="OOJ828" s="72"/>
      <c r="OOK828" s="72"/>
      <c r="OOL828" s="72"/>
      <c r="OOM828" s="72"/>
      <c r="OON828" s="72"/>
      <c r="OOO828" s="72"/>
      <c r="OOP828" s="72"/>
      <c r="OOQ828" s="72"/>
      <c r="OOR828" s="72"/>
      <c r="OOS828" s="72"/>
      <c r="OOT828" s="72"/>
      <c r="OOU828" s="72"/>
      <c r="OOV828" s="72"/>
      <c r="OOW828" s="72"/>
      <c r="OOX828" s="72"/>
      <c r="OOY828" s="72"/>
      <c r="OOZ828" s="72"/>
      <c r="OPA828" s="72"/>
      <c r="OPB828" s="72"/>
      <c r="OPC828" s="72"/>
      <c r="OPD828" s="72"/>
      <c r="OPE828" s="72"/>
      <c r="OPF828" s="72"/>
      <c r="OPG828" s="72"/>
      <c r="OPH828" s="72"/>
      <c r="OPI828" s="72"/>
      <c r="OPJ828" s="72"/>
      <c r="OPK828" s="72"/>
      <c r="OPL828" s="72"/>
      <c r="OPM828" s="72"/>
      <c r="OPN828" s="72"/>
      <c r="OPO828" s="72"/>
      <c r="OPP828" s="72"/>
      <c r="OPQ828" s="72"/>
      <c r="OPR828" s="72"/>
      <c r="OPS828" s="72"/>
      <c r="OPT828" s="72"/>
      <c r="OPU828" s="72"/>
      <c r="OPV828" s="72"/>
      <c r="OPW828" s="72"/>
      <c r="OPX828" s="72"/>
      <c r="OPY828" s="72"/>
      <c r="OPZ828" s="72"/>
      <c r="OQA828" s="72"/>
      <c r="OQB828" s="72"/>
      <c r="OQC828" s="72"/>
      <c r="OQD828" s="72"/>
      <c r="OQE828" s="72"/>
      <c r="OQF828" s="72"/>
      <c r="OQG828" s="72"/>
      <c r="OQH828" s="72"/>
      <c r="OQI828" s="72"/>
      <c r="OQJ828" s="72"/>
      <c r="OQK828" s="72"/>
      <c r="OQL828" s="72"/>
      <c r="OQM828" s="72"/>
      <c r="OQN828" s="72"/>
      <c r="OQO828" s="72"/>
      <c r="OQP828" s="72"/>
      <c r="OQQ828" s="72"/>
      <c r="OQR828" s="72"/>
      <c r="OQS828" s="72"/>
      <c r="OQT828" s="72"/>
      <c r="OQU828" s="72"/>
      <c r="OQV828" s="72"/>
      <c r="OQW828" s="72"/>
      <c r="OQX828" s="72"/>
      <c r="OQY828" s="72"/>
      <c r="OQZ828" s="72"/>
      <c r="ORA828" s="72"/>
      <c r="ORB828" s="72"/>
      <c r="ORC828" s="72"/>
      <c r="ORD828" s="72"/>
      <c r="ORE828" s="72"/>
      <c r="ORF828" s="72"/>
      <c r="ORG828" s="72"/>
      <c r="ORH828" s="72"/>
      <c r="ORI828" s="72"/>
      <c r="ORJ828" s="72"/>
      <c r="ORK828" s="72"/>
      <c r="ORL828" s="72"/>
      <c r="ORM828" s="72"/>
      <c r="ORN828" s="72"/>
      <c r="ORO828" s="72"/>
      <c r="ORP828" s="72"/>
      <c r="ORQ828" s="72"/>
      <c r="ORR828" s="72"/>
      <c r="ORS828" s="72"/>
      <c r="ORT828" s="72"/>
      <c r="ORU828" s="72"/>
      <c r="ORV828" s="72"/>
      <c r="ORW828" s="72"/>
      <c r="ORX828" s="72"/>
      <c r="ORY828" s="72"/>
      <c r="ORZ828" s="72"/>
      <c r="OSA828" s="72"/>
      <c r="OSB828" s="72"/>
      <c r="OSC828" s="72"/>
      <c r="OSD828" s="72"/>
      <c r="OSE828" s="72"/>
      <c r="OSF828" s="72"/>
      <c r="OSG828" s="72"/>
      <c r="OSH828" s="72"/>
      <c r="OSI828" s="72"/>
      <c r="OSJ828" s="72"/>
      <c r="OSK828" s="72"/>
      <c r="OSL828" s="72"/>
      <c r="OSM828" s="72"/>
      <c r="OSN828" s="72"/>
      <c r="OSO828" s="72"/>
      <c r="OSP828" s="72"/>
      <c r="OSQ828" s="72"/>
      <c r="OSR828" s="72"/>
      <c r="OSS828" s="72"/>
      <c r="OST828" s="72"/>
      <c r="OSU828" s="72"/>
      <c r="OSV828" s="72"/>
      <c r="OSW828" s="72"/>
      <c r="OSX828" s="72"/>
      <c r="OSY828" s="72"/>
      <c r="OSZ828" s="72"/>
      <c r="OTA828" s="72"/>
      <c r="OTB828" s="72"/>
      <c r="OTC828" s="72"/>
      <c r="OTD828" s="72"/>
      <c r="OTE828" s="72"/>
      <c r="OTF828" s="72"/>
      <c r="OTG828" s="72"/>
      <c r="OTH828" s="72"/>
      <c r="OTI828" s="72"/>
      <c r="OTJ828" s="72"/>
      <c r="OTK828" s="72"/>
      <c r="OTL828" s="72"/>
      <c r="OTM828" s="72"/>
      <c r="OTN828" s="72"/>
      <c r="OTO828" s="72"/>
      <c r="OTP828" s="72"/>
      <c r="OTQ828" s="72"/>
      <c r="OTR828" s="72"/>
      <c r="OTS828" s="72"/>
      <c r="OTT828" s="72"/>
      <c r="OTU828" s="72"/>
      <c r="OTV828" s="72"/>
      <c r="OTW828" s="72"/>
      <c r="OTX828" s="72"/>
      <c r="OTY828" s="72"/>
      <c r="OTZ828" s="72"/>
      <c r="OUA828" s="72"/>
      <c r="OUB828" s="72"/>
      <c r="OUC828" s="72"/>
      <c r="OUD828" s="72"/>
      <c r="OUE828" s="72"/>
      <c r="OUF828" s="72"/>
      <c r="OUG828" s="72"/>
      <c r="OUH828" s="72"/>
      <c r="OUI828" s="72"/>
      <c r="OUJ828" s="72"/>
      <c r="OUK828" s="72"/>
      <c r="OUL828" s="72"/>
      <c r="OUM828" s="72"/>
      <c r="OUN828" s="72"/>
      <c r="OUO828" s="72"/>
      <c r="OUP828" s="72"/>
      <c r="OUQ828" s="72"/>
      <c r="OUR828" s="72"/>
      <c r="OUS828" s="72"/>
      <c r="OUT828" s="72"/>
      <c r="OUU828" s="72"/>
      <c r="OUV828" s="72"/>
      <c r="OUW828" s="72"/>
      <c r="OUX828" s="72"/>
      <c r="OUY828" s="72"/>
      <c r="OUZ828" s="72"/>
      <c r="OVA828" s="72"/>
      <c r="OVB828" s="72"/>
      <c r="OVC828" s="72"/>
      <c r="OVD828" s="72"/>
      <c r="OVE828" s="72"/>
      <c r="OVF828" s="72"/>
      <c r="OVG828" s="72"/>
      <c r="OVH828" s="72"/>
      <c r="OVI828" s="72"/>
      <c r="OVJ828" s="72"/>
      <c r="OVK828" s="72"/>
      <c r="OVL828" s="72"/>
      <c r="OVM828" s="72"/>
      <c r="OVN828" s="72"/>
      <c r="OVO828" s="72"/>
      <c r="OVP828" s="72"/>
      <c r="OVQ828" s="72"/>
      <c r="OVR828" s="72"/>
      <c r="OVS828" s="72"/>
      <c r="OVT828" s="72"/>
      <c r="OVU828" s="72"/>
      <c r="OVV828" s="72"/>
      <c r="OVW828" s="72"/>
      <c r="OVX828" s="72"/>
      <c r="OVY828" s="72"/>
      <c r="OVZ828" s="72"/>
      <c r="OWA828" s="72"/>
      <c r="OWB828" s="72"/>
      <c r="OWC828" s="72"/>
      <c r="OWD828" s="72"/>
      <c r="OWE828" s="72"/>
      <c r="OWF828" s="72"/>
      <c r="OWG828" s="72"/>
      <c r="OWH828" s="72"/>
      <c r="OWI828" s="72"/>
      <c r="OWJ828" s="72"/>
      <c r="OWK828" s="72"/>
      <c r="OWL828" s="72"/>
      <c r="OWM828" s="72"/>
      <c r="OWN828" s="72"/>
      <c r="OWO828" s="72"/>
      <c r="OWP828" s="72"/>
      <c r="OWQ828" s="72"/>
      <c r="OWR828" s="72"/>
      <c r="OWS828" s="72"/>
      <c r="OWT828" s="72"/>
      <c r="OWU828" s="72"/>
      <c r="OWV828" s="72"/>
      <c r="OWW828" s="72"/>
      <c r="OWX828" s="72"/>
      <c r="OWY828" s="72"/>
      <c r="OWZ828" s="72"/>
      <c r="OXA828" s="72"/>
      <c r="OXB828" s="72"/>
      <c r="OXC828" s="72"/>
      <c r="OXD828" s="72"/>
      <c r="OXE828" s="72"/>
      <c r="OXF828" s="72"/>
      <c r="OXG828" s="72"/>
      <c r="OXH828" s="72"/>
      <c r="OXI828" s="72"/>
      <c r="OXJ828" s="72"/>
      <c r="OXK828" s="72"/>
      <c r="OXL828" s="72"/>
      <c r="OXM828" s="72"/>
      <c r="OXN828" s="72"/>
      <c r="OXO828" s="72"/>
      <c r="OXP828" s="72"/>
      <c r="OXQ828" s="72"/>
      <c r="OXR828" s="72"/>
      <c r="OXS828" s="72"/>
      <c r="OXT828" s="72"/>
      <c r="OXU828" s="72"/>
      <c r="OXV828" s="72"/>
      <c r="OXW828" s="72"/>
      <c r="OXX828" s="72"/>
      <c r="OXY828" s="72"/>
      <c r="OXZ828" s="72"/>
      <c r="OYA828" s="72"/>
      <c r="OYB828" s="72"/>
      <c r="OYC828" s="72"/>
      <c r="OYD828" s="72"/>
      <c r="OYE828" s="72"/>
      <c r="OYF828" s="72"/>
      <c r="OYG828" s="72"/>
      <c r="OYH828" s="72"/>
      <c r="OYI828" s="72"/>
      <c r="OYJ828" s="72"/>
      <c r="OYK828" s="72"/>
      <c r="OYL828" s="72"/>
      <c r="OYM828" s="72"/>
      <c r="OYN828" s="72"/>
      <c r="OYO828" s="72"/>
      <c r="OYP828" s="72"/>
      <c r="OYQ828" s="72"/>
      <c r="OYR828" s="72"/>
      <c r="OYS828" s="72"/>
      <c r="OYT828" s="72"/>
      <c r="OYU828" s="72"/>
      <c r="OYV828" s="72"/>
      <c r="OYW828" s="72"/>
      <c r="OYX828" s="72"/>
      <c r="OYY828" s="72"/>
      <c r="OYZ828" s="72"/>
      <c r="OZA828" s="72"/>
      <c r="OZB828" s="72"/>
      <c r="OZC828" s="72"/>
      <c r="OZD828" s="72"/>
      <c r="OZE828" s="72"/>
      <c r="OZF828" s="72"/>
      <c r="OZG828" s="72"/>
      <c r="OZH828" s="72"/>
      <c r="OZI828" s="72"/>
      <c r="OZJ828" s="72"/>
      <c r="OZK828" s="72"/>
      <c r="OZL828" s="72"/>
      <c r="OZM828" s="72"/>
      <c r="OZN828" s="72"/>
      <c r="OZO828" s="72"/>
      <c r="OZP828" s="72"/>
      <c r="OZQ828" s="72"/>
      <c r="OZR828" s="72"/>
      <c r="OZS828" s="72"/>
      <c r="OZT828" s="72"/>
      <c r="OZU828" s="72"/>
      <c r="OZV828" s="72"/>
      <c r="OZW828" s="72"/>
      <c r="OZX828" s="72"/>
      <c r="OZY828" s="72"/>
      <c r="OZZ828" s="72"/>
      <c r="PAA828" s="72"/>
      <c r="PAB828" s="72"/>
      <c r="PAC828" s="72"/>
      <c r="PAD828" s="72"/>
      <c r="PAE828" s="72"/>
      <c r="PAF828" s="72"/>
      <c r="PAG828" s="72"/>
      <c r="PAH828" s="72"/>
      <c r="PAI828" s="72"/>
      <c r="PAJ828" s="72"/>
      <c r="PAK828" s="72"/>
      <c r="PAL828" s="72"/>
      <c r="PAM828" s="72"/>
      <c r="PAN828" s="72"/>
      <c r="PAO828" s="72"/>
      <c r="PAP828" s="72"/>
      <c r="PAQ828" s="72"/>
      <c r="PAR828" s="72"/>
      <c r="PAS828" s="72"/>
      <c r="PAT828" s="72"/>
      <c r="PAU828" s="72"/>
      <c r="PAV828" s="72"/>
      <c r="PAW828" s="72"/>
      <c r="PAX828" s="72"/>
      <c r="PAY828" s="72"/>
      <c r="PAZ828" s="72"/>
      <c r="PBA828" s="72"/>
      <c r="PBB828" s="72"/>
      <c r="PBC828" s="72"/>
      <c r="PBD828" s="72"/>
      <c r="PBE828" s="72"/>
      <c r="PBF828" s="72"/>
      <c r="PBG828" s="72"/>
      <c r="PBH828" s="72"/>
      <c r="PBI828" s="72"/>
      <c r="PBJ828" s="72"/>
      <c r="PBK828" s="72"/>
      <c r="PBL828" s="72"/>
      <c r="PBM828" s="72"/>
      <c r="PBN828" s="72"/>
      <c r="PBO828" s="72"/>
      <c r="PBP828" s="72"/>
      <c r="PBQ828" s="72"/>
      <c r="PBR828" s="72"/>
      <c r="PBS828" s="72"/>
      <c r="PBT828" s="72"/>
      <c r="PBU828" s="72"/>
      <c r="PBV828" s="72"/>
      <c r="PBW828" s="72"/>
      <c r="PBX828" s="72"/>
      <c r="PBY828" s="72"/>
      <c r="PBZ828" s="72"/>
      <c r="PCA828" s="72"/>
      <c r="PCB828" s="72"/>
      <c r="PCC828" s="72"/>
      <c r="PCD828" s="72"/>
      <c r="PCE828" s="72"/>
      <c r="PCF828" s="72"/>
      <c r="PCG828" s="72"/>
      <c r="PCH828" s="72"/>
      <c r="PCI828" s="72"/>
      <c r="PCJ828" s="72"/>
      <c r="PCK828" s="72"/>
      <c r="PCL828" s="72"/>
      <c r="PCM828" s="72"/>
      <c r="PCN828" s="72"/>
      <c r="PCO828" s="72"/>
      <c r="PCP828" s="72"/>
      <c r="PCQ828" s="72"/>
      <c r="PCR828" s="72"/>
      <c r="PCS828" s="72"/>
      <c r="PCT828" s="72"/>
      <c r="PCU828" s="72"/>
      <c r="PCV828" s="72"/>
      <c r="PCW828" s="72"/>
      <c r="PCX828" s="72"/>
      <c r="PCY828" s="72"/>
      <c r="PCZ828" s="72"/>
      <c r="PDA828" s="72"/>
      <c r="PDB828" s="72"/>
      <c r="PDC828" s="72"/>
      <c r="PDD828" s="72"/>
      <c r="PDE828" s="72"/>
      <c r="PDF828" s="72"/>
      <c r="PDG828" s="72"/>
      <c r="PDH828" s="72"/>
      <c r="PDI828" s="72"/>
      <c r="PDJ828" s="72"/>
      <c r="PDK828" s="72"/>
      <c r="PDL828" s="72"/>
      <c r="PDM828" s="72"/>
      <c r="PDN828" s="72"/>
      <c r="PDO828" s="72"/>
      <c r="PDP828" s="72"/>
      <c r="PDQ828" s="72"/>
      <c r="PDR828" s="72"/>
      <c r="PDS828" s="72"/>
      <c r="PDT828" s="72"/>
      <c r="PDU828" s="72"/>
      <c r="PDV828" s="72"/>
      <c r="PDW828" s="72"/>
      <c r="PDX828" s="72"/>
      <c r="PDY828" s="72"/>
      <c r="PDZ828" s="72"/>
      <c r="PEA828" s="72"/>
      <c r="PEB828" s="72"/>
      <c r="PEC828" s="72"/>
      <c r="PED828" s="72"/>
      <c r="PEE828" s="72"/>
      <c r="PEF828" s="72"/>
      <c r="PEG828" s="72"/>
      <c r="PEH828" s="72"/>
      <c r="PEI828" s="72"/>
      <c r="PEJ828" s="72"/>
      <c r="PEK828" s="72"/>
      <c r="PEL828" s="72"/>
      <c r="PEM828" s="72"/>
      <c r="PEN828" s="72"/>
      <c r="PEO828" s="72"/>
      <c r="PEP828" s="72"/>
      <c r="PEQ828" s="72"/>
      <c r="PER828" s="72"/>
      <c r="PES828" s="72"/>
      <c r="PET828" s="72"/>
      <c r="PEU828" s="72"/>
      <c r="PEV828" s="72"/>
      <c r="PEW828" s="72"/>
      <c r="PEX828" s="72"/>
      <c r="PEY828" s="72"/>
      <c r="PEZ828" s="72"/>
      <c r="PFA828" s="72"/>
      <c r="PFB828" s="72"/>
      <c r="PFC828" s="72"/>
      <c r="PFD828" s="72"/>
      <c r="PFE828" s="72"/>
      <c r="PFF828" s="72"/>
      <c r="PFG828" s="72"/>
      <c r="PFH828" s="72"/>
      <c r="PFI828" s="72"/>
      <c r="PFJ828" s="72"/>
      <c r="PFK828" s="72"/>
      <c r="PFL828" s="72"/>
      <c r="PFM828" s="72"/>
      <c r="PFN828" s="72"/>
      <c r="PFO828" s="72"/>
      <c r="PFP828" s="72"/>
      <c r="PFQ828" s="72"/>
      <c r="PFR828" s="72"/>
      <c r="PFS828" s="72"/>
      <c r="PFT828" s="72"/>
      <c r="PFU828" s="72"/>
      <c r="PFV828" s="72"/>
      <c r="PFW828" s="72"/>
      <c r="PFX828" s="72"/>
      <c r="PFY828" s="72"/>
      <c r="PFZ828" s="72"/>
      <c r="PGA828" s="72"/>
      <c r="PGB828" s="72"/>
      <c r="PGC828" s="72"/>
      <c r="PGD828" s="72"/>
      <c r="PGE828" s="72"/>
      <c r="PGF828" s="72"/>
      <c r="PGG828" s="72"/>
      <c r="PGH828" s="72"/>
      <c r="PGI828" s="72"/>
      <c r="PGJ828" s="72"/>
      <c r="PGK828" s="72"/>
      <c r="PGL828" s="72"/>
      <c r="PGM828" s="72"/>
      <c r="PGN828" s="72"/>
      <c r="PGO828" s="72"/>
      <c r="PGP828" s="72"/>
      <c r="PGQ828" s="72"/>
      <c r="PGR828" s="72"/>
      <c r="PGS828" s="72"/>
      <c r="PGT828" s="72"/>
      <c r="PGU828" s="72"/>
      <c r="PGV828" s="72"/>
      <c r="PGW828" s="72"/>
      <c r="PGX828" s="72"/>
      <c r="PGY828" s="72"/>
      <c r="PGZ828" s="72"/>
      <c r="PHA828" s="72"/>
      <c r="PHB828" s="72"/>
      <c r="PHC828" s="72"/>
      <c r="PHD828" s="72"/>
      <c r="PHE828" s="72"/>
      <c r="PHF828" s="72"/>
      <c r="PHG828" s="72"/>
      <c r="PHH828" s="72"/>
      <c r="PHI828" s="72"/>
      <c r="PHJ828" s="72"/>
      <c r="PHK828" s="72"/>
      <c r="PHL828" s="72"/>
      <c r="PHM828" s="72"/>
      <c r="PHN828" s="72"/>
      <c r="PHO828" s="72"/>
      <c r="PHP828" s="72"/>
      <c r="PHQ828" s="72"/>
      <c r="PHR828" s="72"/>
      <c r="PHS828" s="72"/>
      <c r="PHT828" s="72"/>
      <c r="PHU828" s="72"/>
      <c r="PHV828" s="72"/>
      <c r="PHW828" s="72"/>
      <c r="PHX828" s="72"/>
      <c r="PHY828" s="72"/>
      <c r="PHZ828" s="72"/>
      <c r="PIA828" s="72"/>
      <c r="PIB828" s="72"/>
      <c r="PIC828" s="72"/>
      <c r="PID828" s="72"/>
      <c r="PIE828" s="72"/>
      <c r="PIF828" s="72"/>
      <c r="PIG828" s="72"/>
      <c r="PIH828" s="72"/>
      <c r="PII828" s="72"/>
      <c r="PIJ828" s="72"/>
      <c r="PIK828" s="72"/>
      <c r="PIL828" s="72"/>
      <c r="PIM828" s="72"/>
      <c r="PIN828" s="72"/>
      <c r="PIO828" s="72"/>
      <c r="PIP828" s="72"/>
      <c r="PIQ828" s="72"/>
      <c r="PIR828" s="72"/>
      <c r="PIS828" s="72"/>
      <c r="PIT828" s="72"/>
      <c r="PIU828" s="72"/>
      <c r="PIV828" s="72"/>
      <c r="PIW828" s="72"/>
      <c r="PIX828" s="72"/>
      <c r="PIY828" s="72"/>
      <c r="PIZ828" s="72"/>
      <c r="PJA828" s="72"/>
      <c r="PJB828" s="72"/>
      <c r="PJC828" s="72"/>
      <c r="PJD828" s="72"/>
      <c r="PJE828" s="72"/>
      <c r="PJF828" s="72"/>
      <c r="PJG828" s="72"/>
      <c r="PJH828" s="72"/>
      <c r="PJI828" s="72"/>
      <c r="PJJ828" s="72"/>
      <c r="PJK828" s="72"/>
      <c r="PJL828" s="72"/>
      <c r="PJM828" s="72"/>
      <c r="PJN828" s="72"/>
      <c r="PJO828" s="72"/>
      <c r="PJP828" s="72"/>
      <c r="PJQ828" s="72"/>
      <c r="PJR828" s="72"/>
      <c r="PJS828" s="72"/>
      <c r="PJT828" s="72"/>
      <c r="PJU828" s="72"/>
      <c r="PJV828" s="72"/>
      <c r="PJW828" s="72"/>
      <c r="PJX828" s="72"/>
      <c r="PJY828" s="72"/>
      <c r="PJZ828" s="72"/>
      <c r="PKA828" s="72"/>
      <c r="PKB828" s="72"/>
      <c r="PKC828" s="72"/>
      <c r="PKD828" s="72"/>
      <c r="PKE828" s="72"/>
      <c r="PKF828" s="72"/>
      <c r="PKG828" s="72"/>
      <c r="PKH828" s="72"/>
      <c r="PKI828" s="72"/>
      <c r="PKJ828" s="72"/>
      <c r="PKK828" s="72"/>
      <c r="PKL828" s="72"/>
      <c r="PKM828" s="72"/>
      <c r="PKN828" s="72"/>
      <c r="PKO828" s="72"/>
      <c r="PKP828" s="72"/>
      <c r="PKQ828" s="72"/>
      <c r="PKR828" s="72"/>
      <c r="PKS828" s="72"/>
      <c r="PKT828" s="72"/>
      <c r="PKU828" s="72"/>
      <c r="PKV828" s="72"/>
      <c r="PKW828" s="72"/>
      <c r="PKX828" s="72"/>
      <c r="PKY828" s="72"/>
      <c r="PKZ828" s="72"/>
      <c r="PLA828" s="72"/>
      <c r="PLB828" s="72"/>
      <c r="PLC828" s="72"/>
      <c r="PLD828" s="72"/>
      <c r="PLE828" s="72"/>
      <c r="PLF828" s="72"/>
      <c r="PLG828" s="72"/>
      <c r="PLH828" s="72"/>
      <c r="PLI828" s="72"/>
      <c r="PLJ828" s="72"/>
      <c r="PLK828" s="72"/>
      <c r="PLL828" s="72"/>
      <c r="PLM828" s="72"/>
      <c r="PLN828" s="72"/>
      <c r="PLO828" s="72"/>
      <c r="PLP828" s="72"/>
      <c r="PLQ828" s="72"/>
      <c r="PLR828" s="72"/>
      <c r="PLS828" s="72"/>
      <c r="PLT828" s="72"/>
      <c r="PLU828" s="72"/>
      <c r="PLV828" s="72"/>
      <c r="PLW828" s="72"/>
      <c r="PLX828" s="72"/>
      <c r="PLY828" s="72"/>
      <c r="PLZ828" s="72"/>
      <c r="PMA828" s="72"/>
      <c r="PMB828" s="72"/>
      <c r="PMC828" s="72"/>
      <c r="PMD828" s="72"/>
      <c r="PME828" s="72"/>
      <c r="PMF828" s="72"/>
      <c r="PMG828" s="72"/>
      <c r="PMH828" s="72"/>
      <c r="PMI828" s="72"/>
      <c r="PMJ828" s="72"/>
      <c r="PMK828" s="72"/>
      <c r="PML828" s="72"/>
      <c r="PMM828" s="72"/>
      <c r="PMN828" s="72"/>
      <c r="PMO828" s="72"/>
      <c r="PMP828" s="72"/>
      <c r="PMQ828" s="72"/>
      <c r="PMR828" s="72"/>
      <c r="PMS828" s="72"/>
      <c r="PMT828" s="72"/>
      <c r="PMU828" s="72"/>
      <c r="PMV828" s="72"/>
      <c r="PMW828" s="72"/>
      <c r="PMX828" s="72"/>
      <c r="PMY828" s="72"/>
      <c r="PMZ828" s="72"/>
      <c r="PNA828" s="72"/>
      <c r="PNB828" s="72"/>
      <c r="PNC828" s="72"/>
      <c r="PND828" s="72"/>
      <c r="PNE828" s="72"/>
      <c r="PNF828" s="72"/>
      <c r="PNG828" s="72"/>
      <c r="PNH828" s="72"/>
      <c r="PNI828" s="72"/>
      <c r="PNJ828" s="72"/>
      <c r="PNK828" s="72"/>
      <c r="PNL828" s="72"/>
      <c r="PNM828" s="72"/>
      <c r="PNN828" s="72"/>
      <c r="PNO828" s="72"/>
      <c r="PNP828" s="72"/>
      <c r="PNQ828" s="72"/>
      <c r="PNR828" s="72"/>
      <c r="PNS828" s="72"/>
      <c r="PNT828" s="72"/>
      <c r="PNU828" s="72"/>
      <c r="PNV828" s="72"/>
      <c r="PNW828" s="72"/>
      <c r="PNX828" s="72"/>
      <c r="PNY828" s="72"/>
      <c r="PNZ828" s="72"/>
      <c r="POA828" s="72"/>
      <c r="POB828" s="72"/>
      <c r="POC828" s="72"/>
      <c r="POD828" s="72"/>
      <c r="POE828" s="72"/>
      <c r="POF828" s="72"/>
      <c r="POG828" s="72"/>
      <c r="POH828" s="72"/>
      <c r="POI828" s="72"/>
      <c r="POJ828" s="72"/>
      <c r="POK828" s="72"/>
      <c r="POL828" s="72"/>
      <c r="POM828" s="72"/>
      <c r="PON828" s="72"/>
      <c r="POO828" s="72"/>
      <c r="POP828" s="72"/>
      <c r="POQ828" s="72"/>
      <c r="POR828" s="72"/>
      <c r="POS828" s="72"/>
      <c r="POT828" s="72"/>
      <c r="POU828" s="72"/>
      <c r="POV828" s="72"/>
      <c r="POW828" s="72"/>
      <c r="POX828" s="72"/>
      <c r="POY828" s="72"/>
      <c r="POZ828" s="72"/>
      <c r="PPA828" s="72"/>
      <c r="PPB828" s="72"/>
      <c r="PPC828" s="72"/>
      <c r="PPD828" s="72"/>
      <c r="PPE828" s="72"/>
      <c r="PPF828" s="72"/>
      <c r="PPG828" s="72"/>
      <c r="PPH828" s="72"/>
      <c r="PPI828" s="72"/>
      <c r="PPJ828" s="72"/>
      <c r="PPK828" s="72"/>
      <c r="PPL828" s="72"/>
      <c r="PPM828" s="72"/>
      <c r="PPN828" s="72"/>
      <c r="PPO828" s="72"/>
      <c r="PPP828" s="72"/>
      <c r="PPQ828" s="72"/>
      <c r="PPR828" s="72"/>
      <c r="PPS828" s="72"/>
      <c r="PPT828" s="72"/>
      <c r="PPU828" s="72"/>
      <c r="PPV828" s="72"/>
      <c r="PPW828" s="72"/>
      <c r="PPX828" s="72"/>
      <c r="PPY828" s="72"/>
      <c r="PPZ828" s="72"/>
      <c r="PQA828" s="72"/>
      <c r="PQB828" s="72"/>
      <c r="PQC828" s="72"/>
      <c r="PQD828" s="72"/>
      <c r="PQE828" s="72"/>
      <c r="PQF828" s="72"/>
      <c r="PQG828" s="72"/>
      <c r="PQH828" s="72"/>
      <c r="PQI828" s="72"/>
      <c r="PQJ828" s="72"/>
      <c r="PQK828" s="72"/>
      <c r="PQL828" s="72"/>
      <c r="PQM828" s="72"/>
      <c r="PQN828" s="72"/>
      <c r="PQO828" s="72"/>
      <c r="PQP828" s="72"/>
      <c r="PQQ828" s="72"/>
      <c r="PQR828" s="72"/>
      <c r="PQS828" s="72"/>
      <c r="PQT828" s="72"/>
      <c r="PQU828" s="72"/>
      <c r="PQV828" s="72"/>
      <c r="PQW828" s="72"/>
      <c r="PQX828" s="72"/>
      <c r="PQY828" s="72"/>
      <c r="PQZ828" s="72"/>
      <c r="PRA828" s="72"/>
      <c r="PRB828" s="72"/>
      <c r="PRC828" s="72"/>
      <c r="PRD828" s="72"/>
      <c r="PRE828" s="72"/>
      <c r="PRF828" s="72"/>
      <c r="PRG828" s="72"/>
      <c r="PRH828" s="72"/>
      <c r="PRI828" s="72"/>
      <c r="PRJ828" s="72"/>
      <c r="PRK828" s="72"/>
      <c r="PRL828" s="72"/>
      <c r="PRM828" s="72"/>
      <c r="PRN828" s="72"/>
      <c r="PRO828" s="72"/>
      <c r="PRP828" s="72"/>
      <c r="PRQ828" s="72"/>
      <c r="PRR828" s="72"/>
      <c r="PRS828" s="72"/>
      <c r="PRT828" s="72"/>
      <c r="PRU828" s="72"/>
      <c r="PRV828" s="72"/>
      <c r="PRW828" s="72"/>
      <c r="PRX828" s="72"/>
      <c r="PRY828" s="72"/>
      <c r="PRZ828" s="72"/>
      <c r="PSA828" s="72"/>
      <c r="PSB828" s="72"/>
      <c r="PSC828" s="72"/>
      <c r="PSD828" s="72"/>
      <c r="PSE828" s="72"/>
      <c r="PSF828" s="72"/>
      <c r="PSG828" s="72"/>
      <c r="PSH828" s="72"/>
      <c r="PSI828" s="72"/>
      <c r="PSJ828" s="72"/>
      <c r="PSK828" s="72"/>
      <c r="PSL828" s="72"/>
      <c r="PSM828" s="72"/>
      <c r="PSN828" s="72"/>
      <c r="PSO828" s="72"/>
      <c r="PSP828" s="72"/>
      <c r="PSQ828" s="72"/>
      <c r="PSR828" s="72"/>
      <c r="PSS828" s="72"/>
      <c r="PST828" s="72"/>
      <c r="PSU828" s="72"/>
      <c r="PSV828" s="72"/>
      <c r="PSW828" s="72"/>
      <c r="PSX828" s="72"/>
      <c r="PSY828" s="72"/>
      <c r="PSZ828" s="72"/>
      <c r="PTA828" s="72"/>
      <c r="PTB828" s="72"/>
      <c r="PTC828" s="72"/>
      <c r="PTD828" s="72"/>
      <c r="PTE828" s="72"/>
      <c r="PTF828" s="72"/>
      <c r="PTG828" s="72"/>
      <c r="PTH828" s="72"/>
      <c r="PTI828" s="72"/>
      <c r="PTJ828" s="72"/>
      <c r="PTK828" s="72"/>
      <c r="PTL828" s="72"/>
      <c r="PTM828" s="72"/>
      <c r="PTN828" s="72"/>
      <c r="PTO828" s="72"/>
      <c r="PTP828" s="72"/>
      <c r="PTQ828" s="72"/>
      <c r="PTR828" s="72"/>
      <c r="PTS828" s="72"/>
      <c r="PTT828" s="72"/>
      <c r="PTU828" s="72"/>
      <c r="PTV828" s="72"/>
      <c r="PTW828" s="72"/>
      <c r="PTX828" s="72"/>
      <c r="PTY828" s="72"/>
      <c r="PTZ828" s="72"/>
      <c r="PUA828" s="72"/>
      <c r="PUB828" s="72"/>
      <c r="PUC828" s="72"/>
      <c r="PUD828" s="72"/>
      <c r="PUE828" s="72"/>
      <c r="PUF828" s="72"/>
      <c r="PUG828" s="72"/>
      <c r="PUH828" s="72"/>
      <c r="PUI828" s="72"/>
      <c r="PUJ828" s="72"/>
      <c r="PUK828" s="72"/>
      <c r="PUL828" s="72"/>
      <c r="PUM828" s="72"/>
      <c r="PUN828" s="72"/>
      <c r="PUO828" s="72"/>
      <c r="PUP828" s="72"/>
      <c r="PUQ828" s="72"/>
      <c r="PUR828" s="72"/>
      <c r="PUS828" s="72"/>
      <c r="PUT828" s="72"/>
      <c r="PUU828" s="72"/>
      <c r="PUV828" s="72"/>
      <c r="PUW828" s="72"/>
      <c r="PUX828" s="72"/>
      <c r="PUY828" s="72"/>
      <c r="PUZ828" s="72"/>
      <c r="PVA828" s="72"/>
      <c r="PVB828" s="72"/>
      <c r="PVC828" s="72"/>
      <c r="PVD828" s="72"/>
      <c r="PVE828" s="72"/>
      <c r="PVF828" s="72"/>
      <c r="PVG828" s="72"/>
      <c r="PVH828" s="72"/>
      <c r="PVI828" s="72"/>
      <c r="PVJ828" s="72"/>
      <c r="PVK828" s="72"/>
      <c r="PVL828" s="72"/>
      <c r="PVM828" s="72"/>
      <c r="PVN828" s="72"/>
      <c r="PVO828" s="72"/>
      <c r="PVP828" s="72"/>
      <c r="PVQ828" s="72"/>
      <c r="PVR828" s="72"/>
      <c r="PVS828" s="72"/>
      <c r="PVT828" s="72"/>
      <c r="PVU828" s="72"/>
      <c r="PVV828" s="72"/>
      <c r="PVW828" s="72"/>
      <c r="PVX828" s="72"/>
      <c r="PVY828" s="72"/>
      <c r="PVZ828" s="72"/>
      <c r="PWA828" s="72"/>
      <c r="PWB828" s="72"/>
      <c r="PWC828" s="72"/>
      <c r="PWD828" s="72"/>
      <c r="PWE828" s="72"/>
      <c r="PWF828" s="72"/>
      <c r="PWG828" s="72"/>
      <c r="PWH828" s="72"/>
      <c r="PWI828" s="72"/>
      <c r="PWJ828" s="72"/>
      <c r="PWK828" s="72"/>
      <c r="PWL828" s="72"/>
      <c r="PWM828" s="72"/>
      <c r="PWN828" s="72"/>
      <c r="PWO828" s="72"/>
      <c r="PWP828" s="72"/>
      <c r="PWQ828" s="72"/>
      <c r="PWR828" s="72"/>
      <c r="PWS828" s="72"/>
      <c r="PWT828" s="72"/>
      <c r="PWU828" s="72"/>
      <c r="PWV828" s="72"/>
      <c r="PWW828" s="72"/>
      <c r="PWX828" s="72"/>
      <c r="PWY828" s="72"/>
      <c r="PWZ828" s="72"/>
      <c r="PXA828" s="72"/>
      <c r="PXB828" s="72"/>
      <c r="PXC828" s="72"/>
      <c r="PXD828" s="72"/>
      <c r="PXE828" s="72"/>
      <c r="PXF828" s="72"/>
      <c r="PXG828" s="72"/>
      <c r="PXH828" s="72"/>
      <c r="PXI828" s="72"/>
      <c r="PXJ828" s="72"/>
      <c r="PXK828" s="72"/>
      <c r="PXL828" s="72"/>
      <c r="PXM828" s="72"/>
      <c r="PXN828" s="72"/>
      <c r="PXO828" s="72"/>
      <c r="PXP828" s="72"/>
      <c r="PXQ828" s="72"/>
      <c r="PXR828" s="72"/>
      <c r="PXS828" s="72"/>
      <c r="PXT828" s="72"/>
      <c r="PXU828" s="72"/>
      <c r="PXV828" s="72"/>
      <c r="PXW828" s="72"/>
      <c r="PXX828" s="72"/>
      <c r="PXY828" s="72"/>
      <c r="PXZ828" s="72"/>
      <c r="PYA828" s="72"/>
      <c r="PYB828" s="72"/>
      <c r="PYC828" s="72"/>
      <c r="PYD828" s="72"/>
      <c r="PYE828" s="72"/>
      <c r="PYF828" s="72"/>
      <c r="PYG828" s="72"/>
      <c r="PYH828" s="72"/>
      <c r="PYI828" s="72"/>
      <c r="PYJ828" s="72"/>
      <c r="PYK828" s="72"/>
      <c r="PYL828" s="72"/>
      <c r="PYM828" s="72"/>
      <c r="PYN828" s="72"/>
      <c r="PYO828" s="72"/>
      <c r="PYP828" s="72"/>
      <c r="PYQ828" s="72"/>
      <c r="PYR828" s="72"/>
      <c r="PYS828" s="72"/>
      <c r="PYT828" s="72"/>
      <c r="PYU828" s="72"/>
      <c r="PYV828" s="72"/>
      <c r="PYW828" s="72"/>
      <c r="PYX828" s="72"/>
      <c r="PYY828" s="72"/>
      <c r="PYZ828" s="72"/>
      <c r="PZA828" s="72"/>
      <c r="PZB828" s="72"/>
      <c r="PZC828" s="72"/>
      <c r="PZD828" s="72"/>
      <c r="PZE828" s="72"/>
      <c r="PZF828" s="72"/>
      <c r="PZG828" s="72"/>
      <c r="PZH828" s="72"/>
      <c r="PZI828" s="72"/>
      <c r="PZJ828" s="72"/>
      <c r="PZK828" s="72"/>
      <c r="PZL828" s="72"/>
      <c r="PZM828" s="72"/>
      <c r="PZN828" s="72"/>
      <c r="PZO828" s="72"/>
      <c r="PZP828" s="72"/>
      <c r="PZQ828" s="72"/>
      <c r="PZR828" s="72"/>
      <c r="PZS828" s="72"/>
      <c r="PZT828" s="72"/>
      <c r="PZU828" s="72"/>
      <c r="PZV828" s="72"/>
      <c r="PZW828" s="72"/>
      <c r="PZX828" s="72"/>
      <c r="PZY828" s="72"/>
      <c r="PZZ828" s="72"/>
      <c r="QAA828" s="72"/>
      <c r="QAB828" s="72"/>
      <c r="QAC828" s="72"/>
      <c r="QAD828" s="72"/>
      <c r="QAE828" s="72"/>
      <c r="QAF828" s="72"/>
      <c r="QAG828" s="72"/>
      <c r="QAH828" s="72"/>
      <c r="QAI828" s="72"/>
      <c r="QAJ828" s="72"/>
      <c r="QAK828" s="72"/>
      <c r="QAL828" s="72"/>
      <c r="QAM828" s="72"/>
      <c r="QAN828" s="72"/>
      <c r="QAO828" s="72"/>
      <c r="QAP828" s="72"/>
      <c r="QAQ828" s="72"/>
      <c r="QAR828" s="72"/>
      <c r="QAS828" s="72"/>
      <c r="QAT828" s="72"/>
      <c r="QAU828" s="72"/>
      <c r="QAV828" s="72"/>
      <c r="QAW828" s="72"/>
      <c r="QAX828" s="72"/>
      <c r="QAY828" s="72"/>
      <c r="QAZ828" s="72"/>
      <c r="QBA828" s="72"/>
      <c r="QBB828" s="72"/>
      <c r="QBC828" s="72"/>
      <c r="QBD828" s="72"/>
      <c r="QBE828" s="72"/>
      <c r="QBF828" s="72"/>
      <c r="QBG828" s="72"/>
      <c r="QBH828" s="72"/>
      <c r="QBI828" s="72"/>
      <c r="QBJ828" s="72"/>
      <c r="QBK828" s="72"/>
      <c r="QBL828" s="72"/>
      <c r="QBM828" s="72"/>
      <c r="QBN828" s="72"/>
      <c r="QBO828" s="72"/>
      <c r="QBP828" s="72"/>
      <c r="QBQ828" s="72"/>
      <c r="QBR828" s="72"/>
      <c r="QBS828" s="72"/>
      <c r="QBT828" s="72"/>
      <c r="QBU828" s="72"/>
      <c r="QBV828" s="72"/>
      <c r="QBW828" s="72"/>
      <c r="QBX828" s="72"/>
      <c r="QBY828" s="72"/>
      <c r="QBZ828" s="72"/>
      <c r="QCA828" s="72"/>
      <c r="QCB828" s="72"/>
      <c r="QCC828" s="72"/>
      <c r="QCD828" s="72"/>
      <c r="QCE828" s="72"/>
      <c r="QCF828" s="72"/>
      <c r="QCG828" s="72"/>
      <c r="QCH828" s="72"/>
      <c r="QCI828" s="72"/>
      <c r="QCJ828" s="72"/>
      <c r="QCK828" s="72"/>
      <c r="QCL828" s="72"/>
      <c r="QCM828" s="72"/>
      <c r="QCN828" s="72"/>
      <c r="QCO828" s="72"/>
      <c r="QCP828" s="72"/>
      <c r="QCQ828" s="72"/>
      <c r="QCR828" s="72"/>
      <c r="QCS828" s="72"/>
      <c r="QCT828" s="72"/>
      <c r="QCU828" s="72"/>
      <c r="QCV828" s="72"/>
      <c r="QCW828" s="72"/>
      <c r="QCX828" s="72"/>
      <c r="QCY828" s="72"/>
      <c r="QCZ828" s="72"/>
      <c r="QDA828" s="72"/>
      <c r="QDB828" s="72"/>
      <c r="QDC828" s="72"/>
      <c r="QDD828" s="72"/>
      <c r="QDE828" s="72"/>
      <c r="QDF828" s="72"/>
      <c r="QDG828" s="72"/>
      <c r="QDH828" s="72"/>
      <c r="QDI828" s="72"/>
      <c r="QDJ828" s="72"/>
      <c r="QDK828" s="72"/>
      <c r="QDL828" s="72"/>
      <c r="QDM828" s="72"/>
      <c r="QDN828" s="72"/>
      <c r="QDO828" s="72"/>
      <c r="QDP828" s="72"/>
      <c r="QDQ828" s="72"/>
      <c r="QDR828" s="72"/>
      <c r="QDS828" s="72"/>
      <c r="QDT828" s="72"/>
      <c r="QDU828" s="72"/>
      <c r="QDV828" s="72"/>
      <c r="QDW828" s="72"/>
      <c r="QDX828" s="72"/>
      <c r="QDY828" s="72"/>
      <c r="QDZ828" s="72"/>
      <c r="QEA828" s="72"/>
      <c r="QEB828" s="72"/>
      <c r="QEC828" s="72"/>
      <c r="QED828" s="72"/>
      <c r="QEE828" s="72"/>
      <c r="QEF828" s="72"/>
      <c r="QEG828" s="72"/>
      <c r="QEH828" s="72"/>
      <c r="QEI828" s="72"/>
      <c r="QEJ828" s="72"/>
      <c r="QEK828" s="72"/>
      <c r="QEL828" s="72"/>
      <c r="QEM828" s="72"/>
      <c r="QEN828" s="72"/>
      <c r="QEO828" s="72"/>
      <c r="QEP828" s="72"/>
      <c r="QEQ828" s="72"/>
      <c r="QER828" s="72"/>
      <c r="QES828" s="72"/>
      <c r="QET828" s="72"/>
      <c r="QEU828" s="72"/>
      <c r="QEV828" s="72"/>
      <c r="QEW828" s="72"/>
      <c r="QEX828" s="72"/>
      <c r="QEY828" s="72"/>
      <c r="QEZ828" s="72"/>
      <c r="QFA828" s="72"/>
      <c r="QFB828" s="72"/>
      <c r="QFC828" s="72"/>
      <c r="QFD828" s="72"/>
      <c r="QFE828" s="72"/>
      <c r="QFF828" s="72"/>
      <c r="QFG828" s="72"/>
      <c r="QFH828" s="72"/>
      <c r="QFI828" s="72"/>
      <c r="QFJ828" s="72"/>
      <c r="QFK828" s="72"/>
      <c r="QFL828" s="72"/>
      <c r="QFM828" s="72"/>
      <c r="QFN828" s="72"/>
      <c r="QFO828" s="72"/>
      <c r="QFP828" s="72"/>
      <c r="QFQ828" s="72"/>
      <c r="QFR828" s="72"/>
      <c r="QFS828" s="72"/>
      <c r="QFT828" s="72"/>
      <c r="QFU828" s="72"/>
      <c r="QFV828" s="72"/>
      <c r="QFW828" s="72"/>
      <c r="QFX828" s="72"/>
      <c r="QFY828" s="72"/>
      <c r="QFZ828" s="72"/>
      <c r="QGA828" s="72"/>
      <c r="QGB828" s="72"/>
      <c r="QGC828" s="72"/>
      <c r="QGD828" s="72"/>
      <c r="QGE828" s="72"/>
      <c r="QGF828" s="72"/>
      <c r="QGG828" s="72"/>
      <c r="QGH828" s="72"/>
      <c r="QGI828" s="72"/>
      <c r="QGJ828" s="72"/>
      <c r="QGK828" s="72"/>
      <c r="QGL828" s="72"/>
      <c r="QGM828" s="72"/>
      <c r="QGN828" s="72"/>
      <c r="QGO828" s="72"/>
      <c r="QGP828" s="72"/>
      <c r="QGQ828" s="72"/>
      <c r="QGR828" s="72"/>
      <c r="QGS828" s="72"/>
      <c r="QGT828" s="72"/>
      <c r="QGU828" s="72"/>
      <c r="QGV828" s="72"/>
      <c r="QGW828" s="72"/>
      <c r="QGX828" s="72"/>
      <c r="QGY828" s="72"/>
      <c r="QGZ828" s="72"/>
      <c r="QHA828" s="72"/>
      <c r="QHB828" s="72"/>
      <c r="QHC828" s="72"/>
      <c r="QHD828" s="72"/>
      <c r="QHE828" s="72"/>
      <c r="QHF828" s="72"/>
      <c r="QHG828" s="72"/>
      <c r="QHH828" s="72"/>
      <c r="QHI828" s="72"/>
      <c r="QHJ828" s="72"/>
      <c r="QHK828" s="72"/>
      <c r="QHL828" s="72"/>
      <c r="QHM828" s="72"/>
      <c r="QHN828" s="72"/>
      <c r="QHO828" s="72"/>
      <c r="QHP828" s="72"/>
      <c r="QHQ828" s="72"/>
      <c r="QHR828" s="72"/>
      <c r="QHS828" s="72"/>
      <c r="QHT828" s="72"/>
      <c r="QHU828" s="72"/>
      <c r="QHV828" s="72"/>
      <c r="QHW828" s="72"/>
      <c r="QHX828" s="72"/>
      <c r="QHY828" s="72"/>
      <c r="QHZ828" s="72"/>
      <c r="QIA828" s="72"/>
      <c r="QIB828" s="72"/>
      <c r="QIC828" s="72"/>
      <c r="QID828" s="72"/>
      <c r="QIE828" s="72"/>
      <c r="QIF828" s="72"/>
      <c r="QIG828" s="72"/>
      <c r="QIH828" s="72"/>
      <c r="QII828" s="72"/>
      <c r="QIJ828" s="72"/>
      <c r="QIK828" s="72"/>
      <c r="QIL828" s="72"/>
      <c r="QIM828" s="72"/>
      <c r="QIN828" s="72"/>
      <c r="QIO828" s="72"/>
      <c r="QIP828" s="72"/>
      <c r="QIQ828" s="72"/>
      <c r="QIR828" s="72"/>
      <c r="QIS828" s="72"/>
      <c r="QIT828" s="72"/>
      <c r="QIU828" s="72"/>
      <c r="QIV828" s="72"/>
      <c r="QIW828" s="72"/>
      <c r="QIX828" s="72"/>
      <c r="QIY828" s="72"/>
      <c r="QIZ828" s="72"/>
      <c r="QJA828" s="72"/>
      <c r="QJB828" s="72"/>
      <c r="QJC828" s="72"/>
      <c r="QJD828" s="72"/>
      <c r="QJE828" s="72"/>
      <c r="QJF828" s="72"/>
      <c r="QJG828" s="72"/>
      <c r="QJH828" s="72"/>
      <c r="QJI828" s="72"/>
      <c r="QJJ828" s="72"/>
      <c r="QJK828" s="72"/>
      <c r="QJL828" s="72"/>
      <c r="QJM828" s="72"/>
      <c r="QJN828" s="72"/>
      <c r="QJO828" s="72"/>
      <c r="QJP828" s="72"/>
      <c r="QJQ828" s="72"/>
      <c r="QJR828" s="72"/>
      <c r="QJS828" s="72"/>
      <c r="QJT828" s="72"/>
      <c r="QJU828" s="72"/>
      <c r="QJV828" s="72"/>
      <c r="QJW828" s="72"/>
      <c r="QJX828" s="72"/>
      <c r="QJY828" s="72"/>
      <c r="QJZ828" s="72"/>
      <c r="QKA828" s="72"/>
      <c r="QKB828" s="72"/>
      <c r="QKC828" s="72"/>
      <c r="QKD828" s="72"/>
      <c r="QKE828" s="72"/>
      <c r="QKF828" s="72"/>
      <c r="QKG828" s="72"/>
      <c r="QKH828" s="72"/>
      <c r="QKI828" s="72"/>
      <c r="QKJ828" s="72"/>
      <c r="QKK828" s="72"/>
      <c r="QKL828" s="72"/>
      <c r="QKM828" s="72"/>
      <c r="QKN828" s="72"/>
      <c r="QKO828" s="72"/>
      <c r="QKP828" s="72"/>
      <c r="QKQ828" s="72"/>
      <c r="QKR828" s="72"/>
      <c r="QKS828" s="72"/>
      <c r="QKT828" s="72"/>
      <c r="QKU828" s="72"/>
      <c r="QKV828" s="72"/>
      <c r="QKW828" s="72"/>
      <c r="QKX828" s="72"/>
      <c r="QKY828" s="72"/>
      <c r="QKZ828" s="72"/>
      <c r="QLA828" s="72"/>
      <c r="QLB828" s="72"/>
      <c r="QLC828" s="72"/>
      <c r="QLD828" s="72"/>
      <c r="QLE828" s="72"/>
      <c r="QLF828" s="72"/>
      <c r="QLG828" s="72"/>
      <c r="QLH828" s="72"/>
      <c r="QLI828" s="72"/>
      <c r="QLJ828" s="72"/>
      <c r="QLK828" s="72"/>
      <c r="QLL828" s="72"/>
      <c r="QLM828" s="72"/>
      <c r="QLN828" s="72"/>
      <c r="QLO828" s="72"/>
      <c r="QLP828" s="72"/>
      <c r="QLQ828" s="72"/>
      <c r="QLR828" s="72"/>
      <c r="QLS828" s="72"/>
      <c r="QLT828" s="72"/>
      <c r="QLU828" s="72"/>
      <c r="QLV828" s="72"/>
      <c r="QLW828" s="72"/>
      <c r="QLX828" s="72"/>
      <c r="QLY828" s="72"/>
      <c r="QLZ828" s="72"/>
      <c r="QMA828" s="72"/>
      <c r="QMB828" s="72"/>
      <c r="QMC828" s="72"/>
      <c r="QMD828" s="72"/>
      <c r="QME828" s="72"/>
      <c r="QMF828" s="72"/>
      <c r="QMG828" s="72"/>
      <c r="QMH828" s="72"/>
      <c r="QMI828" s="72"/>
      <c r="QMJ828" s="72"/>
      <c r="QMK828" s="72"/>
      <c r="QML828" s="72"/>
      <c r="QMM828" s="72"/>
      <c r="QMN828" s="72"/>
      <c r="QMO828" s="72"/>
      <c r="QMP828" s="72"/>
      <c r="QMQ828" s="72"/>
      <c r="QMR828" s="72"/>
      <c r="QMS828" s="72"/>
      <c r="QMT828" s="72"/>
      <c r="QMU828" s="72"/>
      <c r="QMV828" s="72"/>
      <c r="QMW828" s="72"/>
      <c r="QMX828" s="72"/>
      <c r="QMY828" s="72"/>
      <c r="QMZ828" s="72"/>
      <c r="QNA828" s="72"/>
      <c r="QNB828" s="72"/>
      <c r="QNC828" s="72"/>
      <c r="QND828" s="72"/>
      <c r="QNE828" s="72"/>
      <c r="QNF828" s="72"/>
      <c r="QNG828" s="72"/>
      <c r="QNH828" s="72"/>
      <c r="QNI828" s="72"/>
      <c r="QNJ828" s="72"/>
      <c r="QNK828" s="72"/>
      <c r="QNL828" s="72"/>
      <c r="QNM828" s="72"/>
      <c r="QNN828" s="72"/>
      <c r="QNO828" s="72"/>
      <c r="QNP828" s="72"/>
      <c r="QNQ828" s="72"/>
      <c r="QNR828" s="72"/>
      <c r="QNS828" s="72"/>
      <c r="QNT828" s="72"/>
      <c r="QNU828" s="72"/>
      <c r="QNV828" s="72"/>
      <c r="QNW828" s="72"/>
      <c r="QNX828" s="72"/>
      <c r="QNY828" s="72"/>
      <c r="QNZ828" s="72"/>
      <c r="QOA828" s="72"/>
      <c r="QOB828" s="72"/>
      <c r="QOC828" s="72"/>
      <c r="QOD828" s="72"/>
      <c r="QOE828" s="72"/>
      <c r="QOF828" s="72"/>
      <c r="QOG828" s="72"/>
      <c r="QOH828" s="72"/>
      <c r="QOI828" s="72"/>
      <c r="QOJ828" s="72"/>
      <c r="QOK828" s="72"/>
      <c r="QOL828" s="72"/>
      <c r="QOM828" s="72"/>
      <c r="QON828" s="72"/>
      <c r="QOO828" s="72"/>
      <c r="QOP828" s="72"/>
      <c r="QOQ828" s="72"/>
      <c r="QOR828" s="72"/>
      <c r="QOS828" s="72"/>
      <c r="QOT828" s="72"/>
      <c r="QOU828" s="72"/>
      <c r="QOV828" s="72"/>
      <c r="QOW828" s="72"/>
      <c r="QOX828" s="72"/>
      <c r="QOY828" s="72"/>
      <c r="QOZ828" s="72"/>
      <c r="QPA828" s="72"/>
      <c r="QPB828" s="72"/>
      <c r="QPC828" s="72"/>
      <c r="QPD828" s="72"/>
      <c r="QPE828" s="72"/>
      <c r="QPF828" s="72"/>
      <c r="QPG828" s="72"/>
      <c r="QPH828" s="72"/>
      <c r="QPI828" s="72"/>
      <c r="QPJ828" s="72"/>
      <c r="QPK828" s="72"/>
      <c r="QPL828" s="72"/>
      <c r="QPM828" s="72"/>
      <c r="QPN828" s="72"/>
      <c r="QPO828" s="72"/>
      <c r="QPP828" s="72"/>
      <c r="QPQ828" s="72"/>
      <c r="QPR828" s="72"/>
      <c r="QPS828" s="72"/>
      <c r="QPT828" s="72"/>
      <c r="QPU828" s="72"/>
      <c r="QPV828" s="72"/>
      <c r="QPW828" s="72"/>
      <c r="QPX828" s="72"/>
      <c r="QPY828" s="72"/>
      <c r="QPZ828" s="72"/>
      <c r="QQA828" s="72"/>
      <c r="QQB828" s="72"/>
      <c r="QQC828" s="72"/>
      <c r="QQD828" s="72"/>
      <c r="QQE828" s="72"/>
      <c r="QQF828" s="72"/>
      <c r="QQG828" s="72"/>
      <c r="QQH828" s="72"/>
      <c r="QQI828" s="72"/>
      <c r="QQJ828" s="72"/>
      <c r="QQK828" s="72"/>
      <c r="QQL828" s="72"/>
      <c r="QQM828" s="72"/>
      <c r="QQN828" s="72"/>
      <c r="QQO828" s="72"/>
      <c r="QQP828" s="72"/>
      <c r="QQQ828" s="72"/>
      <c r="QQR828" s="72"/>
      <c r="QQS828" s="72"/>
      <c r="QQT828" s="72"/>
      <c r="QQU828" s="72"/>
      <c r="QQV828" s="72"/>
      <c r="QQW828" s="72"/>
      <c r="QQX828" s="72"/>
      <c r="QQY828" s="72"/>
      <c r="QQZ828" s="72"/>
      <c r="QRA828" s="72"/>
      <c r="QRB828" s="72"/>
      <c r="QRC828" s="72"/>
      <c r="QRD828" s="72"/>
      <c r="QRE828" s="72"/>
      <c r="QRF828" s="72"/>
      <c r="QRG828" s="72"/>
      <c r="QRH828" s="72"/>
      <c r="QRI828" s="72"/>
      <c r="QRJ828" s="72"/>
      <c r="QRK828" s="72"/>
      <c r="QRL828" s="72"/>
      <c r="QRM828" s="72"/>
      <c r="QRN828" s="72"/>
      <c r="QRO828" s="72"/>
      <c r="QRP828" s="72"/>
      <c r="QRQ828" s="72"/>
      <c r="QRR828" s="72"/>
      <c r="QRS828" s="72"/>
      <c r="QRT828" s="72"/>
      <c r="QRU828" s="72"/>
      <c r="QRV828" s="72"/>
      <c r="QRW828" s="72"/>
      <c r="QRX828" s="72"/>
      <c r="QRY828" s="72"/>
      <c r="QRZ828" s="72"/>
      <c r="QSA828" s="72"/>
      <c r="QSB828" s="72"/>
      <c r="QSC828" s="72"/>
      <c r="QSD828" s="72"/>
      <c r="QSE828" s="72"/>
      <c r="QSF828" s="72"/>
      <c r="QSG828" s="72"/>
      <c r="QSH828" s="72"/>
      <c r="QSI828" s="72"/>
      <c r="QSJ828" s="72"/>
      <c r="QSK828" s="72"/>
      <c r="QSL828" s="72"/>
      <c r="QSM828" s="72"/>
      <c r="QSN828" s="72"/>
      <c r="QSO828" s="72"/>
      <c r="QSP828" s="72"/>
      <c r="QSQ828" s="72"/>
      <c r="QSR828" s="72"/>
      <c r="QSS828" s="72"/>
      <c r="QST828" s="72"/>
      <c r="QSU828" s="72"/>
      <c r="QSV828" s="72"/>
      <c r="QSW828" s="72"/>
      <c r="QSX828" s="72"/>
      <c r="QSY828" s="72"/>
      <c r="QSZ828" s="72"/>
      <c r="QTA828" s="72"/>
      <c r="QTB828" s="72"/>
      <c r="QTC828" s="72"/>
      <c r="QTD828" s="72"/>
      <c r="QTE828" s="72"/>
      <c r="QTF828" s="72"/>
      <c r="QTG828" s="72"/>
      <c r="QTH828" s="72"/>
      <c r="QTI828" s="72"/>
      <c r="QTJ828" s="72"/>
      <c r="QTK828" s="72"/>
      <c r="QTL828" s="72"/>
      <c r="QTM828" s="72"/>
      <c r="QTN828" s="72"/>
      <c r="QTO828" s="72"/>
      <c r="QTP828" s="72"/>
      <c r="QTQ828" s="72"/>
      <c r="QTR828" s="72"/>
      <c r="QTS828" s="72"/>
      <c r="QTT828" s="72"/>
      <c r="QTU828" s="72"/>
      <c r="QTV828" s="72"/>
      <c r="QTW828" s="72"/>
      <c r="QTX828" s="72"/>
      <c r="QTY828" s="72"/>
      <c r="QTZ828" s="72"/>
      <c r="QUA828" s="72"/>
      <c r="QUB828" s="72"/>
      <c r="QUC828" s="72"/>
      <c r="QUD828" s="72"/>
      <c r="QUE828" s="72"/>
      <c r="QUF828" s="72"/>
      <c r="QUG828" s="72"/>
      <c r="QUH828" s="72"/>
      <c r="QUI828" s="72"/>
      <c r="QUJ828" s="72"/>
      <c r="QUK828" s="72"/>
      <c r="QUL828" s="72"/>
      <c r="QUM828" s="72"/>
      <c r="QUN828" s="72"/>
      <c r="QUO828" s="72"/>
      <c r="QUP828" s="72"/>
      <c r="QUQ828" s="72"/>
      <c r="QUR828" s="72"/>
      <c r="QUS828" s="72"/>
      <c r="QUT828" s="72"/>
      <c r="QUU828" s="72"/>
      <c r="QUV828" s="72"/>
      <c r="QUW828" s="72"/>
      <c r="QUX828" s="72"/>
      <c r="QUY828" s="72"/>
      <c r="QUZ828" s="72"/>
      <c r="QVA828" s="72"/>
      <c r="QVB828" s="72"/>
      <c r="QVC828" s="72"/>
      <c r="QVD828" s="72"/>
      <c r="QVE828" s="72"/>
      <c r="QVF828" s="72"/>
      <c r="QVG828" s="72"/>
      <c r="QVH828" s="72"/>
      <c r="QVI828" s="72"/>
      <c r="QVJ828" s="72"/>
      <c r="QVK828" s="72"/>
      <c r="QVL828" s="72"/>
      <c r="QVM828" s="72"/>
      <c r="QVN828" s="72"/>
      <c r="QVO828" s="72"/>
      <c r="QVP828" s="72"/>
      <c r="QVQ828" s="72"/>
      <c r="QVR828" s="72"/>
      <c r="QVS828" s="72"/>
      <c r="QVT828" s="72"/>
      <c r="QVU828" s="72"/>
      <c r="QVV828" s="72"/>
      <c r="QVW828" s="72"/>
      <c r="QVX828" s="72"/>
      <c r="QVY828" s="72"/>
      <c r="QVZ828" s="72"/>
      <c r="QWA828" s="72"/>
      <c r="QWB828" s="72"/>
      <c r="QWC828" s="72"/>
      <c r="QWD828" s="72"/>
      <c r="QWE828" s="72"/>
      <c r="QWF828" s="72"/>
      <c r="QWG828" s="72"/>
      <c r="QWH828" s="72"/>
      <c r="QWI828" s="72"/>
      <c r="QWJ828" s="72"/>
      <c r="QWK828" s="72"/>
      <c r="QWL828" s="72"/>
      <c r="QWM828" s="72"/>
      <c r="QWN828" s="72"/>
      <c r="QWO828" s="72"/>
      <c r="QWP828" s="72"/>
      <c r="QWQ828" s="72"/>
      <c r="QWR828" s="72"/>
      <c r="QWS828" s="72"/>
      <c r="QWT828" s="72"/>
      <c r="QWU828" s="72"/>
      <c r="QWV828" s="72"/>
      <c r="QWW828" s="72"/>
      <c r="QWX828" s="72"/>
      <c r="QWY828" s="72"/>
      <c r="QWZ828" s="72"/>
      <c r="QXA828" s="72"/>
      <c r="QXB828" s="72"/>
      <c r="QXC828" s="72"/>
      <c r="QXD828" s="72"/>
      <c r="QXE828" s="72"/>
      <c r="QXF828" s="72"/>
      <c r="QXG828" s="72"/>
      <c r="QXH828" s="72"/>
      <c r="QXI828" s="72"/>
      <c r="QXJ828" s="72"/>
      <c r="QXK828" s="72"/>
      <c r="QXL828" s="72"/>
      <c r="QXM828" s="72"/>
      <c r="QXN828" s="72"/>
      <c r="QXO828" s="72"/>
      <c r="QXP828" s="72"/>
      <c r="QXQ828" s="72"/>
      <c r="QXR828" s="72"/>
      <c r="QXS828" s="72"/>
      <c r="QXT828" s="72"/>
      <c r="QXU828" s="72"/>
      <c r="QXV828" s="72"/>
      <c r="QXW828" s="72"/>
      <c r="QXX828" s="72"/>
      <c r="QXY828" s="72"/>
      <c r="QXZ828" s="72"/>
      <c r="QYA828" s="72"/>
      <c r="QYB828" s="72"/>
      <c r="QYC828" s="72"/>
      <c r="QYD828" s="72"/>
      <c r="QYE828" s="72"/>
      <c r="QYF828" s="72"/>
      <c r="QYG828" s="72"/>
      <c r="QYH828" s="72"/>
      <c r="QYI828" s="72"/>
      <c r="QYJ828" s="72"/>
      <c r="QYK828" s="72"/>
      <c r="QYL828" s="72"/>
      <c r="QYM828" s="72"/>
      <c r="QYN828" s="72"/>
      <c r="QYO828" s="72"/>
      <c r="QYP828" s="72"/>
      <c r="QYQ828" s="72"/>
      <c r="QYR828" s="72"/>
      <c r="QYS828" s="72"/>
      <c r="QYT828" s="72"/>
      <c r="QYU828" s="72"/>
      <c r="QYV828" s="72"/>
      <c r="QYW828" s="72"/>
      <c r="QYX828" s="72"/>
      <c r="QYY828" s="72"/>
      <c r="QYZ828" s="72"/>
      <c r="QZA828" s="72"/>
      <c r="QZB828" s="72"/>
      <c r="QZC828" s="72"/>
      <c r="QZD828" s="72"/>
      <c r="QZE828" s="72"/>
      <c r="QZF828" s="72"/>
      <c r="QZG828" s="72"/>
      <c r="QZH828" s="72"/>
      <c r="QZI828" s="72"/>
      <c r="QZJ828" s="72"/>
      <c r="QZK828" s="72"/>
      <c r="QZL828" s="72"/>
      <c r="QZM828" s="72"/>
      <c r="QZN828" s="72"/>
      <c r="QZO828" s="72"/>
      <c r="QZP828" s="72"/>
      <c r="QZQ828" s="72"/>
      <c r="QZR828" s="72"/>
      <c r="QZS828" s="72"/>
      <c r="QZT828" s="72"/>
      <c r="QZU828" s="72"/>
      <c r="QZV828" s="72"/>
      <c r="QZW828" s="72"/>
      <c r="QZX828" s="72"/>
      <c r="QZY828" s="72"/>
      <c r="QZZ828" s="72"/>
      <c r="RAA828" s="72"/>
      <c r="RAB828" s="72"/>
      <c r="RAC828" s="72"/>
      <c r="RAD828" s="72"/>
      <c r="RAE828" s="72"/>
      <c r="RAF828" s="72"/>
      <c r="RAG828" s="72"/>
      <c r="RAH828" s="72"/>
      <c r="RAI828" s="72"/>
      <c r="RAJ828" s="72"/>
      <c r="RAK828" s="72"/>
      <c r="RAL828" s="72"/>
      <c r="RAM828" s="72"/>
      <c r="RAN828" s="72"/>
      <c r="RAO828" s="72"/>
      <c r="RAP828" s="72"/>
      <c r="RAQ828" s="72"/>
      <c r="RAR828" s="72"/>
      <c r="RAS828" s="72"/>
      <c r="RAT828" s="72"/>
      <c r="RAU828" s="72"/>
      <c r="RAV828" s="72"/>
      <c r="RAW828" s="72"/>
      <c r="RAX828" s="72"/>
      <c r="RAY828" s="72"/>
      <c r="RAZ828" s="72"/>
      <c r="RBA828" s="72"/>
      <c r="RBB828" s="72"/>
      <c r="RBC828" s="72"/>
      <c r="RBD828" s="72"/>
      <c r="RBE828" s="72"/>
      <c r="RBF828" s="72"/>
      <c r="RBG828" s="72"/>
      <c r="RBH828" s="72"/>
      <c r="RBI828" s="72"/>
      <c r="RBJ828" s="72"/>
      <c r="RBK828" s="72"/>
      <c r="RBL828" s="72"/>
      <c r="RBM828" s="72"/>
      <c r="RBN828" s="72"/>
      <c r="RBO828" s="72"/>
      <c r="RBP828" s="72"/>
      <c r="RBQ828" s="72"/>
      <c r="RBR828" s="72"/>
      <c r="RBS828" s="72"/>
      <c r="RBT828" s="72"/>
      <c r="RBU828" s="72"/>
      <c r="RBV828" s="72"/>
      <c r="RBW828" s="72"/>
      <c r="RBX828" s="72"/>
      <c r="RBY828" s="72"/>
      <c r="RBZ828" s="72"/>
      <c r="RCA828" s="72"/>
      <c r="RCB828" s="72"/>
      <c r="RCC828" s="72"/>
      <c r="RCD828" s="72"/>
      <c r="RCE828" s="72"/>
      <c r="RCF828" s="72"/>
      <c r="RCG828" s="72"/>
      <c r="RCH828" s="72"/>
      <c r="RCI828" s="72"/>
      <c r="RCJ828" s="72"/>
      <c r="RCK828" s="72"/>
      <c r="RCL828" s="72"/>
      <c r="RCM828" s="72"/>
      <c r="RCN828" s="72"/>
      <c r="RCO828" s="72"/>
      <c r="RCP828" s="72"/>
      <c r="RCQ828" s="72"/>
      <c r="RCR828" s="72"/>
      <c r="RCS828" s="72"/>
      <c r="RCT828" s="72"/>
      <c r="RCU828" s="72"/>
      <c r="RCV828" s="72"/>
      <c r="RCW828" s="72"/>
      <c r="RCX828" s="72"/>
      <c r="RCY828" s="72"/>
      <c r="RCZ828" s="72"/>
      <c r="RDA828" s="72"/>
      <c r="RDB828" s="72"/>
      <c r="RDC828" s="72"/>
      <c r="RDD828" s="72"/>
      <c r="RDE828" s="72"/>
      <c r="RDF828" s="72"/>
      <c r="RDG828" s="72"/>
      <c r="RDH828" s="72"/>
      <c r="RDI828" s="72"/>
      <c r="RDJ828" s="72"/>
      <c r="RDK828" s="72"/>
      <c r="RDL828" s="72"/>
      <c r="RDM828" s="72"/>
      <c r="RDN828" s="72"/>
      <c r="RDO828" s="72"/>
      <c r="RDP828" s="72"/>
      <c r="RDQ828" s="72"/>
      <c r="RDR828" s="72"/>
      <c r="RDS828" s="72"/>
      <c r="RDT828" s="72"/>
      <c r="RDU828" s="72"/>
      <c r="RDV828" s="72"/>
      <c r="RDW828" s="72"/>
      <c r="RDX828" s="72"/>
      <c r="RDY828" s="72"/>
      <c r="RDZ828" s="72"/>
      <c r="REA828" s="72"/>
      <c r="REB828" s="72"/>
      <c r="REC828" s="72"/>
      <c r="RED828" s="72"/>
      <c r="REE828" s="72"/>
      <c r="REF828" s="72"/>
      <c r="REG828" s="72"/>
      <c r="REH828" s="72"/>
      <c r="REI828" s="72"/>
      <c r="REJ828" s="72"/>
      <c r="REK828" s="72"/>
      <c r="REL828" s="72"/>
      <c r="REM828" s="72"/>
      <c r="REN828" s="72"/>
      <c r="REO828" s="72"/>
      <c r="REP828" s="72"/>
      <c r="REQ828" s="72"/>
      <c r="RER828" s="72"/>
      <c r="RES828" s="72"/>
      <c r="RET828" s="72"/>
      <c r="REU828" s="72"/>
      <c r="REV828" s="72"/>
      <c r="REW828" s="72"/>
      <c r="REX828" s="72"/>
      <c r="REY828" s="72"/>
      <c r="REZ828" s="72"/>
      <c r="RFA828" s="72"/>
      <c r="RFB828" s="72"/>
      <c r="RFC828" s="72"/>
      <c r="RFD828" s="72"/>
      <c r="RFE828" s="72"/>
      <c r="RFF828" s="72"/>
      <c r="RFG828" s="72"/>
      <c r="RFH828" s="72"/>
      <c r="RFI828" s="72"/>
      <c r="RFJ828" s="72"/>
      <c r="RFK828" s="72"/>
      <c r="RFL828" s="72"/>
      <c r="RFM828" s="72"/>
      <c r="RFN828" s="72"/>
      <c r="RFO828" s="72"/>
      <c r="RFP828" s="72"/>
      <c r="RFQ828" s="72"/>
      <c r="RFR828" s="72"/>
      <c r="RFS828" s="72"/>
      <c r="RFT828" s="72"/>
      <c r="RFU828" s="72"/>
      <c r="RFV828" s="72"/>
      <c r="RFW828" s="72"/>
      <c r="RFX828" s="72"/>
      <c r="RFY828" s="72"/>
      <c r="RFZ828" s="72"/>
      <c r="RGA828" s="72"/>
      <c r="RGB828" s="72"/>
      <c r="RGC828" s="72"/>
      <c r="RGD828" s="72"/>
      <c r="RGE828" s="72"/>
      <c r="RGF828" s="72"/>
      <c r="RGG828" s="72"/>
      <c r="RGH828" s="72"/>
      <c r="RGI828" s="72"/>
      <c r="RGJ828" s="72"/>
      <c r="RGK828" s="72"/>
      <c r="RGL828" s="72"/>
      <c r="RGM828" s="72"/>
      <c r="RGN828" s="72"/>
      <c r="RGO828" s="72"/>
      <c r="RGP828" s="72"/>
      <c r="RGQ828" s="72"/>
      <c r="RGR828" s="72"/>
      <c r="RGS828" s="72"/>
      <c r="RGT828" s="72"/>
      <c r="RGU828" s="72"/>
      <c r="RGV828" s="72"/>
      <c r="RGW828" s="72"/>
      <c r="RGX828" s="72"/>
      <c r="RGY828" s="72"/>
      <c r="RGZ828" s="72"/>
      <c r="RHA828" s="72"/>
      <c r="RHB828" s="72"/>
      <c r="RHC828" s="72"/>
      <c r="RHD828" s="72"/>
      <c r="RHE828" s="72"/>
      <c r="RHF828" s="72"/>
      <c r="RHG828" s="72"/>
      <c r="RHH828" s="72"/>
      <c r="RHI828" s="72"/>
      <c r="RHJ828" s="72"/>
      <c r="RHK828" s="72"/>
      <c r="RHL828" s="72"/>
      <c r="RHM828" s="72"/>
      <c r="RHN828" s="72"/>
      <c r="RHO828" s="72"/>
      <c r="RHP828" s="72"/>
      <c r="RHQ828" s="72"/>
      <c r="RHR828" s="72"/>
      <c r="RHS828" s="72"/>
      <c r="RHT828" s="72"/>
      <c r="RHU828" s="72"/>
      <c r="RHV828" s="72"/>
      <c r="RHW828" s="72"/>
      <c r="RHX828" s="72"/>
      <c r="RHY828" s="72"/>
      <c r="RHZ828" s="72"/>
      <c r="RIA828" s="72"/>
      <c r="RIB828" s="72"/>
      <c r="RIC828" s="72"/>
      <c r="RID828" s="72"/>
      <c r="RIE828" s="72"/>
      <c r="RIF828" s="72"/>
      <c r="RIG828" s="72"/>
      <c r="RIH828" s="72"/>
      <c r="RII828" s="72"/>
      <c r="RIJ828" s="72"/>
      <c r="RIK828" s="72"/>
      <c r="RIL828" s="72"/>
      <c r="RIM828" s="72"/>
      <c r="RIN828" s="72"/>
      <c r="RIO828" s="72"/>
      <c r="RIP828" s="72"/>
      <c r="RIQ828" s="72"/>
      <c r="RIR828" s="72"/>
      <c r="RIS828" s="72"/>
      <c r="RIT828" s="72"/>
      <c r="RIU828" s="72"/>
      <c r="RIV828" s="72"/>
      <c r="RIW828" s="72"/>
      <c r="RIX828" s="72"/>
      <c r="RIY828" s="72"/>
      <c r="RIZ828" s="72"/>
      <c r="RJA828" s="72"/>
      <c r="RJB828" s="72"/>
      <c r="RJC828" s="72"/>
      <c r="RJD828" s="72"/>
      <c r="RJE828" s="72"/>
      <c r="RJF828" s="72"/>
      <c r="RJG828" s="72"/>
      <c r="RJH828" s="72"/>
      <c r="RJI828" s="72"/>
      <c r="RJJ828" s="72"/>
      <c r="RJK828" s="72"/>
      <c r="RJL828" s="72"/>
      <c r="RJM828" s="72"/>
      <c r="RJN828" s="72"/>
      <c r="RJO828" s="72"/>
      <c r="RJP828" s="72"/>
      <c r="RJQ828" s="72"/>
      <c r="RJR828" s="72"/>
      <c r="RJS828" s="72"/>
      <c r="RJT828" s="72"/>
      <c r="RJU828" s="72"/>
      <c r="RJV828" s="72"/>
      <c r="RJW828" s="72"/>
      <c r="RJX828" s="72"/>
      <c r="RJY828" s="72"/>
      <c r="RJZ828" s="72"/>
      <c r="RKA828" s="72"/>
      <c r="RKB828" s="72"/>
      <c r="RKC828" s="72"/>
      <c r="RKD828" s="72"/>
      <c r="RKE828" s="72"/>
      <c r="RKF828" s="72"/>
      <c r="RKG828" s="72"/>
      <c r="RKH828" s="72"/>
      <c r="RKI828" s="72"/>
      <c r="RKJ828" s="72"/>
      <c r="RKK828" s="72"/>
      <c r="RKL828" s="72"/>
      <c r="RKM828" s="72"/>
      <c r="RKN828" s="72"/>
      <c r="RKO828" s="72"/>
      <c r="RKP828" s="72"/>
      <c r="RKQ828" s="72"/>
      <c r="RKR828" s="72"/>
      <c r="RKS828" s="72"/>
      <c r="RKT828" s="72"/>
      <c r="RKU828" s="72"/>
      <c r="RKV828" s="72"/>
      <c r="RKW828" s="72"/>
      <c r="RKX828" s="72"/>
      <c r="RKY828" s="72"/>
      <c r="RKZ828" s="72"/>
      <c r="RLA828" s="72"/>
      <c r="RLB828" s="72"/>
      <c r="RLC828" s="72"/>
      <c r="RLD828" s="72"/>
      <c r="RLE828" s="72"/>
      <c r="RLF828" s="72"/>
      <c r="RLG828" s="72"/>
      <c r="RLH828" s="72"/>
      <c r="RLI828" s="72"/>
      <c r="RLJ828" s="72"/>
      <c r="RLK828" s="72"/>
      <c r="RLL828" s="72"/>
      <c r="RLM828" s="72"/>
      <c r="RLN828" s="72"/>
      <c r="RLO828" s="72"/>
      <c r="RLP828" s="72"/>
      <c r="RLQ828" s="72"/>
      <c r="RLR828" s="72"/>
      <c r="RLS828" s="72"/>
      <c r="RLT828" s="72"/>
      <c r="RLU828" s="72"/>
      <c r="RLV828" s="72"/>
      <c r="RLW828" s="72"/>
      <c r="RLX828" s="72"/>
      <c r="RLY828" s="72"/>
      <c r="RLZ828" s="72"/>
      <c r="RMA828" s="72"/>
      <c r="RMB828" s="72"/>
      <c r="RMC828" s="72"/>
      <c r="RMD828" s="72"/>
      <c r="RME828" s="72"/>
      <c r="RMF828" s="72"/>
      <c r="RMG828" s="72"/>
      <c r="RMH828" s="72"/>
      <c r="RMI828" s="72"/>
      <c r="RMJ828" s="72"/>
      <c r="RMK828" s="72"/>
      <c r="RML828" s="72"/>
      <c r="RMM828" s="72"/>
      <c r="RMN828" s="72"/>
      <c r="RMO828" s="72"/>
      <c r="RMP828" s="72"/>
      <c r="RMQ828" s="72"/>
      <c r="RMR828" s="72"/>
      <c r="RMS828" s="72"/>
      <c r="RMT828" s="72"/>
      <c r="RMU828" s="72"/>
      <c r="RMV828" s="72"/>
      <c r="RMW828" s="72"/>
      <c r="RMX828" s="72"/>
      <c r="RMY828" s="72"/>
      <c r="RMZ828" s="72"/>
      <c r="RNA828" s="72"/>
      <c r="RNB828" s="72"/>
      <c r="RNC828" s="72"/>
      <c r="RND828" s="72"/>
      <c r="RNE828" s="72"/>
      <c r="RNF828" s="72"/>
      <c r="RNG828" s="72"/>
      <c r="RNH828" s="72"/>
      <c r="RNI828" s="72"/>
      <c r="RNJ828" s="72"/>
      <c r="RNK828" s="72"/>
      <c r="RNL828" s="72"/>
      <c r="RNM828" s="72"/>
      <c r="RNN828" s="72"/>
      <c r="RNO828" s="72"/>
      <c r="RNP828" s="72"/>
      <c r="RNQ828" s="72"/>
      <c r="RNR828" s="72"/>
      <c r="RNS828" s="72"/>
      <c r="RNT828" s="72"/>
      <c r="RNU828" s="72"/>
      <c r="RNV828" s="72"/>
      <c r="RNW828" s="72"/>
      <c r="RNX828" s="72"/>
      <c r="RNY828" s="72"/>
      <c r="RNZ828" s="72"/>
      <c r="ROA828" s="72"/>
      <c r="ROB828" s="72"/>
      <c r="ROC828" s="72"/>
      <c r="ROD828" s="72"/>
      <c r="ROE828" s="72"/>
      <c r="ROF828" s="72"/>
      <c r="ROG828" s="72"/>
      <c r="ROH828" s="72"/>
      <c r="ROI828" s="72"/>
      <c r="ROJ828" s="72"/>
      <c r="ROK828" s="72"/>
      <c r="ROL828" s="72"/>
      <c r="ROM828" s="72"/>
      <c r="RON828" s="72"/>
      <c r="ROO828" s="72"/>
      <c r="ROP828" s="72"/>
      <c r="ROQ828" s="72"/>
      <c r="ROR828" s="72"/>
      <c r="ROS828" s="72"/>
      <c r="ROT828" s="72"/>
      <c r="ROU828" s="72"/>
      <c r="ROV828" s="72"/>
      <c r="ROW828" s="72"/>
      <c r="ROX828" s="72"/>
      <c r="ROY828" s="72"/>
      <c r="ROZ828" s="72"/>
      <c r="RPA828" s="72"/>
      <c r="RPB828" s="72"/>
      <c r="RPC828" s="72"/>
      <c r="RPD828" s="72"/>
      <c r="RPE828" s="72"/>
      <c r="RPF828" s="72"/>
      <c r="RPG828" s="72"/>
      <c r="RPH828" s="72"/>
      <c r="RPI828" s="72"/>
      <c r="RPJ828" s="72"/>
      <c r="RPK828" s="72"/>
      <c r="RPL828" s="72"/>
      <c r="RPM828" s="72"/>
      <c r="RPN828" s="72"/>
      <c r="RPO828" s="72"/>
      <c r="RPP828" s="72"/>
      <c r="RPQ828" s="72"/>
      <c r="RPR828" s="72"/>
      <c r="RPS828" s="72"/>
      <c r="RPT828" s="72"/>
      <c r="RPU828" s="72"/>
      <c r="RPV828" s="72"/>
      <c r="RPW828" s="72"/>
      <c r="RPX828" s="72"/>
      <c r="RPY828" s="72"/>
      <c r="RPZ828" s="72"/>
      <c r="RQA828" s="72"/>
      <c r="RQB828" s="72"/>
      <c r="RQC828" s="72"/>
      <c r="RQD828" s="72"/>
      <c r="RQE828" s="72"/>
      <c r="RQF828" s="72"/>
      <c r="RQG828" s="72"/>
      <c r="RQH828" s="72"/>
      <c r="RQI828" s="72"/>
      <c r="RQJ828" s="72"/>
      <c r="RQK828" s="72"/>
      <c r="RQL828" s="72"/>
      <c r="RQM828" s="72"/>
      <c r="RQN828" s="72"/>
      <c r="RQO828" s="72"/>
      <c r="RQP828" s="72"/>
      <c r="RQQ828" s="72"/>
      <c r="RQR828" s="72"/>
      <c r="RQS828" s="72"/>
      <c r="RQT828" s="72"/>
      <c r="RQU828" s="72"/>
      <c r="RQV828" s="72"/>
      <c r="RQW828" s="72"/>
      <c r="RQX828" s="72"/>
      <c r="RQY828" s="72"/>
      <c r="RQZ828" s="72"/>
      <c r="RRA828" s="72"/>
      <c r="RRB828" s="72"/>
      <c r="RRC828" s="72"/>
      <c r="RRD828" s="72"/>
      <c r="RRE828" s="72"/>
      <c r="RRF828" s="72"/>
      <c r="RRG828" s="72"/>
      <c r="RRH828" s="72"/>
      <c r="RRI828" s="72"/>
      <c r="RRJ828" s="72"/>
      <c r="RRK828" s="72"/>
      <c r="RRL828" s="72"/>
      <c r="RRM828" s="72"/>
      <c r="RRN828" s="72"/>
      <c r="RRO828" s="72"/>
      <c r="RRP828" s="72"/>
      <c r="RRQ828" s="72"/>
      <c r="RRR828" s="72"/>
      <c r="RRS828" s="72"/>
      <c r="RRT828" s="72"/>
      <c r="RRU828" s="72"/>
      <c r="RRV828" s="72"/>
      <c r="RRW828" s="72"/>
      <c r="RRX828" s="72"/>
      <c r="RRY828" s="72"/>
      <c r="RRZ828" s="72"/>
      <c r="RSA828" s="72"/>
      <c r="RSB828" s="72"/>
      <c r="RSC828" s="72"/>
      <c r="RSD828" s="72"/>
      <c r="RSE828" s="72"/>
      <c r="RSF828" s="72"/>
      <c r="RSG828" s="72"/>
      <c r="RSH828" s="72"/>
      <c r="RSI828" s="72"/>
      <c r="RSJ828" s="72"/>
      <c r="RSK828" s="72"/>
      <c r="RSL828" s="72"/>
      <c r="RSM828" s="72"/>
      <c r="RSN828" s="72"/>
      <c r="RSO828" s="72"/>
      <c r="RSP828" s="72"/>
      <c r="RSQ828" s="72"/>
      <c r="RSR828" s="72"/>
      <c r="RSS828" s="72"/>
      <c r="RST828" s="72"/>
      <c r="RSU828" s="72"/>
      <c r="RSV828" s="72"/>
      <c r="RSW828" s="72"/>
      <c r="RSX828" s="72"/>
      <c r="RSY828" s="72"/>
      <c r="RSZ828" s="72"/>
      <c r="RTA828" s="72"/>
      <c r="RTB828" s="72"/>
      <c r="RTC828" s="72"/>
      <c r="RTD828" s="72"/>
      <c r="RTE828" s="72"/>
      <c r="RTF828" s="72"/>
      <c r="RTG828" s="72"/>
      <c r="RTH828" s="72"/>
      <c r="RTI828" s="72"/>
      <c r="RTJ828" s="72"/>
      <c r="RTK828" s="72"/>
      <c r="RTL828" s="72"/>
      <c r="RTM828" s="72"/>
      <c r="RTN828" s="72"/>
      <c r="RTO828" s="72"/>
      <c r="RTP828" s="72"/>
      <c r="RTQ828" s="72"/>
      <c r="RTR828" s="72"/>
      <c r="RTS828" s="72"/>
      <c r="RTT828" s="72"/>
      <c r="RTU828" s="72"/>
      <c r="RTV828" s="72"/>
      <c r="RTW828" s="72"/>
      <c r="RTX828" s="72"/>
      <c r="RTY828" s="72"/>
      <c r="RTZ828" s="72"/>
      <c r="RUA828" s="72"/>
      <c r="RUB828" s="72"/>
      <c r="RUC828" s="72"/>
      <c r="RUD828" s="72"/>
      <c r="RUE828" s="72"/>
      <c r="RUF828" s="72"/>
      <c r="RUG828" s="72"/>
      <c r="RUH828" s="72"/>
      <c r="RUI828" s="72"/>
      <c r="RUJ828" s="72"/>
      <c r="RUK828" s="72"/>
      <c r="RUL828" s="72"/>
      <c r="RUM828" s="72"/>
      <c r="RUN828" s="72"/>
      <c r="RUO828" s="72"/>
      <c r="RUP828" s="72"/>
      <c r="RUQ828" s="72"/>
      <c r="RUR828" s="72"/>
      <c r="RUS828" s="72"/>
      <c r="RUT828" s="72"/>
      <c r="RUU828" s="72"/>
      <c r="RUV828" s="72"/>
      <c r="RUW828" s="72"/>
      <c r="RUX828" s="72"/>
      <c r="RUY828" s="72"/>
      <c r="RUZ828" s="72"/>
      <c r="RVA828" s="72"/>
      <c r="RVB828" s="72"/>
      <c r="RVC828" s="72"/>
      <c r="RVD828" s="72"/>
      <c r="RVE828" s="72"/>
      <c r="RVF828" s="72"/>
      <c r="RVG828" s="72"/>
      <c r="RVH828" s="72"/>
      <c r="RVI828" s="72"/>
      <c r="RVJ828" s="72"/>
      <c r="RVK828" s="72"/>
      <c r="RVL828" s="72"/>
      <c r="RVM828" s="72"/>
      <c r="RVN828" s="72"/>
      <c r="RVO828" s="72"/>
      <c r="RVP828" s="72"/>
      <c r="RVQ828" s="72"/>
      <c r="RVR828" s="72"/>
      <c r="RVS828" s="72"/>
      <c r="RVT828" s="72"/>
      <c r="RVU828" s="72"/>
      <c r="RVV828" s="72"/>
      <c r="RVW828" s="72"/>
      <c r="RVX828" s="72"/>
      <c r="RVY828" s="72"/>
      <c r="RVZ828" s="72"/>
      <c r="RWA828" s="72"/>
      <c r="RWB828" s="72"/>
      <c r="RWC828" s="72"/>
      <c r="RWD828" s="72"/>
      <c r="RWE828" s="72"/>
      <c r="RWF828" s="72"/>
      <c r="RWG828" s="72"/>
      <c r="RWH828" s="72"/>
      <c r="RWI828" s="72"/>
      <c r="RWJ828" s="72"/>
      <c r="RWK828" s="72"/>
      <c r="RWL828" s="72"/>
      <c r="RWM828" s="72"/>
      <c r="RWN828" s="72"/>
      <c r="RWO828" s="72"/>
      <c r="RWP828" s="72"/>
      <c r="RWQ828" s="72"/>
      <c r="RWR828" s="72"/>
      <c r="RWS828" s="72"/>
      <c r="RWT828" s="72"/>
      <c r="RWU828" s="72"/>
      <c r="RWV828" s="72"/>
      <c r="RWW828" s="72"/>
      <c r="RWX828" s="72"/>
      <c r="RWY828" s="72"/>
      <c r="RWZ828" s="72"/>
      <c r="RXA828" s="72"/>
      <c r="RXB828" s="72"/>
      <c r="RXC828" s="72"/>
      <c r="RXD828" s="72"/>
      <c r="RXE828" s="72"/>
      <c r="RXF828" s="72"/>
      <c r="RXG828" s="72"/>
      <c r="RXH828" s="72"/>
      <c r="RXI828" s="72"/>
      <c r="RXJ828" s="72"/>
      <c r="RXK828" s="72"/>
      <c r="RXL828" s="72"/>
      <c r="RXM828" s="72"/>
      <c r="RXN828" s="72"/>
      <c r="RXO828" s="72"/>
      <c r="RXP828" s="72"/>
      <c r="RXQ828" s="72"/>
      <c r="RXR828" s="72"/>
      <c r="RXS828" s="72"/>
      <c r="RXT828" s="72"/>
      <c r="RXU828" s="72"/>
      <c r="RXV828" s="72"/>
      <c r="RXW828" s="72"/>
      <c r="RXX828" s="72"/>
      <c r="RXY828" s="72"/>
      <c r="RXZ828" s="72"/>
      <c r="RYA828" s="72"/>
      <c r="RYB828" s="72"/>
      <c r="RYC828" s="72"/>
      <c r="RYD828" s="72"/>
      <c r="RYE828" s="72"/>
      <c r="RYF828" s="72"/>
      <c r="RYG828" s="72"/>
      <c r="RYH828" s="72"/>
      <c r="RYI828" s="72"/>
      <c r="RYJ828" s="72"/>
      <c r="RYK828" s="72"/>
      <c r="RYL828" s="72"/>
      <c r="RYM828" s="72"/>
      <c r="RYN828" s="72"/>
      <c r="RYO828" s="72"/>
      <c r="RYP828" s="72"/>
      <c r="RYQ828" s="72"/>
      <c r="RYR828" s="72"/>
      <c r="RYS828" s="72"/>
      <c r="RYT828" s="72"/>
      <c r="RYU828" s="72"/>
      <c r="RYV828" s="72"/>
      <c r="RYW828" s="72"/>
      <c r="RYX828" s="72"/>
      <c r="RYY828" s="72"/>
      <c r="RYZ828" s="72"/>
      <c r="RZA828" s="72"/>
      <c r="RZB828" s="72"/>
      <c r="RZC828" s="72"/>
      <c r="RZD828" s="72"/>
      <c r="RZE828" s="72"/>
      <c r="RZF828" s="72"/>
      <c r="RZG828" s="72"/>
      <c r="RZH828" s="72"/>
      <c r="RZI828" s="72"/>
      <c r="RZJ828" s="72"/>
      <c r="RZK828" s="72"/>
      <c r="RZL828" s="72"/>
      <c r="RZM828" s="72"/>
      <c r="RZN828" s="72"/>
      <c r="RZO828" s="72"/>
      <c r="RZP828" s="72"/>
      <c r="RZQ828" s="72"/>
      <c r="RZR828" s="72"/>
      <c r="RZS828" s="72"/>
      <c r="RZT828" s="72"/>
      <c r="RZU828" s="72"/>
      <c r="RZV828" s="72"/>
      <c r="RZW828" s="72"/>
      <c r="RZX828" s="72"/>
      <c r="RZY828" s="72"/>
      <c r="RZZ828" s="72"/>
      <c r="SAA828" s="72"/>
      <c r="SAB828" s="72"/>
      <c r="SAC828" s="72"/>
      <c r="SAD828" s="72"/>
      <c r="SAE828" s="72"/>
      <c r="SAF828" s="72"/>
      <c r="SAG828" s="72"/>
      <c r="SAH828" s="72"/>
      <c r="SAI828" s="72"/>
      <c r="SAJ828" s="72"/>
      <c r="SAK828" s="72"/>
      <c r="SAL828" s="72"/>
      <c r="SAM828" s="72"/>
      <c r="SAN828" s="72"/>
      <c r="SAO828" s="72"/>
      <c r="SAP828" s="72"/>
      <c r="SAQ828" s="72"/>
      <c r="SAR828" s="72"/>
      <c r="SAS828" s="72"/>
      <c r="SAT828" s="72"/>
      <c r="SAU828" s="72"/>
      <c r="SAV828" s="72"/>
      <c r="SAW828" s="72"/>
      <c r="SAX828" s="72"/>
      <c r="SAY828" s="72"/>
      <c r="SAZ828" s="72"/>
      <c r="SBA828" s="72"/>
      <c r="SBB828" s="72"/>
      <c r="SBC828" s="72"/>
      <c r="SBD828" s="72"/>
      <c r="SBE828" s="72"/>
      <c r="SBF828" s="72"/>
      <c r="SBG828" s="72"/>
      <c r="SBH828" s="72"/>
      <c r="SBI828" s="72"/>
      <c r="SBJ828" s="72"/>
      <c r="SBK828" s="72"/>
      <c r="SBL828" s="72"/>
      <c r="SBM828" s="72"/>
      <c r="SBN828" s="72"/>
      <c r="SBO828" s="72"/>
      <c r="SBP828" s="72"/>
      <c r="SBQ828" s="72"/>
      <c r="SBR828" s="72"/>
      <c r="SBS828" s="72"/>
      <c r="SBT828" s="72"/>
      <c r="SBU828" s="72"/>
      <c r="SBV828" s="72"/>
      <c r="SBW828" s="72"/>
      <c r="SBX828" s="72"/>
      <c r="SBY828" s="72"/>
      <c r="SBZ828" s="72"/>
      <c r="SCA828" s="72"/>
      <c r="SCB828" s="72"/>
      <c r="SCC828" s="72"/>
      <c r="SCD828" s="72"/>
      <c r="SCE828" s="72"/>
      <c r="SCF828" s="72"/>
      <c r="SCG828" s="72"/>
      <c r="SCH828" s="72"/>
      <c r="SCI828" s="72"/>
      <c r="SCJ828" s="72"/>
      <c r="SCK828" s="72"/>
      <c r="SCL828" s="72"/>
      <c r="SCM828" s="72"/>
      <c r="SCN828" s="72"/>
      <c r="SCO828" s="72"/>
      <c r="SCP828" s="72"/>
      <c r="SCQ828" s="72"/>
      <c r="SCR828" s="72"/>
      <c r="SCS828" s="72"/>
      <c r="SCT828" s="72"/>
      <c r="SCU828" s="72"/>
      <c r="SCV828" s="72"/>
      <c r="SCW828" s="72"/>
      <c r="SCX828" s="72"/>
      <c r="SCY828" s="72"/>
      <c r="SCZ828" s="72"/>
      <c r="SDA828" s="72"/>
      <c r="SDB828" s="72"/>
      <c r="SDC828" s="72"/>
      <c r="SDD828" s="72"/>
      <c r="SDE828" s="72"/>
      <c r="SDF828" s="72"/>
      <c r="SDG828" s="72"/>
      <c r="SDH828" s="72"/>
      <c r="SDI828" s="72"/>
      <c r="SDJ828" s="72"/>
      <c r="SDK828" s="72"/>
      <c r="SDL828" s="72"/>
      <c r="SDM828" s="72"/>
      <c r="SDN828" s="72"/>
      <c r="SDO828" s="72"/>
      <c r="SDP828" s="72"/>
      <c r="SDQ828" s="72"/>
      <c r="SDR828" s="72"/>
      <c r="SDS828" s="72"/>
      <c r="SDT828" s="72"/>
      <c r="SDU828" s="72"/>
      <c r="SDV828" s="72"/>
      <c r="SDW828" s="72"/>
      <c r="SDX828" s="72"/>
      <c r="SDY828" s="72"/>
      <c r="SDZ828" s="72"/>
      <c r="SEA828" s="72"/>
      <c r="SEB828" s="72"/>
      <c r="SEC828" s="72"/>
      <c r="SED828" s="72"/>
      <c r="SEE828" s="72"/>
      <c r="SEF828" s="72"/>
      <c r="SEG828" s="72"/>
      <c r="SEH828" s="72"/>
      <c r="SEI828" s="72"/>
      <c r="SEJ828" s="72"/>
      <c r="SEK828" s="72"/>
      <c r="SEL828" s="72"/>
      <c r="SEM828" s="72"/>
      <c r="SEN828" s="72"/>
      <c r="SEO828" s="72"/>
      <c r="SEP828" s="72"/>
      <c r="SEQ828" s="72"/>
      <c r="SER828" s="72"/>
      <c r="SES828" s="72"/>
      <c r="SET828" s="72"/>
      <c r="SEU828" s="72"/>
      <c r="SEV828" s="72"/>
      <c r="SEW828" s="72"/>
      <c r="SEX828" s="72"/>
      <c r="SEY828" s="72"/>
      <c r="SEZ828" s="72"/>
      <c r="SFA828" s="72"/>
      <c r="SFB828" s="72"/>
      <c r="SFC828" s="72"/>
      <c r="SFD828" s="72"/>
      <c r="SFE828" s="72"/>
      <c r="SFF828" s="72"/>
      <c r="SFG828" s="72"/>
      <c r="SFH828" s="72"/>
      <c r="SFI828" s="72"/>
      <c r="SFJ828" s="72"/>
      <c r="SFK828" s="72"/>
      <c r="SFL828" s="72"/>
      <c r="SFM828" s="72"/>
      <c r="SFN828" s="72"/>
      <c r="SFO828" s="72"/>
      <c r="SFP828" s="72"/>
      <c r="SFQ828" s="72"/>
      <c r="SFR828" s="72"/>
      <c r="SFS828" s="72"/>
      <c r="SFT828" s="72"/>
      <c r="SFU828" s="72"/>
      <c r="SFV828" s="72"/>
      <c r="SFW828" s="72"/>
      <c r="SFX828" s="72"/>
      <c r="SFY828" s="72"/>
      <c r="SFZ828" s="72"/>
      <c r="SGA828" s="72"/>
      <c r="SGB828" s="72"/>
      <c r="SGC828" s="72"/>
      <c r="SGD828" s="72"/>
      <c r="SGE828" s="72"/>
      <c r="SGF828" s="72"/>
      <c r="SGG828" s="72"/>
      <c r="SGH828" s="72"/>
      <c r="SGI828" s="72"/>
      <c r="SGJ828" s="72"/>
      <c r="SGK828" s="72"/>
      <c r="SGL828" s="72"/>
      <c r="SGM828" s="72"/>
      <c r="SGN828" s="72"/>
      <c r="SGO828" s="72"/>
      <c r="SGP828" s="72"/>
      <c r="SGQ828" s="72"/>
      <c r="SGR828" s="72"/>
      <c r="SGS828" s="72"/>
      <c r="SGT828" s="72"/>
      <c r="SGU828" s="72"/>
      <c r="SGV828" s="72"/>
      <c r="SGW828" s="72"/>
      <c r="SGX828" s="72"/>
      <c r="SGY828" s="72"/>
      <c r="SGZ828" s="72"/>
      <c r="SHA828" s="72"/>
      <c r="SHB828" s="72"/>
      <c r="SHC828" s="72"/>
      <c r="SHD828" s="72"/>
      <c r="SHE828" s="72"/>
      <c r="SHF828" s="72"/>
      <c r="SHG828" s="72"/>
      <c r="SHH828" s="72"/>
      <c r="SHI828" s="72"/>
      <c r="SHJ828" s="72"/>
      <c r="SHK828" s="72"/>
      <c r="SHL828" s="72"/>
      <c r="SHM828" s="72"/>
      <c r="SHN828" s="72"/>
      <c r="SHO828" s="72"/>
      <c r="SHP828" s="72"/>
      <c r="SHQ828" s="72"/>
      <c r="SHR828" s="72"/>
      <c r="SHS828" s="72"/>
      <c r="SHT828" s="72"/>
      <c r="SHU828" s="72"/>
      <c r="SHV828" s="72"/>
      <c r="SHW828" s="72"/>
      <c r="SHX828" s="72"/>
      <c r="SHY828" s="72"/>
      <c r="SHZ828" s="72"/>
      <c r="SIA828" s="72"/>
      <c r="SIB828" s="72"/>
      <c r="SIC828" s="72"/>
      <c r="SID828" s="72"/>
      <c r="SIE828" s="72"/>
      <c r="SIF828" s="72"/>
      <c r="SIG828" s="72"/>
      <c r="SIH828" s="72"/>
      <c r="SII828" s="72"/>
      <c r="SIJ828" s="72"/>
      <c r="SIK828" s="72"/>
      <c r="SIL828" s="72"/>
      <c r="SIM828" s="72"/>
      <c r="SIN828" s="72"/>
      <c r="SIO828" s="72"/>
      <c r="SIP828" s="72"/>
      <c r="SIQ828" s="72"/>
      <c r="SIR828" s="72"/>
      <c r="SIS828" s="72"/>
      <c r="SIT828" s="72"/>
      <c r="SIU828" s="72"/>
      <c r="SIV828" s="72"/>
      <c r="SIW828" s="72"/>
      <c r="SIX828" s="72"/>
      <c r="SIY828" s="72"/>
      <c r="SIZ828" s="72"/>
      <c r="SJA828" s="72"/>
      <c r="SJB828" s="72"/>
      <c r="SJC828" s="72"/>
      <c r="SJD828" s="72"/>
      <c r="SJE828" s="72"/>
      <c r="SJF828" s="72"/>
      <c r="SJG828" s="72"/>
      <c r="SJH828" s="72"/>
      <c r="SJI828" s="72"/>
      <c r="SJJ828" s="72"/>
      <c r="SJK828" s="72"/>
      <c r="SJL828" s="72"/>
      <c r="SJM828" s="72"/>
      <c r="SJN828" s="72"/>
      <c r="SJO828" s="72"/>
      <c r="SJP828" s="72"/>
      <c r="SJQ828" s="72"/>
      <c r="SJR828" s="72"/>
      <c r="SJS828" s="72"/>
      <c r="SJT828" s="72"/>
      <c r="SJU828" s="72"/>
      <c r="SJV828" s="72"/>
      <c r="SJW828" s="72"/>
      <c r="SJX828" s="72"/>
      <c r="SJY828" s="72"/>
      <c r="SJZ828" s="72"/>
      <c r="SKA828" s="72"/>
      <c r="SKB828" s="72"/>
      <c r="SKC828" s="72"/>
      <c r="SKD828" s="72"/>
      <c r="SKE828" s="72"/>
      <c r="SKF828" s="72"/>
      <c r="SKG828" s="72"/>
      <c r="SKH828" s="72"/>
      <c r="SKI828" s="72"/>
      <c r="SKJ828" s="72"/>
      <c r="SKK828" s="72"/>
      <c r="SKL828" s="72"/>
      <c r="SKM828" s="72"/>
      <c r="SKN828" s="72"/>
      <c r="SKO828" s="72"/>
      <c r="SKP828" s="72"/>
      <c r="SKQ828" s="72"/>
      <c r="SKR828" s="72"/>
      <c r="SKS828" s="72"/>
      <c r="SKT828" s="72"/>
      <c r="SKU828" s="72"/>
      <c r="SKV828" s="72"/>
      <c r="SKW828" s="72"/>
      <c r="SKX828" s="72"/>
      <c r="SKY828" s="72"/>
      <c r="SKZ828" s="72"/>
      <c r="SLA828" s="72"/>
      <c r="SLB828" s="72"/>
      <c r="SLC828" s="72"/>
      <c r="SLD828" s="72"/>
      <c r="SLE828" s="72"/>
      <c r="SLF828" s="72"/>
      <c r="SLG828" s="72"/>
      <c r="SLH828" s="72"/>
      <c r="SLI828" s="72"/>
      <c r="SLJ828" s="72"/>
      <c r="SLK828" s="72"/>
      <c r="SLL828" s="72"/>
      <c r="SLM828" s="72"/>
      <c r="SLN828" s="72"/>
      <c r="SLO828" s="72"/>
      <c r="SLP828" s="72"/>
      <c r="SLQ828" s="72"/>
      <c r="SLR828" s="72"/>
      <c r="SLS828" s="72"/>
      <c r="SLT828" s="72"/>
      <c r="SLU828" s="72"/>
      <c r="SLV828" s="72"/>
      <c r="SLW828" s="72"/>
      <c r="SLX828" s="72"/>
      <c r="SLY828" s="72"/>
      <c r="SLZ828" s="72"/>
      <c r="SMA828" s="72"/>
      <c r="SMB828" s="72"/>
      <c r="SMC828" s="72"/>
      <c r="SMD828" s="72"/>
      <c r="SME828" s="72"/>
      <c r="SMF828" s="72"/>
      <c r="SMG828" s="72"/>
      <c r="SMH828" s="72"/>
      <c r="SMI828" s="72"/>
      <c r="SMJ828" s="72"/>
      <c r="SMK828" s="72"/>
      <c r="SML828" s="72"/>
      <c r="SMM828" s="72"/>
      <c r="SMN828" s="72"/>
      <c r="SMO828" s="72"/>
      <c r="SMP828" s="72"/>
      <c r="SMQ828" s="72"/>
      <c r="SMR828" s="72"/>
      <c r="SMS828" s="72"/>
      <c r="SMT828" s="72"/>
      <c r="SMU828" s="72"/>
      <c r="SMV828" s="72"/>
      <c r="SMW828" s="72"/>
      <c r="SMX828" s="72"/>
      <c r="SMY828" s="72"/>
      <c r="SMZ828" s="72"/>
      <c r="SNA828" s="72"/>
      <c r="SNB828" s="72"/>
      <c r="SNC828" s="72"/>
      <c r="SND828" s="72"/>
      <c r="SNE828" s="72"/>
      <c r="SNF828" s="72"/>
      <c r="SNG828" s="72"/>
      <c r="SNH828" s="72"/>
      <c r="SNI828" s="72"/>
      <c r="SNJ828" s="72"/>
      <c r="SNK828" s="72"/>
      <c r="SNL828" s="72"/>
      <c r="SNM828" s="72"/>
      <c r="SNN828" s="72"/>
      <c r="SNO828" s="72"/>
      <c r="SNP828" s="72"/>
      <c r="SNQ828" s="72"/>
      <c r="SNR828" s="72"/>
      <c r="SNS828" s="72"/>
      <c r="SNT828" s="72"/>
      <c r="SNU828" s="72"/>
      <c r="SNV828" s="72"/>
      <c r="SNW828" s="72"/>
      <c r="SNX828" s="72"/>
      <c r="SNY828" s="72"/>
      <c r="SNZ828" s="72"/>
      <c r="SOA828" s="72"/>
      <c r="SOB828" s="72"/>
      <c r="SOC828" s="72"/>
      <c r="SOD828" s="72"/>
      <c r="SOE828" s="72"/>
      <c r="SOF828" s="72"/>
      <c r="SOG828" s="72"/>
      <c r="SOH828" s="72"/>
      <c r="SOI828" s="72"/>
      <c r="SOJ828" s="72"/>
      <c r="SOK828" s="72"/>
      <c r="SOL828" s="72"/>
      <c r="SOM828" s="72"/>
      <c r="SON828" s="72"/>
      <c r="SOO828" s="72"/>
      <c r="SOP828" s="72"/>
      <c r="SOQ828" s="72"/>
      <c r="SOR828" s="72"/>
      <c r="SOS828" s="72"/>
      <c r="SOT828" s="72"/>
      <c r="SOU828" s="72"/>
      <c r="SOV828" s="72"/>
      <c r="SOW828" s="72"/>
      <c r="SOX828" s="72"/>
      <c r="SOY828" s="72"/>
      <c r="SOZ828" s="72"/>
      <c r="SPA828" s="72"/>
      <c r="SPB828" s="72"/>
      <c r="SPC828" s="72"/>
      <c r="SPD828" s="72"/>
      <c r="SPE828" s="72"/>
      <c r="SPF828" s="72"/>
      <c r="SPG828" s="72"/>
      <c r="SPH828" s="72"/>
      <c r="SPI828" s="72"/>
      <c r="SPJ828" s="72"/>
      <c r="SPK828" s="72"/>
      <c r="SPL828" s="72"/>
      <c r="SPM828" s="72"/>
      <c r="SPN828" s="72"/>
      <c r="SPO828" s="72"/>
      <c r="SPP828" s="72"/>
      <c r="SPQ828" s="72"/>
      <c r="SPR828" s="72"/>
      <c r="SPS828" s="72"/>
      <c r="SPT828" s="72"/>
      <c r="SPU828" s="72"/>
      <c r="SPV828" s="72"/>
      <c r="SPW828" s="72"/>
      <c r="SPX828" s="72"/>
      <c r="SPY828" s="72"/>
      <c r="SPZ828" s="72"/>
      <c r="SQA828" s="72"/>
      <c r="SQB828" s="72"/>
      <c r="SQC828" s="72"/>
      <c r="SQD828" s="72"/>
      <c r="SQE828" s="72"/>
      <c r="SQF828" s="72"/>
      <c r="SQG828" s="72"/>
      <c r="SQH828" s="72"/>
      <c r="SQI828" s="72"/>
      <c r="SQJ828" s="72"/>
      <c r="SQK828" s="72"/>
      <c r="SQL828" s="72"/>
      <c r="SQM828" s="72"/>
      <c r="SQN828" s="72"/>
      <c r="SQO828" s="72"/>
      <c r="SQP828" s="72"/>
      <c r="SQQ828" s="72"/>
      <c r="SQR828" s="72"/>
      <c r="SQS828" s="72"/>
      <c r="SQT828" s="72"/>
      <c r="SQU828" s="72"/>
      <c r="SQV828" s="72"/>
      <c r="SQW828" s="72"/>
      <c r="SQX828" s="72"/>
      <c r="SQY828" s="72"/>
      <c r="SQZ828" s="72"/>
      <c r="SRA828" s="72"/>
      <c r="SRB828" s="72"/>
      <c r="SRC828" s="72"/>
      <c r="SRD828" s="72"/>
      <c r="SRE828" s="72"/>
      <c r="SRF828" s="72"/>
      <c r="SRG828" s="72"/>
      <c r="SRH828" s="72"/>
      <c r="SRI828" s="72"/>
      <c r="SRJ828" s="72"/>
      <c r="SRK828" s="72"/>
      <c r="SRL828" s="72"/>
      <c r="SRM828" s="72"/>
      <c r="SRN828" s="72"/>
      <c r="SRO828" s="72"/>
      <c r="SRP828" s="72"/>
      <c r="SRQ828" s="72"/>
      <c r="SRR828" s="72"/>
      <c r="SRS828" s="72"/>
      <c r="SRT828" s="72"/>
      <c r="SRU828" s="72"/>
      <c r="SRV828" s="72"/>
      <c r="SRW828" s="72"/>
      <c r="SRX828" s="72"/>
      <c r="SRY828" s="72"/>
      <c r="SRZ828" s="72"/>
      <c r="SSA828" s="72"/>
      <c r="SSB828" s="72"/>
      <c r="SSC828" s="72"/>
      <c r="SSD828" s="72"/>
      <c r="SSE828" s="72"/>
      <c r="SSF828" s="72"/>
      <c r="SSG828" s="72"/>
      <c r="SSH828" s="72"/>
      <c r="SSI828" s="72"/>
      <c r="SSJ828" s="72"/>
      <c r="SSK828" s="72"/>
      <c r="SSL828" s="72"/>
      <c r="SSM828" s="72"/>
      <c r="SSN828" s="72"/>
      <c r="SSO828" s="72"/>
      <c r="SSP828" s="72"/>
      <c r="SSQ828" s="72"/>
      <c r="SSR828" s="72"/>
      <c r="SSS828" s="72"/>
      <c r="SST828" s="72"/>
      <c r="SSU828" s="72"/>
      <c r="SSV828" s="72"/>
      <c r="SSW828" s="72"/>
      <c r="SSX828" s="72"/>
      <c r="SSY828" s="72"/>
      <c r="SSZ828" s="72"/>
      <c r="STA828" s="72"/>
      <c r="STB828" s="72"/>
      <c r="STC828" s="72"/>
      <c r="STD828" s="72"/>
      <c r="STE828" s="72"/>
      <c r="STF828" s="72"/>
      <c r="STG828" s="72"/>
      <c r="STH828" s="72"/>
      <c r="STI828" s="72"/>
      <c r="STJ828" s="72"/>
      <c r="STK828" s="72"/>
      <c r="STL828" s="72"/>
      <c r="STM828" s="72"/>
      <c r="STN828" s="72"/>
      <c r="STO828" s="72"/>
      <c r="STP828" s="72"/>
      <c r="STQ828" s="72"/>
      <c r="STR828" s="72"/>
      <c r="STS828" s="72"/>
      <c r="STT828" s="72"/>
      <c r="STU828" s="72"/>
      <c r="STV828" s="72"/>
      <c r="STW828" s="72"/>
      <c r="STX828" s="72"/>
      <c r="STY828" s="72"/>
      <c r="STZ828" s="72"/>
      <c r="SUA828" s="72"/>
      <c r="SUB828" s="72"/>
      <c r="SUC828" s="72"/>
      <c r="SUD828" s="72"/>
      <c r="SUE828" s="72"/>
      <c r="SUF828" s="72"/>
      <c r="SUG828" s="72"/>
      <c r="SUH828" s="72"/>
      <c r="SUI828" s="72"/>
      <c r="SUJ828" s="72"/>
      <c r="SUK828" s="72"/>
      <c r="SUL828" s="72"/>
      <c r="SUM828" s="72"/>
      <c r="SUN828" s="72"/>
      <c r="SUO828" s="72"/>
      <c r="SUP828" s="72"/>
      <c r="SUQ828" s="72"/>
      <c r="SUR828" s="72"/>
      <c r="SUS828" s="72"/>
      <c r="SUT828" s="72"/>
      <c r="SUU828" s="72"/>
      <c r="SUV828" s="72"/>
      <c r="SUW828" s="72"/>
      <c r="SUX828" s="72"/>
      <c r="SUY828" s="72"/>
      <c r="SUZ828" s="72"/>
      <c r="SVA828" s="72"/>
      <c r="SVB828" s="72"/>
      <c r="SVC828" s="72"/>
      <c r="SVD828" s="72"/>
      <c r="SVE828" s="72"/>
      <c r="SVF828" s="72"/>
      <c r="SVG828" s="72"/>
      <c r="SVH828" s="72"/>
      <c r="SVI828" s="72"/>
      <c r="SVJ828" s="72"/>
      <c r="SVK828" s="72"/>
      <c r="SVL828" s="72"/>
      <c r="SVM828" s="72"/>
      <c r="SVN828" s="72"/>
      <c r="SVO828" s="72"/>
      <c r="SVP828" s="72"/>
      <c r="SVQ828" s="72"/>
      <c r="SVR828" s="72"/>
      <c r="SVS828" s="72"/>
      <c r="SVT828" s="72"/>
      <c r="SVU828" s="72"/>
      <c r="SVV828" s="72"/>
      <c r="SVW828" s="72"/>
      <c r="SVX828" s="72"/>
      <c r="SVY828" s="72"/>
      <c r="SVZ828" s="72"/>
      <c r="SWA828" s="72"/>
      <c r="SWB828" s="72"/>
      <c r="SWC828" s="72"/>
      <c r="SWD828" s="72"/>
      <c r="SWE828" s="72"/>
      <c r="SWF828" s="72"/>
      <c r="SWG828" s="72"/>
      <c r="SWH828" s="72"/>
      <c r="SWI828" s="72"/>
      <c r="SWJ828" s="72"/>
      <c r="SWK828" s="72"/>
      <c r="SWL828" s="72"/>
      <c r="SWM828" s="72"/>
      <c r="SWN828" s="72"/>
      <c r="SWO828" s="72"/>
      <c r="SWP828" s="72"/>
      <c r="SWQ828" s="72"/>
      <c r="SWR828" s="72"/>
      <c r="SWS828" s="72"/>
      <c r="SWT828" s="72"/>
      <c r="SWU828" s="72"/>
      <c r="SWV828" s="72"/>
      <c r="SWW828" s="72"/>
      <c r="SWX828" s="72"/>
      <c r="SWY828" s="72"/>
      <c r="SWZ828" s="72"/>
      <c r="SXA828" s="72"/>
      <c r="SXB828" s="72"/>
      <c r="SXC828" s="72"/>
      <c r="SXD828" s="72"/>
      <c r="SXE828" s="72"/>
      <c r="SXF828" s="72"/>
      <c r="SXG828" s="72"/>
      <c r="SXH828" s="72"/>
      <c r="SXI828" s="72"/>
      <c r="SXJ828" s="72"/>
      <c r="SXK828" s="72"/>
      <c r="SXL828" s="72"/>
      <c r="SXM828" s="72"/>
      <c r="SXN828" s="72"/>
      <c r="SXO828" s="72"/>
      <c r="SXP828" s="72"/>
      <c r="SXQ828" s="72"/>
      <c r="SXR828" s="72"/>
      <c r="SXS828" s="72"/>
      <c r="SXT828" s="72"/>
      <c r="SXU828" s="72"/>
      <c r="SXV828" s="72"/>
      <c r="SXW828" s="72"/>
      <c r="SXX828" s="72"/>
      <c r="SXY828" s="72"/>
      <c r="SXZ828" s="72"/>
      <c r="SYA828" s="72"/>
      <c r="SYB828" s="72"/>
      <c r="SYC828" s="72"/>
      <c r="SYD828" s="72"/>
      <c r="SYE828" s="72"/>
      <c r="SYF828" s="72"/>
      <c r="SYG828" s="72"/>
      <c r="SYH828" s="72"/>
      <c r="SYI828" s="72"/>
      <c r="SYJ828" s="72"/>
      <c r="SYK828" s="72"/>
      <c r="SYL828" s="72"/>
      <c r="SYM828" s="72"/>
      <c r="SYN828" s="72"/>
      <c r="SYO828" s="72"/>
      <c r="SYP828" s="72"/>
      <c r="SYQ828" s="72"/>
      <c r="SYR828" s="72"/>
      <c r="SYS828" s="72"/>
      <c r="SYT828" s="72"/>
      <c r="SYU828" s="72"/>
      <c r="SYV828" s="72"/>
      <c r="SYW828" s="72"/>
      <c r="SYX828" s="72"/>
      <c r="SYY828" s="72"/>
      <c r="SYZ828" s="72"/>
      <c r="SZA828" s="72"/>
      <c r="SZB828" s="72"/>
      <c r="SZC828" s="72"/>
      <c r="SZD828" s="72"/>
      <c r="SZE828" s="72"/>
      <c r="SZF828" s="72"/>
      <c r="SZG828" s="72"/>
      <c r="SZH828" s="72"/>
      <c r="SZI828" s="72"/>
      <c r="SZJ828" s="72"/>
      <c r="SZK828" s="72"/>
      <c r="SZL828" s="72"/>
      <c r="SZM828" s="72"/>
      <c r="SZN828" s="72"/>
      <c r="SZO828" s="72"/>
      <c r="SZP828" s="72"/>
      <c r="SZQ828" s="72"/>
      <c r="SZR828" s="72"/>
      <c r="SZS828" s="72"/>
      <c r="SZT828" s="72"/>
      <c r="SZU828" s="72"/>
      <c r="SZV828" s="72"/>
      <c r="SZW828" s="72"/>
      <c r="SZX828" s="72"/>
      <c r="SZY828" s="72"/>
      <c r="SZZ828" s="72"/>
      <c r="TAA828" s="72"/>
      <c r="TAB828" s="72"/>
      <c r="TAC828" s="72"/>
      <c r="TAD828" s="72"/>
      <c r="TAE828" s="72"/>
      <c r="TAF828" s="72"/>
      <c r="TAG828" s="72"/>
      <c r="TAH828" s="72"/>
      <c r="TAI828" s="72"/>
      <c r="TAJ828" s="72"/>
      <c r="TAK828" s="72"/>
      <c r="TAL828" s="72"/>
      <c r="TAM828" s="72"/>
      <c r="TAN828" s="72"/>
      <c r="TAO828" s="72"/>
      <c r="TAP828" s="72"/>
      <c r="TAQ828" s="72"/>
      <c r="TAR828" s="72"/>
      <c r="TAS828" s="72"/>
      <c r="TAT828" s="72"/>
      <c r="TAU828" s="72"/>
      <c r="TAV828" s="72"/>
      <c r="TAW828" s="72"/>
      <c r="TAX828" s="72"/>
      <c r="TAY828" s="72"/>
      <c r="TAZ828" s="72"/>
      <c r="TBA828" s="72"/>
      <c r="TBB828" s="72"/>
      <c r="TBC828" s="72"/>
      <c r="TBD828" s="72"/>
      <c r="TBE828" s="72"/>
      <c r="TBF828" s="72"/>
      <c r="TBG828" s="72"/>
      <c r="TBH828" s="72"/>
      <c r="TBI828" s="72"/>
      <c r="TBJ828" s="72"/>
      <c r="TBK828" s="72"/>
      <c r="TBL828" s="72"/>
      <c r="TBM828" s="72"/>
      <c r="TBN828" s="72"/>
      <c r="TBO828" s="72"/>
      <c r="TBP828" s="72"/>
      <c r="TBQ828" s="72"/>
      <c r="TBR828" s="72"/>
      <c r="TBS828" s="72"/>
      <c r="TBT828" s="72"/>
      <c r="TBU828" s="72"/>
      <c r="TBV828" s="72"/>
      <c r="TBW828" s="72"/>
      <c r="TBX828" s="72"/>
      <c r="TBY828" s="72"/>
      <c r="TBZ828" s="72"/>
      <c r="TCA828" s="72"/>
      <c r="TCB828" s="72"/>
      <c r="TCC828" s="72"/>
      <c r="TCD828" s="72"/>
      <c r="TCE828" s="72"/>
      <c r="TCF828" s="72"/>
      <c r="TCG828" s="72"/>
      <c r="TCH828" s="72"/>
      <c r="TCI828" s="72"/>
      <c r="TCJ828" s="72"/>
      <c r="TCK828" s="72"/>
      <c r="TCL828" s="72"/>
      <c r="TCM828" s="72"/>
      <c r="TCN828" s="72"/>
      <c r="TCO828" s="72"/>
      <c r="TCP828" s="72"/>
      <c r="TCQ828" s="72"/>
      <c r="TCR828" s="72"/>
      <c r="TCS828" s="72"/>
      <c r="TCT828" s="72"/>
      <c r="TCU828" s="72"/>
      <c r="TCV828" s="72"/>
      <c r="TCW828" s="72"/>
      <c r="TCX828" s="72"/>
      <c r="TCY828" s="72"/>
      <c r="TCZ828" s="72"/>
      <c r="TDA828" s="72"/>
      <c r="TDB828" s="72"/>
      <c r="TDC828" s="72"/>
      <c r="TDD828" s="72"/>
      <c r="TDE828" s="72"/>
      <c r="TDF828" s="72"/>
      <c r="TDG828" s="72"/>
      <c r="TDH828" s="72"/>
      <c r="TDI828" s="72"/>
      <c r="TDJ828" s="72"/>
      <c r="TDK828" s="72"/>
      <c r="TDL828" s="72"/>
      <c r="TDM828" s="72"/>
      <c r="TDN828" s="72"/>
      <c r="TDO828" s="72"/>
      <c r="TDP828" s="72"/>
      <c r="TDQ828" s="72"/>
      <c r="TDR828" s="72"/>
      <c r="TDS828" s="72"/>
      <c r="TDT828" s="72"/>
      <c r="TDU828" s="72"/>
      <c r="TDV828" s="72"/>
      <c r="TDW828" s="72"/>
      <c r="TDX828" s="72"/>
      <c r="TDY828" s="72"/>
      <c r="TDZ828" s="72"/>
      <c r="TEA828" s="72"/>
      <c r="TEB828" s="72"/>
      <c r="TEC828" s="72"/>
      <c r="TED828" s="72"/>
      <c r="TEE828" s="72"/>
      <c r="TEF828" s="72"/>
      <c r="TEG828" s="72"/>
      <c r="TEH828" s="72"/>
      <c r="TEI828" s="72"/>
      <c r="TEJ828" s="72"/>
      <c r="TEK828" s="72"/>
      <c r="TEL828" s="72"/>
      <c r="TEM828" s="72"/>
      <c r="TEN828" s="72"/>
      <c r="TEO828" s="72"/>
      <c r="TEP828" s="72"/>
      <c r="TEQ828" s="72"/>
      <c r="TER828" s="72"/>
      <c r="TES828" s="72"/>
      <c r="TET828" s="72"/>
      <c r="TEU828" s="72"/>
      <c r="TEV828" s="72"/>
      <c r="TEW828" s="72"/>
      <c r="TEX828" s="72"/>
      <c r="TEY828" s="72"/>
      <c r="TEZ828" s="72"/>
      <c r="TFA828" s="72"/>
      <c r="TFB828" s="72"/>
      <c r="TFC828" s="72"/>
      <c r="TFD828" s="72"/>
      <c r="TFE828" s="72"/>
      <c r="TFF828" s="72"/>
      <c r="TFG828" s="72"/>
      <c r="TFH828" s="72"/>
      <c r="TFI828" s="72"/>
      <c r="TFJ828" s="72"/>
      <c r="TFK828" s="72"/>
      <c r="TFL828" s="72"/>
      <c r="TFM828" s="72"/>
      <c r="TFN828" s="72"/>
      <c r="TFO828" s="72"/>
      <c r="TFP828" s="72"/>
      <c r="TFQ828" s="72"/>
      <c r="TFR828" s="72"/>
      <c r="TFS828" s="72"/>
      <c r="TFT828" s="72"/>
      <c r="TFU828" s="72"/>
      <c r="TFV828" s="72"/>
      <c r="TFW828" s="72"/>
      <c r="TFX828" s="72"/>
      <c r="TFY828" s="72"/>
      <c r="TFZ828" s="72"/>
      <c r="TGA828" s="72"/>
      <c r="TGB828" s="72"/>
      <c r="TGC828" s="72"/>
      <c r="TGD828" s="72"/>
      <c r="TGE828" s="72"/>
      <c r="TGF828" s="72"/>
      <c r="TGG828" s="72"/>
      <c r="TGH828" s="72"/>
      <c r="TGI828" s="72"/>
      <c r="TGJ828" s="72"/>
      <c r="TGK828" s="72"/>
      <c r="TGL828" s="72"/>
      <c r="TGM828" s="72"/>
      <c r="TGN828" s="72"/>
      <c r="TGO828" s="72"/>
      <c r="TGP828" s="72"/>
      <c r="TGQ828" s="72"/>
      <c r="TGR828" s="72"/>
      <c r="TGS828" s="72"/>
      <c r="TGT828" s="72"/>
      <c r="TGU828" s="72"/>
      <c r="TGV828" s="72"/>
      <c r="TGW828" s="72"/>
      <c r="TGX828" s="72"/>
      <c r="TGY828" s="72"/>
      <c r="TGZ828" s="72"/>
      <c r="THA828" s="72"/>
      <c r="THB828" s="72"/>
      <c r="THC828" s="72"/>
      <c r="THD828" s="72"/>
      <c r="THE828" s="72"/>
      <c r="THF828" s="72"/>
      <c r="THG828" s="72"/>
      <c r="THH828" s="72"/>
      <c r="THI828" s="72"/>
      <c r="THJ828" s="72"/>
      <c r="THK828" s="72"/>
      <c r="THL828" s="72"/>
      <c r="THM828" s="72"/>
      <c r="THN828" s="72"/>
      <c r="THO828" s="72"/>
      <c r="THP828" s="72"/>
      <c r="THQ828" s="72"/>
      <c r="THR828" s="72"/>
      <c r="THS828" s="72"/>
      <c r="THT828" s="72"/>
      <c r="THU828" s="72"/>
      <c r="THV828" s="72"/>
      <c r="THW828" s="72"/>
      <c r="THX828" s="72"/>
      <c r="THY828" s="72"/>
      <c r="THZ828" s="72"/>
      <c r="TIA828" s="72"/>
      <c r="TIB828" s="72"/>
      <c r="TIC828" s="72"/>
      <c r="TID828" s="72"/>
      <c r="TIE828" s="72"/>
      <c r="TIF828" s="72"/>
      <c r="TIG828" s="72"/>
      <c r="TIH828" s="72"/>
      <c r="TII828" s="72"/>
      <c r="TIJ828" s="72"/>
      <c r="TIK828" s="72"/>
      <c r="TIL828" s="72"/>
      <c r="TIM828" s="72"/>
      <c r="TIN828" s="72"/>
      <c r="TIO828" s="72"/>
      <c r="TIP828" s="72"/>
      <c r="TIQ828" s="72"/>
      <c r="TIR828" s="72"/>
      <c r="TIS828" s="72"/>
      <c r="TIT828" s="72"/>
      <c r="TIU828" s="72"/>
      <c r="TIV828" s="72"/>
      <c r="TIW828" s="72"/>
      <c r="TIX828" s="72"/>
      <c r="TIY828" s="72"/>
      <c r="TIZ828" s="72"/>
      <c r="TJA828" s="72"/>
      <c r="TJB828" s="72"/>
      <c r="TJC828" s="72"/>
      <c r="TJD828" s="72"/>
      <c r="TJE828" s="72"/>
      <c r="TJF828" s="72"/>
      <c r="TJG828" s="72"/>
      <c r="TJH828" s="72"/>
      <c r="TJI828" s="72"/>
      <c r="TJJ828" s="72"/>
      <c r="TJK828" s="72"/>
      <c r="TJL828" s="72"/>
      <c r="TJM828" s="72"/>
      <c r="TJN828" s="72"/>
      <c r="TJO828" s="72"/>
      <c r="TJP828" s="72"/>
      <c r="TJQ828" s="72"/>
      <c r="TJR828" s="72"/>
      <c r="TJS828" s="72"/>
      <c r="TJT828" s="72"/>
      <c r="TJU828" s="72"/>
      <c r="TJV828" s="72"/>
      <c r="TJW828" s="72"/>
      <c r="TJX828" s="72"/>
      <c r="TJY828" s="72"/>
      <c r="TJZ828" s="72"/>
      <c r="TKA828" s="72"/>
      <c r="TKB828" s="72"/>
      <c r="TKC828" s="72"/>
      <c r="TKD828" s="72"/>
      <c r="TKE828" s="72"/>
      <c r="TKF828" s="72"/>
      <c r="TKG828" s="72"/>
      <c r="TKH828" s="72"/>
      <c r="TKI828" s="72"/>
      <c r="TKJ828" s="72"/>
      <c r="TKK828" s="72"/>
      <c r="TKL828" s="72"/>
      <c r="TKM828" s="72"/>
      <c r="TKN828" s="72"/>
      <c r="TKO828" s="72"/>
      <c r="TKP828" s="72"/>
      <c r="TKQ828" s="72"/>
      <c r="TKR828" s="72"/>
      <c r="TKS828" s="72"/>
      <c r="TKT828" s="72"/>
      <c r="TKU828" s="72"/>
      <c r="TKV828" s="72"/>
      <c r="TKW828" s="72"/>
      <c r="TKX828" s="72"/>
      <c r="TKY828" s="72"/>
      <c r="TKZ828" s="72"/>
      <c r="TLA828" s="72"/>
      <c r="TLB828" s="72"/>
      <c r="TLC828" s="72"/>
      <c r="TLD828" s="72"/>
      <c r="TLE828" s="72"/>
      <c r="TLF828" s="72"/>
      <c r="TLG828" s="72"/>
      <c r="TLH828" s="72"/>
      <c r="TLI828" s="72"/>
      <c r="TLJ828" s="72"/>
      <c r="TLK828" s="72"/>
      <c r="TLL828" s="72"/>
      <c r="TLM828" s="72"/>
      <c r="TLN828" s="72"/>
      <c r="TLO828" s="72"/>
      <c r="TLP828" s="72"/>
      <c r="TLQ828" s="72"/>
      <c r="TLR828" s="72"/>
      <c r="TLS828" s="72"/>
      <c r="TLT828" s="72"/>
      <c r="TLU828" s="72"/>
      <c r="TLV828" s="72"/>
      <c r="TLW828" s="72"/>
      <c r="TLX828" s="72"/>
      <c r="TLY828" s="72"/>
      <c r="TLZ828" s="72"/>
      <c r="TMA828" s="72"/>
      <c r="TMB828" s="72"/>
      <c r="TMC828" s="72"/>
      <c r="TMD828" s="72"/>
      <c r="TME828" s="72"/>
      <c r="TMF828" s="72"/>
      <c r="TMG828" s="72"/>
      <c r="TMH828" s="72"/>
      <c r="TMI828" s="72"/>
      <c r="TMJ828" s="72"/>
      <c r="TMK828" s="72"/>
      <c r="TML828" s="72"/>
      <c r="TMM828" s="72"/>
      <c r="TMN828" s="72"/>
      <c r="TMO828" s="72"/>
      <c r="TMP828" s="72"/>
      <c r="TMQ828" s="72"/>
      <c r="TMR828" s="72"/>
      <c r="TMS828" s="72"/>
      <c r="TMT828" s="72"/>
      <c r="TMU828" s="72"/>
      <c r="TMV828" s="72"/>
      <c r="TMW828" s="72"/>
      <c r="TMX828" s="72"/>
      <c r="TMY828" s="72"/>
      <c r="TMZ828" s="72"/>
      <c r="TNA828" s="72"/>
      <c r="TNB828" s="72"/>
      <c r="TNC828" s="72"/>
      <c r="TND828" s="72"/>
      <c r="TNE828" s="72"/>
      <c r="TNF828" s="72"/>
      <c r="TNG828" s="72"/>
      <c r="TNH828" s="72"/>
      <c r="TNI828" s="72"/>
      <c r="TNJ828" s="72"/>
      <c r="TNK828" s="72"/>
      <c r="TNL828" s="72"/>
      <c r="TNM828" s="72"/>
      <c r="TNN828" s="72"/>
      <c r="TNO828" s="72"/>
      <c r="TNP828" s="72"/>
      <c r="TNQ828" s="72"/>
      <c r="TNR828" s="72"/>
      <c r="TNS828" s="72"/>
      <c r="TNT828" s="72"/>
      <c r="TNU828" s="72"/>
      <c r="TNV828" s="72"/>
      <c r="TNW828" s="72"/>
      <c r="TNX828" s="72"/>
      <c r="TNY828" s="72"/>
      <c r="TNZ828" s="72"/>
      <c r="TOA828" s="72"/>
      <c r="TOB828" s="72"/>
      <c r="TOC828" s="72"/>
      <c r="TOD828" s="72"/>
      <c r="TOE828" s="72"/>
      <c r="TOF828" s="72"/>
      <c r="TOG828" s="72"/>
      <c r="TOH828" s="72"/>
      <c r="TOI828" s="72"/>
      <c r="TOJ828" s="72"/>
      <c r="TOK828" s="72"/>
      <c r="TOL828" s="72"/>
      <c r="TOM828" s="72"/>
      <c r="TON828" s="72"/>
      <c r="TOO828" s="72"/>
      <c r="TOP828" s="72"/>
      <c r="TOQ828" s="72"/>
      <c r="TOR828" s="72"/>
      <c r="TOS828" s="72"/>
      <c r="TOT828" s="72"/>
      <c r="TOU828" s="72"/>
      <c r="TOV828" s="72"/>
      <c r="TOW828" s="72"/>
      <c r="TOX828" s="72"/>
      <c r="TOY828" s="72"/>
      <c r="TOZ828" s="72"/>
      <c r="TPA828" s="72"/>
      <c r="TPB828" s="72"/>
      <c r="TPC828" s="72"/>
      <c r="TPD828" s="72"/>
      <c r="TPE828" s="72"/>
      <c r="TPF828" s="72"/>
      <c r="TPG828" s="72"/>
      <c r="TPH828" s="72"/>
      <c r="TPI828" s="72"/>
      <c r="TPJ828" s="72"/>
      <c r="TPK828" s="72"/>
      <c r="TPL828" s="72"/>
      <c r="TPM828" s="72"/>
      <c r="TPN828" s="72"/>
      <c r="TPO828" s="72"/>
      <c r="TPP828" s="72"/>
      <c r="TPQ828" s="72"/>
      <c r="TPR828" s="72"/>
      <c r="TPS828" s="72"/>
      <c r="TPT828" s="72"/>
      <c r="TPU828" s="72"/>
      <c r="TPV828" s="72"/>
      <c r="TPW828" s="72"/>
      <c r="TPX828" s="72"/>
      <c r="TPY828" s="72"/>
      <c r="TPZ828" s="72"/>
      <c r="TQA828" s="72"/>
      <c r="TQB828" s="72"/>
      <c r="TQC828" s="72"/>
      <c r="TQD828" s="72"/>
      <c r="TQE828" s="72"/>
      <c r="TQF828" s="72"/>
      <c r="TQG828" s="72"/>
      <c r="TQH828" s="72"/>
      <c r="TQI828" s="72"/>
      <c r="TQJ828" s="72"/>
      <c r="TQK828" s="72"/>
      <c r="TQL828" s="72"/>
      <c r="TQM828" s="72"/>
      <c r="TQN828" s="72"/>
      <c r="TQO828" s="72"/>
      <c r="TQP828" s="72"/>
      <c r="TQQ828" s="72"/>
      <c r="TQR828" s="72"/>
      <c r="TQS828" s="72"/>
      <c r="TQT828" s="72"/>
      <c r="TQU828" s="72"/>
      <c r="TQV828" s="72"/>
      <c r="TQW828" s="72"/>
      <c r="TQX828" s="72"/>
      <c r="TQY828" s="72"/>
      <c r="TQZ828" s="72"/>
      <c r="TRA828" s="72"/>
      <c r="TRB828" s="72"/>
      <c r="TRC828" s="72"/>
      <c r="TRD828" s="72"/>
      <c r="TRE828" s="72"/>
      <c r="TRF828" s="72"/>
      <c r="TRG828" s="72"/>
      <c r="TRH828" s="72"/>
      <c r="TRI828" s="72"/>
      <c r="TRJ828" s="72"/>
      <c r="TRK828" s="72"/>
      <c r="TRL828" s="72"/>
      <c r="TRM828" s="72"/>
      <c r="TRN828" s="72"/>
      <c r="TRO828" s="72"/>
      <c r="TRP828" s="72"/>
      <c r="TRQ828" s="72"/>
      <c r="TRR828" s="72"/>
      <c r="TRS828" s="72"/>
      <c r="TRT828" s="72"/>
      <c r="TRU828" s="72"/>
      <c r="TRV828" s="72"/>
      <c r="TRW828" s="72"/>
      <c r="TRX828" s="72"/>
      <c r="TRY828" s="72"/>
      <c r="TRZ828" s="72"/>
      <c r="TSA828" s="72"/>
      <c r="TSB828" s="72"/>
      <c r="TSC828" s="72"/>
      <c r="TSD828" s="72"/>
      <c r="TSE828" s="72"/>
      <c r="TSF828" s="72"/>
      <c r="TSG828" s="72"/>
      <c r="TSH828" s="72"/>
      <c r="TSI828" s="72"/>
      <c r="TSJ828" s="72"/>
      <c r="TSK828" s="72"/>
      <c r="TSL828" s="72"/>
      <c r="TSM828" s="72"/>
      <c r="TSN828" s="72"/>
      <c r="TSO828" s="72"/>
      <c r="TSP828" s="72"/>
      <c r="TSQ828" s="72"/>
      <c r="TSR828" s="72"/>
      <c r="TSS828" s="72"/>
      <c r="TST828" s="72"/>
      <c r="TSU828" s="72"/>
      <c r="TSV828" s="72"/>
      <c r="TSW828" s="72"/>
      <c r="TSX828" s="72"/>
      <c r="TSY828" s="72"/>
      <c r="TSZ828" s="72"/>
      <c r="TTA828" s="72"/>
      <c r="TTB828" s="72"/>
      <c r="TTC828" s="72"/>
      <c r="TTD828" s="72"/>
      <c r="TTE828" s="72"/>
      <c r="TTF828" s="72"/>
      <c r="TTG828" s="72"/>
      <c r="TTH828" s="72"/>
      <c r="TTI828" s="72"/>
      <c r="TTJ828" s="72"/>
      <c r="TTK828" s="72"/>
      <c r="TTL828" s="72"/>
      <c r="TTM828" s="72"/>
      <c r="TTN828" s="72"/>
      <c r="TTO828" s="72"/>
      <c r="TTP828" s="72"/>
      <c r="TTQ828" s="72"/>
      <c r="TTR828" s="72"/>
      <c r="TTS828" s="72"/>
      <c r="TTT828" s="72"/>
      <c r="TTU828" s="72"/>
      <c r="TTV828" s="72"/>
      <c r="TTW828" s="72"/>
      <c r="TTX828" s="72"/>
      <c r="TTY828" s="72"/>
      <c r="TTZ828" s="72"/>
      <c r="TUA828" s="72"/>
      <c r="TUB828" s="72"/>
      <c r="TUC828" s="72"/>
      <c r="TUD828" s="72"/>
      <c r="TUE828" s="72"/>
      <c r="TUF828" s="72"/>
      <c r="TUG828" s="72"/>
      <c r="TUH828" s="72"/>
      <c r="TUI828" s="72"/>
      <c r="TUJ828" s="72"/>
      <c r="TUK828" s="72"/>
      <c r="TUL828" s="72"/>
      <c r="TUM828" s="72"/>
      <c r="TUN828" s="72"/>
      <c r="TUO828" s="72"/>
      <c r="TUP828" s="72"/>
      <c r="TUQ828" s="72"/>
      <c r="TUR828" s="72"/>
      <c r="TUS828" s="72"/>
      <c r="TUT828" s="72"/>
      <c r="TUU828" s="72"/>
      <c r="TUV828" s="72"/>
      <c r="TUW828" s="72"/>
      <c r="TUX828" s="72"/>
      <c r="TUY828" s="72"/>
      <c r="TUZ828" s="72"/>
      <c r="TVA828" s="72"/>
      <c r="TVB828" s="72"/>
      <c r="TVC828" s="72"/>
      <c r="TVD828" s="72"/>
      <c r="TVE828" s="72"/>
      <c r="TVF828" s="72"/>
      <c r="TVG828" s="72"/>
      <c r="TVH828" s="72"/>
      <c r="TVI828" s="72"/>
      <c r="TVJ828" s="72"/>
      <c r="TVK828" s="72"/>
      <c r="TVL828" s="72"/>
      <c r="TVM828" s="72"/>
      <c r="TVN828" s="72"/>
      <c r="TVO828" s="72"/>
      <c r="TVP828" s="72"/>
      <c r="TVQ828" s="72"/>
      <c r="TVR828" s="72"/>
      <c r="TVS828" s="72"/>
      <c r="TVT828" s="72"/>
      <c r="TVU828" s="72"/>
      <c r="TVV828" s="72"/>
      <c r="TVW828" s="72"/>
      <c r="TVX828" s="72"/>
      <c r="TVY828" s="72"/>
      <c r="TVZ828" s="72"/>
      <c r="TWA828" s="72"/>
      <c r="TWB828" s="72"/>
      <c r="TWC828" s="72"/>
      <c r="TWD828" s="72"/>
      <c r="TWE828" s="72"/>
      <c r="TWF828" s="72"/>
      <c r="TWG828" s="72"/>
      <c r="TWH828" s="72"/>
      <c r="TWI828" s="72"/>
      <c r="TWJ828" s="72"/>
      <c r="TWK828" s="72"/>
      <c r="TWL828" s="72"/>
      <c r="TWM828" s="72"/>
      <c r="TWN828" s="72"/>
      <c r="TWO828" s="72"/>
      <c r="TWP828" s="72"/>
      <c r="TWQ828" s="72"/>
      <c r="TWR828" s="72"/>
      <c r="TWS828" s="72"/>
      <c r="TWT828" s="72"/>
      <c r="TWU828" s="72"/>
      <c r="TWV828" s="72"/>
      <c r="TWW828" s="72"/>
      <c r="TWX828" s="72"/>
      <c r="TWY828" s="72"/>
      <c r="TWZ828" s="72"/>
      <c r="TXA828" s="72"/>
      <c r="TXB828" s="72"/>
      <c r="TXC828" s="72"/>
      <c r="TXD828" s="72"/>
      <c r="TXE828" s="72"/>
      <c r="TXF828" s="72"/>
      <c r="TXG828" s="72"/>
      <c r="TXH828" s="72"/>
      <c r="TXI828" s="72"/>
      <c r="TXJ828" s="72"/>
      <c r="TXK828" s="72"/>
      <c r="TXL828" s="72"/>
      <c r="TXM828" s="72"/>
      <c r="TXN828" s="72"/>
      <c r="TXO828" s="72"/>
      <c r="TXP828" s="72"/>
      <c r="TXQ828" s="72"/>
      <c r="TXR828" s="72"/>
      <c r="TXS828" s="72"/>
      <c r="TXT828" s="72"/>
      <c r="TXU828" s="72"/>
      <c r="TXV828" s="72"/>
      <c r="TXW828" s="72"/>
      <c r="TXX828" s="72"/>
      <c r="TXY828" s="72"/>
      <c r="TXZ828" s="72"/>
      <c r="TYA828" s="72"/>
      <c r="TYB828" s="72"/>
      <c r="TYC828" s="72"/>
      <c r="TYD828" s="72"/>
      <c r="TYE828" s="72"/>
      <c r="TYF828" s="72"/>
      <c r="TYG828" s="72"/>
      <c r="TYH828" s="72"/>
      <c r="TYI828" s="72"/>
      <c r="TYJ828" s="72"/>
      <c r="TYK828" s="72"/>
      <c r="TYL828" s="72"/>
      <c r="TYM828" s="72"/>
      <c r="TYN828" s="72"/>
      <c r="TYO828" s="72"/>
      <c r="TYP828" s="72"/>
      <c r="TYQ828" s="72"/>
      <c r="TYR828" s="72"/>
      <c r="TYS828" s="72"/>
      <c r="TYT828" s="72"/>
      <c r="TYU828" s="72"/>
      <c r="TYV828" s="72"/>
      <c r="TYW828" s="72"/>
      <c r="TYX828" s="72"/>
      <c r="TYY828" s="72"/>
      <c r="TYZ828" s="72"/>
      <c r="TZA828" s="72"/>
      <c r="TZB828" s="72"/>
      <c r="TZC828" s="72"/>
      <c r="TZD828" s="72"/>
      <c r="TZE828" s="72"/>
      <c r="TZF828" s="72"/>
      <c r="TZG828" s="72"/>
      <c r="TZH828" s="72"/>
      <c r="TZI828" s="72"/>
      <c r="TZJ828" s="72"/>
      <c r="TZK828" s="72"/>
      <c r="TZL828" s="72"/>
      <c r="TZM828" s="72"/>
      <c r="TZN828" s="72"/>
      <c r="TZO828" s="72"/>
      <c r="TZP828" s="72"/>
      <c r="TZQ828" s="72"/>
      <c r="TZR828" s="72"/>
      <c r="TZS828" s="72"/>
      <c r="TZT828" s="72"/>
      <c r="TZU828" s="72"/>
      <c r="TZV828" s="72"/>
      <c r="TZW828" s="72"/>
      <c r="TZX828" s="72"/>
      <c r="TZY828" s="72"/>
      <c r="TZZ828" s="72"/>
      <c r="UAA828" s="72"/>
      <c r="UAB828" s="72"/>
      <c r="UAC828" s="72"/>
      <c r="UAD828" s="72"/>
      <c r="UAE828" s="72"/>
      <c r="UAF828" s="72"/>
      <c r="UAG828" s="72"/>
      <c r="UAH828" s="72"/>
      <c r="UAI828" s="72"/>
      <c r="UAJ828" s="72"/>
      <c r="UAK828" s="72"/>
      <c r="UAL828" s="72"/>
      <c r="UAM828" s="72"/>
      <c r="UAN828" s="72"/>
      <c r="UAO828" s="72"/>
      <c r="UAP828" s="72"/>
      <c r="UAQ828" s="72"/>
      <c r="UAR828" s="72"/>
      <c r="UAS828" s="72"/>
      <c r="UAT828" s="72"/>
      <c r="UAU828" s="72"/>
      <c r="UAV828" s="72"/>
      <c r="UAW828" s="72"/>
      <c r="UAX828" s="72"/>
      <c r="UAY828" s="72"/>
      <c r="UAZ828" s="72"/>
      <c r="UBA828" s="72"/>
      <c r="UBB828" s="72"/>
      <c r="UBC828" s="72"/>
      <c r="UBD828" s="72"/>
      <c r="UBE828" s="72"/>
      <c r="UBF828" s="72"/>
      <c r="UBG828" s="72"/>
      <c r="UBH828" s="72"/>
      <c r="UBI828" s="72"/>
      <c r="UBJ828" s="72"/>
      <c r="UBK828" s="72"/>
      <c r="UBL828" s="72"/>
      <c r="UBM828" s="72"/>
      <c r="UBN828" s="72"/>
      <c r="UBO828" s="72"/>
      <c r="UBP828" s="72"/>
      <c r="UBQ828" s="72"/>
      <c r="UBR828" s="72"/>
      <c r="UBS828" s="72"/>
      <c r="UBT828" s="72"/>
      <c r="UBU828" s="72"/>
      <c r="UBV828" s="72"/>
      <c r="UBW828" s="72"/>
      <c r="UBX828" s="72"/>
      <c r="UBY828" s="72"/>
      <c r="UBZ828" s="72"/>
      <c r="UCA828" s="72"/>
      <c r="UCB828" s="72"/>
      <c r="UCC828" s="72"/>
      <c r="UCD828" s="72"/>
      <c r="UCE828" s="72"/>
      <c r="UCF828" s="72"/>
      <c r="UCG828" s="72"/>
      <c r="UCH828" s="72"/>
      <c r="UCI828" s="72"/>
      <c r="UCJ828" s="72"/>
      <c r="UCK828" s="72"/>
      <c r="UCL828" s="72"/>
      <c r="UCM828" s="72"/>
      <c r="UCN828" s="72"/>
      <c r="UCO828" s="72"/>
      <c r="UCP828" s="72"/>
      <c r="UCQ828" s="72"/>
      <c r="UCR828" s="72"/>
      <c r="UCS828" s="72"/>
      <c r="UCT828" s="72"/>
      <c r="UCU828" s="72"/>
      <c r="UCV828" s="72"/>
      <c r="UCW828" s="72"/>
      <c r="UCX828" s="72"/>
      <c r="UCY828" s="72"/>
      <c r="UCZ828" s="72"/>
      <c r="UDA828" s="72"/>
      <c r="UDB828" s="72"/>
      <c r="UDC828" s="72"/>
      <c r="UDD828" s="72"/>
      <c r="UDE828" s="72"/>
      <c r="UDF828" s="72"/>
      <c r="UDG828" s="72"/>
      <c r="UDH828" s="72"/>
      <c r="UDI828" s="72"/>
      <c r="UDJ828" s="72"/>
      <c r="UDK828" s="72"/>
      <c r="UDL828" s="72"/>
      <c r="UDM828" s="72"/>
      <c r="UDN828" s="72"/>
      <c r="UDO828" s="72"/>
      <c r="UDP828" s="72"/>
      <c r="UDQ828" s="72"/>
      <c r="UDR828" s="72"/>
      <c r="UDS828" s="72"/>
      <c r="UDT828" s="72"/>
      <c r="UDU828" s="72"/>
      <c r="UDV828" s="72"/>
      <c r="UDW828" s="72"/>
      <c r="UDX828" s="72"/>
      <c r="UDY828" s="72"/>
      <c r="UDZ828" s="72"/>
      <c r="UEA828" s="72"/>
      <c r="UEB828" s="72"/>
      <c r="UEC828" s="72"/>
      <c r="UED828" s="72"/>
      <c r="UEE828" s="72"/>
      <c r="UEF828" s="72"/>
      <c r="UEG828" s="72"/>
      <c r="UEH828" s="72"/>
      <c r="UEI828" s="72"/>
      <c r="UEJ828" s="72"/>
      <c r="UEK828" s="72"/>
      <c r="UEL828" s="72"/>
      <c r="UEM828" s="72"/>
      <c r="UEN828" s="72"/>
      <c r="UEO828" s="72"/>
      <c r="UEP828" s="72"/>
      <c r="UEQ828" s="72"/>
      <c r="UER828" s="72"/>
      <c r="UES828" s="72"/>
      <c r="UET828" s="72"/>
      <c r="UEU828" s="72"/>
      <c r="UEV828" s="72"/>
      <c r="UEW828" s="72"/>
      <c r="UEX828" s="72"/>
      <c r="UEY828" s="72"/>
      <c r="UEZ828" s="72"/>
      <c r="UFA828" s="72"/>
      <c r="UFB828" s="72"/>
      <c r="UFC828" s="72"/>
      <c r="UFD828" s="72"/>
      <c r="UFE828" s="72"/>
      <c r="UFF828" s="72"/>
      <c r="UFG828" s="72"/>
      <c r="UFH828" s="72"/>
      <c r="UFI828" s="72"/>
      <c r="UFJ828" s="72"/>
      <c r="UFK828" s="72"/>
      <c r="UFL828" s="72"/>
      <c r="UFM828" s="72"/>
      <c r="UFN828" s="72"/>
      <c r="UFO828" s="72"/>
      <c r="UFP828" s="72"/>
      <c r="UFQ828" s="72"/>
      <c r="UFR828" s="72"/>
      <c r="UFS828" s="72"/>
      <c r="UFT828" s="72"/>
      <c r="UFU828" s="72"/>
      <c r="UFV828" s="72"/>
      <c r="UFW828" s="72"/>
      <c r="UFX828" s="72"/>
      <c r="UFY828" s="72"/>
      <c r="UFZ828" s="72"/>
      <c r="UGA828" s="72"/>
      <c r="UGB828" s="72"/>
      <c r="UGC828" s="72"/>
      <c r="UGD828" s="72"/>
      <c r="UGE828" s="72"/>
      <c r="UGF828" s="72"/>
      <c r="UGG828" s="72"/>
      <c r="UGH828" s="72"/>
      <c r="UGI828" s="72"/>
      <c r="UGJ828" s="72"/>
      <c r="UGK828" s="72"/>
      <c r="UGL828" s="72"/>
      <c r="UGM828" s="72"/>
      <c r="UGN828" s="72"/>
      <c r="UGO828" s="72"/>
      <c r="UGP828" s="72"/>
      <c r="UGQ828" s="72"/>
      <c r="UGR828" s="72"/>
      <c r="UGS828" s="72"/>
      <c r="UGT828" s="72"/>
      <c r="UGU828" s="72"/>
      <c r="UGV828" s="72"/>
      <c r="UGW828" s="72"/>
      <c r="UGX828" s="72"/>
      <c r="UGY828" s="72"/>
      <c r="UGZ828" s="72"/>
      <c r="UHA828" s="72"/>
      <c r="UHB828" s="72"/>
      <c r="UHC828" s="72"/>
      <c r="UHD828" s="72"/>
      <c r="UHE828" s="72"/>
      <c r="UHF828" s="72"/>
      <c r="UHG828" s="72"/>
      <c r="UHH828" s="72"/>
      <c r="UHI828" s="72"/>
      <c r="UHJ828" s="72"/>
      <c r="UHK828" s="72"/>
      <c r="UHL828" s="72"/>
      <c r="UHM828" s="72"/>
      <c r="UHN828" s="72"/>
      <c r="UHO828" s="72"/>
      <c r="UHP828" s="72"/>
      <c r="UHQ828" s="72"/>
      <c r="UHR828" s="72"/>
      <c r="UHS828" s="72"/>
      <c r="UHT828" s="72"/>
      <c r="UHU828" s="72"/>
      <c r="UHV828" s="72"/>
      <c r="UHW828" s="72"/>
      <c r="UHX828" s="72"/>
      <c r="UHY828" s="72"/>
      <c r="UHZ828" s="72"/>
      <c r="UIA828" s="72"/>
      <c r="UIB828" s="72"/>
      <c r="UIC828" s="72"/>
      <c r="UID828" s="72"/>
      <c r="UIE828" s="72"/>
      <c r="UIF828" s="72"/>
      <c r="UIG828" s="72"/>
      <c r="UIH828" s="72"/>
      <c r="UII828" s="72"/>
      <c r="UIJ828" s="72"/>
      <c r="UIK828" s="72"/>
      <c r="UIL828" s="72"/>
      <c r="UIM828" s="72"/>
      <c r="UIN828" s="72"/>
      <c r="UIO828" s="72"/>
      <c r="UIP828" s="72"/>
      <c r="UIQ828" s="72"/>
      <c r="UIR828" s="72"/>
      <c r="UIS828" s="72"/>
      <c r="UIT828" s="72"/>
      <c r="UIU828" s="72"/>
      <c r="UIV828" s="72"/>
      <c r="UIW828" s="72"/>
      <c r="UIX828" s="72"/>
      <c r="UIY828" s="72"/>
      <c r="UIZ828" s="72"/>
      <c r="UJA828" s="72"/>
      <c r="UJB828" s="72"/>
      <c r="UJC828" s="72"/>
      <c r="UJD828" s="72"/>
      <c r="UJE828" s="72"/>
      <c r="UJF828" s="72"/>
      <c r="UJG828" s="72"/>
      <c r="UJH828" s="72"/>
      <c r="UJI828" s="72"/>
      <c r="UJJ828" s="72"/>
      <c r="UJK828" s="72"/>
      <c r="UJL828" s="72"/>
      <c r="UJM828" s="72"/>
      <c r="UJN828" s="72"/>
      <c r="UJO828" s="72"/>
      <c r="UJP828" s="72"/>
      <c r="UJQ828" s="72"/>
      <c r="UJR828" s="72"/>
      <c r="UJS828" s="72"/>
      <c r="UJT828" s="72"/>
      <c r="UJU828" s="72"/>
      <c r="UJV828" s="72"/>
      <c r="UJW828" s="72"/>
      <c r="UJX828" s="72"/>
      <c r="UJY828" s="72"/>
      <c r="UJZ828" s="72"/>
      <c r="UKA828" s="72"/>
      <c r="UKB828" s="72"/>
      <c r="UKC828" s="72"/>
      <c r="UKD828" s="72"/>
      <c r="UKE828" s="72"/>
      <c r="UKF828" s="72"/>
      <c r="UKG828" s="72"/>
      <c r="UKH828" s="72"/>
      <c r="UKI828" s="72"/>
      <c r="UKJ828" s="72"/>
      <c r="UKK828" s="72"/>
      <c r="UKL828" s="72"/>
      <c r="UKM828" s="72"/>
      <c r="UKN828" s="72"/>
      <c r="UKO828" s="72"/>
      <c r="UKP828" s="72"/>
      <c r="UKQ828" s="72"/>
      <c r="UKR828" s="72"/>
      <c r="UKS828" s="72"/>
      <c r="UKT828" s="72"/>
      <c r="UKU828" s="72"/>
      <c r="UKV828" s="72"/>
      <c r="UKW828" s="72"/>
      <c r="UKX828" s="72"/>
      <c r="UKY828" s="72"/>
      <c r="UKZ828" s="72"/>
      <c r="ULA828" s="72"/>
      <c r="ULB828" s="72"/>
      <c r="ULC828" s="72"/>
      <c r="ULD828" s="72"/>
      <c r="ULE828" s="72"/>
      <c r="ULF828" s="72"/>
      <c r="ULG828" s="72"/>
      <c r="ULH828" s="72"/>
      <c r="ULI828" s="72"/>
      <c r="ULJ828" s="72"/>
      <c r="ULK828" s="72"/>
      <c r="ULL828" s="72"/>
      <c r="ULM828" s="72"/>
      <c r="ULN828" s="72"/>
      <c r="ULO828" s="72"/>
      <c r="ULP828" s="72"/>
      <c r="ULQ828" s="72"/>
      <c r="ULR828" s="72"/>
      <c r="ULS828" s="72"/>
      <c r="ULT828" s="72"/>
      <c r="ULU828" s="72"/>
      <c r="ULV828" s="72"/>
      <c r="ULW828" s="72"/>
      <c r="ULX828" s="72"/>
      <c r="ULY828" s="72"/>
      <c r="ULZ828" s="72"/>
      <c r="UMA828" s="72"/>
      <c r="UMB828" s="72"/>
      <c r="UMC828" s="72"/>
      <c r="UMD828" s="72"/>
      <c r="UME828" s="72"/>
      <c r="UMF828" s="72"/>
      <c r="UMG828" s="72"/>
      <c r="UMH828" s="72"/>
      <c r="UMI828" s="72"/>
      <c r="UMJ828" s="72"/>
      <c r="UMK828" s="72"/>
      <c r="UML828" s="72"/>
      <c r="UMM828" s="72"/>
      <c r="UMN828" s="72"/>
      <c r="UMO828" s="72"/>
      <c r="UMP828" s="72"/>
      <c r="UMQ828" s="72"/>
      <c r="UMR828" s="72"/>
      <c r="UMS828" s="72"/>
      <c r="UMT828" s="72"/>
      <c r="UMU828" s="72"/>
      <c r="UMV828" s="72"/>
      <c r="UMW828" s="72"/>
      <c r="UMX828" s="72"/>
      <c r="UMY828" s="72"/>
      <c r="UMZ828" s="72"/>
      <c r="UNA828" s="72"/>
      <c r="UNB828" s="72"/>
      <c r="UNC828" s="72"/>
      <c r="UND828" s="72"/>
      <c r="UNE828" s="72"/>
      <c r="UNF828" s="72"/>
      <c r="UNG828" s="72"/>
      <c r="UNH828" s="72"/>
      <c r="UNI828" s="72"/>
      <c r="UNJ828" s="72"/>
      <c r="UNK828" s="72"/>
      <c r="UNL828" s="72"/>
      <c r="UNM828" s="72"/>
      <c r="UNN828" s="72"/>
      <c r="UNO828" s="72"/>
      <c r="UNP828" s="72"/>
      <c r="UNQ828" s="72"/>
      <c r="UNR828" s="72"/>
      <c r="UNS828" s="72"/>
      <c r="UNT828" s="72"/>
      <c r="UNU828" s="72"/>
      <c r="UNV828" s="72"/>
      <c r="UNW828" s="72"/>
      <c r="UNX828" s="72"/>
      <c r="UNY828" s="72"/>
      <c r="UNZ828" s="72"/>
      <c r="UOA828" s="72"/>
      <c r="UOB828" s="72"/>
      <c r="UOC828" s="72"/>
      <c r="UOD828" s="72"/>
      <c r="UOE828" s="72"/>
      <c r="UOF828" s="72"/>
      <c r="UOG828" s="72"/>
      <c r="UOH828" s="72"/>
      <c r="UOI828" s="72"/>
      <c r="UOJ828" s="72"/>
      <c r="UOK828" s="72"/>
      <c r="UOL828" s="72"/>
      <c r="UOM828" s="72"/>
      <c r="UON828" s="72"/>
      <c r="UOO828" s="72"/>
      <c r="UOP828" s="72"/>
      <c r="UOQ828" s="72"/>
      <c r="UOR828" s="72"/>
      <c r="UOS828" s="72"/>
      <c r="UOT828" s="72"/>
      <c r="UOU828" s="72"/>
      <c r="UOV828" s="72"/>
      <c r="UOW828" s="72"/>
      <c r="UOX828" s="72"/>
      <c r="UOY828" s="72"/>
      <c r="UOZ828" s="72"/>
      <c r="UPA828" s="72"/>
      <c r="UPB828" s="72"/>
      <c r="UPC828" s="72"/>
      <c r="UPD828" s="72"/>
      <c r="UPE828" s="72"/>
      <c r="UPF828" s="72"/>
      <c r="UPG828" s="72"/>
      <c r="UPH828" s="72"/>
      <c r="UPI828" s="72"/>
      <c r="UPJ828" s="72"/>
      <c r="UPK828" s="72"/>
      <c r="UPL828" s="72"/>
      <c r="UPM828" s="72"/>
      <c r="UPN828" s="72"/>
      <c r="UPO828" s="72"/>
      <c r="UPP828" s="72"/>
      <c r="UPQ828" s="72"/>
      <c r="UPR828" s="72"/>
      <c r="UPS828" s="72"/>
      <c r="UPT828" s="72"/>
      <c r="UPU828" s="72"/>
      <c r="UPV828" s="72"/>
      <c r="UPW828" s="72"/>
      <c r="UPX828" s="72"/>
      <c r="UPY828" s="72"/>
      <c r="UPZ828" s="72"/>
      <c r="UQA828" s="72"/>
      <c r="UQB828" s="72"/>
      <c r="UQC828" s="72"/>
      <c r="UQD828" s="72"/>
      <c r="UQE828" s="72"/>
      <c r="UQF828" s="72"/>
      <c r="UQG828" s="72"/>
      <c r="UQH828" s="72"/>
      <c r="UQI828" s="72"/>
      <c r="UQJ828" s="72"/>
      <c r="UQK828" s="72"/>
      <c r="UQL828" s="72"/>
      <c r="UQM828" s="72"/>
      <c r="UQN828" s="72"/>
      <c r="UQO828" s="72"/>
      <c r="UQP828" s="72"/>
      <c r="UQQ828" s="72"/>
      <c r="UQR828" s="72"/>
      <c r="UQS828" s="72"/>
      <c r="UQT828" s="72"/>
      <c r="UQU828" s="72"/>
      <c r="UQV828" s="72"/>
      <c r="UQW828" s="72"/>
      <c r="UQX828" s="72"/>
      <c r="UQY828" s="72"/>
      <c r="UQZ828" s="72"/>
      <c r="URA828" s="72"/>
      <c r="URB828" s="72"/>
      <c r="URC828" s="72"/>
      <c r="URD828" s="72"/>
      <c r="URE828" s="72"/>
      <c r="URF828" s="72"/>
      <c r="URG828" s="72"/>
      <c r="URH828" s="72"/>
      <c r="URI828" s="72"/>
      <c r="URJ828" s="72"/>
      <c r="URK828" s="72"/>
      <c r="URL828" s="72"/>
      <c r="URM828" s="72"/>
      <c r="URN828" s="72"/>
      <c r="URO828" s="72"/>
      <c r="URP828" s="72"/>
      <c r="URQ828" s="72"/>
      <c r="URR828" s="72"/>
      <c r="URS828" s="72"/>
      <c r="URT828" s="72"/>
      <c r="URU828" s="72"/>
      <c r="URV828" s="72"/>
      <c r="URW828" s="72"/>
      <c r="URX828" s="72"/>
      <c r="URY828" s="72"/>
      <c r="URZ828" s="72"/>
      <c r="USA828" s="72"/>
      <c r="USB828" s="72"/>
      <c r="USC828" s="72"/>
      <c r="USD828" s="72"/>
      <c r="USE828" s="72"/>
      <c r="USF828" s="72"/>
      <c r="USG828" s="72"/>
      <c r="USH828" s="72"/>
      <c r="USI828" s="72"/>
      <c r="USJ828" s="72"/>
      <c r="USK828" s="72"/>
      <c r="USL828" s="72"/>
      <c r="USM828" s="72"/>
      <c r="USN828" s="72"/>
      <c r="USO828" s="72"/>
      <c r="USP828" s="72"/>
      <c r="USQ828" s="72"/>
      <c r="USR828" s="72"/>
      <c r="USS828" s="72"/>
      <c r="UST828" s="72"/>
      <c r="USU828" s="72"/>
      <c r="USV828" s="72"/>
      <c r="USW828" s="72"/>
      <c r="USX828" s="72"/>
      <c r="USY828" s="72"/>
      <c r="USZ828" s="72"/>
      <c r="UTA828" s="72"/>
      <c r="UTB828" s="72"/>
      <c r="UTC828" s="72"/>
      <c r="UTD828" s="72"/>
      <c r="UTE828" s="72"/>
      <c r="UTF828" s="72"/>
      <c r="UTG828" s="72"/>
      <c r="UTH828" s="72"/>
      <c r="UTI828" s="72"/>
      <c r="UTJ828" s="72"/>
      <c r="UTK828" s="72"/>
      <c r="UTL828" s="72"/>
      <c r="UTM828" s="72"/>
      <c r="UTN828" s="72"/>
      <c r="UTO828" s="72"/>
      <c r="UTP828" s="72"/>
      <c r="UTQ828" s="72"/>
      <c r="UTR828" s="72"/>
      <c r="UTS828" s="72"/>
      <c r="UTT828" s="72"/>
      <c r="UTU828" s="72"/>
      <c r="UTV828" s="72"/>
      <c r="UTW828" s="72"/>
      <c r="UTX828" s="72"/>
      <c r="UTY828" s="72"/>
      <c r="UTZ828" s="72"/>
      <c r="UUA828" s="72"/>
      <c r="UUB828" s="72"/>
      <c r="UUC828" s="72"/>
      <c r="UUD828" s="72"/>
      <c r="UUE828" s="72"/>
      <c r="UUF828" s="72"/>
      <c r="UUG828" s="72"/>
      <c r="UUH828" s="72"/>
      <c r="UUI828" s="72"/>
      <c r="UUJ828" s="72"/>
      <c r="UUK828" s="72"/>
      <c r="UUL828" s="72"/>
      <c r="UUM828" s="72"/>
      <c r="UUN828" s="72"/>
      <c r="UUO828" s="72"/>
      <c r="UUP828" s="72"/>
      <c r="UUQ828" s="72"/>
      <c r="UUR828" s="72"/>
      <c r="UUS828" s="72"/>
      <c r="UUT828" s="72"/>
      <c r="UUU828" s="72"/>
      <c r="UUV828" s="72"/>
      <c r="UUW828" s="72"/>
      <c r="UUX828" s="72"/>
      <c r="UUY828" s="72"/>
      <c r="UUZ828" s="72"/>
      <c r="UVA828" s="72"/>
      <c r="UVB828" s="72"/>
      <c r="UVC828" s="72"/>
      <c r="UVD828" s="72"/>
      <c r="UVE828" s="72"/>
      <c r="UVF828" s="72"/>
      <c r="UVG828" s="72"/>
      <c r="UVH828" s="72"/>
      <c r="UVI828" s="72"/>
      <c r="UVJ828" s="72"/>
      <c r="UVK828" s="72"/>
      <c r="UVL828" s="72"/>
      <c r="UVM828" s="72"/>
      <c r="UVN828" s="72"/>
      <c r="UVO828" s="72"/>
      <c r="UVP828" s="72"/>
      <c r="UVQ828" s="72"/>
      <c r="UVR828" s="72"/>
      <c r="UVS828" s="72"/>
      <c r="UVT828" s="72"/>
      <c r="UVU828" s="72"/>
      <c r="UVV828" s="72"/>
      <c r="UVW828" s="72"/>
      <c r="UVX828" s="72"/>
      <c r="UVY828" s="72"/>
      <c r="UVZ828" s="72"/>
      <c r="UWA828" s="72"/>
      <c r="UWB828" s="72"/>
      <c r="UWC828" s="72"/>
      <c r="UWD828" s="72"/>
      <c r="UWE828" s="72"/>
      <c r="UWF828" s="72"/>
      <c r="UWG828" s="72"/>
      <c r="UWH828" s="72"/>
      <c r="UWI828" s="72"/>
      <c r="UWJ828" s="72"/>
      <c r="UWK828" s="72"/>
      <c r="UWL828" s="72"/>
      <c r="UWM828" s="72"/>
      <c r="UWN828" s="72"/>
      <c r="UWO828" s="72"/>
      <c r="UWP828" s="72"/>
      <c r="UWQ828" s="72"/>
      <c r="UWR828" s="72"/>
      <c r="UWS828" s="72"/>
      <c r="UWT828" s="72"/>
      <c r="UWU828" s="72"/>
      <c r="UWV828" s="72"/>
      <c r="UWW828" s="72"/>
      <c r="UWX828" s="72"/>
      <c r="UWY828" s="72"/>
      <c r="UWZ828" s="72"/>
      <c r="UXA828" s="72"/>
      <c r="UXB828" s="72"/>
      <c r="UXC828" s="72"/>
      <c r="UXD828" s="72"/>
      <c r="UXE828" s="72"/>
      <c r="UXF828" s="72"/>
      <c r="UXG828" s="72"/>
      <c r="UXH828" s="72"/>
      <c r="UXI828" s="72"/>
      <c r="UXJ828" s="72"/>
      <c r="UXK828" s="72"/>
      <c r="UXL828" s="72"/>
      <c r="UXM828" s="72"/>
      <c r="UXN828" s="72"/>
      <c r="UXO828" s="72"/>
      <c r="UXP828" s="72"/>
      <c r="UXQ828" s="72"/>
      <c r="UXR828" s="72"/>
      <c r="UXS828" s="72"/>
      <c r="UXT828" s="72"/>
      <c r="UXU828" s="72"/>
      <c r="UXV828" s="72"/>
      <c r="UXW828" s="72"/>
      <c r="UXX828" s="72"/>
      <c r="UXY828" s="72"/>
      <c r="UXZ828" s="72"/>
      <c r="UYA828" s="72"/>
      <c r="UYB828" s="72"/>
      <c r="UYC828" s="72"/>
      <c r="UYD828" s="72"/>
      <c r="UYE828" s="72"/>
      <c r="UYF828" s="72"/>
      <c r="UYG828" s="72"/>
      <c r="UYH828" s="72"/>
      <c r="UYI828" s="72"/>
      <c r="UYJ828" s="72"/>
      <c r="UYK828" s="72"/>
      <c r="UYL828" s="72"/>
      <c r="UYM828" s="72"/>
      <c r="UYN828" s="72"/>
      <c r="UYO828" s="72"/>
      <c r="UYP828" s="72"/>
      <c r="UYQ828" s="72"/>
      <c r="UYR828" s="72"/>
      <c r="UYS828" s="72"/>
      <c r="UYT828" s="72"/>
      <c r="UYU828" s="72"/>
      <c r="UYV828" s="72"/>
      <c r="UYW828" s="72"/>
      <c r="UYX828" s="72"/>
      <c r="UYY828" s="72"/>
      <c r="UYZ828" s="72"/>
      <c r="UZA828" s="72"/>
      <c r="UZB828" s="72"/>
      <c r="UZC828" s="72"/>
      <c r="UZD828" s="72"/>
      <c r="UZE828" s="72"/>
      <c r="UZF828" s="72"/>
      <c r="UZG828" s="72"/>
      <c r="UZH828" s="72"/>
      <c r="UZI828" s="72"/>
      <c r="UZJ828" s="72"/>
      <c r="UZK828" s="72"/>
      <c r="UZL828" s="72"/>
      <c r="UZM828" s="72"/>
      <c r="UZN828" s="72"/>
      <c r="UZO828" s="72"/>
      <c r="UZP828" s="72"/>
      <c r="UZQ828" s="72"/>
      <c r="UZR828" s="72"/>
      <c r="UZS828" s="72"/>
      <c r="UZT828" s="72"/>
      <c r="UZU828" s="72"/>
      <c r="UZV828" s="72"/>
      <c r="UZW828" s="72"/>
      <c r="UZX828" s="72"/>
      <c r="UZY828" s="72"/>
      <c r="UZZ828" s="72"/>
      <c r="VAA828" s="72"/>
      <c r="VAB828" s="72"/>
      <c r="VAC828" s="72"/>
      <c r="VAD828" s="72"/>
      <c r="VAE828" s="72"/>
      <c r="VAF828" s="72"/>
      <c r="VAG828" s="72"/>
      <c r="VAH828" s="72"/>
      <c r="VAI828" s="72"/>
      <c r="VAJ828" s="72"/>
      <c r="VAK828" s="72"/>
      <c r="VAL828" s="72"/>
      <c r="VAM828" s="72"/>
      <c r="VAN828" s="72"/>
      <c r="VAO828" s="72"/>
      <c r="VAP828" s="72"/>
      <c r="VAQ828" s="72"/>
      <c r="VAR828" s="72"/>
      <c r="VAS828" s="72"/>
      <c r="VAT828" s="72"/>
      <c r="VAU828" s="72"/>
      <c r="VAV828" s="72"/>
      <c r="VAW828" s="72"/>
      <c r="VAX828" s="72"/>
      <c r="VAY828" s="72"/>
      <c r="VAZ828" s="72"/>
      <c r="VBA828" s="72"/>
      <c r="VBB828" s="72"/>
      <c r="VBC828" s="72"/>
      <c r="VBD828" s="72"/>
      <c r="VBE828" s="72"/>
      <c r="VBF828" s="72"/>
      <c r="VBG828" s="72"/>
      <c r="VBH828" s="72"/>
      <c r="VBI828" s="72"/>
      <c r="VBJ828" s="72"/>
      <c r="VBK828" s="72"/>
      <c r="VBL828" s="72"/>
      <c r="VBM828" s="72"/>
      <c r="VBN828" s="72"/>
      <c r="VBO828" s="72"/>
      <c r="VBP828" s="72"/>
      <c r="VBQ828" s="72"/>
      <c r="VBR828" s="72"/>
      <c r="VBS828" s="72"/>
      <c r="VBT828" s="72"/>
      <c r="VBU828" s="72"/>
      <c r="VBV828" s="72"/>
      <c r="VBW828" s="72"/>
      <c r="VBX828" s="72"/>
      <c r="VBY828" s="72"/>
      <c r="VBZ828" s="72"/>
      <c r="VCA828" s="72"/>
      <c r="VCB828" s="72"/>
      <c r="VCC828" s="72"/>
      <c r="VCD828" s="72"/>
      <c r="VCE828" s="72"/>
      <c r="VCF828" s="72"/>
      <c r="VCG828" s="72"/>
      <c r="VCH828" s="72"/>
      <c r="VCI828" s="72"/>
      <c r="VCJ828" s="72"/>
      <c r="VCK828" s="72"/>
      <c r="VCL828" s="72"/>
      <c r="VCM828" s="72"/>
      <c r="VCN828" s="72"/>
      <c r="VCO828" s="72"/>
      <c r="VCP828" s="72"/>
      <c r="VCQ828" s="72"/>
      <c r="VCR828" s="72"/>
      <c r="VCS828" s="72"/>
      <c r="VCT828" s="72"/>
      <c r="VCU828" s="72"/>
      <c r="VCV828" s="72"/>
      <c r="VCW828" s="72"/>
      <c r="VCX828" s="72"/>
      <c r="VCY828" s="72"/>
      <c r="VCZ828" s="72"/>
      <c r="VDA828" s="72"/>
      <c r="VDB828" s="72"/>
      <c r="VDC828" s="72"/>
      <c r="VDD828" s="72"/>
      <c r="VDE828" s="72"/>
      <c r="VDF828" s="72"/>
      <c r="VDG828" s="72"/>
      <c r="VDH828" s="72"/>
      <c r="VDI828" s="72"/>
      <c r="VDJ828" s="72"/>
      <c r="VDK828" s="72"/>
      <c r="VDL828" s="72"/>
      <c r="VDM828" s="72"/>
      <c r="VDN828" s="72"/>
      <c r="VDO828" s="72"/>
      <c r="VDP828" s="72"/>
      <c r="VDQ828" s="72"/>
      <c r="VDR828" s="72"/>
      <c r="VDS828" s="72"/>
      <c r="VDT828" s="72"/>
      <c r="VDU828" s="72"/>
      <c r="VDV828" s="72"/>
      <c r="VDW828" s="72"/>
      <c r="VDX828" s="72"/>
      <c r="VDY828" s="72"/>
      <c r="VDZ828" s="72"/>
      <c r="VEA828" s="72"/>
      <c r="VEB828" s="72"/>
      <c r="VEC828" s="72"/>
      <c r="VED828" s="72"/>
      <c r="VEE828" s="72"/>
      <c r="VEF828" s="72"/>
      <c r="VEG828" s="72"/>
      <c r="VEH828" s="72"/>
      <c r="VEI828" s="72"/>
      <c r="VEJ828" s="72"/>
      <c r="VEK828" s="72"/>
      <c r="VEL828" s="72"/>
      <c r="VEM828" s="72"/>
      <c r="VEN828" s="72"/>
      <c r="VEO828" s="72"/>
      <c r="VEP828" s="72"/>
      <c r="VEQ828" s="72"/>
      <c r="VER828" s="72"/>
      <c r="VES828" s="72"/>
      <c r="VET828" s="72"/>
      <c r="VEU828" s="72"/>
      <c r="VEV828" s="72"/>
      <c r="VEW828" s="72"/>
      <c r="VEX828" s="72"/>
      <c r="VEY828" s="72"/>
      <c r="VEZ828" s="72"/>
      <c r="VFA828" s="72"/>
      <c r="VFB828" s="72"/>
      <c r="VFC828" s="72"/>
      <c r="VFD828" s="72"/>
      <c r="VFE828" s="72"/>
      <c r="VFF828" s="72"/>
      <c r="VFG828" s="72"/>
      <c r="VFH828" s="72"/>
      <c r="VFI828" s="72"/>
      <c r="VFJ828" s="72"/>
      <c r="VFK828" s="72"/>
      <c r="VFL828" s="72"/>
      <c r="VFM828" s="72"/>
      <c r="VFN828" s="72"/>
      <c r="VFO828" s="72"/>
      <c r="VFP828" s="72"/>
      <c r="VFQ828" s="72"/>
      <c r="VFR828" s="72"/>
      <c r="VFS828" s="72"/>
      <c r="VFT828" s="72"/>
      <c r="VFU828" s="72"/>
      <c r="VFV828" s="72"/>
      <c r="VFW828" s="72"/>
      <c r="VFX828" s="72"/>
      <c r="VFY828" s="72"/>
      <c r="VFZ828" s="72"/>
      <c r="VGA828" s="72"/>
      <c r="VGB828" s="72"/>
      <c r="VGC828" s="72"/>
      <c r="VGD828" s="72"/>
      <c r="VGE828" s="72"/>
      <c r="VGF828" s="72"/>
      <c r="VGG828" s="72"/>
      <c r="VGH828" s="72"/>
      <c r="VGI828" s="72"/>
      <c r="VGJ828" s="72"/>
      <c r="VGK828" s="72"/>
      <c r="VGL828" s="72"/>
      <c r="VGM828" s="72"/>
      <c r="VGN828" s="72"/>
      <c r="VGO828" s="72"/>
      <c r="VGP828" s="72"/>
      <c r="VGQ828" s="72"/>
      <c r="VGR828" s="72"/>
      <c r="VGS828" s="72"/>
      <c r="VGT828" s="72"/>
      <c r="VGU828" s="72"/>
      <c r="VGV828" s="72"/>
      <c r="VGW828" s="72"/>
      <c r="VGX828" s="72"/>
      <c r="VGY828" s="72"/>
      <c r="VGZ828" s="72"/>
      <c r="VHA828" s="72"/>
      <c r="VHB828" s="72"/>
      <c r="VHC828" s="72"/>
      <c r="VHD828" s="72"/>
      <c r="VHE828" s="72"/>
      <c r="VHF828" s="72"/>
      <c r="VHG828" s="72"/>
      <c r="VHH828" s="72"/>
      <c r="VHI828" s="72"/>
      <c r="VHJ828" s="72"/>
      <c r="VHK828" s="72"/>
      <c r="VHL828" s="72"/>
      <c r="VHM828" s="72"/>
      <c r="VHN828" s="72"/>
      <c r="VHO828" s="72"/>
      <c r="VHP828" s="72"/>
      <c r="VHQ828" s="72"/>
      <c r="VHR828" s="72"/>
      <c r="VHS828" s="72"/>
      <c r="VHT828" s="72"/>
      <c r="VHU828" s="72"/>
      <c r="VHV828" s="72"/>
      <c r="VHW828" s="72"/>
      <c r="VHX828" s="72"/>
      <c r="VHY828" s="72"/>
      <c r="VHZ828" s="72"/>
      <c r="VIA828" s="72"/>
      <c r="VIB828" s="72"/>
      <c r="VIC828" s="72"/>
      <c r="VID828" s="72"/>
      <c r="VIE828" s="72"/>
      <c r="VIF828" s="72"/>
      <c r="VIG828" s="72"/>
      <c r="VIH828" s="72"/>
      <c r="VII828" s="72"/>
      <c r="VIJ828" s="72"/>
      <c r="VIK828" s="72"/>
      <c r="VIL828" s="72"/>
      <c r="VIM828" s="72"/>
      <c r="VIN828" s="72"/>
      <c r="VIO828" s="72"/>
      <c r="VIP828" s="72"/>
      <c r="VIQ828" s="72"/>
      <c r="VIR828" s="72"/>
      <c r="VIS828" s="72"/>
      <c r="VIT828" s="72"/>
      <c r="VIU828" s="72"/>
      <c r="VIV828" s="72"/>
      <c r="VIW828" s="72"/>
      <c r="VIX828" s="72"/>
      <c r="VIY828" s="72"/>
      <c r="VIZ828" s="72"/>
      <c r="VJA828" s="72"/>
      <c r="VJB828" s="72"/>
      <c r="VJC828" s="72"/>
      <c r="VJD828" s="72"/>
      <c r="VJE828" s="72"/>
      <c r="VJF828" s="72"/>
      <c r="VJG828" s="72"/>
      <c r="VJH828" s="72"/>
      <c r="VJI828" s="72"/>
      <c r="VJJ828" s="72"/>
      <c r="VJK828" s="72"/>
      <c r="VJL828" s="72"/>
      <c r="VJM828" s="72"/>
      <c r="VJN828" s="72"/>
      <c r="VJO828" s="72"/>
      <c r="VJP828" s="72"/>
      <c r="VJQ828" s="72"/>
      <c r="VJR828" s="72"/>
      <c r="VJS828" s="72"/>
      <c r="VJT828" s="72"/>
      <c r="VJU828" s="72"/>
      <c r="VJV828" s="72"/>
      <c r="VJW828" s="72"/>
      <c r="VJX828" s="72"/>
      <c r="VJY828" s="72"/>
      <c r="VJZ828" s="72"/>
      <c r="VKA828" s="72"/>
      <c r="VKB828" s="72"/>
      <c r="VKC828" s="72"/>
      <c r="VKD828" s="72"/>
      <c r="VKE828" s="72"/>
      <c r="VKF828" s="72"/>
      <c r="VKG828" s="72"/>
      <c r="VKH828" s="72"/>
      <c r="VKI828" s="72"/>
      <c r="VKJ828" s="72"/>
      <c r="VKK828" s="72"/>
      <c r="VKL828" s="72"/>
      <c r="VKM828" s="72"/>
      <c r="VKN828" s="72"/>
      <c r="VKO828" s="72"/>
      <c r="VKP828" s="72"/>
      <c r="VKQ828" s="72"/>
      <c r="VKR828" s="72"/>
      <c r="VKS828" s="72"/>
      <c r="VKT828" s="72"/>
      <c r="VKU828" s="72"/>
      <c r="VKV828" s="72"/>
      <c r="VKW828" s="72"/>
      <c r="VKX828" s="72"/>
      <c r="VKY828" s="72"/>
      <c r="VKZ828" s="72"/>
      <c r="VLA828" s="72"/>
      <c r="VLB828" s="72"/>
      <c r="VLC828" s="72"/>
      <c r="VLD828" s="72"/>
      <c r="VLE828" s="72"/>
      <c r="VLF828" s="72"/>
      <c r="VLG828" s="72"/>
      <c r="VLH828" s="72"/>
      <c r="VLI828" s="72"/>
      <c r="VLJ828" s="72"/>
      <c r="VLK828" s="72"/>
      <c r="VLL828" s="72"/>
      <c r="VLM828" s="72"/>
      <c r="VLN828" s="72"/>
      <c r="VLO828" s="72"/>
      <c r="VLP828" s="72"/>
      <c r="VLQ828" s="72"/>
      <c r="VLR828" s="72"/>
      <c r="VLS828" s="72"/>
      <c r="VLT828" s="72"/>
      <c r="VLU828" s="72"/>
      <c r="VLV828" s="72"/>
      <c r="VLW828" s="72"/>
      <c r="VLX828" s="72"/>
      <c r="VLY828" s="72"/>
      <c r="VLZ828" s="72"/>
      <c r="VMA828" s="72"/>
      <c r="VMB828" s="72"/>
      <c r="VMC828" s="72"/>
      <c r="VMD828" s="72"/>
      <c r="VME828" s="72"/>
      <c r="VMF828" s="72"/>
      <c r="VMG828" s="72"/>
      <c r="VMH828" s="72"/>
      <c r="VMI828" s="72"/>
      <c r="VMJ828" s="72"/>
      <c r="VMK828" s="72"/>
      <c r="VML828" s="72"/>
      <c r="VMM828" s="72"/>
      <c r="VMN828" s="72"/>
      <c r="VMO828" s="72"/>
      <c r="VMP828" s="72"/>
      <c r="VMQ828" s="72"/>
      <c r="VMR828" s="72"/>
      <c r="VMS828" s="72"/>
      <c r="VMT828" s="72"/>
      <c r="VMU828" s="72"/>
      <c r="VMV828" s="72"/>
      <c r="VMW828" s="72"/>
      <c r="VMX828" s="72"/>
      <c r="VMY828" s="72"/>
      <c r="VMZ828" s="72"/>
      <c r="VNA828" s="72"/>
      <c r="VNB828" s="72"/>
      <c r="VNC828" s="72"/>
      <c r="VND828" s="72"/>
      <c r="VNE828" s="72"/>
      <c r="VNF828" s="72"/>
      <c r="VNG828" s="72"/>
      <c r="VNH828" s="72"/>
      <c r="VNI828" s="72"/>
      <c r="VNJ828" s="72"/>
      <c r="VNK828" s="72"/>
      <c r="VNL828" s="72"/>
      <c r="VNM828" s="72"/>
      <c r="VNN828" s="72"/>
      <c r="VNO828" s="72"/>
      <c r="VNP828" s="72"/>
      <c r="VNQ828" s="72"/>
      <c r="VNR828" s="72"/>
      <c r="VNS828" s="72"/>
      <c r="VNT828" s="72"/>
      <c r="VNU828" s="72"/>
      <c r="VNV828" s="72"/>
      <c r="VNW828" s="72"/>
      <c r="VNX828" s="72"/>
      <c r="VNY828" s="72"/>
      <c r="VNZ828" s="72"/>
      <c r="VOA828" s="72"/>
      <c r="VOB828" s="72"/>
      <c r="VOC828" s="72"/>
      <c r="VOD828" s="72"/>
      <c r="VOE828" s="72"/>
      <c r="VOF828" s="72"/>
      <c r="VOG828" s="72"/>
      <c r="VOH828" s="72"/>
      <c r="VOI828" s="72"/>
      <c r="VOJ828" s="72"/>
      <c r="VOK828" s="72"/>
      <c r="VOL828" s="72"/>
      <c r="VOM828" s="72"/>
      <c r="VON828" s="72"/>
      <c r="VOO828" s="72"/>
      <c r="VOP828" s="72"/>
      <c r="VOQ828" s="72"/>
      <c r="VOR828" s="72"/>
      <c r="VOS828" s="72"/>
      <c r="VOT828" s="72"/>
      <c r="VOU828" s="72"/>
      <c r="VOV828" s="72"/>
      <c r="VOW828" s="72"/>
      <c r="VOX828" s="72"/>
      <c r="VOY828" s="72"/>
      <c r="VOZ828" s="72"/>
      <c r="VPA828" s="72"/>
      <c r="VPB828" s="72"/>
      <c r="VPC828" s="72"/>
      <c r="VPD828" s="72"/>
      <c r="VPE828" s="72"/>
      <c r="VPF828" s="72"/>
      <c r="VPG828" s="72"/>
      <c r="VPH828" s="72"/>
      <c r="VPI828" s="72"/>
      <c r="VPJ828" s="72"/>
      <c r="VPK828" s="72"/>
      <c r="VPL828" s="72"/>
      <c r="VPM828" s="72"/>
      <c r="VPN828" s="72"/>
      <c r="VPO828" s="72"/>
      <c r="VPP828" s="72"/>
      <c r="VPQ828" s="72"/>
      <c r="VPR828" s="72"/>
      <c r="VPS828" s="72"/>
      <c r="VPT828" s="72"/>
      <c r="VPU828" s="72"/>
      <c r="VPV828" s="72"/>
      <c r="VPW828" s="72"/>
      <c r="VPX828" s="72"/>
      <c r="VPY828" s="72"/>
      <c r="VPZ828" s="72"/>
      <c r="VQA828" s="72"/>
      <c r="VQB828" s="72"/>
      <c r="VQC828" s="72"/>
      <c r="VQD828" s="72"/>
      <c r="VQE828" s="72"/>
      <c r="VQF828" s="72"/>
      <c r="VQG828" s="72"/>
      <c r="VQH828" s="72"/>
      <c r="VQI828" s="72"/>
      <c r="VQJ828" s="72"/>
      <c r="VQK828" s="72"/>
      <c r="VQL828" s="72"/>
      <c r="VQM828" s="72"/>
      <c r="VQN828" s="72"/>
      <c r="VQO828" s="72"/>
      <c r="VQP828" s="72"/>
      <c r="VQQ828" s="72"/>
      <c r="VQR828" s="72"/>
      <c r="VQS828" s="72"/>
      <c r="VQT828" s="72"/>
      <c r="VQU828" s="72"/>
      <c r="VQV828" s="72"/>
      <c r="VQW828" s="72"/>
      <c r="VQX828" s="72"/>
      <c r="VQY828" s="72"/>
      <c r="VQZ828" s="72"/>
      <c r="VRA828" s="72"/>
      <c r="VRB828" s="72"/>
      <c r="VRC828" s="72"/>
      <c r="VRD828" s="72"/>
      <c r="VRE828" s="72"/>
      <c r="VRF828" s="72"/>
      <c r="VRG828" s="72"/>
      <c r="VRH828" s="72"/>
      <c r="VRI828" s="72"/>
      <c r="VRJ828" s="72"/>
      <c r="VRK828" s="72"/>
      <c r="VRL828" s="72"/>
      <c r="VRM828" s="72"/>
      <c r="VRN828" s="72"/>
      <c r="VRO828" s="72"/>
      <c r="VRP828" s="72"/>
      <c r="VRQ828" s="72"/>
      <c r="VRR828" s="72"/>
      <c r="VRS828" s="72"/>
      <c r="VRT828" s="72"/>
      <c r="VRU828" s="72"/>
      <c r="VRV828" s="72"/>
      <c r="VRW828" s="72"/>
      <c r="VRX828" s="72"/>
      <c r="VRY828" s="72"/>
      <c r="VRZ828" s="72"/>
      <c r="VSA828" s="72"/>
      <c r="VSB828" s="72"/>
      <c r="VSC828" s="72"/>
      <c r="VSD828" s="72"/>
      <c r="VSE828" s="72"/>
      <c r="VSF828" s="72"/>
      <c r="VSG828" s="72"/>
      <c r="VSH828" s="72"/>
      <c r="VSI828" s="72"/>
      <c r="VSJ828" s="72"/>
      <c r="VSK828" s="72"/>
      <c r="VSL828" s="72"/>
      <c r="VSM828" s="72"/>
      <c r="VSN828" s="72"/>
      <c r="VSO828" s="72"/>
      <c r="VSP828" s="72"/>
      <c r="VSQ828" s="72"/>
      <c r="VSR828" s="72"/>
      <c r="VSS828" s="72"/>
      <c r="VST828" s="72"/>
      <c r="VSU828" s="72"/>
      <c r="VSV828" s="72"/>
      <c r="VSW828" s="72"/>
      <c r="VSX828" s="72"/>
      <c r="VSY828" s="72"/>
      <c r="VSZ828" s="72"/>
      <c r="VTA828" s="72"/>
      <c r="VTB828" s="72"/>
      <c r="VTC828" s="72"/>
      <c r="VTD828" s="72"/>
      <c r="VTE828" s="72"/>
      <c r="VTF828" s="72"/>
      <c r="VTG828" s="72"/>
      <c r="VTH828" s="72"/>
      <c r="VTI828" s="72"/>
      <c r="VTJ828" s="72"/>
      <c r="VTK828" s="72"/>
      <c r="VTL828" s="72"/>
      <c r="VTM828" s="72"/>
      <c r="VTN828" s="72"/>
      <c r="VTO828" s="72"/>
      <c r="VTP828" s="72"/>
      <c r="VTQ828" s="72"/>
      <c r="VTR828" s="72"/>
      <c r="VTS828" s="72"/>
      <c r="VTT828" s="72"/>
      <c r="VTU828" s="72"/>
      <c r="VTV828" s="72"/>
      <c r="VTW828" s="72"/>
      <c r="VTX828" s="72"/>
      <c r="VTY828" s="72"/>
      <c r="VTZ828" s="72"/>
      <c r="VUA828" s="72"/>
      <c r="VUB828" s="72"/>
      <c r="VUC828" s="72"/>
      <c r="VUD828" s="72"/>
      <c r="VUE828" s="72"/>
      <c r="VUF828" s="72"/>
      <c r="VUG828" s="72"/>
      <c r="VUH828" s="72"/>
      <c r="VUI828" s="72"/>
      <c r="VUJ828" s="72"/>
      <c r="VUK828" s="72"/>
      <c r="VUL828" s="72"/>
      <c r="VUM828" s="72"/>
      <c r="VUN828" s="72"/>
      <c r="VUO828" s="72"/>
      <c r="VUP828" s="72"/>
      <c r="VUQ828" s="72"/>
      <c r="VUR828" s="72"/>
      <c r="VUS828" s="72"/>
      <c r="VUT828" s="72"/>
      <c r="VUU828" s="72"/>
      <c r="VUV828" s="72"/>
      <c r="VUW828" s="72"/>
      <c r="VUX828" s="72"/>
      <c r="VUY828" s="72"/>
      <c r="VUZ828" s="72"/>
      <c r="VVA828" s="72"/>
      <c r="VVB828" s="72"/>
      <c r="VVC828" s="72"/>
      <c r="VVD828" s="72"/>
      <c r="VVE828" s="72"/>
      <c r="VVF828" s="72"/>
      <c r="VVG828" s="72"/>
      <c r="VVH828" s="72"/>
      <c r="VVI828" s="72"/>
      <c r="VVJ828" s="72"/>
      <c r="VVK828" s="72"/>
      <c r="VVL828" s="72"/>
      <c r="VVM828" s="72"/>
      <c r="VVN828" s="72"/>
      <c r="VVO828" s="72"/>
      <c r="VVP828" s="72"/>
      <c r="VVQ828" s="72"/>
      <c r="VVR828" s="72"/>
      <c r="VVS828" s="72"/>
      <c r="VVT828" s="72"/>
      <c r="VVU828" s="72"/>
      <c r="VVV828" s="72"/>
      <c r="VVW828" s="72"/>
      <c r="VVX828" s="72"/>
      <c r="VVY828" s="72"/>
      <c r="VVZ828" s="72"/>
      <c r="VWA828" s="72"/>
      <c r="VWB828" s="72"/>
      <c r="VWC828" s="72"/>
      <c r="VWD828" s="72"/>
      <c r="VWE828" s="72"/>
      <c r="VWF828" s="72"/>
      <c r="VWG828" s="72"/>
      <c r="VWH828" s="72"/>
      <c r="VWI828" s="72"/>
      <c r="VWJ828" s="72"/>
      <c r="VWK828" s="72"/>
      <c r="VWL828" s="72"/>
      <c r="VWM828" s="72"/>
      <c r="VWN828" s="72"/>
      <c r="VWO828" s="72"/>
      <c r="VWP828" s="72"/>
      <c r="VWQ828" s="72"/>
      <c r="VWR828" s="72"/>
      <c r="VWS828" s="72"/>
      <c r="VWT828" s="72"/>
      <c r="VWU828" s="72"/>
      <c r="VWV828" s="72"/>
      <c r="VWW828" s="72"/>
      <c r="VWX828" s="72"/>
      <c r="VWY828" s="72"/>
      <c r="VWZ828" s="72"/>
      <c r="VXA828" s="72"/>
      <c r="VXB828" s="72"/>
      <c r="VXC828" s="72"/>
      <c r="VXD828" s="72"/>
      <c r="VXE828" s="72"/>
      <c r="VXF828" s="72"/>
      <c r="VXG828" s="72"/>
      <c r="VXH828" s="72"/>
      <c r="VXI828" s="72"/>
      <c r="VXJ828" s="72"/>
      <c r="VXK828" s="72"/>
      <c r="VXL828" s="72"/>
      <c r="VXM828" s="72"/>
      <c r="VXN828" s="72"/>
      <c r="VXO828" s="72"/>
      <c r="VXP828" s="72"/>
      <c r="VXQ828" s="72"/>
      <c r="VXR828" s="72"/>
      <c r="VXS828" s="72"/>
      <c r="VXT828" s="72"/>
      <c r="VXU828" s="72"/>
      <c r="VXV828" s="72"/>
      <c r="VXW828" s="72"/>
      <c r="VXX828" s="72"/>
      <c r="VXY828" s="72"/>
      <c r="VXZ828" s="72"/>
      <c r="VYA828" s="72"/>
      <c r="VYB828" s="72"/>
      <c r="VYC828" s="72"/>
      <c r="VYD828" s="72"/>
      <c r="VYE828" s="72"/>
      <c r="VYF828" s="72"/>
      <c r="VYG828" s="72"/>
      <c r="VYH828" s="72"/>
      <c r="VYI828" s="72"/>
      <c r="VYJ828" s="72"/>
      <c r="VYK828" s="72"/>
      <c r="VYL828" s="72"/>
      <c r="VYM828" s="72"/>
      <c r="VYN828" s="72"/>
      <c r="VYO828" s="72"/>
      <c r="VYP828" s="72"/>
      <c r="VYQ828" s="72"/>
      <c r="VYR828" s="72"/>
      <c r="VYS828" s="72"/>
      <c r="VYT828" s="72"/>
      <c r="VYU828" s="72"/>
      <c r="VYV828" s="72"/>
      <c r="VYW828" s="72"/>
      <c r="VYX828" s="72"/>
      <c r="VYY828" s="72"/>
      <c r="VYZ828" s="72"/>
      <c r="VZA828" s="72"/>
      <c r="VZB828" s="72"/>
      <c r="VZC828" s="72"/>
      <c r="VZD828" s="72"/>
      <c r="VZE828" s="72"/>
      <c r="VZF828" s="72"/>
      <c r="VZG828" s="72"/>
      <c r="VZH828" s="72"/>
      <c r="VZI828" s="72"/>
      <c r="VZJ828" s="72"/>
      <c r="VZK828" s="72"/>
      <c r="VZL828" s="72"/>
      <c r="VZM828" s="72"/>
      <c r="VZN828" s="72"/>
      <c r="VZO828" s="72"/>
      <c r="VZP828" s="72"/>
      <c r="VZQ828" s="72"/>
      <c r="VZR828" s="72"/>
      <c r="VZS828" s="72"/>
      <c r="VZT828" s="72"/>
      <c r="VZU828" s="72"/>
      <c r="VZV828" s="72"/>
      <c r="VZW828" s="72"/>
      <c r="VZX828" s="72"/>
      <c r="VZY828" s="72"/>
      <c r="VZZ828" s="72"/>
      <c r="WAA828" s="72"/>
      <c r="WAB828" s="72"/>
      <c r="WAC828" s="72"/>
      <c r="WAD828" s="72"/>
      <c r="WAE828" s="72"/>
      <c r="WAF828" s="72"/>
      <c r="WAG828" s="72"/>
      <c r="WAH828" s="72"/>
      <c r="WAI828" s="72"/>
      <c r="WAJ828" s="72"/>
      <c r="WAK828" s="72"/>
      <c r="WAL828" s="72"/>
      <c r="WAM828" s="72"/>
      <c r="WAN828" s="72"/>
      <c r="WAO828" s="72"/>
      <c r="WAP828" s="72"/>
      <c r="WAQ828" s="72"/>
      <c r="WAR828" s="72"/>
      <c r="WAS828" s="72"/>
      <c r="WAT828" s="72"/>
      <c r="WAU828" s="72"/>
      <c r="WAV828" s="72"/>
      <c r="WAW828" s="72"/>
      <c r="WAX828" s="72"/>
      <c r="WAY828" s="72"/>
      <c r="WAZ828" s="72"/>
      <c r="WBA828" s="72"/>
      <c r="WBB828" s="72"/>
      <c r="WBC828" s="72"/>
      <c r="WBD828" s="72"/>
      <c r="WBE828" s="72"/>
      <c r="WBF828" s="72"/>
      <c r="WBG828" s="72"/>
      <c r="WBH828" s="72"/>
      <c r="WBI828" s="72"/>
      <c r="WBJ828" s="72"/>
      <c r="WBK828" s="72"/>
      <c r="WBL828" s="72"/>
      <c r="WBM828" s="72"/>
      <c r="WBN828" s="72"/>
      <c r="WBO828" s="72"/>
      <c r="WBP828" s="72"/>
      <c r="WBQ828" s="72"/>
      <c r="WBR828" s="72"/>
      <c r="WBS828" s="72"/>
      <c r="WBT828" s="72"/>
      <c r="WBU828" s="72"/>
      <c r="WBV828" s="72"/>
      <c r="WBW828" s="72"/>
      <c r="WBX828" s="72"/>
      <c r="WBY828" s="72"/>
      <c r="WBZ828" s="72"/>
      <c r="WCA828" s="72"/>
      <c r="WCB828" s="72"/>
      <c r="WCC828" s="72"/>
      <c r="WCD828" s="72"/>
      <c r="WCE828" s="72"/>
      <c r="WCF828" s="72"/>
      <c r="WCG828" s="72"/>
      <c r="WCH828" s="72"/>
      <c r="WCI828" s="72"/>
      <c r="WCJ828" s="72"/>
      <c r="WCK828" s="72"/>
      <c r="WCL828" s="72"/>
      <c r="WCM828" s="72"/>
      <c r="WCN828" s="72"/>
      <c r="WCO828" s="72"/>
      <c r="WCP828" s="72"/>
      <c r="WCQ828" s="72"/>
      <c r="WCR828" s="72"/>
      <c r="WCS828" s="72"/>
      <c r="WCT828" s="72"/>
      <c r="WCU828" s="72"/>
      <c r="WCV828" s="72"/>
      <c r="WCW828" s="72"/>
      <c r="WCX828" s="72"/>
      <c r="WCY828" s="72"/>
      <c r="WCZ828" s="72"/>
      <c r="WDA828" s="72"/>
      <c r="WDB828" s="72"/>
      <c r="WDC828" s="72"/>
      <c r="WDD828" s="72"/>
      <c r="WDE828" s="72"/>
      <c r="WDF828" s="72"/>
      <c r="WDG828" s="72"/>
      <c r="WDH828" s="72"/>
      <c r="WDI828" s="72"/>
      <c r="WDJ828" s="72"/>
      <c r="WDK828" s="72"/>
      <c r="WDL828" s="72"/>
      <c r="WDM828" s="72"/>
      <c r="WDN828" s="72"/>
      <c r="WDO828" s="72"/>
      <c r="WDP828" s="72"/>
      <c r="WDQ828" s="72"/>
      <c r="WDR828" s="72"/>
      <c r="WDS828" s="72"/>
      <c r="WDT828" s="72"/>
      <c r="WDU828" s="72"/>
      <c r="WDV828" s="72"/>
      <c r="WDW828" s="72"/>
      <c r="WDX828" s="72"/>
      <c r="WDY828" s="72"/>
      <c r="WDZ828" s="72"/>
      <c r="WEA828" s="72"/>
      <c r="WEB828" s="72"/>
      <c r="WEC828" s="72"/>
      <c r="WED828" s="72"/>
      <c r="WEE828" s="72"/>
      <c r="WEF828" s="72"/>
      <c r="WEG828" s="72"/>
      <c r="WEH828" s="72"/>
      <c r="WEI828" s="72"/>
      <c r="WEJ828" s="72"/>
      <c r="WEK828" s="72"/>
      <c r="WEL828" s="72"/>
      <c r="WEM828" s="72"/>
      <c r="WEN828" s="72"/>
      <c r="WEO828" s="72"/>
      <c r="WEP828" s="72"/>
      <c r="WEQ828" s="72"/>
      <c r="WER828" s="72"/>
      <c r="WES828" s="72"/>
      <c r="WET828" s="72"/>
      <c r="WEU828" s="72"/>
      <c r="WEV828" s="72"/>
      <c r="WEW828" s="72"/>
      <c r="WEX828" s="72"/>
      <c r="WEY828" s="72"/>
      <c r="WEZ828" s="72"/>
      <c r="WFA828" s="72"/>
      <c r="WFB828" s="72"/>
      <c r="WFC828" s="72"/>
      <c r="WFD828" s="72"/>
      <c r="WFE828" s="72"/>
      <c r="WFF828" s="72"/>
      <c r="WFG828" s="72"/>
      <c r="WFH828" s="72"/>
      <c r="WFI828" s="72"/>
      <c r="WFJ828" s="72"/>
      <c r="WFK828" s="72"/>
      <c r="WFL828" s="72"/>
      <c r="WFM828" s="72"/>
      <c r="WFN828" s="72"/>
      <c r="WFO828" s="72"/>
      <c r="WFP828" s="72"/>
      <c r="WFQ828" s="72"/>
      <c r="WFR828" s="72"/>
      <c r="WFS828" s="72"/>
      <c r="WFT828" s="72"/>
      <c r="WFU828" s="72"/>
      <c r="WFV828" s="72"/>
      <c r="WFW828" s="72"/>
      <c r="WFX828" s="72"/>
      <c r="WFY828" s="72"/>
      <c r="WFZ828" s="72"/>
      <c r="WGA828" s="72"/>
      <c r="WGB828" s="72"/>
      <c r="WGC828" s="72"/>
      <c r="WGD828" s="72"/>
      <c r="WGE828" s="72"/>
      <c r="WGF828" s="72"/>
      <c r="WGG828" s="72"/>
      <c r="WGH828" s="72"/>
      <c r="WGI828" s="72"/>
      <c r="WGJ828" s="72"/>
      <c r="WGK828" s="72"/>
      <c r="WGL828" s="72"/>
      <c r="WGM828" s="72"/>
      <c r="WGN828" s="72"/>
      <c r="WGO828" s="72"/>
      <c r="WGP828" s="72"/>
      <c r="WGQ828" s="72"/>
      <c r="WGR828" s="72"/>
      <c r="WGS828" s="72"/>
      <c r="WGT828" s="72"/>
      <c r="WGU828" s="72"/>
      <c r="WGV828" s="72"/>
      <c r="WGW828" s="72"/>
      <c r="WGX828" s="72"/>
      <c r="WGY828" s="72"/>
      <c r="WGZ828" s="72"/>
      <c r="WHA828" s="72"/>
      <c r="WHB828" s="72"/>
      <c r="WHC828" s="72"/>
      <c r="WHD828" s="72"/>
      <c r="WHE828" s="72"/>
      <c r="WHF828" s="72"/>
      <c r="WHG828" s="72"/>
      <c r="WHH828" s="72"/>
      <c r="WHI828" s="72"/>
      <c r="WHJ828" s="72"/>
      <c r="WHK828" s="72"/>
      <c r="WHL828" s="72"/>
      <c r="WHM828" s="72"/>
      <c r="WHN828" s="72"/>
      <c r="WHO828" s="72"/>
      <c r="WHP828" s="72"/>
      <c r="WHQ828" s="72"/>
      <c r="WHR828" s="72"/>
      <c r="WHS828" s="72"/>
      <c r="WHT828" s="72"/>
      <c r="WHU828" s="72"/>
      <c r="WHV828" s="72"/>
      <c r="WHW828" s="72"/>
      <c r="WHX828" s="72"/>
      <c r="WHY828" s="72"/>
      <c r="WHZ828" s="72"/>
      <c r="WIA828" s="72"/>
      <c r="WIB828" s="72"/>
      <c r="WIC828" s="72"/>
      <c r="WID828" s="72"/>
      <c r="WIE828" s="72"/>
      <c r="WIF828" s="72"/>
      <c r="WIG828" s="72"/>
      <c r="WIH828" s="72"/>
      <c r="WII828" s="72"/>
      <c r="WIJ828" s="72"/>
      <c r="WIK828" s="72"/>
      <c r="WIL828" s="72"/>
      <c r="WIM828" s="72"/>
      <c r="WIN828" s="72"/>
      <c r="WIO828" s="72"/>
      <c r="WIP828" s="72"/>
      <c r="WIQ828" s="72"/>
      <c r="WIR828" s="72"/>
      <c r="WIS828" s="72"/>
      <c r="WIT828" s="72"/>
      <c r="WIU828" s="72"/>
      <c r="WIV828" s="72"/>
      <c r="WIW828" s="72"/>
      <c r="WIX828" s="72"/>
      <c r="WIY828" s="72"/>
      <c r="WIZ828" s="72"/>
      <c r="WJA828" s="72"/>
      <c r="WJB828" s="72"/>
      <c r="WJC828" s="72"/>
      <c r="WJD828" s="72"/>
      <c r="WJE828" s="72"/>
      <c r="WJF828" s="72"/>
      <c r="WJG828" s="72"/>
      <c r="WJH828" s="72"/>
      <c r="WJI828" s="72"/>
      <c r="WJJ828" s="72"/>
      <c r="WJK828" s="72"/>
      <c r="WJL828" s="72"/>
      <c r="WJM828" s="72"/>
      <c r="WJN828" s="72"/>
      <c r="WJO828" s="72"/>
      <c r="WJP828" s="72"/>
      <c r="WJQ828" s="72"/>
      <c r="WJR828" s="72"/>
      <c r="WJS828" s="72"/>
      <c r="WJT828" s="72"/>
      <c r="WJU828" s="72"/>
      <c r="WJV828" s="72"/>
      <c r="WJW828" s="72"/>
      <c r="WJX828" s="72"/>
      <c r="WJY828" s="72"/>
      <c r="WJZ828" s="72"/>
      <c r="WKA828" s="72"/>
      <c r="WKB828" s="72"/>
      <c r="WKC828" s="72"/>
      <c r="WKD828" s="72"/>
      <c r="WKE828" s="72"/>
      <c r="WKF828" s="72"/>
      <c r="WKG828" s="72"/>
      <c r="WKH828" s="72"/>
      <c r="WKI828" s="72"/>
      <c r="WKJ828" s="72"/>
      <c r="WKK828" s="72"/>
      <c r="WKL828" s="72"/>
      <c r="WKM828" s="72"/>
      <c r="WKN828" s="72"/>
      <c r="WKO828" s="72"/>
      <c r="WKP828" s="72"/>
      <c r="WKQ828" s="72"/>
      <c r="WKR828" s="72"/>
      <c r="WKS828" s="72"/>
      <c r="WKT828" s="72"/>
      <c r="WKU828" s="72"/>
      <c r="WKV828" s="72"/>
      <c r="WKW828" s="72"/>
      <c r="WKX828" s="72"/>
      <c r="WKY828" s="72"/>
      <c r="WKZ828" s="72"/>
      <c r="WLA828" s="72"/>
      <c r="WLB828" s="72"/>
      <c r="WLC828" s="72"/>
      <c r="WLD828" s="72"/>
      <c r="WLE828" s="72"/>
      <c r="WLF828" s="72"/>
      <c r="WLG828" s="72"/>
      <c r="WLH828" s="72"/>
      <c r="WLI828" s="72"/>
      <c r="WLJ828" s="72"/>
      <c r="WLK828" s="72"/>
      <c r="WLL828" s="72"/>
      <c r="WLM828" s="72"/>
      <c r="WLN828" s="72"/>
      <c r="WLO828" s="72"/>
      <c r="WLP828" s="72"/>
      <c r="WLQ828" s="72"/>
      <c r="WLR828" s="72"/>
      <c r="WLS828" s="72"/>
      <c r="WLT828" s="72"/>
      <c r="WLU828" s="72"/>
      <c r="WLV828" s="72"/>
      <c r="WLW828" s="72"/>
      <c r="WLX828" s="72"/>
      <c r="WLY828" s="72"/>
      <c r="WLZ828" s="72"/>
      <c r="WMA828" s="72"/>
      <c r="WMB828" s="72"/>
      <c r="WMC828" s="72"/>
      <c r="WMD828" s="72"/>
      <c r="WME828" s="72"/>
      <c r="WMF828" s="72"/>
      <c r="WMG828" s="72"/>
      <c r="WMH828" s="72"/>
      <c r="WMI828" s="72"/>
      <c r="WMJ828" s="72"/>
      <c r="WMK828" s="72"/>
      <c r="WML828" s="72"/>
      <c r="WMM828" s="72"/>
      <c r="WMN828" s="72"/>
      <c r="WMO828" s="72"/>
      <c r="WMP828" s="72"/>
      <c r="WMQ828" s="72"/>
      <c r="WMR828" s="72"/>
      <c r="WMS828" s="72"/>
      <c r="WMT828" s="72"/>
      <c r="WMU828" s="72"/>
      <c r="WMV828" s="72"/>
      <c r="WMW828" s="72"/>
      <c r="WMX828" s="72"/>
      <c r="WMY828" s="72"/>
      <c r="WMZ828" s="72"/>
      <c r="WNA828" s="72"/>
      <c r="WNB828" s="72"/>
      <c r="WNC828" s="72"/>
      <c r="WND828" s="72"/>
      <c r="WNE828" s="72"/>
      <c r="WNF828" s="72"/>
      <c r="WNG828" s="72"/>
      <c r="WNH828" s="72"/>
      <c r="WNI828" s="72"/>
      <c r="WNJ828" s="72"/>
      <c r="WNK828" s="72"/>
      <c r="WNL828" s="72"/>
      <c r="WNM828" s="72"/>
      <c r="WNN828" s="72"/>
      <c r="WNO828" s="72"/>
      <c r="WNP828" s="72"/>
      <c r="WNQ828" s="72"/>
      <c r="WNR828" s="72"/>
      <c r="WNS828" s="72"/>
      <c r="WNT828" s="72"/>
      <c r="WNU828" s="72"/>
      <c r="WNV828" s="72"/>
      <c r="WNW828" s="72"/>
      <c r="WNX828" s="72"/>
      <c r="WNY828" s="72"/>
      <c r="WNZ828" s="72"/>
      <c r="WOA828" s="72"/>
      <c r="WOB828" s="72"/>
      <c r="WOC828" s="72"/>
      <c r="WOD828" s="72"/>
      <c r="WOE828" s="72"/>
      <c r="WOF828" s="72"/>
      <c r="WOG828" s="72"/>
      <c r="WOH828" s="72"/>
      <c r="WOI828" s="72"/>
      <c r="WOJ828" s="72"/>
      <c r="WOK828" s="72"/>
      <c r="WOL828" s="72"/>
      <c r="WOM828" s="72"/>
      <c r="WON828" s="72"/>
      <c r="WOO828" s="72"/>
      <c r="WOP828" s="72"/>
      <c r="WOQ828" s="72"/>
      <c r="WOR828" s="72"/>
      <c r="WOS828" s="72"/>
      <c r="WOT828" s="72"/>
      <c r="WOU828" s="72"/>
      <c r="WOV828" s="72"/>
      <c r="WOW828" s="72"/>
      <c r="WOX828" s="72"/>
      <c r="WOY828" s="72"/>
      <c r="WOZ828" s="72"/>
      <c r="WPA828" s="72"/>
      <c r="WPB828" s="72"/>
      <c r="WPC828" s="72"/>
      <c r="WPD828" s="72"/>
      <c r="WPE828" s="72"/>
      <c r="WPF828" s="72"/>
      <c r="WPG828" s="72"/>
      <c r="WPH828" s="72"/>
      <c r="WPI828" s="72"/>
      <c r="WPJ828" s="72"/>
      <c r="WPK828" s="72"/>
      <c r="WPL828" s="72"/>
      <c r="WPM828" s="72"/>
      <c r="WPN828" s="72"/>
      <c r="WPO828" s="72"/>
      <c r="WPP828" s="72"/>
      <c r="WPQ828" s="72"/>
      <c r="WPR828" s="72"/>
      <c r="WPS828" s="72"/>
      <c r="WPT828" s="72"/>
      <c r="WPU828" s="72"/>
      <c r="WPV828" s="72"/>
      <c r="WPW828" s="72"/>
      <c r="WPX828" s="72"/>
      <c r="WPY828" s="72"/>
      <c r="WPZ828" s="72"/>
      <c r="WQA828" s="72"/>
      <c r="WQB828" s="72"/>
      <c r="WQC828" s="72"/>
      <c r="WQD828" s="72"/>
      <c r="WQE828" s="72"/>
      <c r="WQF828" s="72"/>
      <c r="WQG828" s="72"/>
      <c r="WQH828" s="72"/>
      <c r="WQI828" s="72"/>
      <c r="WQJ828" s="72"/>
      <c r="WQK828" s="72"/>
      <c r="WQL828" s="72"/>
      <c r="WQM828" s="72"/>
      <c r="WQN828" s="72"/>
      <c r="WQO828" s="72"/>
      <c r="WQP828" s="72"/>
      <c r="WQQ828" s="72"/>
      <c r="WQR828" s="72"/>
      <c r="WQS828" s="72"/>
      <c r="WQT828" s="72"/>
      <c r="WQU828" s="72"/>
      <c r="WQV828" s="72"/>
      <c r="WQW828" s="72"/>
      <c r="WQX828" s="72"/>
      <c r="WQY828" s="72"/>
      <c r="WQZ828" s="72"/>
      <c r="WRA828" s="72"/>
      <c r="WRB828" s="72"/>
      <c r="WRC828" s="72"/>
      <c r="WRD828" s="72"/>
      <c r="WRE828" s="72"/>
      <c r="WRF828" s="72"/>
      <c r="WRG828" s="72"/>
      <c r="WRH828" s="72"/>
      <c r="WRI828" s="72"/>
      <c r="WRJ828" s="72"/>
      <c r="WRK828" s="72"/>
      <c r="WRL828" s="72"/>
      <c r="WRM828" s="72"/>
      <c r="WRN828" s="72"/>
      <c r="WRO828" s="72"/>
      <c r="WRP828" s="72"/>
      <c r="WRQ828" s="72"/>
      <c r="WRR828" s="72"/>
      <c r="WRS828" s="72"/>
      <c r="WRT828" s="72"/>
      <c r="WRU828" s="72"/>
      <c r="WRV828" s="72"/>
      <c r="WRW828" s="72"/>
      <c r="WRX828" s="72"/>
      <c r="WRY828" s="72"/>
      <c r="WRZ828" s="72"/>
      <c r="WSA828" s="72"/>
      <c r="WSB828" s="72"/>
      <c r="WSC828" s="72"/>
      <c r="WSD828" s="72"/>
      <c r="WSE828" s="72"/>
      <c r="WSF828" s="72"/>
      <c r="WSG828" s="72"/>
      <c r="WSH828" s="72"/>
      <c r="WSI828" s="72"/>
      <c r="WSJ828" s="72"/>
      <c r="WSK828" s="72"/>
      <c r="WSL828" s="72"/>
      <c r="WSM828" s="72"/>
      <c r="WSN828" s="72"/>
      <c r="WSO828" s="72"/>
      <c r="WSP828" s="72"/>
      <c r="WSQ828" s="72"/>
      <c r="WSR828" s="72"/>
      <c r="WSS828" s="72"/>
      <c r="WST828" s="72"/>
      <c r="WSU828" s="72"/>
      <c r="WSV828" s="72"/>
      <c r="WSW828" s="72"/>
      <c r="WSX828" s="72"/>
      <c r="WSY828" s="72"/>
      <c r="WSZ828" s="72"/>
      <c r="WTA828" s="72"/>
      <c r="WTB828" s="72"/>
      <c r="WTC828" s="72"/>
      <c r="WTD828" s="72"/>
      <c r="WTE828" s="72"/>
      <c r="WTF828" s="72"/>
      <c r="WTG828" s="72"/>
      <c r="WTH828" s="72"/>
      <c r="WTI828" s="72"/>
      <c r="WTJ828" s="72"/>
      <c r="WTK828" s="72"/>
      <c r="WTL828" s="72"/>
      <c r="WTM828" s="72"/>
      <c r="WTN828" s="72"/>
      <c r="WTO828" s="72"/>
      <c r="WTP828" s="72"/>
      <c r="WTQ828" s="72"/>
      <c r="WTR828" s="72"/>
      <c r="WTS828" s="72"/>
      <c r="WTT828" s="72"/>
      <c r="WTU828" s="72"/>
      <c r="WTV828" s="72"/>
      <c r="WTW828" s="72"/>
      <c r="WTX828" s="72"/>
      <c r="WTY828" s="72"/>
      <c r="WTZ828" s="72"/>
      <c r="WUA828" s="72"/>
      <c r="WUB828" s="72"/>
      <c r="WUC828" s="72"/>
      <c r="WUD828" s="72"/>
      <c r="WUE828" s="72"/>
      <c r="WUF828" s="72"/>
      <c r="WUG828" s="72"/>
      <c r="WUH828" s="72"/>
      <c r="WUI828" s="72"/>
      <c r="WUJ828" s="72"/>
      <c r="WUK828" s="72"/>
      <c r="WUL828" s="72"/>
      <c r="WUM828" s="72"/>
      <c r="WUN828" s="72"/>
      <c r="WUO828" s="72"/>
      <c r="WUP828" s="72"/>
      <c r="WUQ828" s="72"/>
      <c r="WUR828" s="72"/>
      <c r="WUS828" s="72"/>
      <c r="WUT828" s="72"/>
      <c r="WUU828" s="72"/>
      <c r="WUV828" s="72"/>
      <c r="WUW828" s="72"/>
      <c r="WUX828" s="72"/>
      <c r="WUY828" s="72"/>
      <c r="WUZ828" s="72"/>
      <c r="WVA828" s="72"/>
      <c r="WVB828" s="72"/>
      <c r="WVC828" s="72"/>
      <c r="WVD828" s="72"/>
      <c r="WVE828" s="72"/>
      <c r="WVF828" s="72"/>
      <c r="WVG828" s="72"/>
      <c r="WVH828" s="72"/>
      <c r="WVI828" s="72"/>
      <c r="WVJ828" s="72"/>
      <c r="WVK828" s="72"/>
      <c r="WVL828" s="72"/>
      <c r="WVM828" s="72"/>
      <c r="WVN828" s="72"/>
      <c r="WVO828" s="72"/>
      <c r="WVP828" s="72"/>
      <c r="WVQ828" s="72"/>
      <c r="WVR828" s="72"/>
      <c r="WVS828" s="72"/>
      <c r="WVT828" s="72"/>
      <c r="WVU828" s="72"/>
      <c r="WVV828" s="72"/>
      <c r="WVW828" s="72"/>
      <c r="WVX828" s="72"/>
      <c r="WVY828" s="72"/>
      <c r="WVZ828" s="72"/>
      <c r="WWA828" s="72"/>
      <c r="WWB828" s="72"/>
      <c r="WWC828" s="72"/>
      <c r="WWD828" s="72"/>
      <c r="WWE828" s="72"/>
      <c r="WWF828" s="72"/>
      <c r="WWG828" s="72"/>
      <c r="WWH828" s="72"/>
      <c r="WWI828" s="72"/>
      <c r="WWJ828" s="72"/>
      <c r="WWK828" s="72"/>
      <c r="WWL828" s="72"/>
      <c r="WWM828" s="72"/>
      <c r="WWN828" s="72"/>
      <c r="WWO828" s="72"/>
      <c r="WWP828" s="72"/>
      <c r="WWQ828" s="72"/>
      <c r="WWR828" s="72"/>
      <c r="WWS828" s="72"/>
      <c r="WWT828" s="72"/>
      <c r="WWU828" s="72"/>
      <c r="WWV828" s="72"/>
      <c r="WWW828" s="72"/>
      <c r="WWX828" s="72"/>
      <c r="WWY828" s="72"/>
      <c r="WWZ828" s="72"/>
      <c r="WXA828" s="72"/>
      <c r="WXB828" s="72"/>
      <c r="WXC828" s="72"/>
      <c r="WXD828" s="72"/>
      <c r="WXE828" s="72"/>
      <c r="WXF828" s="72"/>
      <c r="WXG828" s="72"/>
      <c r="WXH828" s="72"/>
      <c r="WXI828" s="72"/>
      <c r="WXJ828" s="72"/>
      <c r="WXK828" s="72"/>
      <c r="WXL828" s="72"/>
      <c r="WXM828" s="72"/>
      <c r="WXN828" s="72"/>
      <c r="WXO828" s="72"/>
      <c r="WXP828" s="72"/>
      <c r="WXQ828" s="72"/>
      <c r="WXR828" s="72"/>
      <c r="WXS828" s="72"/>
      <c r="WXT828" s="72"/>
      <c r="WXU828" s="72"/>
      <c r="WXV828" s="72"/>
      <c r="WXW828" s="72"/>
      <c r="WXX828" s="72"/>
      <c r="WXY828" s="72"/>
      <c r="WXZ828" s="72"/>
    </row>
    <row r="829" spans="1:16198" s="73" customFormat="1" ht="35.25" x14ac:dyDescent="0.5">
      <c r="A829" s="31"/>
      <c r="B829" s="201" t="s">
        <v>199</v>
      </c>
      <c r="C829" s="216"/>
      <c r="D829" s="193" t="s">
        <v>17029</v>
      </c>
      <c r="E829" s="193" t="s">
        <v>17029</v>
      </c>
      <c r="F829" s="193" t="s">
        <v>17029</v>
      </c>
      <c r="G829" s="193" t="s">
        <v>17029</v>
      </c>
      <c r="H829" s="193" t="s">
        <v>17029</v>
      </c>
      <c r="I829" s="198">
        <f>I830</f>
        <v>7374.3</v>
      </c>
      <c r="J829" s="198">
        <f t="shared" ref="J829:L829" si="491">J830</f>
        <v>5734</v>
      </c>
      <c r="K829" s="198">
        <f t="shared" si="491"/>
        <v>5734</v>
      </c>
      <c r="L829" s="176">
        <f t="shared" si="491"/>
        <v>257</v>
      </c>
      <c r="M829" s="193" t="s">
        <v>17029</v>
      </c>
      <c r="N829" s="193" t="s">
        <v>17029</v>
      </c>
      <c r="O829" s="196" t="s">
        <v>17029</v>
      </c>
      <c r="P829" s="199">
        <f>P830</f>
        <v>5650813.9919999996</v>
      </c>
      <c r="Q829" s="199">
        <f t="shared" ref="Q829:T829" si="492">Q830</f>
        <v>0</v>
      </c>
      <c r="R829" s="198">
        <f t="shared" si="492"/>
        <v>2806575.7</v>
      </c>
      <c r="S829" s="198">
        <f t="shared" si="492"/>
        <v>0</v>
      </c>
      <c r="T829" s="198">
        <f t="shared" si="492"/>
        <v>2844238.2919999994</v>
      </c>
      <c r="U829" s="194">
        <f t="shared" si="490"/>
        <v>766.28479882836325</v>
      </c>
      <c r="V829" s="210">
        <f>V830</f>
        <v>880.54</v>
      </c>
      <c r="W829" s="72"/>
      <c r="X829" s="72"/>
      <c r="Y829" s="72"/>
      <c r="Z829" s="72"/>
      <c r="AA829" s="72"/>
      <c r="AB829" s="72"/>
      <c r="AC829" s="72"/>
      <c r="AD829" s="72"/>
      <c r="AE829" s="72"/>
      <c r="AF829" s="72"/>
      <c r="AG829" s="72"/>
      <c r="AH829" s="72"/>
      <c r="AI829" s="72"/>
      <c r="AJ829" s="72"/>
      <c r="AK829" s="72"/>
      <c r="AL829" s="72"/>
      <c r="AM829" s="72"/>
      <c r="AN829" s="72"/>
      <c r="AO829" s="72"/>
      <c r="AP829" s="72"/>
      <c r="AQ829" s="72"/>
      <c r="AR829" s="72"/>
      <c r="AS829" s="72"/>
      <c r="AT829" s="72"/>
      <c r="AU829" s="72"/>
      <c r="AV829" s="72"/>
      <c r="AW829" s="72"/>
      <c r="AX829" s="72"/>
      <c r="AY829" s="72"/>
      <c r="AZ829" s="72"/>
      <c r="BA829" s="72"/>
      <c r="BB829" s="72"/>
      <c r="BC829" s="72"/>
      <c r="BD829" s="72"/>
      <c r="BE829" s="72"/>
      <c r="BF829" s="72"/>
      <c r="BG829" s="72"/>
      <c r="BH829" s="72"/>
      <c r="BI829" s="72"/>
      <c r="BJ829" s="72"/>
      <c r="BK829" s="72"/>
      <c r="BL829" s="72"/>
      <c r="BM829" s="72"/>
      <c r="BN829" s="72"/>
      <c r="BO829" s="72"/>
      <c r="BP829" s="72"/>
      <c r="BQ829" s="72"/>
      <c r="BR829" s="72"/>
      <c r="BS829" s="72"/>
      <c r="BT829" s="72"/>
      <c r="BU829" s="72"/>
      <c r="BV829" s="72"/>
      <c r="BW829" s="72"/>
      <c r="BX829" s="72"/>
      <c r="BY829" s="72"/>
      <c r="BZ829" s="72"/>
      <c r="CA829" s="72"/>
      <c r="CB829" s="72"/>
      <c r="CC829" s="72"/>
      <c r="CD829" s="72"/>
      <c r="CE829" s="72"/>
      <c r="CF829" s="72"/>
      <c r="CG829" s="72"/>
      <c r="CH829" s="72"/>
      <c r="CI829" s="72"/>
      <c r="CJ829" s="72"/>
      <c r="CK829" s="72"/>
      <c r="CL829" s="72"/>
      <c r="CM829" s="72"/>
      <c r="CN829" s="72"/>
      <c r="CO829" s="72"/>
      <c r="CP829" s="72"/>
      <c r="CQ829" s="72"/>
      <c r="CR829" s="72"/>
      <c r="CS829" s="72"/>
      <c r="CT829" s="72"/>
      <c r="CU829" s="72"/>
      <c r="CV829" s="72"/>
      <c r="CW829" s="72"/>
      <c r="CX829" s="72"/>
      <c r="CY829" s="72"/>
      <c r="CZ829" s="72"/>
      <c r="DA829" s="72"/>
      <c r="DB829" s="72"/>
      <c r="DC829" s="72"/>
      <c r="DD829" s="72"/>
      <c r="DE829" s="72"/>
      <c r="DF829" s="72"/>
      <c r="DG829" s="72"/>
      <c r="DH829" s="72"/>
      <c r="DI829" s="72"/>
      <c r="DJ829" s="72"/>
      <c r="DK829" s="72"/>
      <c r="DL829" s="72"/>
      <c r="DM829" s="72"/>
      <c r="DN829" s="72"/>
      <c r="DO829" s="72"/>
      <c r="DP829" s="72"/>
      <c r="DQ829" s="72"/>
      <c r="DR829" s="72"/>
      <c r="DS829" s="72"/>
      <c r="DT829" s="72"/>
      <c r="DU829" s="72"/>
      <c r="DV829" s="72"/>
      <c r="DW829" s="72"/>
      <c r="DX829" s="72"/>
      <c r="DY829" s="72"/>
      <c r="DZ829" s="72"/>
      <c r="EA829" s="72"/>
      <c r="EB829" s="72"/>
      <c r="EC829" s="72"/>
      <c r="ED829" s="72"/>
      <c r="EE829" s="72"/>
      <c r="EF829" s="72"/>
      <c r="EG829" s="72"/>
      <c r="EH829" s="72"/>
      <c r="EI829" s="72"/>
      <c r="EJ829" s="72"/>
      <c r="EK829" s="72"/>
      <c r="EL829" s="72"/>
      <c r="EM829" s="72"/>
      <c r="EN829" s="72"/>
      <c r="EO829" s="72"/>
      <c r="EP829" s="72"/>
      <c r="EQ829" s="72"/>
      <c r="ER829" s="72"/>
      <c r="ES829" s="72"/>
      <c r="ET829" s="72"/>
      <c r="EU829" s="72"/>
      <c r="EV829" s="72"/>
      <c r="EW829" s="72"/>
      <c r="EX829" s="72"/>
      <c r="EY829" s="72"/>
      <c r="EZ829" s="72"/>
      <c r="FA829" s="72"/>
      <c r="FB829" s="72"/>
      <c r="FC829" s="72"/>
      <c r="FD829" s="72"/>
      <c r="FE829" s="72"/>
      <c r="FF829" s="72"/>
      <c r="FG829" s="72"/>
      <c r="FH829" s="72"/>
      <c r="FI829" s="72"/>
      <c r="FJ829" s="72"/>
      <c r="FK829" s="72"/>
      <c r="FL829" s="72"/>
      <c r="FM829" s="72"/>
      <c r="FN829" s="72"/>
      <c r="FO829" s="72"/>
      <c r="FP829" s="72"/>
      <c r="FQ829" s="72"/>
      <c r="FR829" s="72"/>
      <c r="FS829" s="72"/>
      <c r="FT829" s="72"/>
      <c r="FU829" s="72"/>
      <c r="FV829" s="72"/>
      <c r="FW829" s="72"/>
      <c r="FX829" s="72"/>
      <c r="FY829" s="72"/>
      <c r="FZ829" s="72"/>
      <c r="GA829" s="72"/>
      <c r="GB829" s="72"/>
      <c r="GC829" s="72"/>
      <c r="GD829" s="72"/>
      <c r="GE829" s="72"/>
      <c r="GF829" s="72"/>
      <c r="GG829" s="72"/>
      <c r="GH829" s="72"/>
      <c r="GI829" s="72"/>
      <c r="GJ829" s="72"/>
      <c r="GK829" s="72"/>
      <c r="GL829" s="72"/>
      <c r="GM829" s="72"/>
      <c r="GN829" s="72"/>
      <c r="GO829" s="72"/>
      <c r="GP829" s="72"/>
      <c r="GQ829" s="72"/>
      <c r="GR829" s="72"/>
      <c r="GS829" s="72"/>
      <c r="GT829" s="72"/>
      <c r="GU829" s="72"/>
      <c r="GV829" s="72"/>
      <c r="GW829" s="72"/>
      <c r="GX829" s="72"/>
      <c r="GY829" s="72"/>
      <c r="GZ829" s="72"/>
      <c r="HA829" s="72"/>
      <c r="HB829" s="72"/>
      <c r="HC829" s="72"/>
      <c r="HD829" s="72"/>
      <c r="HE829" s="72"/>
      <c r="HF829" s="72"/>
      <c r="HG829" s="72"/>
      <c r="HH829" s="72"/>
      <c r="HI829" s="72"/>
      <c r="HJ829" s="72"/>
      <c r="HK829" s="72"/>
      <c r="HL829" s="72"/>
      <c r="HM829" s="72"/>
      <c r="HN829" s="72"/>
      <c r="HO829" s="72"/>
      <c r="HP829" s="72"/>
      <c r="HQ829" s="72"/>
      <c r="HR829" s="72"/>
      <c r="HS829" s="72"/>
      <c r="HT829" s="72"/>
      <c r="HU829" s="72"/>
      <c r="HV829" s="72"/>
      <c r="HW829" s="72"/>
      <c r="HX829" s="72"/>
      <c r="HY829" s="72"/>
      <c r="HZ829" s="72"/>
      <c r="IA829" s="72"/>
      <c r="IB829" s="72"/>
      <c r="IC829" s="72"/>
      <c r="ID829" s="72"/>
      <c r="IE829" s="72"/>
      <c r="IF829" s="72"/>
      <c r="IG829" s="72"/>
      <c r="IH829" s="72"/>
      <c r="II829" s="72"/>
      <c r="IJ829" s="72"/>
      <c r="IK829" s="72"/>
      <c r="IL829" s="72"/>
      <c r="IM829" s="72"/>
      <c r="IN829" s="72"/>
      <c r="IO829" s="72"/>
      <c r="IP829" s="72"/>
      <c r="IQ829" s="72"/>
      <c r="IR829" s="72"/>
      <c r="IS829" s="72"/>
      <c r="IT829" s="72"/>
      <c r="IU829" s="72"/>
      <c r="IV829" s="72"/>
      <c r="IW829" s="72"/>
      <c r="IX829" s="72"/>
      <c r="IY829" s="72"/>
      <c r="IZ829" s="72"/>
      <c r="JA829" s="72"/>
      <c r="JB829" s="72"/>
      <c r="JC829" s="72"/>
      <c r="JD829" s="72"/>
      <c r="JE829" s="72"/>
      <c r="JF829" s="72"/>
      <c r="JG829" s="72"/>
      <c r="JH829" s="72"/>
      <c r="JI829" s="72"/>
      <c r="JJ829" s="72"/>
      <c r="JK829" s="72"/>
      <c r="JL829" s="72"/>
      <c r="JM829" s="72"/>
      <c r="JN829" s="72"/>
      <c r="JO829" s="72"/>
      <c r="JP829" s="72"/>
      <c r="JQ829" s="72"/>
      <c r="JR829" s="72"/>
      <c r="JS829" s="72"/>
      <c r="JT829" s="72"/>
      <c r="JU829" s="72"/>
      <c r="JV829" s="72"/>
      <c r="JW829" s="72"/>
      <c r="JX829" s="72"/>
      <c r="JY829" s="72"/>
      <c r="JZ829" s="72"/>
      <c r="KA829" s="72"/>
      <c r="KB829" s="72"/>
      <c r="KC829" s="72"/>
      <c r="KD829" s="72"/>
      <c r="KE829" s="72"/>
      <c r="KF829" s="72"/>
      <c r="KG829" s="72"/>
      <c r="KH829" s="72"/>
      <c r="KI829" s="72"/>
      <c r="KJ829" s="72"/>
      <c r="KK829" s="72"/>
      <c r="KL829" s="72"/>
      <c r="KM829" s="72"/>
      <c r="KN829" s="72"/>
      <c r="KO829" s="72"/>
      <c r="KP829" s="72"/>
      <c r="KQ829" s="72"/>
      <c r="KR829" s="72"/>
      <c r="KS829" s="72"/>
      <c r="KT829" s="72"/>
      <c r="KU829" s="72"/>
      <c r="KV829" s="72"/>
      <c r="KW829" s="72"/>
      <c r="KX829" s="72"/>
      <c r="KY829" s="72"/>
      <c r="KZ829" s="72"/>
      <c r="LA829" s="72"/>
      <c r="LB829" s="72"/>
      <c r="LC829" s="72"/>
      <c r="LD829" s="72"/>
      <c r="LE829" s="72"/>
      <c r="LF829" s="72"/>
      <c r="LG829" s="72"/>
      <c r="LH829" s="72"/>
      <c r="LI829" s="72"/>
      <c r="LJ829" s="72"/>
      <c r="LK829" s="72"/>
      <c r="LL829" s="72"/>
      <c r="LM829" s="72"/>
      <c r="LN829" s="72"/>
      <c r="LO829" s="72"/>
      <c r="LP829" s="72"/>
      <c r="LQ829" s="72"/>
      <c r="LR829" s="72"/>
      <c r="LS829" s="72"/>
      <c r="LT829" s="72"/>
      <c r="LU829" s="72"/>
      <c r="LV829" s="72"/>
      <c r="LW829" s="72"/>
      <c r="LX829" s="72"/>
      <c r="LY829" s="72"/>
      <c r="LZ829" s="72"/>
      <c r="MA829" s="72"/>
      <c r="MB829" s="72"/>
      <c r="MC829" s="72"/>
      <c r="MD829" s="72"/>
      <c r="ME829" s="72"/>
      <c r="MF829" s="72"/>
      <c r="MG829" s="72"/>
      <c r="MH829" s="72"/>
      <c r="MI829" s="72"/>
      <c r="MJ829" s="72"/>
      <c r="MK829" s="72"/>
      <c r="ML829" s="72"/>
      <c r="MM829" s="72"/>
      <c r="MN829" s="72"/>
      <c r="MO829" s="72"/>
      <c r="MP829" s="72"/>
      <c r="MQ829" s="72"/>
      <c r="MR829" s="72"/>
      <c r="MS829" s="72"/>
      <c r="MT829" s="72"/>
      <c r="MU829" s="72"/>
      <c r="MV829" s="72"/>
      <c r="MW829" s="72"/>
      <c r="MX829" s="72"/>
      <c r="MY829" s="72"/>
      <c r="MZ829" s="72"/>
      <c r="NA829" s="72"/>
      <c r="NB829" s="72"/>
      <c r="NC829" s="72"/>
      <c r="ND829" s="72"/>
      <c r="NE829" s="72"/>
      <c r="NF829" s="72"/>
      <c r="NG829" s="72"/>
      <c r="NH829" s="72"/>
      <c r="NI829" s="72"/>
      <c r="NJ829" s="72"/>
      <c r="NK829" s="72"/>
      <c r="NL829" s="72"/>
      <c r="NM829" s="72"/>
      <c r="NN829" s="72"/>
      <c r="NO829" s="72"/>
      <c r="NP829" s="72"/>
      <c r="NQ829" s="72"/>
      <c r="NR829" s="72"/>
      <c r="NS829" s="72"/>
      <c r="NT829" s="72"/>
      <c r="NU829" s="72"/>
      <c r="NV829" s="72"/>
      <c r="NW829" s="72"/>
      <c r="NX829" s="72"/>
      <c r="NY829" s="72"/>
      <c r="NZ829" s="72"/>
      <c r="OA829" s="72"/>
      <c r="OB829" s="72"/>
      <c r="OC829" s="72"/>
      <c r="OD829" s="72"/>
      <c r="OE829" s="72"/>
      <c r="OF829" s="72"/>
      <c r="OG829" s="72"/>
      <c r="OH829" s="72"/>
      <c r="OI829" s="72"/>
      <c r="OJ829" s="72"/>
      <c r="OK829" s="72"/>
      <c r="OL829" s="72"/>
      <c r="OM829" s="72"/>
      <c r="ON829" s="72"/>
      <c r="OO829" s="72"/>
      <c r="OP829" s="72"/>
      <c r="OQ829" s="72"/>
      <c r="OR829" s="72"/>
      <c r="OS829" s="72"/>
      <c r="OT829" s="72"/>
      <c r="OU829" s="72"/>
      <c r="OV829" s="72"/>
      <c r="OW829" s="72"/>
      <c r="OX829" s="72"/>
      <c r="OY829" s="72"/>
      <c r="OZ829" s="72"/>
      <c r="PA829" s="72"/>
      <c r="PB829" s="72"/>
      <c r="PC829" s="72"/>
      <c r="PD829" s="72"/>
      <c r="PE829" s="72"/>
      <c r="PF829" s="72"/>
      <c r="PG829" s="72"/>
      <c r="PH829" s="72"/>
      <c r="PI829" s="72"/>
      <c r="PJ829" s="72"/>
      <c r="PK829" s="72"/>
      <c r="PL829" s="72"/>
      <c r="PM829" s="72"/>
      <c r="PN829" s="72"/>
      <c r="PO829" s="72"/>
      <c r="PP829" s="72"/>
      <c r="PQ829" s="72"/>
      <c r="PR829" s="72"/>
      <c r="PS829" s="72"/>
      <c r="PT829" s="72"/>
      <c r="PU829" s="72"/>
      <c r="PV829" s="72"/>
      <c r="PW829" s="72"/>
      <c r="PX829" s="72"/>
      <c r="PY829" s="72"/>
      <c r="PZ829" s="72"/>
      <c r="QA829" s="72"/>
      <c r="QB829" s="72"/>
      <c r="QC829" s="72"/>
      <c r="QD829" s="72"/>
      <c r="QE829" s="72"/>
      <c r="QF829" s="72"/>
      <c r="QG829" s="72"/>
      <c r="QH829" s="72"/>
      <c r="QI829" s="72"/>
      <c r="QJ829" s="72"/>
      <c r="QK829" s="72"/>
      <c r="QL829" s="72"/>
      <c r="QM829" s="72"/>
      <c r="QN829" s="72"/>
      <c r="QO829" s="72"/>
      <c r="QP829" s="72"/>
      <c r="QQ829" s="72"/>
      <c r="QR829" s="72"/>
      <c r="QS829" s="72"/>
      <c r="QT829" s="72"/>
      <c r="QU829" s="72"/>
      <c r="QV829" s="72"/>
      <c r="QW829" s="72"/>
      <c r="QX829" s="72"/>
      <c r="QY829" s="72"/>
      <c r="QZ829" s="72"/>
      <c r="RA829" s="72"/>
      <c r="RB829" s="72"/>
      <c r="RC829" s="72"/>
      <c r="RD829" s="72"/>
      <c r="RE829" s="72"/>
      <c r="RF829" s="72"/>
      <c r="RG829" s="72"/>
      <c r="RH829" s="72"/>
      <c r="RI829" s="72"/>
      <c r="RJ829" s="72"/>
      <c r="RK829" s="72"/>
      <c r="RL829" s="72"/>
      <c r="RM829" s="72"/>
      <c r="RN829" s="72"/>
      <c r="RO829" s="72"/>
      <c r="RP829" s="72"/>
      <c r="RQ829" s="72"/>
      <c r="RR829" s="72"/>
      <c r="RS829" s="72"/>
      <c r="RT829" s="72"/>
      <c r="RU829" s="72"/>
      <c r="RV829" s="72"/>
      <c r="RW829" s="72"/>
      <c r="RX829" s="72"/>
      <c r="RY829" s="72"/>
      <c r="RZ829" s="72"/>
      <c r="SA829" s="72"/>
      <c r="SB829" s="72"/>
      <c r="SC829" s="72"/>
      <c r="SD829" s="72"/>
      <c r="SE829" s="72"/>
      <c r="SF829" s="72"/>
      <c r="SG829" s="72"/>
      <c r="SH829" s="72"/>
      <c r="SI829" s="72"/>
      <c r="SJ829" s="72"/>
      <c r="SK829" s="72"/>
      <c r="SL829" s="72"/>
      <c r="SM829" s="72"/>
      <c r="SN829" s="72"/>
      <c r="SO829" s="72"/>
      <c r="SP829" s="72"/>
      <c r="SQ829" s="72"/>
      <c r="SR829" s="72"/>
      <c r="SS829" s="72"/>
      <c r="ST829" s="72"/>
      <c r="SU829" s="72"/>
      <c r="SV829" s="72"/>
      <c r="SW829" s="72"/>
      <c r="SX829" s="72"/>
      <c r="SY829" s="72"/>
      <c r="SZ829" s="72"/>
      <c r="TA829" s="72"/>
      <c r="TB829" s="72"/>
      <c r="TC829" s="72"/>
      <c r="TD829" s="72"/>
      <c r="TE829" s="72"/>
      <c r="TF829" s="72"/>
      <c r="TG829" s="72"/>
      <c r="TH829" s="72"/>
      <c r="TI829" s="72"/>
      <c r="TJ829" s="72"/>
      <c r="TK829" s="72"/>
      <c r="TL829" s="72"/>
      <c r="TM829" s="72"/>
      <c r="TN829" s="72"/>
      <c r="TO829" s="72"/>
      <c r="TP829" s="72"/>
      <c r="TQ829" s="72"/>
      <c r="TR829" s="72"/>
      <c r="TS829" s="72"/>
      <c r="TT829" s="72"/>
      <c r="TU829" s="72"/>
      <c r="TV829" s="72"/>
      <c r="TW829" s="72"/>
      <c r="TX829" s="72"/>
      <c r="TY829" s="72"/>
      <c r="TZ829" s="72"/>
      <c r="UA829" s="72"/>
      <c r="UB829" s="72"/>
      <c r="UC829" s="72"/>
      <c r="UD829" s="72"/>
      <c r="UE829" s="72"/>
      <c r="UF829" s="72"/>
      <c r="UG829" s="72"/>
      <c r="UH829" s="72"/>
      <c r="UI829" s="72"/>
      <c r="UJ829" s="72"/>
      <c r="UK829" s="72"/>
      <c r="UL829" s="72"/>
      <c r="UM829" s="72"/>
      <c r="UN829" s="72"/>
      <c r="UO829" s="72"/>
      <c r="UP829" s="72"/>
      <c r="UQ829" s="72"/>
      <c r="UR829" s="72"/>
      <c r="US829" s="72"/>
      <c r="UT829" s="72"/>
      <c r="UU829" s="72"/>
      <c r="UV829" s="72"/>
      <c r="UW829" s="72"/>
      <c r="UX829" s="72"/>
      <c r="UY829" s="72"/>
      <c r="UZ829" s="72"/>
      <c r="VA829" s="72"/>
      <c r="VB829" s="72"/>
      <c r="VC829" s="72"/>
      <c r="VD829" s="72"/>
      <c r="VE829" s="72"/>
      <c r="VF829" s="72"/>
      <c r="VG829" s="72"/>
      <c r="VH829" s="72"/>
      <c r="VI829" s="72"/>
      <c r="VJ829" s="72"/>
      <c r="VK829" s="72"/>
      <c r="VL829" s="72"/>
      <c r="VM829" s="72"/>
      <c r="VN829" s="72"/>
      <c r="VO829" s="72"/>
      <c r="VP829" s="72"/>
      <c r="VQ829" s="72"/>
      <c r="VR829" s="72"/>
      <c r="VS829" s="72"/>
      <c r="VT829" s="72"/>
      <c r="VU829" s="72"/>
      <c r="VV829" s="72"/>
      <c r="VW829" s="72"/>
      <c r="VX829" s="72"/>
      <c r="VY829" s="72"/>
      <c r="VZ829" s="72"/>
      <c r="WA829" s="72"/>
      <c r="WB829" s="72"/>
      <c r="WC829" s="72"/>
      <c r="WD829" s="72"/>
      <c r="WE829" s="72"/>
      <c r="WF829" s="72"/>
      <c r="WG829" s="72"/>
      <c r="WH829" s="72"/>
      <c r="WI829" s="72"/>
      <c r="WJ829" s="72"/>
      <c r="WK829" s="72"/>
      <c r="WL829" s="72"/>
      <c r="WM829" s="72"/>
      <c r="WN829" s="72"/>
      <c r="WO829" s="72"/>
      <c r="WP829" s="72"/>
      <c r="WQ829" s="72"/>
      <c r="WR829" s="72"/>
      <c r="WS829" s="72"/>
      <c r="WT829" s="72"/>
      <c r="WU829" s="72"/>
      <c r="WV829" s="72"/>
      <c r="WW829" s="72"/>
      <c r="WX829" s="72"/>
      <c r="WY829" s="72"/>
      <c r="WZ829" s="72"/>
      <c r="XA829" s="72"/>
      <c r="XB829" s="72"/>
      <c r="XC829" s="72"/>
      <c r="XD829" s="72"/>
      <c r="XE829" s="72"/>
      <c r="XF829" s="72"/>
      <c r="XG829" s="72"/>
      <c r="XH829" s="72"/>
      <c r="XI829" s="72"/>
      <c r="XJ829" s="72"/>
      <c r="XK829" s="72"/>
      <c r="XL829" s="72"/>
      <c r="XM829" s="72"/>
      <c r="XN829" s="72"/>
      <c r="XO829" s="72"/>
      <c r="XP829" s="72"/>
      <c r="XQ829" s="72"/>
      <c r="XR829" s="72"/>
      <c r="XS829" s="72"/>
      <c r="XT829" s="72"/>
      <c r="XU829" s="72"/>
      <c r="XV829" s="72"/>
      <c r="XW829" s="72"/>
      <c r="XX829" s="72"/>
      <c r="XY829" s="72"/>
      <c r="XZ829" s="72"/>
      <c r="YA829" s="72"/>
      <c r="YB829" s="72"/>
      <c r="YC829" s="72"/>
      <c r="YD829" s="72"/>
      <c r="YE829" s="72"/>
      <c r="YF829" s="72"/>
      <c r="YG829" s="72"/>
      <c r="YH829" s="72"/>
      <c r="YI829" s="72"/>
      <c r="YJ829" s="72"/>
      <c r="YK829" s="72"/>
      <c r="YL829" s="72"/>
      <c r="YM829" s="72"/>
      <c r="YN829" s="72"/>
      <c r="YO829" s="72"/>
      <c r="YP829" s="72"/>
      <c r="YQ829" s="72"/>
      <c r="YR829" s="72"/>
      <c r="YS829" s="72"/>
      <c r="YT829" s="72"/>
      <c r="YU829" s="72"/>
      <c r="YV829" s="72"/>
      <c r="YW829" s="72"/>
      <c r="YX829" s="72"/>
      <c r="YY829" s="72"/>
      <c r="YZ829" s="72"/>
      <c r="ZA829" s="72"/>
      <c r="ZB829" s="72"/>
      <c r="ZC829" s="72"/>
      <c r="ZD829" s="72"/>
      <c r="ZE829" s="72"/>
      <c r="ZF829" s="72"/>
      <c r="ZG829" s="72"/>
      <c r="ZH829" s="72"/>
      <c r="ZI829" s="72"/>
      <c r="ZJ829" s="72"/>
      <c r="ZK829" s="72"/>
      <c r="ZL829" s="72"/>
      <c r="ZM829" s="72"/>
      <c r="ZN829" s="72"/>
      <c r="ZO829" s="72"/>
      <c r="ZP829" s="72"/>
      <c r="ZQ829" s="72"/>
      <c r="ZR829" s="72"/>
      <c r="ZS829" s="72"/>
      <c r="ZT829" s="72"/>
      <c r="ZU829" s="72"/>
      <c r="ZV829" s="72"/>
      <c r="ZW829" s="72"/>
      <c r="ZX829" s="72"/>
      <c r="ZY829" s="72"/>
      <c r="ZZ829" s="72"/>
      <c r="AAA829" s="72"/>
      <c r="AAB829" s="72"/>
      <c r="AAC829" s="72"/>
      <c r="AAD829" s="72"/>
      <c r="AAE829" s="72"/>
      <c r="AAF829" s="72"/>
      <c r="AAG829" s="72"/>
      <c r="AAH829" s="72"/>
      <c r="AAI829" s="72"/>
      <c r="AAJ829" s="72"/>
      <c r="AAK829" s="72"/>
      <c r="AAL829" s="72"/>
      <c r="AAM829" s="72"/>
      <c r="AAN829" s="72"/>
      <c r="AAO829" s="72"/>
      <c r="AAP829" s="72"/>
      <c r="AAQ829" s="72"/>
      <c r="AAR829" s="72"/>
      <c r="AAS829" s="72"/>
      <c r="AAT829" s="72"/>
      <c r="AAU829" s="72"/>
      <c r="AAV829" s="72"/>
      <c r="AAW829" s="72"/>
      <c r="AAX829" s="72"/>
      <c r="AAY829" s="72"/>
      <c r="AAZ829" s="72"/>
      <c r="ABA829" s="72"/>
      <c r="ABB829" s="72"/>
      <c r="ABC829" s="72"/>
      <c r="ABD829" s="72"/>
      <c r="ABE829" s="72"/>
      <c r="ABF829" s="72"/>
      <c r="ABG829" s="72"/>
      <c r="ABH829" s="72"/>
      <c r="ABI829" s="72"/>
      <c r="ABJ829" s="72"/>
      <c r="ABK829" s="72"/>
      <c r="ABL829" s="72"/>
      <c r="ABM829" s="72"/>
      <c r="ABN829" s="72"/>
      <c r="ABO829" s="72"/>
      <c r="ABP829" s="72"/>
      <c r="ABQ829" s="72"/>
      <c r="ABR829" s="72"/>
      <c r="ABS829" s="72"/>
      <c r="ABT829" s="72"/>
      <c r="ABU829" s="72"/>
      <c r="ABV829" s="72"/>
      <c r="ABW829" s="72"/>
      <c r="ABX829" s="72"/>
      <c r="ABY829" s="72"/>
      <c r="ABZ829" s="72"/>
      <c r="ACA829" s="72"/>
      <c r="ACB829" s="72"/>
      <c r="ACC829" s="72"/>
      <c r="ACD829" s="72"/>
      <c r="ACE829" s="72"/>
      <c r="ACF829" s="72"/>
      <c r="ACG829" s="72"/>
      <c r="ACH829" s="72"/>
      <c r="ACI829" s="72"/>
      <c r="ACJ829" s="72"/>
      <c r="ACK829" s="72"/>
      <c r="ACL829" s="72"/>
      <c r="ACM829" s="72"/>
      <c r="ACN829" s="72"/>
      <c r="ACO829" s="72"/>
      <c r="ACP829" s="72"/>
      <c r="ACQ829" s="72"/>
      <c r="ACR829" s="72"/>
      <c r="ACS829" s="72"/>
      <c r="ACT829" s="72"/>
      <c r="ACU829" s="72"/>
      <c r="ACV829" s="72"/>
      <c r="ACW829" s="72"/>
      <c r="ACX829" s="72"/>
      <c r="ACY829" s="72"/>
      <c r="ACZ829" s="72"/>
      <c r="ADA829" s="72"/>
      <c r="ADB829" s="72"/>
      <c r="ADC829" s="72"/>
      <c r="ADD829" s="72"/>
      <c r="ADE829" s="72"/>
      <c r="ADF829" s="72"/>
      <c r="ADG829" s="72"/>
      <c r="ADH829" s="72"/>
      <c r="ADI829" s="72"/>
      <c r="ADJ829" s="72"/>
      <c r="ADK829" s="72"/>
      <c r="ADL829" s="72"/>
      <c r="ADM829" s="72"/>
      <c r="ADN829" s="72"/>
      <c r="ADO829" s="72"/>
      <c r="ADP829" s="72"/>
      <c r="ADQ829" s="72"/>
      <c r="ADR829" s="72"/>
      <c r="ADS829" s="72"/>
      <c r="ADT829" s="72"/>
      <c r="ADU829" s="72"/>
      <c r="ADV829" s="72"/>
      <c r="ADW829" s="72"/>
      <c r="ADX829" s="72"/>
      <c r="ADY829" s="72"/>
      <c r="ADZ829" s="72"/>
      <c r="AEA829" s="72"/>
      <c r="AEB829" s="72"/>
      <c r="AEC829" s="72"/>
      <c r="AED829" s="72"/>
      <c r="AEE829" s="72"/>
      <c r="AEF829" s="72"/>
      <c r="AEG829" s="72"/>
      <c r="AEH829" s="72"/>
      <c r="AEI829" s="72"/>
      <c r="AEJ829" s="72"/>
      <c r="AEK829" s="72"/>
      <c r="AEL829" s="72"/>
      <c r="AEM829" s="72"/>
      <c r="AEN829" s="72"/>
      <c r="AEO829" s="72"/>
      <c r="AEP829" s="72"/>
      <c r="AEQ829" s="72"/>
      <c r="AER829" s="72"/>
      <c r="AES829" s="72"/>
      <c r="AET829" s="72"/>
      <c r="AEU829" s="72"/>
      <c r="AEV829" s="72"/>
      <c r="AEW829" s="72"/>
      <c r="AEX829" s="72"/>
      <c r="AEY829" s="72"/>
      <c r="AEZ829" s="72"/>
      <c r="AFA829" s="72"/>
      <c r="AFB829" s="72"/>
      <c r="AFC829" s="72"/>
      <c r="AFD829" s="72"/>
      <c r="AFE829" s="72"/>
      <c r="AFF829" s="72"/>
      <c r="AFG829" s="72"/>
      <c r="AFH829" s="72"/>
      <c r="AFI829" s="72"/>
      <c r="AFJ829" s="72"/>
      <c r="AFK829" s="72"/>
      <c r="AFL829" s="72"/>
      <c r="AFM829" s="72"/>
      <c r="AFN829" s="72"/>
      <c r="AFO829" s="72"/>
      <c r="AFP829" s="72"/>
      <c r="AFQ829" s="72"/>
      <c r="AFR829" s="72"/>
      <c r="AFS829" s="72"/>
      <c r="AFT829" s="72"/>
      <c r="AFU829" s="72"/>
      <c r="AFV829" s="72"/>
      <c r="AFW829" s="72"/>
      <c r="AFX829" s="72"/>
      <c r="AFY829" s="72"/>
      <c r="AFZ829" s="72"/>
      <c r="AGA829" s="72"/>
      <c r="AGB829" s="72"/>
      <c r="AGC829" s="72"/>
      <c r="AGD829" s="72"/>
      <c r="AGE829" s="72"/>
      <c r="AGF829" s="72"/>
      <c r="AGG829" s="72"/>
      <c r="AGH829" s="72"/>
      <c r="AGI829" s="72"/>
      <c r="AGJ829" s="72"/>
      <c r="AGK829" s="72"/>
      <c r="AGL829" s="72"/>
      <c r="AGM829" s="72"/>
      <c r="AGN829" s="72"/>
      <c r="AGO829" s="72"/>
      <c r="AGP829" s="72"/>
      <c r="AGQ829" s="72"/>
      <c r="AGR829" s="72"/>
      <c r="AGS829" s="72"/>
      <c r="AGT829" s="72"/>
      <c r="AGU829" s="72"/>
      <c r="AGV829" s="72"/>
      <c r="AGW829" s="72"/>
      <c r="AGX829" s="72"/>
      <c r="AGY829" s="72"/>
      <c r="AGZ829" s="72"/>
      <c r="AHA829" s="72"/>
      <c r="AHB829" s="72"/>
      <c r="AHC829" s="72"/>
      <c r="AHD829" s="72"/>
      <c r="AHE829" s="72"/>
      <c r="AHF829" s="72"/>
      <c r="AHG829" s="72"/>
      <c r="AHH829" s="72"/>
      <c r="AHI829" s="72"/>
      <c r="AHJ829" s="72"/>
      <c r="AHK829" s="72"/>
      <c r="AHL829" s="72"/>
      <c r="AHM829" s="72"/>
      <c r="AHN829" s="72"/>
      <c r="AHO829" s="72"/>
      <c r="AHP829" s="72"/>
      <c r="AHQ829" s="72"/>
      <c r="AHR829" s="72"/>
      <c r="AHS829" s="72"/>
      <c r="AHT829" s="72"/>
      <c r="AHU829" s="72"/>
      <c r="AHV829" s="72"/>
      <c r="AHW829" s="72"/>
      <c r="AHX829" s="72"/>
      <c r="AHY829" s="72"/>
      <c r="AHZ829" s="72"/>
      <c r="AIA829" s="72"/>
      <c r="AIB829" s="72"/>
      <c r="AIC829" s="72"/>
      <c r="AID829" s="72"/>
      <c r="AIE829" s="72"/>
      <c r="AIF829" s="72"/>
      <c r="AIG829" s="72"/>
      <c r="AIH829" s="72"/>
      <c r="AII829" s="72"/>
      <c r="AIJ829" s="72"/>
      <c r="AIK829" s="72"/>
      <c r="AIL829" s="72"/>
      <c r="AIM829" s="72"/>
      <c r="AIN829" s="72"/>
      <c r="AIO829" s="72"/>
      <c r="AIP829" s="72"/>
      <c r="AIQ829" s="72"/>
      <c r="AIR829" s="72"/>
      <c r="AIS829" s="72"/>
      <c r="AIT829" s="72"/>
      <c r="AIU829" s="72"/>
      <c r="AIV829" s="72"/>
      <c r="AIW829" s="72"/>
      <c r="AIX829" s="72"/>
      <c r="AIY829" s="72"/>
      <c r="AIZ829" s="72"/>
      <c r="AJA829" s="72"/>
      <c r="AJB829" s="72"/>
      <c r="AJC829" s="72"/>
      <c r="AJD829" s="72"/>
      <c r="AJE829" s="72"/>
      <c r="AJF829" s="72"/>
      <c r="AJG829" s="72"/>
      <c r="AJH829" s="72"/>
      <c r="AJI829" s="72"/>
      <c r="AJJ829" s="72"/>
      <c r="AJK829" s="72"/>
      <c r="AJL829" s="72"/>
      <c r="AJM829" s="72"/>
      <c r="AJN829" s="72"/>
      <c r="AJO829" s="72"/>
      <c r="AJP829" s="72"/>
      <c r="AJQ829" s="72"/>
      <c r="AJR829" s="72"/>
      <c r="AJS829" s="72"/>
      <c r="AJT829" s="72"/>
      <c r="AJU829" s="72"/>
      <c r="AJV829" s="72"/>
      <c r="AJW829" s="72"/>
      <c r="AJX829" s="72"/>
      <c r="AJY829" s="72"/>
      <c r="AJZ829" s="72"/>
      <c r="AKA829" s="72"/>
      <c r="AKB829" s="72"/>
      <c r="AKC829" s="72"/>
      <c r="AKD829" s="72"/>
      <c r="AKE829" s="72"/>
      <c r="AKF829" s="72"/>
      <c r="AKG829" s="72"/>
      <c r="AKH829" s="72"/>
      <c r="AKI829" s="72"/>
      <c r="AKJ829" s="72"/>
      <c r="AKK829" s="72"/>
      <c r="AKL829" s="72"/>
      <c r="AKM829" s="72"/>
      <c r="AKN829" s="72"/>
      <c r="AKO829" s="72"/>
      <c r="AKP829" s="72"/>
      <c r="AKQ829" s="72"/>
      <c r="AKR829" s="72"/>
      <c r="AKS829" s="72"/>
      <c r="AKT829" s="72"/>
      <c r="AKU829" s="72"/>
      <c r="AKV829" s="72"/>
      <c r="AKW829" s="72"/>
      <c r="AKX829" s="72"/>
      <c r="AKY829" s="72"/>
      <c r="AKZ829" s="72"/>
      <c r="ALA829" s="72"/>
      <c r="ALB829" s="72"/>
      <c r="ALC829" s="72"/>
      <c r="ALD829" s="72"/>
      <c r="ALE829" s="72"/>
      <c r="ALF829" s="72"/>
      <c r="ALG829" s="72"/>
      <c r="ALH829" s="72"/>
      <c r="ALI829" s="72"/>
      <c r="ALJ829" s="72"/>
      <c r="ALK829" s="72"/>
      <c r="ALL829" s="72"/>
      <c r="ALM829" s="72"/>
      <c r="ALN829" s="72"/>
      <c r="ALO829" s="72"/>
      <c r="ALP829" s="72"/>
      <c r="ALQ829" s="72"/>
      <c r="ALR829" s="72"/>
      <c r="ALS829" s="72"/>
      <c r="ALT829" s="72"/>
      <c r="ALU829" s="72"/>
      <c r="ALV829" s="72"/>
      <c r="ALW829" s="72"/>
      <c r="ALX829" s="72"/>
      <c r="ALY829" s="72"/>
      <c r="ALZ829" s="72"/>
      <c r="AMA829" s="72"/>
      <c r="AMB829" s="72"/>
      <c r="AMC829" s="72"/>
      <c r="AMD829" s="72"/>
      <c r="AME829" s="72"/>
      <c r="AMF829" s="72"/>
      <c r="AMG829" s="72"/>
      <c r="AMH829" s="72"/>
      <c r="AMI829" s="72"/>
      <c r="AMJ829" s="72"/>
      <c r="AMK829" s="72"/>
      <c r="AML829" s="72"/>
      <c r="AMM829" s="72"/>
      <c r="AMN829" s="72"/>
      <c r="AMO829" s="72"/>
      <c r="AMP829" s="72"/>
      <c r="AMQ829" s="72"/>
      <c r="AMR829" s="72"/>
      <c r="AMS829" s="72"/>
      <c r="AMT829" s="72"/>
      <c r="AMU829" s="72"/>
      <c r="AMV829" s="72"/>
      <c r="AMW829" s="72"/>
      <c r="AMX829" s="72"/>
      <c r="AMY829" s="72"/>
      <c r="AMZ829" s="72"/>
      <c r="ANA829" s="72"/>
      <c r="ANB829" s="72"/>
      <c r="ANC829" s="72"/>
      <c r="AND829" s="72"/>
      <c r="ANE829" s="72"/>
      <c r="ANF829" s="72"/>
      <c r="ANG829" s="72"/>
      <c r="ANH829" s="72"/>
      <c r="ANI829" s="72"/>
      <c r="ANJ829" s="72"/>
      <c r="ANK829" s="72"/>
      <c r="ANL829" s="72"/>
      <c r="ANM829" s="72"/>
      <c r="ANN829" s="72"/>
      <c r="ANO829" s="72"/>
      <c r="ANP829" s="72"/>
      <c r="ANQ829" s="72"/>
      <c r="ANR829" s="72"/>
      <c r="ANS829" s="72"/>
      <c r="ANT829" s="72"/>
      <c r="ANU829" s="72"/>
      <c r="ANV829" s="72"/>
      <c r="ANW829" s="72"/>
      <c r="ANX829" s="72"/>
      <c r="ANY829" s="72"/>
      <c r="ANZ829" s="72"/>
      <c r="AOA829" s="72"/>
      <c r="AOB829" s="72"/>
      <c r="AOC829" s="72"/>
      <c r="AOD829" s="72"/>
      <c r="AOE829" s="72"/>
      <c r="AOF829" s="72"/>
      <c r="AOG829" s="72"/>
      <c r="AOH829" s="72"/>
      <c r="AOI829" s="72"/>
      <c r="AOJ829" s="72"/>
      <c r="AOK829" s="72"/>
      <c r="AOL829" s="72"/>
      <c r="AOM829" s="72"/>
      <c r="AON829" s="72"/>
      <c r="AOO829" s="72"/>
      <c r="AOP829" s="72"/>
      <c r="AOQ829" s="72"/>
      <c r="AOR829" s="72"/>
      <c r="AOS829" s="72"/>
      <c r="AOT829" s="72"/>
      <c r="AOU829" s="72"/>
      <c r="AOV829" s="72"/>
      <c r="AOW829" s="72"/>
      <c r="AOX829" s="72"/>
      <c r="AOY829" s="72"/>
      <c r="AOZ829" s="72"/>
      <c r="APA829" s="72"/>
      <c r="APB829" s="72"/>
      <c r="APC829" s="72"/>
      <c r="APD829" s="72"/>
      <c r="APE829" s="72"/>
      <c r="APF829" s="72"/>
      <c r="APG829" s="72"/>
      <c r="APH829" s="72"/>
      <c r="API829" s="72"/>
      <c r="APJ829" s="72"/>
      <c r="APK829" s="72"/>
      <c r="APL829" s="72"/>
      <c r="APM829" s="72"/>
      <c r="APN829" s="72"/>
      <c r="APO829" s="72"/>
      <c r="APP829" s="72"/>
      <c r="APQ829" s="72"/>
      <c r="APR829" s="72"/>
      <c r="APS829" s="72"/>
      <c r="APT829" s="72"/>
      <c r="APU829" s="72"/>
      <c r="APV829" s="72"/>
      <c r="APW829" s="72"/>
      <c r="APX829" s="72"/>
      <c r="APY829" s="72"/>
      <c r="APZ829" s="72"/>
      <c r="AQA829" s="72"/>
      <c r="AQB829" s="72"/>
      <c r="AQC829" s="72"/>
      <c r="AQD829" s="72"/>
      <c r="AQE829" s="72"/>
      <c r="AQF829" s="72"/>
      <c r="AQG829" s="72"/>
      <c r="AQH829" s="72"/>
      <c r="AQI829" s="72"/>
      <c r="AQJ829" s="72"/>
      <c r="AQK829" s="72"/>
      <c r="AQL829" s="72"/>
      <c r="AQM829" s="72"/>
      <c r="AQN829" s="72"/>
      <c r="AQO829" s="72"/>
      <c r="AQP829" s="72"/>
      <c r="AQQ829" s="72"/>
      <c r="AQR829" s="72"/>
      <c r="AQS829" s="72"/>
      <c r="AQT829" s="72"/>
      <c r="AQU829" s="72"/>
      <c r="AQV829" s="72"/>
      <c r="AQW829" s="72"/>
      <c r="AQX829" s="72"/>
      <c r="AQY829" s="72"/>
      <c r="AQZ829" s="72"/>
      <c r="ARA829" s="72"/>
      <c r="ARB829" s="72"/>
      <c r="ARC829" s="72"/>
      <c r="ARD829" s="72"/>
      <c r="ARE829" s="72"/>
      <c r="ARF829" s="72"/>
      <c r="ARG829" s="72"/>
      <c r="ARH829" s="72"/>
      <c r="ARI829" s="72"/>
      <c r="ARJ829" s="72"/>
      <c r="ARK829" s="72"/>
      <c r="ARL829" s="72"/>
      <c r="ARM829" s="72"/>
      <c r="ARN829" s="72"/>
      <c r="ARO829" s="72"/>
      <c r="ARP829" s="72"/>
      <c r="ARQ829" s="72"/>
      <c r="ARR829" s="72"/>
      <c r="ARS829" s="72"/>
      <c r="ART829" s="72"/>
      <c r="ARU829" s="72"/>
      <c r="ARV829" s="72"/>
      <c r="ARW829" s="72"/>
      <c r="ARX829" s="72"/>
      <c r="ARY829" s="72"/>
      <c r="ARZ829" s="72"/>
      <c r="ASA829" s="72"/>
      <c r="ASB829" s="72"/>
      <c r="ASC829" s="72"/>
      <c r="ASD829" s="72"/>
      <c r="ASE829" s="72"/>
      <c r="ASF829" s="72"/>
      <c r="ASG829" s="72"/>
      <c r="ASH829" s="72"/>
      <c r="ASI829" s="72"/>
      <c r="ASJ829" s="72"/>
      <c r="ASK829" s="72"/>
      <c r="ASL829" s="72"/>
      <c r="ASM829" s="72"/>
      <c r="ASN829" s="72"/>
      <c r="ASO829" s="72"/>
      <c r="ASP829" s="72"/>
      <c r="ASQ829" s="72"/>
      <c r="ASR829" s="72"/>
      <c r="ASS829" s="72"/>
      <c r="AST829" s="72"/>
      <c r="ASU829" s="72"/>
      <c r="ASV829" s="72"/>
      <c r="ASW829" s="72"/>
      <c r="ASX829" s="72"/>
      <c r="ASY829" s="72"/>
      <c r="ASZ829" s="72"/>
      <c r="ATA829" s="72"/>
      <c r="ATB829" s="72"/>
      <c r="ATC829" s="72"/>
      <c r="ATD829" s="72"/>
      <c r="ATE829" s="72"/>
      <c r="ATF829" s="72"/>
      <c r="ATG829" s="72"/>
      <c r="ATH829" s="72"/>
      <c r="ATI829" s="72"/>
      <c r="ATJ829" s="72"/>
      <c r="ATK829" s="72"/>
      <c r="ATL829" s="72"/>
      <c r="ATM829" s="72"/>
      <c r="ATN829" s="72"/>
      <c r="ATO829" s="72"/>
      <c r="ATP829" s="72"/>
      <c r="ATQ829" s="72"/>
      <c r="ATR829" s="72"/>
      <c r="ATS829" s="72"/>
      <c r="ATT829" s="72"/>
      <c r="ATU829" s="72"/>
      <c r="ATV829" s="72"/>
      <c r="ATW829" s="72"/>
      <c r="ATX829" s="72"/>
      <c r="ATY829" s="72"/>
      <c r="ATZ829" s="72"/>
      <c r="AUA829" s="72"/>
      <c r="AUB829" s="72"/>
      <c r="AUC829" s="72"/>
      <c r="AUD829" s="72"/>
      <c r="AUE829" s="72"/>
      <c r="AUF829" s="72"/>
      <c r="AUG829" s="72"/>
      <c r="AUH829" s="72"/>
      <c r="AUI829" s="72"/>
      <c r="AUJ829" s="72"/>
      <c r="AUK829" s="72"/>
      <c r="AUL829" s="72"/>
      <c r="AUM829" s="72"/>
      <c r="AUN829" s="72"/>
      <c r="AUO829" s="72"/>
      <c r="AUP829" s="72"/>
      <c r="AUQ829" s="72"/>
      <c r="AUR829" s="72"/>
      <c r="AUS829" s="72"/>
      <c r="AUT829" s="72"/>
      <c r="AUU829" s="72"/>
      <c r="AUV829" s="72"/>
      <c r="AUW829" s="72"/>
      <c r="AUX829" s="72"/>
      <c r="AUY829" s="72"/>
      <c r="AUZ829" s="72"/>
      <c r="AVA829" s="72"/>
      <c r="AVB829" s="72"/>
      <c r="AVC829" s="72"/>
      <c r="AVD829" s="72"/>
      <c r="AVE829" s="72"/>
      <c r="AVF829" s="72"/>
      <c r="AVG829" s="72"/>
      <c r="AVH829" s="72"/>
      <c r="AVI829" s="72"/>
      <c r="AVJ829" s="72"/>
      <c r="AVK829" s="72"/>
      <c r="AVL829" s="72"/>
      <c r="AVM829" s="72"/>
      <c r="AVN829" s="72"/>
      <c r="AVO829" s="72"/>
      <c r="AVP829" s="72"/>
      <c r="AVQ829" s="72"/>
      <c r="AVR829" s="72"/>
      <c r="AVS829" s="72"/>
      <c r="AVT829" s="72"/>
      <c r="AVU829" s="72"/>
      <c r="AVV829" s="72"/>
      <c r="AVW829" s="72"/>
      <c r="AVX829" s="72"/>
      <c r="AVY829" s="72"/>
      <c r="AVZ829" s="72"/>
      <c r="AWA829" s="72"/>
      <c r="AWB829" s="72"/>
      <c r="AWC829" s="72"/>
      <c r="AWD829" s="72"/>
      <c r="AWE829" s="72"/>
      <c r="AWF829" s="72"/>
      <c r="AWG829" s="72"/>
      <c r="AWH829" s="72"/>
      <c r="AWI829" s="72"/>
      <c r="AWJ829" s="72"/>
      <c r="AWK829" s="72"/>
      <c r="AWL829" s="72"/>
      <c r="AWM829" s="72"/>
      <c r="AWN829" s="72"/>
      <c r="AWO829" s="72"/>
      <c r="AWP829" s="72"/>
      <c r="AWQ829" s="72"/>
      <c r="AWR829" s="72"/>
      <c r="AWS829" s="72"/>
      <c r="AWT829" s="72"/>
      <c r="AWU829" s="72"/>
      <c r="AWV829" s="72"/>
      <c r="AWW829" s="72"/>
      <c r="AWX829" s="72"/>
      <c r="AWY829" s="72"/>
      <c r="AWZ829" s="72"/>
      <c r="AXA829" s="72"/>
      <c r="AXB829" s="72"/>
      <c r="AXC829" s="72"/>
      <c r="AXD829" s="72"/>
      <c r="AXE829" s="72"/>
      <c r="AXF829" s="72"/>
      <c r="AXG829" s="72"/>
      <c r="AXH829" s="72"/>
      <c r="AXI829" s="72"/>
      <c r="AXJ829" s="72"/>
      <c r="AXK829" s="72"/>
      <c r="AXL829" s="72"/>
      <c r="AXM829" s="72"/>
      <c r="AXN829" s="72"/>
      <c r="AXO829" s="72"/>
      <c r="AXP829" s="72"/>
      <c r="AXQ829" s="72"/>
      <c r="AXR829" s="72"/>
      <c r="AXS829" s="72"/>
      <c r="AXT829" s="72"/>
      <c r="AXU829" s="72"/>
      <c r="AXV829" s="72"/>
      <c r="AXW829" s="72"/>
      <c r="AXX829" s="72"/>
      <c r="AXY829" s="72"/>
      <c r="AXZ829" s="72"/>
      <c r="AYA829" s="72"/>
      <c r="AYB829" s="72"/>
      <c r="AYC829" s="72"/>
      <c r="AYD829" s="72"/>
      <c r="AYE829" s="72"/>
      <c r="AYF829" s="72"/>
      <c r="AYG829" s="72"/>
      <c r="AYH829" s="72"/>
      <c r="AYI829" s="72"/>
      <c r="AYJ829" s="72"/>
      <c r="AYK829" s="72"/>
      <c r="AYL829" s="72"/>
      <c r="AYM829" s="72"/>
      <c r="AYN829" s="72"/>
      <c r="AYO829" s="72"/>
      <c r="AYP829" s="72"/>
      <c r="AYQ829" s="72"/>
      <c r="AYR829" s="72"/>
      <c r="AYS829" s="72"/>
      <c r="AYT829" s="72"/>
      <c r="AYU829" s="72"/>
      <c r="AYV829" s="72"/>
      <c r="AYW829" s="72"/>
      <c r="AYX829" s="72"/>
      <c r="AYY829" s="72"/>
      <c r="AYZ829" s="72"/>
      <c r="AZA829" s="72"/>
      <c r="AZB829" s="72"/>
      <c r="AZC829" s="72"/>
      <c r="AZD829" s="72"/>
      <c r="AZE829" s="72"/>
      <c r="AZF829" s="72"/>
      <c r="AZG829" s="72"/>
      <c r="AZH829" s="72"/>
      <c r="AZI829" s="72"/>
      <c r="AZJ829" s="72"/>
      <c r="AZK829" s="72"/>
      <c r="AZL829" s="72"/>
      <c r="AZM829" s="72"/>
      <c r="AZN829" s="72"/>
      <c r="AZO829" s="72"/>
      <c r="AZP829" s="72"/>
      <c r="AZQ829" s="72"/>
      <c r="AZR829" s="72"/>
      <c r="AZS829" s="72"/>
      <c r="AZT829" s="72"/>
      <c r="AZU829" s="72"/>
      <c r="AZV829" s="72"/>
      <c r="AZW829" s="72"/>
      <c r="AZX829" s="72"/>
      <c r="AZY829" s="72"/>
      <c r="AZZ829" s="72"/>
      <c r="BAA829" s="72"/>
      <c r="BAB829" s="72"/>
      <c r="BAC829" s="72"/>
      <c r="BAD829" s="72"/>
      <c r="BAE829" s="72"/>
      <c r="BAF829" s="72"/>
      <c r="BAG829" s="72"/>
      <c r="BAH829" s="72"/>
      <c r="BAI829" s="72"/>
      <c r="BAJ829" s="72"/>
      <c r="BAK829" s="72"/>
      <c r="BAL829" s="72"/>
      <c r="BAM829" s="72"/>
      <c r="BAN829" s="72"/>
      <c r="BAO829" s="72"/>
      <c r="BAP829" s="72"/>
      <c r="BAQ829" s="72"/>
      <c r="BAR829" s="72"/>
      <c r="BAS829" s="72"/>
      <c r="BAT829" s="72"/>
      <c r="BAU829" s="72"/>
      <c r="BAV829" s="72"/>
      <c r="BAW829" s="72"/>
      <c r="BAX829" s="72"/>
      <c r="BAY829" s="72"/>
      <c r="BAZ829" s="72"/>
      <c r="BBA829" s="72"/>
      <c r="BBB829" s="72"/>
      <c r="BBC829" s="72"/>
      <c r="BBD829" s="72"/>
      <c r="BBE829" s="72"/>
      <c r="BBF829" s="72"/>
      <c r="BBG829" s="72"/>
      <c r="BBH829" s="72"/>
      <c r="BBI829" s="72"/>
      <c r="BBJ829" s="72"/>
      <c r="BBK829" s="72"/>
      <c r="BBL829" s="72"/>
      <c r="BBM829" s="72"/>
      <c r="BBN829" s="72"/>
      <c r="BBO829" s="72"/>
      <c r="BBP829" s="72"/>
      <c r="BBQ829" s="72"/>
      <c r="BBR829" s="72"/>
      <c r="BBS829" s="72"/>
      <c r="BBT829" s="72"/>
      <c r="BBU829" s="72"/>
      <c r="BBV829" s="72"/>
      <c r="BBW829" s="72"/>
      <c r="BBX829" s="72"/>
      <c r="BBY829" s="72"/>
      <c r="BBZ829" s="72"/>
      <c r="BCA829" s="72"/>
      <c r="BCB829" s="72"/>
      <c r="BCC829" s="72"/>
      <c r="BCD829" s="72"/>
      <c r="BCE829" s="72"/>
      <c r="BCF829" s="72"/>
      <c r="BCG829" s="72"/>
      <c r="BCH829" s="72"/>
      <c r="BCI829" s="72"/>
      <c r="BCJ829" s="72"/>
      <c r="BCK829" s="72"/>
      <c r="BCL829" s="72"/>
      <c r="BCM829" s="72"/>
      <c r="BCN829" s="72"/>
      <c r="BCO829" s="72"/>
      <c r="BCP829" s="72"/>
      <c r="BCQ829" s="72"/>
      <c r="BCR829" s="72"/>
      <c r="BCS829" s="72"/>
      <c r="BCT829" s="72"/>
      <c r="BCU829" s="72"/>
      <c r="BCV829" s="72"/>
      <c r="BCW829" s="72"/>
      <c r="BCX829" s="72"/>
      <c r="BCY829" s="72"/>
      <c r="BCZ829" s="72"/>
      <c r="BDA829" s="72"/>
      <c r="BDB829" s="72"/>
      <c r="BDC829" s="72"/>
      <c r="BDD829" s="72"/>
      <c r="BDE829" s="72"/>
      <c r="BDF829" s="72"/>
      <c r="BDG829" s="72"/>
      <c r="BDH829" s="72"/>
      <c r="BDI829" s="72"/>
      <c r="BDJ829" s="72"/>
      <c r="BDK829" s="72"/>
      <c r="BDL829" s="72"/>
      <c r="BDM829" s="72"/>
      <c r="BDN829" s="72"/>
      <c r="BDO829" s="72"/>
      <c r="BDP829" s="72"/>
      <c r="BDQ829" s="72"/>
      <c r="BDR829" s="72"/>
      <c r="BDS829" s="72"/>
      <c r="BDT829" s="72"/>
      <c r="BDU829" s="72"/>
      <c r="BDV829" s="72"/>
      <c r="BDW829" s="72"/>
      <c r="BDX829" s="72"/>
      <c r="BDY829" s="72"/>
      <c r="BDZ829" s="72"/>
      <c r="BEA829" s="72"/>
      <c r="BEB829" s="72"/>
      <c r="BEC829" s="72"/>
      <c r="BED829" s="72"/>
      <c r="BEE829" s="72"/>
      <c r="BEF829" s="72"/>
      <c r="BEG829" s="72"/>
      <c r="BEH829" s="72"/>
      <c r="BEI829" s="72"/>
      <c r="BEJ829" s="72"/>
      <c r="BEK829" s="72"/>
      <c r="BEL829" s="72"/>
      <c r="BEM829" s="72"/>
      <c r="BEN829" s="72"/>
      <c r="BEO829" s="72"/>
      <c r="BEP829" s="72"/>
      <c r="BEQ829" s="72"/>
      <c r="BER829" s="72"/>
      <c r="BES829" s="72"/>
      <c r="BET829" s="72"/>
      <c r="BEU829" s="72"/>
      <c r="BEV829" s="72"/>
      <c r="BEW829" s="72"/>
      <c r="BEX829" s="72"/>
      <c r="BEY829" s="72"/>
      <c r="BEZ829" s="72"/>
      <c r="BFA829" s="72"/>
      <c r="BFB829" s="72"/>
      <c r="BFC829" s="72"/>
      <c r="BFD829" s="72"/>
      <c r="BFE829" s="72"/>
      <c r="BFF829" s="72"/>
      <c r="BFG829" s="72"/>
      <c r="BFH829" s="72"/>
      <c r="BFI829" s="72"/>
      <c r="BFJ829" s="72"/>
      <c r="BFK829" s="72"/>
      <c r="BFL829" s="72"/>
      <c r="BFM829" s="72"/>
      <c r="BFN829" s="72"/>
      <c r="BFO829" s="72"/>
      <c r="BFP829" s="72"/>
      <c r="BFQ829" s="72"/>
      <c r="BFR829" s="72"/>
      <c r="BFS829" s="72"/>
      <c r="BFT829" s="72"/>
      <c r="BFU829" s="72"/>
      <c r="BFV829" s="72"/>
      <c r="BFW829" s="72"/>
      <c r="BFX829" s="72"/>
      <c r="BFY829" s="72"/>
      <c r="BFZ829" s="72"/>
      <c r="BGA829" s="72"/>
      <c r="BGB829" s="72"/>
      <c r="BGC829" s="72"/>
      <c r="BGD829" s="72"/>
      <c r="BGE829" s="72"/>
      <c r="BGF829" s="72"/>
      <c r="BGG829" s="72"/>
      <c r="BGH829" s="72"/>
      <c r="BGI829" s="72"/>
      <c r="BGJ829" s="72"/>
      <c r="BGK829" s="72"/>
      <c r="BGL829" s="72"/>
      <c r="BGM829" s="72"/>
      <c r="BGN829" s="72"/>
      <c r="BGO829" s="72"/>
      <c r="BGP829" s="72"/>
      <c r="BGQ829" s="72"/>
      <c r="BGR829" s="72"/>
      <c r="BGS829" s="72"/>
      <c r="BGT829" s="72"/>
      <c r="BGU829" s="72"/>
      <c r="BGV829" s="72"/>
      <c r="BGW829" s="72"/>
      <c r="BGX829" s="72"/>
      <c r="BGY829" s="72"/>
      <c r="BGZ829" s="72"/>
      <c r="BHA829" s="72"/>
      <c r="BHB829" s="72"/>
      <c r="BHC829" s="72"/>
      <c r="BHD829" s="72"/>
      <c r="BHE829" s="72"/>
      <c r="BHF829" s="72"/>
      <c r="BHG829" s="72"/>
      <c r="BHH829" s="72"/>
      <c r="BHI829" s="72"/>
      <c r="BHJ829" s="72"/>
      <c r="BHK829" s="72"/>
      <c r="BHL829" s="72"/>
      <c r="BHM829" s="72"/>
      <c r="BHN829" s="72"/>
      <c r="BHO829" s="72"/>
      <c r="BHP829" s="72"/>
      <c r="BHQ829" s="72"/>
      <c r="BHR829" s="72"/>
      <c r="BHS829" s="72"/>
      <c r="BHT829" s="72"/>
      <c r="BHU829" s="72"/>
      <c r="BHV829" s="72"/>
      <c r="BHW829" s="72"/>
      <c r="BHX829" s="72"/>
      <c r="BHY829" s="72"/>
      <c r="BHZ829" s="72"/>
      <c r="BIA829" s="72"/>
      <c r="BIB829" s="72"/>
      <c r="BIC829" s="72"/>
      <c r="BID829" s="72"/>
      <c r="BIE829" s="72"/>
      <c r="BIF829" s="72"/>
      <c r="BIG829" s="72"/>
      <c r="BIH829" s="72"/>
      <c r="BII829" s="72"/>
      <c r="BIJ829" s="72"/>
      <c r="BIK829" s="72"/>
      <c r="BIL829" s="72"/>
      <c r="BIM829" s="72"/>
      <c r="BIN829" s="72"/>
      <c r="BIO829" s="72"/>
      <c r="BIP829" s="72"/>
      <c r="BIQ829" s="72"/>
      <c r="BIR829" s="72"/>
      <c r="BIS829" s="72"/>
      <c r="BIT829" s="72"/>
      <c r="BIU829" s="72"/>
      <c r="BIV829" s="72"/>
      <c r="BIW829" s="72"/>
      <c r="BIX829" s="72"/>
      <c r="BIY829" s="72"/>
      <c r="BIZ829" s="72"/>
      <c r="BJA829" s="72"/>
      <c r="BJB829" s="72"/>
      <c r="BJC829" s="72"/>
      <c r="BJD829" s="72"/>
      <c r="BJE829" s="72"/>
      <c r="BJF829" s="72"/>
      <c r="BJG829" s="72"/>
      <c r="BJH829" s="72"/>
      <c r="BJI829" s="72"/>
      <c r="BJJ829" s="72"/>
      <c r="BJK829" s="72"/>
      <c r="BJL829" s="72"/>
      <c r="BJM829" s="72"/>
      <c r="BJN829" s="72"/>
      <c r="BJO829" s="72"/>
      <c r="BJP829" s="72"/>
      <c r="BJQ829" s="72"/>
      <c r="BJR829" s="72"/>
      <c r="BJS829" s="72"/>
      <c r="BJT829" s="72"/>
      <c r="BJU829" s="72"/>
      <c r="BJV829" s="72"/>
      <c r="BJW829" s="72"/>
      <c r="BJX829" s="72"/>
      <c r="BJY829" s="72"/>
      <c r="BJZ829" s="72"/>
      <c r="BKA829" s="72"/>
      <c r="BKB829" s="72"/>
      <c r="BKC829" s="72"/>
      <c r="BKD829" s="72"/>
      <c r="BKE829" s="72"/>
      <c r="BKF829" s="72"/>
      <c r="BKG829" s="72"/>
      <c r="BKH829" s="72"/>
      <c r="BKI829" s="72"/>
      <c r="BKJ829" s="72"/>
      <c r="BKK829" s="72"/>
      <c r="BKL829" s="72"/>
      <c r="BKM829" s="72"/>
      <c r="BKN829" s="72"/>
      <c r="BKO829" s="72"/>
      <c r="BKP829" s="72"/>
      <c r="BKQ829" s="72"/>
      <c r="BKR829" s="72"/>
      <c r="BKS829" s="72"/>
      <c r="BKT829" s="72"/>
      <c r="BKU829" s="72"/>
      <c r="BKV829" s="72"/>
      <c r="BKW829" s="72"/>
      <c r="BKX829" s="72"/>
      <c r="BKY829" s="72"/>
      <c r="BKZ829" s="72"/>
      <c r="BLA829" s="72"/>
      <c r="BLB829" s="72"/>
      <c r="BLC829" s="72"/>
      <c r="BLD829" s="72"/>
      <c r="BLE829" s="72"/>
      <c r="BLF829" s="72"/>
      <c r="BLG829" s="72"/>
      <c r="BLH829" s="72"/>
      <c r="BLI829" s="72"/>
      <c r="BLJ829" s="72"/>
      <c r="BLK829" s="72"/>
      <c r="BLL829" s="72"/>
      <c r="BLM829" s="72"/>
      <c r="BLN829" s="72"/>
      <c r="BLO829" s="72"/>
      <c r="BLP829" s="72"/>
      <c r="BLQ829" s="72"/>
      <c r="BLR829" s="72"/>
      <c r="BLS829" s="72"/>
      <c r="BLT829" s="72"/>
      <c r="BLU829" s="72"/>
      <c r="BLV829" s="72"/>
      <c r="BLW829" s="72"/>
      <c r="BLX829" s="72"/>
      <c r="BLY829" s="72"/>
      <c r="BLZ829" s="72"/>
      <c r="BMA829" s="72"/>
      <c r="BMB829" s="72"/>
      <c r="BMC829" s="72"/>
      <c r="BMD829" s="72"/>
      <c r="BME829" s="72"/>
      <c r="BMF829" s="72"/>
      <c r="BMG829" s="72"/>
      <c r="BMH829" s="72"/>
      <c r="BMI829" s="72"/>
      <c r="BMJ829" s="72"/>
      <c r="BMK829" s="72"/>
      <c r="BML829" s="72"/>
      <c r="BMM829" s="72"/>
      <c r="BMN829" s="72"/>
      <c r="BMO829" s="72"/>
      <c r="BMP829" s="72"/>
      <c r="BMQ829" s="72"/>
      <c r="BMR829" s="72"/>
      <c r="BMS829" s="72"/>
      <c r="BMT829" s="72"/>
      <c r="BMU829" s="72"/>
      <c r="BMV829" s="72"/>
      <c r="BMW829" s="72"/>
      <c r="BMX829" s="72"/>
      <c r="BMY829" s="72"/>
      <c r="BMZ829" s="72"/>
      <c r="BNA829" s="72"/>
      <c r="BNB829" s="72"/>
      <c r="BNC829" s="72"/>
      <c r="BND829" s="72"/>
      <c r="BNE829" s="72"/>
      <c r="BNF829" s="72"/>
      <c r="BNG829" s="72"/>
      <c r="BNH829" s="72"/>
      <c r="BNI829" s="72"/>
      <c r="BNJ829" s="72"/>
      <c r="BNK829" s="72"/>
      <c r="BNL829" s="72"/>
      <c r="BNM829" s="72"/>
      <c r="BNN829" s="72"/>
      <c r="BNO829" s="72"/>
      <c r="BNP829" s="72"/>
      <c r="BNQ829" s="72"/>
      <c r="BNR829" s="72"/>
      <c r="BNS829" s="72"/>
      <c r="BNT829" s="72"/>
      <c r="BNU829" s="72"/>
      <c r="BNV829" s="72"/>
      <c r="BNW829" s="72"/>
      <c r="BNX829" s="72"/>
      <c r="BNY829" s="72"/>
      <c r="BNZ829" s="72"/>
      <c r="BOA829" s="72"/>
      <c r="BOB829" s="72"/>
      <c r="BOC829" s="72"/>
      <c r="BOD829" s="72"/>
      <c r="BOE829" s="72"/>
      <c r="BOF829" s="72"/>
      <c r="BOG829" s="72"/>
      <c r="BOH829" s="72"/>
      <c r="BOI829" s="72"/>
      <c r="BOJ829" s="72"/>
      <c r="BOK829" s="72"/>
      <c r="BOL829" s="72"/>
      <c r="BOM829" s="72"/>
      <c r="BON829" s="72"/>
      <c r="BOO829" s="72"/>
      <c r="BOP829" s="72"/>
      <c r="BOQ829" s="72"/>
      <c r="BOR829" s="72"/>
      <c r="BOS829" s="72"/>
      <c r="BOT829" s="72"/>
      <c r="BOU829" s="72"/>
      <c r="BOV829" s="72"/>
      <c r="BOW829" s="72"/>
      <c r="BOX829" s="72"/>
      <c r="BOY829" s="72"/>
      <c r="BOZ829" s="72"/>
      <c r="BPA829" s="72"/>
      <c r="BPB829" s="72"/>
      <c r="BPC829" s="72"/>
      <c r="BPD829" s="72"/>
      <c r="BPE829" s="72"/>
      <c r="BPF829" s="72"/>
      <c r="BPG829" s="72"/>
      <c r="BPH829" s="72"/>
      <c r="BPI829" s="72"/>
      <c r="BPJ829" s="72"/>
      <c r="BPK829" s="72"/>
      <c r="BPL829" s="72"/>
      <c r="BPM829" s="72"/>
      <c r="BPN829" s="72"/>
      <c r="BPO829" s="72"/>
      <c r="BPP829" s="72"/>
      <c r="BPQ829" s="72"/>
      <c r="BPR829" s="72"/>
      <c r="BPS829" s="72"/>
      <c r="BPT829" s="72"/>
      <c r="BPU829" s="72"/>
      <c r="BPV829" s="72"/>
      <c r="BPW829" s="72"/>
      <c r="BPX829" s="72"/>
      <c r="BPY829" s="72"/>
      <c r="BPZ829" s="72"/>
      <c r="BQA829" s="72"/>
      <c r="BQB829" s="72"/>
      <c r="BQC829" s="72"/>
      <c r="BQD829" s="72"/>
      <c r="BQE829" s="72"/>
      <c r="BQF829" s="72"/>
      <c r="BQG829" s="72"/>
      <c r="BQH829" s="72"/>
      <c r="BQI829" s="72"/>
      <c r="BQJ829" s="72"/>
      <c r="BQK829" s="72"/>
      <c r="BQL829" s="72"/>
      <c r="BQM829" s="72"/>
      <c r="BQN829" s="72"/>
      <c r="BQO829" s="72"/>
      <c r="BQP829" s="72"/>
      <c r="BQQ829" s="72"/>
      <c r="BQR829" s="72"/>
      <c r="BQS829" s="72"/>
      <c r="BQT829" s="72"/>
      <c r="BQU829" s="72"/>
      <c r="BQV829" s="72"/>
      <c r="BQW829" s="72"/>
      <c r="BQX829" s="72"/>
      <c r="BQY829" s="72"/>
      <c r="BQZ829" s="72"/>
      <c r="BRA829" s="72"/>
      <c r="BRB829" s="72"/>
      <c r="BRC829" s="72"/>
      <c r="BRD829" s="72"/>
      <c r="BRE829" s="72"/>
      <c r="BRF829" s="72"/>
      <c r="BRG829" s="72"/>
      <c r="BRH829" s="72"/>
      <c r="BRI829" s="72"/>
      <c r="BRJ829" s="72"/>
      <c r="BRK829" s="72"/>
      <c r="BRL829" s="72"/>
      <c r="BRM829" s="72"/>
      <c r="BRN829" s="72"/>
      <c r="BRO829" s="72"/>
      <c r="BRP829" s="72"/>
      <c r="BRQ829" s="72"/>
      <c r="BRR829" s="72"/>
      <c r="BRS829" s="72"/>
      <c r="BRT829" s="72"/>
      <c r="BRU829" s="72"/>
      <c r="BRV829" s="72"/>
      <c r="BRW829" s="72"/>
      <c r="BRX829" s="72"/>
      <c r="BRY829" s="72"/>
      <c r="BRZ829" s="72"/>
      <c r="BSA829" s="72"/>
      <c r="BSB829" s="72"/>
      <c r="BSC829" s="72"/>
      <c r="BSD829" s="72"/>
      <c r="BSE829" s="72"/>
      <c r="BSF829" s="72"/>
      <c r="BSG829" s="72"/>
      <c r="BSH829" s="72"/>
      <c r="BSI829" s="72"/>
      <c r="BSJ829" s="72"/>
      <c r="BSK829" s="72"/>
      <c r="BSL829" s="72"/>
      <c r="BSM829" s="72"/>
      <c r="BSN829" s="72"/>
      <c r="BSO829" s="72"/>
      <c r="BSP829" s="72"/>
      <c r="BSQ829" s="72"/>
      <c r="BSR829" s="72"/>
      <c r="BSS829" s="72"/>
      <c r="BST829" s="72"/>
      <c r="BSU829" s="72"/>
      <c r="BSV829" s="72"/>
      <c r="BSW829" s="72"/>
      <c r="BSX829" s="72"/>
      <c r="BSY829" s="72"/>
      <c r="BSZ829" s="72"/>
      <c r="BTA829" s="72"/>
      <c r="BTB829" s="72"/>
      <c r="BTC829" s="72"/>
      <c r="BTD829" s="72"/>
      <c r="BTE829" s="72"/>
      <c r="BTF829" s="72"/>
      <c r="BTG829" s="72"/>
      <c r="BTH829" s="72"/>
      <c r="BTI829" s="72"/>
      <c r="BTJ829" s="72"/>
      <c r="BTK829" s="72"/>
      <c r="BTL829" s="72"/>
      <c r="BTM829" s="72"/>
      <c r="BTN829" s="72"/>
      <c r="BTO829" s="72"/>
      <c r="BTP829" s="72"/>
      <c r="BTQ829" s="72"/>
      <c r="BTR829" s="72"/>
      <c r="BTS829" s="72"/>
      <c r="BTT829" s="72"/>
      <c r="BTU829" s="72"/>
      <c r="BTV829" s="72"/>
      <c r="BTW829" s="72"/>
      <c r="BTX829" s="72"/>
      <c r="BTY829" s="72"/>
      <c r="BTZ829" s="72"/>
      <c r="BUA829" s="72"/>
      <c r="BUB829" s="72"/>
      <c r="BUC829" s="72"/>
      <c r="BUD829" s="72"/>
      <c r="BUE829" s="72"/>
      <c r="BUF829" s="72"/>
      <c r="BUG829" s="72"/>
      <c r="BUH829" s="72"/>
      <c r="BUI829" s="72"/>
      <c r="BUJ829" s="72"/>
      <c r="BUK829" s="72"/>
      <c r="BUL829" s="72"/>
      <c r="BUM829" s="72"/>
      <c r="BUN829" s="72"/>
      <c r="BUO829" s="72"/>
      <c r="BUP829" s="72"/>
      <c r="BUQ829" s="72"/>
      <c r="BUR829" s="72"/>
      <c r="BUS829" s="72"/>
      <c r="BUT829" s="72"/>
      <c r="BUU829" s="72"/>
      <c r="BUV829" s="72"/>
      <c r="BUW829" s="72"/>
      <c r="BUX829" s="72"/>
      <c r="BUY829" s="72"/>
      <c r="BUZ829" s="72"/>
      <c r="BVA829" s="72"/>
      <c r="BVB829" s="72"/>
      <c r="BVC829" s="72"/>
      <c r="BVD829" s="72"/>
      <c r="BVE829" s="72"/>
      <c r="BVF829" s="72"/>
      <c r="BVG829" s="72"/>
      <c r="BVH829" s="72"/>
      <c r="BVI829" s="72"/>
      <c r="BVJ829" s="72"/>
      <c r="BVK829" s="72"/>
      <c r="BVL829" s="72"/>
      <c r="BVM829" s="72"/>
      <c r="BVN829" s="72"/>
      <c r="BVO829" s="72"/>
      <c r="BVP829" s="72"/>
      <c r="BVQ829" s="72"/>
      <c r="BVR829" s="72"/>
      <c r="BVS829" s="72"/>
      <c r="BVT829" s="72"/>
      <c r="BVU829" s="72"/>
      <c r="BVV829" s="72"/>
      <c r="BVW829" s="72"/>
      <c r="BVX829" s="72"/>
      <c r="BVY829" s="72"/>
      <c r="BVZ829" s="72"/>
      <c r="BWA829" s="72"/>
      <c r="BWB829" s="72"/>
      <c r="BWC829" s="72"/>
      <c r="BWD829" s="72"/>
      <c r="BWE829" s="72"/>
      <c r="BWF829" s="72"/>
      <c r="BWG829" s="72"/>
      <c r="BWH829" s="72"/>
      <c r="BWI829" s="72"/>
      <c r="BWJ829" s="72"/>
      <c r="BWK829" s="72"/>
      <c r="BWL829" s="72"/>
      <c r="BWM829" s="72"/>
      <c r="BWN829" s="72"/>
      <c r="BWO829" s="72"/>
      <c r="BWP829" s="72"/>
      <c r="BWQ829" s="72"/>
      <c r="BWR829" s="72"/>
      <c r="BWS829" s="72"/>
      <c r="BWT829" s="72"/>
      <c r="BWU829" s="72"/>
      <c r="BWV829" s="72"/>
      <c r="BWW829" s="72"/>
      <c r="BWX829" s="72"/>
      <c r="BWY829" s="72"/>
      <c r="BWZ829" s="72"/>
      <c r="BXA829" s="72"/>
      <c r="BXB829" s="72"/>
      <c r="BXC829" s="72"/>
      <c r="BXD829" s="72"/>
      <c r="BXE829" s="72"/>
      <c r="BXF829" s="72"/>
      <c r="BXG829" s="72"/>
      <c r="BXH829" s="72"/>
      <c r="BXI829" s="72"/>
      <c r="BXJ829" s="72"/>
      <c r="BXK829" s="72"/>
      <c r="BXL829" s="72"/>
      <c r="BXM829" s="72"/>
      <c r="BXN829" s="72"/>
      <c r="BXO829" s="72"/>
      <c r="BXP829" s="72"/>
      <c r="BXQ829" s="72"/>
      <c r="BXR829" s="72"/>
      <c r="BXS829" s="72"/>
      <c r="BXT829" s="72"/>
      <c r="BXU829" s="72"/>
      <c r="BXV829" s="72"/>
      <c r="BXW829" s="72"/>
      <c r="BXX829" s="72"/>
      <c r="BXY829" s="72"/>
      <c r="BXZ829" s="72"/>
      <c r="BYA829" s="72"/>
      <c r="BYB829" s="72"/>
      <c r="BYC829" s="72"/>
      <c r="BYD829" s="72"/>
      <c r="BYE829" s="72"/>
      <c r="BYF829" s="72"/>
      <c r="BYG829" s="72"/>
      <c r="BYH829" s="72"/>
      <c r="BYI829" s="72"/>
      <c r="BYJ829" s="72"/>
      <c r="BYK829" s="72"/>
      <c r="BYL829" s="72"/>
      <c r="BYM829" s="72"/>
      <c r="BYN829" s="72"/>
      <c r="BYO829" s="72"/>
      <c r="BYP829" s="72"/>
      <c r="BYQ829" s="72"/>
      <c r="BYR829" s="72"/>
      <c r="BYS829" s="72"/>
      <c r="BYT829" s="72"/>
      <c r="BYU829" s="72"/>
      <c r="BYV829" s="72"/>
      <c r="BYW829" s="72"/>
      <c r="BYX829" s="72"/>
      <c r="BYY829" s="72"/>
      <c r="BYZ829" s="72"/>
      <c r="BZA829" s="72"/>
      <c r="BZB829" s="72"/>
      <c r="BZC829" s="72"/>
      <c r="BZD829" s="72"/>
      <c r="BZE829" s="72"/>
      <c r="BZF829" s="72"/>
      <c r="BZG829" s="72"/>
      <c r="BZH829" s="72"/>
      <c r="BZI829" s="72"/>
      <c r="BZJ829" s="72"/>
      <c r="BZK829" s="72"/>
      <c r="BZL829" s="72"/>
      <c r="BZM829" s="72"/>
      <c r="BZN829" s="72"/>
      <c r="BZO829" s="72"/>
      <c r="BZP829" s="72"/>
      <c r="BZQ829" s="72"/>
      <c r="BZR829" s="72"/>
      <c r="BZS829" s="72"/>
      <c r="BZT829" s="72"/>
      <c r="BZU829" s="72"/>
      <c r="BZV829" s="72"/>
      <c r="BZW829" s="72"/>
      <c r="BZX829" s="72"/>
      <c r="BZY829" s="72"/>
      <c r="BZZ829" s="72"/>
      <c r="CAA829" s="72"/>
      <c r="CAB829" s="72"/>
      <c r="CAC829" s="72"/>
      <c r="CAD829" s="72"/>
      <c r="CAE829" s="72"/>
      <c r="CAF829" s="72"/>
      <c r="CAG829" s="72"/>
      <c r="CAH829" s="72"/>
      <c r="CAI829" s="72"/>
      <c r="CAJ829" s="72"/>
      <c r="CAK829" s="72"/>
      <c r="CAL829" s="72"/>
      <c r="CAM829" s="72"/>
      <c r="CAN829" s="72"/>
      <c r="CAO829" s="72"/>
      <c r="CAP829" s="72"/>
      <c r="CAQ829" s="72"/>
      <c r="CAR829" s="72"/>
      <c r="CAS829" s="72"/>
      <c r="CAT829" s="72"/>
      <c r="CAU829" s="72"/>
      <c r="CAV829" s="72"/>
      <c r="CAW829" s="72"/>
      <c r="CAX829" s="72"/>
      <c r="CAY829" s="72"/>
      <c r="CAZ829" s="72"/>
      <c r="CBA829" s="72"/>
      <c r="CBB829" s="72"/>
      <c r="CBC829" s="72"/>
      <c r="CBD829" s="72"/>
      <c r="CBE829" s="72"/>
      <c r="CBF829" s="72"/>
      <c r="CBG829" s="72"/>
      <c r="CBH829" s="72"/>
      <c r="CBI829" s="72"/>
      <c r="CBJ829" s="72"/>
      <c r="CBK829" s="72"/>
      <c r="CBL829" s="72"/>
      <c r="CBM829" s="72"/>
      <c r="CBN829" s="72"/>
      <c r="CBO829" s="72"/>
      <c r="CBP829" s="72"/>
      <c r="CBQ829" s="72"/>
      <c r="CBR829" s="72"/>
      <c r="CBS829" s="72"/>
      <c r="CBT829" s="72"/>
      <c r="CBU829" s="72"/>
      <c r="CBV829" s="72"/>
      <c r="CBW829" s="72"/>
      <c r="CBX829" s="72"/>
      <c r="CBY829" s="72"/>
      <c r="CBZ829" s="72"/>
      <c r="CCA829" s="72"/>
      <c r="CCB829" s="72"/>
      <c r="CCC829" s="72"/>
      <c r="CCD829" s="72"/>
      <c r="CCE829" s="72"/>
      <c r="CCF829" s="72"/>
      <c r="CCG829" s="72"/>
      <c r="CCH829" s="72"/>
      <c r="CCI829" s="72"/>
      <c r="CCJ829" s="72"/>
      <c r="CCK829" s="72"/>
      <c r="CCL829" s="72"/>
      <c r="CCM829" s="72"/>
      <c r="CCN829" s="72"/>
      <c r="CCO829" s="72"/>
      <c r="CCP829" s="72"/>
      <c r="CCQ829" s="72"/>
      <c r="CCR829" s="72"/>
      <c r="CCS829" s="72"/>
      <c r="CCT829" s="72"/>
      <c r="CCU829" s="72"/>
      <c r="CCV829" s="72"/>
      <c r="CCW829" s="72"/>
      <c r="CCX829" s="72"/>
      <c r="CCY829" s="72"/>
      <c r="CCZ829" s="72"/>
      <c r="CDA829" s="72"/>
      <c r="CDB829" s="72"/>
      <c r="CDC829" s="72"/>
      <c r="CDD829" s="72"/>
      <c r="CDE829" s="72"/>
      <c r="CDF829" s="72"/>
      <c r="CDG829" s="72"/>
      <c r="CDH829" s="72"/>
      <c r="CDI829" s="72"/>
      <c r="CDJ829" s="72"/>
      <c r="CDK829" s="72"/>
      <c r="CDL829" s="72"/>
      <c r="CDM829" s="72"/>
      <c r="CDN829" s="72"/>
      <c r="CDO829" s="72"/>
      <c r="CDP829" s="72"/>
      <c r="CDQ829" s="72"/>
      <c r="CDR829" s="72"/>
      <c r="CDS829" s="72"/>
      <c r="CDT829" s="72"/>
      <c r="CDU829" s="72"/>
      <c r="CDV829" s="72"/>
      <c r="CDW829" s="72"/>
      <c r="CDX829" s="72"/>
      <c r="CDY829" s="72"/>
      <c r="CDZ829" s="72"/>
      <c r="CEA829" s="72"/>
      <c r="CEB829" s="72"/>
      <c r="CEC829" s="72"/>
      <c r="CED829" s="72"/>
      <c r="CEE829" s="72"/>
      <c r="CEF829" s="72"/>
      <c r="CEG829" s="72"/>
      <c r="CEH829" s="72"/>
      <c r="CEI829" s="72"/>
      <c r="CEJ829" s="72"/>
      <c r="CEK829" s="72"/>
      <c r="CEL829" s="72"/>
      <c r="CEM829" s="72"/>
      <c r="CEN829" s="72"/>
      <c r="CEO829" s="72"/>
      <c r="CEP829" s="72"/>
      <c r="CEQ829" s="72"/>
      <c r="CER829" s="72"/>
      <c r="CES829" s="72"/>
      <c r="CET829" s="72"/>
      <c r="CEU829" s="72"/>
      <c r="CEV829" s="72"/>
      <c r="CEW829" s="72"/>
      <c r="CEX829" s="72"/>
      <c r="CEY829" s="72"/>
      <c r="CEZ829" s="72"/>
      <c r="CFA829" s="72"/>
      <c r="CFB829" s="72"/>
      <c r="CFC829" s="72"/>
      <c r="CFD829" s="72"/>
      <c r="CFE829" s="72"/>
      <c r="CFF829" s="72"/>
      <c r="CFG829" s="72"/>
      <c r="CFH829" s="72"/>
      <c r="CFI829" s="72"/>
      <c r="CFJ829" s="72"/>
      <c r="CFK829" s="72"/>
      <c r="CFL829" s="72"/>
      <c r="CFM829" s="72"/>
      <c r="CFN829" s="72"/>
      <c r="CFO829" s="72"/>
      <c r="CFP829" s="72"/>
      <c r="CFQ829" s="72"/>
      <c r="CFR829" s="72"/>
      <c r="CFS829" s="72"/>
      <c r="CFT829" s="72"/>
      <c r="CFU829" s="72"/>
      <c r="CFV829" s="72"/>
      <c r="CFW829" s="72"/>
      <c r="CFX829" s="72"/>
      <c r="CFY829" s="72"/>
      <c r="CFZ829" s="72"/>
      <c r="CGA829" s="72"/>
      <c r="CGB829" s="72"/>
      <c r="CGC829" s="72"/>
      <c r="CGD829" s="72"/>
      <c r="CGE829" s="72"/>
      <c r="CGF829" s="72"/>
      <c r="CGG829" s="72"/>
      <c r="CGH829" s="72"/>
      <c r="CGI829" s="72"/>
      <c r="CGJ829" s="72"/>
      <c r="CGK829" s="72"/>
      <c r="CGL829" s="72"/>
      <c r="CGM829" s="72"/>
      <c r="CGN829" s="72"/>
      <c r="CGO829" s="72"/>
      <c r="CGP829" s="72"/>
      <c r="CGQ829" s="72"/>
      <c r="CGR829" s="72"/>
      <c r="CGS829" s="72"/>
      <c r="CGT829" s="72"/>
      <c r="CGU829" s="72"/>
      <c r="CGV829" s="72"/>
      <c r="CGW829" s="72"/>
      <c r="CGX829" s="72"/>
      <c r="CGY829" s="72"/>
      <c r="CGZ829" s="72"/>
      <c r="CHA829" s="72"/>
      <c r="CHB829" s="72"/>
      <c r="CHC829" s="72"/>
      <c r="CHD829" s="72"/>
      <c r="CHE829" s="72"/>
      <c r="CHF829" s="72"/>
      <c r="CHG829" s="72"/>
      <c r="CHH829" s="72"/>
      <c r="CHI829" s="72"/>
      <c r="CHJ829" s="72"/>
      <c r="CHK829" s="72"/>
      <c r="CHL829" s="72"/>
      <c r="CHM829" s="72"/>
      <c r="CHN829" s="72"/>
      <c r="CHO829" s="72"/>
      <c r="CHP829" s="72"/>
      <c r="CHQ829" s="72"/>
      <c r="CHR829" s="72"/>
      <c r="CHS829" s="72"/>
      <c r="CHT829" s="72"/>
      <c r="CHU829" s="72"/>
      <c r="CHV829" s="72"/>
      <c r="CHW829" s="72"/>
      <c r="CHX829" s="72"/>
      <c r="CHY829" s="72"/>
      <c r="CHZ829" s="72"/>
      <c r="CIA829" s="72"/>
      <c r="CIB829" s="72"/>
      <c r="CIC829" s="72"/>
      <c r="CID829" s="72"/>
      <c r="CIE829" s="72"/>
      <c r="CIF829" s="72"/>
      <c r="CIG829" s="72"/>
      <c r="CIH829" s="72"/>
      <c r="CII829" s="72"/>
      <c r="CIJ829" s="72"/>
      <c r="CIK829" s="72"/>
      <c r="CIL829" s="72"/>
      <c r="CIM829" s="72"/>
      <c r="CIN829" s="72"/>
      <c r="CIO829" s="72"/>
      <c r="CIP829" s="72"/>
      <c r="CIQ829" s="72"/>
      <c r="CIR829" s="72"/>
      <c r="CIS829" s="72"/>
      <c r="CIT829" s="72"/>
      <c r="CIU829" s="72"/>
      <c r="CIV829" s="72"/>
      <c r="CIW829" s="72"/>
      <c r="CIX829" s="72"/>
      <c r="CIY829" s="72"/>
      <c r="CIZ829" s="72"/>
      <c r="CJA829" s="72"/>
      <c r="CJB829" s="72"/>
      <c r="CJC829" s="72"/>
      <c r="CJD829" s="72"/>
      <c r="CJE829" s="72"/>
      <c r="CJF829" s="72"/>
      <c r="CJG829" s="72"/>
      <c r="CJH829" s="72"/>
      <c r="CJI829" s="72"/>
      <c r="CJJ829" s="72"/>
      <c r="CJK829" s="72"/>
      <c r="CJL829" s="72"/>
      <c r="CJM829" s="72"/>
      <c r="CJN829" s="72"/>
      <c r="CJO829" s="72"/>
      <c r="CJP829" s="72"/>
      <c r="CJQ829" s="72"/>
      <c r="CJR829" s="72"/>
      <c r="CJS829" s="72"/>
      <c r="CJT829" s="72"/>
      <c r="CJU829" s="72"/>
      <c r="CJV829" s="72"/>
      <c r="CJW829" s="72"/>
      <c r="CJX829" s="72"/>
      <c r="CJY829" s="72"/>
      <c r="CJZ829" s="72"/>
      <c r="CKA829" s="72"/>
      <c r="CKB829" s="72"/>
      <c r="CKC829" s="72"/>
      <c r="CKD829" s="72"/>
      <c r="CKE829" s="72"/>
      <c r="CKF829" s="72"/>
      <c r="CKG829" s="72"/>
      <c r="CKH829" s="72"/>
      <c r="CKI829" s="72"/>
      <c r="CKJ829" s="72"/>
      <c r="CKK829" s="72"/>
      <c r="CKL829" s="72"/>
      <c r="CKM829" s="72"/>
      <c r="CKN829" s="72"/>
      <c r="CKO829" s="72"/>
      <c r="CKP829" s="72"/>
      <c r="CKQ829" s="72"/>
      <c r="CKR829" s="72"/>
      <c r="CKS829" s="72"/>
      <c r="CKT829" s="72"/>
      <c r="CKU829" s="72"/>
      <c r="CKV829" s="72"/>
      <c r="CKW829" s="72"/>
      <c r="CKX829" s="72"/>
      <c r="CKY829" s="72"/>
      <c r="CKZ829" s="72"/>
      <c r="CLA829" s="72"/>
      <c r="CLB829" s="72"/>
      <c r="CLC829" s="72"/>
      <c r="CLD829" s="72"/>
      <c r="CLE829" s="72"/>
      <c r="CLF829" s="72"/>
      <c r="CLG829" s="72"/>
      <c r="CLH829" s="72"/>
      <c r="CLI829" s="72"/>
      <c r="CLJ829" s="72"/>
      <c r="CLK829" s="72"/>
      <c r="CLL829" s="72"/>
      <c r="CLM829" s="72"/>
      <c r="CLN829" s="72"/>
      <c r="CLO829" s="72"/>
      <c r="CLP829" s="72"/>
      <c r="CLQ829" s="72"/>
      <c r="CLR829" s="72"/>
      <c r="CLS829" s="72"/>
      <c r="CLT829" s="72"/>
      <c r="CLU829" s="72"/>
      <c r="CLV829" s="72"/>
      <c r="CLW829" s="72"/>
      <c r="CLX829" s="72"/>
      <c r="CLY829" s="72"/>
      <c r="CLZ829" s="72"/>
      <c r="CMA829" s="72"/>
      <c r="CMB829" s="72"/>
      <c r="CMC829" s="72"/>
      <c r="CMD829" s="72"/>
      <c r="CME829" s="72"/>
      <c r="CMF829" s="72"/>
      <c r="CMG829" s="72"/>
      <c r="CMH829" s="72"/>
      <c r="CMI829" s="72"/>
      <c r="CMJ829" s="72"/>
      <c r="CMK829" s="72"/>
      <c r="CML829" s="72"/>
      <c r="CMM829" s="72"/>
      <c r="CMN829" s="72"/>
      <c r="CMO829" s="72"/>
      <c r="CMP829" s="72"/>
      <c r="CMQ829" s="72"/>
      <c r="CMR829" s="72"/>
      <c r="CMS829" s="72"/>
      <c r="CMT829" s="72"/>
      <c r="CMU829" s="72"/>
      <c r="CMV829" s="72"/>
      <c r="CMW829" s="72"/>
      <c r="CMX829" s="72"/>
      <c r="CMY829" s="72"/>
      <c r="CMZ829" s="72"/>
      <c r="CNA829" s="72"/>
      <c r="CNB829" s="72"/>
      <c r="CNC829" s="72"/>
      <c r="CND829" s="72"/>
      <c r="CNE829" s="72"/>
      <c r="CNF829" s="72"/>
      <c r="CNG829" s="72"/>
      <c r="CNH829" s="72"/>
      <c r="CNI829" s="72"/>
      <c r="CNJ829" s="72"/>
      <c r="CNK829" s="72"/>
      <c r="CNL829" s="72"/>
      <c r="CNM829" s="72"/>
      <c r="CNN829" s="72"/>
      <c r="CNO829" s="72"/>
      <c r="CNP829" s="72"/>
      <c r="CNQ829" s="72"/>
      <c r="CNR829" s="72"/>
      <c r="CNS829" s="72"/>
      <c r="CNT829" s="72"/>
      <c r="CNU829" s="72"/>
      <c r="CNV829" s="72"/>
      <c r="CNW829" s="72"/>
      <c r="CNX829" s="72"/>
      <c r="CNY829" s="72"/>
      <c r="CNZ829" s="72"/>
      <c r="COA829" s="72"/>
      <c r="COB829" s="72"/>
      <c r="COC829" s="72"/>
      <c r="COD829" s="72"/>
      <c r="COE829" s="72"/>
      <c r="COF829" s="72"/>
      <c r="COG829" s="72"/>
      <c r="COH829" s="72"/>
      <c r="COI829" s="72"/>
      <c r="COJ829" s="72"/>
      <c r="COK829" s="72"/>
      <c r="COL829" s="72"/>
      <c r="COM829" s="72"/>
      <c r="CON829" s="72"/>
      <c r="COO829" s="72"/>
      <c r="COP829" s="72"/>
      <c r="COQ829" s="72"/>
      <c r="COR829" s="72"/>
      <c r="COS829" s="72"/>
      <c r="COT829" s="72"/>
      <c r="COU829" s="72"/>
      <c r="COV829" s="72"/>
      <c r="COW829" s="72"/>
      <c r="COX829" s="72"/>
      <c r="COY829" s="72"/>
      <c r="COZ829" s="72"/>
      <c r="CPA829" s="72"/>
      <c r="CPB829" s="72"/>
      <c r="CPC829" s="72"/>
      <c r="CPD829" s="72"/>
      <c r="CPE829" s="72"/>
      <c r="CPF829" s="72"/>
      <c r="CPG829" s="72"/>
      <c r="CPH829" s="72"/>
      <c r="CPI829" s="72"/>
      <c r="CPJ829" s="72"/>
      <c r="CPK829" s="72"/>
      <c r="CPL829" s="72"/>
      <c r="CPM829" s="72"/>
      <c r="CPN829" s="72"/>
      <c r="CPO829" s="72"/>
      <c r="CPP829" s="72"/>
      <c r="CPQ829" s="72"/>
      <c r="CPR829" s="72"/>
      <c r="CPS829" s="72"/>
      <c r="CPT829" s="72"/>
      <c r="CPU829" s="72"/>
      <c r="CPV829" s="72"/>
      <c r="CPW829" s="72"/>
      <c r="CPX829" s="72"/>
      <c r="CPY829" s="72"/>
      <c r="CPZ829" s="72"/>
      <c r="CQA829" s="72"/>
      <c r="CQB829" s="72"/>
      <c r="CQC829" s="72"/>
      <c r="CQD829" s="72"/>
      <c r="CQE829" s="72"/>
      <c r="CQF829" s="72"/>
      <c r="CQG829" s="72"/>
      <c r="CQH829" s="72"/>
      <c r="CQI829" s="72"/>
      <c r="CQJ829" s="72"/>
      <c r="CQK829" s="72"/>
      <c r="CQL829" s="72"/>
      <c r="CQM829" s="72"/>
      <c r="CQN829" s="72"/>
      <c r="CQO829" s="72"/>
      <c r="CQP829" s="72"/>
      <c r="CQQ829" s="72"/>
      <c r="CQR829" s="72"/>
      <c r="CQS829" s="72"/>
      <c r="CQT829" s="72"/>
      <c r="CQU829" s="72"/>
      <c r="CQV829" s="72"/>
      <c r="CQW829" s="72"/>
      <c r="CQX829" s="72"/>
      <c r="CQY829" s="72"/>
      <c r="CQZ829" s="72"/>
      <c r="CRA829" s="72"/>
      <c r="CRB829" s="72"/>
      <c r="CRC829" s="72"/>
      <c r="CRD829" s="72"/>
      <c r="CRE829" s="72"/>
      <c r="CRF829" s="72"/>
      <c r="CRG829" s="72"/>
      <c r="CRH829" s="72"/>
      <c r="CRI829" s="72"/>
      <c r="CRJ829" s="72"/>
      <c r="CRK829" s="72"/>
      <c r="CRL829" s="72"/>
      <c r="CRM829" s="72"/>
      <c r="CRN829" s="72"/>
      <c r="CRO829" s="72"/>
      <c r="CRP829" s="72"/>
      <c r="CRQ829" s="72"/>
      <c r="CRR829" s="72"/>
      <c r="CRS829" s="72"/>
      <c r="CRT829" s="72"/>
      <c r="CRU829" s="72"/>
      <c r="CRV829" s="72"/>
      <c r="CRW829" s="72"/>
      <c r="CRX829" s="72"/>
      <c r="CRY829" s="72"/>
      <c r="CRZ829" s="72"/>
      <c r="CSA829" s="72"/>
      <c r="CSB829" s="72"/>
      <c r="CSC829" s="72"/>
      <c r="CSD829" s="72"/>
      <c r="CSE829" s="72"/>
      <c r="CSF829" s="72"/>
      <c r="CSG829" s="72"/>
      <c r="CSH829" s="72"/>
      <c r="CSI829" s="72"/>
      <c r="CSJ829" s="72"/>
      <c r="CSK829" s="72"/>
      <c r="CSL829" s="72"/>
      <c r="CSM829" s="72"/>
      <c r="CSN829" s="72"/>
      <c r="CSO829" s="72"/>
      <c r="CSP829" s="72"/>
      <c r="CSQ829" s="72"/>
      <c r="CSR829" s="72"/>
      <c r="CSS829" s="72"/>
      <c r="CST829" s="72"/>
      <c r="CSU829" s="72"/>
      <c r="CSV829" s="72"/>
      <c r="CSW829" s="72"/>
      <c r="CSX829" s="72"/>
      <c r="CSY829" s="72"/>
      <c r="CSZ829" s="72"/>
      <c r="CTA829" s="72"/>
      <c r="CTB829" s="72"/>
      <c r="CTC829" s="72"/>
      <c r="CTD829" s="72"/>
      <c r="CTE829" s="72"/>
      <c r="CTF829" s="72"/>
      <c r="CTG829" s="72"/>
      <c r="CTH829" s="72"/>
      <c r="CTI829" s="72"/>
      <c r="CTJ829" s="72"/>
      <c r="CTK829" s="72"/>
      <c r="CTL829" s="72"/>
      <c r="CTM829" s="72"/>
      <c r="CTN829" s="72"/>
      <c r="CTO829" s="72"/>
      <c r="CTP829" s="72"/>
      <c r="CTQ829" s="72"/>
      <c r="CTR829" s="72"/>
      <c r="CTS829" s="72"/>
      <c r="CTT829" s="72"/>
      <c r="CTU829" s="72"/>
      <c r="CTV829" s="72"/>
      <c r="CTW829" s="72"/>
      <c r="CTX829" s="72"/>
      <c r="CTY829" s="72"/>
      <c r="CTZ829" s="72"/>
      <c r="CUA829" s="72"/>
      <c r="CUB829" s="72"/>
      <c r="CUC829" s="72"/>
      <c r="CUD829" s="72"/>
      <c r="CUE829" s="72"/>
      <c r="CUF829" s="72"/>
      <c r="CUG829" s="72"/>
      <c r="CUH829" s="72"/>
      <c r="CUI829" s="72"/>
      <c r="CUJ829" s="72"/>
      <c r="CUK829" s="72"/>
      <c r="CUL829" s="72"/>
      <c r="CUM829" s="72"/>
      <c r="CUN829" s="72"/>
      <c r="CUO829" s="72"/>
      <c r="CUP829" s="72"/>
      <c r="CUQ829" s="72"/>
      <c r="CUR829" s="72"/>
      <c r="CUS829" s="72"/>
      <c r="CUT829" s="72"/>
      <c r="CUU829" s="72"/>
      <c r="CUV829" s="72"/>
      <c r="CUW829" s="72"/>
      <c r="CUX829" s="72"/>
      <c r="CUY829" s="72"/>
      <c r="CUZ829" s="72"/>
      <c r="CVA829" s="72"/>
      <c r="CVB829" s="72"/>
      <c r="CVC829" s="72"/>
      <c r="CVD829" s="72"/>
      <c r="CVE829" s="72"/>
      <c r="CVF829" s="72"/>
      <c r="CVG829" s="72"/>
      <c r="CVH829" s="72"/>
      <c r="CVI829" s="72"/>
      <c r="CVJ829" s="72"/>
      <c r="CVK829" s="72"/>
      <c r="CVL829" s="72"/>
      <c r="CVM829" s="72"/>
      <c r="CVN829" s="72"/>
      <c r="CVO829" s="72"/>
      <c r="CVP829" s="72"/>
      <c r="CVQ829" s="72"/>
      <c r="CVR829" s="72"/>
      <c r="CVS829" s="72"/>
      <c r="CVT829" s="72"/>
      <c r="CVU829" s="72"/>
      <c r="CVV829" s="72"/>
      <c r="CVW829" s="72"/>
      <c r="CVX829" s="72"/>
      <c r="CVY829" s="72"/>
      <c r="CVZ829" s="72"/>
      <c r="CWA829" s="72"/>
      <c r="CWB829" s="72"/>
      <c r="CWC829" s="72"/>
      <c r="CWD829" s="72"/>
      <c r="CWE829" s="72"/>
      <c r="CWF829" s="72"/>
      <c r="CWG829" s="72"/>
      <c r="CWH829" s="72"/>
      <c r="CWI829" s="72"/>
      <c r="CWJ829" s="72"/>
      <c r="CWK829" s="72"/>
      <c r="CWL829" s="72"/>
      <c r="CWM829" s="72"/>
      <c r="CWN829" s="72"/>
      <c r="CWO829" s="72"/>
      <c r="CWP829" s="72"/>
      <c r="CWQ829" s="72"/>
      <c r="CWR829" s="72"/>
      <c r="CWS829" s="72"/>
      <c r="CWT829" s="72"/>
      <c r="CWU829" s="72"/>
      <c r="CWV829" s="72"/>
      <c r="CWW829" s="72"/>
      <c r="CWX829" s="72"/>
      <c r="CWY829" s="72"/>
      <c r="CWZ829" s="72"/>
      <c r="CXA829" s="72"/>
      <c r="CXB829" s="72"/>
      <c r="CXC829" s="72"/>
      <c r="CXD829" s="72"/>
      <c r="CXE829" s="72"/>
      <c r="CXF829" s="72"/>
      <c r="CXG829" s="72"/>
      <c r="CXH829" s="72"/>
      <c r="CXI829" s="72"/>
      <c r="CXJ829" s="72"/>
      <c r="CXK829" s="72"/>
      <c r="CXL829" s="72"/>
      <c r="CXM829" s="72"/>
      <c r="CXN829" s="72"/>
      <c r="CXO829" s="72"/>
      <c r="CXP829" s="72"/>
      <c r="CXQ829" s="72"/>
      <c r="CXR829" s="72"/>
      <c r="CXS829" s="72"/>
      <c r="CXT829" s="72"/>
      <c r="CXU829" s="72"/>
      <c r="CXV829" s="72"/>
      <c r="CXW829" s="72"/>
      <c r="CXX829" s="72"/>
      <c r="CXY829" s="72"/>
      <c r="CXZ829" s="72"/>
      <c r="CYA829" s="72"/>
      <c r="CYB829" s="72"/>
      <c r="CYC829" s="72"/>
      <c r="CYD829" s="72"/>
      <c r="CYE829" s="72"/>
      <c r="CYF829" s="72"/>
      <c r="CYG829" s="72"/>
      <c r="CYH829" s="72"/>
      <c r="CYI829" s="72"/>
      <c r="CYJ829" s="72"/>
      <c r="CYK829" s="72"/>
      <c r="CYL829" s="72"/>
      <c r="CYM829" s="72"/>
      <c r="CYN829" s="72"/>
      <c r="CYO829" s="72"/>
      <c r="CYP829" s="72"/>
      <c r="CYQ829" s="72"/>
      <c r="CYR829" s="72"/>
      <c r="CYS829" s="72"/>
      <c r="CYT829" s="72"/>
      <c r="CYU829" s="72"/>
      <c r="CYV829" s="72"/>
      <c r="CYW829" s="72"/>
      <c r="CYX829" s="72"/>
      <c r="CYY829" s="72"/>
      <c r="CYZ829" s="72"/>
      <c r="CZA829" s="72"/>
      <c r="CZB829" s="72"/>
      <c r="CZC829" s="72"/>
      <c r="CZD829" s="72"/>
      <c r="CZE829" s="72"/>
      <c r="CZF829" s="72"/>
      <c r="CZG829" s="72"/>
      <c r="CZH829" s="72"/>
      <c r="CZI829" s="72"/>
      <c r="CZJ829" s="72"/>
      <c r="CZK829" s="72"/>
      <c r="CZL829" s="72"/>
      <c r="CZM829" s="72"/>
      <c r="CZN829" s="72"/>
      <c r="CZO829" s="72"/>
      <c r="CZP829" s="72"/>
      <c r="CZQ829" s="72"/>
      <c r="CZR829" s="72"/>
      <c r="CZS829" s="72"/>
      <c r="CZT829" s="72"/>
      <c r="CZU829" s="72"/>
      <c r="CZV829" s="72"/>
      <c r="CZW829" s="72"/>
      <c r="CZX829" s="72"/>
      <c r="CZY829" s="72"/>
      <c r="CZZ829" s="72"/>
      <c r="DAA829" s="72"/>
      <c r="DAB829" s="72"/>
      <c r="DAC829" s="72"/>
      <c r="DAD829" s="72"/>
      <c r="DAE829" s="72"/>
      <c r="DAF829" s="72"/>
      <c r="DAG829" s="72"/>
      <c r="DAH829" s="72"/>
      <c r="DAI829" s="72"/>
      <c r="DAJ829" s="72"/>
      <c r="DAK829" s="72"/>
      <c r="DAL829" s="72"/>
      <c r="DAM829" s="72"/>
      <c r="DAN829" s="72"/>
      <c r="DAO829" s="72"/>
      <c r="DAP829" s="72"/>
      <c r="DAQ829" s="72"/>
      <c r="DAR829" s="72"/>
      <c r="DAS829" s="72"/>
      <c r="DAT829" s="72"/>
      <c r="DAU829" s="72"/>
      <c r="DAV829" s="72"/>
      <c r="DAW829" s="72"/>
      <c r="DAX829" s="72"/>
      <c r="DAY829" s="72"/>
      <c r="DAZ829" s="72"/>
      <c r="DBA829" s="72"/>
      <c r="DBB829" s="72"/>
      <c r="DBC829" s="72"/>
      <c r="DBD829" s="72"/>
      <c r="DBE829" s="72"/>
      <c r="DBF829" s="72"/>
      <c r="DBG829" s="72"/>
      <c r="DBH829" s="72"/>
      <c r="DBI829" s="72"/>
      <c r="DBJ829" s="72"/>
      <c r="DBK829" s="72"/>
      <c r="DBL829" s="72"/>
      <c r="DBM829" s="72"/>
      <c r="DBN829" s="72"/>
      <c r="DBO829" s="72"/>
      <c r="DBP829" s="72"/>
      <c r="DBQ829" s="72"/>
      <c r="DBR829" s="72"/>
      <c r="DBS829" s="72"/>
      <c r="DBT829" s="72"/>
      <c r="DBU829" s="72"/>
      <c r="DBV829" s="72"/>
      <c r="DBW829" s="72"/>
      <c r="DBX829" s="72"/>
      <c r="DBY829" s="72"/>
      <c r="DBZ829" s="72"/>
      <c r="DCA829" s="72"/>
      <c r="DCB829" s="72"/>
      <c r="DCC829" s="72"/>
      <c r="DCD829" s="72"/>
      <c r="DCE829" s="72"/>
      <c r="DCF829" s="72"/>
      <c r="DCG829" s="72"/>
      <c r="DCH829" s="72"/>
      <c r="DCI829" s="72"/>
      <c r="DCJ829" s="72"/>
      <c r="DCK829" s="72"/>
      <c r="DCL829" s="72"/>
      <c r="DCM829" s="72"/>
      <c r="DCN829" s="72"/>
      <c r="DCO829" s="72"/>
      <c r="DCP829" s="72"/>
      <c r="DCQ829" s="72"/>
      <c r="DCR829" s="72"/>
      <c r="DCS829" s="72"/>
      <c r="DCT829" s="72"/>
      <c r="DCU829" s="72"/>
      <c r="DCV829" s="72"/>
      <c r="DCW829" s="72"/>
      <c r="DCX829" s="72"/>
      <c r="DCY829" s="72"/>
      <c r="DCZ829" s="72"/>
      <c r="DDA829" s="72"/>
      <c r="DDB829" s="72"/>
      <c r="DDC829" s="72"/>
      <c r="DDD829" s="72"/>
      <c r="DDE829" s="72"/>
      <c r="DDF829" s="72"/>
      <c r="DDG829" s="72"/>
      <c r="DDH829" s="72"/>
      <c r="DDI829" s="72"/>
      <c r="DDJ829" s="72"/>
      <c r="DDK829" s="72"/>
      <c r="DDL829" s="72"/>
      <c r="DDM829" s="72"/>
      <c r="DDN829" s="72"/>
      <c r="DDO829" s="72"/>
      <c r="DDP829" s="72"/>
      <c r="DDQ829" s="72"/>
      <c r="DDR829" s="72"/>
      <c r="DDS829" s="72"/>
      <c r="DDT829" s="72"/>
      <c r="DDU829" s="72"/>
      <c r="DDV829" s="72"/>
      <c r="DDW829" s="72"/>
      <c r="DDX829" s="72"/>
      <c r="DDY829" s="72"/>
      <c r="DDZ829" s="72"/>
      <c r="DEA829" s="72"/>
      <c r="DEB829" s="72"/>
      <c r="DEC829" s="72"/>
      <c r="DED829" s="72"/>
      <c r="DEE829" s="72"/>
      <c r="DEF829" s="72"/>
      <c r="DEG829" s="72"/>
      <c r="DEH829" s="72"/>
      <c r="DEI829" s="72"/>
      <c r="DEJ829" s="72"/>
      <c r="DEK829" s="72"/>
      <c r="DEL829" s="72"/>
      <c r="DEM829" s="72"/>
      <c r="DEN829" s="72"/>
      <c r="DEO829" s="72"/>
      <c r="DEP829" s="72"/>
      <c r="DEQ829" s="72"/>
      <c r="DER829" s="72"/>
      <c r="DES829" s="72"/>
      <c r="DET829" s="72"/>
      <c r="DEU829" s="72"/>
      <c r="DEV829" s="72"/>
      <c r="DEW829" s="72"/>
      <c r="DEX829" s="72"/>
      <c r="DEY829" s="72"/>
      <c r="DEZ829" s="72"/>
      <c r="DFA829" s="72"/>
      <c r="DFB829" s="72"/>
      <c r="DFC829" s="72"/>
      <c r="DFD829" s="72"/>
      <c r="DFE829" s="72"/>
      <c r="DFF829" s="72"/>
      <c r="DFG829" s="72"/>
      <c r="DFH829" s="72"/>
      <c r="DFI829" s="72"/>
      <c r="DFJ829" s="72"/>
      <c r="DFK829" s="72"/>
      <c r="DFL829" s="72"/>
      <c r="DFM829" s="72"/>
      <c r="DFN829" s="72"/>
      <c r="DFO829" s="72"/>
      <c r="DFP829" s="72"/>
      <c r="DFQ829" s="72"/>
      <c r="DFR829" s="72"/>
      <c r="DFS829" s="72"/>
      <c r="DFT829" s="72"/>
      <c r="DFU829" s="72"/>
      <c r="DFV829" s="72"/>
      <c r="DFW829" s="72"/>
      <c r="DFX829" s="72"/>
      <c r="DFY829" s="72"/>
      <c r="DFZ829" s="72"/>
      <c r="DGA829" s="72"/>
      <c r="DGB829" s="72"/>
      <c r="DGC829" s="72"/>
      <c r="DGD829" s="72"/>
      <c r="DGE829" s="72"/>
      <c r="DGF829" s="72"/>
      <c r="DGG829" s="72"/>
      <c r="DGH829" s="72"/>
      <c r="DGI829" s="72"/>
      <c r="DGJ829" s="72"/>
      <c r="DGK829" s="72"/>
      <c r="DGL829" s="72"/>
      <c r="DGM829" s="72"/>
      <c r="DGN829" s="72"/>
      <c r="DGO829" s="72"/>
      <c r="DGP829" s="72"/>
      <c r="DGQ829" s="72"/>
      <c r="DGR829" s="72"/>
      <c r="DGS829" s="72"/>
      <c r="DGT829" s="72"/>
      <c r="DGU829" s="72"/>
      <c r="DGV829" s="72"/>
      <c r="DGW829" s="72"/>
      <c r="DGX829" s="72"/>
      <c r="DGY829" s="72"/>
      <c r="DGZ829" s="72"/>
      <c r="DHA829" s="72"/>
      <c r="DHB829" s="72"/>
      <c r="DHC829" s="72"/>
      <c r="DHD829" s="72"/>
      <c r="DHE829" s="72"/>
      <c r="DHF829" s="72"/>
      <c r="DHG829" s="72"/>
      <c r="DHH829" s="72"/>
      <c r="DHI829" s="72"/>
      <c r="DHJ829" s="72"/>
      <c r="DHK829" s="72"/>
      <c r="DHL829" s="72"/>
      <c r="DHM829" s="72"/>
      <c r="DHN829" s="72"/>
      <c r="DHO829" s="72"/>
      <c r="DHP829" s="72"/>
      <c r="DHQ829" s="72"/>
      <c r="DHR829" s="72"/>
      <c r="DHS829" s="72"/>
      <c r="DHT829" s="72"/>
      <c r="DHU829" s="72"/>
      <c r="DHV829" s="72"/>
      <c r="DHW829" s="72"/>
      <c r="DHX829" s="72"/>
      <c r="DHY829" s="72"/>
      <c r="DHZ829" s="72"/>
      <c r="DIA829" s="72"/>
      <c r="DIB829" s="72"/>
      <c r="DIC829" s="72"/>
      <c r="DID829" s="72"/>
      <c r="DIE829" s="72"/>
      <c r="DIF829" s="72"/>
      <c r="DIG829" s="72"/>
      <c r="DIH829" s="72"/>
      <c r="DII829" s="72"/>
      <c r="DIJ829" s="72"/>
      <c r="DIK829" s="72"/>
      <c r="DIL829" s="72"/>
      <c r="DIM829" s="72"/>
      <c r="DIN829" s="72"/>
      <c r="DIO829" s="72"/>
      <c r="DIP829" s="72"/>
      <c r="DIQ829" s="72"/>
      <c r="DIR829" s="72"/>
      <c r="DIS829" s="72"/>
      <c r="DIT829" s="72"/>
      <c r="DIU829" s="72"/>
      <c r="DIV829" s="72"/>
      <c r="DIW829" s="72"/>
      <c r="DIX829" s="72"/>
      <c r="DIY829" s="72"/>
      <c r="DIZ829" s="72"/>
      <c r="DJA829" s="72"/>
      <c r="DJB829" s="72"/>
      <c r="DJC829" s="72"/>
      <c r="DJD829" s="72"/>
      <c r="DJE829" s="72"/>
      <c r="DJF829" s="72"/>
      <c r="DJG829" s="72"/>
      <c r="DJH829" s="72"/>
      <c r="DJI829" s="72"/>
      <c r="DJJ829" s="72"/>
      <c r="DJK829" s="72"/>
      <c r="DJL829" s="72"/>
      <c r="DJM829" s="72"/>
      <c r="DJN829" s="72"/>
      <c r="DJO829" s="72"/>
      <c r="DJP829" s="72"/>
      <c r="DJQ829" s="72"/>
      <c r="DJR829" s="72"/>
      <c r="DJS829" s="72"/>
      <c r="DJT829" s="72"/>
      <c r="DJU829" s="72"/>
      <c r="DJV829" s="72"/>
      <c r="DJW829" s="72"/>
      <c r="DJX829" s="72"/>
      <c r="DJY829" s="72"/>
      <c r="DJZ829" s="72"/>
      <c r="DKA829" s="72"/>
      <c r="DKB829" s="72"/>
      <c r="DKC829" s="72"/>
      <c r="DKD829" s="72"/>
      <c r="DKE829" s="72"/>
      <c r="DKF829" s="72"/>
      <c r="DKG829" s="72"/>
      <c r="DKH829" s="72"/>
      <c r="DKI829" s="72"/>
      <c r="DKJ829" s="72"/>
      <c r="DKK829" s="72"/>
      <c r="DKL829" s="72"/>
      <c r="DKM829" s="72"/>
      <c r="DKN829" s="72"/>
      <c r="DKO829" s="72"/>
      <c r="DKP829" s="72"/>
      <c r="DKQ829" s="72"/>
      <c r="DKR829" s="72"/>
      <c r="DKS829" s="72"/>
      <c r="DKT829" s="72"/>
      <c r="DKU829" s="72"/>
      <c r="DKV829" s="72"/>
      <c r="DKW829" s="72"/>
      <c r="DKX829" s="72"/>
      <c r="DKY829" s="72"/>
      <c r="DKZ829" s="72"/>
      <c r="DLA829" s="72"/>
      <c r="DLB829" s="72"/>
      <c r="DLC829" s="72"/>
      <c r="DLD829" s="72"/>
      <c r="DLE829" s="72"/>
      <c r="DLF829" s="72"/>
      <c r="DLG829" s="72"/>
      <c r="DLH829" s="72"/>
      <c r="DLI829" s="72"/>
      <c r="DLJ829" s="72"/>
      <c r="DLK829" s="72"/>
      <c r="DLL829" s="72"/>
      <c r="DLM829" s="72"/>
      <c r="DLN829" s="72"/>
      <c r="DLO829" s="72"/>
      <c r="DLP829" s="72"/>
      <c r="DLQ829" s="72"/>
      <c r="DLR829" s="72"/>
      <c r="DLS829" s="72"/>
      <c r="DLT829" s="72"/>
      <c r="DLU829" s="72"/>
      <c r="DLV829" s="72"/>
      <c r="DLW829" s="72"/>
      <c r="DLX829" s="72"/>
      <c r="DLY829" s="72"/>
      <c r="DLZ829" s="72"/>
      <c r="DMA829" s="72"/>
      <c r="DMB829" s="72"/>
      <c r="DMC829" s="72"/>
      <c r="DMD829" s="72"/>
      <c r="DME829" s="72"/>
      <c r="DMF829" s="72"/>
      <c r="DMG829" s="72"/>
      <c r="DMH829" s="72"/>
      <c r="DMI829" s="72"/>
      <c r="DMJ829" s="72"/>
      <c r="DMK829" s="72"/>
      <c r="DML829" s="72"/>
      <c r="DMM829" s="72"/>
      <c r="DMN829" s="72"/>
      <c r="DMO829" s="72"/>
      <c r="DMP829" s="72"/>
      <c r="DMQ829" s="72"/>
      <c r="DMR829" s="72"/>
      <c r="DMS829" s="72"/>
      <c r="DMT829" s="72"/>
      <c r="DMU829" s="72"/>
      <c r="DMV829" s="72"/>
      <c r="DMW829" s="72"/>
      <c r="DMX829" s="72"/>
      <c r="DMY829" s="72"/>
      <c r="DMZ829" s="72"/>
      <c r="DNA829" s="72"/>
      <c r="DNB829" s="72"/>
      <c r="DNC829" s="72"/>
      <c r="DND829" s="72"/>
      <c r="DNE829" s="72"/>
      <c r="DNF829" s="72"/>
      <c r="DNG829" s="72"/>
      <c r="DNH829" s="72"/>
      <c r="DNI829" s="72"/>
      <c r="DNJ829" s="72"/>
      <c r="DNK829" s="72"/>
      <c r="DNL829" s="72"/>
      <c r="DNM829" s="72"/>
      <c r="DNN829" s="72"/>
      <c r="DNO829" s="72"/>
      <c r="DNP829" s="72"/>
      <c r="DNQ829" s="72"/>
      <c r="DNR829" s="72"/>
      <c r="DNS829" s="72"/>
      <c r="DNT829" s="72"/>
      <c r="DNU829" s="72"/>
      <c r="DNV829" s="72"/>
      <c r="DNW829" s="72"/>
      <c r="DNX829" s="72"/>
      <c r="DNY829" s="72"/>
      <c r="DNZ829" s="72"/>
      <c r="DOA829" s="72"/>
      <c r="DOB829" s="72"/>
      <c r="DOC829" s="72"/>
      <c r="DOD829" s="72"/>
      <c r="DOE829" s="72"/>
      <c r="DOF829" s="72"/>
      <c r="DOG829" s="72"/>
      <c r="DOH829" s="72"/>
      <c r="DOI829" s="72"/>
      <c r="DOJ829" s="72"/>
      <c r="DOK829" s="72"/>
      <c r="DOL829" s="72"/>
      <c r="DOM829" s="72"/>
      <c r="DON829" s="72"/>
      <c r="DOO829" s="72"/>
      <c r="DOP829" s="72"/>
      <c r="DOQ829" s="72"/>
      <c r="DOR829" s="72"/>
      <c r="DOS829" s="72"/>
      <c r="DOT829" s="72"/>
      <c r="DOU829" s="72"/>
      <c r="DOV829" s="72"/>
      <c r="DOW829" s="72"/>
      <c r="DOX829" s="72"/>
      <c r="DOY829" s="72"/>
      <c r="DOZ829" s="72"/>
      <c r="DPA829" s="72"/>
      <c r="DPB829" s="72"/>
      <c r="DPC829" s="72"/>
      <c r="DPD829" s="72"/>
      <c r="DPE829" s="72"/>
      <c r="DPF829" s="72"/>
      <c r="DPG829" s="72"/>
      <c r="DPH829" s="72"/>
      <c r="DPI829" s="72"/>
      <c r="DPJ829" s="72"/>
      <c r="DPK829" s="72"/>
      <c r="DPL829" s="72"/>
      <c r="DPM829" s="72"/>
      <c r="DPN829" s="72"/>
      <c r="DPO829" s="72"/>
      <c r="DPP829" s="72"/>
      <c r="DPQ829" s="72"/>
      <c r="DPR829" s="72"/>
      <c r="DPS829" s="72"/>
      <c r="DPT829" s="72"/>
      <c r="DPU829" s="72"/>
      <c r="DPV829" s="72"/>
      <c r="DPW829" s="72"/>
      <c r="DPX829" s="72"/>
      <c r="DPY829" s="72"/>
      <c r="DPZ829" s="72"/>
      <c r="DQA829" s="72"/>
      <c r="DQB829" s="72"/>
      <c r="DQC829" s="72"/>
      <c r="DQD829" s="72"/>
      <c r="DQE829" s="72"/>
      <c r="DQF829" s="72"/>
      <c r="DQG829" s="72"/>
      <c r="DQH829" s="72"/>
      <c r="DQI829" s="72"/>
      <c r="DQJ829" s="72"/>
      <c r="DQK829" s="72"/>
      <c r="DQL829" s="72"/>
      <c r="DQM829" s="72"/>
      <c r="DQN829" s="72"/>
      <c r="DQO829" s="72"/>
      <c r="DQP829" s="72"/>
      <c r="DQQ829" s="72"/>
      <c r="DQR829" s="72"/>
      <c r="DQS829" s="72"/>
      <c r="DQT829" s="72"/>
      <c r="DQU829" s="72"/>
      <c r="DQV829" s="72"/>
      <c r="DQW829" s="72"/>
      <c r="DQX829" s="72"/>
      <c r="DQY829" s="72"/>
      <c r="DQZ829" s="72"/>
      <c r="DRA829" s="72"/>
      <c r="DRB829" s="72"/>
      <c r="DRC829" s="72"/>
      <c r="DRD829" s="72"/>
      <c r="DRE829" s="72"/>
      <c r="DRF829" s="72"/>
      <c r="DRG829" s="72"/>
      <c r="DRH829" s="72"/>
      <c r="DRI829" s="72"/>
      <c r="DRJ829" s="72"/>
      <c r="DRK829" s="72"/>
      <c r="DRL829" s="72"/>
      <c r="DRM829" s="72"/>
      <c r="DRN829" s="72"/>
      <c r="DRO829" s="72"/>
      <c r="DRP829" s="72"/>
      <c r="DRQ829" s="72"/>
      <c r="DRR829" s="72"/>
      <c r="DRS829" s="72"/>
      <c r="DRT829" s="72"/>
      <c r="DRU829" s="72"/>
      <c r="DRV829" s="72"/>
      <c r="DRW829" s="72"/>
      <c r="DRX829" s="72"/>
      <c r="DRY829" s="72"/>
      <c r="DRZ829" s="72"/>
      <c r="DSA829" s="72"/>
      <c r="DSB829" s="72"/>
      <c r="DSC829" s="72"/>
      <c r="DSD829" s="72"/>
      <c r="DSE829" s="72"/>
      <c r="DSF829" s="72"/>
      <c r="DSG829" s="72"/>
      <c r="DSH829" s="72"/>
      <c r="DSI829" s="72"/>
      <c r="DSJ829" s="72"/>
      <c r="DSK829" s="72"/>
      <c r="DSL829" s="72"/>
      <c r="DSM829" s="72"/>
      <c r="DSN829" s="72"/>
      <c r="DSO829" s="72"/>
      <c r="DSP829" s="72"/>
      <c r="DSQ829" s="72"/>
      <c r="DSR829" s="72"/>
      <c r="DSS829" s="72"/>
      <c r="DST829" s="72"/>
      <c r="DSU829" s="72"/>
      <c r="DSV829" s="72"/>
      <c r="DSW829" s="72"/>
      <c r="DSX829" s="72"/>
      <c r="DSY829" s="72"/>
      <c r="DSZ829" s="72"/>
      <c r="DTA829" s="72"/>
      <c r="DTB829" s="72"/>
      <c r="DTC829" s="72"/>
      <c r="DTD829" s="72"/>
      <c r="DTE829" s="72"/>
      <c r="DTF829" s="72"/>
      <c r="DTG829" s="72"/>
      <c r="DTH829" s="72"/>
      <c r="DTI829" s="72"/>
      <c r="DTJ829" s="72"/>
      <c r="DTK829" s="72"/>
      <c r="DTL829" s="72"/>
      <c r="DTM829" s="72"/>
      <c r="DTN829" s="72"/>
      <c r="DTO829" s="72"/>
      <c r="DTP829" s="72"/>
      <c r="DTQ829" s="72"/>
      <c r="DTR829" s="72"/>
      <c r="DTS829" s="72"/>
      <c r="DTT829" s="72"/>
      <c r="DTU829" s="72"/>
      <c r="DTV829" s="72"/>
      <c r="DTW829" s="72"/>
      <c r="DTX829" s="72"/>
      <c r="DTY829" s="72"/>
      <c r="DTZ829" s="72"/>
      <c r="DUA829" s="72"/>
      <c r="DUB829" s="72"/>
      <c r="DUC829" s="72"/>
      <c r="DUD829" s="72"/>
      <c r="DUE829" s="72"/>
      <c r="DUF829" s="72"/>
      <c r="DUG829" s="72"/>
      <c r="DUH829" s="72"/>
      <c r="DUI829" s="72"/>
      <c r="DUJ829" s="72"/>
      <c r="DUK829" s="72"/>
      <c r="DUL829" s="72"/>
      <c r="DUM829" s="72"/>
      <c r="DUN829" s="72"/>
      <c r="DUO829" s="72"/>
      <c r="DUP829" s="72"/>
      <c r="DUQ829" s="72"/>
      <c r="DUR829" s="72"/>
      <c r="DUS829" s="72"/>
      <c r="DUT829" s="72"/>
      <c r="DUU829" s="72"/>
      <c r="DUV829" s="72"/>
      <c r="DUW829" s="72"/>
      <c r="DUX829" s="72"/>
      <c r="DUY829" s="72"/>
      <c r="DUZ829" s="72"/>
      <c r="DVA829" s="72"/>
      <c r="DVB829" s="72"/>
      <c r="DVC829" s="72"/>
      <c r="DVD829" s="72"/>
      <c r="DVE829" s="72"/>
      <c r="DVF829" s="72"/>
      <c r="DVG829" s="72"/>
      <c r="DVH829" s="72"/>
      <c r="DVI829" s="72"/>
      <c r="DVJ829" s="72"/>
      <c r="DVK829" s="72"/>
      <c r="DVL829" s="72"/>
      <c r="DVM829" s="72"/>
      <c r="DVN829" s="72"/>
      <c r="DVO829" s="72"/>
      <c r="DVP829" s="72"/>
      <c r="DVQ829" s="72"/>
      <c r="DVR829" s="72"/>
      <c r="DVS829" s="72"/>
      <c r="DVT829" s="72"/>
      <c r="DVU829" s="72"/>
      <c r="DVV829" s="72"/>
      <c r="DVW829" s="72"/>
      <c r="DVX829" s="72"/>
      <c r="DVY829" s="72"/>
      <c r="DVZ829" s="72"/>
      <c r="DWA829" s="72"/>
      <c r="DWB829" s="72"/>
      <c r="DWC829" s="72"/>
      <c r="DWD829" s="72"/>
      <c r="DWE829" s="72"/>
      <c r="DWF829" s="72"/>
      <c r="DWG829" s="72"/>
      <c r="DWH829" s="72"/>
      <c r="DWI829" s="72"/>
      <c r="DWJ829" s="72"/>
      <c r="DWK829" s="72"/>
      <c r="DWL829" s="72"/>
      <c r="DWM829" s="72"/>
      <c r="DWN829" s="72"/>
      <c r="DWO829" s="72"/>
      <c r="DWP829" s="72"/>
      <c r="DWQ829" s="72"/>
      <c r="DWR829" s="72"/>
      <c r="DWS829" s="72"/>
      <c r="DWT829" s="72"/>
      <c r="DWU829" s="72"/>
      <c r="DWV829" s="72"/>
      <c r="DWW829" s="72"/>
      <c r="DWX829" s="72"/>
      <c r="DWY829" s="72"/>
      <c r="DWZ829" s="72"/>
      <c r="DXA829" s="72"/>
      <c r="DXB829" s="72"/>
      <c r="DXC829" s="72"/>
      <c r="DXD829" s="72"/>
      <c r="DXE829" s="72"/>
      <c r="DXF829" s="72"/>
      <c r="DXG829" s="72"/>
      <c r="DXH829" s="72"/>
      <c r="DXI829" s="72"/>
      <c r="DXJ829" s="72"/>
      <c r="DXK829" s="72"/>
      <c r="DXL829" s="72"/>
      <c r="DXM829" s="72"/>
      <c r="DXN829" s="72"/>
      <c r="DXO829" s="72"/>
      <c r="DXP829" s="72"/>
      <c r="DXQ829" s="72"/>
      <c r="DXR829" s="72"/>
      <c r="DXS829" s="72"/>
      <c r="DXT829" s="72"/>
      <c r="DXU829" s="72"/>
      <c r="DXV829" s="72"/>
      <c r="DXW829" s="72"/>
      <c r="DXX829" s="72"/>
      <c r="DXY829" s="72"/>
      <c r="DXZ829" s="72"/>
      <c r="DYA829" s="72"/>
      <c r="DYB829" s="72"/>
      <c r="DYC829" s="72"/>
      <c r="DYD829" s="72"/>
      <c r="DYE829" s="72"/>
      <c r="DYF829" s="72"/>
      <c r="DYG829" s="72"/>
      <c r="DYH829" s="72"/>
      <c r="DYI829" s="72"/>
      <c r="DYJ829" s="72"/>
      <c r="DYK829" s="72"/>
      <c r="DYL829" s="72"/>
      <c r="DYM829" s="72"/>
      <c r="DYN829" s="72"/>
      <c r="DYO829" s="72"/>
      <c r="DYP829" s="72"/>
      <c r="DYQ829" s="72"/>
      <c r="DYR829" s="72"/>
      <c r="DYS829" s="72"/>
      <c r="DYT829" s="72"/>
      <c r="DYU829" s="72"/>
      <c r="DYV829" s="72"/>
      <c r="DYW829" s="72"/>
      <c r="DYX829" s="72"/>
      <c r="DYY829" s="72"/>
      <c r="DYZ829" s="72"/>
      <c r="DZA829" s="72"/>
      <c r="DZB829" s="72"/>
      <c r="DZC829" s="72"/>
      <c r="DZD829" s="72"/>
      <c r="DZE829" s="72"/>
      <c r="DZF829" s="72"/>
      <c r="DZG829" s="72"/>
      <c r="DZH829" s="72"/>
      <c r="DZI829" s="72"/>
      <c r="DZJ829" s="72"/>
      <c r="DZK829" s="72"/>
      <c r="DZL829" s="72"/>
      <c r="DZM829" s="72"/>
      <c r="DZN829" s="72"/>
      <c r="DZO829" s="72"/>
      <c r="DZP829" s="72"/>
      <c r="DZQ829" s="72"/>
      <c r="DZR829" s="72"/>
      <c r="DZS829" s="72"/>
      <c r="DZT829" s="72"/>
      <c r="DZU829" s="72"/>
      <c r="DZV829" s="72"/>
      <c r="DZW829" s="72"/>
      <c r="DZX829" s="72"/>
      <c r="DZY829" s="72"/>
      <c r="DZZ829" s="72"/>
      <c r="EAA829" s="72"/>
      <c r="EAB829" s="72"/>
      <c r="EAC829" s="72"/>
      <c r="EAD829" s="72"/>
      <c r="EAE829" s="72"/>
      <c r="EAF829" s="72"/>
      <c r="EAG829" s="72"/>
      <c r="EAH829" s="72"/>
      <c r="EAI829" s="72"/>
      <c r="EAJ829" s="72"/>
      <c r="EAK829" s="72"/>
      <c r="EAL829" s="72"/>
      <c r="EAM829" s="72"/>
      <c r="EAN829" s="72"/>
      <c r="EAO829" s="72"/>
      <c r="EAP829" s="72"/>
      <c r="EAQ829" s="72"/>
      <c r="EAR829" s="72"/>
      <c r="EAS829" s="72"/>
      <c r="EAT829" s="72"/>
      <c r="EAU829" s="72"/>
      <c r="EAV829" s="72"/>
      <c r="EAW829" s="72"/>
      <c r="EAX829" s="72"/>
      <c r="EAY829" s="72"/>
      <c r="EAZ829" s="72"/>
      <c r="EBA829" s="72"/>
      <c r="EBB829" s="72"/>
      <c r="EBC829" s="72"/>
      <c r="EBD829" s="72"/>
      <c r="EBE829" s="72"/>
      <c r="EBF829" s="72"/>
      <c r="EBG829" s="72"/>
      <c r="EBH829" s="72"/>
      <c r="EBI829" s="72"/>
      <c r="EBJ829" s="72"/>
      <c r="EBK829" s="72"/>
      <c r="EBL829" s="72"/>
      <c r="EBM829" s="72"/>
      <c r="EBN829" s="72"/>
      <c r="EBO829" s="72"/>
      <c r="EBP829" s="72"/>
      <c r="EBQ829" s="72"/>
      <c r="EBR829" s="72"/>
      <c r="EBS829" s="72"/>
      <c r="EBT829" s="72"/>
      <c r="EBU829" s="72"/>
      <c r="EBV829" s="72"/>
      <c r="EBW829" s="72"/>
      <c r="EBX829" s="72"/>
      <c r="EBY829" s="72"/>
      <c r="EBZ829" s="72"/>
      <c r="ECA829" s="72"/>
      <c r="ECB829" s="72"/>
      <c r="ECC829" s="72"/>
      <c r="ECD829" s="72"/>
      <c r="ECE829" s="72"/>
      <c r="ECF829" s="72"/>
      <c r="ECG829" s="72"/>
      <c r="ECH829" s="72"/>
      <c r="ECI829" s="72"/>
      <c r="ECJ829" s="72"/>
      <c r="ECK829" s="72"/>
      <c r="ECL829" s="72"/>
      <c r="ECM829" s="72"/>
      <c r="ECN829" s="72"/>
      <c r="ECO829" s="72"/>
      <c r="ECP829" s="72"/>
      <c r="ECQ829" s="72"/>
      <c r="ECR829" s="72"/>
      <c r="ECS829" s="72"/>
      <c r="ECT829" s="72"/>
      <c r="ECU829" s="72"/>
      <c r="ECV829" s="72"/>
      <c r="ECW829" s="72"/>
      <c r="ECX829" s="72"/>
      <c r="ECY829" s="72"/>
      <c r="ECZ829" s="72"/>
      <c r="EDA829" s="72"/>
      <c r="EDB829" s="72"/>
      <c r="EDC829" s="72"/>
      <c r="EDD829" s="72"/>
      <c r="EDE829" s="72"/>
      <c r="EDF829" s="72"/>
      <c r="EDG829" s="72"/>
      <c r="EDH829" s="72"/>
      <c r="EDI829" s="72"/>
      <c r="EDJ829" s="72"/>
      <c r="EDK829" s="72"/>
      <c r="EDL829" s="72"/>
      <c r="EDM829" s="72"/>
      <c r="EDN829" s="72"/>
      <c r="EDO829" s="72"/>
      <c r="EDP829" s="72"/>
      <c r="EDQ829" s="72"/>
      <c r="EDR829" s="72"/>
      <c r="EDS829" s="72"/>
      <c r="EDT829" s="72"/>
      <c r="EDU829" s="72"/>
      <c r="EDV829" s="72"/>
      <c r="EDW829" s="72"/>
      <c r="EDX829" s="72"/>
      <c r="EDY829" s="72"/>
      <c r="EDZ829" s="72"/>
      <c r="EEA829" s="72"/>
      <c r="EEB829" s="72"/>
      <c r="EEC829" s="72"/>
      <c r="EED829" s="72"/>
      <c r="EEE829" s="72"/>
      <c r="EEF829" s="72"/>
      <c r="EEG829" s="72"/>
      <c r="EEH829" s="72"/>
      <c r="EEI829" s="72"/>
      <c r="EEJ829" s="72"/>
      <c r="EEK829" s="72"/>
      <c r="EEL829" s="72"/>
      <c r="EEM829" s="72"/>
      <c r="EEN829" s="72"/>
      <c r="EEO829" s="72"/>
      <c r="EEP829" s="72"/>
      <c r="EEQ829" s="72"/>
      <c r="EER829" s="72"/>
      <c r="EES829" s="72"/>
      <c r="EET829" s="72"/>
      <c r="EEU829" s="72"/>
      <c r="EEV829" s="72"/>
      <c r="EEW829" s="72"/>
      <c r="EEX829" s="72"/>
      <c r="EEY829" s="72"/>
      <c r="EEZ829" s="72"/>
      <c r="EFA829" s="72"/>
      <c r="EFB829" s="72"/>
      <c r="EFC829" s="72"/>
      <c r="EFD829" s="72"/>
      <c r="EFE829" s="72"/>
      <c r="EFF829" s="72"/>
      <c r="EFG829" s="72"/>
      <c r="EFH829" s="72"/>
      <c r="EFI829" s="72"/>
      <c r="EFJ829" s="72"/>
      <c r="EFK829" s="72"/>
      <c r="EFL829" s="72"/>
      <c r="EFM829" s="72"/>
      <c r="EFN829" s="72"/>
      <c r="EFO829" s="72"/>
      <c r="EFP829" s="72"/>
      <c r="EFQ829" s="72"/>
      <c r="EFR829" s="72"/>
      <c r="EFS829" s="72"/>
      <c r="EFT829" s="72"/>
      <c r="EFU829" s="72"/>
      <c r="EFV829" s="72"/>
      <c r="EFW829" s="72"/>
      <c r="EFX829" s="72"/>
      <c r="EFY829" s="72"/>
      <c r="EFZ829" s="72"/>
      <c r="EGA829" s="72"/>
      <c r="EGB829" s="72"/>
      <c r="EGC829" s="72"/>
      <c r="EGD829" s="72"/>
      <c r="EGE829" s="72"/>
      <c r="EGF829" s="72"/>
      <c r="EGG829" s="72"/>
      <c r="EGH829" s="72"/>
      <c r="EGI829" s="72"/>
      <c r="EGJ829" s="72"/>
      <c r="EGK829" s="72"/>
      <c r="EGL829" s="72"/>
      <c r="EGM829" s="72"/>
      <c r="EGN829" s="72"/>
      <c r="EGO829" s="72"/>
      <c r="EGP829" s="72"/>
      <c r="EGQ829" s="72"/>
      <c r="EGR829" s="72"/>
      <c r="EGS829" s="72"/>
      <c r="EGT829" s="72"/>
      <c r="EGU829" s="72"/>
      <c r="EGV829" s="72"/>
      <c r="EGW829" s="72"/>
      <c r="EGX829" s="72"/>
      <c r="EGY829" s="72"/>
      <c r="EGZ829" s="72"/>
      <c r="EHA829" s="72"/>
      <c r="EHB829" s="72"/>
      <c r="EHC829" s="72"/>
      <c r="EHD829" s="72"/>
      <c r="EHE829" s="72"/>
      <c r="EHF829" s="72"/>
      <c r="EHG829" s="72"/>
      <c r="EHH829" s="72"/>
      <c r="EHI829" s="72"/>
      <c r="EHJ829" s="72"/>
      <c r="EHK829" s="72"/>
      <c r="EHL829" s="72"/>
      <c r="EHM829" s="72"/>
      <c r="EHN829" s="72"/>
      <c r="EHO829" s="72"/>
      <c r="EHP829" s="72"/>
      <c r="EHQ829" s="72"/>
      <c r="EHR829" s="72"/>
      <c r="EHS829" s="72"/>
      <c r="EHT829" s="72"/>
      <c r="EHU829" s="72"/>
      <c r="EHV829" s="72"/>
      <c r="EHW829" s="72"/>
      <c r="EHX829" s="72"/>
      <c r="EHY829" s="72"/>
      <c r="EHZ829" s="72"/>
      <c r="EIA829" s="72"/>
      <c r="EIB829" s="72"/>
      <c r="EIC829" s="72"/>
      <c r="EID829" s="72"/>
      <c r="EIE829" s="72"/>
      <c r="EIF829" s="72"/>
      <c r="EIG829" s="72"/>
      <c r="EIH829" s="72"/>
      <c r="EII829" s="72"/>
      <c r="EIJ829" s="72"/>
      <c r="EIK829" s="72"/>
      <c r="EIL829" s="72"/>
      <c r="EIM829" s="72"/>
      <c r="EIN829" s="72"/>
      <c r="EIO829" s="72"/>
      <c r="EIP829" s="72"/>
      <c r="EIQ829" s="72"/>
      <c r="EIR829" s="72"/>
      <c r="EIS829" s="72"/>
      <c r="EIT829" s="72"/>
      <c r="EIU829" s="72"/>
      <c r="EIV829" s="72"/>
      <c r="EIW829" s="72"/>
      <c r="EIX829" s="72"/>
      <c r="EIY829" s="72"/>
      <c r="EIZ829" s="72"/>
      <c r="EJA829" s="72"/>
      <c r="EJB829" s="72"/>
      <c r="EJC829" s="72"/>
      <c r="EJD829" s="72"/>
      <c r="EJE829" s="72"/>
      <c r="EJF829" s="72"/>
      <c r="EJG829" s="72"/>
      <c r="EJH829" s="72"/>
      <c r="EJI829" s="72"/>
      <c r="EJJ829" s="72"/>
      <c r="EJK829" s="72"/>
      <c r="EJL829" s="72"/>
      <c r="EJM829" s="72"/>
      <c r="EJN829" s="72"/>
      <c r="EJO829" s="72"/>
      <c r="EJP829" s="72"/>
      <c r="EJQ829" s="72"/>
      <c r="EJR829" s="72"/>
      <c r="EJS829" s="72"/>
      <c r="EJT829" s="72"/>
      <c r="EJU829" s="72"/>
      <c r="EJV829" s="72"/>
      <c r="EJW829" s="72"/>
      <c r="EJX829" s="72"/>
      <c r="EJY829" s="72"/>
      <c r="EJZ829" s="72"/>
      <c r="EKA829" s="72"/>
      <c r="EKB829" s="72"/>
      <c r="EKC829" s="72"/>
      <c r="EKD829" s="72"/>
      <c r="EKE829" s="72"/>
      <c r="EKF829" s="72"/>
      <c r="EKG829" s="72"/>
      <c r="EKH829" s="72"/>
      <c r="EKI829" s="72"/>
      <c r="EKJ829" s="72"/>
      <c r="EKK829" s="72"/>
      <c r="EKL829" s="72"/>
      <c r="EKM829" s="72"/>
      <c r="EKN829" s="72"/>
      <c r="EKO829" s="72"/>
      <c r="EKP829" s="72"/>
      <c r="EKQ829" s="72"/>
      <c r="EKR829" s="72"/>
      <c r="EKS829" s="72"/>
      <c r="EKT829" s="72"/>
      <c r="EKU829" s="72"/>
      <c r="EKV829" s="72"/>
      <c r="EKW829" s="72"/>
      <c r="EKX829" s="72"/>
      <c r="EKY829" s="72"/>
      <c r="EKZ829" s="72"/>
      <c r="ELA829" s="72"/>
      <c r="ELB829" s="72"/>
      <c r="ELC829" s="72"/>
      <c r="ELD829" s="72"/>
      <c r="ELE829" s="72"/>
      <c r="ELF829" s="72"/>
      <c r="ELG829" s="72"/>
      <c r="ELH829" s="72"/>
      <c r="ELI829" s="72"/>
      <c r="ELJ829" s="72"/>
      <c r="ELK829" s="72"/>
      <c r="ELL829" s="72"/>
      <c r="ELM829" s="72"/>
      <c r="ELN829" s="72"/>
      <c r="ELO829" s="72"/>
      <c r="ELP829" s="72"/>
      <c r="ELQ829" s="72"/>
      <c r="ELR829" s="72"/>
      <c r="ELS829" s="72"/>
      <c r="ELT829" s="72"/>
      <c r="ELU829" s="72"/>
      <c r="ELV829" s="72"/>
      <c r="ELW829" s="72"/>
      <c r="ELX829" s="72"/>
      <c r="ELY829" s="72"/>
      <c r="ELZ829" s="72"/>
      <c r="EMA829" s="72"/>
      <c r="EMB829" s="72"/>
      <c r="EMC829" s="72"/>
      <c r="EMD829" s="72"/>
      <c r="EME829" s="72"/>
      <c r="EMF829" s="72"/>
      <c r="EMG829" s="72"/>
      <c r="EMH829" s="72"/>
      <c r="EMI829" s="72"/>
      <c r="EMJ829" s="72"/>
      <c r="EMK829" s="72"/>
      <c r="EML829" s="72"/>
      <c r="EMM829" s="72"/>
      <c r="EMN829" s="72"/>
      <c r="EMO829" s="72"/>
      <c r="EMP829" s="72"/>
      <c r="EMQ829" s="72"/>
      <c r="EMR829" s="72"/>
      <c r="EMS829" s="72"/>
      <c r="EMT829" s="72"/>
      <c r="EMU829" s="72"/>
      <c r="EMV829" s="72"/>
      <c r="EMW829" s="72"/>
      <c r="EMX829" s="72"/>
      <c r="EMY829" s="72"/>
      <c r="EMZ829" s="72"/>
      <c r="ENA829" s="72"/>
      <c r="ENB829" s="72"/>
      <c r="ENC829" s="72"/>
      <c r="END829" s="72"/>
      <c r="ENE829" s="72"/>
      <c r="ENF829" s="72"/>
      <c r="ENG829" s="72"/>
      <c r="ENH829" s="72"/>
      <c r="ENI829" s="72"/>
      <c r="ENJ829" s="72"/>
      <c r="ENK829" s="72"/>
      <c r="ENL829" s="72"/>
      <c r="ENM829" s="72"/>
      <c r="ENN829" s="72"/>
      <c r="ENO829" s="72"/>
      <c r="ENP829" s="72"/>
      <c r="ENQ829" s="72"/>
      <c r="ENR829" s="72"/>
      <c r="ENS829" s="72"/>
      <c r="ENT829" s="72"/>
      <c r="ENU829" s="72"/>
      <c r="ENV829" s="72"/>
      <c r="ENW829" s="72"/>
      <c r="ENX829" s="72"/>
      <c r="ENY829" s="72"/>
      <c r="ENZ829" s="72"/>
      <c r="EOA829" s="72"/>
      <c r="EOB829" s="72"/>
      <c r="EOC829" s="72"/>
      <c r="EOD829" s="72"/>
      <c r="EOE829" s="72"/>
      <c r="EOF829" s="72"/>
      <c r="EOG829" s="72"/>
      <c r="EOH829" s="72"/>
      <c r="EOI829" s="72"/>
      <c r="EOJ829" s="72"/>
      <c r="EOK829" s="72"/>
      <c r="EOL829" s="72"/>
      <c r="EOM829" s="72"/>
      <c r="EON829" s="72"/>
      <c r="EOO829" s="72"/>
      <c r="EOP829" s="72"/>
      <c r="EOQ829" s="72"/>
      <c r="EOR829" s="72"/>
      <c r="EOS829" s="72"/>
      <c r="EOT829" s="72"/>
      <c r="EOU829" s="72"/>
      <c r="EOV829" s="72"/>
      <c r="EOW829" s="72"/>
      <c r="EOX829" s="72"/>
      <c r="EOY829" s="72"/>
      <c r="EOZ829" s="72"/>
      <c r="EPA829" s="72"/>
      <c r="EPB829" s="72"/>
      <c r="EPC829" s="72"/>
      <c r="EPD829" s="72"/>
      <c r="EPE829" s="72"/>
      <c r="EPF829" s="72"/>
      <c r="EPG829" s="72"/>
      <c r="EPH829" s="72"/>
      <c r="EPI829" s="72"/>
      <c r="EPJ829" s="72"/>
      <c r="EPK829" s="72"/>
      <c r="EPL829" s="72"/>
      <c r="EPM829" s="72"/>
      <c r="EPN829" s="72"/>
      <c r="EPO829" s="72"/>
      <c r="EPP829" s="72"/>
      <c r="EPQ829" s="72"/>
      <c r="EPR829" s="72"/>
      <c r="EPS829" s="72"/>
      <c r="EPT829" s="72"/>
      <c r="EPU829" s="72"/>
      <c r="EPV829" s="72"/>
      <c r="EPW829" s="72"/>
      <c r="EPX829" s="72"/>
      <c r="EPY829" s="72"/>
      <c r="EPZ829" s="72"/>
      <c r="EQA829" s="72"/>
      <c r="EQB829" s="72"/>
      <c r="EQC829" s="72"/>
      <c r="EQD829" s="72"/>
      <c r="EQE829" s="72"/>
      <c r="EQF829" s="72"/>
      <c r="EQG829" s="72"/>
      <c r="EQH829" s="72"/>
      <c r="EQI829" s="72"/>
      <c r="EQJ829" s="72"/>
      <c r="EQK829" s="72"/>
      <c r="EQL829" s="72"/>
      <c r="EQM829" s="72"/>
      <c r="EQN829" s="72"/>
      <c r="EQO829" s="72"/>
      <c r="EQP829" s="72"/>
      <c r="EQQ829" s="72"/>
      <c r="EQR829" s="72"/>
      <c r="EQS829" s="72"/>
      <c r="EQT829" s="72"/>
      <c r="EQU829" s="72"/>
      <c r="EQV829" s="72"/>
      <c r="EQW829" s="72"/>
      <c r="EQX829" s="72"/>
      <c r="EQY829" s="72"/>
      <c r="EQZ829" s="72"/>
      <c r="ERA829" s="72"/>
      <c r="ERB829" s="72"/>
      <c r="ERC829" s="72"/>
      <c r="ERD829" s="72"/>
      <c r="ERE829" s="72"/>
      <c r="ERF829" s="72"/>
      <c r="ERG829" s="72"/>
      <c r="ERH829" s="72"/>
      <c r="ERI829" s="72"/>
      <c r="ERJ829" s="72"/>
      <c r="ERK829" s="72"/>
      <c r="ERL829" s="72"/>
      <c r="ERM829" s="72"/>
      <c r="ERN829" s="72"/>
      <c r="ERO829" s="72"/>
      <c r="ERP829" s="72"/>
      <c r="ERQ829" s="72"/>
      <c r="ERR829" s="72"/>
      <c r="ERS829" s="72"/>
      <c r="ERT829" s="72"/>
      <c r="ERU829" s="72"/>
      <c r="ERV829" s="72"/>
      <c r="ERW829" s="72"/>
      <c r="ERX829" s="72"/>
      <c r="ERY829" s="72"/>
      <c r="ERZ829" s="72"/>
      <c r="ESA829" s="72"/>
      <c r="ESB829" s="72"/>
      <c r="ESC829" s="72"/>
      <c r="ESD829" s="72"/>
      <c r="ESE829" s="72"/>
      <c r="ESF829" s="72"/>
      <c r="ESG829" s="72"/>
      <c r="ESH829" s="72"/>
      <c r="ESI829" s="72"/>
      <c r="ESJ829" s="72"/>
      <c r="ESK829" s="72"/>
      <c r="ESL829" s="72"/>
      <c r="ESM829" s="72"/>
      <c r="ESN829" s="72"/>
      <c r="ESO829" s="72"/>
      <c r="ESP829" s="72"/>
      <c r="ESQ829" s="72"/>
      <c r="ESR829" s="72"/>
      <c r="ESS829" s="72"/>
      <c r="EST829" s="72"/>
      <c r="ESU829" s="72"/>
      <c r="ESV829" s="72"/>
      <c r="ESW829" s="72"/>
      <c r="ESX829" s="72"/>
      <c r="ESY829" s="72"/>
      <c r="ESZ829" s="72"/>
      <c r="ETA829" s="72"/>
      <c r="ETB829" s="72"/>
      <c r="ETC829" s="72"/>
      <c r="ETD829" s="72"/>
      <c r="ETE829" s="72"/>
      <c r="ETF829" s="72"/>
      <c r="ETG829" s="72"/>
      <c r="ETH829" s="72"/>
      <c r="ETI829" s="72"/>
      <c r="ETJ829" s="72"/>
      <c r="ETK829" s="72"/>
      <c r="ETL829" s="72"/>
      <c r="ETM829" s="72"/>
      <c r="ETN829" s="72"/>
      <c r="ETO829" s="72"/>
      <c r="ETP829" s="72"/>
      <c r="ETQ829" s="72"/>
      <c r="ETR829" s="72"/>
      <c r="ETS829" s="72"/>
      <c r="ETT829" s="72"/>
      <c r="ETU829" s="72"/>
      <c r="ETV829" s="72"/>
      <c r="ETW829" s="72"/>
      <c r="ETX829" s="72"/>
      <c r="ETY829" s="72"/>
      <c r="ETZ829" s="72"/>
      <c r="EUA829" s="72"/>
      <c r="EUB829" s="72"/>
      <c r="EUC829" s="72"/>
      <c r="EUD829" s="72"/>
      <c r="EUE829" s="72"/>
      <c r="EUF829" s="72"/>
      <c r="EUG829" s="72"/>
      <c r="EUH829" s="72"/>
      <c r="EUI829" s="72"/>
      <c r="EUJ829" s="72"/>
      <c r="EUK829" s="72"/>
      <c r="EUL829" s="72"/>
      <c r="EUM829" s="72"/>
      <c r="EUN829" s="72"/>
      <c r="EUO829" s="72"/>
      <c r="EUP829" s="72"/>
      <c r="EUQ829" s="72"/>
      <c r="EUR829" s="72"/>
      <c r="EUS829" s="72"/>
      <c r="EUT829" s="72"/>
      <c r="EUU829" s="72"/>
      <c r="EUV829" s="72"/>
      <c r="EUW829" s="72"/>
      <c r="EUX829" s="72"/>
      <c r="EUY829" s="72"/>
      <c r="EUZ829" s="72"/>
      <c r="EVA829" s="72"/>
      <c r="EVB829" s="72"/>
      <c r="EVC829" s="72"/>
      <c r="EVD829" s="72"/>
      <c r="EVE829" s="72"/>
      <c r="EVF829" s="72"/>
      <c r="EVG829" s="72"/>
      <c r="EVH829" s="72"/>
      <c r="EVI829" s="72"/>
      <c r="EVJ829" s="72"/>
      <c r="EVK829" s="72"/>
      <c r="EVL829" s="72"/>
      <c r="EVM829" s="72"/>
      <c r="EVN829" s="72"/>
      <c r="EVO829" s="72"/>
      <c r="EVP829" s="72"/>
      <c r="EVQ829" s="72"/>
      <c r="EVR829" s="72"/>
      <c r="EVS829" s="72"/>
      <c r="EVT829" s="72"/>
      <c r="EVU829" s="72"/>
      <c r="EVV829" s="72"/>
      <c r="EVW829" s="72"/>
      <c r="EVX829" s="72"/>
      <c r="EVY829" s="72"/>
      <c r="EVZ829" s="72"/>
      <c r="EWA829" s="72"/>
      <c r="EWB829" s="72"/>
      <c r="EWC829" s="72"/>
      <c r="EWD829" s="72"/>
      <c r="EWE829" s="72"/>
      <c r="EWF829" s="72"/>
      <c r="EWG829" s="72"/>
      <c r="EWH829" s="72"/>
      <c r="EWI829" s="72"/>
      <c r="EWJ829" s="72"/>
      <c r="EWK829" s="72"/>
      <c r="EWL829" s="72"/>
      <c r="EWM829" s="72"/>
      <c r="EWN829" s="72"/>
      <c r="EWO829" s="72"/>
      <c r="EWP829" s="72"/>
      <c r="EWQ829" s="72"/>
      <c r="EWR829" s="72"/>
      <c r="EWS829" s="72"/>
      <c r="EWT829" s="72"/>
      <c r="EWU829" s="72"/>
      <c r="EWV829" s="72"/>
      <c r="EWW829" s="72"/>
      <c r="EWX829" s="72"/>
      <c r="EWY829" s="72"/>
      <c r="EWZ829" s="72"/>
      <c r="EXA829" s="72"/>
      <c r="EXB829" s="72"/>
      <c r="EXC829" s="72"/>
      <c r="EXD829" s="72"/>
      <c r="EXE829" s="72"/>
      <c r="EXF829" s="72"/>
      <c r="EXG829" s="72"/>
      <c r="EXH829" s="72"/>
      <c r="EXI829" s="72"/>
      <c r="EXJ829" s="72"/>
      <c r="EXK829" s="72"/>
      <c r="EXL829" s="72"/>
      <c r="EXM829" s="72"/>
      <c r="EXN829" s="72"/>
      <c r="EXO829" s="72"/>
      <c r="EXP829" s="72"/>
      <c r="EXQ829" s="72"/>
      <c r="EXR829" s="72"/>
      <c r="EXS829" s="72"/>
      <c r="EXT829" s="72"/>
      <c r="EXU829" s="72"/>
      <c r="EXV829" s="72"/>
      <c r="EXW829" s="72"/>
      <c r="EXX829" s="72"/>
      <c r="EXY829" s="72"/>
      <c r="EXZ829" s="72"/>
      <c r="EYA829" s="72"/>
      <c r="EYB829" s="72"/>
      <c r="EYC829" s="72"/>
      <c r="EYD829" s="72"/>
      <c r="EYE829" s="72"/>
      <c r="EYF829" s="72"/>
      <c r="EYG829" s="72"/>
      <c r="EYH829" s="72"/>
      <c r="EYI829" s="72"/>
      <c r="EYJ829" s="72"/>
      <c r="EYK829" s="72"/>
      <c r="EYL829" s="72"/>
      <c r="EYM829" s="72"/>
      <c r="EYN829" s="72"/>
      <c r="EYO829" s="72"/>
      <c r="EYP829" s="72"/>
      <c r="EYQ829" s="72"/>
      <c r="EYR829" s="72"/>
      <c r="EYS829" s="72"/>
      <c r="EYT829" s="72"/>
      <c r="EYU829" s="72"/>
      <c r="EYV829" s="72"/>
      <c r="EYW829" s="72"/>
      <c r="EYX829" s="72"/>
      <c r="EYY829" s="72"/>
      <c r="EYZ829" s="72"/>
      <c r="EZA829" s="72"/>
      <c r="EZB829" s="72"/>
      <c r="EZC829" s="72"/>
      <c r="EZD829" s="72"/>
      <c r="EZE829" s="72"/>
      <c r="EZF829" s="72"/>
      <c r="EZG829" s="72"/>
      <c r="EZH829" s="72"/>
      <c r="EZI829" s="72"/>
      <c r="EZJ829" s="72"/>
      <c r="EZK829" s="72"/>
      <c r="EZL829" s="72"/>
      <c r="EZM829" s="72"/>
      <c r="EZN829" s="72"/>
      <c r="EZO829" s="72"/>
      <c r="EZP829" s="72"/>
      <c r="EZQ829" s="72"/>
      <c r="EZR829" s="72"/>
      <c r="EZS829" s="72"/>
      <c r="EZT829" s="72"/>
      <c r="EZU829" s="72"/>
      <c r="EZV829" s="72"/>
      <c r="EZW829" s="72"/>
      <c r="EZX829" s="72"/>
      <c r="EZY829" s="72"/>
      <c r="EZZ829" s="72"/>
      <c r="FAA829" s="72"/>
      <c r="FAB829" s="72"/>
      <c r="FAC829" s="72"/>
      <c r="FAD829" s="72"/>
      <c r="FAE829" s="72"/>
      <c r="FAF829" s="72"/>
      <c r="FAG829" s="72"/>
      <c r="FAH829" s="72"/>
      <c r="FAI829" s="72"/>
      <c r="FAJ829" s="72"/>
      <c r="FAK829" s="72"/>
      <c r="FAL829" s="72"/>
      <c r="FAM829" s="72"/>
      <c r="FAN829" s="72"/>
      <c r="FAO829" s="72"/>
      <c r="FAP829" s="72"/>
      <c r="FAQ829" s="72"/>
      <c r="FAR829" s="72"/>
      <c r="FAS829" s="72"/>
      <c r="FAT829" s="72"/>
      <c r="FAU829" s="72"/>
      <c r="FAV829" s="72"/>
      <c r="FAW829" s="72"/>
      <c r="FAX829" s="72"/>
      <c r="FAY829" s="72"/>
      <c r="FAZ829" s="72"/>
      <c r="FBA829" s="72"/>
      <c r="FBB829" s="72"/>
      <c r="FBC829" s="72"/>
      <c r="FBD829" s="72"/>
      <c r="FBE829" s="72"/>
      <c r="FBF829" s="72"/>
      <c r="FBG829" s="72"/>
      <c r="FBH829" s="72"/>
      <c r="FBI829" s="72"/>
      <c r="FBJ829" s="72"/>
      <c r="FBK829" s="72"/>
      <c r="FBL829" s="72"/>
      <c r="FBM829" s="72"/>
      <c r="FBN829" s="72"/>
      <c r="FBO829" s="72"/>
      <c r="FBP829" s="72"/>
      <c r="FBQ829" s="72"/>
      <c r="FBR829" s="72"/>
      <c r="FBS829" s="72"/>
      <c r="FBT829" s="72"/>
      <c r="FBU829" s="72"/>
      <c r="FBV829" s="72"/>
      <c r="FBW829" s="72"/>
      <c r="FBX829" s="72"/>
      <c r="FBY829" s="72"/>
      <c r="FBZ829" s="72"/>
      <c r="FCA829" s="72"/>
      <c r="FCB829" s="72"/>
      <c r="FCC829" s="72"/>
      <c r="FCD829" s="72"/>
      <c r="FCE829" s="72"/>
      <c r="FCF829" s="72"/>
      <c r="FCG829" s="72"/>
      <c r="FCH829" s="72"/>
      <c r="FCI829" s="72"/>
      <c r="FCJ829" s="72"/>
      <c r="FCK829" s="72"/>
      <c r="FCL829" s="72"/>
      <c r="FCM829" s="72"/>
      <c r="FCN829" s="72"/>
      <c r="FCO829" s="72"/>
      <c r="FCP829" s="72"/>
      <c r="FCQ829" s="72"/>
      <c r="FCR829" s="72"/>
      <c r="FCS829" s="72"/>
      <c r="FCT829" s="72"/>
      <c r="FCU829" s="72"/>
      <c r="FCV829" s="72"/>
      <c r="FCW829" s="72"/>
      <c r="FCX829" s="72"/>
      <c r="FCY829" s="72"/>
      <c r="FCZ829" s="72"/>
      <c r="FDA829" s="72"/>
      <c r="FDB829" s="72"/>
      <c r="FDC829" s="72"/>
      <c r="FDD829" s="72"/>
      <c r="FDE829" s="72"/>
      <c r="FDF829" s="72"/>
      <c r="FDG829" s="72"/>
      <c r="FDH829" s="72"/>
      <c r="FDI829" s="72"/>
      <c r="FDJ829" s="72"/>
      <c r="FDK829" s="72"/>
      <c r="FDL829" s="72"/>
      <c r="FDM829" s="72"/>
      <c r="FDN829" s="72"/>
      <c r="FDO829" s="72"/>
      <c r="FDP829" s="72"/>
      <c r="FDQ829" s="72"/>
      <c r="FDR829" s="72"/>
      <c r="FDS829" s="72"/>
      <c r="FDT829" s="72"/>
      <c r="FDU829" s="72"/>
      <c r="FDV829" s="72"/>
      <c r="FDW829" s="72"/>
      <c r="FDX829" s="72"/>
      <c r="FDY829" s="72"/>
      <c r="FDZ829" s="72"/>
      <c r="FEA829" s="72"/>
      <c r="FEB829" s="72"/>
      <c r="FEC829" s="72"/>
      <c r="FED829" s="72"/>
      <c r="FEE829" s="72"/>
      <c r="FEF829" s="72"/>
      <c r="FEG829" s="72"/>
      <c r="FEH829" s="72"/>
      <c r="FEI829" s="72"/>
      <c r="FEJ829" s="72"/>
      <c r="FEK829" s="72"/>
      <c r="FEL829" s="72"/>
      <c r="FEM829" s="72"/>
      <c r="FEN829" s="72"/>
      <c r="FEO829" s="72"/>
      <c r="FEP829" s="72"/>
      <c r="FEQ829" s="72"/>
      <c r="FER829" s="72"/>
      <c r="FES829" s="72"/>
      <c r="FET829" s="72"/>
      <c r="FEU829" s="72"/>
      <c r="FEV829" s="72"/>
      <c r="FEW829" s="72"/>
      <c r="FEX829" s="72"/>
      <c r="FEY829" s="72"/>
      <c r="FEZ829" s="72"/>
      <c r="FFA829" s="72"/>
      <c r="FFB829" s="72"/>
      <c r="FFC829" s="72"/>
      <c r="FFD829" s="72"/>
      <c r="FFE829" s="72"/>
      <c r="FFF829" s="72"/>
      <c r="FFG829" s="72"/>
      <c r="FFH829" s="72"/>
      <c r="FFI829" s="72"/>
      <c r="FFJ829" s="72"/>
      <c r="FFK829" s="72"/>
      <c r="FFL829" s="72"/>
      <c r="FFM829" s="72"/>
      <c r="FFN829" s="72"/>
      <c r="FFO829" s="72"/>
      <c r="FFP829" s="72"/>
      <c r="FFQ829" s="72"/>
      <c r="FFR829" s="72"/>
      <c r="FFS829" s="72"/>
      <c r="FFT829" s="72"/>
      <c r="FFU829" s="72"/>
      <c r="FFV829" s="72"/>
      <c r="FFW829" s="72"/>
      <c r="FFX829" s="72"/>
      <c r="FFY829" s="72"/>
      <c r="FFZ829" s="72"/>
      <c r="FGA829" s="72"/>
      <c r="FGB829" s="72"/>
      <c r="FGC829" s="72"/>
      <c r="FGD829" s="72"/>
      <c r="FGE829" s="72"/>
      <c r="FGF829" s="72"/>
      <c r="FGG829" s="72"/>
      <c r="FGH829" s="72"/>
      <c r="FGI829" s="72"/>
      <c r="FGJ829" s="72"/>
      <c r="FGK829" s="72"/>
      <c r="FGL829" s="72"/>
      <c r="FGM829" s="72"/>
      <c r="FGN829" s="72"/>
      <c r="FGO829" s="72"/>
      <c r="FGP829" s="72"/>
      <c r="FGQ829" s="72"/>
      <c r="FGR829" s="72"/>
      <c r="FGS829" s="72"/>
      <c r="FGT829" s="72"/>
      <c r="FGU829" s="72"/>
      <c r="FGV829" s="72"/>
      <c r="FGW829" s="72"/>
      <c r="FGX829" s="72"/>
      <c r="FGY829" s="72"/>
      <c r="FGZ829" s="72"/>
      <c r="FHA829" s="72"/>
      <c r="FHB829" s="72"/>
      <c r="FHC829" s="72"/>
      <c r="FHD829" s="72"/>
      <c r="FHE829" s="72"/>
      <c r="FHF829" s="72"/>
      <c r="FHG829" s="72"/>
      <c r="FHH829" s="72"/>
      <c r="FHI829" s="72"/>
      <c r="FHJ829" s="72"/>
      <c r="FHK829" s="72"/>
      <c r="FHL829" s="72"/>
      <c r="FHM829" s="72"/>
      <c r="FHN829" s="72"/>
      <c r="FHO829" s="72"/>
      <c r="FHP829" s="72"/>
      <c r="FHQ829" s="72"/>
      <c r="FHR829" s="72"/>
      <c r="FHS829" s="72"/>
      <c r="FHT829" s="72"/>
      <c r="FHU829" s="72"/>
      <c r="FHV829" s="72"/>
      <c r="FHW829" s="72"/>
      <c r="FHX829" s="72"/>
      <c r="FHY829" s="72"/>
      <c r="FHZ829" s="72"/>
      <c r="FIA829" s="72"/>
      <c r="FIB829" s="72"/>
      <c r="FIC829" s="72"/>
      <c r="FID829" s="72"/>
      <c r="FIE829" s="72"/>
      <c r="FIF829" s="72"/>
      <c r="FIG829" s="72"/>
      <c r="FIH829" s="72"/>
      <c r="FII829" s="72"/>
      <c r="FIJ829" s="72"/>
      <c r="FIK829" s="72"/>
      <c r="FIL829" s="72"/>
      <c r="FIM829" s="72"/>
      <c r="FIN829" s="72"/>
      <c r="FIO829" s="72"/>
      <c r="FIP829" s="72"/>
      <c r="FIQ829" s="72"/>
      <c r="FIR829" s="72"/>
      <c r="FIS829" s="72"/>
      <c r="FIT829" s="72"/>
      <c r="FIU829" s="72"/>
      <c r="FIV829" s="72"/>
      <c r="FIW829" s="72"/>
      <c r="FIX829" s="72"/>
      <c r="FIY829" s="72"/>
      <c r="FIZ829" s="72"/>
      <c r="FJA829" s="72"/>
      <c r="FJB829" s="72"/>
      <c r="FJC829" s="72"/>
      <c r="FJD829" s="72"/>
      <c r="FJE829" s="72"/>
      <c r="FJF829" s="72"/>
      <c r="FJG829" s="72"/>
      <c r="FJH829" s="72"/>
      <c r="FJI829" s="72"/>
      <c r="FJJ829" s="72"/>
      <c r="FJK829" s="72"/>
      <c r="FJL829" s="72"/>
      <c r="FJM829" s="72"/>
      <c r="FJN829" s="72"/>
      <c r="FJO829" s="72"/>
      <c r="FJP829" s="72"/>
      <c r="FJQ829" s="72"/>
      <c r="FJR829" s="72"/>
      <c r="FJS829" s="72"/>
      <c r="FJT829" s="72"/>
      <c r="FJU829" s="72"/>
      <c r="FJV829" s="72"/>
      <c r="FJW829" s="72"/>
      <c r="FJX829" s="72"/>
      <c r="FJY829" s="72"/>
      <c r="FJZ829" s="72"/>
      <c r="FKA829" s="72"/>
      <c r="FKB829" s="72"/>
      <c r="FKC829" s="72"/>
      <c r="FKD829" s="72"/>
      <c r="FKE829" s="72"/>
      <c r="FKF829" s="72"/>
      <c r="FKG829" s="72"/>
      <c r="FKH829" s="72"/>
      <c r="FKI829" s="72"/>
      <c r="FKJ829" s="72"/>
      <c r="FKK829" s="72"/>
      <c r="FKL829" s="72"/>
      <c r="FKM829" s="72"/>
      <c r="FKN829" s="72"/>
      <c r="FKO829" s="72"/>
      <c r="FKP829" s="72"/>
      <c r="FKQ829" s="72"/>
      <c r="FKR829" s="72"/>
      <c r="FKS829" s="72"/>
      <c r="FKT829" s="72"/>
      <c r="FKU829" s="72"/>
      <c r="FKV829" s="72"/>
      <c r="FKW829" s="72"/>
      <c r="FKX829" s="72"/>
      <c r="FKY829" s="72"/>
      <c r="FKZ829" s="72"/>
      <c r="FLA829" s="72"/>
      <c r="FLB829" s="72"/>
      <c r="FLC829" s="72"/>
      <c r="FLD829" s="72"/>
      <c r="FLE829" s="72"/>
      <c r="FLF829" s="72"/>
      <c r="FLG829" s="72"/>
      <c r="FLH829" s="72"/>
      <c r="FLI829" s="72"/>
      <c r="FLJ829" s="72"/>
      <c r="FLK829" s="72"/>
      <c r="FLL829" s="72"/>
      <c r="FLM829" s="72"/>
      <c r="FLN829" s="72"/>
      <c r="FLO829" s="72"/>
      <c r="FLP829" s="72"/>
      <c r="FLQ829" s="72"/>
      <c r="FLR829" s="72"/>
      <c r="FLS829" s="72"/>
      <c r="FLT829" s="72"/>
      <c r="FLU829" s="72"/>
      <c r="FLV829" s="72"/>
      <c r="FLW829" s="72"/>
      <c r="FLX829" s="72"/>
      <c r="FLY829" s="72"/>
      <c r="FLZ829" s="72"/>
      <c r="FMA829" s="72"/>
      <c r="FMB829" s="72"/>
      <c r="FMC829" s="72"/>
      <c r="FMD829" s="72"/>
      <c r="FME829" s="72"/>
      <c r="FMF829" s="72"/>
      <c r="FMG829" s="72"/>
      <c r="FMH829" s="72"/>
      <c r="FMI829" s="72"/>
      <c r="FMJ829" s="72"/>
      <c r="FMK829" s="72"/>
      <c r="FML829" s="72"/>
      <c r="FMM829" s="72"/>
      <c r="FMN829" s="72"/>
      <c r="FMO829" s="72"/>
      <c r="FMP829" s="72"/>
      <c r="FMQ829" s="72"/>
      <c r="FMR829" s="72"/>
      <c r="FMS829" s="72"/>
      <c r="FMT829" s="72"/>
      <c r="FMU829" s="72"/>
      <c r="FMV829" s="72"/>
      <c r="FMW829" s="72"/>
      <c r="FMX829" s="72"/>
      <c r="FMY829" s="72"/>
      <c r="FMZ829" s="72"/>
      <c r="FNA829" s="72"/>
      <c r="FNB829" s="72"/>
      <c r="FNC829" s="72"/>
      <c r="FND829" s="72"/>
      <c r="FNE829" s="72"/>
      <c r="FNF829" s="72"/>
      <c r="FNG829" s="72"/>
      <c r="FNH829" s="72"/>
      <c r="FNI829" s="72"/>
      <c r="FNJ829" s="72"/>
      <c r="FNK829" s="72"/>
      <c r="FNL829" s="72"/>
      <c r="FNM829" s="72"/>
      <c r="FNN829" s="72"/>
      <c r="FNO829" s="72"/>
      <c r="FNP829" s="72"/>
      <c r="FNQ829" s="72"/>
      <c r="FNR829" s="72"/>
      <c r="FNS829" s="72"/>
      <c r="FNT829" s="72"/>
      <c r="FNU829" s="72"/>
      <c r="FNV829" s="72"/>
      <c r="FNW829" s="72"/>
      <c r="FNX829" s="72"/>
      <c r="FNY829" s="72"/>
      <c r="FNZ829" s="72"/>
      <c r="FOA829" s="72"/>
      <c r="FOB829" s="72"/>
      <c r="FOC829" s="72"/>
      <c r="FOD829" s="72"/>
      <c r="FOE829" s="72"/>
      <c r="FOF829" s="72"/>
      <c r="FOG829" s="72"/>
      <c r="FOH829" s="72"/>
      <c r="FOI829" s="72"/>
      <c r="FOJ829" s="72"/>
      <c r="FOK829" s="72"/>
      <c r="FOL829" s="72"/>
      <c r="FOM829" s="72"/>
      <c r="FON829" s="72"/>
      <c r="FOO829" s="72"/>
      <c r="FOP829" s="72"/>
      <c r="FOQ829" s="72"/>
      <c r="FOR829" s="72"/>
      <c r="FOS829" s="72"/>
      <c r="FOT829" s="72"/>
      <c r="FOU829" s="72"/>
      <c r="FOV829" s="72"/>
      <c r="FOW829" s="72"/>
      <c r="FOX829" s="72"/>
      <c r="FOY829" s="72"/>
      <c r="FOZ829" s="72"/>
      <c r="FPA829" s="72"/>
      <c r="FPB829" s="72"/>
      <c r="FPC829" s="72"/>
      <c r="FPD829" s="72"/>
      <c r="FPE829" s="72"/>
      <c r="FPF829" s="72"/>
      <c r="FPG829" s="72"/>
      <c r="FPH829" s="72"/>
      <c r="FPI829" s="72"/>
      <c r="FPJ829" s="72"/>
      <c r="FPK829" s="72"/>
      <c r="FPL829" s="72"/>
      <c r="FPM829" s="72"/>
      <c r="FPN829" s="72"/>
      <c r="FPO829" s="72"/>
      <c r="FPP829" s="72"/>
      <c r="FPQ829" s="72"/>
      <c r="FPR829" s="72"/>
      <c r="FPS829" s="72"/>
      <c r="FPT829" s="72"/>
      <c r="FPU829" s="72"/>
      <c r="FPV829" s="72"/>
      <c r="FPW829" s="72"/>
      <c r="FPX829" s="72"/>
      <c r="FPY829" s="72"/>
      <c r="FPZ829" s="72"/>
      <c r="FQA829" s="72"/>
      <c r="FQB829" s="72"/>
      <c r="FQC829" s="72"/>
      <c r="FQD829" s="72"/>
      <c r="FQE829" s="72"/>
      <c r="FQF829" s="72"/>
      <c r="FQG829" s="72"/>
      <c r="FQH829" s="72"/>
      <c r="FQI829" s="72"/>
      <c r="FQJ829" s="72"/>
      <c r="FQK829" s="72"/>
      <c r="FQL829" s="72"/>
      <c r="FQM829" s="72"/>
      <c r="FQN829" s="72"/>
      <c r="FQO829" s="72"/>
      <c r="FQP829" s="72"/>
      <c r="FQQ829" s="72"/>
      <c r="FQR829" s="72"/>
      <c r="FQS829" s="72"/>
      <c r="FQT829" s="72"/>
      <c r="FQU829" s="72"/>
      <c r="FQV829" s="72"/>
      <c r="FQW829" s="72"/>
      <c r="FQX829" s="72"/>
      <c r="FQY829" s="72"/>
      <c r="FQZ829" s="72"/>
      <c r="FRA829" s="72"/>
      <c r="FRB829" s="72"/>
      <c r="FRC829" s="72"/>
      <c r="FRD829" s="72"/>
      <c r="FRE829" s="72"/>
      <c r="FRF829" s="72"/>
      <c r="FRG829" s="72"/>
      <c r="FRH829" s="72"/>
      <c r="FRI829" s="72"/>
      <c r="FRJ829" s="72"/>
      <c r="FRK829" s="72"/>
      <c r="FRL829" s="72"/>
      <c r="FRM829" s="72"/>
      <c r="FRN829" s="72"/>
      <c r="FRO829" s="72"/>
      <c r="FRP829" s="72"/>
      <c r="FRQ829" s="72"/>
      <c r="FRR829" s="72"/>
      <c r="FRS829" s="72"/>
      <c r="FRT829" s="72"/>
      <c r="FRU829" s="72"/>
      <c r="FRV829" s="72"/>
      <c r="FRW829" s="72"/>
      <c r="FRX829" s="72"/>
      <c r="FRY829" s="72"/>
      <c r="FRZ829" s="72"/>
      <c r="FSA829" s="72"/>
      <c r="FSB829" s="72"/>
      <c r="FSC829" s="72"/>
      <c r="FSD829" s="72"/>
      <c r="FSE829" s="72"/>
      <c r="FSF829" s="72"/>
      <c r="FSG829" s="72"/>
      <c r="FSH829" s="72"/>
      <c r="FSI829" s="72"/>
      <c r="FSJ829" s="72"/>
      <c r="FSK829" s="72"/>
      <c r="FSL829" s="72"/>
      <c r="FSM829" s="72"/>
      <c r="FSN829" s="72"/>
      <c r="FSO829" s="72"/>
      <c r="FSP829" s="72"/>
      <c r="FSQ829" s="72"/>
      <c r="FSR829" s="72"/>
      <c r="FSS829" s="72"/>
      <c r="FST829" s="72"/>
      <c r="FSU829" s="72"/>
      <c r="FSV829" s="72"/>
      <c r="FSW829" s="72"/>
      <c r="FSX829" s="72"/>
      <c r="FSY829" s="72"/>
      <c r="FSZ829" s="72"/>
      <c r="FTA829" s="72"/>
      <c r="FTB829" s="72"/>
      <c r="FTC829" s="72"/>
      <c r="FTD829" s="72"/>
      <c r="FTE829" s="72"/>
      <c r="FTF829" s="72"/>
      <c r="FTG829" s="72"/>
      <c r="FTH829" s="72"/>
      <c r="FTI829" s="72"/>
      <c r="FTJ829" s="72"/>
      <c r="FTK829" s="72"/>
      <c r="FTL829" s="72"/>
      <c r="FTM829" s="72"/>
      <c r="FTN829" s="72"/>
      <c r="FTO829" s="72"/>
      <c r="FTP829" s="72"/>
      <c r="FTQ829" s="72"/>
      <c r="FTR829" s="72"/>
      <c r="FTS829" s="72"/>
      <c r="FTT829" s="72"/>
      <c r="FTU829" s="72"/>
      <c r="FTV829" s="72"/>
      <c r="FTW829" s="72"/>
      <c r="FTX829" s="72"/>
      <c r="FTY829" s="72"/>
      <c r="FTZ829" s="72"/>
      <c r="FUA829" s="72"/>
      <c r="FUB829" s="72"/>
      <c r="FUC829" s="72"/>
      <c r="FUD829" s="72"/>
      <c r="FUE829" s="72"/>
      <c r="FUF829" s="72"/>
      <c r="FUG829" s="72"/>
      <c r="FUH829" s="72"/>
      <c r="FUI829" s="72"/>
      <c r="FUJ829" s="72"/>
      <c r="FUK829" s="72"/>
      <c r="FUL829" s="72"/>
      <c r="FUM829" s="72"/>
      <c r="FUN829" s="72"/>
      <c r="FUO829" s="72"/>
      <c r="FUP829" s="72"/>
      <c r="FUQ829" s="72"/>
      <c r="FUR829" s="72"/>
      <c r="FUS829" s="72"/>
      <c r="FUT829" s="72"/>
      <c r="FUU829" s="72"/>
      <c r="FUV829" s="72"/>
      <c r="FUW829" s="72"/>
      <c r="FUX829" s="72"/>
      <c r="FUY829" s="72"/>
      <c r="FUZ829" s="72"/>
      <c r="FVA829" s="72"/>
      <c r="FVB829" s="72"/>
      <c r="FVC829" s="72"/>
      <c r="FVD829" s="72"/>
      <c r="FVE829" s="72"/>
      <c r="FVF829" s="72"/>
      <c r="FVG829" s="72"/>
      <c r="FVH829" s="72"/>
      <c r="FVI829" s="72"/>
      <c r="FVJ829" s="72"/>
      <c r="FVK829" s="72"/>
      <c r="FVL829" s="72"/>
      <c r="FVM829" s="72"/>
      <c r="FVN829" s="72"/>
      <c r="FVO829" s="72"/>
      <c r="FVP829" s="72"/>
      <c r="FVQ829" s="72"/>
      <c r="FVR829" s="72"/>
      <c r="FVS829" s="72"/>
      <c r="FVT829" s="72"/>
      <c r="FVU829" s="72"/>
      <c r="FVV829" s="72"/>
      <c r="FVW829" s="72"/>
      <c r="FVX829" s="72"/>
      <c r="FVY829" s="72"/>
      <c r="FVZ829" s="72"/>
      <c r="FWA829" s="72"/>
      <c r="FWB829" s="72"/>
      <c r="FWC829" s="72"/>
      <c r="FWD829" s="72"/>
      <c r="FWE829" s="72"/>
      <c r="FWF829" s="72"/>
      <c r="FWG829" s="72"/>
      <c r="FWH829" s="72"/>
      <c r="FWI829" s="72"/>
      <c r="FWJ829" s="72"/>
      <c r="FWK829" s="72"/>
      <c r="FWL829" s="72"/>
      <c r="FWM829" s="72"/>
      <c r="FWN829" s="72"/>
      <c r="FWO829" s="72"/>
      <c r="FWP829" s="72"/>
      <c r="FWQ829" s="72"/>
      <c r="FWR829" s="72"/>
      <c r="FWS829" s="72"/>
      <c r="FWT829" s="72"/>
      <c r="FWU829" s="72"/>
      <c r="FWV829" s="72"/>
      <c r="FWW829" s="72"/>
      <c r="FWX829" s="72"/>
      <c r="FWY829" s="72"/>
      <c r="FWZ829" s="72"/>
      <c r="FXA829" s="72"/>
      <c r="FXB829" s="72"/>
      <c r="FXC829" s="72"/>
      <c r="FXD829" s="72"/>
      <c r="FXE829" s="72"/>
      <c r="FXF829" s="72"/>
      <c r="FXG829" s="72"/>
      <c r="FXH829" s="72"/>
      <c r="FXI829" s="72"/>
      <c r="FXJ829" s="72"/>
      <c r="FXK829" s="72"/>
      <c r="FXL829" s="72"/>
      <c r="FXM829" s="72"/>
      <c r="FXN829" s="72"/>
      <c r="FXO829" s="72"/>
      <c r="FXP829" s="72"/>
      <c r="FXQ829" s="72"/>
      <c r="FXR829" s="72"/>
      <c r="FXS829" s="72"/>
      <c r="FXT829" s="72"/>
      <c r="FXU829" s="72"/>
      <c r="FXV829" s="72"/>
      <c r="FXW829" s="72"/>
      <c r="FXX829" s="72"/>
      <c r="FXY829" s="72"/>
      <c r="FXZ829" s="72"/>
      <c r="FYA829" s="72"/>
      <c r="FYB829" s="72"/>
      <c r="FYC829" s="72"/>
      <c r="FYD829" s="72"/>
      <c r="FYE829" s="72"/>
      <c r="FYF829" s="72"/>
      <c r="FYG829" s="72"/>
      <c r="FYH829" s="72"/>
      <c r="FYI829" s="72"/>
      <c r="FYJ829" s="72"/>
      <c r="FYK829" s="72"/>
      <c r="FYL829" s="72"/>
      <c r="FYM829" s="72"/>
      <c r="FYN829" s="72"/>
      <c r="FYO829" s="72"/>
      <c r="FYP829" s="72"/>
      <c r="FYQ829" s="72"/>
      <c r="FYR829" s="72"/>
      <c r="FYS829" s="72"/>
      <c r="FYT829" s="72"/>
      <c r="FYU829" s="72"/>
      <c r="FYV829" s="72"/>
      <c r="FYW829" s="72"/>
      <c r="FYX829" s="72"/>
      <c r="FYY829" s="72"/>
      <c r="FYZ829" s="72"/>
      <c r="FZA829" s="72"/>
      <c r="FZB829" s="72"/>
      <c r="FZC829" s="72"/>
      <c r="FZD829" s="72"/>
      <c r="FZE829" s="72"/>
      <c r="FZF829" s="72"/>
      <c r="FZG829" s="72"/>
      <c r="FZH829" s="72"/>
      <c r="FZI829" s="72"/>
      <c r="FZJ829" s="72"/>
      <c r="FZK829" s="72"/>
      <c r="FZL829" s="72"/>
      <c r="FZM829" s="72"/>
      <c r="FZN829" s="72"/>
      <c r="FZO829" s="72"/>
      <c r="FZP829" s="72"/>
      <c r="FZQ829" s="72"/>
      <c r="FZR829" s="72"/>
      <c r="FZS829" s="72"/>
      <c r="FZT829" s="72"/>
      <c r="FZU829" s="72"/>
      <c r="FZV829" s="72"/>
      <c r="FZW829" s="72"/>
      <c r="FZX829" s="72"/>
      <c r="FZY829" s="72"/>
      <c r="FZZ829" s="72"/>
      <c r="GAA829" s="72"/>
      <c r="GAB829" s="72"/>
      <c r="GAC829" s="72"/>
      <c r="GAD829" s="72"/>
      <c r="GAE829" s="72"/>
      <c r="GAF829" s="72"/>
      <c r="GAG829" s="72"/>
      <c r="GAH829" s="72"/>
      <c r="GAI829" s="72"/>
      <c r="GAJ829" s="72"/>
      <c r="GAK829" s="72"/>
      <c r="GAL829" s="72"/>
      <c r="GAM829" s="72"/>
      <c r="GAN829" s="72"/>
      <c r="GAO829" s="72"/>
      <c r="GAP829" s="72"/>
      <c r="GAQ829" s="72"/>
      <c r="GAR829" s="72"/>
      <c r="GAS829" s="72"/>
      <c r="GAT829" s="72"/>
      <c r="GAU829" s="72"/>
      <c r="GAV829" s="72"/>
      <c r="GAW829" s="72"/>
      <c r="GAX829" s="72"/>
      <c r="GAY829" s="72"/>
      <c r="GAZ829" s="72"/>
      <c r="GBA829" s="72"/>
      <c r="GBB829" s="72"/>
      <c r="GBC829" s="72"/>
      <c r="GBD829" s="72"/>
      <c r="GBE829" s="72"/>
      <c r="GBF829" s="72"/>
      <c r="GBG829" s="72"/>
      <c r="GBH829" s="72"/>
      <c r="GBI829" s="72"/>
      <c r="GBJ829" s="72"/>
      <c r="GBK829" s="72"/>
      <c r="GBL829" s="72"/>
      <c r="GBM829" s="72"/>
      <c r="GBN829" s="72"/>
      <c r="GBO829" s="72"/>
      <c r="GBP829" s="72"/>
      <c r="GBQ829" s="72"/>
      <c r="GBR829" s="72"/>
      <c r="GBS829" s="72"/>
      <c r="GBT829" s="72"/>
      <c r="GBU829" s="72"/>
      <c r="GBV829" s="72"/>
      <c r="GBW829" s="72"/>
      <c r="GBX829" s="72"/>
      <c r="GBY829" s="72"/>
      <c r="GBZ829" s="72"/>
      <c r="GCA829" s="72"/>
      <c r="GCB829" s="72"/>
      <c r="GCC829" s="72"/>
      <c r="GCD829" s="72"/>
      <c r="GCE829" s="72"/>
      <c r="GCF829" s="72"/>
      <c r="GCG829" s="72"/>
      <c r="GCH829" s="72"/>
      <c r="GCI829" s="72"/>
      <c r="GCJ829" s="72"/>
      <c r="GCK829" s="72"/>
      <c r="GCL829" s="72"/>
      <c r="GCM829" s="72"/>
      <c r="GCN829" s="72"/>
      <c r="GCO829" s="72"/>
      <c r="GCP829" s="72"/>
      <c r="GCQ829" s="72"/>
      <c r="GCR829" s="72"/>
      <c r="GCS829" s="72"/>
      <c r="GCT829" s="72"/>
      <c r="GCU829" s="72"/>
      <c r="GCV829" s="72"/>
      <c r="GCW829" s="72"/>
      <c r="GCX829" s="72"/>
      <c r="GCY829" s="72"/>
      <c r="GCZ829" s="72"/>
      <c r="GDA829" s="72"/>
      <c r="GDB829" s="72"/>
      <c r="GDC829" s="72"/>
      <c r="GDD829" s="72"/>
      <c r="GDE829" s="72"/>
      <c r="GDF829" s="72"/>
      <c r="GDG829" s="72"/>
      <c r="GDH829" s="72"/>
      <c r="GDI829" s="72"/>
      <c r="GDJ829" s="72"/>
      <c r="GDK829" s="72"/>
      <c r="GDL829" s="72"/>
      <c r="GDM829" s="72"/>
      <c r="GDN829" s="72"/>
      <c r="GDO829" s="72"/>
      <c r="GDP829" s="72"/>
      <c r="GDQ829" s="72"/>
      <c r="GDR829" s="72"/>
      <c r="GDS829" s="72"/>
      <c r="GDT829" s="72"/>
      <c r="GDU829" s="72"/>
      <c r="GDV829" s="72"/>
      <c r="GDW829" s="72"/>
      <c r="GDX829" s="72"/>
      <c r="GDY829" s="72"/>
      <c r="GDZ829" s="72"/>
      <c r="GEA829" s="72"/>
      <c r="GEB829" s="72"/>
      <c r="GEC829" s="72"/>
      <c r="GED829" s="72"/>
      <c r="GEE829" s="72"/>
      <c r="GEF829" s="72"/>
      <c r="GEG829" s="72"/>
      <c r="GEH829" s="72"/>
      <c r="GEI829" s="72"/>
      <c r="GEJ829" s="72"/>
      <c r="GEK829" s="72"/>
      <c r="GEL829" s="72"/>
      <c r="GEM829" s="72"/>
      <c r="GEN829" s="72"/>
      <c r="GEO829" s="72"/>
      <c r="GEP829" s="72"/>
      <c r="GEQ829" s="72"/>
      <c r="GER829" s="72"/>
      <c r="GES829" s="72"/>
      <c r="GET829" s="72"/>
      <c r="GEU829" s="72"/>
      <c r="GEV829" s="72"/>
      <c r="GEW829" s="72"/>
      <c r="GEX829" s="72"/>
      <c r="GEY829" s="72"/>
      <c r="GEZ829" s="72"/>
      <c r="GFA829" s="72"/>
      <c r="GFB829" s="72"/>
      <c r="GFC829" s="72"/>
      <c r="GFD829" s="72"/>
      <c r="GFE829" s="72"/>
      <c r="GFF829" s="72"/>
      <c r="GFG829" s="72"/>
      <c r="GFH829" s="72"/>
      <c r="GFI829" s="72"/>
      <c r="GFJ829" s="72"/>
      <c r="GFK829" s="72"/>
      <c r="GFL829" s="72"/>
      <c r="GFM829" s="72"/>
      <c r="GFN829" s="72"/>
      <c r="GFO829" s="72"/>
      <c r="GFP829" s="72"/>
      <c r="GFQ829" s="72"/>
      <c r="GFR829" s="72"/>
      <c r="GFS829" s="72"/>
      <c r="GFT829" s="72"/>
      <c r="GFU829" s="72"/>
      <c r="GFV829" s="72"/>
      <c r="GFW829" s="72"/>
      <c r="GFX829" s="72"/>
      <c r="GFY829" s="72"/>
      <c r="GFZ829" s="72"/>
      <c r="GGA829" s="72"/>
      <c r="GGB829" s="72"/>
      <c r="GGC829" s="72"/>
      <c r="GGD829" s="72"/>
      <c r="GGE829" s="72"/>
      <c r="GGF829" s="72"/>
      <c r="GGG829" s="72"/>
      <c r="GGH829" s="72"/>
      <c r="GGI829" s="72"/>
      <c r="GGJ829" s="72"/>
      <c r="GGK829" s="72"/>
      <c r="GGL829" s="72"/>
      <c r="GGM829" s="72"/>
      <c r="GGN829" s="72"/>
      <c r="GGO829" s="72"/>
      <c r="GGP829" s="72"/>
      <c r="GGQ829" s="72"/>
      <c r="GGR829" s="72"/>
      <c r="GGS829" s="72"/>
      <c r="GGT829" s="72"/>
      <c r="GGU829" s="72"/>
      <c r="GGV829" s="72"/>
      <c r="GGW829" s="72"/>
      <c r="GGX829" s="72"/>
      <c r="GGY829" s="72"/>
      <c r="GGZ829" s="72"/>
      <c r="GHA829" s="72"/>
      <c r="GHB829" s="72"/>
      <c r="GHC829" s="72"/>
      <c r="GHD829" s="72"/>
      <c r="GHE829" s="72"/>
      <c r="GHF829" s="72"/>
      <c r="GHG829" s="72"/>
      <c r="GHH829" s="72"/>
      <c r="GHI829" s="72"/>
      <c r="GHJ829" s="72"/>
      <c r="GHK829" s="72"/>
      <c r="GHL829" s="72"/>
      <c r="GHM829" s="72"/>
      <c r="GHN829" s="72"/>
      <c r="GHO829" s="72"/>
      <c r="GHP829" s="72"/>
      <c r="GHQ829" s="72"/>
      <c r="GHR829" s="72"/>
      <c r="GHS829" s="72"/>
      <c r="GHT829" s="72"/>
      <c r="GHU829" s="72"/>
      <c r="GHV829" s="72"/>
      <c r="GHW829" s="72"/>
      <c r="GHX829" s="72"/>
      <c r="GHY829" s="72"/>
      <c r="GHZ829" s="72"/>
      <c r="GIA829" s="72"/>
      <c r="GIB829" s="72"/>
      <c r="GIC829" s="72"/>
      <c r="GID829" s="72"/>
      <c r="GIE829" s="72"/>
      <c r="GIF829" s="72"/>
      <c r="GIG829" s="72"/>
      <c r="GIH829" s="72"/>
      <c r="GII829" s="72"/>
      <c r="GIJ829" s="72"/>
      <c r="GIK829" s="72"/>
      <c r="GIL829" s="72"/>
      <c r="GIM829" s="72"/>
      <c r="GIN829" s="72"/>
      <c r="GIO829" s="72"/>
      <c r="GIP829" s="72"/>
      <c r="GIQ829" s="72"/>
      <c r="GIR829" s="72"/>
      <c r="GIS829" s="72"/>
      <c r="GIT829" s="72"/>
      <c r="GIU829" s="72"/>
      <c r="GIV829" s="72"/>
      <c r="GIW829" s="72"/>
      <c r="GIX829" s="72"/>
      <c r="GIY829" s="72"/>
      <c r="GIZ829" s="72"/>
      <c r="GJA829" s="72"/>
      <c r="GJB829" s="72"/>
      <c r="GJC829" s="72"/>
      <c r="GJD829" s="72"/>
      <c r="GJE829" s="72"/>
      <c r="GJF829" s="72"/>
      <c r="GJG829" s="72"/>
      <c r="GJH829" s="72"/>
      <c r="GJI829" s="72"/>
      <c r="GJJ829" s="72"/>
      <c r="GJK829" s="72"/>
      <c r="GJL829" s="72"/>
      <c r="GJM829" s="72"/>
      <c r="GJN829" s="72"/>
      <c r="GJO829" s="72"/>
      <c r="GJP829" s="72"/>
      <c r="GJQ829" s="72"/>
      <c r="GJR829" s="72"/>
      <c r="GJS829" s="72"/>
      <c r="GJT829" s="72"/>
      <c r="GJU829" s="72"/>
      <c r="GJV829" s="72"/>
      <c r="GJW829" s="72"/>
      <c r="GJX829" s="72"/>
      <c r="GJY829" s="72"/>
      <c r="GJZ829" s="72"/>
      <c r="GKA829" s="72"/>
      <c r="GKB829" s="72"/>
      <c r="GKC829" s="72"/>
      <c r="GKD829" s="72"/>
      <c r="GKE829" s="72"/>
      <c r="GKF829" s="72"/>
      <c r="GKG829" s="72"/>
      <c r="GKH829" s="72"/>
      <c r="GKI829" s="72"/>
      <c r="GKJ829" s="72"/>
      <c r="GKK829" s="72"/>
      <c r="GKL829" s="72"/>
      <c r="GKM829" s="72"/>
      <c r="GKN829" s="72"/>
      <c r="GKO829" s="72"/>
      <c r="GKP829" s="72"/>
      <c r="GKQ829" s="72"/>
      <c r="GKR829" s="72"/>
      <c r="GKS829" s="72"/>
      <c r="GKT829" s="72"/>
      <c r="GKU829" s="72"/>
      <c r="GKV829" s="72"/>
      <c r="GKW829" s="72"/>
      <c r="GKX829" s="72"/>
      <c r="GKY829" s="72"/>
      <c r="GKZ829" s="72"/>
      <c r="GLA829" s="72"/>
      <c r="GLB829" s="72"/>
      <c r="GLC829" s="72"/>
      <c r="GLD829" s="72"/>
      <c r="GLE829" s="72"/>
      <c r="GLF829" s="72"/>
      <c r="GLG829" s="72"/>
      <c r="GLH829" s="72"/>
      <c r="GLI829" s="72"/>
      <c r="GLJ829" s="72"/>
      <c r="GLK829" s="72"/>
      <c r="GLL829" s="72"/>
      <c r="GLM829" s="72"/>
      <c r="GLN829" s="72"/>
      <c r="GLO829" s="72"/>
      <c r="GLP829" s="72"/>
      <c r="GLQ829" s="72"/>
      <c r="GLR829" s="72"/>
      <c r="GLS829" s="72"/>
      <c r="GLT829" s="72"/>
      <c r="GLU829" s="72"/>
      <c r="GLV829" s="72"/>
      <c r="GLW829" s="72"/>
      <c r="GLX829" s="72"/>
      <c r="GLY829" s="72"/>
      <c r="GLZ829" s="72"/>
      <c r="GMA829" s="72"/>
      <c r="GMB829" s="72"/>
      <c r="GMC829" s="72"/>
      <c r="GMD829" s="72"/>
      <c r="GME829" s="72"/>
      <c r="GMF829" s="72"/>
      <c r="GMG829" s="72"/>
      <c r="GMH829" s="72"/>
      <c r="GMI829" s="72"/>
      <c r="GMJ829" s="72"/>
      <c r="GMK829" s="72"/>
      <c r="GML829" s="72"/>
      <c r="GMM829" s="72"/>
      <c r="GMN829" s="72"/>
      <c r="GMO829" s="72"/>
      <c r="GMP829" s="72"/>
      <c r="GMQ829" s="72"/>
      <c r="GMR829" s="72"/>
      <c r="GMS829" s="72"/>
      <c r="GMT829" s="72"/>
      <c r="GMU829" s="72"/>
      <c r="GMV829" s="72"/>
      <c r="GMW829" s="72"/>
      <c r="GMX829" s="72"/>
      <c r="GMY829" s="72"/>
      <c r="GMZ829" s="72"/>
      <c r="GNA829" s="72"/>
      <c r="GNB829" s="72"/>
      <c r="GNC829" s="72"/>
      <c r="GND829" s="72"/>
      <c r="GNE829" s="72"/>
      <c r="GNF829" s="72"/>
      <c r="GNG829" s="72"/>
      <c r="GNH829" s="72"/>
      <c r="GNI829" s="72"/>
      <c r="GNJ829" s="72"/>
      <c r="GNK829" s="72"/>
      <c r="GNL829" s="72"/>
      <c r="GNM829" s="72"/>
      <c r="GNN829" s="72"/>
      <c r="GNO829" s="72"/>
      <c r="GNP829" s="72"/>
      <c r="GNQ829" s="72"/>
      <c r="GNR829" s="72"/>
      <c r="GNS829" s="72"/>
      <c r="GNT829" s="72"/>
      <c r="GNU829" s="72"/>
      <c r="GNV829" s="72"/>
      <c r="GNW829" s="72"/>
      <c r="GNX829" s="72"/>
      <c r="GNY829" s="72"/>
      <c r="GNZ829" s="72"/>
      <c r="GOA829" s="72"/>
      <c r="GOB829" s="72"/>
      <c r="GOC829" s="72"/>
      <c r="GOD829" s="72"/>
      <c r="GOE829" s="72"/>
      <c r="GOF829" s="72"/>
      <c r="GOG829" s="72"/>
      <c r="GOH829" s="72"/>
      <c r="GOI829" s="72"/>
      <c r="GOJ829" s="72"/>
      <c r="GOK829" s="72"/>
      <c r="GOL829" s="72"/>
      <c r="GOM829" s="72"/>
      <c r="GON829" s="72"/>
      <c r="GOO829" s="72"/>
      <c r="GOP829" s="72"/>
      <c r="GOQ829" s="72"/>
      <c r="GOR829" s="72"/>
      <c r="GOS829" s="72"/>
      <c r="GOT829" s="72"/>
      <c r="GOU829" s="72"/>
      <c r="GOV829" s="72"/>
      <c r="GOW829" s="72"/>
      <c r="GOX829" s="72"/>
      <c r="GOY829" s="72"/>
      <c r="GOZ829" s="72"/>
      <c r="GPA829" s="72"/>
      <c r="GPB829" s="72"/>
      <c r="GPC829" s="72"/>
      <c r="GPD829" s="72"/>
      <c r="GPE829" s="72"/>
      <c r="GPF829" s="72"/>
      <c r="GPG829" s="72"/>
      <c r="GPH829" s="72"/>
      <c r="GPI829" s="72"/>
      <c r="GPJ829" s="72"/>
      <c r="GPK829" s="72"/>
      <c r="GPL829" s="72"/>
      <c r="GPM829" s="72"/>
      <c r="GPN829" s="72"/>
      <c r="GPO829" s="72"/>
      <c r="GPP829" s="72"/>
      <c r="GPQ829" s="72"/>
      <c r="GPR829" s="72"/>
      <c r="GPS829" s="72"/>
      <c r="GPT829" s="72"/>
      <c r="GPU829" s="72"/>
      <c r="GPV829" s="72"/>
      <c r="GPW829" s="72"/>
      <c r="GPX829" s="72"/>
      <c r="GPY829" s="72"/>
      <c r="GPZ829" s="72"/>
      <c r="GQA829" s="72"/>
      <c r="GQB829" s="72"/>
      <c r="GQC829" s="72"/>
      <c r="GQD829" s="72"/>
      <c r="GQE829" s="72"/>
      <c r="GQF829" s="72"/>
      <c r="GQG829" s="72"/>
      <c r="GQH829" s="72"/>
      <c r="GQI829" s="72"/>
      <c r="GQJ829" s="72"/>
      <c r="GQK829" s="72"/>
      <c r="GQL829" s="72"/>
      <c r="GQM829" s="72"/>
      <c r="GQN829" s="72"/>
      <c r="GQO829" s="72"/>
      <c r="GQP829" s="72"/>
      <c r="GQQ829" s="72"/>
      <c r="GQR829" s="72"/>
      <c r="GQS829" s="72"/>
      <c r="GQT829" s="72"/>
      <c r="GQU829" s="72"/>
      <c r="GQV829" s="72"/>
      <c r="GQW829" s="72"/>
      <c r="GQX829" s="72"/>
      <c r="GQY829" s="72"/>
      <c r="GQZ829" s="72"/>
      <c r="GRA829" s="72"/>
      <c r="GRB829" s="72"/>
      <c r="GRC829" s="72"/>
      <c r="GRD829" s="72"/>
      <c r="GRE829" s="72"/>
      <c r="GRF829" s="72"/>
      <c r="GRG829" s="72"/>
      <c r="GRH829" s="72"/>
      <c r="GRI829" s="72"/>
      <c r="GRJ829" s="72"/>
      <c r="GRK829" s="72"/>
      <c r="GRL829" s="72"/>
      <c r="GRM829" s="72"/>
      <c r="GRN829" s="72"/>
      <c r="GRO829" s="72"/>
      <c r="GRP829" s="72"/>
      <c r="GRQ829" s="72"/>
      <c r="GRR829" s="72"/>
      <c r="GRS829" s="72"/>
      <c r="GRT829" s="72"/>
      <c r="GRU829" s="72"/>
      <c r="GRV829" s="72"/>
      <c r="GRW829" s="72"/>
      <c r="GRX829" s="72"/>
      <c r="GRY829" s="72"/>
      <c r="GRZ829" s="72"/>
      <c r="GSA829" s="72"/>
      <c r="GSB829" s="72"/>
      <c r="GSC829" s="72"/>
      <c r="GSD829" s="72"/>
      <c r="GSE829" s="72"/>
      <c r="GSF829" s="72"/>
      <c r="GSG829" s="72"/>
      <c r="GSH829" s="72"/>
      <c r="GSI829" s="72"/>
      <c r="GSJ829" s="72"/>
      <c r="GSK829" s="72"/>
      <c r="GSL829" s="72"/>
      <c r="GSM829" s="72"/>
      <c r="GSN829" s="72"/>
      <c r="GSO829" s="72"/>
      <c r="GSP829" s="72"/>
      <c r="GSQ829" s="72"/>
      <c r="GSR829" s="72"/>
      <c r="GSS829" s="72"/>
      <c r="GST829" s="72"/>
      <c r="GSU829" s="72"/>
      <c r="GSV829" s="72"/>
      <c r="GSW829" s="72"/>
      <c r="GSX829" s="72"/>
      <c r="GSY829" s="72"/>
      <c r="GSZ829" s="72"/>
      <c r="GTA829" s="72"/>
      <c r="GTB829" s="72"/>
      <c r="GTC829" s="72"/>
      <c r="GTD829" s="72"/>
      <c r="GTE829" s="72"/>
      <c r="GTF829" s="72"/>
      <c r="GTG829" s="72"/>
      <c r="GTH829" s="72"/>
      <c r="GTI829" s="72"/>
      <c r="GTJ829" s="72"/>
      <c r="GTK829" s="72"/>
      <c r="GTL829" s="72"/>
      <c r="GTM829" s="72"/>
      <c r="GTN829" s="72"/>
      <c r="GTO829" s="72"/>
      <c r="GTP829" s="72"/>
      <c r="GTQ829" s="72"/>
      <c r="GTR829" s="72"/>
      <c r="GTS829" s="72"/>
      <c r="GTT829" s="72"/>
      <c r="GTU829" s="72"/>
      <c r="GTV829" s="72"/>
      <c r="GTW829" s="72"/>
      <c r="GTX829" s="72"/>
      <c r="GTY829" s="72"/>
      <c r="GTZ829" s="72"/>
      <c r="GUA829" s="72"/>
      <c r="GUB829" s="72"/>
      <c r="GUC829" s="72"/>
      <c r="GUD829" s="72"/>
      <c r="GUE829" s="72"/>
      <c r="GUF829" s="72"/>
      <c r="GUG829" s="72"/>
      <c r="GUH829" s="72"/>
      <c r="GUI829" s="72"/>
      <c r="GUJ829" s="72"/>
      <c r="GUK829" s="72"/>
      <c r="GUL829" s="72"/>
      <c r="GUM829" s="72"/>
      <c r="GUN829" s="72"/>
      <c r="GUO829" s="72"/>
      <c r="GUP829" s="72"/>
      <c r="GUQ829" s="72"/>
      <c r="GUR829" s="72"/>
      <c r="GUS829" s="72"/>
      <c r="GUT829" s="72"/>
      <c r="GUU829" s="72"/>
      <c r="GUV829" s="72"/>
      <c r="GUW829" s="72"/>
      <c r="GUX829" s="72"/>
      <c r="GUY829" s="72"/>
      <c r="GUZ829" s="72"/>
      <c r="GVA829" s="72"/>
      <c r="GVB829" s="72"/>
      <c r="GVC829" s="72"/>
      <c r="GVD829" s="72"/>
      <c r="GVE829" s="72"/>
      <c r="GVF829" s="72"/>
      <c r="GVG829" s="72"/>
      <c r="GVH829" s="72"/>
      <c r="GVI829" s="72"/>
      <c r="GVJ829" s="72"/>
      <c r="GVK829" s="72"/>
      <c r="GVL829" s="72"/>
      <c r="GVM829" s="72"/>
      <c r="GVN829" s="72"/>
      <c r="GVO829" s="72"/>
      <c r="GVP829" s="72"/>
      <c r="GVQ829" s="72"/>
      <c r="GVR829" s="72"/>
      <c r="GVS829" s="72"/>
      <c r="GVT829" s="72"/>
      <c r="GVU829" s="72"/>
      <c r="GVV829" s="72"/>
      <c r="GVW829" s="72"/>
      <c r="GVX829" s="72"/>
      <c r="GVY829" s="72"/>
      <c r="GVZ829" s="72"/>
      <c r="GWA829" s="72"/>
      <c r="GWB829" s="72"/>
      <c r="GWC829" s="72"/>
      <c r="GWD829" s="72"/>
      <c r="GWE829" s="72"/>
      <c r="GWF829" s="72"/>
      <c r="GWG829" s="72"/>
      <c r="GWH829" s="72"/>
      <c r="GWI829" s="72"/>
      <c r="GWJ829" s="72"/>
      <c r="GWK829" s="72"/>
      <c r="GWL829" s="72"/>
      <c r="GWM829" s="72"/>
      <c r="GWN829" s="72"/>
      <c r="GWO829" s="72"/>
      <c r="GWP829" s="72"/>
      <c r="GWQ829" s="72"/>
      <c r="GWR829" s="72"/>
      <c r="GWS829" s="72"/>
      <c r="GWT829" s="72"/>
      <c r="GWU829" s="72"/>
      <c r="GWV829" s="72"/>
      <c r="GWW829" s="72"/>
      <c r="GWX829" s="72"/>
      <c r="GWY829" s="72"/>
      <c r="GWZ829" s="72"/>
      <c r="GXA829" s="72"/>
      <c r="GXB829" s="72"/>
      <c r="GXC829" s="72"/>
      <c r="GXD829" s="72"/>
      <c r="GXE829" s="72"/>
      <c r="GXF829" s="72"/>
      <c r="GXG829" s="72"/>
      <c r="GXH829" s="72"/>
      <c r="GXI829" s="72"/>
      <c r="GXJ829" s="72"/>
      <c r="GXK829" s="72"/>
      <c r="GXL829" s="72"/>
      <c r="GXM829" s="72"/>
      <c r="GXN829" s="72"/>
      <c r="GXO829" s="72"/>
      <c r="GXP829" s="72"/>
      <c r="GXQ829" s="72"/>
      <c r="GXR829" s="72"/>
      <c r="GXS829" s="72"/>
      <c r="GXT829" s="72"/>
      <c r="GXU829" s="72"/>
      <c r="GXV829" s="72"/>
      <c r="GXW829" s="72"/>
      <c r="GXX829" s="72"/>
      <c r="GXY829" s="72"/>
      <c r="GXZ829" s="72"/>
      <c r="GYA829" s="72"/>
      <c r="GYB829" s="72"/>
      <c r="GYC829" s="72"/>
      <c r="GYD829" s="72"/>
      <c r="GYE829" s="72"/>
      <c r="GYF829" s="72"/>
      <c r="GYG829" s="72"/>
      <c r="GYH829" s="72"/>
      <c r="GYI829" s="72"/>
      <c r="GYJ829" s="72"/>
      <c r="GYK829" s="72"/>
      <c r="GYL829" s="72"/>
      <c r="GYM829" s="72"/>
      <c r="GYN829" s="72"/>
      <c r="GYO829" s="72"/>
      <c r="GYP829" s="72"/>
      <c r="GYQ829" s="72"/>
      <c r="GYR829" s="72"/>
      <c r="GYS829" s="72"/>
      <c r="GYT829" s="72"/>
      <c r="GYU829" s="72"/>
      <c r="GYV829" s="72"/>
      <c r="GYW829" s="72"/>
      <c r="GYX829" s="72"/>
      <c r="GYY829" s="72"/>
      <c r="GYZ829" s="72"/>
      <c r="GZA829" s="72"/>
      <c r="GZB829" s="72"/>
      <c r="GZC829" s="72"/>
      <c r="GZD829" s="72"/>
      <c r="GZE829" s="72"/>
      <c r="GZF829" s="72"/>
      <c r="GZG829" s="72"/>
      <c r="GZH829" s="72"/>
      <c r="GZI829" s="72"/>
      <c r="GZJ829" s="72"/>
      <c r="GZK829" s="72"/>
      <c r="GZL829" s="72"/>
      <c r="GZM829" s="72"/>
      <c r="GZN829" s="72"/>
      <c r="GZO829" s="72"/>
      <c r="GZP829" s="72"/>
      <c r="GZQ829" s="72"/>
      <c r="GZR829" s="72"/>
      <c r="GZS829" s="72"/>
      <c r="GZT829" s="72"/>
      <c r="GZU829" s="72"/>
      <c r="GZV829" s="72"/>
      <c r="GZW829" s="72"/>
      <c r="GZX829" s="72"/>
      <c r="GZY829" s="72"/>
      <c r="GZZ829" s="72"/>
      <c r="HAA829" s="72"/>
      <c r="HAB829" s="72"/>
      <c r="HAC829" s="72"/>
      <c r="HAD829" s="72"/>
      <c r="HAE829" s="72"/>
      <c r="HAF829" s="72"/>
      <c r="HAG829" s="72"/>
      <c r="HAH829" s="72"/>
      <c r="HAI829" s="72"/>
      <c r="HAJ829" s="72"/>
      <c r="HAK829" s="72"/>
      <c r="HAL829" s="72"/>
      <c r="HAM829" s="72"/>
      <c r="HAN829" s="72"/>
      <c r="HAO829" s="72"/>
      <c r="HAP829" s="72"/>
      <c r="HAQ829" s="72"/>
      <c r="HAR829" s="72"/>
      <c r="HAS829" s="72"/>
      <c r="HAT829" s="72"/>
      <c r="HAU829" s="72"/>
      <c r="HAV829" s="72"/>
      <c r="HAW829" s="72"/>
      <c r="HAX829" s="72"/>
      <c r="HAY829" s="72"/>
      <c r="HAZ829" s="72"/>
      <c r="HBA829" s="72"/>
      <c r="HBB829" s="72"/>
      <c r="HBC829" s="72"/>
      <c r="HBD829" s="72"/>
      <c r="HBE829" s="72"/>
      <c r="HBF829" s="72"/>
      <c r="HBG829" s="72"/>
      <c r="HBH829" s="72"/>
      <c r="HBI829" s="72"/>
      <c r="HBJ829" s="72"/>
      <c r="HBK829" s="72"/>
      <c r="HBL829" s="72"/>
      <c r="HBM829" s="72"/>
      <c r="HBN829" s="72"/>
      <c r="HBO829" s="72"/>
      <c r="HBP829" s="72"/>
      <c r="HBQ829" s="72"/>
      <c r="HBR829" s="72"/>
      <c r="HBS829" s="72"/>
      <c r="HBT829" s="72"/>
      <c r="HBU829" s="72"/>
      <c r="HBV829" s="72"/>
      <c r="HBW829" s="72"/>
      <c r="HBX829" s="72"/>
      <c r="HBY829" s="72"/>
      <c r="HBZ829" s="72"/>
      <c r="HCA829" s="72"/>
      <c r="HCB829" s="72"/>
      <c r="HCC829" s="72"/>
      <c r="HCD829" s="72"/>
      <c r="HCE829" s="72"/>
      <c r="HCF829" s="72"/>
      <c r="HCG829" s="72"/>
      <c r="HCH829" s="72"/>
      <c r="HCI829" s="72"/>
      <c r="HCJ829" s="72"/>
      <c r="HCK829" s="72"/>
      <c r="HCL829" s="72"/>
      <c r="HCM829" s="72"/>
      <c r="HCN829" s="72"/>
      <c r="HCO829" s="72"/>
      <c r="HCP829" s="72"/>
      <c r="HCQ829" s="72"/>
      <c r="HCR829" s="72"/>
      <c r="HCS829" s="72"/>
      <c r="HCT829" s="72"/>
      <c r="HCU829" s="72"/>
      <c r="HCV829" s="72"/>
      <c r="HCW829" s="72"/>
      <c r="HCX829" s="72"/>
      <c r="HCY829" s="72"/>
      <c r="HCZ829" s="72"/>
      <c r="HDA829" s="72"/>
      <c r="HDB829" s="72"/>
      <c r="HDC829" s="72"/>
      <c r="HDD829" s="72"/>
      <c r="HDE829" s="72"/>
      <c r="HDF829" s="72"/>
      <c r="HDG829" s="72"/>
      <c r="HDH829" s="72"/>
      <c r="HDI829" s="72"/>
      <c r="HDJ829" s="72"/>
      <c r="HDK829" s="72"/>
      <c r="HDL829" s="72"/>
      <c r="HDM829" s="72"/>
      <c r="HDN829" s="72"/>
      <c r="HDO829" s="72"/>
      <c r="HDP829" s="72"/>
      <c r="HDQ829" s="72"/>
      <c r="HDR829" s="72"/>
      <c r="HDS829" s="72"/>
      <c r="HDT829" s="72"/>
      <c r="HDU829" s="72"/>
      <c r="HDV829" s="72"/>
      <c r="HDW829" s="72"/>
      <c r="HDX829" s="72"/>
      <c r="HDY829" s="72"/>
      <c r="HDZ829" s="72"/>
      <c r="HEA829" s="72"/>
      <c r="HEB829" s="72"/>
      <c r="HEC829" s="72"/>
      <c r="HED829" s="72"/>
      <c r="HEE829" s="72"/>
      <c r="HEF829" s="72"/>
      <c r="HEG829" s="72"/>
      <c r="HEH829" s="72"/>
      <c r="HEI829" s="72"/>
      <c r="HEJ829" s="72"/>
      <c r="HEK829" s="72"/>
      <c r="HEL829" s="72"/>
      <c r="HEM829" s="72"/>
      <c r="HEN829" s="72"/>
      <c r="HEO829" s="72"/>
      <c r="HEP829" s="72"/>
      <c r="HEQ829" s="72"/>
      <c r="HER829" s="72"/>
      <c r="HES829" s="72"/>
      <c r="HET829" s="72"/>
      <c r="HEU829" s="72"/>
      <c r="HEV829" s="72"/>
      <c r="HEW829" s="72"/>
      <c r="HEX829" s="72"/>
      <c r="HEY829" s="72"/>
      <c r="HEZ829" s="72"/>
      <c r="HFA829" s="72"/>
      <c r="HFB829" s="72"/>
      <c r="HFC829" s="72"/>
      <c r="HFD829" s="72"/>
      <c r="HFE829" s="72"/>
      <c r="HFF829" s="72"/>
      <c r="HFG829" s="72"/>
      <c r="HFH829" s="72"/>
      <c r="HFI829" s="72"/>
      <c r="HFJ829" s="72"/>
      <c r="HFK829" s="72"/>
      <c r="HFL829" s="72"/>
      <c r="HFM829" s="72"/>
      <c r="HFN829" s="72"/>
      <c r="HFO829" s="72"/>
      <c r="HFP829" s="72"/>
      <c r="HFQ829" s="72"/>
      <c r="HFR829" s="72"/>
      <c r="HFS829" s="72"/>
      <c r="HFT829" s="72"/>
      <c r="HFU829" s="72"/>
      <c r="HFV829" s="72"/>
      <c r="HFW829" s="72"/>
      <c r="HFX829" s="72"/>
      <c r="HFY829" s="72"/>
      <c r="HFZ829" s="72"/>
      <c r="HGA829" s="72"/>
      <c r="HGB829" s="72"/>
      <c r="HGC829" s="72"/>
      <c r="HGD829" s="72"/>
      <c r="HGE829" s="72"/>
      <c r="HGF829" s="72"/>
      <c r="HGG829" s="72"/>
      <c r="HGH829" s="72"/>
      <c r="HGI829" s="72"/>
      <c r="HGJ829" s="72"/>
      <c r="HGK829" s="72"/>
      <c r="HGL829" s="72"/>
      <c r="HGM829" s="72"/>
      <c r="HGN829" s="72"/>
      <c r="HGO829" s="72"/>
      <c r="HGP829" s="72"/>
      <c r="HGQ829" s="72"/>
      <c r="HGR829" s="72"/>
      <c r="HGS829" s="72"/>
      <c r="HGT829" s="72"/>
      <c r="HGU829" s="72"/>
      <c r="HGV829" s="72"/>
      <c r="HGW829" s="72"/>
      <c r="HGX829" s="72"/>
      <c r="HGY829" s="72"/>
      <c r="HGZ829" s="72"/>
      <c r="HHA829" s="72"/>
      <c r="HHB829" s="72"/>
      <c r="HHC829" s="72"/>
      <c r="HHD829" s="72"/>
      <c r="HHE829" s="72"/>
      <c r="HHF829" s="72"/>
      <c r="HHG829" s="72"/>
      <c r="HHH829" s="72"/>
      <c r="HHI829" s="72"/>
      <c r="HHJ829" s="72"/>
      <c r="HHK829" s="72"/>
      <c r="HHL829" s="72"/>
      <c r="HHM829" s="72"/>
      <c r="HHN829" s="72"/>
      <c r="HHO829" s="72"/>
      <c r="HHP829" s="72"/>
      <c r="HHQ829" s="72"/>
      <c r="HHR829" s="72"/>
      <c r="HHS829" s="72"/>
      <c r="HHT829" s="72"/>
      <c r="HHU829" s="72"/>
      <c r="HHV829" s="72"/>
      <c r="HHW829" s="72"/>
      <c r="HHX829" s="72"/>
      <c r="HHY829" s="72"/>
      <c r="HHZ829" s="72"/>
      <c r="HIA829" s="72"/>
      <c r="HIB829" s="72"/>
      <c r="HIC829" s="72"/>
      <c r="HID829" s="72"/>
      <c r="HIE829" s="72"/>
      <c r="HIF829" s="72"/>
      <c r="HIG829" s="72"/>
      <c r="HIH829" s="72"/>
      <c r="HII829" s="72"/>
      <c r="HIJ829" s="72"/>
      <c r="HIK829" s="72"/>
      <c r="HIL829" s="72"/>
      <c r="HIM829" s="72"/>
      <c r="HIN829" s="72"/>
      <c r="HIO829" s="72"/>
      <c r="HIP829" s="72"/>
      <c r="HIQ829" s="72"/>
      <c r="HIR829" s="72"/>
      <c r="HIS829" s="72"/>
      <c r="HIT829" s="72"/>
      <c r="HIU829" s="72"/>
      <c r="HIV829" s="72"/>
      <c r="HIW829" s="72"/>
      <c r="HIX829" s="72"/>
      <c r="HIY829" s="72"/>
      <c r="HIZ829" s="72"/>
      <c r="HJA829" s="72"/>
      <c r="HJB829" s="72"/>
      <c r="HJC829" s="72"/>
      <c r="HJD829" s="72"/>
      <c r="HJE829" s="72"/>
      <c r="HJF829" s="72"/>
      <c r="HJG829" s="72"/>
      <c r="HJH829" s="72"/>
      <c r="HJI829" s="72"/>
      <c r="HJJ829" s="72"/>
      <c r="HJK829" s="72"/>
      <c r="HJL829" s="72"/>
      <c r="HJM829" s="72"/>
      <c r="HJN829" s="72"/>
      <c r="HJO829" s="72"/>
      <c r="HJP829" s="72"/>
      <c r="HJQ829" s="72"/>
      <c r="HJR829" s="72"/>
      <c r="HJS829" s="72"/>
      <c r="HJT829" s="72"/>
      <c r="HJU829" s="72"/>
      <c r="HJV829" s="72"/>
      <c r="HJW829" s="72"/>
      <c r="HJX829" s="72"/>
      <c r="HJY829" s="72"/>
      <c r="HJZ829" s="72"/>
      <c r="HKA829" s="72"/>
      <c r="HKB829" s="72"/>
      <c r="HKC829" s="72"/>
      <c r="HKD829" s="72"/>
      <c r="HKE829" s="72"/>
      <c r="HKF829" s="72"/>
      <c r="HKG829" s="72"/>
      <c r="HKH829" s="72"/>
      <c r="HKI829" s="72"/>
      <c r="HKJ829" s="72"/>
      <c r="HKK829" s="72"/>
      <c r="HKL829" s="72"/>
      <c r="HKM829" s="72"/>
      <c r="HKN829" s="72"/>
      <c r="HKO829" s="72"/>
      <c r="HKP829" s="72"/>
      <c r="HKQ829" s="72"/>
      <c r="HKR829" s="72"/>
      <c r="HKS829" s="72"/>
      <c r="HKT829" s="72"/>
      <c r="HKU829" s="72"/>
      <c r="HKV829" s="72"/>
      <c r="HKW829" s="72"/>
      <c r="HKX829" s="72"/>
      <c r="HKY829" s="72"/>
      <c r="HKZ829" s="72"/>
      <c r="HLA829" s="72"/>
      <c r="HLB829" s="72"/>
      <c r="HLC829" s="72"/>
      <c r="HLD829" s="72"/>
      <c r="HLE829" s="72"/>
      <c r="HLF829" s="72"/>
      <c r="HLG829" s="72"/>
      <c r="HLH829" s="72"/>
      <c r="HLI829" s="72"/>
      <c r="HLJ829" s="72"/>
      <c r="HLK829" s="72"/>
      <c r="HLL829" s="72"/>
      <c r="HLM829" s="72"/>
      <c r="HLN829" s="72"/>
      <c r="HLO829" s="72"/>
      <c r="HLP829" s="72"/>
      <c r="HLQ829" s="72"/>
      <c r="HLR829" s="72"/>
      <c r="HLS829" s="72"/>
      <c r="HLT829" s="72"/>
      <c r="HLU829" s="72"/>
      <c r="HLV829" s="72"/>
      <c r="HLW829" s="72"/>
      <c r="HLX829" s="72"/>
      <c r="HLY829" s="72"/>
      <c r="HLZ829" s="72"/>
      <c r="HMA829" s="72"/>
      <c r="HMB829" s="72"/>
      <c r="HMC829" s="72"/>
      <c r="HMD829" s="72"/>
      <c r="HME829" s="72"/>
      <c r="HMF829" s="72"/>
      <c r="HMG829" s="72"/>
      <c r="HMH829" s="72"/>
      <c r="HMI829" s="72"/>
      <c r="HMJ829" s="72"/>
      <c r="HMK829" s="72"/>
      <c r="HML829" s="72"/>
      <c r="HMM829" s="72"/>
      <c r="HMN829" s="72"/>
      <c r="HMO829" s="72"/>
      <c r="HMP829" s="72"/>
      <c r="HMQ829" s="72"/>
      <c r="HMR829" s="72"/>
      <c r="HMS829" s="72"/>
      <c r="HMT829" s="72"/>
      <c r="HMU829" s="72"/>
      <c r="HMV829" s="72"/>
      <c r="HMW829" s="72"/>
      <c r="HMX829" s="72"/>
      <c r="HMY829" s="72"/>
      <c r="HMZ829" s="72"/>
      <c r="HNA829" s="72"/>
      <c r="HNB829" s="72"/>
      <c r="HNC829" s="72"/>
      <c r="HND829" s="72"/>
      <c r="HNE829" s="72"/>
      <c r="HNF829" s="72"/>
      <c r="HNG829" s="72"/>
      <c r="HNH829" s="72"/>
      <c r="HNI829" s="72"/>
      <c r="HNJ829" s="72"/>
      <c r="HNK829" s="72"/>
      <c r="HNL829" s="72"/>
      <c r="HNM829" s="72"/>
      <c r="HNN829" s="72"/>
      <c r="HNO829" s="72"/>
      <c r="HNP829" s="72"/>
      <c r="HNQ829" s="72"/>
      <c r="HNR829" s="72"/>
      <c r="HNS829" s="72"/>
      <c r="HNT829" s="72"/>
      <c r="HNU829" s="72"/>
      <c r="HNV829" s="72"/>
      <c r="HNW829" s="72"/>
      <c r="HNX829" s="72"/>
      <c r="HNY829" s="72"/>
      <c r="HNZ829" s="72"/>
      <c r="HOA829" s="72"/>
      <c r="HOB829" s="72"/>
      <c r="HOC829" s="72"/>
      <c r="HOD829" s="72"/>
      <c r="HOE829" s="72"/>
      <c r="HOF829" s="72"/>
      <c r="HOG829" s="72"/>
      <c r="HOH829" s="72"/>
      <c r="HOI829" s="72"/>
      <c r="HOJ829" s="72"/>
      <c r="HOK829" s="72"/>
      <c r="HOL829" s="72"/>
      <c r="HOM829" s="72"/>
      <c r="HON829" s="72"/>
      <c r="HOO829" s="72"/>
      <c r="HOP829" s="72"/>
      <c r="HOQ829" s="72"/>
      <c r="HOR829" s="72"/>
      <c r="HOS829" s="72"/>
      <c r="HOT829" s="72"/>
      <c r="HOU829" s="72"/>
      <c r="HOV829" s="72"/>
      <c r="HOW829" s="72"/>
      <c r="HOX829" s="72"/>
      <c r="HOY829" s="72"/>
      <c r="HOZ829" s="72"/>
      <c r="HPA829" s="72"/>
      <c r="HPB829" s="72"/>
      <c r="HPC829" s="72"/>
      <c r="HPD829" s="72"/>
      <c r="HPE829" s="72"/>
      <c r="HPF829" s="72"/>
      <c r="HPG829" s="72"/>
      <c r="HPH829" s="72"/>
      <c r="HPI829" s="72"/>
      <c r="HPJ829" s="72"/>
      <c r="HPK829" s="72"/>
      <c r="HPL829" s="72"/>
      <c r="HPM829" s="72"/>
      <c r="HPN829" s="72"/>
      <c r="HPO829" s="72"/>
      <c r="HPP829" s="72"/>
      <c r="HPQ829" s="72"/>
      <c r="HPR829" s="72"/>
      <c r="HPS829" s="72"/>
      <c r="HPT829" s="72"/>
      <c r="HPU829" s="72"/>
      <c r="HPV829" s="72"/>
      <c r="HPW829" s="72"/>
      <c r="HPX829" s="72"/>
      <c r="HPY829" s="72"/>
      <c r="HPZ829" s="72"/>
      <c r="HQA829" s="72"/>
      <c r="HQB829" s="72"/>
      <c r="HQC829" s="72"/>
      <c r="HQD829" s="72"/>
      <c r="HQE829" s="72"/>
      <c r="HQF829" s="72"/>
      <c r="HQG829" s="72"/>
      <c r="HQH829" s="72"/>
      <c r="HQI829" s="72"/>
      <c r="HQJ829" s="72"/>
      <c r="HQK829" s="72"/>
      <c r="HQL829" s="72"/>
      <c r="HQM829" s="72"/>
      <c r="HQN829" s="72"/>
      <c r="HQO829" s="72"/>
      <c r="HQP829" s="72"/>
      <c r="HQQ829" s="72"/>
      <c r="HQR829" s="72"/>
      <c r="HQS829" s="72"/>
      <c r="HQT829" s="72"/>
      <c r="HQU829" s="72"/>
      <c r="HQV829" s="72"/>
      <c r="HQW829" s="72"/>
      <c r="HQX829" s="72"/>
      <c r="HQY829" s="72"/>
      <c r="HQZ829" s="72"/>
      <c r="HRA829" s="72"/>
      <c r="HRB829" s="72"/>
      <c r="HRC829" s="72"/>
      <c r="HRD829" s="72"/>
      <c r="HRE829" s="72"/>
      <c r="HRF829" s="72"/>
      <c r="HRG829" s="72"/>
      <c r="HRH829" s="72"/>
      <c r="HRI829" s="72"/>
      <c r="HRJ829" s="72"/>
      <c r="HRK829" s="72"/>
      <c r="HRL829" s="72"/>
      <c r="HRM829" s="72"/>
      <c r="HRN829" s="72"/>
      <c r="HRO829" s="72"/>
      <c r="HRP829" s="72"/>
      <c r="HRQ829" s="72"/>
      <c r="HRR829" s="72"/>
      <c r="HRS829" s="72"/>
      <c r="HRT829" s="72"/>
      <c r="HRU829" s="72"/>
      <c r="HRV829" s="72"/>
      <c r="HRW829" s="72"/>
      <c r="HRX829" s="72"/>
      <c r="HRY829" s="72"/>
      <c r="HRZ829" s="72"/>
      <c r="HSA829" s="72"/>
      <c r="HSB829" s="72"/>
      <c r="HSC829" s="72"/>
      <c r="HSD829" s="72"/>
      <c r="HSE829" s="72"/>
      <c r="HSF829" s="72"/>
      <c r="HSG829" s="72"/>
      <c r="HSH829" s="72"/>
      <c r="HSI829" s="72"/>
      <c r="HSJ829" s="72"/>
      <c r="HSK829" s="72"/>
      <c r="HSL829" s="72"/>
      <c r="HSM829" s="72"/>
      <c r="HSN829" s="72"/>
      <c r="HSO829" s="72"/>
      <c r="HSP829" s="72"/>
      <c r="HSQ829" s="72"/>
      <c r="HSR829" s="72"/>
      <c r="HSS829" s="72"/>
      <c r="HST829" s="72"/>
      <c r="HSU829" s="72"/>
      <c r="HSV829" s="72"/>
      <c r="HSW829" s="72"/>
      <c r="HSX829" s="72"/>
      <c r="HSY829" s="72"/>
      <c r="HSZ829" s="72"/>
      <c r="HTA829" s="72"/>
      <c r="HTB829" s="72"/>
      <c r="HTC829" s="72"/>
      <c r="HTD829" s="72"/>
      <c r="HTE829" s="72"/>
      <c r="HTF829" s="72"/>
      <c r="HTG829" s="72"/>
      <c r="HTH829" s="72"/>
      <c r="HTI829" s="72"/>
      <c r="HTJ829" s="72"/>
      <c r="HTK829" s="72"/>
      <c r="HTL829" s="72"/>
      <c r="HTM829" s="72"/>
      <c r="HTN829" s="72"/>
      <c r="HTO829" s="72"/>
      <c r="HTP829" s="72"/>
      <c r="HTQ829" s="72"/>
      <c r="HTR829" s="72"/>
      <c r="HTS829" s="72"/>
      <c r="HTT829" s="72"/>
      <c r="HTU829" s="72"/>
      <c r="HTV829" s="72"/>
      <c r="HTW829" s="72"/>
      <c r="HTX829" s="72"/>
      <c r="HTY829" s="72"/>
      <c r="HTZ829" s="72"/>
      <c r="HUA829" s="72"/>
      <c r="HUB829" s="72"/>
      <c r="HUC829" s="72"/>
      <c r="HUD829" s="72"/>
      <c r="HUE829" s="72"/>
      <c r="HUF829" s="72"/>
      <c r="HUG829" s="72"/>
      <c r="HUH829" s="72"/>
      <c r="HUI829" s="72"/>
      <c r="HUJ829" s="72"/>
      <c r="HUK829" s="72"/>
      <c r="HUL829" s="72"/>
      <c r="HUM829" s="72"/>
      <c r="HUN829" s="72"/>
      <c r="HUO829" s="72"/>
      <c r="HUP829" s="72"/>
      <c r="HUQ829" s="72"/>
      <c r="HUR829" s="72"/>
      <c r="HUS829" s="72"/>
      <c r="HUT829" s="72"/>
      <c r="HUU829" s="72"/>
      <c r="HUV829" s="72"/>
      <c r="HUW829" s="72"/>
      <c r="HUX829" s="72"/>
      <c r="HUY829" s="72"/>
      <c r="HUZ829" s="72"/>
      <c r="HVA829" s="72"/>
      <c r="HVB829" s="72"/>
      <c r="HVC829" s="72"/>
      <c r="HVD829" s="72"/>
      <c r="HVE829" s="72"/>
      <c r="HVF829" s="72"/>
      <c r="HVG829" s="72"/>
      <c r="HVH829" s="72"/>
      <c r="HVI829" s="72"/>
      <c r="HVJ829" s="72"/>
      <c r="HVK829" s="72"/>
      <c r="HVL829" s="72"/>
      <c r="HVM829" s="72"/>
      <c r="HVN829" s="72"/>
      <c r="HVO829" s="72"/>
      <c r="HVP829" s="72"/>
      <c r="HVQ829" s="72"/>
      <c r="HVR829" s="72"/>
      <c r="HVS829" s="72"/>
      <c r="HVT829" s="72"/>
      <c r="HVU829" s="72"/>
      <c r="HVV829" s="72"/>
      <c r="HVW829" s="72"/>
      <c r="HVX829" s="72"/>
      <c r="HVY829" s="72"/>
      <c r="HVZ829" s="72"/>
      <c r="HWA829" s="72"/>
      <c r="HWB829" s="72"/>
      <c r="HWC829" s="72"/>
      <c r="HWD829" s="72"/>
      <c r="HWE829" s="72"/>
      <c r="HWF829" s="72"/>
      <c r="HWG829" s="72"/>
      <c r="HWH829" s="72"/>
      <c r="HWI829" s="72"/>
      <c r="HWJ829" s="72"/>
      <c r="HWK829" s="72"/>
      <c r="HWL829" s="72"/>
      <c r="HWM829" s="72"/>
      <c r="HWN829" s="72"/>
      <c r="HWO829" s="72"/>
      <c r="HWP829" s="72"/>
      <c r="HWQ829" s="72"/>
      <c r="HWR829" s="72"/>
      <c r="HWS829" s="72"/>
      <c r="HWT829" s="72"/>
      <c r="HWU829" s="72"/>
      <c r="HWV829" s="72"/>
      <c r="HWW829" s="72"/>
      <c r="HWX829" s="72"/>
      <c r="HWY829" s="72"/>
      <c r="HWZ829" s="72"/>
      <c r="HXA829" s="72"/>
      <c r="HXB829" s="72"/>
      <c r="HXC829" s="72"/>
      <c r="HXD829" s="72"/>
      <c r="HXE829" s="72"/>
      <c r="HXF829" s="72"/>
      <c r="HXG829" s="72"/>
      <c r="HXH829" s="72"/>
      <c r="HXI829" s="72"/>
      <c r="HXJ829" s="72"/>
      <c r="HXK829" s="72"/>
      <c r="HXL829" s="72"/>
      <c r="HXM829" s="72"/>
      <c r="HXN829" s="72"/>
      <c r="HXO829" s="72"/>
      <c r="HXP829" s="72"/>
      <c r="HXQ829" s="72"/>
      <c r="HXR829" s="72"/>
      <c r="HXS829" s="72"/>
      <c r="HXT829" s="72"/>
      <c r="HXU829" s="72"/>
      <c r="HXV829" s="72"/>
      <c r="HXW829" s="72"/>
      <c r="HXX829" s="72"/>
      <c r="HXY829" s="72"/>
      <c r="HXZ829" s="72"/>
      <c r="HYA829" s="72"/>
      <c r="HYB829" s="72"/>
      <c r="HYC829" s="72"/>
      <c r="HYD829" s="72"/>
      <c r="HYE829" s="72"/>
      <c r="HYF829" s="72"/>
      <c r="HYG829" s="72"/>
      <c r="HYH829" s="72"/>
      <c r="HYI829" s="72"/>
      <c r="HYJ829" s="72"/>
      <c r="HYK829" s="72"/>
      <c r="HYL829" s="72"/>
      <c r="HYM829" s="72"/>
      <c r="HYN829" s="72"/>
      <c r="HYO829" s="72"/>
      <c r="HYP829" s="72"/>
      <c r="HYQ829" s="72"/>
      <c r="HYR829" s="72"/>
      <c r="HYS829" s="72"/>
      <c r="HYT829" s="72"/>
      <c r="HYU829" s="72"/>
      <c r="HYV829" s="72"/>
      <c r="HYW829" s="72"/>
      <c r="HYX829" s="72"/>
      <c r="HYY829" s="72"/>
      <c r="HYZ829" s="72"/>
      <c r="HZA829" s="72"/>
      <c r="HZB829" s="72"/>
      <c r="HZC829" s="72"/>
      <c r="HZD829" s="72"/>
      <c r="HZE829" s="72"/>
      <c r="HZF829" s="72"/>
      <c r="HZG829" s="72"/>
      <c r="HZH829" s="72"/>
      <c r="HZI829" s="72"/>
      <c r="HZJ829" s="72"/>
      <c r="HZK829" s="72"/>
      <c r="HZL829" s="72"/>
      <c r="HZM829" s="72"/>
      <c r="HZN829" s="72"/>
      <c r="HZO829" s="72"/>
      <c r="HZP829" s="72"/>
      <c r="HZQ829" s="72"/>
      <c r="HZR829" s="72"/>
      <c r="HZS829" s="72"/>
      <c r="HZT829" s="72"/>
      <c r="HZU829" s="72"/>
      <c r="HZV829" s="72"/>
      <c r="HZW829" s="72"/>
      <c r="HZX829" s="72"/>
      <c r="HZY829" s="72"/>
      <c r="HZZ829" s="72"/>
      <c r="IAA829" s="72"/>
      <c r="IAB829" s="72"/>
      <c r="IAC829" s="72"/>
      <c r="IAD829" s="72"/>
      <c r="IAE829" s="72"/>
      <c r="IAF829" s="72"/>
      <c r="IAG829" s="72"/>
      <c r="IAH829" s="72"/>
      <c r="IAI829" s="72"/>
      <c r="IAJ829" s="72"/>
      <c r="IAK829" s="72"/>
      <c r="IAL829" s="72"/>
      <c r="IAM829" s="72"/>
      <c r="IAN829" s="72"/>
      <c r="IAO829" s="72"/>
      <c r="IAP829" s="72"/>
      <c r="IAQ829" s="72"/>
      <c r="IAR829" s="72"/>
      <c r="IAS829" s="72"/>
      <c r="IAT829" s="72"/>
      <c r="IAU829" s="72"/>
      <c r="IAV829" s="72"/>
      <c r="IAW829" s="72"/>
      <c r="IAX829" s="72"/>
      <c r="IAY829" s="72"/>
      <c r="IAZ829" s="72"/>
      <c r="IBA829" s="72"/>
      <c r="IBB829" s="72"/>
      <c r="IBC829" s="72"/>
      <c r="IBD829" s="72"/>
      <c r="IBE829" s="72"/>
      <c r="IBF829" s="72"/>
      <c r="IBG829" s="72"/>
      <c r="IBH829" s="72"/>
      <c r="IBI829" s="72"/>
      <c r="IBJ829" s="72"/>
      <c r="IBK829" s="72"/>
      <c r="IBL829" s="72"/>
      <c r="IBM829" s="72"/>
      <c r="IBN829" s="72"/>
      <c r="IBO829" s="72"/>
      <c r="IBP829" s="72"/>
      <c r="IBQ829" s="72"/>
      <c r="IBR829" s="72"/>
      <c r="IBS829" s="72"/>
      <c r="IBT829" s="72"/>
      <c r="IBU829" s="72"/>
      <c r="IBV829" s="72"/>
      <c r="IBW829" s="72"/>
      <c r="IBX829" s="72"/>
      <c r="IBY829" s="72"/>
      <c r="IBZ829" s="72"/>
      <c r="ICA829" s="72"/>
      <c r="ICB829" s="72"/>
      <c r="ICC829" s="72"/>
      <c r="ICD829" s="72"/>
      <c r="ICE829" s="72"/>
      <c r="ICF829" s="72"/>
      <c r="ICG829" s="72"/>
      <c r="ICH829" s="72"/>
      <c r="ICI829" s="72"/>
      <c r="ICJ829" s="72"/>
      <c r="ICK829" s="72"/>
      <c r="ICL829" s="72"/>
      <c r="ICM829" s="72"/>
      <c r="ICN829" s="72"/>
      <c r="ICO829" s="72"/>
      <c r="ICP829" s="72"/>
      <c r="ICQ829" s="72"/>
      <c r="ICR829" s="72"/>
      <c r="ICS829" s="72"/>
      <c r="ICT829" s="72"/>
      <c r="ICU829" s="72"/>
      <c r="ICV829" s="72"/>
      <c r="ICW829" s="72"/>
      <c r="ICX829" s="72"/>
      <c r="ICY829" s="72"/>
      <c r="ICZ829" s="72"/>
      <c r="IDA829" s="72"/>
      <c r="IDB829" s="72"/>
      <c r="IDC829" s="72"/>
      <c r="IDD829" s="72"/>
      <c r="IDE829" s="72"/>
      <c r="IDF829" s="72"/>
      <c r="IDG829" s="72"/>
      <c r="IDH829" s="72"/>
      <c r="IDI829" s="72"/>
      <c r="IDJ829" s="72"/>
      <c r="IDK829" s="72"/>
      <c r="IDL829" s="72"/>
      <c r="IDM829" s="72"/>
      <c r="IDN829" s="72"/>
      <c r="IDO829" s="72"/>
      <c r="IDP829" s="72"/>
      <c r="IDQ829" s="72"/>
      <c r="IDR829" s="72"/>
      <c r="IDS829" s="72"/>
      <c r="IDT829" s="72"/>
      <c r="IDU829" s="72"/>
      <c r="IDV829" s="72"/>
      <c r="IDW829" s="72"/>
      <c r="IDX829" s="72"/>
      <c r="IDY829" s="72"/>
      <c r="IDZ829" s="72"/>
      <c r="IEA829" s="72"/>
      <c r="IEB829" s="72"/>
      <c r="IEC829" s="72"/>
      <c r="IED829" s="72"/>
      <c r="IEE829" s="72"/>
      <c r="IEF829" s="72"/>
      <c r="IEG829" s="72"/>
      <c r="IEH829" s="72"/>
      <c r="IEI829" s="72"/>
      <c r="IEJ829" s="72"/>
      <c r="IEK829" s="72"/>
      <c r="IEL829" s="72"/>
      <c r="IEM829" s="72"/>
      <c r="IEN829" s="72"/>
      <c r="IEO829" s="72"/>
      <c r="IEP829" s="72"/>
      <c r="IEQ829" s="72"/>
      <c r="IER829" s="72"/>
      <c r="IES829" s="72"/>
      <c r="IET829" s="72"/>
      <c r="IEU829" s="72"/>
      <c r="IEV829" s="72"/>
      <c r="IEW829" s="72"/>
      <c r="IEX829" s="72"/>
      <c r="IEY829" s="72"/>
      <c r="IEZ829" s="72"/>
      <c r="IFA829" s="72"/>
      <c r="IFB829" s="72"/>
      <c r="IFC829" s="72"/>
      <c r="IFD829" s="72"/>
      <c r="IFE829" s="72"/>
      <c r="IFF829" s="72"/>
      <c r="IFG829" s="72"/>
      <c r="IFH829" s="72"/>
      <c r="IFI829" s="72"/>
      <c r="IFJ829" s="72"/>
      <c r="IFK829" s="72"/>
      <c r="IFL829" s="72"/>
      <c r="IFM829" s="72"/>
      <c r="IFN829" s="72"/>
      <c r="IFO829" s="72"/>
      <c r="IFP829" s="72"/>
      <c r="IFQ829" s="72"/>
      <c r="IFR829" s="72"/>
      <c r="IFS829" s="72"/>
      <c r="IFT829" s="72"/>
      <c r="IFU829" s="72"/>
      <c r="IFV829" s="72"/>
      <c r="IFW829" s="72"/>
      <c r="IFX829" s="72"/>
      <c r="IFY829" s="72"/>
      <c r="IFZ829" s="72"/>
      <c r="IGA829" s="72"/>
      <c r="IGB829" s="72"/>
      <c r="IGC829" s="72"/>
      <c r="IGD829" s="72"/>
      <c r="IGE829" s="72"/>
      <c r="IGF829" s="72"/>
      <c r="IGG829" s="72"/>
      <c r="IGH829" s="72"/>
      <c r="IGI829" s="72"/>
      <c r="IGJ829" s="72"/>
      <c r="IGK829" s="72"/>
      <c r="IGL829" s="72"/>
      <c r="IGM829" s="72"/>
      <c r="IGN829" s="72"/>
      <c r="IGO829" s="72"/>
      <c r="IGP829" s="72"/>
      <c r="IGQ829" s="72"/>
      <c r="IGR829" s="72"/>
      <c r="IGS829" s="72"/>
      <c r="IGT829" s="72"/>
      <c r="IGU829" s="72"/>
      <c r="IGV829" s="72"/>
      <c r="IGW829" s="72"/>
      <c r="IGX829" s="72"/>
      <c r="IGY829" s="72"/>
      <c r="IGZ829" s="72"/>
      <c r="IHA829" s="72"/>
      <c r="IHB829" s="72"/>
      <c r="IHC829" s="72"/>
      <c r="IHD829" s="72"/>
      <c r="IHE829" s="72"/>
      <c r="IHF829" s="72"/>
      <c r="IHG829" s="72"/>
      <c r="IHH829" s="72"/>
      <c r="IHI829" s="72"/>
      <c r="IHJ829" s="72"/>
      <c r="IHK829" s="72"/>
      <c r="IHL829" s="72"/>
      <c r="IHM829" s="72"/>
      <c r="IHN829" s="72"/>
      <c r="IHO829" s="72"/>
      <c r="IHP829" s="72"/>
      <c r="IHQ829" s="72"/>
      <c r="IHR829" s="72"/>
      <c r="IHS829" s="72"/>
      <c r="IHT829" s="72"/>
      <c r="IHU829" s="72"/>
      <c r="IHV829" s="72"/>
      <c r="IHW829" s="72"/>
      <c r="IHX829" s="72"/>
      <c r="IHY829" s="72"/>
      <c r="IHZ829" s="72"/>
      <c r="IIA829" s="72"/>
      <c r="IIB829" s="72"/>
      <c r="IIC829" s="72"/>
      <c r="IID829" s="72"/>
      <c r="IIE829" s="72"/>
      <c r="IIF829" s="72"/>
      <c r="IIG829" s="72"/>
      <c r="IIH829" s="72"/>
      <c r="III829" s="72"/>
      <c r="IIJ829" s="72"/>
      <c r="IIK829" s="72"/>
      <c r="IIL829" s="72"/>
      <c r="IIM829" s="72"/>
      <c r="IIN829" s="72"/>
      <c r="IIO829" s="72"/>
      <c r="IIP829" s="72"/>
      <c r="IIQ829" s="72"/>
      <c r="IIR829" s="72"/>
      <c r="IIS829" s="72"/>
      <c r="IIT829" s="72"/>
      <c r="IIU829" s="72"/>
      <c r="IIV829" s="72"/>
      <c r="IIW829" s="72"/>
      <c r="IIX829" s="72"/>
      <c r="IIY829" s="72"/>
      <c r="IIZ829" s="72"/>
      <c r="IJA829" s="72"/>
      <c r="IJB829" s="72"/>
      <c r="IJC829" s="72"/>
      <c r="IJD829" s="72"/>
      <c r="IJE829" s="72"/>
      <c r="IJF829" s="72"/>
      <c r="IJG829" s="72"/>
      <c r="IJH829" s="72"/>
      <c r="IJI829" s="72"/>
      <c r="IJJ829" s="72"/>
      <c r="IJK829" s="72"/>
      <c r="IJL829" s="72"/>
      <c r="IJM829" s="72"/>
      <c r="IJN829" s="72"/>
      <c r="IJO829" s="72"/>
      <c r="IJP829" s="72"/>
      <c r="IJQ829" s="72"/>
      <c r="IJR829" s="72"/>
      <c r="IJS829" s="72"/>
      <c r="IJT829" s="72"/>
      <c r="IJU829" s="72"/>
      <c r="IJV829" s="72"/>
      <c r="IJW829" s="72"/>
      <c r="IJX829" s="72"/>
      <c r="IJY829" s="72"/>
      <c r="IJZ829" s="72"/>
      <c r="IKA829" s="72"/>
      <c r="IKB829" s="72"/>
      <c r="IKC829" s="72"/>
      <c r="IKD829" s="72"/>
      <c r="IKE829" s="72"/>
      <c r="IKF829" s="72"/>
      <c r="IKG829" s="72"/>
      <c r="IKH829" s="72"/>
      <c r="IKI829" s="72"/>
      <c r="IKJ829" s="72"/>
      <c r="IKK829" s="72"/>
      <c r="IKL829" s="72"/>
      <c r="IKM829" s="72"/>
      <c r="IKN829" s="72"/>
      <c r="IKO829" s="72"/>
      <c r="IKP829" s="72"/>
      <c r="IKQ829" s="72"/>
      <c r="IKR829" s="72"/>
      <c r="IKS829" s="72"/>
      <c r="IKT829" s="72"/>
      <c r="IKU829" s="72"/>
      <c r="IKV829" s="72"/>
      <c r="IKW829" s="72"/>
      <c r="IKX829" s="72"/>
      <c r="IKY829" s="72"/>
      <c r="IKZ829" s="72"/>
      <c r="ILA829" s="72"/>
      <c r="ILB829" s="72"/>
      <c r="ILC829" s="72"/>
      <c r="ILD829" s="72"/>
      <c r="ILE829" s="72"/>
      <c r="ILF829" s="72"/>
      <c r="ILG829" s="72"/>
      <c r="ILH829" s="72"/>
      <c r="ILI829" s="72"/>
      <c r="ILJ829" s="72"/>
      <c r="ILK829" s="72"/>
      <c r="ILL829" s="72"/>
      <c r="ILM829" s="72"/>
      <c r="ILN829" s="72"/>
      <c r="ILO829" s="72"/>
      <c r="ILP829" s="72"/>
      <c r="ILQ829" s="72"/>
      <c r="ILR829" s="72"/>
      <c r="ILS829" s="72"/>
      <c r="ILT829" s="72"/>
      <c r="ILU829" s="72"/>
      <c r="ILV829" s="72"/>
      <c r="ILW829" s="72"/>
      <c r="ILX829" s="72"/>
      <c r="ILY829" s="72"/>
      <c r="ILZ829" s="72"/>
      <c r="IMA829" s="72"/>
      <c r="IMB829" s="72"/>
      <c r="IMC829" s="72"/>
      <c r="IMD829" s="72"/>
      <c r="IME829" s="72"/>
      <c r="IMF829" s="72"/>
      <c r="IMG829" s="72"/>
      <c r="IMH829" s="72"/>
      <c r="IMI829" s="72"/>
      <c r="IMJ829" s="72"/>
      <c r="IMK829" s="72"/>
      <c r="IML829" s="72"/>
      <c r="IMM829" s="72"/>
      <c r="IMN829" s="72"/>
      <c r="IMO829" s="72"/>
      <c r="IMP829" s="72"/>
      <c r="IMQ829" s="72"/>
      <c r="IMR829" s="72"/>
      <c r="IMS829" s="72"/>
      <c r="IMT829" s="72"/>
      <c r="IMU829" s="72"/>
      <c r="IMV829" s="72"/>
      <c r="IMW829" s="72"/>
      <c r="IMX829" s="72"/>
      <c r="IMY829" s="72"/>
      <c r="IMZ829" s="72"/>
      <c r="INA829" s="72"/>
      <c r="INB829" s="72"/>
      <c r="INC829" s="72"/>
      <c r="IND829" s="72"/>
      <c r="INE829" s="72"/>
      <c r="INF829" s="72"/>
      <c r="ING829" s="72"/>
      <c r="INH829" s="72"/>
      <c r="INI829" s="72"/>
      <c r="INJ829" s="72"/>
      <c r="INK829" s="72"/>
      <c r="INL829" s="72"/>
      <c r="INM829" s="72"/>
      <c r="INN829" s="72"/>
      <c r="INO829" s="72"/>
      <c r="INP829" s="72"/>
      <c r="INQ829" s="72"/>
      <c r="INR829" s="72"/>
      <c r="INS829" s="72"/>
      <c r="INT829" s="72"/>
      <c r="INU829" s="72"/>
      <c r="INV829" s="72"/>
      <c r="INW829" s="72"/>
      <c r="INX829" s="72"/>
      <c r="INY829" s="72"/>
      <c r="INZ829" s="72"/>
      <c r="IOA829" s="72"/>
      <c r="IOB829" s="72"/>
      <c r="IOC829" s="72"/>
      <c r="IOD829" s="72"/>
      <c r="IOE829" s="72"/>
      <c r="IOF829" s="72"/>
      <c r="IOG829" s="72"/>
      <c r="IOH829" s="72"/>
      <c r="IOI829" s="72"/>
      <c r="IOJ829" s="72"/>
      <c r="IOK829" s="72"/>
      <c r="IOL829" s="72"/>
      <c r="IOM829" s="72"/>
      <c r="ION829" s="72"/>
      <c r="IOO829" s="72"/>
      <c r="IOP829" s="72"/>
      <c r="IOQ829" s="72"/>
      <c r="IOR829" s="72"/>
      <c r="IOS829" s="72"/>
      <c r="IOT829" s="72"/>
      <c r="IOU829" s="72"/>
      <c r="IOV829" s="72"/>
      <c r="IOW829" s="72"/>
      <c r="IOX829" s="72"/>
      <c r="IOY829" s="72"/>
      <c r="IOZ829" s="72"/>
      <c r="IPA829" s="72"/>
      <c r="IPB829" s="72"/>
      <c r="IPC829" s="72"/>
      <c r="IPD829" s="72"/>
      <c r="IPE829" s="72"/>
      <c r="IPF829" s="72"/>
      <c r="IPG829" s="72"/>
      <c r="IPH829" s="72"/>
      <c r="IPI829" s="72"/>
      <c r="IPJ829" s="72"/>
      <c r="IPK829" s="72"/>
      <c r="IPL829" s="72"/>
      <c r="IPM829" s="72"/>
      <c r="IPN829" s="72"/>
      <c r="IPO829" s="72"/>
      <c r="IPP829" s="72"/>
      <c r="IPQ829" s="72"/>
      <c r="IPR829" s="72"/>
      <c r="IPS829" s="72"/>
      <c r="IPT829" s="72"/>
      <c r="IPU829" s="72"/>
      <c r="IPV829" s="72"/>
      <c r="IPW829" s="72"/>
      <c r="IPX829" s="72"/>
      <c r="IPY829" s="72"/>
      <c r="IPZ829" s="72"/>
      <c r="IQA829" s="72"/>
      <c r="IQB829" s="72"/>
      <c r="IQC829" s="72"/>
      <c r="IQD829" s="72"/>
      <c r="IQE829" s="72"/>
      <c r="IQF829" s="72"/>
      <c r="IQG829" s="72"/>
      <c r="IQH829" s="72"/>
      <c r="IQI829" s="72"/>
      <c r="IQJ829" s="72"/>
      <c r="IQK829" s="72"/>
      <c r="IQL829" s="72"/>
      <c r="IQM829" s="72"/>
      <c r="IQN829" s="72"/>
      <c r="IQO829" s="72"/>
      <c r="IQP829" s="72"/>
      <c r="IQQ829" s="72"/>
      <c r="IQR829" s="72"/>
      <c r="IQS829" s="72"/>
      <c r="IQT829" s="72"/>
      <c r="IQU829" s="72"/>
      <c r="IQV829" s="72"/>
      <c r="IQW829" s="72"/>
      <c r="IQX829" s="72"/>
      <c r="IQY829" s="72"/>
      <c r="IQZ829" s="72"/>
      <c r="IRA829" s="72"/>
      <c r="IRB829" s="72"/>
      <c r="IRC829" s="72"/>
      <c r="IRD829" s="72"/>
      <c r="IRE829" s="72"/>
      <c r="IRF829" s="72"/>
      <c r="IRG829" s="72"/>
      <c r="IRH829" s="72"/>
      <c r="IRI829" s="72"/>
      <c r="IRJ829" s="72"/>
      <c r="IRK829" s="72"/>
      <c r="IRL829" s="72"/>
      <c r="IRM829" s="72"/>
      <c r="IRN829" s="72"/>
      <c r="IRO829" s="72"/>
      <c r="IRP829" s="72"/>
      <c r="IRQ829" s="72"/>
      <c r="IRR829" s="72"/>
      <c r="IRS829" s="72"/>
      <c r="IRT829" s="72"/>
      <c r="IRU829" s="72"/>
      <c r="IRV829" s="72"/>
      <c r="IRW829" s="72"/>
      <c r="IRX829" s="72"/>
      <c r="IRY829" s="72"/>
      <c r="IRZ829" s="72"/>
      <c r="ISA829" s="72"/>
      <c r="ISB829" s="72"/>
      <c r="ISC829" s="72"/>
      <c r="ISD829" s="72"/>
      <c r="ISE829" s="72"/>
      <c r="ISF829" s="72"/>
      <c r="ISG829" s="72"/>
      <c r="ISH829" s="72"/>
      <c r="ISI829" s="72"/>
      <c r="ISJ829" s="72"/>
      <c r="ISK829" s="72"/>
      <c r="ISL829" s="72"/>
      <c r="ISM829" s="72"/>
      <c r="ISN829" s="72"/>
      <c r="ISO829" s="72"/>
      <c r="ISP829" s="72"/>
      <c r="ISQ829" s="72"/>
      <c r="ISR829" s="72"/>
      <c r="ISS829" s="72"/>
      <c r="IST829" s="72"/>
      <c r="ISU829" s="72"/>
      <c r="ISV829" s="72"/>
      <c r="ISW829" s="72"/>
      <c r="ISX829" s="72"/>
      <c r="ISY829" s="72"/>
      <c r="ISZ829" s="72"/>
      <c r="ITA829" s="72"/>
      <c r="ITB829" s="72"/>
      <c r="ITC829" s="72"/>
      <c r="ITD829" s="72"/>
      <c r="ITE829" s="72"/>
      <c r="ITF829" s="72"/>
      <c r="ITG829" s="72"/>
      <c r="ITH829" s="72"/>
      <c r="ITI829" s="72"/>
      <c r="ITJ829" s="72"/>
      <c r="ITK829" s="72"/>
      <c r="ITL829" s="72"/>
      <c r="ITM829" s="72"/>
      <c r="ITN829" s="72"/>
      <c r="ITO829" s="72"/>
      <c r="ITP829" s="72"/>
      <c r="ITQ829" s="72"/>
      <c r="ITR829" s="72"/>
      <c r="ITS829" s="72"/>
      <c r="ITT829" s="72"/>
      <c r="ITU829" s="72"/>
      <c r="ITV829" s="72"/>
      <c r="ITW829" s="72"/>
      <c r="ITX829" s="72"/>
      <c r="ITY829" s="72"/>
      <c r="ITZ829" s="72"/>
      <c r="IUA829" s="72"/>
      <c r="IUB829" s="72"/>
      <c r="IUC829" s="72"/>
      <c r="IUD829" s="72"/>
      <c r="IUE829" s="72"/>
      <c r="IUF829" s="72"/>
      <c r="IUG829" s="72"/>
      <c r="IUH829" s="72"/>
      <c r="IUI829" s="72"/>
      <c r="IUJ829" s="72"/>
      <c r="IUK829" s="72"/>
      <c r="IUL829" s="72"/>
      <c r="IUM829" s="72"/>
      <c r="IUN829" s="72"/>
      <c r="IUO829" s="72"/>
      <c r="IUP829" s="72"/>
      <c r="IUQ829" s="72"/>
      <c r="IUR829" s="72"/>
      <c r="IUS829" s="72"/>
      <c r="IUT829" s="72"/>
      <c r="IUU829" s="72"/>
      <c r="IUV829" s="72"/>
      <c r="IUW829" s="72"/>
      <c r="IUX829" s="72"/>
      <c r="IUY829" s="72"/>
      <c r="IUZ829" s="72"/>
      <c r="IVA829" s="72"/>
      <c r="IVB829" s="72"/>
      <c r="IVC829" s="72"/>
      <c r="IVD829" s="72"/>
      <c r="IVE829" s="72"/>
      <c r="IVF829" s="72"/>
      <c r="IVG829" s="72"/>
      <c r="IVH829" s="72"/>
      <c r="IVI829" s="72"/>
      <c r="IVJ829" s="72"/>
      <c r="IVK829" s="72"/>
      <c r="IVL829" s="72"/>
      <c r="IVM829" s="72"/>
      <c r="IVN829" s="72"/>
      <c r="IVO829" s="72"/>
      <c r="IVP829" s="72"/>
      <c r="IVQ829" s="72"/>
      <c r="IVR829" s="72"/>
      <c r="IVS829" s="72"/>
      <c r="IVT829" s="72"/>
      <c r="IVU829" s="72"/>
      <c r="IVV829" s="72"/>
      <c r="IVW829" s="72"/>
      <c r="IVX829" s="72"/>
      <c r="IVY829" s="72"/>
      <c r="IVZ829" s="72"/>
      <c r="IWA829" s="72"/>
      <c r="IWB829" s="72"/>
      <c r="IWC829" s="72"/>
      <c r="IWD829" s="72"/>
      <c r="IWE829" s="72"/>
      <c r="IWF829" s="72"/>
      <c r="IWG829" s="72"/>
      <c r="IWH829" s="72"/>
      <c r="IWI829" s="72"/>
      <c r="IWJ829" s="72"/>
      <c r="IWK829" s="72"/>
      <c r="IWL829" s="72"/>
      <c r="IWM829" s="72"/>
      <c r="IWN829" s="72"/>
      <c r="IWO829" s="72"/>
      <c r="IWP829" s="72"/>
      <c r="IWQ829" s="72"/>
      <c r="IWR829" s="72"/>
      <c r="IWS829" s="72"/>
      <c r="IWT829" s="72"/>
      <c r="IWU829" s="72"/>
      <c r="IWV829" s="72"/>
      <c r="IWW829" s="72"/>
      <c r="IWX829" s="72"/>
      <c r="IWY829" s="72"/>
      <c r="IWZ829" s="72"/>
      <c r="IXA829" s="72"/>
      <c r="IXB829" s="72"/>
      <c r="IXC829" s="72"/>
      <c r="IXD829" s="72"/>
      <c r="IXE829" s="72"/>
      <c r="IXF829" s="72"/>
      <c r="IXG829" s="72"/>
      <c r="IXH829" s="72"/>
      <c r="IXI829" s="72"/>
      <c r="IXJ829" s="72"/>
      <c r="IXK829" s="72"/>
      <c r="IXL829" s="72"/>
      <c r="IXM829" s="72"/>
      <c r="IXN829" s="72"/>
      <c r="IXO829" s="72"/>
      <c r="IXP829" s="72"/>
      <c r="IXQ829" s="72"/>
      <c r="IXR829" s="72"/>
      <c r="IXS829" s="72"/>
      <c r="IXT829" s="72"/>
      <c r="IXU829" s="72"/>
      <c r="IXV829" s="72"/>
      <c r="IXW829" s="72"/>
      <c r="IXX829" s="72"/>
      <c r="IXY829" s="72"/>
      <c r="IXZ829" s="72"/>
      <c r="IYA829" s="72"/>
      <c r="IYB829" s="72"/>
      <c r="IYC829" s="72"/>
      <c r="IYD829" s="72"/>
      <c r="IYE829" s="72"/>
      <c r="IYF829" s="72"/>
      <c r="IYG829" s="72"/>
      <c r="IYH829" s="72"/>
      <c r="IYI829" s="72"/>
      <c r="IYJ829" s="72"/>
      <c r="IYK829" s="72"/>
      <c r="IYL829" s="72"/>
      <c r="IYM829" s="72"/>
      <c r="IYN829" s="72"/>
      <c r="IYO829" s="72"/>
      <c r="IYP829" s="72"/>
      <c r="IYQ829" s="72"/>
      <c r="IYR829" s="72"/>
      <c r="IYS829" s="72"/>
      <c r="IYT829" s="72"/>
      <c r="IYU829" s="72"/>
      <c r="IYV829" s="72"/>
      <c r="IYW829" s="72"/>
      <c r="IYX829" s="72"/>
      <c r="IYY829" s="72"/>
      <c r="IYZ829" s="72"/>
      <c r="IZA829" s="72"/>
      <c r="IZB829" s="72"/>
      <c r="IZC829" s="72"/>
      <c r="IZD829" s="72"/>
      <c r="IZE829" s="72"/>
      <c r="IZF829" s="72"/>
      <c r="IZG829" s="72"/>
      <c r="IZH829" s="72"/>
      <c r="IZI829" s="72"/>
      <c r="IZJ829" s="72"/>
      <c r="IZK829" s="72"/>
      <c r="IZL829" s="72"/>
      <c r="IZM829" s="72"/>
      <c r="IZN829" s="72"/>
      <c r="IZO829" s="72"/>
      <c r="IZP829" s="72"/>
      <c r="IZQ829" s="72"/>
      <c r="IZR829" s="72"/>
      <c r="IZS829" s="72"/>
      <c r="IZT829" s="72"/>
      <c r="IZU829" s="72"/>
      <c r="IZV829" s="72"/>
      <c r="IZW829" s="72"/>
      <c r="IZX829" s="72"/>
      <c r="IZY829" s="72"/>
      <c r="IZZ829" s="72"/>
      <c r="JAA829" s="72"/>
      <c r="JAB829" s="72"/>
      <c r="JAC829" s="72"/>
      <c r="JAD829" s="72"/>
      <c r="JAE829" s="72"/>
      <c r="JAF829" s="72"/>
      <c r="JAG829" s="72"/>
      <c r="JAH829" s="72"/>
      <c r="JAI829" s="72"/>
      <c r="JAJ829" s="72"/>
      <c r="JAK829" s="72"/>
      <c r="JAL829" s="72"/>
      <c r="JAM829" s="72"/>
      <c r="JAN829" s="72"/>
      <c r="JAO829" s="72"/>
      <c r="JAP829" s="72"/>
      <c r="JAQ829" s="72"/>
      <c r="JAR829" s="72"/>
      <c r="JAS829" s="72"/>
      <c r="JAT829" s="72"/>
      <c r="JAU829" s="72"/>
      <c r="JAV829" s="72"/>
      <c r="JAW829" s="72"/>
      <c r="JAX829" s="72"/>
      <c r="JAY829" s="72"/>
      <c r="JAZ829" s="72"/>
      <c r="JBA829" s="72"/>
      <c r="JBB829" s="72"/>
      <c r="JBC829" s="72"/>
      <c r="JBD829" s="72"/>
      <c r="JBE829" s="72"/>
      <c r="JBF829" s="72"/>
      <c r="JBG829" s="72"/>
      <c r="JBH829" s="72"/>
      <c r="JBI829" s="72"/>
      <c r="JBJ829" s="72"/>
      <c r="JBK829" s="72"/>
      <c r="JBL829" s="72"/>
      <c r="JBM829" s="72"/>
      <c r="JBN829" s="72"/>
      <c r="JBO829" s="72"/>
      <c r="JBP829" s="72"/>
      <c r="JBQ829" s="72"/>
      <c r="JBR829" s="72"/>
      <c r="JBS829" s="72"/>
      <c r="JBT829" s="72"/>
      <c r="JBU829" s="72"/>
      <c r="JBV829" s="72"/>
      <c r="JBW829" s="72"/>
      <c r="JBX829" s="72"/>
      <c r="JBY829" s="72"/>
      <c r="JBZ829" s="72"/>
      <c r="JCA829" s="72"/>
      <c r="JCB829" s="72"/>
      <c r="JCC829" s="72"/>
      <c r="JCD829" s="72"/>
      <c r="JCE829" s="72"/>
      <c r="JCF829" s="72"/>
      <c r="JCG829" s="72"/>
      <c r="JCH829" s="72"/>
      <c r="JCI829" s="72"/>
      <c r="JCJ829" s="72"/>
      <c r="JCK829" s="72"/>
      <c r="JCL829" s="72"/>
      <c r="JCM829" s="72"/>
      <c r="JCN829" s="72"/>
      <c r="JCO829" s="72"/>
      <c r="JCP829" s="72"/>
      <c r="JCQ829" s="72"/>
      <c r="JCR829" s="72"/>
      <c r="JCS829" s="72"/>
      <c r="JCT829" s="72"/>
      <c r="JCU829" s="72"/>
      <c r="JCV829" s="72"/>
      <c r="JCW829" s="72"/>
      <c r="JCX829" s="72"/>
      <c r="JCY829" s="72"/>
      <c r="JCZ829" s="72"/>
      <c r="JDA829" s="72"/>
      <c r="JDB829" s="72"/>
      <c r="JDC829" s="72"/>
      <c r="JDD829" s="72"/>
      <c r="JDE829" s="72"/>
      <c r="JDF829" s="72"/>
      <c r="JDG829" s="72"/>
      <c r="JDH829" s="72"/>
      <c r="JDI829" s="72"/>
      <c r="JDJ829" s="72"/>
      <c r="JDK829" s="72"/>
      <c r="JDL829" s="72"/>
      <c r="JDM829" s="72"/>
      <c r="JDN829" s="72"/>
      <c r="JDO829" s="72"/>
      <c r="JDP829" s="72"/>
      <c r="JDQ829" s="72"/>
      <c r="JDR829" s="72"/>
      <c r="JDS829" s="72"/>
      <c r="JDT829" s="72"/>
      <c r="JDU829" s="72"/>
      <c r="JDV829" s="72"/>
      <c r="JDW829" s="72"/>
      <c r="JDX829" s="72"/>
      <c r="JDY829" s="72"/>
      <c r="JDZ829" s="72"/>
      <c r="JEA829" s="72"/>
      <c r="JEB829" s="72"/>
      <c r="JEC829" s="72"/>
      <c r="JED829" s="72"/>
      <c r="JEE829" s="72"/>
      <c r="JEF829" s="72"/>
      <c r="JEG829" s="72"/>
      <c r="JEH829" s="72"/>
      <c r="JEI829" s="72"/>
      <c r="JEJ829" s="72"/>
      <c r="JEK829" s="72"/>
      <c r="JEL829" s="72"/>
      <c r="JEM829" s="72"/>
      <c r="JEN829" s="72"/>
      <c r="JEO829" s="72"/>
      <c r="JEP829" s="72"/>
      <c r="JEQ829" s="72"/>
      <c r="JER829" s="72"/>
      <c r="JES829" s="72"/>
      <c r="JET829" s="72"/>
      <c r="JEU829" s="72"/>
      <c r="JEV829" s="72"/>
      <c r="JEW829" s="72"/>
      <c r="JEX829" s="72"/>
      <c r="JEY829" s="72"/>
      <c r="JEZ829" s="72"/>
      <c r="JFA829" s="72"/>
      <c r="JFB829" s="72"/>
      <c r="JFC829" s="72"/>
      <c r="JFD829" s="72"/>
      <c r="JFE829" s="72"/>
      <c r="JFF829" s="72"/>
      <c r="JFG829" s="72"/>
      <c r="JFH829" s="72"/>
      <c r="JFI829" s="72"/>
      <c r="JFJ829" s="72"/>
      <c r="JFK829" s="72"/>
      <c r="JFL829" s="72"/>
      <c r="JFM829" s="72"/>
      <c r="JFN829" s="72"/>
      <c r="JFO829" s="72"/>
      <c r="JFP829" s="72"/>
      <c r="JFQ829" s="72"/>
      <c r="JFR829" s="72"/>
      <c r="JFS829" s="72"/>
      <c r="JFT829" s="72"/>
      <c r="JFU829" s="72"/>
      <c r="JFV829" s="72"/>
      <c r="JFW829" s="72"/>
      <c r="JFX829" s="72"/>
      <c r="JFY829" s="72"/>
      <c r="JFZ829" s="72"/>
      <c r="JGA829" s="72"/>
      <c r="JGB829" s="72"/>
      <c r="JGC829" s="72"/>
      <c r="JGD829" s="72"/>
      <c r="JGE829" s="72"/>
      <c r="JGF829" s="72"/>
      <c r="JGG829" s="72"/>
      <c r="JGH829" s="72"/>
      <c r="JGI829" s="72"/>
      <c r="JGJ829" s="72"/>
      <c r="JGK829" s="72"/>
      <c r="JGL829" s="72"/>
      <c r="JGM829" s="72"/>
      <c r="JGN829" s="72"/>
      <c r="JGO829" s="72"/>
      <c r="JGP829" s="72"/>
      <c r="JGQ829" s="72"/>
      <c r="JGR829" s="72"/>
      <c r="JGS829" s="72"/>
      <c r="JGT829" s="72"/>
      <c r="JGU829" s="72"/>
      <c r="JGV829" s="72"/>
      <c r="JGW829" s="72"/>
      <c r="JGX829" s="72"/>
      <c r="JGY829" s="72"/>
      <c r="JGZ829" s="72"/>
      <c r="JHA829" s="72"/>
      <c r="JHB829" s="72"/>
      <c r="JHC829" s="72"/>
      <c r="JHD829" s="72"/>
      <c r="JHE829" s="72"/>
      <c r="JHF829" s="72"/>
      <c r="JHG829" s="72"/>
      <c r="JHH829" s="72"/>
      <c r="JHI829" s="72"/>
      <c r="JHJ829" s="72"/>
      <c r="JHK829" s="72"/>
      <c r="JHL829" s="72"/>
      <c r="JHM829" s="72"/>
      <c r="JHN829" s="72"/>
      <c r="JHO829" s="72"/>
      <c r="JHP829" s="72"/>
      <c r="JHQ829" s="72"/>
      <c r="JHR829" s="72"/>
      <c r="JHS829" s="72"/>
      <c r="JHT829" s="72"/>
      <c r="JHU829" s="72"/>
      <c r="JHV829" s="72"/>
      <c r="JHW829" s="72"/>
      <c r="JHX829" s="72"/>
      <c r="JHY829" s="72"/>
      <c r="JHZ829" s="72"/>
      <c r="JIA829" s="72"/>
      <c r="JIB829" s="72"/>
      <c r="JIC829" s="72"/>
      <c r="JID829" s="72"/>
      <c r="JIE829" s="72"/>
      <c r="JIF829" s="72"/>
      <c r="JIG829" s="72"/>
      <c r="JIH829" s="72"/>
      <c r="JII829" s="72"/>
      <c r="JIJ829" s="72"/>
      <c r="JIK829" s="72"/>
      <c r="JIL829" s="72"/>
      <c r="JIM829" s="72"/>
      <c r="JIN829" s="72"/>
      <c r="JIO829" s="72"/>
      <c r="JIP829" s="72"/>
      <c r="JIQ829" s="72"/>
      <c r="JIR829" s="72"/>
      <c r="JIS829" s="72"/>
      <c r="JIT829" s="72"/>
      <c r="JIU829" s="72"/>
      <c r="JIV829" s="72"/>
      <c r="JIW829" s="72"/>
      <c r="JIX829" s="72"/>
      <c r="JIY829" s="72"/>
      <c r="JIZ829" s="72"/>
      <c r="JJA829" s="72"/>
      <c r="JJB829" s="72"/>
      <c r="JJC829" s="72"/>
      <c r="JJD829" s="72"/>
      <c r="JJE829" s="72"/>
      <c r="JJF829" s="72"/>
      <c r="JJG829" s="72"/>
      <c r="JJH829" s="72"/>
      <c r="JJI829" s="72"/>
      <c r="JJJ829" s="72"/>
      <c r="JJK829" s="72"/>
      <c r="JJL829" s="72"/>
      <c r="JJM829" s="72"/>
      <c r="JJN829" s="72"/>
      <c r="JJO829" s="72"/>
      <c r="JJP829" s="72"/>
      <c r="JJQ829" s="72"/>
      <c r="JJR829" s="72"/>
      <c r="JJS829" s="72"/>
      <c r="JJT829" s="72"/>
      <c r="JJU829" s="72"/>
      <c r="JJV829" s="72"/>
      <c r="JJW829" s="72"/>
      <c r="JJX829" s="72"/>
      <c r="JJY829" s="72"/>
      <c r="JJZ829" s="72"/>
      <c r="JKA829" s="72"/>
      <c r="JKB829" s="72"/>
      <c r="JKC829" s="72"/>
      <c r="JKD829" s="72"/>
      <c r="JKE829" s="72"/>
      <c r="JKF829" s="72"/>
      <c r="JKG829" s="72"/>
      <c r="JKH829" s="72"/>
      <c r="JKI829" s="72"/>
      <c r="JKJ829" s="72"/>
      <c r="JKK829" s="72"/>
      <c r="JKL829" s="72"/>
      <c r="JKM829" s="72"/>
      <c r="JKN829" s="72"/>
      <c r="JKO829" s="72"/>
      <c r="JKP829" s="72"/>
      <c r="JKQ829" s="72"/>
      <c r="JKR829" s="72"/>
      <c r="JKS829" s="72"/>
      <c r="JKT829" s="72"/>
      <c r="JKU829" s="72"/>
      <c r="JKV829" s="72"/>
      <c r="JKW829" s="72"/>
      <c r="JKX829" s="72"/>
      <c r="JKY829" s="72"/>
      <c r="JKZ829" s="72"/>
      <c r="JLA829" s="72"/>
      <c r="JLB829" s="72"/>
      <c r="JLC829" s="72"/>
      <c r="JLD829" s="72"/>
      <c r="JLE829" s="72"/>
      <c r="JLF829" s="72"/>
      <c r="JLG829" s="72"/>
      <c r="JLH829" s="72"/>
      <c r="JLI829" s="72"/>
      <c r="JLJ829" s="72"/>
      <c r="JLK829" s="72"/>
      <c r="JLL829" s="72"/>
      <c r="JLM829" s="72"/>
      <c r="JLN829" s="72"/>
      <c r="JLO829" s="72"/>
      <c r="JLP829" s="72"/>
      <c r="JLQ829" s="72"/>
      <c r="JLR829" s="72"/>
      <c r="JLS829" s="72"/>
      <c r="JLT829" s="72"/>
      <c r="JLU829" s="72"/>
      <c r="JLV829" s="72"/>
      <c r="JLW829" s="72"/>
      <c r="JLX829" s="72"/>
      <c r="JLY829" s="72"/>
      <c r="JLZ829" s="72"/>
      <c r="JMA829" s="72"/>
      <c r="JMB829" s="72"/>
      <c r="JMC829" s="72"/>
      <c r="JMD829" s="72"/>
      <c r="JME829" s="72"/>
      <c r="JMF829" s="72"/>
      <c r="JMG829" s="72"/>
      <c r="JMH829" s="72"/>
      <c r="JMI829" s="72"/>
      <c r="JMJ829" s="72"/>
      <c r="JMK829" s="72"/>
      <c r="JML829" s="72"/>
      <c r="JMM829" s="72"/>
      <c r="JMN829" s="72"/>
      <c r="JMO829" s="72"/>
      <c r="JMP829" s="72"/>
      <c r="JMQ829" s="72"/>
      <c r="JMR829" s="72"/>
      <c r="JMS829" s="72"/>
      <c r="JMT829" s="72"/>
      <c r="JMU829" s="72"/>
      <c r="JMV829" s="72"/>
      <c r="JMW829" s="72"/>
      <c r="JMX829" s="72"/>
      <c r="JMY829" s="72"/>
      <c r="JMZ829" s="72"/>
      <c r="JNA829" s="72"/>
      <c r="JNB829" s="72"/>
      <c r="JNC829" s="72"/>
      <c r="JND829" s="72"/>
      <c r="JNE829" s="72"/>
      <c r="JNF829" s="72"/>
      <c r="JNG829" s="72"/>
      <c r="JNH829" s="72"/>
      <c r="JNI829" s="72"/>
      <c r="JNJ829" s="72"/>
      <c r="JNK829" s="72"/>
      <c r="JNL829" s="72"/>
      <c r="JNM829" s="72"/>
      <c r="JNN829" s="72"/>
      <c r="JNO829" s="72"/>
      <c r="JNP829" s="72"/>
      <c r="JNQ829" s="72"/>
      <c r="JNR829" s="72"/>
      <c r="JNS829" s="72"/>
      <c r="JNT829" s="72"/>
      <c r="JNU829" s="72"/>
      <c r="JNV829" s="72"/>
      <c r="JNW829" s="72"/>
      <c r="JNX829" s="72"/>
      <c r="JNY829" s="72"/>
      <c r="JNZ829" s="72"/>
      <c r="JOA829" s="72"/>
      <c r="JOB829" s="72"/>
      <c r="JOC829" s="72"/>
      <c r="JOD829" s="72"/>
      <c r="JOE829" s="72"/>
      <c r="JOF829" s="72"/>
      <c r="JOG829" s="72"/>
      <c r="JOH829" s="72"/>
      <c r="JOI829" s="72"/>
      <c r="JOJ829" s="72"/>
      <c r="JOK829" s="72"/>
      <c r="JOL829" s="72"/>
      <c r="JOM829" s="72"/>
      <c r="JON829" s="72"/>
      <c r="JOO829" s="72"/>
      <c r="JOP829" s="72"/>
      <c r="JOQ829" s="72"/>
      <c r="JOR829" s="72"/>
      <c r="JOS829" s="72"/>
      <c r="JOT829" s="72"/>
      <c r="JOU829" s="72"/>
      <c r="JOV829" s="72"/>
      <c r="JOW829" s="72"/>
      <c r="JOX829" s="72"/>
      <c r="JOY829" s="72"/>
      <c r="JOZ829" s="72"/>
      <c r="JPA829" s="72"/>
      <c r="JPB829" s="72"/>
      <c r="JPC829" s="72"/>
      <c r="JPD829" s="72"/>
      <c r="JPE829" s="72"/>
      <c r="JPF829" s="72"/>
      <c r="JPG829" s="72"/>
      <c r="JPH829" s="72"/>
      <c r="JPI829" s="72"/>
      <c r="JPJ829" s="72"/>
      <c r="JPK829" s="72"/>
      <c r="JPL829" s="72"/>
      <c r="JPM829" s="72"/>
      <c r="JPN829" s="72"/>
      <c r="JPO829" s="72"/>
      <c r="JPP829" s="72"/>
      <c r="JPQ829" s="72"/>
      <c r="JPR829" s="72"/>
      <c r="JPS829" s="72"/>
      <c r="JPT829" s="72"/>
      <c r="JPU829" s="72"/>
      <c r="JPV829" s="72"/>
      <c r="JPW829" s="72"/>
      <c r="JPX829" s="72"/>
      <c r="JPY829" s="72"/>
      <c r="JPZ829" s="72"/>
      <c r="JQA829" s="72"/>
      <c r="JQB829" s="72"/>
      <c r="JQC829" s="72"/>
      <c r="JQD829" s="72"/>
      <c r="JQE829" s="72"/>
      <c r="JQF829" s="72"/>
      <c r="JQG829" s="72"/>
      <c r="JQH829" s="72"/>
      <c r="JQI829" s="72"/>
      <c r="JQJ829" s="72"/>
      <c r="JQK829" s="72"/>
      <c r="JQL829" s="72"/>
      <c r="JQM829" s="72"/>
      <c r="JQN829" s="72"/>
      <c r="JQO829" s="72"/>
      <c r="JQP829" s="72"/>
      <c r="JQQ829" s="72"/>
      <c r="JQR829" s="72"/>
      <c r="JQS829" s="72"/>
      <c r="JQT829" s="72"/>
      <c r="JQU829" s="72"/>
      <c r="JQV829" s="72"/>
      <c r="JQW829" s="72"/>
      <c r="JQX829" s="72"/>
      <c r="JQY829" s="72"/>
      <c r="JQZ829" s="72"/>
      <c r="JRA829" s="72"/>
      <c r="JRB829" s="72"/>
      <c r="JRC829" s="72"/>
      <c r="JRD829" s="72"/>
      <c r="JRE829" s="72"/>
      <c r="JRF829" s="72"/>
      <c r="JRG829" s="72"/>
      <c r="JRH829" s="72"/>
      <c r="JRI829" s="72"/>
      <c r="JRJ829" s="72"/>
      <c r="JRK829" s="72"/>
      <c r="JRL829" s="72"/>
      <c r="JRM829" s="72"/>
      <c r="JRN829" s="72"/>
      <c r="JRO829" s="72"/>
      <c r="JRP829" s="72"/>
      <c r="JRQ829" s="72"/>
      <c r="JRR829" s="72"/>
      <c r="JRS829" s="72"/>
      <c r="JRT829" s="72"/>
      <c r="JRU829" s="72"/>
      <c r="JRV829" s="72"/>
      <c r="JRW829" s="72"/>
      <c r="JRX829" s="72"/>
      <c r="JRY829" s="72"/>
      <c r="JRZ829" s="72"/>
      <c r="JSA829" s="72"/>
      <c r="JSB829" s="72"/>
      <c r="JSC829" s="72"/>
      <c r="JSD829" s="72"/>
      <c r="JSE829" s="72"/>
      <c r="JSF829" s="72"/>
      <c r="JSG829" s="72"/>
      <c r="JSH829" s="72"/>
      <c r="JSI829" s="72"/>
      <c r="JSJ829" s="72"/>
      <c r="JSK829" s="72"/>
      <c r="JSL829" s="72"/>
      <c r="JSM829" s="72"/>
      <c r="JSN829" s="72"/>
      <c r="JSO829" s="72"/>
      <c r="JSP829" s="72"/>
      <c r="JSQ829" s="72"/>
      <c r="JSR829" s="72"/>
      <c r="JSS829" s="72"/>
      <c r="JST829" s="72"/>
      <c r="JSU829" s="72"/>
      <c r="JSV829" s="72"/>
      <c r="JSW829" s="72"/>
      <c r="JSX829" s="72"/>
      <c r="JSY829" s="72"/>
      <c r="JSZ829" s="72"/>
      <c r="JTA829" s="72"/>
      <c r="JTB829" s="72"/>
      <c r="JTC829" s="72"/>
      <c r="JTD829" s="72"/>
      <c r="JTE829" s="72"/>
      <c r="JTF829" s="72"/>
      <c r="JTG829" s="72"/>
      <c r="JTH829" s="72"/>
      <c r="JTI829" s="72"/>
      <c r="JTJ829" s="72"/>
      <c r="JTK829" s="72"/>
      <c r="JTL829" s="72"/>
      <c r="JTM829" s="72"/>
      <c r="JTN829" s="72"/>
      <c r="JTO829" s="72"/>
      <c r="JTP829" s="72"/>
      <c r="JTQ829" s="72"/>
      <c r="JTR829" s="72"/>
      <c r="JTS829" s="72"/>
      <c r="JTT829" s="72"/>
      <c r="JTU829" s="72"/>
      <c r="JTV829" s="72"/>
      <c r="JTW829" s="72"/>
      <c r="JTX829" s="72"/>
      <c r="JTY829" s="72"/>
      <c r="JTZ829" s="72"/>
      <c r="JUA829" s="72"/>
      <c r="JUB829" s="72"/>
      <c r="JUC829" s="72"/>
      <c r="JUD829" s="72"/>
      <c r="JUE829" s="72"/>
      <c r="JUF829" s="72"/>
      <c r="JUG829" s="72"/>
      <c r="JUH829" s="72"/>
      <c r="JUI829" s="72"/>
      <c r="JUJ829" s="72"/>
      <c r="JUK829" s="72"/>
      <c r="JUL829" s="72"/>
      <c r="JUM829" s="72"/>
      <c r="JUN829" s="72"/>
      <c r="JUO829" s="72"/>
      <c r="JUP829" s="72"/>
      <c r="JUQ829" s="72"/>
      <c r="JUR829" s="72"/>
      <c r="JUS829" s="72"/>
      <c r="JUT829" s="72"/>
      <c r="JUU829" s="72"/>
      <c r="JUV829" s="72"/>
      <c r="JUW829" s="72"/>
      <c r="JUX829" s="72"/>
      <c r="JUY829" s="72"/>
      <c r="JUZ829" s="72"/>
      <c r="JVA829" s="72"/>
      <c r="JVB829" s="72"/>
      <c r="JVC829" s="72"/>
      <c r="JVD829" s="72"/>
      <c r="JVE829" s="72"/>
      <c r="JVF829" s="72"/>
      <c r="JVG829" s="72"/>
      <c r="JVH829" s="72"/>
      <c r="JVI829" s="72"/>
      <c r="JVJ829" s="72"/>
      <c r="JVK829" s="72"/>
      <c r="JVL829" s="72"/>
      <c r="JVM829" s="72"/>
      <c r="JVN829" s="72"/>
      <c r="JVO829" s="72"/>
      <c r="JVP829" s="72"/>
      <c r="JVQ829" s="72"/>
      <c r="JVR829" s="72"/>
      <c r="JVS829" s="72"/>
      <c r="JVT829" s="72"/>
      <c r="JVU829" s="72"/>
      <c r="JVV829" s="72"/>
      <c r="JVW829" s="72"/>
      <c r="JVX829" s="72"/>
      <c r="JVY829" s="72"/>
      <c r="JVZ829" s="72"/>
      <c r="JWA829" s="72"/>
      <c r="JWB829" s="72"/>
      <c r="JWC829" s="72"/>
      <c r="JWD829" s="72"/>
      <c r="JWE829" s="72"/>
      <c r="JWF829" s="72"/>
      <c r="JWG829" s="72"/>
      <c r="JWH829" s="72"/>
      <c r="JWI829" s="72"/>
      <c r="JWJ829" s="72"/>
      <c r="JWK829" s="72"/>
      <c r="JWL829" s="72"/>
      <c r="JWM829" s="72"/>
      <c r="JWN829" s="72"/>
      <c r="JWO829" s="72"/>
      <c r="JWP829" s="72"/>
      <c r="JWQ829" s="72"/>
      <c r="JWR829" s="72"/>
      <c r="JWS829" s="72"/>
      <c r="JWT829" s="72"/>
      <c r="JWU829" s="72"/>
      <c r="JWV829" s="72"/>
      <c r="JWW829" s="72"/>
      <c r="JWX829" s="72"/>
      <c r="JWY829" s="72"/>
      <c r="JWZ829" s="72"/>
      <c r="JXA829" s="72"/>
      <c r="JXB829" s="72"/>
      <c r="JXC829" s="72"/>
      <c r="JXD829" s="72"/>
      <c r="JXE829" s="72"/>
      <c r="JXF829" s="72"/>
      <c r="JXG829" s="72"/>
      <c r="JXH829" s="72"/>
      <c r="JXI829" s="72"/>
      <c r="JXJ829" s="72"/>
      <c r="JXK829" s="72"/>
      <c r="JXL829" s="72"/>
      <c r="JXM829" s="72"/>
      <c r="JXN829" s="72"/>
      <c r="JXO829" s="72"/>
      <c r="JXP829" s="72"/>
      <c r="JXQ829" s="72"/>
      <c r="JXR829" s="72"/>
      <c r="JXS829" s="72"/>
      <c r="JXT829" s="72"/>
      <c r="JXU829" s="72"/>
      <c r="JXV829" s="72"/>
      <c r="JXW829" s="72"/>
      <c r="JXX829" s="72"/>
      <c r="JXY829" s="72"/>
      <c r="JXZ829" s="72"/>
      <c r="JYA829" s="72"/>
      <c r="JYB829" s="72"/>
      <c r="JYC829" s="72"/>
      <c r="JYD829" s="72"/>
      <c r="JYE829" s="72"/>
      <c r="JYF829" s="72"/>
      <c r="JYG829" s="72"/>
      <c r="JYH829" s="72"/>
      <c r="JYI829" s="72"/>
      <c r="JYJ829" s="72"/>
      <c r="JYK829" s="72"/>
      <c r="JYL829" s="72"/>
      <c r="JYM829" s="72"/>
      <c r="JYN829" s="72"/>
      <c r="JYO829" s="72"/>
      <c r="JYP829" s="72"/>
      <c r="JYQ829" s="72"/>
      <c r="JYR829" s="72"/>
      <c r="JYS829" s="72"/>
      <c r="JYT829" s="72"/>
      <c r="JYU829" s="72"/>
      <c r="JYV829" s="72"/>
      <c r="JYW829" s="72"/>
      <c r="JYX829" s="72"/>
      <c r="JYY829" s="72"/>
      <c r="JYZ829" s="72"/>
      <c r="JZA829" s="72"/>
      <c r="JZB829" s="72"/>
      <c r="JZC829" s="72"/>
      <c r="JZD829" s="72"/>
      <c r="JZE829" s="72"/>
      <c r="JZF829" s="72"/>
      <c r="JZG829" s="72"/>
      <c r="JZH829" s="72"/>
      <c r="JZI829" s="72"/>
      <c r="JZJ829" s="72"/>
      <c r="JZK829" s="72"/>
      <c r="JZL829" s="72"/>
      <c r="JZM829" s="72"/>
      <c r="JZN829" s="72"/>
      <c r="JZO829" s="72"/>
      <c r="JZP829" s="72"/>
      <c r="JZQ829" s="72"/>
      <c r="JZR829" s="72"/>
      <c r="JZS829" s="72"/>
      <c r="JZT829" s="72"/>
      <c r="JZU829" s="72"/>
      <c r="JZV829" s="72"/>
      <c r="JZW829" s="72"/>
      <c r="JZX829" s="72"/>
      <c r="JZY829" s="72"/>
      <c r="JZZ829" s="72"/>
      <c r="KAA829" s="72"/>
      <c r="KAB829" s="72"/>
      <c r="KAC829" s="72"/>
      <c r="KAD829" s="72"/>
      <c r="KAE829" s="72"/>
      <c r="KAF829" s="72"/>
      <c r="KAG829" s="72"/>
      <c r="KAH829" s="72"/>
      <c r="KAI829" s="72"/>
      <c r="KAJ829" s="72"/>
      <c r="KAK829" s="72"/>
      <c r="KAL829" s="72"/>
      <c r="KAM829" s="72"/>
      <c r="KAN829" s="72"/>
      <c r="KAO829" s="72"/>
      <c r="KAP829" s="72"/>
      <c r="KAQ829" s="72"/>
      <c r="KAR829" s="72"/>
      <c r="KAS829" s="72"/>
      <c r="KAT829" s="72"/>
      <c r="KAU829" s="72"/>
      <c r="KAV829" s="72"/>
      <c r="KAW829" s="72"/>
      <c r="KAX829" s="72"/>
      <c r="KAY829" s="72"/>
      <c r="KAZ829" s="72"/>
      <c r="KBA829" s="72"/>
      <c r="KBB829" s="72"/>
      <c r="KBC829" s="72"/>
      <c r="KBD829" s="72"/>
      <c r="KBE829" s="72"/>
      <c r="KBF829" s="72"/>
      <c r="KBG829" s="72"/>
      <c r="KBH829" s="72"/>
      <c r="KBI829" s="72"/>
      <c r="KBJ829" s="72"/>
      <c r="KBK829" s="72"/>
      <c r="KBL829" s="72"/>
      <c r="KBM829" s="72"/>
      <c r="KBN829" s="72"/>
      <c r="KBO829" s="72"/>
      <c r="KBP829" s="72"/>
      <c r="KBQ829" s="72"/>
      <c r="KBR829" s="72"/>
      <c r="KBS829" s="72"/>
      <c r="KBT829" s="72"/>
      <c r="KBU829" s="72"/>
      <c r="KBV829" s="72"/>
      <c r="KBW829" s="72"/>
      <c r="KBX829" s="72"/>
      <c r="KBY829" s="72"/>
      <c r="KBZ829" s="72"/>
      <c r="KCA829" s="72"/>
      <c r="KCB829" s="72"/>
      <c r="KCC829" s="72"/>
      <c r="KCD829" s="72"/>
      <c r="KCE829" s="72"/>
      <c r="KCF829" s="72"/>
      <c r="KCG829" s="72"/>
      <c r="KCH829" s="72"/>
      <c r="KCI829" s="72"/>
      <c r="KCJ829" s="72"/>
      <c r="KCK829" s="72"/>
      <c r="KCL829" s="72"/>
      <c r="KCM829" s="72"/>
      <c r="KCN829" s="72"/>
      <c r="KCO829" s="72"/>
      <c r="KCP829" s="72"/>
      <c r="KCQ829" s="72"/>
      <c r="KCR829" s="72"/>
      <c r="KCS829" s="72"/>
      <c r="KCT829" s="72"/>
      <c r="KCU829" s="72"/>
      <c r="KCV829" s="72"/>
      <c r="KCW829" s="72"/>
      <c r="KCX829" s="72"/>
      <c r="KCY829" s="72"/>
      <c r="KCZ829" s="72"/>
      <c r="KDA829" s="72"/>
      <c r="KDB829" s="72"/>
      <c r="KDC829" s="72"/>
      <c r="KDD829" s="72"/>
      <c r="KDE829" s="72"/>
      <c r="KDF829" s="72"/>
      <c r="KDG829" s="72"/>
      <c r="KDH829" s="72"/>
      <c r="KDI829" s="72"/>
      <c r="KDJ829" s="72"/>
      <c r="KDK829" s="72"/>
      <c r="KDL829" s="72"/>
      <c r="KDM829" s="72"/>
      <c r="KDN829" s="72"/>
      <c r="KDO829" s="72"/>
      <c r="KDP829" s="72"/>
      <c r="KDQ829" s="72"/>
      <c r="KDR829" s="72"/>
      <c r="KDS829" s="72"/>
      <c r="KDT829" s="72"/>
      <c r="KDU829" s="72"/>
      <c r="KDV829" s="72"/>
      <c r="KDW829" s="72"/>
      <c r="KDX829" s="72"/>
      <c r="KDY829" s="72"/>
      <c r="KDZ829" s="72"/>
      <c r="KEA829" s="72"/>
      <c r="KEB829" s="72"/>
      <c r="KEC829" s="72"/>
      <c r="KED829" s="72"/>
      <c r="KEE829" s="72"/>
      <c r="KEF829" s="72"/>
      <c r="KEG829" s="72"/>
      <c r="KEH829" s="72"/>
      <c r="KEI829" s="72"/>
      <c r="KEJ829" s="72"/>
      <c r="KEK829" s="72"/>
      <c r="KEL829" s="72"/>
      <c r="KEM829" s="72"/>
      <c r="KEN829" s="72"/>
      <c r="KEO829" s="72"/>
      <c r="KEP829" s="72"/>
      <c r="KEQ829" s="72"/>
      <c r="KER829" s="72"/>
      <c r="KES829" s="72"/>
      <c r="KET829" s="72"/>
      <c r="KEU829" s="72"/>
      <c r="KEV829" s="72"/>
      <c r="KEW829" s="72"/>
      <c r="KEX829" s="72"/>
      <c r="KEY829" s="72"/>
      <c r="KEZ829" s="72"/>
      <c r="KFA829" s="72"/>
      <c r="KFB829" s="72"/>
      <c r="KFC829" s="72"/>
      <c r="KFD829" s="72"/>
      <c r="KFE829" s="72"/>
      <c r="KFF829" s="72"/>
      <c r="KFG829" s="72"/>
      <c r="KFH829" s="72"/>
      <c r="KFI829" s="72"/>
      <c r="KFJ829" s="72"/>
      <c r="KFK829" s="72"/>
      <c r="KFL829" s="72"/>
      <c r="KFM829" s="72"/>
      <c r="KFN829" s="72"/>
      <c r="KFO829" s="72"/>
      <c r="KFP829" s="72"/>
      <c r="KFQ829" s="72"/>
      <c r="KFR829" s="72"/>
      <c r="KFS829" s="72"/>
      <c r="KFT829" s="72"/>
      <c r="KFU829" s="72"/>
      <c r="KFV829" s="72"/>
      <c r="KFW829" s="72"/>
      <c r="KFX829" s="72"/>
      <c r="KFY829" s="72"/>
      <c r="KFZ829" s="72"/>
      <c r="KGA829" s="72"/>
      <c r="KGB829" s="72"/>
      <c r="KGC829" s="72"/>
      <c r="KGD829" s="72"/>
      <c r="KGE829" s="72"/>
      <c r="KGF829" s="72"/>
      <c r="KGG829" s="72"/>
      <c r="KGH829" s="72"/>
      <c r="KGI829" s="72"/>
      <c r="KGJ829" s="72"/>
      <c r="KGK829" s="72"/>
      <c r="KGL829" s="72"/>
      <c r="KGM829" s="72"/>
      <c r="KGN829" s="72"/>
      <c r="KGO829" s="72"/>
      <c r="KGP829" s="72"/>
      <c r="KGQ829" s="72"/>
      <c r="KGR829" s="72"/>
      <c r="KGS829" s="72"/>
      <c r="KGT829" s="72"/>
      <c r="KGU829" s="72"/>
      <c r="KGV829" s="72"/>
      <c r="KGW829" s="72"/>
      <c r="KGX829" s="72"/>
      <c r="KGY829" s="72"/>
      <c r="KGZ829" s="72"/>
      <c r="KHA829" s="72"/>
      <c r="KHB829" s="72"/>
      <c r="KHC829" s="72"/>
      <c r="KHD829" s="72"/>
      <c r="KHE829" s="72"/>
      <c r="KHF829" s="72"/>
      <c r="KHG829" s="72"/>
      <c r="KHH829" s="72"/>
      <c r="KHI829" s="72"/>
      <c r="KHJ829" s="72"/>
      <c r="KHK829" s="72"/>
      <c r="KHL829" s="72"/>
      <c r="KHM829" s="72"/>
      <c r="KHN829" s="72"/>
      <c r="KHO829" s="72"/>
      <c r="KHP829" s="72"/>
      <c r="KHQ829" s="72"/>
      <c r="KHR829" s="72"/>
      <c r="KHS829" s="72"/>
      <c r="KHT829" s="72"/>
      <c r="KHU829" s="72"/>
      <c r="KHV829" s="72"/>
      <c r="KHW829" s="72"/>
      <c r="KHX829" s="72"/>
      <c r="KHY829" s="72"/>
      <c r="KHZ829" s="72"/>
      <c r="KIA829" s="72"/>
      <c r="KIB829" s="72"/>
      <c r="KIC829" s="72"/>
      <c r="KID829" s="72"/>
      <c r="KIE829" s="72"/>
      <c r="KIF829" s="72"/>
      <c r="KIG829" s="72"/>
      <c r="KIH829" s="72"/>
      <c r="KII829" s="72"/>
      <c r="KIJ829" s="72"/>
      <c r="KIK829" s="72"/>
      <c r="KIL829" s="72"/>
      <c r="KIM829" s="72"/>
      <c r="KIN829" s="72"/>
      <c r="KIO829" s="72"/>
      <c r="KIP829" s="72"/>
      <c r="KIQ829" s="72"/>
      <c r="KIR829" s="72"/>
      <c r="KIS829" s="72"/>
      <c r="KIT829" s="72"/>
      <c r="KIU829" s="72"/>
      <c r="KIV829" s="72"/>
      <c r="KIW829" s="72"/>
      <c r="KIX829" s="72"/>
      <c r="KIY829" s="72"/>
      <c r="KIZ829" s="72"/>
      <c r="KJA829" s="72"/>
      <c r="KJB829" s="72"/>
      <c r="KJC829" s="72"/>
      <c r="KJD829" s="72"/>
      <c r="KJE829" s="72"/>
      <c r="KJF829" s="72"/>
      <c r="KJG829" s="72"/>
      <c r="KJH829" s="72"/>
      <c r="KJI829" s="72"/>
      <c r="KJJ829" s="72"/>
      <c r="KJK829" s="72"/>
      <c r="KJL829" s="72"/>
      <c r="KJM829" s="72"/>
      <c r="KJN829" s="72"/>
      <c r="KJO829" s="72"/>
      <c r="KJP829" s="72"/>
      <c r="KJQ829" s="72"/>
      <c r="KJR829" s="72"/>
      <c r="KJS829" s="72"/>
      <c r="KJT829" s="72"/>
      <c r="KJU829" s="72"/>
      <c r="KJV829" s="72"/>
      <c r="KJW829" s="72"/>
      <c r="KJX829" s="72"/>
      <c r="KJY829" s="72"/>
      <c r="KJZ829" s="72"/>
      <c r="KKA829" s="72"/>
      <c r="KKB829" s="72"/>
      <c r="KKC829" s="72"/>
      <c r="KKD829" s="72"/>
      <c r="KKE829" s="72"/>
      <c r="KKF829" s="72"/>
      <c r="KKG829" s="72"/>
      <c r="KKH829" s="72"/>
      <c r="KKI829" s="72"/>
      <c r="KKJ829" s="72"/>
      <c r="KKK829" s="72"/>
      <c r="KKL829" s="72"/>
      <c r="KKM829" s="72"/>
      <c r="KKN829" s="72"/>
      <c r="KKO829" s="72"/>
      <c r="KKP829" s="72"/>
      <c r="KKQ829" s="72"/>
      <c r="KKR829" s="72"/>
      <c r="KKS829" s="72"/>
      <c r="KKT829" s="72"/>
      <c r="KKU829" s="72"/>
      <c r="KKV829" s="72"/>
      <c r="KKW829" s="72"/>
      <c r="KKX829" s="72"/>
      <c r="KKY829" s="72"/>
      <c r="KKZ829" s="72"/>
      <c r="KLA829" s="72"/>
      <c r="KLB829" s="72"/>
      <c r="KLC829" s="72"/>
      <c r="KLD829" s="72"/>
      <c r="KLE829" s="72"/>
      <c r="KLF829" s="72"/>
      <c r="KLG829" s="72"/>
      <c r="KLH829" s="72"/>
      <c r="KLI829" s="72"/>
      <c r="KLJ829" s="72"/>
      <c r="KLK829" s="72"/>
      <c r="KLL829" s="72"/>
      <c r="KLM829" s="72"/>
      <c r="KLN829" s="72"/>
      <c r="KLO829" s="72"/>
      <c r="KLP829" s="72"/>
      <c r="KLQ829" s="72"/>
      <c r="KLR829" s="72"/>
      <c r="KLS829" s="72"/>
      <c r="KLT829" s="72"/>
      <c r="KLU829" s="72"/>
      <c r="KLV829" s="72"/>
      <c r="KLW829" s="72"/>
      <c r="KLX829" s="72"/>
      <c r="KLY829" s="72"/>
      <c r="KLZ829" s="72"/>
      <c r="KMA829" s="72"/>
      <c r="KMB829" s="72"/>
      <c r="KMC829" s="72"/>
      <c r="KMD829" s="72"/>
      <c r="KME829" s="72"/>
      <c r="KMF829" s="72"/>
      <c r="KMG829" s="72"/>
      <c r="KMH829" s="72"/>
      <c r="KMI829" s="72"/>
      <c r="KMJ829" s="72"/>
      <c r="KMK829" s="72"/>
      <c r="KML829" s="72"/>
      <c r="KMM829" s="72"/>
      <c r="KMN829" s="72"/>
      <c r="KMO829" s="72"/>
      <c r="KMP829" s="72"/>
      <c r="KMQ829" s="72"/>
      <c r="KMR829" s="72"/>
      <c r="KMS829" s="72"/>
      <c r="KMT829" s="72"/>
      <c r="KMU829" s="72"/>
      <c r="KMV829" s="72"/>
      <c r="KMW829" s="72"/>
      <c r="KMX829" s="72"/>
      <c r="KMY829" s="72"/>
      <c r="KMZ829" s="72"/>
      <c r="KNA829" s="72"/>
      <c r="KNB829" s="72"/>
      <c r="KNC829" s="72"/>
      <c r="KND829" s="72"/>
      <c r="KNE829" s="72"/>
      <c r="KNF829" s="72"/>
      <c r="KNG829" s="72"/>
      <c r="KNH829" s="72"/>
      <c r="KNI829" s="72"/>
      <c r="KNJ829" s="72"/>
      <c r="KNK829" s="72"/>
      <c r="KNL829" s="72"/>
      <c r="KNM829" s="72"/>
      <c r="KNN829" s="72"/>
      <c r="KNO829" s="72"/>
      <c r="KNP829" s="72"/>
      <c r="KNQ829" s="72"/>
      <c r="KNR829" s="72"/>
      <c r="KNS829" s="72"/>
      <c r="KNT829" s="72"/>
      <c r="KNU829" s="72"/>
      <c r="KNV829" s="72"/>
      <c r="KNW829" s="72"/>
      <c r="KNX829" s="72"/>
      <c r="KNY829" s="72"/>
      <c r="KNZ829" s="72"/>
      <c r="KOA829" s="72"/>
      <c r="KOB829" s="72"/>
      <c r="KOC829" s="72"/>
      <c r="KOD829" s="72"/>
      <c r="KOE829" s="72"/>
      <c r="KOF829" s="72"/>
      <c r="KOG829" s="72"/>
      <c r="KOH829" s="72"/>
      <c r="KOI829" s="72"/>
      <c r="KOJ829" s="72"/>
      <c r="KOK829" s="72"/>
      <c r="KOL829" s="72"/>
      <c r="KOM829" s="72"/>
      <c r="KON829" s="72"/>
      <c r="KOO829" s="72"/>
      <c r="KOP829" s="72"/>
      <c r="KOQ829" s="72"/>
      <c r="KOR829" s="72"/>
      <c r="KOS829" s="72"/>
      <c r="KOT829" s="72"/>
      <c r="KOU829" s="72"/>
      <c r="KOV829" s="72"/>
      <c r="KOW829" s="72"/>
      <c r="KOX829" s="72"/>
      <c r="KOY829" s="72"/>
      <c r="KOZ829" s="72"/>
      <c r="KPA829" s="72"/>
      <c r="KPB829" s="72"/>
      <c r="KPC829" s="72"/>
      <c r="KPD829" s="72"/>
      <c r="KPE829" s="72"/>
      <c r="KPF829" s="72"/>
      <c r="KPG829" s="72"/>
      <c r="KPH829" s="72"/>
      <c r="KPI829" s="72"/>
      <c r="KPJ829" s="72"/>
      <c r="KPK829" s="72"/>
      <c r="KPL829" s="72"/>
      <c r="KPM829" s="72"/>
      <c r="KPN829" s="72"/>
      <c r="KPO829" s="72"/>
      <c r="KPP829" s="72"/>
      <c r="KPQ829" s="72"/>
      <c r="KPR829" s="72"/>
      <c r="KPS829" s="72"/>
      <c r="KPT829" s="72"/>
      <c r="KPU829" s="72"/>
      <c r="KPV829" s="72"/>
      <c r="KPW829" s="72"/>
      <c r="KPX829" s="72"/>
      <c r="KPY829" s="72"/>
      <c r="KPZ829" s="72"/>
      <c r="KQA829" s="72"/>
      <c r="KQB829" s="72"/>
      <c r="KQC829" s="72"/>
      <c r="KQD829" s="72"/>
      <c r="KQE829" s="72"/>
      <c r="KQF829" s="72"/>
      <c r="KQG829" s="72"/>
      <c r="KQH829" s="72"/>
      <c r="KQI829" s="72"/>
      <c r="KQJ829" s="72"/>
      <c r="KQK829" s="72"/>
      <c r="KQL829" s="72"/>
      <c r="KQM829" s="72"/>
      <c r="KQN829" s="72"/>
      <c r="KQO829" s="72"/>
      <c r="KQP829" s="72"/>
      <c r="KQQ829" s="72"/>
      <c r="KQR829" s="72"/>
      <c r="KQS829" s="72"/>
      <c r="KQT829" s="72"/>
      <c r="KQU829" s="72"/>
      <c r="KQV829" s="72"/>
      <c r="KQW829" s="72"/>
      <c r="KQX829" s="72"/>
      <c r="KQY829" s="72"/>
      <c r="KQZ829" s="72"/>
      <c r="KRA829" s="72"/>
      <c r="KRB829" s="72"/>
      <c r="KRC829" s="72"/>
      <c r="KRD829" s="72"/>
      <c r="KRE829" s="72"/>
      <c r="KRF829" s="72"/>
      <c r="KRG829" s="72"/>
      <c r="KRH829" s="72"/>
      <c r="KRI829" s="72"/>
      <c r="KRJ829" s="72"/>
      <c r="KRK829" s="72"/>
      <c r="KRL829" s="72"/>
      <c r="KRM829" s="72"/>
      <c r="KRN829" s="72"/>
      <c r="KRO829" s="72"/>
      <c r="KRP829" s="72"/>
      <c r="KRQ829" s="72"/>
      <c r="KRR829" s="72"/>
      <c r="KRS829" s="72"/>
      <c r="KRT829" s="72"/>
      <c r="KRU829" s="72"/>
      <c r="KRV829" s="72"/>
      <c r="KRW829" s="72"/>
      <c r="KRX829" s="72"/>
      <c r="KRY829" s="72"/>
      <c r="KRZ829" s="72"/>
      <c r="KSA829" s="72"/>
      <c r="KSB829" s="72"/>
      <c r="KSC829" s="72"/>
      <c r="KSD829" s="72"/>
      <c r="KSE829" s="72"/>
      <c r="KSF829" s="72"/>
      <c r="KSG829" s="72"/>
      <c r="KSH829" s="72"/>
      <c r="KSI829" s="72"/>
      <c r="KSJ829" s="72"/>
      <c r="KSK829" s="72"/>
      <c r="KSL829" s="72"/>
      <c r="KSM829" s="72"/>
      <c r="KSN829" s="72"/>
      <c r="KSO829" s="72"/>
      <c r="KSP829" s="72"/>
      <c r="KSQ829" s="72"/>
      <c r="KSR829" s="72"/>
      <c r="KSS829" s="72"/>
      <c r="KST829" s="72"/>
      <c r="KSU829" s="72"/>
      <c r="KSV829" s="72"/>
      <c r="KSW829" s="72"/>
      <c r="KSX829" s="72"/>
      <c r="KSY829" s="72"/>
      <c r="KSZ829" s="72"/>
      <c r="KTA829" s="72"/>
      <c r="KTB829" s="72"/>
      <c r="KTC829" s="72"/>
      <c r="KTD829" s="72"/>
      <c r="KTE829" s="72"/>
      <c r="KTF829" s="72"/>
      <c r="KTG829" s="72"/>
      <c r="KTH829" s="72"/>
      <c r="KTI829" s="72"/>
      <c r="KTJ829" s="72"/>
      <c r="KTK829" s="72"/>
      <c r="KTL829" s="72"/>
      <c r="KTM829" s="72"/>
      <c r="KTN829" s="72"/>
      <c r="KTO829" s="72"/>
      <c r="KTP829" s="72"/>
      <c r="KTQ829" s="72"/>
      <c r="KTR829" s="72"/>
      <c r="KTS829" s="72"/>
      <c r="KTT829" s="72"/>
      <c r="KTU829" s="72"/>
      <c r="KTV829" s="72"/>
      <c r="KTW829" s="72"/>
      <c r="KTX829" s="72"/>
      <c r="KTY829" s="72"/>
      <c r="KTZ829" s="72"/>
      <c r="KUA829" s="72"/>
      <c r="KUB829" s="72"/>
      <c r="KUC829" s="72"/>
      <c r="KUD829" s="72"/>
      <c r="KUE829" s="72"/>
      <c r="KUF829" s="72"/>
      <c r="KUG829" s="72"/>
      <c r="KUH829" s="72"/>
      <c r="KUI829" s="72"/>
      <c r="KUJ829" s="72"/>
      <c r="KUK829" s="72"/>
      <c r="KUL829" s="72"/>
      <c r="KUM829" s="72"/>
      <c r="KUN829" s="72"/>
      <c r="KUO829" s="72"/>
      <c r="KUP829" s="72"/>
      <c r="KUQ829" s="72"/>
      <c r="KUR829" s="72"/>
      <c r="KUS829" s="72"/>
      <c r="KUT829" s="72"/>
      <c r="KUU829" s="72"/>
      <c r="KUV829" s="72"/>
      <c r="KUW829" s="72"/>
      <c r="KUX829" s="72"/>
      <c r="KUY829" s="72"/>
      <c r="KUZ829" s="72"/>
      <c r="KVA829" s="72"/>
      <c r="KVB829" s="72"/>
      <c r="KVC829" s="72"/>
      <c r="KVD829" s="72"/>
      <c r="KVE829" s="72"/>
      <c r="KVF829" s="72"/>
      <c r="KVG829" s="72"/>
      <c r="KVH829" s="72"/>
      <c r="KVI829" s="72"/>
      <c r="KVJ829" s="72"/>
      <c r="KVK829" s="72"/>
      <c r="KVL829" s="72"/>
      <c r="KVM829" s="72"/>
      <c r="KVN829" s="72"/>
      <c r="KVO829" s="72"/>
      <c r="KVP829" s="72"/>
      <c r="KVQ829" s="72"/>
      <c r="KVR829" s="72"/>
      <c r="KVS829" s="72"/>
      <c r="KVT829" s="72"/>
      <c r="KVU829" s="72"/>
      <c r="KVV829" s="72"/>
      <c r="KVW829" s="72"/>
      <c r="KVX829" s="72"/>
      <c r="KVY829" s="72"/>
      <c r="KVZ829" s="72"/>
      <c r="KWA829" s="72"/>
      <c r="KWB829" s="72"/>
      <c r="KWC829" s="72"/>
      <c r="KWD829" s="72"/>
      <c r="KWE829" s="72"/>
      <c r="KWF829" s="72"/>
      <c r="KWG829" s="72"/>
      <c r="KWH829" s="72"/>
      <c r="KWI829" s="72"/>
      <c r="KWJ829" s="72"/>
      <c r="KWK829" s="72"/>
      <c r="KWL829" s="72"/>
      <c r="KWM829" s="72"/>
      <c r="KWN829" s="72"/>
      <c r="KWO829" s="72"/>
      <c r="KWP829" s="72"/>
      <c r="KWQ829" s="72"/>
      <c r="KWR829" s="72"/>
      <c r="KWS829" s="72"/>
      <c r="KWT829" s="72"/>
      <c r="KWU829" s="72"/>
      <c r="KWV829" s="72"/>
      <c r="KWW829" s="72"/>
      <c r="KWX829" s="72"/>
      <c r="KWY829" s="72"/>
      <c r="KWZ829" s="72"/>
      <c r="KXA829" s="72"/>
      <c r="KXB829" s="72"/>
      <c r="KXC829" s="72"/>
      <c r="KXD829" s="72"/>
      <c r="KXE829" s="72"/>
      <c r="KXF829" s="72"/>
      <c r="KXG829" s="72"/>
      <c r="KXH829" s="72"/>
      <c r="KXI829" s="72"/>
      <c r="KXJ829" s="72"/>
      <c r="KXK829" s="72"/>
      <c r="KXL829" s="72"/>
      <c r="KXM829" s="72"/>
      <c r="KXN829" s="72"/>
      <c r="KXO829" s="72"/>
      <c r="KXP829" s="72"/>
      <c r="KXQ829" s="72"/>
      <c r="KXR829" s="72"/>
      <c r="KXS829" s="72"/>
      <c r="KXT829" s="72"/>
      <c r="KXU829" s="72"/>
      <c r="KXV829" s="72"/>
      <c r="KXW829" s="72"/>
      <c r="KXX829" s="72"/>
      <c r="KXY829" s="72"/>
      <c r="KXZ829" s="72"/>
      <c r="KYA829" s="72"/>
      <c r="KYB829" s="72"/>
      <c r="KYC829" s="72"/>
      <c r="KYD829" s="72"/>
      <c r="KYE829" s="72"/>
      <c r="KYF829" s="72"/>
      <c r="KYG829" s="72"/>
      <c r="KYH829" s="72"/>
      <c r="KYI829" s="72"/>
      <c r="KYJ829" s="72"/>
      <c r="KYK829" s="72"/>
      <c r="KYL829" s="72"/>
      <c r="KYM829" s="72"/>
      <c r="KYN829" s="72"/>
      <c r="KYO829" s="72"/>
      <c r="KYP829" s="72"/>
      <c r="KYQ829" s="72"/>
      <c r="KYR829" s="72"/>
      <c r="KYS829" s="72"/>
      <c r="KYT829" s="72"/>
      <c r="KYU829" s="72"/>
      <c r="KYV829" s="72"/>
      <c r="KYW829" s="72"/>
      <c r="KYX829" s="72"/>
      <c r="KYY829" s="72"/>
      <c r="KYZ829" s="72"/>
      <c r="KZA829" s="72"/>
      <c r="KZB829" s="72"/>
      <c r="KZC829" s="72"/>
      <c r="KZD829" s="72"/>
      <c r="KZE829" s="72"/>
      <c r="KZF829" s="72"/>
      <c r="KZG829" s="72"/>
      <c r="KZH829" s="72"/>
      <c r="KZI829" s="72"/>
      <c r="KZJ829" s="72"/>
      <c r="KZK829" s="72"/>
      <c r="KZL829" s="72"/>
      <c r="KZM829" s="72"/>
      <c r="KZN829" s="72"/>
      <c r="KZO829" s="72"/>
      <c r="KZP829" s="72"/>
      <c r="KZQ829" s="72"/>
      <c r="KZR829" s="72"/>
      <c r="KZS829" s="72"/>
      <c r="KZT829" s="72"/>
      <c r="KZU829" s="72"/>
      <c r="KZV829" s="72"/>
      <c r="KZW829" s="72"/>
      <c r="KZX829" s="72"/>
      <c r="KZY829" s="72"/>
      <c r="KZZ829" s="72"/>
      <c r="LAA829" s="72"/>
      <c r="LAB829" s="72"/>
      <c r="LAC829" s="72"/>
      <c r="LAD829" s="72"/>
      <c r="LAE829" s="72"/>
      <c r="LAF829" s="72"/>
      <c r="LAG829" s="72"/>
      <c r="LAH829" s="72"/>
      <c r="LAI829" s="72"/>
      <c r="LAJ829" s="72"/>
      <c r="LAK829" s="72"/>
      <c r="LAL829" s="72"/>
      <c r="LAM829" s="72"/>
      <c r="LAN829" s="72"/>
      <c r="LAO829" s="72"/>
      <c r="LAP829" s="72"/>
      <c r="LAQ829" s="72"/>
      <c r="LAR829" s="72"/>
      <c r="LAS829" s="72"/>
      <c r="LAT829" s="72"/>
      <c r="LAU829" s="72"/>
      <c r="LAV829" s="72"/>
      <c r="LAW829" s="72"/>
      <c r="LAX829" s="72"/>
      <c r="LAY829" s="72"/>
      <c r="LAZ829" s="72"/>
      <c r="LBA829" s="72"/>
      <c r="LBB829" s="72"/>
      <c r="LBC829" s="72"/>
      <c r="LBD829" s="72"/>
      <c r="LBE829" s="72"/>
      <c r="LBF829" s="72"/>
      <c r="LBG829" s="72"/>
      <c r="LBH829" s="72"/>
      <c r="LBI829" s="72"/>
      <c r="LBJ829" s="72"/>
      <c r="LBK829" s="72"/>
      <c r="LBL829" s="72"/>
      <c r="LBM829" s="72"/>
      <c r="LBN829" s="72"/>
      <c r="LBO829" s="72"/>
      <c r="LBP829" s="72"/>
      <c r="LBQ829" s="72"/>
      <c r="LBR829" s="72"/>
      <c r="LBS829" s="72"/>
      <c r="LBT829" s="72"/>
      <c r="LBU829" s="72"/>
      <c r="LBV829" s="72"/>
      <c r="LBW829" s="72"/>
      <c r="LBX829" s="72"/>
      <c r="LBY829" s="72"/>
      <c r="LBZ829" s="72"/>
      <c r="LCA829" s="72"/>
      <c r="LCB829" s="72"/>
      <c r="LCC829" s="72"/>
      <c r="LCD829" s="72"/>
      <c r="LCE829" s="72"/>
      <c r="LCF829" s="72"/>
      <c r="LCG829" s="72"/>
      <c r="LCH829" s="72"/>
      <c r="LCI829" s="72"/>
      <c r="LCJ829" s="72"/>
      <c r="LCK829" s="72"/>
      <c r="LCL829" s="72"/>
      <c r="LCM829" s="72"/>
      <c r="LCN829" s="72"/>
      <c r="LCO829" s="72"/>
      <c r="LCP829" s="72"/>
      <c r="LCQ829" s="72"/>
      <c r="LCR829" s="72"/>
      <c r="LCS829" s="72"/>
      <c r="LCT829" s="72"/>
      <c r="LCU829" s="72"/>
      <c r="LCV829" s="72"/>
      <c r="LCW829" s="72"/>
      <c r="LCX829" s="72"/>
      <c r="LCY829" s="72"/>
      <c r="LCZ829" s="72"/>
      <c r="LDA829" s="72"/>
      <c r="LDB829" s="72"/>
      <c r="LDC829" s="72"/>
      <c r="LDD829" s="72"/>
      <c r="LDE829" s="72"/>
      <c r="LDF829" s="72"/>
      <c r="LDG829" s="72"/>
      <c r="LDH829" s="72"/>
      <c r="LDI829" s="72"/>
      <c r="LDJ829" s="72"/>
      <c r="LDK829" s="72"/>
      <c r="LDL829" s="72"/>
      <c r="LDM829" s="72"/>
      <c r="LDN829" s="72"/>
      <c r="LDO829" s="72"/>
      <c r="LDP829" s="72"/>
      <c r="LDQ829" s="72"/>
      <c r="LDR829" s="72"/>
      <c r="LDS829" s="72"/>
      <c r="LDT829" s="72"/>
      <c r="LDU829" s="72"/>
      <c r="LDV829" s="72"/>
      <c r="LDW829" s="72"/>
      <c r="LDX829" s="72"/>
      <c r="LDY829" s="72"/>
      <c r="LDZ829" s="72"/>
      <c r="LEA829" s="72"/>
      <c r="LEB829" s="72"/>
      <c r="LEC829" s="72"/>
      <c r="LED829" s="72"/>
      <c r="LEE829" s="72"/>
      <c r="LEF829" s="72"/>
      <c r="LEG829" s="72"/>
      <c r="LEH829" s="72"/>
      <c r="LEI829" s="72"/>
      <c r="LEJ829" s="72"/>
      <c r="LEK829" s="72"/>
      <c r="LEL829" s="72"/>
      <c r="LEM829" s="72"/>
      <c r="LEN829" s="72"/>
      <c r="LEO829" s="72"/>
      <c r="LEP829" s="72"/>
      <c r="LEQ829" s="72"/>
      <c r="LER829" s="72"/>
      <c r="LES829" s="72"/>
      <c r="LET829" s="72"/>
      <c r="LEU829" s="72"/>
      <c r="LEV829" s="72"/>
      <c r="LEW829" s="72"/>
      <c r="LEX829" s="72"/>
      <c r="LEY829" s="72"/>
      <c r="LEZ829" s="72"/>
      <c r="LFA829" s="72"/>
      <c r="LFB829" s="72"/>
      <c r="LFC829" s="72"/>
      <c r="LFD829" s="72"/>
      <c r="LFE829" s="72"/>
      <c r="LFF829" s="72"/>
      <c r="LFG829" s="72"/>
      <c r="LFH829" s="72"/>
      <c r="LFI829" s="72"/>
      <c r="LFJ829" s="72"/>
      <c r="LFK829" s="72"/>
      <c r="LFL829" s="72"/>
      <c r="LFM829" s="72"/>
      <c r="LFN829" s="72"/>
      <c r="LFO829" s="72"/>
      <c r="LFP829" s="72"/>
      <c r="LFQ829" s="72"/>
      <c r="LFR829" s="72"/>
      <c r="LFS829" s="72"/>
      <c r="LFT829" s="72"/>
      <c r="LFU829" s="72"/>
      <c r="LFV829" s="72"/>
      <c r="LFW829" s="72"/>
      <c r="LFX829" s="72"/>
      <c r="LFY829" s="72"/>
      <c r="LFZ829" s="72"/>
      <c r="LGA829" s="72"/>
      <c r="LGB829" s="72"/>
      <c r="LGC829" s="72"/>
      <c r="LGD829" s="72"/>
      <c r="LGE829" s="72"/>
      <c r="LGF829" s="72"/>
      <c r="LGG829" s="72"/>
      <c r="LGH829" s="72"/>
      <c r="LGI829" s="72"/>
      <c r="LGJ829" s="72"/>
      <c r="LGK829" s="72"/>
      <c r="LGL829" s="72"/>
      <c r="LGM829" s="72"/>
      <c r="LGN829" s="72"/>
      <c r="LGO829" s="72"/>
      <c r="LGP829" s="72"/>
      <c r="LGQ829" s="72"/>
      <c r="LGR829" s="72"/>
      <c r="LGS829" s="72"/>
      <c r="LGT829" s="72"/>
      <c r="LGU829" s="72"/>
      <c r="LGV829" s="72"/>
      <c r="LGW829" s="72"/>
      <c r="LGX829" s="72"/>
      <c r="LGY829" s="72"/>
      <c r="LGZ829" s="72"/>
      <c r="LHA829" s="72"/>
      <c r="LHB829" s="72"/>
      <c r="LHC829" s="72"/>
      <c r="LHD829" s="72"/>
      <c r="LHE829" s="72"/>
      <c r="LHF829" s="72"/>
      <c r="LHG829" s="72"/>
      <c r="LHH829" s="72"/>
      <c r="LHI829" s="72"/>
      <c r="LHJ829" s="72"/>
      <c r="LHK829" s="72"/>
      <c r="LHL829" s="72"/>
      <c r="LHM829" s="72"/>
      <c r="LHN829" s="72"/>
      <c r="LHO829" s="72"/>
      <c r="LHP829" s="72"/>
      <c r="LHQ829" s="72"/>
      <c r="LHR829" s="72"/>
      <c r="LHS829" s="72"/>
      <c r="LHT829" s="72"/>
      <c r="LHU829" s="72"/>
      <c r="LHV829" s="72"/>
      <c r="LHW829" s="72"/>
      <c r="LHX829" s="72"/>
      <c r="LHY829" s="72"/>
      <c r="LHZ829" s="72"/>
      <c r="LIA829" s="72"/>
      <c r="LIB829" s="72"/>
      <c r="LIC829" s="72"/>
      <c r="LID829" s="72"/>
      <c r="LIE829" s="72"/>
      <c r="LIF829" s="72"/>
      <c r="LIG829" s="72"/>
      <c r="LIH829" s="72"/>
      <c r="LII829" s="72"/>
      <c r="LIJ829" s="72"/>
      <c r="LIK829" s="72"/>
      <c r="LIL829" s="72"/>
      <c r="LIM829" s="72"/>
      <c r="LIN829" s="72"/>
      <c r="LIO829" s="72"/>
      <c r="LIP829" s="72"/>
      <c r="LIQ829" s="72"/>
      <c r="LIR829" s="72"/>
      <c r="LIS829" s="72"/>
      <c r="LIT829" s="72"/>
      <c r="LIU829" s="72"/>
      <c r="LIV829" s="72"/>
      <c r="LIW829" s="72"/>
      <c r="LIX829" s="72"/>
      <c r="LIY829" s="72"/>
      <c r="LIZ829" s="72"/>
      <c r="LJA829" s="72"/>
      <c r="LJB829" s="72"/>
      <c r="LJC829" s="72"/>
      <c r="LJD829" s="72"/>
      <c r="LJE829" s="72"/>
      <c r="LJF829" s="72"/>
      <c r="LJG829" s="72"/>
      <c r="LJH829" s="72"/>
      <c r="LJI829" s="72"/>
      <c r="LJJ829" s="72"/>
      <c r="LJK829" s="72"/>
      <c r="LJL829" s="72"/>
      <c r="LJM829" s="72"/>
      <c r="LJN829" s="72"/>
      <c r="LJO829" s="72"/>
      <c r="LJP829" s="72"/>
      <c r="LJQ829" s="72"/>
      <c r="LJR829" s="72"/>
      <c r="LJS829" s="72"/>
      <c r="LJT829" s="72"/>
      <c r="LJU829" s="72"/>
      <c r="LJV829" s="72"/>
      <c r="LJW829" s="72"/>
      <c r="LJX829" s="72"/>
      <c r="LJY829" s="72"/>
      <c r="LJZ829" s="72"/>
      <c r="LKA829" s="72"/>
      <c r="LKB829" s="72"/>
      <c r="LKC829" s="72"/>
      <c r="LKD829" s="72"/>
      <c r="LKE829" s="72"/>
      <c r="LKF829" s="72"/>
      <c r="LKG829" s="72"/>
      <c r="LKH829" s="72"/>
      <c r="LKI829" s="72"/>
      <c r="LKJ829" s="72"/>
      <c r="LKK829" s="72"/>
      <c r="LKL829" s="72"/>
      <c r="LKM829" s="72"/>
      <c r="LKN829" s="72"/>
      <c r="LKO829" s="72"/>
      <c r="LKP829" s="72"/>
      <c r="LKQ829" s="72"/>
      <c r="LKR829" s="72"/>
      <c r="LKS829" s="72"/>
      <c r="LKT829" s="72"/>
      <c r="LKU829" s="72"/>
      <c r="LKV829" s="72"/>
      <c r="LKW829" s="72"/>
      <c r="LKX829" s="72"/>
      <c r="LKY829" s="72"/>
      <c r="LKZ829" s="72"/>
      <c r="LLA829" s="72"/>
      <c r="LLB829" s="72"/>
      <c r="LLC829" s="72"/>
      <c r="LLD829" s="72"/>
      <c r="LLE829" s="72"/>
      <c r="LLF829" s="72"/>
      <c r="LLG829" s="72"/>
      <c r="LLH829" s="72"/>
      <c r="LLI829" s="72"/>
      <c r="LLJ829" s="72"/>
      <c r="LLK829" s="72"/>
      <c r="LLL829" s="72"/>
      <c r="LLM829" s="72"/>
      <c r="LLN829" s="72"/>
      <c r="LLO829" s="72"/>
      <c r="LLP829" s="72"/>
      <c r="LLQ829" s="72"/>
      <c r="LLR829" s="72"/>
      <c r="LLS829" s="72"/>
      <c r="LLT829" s="72"/>
      <c r="LLU829" s="72"/>
      <c r="LLV829" s="72"/>
      <c r="LLW829" s="72"/>
      <c r="LLX829" s="72"/>
      <c r="LLY829" s="72"/>
      <c r="LLZ829" s="72"/>
      <c r="LMA829" s="72"/>
      <c r="LMB829" s="72"/>
      <c r="LMC829" s="72"/>
      <c r="LMD829" s="72"/>
      <c r="LME829" s="72"/>
      <c r="LMF829" s="72"/>
      <c r="LMG829" s="72"/>
      <c r="LMH829" s="72"/>
      <c r="LMI829" s="72"/>
      <c r="LMJ829" s="72"/>
      <c r="LMK829" s="72"/>
      <c r="LML829" s="72"/>
      <c r="LMM829" s="72"/>
      <c r="LMN829" s="72"/>
      <c r="LMO829" s="72"/>
      <c r="LMP829" s="72"/>
      <c r="LMQ829" s="72"/>
      <c r="LMR829" s="72"/>
      <c r="LMS829" s="72"/>
      <c r="LMT829" s="72"/>
      <c r="LMU829" s="72"/>
      <c r="LMV829" s="72"/>
      <c r="LMW829" s="72"/>
      <c r="LMX829" s="72"/>
      <c r="LMY829" s="72"/>
      <c r="LMZ829" s="72"/>
      <c r="LNA829" s="72"/>
      <c r="LNB829" s="72"/>
      <c r="LNC829" s="72"/>
      <c r="LND829" s="72"/>
      <c r="LNE829" s="72"/>
      <c r="LNF829" s="72"/>
      <c r="LNG829" s="72"/>
      <c r="LNH829" s="72"/>
      <c r="LNI829" s="72"/>
      <c r="LNJ829" s="72"/>
      <c r="LNK829" s="72"/>
      <c r="LNL829" s="72"/>
      <c r="LNM829" s="72"/>
      <c r="LNN829" s="72"/>
      <c r="LNO829" s="72"/>
      <c r="LNP829" s="72"/>
      <c r="LNQ829" s="72"/>
      <c r="LNR829" s="72"/>
      <c r="LNS829" s="72"/>
      <c r="LNT829" s="72"/>
      <c r="LNU829" s="72"/>
      <c r="LNV829" s="72"/>
      <c r="LNW829" s="72"/>
      <c r="LNX829" s="72"/>
      <c r="LNY829" s="72"/>
      <c r="LNZ829" s="72"/>
      <c r="LOA829" s="72"/>
      <c r="LOB829" s="72"/>
      <c r="LOC829" s="72"/>
      <c r="LOD829" s="72"/>
      <c r="LOE829" s="72"/>
      <c r="LOF829" s="72"/>
      <c r="LOG829" s="72"/>
      <c r="LOH829" s="72"/>
      <c r="LOI829" s="72"/>
      <c r="LOJ829" s="72"/>
      <c r="LOK829" s="72"/>
      <c r="LOL829" s="72"/>
      <c r="LOM829" s="72"/>
      <c r="LON829" s="72"/>
      <c r="LOO829" s="72"/>
      <c r="LOP829" s="72"/>
      <c r="LOQ829" s="72"/>
      <c r="LOR829" s="72"/>
      <c r="LOS829" s="72"/>
      <c r="LOT829" s="72"/>
      <c r="LOU829" s="72"/>
      <c r="LOV829" s="72"/>
      <c r="LOW829" s="72"/>
      <c r="LOX829" s="72"/>
      <c r="LOY829" s="72"/>
      <c r="LOZ829" s="72"/>
      <c r="LPA829" s="72"/>
      <c r="LPB829" s="72"/>
      <c r="LPC829" s="72"/>
      <c r="LPD829" s="72"/>
      <c r="LPE829" s="72"/>
      <c r="LPF829" s="72"/>
      <c r="LPG829" s="72"/>
      <c r="LPH829" s="72"/>
      <c r="LPI829" s="72"/>
      <c r="LPJ829" s="72"/>
      <c r="LPK829" s="72"/>
      <c r="LPL829" s="72"/>
      <c r="LPM829" s="72"/>
      <c r="LPN829" s="72"/>
      <c r="LPO829" s="72"/>
      <c r="LPP829" s="72"/>
      <c r="LPQ829" s="72"/>
      <c r="LPR829" s="72"/>
      <c r="LPS829" s="72"/>
      <c r="LPT829" s="72"/>
      <c r="LPU829" s="72"/>
      <c r="LPV829" s="72"/>
      <c r="LPW829" s="72"/>
      <c r="LPX829" s="72"/>
      <c r="LPY829" s="72"/>
      <c r="LPZ829" s="72"/>
      <c r="LQA829" s="72"/>
      <c r="LQB829" s="72"/>
      <c r="LQC829" s="72"/>
      <c r="LQD829" s="72"/>
      <c r="LQE829" s="72"/>
      <c r="LQF829" s="72"/>
      <c r="LQG829" s="72"/>
      <c r="LQH829" s="72"/>
      <c r="LQI829" s="72"/>
      <c r="LQJ829" s="72"/>
      <c r="LQK829" s="72"/>
      <c r="LQL829" s="72"/>
      <c r="LQM829" s="72"/>
      <c r="LQN829" s="72"/>
      <c r="LQO829" s="72"/>
      <c r="LQP829" s="72"/>
      <c r="LQQ829" s="72"/>
      <c r="LQR829" s="72"/>
      <c r="LQS829" s="72"/>
      <c r="LQT829" s="72"/>
      <c r="LQU829" s="72"/>
      <c r="LQV829" s="72"/>
      <c r="LQW829" s="72"/>
      <c r="LQX829" s="72"/>
      <c r="LQY829" s="72"/>
      <c r="LQZ829" s="72"/>
      <c r="LRA829" s="72"/>
      <c r="LRB829" s="72"/>
      <c r="LRC829" s="72"/>
      <c r="LRD829" s="72"/>
      <c r="LRE829" s="72"/>
      <c r="LRF829" s="72"/>
      <c r="LRG829" s="72"/>
      <c r="LRH829" s="72"/>
      <c r="LRI829" s="72"/>
      <c r="LRJ829" s="72"/>
      <c r="LRK829" s="72"/>
      <c r="LRL829" s="72"/>
      <c r="LRM829" s="72"/>
      <c r="LRN829" s="72"/>
      <c r="LRO829" s="72"/>
      <c r="LRP829" s="72"/>
      <c r="LRQ829" s="72"/>
      <c r="LRR829" s="72"/>
      <c r="LRS829" s="72"/>
      <c r="LRT829" s="72"/>
      <c r="LRU829" s="72"/>
      <c r="LRV829" s="72"/>
      <c r="LRW829" s="72"/>
      <c r="LRX829" s="72"/>
      <c r="LRY829" s="72"/>
      <c r="LRZ829" s="72"/>
      <c r="LSA829" s="72"/>
      <c r="LSB829" s="72"/>
      <c r="LSC829" s="72"/>
      <c r="LSD829" s="72"/>
      <c r="LSE829" s="72"/>
      <c r="LSF829" s="72"/>
      <c r="LSG829" s="72"/>
      <c r="LSH829" s="72"/>
      <c r="LSI829" s="72"/>
      <c r="LSJ829" s="72"/>
      <c r="LSK829" s="72"/>
      <c r="LSL829" s="72"/>
      <c r="LSM829" s="72"/>
      <c r="LSN829" s="72"/>
      <c r="LSO829" s="72"/>
      <c r="LSP829" s="72"/>
      <c r="LSQ829" s="72"/>
      <c r="LSR829" s="72"/>
      <c r="LSS829" s="72"/>
      <c r="LST829" s="72"/>
      <c r="LSU829" s="72"/>
      <c r="LSV829" s="72"/>
      <c r="LSW829" s="72"/>
      <c r="LSX829" s="72"/>
      <c r="LSY829" s="72"/>
      <c r="LSZ829" s="72"/>
      <c r="LTA829" s="72"/>
      <c r="LTB829" s="72"/>
      <c r="LTC829" s="72"/>
      <c r="LTD829" s="72"/>
      <c r="LTE829" s="72"/>
      <c r="LTF829" s="72"/>
      <c r="LTG829" s="72"/>
      <c r="LTH829" s="72"/>
      <c r="LTI829" s="72"/>
      <c r="LTJ829" s="72"/>
      <c r="LTK829" s="72"/>
      <c r="LTL829" s="72"/>
      <c r="LTM829" s="72"/>
      <c r="LTN829" s="72"/>
      <c r="LTO829" s="72"/>
      <c r="LTP829" s="72"/>
      <c r="LTQ829" s="72"/>
      <c r="LTR829" s="72"/>
      <c r="LTS829" s="72"/>
      <c r="LTT829" s="72"/>
      <c r="LTU829" s="72"/>
      <c r="LTV829" s="72"/>
      <c r="LTW829" s="72"/>
      <c r="LTX829" s="72"/>
      <c r="LTY829" s="72"/>
      <c r="LTZ829" s="72"/>
      <c r="LUA829" s="72"/>
      <c r="LUB829" s="72"/>
      <c r="LUC829" s="72"/>
      <c r="LUD829" s="72"/>
      <c r="LUE829" s="72"/>
      <c r="LUF829" s="72"/>
      <c r="LUG829" s="72"/>
      <c r="LUH829" s="72"/>
      <c r="LUI829" s="72"/>
      <c r="LUJ829" s="72"/>
      <c r="LUK829" s="72"/>
      <c r="LUL829" s="72"/>
      <c r="LUM829" s="72"/>
      <c r="LUN829" s="72"/>
      <c r="LUO829" s="72"/>
      <c r="LUP829" s="72"/>
      <c r="LUQ829" s="72"/>
      <c r="LUR829" s="72"/>
      <c r="LUS829" s="72"/>
      <c r="LUT829" s="72"/>
      <c r="LUU829" s="72"/>
      <c r="LUV829" s="72"/>
      <c r="LUW829" s="72"/>
      <c r="LUX829" s="72"/>
      <c r="LUY829" s="72"/>
      <c r="LUZ829" s="72"/>
      <c r="LVA829" s="72"/>
      <c r="LVB829" s="72"/>
      <c r="LVC829" s="72"/>
      <c r="LVD829" s="72"/>
      <c r="LVE829" s="72"/>
      <c r="LVF829" s="72"/>
      <c r="LVG829" s="72"/>
      <c r="LVH829" s="72"/>
      <c r="LVI829" s="72"/>
      <c r="LVJ829" s="72"/>
      <c r="LVK829" s="72"/>
      <c r="LVL829" s="72"/>
      <c r="LVM829" s="72"/>
      <c r="LVN829" s="72"/>
      <c r="LVO829" s="72"/>
      <c r="LVP829" s="72"/>
      <c r="LVQ829" s="72"/>
      <c r="LVR829" s="72"/>
      <c r="LVS829" s="72"/>
      <c r="LVT829" s="72"/>
      <c r="LVU829" s="72"/>
      <c r="LVV829" s="72"/>
      <c r="LVW829" s="72"/>
      <c r="LVX829" s="72"/>
      <c r="LVY829" s="72"/>
      <c r="LVZ829" s="72"/>
      <c r="LWA829" s="72"/>
      <c r="LWB829" s="72"/>
      <c r="LWC829" s="72"/>
      <c r="LWD829" s="72"/>
      <c r="LWE829" s="72"/>
      <c r="LWF829" s="72"/>
      <c r="LWG829" s="72"/>
      <c r="LWH829" s="72"/>
      <c r="LWI829" s="72"/>
      <c r="LWJ829" s="72"/>
      <c r="LWK829" s="72"/>
      <c r="LWL829" s="72"/>
      <c r="LWM829" s="72"/>
      <c r="LWN829" s="72"/>
      <c r="LWO829" s="72"/>
      <c r="LWP829" s="72"/>
      <c r="LWQ829" s="72"/>
      <c r="LWR829" s="72"/>
      <c r="LWS829" s="72"/>
      <c r="LWT829" s="72"/>
      <c r="LWU829" s="72"/>
      <c r="LWV829" s="72"/>
      <c r="LWW829" s="72"/>
      <c r="LWX829" s="72"/>
      <c r="LWY829" s="72"/>
      <c r="LWZ829" s="72"/>
      <c r="LXA829" s="72"/>
      <c r="LXB829" s="72"/>
      <c r="LXC829" s="72"/>
      <c r="LXD829" s="72"/>
      <c r="LXE829" s="72"/>
      <c r="LXF829" s="72"/>
      <c r="LXG829" s="72"/>
      <c r="LXH829" s="72"/>
      <c r="LXI829" s="72"/>
      <c r="LXJ829" s="72"/>
      <c r="LXK829" s="72"/>
      <c r="LXL829" s="72"/>
      <c r="LXM829" s="72"/>
      <c r="LXN829" s="72"/>
      <c r="LXO829" s="72"/>
      <c r="LXP829" s="72"/>
      <c r="LXQ829" s="72"/>
      <c r="LXR829" s="72"/>
      <c r="LXS829" s="72"/>
      <c r="LXT829" s="72"/>
      <c r="LXU829" s="72"/>
      <c r="LXV829" s="72"/>
      <c r="LXW829" s="72"/>
      <c r="LXX829" s="72"/>
      <c r="LXY829" s="72"/>
      <c r="LXZ829" s="72"/>
      <c r="LYA829" s="72"/>
      <c r="LYB829" s="72"/>
      <c r="LYC829" s="72"/>
      <c r="LYD829" s="72"/>
      <c r="LYE829" s="72"/>
      <c r="LYF829" s="72"/>
      <c r="LYG829" s="72"/>
      <c r="LYH829" s="72"/>
      <c r="LYI829" s="72"/>
      <c r="LYJ829" s="72"/>
      <c r="LYK829" s="72"/>
      <c r="LYL829" s="72"/>
      <c r="LYM829" s="72"/>
      <c r="LYN829" s="72"/>
      <c r="LYO829" s="72"/>
      <c r="LYP829" s="72"/>
      <c r="LYQ829" s="72"/>
      <c r="LYR829" s="72"/>
      <c r="LYS829" s="72"/>
      <c r="LYT829" s="72"/>
      <c r="LYU829" s="72"/>
      <c r="LYV829" s="72"/>
      <c r="LYW829" s="72"/>
      <c r="LYX829" s="72"/>
      <c r="LYY829" s="72"/>
      <c r="LYZ829" s="72"/>
      <c r="LZA829" s="72"/>
      <c r="LZB829" s="72"/>
      <c r="LZC829" s="72"/>
      <c r="LZD829" s="72"/>
      <c r="LZE829" s="72"/>
      <c r="LZF829" s="72"/>
      <c r="LZG829" s="72"/>
      <c r="LZH829" s="72"/>
      <c r="LZI829" s="72"/>
      <c r="LZJ829" s="72"/>
      <c r="LZK829" s="72"/>
      <c r="LZL829" s="72"/>
      <c r="LZM829" s="72"/>
      <c r="LZN829" s="72"/>
      <c r="LZO829" s="72"/>
      <c r="LZP829" s="72"/>
      <c r="LZQ829" s="72"/>
      <c r="LZR829" s="72"/>
      <c r="LZS829" s="72"/>
      <c r="LZT829" s="72"/>
      <c r="LZU829" s="72"/>
      <c r="LZV829" s="72"/>
      <c r="LZW829" s="72"/>
      <c r="LZX829" s="72"/>
      <c r="LZY829" s="72"/>
      <c r="LZZ829" s="72"/>
      <c r="MAA829" s="72"/>
      <c r="MAB829" s="72"/>
      <c r="MAC829" s="72"/>
      <c r="MAD829" s="72"/>
      <c r="MAE829" s="72"/>
      <c r="MAF829" s="72"/>
      <c r="MAG829" s="72"/>
      <c r="MAH829" s="72"/>
      <c r="MAI829" s="72"/>
      <c r="MAJ829" s="72"/>
      <c r="MAK829" s="72"/>
      <c r="MAL829" s="72"/>
      <c r="MAM829" s="72"/>
      <c r="MAN829" s="72"/>
      <c r="MAO829" s="72"/>
      <c r="MAP829" s="72"/>
      <c r="MAQ829" s="72"/>
      <c r="MAR829" s="72"/>
      <c r="MAS829" s="72"/>
      <c r="MAT829" s="72"/>
      <c r="MAU829" s="72"/>
      <c r="MAV829" s="72"/>
      <c r="MAW829" s="72"/>
      <c r="MAX829" s="72"/>
      <c r="MAY829" s="72"/>
      <c r="MAZ829" s="72"/>
      <c r="MBA829" s="72"/>
      <c r="MBB829" s="72"/>
      <c r="MBC829" s="72"/>
      <c r="MBD829" s="72"/>
      <c r="MBE829" s="72"/>
      <c r="MBF829" s="72"/>
      <c r="MBG829" s="72"/>
      <c r="MBH829" s="72"/>
      <c r="MBI829" s="72"/>
      <c r="MBJ829" s="72"/>
      <c r="MBK829" s="72"/>
      <c r="MBL829" s="72"/>
      <c r="MBM829" s="72"/>
      <c r="MBN829" s="72"/>
      <c r="MBO829" s="72"/>
      <c r="MBP829" s="72"/>
      <c r="MBQ829" s="72"/>
      <c r="MBR829" s="72"/>
      <c r="MBS829" s="72"/>
      <c r="MBT829" s="72"/>
      <c r="MBU829" s="72"/>
      <c r="MBV829" s="72"/>
      <c r="MBW829" s="72"/>
      <c r="MBX829" s="72"/>
      <c r="MBY829" s="72"/>
      <c r="MBZ829" s="72"/>
      <c r="MCA829" s="72"/>
      <c r="MCB829" s="72"/>
      <c r="MCC829" s="72"/>
      <c r="MCD829" s="72"/>
      <c r="MCE829" s="72"/>
      <c r="MCF829" s="72"/>
      <c r="MCG829" s="72"/>
      <c r="MCH829" s="72"/>
      <c r="MCI829" s="72"/>
      <c r="MCJ829" s="72"/>
      <c r="MCK829" s="72"/>
      <c r="MCL829" s="72"/>
      <c r="MCM829" s="72"/>
      <c r="MCN829" s="72"/>
      <c r="MCO829" s="72"/>
      <c r="MCP829" s="72"/>
      <c r="MCQ829" s="72"/>
      <c r="MCR829" s="72"/>
      <c r="MCS829" s="72"/>
      <c r="MCT829" s="72"/>
      <c r="MCU829" s="72"/>
      <c r="MCV829" s="72"/>
      <c r="MCW829" s="72"/>
      <c r="MCX829" s="72"/>
      <c r="MCY829" s="72"/>
      <c r="MCZ829" s="72"/>
      <c r="MDA829" s="72"/>
      <c r="MDB829" s="72"/>
      <c r="MDC829" s="72"/>
      <c r="MDD829" s="72"/>
      <c r="MDE829" s="72"/>
      <c r="MDF829" s="72"/>
      <c r="MDG829" s="72"/>
      <c r="MDH829" s="72"/>
      <c r="MDI829" s="72"/>
      <c r="MDJ829" s="72"/>
      <c r="MDK829" s="72"/>
      <c r="MDL829" s="72"/>
      <c r="MDM829" s="72"/>
      <c r="MDN829" s="72"/>
      <c r="MDO829" s="72"/>
      <c r="MDP829" s="72"/>
      <c r="MDQ829" s="72"/>
      <c r="MDR829" s="72"/>
      <c r="MDS829" s="72"/>
      <c r="MDT829" s="72"/>
      <c r="MDU829" s="72"/>
      <c r="MDV829" s="72"/>
      <c r="MDW829" s="72"/>
      <c r="MDX829" s="72"/>
      <c r="MDY829" s="72"/>
      <c r="MDZ829" s="72"/>
      <c r="MEA829" s="72"/>
      <c r="MEB829" s="72"/>
      <c r="MEC829" s="72"/>
      <c r="MED829" s="72"/>
      <c r="MEE829" s="72"/>
      <c r="MEF829" s="72"/>
      <c r="MEG829" s="72"/>
      <c r="MEH829" s="72"/>
      <c r="MEI829" s="72"/>
      <c r="MEJ829" s="72"/>
      <c r="MEK829" s="72"/>
      <c r="MEL829" s="72"/>
      <c r="MEM829" s="72"/>
      <c r="MEN829" s="72"/>
      <c r="MEO829" s="72"/>
      <c r="MEP829" s="72"/>
      <c r="MEQ829" s="72"/>
      <c r="MER829" s="72"/>
      <c r="MES829" s="72"/>
      <c r="MET829" s="72"/>
      <c r="MEU829" s="72"/>
      <c r="MEV829" s="72"/>
      <c r="MEW829" s="72"/>
      <c r="MEX829" s="72"/>
      <c r="MEY829" s="72"/>
      <c r="MEZ829" s="72"/>
      <c r="MFA829" s="72"/>
      <c r="MFB829" s="72"/>
      <c r="MFC829" s="72"/>
      <c r="MFD829" s="72"/>
      <c r="MFE829" s="72"/>
      <c r="MFF829" s="72"/>
      <c r="MFG829" s="72"/>
      <c r="MFH829" s="72"/>
      <c r="MFI829" s="72"/>
      <c r="MFJ829" s="72"/>
      <c r="MFK829" s="72"/>
      <c r="MFL829" s="72"/>
      <c r="MFM829" s="72"/>
      <c r="MFN829" s="72"/>
      <c r="MFO829" s="72"/>
      <c r="MFP829" s="72"/>
      <c r="MFQ829" s="72"/>
      <c r="MFR829" s="72"/>
      <c r="MFS829" s="72"/>
      <c r="MFT829" s="72"/>
      <c r="MFU829" s="72"/>
      <c r="MFV829" s="72"/>
      <c r="MFW829" s="72"/>
      <c r="MFX829" s="72"/>
      <c r="MFY829" s="72"/>
      <c r="MFZ829" s="72"/>
      <c r="MGA829" s="72"/>
      <c r="MGB829" s="72"/>
      <c r="MGC829" s="72"/>
      <c r="MGD829" s="72"/>
      <c r="MGE829" s="72"/>
      <c r="MGF829" s="72"/>
      <c r="MGG829" s="72"/>
      <c r="MGH829" s="72"/>
      <c r="MGI829" s="72"/>
      <c r="MGJ829" s="72"/>
      <c r="MGK829" s="72"/>
      <c r="MGL829" s="72"/>
      <c r="MGM829" s="72"/>
      <c r="MGN829" s="72"/>
      <c r="MGO829" s="72"/>
      <c r="MGP829" s="72"/>
      <c r="MGQ829" s="72"/>
      <c r="MGR829" s="72"/>
      <c r="MGS829" s="72"/>
      <c r="MGT829" s="72"/>
      <c r="MGU829" s="72"/>
      <c r="MGV829" s="72"/>
      <c r="MGW829" s="72"/>
      <c r="MGX829" s="72"/>
      <c r="MGY829" s="72"/>
      <c r="MGZ829" s="72"/>
      <c r="MHA829" s="72"/>
      <c r="MHB829" s="72"/>
      <c r="MHC829" s="72"/>
      <c r="MHD829" s="72"/>
      <c r="MHE829" s="72"/>
      <c r="MHF829" s="72"/>
      <c r="MHG829" s="72"/>
      <c r="MHH829" s="72"/>
      <c r="MHI829" s="72"/>
      <c r="MHJ829" s="72"/>
      <c r="MHK829" s="72"/>
      <c r="MHL829" s="72"/>
      <c r="MHM829" s="72"/>
      <c r="MHN829" s="72"/>
      <c r="MHO829" s="72"/>
      <c r="MHP829" s="72"/>
      <c r="MHQ829" s="72"/>
      <c r="MHR829" s="72"/>
      <c r="MHS829" s="72"/>
      <c r="MHT829" s="72"/>
      <c r="MHU829" s="72"/>
      <c r="MHV829" s="72"/>
      <c r="MHW829" s="72"/>
      <c r="MHX829" s="72"/>
      <c r="MHY829" s="72"/>
      <c r="MHZ829" s="72"/>
      <c r="MIA829" s="72"/>
      <c r="MIB829" s="72"/>
      <c r="MIC829" s="72"/>
      <c r="MID829" s="72"/>
      <c r="MIE829" s="72"/>
      <c r="MIF829" s="72"/>
      <c r="MIG829" s="72"/>
      <c r="MIH829" s="72"/>
      <c r="MII829" s="72"/>
      <c r="MIJ829" s="72"/>
      <c r="MIK829" s="72"/>
      <c r="MIL829" s="72"/>
      <c r="MIM829" s="72"/>
      <c r="MIN829" s="72"/>
      <c r="MIO829" s="72"/>
      <c r="MIP829" s="72"/>
      <c r="MIQ829" s="72"/>
      <c r="MIR829" s="72"/>
      <c r="MIS829" s="72"/>
      <c r="MIT829" s="72"/>
      <c r="MIU829" s="72"/>
      <c r="MIV829" s="72"/>
      <c r="MIW829" s="72"/>
      <c r="MIX829" s="72"/>
      <c r="MIY829" s="72"/>
      <c r="MIZ829" s="72"/>
      <c r="MJA829" s="72"/>
      <c r="MJB829" s="72"/>
      <c r="MJC829" s="72"/>
      <c r="MJD829" s="72"/>
      <c r="MJE829" s="72"/>
      <c r="MJF829" s="72"/>
      <c r="MJG829" s="72"/>
      <c r="MJH829" s="72"/>
      <c r="MJI829" s="72"/>
      <c r="MJJ829" s="72"/>
      <c r="MJK829" s="72"/>
      <c r="MJL829" s="72"/>
      <c r="MJM829" s="72"/>
      <c r="MJN829" s="72"/>
      <c r="MJO829" s="72"/>
      <c r="MJP829" s="72"/>
      <c r="MJQ829" s="72"/>
      <c r="MJR829" s="72"/>
      <c r="MJS829" s="72"/>
      <c r="MJT829" s="72"/>
      <c r="MJU829" s="72"/>
      <c r="MJV829" s="72"/>
      <c r="MJW829" s="72"/>
      <c r="MJX829" s="72"/>
      <c r="MJY829" s="72"/>
      <c r="MJZ829" s="72"/>
      <c r="MKA829" s="72"/>
      <c r="MKB829" s="72"/>
      <c r="MKC829" s="72"/>
      <c r="MKD829" s="72"/>
      <c r="MKE829" s="72"/>
      <c r="MKF829" s="72"/>
      <c r="MKG829" s="72"/>
      <c r="MKH829" s="72"/>
      <c r="MKI829" s="72"/>
      <c r="MKJ829" s="72"/>
      <c r="MKK829" s="72"/>
      <c r="MKL829" s="72"/>
      <c r="MKM829" s="72"/>
      <c r="MKN829" s="72"/>
      <c r="MKO829" s="72"/>
      <c r="MKP829" s="72"/>
      <c r="MKQ829" s="72"/>
      <c r="MKR829" s="72"/>
      <c r="MKS829" s="72"/>
      <c r="MKT829" s="72"/>
      <c r="MKU829" s="72"/>
      <c r="MKV829" s="72"/>
      <c r="MKW829" s="72"/>
      <c r="MKX829" s="72"/>
      <c r="MKY829" s="72"/>
      <c r="MKZ829" s="72"/>
      <c r="MLA829" s="72"/>
      <c r="MLB829" s="72"/>
      <c r="MLC829" s="72"/>
      <c r="MLD829" s="72"/>
      <c r="MLE829" s="72"/>
      <c r="MLF829" s="72"/>
      <c r="MLG829" s="72"/>
      <c r="MLH829" s="72"/>
      <c r="MLI829" s="72"/>
      <c r="MLJ829" s="72"/>
      <c r="MLK829" s="72"/>
      <c r="MLL829" s="72"/>
      <c r="MLM829" s="72"/>
      <c r="MLN829" s="72"/>
      <c r="MLO829" s="72"/>
      <c r="MLP829" s="72"/>
      <c r="MLQ829" s="72"/>
      <c r="MLR829" s="72"/>
      <c r="MLS829" s="72"/>
      <c r="MLT829" s="72"/>
      <c r="MLU829" s="72"/>
      <c r="MLV829" s="72"/>
      <c r="MLW829" s="72"/>
      <c r="MLX829" s="72"/>
      <c r="MLY829" s="72"/>
      <c r="MLZ829" s="72"/>
      <c r="MMA829" s="72"/>
      <c r="MMB829" s="72"/>
      <c r="MMC829" s="72"/>
      <c r="MMD829" s="72"/>
      <c r="MME829" s="72"/>
      <c r="MMF829" s="72"/>
      <c r="MMG829" s="72"/>
      <c r="MMH829" s="72"/>
      <c r="MMI829" s="72"/>
      <c r="MMJ829" s="72"/>
      <c r="MMK829" s="72"/>
      <c r="MML829" s="72"/>
      <c r="MMM829" s="72"/>
      <c r="MMN829" s="72"/>
      <c r="MMO829" s="72"/>
      <c r="MMP829" s="72"/>
      <c r="MMQ829" s="72"/>
      <c r="MMR829" s="72"/>
      <c r="MMS829" s="72"/>
      <c r="MMT829" s="72"/>
      <c r="MMU829" s="72"/>
      <c r="MMV829" s="72"/>
      <c r="MMW829" s="72"/>
      <c r="MMX829" s="72"/>
      <c r="MMY829" s="72"/>
      <c r="MMZ829" s="72"/>
      <c r="MNA829" s="72"/>
      <c r="MNB829" s="72"/>
      <c r="MNC829" s="72"/>
      <c r="MND829" s="72"/>
      <c r="MNE829" s="72"/>
      <c r="MNF829" s="72"/>
      <c r="MNG829" s="72"/>
      <c r="MNH829" s="72"/>
      <c r="MNI829" s="72"/>
      <c r="MNJ829" s="72"/>
      <c r="MNK829" s="72"/>
      <c r="MNL829" s="72"/>
      <c r="MNM829" s="72"/>
      <c r="MNN829" s="72"/>
      <c r="MNO829" s="72"/>
      <c r="MNP829" s="72"/>
      <c r="MNQ829" s="72"/>
      <c r="MNR829" s="72"/>
      <c r="MNS829" s="72"/>
      <c r="MNT829" s="72"/>
      <c r="MNU829" s="72"/>
      <c r="MNV829" s="72"/>
      <c r="MNW829" s="72"/>
      <c r="MNX829" s="72"/>
      <c r="MNY829" s="72"/>
      <c r="MNZ829" s="72"/>
      <c r="MOA829" s="72"/>
      <c r="MOB829" s="72"/>
      <c r="MOC829" s="72"/>
      <c r="MOD829" s="72"/>
      <c r="MOE829" s="72"/>
      <c r="MOF829" s="72"/>
      <c r="MOG829" s="72"/>
      <c r="MOH829" s="72"/>
      <c r="MOI829" s="72"/>
      <c r="MOJ829" s="72"/>
      <c r="MOK829" s="72"/>
      <c r="MOL829" s="72"/>
      <c r="MOM829" s="72"/>
      <c r="MON829" s="72"/>
      <c r="MOO829" s="72"/>
      <c r="MOP829" s="72"/>
      <c r="MOQ829" s="72"/>
      <c r="MOR829" s="72"/>
      <c r="MOS829" s="72"/>
      <c r="MOT829" s="72"/>
      <c r="MOU829" s="72"/>
      <c r="MOV829" s="72"/>
      <c r="MOW829" s="72"/>
      <c r="MOX829" s="72"/>
      <c r="MOY829" s="72"/>
      <c r="MOZ829" s="72"/>
      <c r="MPA829" s="72"/>
      <c r="MPB829" s="72"/>
      <c r="MPC829" s="72"/>
      <c r="MPD829" s="72"/>
      <c r="MPE829" s="72"/>
      <c r="MPF829" s="72"/>
      <c r="MPG829" s="72"/>
      <c r="MPH829" s="72"/>
      <c r="MPI829" s="72"/>
      <c r="MPJ829" s="72"/>
      <c r="MPK829" s="72"/>
      <c r="MPL829" s="72"/>
      <c r="MPM829" s="72"/>
      <c r="MPN829" s="72"/>
      <c r="MPO829" s="72"/>
      <c r="MPP829" s="72"/>
      <c r="MPQ829" s="72"/>
      <c r="MPR829" s="72"/>
      <c r="MPS829" s="72"/>
      <c r="MPT829" s="72"/>
      <c r="MPU829" s="72"/>
      <c r="MPV829" s="72"/>
      <c r="MPW829" s="72"/>
      <c r="MPX829" s="72"/>
      <c r="MPY829" s="72"/>
      <c r="MPZ829" s="72"/>
      <c r="MQA829" s="72"/>
      <c r="MQB829" s="72"/>
      <c r="MQC829" s="72"/>
      <c r="MQD829" s="72"/>
      <c r="MQE829" s="72"/>
      <c r="MQF829" s="72"/>
      <c r="MQG829" s="72"/>
      <c r="MQH829" s="72"/>
      <c r="MQI829" s="72"/>
      <c r="MQJ829" s="72"/>
      <c r="MQK829" s="72"/>
      <c r="MQL829" s="72"/>
      <c r="MQM829" s="72"/>
      <c r="MQN829" s="72"/>
      <c r="MQO829" s="72"/>
      <c r="MQP829" s="72"/>
      <c r="MQQ829" s="72"/>
      <c r="MQR829" s="72"/>
      <c r="MQS829" s="72"/>
      <c r="MQT829" s="72"/>
      <c r="MQU829" s="72"/>
      <c r="MQV829" s="72"/>
      <c r="MQW829" s="72"/>
      <c r="MQX829" s="72"/>
      <c r="MQY829" s="72"/>
      <c r="MQZ829" s="72"/>
      <c r="MRA829" s="72"/>
      <c r="MRB829" s="72"/>
      <c r="MRC829" s="72"/>
      <c r="MRD829" s="72"/>
      <c r="MRE829" s="72"/>
      <c r="MRF829" s="72"/>
      <c r="MRG829" s="72"/>
      <c r="MRH829" s="72"/>
      <c r="MRI829" s="72"/>
      <c r="MRJ829" s="72"/>
      <c r="MRK829" s="72"/>
      <c r="MRL829" s="72"/>
      <c r="MRM829" s="72"/>
      <c r="MRN829" s="72"/>
      <c r="MRO829" s="72"/>
      <c r="MRP829" s="72"/>
      <c r="MRQ829" s="72"/>
      <c r="MRR829" s="72"/>
      <c r="MRS829" s="72"/>
      <c r="MRT829" s="72"/>
      <c r="MRU829" s="72"/>
      <c r="MRV829" s="72"/>
      <c r="MRW829" s="72"/>
      <c r="MRX829" s="72"/>
      <c r="MRY829" s="72"/>
      <c r="MRZ829" s="72"/>
      <c r="MSA829" s="72"/>
      <c r="MSB829" s="72"/>
      <c r="MSC829" s="72"/>
      <c r="MSD829" s="72"/>
      <c r="MSE829" s="72"/>
      <c r="MSF829" s="72"/>
      <c r="MSG829" s="72"/>
      <c r="MSH829" s="72"/>
      <c r="MSI829" s="72"/>
      <c r="MSJ829" s="72"/>
      <c r="MSK829" s="72"/>
      <c r="MSL829" s="72"/>
      <c r="MSM829" s="72"/>
      <c r="MSN829" s="72"/>
      <c r="MSO829" s="72"/>
      <c r="MSP829" s="72"/>
      <c r="MSQ829" s="72"/>
      <c r="MSR829" s="72"/>
      <c r="MSS829" s="72"/>
      <c r="MST829" s="72"/>
      <c r="MSU829" s="72"/>
      <c r="MSV829" s="72"/>
      <c r="MSW829" s="72"/>
      <c r="MSX829" s="72"/>
      <c r="MSY829" s="72"/>
      <c r="MSZ829" s="72"/>
      <c r="MTA829" s="72"/>
      <c r="MTB829" s="72"/>
      <c r="MTC829" s="72"/>
      <c r="MTD829" s="72"/>
      <c r="MTE829" s="72"/>
      <c r="MTF829" s="72"/>
      <c r="MTG829" s="72"/>
      <c r="MTH829" s="72"/>
      <c r="MTI829" s="72"/>
      <c r="MTJ829" s="72"/>
      <c r="MTK829" s="72"/>
      <c r="MTL829" s="72"/>
      <c r="MTM829" s="72"/>
      <c r="MTN829" s="72"/>
      <c r="MTO829" s="72"/>
      <c r="MTP829" s="72"/>
      <c r="MTQ829" s="72"/>
      <c r="MTR829" s="72"/>
      <c r="MTS829" s="72"/>
      <c r="MTT829" s="72"/>
      <c r="MTU829" s="72"/>
      <c r="MTV829" s="72"/>
      <c r="MTW829" s="72"/>
      <c r="MTX829" s="72"/>
      <c r="MTY829" s="72"/>
      <c r="MTZ829" s="72"/>
      <c r="MUA829" s="72"/>
      <c r="MUB829" s="72"/>
      <c r="MUC829" s="72"/>
      <c r="MUD829" s="72"/>
      <c r="MUE829" s="72"/>
      <c r="MUF829" s="72"/>
      <c r="MUG829" s="72"/>
      <c r="MUH829" s="72"/>
      <c r="MUI829" s="72"/>
      <c r="MUJ829" s="72"/>
      <c r="MUK829" s="72"/>
      <c r="MUL829" s="72"/>
      <c r="MUM829" s="72"/>
      <c r="MUN829" s="72"/>
      <c r="MUO829" s="72"/>
      <c r="MUP829" s="72"/>
      <c r="MUQ829" s="72"/>
      <c r="MUR829" s="72"/>
      <c r="MUS829" s="72"/>
      <c r="MUT829" s="72"/>
      <c r="MUU829" s="72"/>
      <c r="MUV829" s="72"/>
      <c r="MUW829" s="72"/>
      <c r="MUX829" s="72"/>
      <c r="MUY829" s="72"/>
      <c r="MUZ829" s="72"/>
      <c r="MVA829" s="72"/>
      <c r="MVB829" s="72"/>
      <c r="MVC829" s="72"/>
      <c r="MVD829" s="72"/>
      <c r="MVE829" s="72"/>
      <c r="MVF829" s="72"/>
      <c r="MVG829" s="72"/>
      <c r="MVH829" s="72"/>
      <c r="MVI829" s="72"/>
      <c r="MVJ829" s="72"/>
      <c r="MVK829" s="72"/>
      <c r="MVL829" s="72"/>
      <c r="MVM829" s="72"/>
      <c r="MVN829" s="72"/>
      <c r="MVO829" s="72"/>
      <c r="MVP829" s="72"/>
      <c r="MVQ829" s="72"/>
      <c r="MVR829" s="72"/>
      <c r="MVS829" s="72"/>
      <c r="MVT829" s="72"/>
      <c r="MVU829" s="72"/>
      <c r="MVV829" s="72"/>
      <c r="MVW829" s="72"/>
      <c r="MVX829" s="72"/>
      <c r="MVY829" s="72"/>
      <c r="MVZ829" s="72"/>
      <c r="MWA829" s="72"/>
      <c r="MWB829" s="72"/>
      <c r="MWC829" s="72"/>
      <c r="MWD829" s="72"/>
      <c r="MWE829" s="72"/>
      <c r="MWF829" s="72"/>
      <c r="MWG829" s="72"/>
      <c r="MWH829" s="72"/>
      <c r="MWI829" s="72"/>
      <c r="MWJ829" s="72"/>
      <c r="MWK829" s="72"/>
      <c r="MWL829" s="72"/>
      <c r="MWM829" s="72"/>
      <c r="MWN829" s="72"/>
      <c r="MWO829" s="72"/>
      <c r="MWP829" s="72"/>
      <c r="MWQ829" s="72"/>
      <c r="MWR829" s="72"/>
      <c r="MWS829" s="72"/>
      <c r="MWT829" s="72"/>
      <c r="MWU829" s="72"/>
      <c r="MWV829" s="72"/>
      <c r="MWW829" s="72"/>
      <c r="MWX829" s="72"/>
      <c r="MWY829" s="72"/>
      <c r="MWZ829" s="72"/>
      <c r="MXA829" s="72"/>
      <c r="MXB829" s="72"/>
      <c r="MXC829" s="72"/>
      <c r="MXD829" s="72"/>
      <c r="MXE829" s="72"/>
      <c r="MXF829" s="72"/>
      <c r="MXG829" s="72"/>
      <c r="MXH829" s="72"/>
      <c r="MXI829" s="72"/>
      <c r="MXJ829" s="72"/>
      <c r="MXK829" s="72"/>
      <c r="MXL829" s="72"/>
      <c r="MXM829" s="72"/>
      <c r="MXN829" s="72"/>
      <c r="MXO829" s="72"/>
      <c r="MXP829" s="72"/>
      <c r="MXQ829" s="72"/>
      <c r="MXR829" s="72"/>
      <c r="MXS829" s="72"/>
      <c r="MXT829" s="72"/>
      <c r="MXU829" s="72"/>
      <c r="MXV829" s="72"/>
      <c r="MXW829" s="72"/>
      <c r="MXX829" s="72"/>
      <c r="MXY829" s="72"/>
      <c r="MXZ829" s="72"/>
      <c r="MYA829" s="72"/>
      <c r="MYB829" s="72"/>
      <c r="MYC829" s="72"/>
      <c r="MYD829" s="72"/>
      <c r="MYE829" s="72"/>
      <c r="MYF829" s="72"/>
      <c r="MYG829" s="72"/>
      <c r="MYH829" s="72"/>
      <c r="MYI829" s="72"/>
      <c r="MYJ829" s="72"/>
      <c r="MYK829" s="72"/>
      <c r="MYL829" s="72"/>
      <c r="MYM829" s="72"/>
      <c r="MYN829" s="72"/>
      <c r="MYO829" s="72"/>
      <c r="MYP829" s="72"/>
      <c r="MYQ829" s="72"/>
      <c r="MYR829" s="72"/>
      <c r="MYS829" s="72"/>
      <c r="MYT829" s="72"/>
      <c r="MYU829" s="72"/>
      <c r="MYV829" s="72"/>
      <c r="MYW829" s="72"/>
      <c r="MYX829" s="72"/>
      <c r="MYY829" s="72"/>
      <c r="MYZ829" s="72"/>
      <c r="MZA829" s="72"/>
      <c r="MZB829" s="72"/>
      <c r="MZC829" s="72"/>
      <c r="MZD829" s="72"/>
      <c r="MZE829" s="72"/>
      <c r="MZF829" s="72"/>
      <c r="MZG829" s="72"/>
      <c r="MZH829" s="72"/>
      <c r="MZI829" s="72"/>
      <c r="MZJ829" s="72"/>
      <c r="MZK829" s="72"/>
      <c r="MZL829" s="72"/>
      <c r="MZM829" s="72"/>
      <c r="MZN829" s="72"/>
      <c r="MZO829" s="72"/>
      <c r="MZP829" s="72"/>
      <c r="MZQ829" s="72"/>
      <c r="MZR829" s="72"/>
      <c r="MZS829" s="72"/>
      <c r="MZT829" s="72"/>
      <c r="MZU829" s="72"/>
      <c r="MZV829" s="72"/>
      <c r="MZW829" s="72"/>
      <c r="MZX829" s="72"/>
      <c r="MZY829" s="72"/>
      <c r="MZZ829" s="72"/>
      <c r="NAA829" s="72"/>
      <c r="NAB829" s="72"/>
      <c r="NAC829" s="72"/>
      <c r="NAD829" s="72"/>
      <c r="NAE829" s="72"/>
      <c r="NAF829" s="72"/>
      <c r="NAG829" s="72"/>
      <c r="NAH829" s="72"/>
      <c r="NAI829" s="72"/>
      <c r="NAJ829" s="72"/>
      <c r="NAK829" s="72"/>
      <c r="NAL829" s="72"/>
      <c r="NAM829" s="72"/>
      <c r="NAN829" s="72"/>
      <c r="NAO829" s="72"/>
      <c r="NAP829" s="72"/>
      <c r="NAQ829" s="72"/>
      <c r="NAR829" s="72"/>
      <c r="NAS829" s="72"/>
      <c r="NAT829" s="72"/>
      <c r="NAU829" s="72"/>
      <c r="NAV829" s="72"/>
      <c r="NAW829" s="72"/>
      <c r="NAX829" s="72"/>
      <c r="NAY829" s="72"/>
      <c r="NAZ829" s="72"/>
      <c r="NBA829" s="72"/>
      <c r="NBB829" s="72"/>
      <c r="NBC829" s="72"/>
      <c r="NBD829" s="72"/>
      <c r="NBE829" s="72"/>
      <c r="NBF829" s="72"/>
      <c r="NBG829" s="72"/>
      <c r="NBH829" s="72"/>
      <c r="NBI829" s="72"/>
      <c r="NBJ829" s="72"/>
      <c r="NBK829" s="72"/>
      <c r="NBL829" s="72"/>
      <c r="NBM829" s="72"/>
      <c r="NBN829" s="72"/>
      <c r="NBO829" s="72"/>
      <c r="NBP829" s="72"/>
      <c r="NBQ829" s="72"/>
      <c r="NBR829" s="72"/>
      <c r="NBS829" s="72"/>
      <c r="NBT829" s="72"/>
      <c r="NBU829" s="72"/>
      <c r="NBV829" s="72"/>
      <c r="NBW829" s="72"/>
      <c r="NBX829" s="72"/>
      <c r="NBY829" s="72"/>
      <c r="NBZ829" s="72"/>
      <c r="NCA829" s="72"/>
      <c r="NCB829" s="72"/>
      <c r="NCC829" s="72"/>
      <c r="NCD829" s="72"/>
      <c r="NCE829" s="72"/>
      <c r="NCF829" s="72"/>
      <c r="NCG829" s="72"/>
      <c r="NCH829" s="72"/>
      <c r="NCI829" s="72"/>
      <c r="NCJ829" s="72"/>
      <c r="NCK829" s="72"/>
      <c r="NCL829" s="72"/>
      <c r="NCM829" s="72"/>
      <c r="NCN829" s="72"/>
      <c r="NCO829" s="72"/>
      <c r="NCP829" s="72"/>
      <c r="NCQ829" s="72"/>
      <c r="NCR829" s="72"/>
      <c r="NCS829" s="72"/>
      <c r="NCT829" s="72"/>
      <c r="NCU829" s="72"/>
      <c r="NCV829" s="72"/>
      <c r="NCW829" s="72"/>
      <c r="NCX829" s="72"/>
      <c r="NCY829" s="72"/>
      <c r="NCZ829" s="72"/>
      <c r="NDA829" s="72"/>
      <c r="NDB829" s="72"/>
      <c r="NDC829" s="72"/>
      <c r="NDD829" s="72"/>
      <c r="NDE829" s="72"/>
      <c r="NDF829" s="72"/>
      <c r="NDG829" s="72"/>
      <c r="NDH829" s="72"/>
      <c r="NDI829" s="72"/>
      <c r="NDJ829" s="72"/>
      <c r="NDK829" s="72"/>
      <c r="NDL829" s="72"/>
      <c r="NDM829" s="72"/>
      <c r="NDN829" s="72"/>
      <c r="NDO829" s="72"/>
      <c r="NDP829" s="72"/>
      <c r="NDQ829" s="72"/>
      <c r="NDR829" s="72"/>
      <c r="NDS829" s="72"/>
      <c r="NDT829" s="72"/>
      <c r="NDU829" s="72"/>
      <c r="NDV829" s="72"/>
      <c r="NDW829" s="72"/>
      <c r="NDX829" s="72"/>
      <c r="NDY829" s="72"/>
      <c r="NDZ829" s="72"/>
      <c r="NEA829" s="72"/>
      <c r="NEB829" s="72"/>
      <c r="NEC829" s="72"/>
      <c r="NED829" s="72"/>
      <c r="NEE829" s="72"/>
      <c r="NEF829" s="72"/>
      <c r="NEG829" s="72"/>
      <c r="NEH829" s="72"/>
      <c r="NEI829" s="72"/>
      <c r="NEJ829" s="72"/>
      <c r="NEK829" s="72"/>
      <c r="NEL829" s="72"/>
      <c r="NEM829" s="72"/>
      <c r="NEN829" s="72"/>
      <c r="NEO829" s="72"/>
      <c r="NEP829" s="72"/>
      <c r="NEQ829" s="72"/>
      <c r="NER829" s="72"/>
      <c r="NES829" s="72"/>
      <c r="NET829" s="72"/>
      <c r="NEU829" s="72"/>
      <c r="NEV829" s="72"/>
      <c r="NEW829" s="72"/>
      <c r="NEX829" s="72"/>
      <c r="NEY829" s="72"/>
      <c r="NEZ829" s="72"/>
      <c r="NFA829" s="72"/>
      <c r="NFB829" s="72"/>
      <c r="NFC829" s="72"/>
      <c r="NFD829" s="72"/>
      <c r="NFE829" s="72"/>
      <c r="NFF829" s="72"/>
      <c r="NFG829" s="72"/>
      <c r="NFH829" s="72"/>
      <c r="NFI829" s="72"/>
      <c r="NFJ829" s="72"/>
      <c r="NFK829" s="72"/>
      <c r="NFL829" s="72"/>
      <c r="NFM829" s="72"/>
      <c r="NFN829" s="72"/>
      <c r="NFO829" s="72"/>
      <c r="NFP829" s="72"/>
      <c r="NFQ829" s="72"/>
      <c r="NFR829" s="72"/>
      <c r="NFS829" s="72"/>
      <c r="NFT829" s="72"/>
      <c r="NFU829" s="72"/>
      <c r="NFV829" s="72"/>
      <c r="NFW829" s="72"/>
      <c r="NFX829" s="72"/>
      <c r="NFY829" s="72"/>
      <c r="NFZ829" s="72"/>
      <c r="NGA829" s="72"/>
      <c r="NGB829" s="72"/>
      <c r="NGC829" s="72"/>
      <c r="NGD829" s="72"/>
      <c r="NGE829" s="72"/>
      <c r="NGF829" s="72"/>
      <c r="NGG829" s="72"/>
      <c r="NGH829" s="72"/>
      <c r="NGI829" s="72"/>
      <c r="NGJ829" s="72"/>
      <c r="NGK829" s="72"/>
      <c r="NGL829" s="72"/>
      <c r="NGM829" s="72"/>
      <c r="NGN829" s="72"/>
      <c r="NGO829" s="72"/>
      <c r="NGP829" s="72"/>
      <c r="NGQ829" s="72"/>
      <c r="NGR829" s="72"/>
      <c r="NGS829" s="72"/>
      <c r="NGT829" s="72"/>
      <c r="NGU829" s="72"/>
      <c r="NGV829" s="72"/>
      <c r="NGW829" s="72"/>
      <c r="NGX829" s="72"/>
      <c r="NGY829" s="72"/>
      <c r="NGZ829" s="72"/>
      <c r="NHA829" s="72"/>
      <c r="NHB829" s="72"/>
      <c r="NHC829" s="72"/>
      <c r="NHD829" s="72"/>
      <c r="NHE829" s="72"/>
      <c r="NHF829" s="72"/>
      <c r="NHG829" s="72"/>
      <c r="NHH829" s="72"/>
      <c r="NHI829" s="72"/>
      <c r="NHJ829" s="72"/>
      <c r="NHK829" s="72"/>
      <c r="NHL829" s="72"/>
      <c r="NHM829" s="72"/>
      <c r="NHN829" s="72"/>
      <c r="NHO829" s="72"/>
      <c r="NHP829" s="72"/>
      <c r="NHQ829" s="72"/>
      <c r="NHR829" s="72"/>
      <c r="NHS829" s="72"/>
      <c r="NHT829" s="72"/>
      <c r="NHU829" s="72"/>
      <c r="NHV829" s="72"/>
      <c r="NHW829" s="72"/>
      <c r="NHX829" s="72"/>
      <c r="NHY829" s="72"/>
      <c r="NHZ829" s="72"/>
      <c r="NIA829" s="72"/>
      <c r="NIB829" s="72"/>
      <c r="NIC829" s="72"/>
      <c r="NID829" s="72"/>
      <c r="NIE829" s="72"/>
      <c r="NIF829" s="72"/>
      <c r="NIG829" s="72"/>
      <c r="NIH829" s="72"/>
      <c r="NII829" s="72"/>
      <c r="NIJ829" s="72"/>
      <c r="NIK829" s="72"/>
      <c r="NIL829" s="72"/>
      <c r="NIM829" s="72"/>
      <c r="NIN829" s="72"/>
      <c r="NIO829" s="72"/>
      <c r="NIP829" s="72"/>
      <c r="NIQ829" s="72"/>
      <c r="NIR829" s="72"/>
      <c r="NIS829" s="72"/>
      <c r="NIT829" s="72"/>
      <c r="NIU829" s="72"/>
      <c r="NIV829" s="72"/>
      <c r="NIW829" s="72"/>
      <c r="NIX829" s="72"/>
      <c r="NIY829" s="72"/>
      <c r="NIZ829" s="72"/>
      <c r="NJA829" s="72"/>
      <c r="NJB829" s="72"/>
      <c r="NJC829" s="72"/>
      <c r="NJD829" s="72"/>
      <c r="NJE829" s="72"/>
      <c r="NJF829" s="72"/>
      <c r="NJG829" s="72"/>
      <c r="NJH829" s="72"/>
      <c r="NJI829" s="72"/>
      <c r="NJJ829" s="72"/>
      <c r="NJK829" s="72"/>
      <c r="NJL829" s="72"/>
      <c r="NJM829" s="72"/>
      <c r="NJN829" s="72"/>
      <c r="NJO829" s="72"/>
      <c r="NJP829" s="72"/>
      <c r="NJQ829" s="72"/>
      <c r="NJR829" s="72"/>
      <c r="NJS829" s="72"/>
      <c r="NJT829" s="72"/>
      <c r="NJU829" s="72"/>
      <c r="NJV829" s="72"/>
      <c r="NJW829" s="72"/>
      <c r="NJX829" s="72"/>
      <c r="NJY829" s="72"/>
      <c r="NJZ829" s="72"/>
      <c r="NKA829" s="72"/>
      <c r="NKB829" s="72"/>
      <c r="NKC829" s="72"/>
      <c r="NKD829" s="72"/>
      <c r="NKE829" s="72"/>
      <c r="NKF829" s="72"/>
      <c r="NKG829" s="72"/>
      <c r="NKH829" s="72"/>
      <c r="NKI829" s="72"/>
      <c r="NKJ829" s="72"/>
      <c r="NKK829" s="72"/>
      <c r="NKL829" s="72"/>
      <c r="NKM829" s="72"/>
      <c r="NKN829" s="72"/>
      <c r="NKO829" s="72"/>
      <c r="NKP829" s="72"/>
      <c r="NKQ829" s="72"/>
      <c r="NKR829" s="72"/>
      <c r="NKS829" s="72"/>
      <c r="NKT829" s="72"/>
      <c r="NKU829" s="72"/>
      <c r="NKV829" s="72"/>
      <c r="NKW829" s="72"/>
      <c r="NKX829" s="72"/>
      <c r="NKY829" s="72"/>
      <c r="NKZ829" s="72"/>
      <c r="NLA829" s="72"/>
      <c r="NLB829" s="72"/>
      <c r="NLC829" s="72"/>
      <c r="NLD829" s="72"/>
      <c r="NLE829" s="72"/>
      <c r="NLF829" s="72"/>
      <c r="NLG829" s="72"/>
      <c r="NLH829" s="72"/>
      <c r="NLI829" s="72"/>
      <c r="NLJ829" s="72"/>
      <c r="NLK829" s="72"/>
      <c r="NLL829" s="72"/>
      <c r="NLM829" s="72"/>
      <c r="NLN829" s="72"/>
      <c r="NLO829" s="72"/>
      <c r="NLP829" s="72"/>
      <c r="NLQ829" s="72"/>
      <c r="NLR829" s="72"/>
      <c r="NLS829" s="72"/>
      <c r="NLT829" s="72"/>
      <c r="NLU829" s="72"/>
      <c r="NLV829" s="72"/>
      <c r="NLW829" s="72"/>
      <c r="NLX829" s="72"/>
      <c r="NLY829" s="72"/>
      <c r="NLZ829" s="72"/>
      <c r="NMA829" s="72"/>
      <c r="NMB829" s="72"/>
      <c r="NMC829" s="72"/>
      <c r="NMD829" s="72"/>
      <c r="NME829" s="72"/>
      <c r="NMF829" s="72"/>
      <c r="NMG829" s="72"/>
      <c r="NMH829" s="72"/>
      <c r="NMI829" s="72"/>
      <c r="NMJ829" s="72"/>
      <c r="NMK829" s="72"/>
      <c r="NML829" s="72"/>
      <c r="NMM829" s="72"/>
      <c r="NMN829" s="72"/>
      <c r="NMO829" s="72"/>
      <c r="NMP829" s="72"/>
      <c r="NMQ829" s="72"/>
      <c r="NMR829" s="72"/>
      <c r="NMS829" s="72"/>
      <c r="NMT829" s="72"/>
      <c r="NMU829" s="72"/>
      <c r="NMV829" s="72"/>
      <c r="NMW829" s="72"/>
      <c r="NMX829" s="72"/>
      <c r="NMY829" s="72"/>
      <c r="NMZ829" s="72"/>
      <c r="NNA829" s="72"/>
      <c r="NNB829" s="72"/>
      <c r="NNC829" s="72"/>
      <c r="NND829" s="72"/>
      <c r="NNE829" s="72"/>
      <c r="NNF829" s="72"/>
      <c r="NNG829" s="72"/>
      <c r="NNH829" s="72"/>
      <c r="NNI829" s="72"/>
      <c r="NNJ829" s="72"/>
      <c r="NNK829" s="72"/>
      <c r="NNL829" s="72"/>
      <c r="NNM829" s="72"/>
      <c r="NNN829" s="72"/>
      <c r="NNO829" s="72"/>
      <c r="NNP829" s="72"/>
      <c r="NNQ829" s="72"/>
      <c r="NNR829" s="72"/>
      <c r="NNS829" s="72"/>
      <c r="NNT829" s="72"/>
      <c r="NNU829" s="72"/>
      <c r="NNV829" s="72"/>
      <c r="NNW829" s="72"/>
      <c r="NNX829" s="72"/>
      <c r="NNY829" s="72"/>
      <c r="NNZ829" s="72"/>
      <c r="NOA829" s="72"/>
      <c r="NOB829" s="72"/>
      <c r="NOC829" s="72"/>
      <c r="NOD829" s="72"/>
      <c r="NOE829" s="72"/>
      <c r="NOF829" s="72"/>
      <c r="NOG829" s="72"/>
      <c r="NOH829" s="72"/>
      <c r="NOI829" s="72"/>
      <c r="NOJ829" s="72"/>
      <c r="NOK829" s="72"/>
      <c r="NOL829" s="72"/>
      <c r="NOM829" s="72"/>
      <c r="NON829" s="72"/>
      <c r="NOO829" s="72"/>
      <c r="NOP829" s="72"/>
      <c r="NOQ829" s="72"/>
      <c r="NOR829" s="72"/>
      <c r="NOS829" s="72"/>
      <c r="NOT829" s="72"/>
      <c r="NOU829" s="72"/>
      <c r="NOV829" s="72"/>
      <c r="NOW829" s="72"/>
      <c r="NOX829" s="72"/>
      <c r="NOY829" s="72"/>
      <c r="NOZ829" s="72"/>
      <c r="NPA829" s="72"/>
      <c r="NPB829" s="72"/>
      <c r="NPC829" s="72"/>
      <c r="NPD829" s="72"/>
      <c r="NPE829" s="72"/>
      <c r="NPF829" s="72"/>
      <c r="NPG829" s="72"/>
      <c r="NPH829" s="72"/>
      <c r="NPI829" s="72"/>
      <c r="NPJ829" s="72"/>
      <c r="NPK829" s="72"/>
      <c r="NPL829" s="72"/>
      <c r="NPM829" s="72"/>
      <c r="NPN829" s="72"/>
      <c r="NPO829" s="72"/>
      <c r="NPP829" s="72"/>
      <c r="NPQ829" s="72"/>
      <c r="NPR829" s="72"/>
      <c r="NPS829" s="72"/>
      <c r="NPT829" s="72"/>
      <c r="NPU829" s="72"/>
      <c r="NPV829" s="72"/>
      <c r="NPW829" s="72"/>
      <c r="NPX829" s="72"/>
      <c r="NPY829" s="72"/>
      <c r="NPZ829" s="72"/>
      <c r="NQA829" s="72"/>
      <c r="NQB829" s="72"/>
      <c r="NQC829" s="72"/>
      <c r="NQD829" s="72"/>
      <c r="NQE829" s="72"/>
      <c r="NQF829" s="72"/>
      <c r="NQG829" s="72"/>
      <c r="NQH829" s="72"/>
      <c r="NQI829" s="72"/>
      <c r="NQJ829" s="72"/>
      <c r="NQK829" s="72"/>
      <c r="NQL829" s="72"/>
      <c r="NQM829" s="72"/>
      <c r="NQN829" s="72"/>
      <c r="NQO829" s="72"/>
      <c r="NQP829" s="72"/>
      <c r="NQQ829" s="72"/>
      <c r="NQR829" s="72"/>
      <c r="NQS829" s="72"/>
      <c r="NQT829" s="72"/>
      <c r="NQU829" s="72"/>
      <c r="NQV829" s="72"/>
      <c r="NQW829" s="72"/>
      <c r="NQX829" s="72"/>
      <c r="NQY829" s="72"/>
      <c r="NQZ829" s="72"/>
      <c r="NRA829" s="72"/>
      <c r="NRB829" s="72"/>
      <c r="NRC829" s="72"/>
      <c r="NRD829" s="72"/>
      <c r="NRE829" s="72"/>
      <c r="NRF829" s="72"/>
      <c r="NRG829" s="72"/>
      <c r="NRH829" s="72"/>
      <c r="NRI829" s="72"/>
      <c r="NRJ829" s="72"/>
      <c r="NRK829" s="72"/>
      <c r="NRL829" s="72"/>
      <c r="NRM829" s="72"/>
      <c r="NRN829" s="72"/>
      <c r="NRO829" s="72"/>
      <c r="NRP829" s="72"/>
      <c r="NRQ829" s="72"/>
      <c r="NRR829" s="72"/>
      <c r="NRS829" s="72"/>
      <c r="NRT829" s="72"/>
      <c r="NRU829" s="72"/>
      <c r="NRV829" s="72"/>
      <c r="NRW829" s="72"/>
      <c r="NRX829" s="72"/>
      <c r="NRY829" s="72"/>
      <c r="NRZ829" s="72"/>
      <c r="NSA829" s="72"/>
      <c r="NSB829" s="72"/>
      <c r="NSC829" s="72"/>
      <c r="NSD829" s="72"/>
      <c r="NSE829" s="72"/>
      <c r="NSF829" s="72"/>
      <c r="NSG829" s="72"/>
      <c r="NSH829" s="72"/>
      <c r="NSI829" s="72"/>
      <c r="NSJ829" s="72"/>
      <c r="NSK829" s="72"/>
      <c r="NSL829" s="72"/>
      <c r="NSM829" s="72"/>
      <c r="NSN829" s="72"/>
      <c r="NSO829" s="72"/>
      <c r="NSP829" s="72"/>
      <c r="NSQ829" s="72"/>
      <c r="NSR829" s="72"/>
      <c r="NSS829" s="72"/>
      <c r="NST829" s="72"/>
      <c r="NSU829" s="72"/>
      <c r="NSV829" s="72"/>
      <c r="NSW829" s="72"/>
      <c r="NSX829" s="72"/>
      <c r="NSY829" s="72"/>
      <c r="NSZ829" s="72"/>
      <c r="NTA829" s="72"/>
      <c r="NTB829" s="72"/>
      <c r="NTC829" s="72"/>
      <c r="NTD829" s="72"/>
      <c r="NTE829" s="72"/>
      <c r="NTF829" s="72"/>
      <c r="NTG829" s="72"/>
      <c r="NTH829" s="72"/>
      <c r="NTI829" s="72"/>
      <c r="NTJ829" s="72"/>
      <c r="NTK829" s="72"/>
      <c r="NTL829" s="72"/>
      <c r="NTM829" s="72"/>
      <c r="NTN829" s="72"/>
      <c r="NTO829" s="72"/>
      <c r="NTP829" s="72"/>
      <c r="NTQ829" s="72"/>
      <c r="NTR829" s="72"/>
      <c r="NTS829" s="72"/>
      <c r="NTT829" s="72"/>
      <c r="NTU829" s="72"/>
      <c r="NTV829" s="72"/>
      <c r="NTW829" s="72"/>
      <c r="NTX829" s="72"/>
      <c r="NTY829" s="72"/>
      <c r="NTZ829" s="72"/>
      <c r="NUA829" s="72"/>
      <c r="NUB829" s="72"/>
      <c r="NUC829" s="72"/>
      <c r="NUD829" s="72"/>
      <c r="NUE829" s="72"/>
      <c r="NUF829" s="72"/>
      <c r="NUG829" s="72"/>
      <c r="NUH829" s="72"/>
      <c r="NUI829" s="72"/>
      <c r="NUJ829" s="72"/>
      <c r="NUK829" s="72"/>
      <c r="NUL829" s="72"/>
      <c r="NUM829" s="72"/>
      <c r="NUN829" s="72"/>
      <c r="NUO829" s="72"/>
      <c r="NUP829" s="72"/>
      <c r="NUQ829" s="72"/>
      <c r="NUR829" s="72"/>
      <c r="NUS829" s="72"/>
      <c r="NUT829" s="72"/>
      <c r="NUU829" s="72"/>
      <c r="NUV829" s="72"/>
      <c r="NUW829" s="72"/>
      <c r="NUX829" s="72"/>
      <c r="NUY829" s="72"/>
      <c r="NUZ829" s="72"/>
      <c r="NVA829" s="72"/>
      <c r="NVB829" s="72"/>
      <c r="NVC829" s="72"/>
      <c r="NVD829" s="72"/>
      <c r="NVE829" s="72"/>
      <c r="NVF829" s="72"/>
      <c r="NVG829" s="72"/>
      <c r="NVH829" s="72"/>
      <c r="NVI829" s="72"/>
      <c r="NVJ829" s="72"/>
      <c r="NVK829" s="72"/>
      <c r="NVL829" s="72"/>
      <c r="NVM829" s="72"/>
      <c r="NVN829" s="72"/>
      <c r="NVO829" s="72"/>
      <c r="NVP829" s="72"/>
      <c r="NVQ829" s="72"/>
      <c r="NVR829" s="72"/>
      <c r="NVS829" s="72"/>
      <c r="NVT829" s="72"/>
      <c r="NVU829" s="72"/>
      <c r="NVV829" s="72"/>
      <c r="NVW829" s="72"/>
      <c r="NVX829" s="72"/>
      <c r="NVY829" s="72"/>
      <c r="NVZ829" s="72"/>
      <c r="NWA829" s="72"/>
      <c r="NWB829" s="72"/>
      <c r="NWC829" s="72"/>
      <c r="NWD829" s="72"/>
      <c r="NWE829" s="72"/>
      <c r="NWF829" s="72"/>
      <c r="NWG829" s="72"/>
      <c r="NWH829" s="72"/>
      <c r="NWI829" s="72"/>
      <c r="NWJ829" s="72"/>
      <c r="NWK829" s="72"/>
      <c r="NWL829" s="72"/>
      <c r="NWM829" s="72"/>
      <c r="NWN829" s="72"/>
      <c r="NWO829" s="72"/>
      <c r="NWP829" s="72"/>
      <c r="NWQ829" s="72"/>
      <c r="NWR829" s="72"/>
      <c r="NWS829" s="72"/>
      <c r="NWT829" s="72"/>
      <c r="NWU829" s="72"/>
      <c r="NWV829" s="72"/>
      <c r="NWW829" s="72"/>
      <c r="NWX829" s="72"/>
      <c r="NWY829" s="72"/>
      <c r="NWZ829" s="72"/>
      <c r="NXA829" s="72"/>
      <c r="NXB829" s="72"/>
      <c r="NXC829" s="72"/>
      <c r="NXD829" s="72"/>
      <c r="NXE829" s="72"/>
      <c r="NXF829" s="72"/>
      <c r="NXG829" s="72"/>
      <c r="NXH829" s="72"/>
      <c r="NXI829" s="72"/>
      <c r="NXJ829" s="72"/>
      <c r="NXK829" s="72"/>
      <c r="NXL829" s="72"/>
      <c r="NXM829" s="72"/>
      <c r="NXN829" s="72"/>
      <c r="NXO829" s="72"/>
      <c r="NXP829" s="72"/>
      <c r="NXQ829" s="72"/>
      <c r="NXR829" s="72"/>
      <c r="NXS829" s="72"/>
      <c r="NXT829" s="72"/>
      <c r="NXU829" s="72"/>
      <c r="NXV829" s="72"/>
      <c r="NXW829" s="72"/>
      <c r="NXX829" s="72"/>
      <c r="NXY829" s="72"/>
      <c r="NXZ829" s="72"/>
      <c r="NYA829" s="72"/>
      <c r="NYB829" s="72"/>
      <c r="NYC829" s="72"/>
      <c r="NYD829" s="72"/>
      <c r="NYE829" s="72"/>
      <c r="NYF829" s="72"/>
      <c r="NYG829" s="72"/>
      <c r="NYH829" s="72"/>
      <c r="NYI829" s="72"/>
      <c r="NYJ829" s="72"/>
      <c r="NYK829" s="72"/>
      <c r="NYL829" s="72"/>
      <c r="NYM829" s="72"/>
      <c r="NYN829" s="72"/>
      <c r="NYO829" s="72"/>
      <c r="NYP829" s="72"/>
      <c r="NYQ829" s="72"/>
      <c r="NYR829" s="72"/>
      <c r="NYS829" s="72"/>
      <c r="NYT829" s="72"/>
      <c r="NYU829" s="72"/>
      <c r="NYV829" s="72"/>
      <c r="NYW829" s="72"/>
      <c r="NYX829" s="72"/>
      <c r="NYY829" s="72"/>
      <c r="NYZ829" s="72"/>
      <c r="NZA829" s="72"/>
      <c r="NZB829" s="72"/>
      <c r="NZC829" s="72"/>
      <c r="NZD829" s="72"/>
      <c r="NZE829" s="72"/>
      <c r="NZF829" s="72"/>
      <c r="NZG829" s="72"/>
      <c r="NZH829" s="72"/>
      <c r="NZI829" s="72"/>
      <c r="NZJ829" s="72"/>
      <c r="NZK829" s="72"/>
      <c r="NZL829" s="72"/>
      <c r="NZM829" s="72"/>
      <c r="NZN829" s="72"/>
      <c r="NZO829" s="72"/>
      <c r="NZP829" s="72"/>
      <c r="NZQ829" s="72"/>
      <c r="NZR829" s="72"/>
      <c r="NZS829" s="72"/>
      <c r="NZT829" s="72"/>
      <c r="NZU829" s="72"/>
      <c r="NZV829" s="72"/>
      <c r="NZW829" s="72"/>
      <c r="NZX829" s="72"/>
      <c r="NZY829" s="72"/>
      <c r="NZZ829" s="72"/>
      <c r="OAA829" s="72"/>
      <c r="OAB829" s="72"/>
      <c r="OAC829" s="72"/>
      <c r="OAD829" s="72"/>
      <c r="OAE829" s="72"/>
      <c r="OAF829" s="72"/>
      <c r="OAG829" s="72"/>
      <c r="OAH829" s="72"/>
      <c r="OAI829" s="72"/>
      <c r="OAJ829" s="72"/>
      <c r="OAK829" s="72"/>
      <c r="OAL829" s="72"/>
      <c r="OAM829" s="72"/>
      <c r="OAN829" s="72"/>
      <c r="OAO829" s="72"/>
      <c r="OAP829" s="72"/>
      <c r="OAQ829" s="72"/>
      <c r="OAR829" s="72"/>
      <c r="OAS829" s="72"/>
      <c r="OAT829" s="72"/>
      <c r="OAU829" s="72"/>
      <c r="OAV829" s="72"/>
      <c r="OAW829" s="72"/>
      <c r="OAX829" s="72"/>
      <c r="OAY829" s="72"/>
      <c r="OAZ829" s="72"/>
      <c r="OBA829" s="72"/>
      <c r="OBB829" s="72"/>
      <c r="OBC829" s="72"/>
      <c r="OBD829" s="72"/>
      <c r="OBE829" s="72"/>
      <c r="OBF829" s="72"/>
      <c r="OBG829" s="72"/>
      <c r="OBH829" s="72"/>
      <c r="OBI829" s="72"/>
      <c r="OBJ829" s="72"/>
      <c r="OBK829" s="72"/>
      <c r="OBL829" s="72"/>
      <c r="OBM829" s="72"/>
      <c r="OBN829" s="72"/>
      <c r="OBO829" s="72"/>
      <c r="OBP829" s="72"/>
      <c r="OBQ829" s="72"/>
      <c r="OBR829" s="72"/>
      <c r="OBS829" s="72"/>
      <c r="OBT829" s="72"/>
      <c r="OBU829" s="72"/>
      <c r="OBV829" s="72"/>
      <c r="OBW829" s="72"/>
      <c r="OBX829" s="72"/>
      <c r="OBY829" s="72"/>
      <c r="OBZ829" s="72"/>
      <c r="OCA829" s="72"/>
      <c r="OCB829" s="72"/>
      <c r="OCC829" s="72"/>
      <c r="OCD829" s="72"/>
      <c r="OCE829" s="72"/>
      <c r="OCF829" s="72"/>
      <c r="OCG829" s="72"/>
      <c r="OCH829" s="72"/>
      <c r="OCI829" s="72"/>
      <c r="OCJ829" s="72"/>
      <c r="OCK829" s="72"/>
      <c r="OCL829" s="72"/>
      <c r="OCM829" s="72"/>
      <c r="OCN829" s="72"/>
      <c r="OCO829" s="72"/>
      <c r="OCP829" s="72"/>
      <c r="OCQ829" s="72"/>
      <c r="OCR829" s="72"/>
      <c r="OCS829" s="72"/>
      <c r="OCT829" s="72"/>
      <c r="OCU829" s="72"/>
      <c r="OCV829" s="72"/>
      <c r="OCW829" s="72"/>
      <c r="OCX829" s="72"/>
      <c r="OCY829" s="72"/>
      <c r="OCZ829" s="72"/>
      <c r="ODA829" s="72"/>
      <c r="ODB829" s="72"/>
      <c r="ODC829" s="72"/>
      <c r="ODD829" s="72"/>
      <c r="ODE829" s="72"/>
      <c r="ODF829" s="72"/>
      <c r="ODG829" s="72"/>
      <c r="ODH829" s="72"/>
      <c r="ODI829" s="72"/>
      <c r="ODJ829" s="72"/>
      <c r="ODK829" s="72"/>
      <c r="ODL829" s="72"/>
      <c r="ODM829" s="72"/>
      <c r="ODN829" s="72"/>
      <c r="ODO829" s="72"/>
      <c r="ODP829" s="72"/>
      <c r="ODQ829" s="72"/>
      <c r="ODR829" s="72"/>
      <c r="ODS829" s="72"/>
      <c r="ODT829" s="72"/>
      <c r="ODU829" s="72"/>
      <c r="ODV829" s="72"/>
      <c r="ODW829" s="72"/>
      <c r="ODX829" s="72"/>
      <c r="ODY829" s="72"/>
      <c r="ODZ829" s="72"/>
      <c r="OEA829" s="72"/>
      <c r="OEB829" s="72"/>
      <c r="OEC829" s="72"/>
      <c r="OED829" s="72"/>
      <c r="OEE829" s="72"/>
      <c r="OEF829" s="72"/>
      <c r="OEG829" s="72"/>
      <c r="OEH829" s="72"/>
      <c r="OEI829" s="72"/>
      <c r="OEJ829" s="72"/>
      <c r="OEK829" s="72"/>
      <c r="OEL829" s="72"/>
      <c r="OEM829" s="72"/>
      <c r="OEN829" s="72"/>
      <c r="OEO829" s="72"/>
      <c r="OEP829" s="72"/>
      <c r="OEQ829" s="72"/>
      <c r="OER829" s="72"/>
      <c r="OES829" s="72"/>
      <c r="OET829" s="72"/>
      <c r="OEU829" s="72"/>
      <c r="OEV829" s="72"/>
      <c r="OEW829" s="72"/>
      <c r="OEX829" s="72"/>
      <c r="OEY829" s="72"/>
      <c r="OEZ829" s="72"/>
      <c r="OFA829" s="72"/>
      <c r="OFB829" s="72"/>
      <c r="OFC829" s="72"/>
      <c r="OFD829" s="72"/>
      <c r="OFE829" s="72"/>
      <c r="OFF829" s="72"/>
      <c r="OFG829" s="72"/>
      <c r="OFH829" s="72"/>
      <c r="OFI829" s="72"/>
      <c r="OFJ829" s="72"/>
      <c r="OFK829" s="72"/>
      <c r="OFL829" s="72"/>
      <c r="OFM829" s="72"/>
      <c r="OFN829" s="72"/>
      <c r="OFO829" s="72"/>
      <c r="OFP829" s="72"/>
      <c r="OFQ829" s="72"/>
      <c r="OFR829" s="72"/>
      <c r="OFS829" s="72"/>
      <c r="OFT829" s="72"/>
      <c r="OFU829" s="72"/>
      <c r="OFV829" s="72"/>
      <c r="OFW829" s="72"/>
      <c r="OFX829" s="72"/>
      <c r="OFY829" s="72"/>
      <c r="OFZ829" s="72"/>
      <c r="OGA829" s="72"/>
      <c r="OGB829" s="72"/>
      <c r="OGC829" s="72"/>
      <c r="OGD829" s="72"/>
      <c r="OGE829" s="72"/>
      <c r="OGF829" s="72"/>
      <c r="OGG829" s="72"/>
      <c r="OGH829" s="72"/>
      <c r="OGI829" s="72"/>
      <c r="OGJ829" s="72"/>
      <c r="OGK829" s="72"/>
      <c r="OGL829" s="72"/>
      <c r="OGM829" s="72"/>
      <c r="OGN829" s="72"/>
      <c r="OGO829" s="72"/>
      <c r="OGP829" s="72"/>
      <c r="OGQ829" s="72"/>
      <c r="OGR829" s="72"/>
      <c r="OGS829" s="72"/>
      <c r="OGT829" s="72"/>
      <c r="OGU829" s="72"/>
      <c r="OGV829" s="72"/>
      <c r="OGW829" s="72"/>
      <c r="OGX829" s="72"/>
      <c r="OGY829" s="72"/>
      <c r="OGZ829" s="72"/>
      <c r="OHA829" s="72"/>
      <c r="OHB829" s="72"/>
      <c r="OHC829" s="72"/>
      <c r="OHD829" s="72"/>
      <c r="OHE829" s="72"/>
      <c r="OHF829" s="72"/>
      <c r="OHG829" s="72"/>
      <c r="OHH829" s="72"/>
      <c r="OHI829" s="72"/>
      <c r="OHJ829" s="72"/>
      <c r="OHK829" s="72"/>
      <c r="OHL829" s="72"/>
      <c r="OHM829" s="72"/>
      <c r="OHN829" s="72"/>
      <c r="OHO829" s="72"/>
      <c r="OHP829" s="72"/>
      <c r="OHQ829" s="72"/>
      <c r="OHR829" s="72"/>
      <c r="OHS829" s="72"/>
      <c r="OHT829" s="72"/>
      <c r="OHU829" s="72"/>
      <c r="OHV829" s="72"/>
      <c r="OHW829" s="72"/>
      <c r="OHX829" s="72"/>
      <c r="OHY829" s="72"/>
      <c r="OHZ829" s="72"/>
      <c r="OIA829" s="72"/>
      <c r="OIB829" s="72"/>
      <c r="OIC829" s="72"/>
      <c r="OID829" s="72"/>
      <c r="OIE829" s="72"/>
      <c r="OIF829" s="72"/>
      <c r="OIG829" s="72"/>
      <c r="OIH829" s="72"/>
      <c r="OII829" s="72"/>
      <c r="OIJ829" s="72"/>
      <c r="OIK829" s="72"/>
      <c r="OIL829" s="72"/>
      <c r="OIM829" s="72"/>
      <c r="OIN829" s="72"/>
      <c r="OIO829" s="72"/>
      <c r="OIP829" s="72"/>
      <c r="OIQ829" s="72"/>
      <c r="OIR829" s="72"/>
      <c r="OIS829" s="72"/>
      <c r="OIT829" s="72"/>
      <c r="OIU829" s="72"/>
      <c r="OIV829" s="72"/>
      <c r="OIW829" s="72"/>
      <c r="OIX829" s="72"/>
      <c r="OIY829" s="72"/>
      <c r="OIZ829" s="72"/>
      <c r="OJA829" s="72"/>
      <c r="OJB829" s="72"/>
      <c r="OJC829" s="72"/>
      <c r="OJD829" s="72"/>
      <c r="OJE829" s="72"/>
      <c r="OJF829" s="72"/>
      <c r="OJG829" s="72"/>
      <c r="OJH829" s="72"/>
      <c r="OJI829" s="72"/>
      <c r="OJJ829" s="72"/>
      <c r="OJK829" s="72"/>
      <c r="OJL829" s="72"/>
      <c r="OJM829" s="72"/>
      <c r="OJN829" s="72"/>
      <c r="OJO829" s="72"/>
      <c r="OJP829" s="72"/>
      <c r="OJQ829" s="72"/>
      <c r="OJR829" s="72"/>
      <c r="OJS829" s="72"/>
      <c r="OJT829" s="72"/>
      <c r="OJU829" s="72"/>
      <c r="OJV829" s="72"/>
      <c r="OJW829" s="72"/>
      <c r="OJX829" s="72"/>
      <c r="OJY829" s="72"/>
      <c r="OJZ829" s="72"/>
      <c r="OKA829" s="72"/>
      <c r="OKB829" s="72"/>
      <c r="OKC829" s="72"/>
      <c r="OKD829" s="72"/>
      <c r="OKE829" s="72"/>
      <c r="OKF829" s="72"/>
      <c r="OKG829" s="72"/>
      <c r="OKH829" s="72"/>
      <c r="OKI829" s="72"/>
      <c r="OKJ829" s="72"/>
      <c r="OKK829" s="72"/>
      <c r="OKL829" s="72"/>
      <c r="OKM829" s="72"/>
      <c r="OKN829" s="72"/>
      <c r="OKO829" s="72"/>
      <c r="OKP829" s="72"/>
      <c r="OKQ829" s="72"/>
      <c r="OKR829" s="72"/>
      <c r="OKS829" s="72"/>
      <c r="OKT829" s="72"/>
      <c r="OKU829" s="72"/>
      <c r="OKV829" s="72"/>
      <c r="OKW829" s="72"/>
      <c r="OKX829" s="72"/>
      <c r="OKY829" s="72"/>
      <c r="OKZ829" s="72"/>
      <c r="OLA829" s="72"/>
      <c r="OLB829" s="72"/>
      <c r="OLC829" s="72"/>
      <c r="OLD829" s="72"/>
      <c r="OLE829" s="72"/>
      <c r="OLF829" s="72"/>
      <c r="OLG829" s="72"/>
      <c r="OLH829" s="72"/>
      <c r="OLI829" s="72"/>
      <c r="OLJ829" s="72"/>
      <c r="OLK829" s="72"/>
      <c r="OLL829" s="72"/>
      <c r="OLM829" s="72"/>
      <c r="OLN829" s="72"/>
      <c r="OLO829" s="72"/>
      <c r="OLP829" s="72"/>
      <c r="OLQ829" s="72"/>
      <c r="OLR829" s="72"/>
      <c r="OLS829" s="72"/>
      <c r="OLT829" s="72"/>
      <c r="OLU829" s="72"/>
      <c r="OLV829" s="72"/>
      <c r="OLW829" s="72"/>
      <c r="OLX829" s="72"/>
      <c r="OLY829" s="72"/>
      <c r="OLZ829" s="72"/>
      <c r="OMA829" s="72"/>
      <c r="OMB829" s="72"/>
      <c r="OMC829" s="72"/>
      <c r="OMD829" s="72"/>
      <c r="OME829" s="72"/>
      <c r="OMF829" s="72"/>
      <c r="OMG829" s="72"/>
      <c r="OMH829" s="72"/>
      <c r="OMI829" s="72"/>
      <c r="OMJ829" s="72"/>
      <c r="OMK829" s="72"/>
      <c r="OML829" s="72"/>
      <c r="OMM829" s="72"/>
      <c r="OMN829" s="72"/>
      <c r="OMO829" s="72"/>
      <c r="OMP829" s="72"/>
      <c r="OMQ829" s="72"/>
      <c r="OMR829" s="72"/>
      <c r="OMS829" s="72"/>
      <c r="OMT829" s="72"/>
      <c r="OMU829" s="72"/>
      <c r="OMV829" s="72"/>
      <c r="OMW829" s="72"/>
      <c r="OMX829" s="72"/>
      <c r="OMY829" s="72"/>
      <c r="OMZ829" s="72"/>
      <c r="ONA829" s="72"/>
      <c r="ONB829" s="72"/>
      <c r="ONC829" s="72"/>
      <c r="OND829" s="72"/>
      <c r="ONE829" s="72"/>
      <c r="ONF829" s="72"/>
      <c r="ONG829" s="72"/>
      <c r="ONH829" s="72"/>
      <c r="ONI829" s="72"/>
      <c r="ONJ829" s="72"/>
      <c r="ONK829" s="72"/>
      <c r="ONL829" s="72"/>
      <c r="ONM829" s="72"/>
      <c r="ONN829" s="72"/>
      <c r="ONO829" s="72"/>
      <c r="ONP829" s="72"/>
      <c r="ONQ829" s="72"/>
      <c r="ONR829" s="72"/>
      <c r="ONS829" s="72"/>
      <c r="ONT829" s="72"/>
      <c r="ONU829" s="72"/>
      <c r="ONV829" s="72"/>
      <c r="ONW829" s="72"/>
      <c r="ONX829" s="72"/>
      <c r="ONY829" s="72"/>
      <c r="ONZ829" s="72"/>
      <c r="OOA829" s="72"/>
      <c r="OOB829" s="72"/>
      <c r="OOC829" s="72"/>
      <c r="OOD829" s="72"/>
      <c r="OOE829" s="72"/>
      <c r="OOF829" s="72"/>
      <c r="OOG829" s="72"/>
      <c r="OOH829" s="72"/>
      <c r="OOI829" s="72"/>
      <c r="OOJ829" s="72"/>
      <c r="OOK829" s="72"/>
      <c r="OOL829" s="72"/>
      <c r="OOM829" s="72"/>
      <c r="OON829" s="72"/>
      <c r="OOO829" s="72"/>
      <c r="OOP829" s="72"/>
      <c r="OOQ829" s="72"/>
      <c r="OOR829" s="72"/>
      <c r="OOS829" s="72"/>
      <c r="OOT829" s="72"/>
      <c r="OOU829" s="72"/>
      <c r="OOV829" s="72"/>
      <c r="OOW829" s="72"/>
      <c r="OOX829" s="72"/>
      <c r="OOY829" s="72"/>
      <c r="OOZ829" s="72"/>
      <c r="OPA829" s="72"/>
      <c r="OPB829" s="72"/>
      <c r="OPC829" s="72"/>
      <c r="OPD829" s="72"/>
      <c r="OPE829" s="72"/>
      <c r="OPF829" s="72"/>
      <c r="OPG829" s="72"/>
      <c r="OPH829" s="72"/>
      <c r="OPI829" s="72"/>
      <c r="OPJ829" s="72"/>
      <c r="OPK829" s="72"/>
      <c r="OPL829" s="72"/>
      <c r="OPM829" s="72"/>
      <c r="OPN829" s="72"/>
      <c r="OPO829" s="72"/>
      <c r="OPP829" s="72"/>
      <c r="OPQ829" s="72"/>
      <c r="OPR829" s="72"/>
      <c r="OPS829" s="72"/>
      <c r="OPT829" s="72"/>
      <c r="OPU829" s="72"/>
      <c r="OPV829" s="72"/>
      <c r="OPW829" s="72"/>
      <c r="OPX829" s="72"/>
      <c r="OPY829" s="72"/>
      <c r="OPZ829" s="72"/>
      <c r="OQA829" s="72"/>
      <c r="OQB829" s="72"/>
      <c r="OQC829" s="72"/>
      <c r="OQD829" s="72"/>
      <c r="OQE829" s="72"/>
      <c r="OQF829" s="72"/>
      <c r="OQG829" s="72"/>
      <c r="OQH829" s="72"/>
      <c r="OQI829" s="72"/>
      <c r="OQJ829" s="72"/>
      <c r="OQK829" s="72"/>
      <c r="OQL829" s="72"/>
      <c r="OQM829" s="72"/>
      <c r="OQN829" s="72"/>
      <c r="OQO829" s="72"/>
      <c r="OQP829" s="72"/>
      <c r="OQQ829" s="72"/>
      <c r="OQR829" s="72"/>
      <c r="OQS829" s="72"/>
      <c r="OQT829" s="72"/>
      <c r="OQU829" s="72"/>
      <c r="OQV829" s="72"/>
      <c r="OQW829" s="72"/>
      <c r="OQX829" s="72"/>
      <c r="OQY829" s="72"/>
      <c r="OQZ829" s="72"/>
      <c r="ORA829" s="72"/>
      <c r="ORB829" s="72"/>
      <c r="ORC829" s="72"/>
      <c r="ORD829" s="72"/>
      <c r="ORE829" s="72"/>
      <c r="ORF829" s="72"/>
      <c r="ORG829" s="72"/>
      <c r="ORH829" s="72"/>
      <c r="ORI829" s="72"/>
      <c r="ORJ829" s="72"/>
      <c r="ORK829" s="72"/>
      <c r="ORL829" s="72"/>
      <c r="ORM829" s="72"/>
      <c r="ORN829" s="72"/>
      <c r="ORO829" s="72"/>
      <c r="ORP829" s="72"/>
      <c r="ORQ829" s="72"/>
      <c r="ORR829" s="72"/>
      <c r="ORS829" s="72"/>
      <c r="ORT829" s="72"/>
      <c r="ORU829" s="72"/>
      <c r="ORV829" s="72"/>
      <c r="ORW829" s="72"/>
      <c r="ORX829" s="72"/>
      <c r="ORY829" s="72"/>
      <c r="ORZ829" s="72"/>
      <c r="OSA829" s="72"/>
      <c r="OSB829" s="72"/>
      <c r="OSC829" s="72"/>
      <c r="OSD829" s="72"/>
      <c r="OSE829" s="72"/>
      <c r="OSF829" s="72"/>
      <c r="OSG829" s="72"/>
      <c r="OSH829" s="72"/>
      <c r="OSI829" s="72"/>
      <c r="OSJ829" s="72"/>
      <c r="OSK829" s="72"/>
      <c r="OSL829" s="72"/>
      <c r="OSM829" s="72"/>
      <c r="OSN829" s="72"/>
      <c r="OSO829" s="72"/>
      <c r="OSP829" s="72"/>
      <c r="OSQ829" s="72"/>
      <c r="OSR829" s="72"/>
      <c r="OSS829" s="72"/>
      <c r="OST829" s="72"/>
      <c r="OSU829" s="72"/>
      <c r="OSV829" s="72"/>
      <c r="OSW829" s="72"/>
      <c r="OSX829" s="72"/>
      <c r="OSY829" s="72"/>
      <c r="OSZ829" s="72"/>
      <c r="OTA829" s="72"/>
      <c r="OTB829" s="72"/>
      <c r="OTC829" s="72"/>
      <c r="OTD829" s="72"/>
      <c r="OTE829" s="72"/>
      <c r="OTF829" s="72"/>
      <c r="OTG829" s="72"/>
      <c r="OTH829" s="72"/>
      <c r="OTI829" s="72"/>
      <c r="OTJ829" s="72"/>
      <c r="OTK829" s="72"/>
      <c r="OTL829" s="72"/>
      <c r="OTM829" s="72"/>
      <c r="OTN829" s="72"/>
      <c r="OTO829" s="72"/>
      <c r="OTP829" s="72"/>
      <c r="OTQ829" s="72"/>
      <c r="OTR829" s="72"/>
      <c r="OTS829" s="72"/>
      <c r="OTT829" s="72"/>
      <c r="OTU829" s="72"/>
      <c r="OTV829" s="72"/>
      <c r="OTW829" s="72"/>
      <c r="OTX829" s="72"/>
      <c r="OTY829" s="72"/>
      <c r="OTZ829" s="72"/>
      <c r="OUA829" s="72"/>
      <c r="OUB829" s="72"/>
      <c r="OUC829" s="72"/>
      <c r="OUD829" s="72"/>
      <c r="OUE829" s="72"/>
      <c r="OUF829" s="72"/>
      <c r="OUG829" s="72"/>
      <c r="OUH829" s="72"/>
      <c r="OUI829" s="72"/>
      <c r="OUJ829" s="72"/>
      <c r="OUK829" s="72"/>
      <c r="OUL829" s="72"/>
      <c r="OUM829" s="72"/>
      <c r="OUN829" s="72"/>
      <c r="OUO829" s="72"/>
      <c r="OUP829" s="72"/>
      <c r="OUQ829" s="72"/>
      <c r="OUR829" s="72"/>
      <c r="OUS829" s="72"/>
      <c r="OUT829" s="72"/>
      <c r="OUU829" s="72"/>
      <c r="OUV829" s="72"/>
      <c r="OUW829" s="72"/>
      <c r="OUX829" s="72"/>
      <c r="OUY829" s="72"/>
      <c r="OUZ829" s="72"/>
      <c r="OVA829" s="72"/>
      <c r="OVB829" s="72"/>
      <c r="OVC829" s="72"/>
      <c r="OVD829" s="72"/>
      <c r="OVE829" s="72"/>
      <c r="OVF829" s="72"/>
      <c r="OVG829" s="72"/>
      <c r="OVH829" s="72"/>
      <c r="OVI829" s="72"/>
      <c r="OVJ829" s="72"/>
      <c r="OVK829" s="72"/>
      <c r="OVL829" s="72"/>
      <c r="OVM829" s="72"/>
      <c r="OVN829" s="72"/>
      <c r="OVO829" s="72"/>
      <c r="OVP829" s="72"/>
      <c r="OVQ829" s="72"/>
      <c r="OVR829" s="72"/>
      <c r="OVS829" s="72"/>
      <c r="OVT829" s="72"/>
      <c r="OVU829" s="72"/>
      <c r="OVV829" s="72"/>
      <c r="OVW829" s="72"/>
      <c r="OVX829" s="72"/>
      <c r="OVY829" s="72"/>
      <c r="OVZ829" s="72"/>
      <c r="OWA829" s="72"/>
      <c r="OWB829" s="72"/>
      <c r="OWC829" s="72"/>
      <c r="OWD829" s="72"/>
      <c r="OWE829" s="72"/>
      <c r="OWF829" s="72"/>
      <c r="OWG829" s="72"/>
      <c r="OWH829" s="72"/>
      <c r="OWI829" s="72"/>
      <c r="OWJ829" s="72"/>
      <c r="OWK829" s="72"/>
      <c r="OWL829" s="72"/>
      <c r="OWM829" s="72"/>
      <c r="OWN829" s="72"/>
      <c r="OWO829" s="72"/>
      <c r="OWP829" s="72"/>
      <c r="OWQ829" s="72"/>
      <c r="OWR829" s="72"/>
      <c r="OWS829" s="72"/>
      <c r="OWT829" s="72"/>
      <c r="OWU829" s="72"/>
      <c r="OWV829" s="72"/>
      <c r="OWW829" s="72"/>
      <c r="OWX829" s="72"/>
      <c r="OWY829" s="72"/>
      <c r="OWZ829" s="72"/>
      <c r="OXA829" s="72"/>
      <c r="OXB829" s="72"/>
      <c r="OXC829" s="72"/>
      <c r="OXD829" s="72"/>
      <c r="OXE829" s="72"/>
      <c r="OXF829" s="72"/>
      <c r="OXG829" s="72"/>
      <c r="OXH829" s="72"/>
      <c r="OXI829" s="72"/>
      <c r="OXJ829" s="72"/>
      <c r="OXK829" s="72"/>
      <c r="OXL829" s="72"/>
      <c r="OXM829" s="72"/>
      <c r="OXN829" s="72"/>
      <c r="OXO829" s="72"/>
      <c r="OXP829" s="72"/>
      <c r="OXQ829" s="72"/>
      <c r="OXR829" s="72"/>
      <c r="OXS829" s="72"/>
      <c r="OXT829" s="72"/>
      <c r="OXU829" s="72"/>
      <c r="OXV829" s="72"/>
      <c r="OXW829" s="72"/>
      <c r="OXX829" s="72"/>
      <c r="OXY829" s="72"/>
      <c r="OXZ829" s="72"/>
      <c r="OYA829" s="72"/>
      <c r="OYB829" s="72"/>
      <c r="OYC829" s="72"/>
      <c r="OYD829" s="72"/>
      <c r="OYE829" s="72"/>
      <c r="OYF829" s="72"/>
      <c r="OYG829" s="72"/>
      <c r="OYH829" s="72"/>
      <c r="OYI829" s="72"/>
      <c r="OYJ829" s="72"/>
      <c r="OYK829" s="72"/>
      <c r="OYL829" s="72"/>
      <c r="OYM829" s="72"/>
      <c r="OYN829" s="72"/>
      <c r="OYO829" s="72"/>
      <c r="OYP829" s="72"/>
      <c r="OYQ829" s="72"/>
      <c r="OYR829" s="72"/>
      <c r="OYS829" s="72"/>
      <c r="OYT829" s="72"/>
      <c r="OYU829" s="72"/>
      <c r="OYV829" s="72"/>
      <c r="OYW829" s="72"/>
      <c r="OYX829" s="72"/>
      <c r="OYY829" s="72"/>
      <c r="OYZ829" s="72"/>
      <c r="OZA829" s="72"/>
      <c r="OZB829" s="72"/>
      <c r="OZC829" s="72"/>
      <c r="OZD829" s="72"/>
      <c r="OZE829" s="72"/>
      <c r="OZF829" s="72"/>
      <c r="OZG829" s="72"/>
      <c r="OZH829" s="72"/>
      <c r="OZI829" s="72"/>
      <c r="OZJ829" s="72"/>
      <c r="OZK829" s="72"/>
      <c r="OZL829" s="72"/>
      <c r="OZM829" s="72"/>
      <c r="OZN829" s="72"/>
      <c r="OZO829" s="72"/>
      <c r="OZP829" s="72"/>
      <c r="OZQ829" s="72"/>
      <c r="OZR829" s="72"/>
      <c r="OZS829" s="72"/>
      <c r="OZT829" s="72"/>
      <c r="OZU829" s="72"/>
      <c r="OZV829" s="72"/>
      <c r="OZW829" s="72"/>
      <c r="OZX829" s="72"/>
      <c r="OZY829" s="72"/>
      <c r="OZZ829" s="72"/>
      <c r="PAA829" s="72"/>
      <c r="PAB829" s="72"/>
      <c r="PAC829" s="72"/>
      <c r="PAD829" s="72"/>
      <c r="PAE829" s="72"/>
      <c r="PAF829" s="72"/>
      <c r="PAG829" s="72"/>
      <c r="PAH829" s="72"/>
      <c r="PAI829" s="72"/>
      <c r="PAJ829" s="72"/>
      <c r="PAK829" s="72"/>
      <c r="PAL829" s="72"/>
      <c r="PAM829" s="72"/>
      <c r="PAN829" s="72"/>
      <c r="PAO829" s="72"/>
      <c r="PAP829" s="72"/>
      <c r="PAQ829" s="72"/>
      <c r="PAR829" s="72"/>
      <c r="PAS829" s="72"/>
      <c r="PAT829" s="72"/>
      <c r="PAU829" s="72"/>
      <c r="PAV829" s="72"/>
      <c r="PAW829" s="72"/>
      <c r="PAX829" s="72"/>
      <c r="PAY829" s="72"/>
      <c r="PAZ829" s="72"/>
      <c r="PBA829" s="72"/>
      <c r="PBB829" s="72"/>
      <c r="PBC829" s="72"/>
      <c r="PBD829" s="72"/>
      <c r="PBE829" s="72"/>
      <c r="PBF829" s="72"/>
      <c r="PBG829" s="72"/>
      <c r="PBH829" s="72"/>
      <c r="PBI829" s="72"/>
      <c r="PBJ829" s="72"/>
      <c r="PBK829" s="72"/>
      <c r="PBL829" s="72"/>
      <c r="PBM829" s="72"/>
      <c r="PBN829" s="72"/>
      <c r="PBO829" s="72"/>
      <c r="PBP829" s="72"/>
      <c r="PBQ829" s="72"/>
      <c r="PBR829" s="72"/>
      <c r="PBS829" s="72"/>
      <c r="PBT829" s="72"/>
      <c r="PBU829" s="72"/>
      <c r="PBV829" s="72"/>
      <c r="PBW829" s="72"/>
      <c r="PBX829" s="72"/>
      <c r="PBY829" s="72"/>
      <c r="PBZ829" s="72"/>
      <c r="PCA829" s="72"/>
      <c r="PCB829" s="72"/>
      <c r="PCC829" s="72"/>
      <c r="PCD829" s="72"/>
      <c r="PCE829" s="72"/>
      <c r="PCF829" s="72"/>
      <c r="PCG829" s="72"/>
      <c r="PCH829" s="72"/>
      <c r="PCI829" s="72"/>
      <c r="PCJ829" s="72"/>
      <c r="PCK829" s="72"/>
      <c r="PCL829" s="72"/>
      <c r="PCM829" s="72"/>
      <c r="PCN829" s="72"/>
      <c r="PCO829" s="72"/>
      <c r="PCP829" s="72"/>
      <c r="PCQ829" s="72"/>
      <c r="PCR829" s="72"/>
      <c r="PCS829" s="72"/>
      <c r="PCT829" s="72"/>
      <c r="PCU829" s="72"/>
      <c r="PCV829" s="72"/>
      <c r="PCW829" s="72"/>
      <c r="PCX829" s="72"/>
      <c r="PCY829" s="72"/>
      <c r="PCZ829" s="72"/>
      <c r="PDA829" s="72"/>
      <c r="PDB829" s="72"/>
      <c r="PDC829" s="72"/>
      <c r="PDD829" s="72"/>
      <c r="PDE829" s="72"/>
      <c r="PDF829" s="72"/>
      <c r="PDG829" s="72"/>
      <c r="PDH829" s="72"/>
      <c r="PDI829" s="72"/>
      <c r="PDJ829" s="72"/>
      <c r="PDK829" s="72"/>
      <c r="PDL829" s="72"/>
      <c r="PDM829" s="72"/>
      <c r="PDN829" s="72"/>
      <c r="PDO829" s="72"/>
      <c r="PDP829" s="72"/>
      <c r="PDQ829" s="72"/>
      <c r="PDR829" s="72"/>
      <c r="PDS829" s="72"/>
      <c r="PDT829" s="72"/>
      <c r="PDU829" s="72"/>
      <c r="PDV829" s="72"/>
      <c r="PDW829" s="72"/>
      <c r="PDX829" s="72"/>
      <c r="PDY829" s="72"/>
      <c r="PDZ829" s="72"/>
      <c r="PEA829" s="72"/>
      <c r="PEB829" s="72"/>
      <c r="PEC829" s="72"/>
      <c r="PED829" s="72"/>
      <c r="PEE829" s="72"/>
      <c r="PEF829" s="72"/>
      <c r="PEG829" s="72"/>
      <c r="PEH829" s="72"/>
      <c r="PEI829" s="72"/>
      <c r="PEJ829" s="72"/>
      <c r="PEK829" s="72"/>
      <c r="PEL829" s="72"/>
      <c r="PEM829" s="72"/>
      <c r="PEN829" s="72"/>
      <c r="PEO829" s="72"/>
      <c r="PEP829" s="72"/>
      <c r="PEQ829" s="72"/>
      <c r="PER829" s="72"/>
      <c r="PES829" s="72"/>
      <c r="PET829" s="72"/>
      <c r="PEU829" s="72"/>
      <c r="PEV829" s="72"/>
      <c r="PEW829" s="72"/>
      <c r="PEX829" s="72"/>
      <c r="PEY829" s="72"/>
      <c r="PEZ829" s="72"/>
      <c r="PFA829" s="72"/>
      <c r="PFB829" s="72"/>
      <c r="PFC829" s="72"/>
      <c r="PFD829" s="72"/>
      <c r="PFE829" s="72"/>
      <c r="PFF829" s="72"/>
      <c r="PFG829" s="72"/>
      <c r="PFH829" s="72"/>
      <c r="PFI829" s="72"/>
      <c r="PFJ829" s="72"/>
      <c r="PFK829" s="72"/>
      <c r="PFL829" s="72"/>
      <c r="PFM829" s="72"/>
      <c r="PFN829" s="72"/>
      <c r="PFO829" s="72"/>
      <c r="PFP829" s="72"/>
      <c r="PFQ829" s="72"/>
      <c r="PFR829" s="72"/>
      <c r="PFS829" s="72"/>
      <c r="PFT829" s="72"/>
      <c r="PFU829" s="72"/>
      <c r="PFV829" s="72"/>
      <c r="PFW829" s="72"/>
      <c r="PFX829" s="72"/>
      <c r="PFY829" s="72"/>
      <c r="PFZ829" s="72"/>
      <c r="PGA829" s="72"/>
      <c r="PGB829" s="72"/>
      <c r="PGC829" s="72"/>
      <c r="PGD829" s="72"/>
      <c r="PGE829" s="72"/>
      <c r="PGF829" s="72"/>
      <c r="PGG829" s="72"/>
      <c r="PGH829" s="72"/>
      <c r="PGI829" s="72"/>
      <c r="PGJ829" s="72"/>
      <c r="PGK829" s="72"/>
      <c r="PGL829" s="72"/>
      <c r="PGM829" s="72"/>
      <c r="PGN829" s="72"/>
      <c r="PGO829" s="72"/>
      <c r="PGP829" s="72"/>
      <c r="PGQ829" s="72"/>
      <c r="PGR829" s="72"/>
      <c r="PGS829" s="72"/>
      <c r="PGT829" s="72"/>
      <c r="PGU829" s="72"/>
      <c r="PGV829" s="72"/>
      <c r="PGW829" s="72"/>
      <c r="PGX829" s="72"/>
      <c r="PGY829" s="72"/>
      <c r="PGZ829" s="72"/>
      <c r="PHA829" s="72"/>
      <c r="PHB829" s="72"/>
      <c r="PHC829" s="72"/>
      <c r="PHD829" s="72"/>
      <c r="PHE829" s="72"/>
      <c r="PHF829" s="72"/>
      <c r="PHG829" s="72"/>
      <c r="PHH829" s="72"/>
      <c r="PHI829" s="72"/>
      <c r="PHJ829" s="72"/>
      <c r="PHK829" s="72"/>
      <c r="PHL829" s="72"/>
      <c r="PHM829" s="72"/>
      <c r="PHN829" s="72"/>
      <c r="PHO829" s="72"/>
      <c r="PHP829" s="72"/>
      <c r="PHQ829" s="72"/>
      <c r="PHR829" s="72"/>
      <c r="PHS829" s="72"/>
      <c r="PHT829" s="72"/>
      <c r="PHU829" s="72"/>
      <c r="PHV829" s="72"/>
      <c r="PHW829" s="72"/>
      <c r="PHX829" s="72"/>
      <c r="PHY829" s="72"/>
      <c r="PHZ829" s="72"/>
      <c r="PIA829" s="72"/>
      <c r="PIB829" s="72"/>
      <c r="PIC829" s="72"/>
      <c r="PID829" s="72"/>
      <c r="PIE829" s="72"/>
      <c r="PIF829" s="72"/>
      <c r="PIG829" s="72"/>
      <c r="PIH829" s="72"/>
      <c r="PII829" s="72"/>
      <c r="PIJ829" s="72"/>
      <c r="PIK829" s="72"/>
      <c r="PIL829" s="72"/>
      <c r="PIM829" s="72"/>
      <c r="PIN829" s="72"/>
      <c r="PIO829" s="72"/>
      <c r="PIP829" s="72"/>
      <c r="PIQ829" s="72"/>
      <c r="PIR829" s="72"/>
      <c r="PIS829" s="72"/>
      <c r="PIT829" s="72"/>
      <c r="PIU829" s="72"/>
      <c r="PIV829" s="72"/>
      <c r="PIW829" s="72"/>
      <c r="PIX829" s="72"/>
      <c r="PIY829" s="72"/>
      <c r="PIZ829" s="72"/>
      <c r="PJA829" s="72"/>
      <c r="PJB829" s="72"/>
      <c r="PJC829" s="72"/>
      <c r="PJD829" s="72"/>
      <c r="PJE829" s="72"/>
      <c r="PJF829" s="72"/>
      <c r="PJG829" s="72"/>
      <c r="PJH829" s="72"/>
      <c r="PJI829" s="72"/>
      <c r="PJJ829" s="72"/>
      <c r="PJK829" s="72"/>
      <c r="PJL829" s="72"/>
      <c r="PJM829" s="72"/>
      <c r="PJN829" s="72"/>
      <c r="PJO829" s="72"/>
      <c r="PJP829" s="72"/>
      <c r="PJQ829" s="72"/>
      <c r="PJR829" s="72"/>
      <c r="PJS829" s="72"/>
      <c r="PJT829" s="72"/>
      <c r="PJU829" s="72"/>
      <c r="PJV829" s="72"/>
      <c r="PJW829" s="72"/>
      <c r="PJX829" s="72"/>
      <c r="PJY829" s="72"/>
      <c r="PJZ829" s="72"/>
      <c r="PKA829" s="72"/>
      <c r="PKB829" s="72"/>
      <c r="PKC829" s="72"/>
      <c r="PKD829" s="72"/>
      <c r="PKE829" s="72"/>
      <c r="PKF829" s="72"/>
      <c r="PKG829" s="72"/>
      <c r="PKH829" s="72"/>
      <c r="PKI829" s="72"/>
      <c r="PKJ829" s="72"/>
      <c r="PKK829" s="72"/>
      <c r="PKL829" s="72"/>
      <c r="PKM829" s="72"/>
      <c r="PKN829" s="72"/>
      <c r="PKO829" s="72"/>
      <c r="PKP829" s="72"/>
      <c r="PKQ829" s="72"/>
      <c r="PKR829" s="72"/>
      <c r="PKS829" s="72"/>
      <c r="PKT829" s="72"/>
      <c r="PKU829" s="72"/>
      <c r="PKV829" s="72"/>
      <c r="PKW829" s="72"/>
      <c r="PKX829" s="72"/>
      <c r="PKY829" s="72"/>
      <c r="PKZ829" s="72"/>
      <c r="PLA829" s="72"/>
      <c r="PLB829" s="72"/>
      <c r="PLC829" s="72"/>
      <c r="PLD829" s="72"/>
      <c r="PLE829" s="72"/>
      <c r="PLF829" s="72"/>
      <c r="PLG829" s="72"/>
      <c r="PLH829" s="72"/>
      <c r="PLI829" s="72"/>
      <c r="PLJ829" s="72"/>
      <c r="PLK829" s="72"/>
      <c r="PLL829" s="72"/>
      <c r="PLM829" s="72"/>
      <c r="PLN829" s="72"/>
      <c r="PLO829" s="72"/>
      <c r="PLP829" s="72"/>
      <c r="PLQ829" s="72"/>
      <c r="PLR829" s="72"/>
      <c r="PLS829" s="72"/>
      <c r="PLT829" s="72"/>
      <c r="PLU829" s="72"/>
      <c r="PLV829" s="72"/>
      <c r="PLW829" s="72"/>
      <c r="PLX829" s="72"/>
      <c r="PLY829" s="72"/>
      <c r="PLZ829" s="72"/>
      <c r="PMA829" s="72"/>
      <c r="PMB829" s="72"/>
      <c r="PMC829" s="72"/>
      <c r="PMD829" s="72"/>
      <c r="PME829" s="72"/>
      <c r="PMF829" s="72"/>
      <c r="PMG829" s="72"/>
      <c r="PMH829" s="72"/>
      <c r="PMI829" s="72"/>
      <c r="PMJ829" s="72"/>
      <c r="PMK829" s="72"/>
      <c r="PML829" s="72"/>
      <c r="PMM829" s="72"/>
      <c r="PMN829" s="72"/>
      <c r="PMO829" s="72"/>
      <c r="PMP829" s="72"/>
      <c r="PMQ829" s="72"/>
      <c r="PMR829" s="72"/>
      <c r="PMS829" s="72"/>
      <c r="PMT829" s="72"/>
      <c r="PMU829" s="72"/>
      <c r="PMV829" s="72"/>
      <c r="PMW829" s="72"/>
      <c r="PMX829" s="72"/>
      <c r="PMY829" s="72"/>
      <c r="PMZ829" s="72"/>
      <c r="PNA829" s="72"/>
      <c r="PNB829" s="72"/>
      <c r="PNC829" s="72"/>
      <c r="PND829" s="72"/>
      <c r="PNE829" s="72"/>
      <c r="PNF829" s="72"/>
      <c r="PNG829" s="72"/>
      <c r="PNH829" s="72"/>
      <c r="PNI829" s="72"/>
      <c r="PNJ829" s="72"/>
      <c r="PNK829" s="72"/>
      <c r="PNL829" s="72"/>
      <c r="PNM829" s="72"/>
      <c r="PNN829" s="72"/>
      <c r="PNO829" s="72"/>
      <c r="PNP829" s="72"/>
      <c r="PNQ829" s="72"/>
      <c r="PNR829" s="72"/>
      <c r="PNS829" s="72"/>
      <c r="PNT829" s="72"/>
      <c r="PNU829" s="72"/>
      <c r="PNV829" s="72"/>
      <c r="PNW829" s="72"/>
      <c r="PNX829" s="72"/>
      <c r="PNY829" s="72"/>
      <c r="PNZ829" s="72"/>
      <c r="POA829" s="72"/>
      <c r="POB829" s="72"/>
      <c r="POC829" s="72"/>
      <c r="POD829" s="72"/>
      <c r="POE829" s="72"/>
      <c r="POF829" s="72"/>
      <c r="POG829" s="72"/>
      <c r="POH829" s="72"/>
      <c r="POI829" s="72"/>
      <c r="POJ829" s="72"/>
      <c r="POK829" s="72"/>
      <c r="POL829" s="72"/>
      <c r="POM829" s="72"/>
      <c r="PON829" s="72"/>
      <c r="POO829" s="72"/>
      <c r="POP829" s="72"/>
      <c r="POQ829" s="72"/>
      <c r="POR829" s="72"/>
      <c r="POS829" s="72"/>
      <c r="POT829" s="72"/>
      <c r="POU829" s="72"/>
      <c r="POV829" s="72"/>
      <c r="POW829" s="72"/>
      <c r="POX829" s="72"/>
      <c r="POY829" s="72"/>
      <c r="POZ829" s="72"/>
      <c r="PPA829" s="72"/>
      <c r="PPB829" s="72"/>
      <c r="PPC829" s="72"/>
      <c r="PPD829" s="72"/>
      <c r="PPE829" s="72"/>
      <c r="PPF829" s="72"/>
      <c r="PPG829" s="72"/>
      <c r="PPH829" s="72"/>
      <c r="PPI829" s="72"/>
      <c r="PPJ829" s="72"/>
      <c r="PPK829" s="72"/>
      <c r="PPL829" s="72"/>
      <c r="PPM829" s="72"/>
      <c r="PPN829" s="72"/>
      <c r="PPO829" s="72"/>
      <c r="PPP829" s="72"/>
      <c r="PPQ829" s="72"/>
      <c r="PPR829" s="72"/>
      <c r="PPS829" s="72"/>
      <c r="PPT829" s="72"/>
      <c r="PPU829" s="72"/>
      <c r="PPV829" s="72"/>
      <c r="PPW829" s="72"/>
      <c r="PPX829" s="72"/>
      <c r="PPY829" s="72"/>
      <c r="PPZ829" s="72"/>
      <c r="PQA829" s="72"/>
      <c r="PQB829" s="72"/>
      <c r="PQC829" s="72"/>
      <c r="PQD829" s="72"/>
      <c r="PQE829" s="72"/>
      <c r="PQF829" s="72"/>
      <c r="PQG829" s="72"/>
      <c r="PQH829" s="72"/>
      <c r="PQI829" s="72"/>
      <c r="PQJ829" s="72"/>
      <c r="PQK829" s="72"/>
      <c r="PQL829" s="72"/>
      <c r="PQM829" s="72"/>
      <c r="PQN829" s="72"/>
      <c r="PQO829" s="72"/>
      <c r="PQP829" s="72"/>
      <c r="PQQ829" s="72"/>
      <c r="PQR829" s="72"/>
      <c r="PQS829" s="72"/>
      <c r="PQT829" s="72"/>
      <c r="PQU829" s="72"/>
      <c r="PQV829" s="72"/>
      <c r="PQW829" s="72"/>
      <c r="PQX829" s="72"/>
      <c r="PQY829" s="72"/>
      <c r="PQZ829" s="72"/>
      <c r="PRA829" s="72"/>
      <c r="PRB829" s="72"/>
      <c r="PRC829" s="72"/>
      <c r="PRD829" s="72"/>
      <c r="PRE829" s="72"/>
      <c r="PRF829" s="72"/>
      <c r="PRG829" s="72"/>
      <c r="PRH829" s="72"/>
      <c r="PRI829" s="72"/>
      <c r="PRJ829" s="72"/>
      <c r="PRK829" s="72"/>
      <c r="PRL829" s="72"/>
      <c r="PRM829" s="72"/>
      <c r="PRN829" s="72"/>
      <c r="PRO829" s="72"/>
      <c r="PRP829" s="72"/>
      <c r="PRQ829" s="72"/>
      <c r="PRR829" s="72"/>
      <c r="PRS829" s="72"/>
      <c r="PRT829" s="72"/>
      <c r="PRU829" s="72"/>
      <c r="PRV829" s="72"/>
      <c r="PRW829" s="72"/>
      <c r="PRX829" s="72"/>
      <c r="PRY829" s="72"/>
      <c r="PRZ829" s="72"/>
      <c r="PSA829" s="72"/>
      <c r="PSB829" s="72"/>
      <c r="PSC829" s="72"/>
      <c r="PSD829" s="72"/>
      <c r="PSE829" s="72"/>
      <c r="PSF829" s="72"/>
      <c r="PSG829" s="72"/>
      <c r="PSH829" s="72"/>
      <c r="PSI829" s="72"/>
      <c r="PSJ829" s="72"/>
      <c r="PSK829" s="72"/>
      <c r="PSL829" s="72"/>
      <c r="PSM829" s="72"/>
      <c r="PSN829" s="72"/>
      <c r="PSO829" s="72"/>
      <c r="PSP829" s="72"/>
      <c r="PSQ829" s="72"/>
      <c r="PSR829" s="72"/>
      <c r="PSS829" s="72"/>
      <c r="PST829" s="72"/>
      <c r="PSU829" s="72"/>
      <c r="PSV829" s="72"/>
      <c r="PSW829" s="72"/>
      <c r="PSX829" s="72"/>
      <c r="PSY829" s="72"/>
      <c r="PSZ829" s="72"/>
      <c r="PTA829" s="72"/>
      <c r="PTB829" s="72"/>
      <c r="PTC829" s="72"/>
      <c r="PTD829" s="72"/>
      <c r="PTE829" s="72"/>
      <c r="PTF829" s="72"/>
      <c r="PTG829" s="72"/>
      <c r="PTH829" s="72"/>
      <c r="PTI829" s="72"/>
      <c r="PTJ829" s="72"/>
      <c r="PTK829" s="72"/>
      <c r="PTL829" s="72"/>
      <c r="PTM829" s="72"/>
      <c r="PTN829" s="72"/>
      <c r="PTO829" s="72"/>
      <c r="PTP829" s="72"/>
      <c r="PTQ829" s="72"/>
      <c r="PTR829" s="72"/>
      <c r="PTS829" s="72"/>
      <c r="PTT829" s="72"/>
      <c r="PTU829" s="72"/>
      <c r="PTV829" s="72"/>
      <c r="PTW829" s="72"/>
      <c r="PTX829" s="72"/>
      <c r="PTY829" s="72"/>
      <c r="PTZ829" s="72"/>
      <c r="PUA829" s="72"/>
      <c r="PUB829" s="72"/>
      <c r="PUC829" s="72"/>
      <c r="PUD829" s="72"/>
      <c r="PUE829" s="72"/>
      <c r="PUF829" s="72"/>
      <c r="PUG829" s="72"/>
      <c r="PUH829" s="72"/>
      <c r="PUI829" s="72"/>
      <c r="PUJ829" s="72"/>
      <c r="PUK829" s="72"/>
      <c r="PUL829" s="72"/>
      <c r="PUM829" s="72"/>
      <c r="PUN829" s="72"/>
      <c r="PUO829" s="72"/>
      <c r="PUP829" s="72"/>
      <c r="PUQ829" s="72"/>
      <c r="PUR829" s="72"/>
      <c r="PUS829" s="72"/>
      <c r="PUT829" s="72"/>
      <c r="PUU829" s="72"/>
      <c r="PUV829" s="72"/>
      <c r="PUW829" s="72"/>
      <c r="PUX829" s="72"/>
      <c r="PUY829" s="72"/>
      <c r="PUZ829" s="72"/>
      <c r="PVA829" s="72"/>
      <c r="PVB829" s="72"/>
      <c r="PVC829" s="72"/>
      <c r="PVD829" s="72"/>
      <c r="PVE829" s="72"/>
      <c r="PVF829" s="72"/>
      <c r="PVG829" s="72"/>
      <c r="PVH829" s="72"/>
      <c r="PVI829" s="72"/>
      <c r="PVJ829" s="72"/>
      <c r="PVK829" s="72"/>
      <c r="PVL829" s="72"/>
      <c r="PVM829" s="72"/>
      <c r="PVN829" s="72"/>
      <c r="PVO829" s="72"/>
      <c r="PVP829" s="72"/>
      <c r="PVQ829" s="72"/>
      <c r="PVR829" s="72"/>
      <c r="PVS829" s="72"/>
      <c r="PVT829" s="72"/>
      <c r="PVU829" s="72"/>
      <c r="PVV829" s="72"/>
      <c r="PVW829" s="72"/>
      <c r="PVX829" s="72"/>
      <c r="PVY829" s="72"/>
      <c r="PVZ829" s="72"/>
      <c r="PWA829" s="72"/>
      <c r="PWB829" s="72"/>
      <c r="PWC829" s="72"/>
      <c r="PWD829" s="72"/>
      <c r="PWE829" s="72"/>
      <c r="PWF829" s="72"/>
      <c r="PWG829" s="72"/>
      <c r="PWH829" s="72"/>
      <c r="PWI829" s="72"/>
      <c r="PWJ829" s="72"/>
      <c r="PWK829" s="72"/>
      <c r="PWL829" s="72"/>
      <c r="PWM829" s="72"/>
      <c r="PWN829" s="72"/>
      <c r="PWO829" s="72"/>
      <c r="PWP829" s="72"/>
      <c r="PWQ829" s="72"/>
      <c r="PWR829" s="72"/>
      <c r="PWS829" s="72"/>
      <c r="PWT829" s="72"/>
      <c r="PWU829" s="72"/>
      <c r="PWV829" s="72"/>
      <c r="PWW829" s="72"/>
      <c r="PWX829" s="72"/>
      <c r="PWY829" s="72"/>
      <c r="PWZ829" s="72"/>
      <c r="PXA829" s="72"/>
      <c r="PXB829" s="72"/>
      <c r="PXC829" s="72"/>
      <c r="PXD829" s="72"/>
      <c r="PXE829" s="72"/>
      <c r="PXF829" s="72"/>
      <c r="PXG829" s="72"/>
      <c r="PXH829" s="72"/>
      <c r="PXI829" s="72"/>
      <c r="PXJ829" s="72"/>
      <c r="PXK829" s="72"/>
      <c r="PXL829" s="72"/>
      <c r="PXM829" s="72"/>
      <c r="PXN829" s="72"/>
      <c r="PXO829" s="72"/>
      <c r="PXP829" s="72"/>
      <c r="PXQ829" s="72"/>
      <c r="PXR829" s="72"/>
      <c r="PXS829" s="72"/>
      <c r="PXT829" s="72"/>
      <c r="PXU829" s="72"/>
      <c r="PXV829" s="72"/>
      <c r="PXW829" s="72"/>
      <c r="PXX829" s="72"/>
      <c r="PXY829" s="72"/>
      <c r="PXZ829" s="72"/>
      <c r="PYA829" s="72"/>
      <c r="PYB829" s="72"/>
      <c r="PYC829" s="72"/>
      <c r="PYD829" s="72"/>
      <c r="PYE829" s="72"/>
      <c r="PYF829" s="72"/>
      <c r="PYG829" s="72"/>
      <c r="PYH829" s="72"/>
      <c r="PYI829" s="72"/>
      <c r="PYJ829" s="72"/>
      <c r="PYK829" s="72"/>
      <c r="PYL829" s="72"/>
      <c r="PYM829" s="72"/>
      <c r="PYN829" s="72"/>
      <c r="PYO829" s="72"/>
      <c r="PYP829" s="72"/>
      <c r="PYQ829" s="72"/>
      <c r="PYR829" s="72"/>
      <c r="PYS829" s="72"/>
      <c r="PYT829" s="72"/>
      <c r="PYU829" s="72"/>
      <c r="PYV829" s="72"/>
      <c r="PYW829" s="72"/>
      <c r="PYX829" s="72"/>
      <c r="PYY829" s="72"/>
      <c r="PYZ829" s="72"/>
      <c r="PZA829" s="72"/>
      <c r="PZB829" s="72"/>
      <c r="PZC829" s="72"/>
      <c r="PZD829" s="72"/>
      <c r="PZE829" s="72"/>
      <c r="PZF829" s="72"/>
      <c r="PZG829" s="72"/>
      <c r="PZH829" s="72"/>
      <c r="PZI829" s="72"/>
      <c r="PZJ829" s="72"/>
      <c r="PZK829" s="72"/>
      <c r="PZL829" s="72"/>
      <c r="PZM829" s="72"/>
      <c r="PZN829" s="72"/>
      <c r="PZO829" s="72"/>
      <c r="PZP829" s="72"/>
      <c r="PZQ829" s="72"/>
      <c r="PZR829" s="72"/>
      <c r="PZS829" s="72"/>
      <c r="PZT829" s="72"/>
      <c r="PZU829" s="72"/>
      <c r="PZV829" s="72"/>
      <c r="PZW829" s="72"/>
      <c r="PZX829" s="72"/>
      <c r="PZY829" s="72"/>
      <c r="PZZ829" s="72"/>
      <c r="QAA829" s="72"/>
      <c r="QAB829" s="72"/>
      <c r="QAC829" s="72"/>
      <c r="QAD829" s="72"/>
      <c r="QAE829" s="72"/>
      <c r="QAF829" s="72"/>
      <c r="QAG829" s="72"/>
      <c r="QAH829" s="72"/>
      <c r="QAI829" s="72"/>
      <c r="QAJ829" s="72"/>
      <c r="QAK829" s="72"/>
      <c r="QAL829" s="72"/>
      <c r="QAM829" s="72"/>
      <c r="QAN829" s="72"/>
      <c r="QAO829" s="72"/>
      <c r="QAP829" s="72"/>
      <c r="QAQ829" s="72"/>
      <c r="QAR829" s="72"/>
      <c r="QAS829" s="72"/>
      <c r="QAT829" s="72"/>
      <c r="QAU829" s="72"/>
      <c r="QAV829" s="72"/>
      <c r="QAW829" s="72"/>
      <c r="QAX829" s="72"/>
      <c r="QAY829" s="72"/>
      <c r="QAZ829" s="72"/>
      <c r="QBA829" s="72"/>
      <c r="QBB829" s="72"/>
      <c r="QBC829" s="72"/>
      <c r="QBD829" s="72"/>
      <c r="QBE829" s="72"/>
      <c r="QBF829" s="72"/>
      <c r="QBG829" s="72"/>
      <c r="QBH829" s="72"/>
      <c r="QBI829" s="72"/>
      <c r="QBJ829" s="72"/>
      <c r="QBK829" s="72"/>
      <c r="QBL829" s="72"/>
      <c r="QBM829" s="72"/>
      <c r="QBN829" s="72"/>
      <c r="QBO829" s="72"/>
      <c r="QBP829" s="72"/>
      <c r="QBQ829" s="72"/>
      <c r="QBR829" s="72"/>
      <c r="QBS829" s="72"/>
      <c r="QBT829" s="72"/>
      <c r="QBU829" s="72"/>
      <c r="QBV829" s="72"/>
      <c r="QBW829" s="72"/>
      <c r="QBX829" s="72"/>
      <c r="QBY829" s="72"/>
      <c r="QBZ829" s="72"/>
      <c r="QCA829" s="72"/>
      <c r="QCB829" s="72"/>
      <c r="QCC829" s="72"/>
      <c r="QCD829" s="72"/>
      <c r="QCE829" s="72"/>
      <c r="QCF829" s="72"/>
      <c r="QCG829" s="72"/>
      <c r="QCH829" s="72"/>
      <c r="QCI829" s="72"/>
      <c r="QCJ829" s="72"/>
      <c r="QCK829" s="72"/>
      <c r="QCL829" s="72"/>
      <c r="QCM829" s="72"/>
      <c r="QCN829" s="72"/>
      <c r="QCO829" s="72"/>
      <c r="QCP829" s="72"/>
      <c r="QCQ829" s="72"/>
      <c r="QCR829" s="72"/>
      <c r="QCS829" s="72"/>
      <c r="QCT829" s="72"/>
      <c r="QCU829" s="72"/>
      <c r="QCV829" s="72"/>
      <c r="QCW829" s="72"/>
      <c r="QCX829" s="72"/>
      <c r="QCY829" s="72"/>
      <c r="QCZ829" s="72"/>
      <c r="QDA829" s="72"/>
      <c r="QDB829" s="72"/>
      <c r="QDC829" s="72"/>
      <c r="QDD829" s="72"/>
      <c r="QDE829" s="72"/>
      <c r="QDF829" s="72"/>
      <c r="QDG829" s="72"/>
      <c r="QDH829" s="72"/>
      <c r="QDI829" s="72"/>
      <c r="QDJ829" s="72"/>
      <c r="QDK829" s="72"/>
      <c r="QDL829" s="72"/>
      <c r="QDM829" s="72"/>
      <c r="QDN829" s="72"/>
      <c r="QDO829" s="72"/>
      <c r="QDP829" s="72"/>
      <c r="QDQ829" s="72"/>
      <c r="QDR829" s="72"/>
      <c r="QDS829" s="72"/>
      <c r="QDT829" s="72"/>
      <c r="QDU829" s="72"/>
      <c r="QDV829" s="72"/>
      <c r="QDW829" s="72"/>
      <c r="QDX829" s="72"/>
      <c r="QDY829" s="72"/>
      <c r="QDZ829" s="72"/>
      <c r="QEA829" s="72"/>
      <c r="QEB829" s="72"/>
      <c r="QEC829" s="72"/>
      <c r="QED829" s="72"/>
      <c r="QEE829" s="72"/>
      <c r="QEF829" s="72"/>
      <c r="QEG829" s="72"/>
      <c r="QEH829" s="72"/>
      <c r="QEI829" s="72"/>
      <c r="QEJ829" s="72"/>
      <c r="QEK829" s="72"/>
      <c r="QEL829" s="72"/>
      <c r="QEM829" s="72"/>
      <c r="QEN829" s="72"/>
      <c r="QEO829" s="72"/>
      <c r="QEP829" s="72"/>
      <c r="QEQ829" s="72"/>
      <c r="QER829" s="72"/>
      <c r="QES829" s="72"/>
      <c r="QET829" s="72"/>
      <c r="QEU829" s="72"/>
      <c r="QEV829" s="72"/>
      <c r="QEW829" s="72"/>
      <c r="QEX829" s="72"/>
      <c r="QEY829" s="72"/>
      <c r="QEZ829" s="72"/>
      <c r="QFA829" s="72"/>
      <c r="QFB829" s="72"/>
      <c r="QFC829" s="72"/>
      <c r="QFD829" s="72"/>
      <c r="QFE829" s="72"/>
      <c r="QFF829" s="72"/>
      <c r="QFG829" s="72"/>
      <c r="QFH829" s="72"/>
      <c r="QFI829" s="72"/>
      <c r="QFJ829" s="72"/>
      <c r="QFK829" s="72"/>
      <c r="QFL829" s="72"/>
      <c r="QFM829" s="72"/>
      <c r="QFN829" s="72"/>
      <c r="QFO829" s="72"/>
      <c r="QFP829" s="72"/>
      <c r="QFQ829" s="72"/>
      <c r="QFR829" s="72"/>
      <c r="QFS829" s="72"/>
      <c r="QFT829" s="72"/>
      <c r="QFU829" s="72"/>
      <c r="QFV829" s="72"/>
      <c r="QFW829" s="72"/>
      <c r="QFX829" s="72"/>
      <c r="QFY829" s="72"/>
      <c r="QFZ829" s="72"/>
      <c r="QGA829" s="72"/>
      <c r="QGB829" s="72"/>
      <c r="QGC829" s="72"/>
      <c r="QGD829" s="72"/>
      <c r="QGE829" s="72"/>
      <c r="QGF829" s="72"/>
      <c r="QGG829" s="72"/>
      <c r="QGH829" s="72"/>
      <c r="QGI829" s="72"/>
      <c r="QGJ829" s="72"/>
      <c r="QGK829" s="72"/>
      <c r="QGL829" s="72"/>
      <c r="QGM829" s="72"/>
      <c r="QGN829" s="72"/>
      <c r="QGO829" s="72"/>
      <c r="QGP829" s="72"/>
      <c r="QGQ829" s="72"/>
      <c r="QGR829" s="72"/>
      <c r="QGS829" s="72"/>
      <c r="QGT829" s="72"/>
      <c r="QGU829" s="72"/>
      <c r="QGV829" s="72"/>
      <c r="QGW829" s="72"/>
      <c r="QGX829" s="72"/>
      <c r="QGY829" s="72"/>
      <c r="QGZ829" s="72"/>
      <c r="QHA829" s="72"/>
      <c r="QHB829" s="72"/>
      <c r="QHC829" s="72"/>
      <c r="QHD829" s="72"/>
      <c r="QHE829" s="72"/>
      <c r="QHF829" s="72"/>
      <c r="QHG829" s="72"/>
      <c r="QHH829" s="72"/>
      <c r="QHI829" s="72"/>
      <c r="QHJ829" s="72"/>
      <c r="QHK829" s="72"/>
      <c r="QHL829" s="72"/>
      <c r="QHM829" s="72"/>
      <c r="QHN829" s="72"/>
      <c r="QHO829" s="72"/>
      <c r="QHP829" s="72"/>
      <c r="QHQ829" s="72"/>
      <c r="QHR829" s="72"/>
      <c r="QHS829" s="72"/>
      <c r="QHT829" s="72"/>
      <c r="QHU829" s="72"/>
      <c r="QHV829" s="72"/>
      <c r="QHW829" s="72"/>
      <c r="QHX829" s="72"/>
      <c r="QHY829" s="72"/>
      <c r="QHZ829" s="72"/>
      <c r="QIA829" s="72"/>
      <c r="QIB829" s="72"/>
      <c r="QIC829" s="72"/>
      <c r="QID829" s="72"/>
      <c r="QIE829" s="72"/>
      <c r="QIF829" s="72"/>
      <c r="QIG829" s="72"/>
      <c r="QIH829" s="72"/>
      <c r="QII829" s="72"/>
      <c r="QIJ829" s="72"/>
      <c r="QIK829" s="72"/>
      <c r="QIL829" s="72"/>
      <c r="QIM829" s="72"/>
      <c r="QIN829" s="72"/>
      <c r="QIO829" s="72"/>
      <c r="QIP829" s="72"/>
      <c r="QIQ829" s="72"/>
      <c r="QIR829" s="72"/>
      <c r="QIS829" s="72"/>
      <c r="QIT829" s="72"/>
      <c r="QIU829" s="72"/>
      <c r="QIV829" s="72"/>
      <c r="QIW829" s="72"/>
      <c r="QIX829" s="72"/>
      <c r="QIY829" s="72"/>
      <c r="QIZ829" s="72"/>
      <c r="QJA829" s="72"/>
      <c r="QJB829" s="72"/>
      <c r="QJC829" s="72"/>
      <c r="QJD829" s="72"/>
      <c r="QJE829" s="72"/>
      <c r="QJF829" s="72"/>
      <c r="QJG829" s="72"/>
      <c r="QJH829" s="72"/>
      <c r="QJI829" s="72"/>
      <c r="QJJ829" s="72"/>
      <c r="QJK829" s="72"/>
      <c r="QJL829" s="72"/>
      <c r="QJM829" s="72"/>
      <c r="QJN829" s="72"/>
      <c r="QJO829" s="72"/>
      <c r="QJP829" s="72"/>
      <c r="QJQ829" s="72"/>
      <c r="QJR829" s="72"/>
      <c r="QJS829" s="72"/>
      <c r="QJT829" s="72"/>
      <c r="QJU829" s="72"/>
      <c r="QJV829" s="72"/>
      <c r="QJW829" s="72"/>
      <c r="QJX829" s="72"/>
      <c r="QJY829" s="72"/>
      <c r="QJZ829" s="72"/>
      <c r="QKA829" s="72"/>
      <c r="QKB829" s="72"/>
      <c r="QKC829" s="72"/>
      <c r="QKD829" s="72"/>
      <c r="QKE829" s="72"/>
      <c r="QKF829" s="72"/>
      <c r="QKG829" s="72"/>
      <c r="QKH829" s="72"/>
      <c r="QKI829" s="72"/>
      <c r="QKJ829" s="72"/>
      <c r="QKK829" s="72"/>
      <c r="QKL829" s="72"/>
      <c r="QKM829" s="72"/>
      <c r="QKN829" s="72"/>
      <c r="QKO829" s="72"/>
      <c r="QKP829" s="72"/>
      <c r="QKQ829" s="72"/>
      <c r="QKR829" s="72"/>
      <c r="QKS829" s="72"/>
      <c r="QKT829" s="72"/>
      <c r="QKU829" s="72"/>
      <c r="QKV829" s="72"/>
      <c r="QKW829" s="72"/>
      <c r="QKX829" s="72"/>
      <c r="QKY829" s="72"/>
      <c r="QKZ829" s="72"/>
      <c r="QLA829" s="72"/>
      <c r="QLB829" s="72"/>
      <c r="QLC829" s="72"/>
      <c r="QLD829" s="72"/>
      <c r="QLE829" s="72"/>
      <c r="QLF829" s="72"/>
      <c r="QLG829" s="72"/>
      <c r="QLH829" s="72"/>
      <c r="QLI829" s="72"/>
      <c r="QLJ829" s="72"/>
      <c r="QLK829" s="72"/>
      <c r="QLL829" s="72"/>
      <c r="QLM829" s="72"/>
      <c r="QLN829" s="72"/>
      <c r="QLO829" s="72"/>
      <c r="QLP829" s="72"/>
      <c r="QLQ829" s="72"/>
      <c r="QLR829" s="72"/>
      <c r="QLS829" s="72"/>
      <c r="QLT829" s="72"/>
      <c r="QLU829" s="72"/>
      <c r="QLV829" s="72"/>
      <c r="QLW829" s="72"/>
      <c r="QLX829" s="72"/>
      <c r="QLY829" s="72"/>
      <c r="QLZ829" s="72"/>
      <c r="QMA829" s="72"/>
      <c r="QMB829" s="72"/>
      <c r="QMC829" s="72"/>
      <c r="QMD829" s="72"/>
      <c r="QME829" s="72"/>
      <c r="QMF829" s="72"/>
      <c r="QMG829" s="72"/>
      <c r="QMH829" s="72"/>
      <c r="QMI829" s="72"/>
      <c r="QMJ829" s="72"/>
      <c r="QMK829" s="72"/>
      <c r="QML829" s="72"/>
      <c r="QMM829" s="72"/>
      <c r="QMN829" s="72"/>
      <c r="QMO829" s="72"/>
      <c r="QMP829" s="72"/>
      <c r="QMQ829" s="72"/>
      <c r="QMR829" s="72"/>
      <c r="QMS829" s="72"/>
      <c r="QMT829" s="72"/>
      <c r="QMU829" s="72"/>
      <c r="QMV829" s="72"/>
      <c r="QMW829" s="72"/>
      <c r="QMX829" s="72"/>
      <c r="QMY829" s="72"/>
      <c r="QMZ829" s="72"/>
      <c r="QNA829" s="72"/>
      <c r="QNB829" s="72"/>
      <c r="QNC829" s="72"/>
      <c r="QND829" s="72"/>
      <c r="QNE829" s="72"/>
      <c r="QNF829" s="72"/>
      <c r="QNG829" s="72"/>
      <c r="QNH829" s="72"/>
      <c r="QNI829" s="72"/>
      <c r="QNJ829" s="72"/>
      <c r="QNK829" s="72"/>
      <c r="QNL829" s="72"/>
      <c r="QNM829" s="72"/>
      <c r="QNN829" s="72"/>
      <c r="QNO829" s="72"/>
      <c r="QNP829" s="72"/>
      <c r="QNQ829" s="72"/>
      <c r="QNR829" s="72"/>
      <c r="QNS829" s="72"/>
      <c r="QNT829" s="72"/>
      <c r="QNU829" s="72"/>
      <c r="QNV829" s="72"/>
      <c r="QNW829" s="72"/>
      <c r="QNX829" s="72"/>
      <c r="QNY829" s="72"/>
      <c r="QNZ829" s="72"/>
      <c r="QOA829" s="72"/>
      <c r="QOB829" s="72"/>
      <c r="QOC829" s="72"/>
      <c r="QOD829" s="72"/>
      <c r="QOE829" s="72"/>
      <c r="QOF829" s="72"/>
      <c r="QOG829" s="72"/>
      <c r="QOH829" s="72"/>
      <c r="QOI829" s="72"/>
      <c r="QOJ829" s="72"/>
      <c r="QOK829" s="72"/>
      <c r="QOL829" s="72"/>
      <c r="QOM829" s="72"/>
      <c r="QON829" s="72"/>
      <c r="QOO829" s="72"/>
      <c r="QOP829" s="72"/>
      <c r="QOQ829" s="72"/>
      <c r="QOR829" s="72"/>
      <c r="QOS829" s="72"/>
      <c r="QOT829" s="72"/>
      <c r="QOU829" s="72"/>
      <c r="QOV829" s="72"/>
      <c r="QOW829" s="72"/>
      <c r="QOX829" s="72"/>
      <c r="QOY829" s="72"/>
      <c r="QOZ829" s="72"/>
      <c r="QPA829" s="72"/>
      <c r="QPB829" s="72"/>
      <c r="QPC829" s="72"/>
      <c r="QPD829" s="72"/>
      <c r="QPE829" s="72"/>
      <c r="QPF829" s="72"/>
      <c r="QPG829" s="72"/>
      <c r="QPH829" s="72"/>
      <c r="QPI829" s="72"/>
      <c r="QPJ829" s="72"/>
      <c r="QPK829" s="72"/>
      <c r="QPL829" s="72"/>
      <c r="QPM829" s="72"/>
      <c r="QPN829" s="72"/>
      <c r="QPO829" s="72"/>
      <c r="QPP829" s="72"/>
      <c r="QPQ829" s="72"/>
      <c r="QPR829" s="72"/>
      <c r="QPS829" s="72"/>
      <c r="QPT829" s="72"/>
      <c r="QPU829" s="72"/>
      <c r="QPV829" s="72"/>
      <c r="QPW829" s="72"/>
      <c r="QPX829" s="72"/>
      <c r="QPY829" s="72"/>
      <c r="QPZ829" s="72"/>
      <c r="QQA829" s="72"/>
      <c r="QQB829" s="72"/>
      <c r="QQC829" s="72"/>
      <c r="QQD829" s="72"/>
      <c r="QQE829" s="72"/>
      <c r="QQF829" s="72"/>
      <c r="QQG829" s="72"/>
      <c r="QQH829" s="72"/>
      <c r="QQI829" s="72"/>
      <c r="QQJ829" s="72"/>
      <c r="QQK829" s="72"/>
      <c r="QQL829" s="72"/>
      <c r="QQM829" s="72"/>
      <c r="QQN829" s="72"/>
      <c r="QQO829" s="72"/>
      <c r="QQP829" s="72"/>
      <c r="QQQ829" s="72"/>
      <c r="QQR829" s="72"/>
      <c r="QQS829" s="72"/>
      <c r="QQT829" s="72"/>
      <c r="QQU829" s="72"/>
      <c r="QQV829" s="72"/>
      <c r="QQW829" s="72"/>
      <c r="QQX829" s="72"/>
      <c r="QQY829" s="72"/>
      <c r="QQZ829" s="72"/>
      <c r="QRA829" s="72"/>
      <c r="QRB829" s="72"/>
      <c r="QRC829" s="72"/>
      <c r="QRD829" s="72"/>
      <c r="QRE829" s="72"/>
      <c r="QRF829" s="72"/>
      <c r="QRG829" s="72"/>
      <c r="QRH829" s="72"/>
      <c r="QRI829" s="72"/>
      <c r="QRJ829" s="72"/>
      <c r="QRK829" s="72"/>
      <c r="QRL829" s="72"/>
      <c r="QRM829" s="72"/>
      <c r="QRN829" s="72"/>
      <c r="QRO829" s="72"/>
      <c r="QRP829" s="72"/>
      <c r="QRQ829" s="72"/>
      <c r="QRR829" s="72"/>
      <c r="QRS829" s="72"/>
      <c r="QRT829" s="72"/>
      <c r="QRU829" s="72"/>
      <c r="QRV829" s="72"/>
      <c r="QRW829" s="72"/>
      <c r="QRX829" s="72"/>
      <c r="QRY829" s="72"/>
      <c r="QRZ829" s="72"/>
      <c r="QSA829" s="72"/>
      <c r="QSB829" s="72"/>
      <c r="QSC829" s="72"/>
      <c r="QSD829" s="72"/>
      <c r="QSE829" s="72"/>
      <c r="QSF829" s="72"/>
      <c r="QSG829" s="72"/>
      <c r="QSH829" s="72"/>
      <c r="QSI829" s="72"/>
      <c r="QSJ829" s="72"/>
      <c r="QSK829" s="72"/>
      <c r="QSL829" s="72"/>
      <c r="QSM829" s="72"/>
      <c r="QSN829" s="72"/>
      <c r="QSO829" s="72"/>
      <c r="QSP829" s="72"/>
      <c r="QSQ829" s="72"/>
      <c r="QSR829" s="72"/>
      <c r="QSS829" s="72"/>
      <c r="QST829" s="72"/>
      <c r="QSU829" s="72"/>
      <c r="QSV829" s="72"/>
      <c r="QSW829" s="72"/>
      <c r="QSX829" s="72"/>
      <c r="QSY829" s="72"/>
      <c r="QSZ829" s="72"/>
      <c r="QTA829" s="72"/>
      <c r="QTB829" s="72"/>
      <c r="QTC829" s="72"/>
      <c r="QTD829" s="72"/>
      <c r="QTE829" s="72"/>
      <c r="QTF829" s="72"/>
      <c r="QTG829" s="72"/>
      <c r="QTH829" s="72"/>
      <c r="QTI829" s="72"/>
      <c r="QTJ829" s="72"/>
      <c r="QTK829" s="72"/>
      <c r="QTL829" s="72"/>
      <c r="QTM829" s="72"/>
      <c r="QTN829" s="72"/>
      <c r="QTO829" s="72"/>
      <c r="QTP829" s="72"/>
      <c r="QTQ829" s="72"/>
      <c r="QTR829" s="72"/>
      <c r="QTS829" s="72"/>
      <c r="QTT829" s="72"/>
      <c r="QTU829" s="72"/>
      <c r="QTV829" s="72"/>
      <c r="QTW829" s="72"/>
      <c r="QTX829" s="72"/>
      <c r="QTY829" s="72"/>
      <c r="QTZ829" s="72"/>
      <c r="QUA829" s="72"/>
      <c r="QUB829" s="72"/>
      <c r="QUC829" s="72"/>
      <c r="QUD829" s="72"/>
      <c r="QUE829" s="72"/>
      <c r="QUF829" s="72"/>
      <c r="QUG829" s="72"/>
      <c r="QUH829" s="72"/>
      <c r="QUI829" s="72"/>
      <c r="QUJ829" s="72"/>
      <c r="QUK829" s="72"/>
      <c r="QUL829" s="72"/>
      <c r="QUM829" s="72"/>
      <c r="QUN829" s="72"/>
      <c r="QUO829" s="72"/>
      <c r="QUP829" s="72"/>
      <c r="QUQ829" s="72"/>
      <c r="QUR829" s="72"/>
      <c r="QUS829" s="72"/>
      <c r="QUT829" s="72"/>
      <c r="QUU829" s="72"/>
      <c r="QUV829" s="72"/>
      <c r="QUW829" s="72"/>
      <c r="QUX829" s="72"/>
      <c r="QUY829" s="72"/>
      <c r="QUZ829" s="72"/>
      <c r="QVA829" s="72"/>
      <c r="QVB829" s="72"/>
      <c r="QVC829" s="72"/>
      <c r="QVD829" s="72"/>
      <c r="QVE829" s="72"/>
      <c r="QVF829" s="72"/>
      <c r="QVG829" s="72"/>
      <c r="QVH829" s="72"/>
      <c r="QVI829" s="72"/>
      <c r="QVJ829" s="72"/>
      <c r="QVK829" s="72"/>
      <c r="QVL829" s="72"/>
      <c r="QVM829" s="72"/>
      <c r="QVN829" s="72"/>
      <c r="QVO829" s="72"/>
      <c r="QVP829" s="72"/>
      <c r="QVQ829" s="72"/>
      <c r="QVR829" s="72"/>
      <c r="QVS829" s="72"/>
      <c r="QVT829" s="72"/>
      <c r="QVU829" s="72"/>
      <c r="QVV829" s="72"/>
      <c r="QVW829" s="72"/>
      <c r="QVX829" s="72"/>
      <c r="QVY829" s="72"/>
      <c r="QVZ829" s="72"/>
      <c r="QWA829" s="72"/>
      <c r="QWB829" s="72"/>
      <c r="QWC829" s="72"/>
      <c r="QWD829" s="72"/>
      <c r="QWE829" s="72"/>
      <c r="QWF829" s="72"/>
      <c r="QWG829" s="72"/>
      <c r="QWH829" s="72"/>
      <c r="QWI829" s="72"/>
      <c r="QWJ829" s="72"/>
      <c r="QWK829" s="72"/>
      <c r="QWL829" s="72"/>
      <c r="QWM829" s="72"/>
      <c r="QWN829" s="72"/>
      <c r="QWO829" s="72"/>
      <c r="QWP829" s="72"/>
      <c r="QWQ829" s="72"/>
      <c r="QWR829" s="72"/>
      <c r="QWS829" s="72"/>
      <c r="QWT829" s="72"/>
      <c r="QWU829" s="72"/>
      <c r="QWV829" s="72"/>
      <c r="QWW829" s="72"/>
      <c r="QWX829" s="72"/>
      <c r="QWY829" s="72"/>
      <c r="QWZ829" s="72"/>
      <c r="QXA829" s="72"/>
      <c r="QXB829" s="72"/>
      <c r="QXC829" s="72"/>
      <c r="QXD829" s="72"/>
      <c r="QXE829" s="72"/>
      <c r="QXF829" s="72"/>
      <c r="QXG829" s="72"/>
      <c r="QXH829" s="72"/>
      <c r="QXI829" s="72"/>
      <c r="QXJ829" s="72"/>
      <c r="QXK829" s="72"/>
      <c r="QXL829" s="72"/>
      <c r="QXM829" s="72"/>
      <c r="QXN829" s="72"/>
      <c r="QXO829" s="72"/>
      <c r="QXP829" s="72"/>
      <c r="QXQ829" s="72"/>
      <c r="QXR829" s="72"/>
      <c r="QXS829" s="72"/>
      <c r="QXT829" s="72"/>
      <c r="QXU829" s="72"/>
      <c r="QXV829" s="72"/>
      <c r="QXW829" s="72"/>
      <c r="QXX829" s="72"/>
      <c r="QXY829" s="72"/>
      <c r="QXZ829" s="72"/>
      <c r="QYA829" s="72"/>
      <c r="QYB829" s="72"/>
      <c r="QYC829" s="72"/>
      <c r="QYD829" s="72"/>
      <c r="QYE829" s="72"/>
      <c r="QYF829" s="72"/>
      <c r="QYG829" s="72"/>
      <c r="QYH829" s="72"/>
      <c r="QYI829" s="72"/>
      <c r="QYJ829" s="72"/>
      <c r="QYK829" s="72"/>
      <c r="QYL829" s="72"/>
      <c r="QYM829" s="72"/>
      <c r="QYN829" s="72"/>
      <c r="QYO829" s="72"/>
      <c r="QYP829" s="72"/>
      <c r="QYQ829" s="72"/>
      <c r="QYR829" s="72"/>
      <c r="QYS829" s="72"/>
      <c r="QYT829" s="72"/>
      <c r="QYU829" s="72"/>
      <c r="QYV829" s="72"/>
      <c r="QYW829" s="72"/>
      <c r="QYX829" s="72"/>
      <c r="QYY829" s="72"/>
      <c r="QYZ829" s="72"/>
      <c r="QZA829" s="72"/>
      <c r="QZB829" s="72"/>
      <c r="QZC829" s="72"/>
      <c r="QZD829" s="72"/>
      <c r="QZE829" s="72"/>
      <c r="QZF829" s="72"/>
      <c r="QZG829" s="72"/>
      <c r="QZH829" s="72"/>
      <c r="QZI829" s="72"/>
      <c r="QZJ829" s="72"/>
      <c r="QZK829" s="72"/>
      <c r="QZL829" s="72"/>
      <c r="QZM829" s="72"/>
      <c r="QZN829" s="72"/>
      <c r="QZO829" s="72"/>
      <c r="QZP829" s="72"/>
      <c r="QZQ829" s="72"/>
      <c r="QZR829" s="72"/>
      <c r="QZS829" s="72"/>
      <c r="QZT829" s="72"/>
      <c r="QZU829" s="72"/>
      <c r="QZV829" s="72"/>
      <c r="QZW829" s="72"/>
      <c r="QZX829" s="72"/>
      <c r="QZY829" s="72"/>
      <c r="QZZ829" s="72"/>
      <c r="RAA829" s="72"/>
      <c r="RAB829" s="72"/>
      <c r="RAC829" s="72"/>
      <c r="RAD829" s="72"/>
      <c r="RAE829" s="72"/>
      <c r="RAF829" s="72"/>
      <c r="RAG829" s="72"/>
      <c r="RAH829" s="72"/>
      <c r="RAI829" s="72"/>
      <c r="RAJ829" s="72"/>
      <c r="RAK829" s="72"/>
      <c r="RAL829" s="72"/>
      <c r="RAM829" s="72"/>
      <c r="RAN829" s="72"/>
      <c r="RAO829" s="72"/>
      <c r="RAP829" s="72"/>
      <c r="RAQ829" s="72"/>
      <c r="RAR829" s="72"/>
      <c r="RAS829" s="72"/>
      <c r="RAT829" s="72"/>
      <c r="RAU829" s="72"/>
      <c r="RAV829" s="72"/>
      <c r="RAW829" s="72"/>
      <c r="RAX829" s="72"/>
      <c r="RAY829" s="72"/>
      <c r="RAZ829" s="72"/>
      <c r="RBA829" s="72"/>
      <c r="RBB829" s="72"/>
      <c r="RBC829" s="72"/>
      <c r="RBD829" s="72"/>
      <c r="RBE829" s="72"/>
      <c r="RBF829" s="72"/>
      <c r="RBG829" s="72"/>
      <c r="RBH829" s="72"/>
      <c r="RBI829" s="72"/>
      <c r="RBJ829" s="72"/>
      <c r="RBK829" s="72"/>
      <c r="RBL829" s="72"/>
      <c r="RBM829" s="72"/>
      <c r="RBN829" s="72"/>
      <c r="RBO829" s="72"/>
      <c r="RBP829" s="72"/>
      <c r="RBQ829" s="72"/>
      <c r="RBR829" s="72"/>
      <c r="RBS829" s="72"/>
      <c r="RBT829" s="72"/>
      <c r="RBU829" s="72"/>
      <c r="RBV829" s="72"/>
      <c r="RBW829" s="72"/>
      <c r="RBX829" s="72"/>
      <c r="RBY829" s="72"/>
      <c r="RBZ829" s="72"/>
      <c r="RCA829" s="72"/>
      <c r="RCB829" s="72"/>
      <c r="RCC829" s="72"/>
      <c r="RCD829" s="72"/>
      <c r="RCE829" s="72"/>
      <c r="RCF829" s="72"/>
      <c r="RCG829" s="72"/>
      <c r="RCH829" s="72"/>
      <c r="RCI829" s="72"/>
      <c r="RCJ829" s="72"/>
      <c r="RCK829" s="72"/>
      <c r="RCL829" s="72"/>
      <c r="RCM829" s="72"/>
      <c r="RCN829" s="72"/>
      <c r="RCO829" s="72"/>
      <c r="RCP829" s="72"/>
      <c r="RCQ829" s="72"/>
      <c r="RCR829" s="72"/>
      <c r="RCS829" s="72"/>
      <c r="RCT829" s="72"/>
      <c r="RCU829" s="72"/>
      <c r="RCV829" s="72"/>
      <c r="RCW829" s="72"/>
      <c r="RCX829" s="72"/>
      <c r="RCY829" s="72"/>
      <c r="RCZ829" s="72"/>
      <c r="RDA829" s="72"/>
      <c r="RDB829" s="72"/>
      <c r="RDC829" s="72"/>
      <c r="RDD829" s="72"/>
      <c r="RDE829" s="72"/>
      <c r="RDF829" s="72"/>
      <c r="RDG829" s="72"/>
      <c r="RDH829" s="72"/>
      <c r="RDI829" s="72"/>
      <c r="RDJ829" s="72"/>
      <c r="RDK829" s="72"/>
      <c r="RDL829" s="72"/>
      <c r="RDM829" s="72"/>
      <c r="RDN829" s="72"/>
      <c r="RDO829" s="72"/>
      <c r="RDP829" s="72"/>
      <c r="RDQ829" s="72"/>
      <c r="RDR829" s="72"/>
      <c r="RDS829" s="72"/>
      <c r="RDT829" s="72"/>
      <c r="RDU829" s="72"/>
      <c r="RDV829" s="72"/>
      <c r="RDW829" s="72"/>
      <c r="RDX829" s="72"/>
      <c r="RDY829" s="72"/>
      <c r="RDZ829" s="72"/>
      <c r="REA829" s="72"/>
      <c r="REB829" s="72"/>
      <c r="REC829" s="72"/>
      <c r="RED829" s="72"/>
      <c r="REE829" s="72"/>
      <c r="REF829" s="72"/>
      <c r="REG829" s="72"/>
      <c r="REH829" s="72"/>
      <c r="REI829" s="72"/>
      <c r="REJ829" s="72"/>
      <c r="REK829" s="72"/>
      <c r="REL829" s="72"/>
      <c r="REM829" s="72"/>
      <c r="REN829" s="72"/>
      <c r="REO829" s="72"/>
      <c r="REP829" s="72"/>
      <c r="REQ829" s="72"/>
      <c r="RER829" s="72"/>
      <c r="RES829" s="72"/>
      <c r="RET829" s="72"/>
      <c r="REU829" s="72"/>
      <c r="REV829" s="72"/>
      <c r="REW829" s="72"/>
      <c r="REX829" s="72"/>
      <c r="REY829" s="72"/>
      <c r="REZ829" s="72"/>
      <c r="RFA829" s="72"/>
      <c r="RFB829" s="72"/>
      <c r="RFC829" s="72"/>
      <c r="RFD829" s="72"/>
      <c r="RFE829" s="72"/>
      <c r="RFF829" s="72"/>
      <c r="RFG829" s="72"/>
      <c r="RFH829" s="72"/>
      <c r="RFI829" s="72"/>
      <c r="RFJ829" s="72"/>
      <c r="RFK829" s="72"/>
      <c r="RFL829" s="72"/>
      <c r="RFM829" s="72"/>
      <c r="RFN829" s="72"/>
      <c r="RFO829" s="72"/>
      <c r="RFP829" s="72"/>
      <c r="RFQ829" s="72"/>
      <c r="RFR829" s="72"/>
      <c r="RFS829" s="72"/>
      <c r="RFT829" s="72"/>
      <c r="RFU829" s="72"/>
      <c r="RFV829" s="72"/>
      <c r="RFW829" s="72"/>
      <c r="RFX829" s="72"/>
      <c r="RFY829" s="72"/>
      <c r="RFZ829" s="72"/>
      <c r="RGA829" s="72"/>
      <c r="RGB829" s="72"/>
      <c r="RGC829" s="72"/>
      <c r="RGD829" s="72"/>
      <c r="RGE829" s="72"/>
      <c r="RGF829" s="72"/>
      <c r="RGG829" s="72"/>
      <c r="RGH829" s="72"/>
      <c r="RGI829" s="72"/>
      <c r="RGJ829" s="72"/>
      <c r="RGK829" s="72"/>
      <c r="RGL829" s="72"/>
      <c r="RGM829" s="72"/>
      <c r="RGN829" s="72"/>
      <c r="RGO829" s="72"/>
      <c r="RGP829" s="72"/>
      <c r="RGQ829" s="72"/>
      <c r="RGR829" s="72"/>
      <c r="RGS829" s="72"/>
      <c r="RGT829" s="72"/>
      <c r="RGU829" s="72"/>
      <c r="RGV829" s="72"/>
      <c r="RGW829" s="72"/>
      <c r="RGX829" s="72"/>
      <c r="RGY829" s="72"/>
      <c r="RGZ829" s="72"/>
      <c r="RHA829" s="72"/>
      <c r="RHB829" s="72"/>
      <c r="RHC829" s="72"/>
      <c r="RHD829" s="72"/>
      <c r="RHE829" s="72"/>
      <c r="RHF829" s="72"/>
      <c r="RHG829" s="72"/>
      <c r="RHH829" s="72"/>
      <c r="RHI829" s="72"/>
      <c r="RHJ829" s="72"/>
      <c r="RHK829" s="72"/>
      <c r="RHL829" s="72"/>
      <c r="RHM829" s="72"/>
      <c r="RHN829" s="72"/>
      <c r="RHO829" s="72"/>
      <c r="RHP829" s="72"/>
      <c r="RHQ829" s="72"/>
      <c r="RHR829" s="72"/>
      <c r="RHS829" s="72"/>
      <c r="RHT829" s="72"/>
      <c r="RHU829" s="72"/>
      <c r="RHV829" s="72"/>
      <c r="RHW829" s="72"/>
      <c r="RHX829" s="72"/>
      <c r="RHY829" s="72"/>
      <c r="RHZ829" s="72"/>
      <c r="RIA829" s="72"/>
      <c r="RIB829" s="72"/>
      <c r="RIC829" s="72"/>
      <c r="RID829" s="72"/>
      <c r="RIE829" s="72"/>
      <c r="RIF829" s="72"/>
      <c r="RIG829" s="72"/>
      <c r="RIH829" s="72"/>
      <c r="RII829" s="72"/>
      <c r="RIJ829" s="72"/>
      <c r="RIK829" s="72"/>
      <c r="RIL829" s="72"/>
      <c r="RIM829" s="72"/>
      <c r="RIN829" s="72"/>
      <c r="RIO829" s="72"/>
      <c r="RIP829" s="72"/>
      <c r="RIQ829" s="72"/>
      <c r="RIR829" s="72"/>
      <c r="RIS829" s="72"/>
      <c r="RIT829" s="72"/>
      <c r="RIU829" s="72"/>
      <c r="RIV829" s="72"/>
      <c r="RIW829" s="72"/>
      <c r="RIX829" s="72"/>
      <c r="RIY829" s="72"/>
      <c r="RIZ829" s="72"/>
      <c r="RJA829" s="72"/>
      <c r="RJB829" s="72"/>
      <c r="RJC829" s="72"/>
      <c r="RJD829" s="72"/>
      <c r="RJE829" s="72"/>
      <c r="RJF829" s="72"/>
      <c r="RJG829" s="72"/>
      <c r="RJH829" s="72"/>
      <c r="RJI829" s="72"/>
      <c r="RJJ829" s="72"/>
      <c r="RJK829" s="72"/>
      <c r="RJL829" s="72"/>
      <c r="RJM829" s="72"/>
      <c r="RJN829" s="72"/>
      <c r="RJO829" s="72"/>
      <c r="RJP829" s="72"/>
      <c r="RJQ829" s="72"/>
      <c r="RJR829" s="72"/>
      <c r="RJS829" s="72"/>
      <c r="RJT829" s="72"/>
      <c r="RJU829" s="72"/>
      <c r="RJV829" s="72"/>
      <c r="RJW829" s="72"/>
      <c r="RJX829" s="72"/>
      <c r="RJY829" s="72"/>
      <c r="RJZ829" s="72"/>
      <c r="RKA829" s="72"/>
      <c r="RKB829" s="72"/>
      <c r="RKC829" s="72"/>
      <c r="RKD829" s="72"/>
      <c r="RKE829" s="72"/>
      <c r="RKF829" s="72"/>
      <c r="RKG829" s="72"/>
      <c r="RKH829" s="72"/>
      <c r="RKI829" s="72"/>
      <c r="RKJ829" s="72"/>
      <c r="RKK829" s="72"/>
      <c r="RKL829" s="72"/>
      <c r="RKM829" s="72"/>
      <c r="RKN829" s="72"/>
      <c r="RKO829" s="72"/>
      <c r="RKP829" s="72"/>
      <c r="RKQ829" s="72"/>
      <c r="RKR829" s="72"/>
      <c r="RKS829" s="72"/>
      <c r="RKT829" s="72"/>
      <c r="RKU829" s="72"/>
      <c r="RKV829" s="72"/>
      <c r="RKW829" s="72"/>
      <c r="RKX829" s="72"/>
      <c r="RKY829" s="72"/>
      <c r="RKZ829" s="72"/>
      <c r="RLA829" s="72"/>
      <c r="RLB829" s="72"/>
      <c r="RLC829" s="72"/>
      <c r="RLD829" s="72"/>
      <c r="RLE829" s="72"/>
      <c r="RLF829" s="72"/>
      <c r="RLG829" s="72"/>
      <c r="RLH829" s="72"/>
      <c r="RLI829" s="72"/>
      <c r="RLJ829" s="72"/>
      <c r="RLK829" s="72"/>
      <c r="RLL829" s="72"/>
      <c r="RLM829" s="72"/>
      <c r="RLN829" s="72"/>
      <c r="RLO829" s="72"/>
      <c r="RLP829" s="72"/>
      <c r="RLQ829" s="72"/>
      <c r="RLR829" s="72"/>
      <c r="RLS829" s="72"/>
      <c r="RLT829" s="72"/>
      <c r="RLU829" s="72"/>
      <c r="RLV829" s="72"/>
      <c r="RLW829" s="72"/>
      <c r="RLX829" s="72"/>
      <c r="RLY829" s="72"/>
      <c r="RLZ829" s="72"/>
      <c r="RMA829" s="72"/>
      <c r="RMB829" s="72"/>
      <c r="RMC829" s="72"/>
      <c r="RMD829" s="72"/>
      <c r="RME829" s="72"/>
      <c r="RMF829" s="72"/>
      <c r="RMG829" s="72"/>
      <c r="RMH829" s="72"/>
      <c r="RMI829" s="72"/>
      <c r="RMJ829" s="72"/>
      <c r="RMK829" s="72"/>
      <c r="RML829" s="72"/>
      <c r="RMM829" s="72"/>
      <c r="RMN829" s="72"/>
      <c r="RMO829" s="72"/>
      <c r="RMP829" s="72"/>
      <c r="RMQ829" s="72"/>
      <c r="RMR829" s="72"/>
      <c r="RMS829" s="72"/>
      <c r="RMT829" s="72"/>
      <c r="RMU829" s="72"/>
      <c r="RMV829" s="72"/>
      <c r="RMW829" s="72"/>
      <c r="RMX829" s="72"/>
      <c r="RMY829" s="72"/>
      <c r="RMZ829" s="72"/>
      <c r="RNA829" s="72"/>
      <c r="RNB829" s="72"/>
      <c r="RNC829" s="72"/>
      <c r="RND829" s="72"/>
      <c r="RNE829" s="72"/>
      <c r="RNF829" s="72"/>
      <c r="RNG829" s="72"/>
      <c r="RNH829" s="72"/>
      <c r="RNI829" s="72"/>
      <c r="RNJ829" s="72"/>
      <c r="RNK829" s="72"/>
      <c r="RNL829" s="72"/>
      <c r="RNM829" s="72"/>
      <c r="RNN829" s="72"/>
      <c r="RNO829" s="72"/>
      <c r="RNP829" s="72"/>
      <c r="RNQ829" s="72"/>
      <c r="RNR829" s="72"/>
      <c r="RNS829" s="72"/>
      <c r="RNT829" s="72"/>
      <c r="RNU829" s="72"/>
      <c r="RNV829" s="72"/>
      <c r="RNW829" s="72"/>
      <c r="RNX829" s="72"/>
      <c r="RNY829" s="72"/>
      <c r="RNZ829" s="72"/>
      <c r="ROA829" s="72"/>
      <c r="ROB829" s="72"/>
      <c r="ROC829" s="72"/>
      <c r="ROD829" s="72"/>
      <c r="ROE829" s="72"/>
      <c r="ROF829" s="72"/>
      <c r="ROG829" s="72"/>
      <c r="ROH829" s="72"/>
      <c r="ROI829" s="72"/>
      <c r="ROJ829" s="72"/>
      <c r="ROK829" s="72"/>
      <c r="ROL829" s="72"/>
      <c r="ROM829" s="72"/>
      <c r="RON829" s="72"/>
      <c r="ROO829" s="72"/>
      <c r="ROP829" s="72"/>
      <c r="ROQ829" s="72"/>
      <c r="ROR829" s="72"/>
      <c r="ROS829" s="72"/>
      <c r="ROT829" s="72"/>
      <c r="ROU829" s="72"/>
      <c r="ROV829" s="72"/>
      <c r="ROW829" s="72"/>
      <c r="ROX829" s="72"/>
      <c r="ROY829" s="72"/>
      <c r="ROZ829" s="72"/>
      <c r="RPA829" s="72"/>
      <c r="RPB829" s="72"/>
      <c r="RPC829" s="72"/>
      <c r="RPD829" s="72"/>
      <c r="RPE829" s="72"/>
      <c r="RPF829" s="72"/>
      <c r="RPG829" s="72"/>
      <c r="RPH829" s="72"/>
      <c r="RPI829" s="72"/>
      <c r="RPJ829" s="72"/>
      <c r="RPK829" s="72"/>
      <c r="RPL829" s="72"/>
      <c r="RPM829" s="72"/>
      <c r="RPN829" s="72"/>
      <c r="RPO829" s="72"/>
      <c r="RPP829" s="72"/>
      <c r="RPQ829" s="72"/>
      <c r="RPR829" s="72"/>
      <c r="RPS829" s="72"/>
      <c r="RPT829" s="72"/>
      <c r="RPU829" s="72"/>
      <c r="RPV829" s="72"/>
      <c r="RPW829" s="72"/>
      <c r="RPX829" s="72"/>
      <c r="RPY829" s="72"/>
      <c r="RPZ829" s="72"/>
      <c r="RQA829" s="72"/>
      <c r="RQB829" s="72"/>
      <c r="RQC829" s="72"/>
      <c r="RQD829" s="72"/>
      <c r="RQE829" s="72"/>
      <c r="RQF829" s="72"/>
      <c r="RQG829" s="72"/>
      <c r="RQH829" s="72"/>
      <c r="RQI829" s="72"/>
      <c r="RQJ829" s="72"/>
      <c r="RQK829" s="72"/>
      <c r="RQL829" s="72"/>
      <c r="RQM829" s="72"/>
      <c r="RQN829" s="72"/>
      <c r="RQO829" s="72"/>
      <c r="RQP829" s="72"/>
      <c r="RQQ829" s="72"/>
      <c r="RQR829" s="72"/>
      <c r="RQS829" s="72"/>
      <c r="RQT829" s="72"/>
      <c r="RQU829" s="72"/>
      <c r="RQV829" s="72"/>
      <c r="RQW829" s="72"/>
      <c r="RQX829" s="72"/>
      <c r="RQY829" s="72"/>
      <c r="RQZ829" s="72"/>
      <c r="RRA829" s="72"/>
      <c r="RRB829" s="72"/>
      <c r="RRC829" s="72"/>
      <c r="RRD829" s="72"/>
      <c r="RRE829" s="72"/>
      <c r="RRF829" s="72"/>
      <c r="RRG829" s="72"/>
      <c r="RRH829" s="72"/>
      <c r="RRI829" s="72"/>
      <c r="RRJ829" s="72"/>
      <c r="RRK829" s="72"/>
      <c r="RRL829" s="72"/>
      <c r="RRM829" s="72"/>
      <c r="RRN829" s="72"/>
      <c r="RRO829" s="72"/>
      <c r="RRP829" s="72"/>
      <c r="RRQ829" s="72"/>
      <c r="RRR829" s="72"/>
      <c r="RRS829" s="72"/>
      <c r="RRT829" s="72"/>
      <c r="RRU829" s="72"/>
      <c r="RRV829" s="72"/>
      <c r="RRW829" s="72"/>
      <c r="RRX829" s="72"/>
      <c r="RRY829" s="72"/>
      <c r="RRZ829" s="72"/>
      <c r="RSA829" s="72"/>
      <c r="RSB829" s="72"/>
      <c r="RSC829" s="72"/>
      <c r="RSD829" s="72"/>
      <c r="RSE829" s="72"/>
      <c r="RSF829" s="72"/>
      <c r="RSG829" s="72"/>
      <c r="RSH829" s="72"/>
      <c r="RSI829" s="72"/>
      <c r="RSJ829" s="72"/>
      <c r="RSK829" s="72"/>
      <c r="RSL829" s="72"/>
      <c r="RSM829" s="72"/>
      <c r="RSN829" s="72"/>
      <c r="RSO829" s="72"/>
      <c r="RSP829" s="72"/>
      <c r="RSQ829" s="72"/>
      <c r="RSR829" s="72"/>
      <c r="RSS829" s="72"/>
      <c r="RST829" s="72"/>
      <c r="RSU829" s="72"/>
      <c r="RSV829" s="72"/>
      <c r="RSW829" s="72"/>
      <c r="RSX829" s="72"/>
      <c r="RSY829" s="72"/>
      <c r="RSZ829" s="72"/>
      <c r="RTA829" s="72"/>
      <c r="RTB829" s="72"/>
      <c r="RTC829" s="72"/>
      <c r="RTD829" s="72"/>
      <c r="RTE829" s="72"/>
      <c r="RTF829" s="72"/>
      <c r="RTG829" s="72"/>
      <c r="RTH829" s="72"/>
      <c r="RTI829" s="72"/>
      <c r="RTJ829" s="72"/>
      <c r="RTK829" s="72"/>
      <c r="RTL829" s="72"/>
      <c r="RTM829" s="72"/>
      <c r="RTN829" s="72"/>
      <c r="RTO829" s="72"/>
      <c r="RTP829" s="72"/>
      <c r="RTQ829" s="72"/>
      <c r="RTR829" s="72"/>
      <c r="RTS829" s="72"/>
      <c r="RTT829" s="72"/>
      <c r="RTU829" s="72"/>
      <c r="RTV829" s="72"/>
      <c r="RTW829" s="72"/>
      <c r="RTX829" s="72"/>
      <c r="RTY829" s="72"/>
      <c r="RTZ829" s="72"/>
      <c r="RUA829" s="72"/>
      <c r="RUB829" s="72"/>
      <c r="RUC829" s="72"/>
      <c r="RUD829" s="72"/>
      <c r="RUE829" s="72"/>
      <c r="RUF829" s="72"/>
      <c r="RUG829" s="72"/>
      <c r="RUH829" s="72"/>
      <c r="RUI829" s="72"/>
      <c r="RUJ829" s="72"/>
      <c r="RUK829" s="72"/>
      <c r="RUL829" s="72"/>
      <c r="RUM829" s="72"/>
      <c r="RUN829" s="72"/>
      <c r="RUO829" s="72"/>
      <c r="RUP829" s="72"/>
      <c r="RUQ829" s="72"/>
      <c r="RUR829" s="72"/>
      <c r="RUS829" s="72"/>
      <c r="RUT829" s="72"/>
      <c r="RUU829" s="72"/>
      <c r="RUV829" s="72"/>
      <c r="RUW829" s="72"/>
      <c r="RUX829" s="72"/>
      <c r="RUY829" s="72"/>
      <c r="RUZ829" s="72"/>
      <c r="RVA829" s="72"/>
      <c r="RVB829" s="72"/>
      <c r="RVC829" s="72"/>
      <c r="RVD829" s="72"/>
      <c r="RVE829" s="72"/>
      <c r="RVF829" s="72"/>
      <c r="RVG829" s="72"/>
      <c r="RVH829" s="72"/>
      <c r="RVI829" s="72"/>
      <c r="RVJ829" s="72"/>
      <c r="RVK829" s="72"/>
      <c r="RVL829" s="72"/>
      <c r="RVM829" s="72"/>
      <c r="RVN829" s="72"/>
      <c r="RVO829" s="72"/>
      <c r="RVP829" s="72"/>
      <c r="RVQ829" s="72"/>
      <c r="RVR829" s="72"/>
      <c r="RVS829" s="72"/>
      <c r="RVT829" s="72"/>
      <c r="RVU829" s="72"/>
      <c r="RVV829" s="72"/>
      <c r="RVW829" s="72"/>
      <c r="RVX829" s="72"/>
      <c r="RVY829" s="72"/>
      <c r="RVZ829" s="72"/>
      <c r="RWA829" s="72"/>
      <c r="RWB829" s="72"/>
      <c r="RWC829" s="72"/>
      <c r="RWD829" s="72"/>
      <c r="RWE829" s="72"/>
      <c r="RWF829" s="72"/>
      <c r="RWG829" s="72"/>
      <c r="RWH829" s="72"/>
      <c r="RWI829" s="72"/>
      <c r="RWJ829" s="72"/>
      <c r="RWK829" s="72"/>
      <c r="RWL829" s="72"/>
      <c r="RWM829" s="72"/>
      <c r="RWN829" s="72"/>
      <c r="RWO829" s="72"/>
      <c r="RWP829" s="72"/>
      <c r="RWQ829" s="72"/>
      <c r="RWR829" s="72"/>
      <c r="RWS829" s="72"/>
      <c r="RWT829" s="72"/>
      <c r="RWU829" s="72"/>
      <c r="RWV829" s="72"/>
      <c r="RWW829" s="72"/>
      <c r="RWX829" s="72"/>
      <c r="RWY829" s="72"/>
      <c r="RWZ829" s="72"/>
      <c r="RXA829" s="72"/>
      <c r="RXB829" s="72"/>
      <c r="RXC829" s="72"/>
      <c r="RXD829" s="72"/>
      <c r="RXE829" s="72"/>
      <c r="RXF829" s="72"/>
      <c r="RXG829" s="72"/>
      <c r="RXH829" s="72"/>
      <c r="RXI829" s="72"/>
      <c r="RXJ829" s="72"/>
      <c r="RXK829" s="72"/>
      <c r="RXL829" s="72"/>
      <c r="RXM829" s="72"/>
      <c r="RXN829" s="72"/>
      <c r="RXO829" s="72"/>
      <c r="RXP829" s="72"/>
      <c r="RXQ829" s="72"/>
      <c r="RXR829" s="72"/>
      <c r="RXS829" s="72"/>
      <c r="RXT829" s="72"/>
      <c r="RXU829" s="72"/>
      <c r="RXV829" s="72"/>
      <c r="RXW829" s="72"/>
      <c r="RXX829" s="72"/>
      <c r="RXY829" s="72"/>
      <c r="RXZ829" s="72"/>
      <c r="RYA829" s="72"/>
      <c r="RYB829" s="72"/>
      <c r="RYC829" s="72"/>
      <c r="RYD829" s="72"/>
      <c r="RYE829" s="72"/>
      <c r="RYF829" s="72"/>
      <c r="RYG829" s="72"/>
      <c r="RYH829" s="72"/>
      <c r="RYI829" s="72"/>
      <c r="RYJ829" s="72"/>
      <c r="RYK829" s="72"/>
      <c r="RYL829" s="72"/>
      <c r="RYM829" s="72"/>
      <c r="RYN829" s="72"/>
      <c r="RYO829" s="72"/>
      <c r="RYP829" s="72"/>
      <c r="RYQ829" s="72"/>
      <c r="RYR829" s="72"/>
      <c r="RYS829" s="72"/>
      <c r="RYT829" s="72"/>
      <c r="RYU829" s="72"/>
      <c r="RYV829" s="72"/>
      <c r="RYW829" s="72"/>
      <c r="RYX829" s="72"/>
      <c r="RYY829" s="72"/>
      <c r="RYZ829" s="72"/>
      <c r="RZA829" s="72"/>
      <c r="RZB829" s="72"/>
      <c r="RZC829" s="72"/>
      <c r="RZD829" s="72"/>
      <c r="RZE829" s="72"/>
      <c r="RZF829" s="72"/>
      <c r="RZG829" s="72"/>
      <c r="RZH829" s="72"/>
      <c r="RZI829" s="72"/>
      <c r="RZJ829" s="72"/>
      <c r="RZK829" s="72"/>
      <c r="RZL829" s="72"/>
      <c r="RZM829" s="72"/>
      <c r="RZN829" s="72"/>
      <c r="RZO829" s="72"/>
      <c r="RZP829" s="72"/>
      <c r="RZQ829" s="72"/>
      <c r="RZR829" s="72"/>
      <c r="RZS829" s="72"/>
      <c r="RZT829" s="72"/>
      <c r="RZU829" s="72"/>
      <c r="RZV829" s="72"/>
      <c r="RZW829" s="72"/>
      <c r="RZX829" s="72"/>
      <c r="RZY829" s="72"/>
      <c r="RZZ829" s="72"/>
      <c r="SAA829" s="72"/>
      <c r="SAB829" s="72"/>
      <c r="SAC829" s="72"/>
      <c r="SAD829" s="72"/>
      <c r="SAE829" s="72"/>
      <c r="SAF829" s="72"/>
      <c r="SAG829" s="72"/>
      <c r="SAH829" s="72"/>
      <c r="SAI829" s="72"/>
      <c r="SAJ829" s="72"/>
      <c r="SAK829" s="72"/>
      <c r="SAL829" s="72"/>
      <c r="SAM829" s="72"/>
      <c r="SAN829" s="72"/>
      <c r="SAO829" s="72"/>
      <c r="SAP829" s="72"/>
      <c r="SAQ829" s="72"/>
      <c r="SAR829" s="72"/>
      <c r="SAS829" s="72"/>
      <c r="SAT829" s="72"/>
      <c r="SAU829" s="72"/>
      <c r="SAV829" s="72"/>
      <c r="SAW829" s="72"/>
      <c r="SAX829" s="72"/>
      <c r="SAY829" s="72"/>
      <c r="SAZ829" s="72"/>
      <c r="SBA829" s="72"/>
      <c r="SBB829" s="72"/>
      <c r="SBC829" s="72"/>
      <c r="SBD829" s="72"/>
      <c r="SBE829" s="72"/>
      <c r="SBF829" s="72"/>
      <c r="SBG829" s="72"/>
      <c r="SBH829" s="72"/>
      <c r="SBI829" s="72"/>
      <c r="SBJ829" s="72"/>
      <c r="SBK829" s="72"/>
      <c r="SBL829" s="72"/>
      <c r="SBM829" s="72"/>
      <c r="SBN829" s="72"/>
      <c r="SBO829" s="72"/>
      <c r="SBP829" s="72"/>
      <c r="SBQ829" s="72"/>
      <c r="SBR829" s="72"/>
      <c r="SBS829" s="72"/>
      <c r="SBT829" s="72"/>
      <c r="SBU829" s="72"/>
      <c r="SBV829" s="72"/>
      <c r="SBW829" s="72"/>
      <c r="SBX829" s="72"/>
      <c r="SBY829" s="72"/>
      <c r="SBZ829" s="72"/>
      <c r="SCA829" s="72"/>
      <c r="SCB829" s="72"/>
      <c r="SCC829" s="72"/>
      <c r="SCD829" s="72"/>
      <c r="SCE829" s="72"/>
      <c r="SCF829" s="72"/>
      <c r="SCG829" s="72"/>
      <c r="SCH829" s="72"/>
      <c r="SCI829" s="72"/>
      <c r="SCJ829" s="72"/>
      <c r="SCK829" s="72"/>
      <c r="SCL829" s="72"/>
      <c r="SCM829" s="72"/>
      <c r="SCN829" s="72"/>
      <c r="SCO829" s="72"/>
      <c r="SCP829" s="72"/>
      <c r="SCQ829" s="72"/>
      <c r="SCR829" s="72"/>
      <c r="SCS829" s="72"/>
      <c r="SCT829" s="72"/>
      <c r="SCU829" s="72"/>
      <c r="SCV829" s="72"/>
      <c r="SCW829" s="72"/>
      <c r="SCX829" s="72"/>
      <c r="SCY829" s="72"/>
      <c r="SCZ829" s="72"/>
      <c r="SDA829" s="72"/>
      <c r="SDB829" s="72"/>
      <c r="SDC829" s="72"/>
      <c r="SDD829" s="72"/>
      <c r="SDE829" s="72"/>
      <c r="SDF829" s="72"/>
      <c r="SDG829" s="72"/>
      <c r="SDH829" s="72"/>
      <c r="SDI829" s="72"/>
      <c r="SDJ829" s="72"/>
      <c r="SDK829" s="72"/>
      <c r="SDL829" s="72"/>
      <c r="SDM829" s="72"/>
      <c r="SDN829" s="72"/>
      <c r="SDO829" s="72"/>
      <c r="SDP829" s="72"/>
      <c r="SDQ829" s="72"/>
      <c r="SDR829" s="72"/>
      <c r="SDS829" s="72"/>
      <c r="SDT829" s="72"/>
      <c r="SDU829" s="72"/>
      <c r="SDV829" s="72"/>
      <c r="SDW829" s="72"/>
      <c r="SDX829" s="72"/>
      <c r="SDY829" s="72"/>
      <c r="SDZ829" s="72"/>
      <c r="SEA829" s="72"/>
      <c r="SEB829" s="72"/>
      <c r="SEC829" s="72"/>
      <c r="SED829" s="72"/>
      <c r="SEE829" s="72"/>
      <c r="SEF829" s="72"/>
      <c r="SEG829" s="72"/>
      <c r="SEH829" s="72"/>
      <c r="SEI829" s="72"/>
      <c r="SEJ829" s="72"/>
      <c r="SEK829" s="72"/>
      <c r="SEL829" s="72"/>
      <c r="SEM829" s="72"/>
      <c r="SEN829" s="72"/>
      <c r="SEO829" s="72"/>
      <c r="SEP829" s="72"/>
      <c r="SEQ829" s="72"/>
      <c r="SER829" s="72"/>
      <c r="SES829" s="72"/>
      <c r="SET829" s="72"/>
      <c r="SEU829" s="72"/>
      <c r="SEV829" s="72"/>
      <c r="SEW829" s="72"/>
      <c r="SEX829" s="72"/>
      <c r="SEY829" s="72"/>
      <c r="SEZ829" s="72"/>
      <c r="SFA829" s="72"/>
      <c r="SFB829" s="72"/>
      <c r="SFC829" s="72"/>
      <c r="SFD829" s="72"/>
      <c r="SFE829" s="72"/>
      <c r="SFF829" s="72"/>
      <c r="SFG829" s="72"/>
      <c r="SFH829" s="72"/>
      <c r="SFI829" s="72"/>
      <c r="SFJ829" s="72"/>
      <c r="SFK829" s="72"/>
      <c r="SFL829" s="72"/>
      <c r="SFM829" s="72"/>
      <c r="SFN829" s="72"/>
      <c r="SFO829" s="72"/>
      <c r="SFP829" s="72"/>
      <c r="SFQ829" s="72"/>
      <c r="SFR829" s="72"/>
      <c r="SFS829" s="72"/>
      <c r="SFT829" s="72"/>
      <c r="SFU829" s="72"/>
      <c r="SFV829" s="72"/>
      <c r="SFW829" s="72"/>
      <c r="SFX829" s="72"/>
      <c r="SFY829" s="72"/>
      <c r="SFZ829" s="72"/>
      <c r="SGA829" s="72"/>
      <c r="SGB829" s="72"/>
      <c r="SGC829" s="72"/>
      <c r="SGD829" s="72"/>
      <c r="SGE829" s="72"/>
      <c r="SGF829" s="72"/>
      <c r="SGG829" s="72"/>
      <c r="SGH829" s="72"/>
      <c r="SGI829" s="72"/>
      <c r="SGJ829" s="72"/>
      <c r="SGK829" s="72"/>
      <c r="SGL829" s="72"/>
      <c r="SGM829" s="72"/>
      <c r="SGN829" s="72"/>
      <c r="SGO829" s="72"/>
      <c r="SGP829" s="72"/>
      <c r="SGQ829" s="72"/>
      <c r="SGR829" s="72"/>
      <c r="SGS829" s="72"/>
      <c r="SGT829" s="72"/>
      <c r="SGU829" s="72"/>
      <c r="SGV829" s="72"/>
      <c r="SGW829" s="72"/>
      <c r="SGX829" s="72"/>
      <c r="SGY829" s="72"/>
      <c r="SGZ829" s="72"/>
      <c r="SHA829" s="72"/>
      <c r="SHB829" s="72"/>
      <c r="SHC829" s="72"/>
      <c r="SHD829" s="72"/>
      <c r="SHE829" s="72"/>
      <c r="SHF829" s="72"/>
      <c r="SHG829" s="72"/>
      <c r="SHH829" s="72"/>
      <c r="SHI829" s="72"/>
      <c r="SHJ829" s="72"/>
      <c r="SHK829" s="72"/>
      <c r="SHL829" s="72"/>
      <c r="SHM829" s="72"/>
      <c r="SHN829" s="72"/>
      <c r="SHO829" s="72"/>
      <c r="SHP829" s="72"/>
      <c r="SHQ829" s="72"/>
      <c r="SHR829" s="72"/>
      <c r="SHS829" s="72"/>
      <c r="SHT829" s="72"/>
      <c r="SHU829" s="72"/>
      <c r="SHV829" s="72"/>
      <c r="SHW829" s="72"/>
      <c r="SHX829" s="72"/>
      <c r="SHY829" s="72"/>
      <c r="SHZ829" s="72"/>
      <c r="SIA829" s="72"/>
      <c r="SIB829" s="72"/>
      <c r="SIC829" s="72"/>
      <c r="SID829" s="72"/>
      <c r="SIE829" s="72"/>
      <c r="SIF829" s="72"/>
      <c r="SIG829" s="72"/>
      <c r="SIH829" s="72"/>
      <c r="SII829" s="72"/>
      <c r="SIJ829" s="72"/>
      <c r="SIK829" s="72"/>
      <c r="SIL829" s="72"/>
      <c r="SIM829" s="72"/>
      <c r="SIN829" s="72"/>
      <c r="SIO829" s="72"/>
      <c r="SIP829" s="72"/>
      <c r="SIQ829" s="72"/>
      <c r="SIR829" s="72"/>
      <c r="SIS829" s="72"/>
      <c r="SIT829" s="72"/>
      <c r="SIU829" s="72"/>
      <c r="SIV829" s="72"/>
      <c r="SIW829" s="72"/>
      <c r="SIX829" s="72"/>
      <c r="SIY829" s="72"/>
      <c r="SIZ829" s="72"/>
      <c r="SJA829" s="72"/>
      <c r="SJB829" s="72"/>
      <c r="SJC829" s="72"/>
      <c r="SJD829" s="72"/>
      <c r="SJE829" s="72"/>
      <c r="SJF829" s="72"/>
      <c r="SJG829" s="72"/>
      <c r="SJH829" s="72"/>
      <c r="SJI829" s="72"/>
      <c r="SJJ829" s="72"/>
      <c r="SJK829" s="72"/>
      <c r="SJL829" s="72"/>
      <c r="SJM829" s="72"/>
      <c r="SJN829" s="72"/>
      <c r="SJO829" s="72"/>
      <c r="SJP829" s="72"/>
      <c r="SJQ829" s="72"/>
      <c r="SJR829" s="72"/>
      <c r="SJS829" s="72"/>
      <c r="SJT829" s="72"/>
      <c r="SJU829" s="72"/>
      <c r="SJV829" s="72"/>
      <c r="SJW829" s="72"/>
      <c r="SJX829" s="72"/>
      <c r="SJY829" s="72"/>
      <c r="SJZ829" s="72"/>
      <c r="SKA829" s="72"/>
      <c r="SKB829" s="72"/>
      <c r="SKC829" s="72"/>
      <c r="SKD829" s="72"/>
      <c r="SKE829" s="72"/>
      <c r="SKF829" s="72"/>
      <c r="SKG829" s="72"/>
      <c r="SKH829" s="72"/>
      <c r="SKI829" s="72"/>
      <c r="SKJ829" s="72"/>
      <c r="SKK829" s="72"/>
      <c r="SKL829" s="72"/>
      <c r="SKM829" s="72"/>
      <c r="SKN829" s="72"/>
      <c r="SKO829" s="72"/>
      <c r="SKP829" s="72"/>
      <c r="SKQ829" s="72"/>
      <c r="SKR829" s="72"/>
      <c r="SKS829" s="72"/>
      <c r="SKT829" s="72"/>
      <c r="SKU829" s="72"/>
      <c r="SKV829" s="72"/>
      <c r="SKW829" s="72"/>
      <c r="SKX829" s="72"/>
      <c r="SKY829" s="72"/>
      <c r="SKZ829" s="72"/>
      <c r="SLA829" s="72"/>
      <c r="SLB829" s="72"/>
      <c r="SLC829" s="72"/>
      <c r="SLD829" s="72"/>
      <c r="SLE829" s="72"/>
      <c r="SLF829" s="72"/>
      <c r="SLG829" s="72"/>
      <c r="SLH829" s="72"/>
      <c r="SLI829" s="72"/>
      <c r="SLJ829" s="72"/>
      <c r="SLK829" s="72"/>
      <c r="SLL829" s="72"/>
      <c r="SLM829" s="72"/>
      <c r="SLN829" s="72"/>
      <c r="SLO829" s="72"/>
      <c r="SLP829" s="72"/>
      <c r="SLQ829" s="72"/>
      <c r="SLR829" s="72"/>
      <c r="SLS829" s="72"/>
      <c r="SLT829" s="72"/>
      <c r="SLU829" s="72"/>
      <c r="SLV829" s="72"/>
      <c r="SLW829" s="72"/>
      <c r="SLX829" s="72"/>
      <c r="SLY829" s="72"/>
      <c r="SLZ829" s="72"/>
      <c r="SMA829" s="72"/>
      <c r="SMB829" s="72"/>
      <c r="SMC829" s="72"/>
      <c r="SMD829" s="72"/>
      <c r="SME829" s="72"/>
      <c r="SMF829" s="72"/>
      <c r="SMG829" s="72"/>
      <c r="SMH829" s="72"/>
      <c r="SMI829" s="72"/>
      <c r="SMJ829" s="72"/>
      <c r="SMK829" s="72"/>
      <c r="SML829" s="72"/>
      <c r="SMM829" s="72"/>
      <c r="SMN829" s="72"/>
      <c r="SMO829" s="72"/>
      <c r="SMP829" s="72"/>
      <c r="SMQ829" s="72"/>
      <c r="SMR829" s="72"/>
      <c r="SMS829" s="72"/>
      <c r="SMT829" s="72"/>
      <c r="SMU829" s="72"/>
      <c r="SMV829" s="72"/>
      <c r="SMW829" s="72"/>
      <c r="SMX829" s="72"/>
      <c r="SMY829" s="72"/>
      <c r="SMZ829" s="72"/>
      <c r="SNA829" s="72"/>
      <c r="SNB829" s="72"/>
      <c r="SNC829" s="72"/>
      <c r="SND829" s="72"/>
      <c r="SNE829" s="72"/>
      <c r="SNF829" s="72"/>
      <c r="SNG829" s="72"/>
      <c r="SNH829" s="72"/>
      <c r="SNI829" s="72"/>
      <c r="SNJ829" s="72"/>
      <c r="SNK829" s="72"/>
      <c r="SNL829" s="72"/>
      <c r="SNM829" s="72"/>
      <c r="SNN829" s="72"/>
      <c r="SNO829" s="72"/>
      <c r="SNP829" s="72"/>
      <c r="SNQ829" s="72"/>
      <c r="SNR829" s="72"/>
      <c r="SNS829" s="72"/>
      <c r="SNT829" s="72"/>
      <c r="SNU829" s="72"/>
      <c r="SNV829" s="72"/>
      <c r="SNW829" s="72"/>
      <c r="SNX829" s="72"/>
      <c r="SNY829" s="72"/>
      <c r="SNZ829" s="72"/>
      <c r="SOA829" s="72"/>
      <c r="SOB829" s="72"/>
      <c r="SOC829" s="72"/>
      <c r="SOD829" s="72"/>
      <c r="SOE829" s="72"/>
      <c r="SOF829" s="72"/>
      <c r="SOG829" s="72"/>
      <c r="SOH829" s="72"/>
      <c r="SOI829" s="72"/>
      <c r="SOJ829" s="72"/>
      <c r="SOK829" s="72"/>
      <c r="SOL829" s="72"/>
      <c r="SOM829" s="72"/>
      <c r="SON829" s="72"/>
      <c r="SOO829" s="72"/>
      <c r="SOP829" s="72"/>
      <c r="SOQ829" s="72"/>
      <c r="SOR829" s="72"/>
      <c r="SOS829" s="72"/>
      <c r="SOT829" s="72"/>
      <c r="SOU829" s="72"/>
      <c r="SOV829" s="72"/>
      <c r="SOW829" s="72"/>
      <c r="SOX829" s="72"/>
      <c r="SOY829" s="72"/>
      <c r="SOZ829" s="72"/>
      <c r="SPA829" s="72"/>
      <c r="SPB829" s="72"/>
      <c r="SPC829" s="72"/>
      <c r="SPD829" s="72"/>
      <c r="SPE829" s="72"/>
      <c r="SPF829" s="72"/>
      <c r="SPG829" s="72"/>
      <c r="SPH829" s="72"/>
      <c r="SPI829" s="72"/>
      <c r="SPJ829" s="72"/>
      <c r="SPK829" s="72"/>
      <c r="SPL829" s="72"/>
      <c r="SPM829" s="72"/>
      <c r="SPN829" s="72"/>
      <c r="SPO829" s="72"/>
      <c r="SPP829" s="72"/>
      <c r="SPQ829" s="72"/>
      <c r="SPR829" s="72"/>
      <c r="SPS829" s="72"/>
      <c r="SPT829" s="72"/>
      <c r="SPU829" s="72"/>
      <c r="SPV829" s="72"/>
      <c r="SPW829" s="72"/>
      <c r="SPX829" s="72"/>
      <c r="SPY829" s="72"/>
      <c r="SPZ829" s="72"/>
      <c r="SQA829" s="72"/>
      <c r="SQB829" s="72"/>
      <c r="SQC829" s="72"/>
      <c r="SQD829" s="72"/>
      <c r="SQE829" s="72"/>
      <c r="SQF829" s="72"/>
      <c r="SQG829" s="72"/>
      <c r="SQH829" s="72"/>
      <c r="SQI829" s="72"/>
      <c r="SQJ829" s="72"/>
      <c r="SQK829" s="72"/>
      <c r="SQL829" s="72"/>
      <c r="SQM829" s="72"/>
      <c r="SQN829" s="72"/>
      <c r="SQO829" s="72"/>
      <c r="SQP829" s="72"/>
      <c r="SQQ829" s="72"/>
      <c r="SQR829" s="72"/>
      <c r="SQS829" s="72"/>
      <c r="SQT829" s="72"/>
      <c r="SQU829" s="72"/>
      <c r="SQV829" s="72"/>
      <c r="SQW829" s="72"/>
      <c r="SQX829" s="72"/>
      <c r="SQY829" s="72"/>
      <c r="SQZ829" s="72"/>
      <c r="SRA829" s="72"/>
      <c r="SRB829" s="72"/>
      <c r="SRC829" s="72"/>
      <c r="SRD829" s="72"/>
      <c r="SRE829" s="72"/>
      <c r="SRF829" s="72"/>
      <c r="SRG829" s="72"/>
      <c r="SRH829" s="72"/>
      <c r="SRI829" s="72"/>
      <c r="SRJ829" s="72"/>
      <c r="SRK829" s="72"/>
      <c r="SRL829" s="72"/>
      <c r="SRM829" s="72"/>
      <c r="SRN829" s="72"/>
      <c r="SRO829" s="72"/>
      <c r="SRP829" s="72"/>
      <c r="SRQ829" s="72"/>
      <c r="SRR829" s="72"/>
      <c r="SRS829" s="72"/>
      <c r="SRT829" s="72"/>
      <c r="SRU829" s="72"/>
      <c r="SRV829" s="72"/>
      <c r="SRW829" s="72"/>
      <c r="SRX829" s="72"/>
      <c r="SRY829" s="72"/>
      <c r="SRZ829" s="72"/>
      <c r="SSA829" s="72"/>
      <c r="SSB829" s="72"/>
      <c r="SSC829" s="72"/>
      <c r="SSD829" s="72"/>
      <c r="SSE829" s="72"/>
      <c r="SSF829" s="72"/>
      <c r="SSG829" s="72"/>
      <c r="SSH829" s="72"/>
      <c r="SSI829" s="72"/>
      <c r="SSJ829" s="72"/>
      <c r="SSK829" s="72"/>
      <c r="SSL829" s="72"/>
      <c r="SSM829" s="72"/>
      <c r="SSN829" s="72"/>
      <c r="SSO829" s="72"/>
      <c r="SSP829" s="72"/>
      <c r="SSQ829" s="72"/>
      <c r="SSR829" s="72"/>
      <c r="SSS829" s="72"/>
      <c r="SST829" s="72"/>
      <c r="SSU829" s="72"/>
      <c r="SSV829" s="72"/>
      <c r="SSW829" s="72"/>
      <c r="SSX829" s="72"/>
      <c r="SSY829" s="72"/>
      <c r="SSZ829" s="72"/>
      <c r="STA829" s="72"/>
      <c r="STB829" s="72"/>
      <c r="STC829" s="72"/>
      <c r="STD829" s="72"/>
      <c r="STE829" s="72"/>
      <c r="STF829" s="72"/>
      <c r="STG829" s="72"/>
      <c r="STH829" s="72"/>
      <c r="STI829" s="72"/>
      <c r="STJ829" s="72"/>
      <c r="STK829" s="72"/>
      <c r="STL829" s="72"/>
      <c r="STM829" s="72"/>
      <c r="STN829" s="72"/>
      <c r="STO829" s="72"/>
      <c r="STP829" s="72"/>
      <c r="STQ829" s="72"/>
      <c r="STR829" s="72"/>
      <c r="STS829" s="72"/>
      <c r="STT829" s="72"/>
      <c r="STU829" s="72"/>
      <c r="STV829" s="72"/>
      <c r="STW829" s="72"/>
      <c r="STX829" s="72"/>
      <c r="STY829" s="72"/>
      <c r="STZ829" s="72"/>
      <c r="SUA829" s="72"/>
      <c r="SUB829" s="72"/>
      <c r="SUC829" s="72"/>
      <c r="SUD829" s="72"/>
      <c r="SUE829" s="72"/>
      <c r="SUF829" s="72"/>
      <c r="SUG829" s="72"/>
      <c r="SUH829" s="72"/>
      <c r="SUI829" s="72"/>
      <c r="SUJ829" s="72"/>
      <c r="SUK829" s="72"/>
      <c r="SUL829" s="72"/>
      <c r="SUM829" s="72"/>
      <c r="SUN829" s="72"/>
      <c r="SUO829" s="72"/>
      <c r="SUP829" s="72"/>
      <c r="SUQ829" s="72"/>
      <c r="SUR829" s="72"/>
      <c r="SUS829" s="72"/>
      <c r="SUT829" s="72"/>
      <c r="SUU829" s="72"/>
      <c r="SUV829" s="72"/>
      <c r="SUW829" s="72"/>
      <c r="SUX829" s="72"/>
      <c r="SUY829" s="72"/>
      <c r="SUZ829" s="72"/>
      <c r="SVA829" s="72"/>
      <c r="SVB829" s="72"/>
      <c r="SVC829" s="72"/>
      <c r="SVD829" s="72"/>
      <c r="SVE829" s="72"/>
      <c r="SVF829" s="72"/>
      <c r="SVG829" s="72"/>
      <c r="SVH829" s="72"/>
      <c r="SVI829" s="72"/>
      <c r="SVJ829" s="72"/>
      <c r="SVK829" s="72"/>
      <c r="SVL829" s="72"/>
      <c r="SVM829" s="72"/>
      <c r="SVN829" s="72"/>
      <c r="SVO829" s="72"/>
      <c r="SVP829" s="72"/>
      <c r="SVQ829" s="72"/>
      <c r="SVR829" s="72"/>
      <c r="SVS829" s="72"/>
      <c r="SVT829" s="72"/>
      <c r="SVU829" s="72"/>
      <c r="SVV829" s="72"/>
      <c r="SVW829" s="72"/>
      <c r="SVX829" s="72"/>
      <c r="SVY829" s="72"/>
      <c r="SVZ829" s="72"/>
      <c r="SWA829" s="72"/>
      <c r="SWB829" s="72"/>
      <c r="SWC829" s="72"/>
      <c r="SWD829" s="72"/>
      <c r="SWE829" s="72"/>
      <c r="SWF829" s="72"/>
      <c r="SWG829" s="72"/>
      <c r="SWH829" s="72"/>
      <c r="SWI829" s="72"/>
      <c r="SWJ829" s="72"/>
      <c r="SWK829" s="72"/>
      <c r="SWL829" s="72"/>
      <c r="SWM829" s="72"/>
      <c r="SWN829" s="72"/>
      <c r="SWO829" s="72"/>
      <c r="SWP829" s="72"/>
      <c r="SWQ829" s="72"/>
      <c r="SWR829" s="72"/>
      <c r="SWS829" s="72"/>
      <c r="SWT829" s="72"/>
      <c r="SWU829" s="72"/>
      <c r="SWV829" s="72"/>
      <c r="SWW829" s="72"/>
      <c r="SWX829" s="72"/>
      <c r="SWY829" s="72"/>
      <c r="SWZ829" s="72"/>
      <c r="SXA829" s="72"/>
      <c r="SXB829" s="72"/>
      <c r="SXC829" s="72"/>
      <c r="SXD829" s="72"/>
      <c r="SXE829" s="72"/>
      <c r="SXF829" s="72"/>
      <c r="SXG829" s="72"/>
      <c r="SXH829" s="72"/>
      <c r="SXI829" s="72"/>
      <c r="SXJ829" s="72"/>
      <c r="SXK829" s="72"/>
      <c r="SXL829" s="72"/>
      <c r="SXM829" s="72"/>
      <c r="SXN829" s="72"/>
      <c r="SXO829" s="72"/>
      <c r="SXP829" s="72"/>
      <c r="SXQ829" s="72"/>
      <c r="SXR829" s="72"/>
      <c r="SXS829" s="72"/>
      <c r="SXT829" s="72"/>
      <c r="SXU829" s="72"/>
      <c r="SXV829" s="72"/>
      <c r="SXW829" s="72"/>
      <c r="SXX829" s="72"/>
      <c r="SXY829" s="72"/>
      <c r="SXZ829" s="72"/>
      <c r="SYA829" s="72"/>
      <c r="SYB829" s="72"/>
      <c r="SYC829" s="72"/>
      <c r="SYD829" s="72"/>
      <c r="SYE829" s="72"/>
      <c r="SYF829" s="72"/>
      <c r="SYG829" s="72"/>
      <c r="SYH829" s="72"/>
      <c r="SYI829" s="72"/>
      <c r="SYJ829" s="72"/>
      <c r="SYK829" s="72"/>
      <c r="SYL829" s="72"/>
      <c r="SYM829" s="72"/>
      <c r="SYN829" s="72"/>
      <c r="SYO829" s="72"/>
      <c r="SYP829" s="72"/>
      <c r="SYQ829" s="72"/>
      <c r="SYR829" s="72"/>
      <c r="SYS829" s="72"/>
      <c r="SYT829" s="72"/>
      <c r="SYU829" s="72"/>
      <c r="SYV829" s="72"/>
      <c r="SYW829" s="72"/>
      <c r="SYX829" s="72"/>
      <c r="SYY829" s="72"/>
      <c r="SYZ829" s="72"/>
      <c r="SZA829" s="72"/>
      <c r="SZB829" s="72"/>
      <c r="SZC829" s="72"/>
      <c r="SZD829" s="72"/>
      <c r="SZE829" s="72"/>
      <c r="SZF829" s="72"/>
      <c r="SZG829" s="72"/>
      <c r="SZH829" s="72"/>
      <c r="SZI829" s="72"/>
      <c r="SZJ829" s="72"/>
      <c r="SZK829" s="72"/>
      <c r="SZL829" s="72"/>
      <c r="SZM829" s="72"/>
      <c r="SZN829" s="72"/>
      <c r="SZO829" s="72"/>
      <c r="SZP829" s="72"/>
      <c r="SZQ829" s="72"/>
      <c r="SZR829" s="72"/>
      <c r="SZS829" s="72"/>
      <c r="SZT829" s="72"/>
      <c r="SZU829" s="72"/>
      <c r="SZV829" s="72"/>
      <c r="SZW829" s="72"/>
      <c r="SZX829" s="72"/>
      <c r="SZY829" s="72"/>
      <c r="SZZ829" s="72"/>
      <c r="TAA829" s="72"/>
      <c r="TAB829" s="72"/>
      <c r="TAC829" s="72"/>
      <c r="TAD829" s="72"/>
      <c r="TAE829" s="72"/>
      <c r="TAF829" s="72"/>
      <c r="TAG829" s="72"/>
      <c r="TAH829" s="72"/>
      <c r="TAI829" s="72"/>
      <c r="TAJ829" s="72"/>
      <c r="TAK829" s="72"/>
      <c r="TAL829" s="72"/>
      <c r="TAM829" s="72"/>
      <c r="TAN829" s="72"/>
      <c r="TAO829" s="72"/>
      <c r="TAP829" s="72"/>
      <c r="TAQ829" s="72"/>
      <c r="TAR829" s="72"/>
      <c r="TAS829" s="72"/>
      <c r="TAT829" s="72"/>
      <c r="TAU829" s="72"/>
      <c r="TAV829" s="72"/>
      <c r="TAW829" s="72"/>
      <c r="TAX829" s="72"/>
      <c r="TAY829" s="72"/>
      <c r="TAZ829" s="72"/>
      <c r="TBA829" s="72"/>
      <c r="TBB829" s="72"/>
      <c r="TBC829" s="72"/>
      <c r="TBD829" s="72"/>
      <c r="TBE829" s="72"/>
      <c r="TBF829" s="72"/>
      <c r="TBG829" s="72"/>
      <c r="TBH829" s="72"/>
      <c r="TBI829" s="72"/>
      <c r="TBJ829" s="72"/>
      <c r="TBK829" s="72"/>
      <c r="TBL829" s="72"/>
      <c r="TBM829" s="72"/>
      <c r="TBN829" s="72"/>
      <c r="TBO829" s="72"/>
      <c r="TBP829" s="72"/>
      <c r="TBQ829" s="72"/>
      <c r="TBR829" s="72"/>
      <c r="TBS829" s="72"/>
      <c r="TBT829" s="72"/>
      <c r="TBU829" s="72"/>
      <c r="TBV829" s="72"/>
      <c r="TBW829" s="72"/>
      <c r="TBX829" s="72"/>
      <c r="TBY829" s="72"/>
      <c r="TBZ829" s="72"/>
      <c r="TCA829" s="72"/>
      <c r="TCB829" s="72"/>
      <c r="TCC829" s="72"/>
      <c r="TCD829" s="72"/>
      <c r="TCE829" s="72"/>
      <c r="TCF829" s="72"/>
      <c r="TCG829" s="72"/>
      <c r="TCH829" s="72"/>
      <c r="TCI829" s="72"/>
      <c r="TCJ829" s="72"/>
      <c r="TCK829" s="72"/>
      <c r="TCL829" s="72"/>
      <c r="TCM829" s="72"/>
      <c r="TCN829" s="72"/>
      <c r="TCO829" s="72"/>
      <c r="TCP829" s="72"/>
      <c r="TCQ829" s="72"/>
      <c r="TCR829" s="72"/>
      <c r="TCS829" s="72"/>
      <c r="TCT829" s="72"/>
      <c r="TCU829" s="72"/>
      <c r="TCV829" s="72"/>
      <c r="TCW829" s="72"/>
      <c r="TCX829" s="72"/>
      <c r="TCY829" s="72"/>
      <c r="TCZ829" s="72"/>
      <c r="TDA829" s="72"/>
      <c r="TDB829" s="72"/>
      <c r="TDC829" s="72"/>
      <c r="TDD829" s="72"/>
      <c r="TDE829" s="72"/>
      <c r="TDF829" s="72"/>
      <c r="TDG829" s="72"/>
      <c r="TDH829" s="72"/>
      <c r="TDI829" s="72"/>
      <c r="TDJ829" s="72"/>
      <c r="TDK829" s="72"/>
      <c r="TDL829" s="72"/>
      <c r="TDM829" s="72"/>
      <c r="TDN829" s="72"/>
      <c r="TDO829" s="72"/>
      <c r="TDP829" s="72"/>
      <c r="TDQ829" s="72"/>
      <c r="TDR829" s="72"/>
      <c r="TDS829" s="72"/>
      <c r="TDT829" s="72"/>
      <c r="TDU829" s="72"/>
      <c r="TDV829" s="72"/>
      <c r="TDW829" s="72"/>
      <c r="TDX829" s="72"/>
      <c r="TDY829" s="72"/>
      <c r="TDZ829" s="72"/>
      <c r="TEA829" s="72"/>
      <c r="TEB829" s="72"/>
      <c r="TEC829" s="72"/>
      <c r="TED829" s="72"/>
      <c r="TEE829" s="72"/>
      <c r="TEF829" s="72"/>
      <c r="TEG829" s="72"/>
      <c r="TEH829" s="72"/>
      <c r="TEI829" s="72"/>
      <c r="TEJ829" s="72"/>
      <c r="TEK829" s="72"/>
      <c r="TEL829" s="72"/>
      <c r="TEM829" s="72"/>
      <c r="TEN829" s="72"/>
      <c r="TEO829" s="72"/>
      <c r="TEP829" s="72"/>
      <c r="TEQ829" s="72"/>
      <c r="TER829" s="72"/>
      <c r="TES829" s="72"/>
      <c r="TET829" s="72"/>
      <c r="TEU829" s="72"/>
      <c r="TEV829" s="72"/>
      <c r="TEW829" s="72"/>
      <c r="TEX829" s="72"/>
      <c r="TEY829" s="72"/>
      <c r="TEZ829" s="72"/>
      <c r="TFA829" s="72"/>
      <c r="TFB829" s="72"/>
      <c r="TFC829" s="72"/>
      <c r="TFD829" s="72"/>
      <c r="TFE829" s="72"/>
      <c r="TFF829" s="72"/>
      <c r="TFG829" s="72"/>
      <c r="TFH829" s="72"/>
      <c r="TFI829" s="72"/>
      <c r="TFJ829" s="72"/>
      <c r="TFK829" s="72"/>
      <c r="TFL829" s="72"/>
      <c r="TFM829" s="72"/>
      <c r="TFN829" s="72"/>
      <c r="TFO829" s="72"/>
      <c r="TFP829" s="72"/>
      <c r="TFQ829" s="72"/>
      <c r="TFR829" s="72"/>
      <c r="TFS829" s="72"/>
      <c r="TFT829" s="72"/>
      <c r="TFU829" s="72"/>
      <c r="TFV829" s="72"/>
      <c r="TFW829" s="72"/>
      <c r="TFX829" s="72"/>
      <c r="TFY829" s="72"/>
      <c r="TFZ829" s="72"/>
      <c r="TGA829" s="72"/>
      <c r="TGB829" s="72"/>
      <c r="TGC829" s="72"/>
      <c r="TGD829" s="72"/>
      <c r="TGE829" s="72"/>
      <c r="TGF829" s="72"/>
      <c r="TGG829" s="72"/>
      <c r="TGH829" s="72"/>
      <c r="TGI829" s="72"/>
      <c r="TGJ829" s="72"/>
      <c r="TGK829" s="72"/>
      <c r="TGL829" s="72"/>
      <c r="TGM829" s="72"/>
      <c r="TGN829" s="72"/>
      <c r="TGO829" s="72"/>
      <c r="TGP829" s="72"/>
      <c r="TGQ829" s="72"/>
      <c r="TGR829" s="72"/>
      <c r="TGS829" s="72"/>
      <c r="TGT829" s="72"/>
      <c r="TGU829" s="72"/>
      <c r="TGV829" s="72"/>
      <c r="TGW829" s="72"/>
      <c r="TGX829" s="72"/>
      <c r="TGY829" s="72"/>
      <c r="TGZ829" s="72"/>
      <c r="THA829" s="72"/>
      <c r="THB829" s="72"/>
      <c r="THC829" s="72"/>
      <c r="THD829" s="72"/>
      <c r="THE829" s="72"/>
      <c r="THF829" s="72"/>
      <c r="THG829" s="72"/>
      <c r="THH829" s="72"/>
      <c r="THI829" s="72"/>
      <c r="THJ829" s="72"/>
      <c r="THK829" s="72"/>
      <c r="THL829" s="72"/>
      <c r="THM829" s="72"/>
      <c r="THN829" s="72"/>
      <c r="THO829" s="72"/>
      <c r="THP829" s="72"/>
      <c r="THQ829" s="72"/>
      <c r="THR829" s="72"/>
      <c r="THS829" s="72"/>
      <c r="THT829" s="72"/>
      <c r="THU829" s="72"/>
      <c r="THV829" s="72"/>
      <c r="THW829" s="72"/>
      <c r="THX829" s="72"/>
      <c r="THY829" s="72"/>
      <c r="THZ829" s="72"/>
      <c r="TIA829" s="72"/>
      <c r="TIB829" s="72"/>
      <c r="TIC829" s="72"/>
      <c r="TID829" s="72"/>
      <c r="TIE829" s="72"/>
      <c r="TIF829" s="72"/>
      <c r="TIG829" s="72"/>
      <c r="TIH829" s="72"/>
      <c r="TII829" s="72"/>
      <c r="TIJ829" s="72"/>
      <c r="TIK829" s="72"/>
      <c r="TIL829" s="72"/>
      <c r="TIM829" s="72"/>
      <c r="TIN829" s="72"/>
      <c r="TIO829" s="72"/>
      <c r="TIP829" s="72"/>
      <c r="TIQ829" s="72"/>
      <c r="TIR829" s="72"/>
      <c r="TIS829" s="72"/>
      <c r="TIT829" s="72"/>
      <c r="TIU829" s="72"/>
      <c r="TIV829" s="72"/>
      <c r="TIW829" s="72"/>
      <c r="TIX829" s="72"/>
      <c r="TIY829" s="72"/>
      <c r="TIZ829" s="72"/>
      <c r="TJA829" s="72"/>
      <c r="TJB829" s="72"/>
      <c r="TJC829" s="72"/>
      <c r="TJD829" s="72"/>
      <c r="TJE829" s="72"/>
      <c r="TJF829" s="72"/>
      <c r="TJG829" s="72"/>
      <c r="TJH829" s="72"/>
      <c r="TJI829" s="72"/>
      <c r="TJJ829" s="72"/>
      <c r="TJK829" s="72"/>
      <c r="TJL829" s="72"/>
      <c r="TJM829" s="72"/>
      <c r="TJN829" s="72"/>
      <c r="TJO829" s="72"/>
      <c r="TJP829" s="72"/>
      <c r="TJQ829" s="72"/>
      <c r="TJR829" s="72"/>
      <c r="TJS829" s="72"/>
      <c r="TJT829" s="72"/>
      <c r="TJU829" s="72"/>
      <c r="TJV829" s="72"/>
      <c r="TJW829" s="72"/>
      <c r="TJX829" s="72"/>
      <c r="TJY829" s="72"/>
      <c r="TJZ829" s="72"/>
      <c r="TKA829" s="72"/>
      <c r="TKB829" s="72"/>
      <c r="TKC829" s="72"/>
      <c r="TKD829" s="72"/>
      <c r="TKE829" s="72"/>
      <c r="TKF829" s="72"/>
      <c r="TKG829" s="72"/>
      <c r="TKH829" s="72"/>
      <c r="TKI829" s="72"/>
      <c r="TKJ829" s="72"/>
      <c r="TKK829" s="72"/>
      <c r="TKL829" s="72"/>
      <c r="TKM829" s="72"/>
      <c r="TKN829" s="72"/>
      <c r="TKO829" s="72"/>
      <c r="TKP829" s="72"/>
      <c r="TKQ829" s="72"/>
      <c r="TKR829" s="72"/>
      <c r="TKS829" s="72"/>
      <c r="TKT829" s="72"/>
      <c r="TKU829" s="72"/>
      <c r="TKV829" s="72"/>
      <c r="TKW829" s="72"/>
      <c r="TKX829" s="72"/>
      <c r="TKY829" s="72"/>
      <c r="TKZ829" s="72"/>
      <c r="TLA829" s="72"/>
      <c r="TLB829" s="72"/>
      <c r="TLC829" s="72"/>
      <c r="TLD829" s="72"/>
      <c r="TLE829" s="72"/>
      <c r="TLF829" s="72"/>
      <c r="TLG829" s="72"/>
      <c r="TLH829" s="72"/>
      <c r="TLI829" s="72"/>
      <c r="TLJ829" s="72"/>
      <c r="TLK829" s="72"/>
      <c r="TLL829" s="72"/>
      <c r="TLM829" s="72"/>
      <c r="TLN829" s="72"/>
      <c r="TLO829" s="72"/>
      <c r="TLP829" s="72"/>
      <c r="TLQ829" s="72"/>
      <c r="TLR829" s="72"/>
      <c r="TLS829" s="72"/>
      <c r="TLT829" s="72"/>
      <c r="TLU829" s="72"/>
      <c r="TLV829" s="72"/>
      <c r="TLW829" s="72"/>
      <c r="TLX829" s="72"/>
      <c r="TLY829" s="72"/>
      <c r="TLZ829" s="72"/>
      <c r="TMA829" s="72"/>
      <c r="TMB829" s="72"/>
      <c r="TMC829" s="72"/>
      <c r="TMD829" s="72"/>
      <c r="TME829" s="72"/>
      <c r="TMF829" s="72"/>
      <c r="TMG829" s="72"/>
      <c r="TMH829" s="72"/>
      <c r="TMI829" s="72"/>
      <c r="TMJ829" s="72"/>
      <c r="TMK829" s="72"/>
      <c r="TML829" s="72"/>
      <c r="TMM829" s="72"/>
      <c r="TMN829" s="72"/>
      <c r="TMO829" s="72"/>
      <c r="TMP829" s="72"/>
      <c r="TMQ829" s="72"/>
      <c r="TMR829" s="72"/>
      <c r="TMS829" s="72"/>
      <c r="TMT829" s="72"/>
      <c r="TMU829" s="72"/>
      <c r="TMV829" s="72"/>
      <c r="TMW829" s="72"/>
      <c r="TMX829" s="72"/>
      <c r="TMY829" s="72"/>
      <c r="TMZ829" s="72"/>
      <c r="TNA829" s="72"/>
      <c r="TNB829" s="72"/>
      <c r="TNC829" s="72"/>
      <c r="TND829" s="72"/>
      <c r="TNE829" s="72"/>
      <c r="TNF829" s="72"/>
      <c r="TNG829" s="72"/>
      <c r="TNH829" s="72"/>
      <c r="TNI829" s="72"/>
      <c r="TNJ829" s="72"/>
      <c r="TNK829" s="72"/>
      <c r="TNL829" s="72"/>
      <c r="TNM829" s="72"/>
      <c r="TNN829" s="72"/>
      <c r="TNO829" s="72"/>
      <c r="TNP829" s="72"/>
      <c r="TNQ829" s="72"/>
      <c r="TNR829" s="72"/>
      <c r="TNS829" s="72"/>
      <c r="TNT829" s="72"/>
      <c r="TNU829" s="72"/>
      <c r="TNV829" s="72"/>
      <c r="TNW829" s="72"/>
      <c r="TNX829" s="72"/>
      <c r="TNY829" s="72"/>
      <c r="TNZ829" s="72"/>
      <c r="TOA829" s="72"/>
      <c r="TOB829" s="72"/>
      <c r="TOC829" s="72"/>
      <c r="TOD829" s="72"/>
      <c r="TOE829" s="72"/>
      <c r="TOF829" s="72"/>
      <c r="TOG829" s="72"/>
      <c r="TOH829" s="72"/>
      <c r="TOI829" s="72"/>
      <c r="TOJ829" s="72"/>
      <c r="TOK829" s="72"/>
      <c r="TOL829" s="72"/>
      <c r="TOM829" s="72"/>
      <c r="TON829" s="72"/>
      <c r="TOO829" s="72"/>
      <c r="TOP829" s="72"/>
      <c r="TOQ829" s="72"/>
      <c r="TOR829" s="72"/>
      <c r="TOS829" s="72"/>
      <c r="TOT829" s="72"/>
      <c r="TOU829" s="72"/>
      <c r="TOV829" s="72"/>
      <c r="TOW829" s="72"/>
      <c r="TOX829" s="72"/>
      <c r="TOY829" s="72"/>
      <c r="TOZ829" s="72"/>
      <c r="TPA829" s="72"/>
      <c r="TPB829" s="72"/>
      <c r="TPC829" s="72"/>
      <c r="TPD829" s="72"/>
      <c r="TPE829" s="72"/>
      <c r="TPF829" s="72"/>
      <c r="TPG829" s="72"/>
      <c r="TPH829" s="72"/>
      <c r="TPI829" s="72"/>
      <c r="TPJ829" s="72"/>
      <c r="TPK829" s="72"/>
      <c r="TPL829" s="72"/>
      <c r="TPM829" s="72"/>
      <c r="TPN829" s="72"/>
      <c r="TPO829" s="72"/>
      <c r="TPP829" s="72"/>
      <c r="TPQ829" s="72"/>
      <c r="TPR829" s="72"/>
      <c r="TPS829" s="72"/>
      <c r="TPT829" s="72"/>
      <c r="TPU829" s="72"/>
      <c r="TPV829" s="72"/>
      <c r="TPW829" s="72"/>
      <c r="TPX829" s="72"/>
      <c r="TPY829" s="72"/>
      <c r="TPZ829" s="72"/>
      <c r="TQA829" s="72"/>
      <c r="TQB829" s="72"/>
      <c r="TQC829" s="72"/>
      <c r="TQD829" s="72"/>
      <c r="TQE829" s="72"/>
      <c r="TQF829" s="72"/>
      <c r="TQG829" s="72"/>
      <c r="TQH829" s="72"/>
      <c r="TQI829" s="72"/>
      <c r="TQJ829" s="72"/>
      <c r="TQK829" s="72"/>
      <c r="TQL829" s="72"/>
      <c r="TQM829" s="72"/>
      <c r="TQN829" s="72"/>
      <c r="TQO829" s="72"/>
      <c r="TQP829" s="72"/>
      <c r="TQQ829" s="72"/>
      <c r="TQR829" s="72"/>
      <c r="TQS829" s="72"/>
      <c r="TQT829" s="72"/>
      <c r="TQU829" s="72"/>
      <c r="TQV829" s="72"/>
      <c r="TQW829" s="72"/>
      <c r="TQX829" s="72"/>
      <c r="TQY829" s="72"/>
      <c r="TQZ829" s="72"/>
      <c r="TRA829" s="72"/>
      <c r="TRB829" s="72"/>
      <c r="TRC829" s="72"/>
      <c r="TRD829" s="72"/>
      <c r="TRE829" s="72"/>
      <c r="TRF829" s="72"/>
      <c r="TRG829" s="72"/>
      <c r="TRH829" s="72"/>
      <c r="TRI829" s="72"/>
      <c r="TRJ829" s="72"/>
      <c r="TRK829" s="72"/>
      <c r="TRL829" s="72"/>
      <c r="TRM829" s="72"/>
      <c r="TRN829" s="72"/>
      <c r="TRO829" s="72"/>
      <c r="TRP829" s="72"/>
      <c r="TRQ829" s="72"/>
      <c r="TRR829" s="72"/>
      <c r="TRS829" s="72"/>
      <c r="TRT829" s="72"/>
      <c r="TRU829" s="72"/>
      <c r="TRV829" s="72"/>
      <c r="TRW829" s="72"/>
      <c r="TRX829" s="72"/>
      <c r="TRY829" s="72"/>
      <c r="TRZ829" s="72"/>
      <c r="TSA829" s="72"/>
      <c r="TSB829" s="72"/>
      <c r="TSC829" s="72"/>
      <c r="TSD829" s="72"/>
      <c r="TSE829" s="72"/>
      <c r="TSF829" s="72"/>
      <c r="TSG829" s="72"/>
      <c r="TSH829" s="72"/>
      <c r="TSI829" s="72"/>
      <c r="TSJ829" s="72"/>
      <c r="TSK829" s="72"/>
      <c r="TSL829" s="72"/>
      <c r="TSM829" s="72"/>
      <c r="TSN829" s="72"/>
      <c r="TSO829" s="72"/>
      <c r="TSP829" s="72"/>
      <c r="TSQ829" s="72"/>
      <c r="TSR829" s="72"/>
      <c r="TSS829" s="72"/>
      <c r="TST829" s="72"/>
      <c r="TSU829" s="72"/>
      <c r="TSV829" s="72"/>
      <c r="TSW829" s="72"/>
      <c r="TSX829" s="72"/>
      <c r="TSY829" s="72"/>
      <c r="TSZ829" s="72"/>
      <c r="TTA829" s="72"/>
      <c r="TTB829" s="72"/>
      <c r="TTC829" s="72"/>
      <c r="TTD829" s="72"/>
      <c r="TTE829" s="72"/>
      <c r="TTF829" s="72"/>
      <c r="TTG829" s="72"/>
      <c r="TTH829" s="72"/>
      <c r="TTI829" s="72"/>
      <c r="TTJ829" s="72"/>
      <c r="TTK829" s="72"/>
      <c r="TTL829" s="72"/>
      <c r="TTM829" s="72"/>
      <c r="TTN829" s="72"/>
      <c r="TTO829" s="72"/>
      <c r="TTP829" s="72"/>
      <c r="TTQ829" s="72"/>
      <c r="TTR829" s="72"/>
      <c r="TTS829" s="72"/>
      <c r="TTT829" s="72"/>
      <c r="TTU829" s="72"/>
      <c r="TTV829" s="72"/>
      <c r="TTW829" s="72"/>
      <c r="TTX829" s="72"/>
      <c r="TTY829" s="72"/>
      <c r="TTZ829" s="72"/>
      <c r="TUA829" s="72"/>
      <c r="TUB829" s="72"/>
      <c r="TUC829" s="72"/>
      <c r="TUD829" s="72"/>
      <c r="TUE829" s="72"/>
      <c r="TUF829" s="72"/>
      <c r="TUG829" s="72"/>
      <c r="TUH829" s="72"/>
      <c r="TUI829" s="72"/>
      <c r="TUJ829" s="72"/>
      <c r="TUK829" s="72"/>
      <c r="TUL829" s="72"/>
      <c r="TUM829" s="72"/>
      <c r="TUN829" s="72"/>
      <c r="TUO829" s="72"/>
      <c r="TUP829" s="72"/>
      <c r="TUQ829" s="72"/>
      <c r="TUR829" s="72"/>
      <c r="TUS829" s="72"/>
      <c r="TUT829" s="72"/>
      <c r="TUU829" s="72"/>
      <c r="TUV829" s="72"/>
      <c r="TUW829" s="72"/>
      <c r="TUX829" s="72"/>
      <c r="TUY829" s="72"/>
      <c r="TUZ829" s="72"/>
      <c r="TVA829" s="72"/>
      <c r="TVB829" s="72"/>
      <c r="TVC829" s="72"/>
      <c r="TVD829" s="72"/>
      <c r="TVE829" s="72"/>
      <c r="TVF829" s="72"/>
      <c r="TVG829" s="72"/>
      <c r="TVH829" s="72"/>
      <c r="TVI829" s="72"/>
      <c r="TVJ829" s="72"/>
      <c r="TVK829" s="72"/>
      <c r="TVL829" s="72"/>
      <c r="TVM829" s="72"/>
      <c r="TVN829" s="72"/>
      <c r="TVO829" s="72"/>
      <c r="TVP829" s="72"/>
      <c r="TVQ829" s="72"/>
      <c r="TVR829" s="72"/>
      <c r="TVS829" s="72"/>
      <c r="TVT829" s="72"/>
      <c r="TVU829" s="72"/>
      <c r="TVV829" s="72"/>
      <c r="TVW829" s="72"/>
      <c r="TVX829" s="72"/>
      <c r="TVY829" s="72"/>
      <c r="TVZ829" s="72"/>
      <c r="TWA829" s="72"/>
      <c r="TWB829" s="72"/>
      <c r="TWC829" s="72"/>
      <c r="TWD829" s="72"/>
      <c r="TWE829" s="72"/>
      <c r="TWF829" s="72"/>
      <c r="TWG829" s="72"/>
      <c r="TWH829" s="72"/>
      <c r="TWI829" s="72"/>
      <c r="TWJ829" s="72"/>
      <c r="TWK829" s="72"/>
      <c r="TWL829" s="72"/>
      <c r="TWM829" s="72"/>
      <c r="TWN829" s="72"/>
      <c r="TWO829" s="72"/>
      <c r="TWP829" s="72"/>
      <c r="TWQ829" s="72"/>
      <c r="TWR829" s="72"/>
      <c r="TWS829" s="72"/>
      <c r="TWT829" s="72"/>
      <c r="TWU829" s="72"/>
      <c r="TWV829" s="72"/>
      <c r="TWW829" s="72"/>
      <c r="TWX829" s="72"/>
      <c r="TWY829" s="72"/>
      <c r="TWZ829" s="72"/>
      <c r="TXA829" s="72"/>
      <c r="TXB829" s="72"/>
      <c r="TXC829" s="72"/>
      <c r="TXD829" s="72"/>
      <c r="TXE829" s="72"/>
      <c r="TXF829" s="72"/>
      <c r="TXG829" s="72"/>
      <c r="TXH829" s="72"/>
      <c r="TXI829" s="72"/>
      <c r="TXJ829" s="72"/>
      <c r="TXK829" s="72"/>
      <c r="TXL829" s="72"/>
      <c r="TXM829" s="72"/>
      <c r="TXN829" s="72"/>
      <c r="TXO829" s="72"/>
      <c r="TXP829" s="72"/>
      <c r="TXQ829" s="72"/>
      <c r="TXR829" s="72"/>
      <c r="TXS829" s="72"/>
      <c r="TXT829" s="72"/>
      <c r="TXU829" s="72"/>
      <c r="TXV829" s="72"/>
      <c r="TXW829" s="72"/>
      <c r="TXX829" s="72"/>
      <c r="TXY829" s="72"/>
      <c r="TXZ829" s="72"/>
      <c r="TYA829" s="72"/>
      <c r="TYB829" s="72"/>
      <c r="TYC829" s="72"/>
      <c r="TYD829" s="72"/>
      <c r="TYE829" s="72"/>
      <c r="TYF829" s="72"/>
      <c r="TYG829" s="72"/>
      <c r="TYH829" s="72"/>
      <c r="TYI829" s="72"/>
      <c r="TYJ829" s="72"/>
      <c r="TYK829" s="72"/>
      <c r="TYL829" s="72"/>
      <c r="TYM829" s="72"/>
      <c r="TYN829" s="72"/>
      <c r="TYO829" s="72"/>
      <c r="TYP829" s="72"/>
      <c r="TYQ829" s="72"/>
      <c r="TYR829" s="72"/>
      <c r="TYS829" s="72"/>
      <c r="TYT829" s="72"/>
      <c r="TYU829" s="72"/>
      <c r="TYV829" s="72"/>
      <c r="TYW829" s="72"/>
      <c r="TYX829" s="72"/>
      <c r="TYY829" s="72"/>
      <c r="TYZ829" s="72"/>
      <c r="TZA829" s="72"/>
      <c r="TZB829" s="72"/>
      <c r="TZC829" s="72"/>
      <c r="TZD829" s="72"/>
      <c r="TZE829" s="72"/>
      <c r="TZF829" s="72"/>
      <c r="TZG829" s="72"/>
      <c r="TZH829" s="72"/>
      <c r="TZI829" s="72"/>
      <c r="TZJ829" s="72"/>
      <c r="TZK829" s="72"/>
      <c r="TZL829" s="72"/>
      <c r="TZM829" s="72"/>
      <c r="TZN829" s="72"/>
      <c r="TZO829" s="72"/>
      <c r="TZP829" s="72"/>
      <c r="TZQ829" s="72"/>
      <c r="TZR829" s="72"/>
      <c r="TZS829" s="72"/>
      <c r="TZT829" s="72"/>
      <c r="TZU829" s="72"/>
      <c r="TZV829" s="72"/>
      <c r="TZW829" s="72"/>
      <c r="TZX829" s="72"/>
      <c r="TZY829" s="72"/>
      <c r="TZZ829" s="72"/>
      <c r="UAA829" s="72"/>
      <c r="UAB829" s="72"/>
      <c r="UAC829" s="72"/>
      <c r="UAD829" s="72"/>
      <c r="UAE829" s="72"/>
      <c r="UAF829" s="72"/>
      <c r="UAG829" s="72"/>
      <c r="UAH829" s="72"/>
      <c r="UAI829" s="72"/>
      <c r="UAJ829" s="72"/>
      <c r="UAK829" s="72"/>
      <c r="UAL829" s="72"/>
      <c r="UAM829" s="72"/>
      <c r="UAN829" s="72"/>
      <c r="UAO829" s="72"/>
      <c r="UAP829" s="72"/>
      <c r="UAQ829" s="72"/>
      <c r="UAR829" s="72"/>
      <c r="UAS829" s="72"/>
      <c r="UAT829" s="72"/>
      <c r="UAU829" s="72"/>
      <c r="UAV829" s="72"/>
      <c r="UAW829" s="72"/>
      <c r="UAX829" s="72"/>
      <c r="UAY829" s="72"/>
      <c r="UAZ829" s="72"/>
      <c r="UBA829" s="72"/>
      <c r="UBB829" s="72"/>
      <c r="UBC829" s="72"/>
      <c r="UBD829" s="72"/>
      <c r="UBE829" s="72"/>
      <c r="UBF829" s="72"/>
      <c r="UBG829" s="72"/>
      <c r="UBH829" s="72"/>
      <c r="UBI829" s="72"/>
      <c r="UBJ829" s="72"/>
      <c r="UBK829" s="72"/>
      <c r="UBL829" s="72"/>
      <c r="UBM829" s="72"/>
      <c r="UBN829" s="72"/>
      <c r="UBO829" s="72"/>
      <c r="UBP829" s="72"/>
      <c r="UBQ829" s="72"/>
      <c r="UBR829" s="72"/>
      <c r="UBS829" s="72"/>
      <c r="UBT829" s="72"/>
      <c r="UBU829" s="72"/>
      <c r="UBV829" s="72"/>
      <c r="UBW829" s="72"/>
      <c r="UBX829" s="72"/>
      <c r="UBY829" s="72"/>
      <c r="UBZ829" s="72"/>
      <c r="UCA829" s="72"/>
      <c r="UCB829" s="72"/>
      <c r="UCC829" s="72"/>
      <c r="UCD829" s="72"/>
      <c r="UCE829" s="72"/>
      <c r="UCF829" s="72"/>
      <c r="UCG829" s="72"/>
      <c r="UCH829" s="72"/>
      <c r="UCI829" s="72"/>
      <c r="UCJ829" s="72"/>
      <c r="UCK829" s="72"/>
      <c r="UCL829" s="72"/>
      <c r="UCM829" s="72"/>
      <c r="UCN829" s="72"/>
      <c r="UCO829" s="72"/>
      <c r="UCP829" s="72"/>
      <c r="UCQ829" s="72"/>
      <c r="UCR829" s="72"/>
      <c r="UCS829" s="72"/>
      <c r="UCT829" s="72"/>
      <c r="UCU829" s="72"/>
      <c r="UCV829" s="72"/>
      <c r="UCW829" s="72"/>
      <c r="UCX829" s="72"/>
      <c r="UCY829" s="72"/>
      <c r="UCZ829" s="72"/>
      <c r="UDA829" s="72"/>
      <c r="UDB829" s="72"/>
      <c r="UDC829" s="72"/>
      <c r="UDD829" s="72"/>
      <c r="UDE829" s="72"/>
      <c r="UDF829" s="72"/>
      <c r="UDG829" s="72"/>
      <c r="UDH829" s="72"/>
      <c r="UDI829" s="72"/>
      <c r="UDJ829" s="72"/>
      <c r="UDK829" s="72"/>
      <c r="UDL829" s="72"/>
      <c r="UDM829" s="72"/>
      <c r="UDN829" s="72"/>
      <c r="UDO829" s="72"/>
      <c r="UDP829" s="72"/>
      <c r="UDQ829" s="72"/>
      <c r="UDR829" s="72"/>
      <c r="UDS829" s="72"/>
      <c r="UDT829" s="72"/>
      <c r="UDU829" s="72"/>
      <c r="UDV829" s="72"/>
      <c r="UDW829" s="72"/>
      <c r="UDX829" s="72"/>
      <c r="UDY829" s="72"/>
      <c r="UDZ829" s="72"/>
      <c r="UEA829" s="72"/>
      <c r="UEB829" s="72"/>
      <c r="UEC829" s="72"/>
      <c r="UED829" s="72"/>
      <c r="UEE829" s="72"/>
      <c r="UEF829" s="72"/>
      <c r="UEG829" s="72"/>
      <c r="UEH829" s="72"/>
      <c r="UEI829" s="72"/>
      <c r="UEJ829" s="72"/>
      <c r="UEK829" s="72"/>
      <c r="UEL829" s="72"/>
      <c r="UEM829" s="72"/>
      <c r="UEN829" s="72"/>
      <c r="UEO829" s="72"/>
      <c r="UEP829" s="72"/>
      <c r="UEQ829" s="72"/>
      <c r="UER829" s="72"/>
      <c r="UES829" s="72"/>
      <c r="UET829" s="72"/>
      <c r="UEU829" s="72"/>
      <c r="UEV829" s="72"/>
      <c r="UEW829" s="72"/>
      <c r="UEX829" s="72"/>
      <c r="UEY829" s="72"/>
      <c r="UEZ829" s="72"/>
      <c r="UFA829" s="72"/>
      <c r="UFB829" s="72"/>
      <c r="UFC829" s="72"/>
      <c r="UFD829" s="72"/>
      <c r="UFE829" s="72"/>
      <c r="UFF829" s="72"/>
      <c r="UFG829" s="72"/>
      <c r="UFH829" s="72"/>
      <c r="UFI829" s="72"/>
      <c r="UFJ829" s="72"/>
      <c r="UFK829" s="72"/>
      <c r="UFL829" s="72"/>
      <c r="UFM829" s="72"/>
      <c r="UFN829" s="72"/>
      <c r="UFO829" s="72"/>
      <c r="UFP829" s="72"/>
      <c r="UFQ829" s="72"/>
      <c r="UFR829" s="72"/>
      <c r="UFS829" s="72"/>
      <c r="UFT829" s="72"/>
      <c r="UFU829" s="72"/>
      <c r="UFV829" s="72"/>
      <c r="UFW829" s="72"/>
      <c r="UFX829" s="72"/>
      <c r="UFY829" s="72"/>
      <c r="UFZ829" s="72"/>
      <c r="UGA829" s="72"/>
      <c r="UGB829" s="72"/>
      <c r="UGC829" s="72"/>
      <c r="UGD829" s="72"/>
      <c r="UGE829" s="72"/>
      <c r="UGF829" s="72"/>
      <c r="UGG829" s="72"/>
      <c r="UGH829" s="72"/>
      <c r="UGI829" s="72"/>
      <c r="UGJ829" s="72"/>
      <c r="UGK829" s="72"/>
      <c r="UGL829" s="72"/>
      <c r="UGM829" s="72"/>
      <c r="UGN829" s="72"/>
      <c r="UGO829" s="72"/>
      <c r="UGP829" s="72"/>
      <c r="UGQ829" s="72"/>
      <c r="UGR829" s="72"/>
      <c r="UGS829" s="72"/>
      <c r="UGT829" s="72"/>
      <c r="UGU829" s="72"/>
      <c r="UGV829" s="72"/>
      <c r="UGW829" s="72"/>
      <c r="UGX829" s="72"/>
      <c r="UGY829" s="72"/>
      <c r="UGZ829" s="72"/>
      <c r="UHA829" s="72"/>
      <c r="UHB829" s="72"/>
      <c r="UHC829" s="72"/>
      <c r="UHD829" s="72"/>
      <c r="UHE829" s="72"/>
      <c r="UHF829" s="72"/>
      <c r="UHG829" s="72"/>
      <c r="UHH829" s="72"/>
      <c r="UHI829" s="72"/>
      <c r="UHJ829" s="72"/>
      <c r="UHK829" s="72"/>
      <c r="UHL829" s="72"/>
      <c r="UHM829" s="72"/>
      <c r="UHN829" s="72"/>
      <c r="UHO829" s="72"/>
      <c r="UHP829" s="72"/>
      <c r="UHQ829" s="72"/>
      <c r="UHR829" s="72"/>
      <c r="UHS829" s="72"/>
      <c r="UHT829" s="72"/>
      <c r="UHU829" s="72"/>
      <c r="UHV829" s="72"/>
      <c r="UHW829" s="72"/>
      <c r="UHX829" s="72"/>
      <c r="UHY829" s="72"/>
      <c r="UHZ829" s="72"/>
      <c r="UIA829" s="72"/>
      <c r="UIB829" s="72"/>
      <c r="UIC829" s="72"/>
      <c r="UID829" s="72"/>
      <c r="UIE829" s="72"/>
      <c r="UIF829" s="72"/>
      <c r="UIG829" s="72"/>
      <c r="UIH829" s="72"/>
      <c r="UII829" s="72"/>
      <c r="UIJ829" s="72"/>
      <c r="UIK829" s="72"/>
      <c r="UIL829" s="72"/>
      <c r="UIM829" s="72"/>
      <c r="UIN829" s="72"/>
      <c r="UIO829" s="72"/>
      <c r="UIP829" s="72"/>
      <c r="UIQ829" s="72"/>
      <c r="UIR829" s="72"/>
      <c r="UIS829" s="72"/>
      <c r="UIT829" s="72"/>
      <c r="UIU829" s="72"/>
      <c r="UIV829" s="72"/>
      <c r="UIW829" s="72"/>
      <c r="UIX829" s="72"/>
      <c r="UIY829" s="72"/>
      <c r="UIZ829" s="72"/>
      <c r="UJA829" s="72"/>
      <c r="UJB829" s="72"/>
      <c r="UJC829" s="72"/>
      <c r="UJD829" s="72"/>
      <c r="UJE829" s="72"/>
      <c r="UJF829" s="72"/>
      <c r="UJG829" s="72"/>
      <c r="UJH829" s="72"/>
      <c r="UJI829" s="72"/>
      <c r="UJJ829" s="72"/>
      <c r="UJK829" s="72"/>
      <c r="UJL829" s="72"/>
      <c r="UJM829" s="72"/>
      <c r="UJN829" s="72"/>
      <c r="UJO829" s="72"/>
      <c r="UJP829" s="72"/>
      <c r="UJQ829" s="72"/>
      <c r="UJR829" s="72"/>
      <c r="UJS829" s="72"/>
      <c r="UJT829" s="72"/>
      <c r="UJU829" s="72"/>
      <c r="UJV829" s="72"/>
      <c r="UJW829" s="72"/>
      <c r="UJX829" s="72"/>
      <c r="UJY829" s="72"/>
      <c r="UJZ829" s="72"/>
      <c r="UKA829" s="72"/>
      <c r="UKB829" s="72"/>
      <c r="UKC829" s="72"/>
      <c r="UKD829" s="72"/>
      <c r="UKE829" s="72"/>
      <c r="UKF829" s="72"/>
      <c r="UKG829" s="72"/>
      <c r="UKH829" s="72"/>
      <c r="UKI829" s="72"/>
      <c r="UKJ829" s="72"/>
      <c r="UKK829" s="72"/>
      <c r="UKL829" s="72"/>
      <c r="UKM829" s="72"/>
      <c r="UKN829" s="72"/>
      <c r="UKO829" s="72"/>
      <c r="UKP829" s="72"/>
      <c r="UKQ829" s="72"/>
      <c r="UKR829" s="72"/>
      <c r="UKS829" s="72"/>
      <c r="UKT829" s="72"/>
      <c r="UKU829" s="72"/>
      <c r="UKV829" s="72"/>
      <c r="UKW829" s="72"/>
      <c r="UKX829" s="72"/>
      <c r="UKY829" s="72"/>
      <c r="UKZ829" s="72"/>
      <c r="ULA829" s="72"/>
      <c r="ULB829" s="72"/>
      <c r="ULC829" s="72"/>
      <c r="ULD829" s="72"/>
      <c r="ULE829" s="72"/>
      <c r="ULF829" s="72"/>
      <c r="ULG829" s="72"/>
      <c r="ULH829" s="72"/>
      <c r="ULI829" s="72"/>
      <c r="ULJ829" s="72"/>
      <c r="ULK829" s="72"/>
      <c r="ULL829" s="72"/>
      <c r="ULM829" s="72"/>
      <c r="ULN829" s="72"/>
      <c r="ULO829" s="72"/>
      <c r="ULP829" s="72"/>
      <c r="ULQ829" s="72"/>
      <c r="ULR829" s="72"/>
      <c r="ULS829" s="72"/>
      <c r="ULT829" s="72"/>
      <c r="ULU829" s="72"/>
      <c r="ULV829" s="72"/>
      <c r="ULW829" s="72"/>
      <c r="ULX829" s="72"/>
      <c r="ULY829" s="72"/>
      <c r="ULZ829" s="72"/>
      <c r="UMA829" s="72"/>
      <c r="UMB829" s="72"/>
      <c r="UMC829" s="72"/>
      <c r="UMD829" s="72"/>
      <c r="UME829" s="72"/>
      <c r="UMF829" s="72"/>
      <c r="UMG829" s="72"/>
      <c r="UMH829" s="72"/>
      <c r="UMI829" s="72"/>
      <c r="UMJ829" s="72"/>
      <c r="UMK829" s="72"/>
      <c r="UML829" s="72"/>
      <c r="UMM829" s="72"/>
      <c r="UMN829" s="72"/>
      <c r="UMO829" s="72"/>
      <c r="UMP829" s="72"/>
      <c r="UMQ829" s="72"/>
      <c r="UMR829" s="72"/>
      <c r="UMS829" s="72"/>
      <c r="UMT829" s="72"/>
      <c r="UMU829" s="72"/>
      <c r="UMV829" s="72"/>
      <c r="UMW829" s="72"/>
      <c r="UMX829" s="72"/>
      <c r="UMY829" s="72"/>
      <c r="UMZ829" s="72"/>
      <c r="UNA829" s="72"/>
      <c r="UNB829" s="72"/>
      <c r="UNC829" s="72"/>
      <c r="UND829" s="72"/>
      <c r="UNE829" s="72"/>
      <c r="UNF829" s="72"/>
      <c r="UNG829" s="72"/>
      <c r="UNH829" s="72"/>
      <c r="UNI829" s="72"/>
      <c r="UNJ829" s="72"/>
      <c r="UNK829" s="72"/>
      <c r="UNL829" s="72"/>
      <c r="UNM829" s="72"/>
      <c r="UNN829" s="72"/>
      <c r="UNO829" s="72"/>
      <c r="UNP829" s="72"/>
      <c r="UNQ829" s="72"/>
      <c r="UNR829" s="72"/>
      <c r="UNS829" s="72"/>
      <c r="UNT829" s="72"/>
      <c r="UNU829" s="72"/>
      <c r="UNV829" s="72"/>
      <c r="UNW829" s="72"/>
      <c r="UNX829" s="72"/>
      <c r="UNY829" s="72"/>
      <c r="UNZ829" s="72"/>
      <c r="UOA829" s="72"/>
      <c r="UOB829" s="72"/>
      <c r="UOC829" s="72"/>
      <c r="UOD829" s="72"/>
      <c r="UOE829" s="72"/>
      <c r="UOF829" s="72"/>
      <c r="UOG829" s="72"/>
      <c r="UOH829" s="72"/>
      <c r="UOI829" s="72"/>
      <c r="UOJ829" s="72"/>
      <c r="UOK829" s="72"/>
      <c r="UOL829" s="72"/>
      <c r="UOM829" s="72"/>
      <c r="UON829" s="72"/>
      <c r="UOO829" s="72"/>
      <c r="UOP829" s="72"/>
      <c r="UOQ829" s="72"/>
      <c r="UOR829" s="72"/>
      <c r="UOS829" s="72"/>
      <c r="UOT829" s="72"/>
      <c r="UOU829" s="72"/>
      <c r="UOV829" s="72"/>
      <c r="UOW829" s="72"/>
      <c r="UOX829" s="72"/>
      <c r="UOY829" s="72"/>
      <c r="UOZ829" s="72"/>
      <c r="UPA829" s="72"/>
      <c r="UPB829" s="72"/>
      <c r="UPC829" s="72"/>
      <c r="UPD829" s="72"/>
      <c r="UPE829" s="72"/>
      <c r="UPF829" s="72"/>
      <c r="UPG829" s="72"/>
      <c r="UPH829" s="72"/>
      <c r="UPI829" s="72"/>
      <c r="UPJ829" s="72"/>
      <c r="UPK829" s="72"/>
      <c r="UPL829" s="72"/>
      <c r="UPM829" s="72"/>
      <c r="UPN829" s="72"/>
      <c r="UPO829" s="72"/>
      <c r="UPP829" s="72"/>
      <c r="UPQ829" s="72"/>
      <c r="UPR829" s="72"/>
      <c r="UPS829" s="72"/>
      <c r="UPT829" s="72"/>
      <c r="UPU829" s="72"/>
      <c r="UPV829" s="72"/>
      <c r="UPW829" s="72"/>
      <c r="UPX829" s="72"/>
      <c r="UPY829" s="72"/>
      <c r="UPZ829" s="72"/>
      <c r="UQA829" s="72"/>
      <c r="UQB829" s="72"/>
      <c r="UQC829" s="72"/>
      <c r="UQD829" s="72"/>
      <c r="UQE829" s="72"/>
      <c r="UQF829" s="72"/>
      <c r="UQG829" s="72"/>
      <c r="UQH829" s="72"/>
      <c r="UQI829" s="72"/>
      <c r="UQJ829" s="72"/>
      <c r="UQK829" s="72"/>
      <c r="UQL829" s="72"/>
      <c r="UQM829" s="72"/>
      <c r="UQN829" s="72"/>
      <c r="UQO829" s="72"/>
      <c r="UQP829" s="72"/>
      <c r="UQQ829" s="72"/>
      <c r="UQR829" s="72"/>
      <c r="UQS829" s="72"/>
      <c r="UQT829" s="72"/>
      <c r="UQU829" s="72"/>
      <c r="UQV829" s="72"/>
      <c r="UQW829" s="72"/>
      <c r="UQX829" s="72"/>
      <c r="UQY829" s="72"/>
      <c r="UQZ829" s="72"/>
      <c r="URA829" s="72"/>
      <c r="URB829" s="72"/>
      <c r="URC829" s="72"/>
      <c r="URD829" s="72"/>
      <c r="URE829" s="72"/>
      <c r="URF829" s="72"/>
      <c r="URG829" s="72"/>
      <c r="URH829" s="72"/>
      <c r="URI829" s="72"/>
      <c r="URJ829" s="72"/>
      <c r="URK829" s="72"/>
      <c r="URL829" s="72"/>
      <c r="URM829" s="72"/>
      <c r="URN829" s="72"/>
      <c r="URO829" s="72"/>
      <c r="URP829" s="72"/>
      <c r="URQ829" s="72"/>
      <c r="URR829" s="72"/>
      <c r="URS829" s="72"/>
      <c r="URT829" s="72"/>
      <c r="URU829" s="72"/>
      <c r="URV829" s="72"/>
      <c r="URW829" s="72"/>
      <c r="URX829" s="72"/>
      <c r="URY829" s="72"/>
      <c r="URZ829" s="72"/>
      <c r="USA829" s="72"/>
      <c r="USB829" s="72"/>
      <c r="USC829" s="72"/>
      <c r="USD829" s="72"/>
      <c r="USE829" s="72"/>
      <c r="USF829" s="72"/>
      <c r="USG829" s="72"/>
      <c r="USH829" s="72"/>
      <c r="USI829" s="72"/>
      <c r="USJ829" s="72"/>
      <c r="USK829" s="72"/>
      <c r="USL829" s="72"/>
      <c r="USM829" s="72"/>
      <c r="USN829" s="72"/>
      <c r="USO829" s="72"/>
      <c r="USP829" s="72"/>
      <c r="USQ829" s="72"/>
      <c r="USR829" s="72"/>
      <c r="USS829" s="72"/>
      <c r="UST829" s="72"/>
      <c r="USU829" s="72"/>
      <c r="USV829" s="72"/>
      <c r="USW829" s="72"/>
      <c r="USX829" s="72"/>
      <c r="USY829" s="72"/>
      <c r="USZ829" s="72"/>
      <c r="UTA829" s="72"/>
      <c r="UTB829" s="72"/>
      <c r="UTC829" s="72"/>
      <c r="UTD829" s="72"/>
      <c r="UTE829" s="72"/>
      <c r="UTF829" s="72"/>
      <c r="UTG829" s="72"/>
      <c r="UTH829" s="72"/>
      <c r="UTI829" s="72"/>
      <c r="UTJ829" s="72"/>
      <c r="UTK829" s="72"/>
      <c r="UTL829" s="72"/>
      <c r="UTM829" s="72"/>
      <c r="UTN829" s="72"/>
      <c r="UTO829" s="72"/>
      <c r="UTP829" s="72"/>
      <c r="UTQ829" s="72"/>
      <c r="UTR829" s="72"/>
      <c r="UTS829" s="72"/>
      <c r="UTT829" s="72"/>
      <c r="UTU829" s="72"/>
      <c r="UTV829" s="72"/>
      <c r="UTW829" s="72"/>
      <c r="UTX829" s="72"/>
      <c r="UTY829" s="72"/>
      <c r="UTZ829" s="72"/>
      <c r="UUA829" s="72"/>
      <c r="UUB829" s="72"/>
      <c r="UUC829" s="72"/>
      <c r="UUD829" s="72"/>
      <c r="UUE829" s="72"/>
      <c r="UUF829" s="72"/>
      <c r="UUG829" s="72"/>
      <c r="UUH829" s="72"/>
      <c r="UUI829" s="72"/>
      <c r="UUJ829" s="72"/>
      <c r="UUK829" s="72"/>
      <c r="UUL829" s="72"/>
      <c r="UUM829" s="72"/>
      <c r="UUN829" s="72"/>
      <c r="UUO829" s="72"/>
      <c r="UUP829" s="72"/>
      <c r="UUQ829" s="72"/>
      <c r="UUR829" s="72"/>
      <c r="UUS829" s="72"/>
      <c r="UUT829" s="72"/>
      <c r="UUU829" s="72"/>
      <c r="UUV829" s="72"/>
      <c r="UUW829" s="72"/>
      <c r="UUX829" s="72"/>
      <c r="UUY829" s="72"/>
      <c r="UUZ829" s="72"/>
      <c r="UVA829" s="72"/>
      <c r="UVB829" s="72"/>
      <c r="UVC829" s="72"/>
      <c r="UVD829" s="72"/>
      <c r="UVE829" s="72"/>
      <c r="UVF829" s="72"/>
      <c r="UVG829" s="72"/>
      <c r="UVH829" s="72"/>
      <c r="UVI829" s="72"/>
      <c r="UVJ829" s="72"/>
      <c r="UVK829" s="72"/>
      <c r="UVL829" s="72"/>
      <c r="UVM829" s="72"/>
      <c r="UVN829" s="72"/>
      <c r="UVO829" s="72"/>
      <c r="UVP829" s="72"/>
      <c r="UVQ829" s="72"/>
      <c r="UVR829" s="72"/>
      <c r="UVS829" s="72"/>
      <c r="UVT829" s="72"/>
      <c r="UVU829" s="72"/>
      <c r="UVV829" s="72"/>
      <c r="UVW829" s="72"/>
      <c r="UVX829" s="72"/>
      <c r="UVY829" s="72"/>
      <c r="UVZ829" s="72"/>
      <c r="UWA829" s="72"/>
      <c r="UWB829" s="72"/>
      <c r="UWC829" s="72"/>
      <c r="UWD829" s="72"/>
      <c r="UWE829" s="72"/>
      <c r="UWF829" s="72"/>
      <c r="UWG829" s="72"/>
      <c r="UWH829" s="72"/>
      <c r="UWI829" s="72"/>
      <c r="UWJ829" s="72"/>
      <c r="UWK829" s="72"/>
      <c r="UWL829" s="72"/>
      <c r="UWM829" s="72"/>
      <c r="UWN829" s="72"/>
      <c r="UWO829" s="72"/>
      <c r="UWP829" s="72"/>
      <c r="UWQ829" s="72"/>
      <c r="UWR829" s="72"/>
      <c r="UWS829" s="72"/>
      <c r="UWT829" s="72"/>
      <c r="UWU829" s="72"/>
      <c r="UWV829" s="72"/>
      <c r="UWW829" s="72"/>
      <c r="UWX829" s="72"/>
      <c r="UWY829" s="72"/>
      <c r="UWZ829" s="72"/>
      <c r="UXA829" s="72"/>
      <c r="UXB829" s="72"/>
      <c r="UXC829" s="72"/>
      <c r="UXD829" s="72"/>
      <c r="UXE829" s="72"/>
      <c r="UXF829" s="72"/>
      <c r="UXG829" s="72"/>
      <c r="UXH829" s="72"/>
      <c r="UXI829" s="72"/>
      <c r="UXJ829" s="72"/>
      <c r="UXK829" s="72"/>
      <c r="UXL829" s="72"/>
      <c r="UXM829" s="72"/>
      <c r="UXN829" s="72"/>
      <c r="UXO829" s="72"/>
      <c r="UXP829" s="72"/>
      <c r="UXQ829" s="72"/>
      <c r="UXR829" s="72"/>
      <c r="UXS829" s="72"/>
      <c r="UXT829" s="72"/>
      <c r="UXU829" s="72"/>
      <c r="UXV829" s="72"/>
      <c r="UXW829" s="72"/>
      <c r="UXX829" s="72"/>
      <c r="UXY829" s="72"/>
      <c r="UXZ829" s="72"/>
      <c r="UYA829" s="72"/>
      <c r="UYB829" s="72"/>
      <c r="UYC829" s="72"/>
      <c r="UYD829" s="72"/>
      <c r="UYE829" s="72"/>
      <c r="UYF829" s="72"/>
      <c r="UYG829" s="72"/>
      <c r="UYH829" s="72"/>
      <c r="UYI829" s="72"/>
      <c r="UYJ829" s="72"/>
      <c r="UYK829" s="72"/>
      <c r="UYL829" s="72"/>
      <c r="UYM829" s="72"/>
      <c r="UYN829" s="72"/>
      <c r="UYO829" s="72"/>
      <c r="UYP829" s="72"/>
      <c r="UYQ829" s="72"/>
      <c r="UYR829" s="72"/>
      <c r="UYS829" s="72"/>
      <c r="UYT829" s="72"/>
      <c r="UYU829" s="72"/>
      <c r="UYV829" s="72"/>
      <c r="UYW829" s="72"/>
      <c r="UYX829" s="72"/>
      <c r="UYY829" s="72"/>
      <c r="UYZ829" s="72"/>
      <c r="UZA829" s="72"/>
      <c r="UZB829" s="72"/>
      <c r="UZC829" s="72"/>
      <c r="UZD829" s="72"/>
      <c r="UZE829" s="72"/>
      <c r="UZF829" s="72"/>
      <c r="UZG829" s="72"/>
      <c r="UZH829" s="72"/>
      <c r="UZI829" s="72"/>
      <c r="UZJ829" s="72"/>
      <c r="UZK829" s="72"/>
      <c r="UZL829" s="72"/>
      <c r="UZM829" s="72"/>
      <c r="UZN829" s="72"/>
      <c r="UZO829" s="72"/>
      <c r="UZP829" s="72"/>
      <c r="UZQ829" s="72"/>
      <c r="UZR829" s="72"/>
      <c r="UZS829" s="72"/>
      <c r="UZT829" s="72"/>
      <c r="UZU829" s="72"/>
      <c r="UZV829" s="72"/>
      <c r="UZW829" s="72"/>
      <c r="UZX829" s="72"/>
      <c r="UZY829" s="72"/>
      <c r="UZZ829" s="72"/>
      <c r="VAA829" s="72"/>
      <c r="VAB829" s="72"/>
      <c r="VAC829" s="72"/>
      <c r="VAD829" s="72"/>
      <c r="VAE829" s="72"/>
      <c r="VAF829" s="72"/>
      <c r="VAG829" s="72"/>
      <c r="VAH829" s="72"/>
      <c r="VAI829" s="72"/>
      <c r="VAJ829" s="72"/>
      <c r="VAK829" s="72"/>
      <c r="VAL829" s="72"/>
      <c r="VAM829" s="72"/>
      <c r="VAN829" s="72"/>
      <c r="VAO829" s="72"/>
      <c r="VAP829" s="72"/>
      <c r="VAQ829" s="72"/>
      <c r="VAR829" s="72"/>
      <c r="VAS829" s="72"/>
      <c r="VAT829" s="72"/>
      <c r="VAU829" s="72"/>
      <c r="VAV829" s="72"/>
      <c r="VAW829" s="72"/>
      <c r="VAX829" s="72"/>
      <c r="VAY829" s="72"/>
      <c r="VAZ829" s="72"/>
      <c r="VBA829" s="72"/>
      <c r="VBB829" s="72"/>
      <c r="VBC829" s="72"/>
      <c r="VBD829" s="72"/>
      <c r="VBE829" s="72"/>
      <c r="VBF829" s="72"/>
      <c r="VBG829" s="72"/>
      <c r="VBH829" s="72"/>
      <c r="VBI829" s="72"/>
      <c r="VBJ829" s="72"/>
      <c r="VBK829" s="72"/>
      <c r="VBL829" s="72"/>
      <c r="VBM829" s="72"/>
      <c r="VBN829" s="72"/>
      <c r="VBO829" s="72"/>
      <c r="VBP829" s="72"/>
      <c r="VBQ829" s="72"/>
      <c r="VBR829" s="72"/>
      <c r="VBS829" s="72"/>
      <c r="VBT829" s="72"/>
      <c r="VBU829" s="72"/>
      <c r="VBV829" s="72"/>
      <c r="VBW829" s="72"/>
      <c r="VBX829" s="72"/>
      <c r="VBY829" s="72"/>
      <c r="VBZ829" s="72"/>
      <c r="VCA829" s="72"/>
      <c r="VCB829" s="72"/>
      <c r="VCC829" s="72"/>
      <c r="VCD829" s="72"/>
      <c r="VCE829" s="72"/>
      <c r="VCF829" s="72"/>
      <c r="VCG829" s="72"/>
      <c r="VCH829" s="72"/>
      <c r="VCI829" s="72"/>
      <c r="VCJ829" s="72"/>
      <c r="VCK829" s="72"/>
      <c r="VCL829" s="72"/>
      <c r="VCM829" s="72"/>
      <c r="VCN829" s="72"/>
      <c r="VCO829" s="72"/>
      <c r="VCP829" s="72"/>
      <c r="VCQ829" s="72"/>
      <c r="VCR829" s="72"/>
      <c r="VCS829" s="72"/>
      <c r="VCT829" s="72"/>
      <c r="VCU829" s="72"/>
      <c r="VCV829" s="72"/>
      <c r="VCW829" s="72"/>
      <c r="VCX829" s="72"/>
      <c r="VCY829" s="72"/>
      <c r="VCZ829" s="72"/>
      <c r="VDA829" s="72"/>
      <c r="VDB829" s="72"/>
      <c r="VDC829" s="72"/>
      <c r="VDD829" s="72"/>
      <c r="VDE829" s="72"/>
      <c r="VDF829" s="72"/>
      <c r="VDG829" s="72"/>
      <c r="VDH829" s="72"/>
      <c r="VDI829" s="72"/>
      <c r="VDJ829" s="72"/>
      <c r="VDK829" s="72"/>
      <c r="VDL829" s="72"/>
      <c r="VDM829" s="72"/>
      <c r="VDN829" s="72"/>
      <c r="VDO829" s="72"/>
      <c r="VDP829" s="72"/>
      <c r="VDQ829" s="72"/>
      <c r="VDR829" s="72"/>
      <c r="VDS829" s="72"/>
      <c r="VDT829" s="72"/>
      <c r="VDU829" s="72"/>
      <c r="VDV829" s="72"/>
      <c r="VDW829" s="72"/>
      <c r="VDX829" s="72"/>
      <c r="VDY829" s="72"/>
      <c r="VDZ829" s="72"/>
      <c r="VEA829" s="72"/>
      <c r="VEB829" s="72"/>
      <c r="VEC829" s="72"/>
      <c r="VED829" s="72"/>
      <c r="VEE829" s="72"/>
      <c r="VEF829" s="72"/>
      <c r="VEG829" s="72"/>
      <c r="VEH829" s="72"/>
      <c r="VEI829" s="72"/>
      <c r="VEJ829" s="72"/>
      <c r="VEK829" s="72"/>
      <c r="VEL829" s="72"/>
      <c r="VEM829" s="72"/>
      <c r="VEN829" s="72"/>
      <c r="VEO829" s="72"/>
      <c r="VEP829" s="72"/>
      <c r="VEQ829" s="72"/>
      <c r="VER829" s="72"/>
      <c r="VES829" s="72"/>
      <c r="VET829" s="72"/>
      <c r="VEU829" s="72"/>
      <c r="VEV829" s="72"/>
      <c r="VEW829" s="72"/>
      <c r="VEX829" s="72"/>
      <c r="VEY829" s="72"/>
      <c r="VEZ829" s="72"/>
      <c r="VFA829" s="72"/>
      <c r="VFB829" s="72"/>
      <c r="VFC829" s="72"/>
      <c r="VFD829" s="72"/>
      <c r="VFE829" s="72"/>
      <c r="VFF829" s="72"/>
      <c r="VFG829" s="72"/>
      <c r="VFH829" s="72"/>
      <c r="VFI829" s="72"/>
      <c r="VFJ829" s="72"/>
      <c r="VFK829" s="72"/>
      <c r="VFL829" s="72"/>
      <c r="VFM829" s="72"/>
      <c r="VFN829" s="72"/>
      <c r="VFO829" s="72"/>
      <c r="VFP829" s="72"/>
      <c r="VFQ829" s="72"/>
      <c r="VFR829" s="72"/>
      <c r="VFS829" s="72"/>
      <c r="VFT829" s="72"/>
      <c r="VFU829" s="72"/>
      <c r="VFV829" s="72"/>
      <c r="VFW829" s="72"/>
      <c r="VFX829" s="72"/>
      <c r="VFY829" s="72"/>
      <c r="VFZ829" s="72"/>
      <c r="VGA829" s="72"/>
      <c r="VGB829" s="72"/>
      <c r="VGC829" s="72"/>
      <c r="VGD829" s="72"/>
      <c r="VGE829" s="72"/>
      <c r="VGF829" s="72"/>
      <c r="VGG829" s="72"/>
      <c r="VGH829" s="72"/>
      <c r="VGI829" s="72"/>
      <c r="VGJ829" s="72"/>
      <c r="VGK829" s="72"/>
      <c r="VGL829" s="72"/>
      <c r="VGM829" s="72"/>
      <c r="VGN829" s="72"/>
      <c r="VGO829" s="72"/>
      <c r="VGP829" s="72"/>
      <c r="VGQ829" s="72"/>
      <c r="VGR829" s="72"/>
      <c r="VGS829" s="72"/>
      <c r="VGT829" s="72"/>
      <c r="VGU829" s="72"/>
      <c r="VGV829" s="72"/>
      <c r="VGW829" s="72"/>
      <c r="VGX829" s="72"/>
      <c r="VGY829" s="72"/>
      <c r="VGZ829" s="72"/>
      <c r="VHA829" s="72"/>
      <c r="VHB829" s="72"/>
      <c r="VHC829" s="72"/>
      <c r="VHD829" s="72"/>
      <c r="VHE829" s="72"/>
      <c r="VHF829" s="72"/>
      <c r="VHG829" s="72"/>
      <c r="VHH829" s="72"/>
      <c r="VHI829" s="72"/>
      <c r="VHJ829" s="72"/>
      <c r="VHK829" s="72"/>
      <c r="VHL829" s="72"/>
      <c r="VHM829" s="72"/>
      <c r="VHN829" s="72"/>
      <c r="VHO829" s="72"/>
      <c r="VHP829" s="72"/>
      <c r="VHQ829" s="72"/>
      <c r="VHR829" s="72"/>
      <c r="VHS829" s="72"/>
      <c r="VHT829" s="72"/>
      <c r="VHU829" s="72"/>
      <c r="VHV829" s="72"/>
      <c r="VHW829" s="72"/>
      <c r="VHX829" s="72"/>
      <c r="VHY829" s="72"/>
      <c r="VHZ829" s="72"/>
      <c r="VIA829" s="72"/>
      <c r="VIB829" s="72"/>
      <c r="VIC829" s="72"/>
      <c r="VID829" s="72"/>
      <c r="VIE829" s="72"/>
      <c r="VIF829" s="72"/>
      <c r="VIG829" s="72"/>
      <c r="VIH829" s="72"/>
      <c r="VII829" s="72"/>
      <c r="VIJ829" s="72"/>
      <c r="VIK829" s="72"/>
      <c r="VIL829" s="72"/>
      <c r="VIM829" s="72"/>
      <c r="VIN829" s="72"/>
      <c r="VIO829" s="72"/>
      <c r="VIP829" s="72"/>
      <c r="VIQ829" s="72"/>
      <c r="VIR829" s="72"/>
      <c r="VIS829" s="72"/>
      <c r="VIT829" s="72"/>
      <c r="VIU829" s="72"/>
      <c r="VIV829" s="72"/>
      <c r="VIW829" s="72"/>
      <c r="VIX829" s="72"/>
      <c r="VIY829" s="72"/>
      <c r="VIZ829" s="72"/>
      <c r="VJA829" s="72"/>
      <c r="VJB829" s="72"/>
      <c r="VJC829" s="72"/>
      <c r="VJD829" s="72"/>
      <c r="VJE829" s="72"/>
      <c r="VJF829" s="72"/>
      <c r="VJG829" s="72"/>
      <c r="VJH829" s="72"/>
      <c r="VJI829" s="72"/>
      <c r="VJJ829" s="72"/>
      <c r="VJK829" s="72"/>
      <c r="VJL829" s="72"/>
      <c r="VJM829" s="72"/>
      <c r="VJN829" s="72"/>
      <c r="VJO829" s="72"/>
      <c r="VJP829" s="72"/>
      <c r="VJQ829" s="72"/>
      <c r="VJR829" s="72"/>
      <c r="VJS829" s="72"/>
      <c r="VJT829" s="72"/>
      <c r="VJU829" s="72"/>
      <c r="VJV829" s="72"/>
      <c r="VJW829" s="72"/>
      <c r="VJX829" s="72"/>
      <c r="VJY829" s="72"/>
      <c r="VJZ829" s="72"/>
      <c r="VKA829" s="72"/>
      <c r="VKB829" s="72"/>
      <c r="VKC829" s="72"/>
      <c r="VKD829" s="72"/>
      <c r="VKE829" s="72"/>
      <c r="VKF829" s="72"/>
      <c r="VKG829" s="72"/>
      <c r="VKH829" s="72"/>
      <c r="VKI829" s="72"/>
      <c r="VKJ829" s="72"/>
      <c r="VKK829" s="72"/>
      <c r="VKL829" s="72"/>
      <c r="VKM829" s="72"/>
      <c r="VKN829" s="72"/>
      <c r="VKO829" s="72"/>
      <c r="VKP829" s="72"/>
      <c r="VKQ829" s="72"/>
      <c r="VKR829" s="72"/>
      <c r="VKS829" s="72"/>
      <c r="VKT829" s="72"/>
      <c r="VKU829" s="72"/>
      <c r="VKV829" s="72"/>
      <c r="VKW829" s="72"/>
      <c r="VKX829" s="72"/>
      <c r="VKY829" s="72"/>
      <c r="VKZ829" s="72"/>
      <c r="VLA829" s="72"/>
      <c r="VLB829" s="72"/>
      <c r="VLC829" s="72"/>
      <c r="VLD829" s="72"/>
      <c r="VLE829" s="72"/>
      <c r="VLF829" s="72"/>
      <c r="VLG829" s="72"/>
      <c r="VLH829" s="72"/>
      <c r="VLI829" s="72"/>
      <c r="VLJ829" s="72"/>
      <c r="VLK829" s="72"/>
      <c r="VLL829" s="72"/>
      <c r="VLM829" s="72"/>
      <c r="VLN829" s="72"/>
      <c r="VLO829" s="72"/>
      <c r="VLP829" s="72"/>
      <c r="VLQ829" s="72"/>
      <c r="VLR829" s="72"/>
      <c r="VLS829" s="72"/>
      <c r="VLT829" s="72"/>
      <c r="VLU829" s="72"/>
      <c r="VLV829" s="72"/>
      <c r="VLW829" s="72"/>
      <c r="VLX829" s="72"/>
      <c r="VLY829" s="72"/>
      <c r="VLZ829" s="72"/>
      <c r="VMA829" s="72"/>
      <c r="VMB829" s="72"/>
      <c r="VMC829" s="72"/>
      <c r="VMD829" s="72"/>
      <c r="VME829" s="72"/>
      <c r="VMF829" s="72"/>
      <c r="VMG829" s="72"/>
      <c r="VMH829" s="72"/>
      <c r="VMI829" s="72"/>
      <c r="VMJ829" s="72"/>
      <c r="VMK829" s="72"/>
      <c r="VML829" s="72"/>
      <c r="VMM829" s="72"/>
      <c r="VMN829" s="72"/>
      <c r="VMO829" s="72"/>
      <c r="VMP829" s="72"/>
      <c r="VMQ829" s="72"/>
      <c r="VMR829" s="72"/>
      <c r="VMS829" s="72"/>
      <c r="VMT829" s="72"/>
      <c r="VMU829" s="72"/>
      <c r="VMV829" s="72"/>
      <c r="VMW829" s="72"/>
      <c r="VMX829" s="72"/>
      <c r="VMY829" s="72"/>
      <c r="VMZ829" s="72"/>
      <c r="VNA829" s="72"/>
      <c r="VNB829" s="72"/>
      <c r="VNC829" s="72"/>
      <c r="VND829" s="72"/>
      <c r="VNE829" s="72"/>
      <c r="VNF829" s="72"/>
      <c r="VNG829" s="72"/>
      <c r="VNH829" s="72"/>
      <c r="VNI829" s="72"/>
      <c r="VNJ829" s="72"/>
      <c r="VNK829" s="72"/>
      <c r="VNL829" s="72"/>
      <c r="VNM829" s="72"/>
      <c r="VNN829" s="72"/>
      <c r="VNO829" s="72"/>
      <c r="VNP829" s="72"/>
      <c r="VNQ829" s="72"/>
      <c r="VNR829" s="72"/>
      <c r="VNS829" s="72"/>
      <c r="VNT829" s="72"/>
      <c r="VNU829" s="72"/>
      <c r="VNV829" s="72"/>
      <c r="VNW829" s="72"/>
      <c r="VNX829" s="72"/>
      <c r="VNY829" s="72"/>
      <c r="VNZ829" s="72"/>
      <c r="VOA829" s="72"/>
      <c r="VOB829" s="72"/>
      <c r="VOC829" s="72"/>
      <c r="VOD829" s="72"/>
      <c r="VOE829" s="72"/>
      <c r="VOF829" s="72"/>
      <c r="VOG829" s="72"/>
      <c r="VOH829" s="72"/>
      <c r="VOI829" s="72"/>
      <c r="VOJ829" s="72"/>
      <c r="VOK829" s="72"/>
      <c r="VOL829" s="72"/>
      <c r="VOM829" s="72"/>
      <c r="VON829" s="72"/>
      <c r="VOO829" s="72"/>
      <c r="VOP829" s="72"/>
      <c r="VOQ829" s="72"/>
      <c r="VOR829" s="72"/>
      <c r="VOS829" s="72"/>
      <c r="VOT829" s="72"/>
      <c r="VOU829" s="72"/>
      <c r="VOV829" s="72"/>
      <c r="VOW829" s="72"/>
      <c r="VOX829" s="72"/>
      <c r="VOY829" s="72"/>
      <c r="VOZ829" s="72"/>
      <c r="VPA829" s="72"/>
      <c r="VPB829" s="72"/>
      <c r="VPC829" s="72"/>
      <c r="VPD829" s="72"/>
      <c r="VPE829" s="72"/>
      <c r="VPF829" s="72"/>
      <c r="VPG829" s="72"/>
      <c r="VPH829" s="72"/>
      <c r="VPI829" s="72"/>
      <c r="VPJ829" s="72"/>
      <c r="VPK829" s="72"/>
      <c r="VPL829" s="72"/>
      <c r="VPM829" s="72"/>
      <c r="VPN829" s="72"/>
      <c r="VPO829" s="72"/>
      <c r="VPP829" s="72"/>
      <c r="VPQ829" s="72"/>
      <c r="VPR829" s="72"/>
      <c r="VPS829" s="72"/>
      <c r="VPT829" s="72"/>
      <c r="VPU829" s="72"/>
      <c r="VPV829" s="72"/>
      <c r="VPW829" s="72"/>
      <c r="VPX829" s="72"/>
      <c r="VPY829" s="72"/>
      <c r="VPZ829" s="72"/>
      <c r="VQA829" s="72"/>
      <c r="VQB829" s="72"/>
      <c r="VQC829" s="72"/>
      <c r="VQD829" s="72"/>
      <c r="VQE829" s="72"/>
      <c r="VQF829" s="72"/>
      <c r="VQG829" s="72"/>
      <c r="VQH829" s="72"/>
      <c r="VQI829" s="72"/>
      <c r="VQJ829" s="72"/>
      <c r="VQK829" s="72"/>
      <c r="VQL829" s="72"/>
      <c r="VQM829" s="72"/>
      <c r="VQN829" s="72"/>
      <c r="VQO829" s="72"/>
      <c r="VQP829" s="72"/>
      <c r="VQQ829" s="72"/>
      <c r="VQR829" s="72"/>
      <c r="VQS829" s="72"/>
      <c r="VQT829" s="72"/>
      <c r="VQU829" s="72"/>
      <c r="VQV829" s="72"/>
      <c r="VQW829" s="72"/>
      <c r="VQX829" s="72"/>
      <c r="VQY829" s="72"/>
      <c r="VQZ829" s="72"/>
      <c r="VRA829" s="72"/>
      <c r="VRB829" s="72"/>
      <c r="VRC829" s="72"/>
      <c r="VRD829" s="72"/>
      <c r="VRE829" s="72"/>
      <c r="VRF829" s="72"/>
      <c r="VRG829" s="72"/>
      <c r="VRH829" s="72"/>
      <c r="VRI829" s="72"/>
      <c r="VRJ829" s="72"/>
      <c r="VRK829" s="72"/>
      <c r="VRL829" s="72"/>
      <c r="VRM829" s="72"/>
      <c r="VRN829" s="72"/>
      <c r="VRO829" s="72"/>
      <c r="VRP829" s="72"/>
      <c r="VRQ829" s="72"/>
      <c r="VRR829" s="72"/>
      <c r="VRS829" s="72"/>
      <c r="VRT829" s="72"/>
      <c r="VRU829" s="72"/>
      <c r="VRV829" s="72"/>
      <c r="VRW829" s="72"/>
      <c r="VRX829" s="72"/>
      <c r="VRY829" s="72"/>
      <c r="VRZ829" s="72"/>
      <c r="VSA829" s="72"/>
      <c r="VSB829" s="72"/>
      <c r="VSC829" s="72"/>
      <c r="VSD829" s="72"/>
      <c r="VSE829" s="72"/>
      <c r="VSF829" s="72"/>
      <c r="VSG829" s="72"/>
      <c r="VSH829" s="72"/>
      <c r="VSI829" s="72"/>
      <c r="VSJ829" s="72"/>
      <c r="VSK829" s="72"/>
      <c r="VSL829" s="72"/>
      <c r="VSM829" s="72"/>
      <c r="VSN829" s="72"/>
      <c r="VSO829" s="72"/>
      <c r="VSP829" s="72"/>
      <c r="VSQ829" s="72"/>
      <c r="VSR829" s="72"/>
      <c r="VSS829" s="72"/>
      <c r="VST829" s="72"/>
      <c r="VSU829" s="72"/>
      <c r="VSV829" s="72"/>
      <c r="VSW829" s="72"/>
      <c r="VSX829" s="72"/>
      <c r="VSY829" s="72"/>
      <c r="VSZ829" s="72"/>
      <c r="VTA829" s="72"/>
      <c r="VTB829" s="72"/>
      <c r="VTC829" s="72"/>
      <c r="VTD829" s="72"/>
      <c r="VTE829" s="72"/>
      <c r="VTF829" s="72"/>
      <c r="VTG829" s="72"/>
      <c r="VTH829" s="72"/>
      <c r="VTI829" s="72"/>
      <c r="VTJ829" s="72"/>
      <c r="VTK829" s="72"/>
      <c r="VTL829" s="72"/>
      <c r="VTM829" s="72"/>
      <c r="VTN829" s="72"/>
      <c r="VTO829" s="72"/>
      <c r="VTP829" s="72"/>
      <c r="VTQ829" s="72"/>
      <c r="VTR829" s="72"/>
      <c r="VTS829" s="72"/>
      <c r="VTT829" s="72"/>
      <c r="VTU829" s="72"/>
      <c r="VTV829" s="72"/>
      <c r="VTW829" s="72"/>
      <c r="VTX829" s="72"/>
      <c r="VTY829" s="72"/>
      <c r="VTZ829" s="72"/>
      <c r="VUA829" s="72"/>
      <c r="VUB829" s="72"/>
      <c r="VUC829" s="72"/>
      <c r="VUD829" s="72"/>
      <c r="VUE829" s="72"/>
      <c r="VUF829" s="72"/>
      <c r="VUG829" s="72"/>
      <c r="VUH829" s="72"/>
      <c r="VUI829" s="72"/>
      <c r="VUJ829" s="72"/>
      <c r="VUK829" s="72"/>
      <c r="VUL829" s="72"/>
      <c r="VUM829" s="72"/>
      <c r="VUN829" s="72"/>
      <c r="VUO829" s="72"/>
      <c r="VUP829" s="72"/>
      <c r="VUQ829" s="72"/>
      <c r="VUR829" s="72"/>
      <c r="VUS829" s="72"/>
      <c r="VUT829" s="72"/>
      <c r="VUU829" s="72"/>
      <c r="VUV829" s="72"/>
      <c r="VUW829" s="72"/>
      <c r="VUX829" s="72"/>
      <c r="VUY829" s="72"/>
      <c r="VUZ829" s="72"/>
      <c r="VVA829" s="72"/>
      <c r="VVB829" s="72"/>
      <c r="VVC829" s="72"/>
      <c r="VVD829" s="72"/>
      <c r="VVE829" s="72"/>
      <c r="VVF829" s="72"/>
      <c r="VVG829" s="72"/>
      <c r="VVH829" s="72"/>
      <c r="VVI829" s="72"/>
      <c r="VVJ829" s="72"/>
      <c r="VVK829" s="72"/>
      <c r="VVL829" s="72"/>
      <c r="VVM829" s="72"/>
      <c r="VVN829" s="72"/>
      <c r="VVO829" s="72"/>
      <c r="VVP829" s="72"/>
      <c r="VVQ829" s="72"/>
      <c r="VVR829" s="72"/>
      <c r="VVS829" s="72"/>
      <c r="VVT829" s="72"/>
      <c r="VVU829" s="72"/>
      <c r="VVV829" s="72"/>
      <c r="VVW829" s="72"/>
      <c r="VVX829" s="72"/>
      <c r="VVY829" s="72"/>
      <c r="VVZ829" s="72"/>
      <c r="VWA829" s="72"/>
      <c r="VWB829" s="72"/>
      <c r="VWC829" s="72"/>
      <c r="VWD829" s="72"/>
      <c r="VWE829" s="72"/>
      <c r="VWF829" s="72"/>
      <c r="VWG829" s="72"/>
      <c r="VWH829" s="72"/>
      <c r="VWI829" s="72"/>
      <c r="VWJ829" s="72"/>
      <c r="VWK829" s="72"/>
      <c r="VWL829" s="72"/>
      <c r="VWM829" s="72"/>
      <c r="VWN829" s="72"/>
      <c r="VWO829" s="72"/>
      <c r="VWP829" s="72"/>
      <c r="VWQ829" s="72"/>
      <c r="VWR829" s="72"/>
      <c r="VWS829" s="72"/>
      <c r="VWT829" s="72"/>
      <c r="VWU829" s="72"/>
      <c r="VWV829" s="72"/>
      <c r="VWW829" s="72"/>
      <c r="VWX829" s="72"/>
      <c r="VWY829" s="72"/>
      <c r="VWZ829" s="72"/>
      <c r="VXA829" s="72"/>
      <c r="VXB829" s="72"/>
      <c r="VXC829" s="72"/>
      <c r="VXD829" s="72"/>
      <c r="VXE829" s="72"/>
      <c r="VXF829" s="72"/>
      <c r="VXG829" s="72"/>
      <c r="VXH829" s="72"/>
      <c r="VXI829" s="72"/>
      <c r="VXJ829" s="72"/>
      <c r="VXK829" s="72"/>
      <c r="VXL829" s="72"/>
      <c r="VXM829" s="72"/>
      <c r="VXN829" s="72"/>
      <c r="VXO829" s="72"/>
      <c r="VXP829" s="72"/>
      <c r="VXQ829" s="72"/>
      <c r="VXR829" s="72"/>
      <c r="VXS829" s="72"/>
      <c r="VXT829" s="72"/>
      <c r="VXU829" s="72"/>
      <c r="VXV829" s="72"/>
      <c r="VXW829" s="72"/>
      <c r="VXX829" s="72"/>
      <c r="VXY829" s="72"/>
      <c r="VXZ829" s="72"/>
      <c r="VYA829" s="72"/>
      <c r="VYB829" s="72"/>
      <c r="VYC829" s="72"/>
      <c r="VYD829" s="72"/>
      <c r="VYE829" s="72"/>
      <c r="VYF829" s="72"/>
      <c r="VYG829" s="72"/>
      <c r="VYH829" s="72"/>
      <c r="VYI829" s="72"/>
      <c r="VYJ829" s="72"/>
      <c r="VYK829" s="72"/>
      <c r="VYL829" s="72"/>
      <c r="VYM829" s="72"/>
      <c r="VYN829" s="72"/>
      <c r="VYO829" s="72"/>
      <c r="VYP829" s="72"/>
      <c r="VYQ829" s="72"/>
      <c r="VYR829" s="72"/>
      <c r="VYS829" s="72"/>
      <c r="VYT829" s="72"/>
      <c r="VYU829" s="72"/>
      <c r="VYV829" s="72"/>
      <c r="VYW829" s="72"/>
      <c r="VYX829" s="72"/>
      <c r="VYY829" s="72"/>
      <c r="VYZ829" s="72"/>
      <c r="VZA829" s="72"/>
      <c r="VZB829" s="72"/>
      <c r="VZC829" s="72"/>
      <c r="VZD829" s="72"/>
      <c r="VZE829" s="72"/>
      <c r="VZF829" s="72"/>
      <c r="VZG829" s="72"/>
      <c r="VZH829" s="72"/>
      <c r="VZI829" s="72"/>
      <c r="VZJ829" s="72"/>
      <c r="VZK829" s="72"/>
      <c r="VZL829" s="72"/>
      <c r="VZM829" s="72"/>
      <c r="VZN829" s="72"/>
      <c r="VZO829" s="72"/>
      <c r="VZP829" s="72"/>
      <c r="VZQ829" s="72"/>
      <c r="VZR829" s="72"/>
      <c r="VZS829" s="72"/>
      <c r="VZT829" s="72"/>
      <c r="VZU829" s="72"/>
      <c r="VZV829" s="72"/>
      <c r="VZW829" s="72"/>
      <c r="VZX829" s="72"/>
      <c r="VZY829" s="72"/>
      <c r="VZZ829" s="72"/>
      <c r="WAA829" s="72"/>
      <c r="WAB829" s="72"/>
      <c r="WAC829" s="72"/>
      <c r="WAD829" s="72"/>
      <c r="WAE829" s="72"/>
      <c r="WAF829" s="72"/>
      <c r="WAG829" s="72"/>
      <c r="WAH829" s="72"/>
      <c r="WAI829" s="72"/>
      <c r="WAJ829" s="72"/>
      <c r="WAK829" s="72"/>
      <c r="WAL829" s="72"/>
      <c r="WAM829" s="72"/>
      <c r="WAN829" s="72"/>
      <c r="WAO829" s="72"/>
      <c r="WAP829" s="72"/>
      <c r="WAQ829" s="72"/>
      <c r="WAR829" s="72"/>
      <c r="WAS829" s="72"/>
      <c r="WAT829" s="72"/>
      <c r="WAU829" s="72"/>
      <c r="WAV829" s="72"/>
      <c r="WAW829" s="72"/>
      <c r="WAX829" s="72"/>
      <c r="WAY829" s="72"/>
      <c r="WAZ829" s="72"/>
      <c r="WBA829" s="72"/>
      <c r="WBB829" s="72"/>
      <c r="WBC829" s="72"/>
      <c r="WBD829" s="72"/>
      <c r="WBE829" s="72"/>
      <c r="WBF829" s="72"/>
      <c r="WBG829" s="72"/>
      <c r="WBH829" s="72"/>
      <c r="WBI829" s="72"/>
      <c r="WBJ829" s="72"/>
      <c r="WBK829" s="72"/>
      <c r="WBL829" s="72"/>
      <c r="WBM829" s="72"/>
      <c r="WBN829" s="72"/>
      <c r="WBO829" s="72"/>
      <c r="WBP829" s="72"/>
      <c r="WBQ829" s="72"/>
      <c r="WBR829" s="72"/>
      <c r="WBS829" s="72"/>
      <c r="WBT829" s="72"/>
      <c r="WBU829" s="72"/>
      <c r="WBV829" s="72"/>
      <c r="WBW829" s="72"/>
      <c r="WBX829" s="72"/>
      <c r="WBY829" s="72"/>
      <c r="WBZ829" s="72"/>
      <c r="WCA829" s="72"/>
      <c r="WCB829" s="72"/>
      <c r="WCC829" s="72"/>
      <c r="WCD829" s="72"/>
      <c r="WCE829" s="72"/>
      <c r="WCF829" s="72"/>
      <c r="WCG829" s="72"/>
      <c r="WCH829" s="72"/>
      <c r="WCI829" s="72"/>
      <c r="WCJ829" s="72"/>
      <c r="WCK829" s="72"/>
      <c r="WCL829" s="72"/>
      <c r="WCM829" s="72"/>
      <c r="WCN829" s="72"/>
      <c r="WCO829" s="72"/>
      <c r="WCP829" s="72"/>
      <c r="WCQ829" s="72"/>
      <c r="WCR829" s="72"/>
      <c r="WCS829" s="72"/>
      <c r="WCT829" s="72"/>
      <c r="WCU829" s="72"/>
      <c r="WCV829" s="72"/>
      <c r="WCW829" s="72"/>
      <c r="WCX829" s="72"/>
      <c r="WCY829" s="72"/>
      <c r="WCZ829" s="72"/>
      <c r="WDA829" s="72"/>
      <c r="WDB829" s="72"/>
      <c r="WDC829" s="72"/>
      <c r="WDD829" s="72"/>
      <c r="WDE829" s="72"/>
      <c r="WDF829" s="72"/>
      <c r="WDG829" s="72"/>
      <c r="WDH829" s="72"/>
      <c r="WDI829" s="72"/>
      <c r="WDJ829" s="72"/>
      <c r="WDK829" s="72"/>
      <c r="WDL829" s="72"/>
      <c r="WDM829" s="72"/>
      <c r="WDN829" s="72"/>
      <c r="WDO829" s="72"/>
      <c r="WDP829" s="72"/>
      <c r="WDQ829" s="72"/>
      <c r="WDR829" s="72"/>
      <c r="WDS829" s="72"/>
      <c r="WDT829" s="72"/>
      <c r="WDU829" s="72"/>
      <c r="WDV829" s="72"/>
      <c r="WDW829" s="72"/>
      <c r="WDX829" s="72"/>
      <c r="WDY829" s="72"/>
      <c r="WDZ829" s="72"/>
      <c r="WEA829" s="72"/>
      <c r="WEB829" s="72"/>
      <c r="WEC829" s="72"/>
      <c r="WED829" s="72"/>
      <c r="WEE829" s="72"/>
      <c r="WEF829" s="72"/>
      <c r="WEG829" s="72"/>
      <c r="WEH829" s="72"/>
      <c r="WEI829" s="72"/>
      <c r="WEJ829" s="72"/>
      <c r="WEK829" s="72"/>
      <c r="WEL829" s="72"/>
      <c r="WEM829" s="72"/>
      <c r="WEN829" s="72"/>
      <c r="WEO829" s="72"/>
      <c r="WEP829" s="72"/>
      <c r="WEQ829" s="72"/>
      <c r="WER829" s="72"/>
      <c r="WES829" s="72"/>
      <c r="WET829" s="72"/>
      <c r="WEU829" s="72"/>
      <c r="WEV829" s="72"/>
      <c r="WEW829" s="72"/>
      <c r="WEX829" s="72"/>
      <c r="WEY829" s="72"/>
      <c r="WEZ829" s="72"/>
      <c r="WFA829" s="72"/>
      <c r="WFB829" s="72"/>
      <c r="WFC829" s="72"/>
      <c r="WFD829" s="72"/>
      <c r="WFE829" s="72"/>
      <c r="WFF829" s="72"/>
      <c r="WFG829" s="72"/>
      <c r="WFH829" s="72"/>
      <c r="WFI829" s="72"/>
      <c r="WFJ829" s="72"/>
      <c r="WFK829" s="72"/>
      <c r="WFL829" s="72"/>
      <c r="WFM829" s="72"/>
      <c r="WFN829" s="72"/>
      <c r="WFO829" s="72"/>
      <c r="WFP829" s="72"/>
      <c r="WFQ829" s="72"/>
      <c r="WFR829" s="72"/>
      <c r="WFS829" s="72"/>
      <c r="WFT829" s="72"/>
      <c r="WFU829" s="72"/>
      <c r="WFV829" s="72"/>
      <c r="WFW829" s="72"/>
      <c r="WFX829" s="72"/>
      <c r="WFY829" s="72"/>
      <c r="WFZ829" s="72"/>
      <c r="WGA829" s="72"/>
      <c r="WGB829" s="72"/>
      <c r="WGC829" s="72"/>
      <c r="WGD829" s="72"/>
      <c r="WGE829" s="72"/>
      <c r="WGF829" s="72"/>
      <c r="WGG829" s="72"/>
      <c r="WGH829" s="72"/>
      <c r="WGI829" s="72"/>
      <c r="WGJ829" s="72"/>
      <c r="WGK829" s="72"/>
      <c r="WGL829" s="72"/>
      <c r="WGM829" s="72"/>
      <c r="WGN829" s="72"/>
      <c r="WGO829" s="72"/>
      <c r="WGP829" s="72"/>
      <c r="WGQ829" s="72"/>
      <c r="WGR829" s="72"/>
      <c r="WGS829" s="72"/>
      <c r="WGT829" s="72"/>
      <c r="WGU829" s="72"/>
      <c r="WGV829" s="72"/>
      <c r="WGW829" s="72"/>
      <c r="WGX829" s="72"/>
      <c r="WGY829" s="72"/>
      <c r="WGZ829" s="72"/>
      <c r="WHA829" s="72"/>
      <c r="WHB829" s="72"/>
      <c r="WHC829" s="72"/>
      <c r="WHD829" s="72"/>
      <c r="WHE829" s="72"/>
      <c r="WHF829" s="72"/>
      <c r="WHG829" s="72"/>
      <c r="WHH829" s="72"/>
      <c r="WHI829" s="72"/>
      <c r="WHJ829" s="72"/>
      <c r="WHK829" s="72"/>
      <c r="WHL829" s="72"/>
      <c r="WHM829" s="72"/>
      <c r="WHN829" s="72"/>
      <c r="WHO829" s="72"/>
      <c r="WHP829" s="72"/>
      <c r="WHQ829" s="72"/>
      <c r="WHR829" s="72"/>
      <c r="WHS829" s="72"/>
      <c r="WHT829" s="72"/>
      <c r="WHU829" s="72"/>
      <c r="WHV829" s="72"/>
      <c r="WHW829" s="72"/>
      <c r="WHX829" s="72"/>
      <c r="WHY829" s="72"/>
      <c r="WHZ829" s="72"/>
      <c r="WIA829" s="72"/>
      <c r="WIB829" s="72"/>
      <c r="WIC829" s="72"/>
      <c r="WID829" s="72"/>
      <c r="WIE829" s="72"/>
      <c r="WIF829" s="72"/>
      <c r="WIG829" s="72"/>
      <c r="WIH829" s="72"/>
      <c r="WII829" s="72"/>
      <c r="WIJ829" s="72"/>
      <c r="WIK829" s="72"/>
      <c r="WIL829" s="72"/>
      <c r="WIM829" s="72"/>
      <c r="WIN829" s="72"/>
      <c r="WIO829" s="72"/>
      <c r="WIP829" s="72"/>
      <c r="WIQ829" s="72"/>
      <c r="WIR829" s="72"/>
      <c r="WIS829" s="72"/>
      <c r="WIT829" s="72"/>
      <c r="WIU829" s="72"/>
      <c r="WIV829" s="72"/>
      <c r="WIW829" s="72"/>
      <c r="WIX829" s="72"/>
      <c r="WIY829" s="72"/>
      <c r="WIZ829" s="72"/>
      <c r="WJA829" s="72"/>
      <c r="WJB829" s="72"/>
      <c r="WJC829" s="72"/>
      <c r="WJD829" s="72"/>
      <c r="WJE829" s="72"/>
      <c r="WJF829" s="72"/>
      <c r="WJG829" s="72"/>
      <c r="WJH829" s="72"/>
      <c r="WJI829" s="72"/>
      <c r="WJJ829" s="72"/>
      <c r="WJK829" s="72"/>
      <c r="WJL829" s="72"/>
      <c r="WJM829" s="72"/>
      <c r="WJN829" s="72"/>
      <c r="WJO829" s="72"/>
      <c r="WJP829" s="72"/>
      <c r="WJQ829" s="72"/>
      <c r="WJR829" s="72"/>
      <c r="WJS829" s="72"/>
      <c r="WJT829" s="72"/>
      <c r="WJU829" s="72"/>
      <c r="WJV829" s="72"/>
      <c r="WJW829" s="72"/>
      <c r="WJX829" s="72"/>
      <c r="WJY829" s="72"/>
      <c r="WJZ829" s="72"/>
      <c r="WKA829" s="72"/>
      <c r="WKB829" s="72"/>
      <c r="WKC829" s="72"/>
      <c r="WKD829" s="72"/>
      <c r="WKE829" s="72"/>
      <c r="WKF829" s="72"/>
      <c r="WKG829" s="72"/>
      <c r="WKH829" s="72"/>
      <c r="WKI829" s="72"/>
      <c r="WKJ829" s="72"/>
      <c r="WKK829" s="72"/>
      <c r="WKL829" s="72"/>
      <c r="WKM829" s="72"/>
      <c r="WKN829" s="72"/>
      <c r="WKO829" s="72"/>
      <c r="WKP829" s="72"/>
      <c r="WKQ829" s="72"/>
      <c r="WKR829" s="72"/>
      <c r="WKS829" s="72"/>
      <c r="WKT829" s="72"/>
      <c r="WKU829" s="72"/>
      <c r="WKV829" s="72"/>
      <c r="WKW829" s="72"/>
      <c r="WKX829" s="72"/>
      <c r="WKY829" s="72"/>
      <c r="WKZ829" s="72"/>
      <c r="WLA829" s="72"/>
      <c r="WLB829" s="72"/>
      <c r="WLC829" s="72"/>
      <c r="WLD829" s="72"/>
      <c r="WLE829" s="72"/>
      <c r="WLF829" s="72"/>
      <c r="WLG829" s="72"/>
      <c r="WLH829" s="72"/>
      <c r="WLI829" s="72"/>
      <c r="WLJ829" s="72"/>
      <c r="WLK829" s="72"/>
      <c r="WLL829" s="72"/>
      <c r="WLM829" s="72"/>
      <c r="WLN829" s="72"/>
      <c r="WLO829" s="72"/>
      <c r="WLP829" s="72"/>
      <c r="WLQ829" s="72"/>
      <c r="WLR829" s="72"/>
      <c r="WLS829" s="72"/>
      <c r="WLT829" s="72"/>
      <c r="WLU829" s="72"/>
      <c r="WLV829" s="72"/>
      <c r="WLW829" s="72"/>
      <c r="WLX829" s="72"/>
      <c r="WLY829" s="72"/>
      <c r="WLZ829" s="72"/>
      <c r="WMA829" s="72"/>
      <c r="WMB829" s="72"/>
      <c r="WMC829" s="72"/>
      <c r="WMD829" s="72"/>
      <c r="WME829" s="72"/>
      <c r="WMF829" s="72"/>
      <c r="WMG829" s="72"/>
      <c r="WMH829" s="72"/>
      <c r="WMI829" s="72"/>
      <c r="WMJ829" s="72"/>
      <c r="WMK829" s="72"/>
      <c r="WML829" s="72"/>
      <c r="WMM829" s="72"/>
      <c r="WMN829" s="72"/>
      <c r="WMO829" s="72"/>
      <c r="WMP829" s="72"/>
      <c r="WMQ829" s="72"/>
      <c r="WMR829" s="72"/>
      <c r="WMS829" s="72"/>
      <c r="WMT829" s="72"/>
      <c r="WMU829" s="72"/>
      <c r="WMV829" s="72"/>
      <c r="WMW829" s="72"/>
      <c r="WMX829" s="72"/>
      <c r="WMY829" s="72"/>
      <c r="WMZ829" s="72"/>
      <c r="WNA829" s="72"/>
      <c r="WNB829" s="72"/>
      <c r="WNC829" s="72"/>
      <c r="WND829" s="72"/>
      <c r="WNE829" s="72"/>
      <c r="WNF829" s="72"/>
      <c r="WNG829" s="72"/>
      <c r="WNH829" s="72"/>
      <c r="WNI829" s="72"/>
      <c r="WNJ829" s="72"/>
      <c r="WNK829" s="72"/>
      <c r="WNL829" s="72"/>
      <c r="WNM829" s="72"/>
      <c r="WNN829" s="72"/>
      <c r="WNO829" s="72"/>
      <c r="WNP829" s="72"/>
      <c r="WNQ829" s="72"/>
      <c r="WNR829" s="72"/>
      <c r="WNS829" s="72"/>
      <c r="WNT829" s="72"/>
      <c r="WNU829" s="72"/>
      <c r="WNV829" s="72"/>
      <c r="WNW829" s="72"/>
      <c r="WNX829" s="72"/>
      <c r="WNY829" s="72"/>
      <c r="WNZ829" s="72"/>
      <c r="WOA829" s="72"/>
      <c r="WOB829" s="72"/>
      <c r="WOC829" s="72"/>
      <c r="WOD829" s="72"/>
      <c r="WOE829" s="72"/>
      <c r="WOF829" s="72"/>
      <c r="WOG829" s="72"/>
      <c r="WOH829" s="72"/>
      <c r="WOI829" s="72"/>
      <c r="WOJ829" s="72"/>
      <c r="WOK829" s="72"/>
      <c r="WOL829" s="72"/>
      <c r="WOM829" s="72"/>
      <c r="WON829" s="72"/>
      <c r="WOO829" s="72"/>
      <c r="WOP829" s="72"/>
      <c r="WOQ829" s="72"/>
      <c r="WOR829" s="72"/>
      <c r="WOS829" s="72"/>
      <c r="WOT829" s="72"/>
      <c r="WOU829" s="72"/>
      <c r="WOV829" s="72"/>
      <c r="WOW829" s="72"/>
      <c r="WOX829" s="72"/>
      <c r="WOY829" s="72"/>
      <c r="WOZ829" s="72"/>
      <c r="WPA829" s="72"/>
      <c r="WPB829" s="72"/>
      <c r="WPC829" s="72"/>
      <c r="WPD829" s="72"/>
      <c r="WPE829" s="72"/>
      <c r="WPF829" s="72"/>
      <c r="WPG829" s="72"/>
      <c r="WPH829" s="72"/>
      <c r="WPI829" s="72"/>
      <c r="WPJ829" s="72"/>
      <c r="WPK829" s="72"/>
      <c r="WPL829" s="72"/>
      <c r="WPM829" s="72"/>
      <c r="WPN829" s="72"/>
      <c r="WPO829" s="72"/>
      <c r="WPP829" s="72"/>
      <c r="WPQ829" s="72"/>
      <c r="WPR829" s="72"/>
      <c r="WPS829" s="72"/>
      <c r="WPT829" s="72"/>
      <c r="WPU829" s="72"/>
      <c r="WPV829" s="72"/>
      <c r="WPW829" s="72"/>
      <c r="WPX829" s="72"/>
      <c r="WPY829" s="72"/>
      <c r="WPZ829" s="72"/>
      <c r="WQA829" s="72"/>
      <c r="WQB829" s="72"/>
      <c r="WQC829" s="72"/>
      <c r="WQD829" s="72"/>
      <c r="WQE829" s="72"/>
      <c r="WQF829" s="72"/>
      <c r="WQG829" s="72"/>
      <c r="WQH829" s="72"/>
      <c r="WQI829" s="72"/>
      <c r="WQJ829" s="72"/>
      <c r="WQK829" s="72"/>
      <c r="WQL829" s="72"/>
      <c r="WQM829" s="72"/>
      <c r="WQN829" s="72"/>
      <c r="WQO829" s="72"/>
      <c r="WQP829" s="72"/>
      <c r="WQQ829" s="72"/>
      <c r="WQR829" s="72"/>
      <c r="WQS829" s="72"/>
      <c r="WQT829" s="72"/>
      <c r="WQU829" s="72"/>
      <c r="WQV829" s="72"/>
      <c r="WQW829" s="72"/>
      <c r="WQX829" s="72"/>
      <c r="WQY829" s="72"/>
      <c r="WQZ829" s="72"/>
      <c r="WRA829" s="72"/>
      <c r="WRB829" s="72"/>
      <c r="WRC829" s="72"/>
      <c r="WRD829" s="72"/>
      <c r="WRE829" s="72"/>
      <c r="WRF829" s="72"/>
      <c r="WRG829" s="72"/>
      <c r="WRH829" s="72"/>
      <c r="WRI829" s="72"/>
      <c r="WRJ829" s="72"/>
      <c r="WRK829" s="72"/>
      <c r="WRL829" s="72"/>
      <c r="WRM829" s="72"/>
      <c r="WRN829" s="72"/>
      <c r="WRO829" s="72"/>
      <c r="WRP829" s="72"/>
      <c r="WRQ829" s="72"/>
      <c r="WRR829" s="72"/>
      <c r="WRS829" s="72"/>
      <c r="WRT829" s="72"/>
      <c r="WRU829" s="72"/>
      <c r="WRV829" s="72"/>
      <c r="WRW829" s="72"/>
      <c r="WRX829" s="72"/>
      <c r="WRY829" s="72"/>
      <c r="WRZ829" s="72"/>
      <c r="WSA829" s="72"/>
      <c r="WSB829" s="72"/>
      <c r="WSC829" s="72"/>
      <c r="WSD829" s="72"/>
      <c r="WSE829" s="72"/>
      <c r="WSF829" s="72"/>
      <c r="WSG829" s="72"/>
      <c r="WSH829" s="72"/>
      <c r="WSI829" s="72"/>
      <c r="WSJ829" s="72"/>
      <c r="WSK829" s="72"/>
      <c r="WSL829" s="72"/>
      <c r="WSM829" s="72"/>
      <c r="WSN829" s="72"/>
      <c r="WSO829" s="72"/>
      <c r="WSP829" s="72"/>
      <c r="WSQ829" s="72"/>
      <c r="WSR829" s="72"/>
      <c r="WSS829" s="72"/>
      <c r="WST829" s="72"/>
      <c r="WSU829" s="72"/>
      <c r="WSV829" s="72"/>
      <c r="WSW829" s="72"/>
      <c r="WSX829" s="72"/>
      <c r="WSY829" s="72"/>
      <c r="WSZ829" s="72"/>
      <c r="WTA829" s="72"/>
      <c r="WTB829" s="72"/>
      <c r="WTC829" s="72"/>
      <c r="WTD829" s="72"/>
      <c r="WTE829" s="72"/>
      <c r="WTF829" s="72"/>
      <c r="WTG829" s="72"/>
      <c r="WTH829" s="72"/>
      <c r="WTI829" s="72"/>
      <c r="WTJ829" s="72"/>
      <c r="WTK829" s="72"/>
      <c r="WTL829" s="72"/>
      <c r="WTM829" s="72"/>
      <c r="WTN829" s="72"/>
      <c r="WTO829" s="72"/>
      <c r="WTP829" s="72"/>
      <c r="WTQ829" s="72"/>
      <c r="WTR829" s="72"/>
      <c r="WTS829" s="72"/>
      <c r="WTT829" s="72"/>
      <c r="WTU829" s="72"/>
      <c r="WTV829" s="72"/>
      <c r="WTW829" s="72"/>
      <c r="WTX829" s="72"/>
      <c r="WTY829" s="72"/>
      <c r="WTZ829" s="72"/>
      <c r="WUA829" s="72"/>
      <c r="WUB829" s="72"/>
      <c r="WUC829" s="72"/>
      <c r="WUD829" s="72"/>
      <c r="WUE829" s="72"/>
      <c r="WUF829" s="72"/>
      <c r="WUG829" s="72"/>
      <c r="WUH829" s="72"/>
      <c r="WUI829" s="72"/>
      <c r="WUJ829" s="72"/>
      <c r="WUK829" s="72"/>
      <c r="WUL829" s="72"/>
      <c r="WUM829" s="72"/>
      <c r="WUN829" s="72"/>
      <c r="WUO829" s="72"/>
      <c r="WUP829" s="72"/>
      <c r="WUQ829" s="72"/>
      <c r="WUR829" s="72"/>
      <c r="WUS829" s="72"/>
      <c r="WUT829" s="72"/>
      <c r="WUU829" s="72"/>
      <c r="WUV829" s="72"/>
      <c r="WUW829" s="72"/>
      <c r="WUX829" s="72"/>
      <c r="WUY829" s="72"/>
      <c r="WUZ829" s="72"/>
      <c r="WVA829" s="72"/>
      <c r="WVB829" s="72"/>
      <c r="WVC829" s="72"/>
      <c r="WVD829" s="72"/>
      <c r="WVE829" s="72"/>
      <c r="WVF829" s="72"/>
      <c r="WVG829" s="72"/>
      <c r="WVH829" s="72"/>
      <c r="WVI829" s="72"/>
      <c r="WVJ829" s="72"/>
      <c r="WVK829" s="72"/>
      <c r="WVL829" s="72"/>
      <c r="WVM829" s="72"/>
      <c r="WVN829" s="72"/>
      <c r="WVO829" s="72"/>
      <c r="WVP829" s="72"/>
      <c r="WVQ829" s="72"/>
      <c r="WVR829" s="72"/>
      <c r="WVS829" s="72"/>
      <c r="WVT829" s="72"/>
      <c r="WVU829" s="72"/>
      <c r="WVV829" s="72"/>
      <c r="WVW829" s="72"/>
      <c r="WVX829" s="72"/>
      <c r="WVY829" s="72"/>
      <c r="WVZ829" s="72"/>
      <c r="WWA829" s="72"/>
      <c r="WWB829" s="72"/>
      <c r="WWC829" s="72"/>
      <c r="WWD829" s="72"/>
      <c r="WWE829" s="72"/>
      <c r="WWF829" s="72"/>
      <c r="WWG829" s="72"/>
      <c r="WWH829" s="72"/>
      <c r="WWI829" s="72"/>
      <c r="WWJ829" s="72"/>
      <c r="WWK829" s="72"/>
      <c r="WWL829" s="72"/>
      <c r="WWM829" s="72"/>
      <c r="WWN829" s="72"/>
      <c r="WWO829" s="72"/>
      <c r="WWP829" s="72"/>
      <c r="WWQ829" s="72"/>
      <c r="WWR829" s="72"/>
      <c r="WWS829" s="72"/>
      <c r="WWT829" s="72"/>
      <c r="WWU829" s="72"/>
      <c r="WWV829" s="72"/>
      <c r="WWW829" s="72"/>
      <c r="WWX829" s="72"/>
      <c r="WWY829" s="72"/>
      <c r="WWZ829" s="72"/>
      <c r="WXA829" s="72"/>
      <c r="WXB829" s="72"/>
      <c r="WXC829" s="72"/>
      <c r="WXD829" s="72"/>
      <c r="WXE829" s="72"/>
      <c r="WXF829" s="72"/>
      <c r="WXG829" s="72"/>
      <c r="WXH829" s="72"/>
      <c r="WXI829" s="72"/>
      <c r="WXJ829" s="72"/>
      <c r="WXK829" s="72"/>
      <c r="WXL829" s="72"/>
      <c r="WXM829" s="72"/>
      <c r="WXN829" s="72"/>
      <c r="WXO829" s="72"/>
      <c r="WXP829" s="72"/>
      <c r="WXQ829" s="72"/>
      <c r="WXR829" s="72"/>
      <c r="WXS829" s="72"/>
      <c r="WXT829" s="72"/>
      <c r="WXU829" s="72"/>
      <c r="WXV829" s="72"/>
      <c r="WXW829" s="72"/>
      <c r="WXX829" s="72"/>
      <c r="WXY829" s="72"/>
      <c r="WXZ829" s="72"/>
    </row>
    <row r="830" spans="1:16198" ht="35.25" x14ac:dyDescent="0.5">
      <c r="B830" s="226">
        <v>1</v>
      </c>
      <c r="C830" s="212" t="s">
        <v>2328</v>
      </c>
      <c r="D830" s="206">
        <v>1990</v>
      </c>
      <c r="E830" s="206"/>
      <c r="F830" s="193" t="s">
        <v>17056</v>
      </c>
      <c r="G830" s="206">
        <v>9</v>
      </c>
      <c r="H830" s="206">
        <v>3</v>
      </c>
      <c r="I830" s="207">
        <v>7374.3</v>
      </c>
      <c r="J830" s="207">
        <v>5734</v>
      </c>
      <c r="K830" s="207">
        <v>5734</v>
      </c>
      <c r="L830" s="176">
        <v>257</v>
      </c>
      <c r="M830" s="206" t="s">
        <v>17438</v>
      </c>
      <c r="N830" s="206" t="s">
        <v>17109</v>
      </c>
      <c r="O830" s="206" t="s">
        <v>17439</v>
      </c>
      <c r="P830" s="207">
        <v>5650813.9919999996</v>
      </c>
      <c r="Q830" s="210"/>
      <c r="R830" s="207">
        <v>2806575.7</v>
      </c>
      <c r="S830" s="207">
        <v>0</v>
      </c>
      <c r="T830" s="207">
        <f>P830-R830-S830</f>
        <v>2844238.2919999994</v>
      </c>
      <c r="U830" s="194">
        <f t="shared" si="490"/>
        <v>766.28479882836325</v>
      </c>
      <c r="V830" s="210">
        <v>880.54</v>
      </c>
    </row>
    <row r="831" spans="1:16198" s="73" customFormat="1" ht="35.25" x14ac:dyDescent="0.5">
      <c r="A831" s="31"/>
      <c r="B831" s="201" t="s">
        <v>71</v>
      </c>
      <c r="C831" s="216"/>
      <c r="D831" s="193" t="s">
        <v>17029</v>
      </c>
      <c r="E831" s="193" t="s">
        <v>17029</v>
      </c>
      <c r="F831" s="193" t="s">
        <v>17029</v>
      </c>
      <c r="G831" s="193" t="s">
        <v>17029</v>
      </c>
      <c r="H831" s="193" t="s">
        <v>17029</v>
      </c>
      <c r="I831" s="198">
        <f>I832</f>
        <v>9170</v>
      </c>
      <c r="J831" s="198">
        <f t="shared" ref="J831:L831" si="493">J832</f>
        <v>8062</v>
      </c>
      <c r="K831" s="198">
        <f t="shared" si="493"/>
        <v>8062</v>
      </c>
      <c r="L831" s="176">
        <f t="shared" si="493"/>
        <v>368</v>
      </c>
      <c r="M831" s="193" t="s">
        <v>17029</v>
      </c>
      <c r="N831" s="193" t="s">
        <v>17029</v>
      </c>
      <c r="O831" s="196" t="s">
        <v>17029</v>
      </c>
      <c r="P831" s="199">
        <f>P832</f>
        <v>2825382.83</v>
      </c>
      <c r="Q831" s="199">
        <f t="shared" ref="Q831:T831" si="494">Q832</f>
        <v>0</v>
      </c>
      <c r="R831" s="198">
        <f t="shared" si="494"/>
        <v>1403287.85</v>
      </c>
      <c r="S831" s="198">
        <f t="shared" si="494"/>
        <v>0</v>
      </c>
      <c r="T831" s="198">
        <f t="shared" si="494"/>
        <v>1422094.98</v>
      </c>
      <c r="U831" s="194">
        <f t="shared" si="490"/>
        <v>308.1115408942203</v>
      </c>
      <c r="V831" s="210">
        <f>V832</f>
        <v>354.06</v>
      </c>
      <c r="W831" s="72"/>
      <c r="X831" s="72"/>
      <c r="Y831" s="72"/>
      <c r="Z831" s="72"/>
      <c r="AA831" s="72"/>
      <c r="AB831" s="72"/>
      <c r="AC831" s="72"/>
      <c r="AD831" s="72"/>
      <c r="AE831" s="72"/>
      <c r="AF831" s="72"/>
      <c r="AG831" s="72"/>
      <c r="AH831" s="72"/>
      <c r="AI831" s="72"/>
      <c r="AJ831" s="72"/>
      <c r="AK831" s="72"/>
      <c r="AL831" s="72"/>
      <c r="AM831" s="72"/>
      <c r="AN831" s="72"/>
      <c r="AO831" s="72"/>
      <c r="AP831" s="72"/>
      <c r="AQ831" s="72"/>
      <c r="AR831" s="72"/>
      <c r="AS831" s="72"/>
      <c r="AT831" s="72"/>
      <c r="AU831" s="72"/>
      <c r="AV831" s="72"/>
      <c r="AW831" s="72"/>
      <c r="AX831" s="72"/>
      <c r="AY831" s="72"/>
      <c r="AZ831" s="72"/>
      <c r="BA831" s="72"/>
      <c r="BB831" s="72"/>
      <c r="BC831" s="72"/>
      <c r="BD831" s="72"/>
      <c r="BE831" s="72"/>
      <c r="BF831" s="72"/>
      <c r="BG831" s="72"/>
      <c r="BH831" s="72"/>
      <c r="BI831" s="72"/>
      <c r="BJ831" s="72"/>
      <c r="BK831" s="72"/>
      <c r="BL831" s="72"/>
      <c r="BM831" s="72"/>
      <c r="BN831" s="72"/>
      <c r="BO831" s="72"/>
      <c r="BP831" s="72"/>
      <c r="BQ831" s="72"/>
      <c r="BR831" s="72"/>
      <c r="BS831" s="72"/>
      <c r="BT831" s="72"/>
      <c r="BU831" s="72"/>
      <c r="BV831" s="72"/>
      <c r="BW831" s="72"/>
      <c r="BX831" s="72"/>
      <c r="BY831" s="72"/>
      <c r="BZ831" s="72"/>
      <c r="CA831" s="72"/>
      <c r="CB831" s="72"/>
      <c r="CC831" s="72"/>
      <c r="CD831" s="72"/>
      <c r="CE831" s="72"/>
      <c r="CF831" s="72"/>
      <c r="CG831" s="72"/>
      <c r="CH831" s="72"/>
      <c r="CI831" s="72"/>
      <c r="CJ831" s="72"/>
      <c r="CK831" s="72"/>
      <c r="CL831" s="72"/>
      <c r="CM831" s="72"/>
      <c r="CN831" s="72"/>
      <c r="CO831" s="72"/>
      <c r="CP831" s="72"/>
      <c r="CQ831" s="72"/>
      <c r="CR831" s="72"/>
      <c r="CS831" s="72"/>
      <c r="CT831" s="72"/>
      <c r="CU831" s="72"/>
      <c r="CV831" s="72"/>
      <c r="CW831" s="72"/>
      <c r="CX831" s="72"/>
      <c r="CY831" s="72"/>
      <c r="CZ831" s="72"/>
      <c r="DA831" s="72"/>
      <c r="DB831" s="72"/>
      <c r="DC831" s="72"/>
      <c r="DD831" s="72"/>
      <c r="DE831" s="72"/>
      <c r="DF831" s="72"/>
      <c r="DG831" s="72"/>
      <c r="DH831" s="72"/>
      <c r="DI831" s="72"/>
      <c r="DJ831" s="72"/>
      <c r="DK831" s="72"/>
      <c r="DL831" s="72"/>
      <c r="DM831" s="72"/>
      <c r="DN831" s="72"/>
      <c r="DO831" s="72"/>
      <c r="DP831" s="72"/>
      <c r="DQ831" s="72"/>
      <c r="DR831" s="72"/>
      <c r="DS831" s="72"/>
      <c r="DT831" s="72"/>
      <c r="DU831" s="72"/>
      <c r="DV831" s="72"/>
      <c r="DW831" s="72"/>
      <c r="DX831" s="72"/>
      <c r="DY831" s="72"/>
      <c r="DZ831" s="72"/>
      <c r="EA831" s="72"/>
      <c r="EB831" s="72"/>
      <c r="EC831" s="72"/>
      <c r="ED831" s="72"/>
      <c r="EE831" s="72"/>
      <c r="EF831" s="72"/>
      <c r="EG831" s="72"/>
      <c r="EH831" s="72"/>
      <c r="EI831" s="72"/>
      <c r="EJ831" s="72"/>
      <c r="EK831" s="72"/>
      <c r="EL831" s="72"/>
      <c r="EM831" s="72"/>
      <c r="EN831" s="72"/>
      <c r="EO831" s="72"/>
      <c r="EP831" s="72"/>
      <c r="EQ831" s="72"/>
      <c r="ER831" s="72"/>
      <c r="ES831" s="72"/>
      <c r="ET831" s="72"/>
      <c r="EU831" s="72"/>
      <c r="EV831" s="72"/>
      <c r="EW831" s="72"/>
      <c r="EX831" s="72"/>
      <c r="EY831" s="72"/>
      <c r="EZ831" s="72"/>
      <c r="FA831" s="72"/>
      <c r="FB831" s="72"/>
      <c r="FC831" s="72"/>
      <c r="FD831" s="72"/>
      <c r="FE831" s="72"/>
      <c r="FF831" s="72"/>
      <c r="FG831" s="72"/>
      <c r="FH831" s="72"/>
      <c r="FI831" s="72"/>
      <c r="FJ831" s="72"/>
      <c r="FK831" s="72"/>
      <c r="FL831" s="72"/>
      <c r="FM831" s="72"/>
      <c r="FN831" s="72"/>
      <c r="FO831" s="72"/>
      <c r="FP831" s="72"/>
      <c r="FQ831" s="72"/>
      <c r="FR831" s="72"/>
      <c r="FS831" s="72"/>
      <c r="FT831" s="72"/>
      <c r="FU831" s="72"/>
      <c r="FV831" s="72"/>
      <c r="FW831" s="72"/>
      <c r="FX831" s="72"/>
      <c r="FY831" s="72"/>
      <c r="FZ831" s="72"/>
      <c r="GA831" s="72"/>
      <c r="GB831" s="72"/>
      <c r="GC831" s="72"/>
      <c r="GD831" s="72"/>
      <c r="GE831" s="72"/>
      <c r="GF831" s="72"/>
      <c r="GG831" s="72"/>
      <c r="GH831" s="72"/>
      <c r="GI831" s="72"/>
      <c r="GJ831" s="72"/>
      <c r="GK831" s="72"/>
      <c r="GL831" s="72"/>
      <c r="GM831" s="72"/>
      <c r="GN831" s="72"/>
      <c r="GO831" s="72"/>
      <c r="GP831" s="72"/>
      <c r="GQ831" s="72"/>
      <c r="GR831" s="72"/>
      <c r="GS831" s="72"/>
      <c r="GT831" s="72"/>
      <c r="GU831" s="72"/>
      <c r="GV831" s="72"/>
      <c r="GW831" s="72"/>
      <c r="GX831" s="72"/>
      <c r="GY831" s="72"/>
      <c r="GZ831" s="72"/>
      <c r="HA831" s="72"/>
      <c r="HB831" s="72"/>
      <c r="HC831" s="72"/>
      <c r="HD831" s="72"/>
      <c r="HE831" s="72"/>
      <c r="HF831" s="72"/>
      <c r="HG831" s="72"/>
      <c r="HH831" s="72"/>
      <c r="HI831" s="72"/>
      <c r="HJ831" s="72"/>
      <c r="HK831" s="72"/>
      <c r="HL831" s="72"/>
      <c r="HM831" s="72"/>
      <c r="HN831" s="72"/>
      <c r="HO831" s="72"/>
      <c r="HP831" s="72"/>
      <c r="HQ831" s="72"/>
      <c r="HR831" s="72"/>
      <c r="HS831" s="72"/>
      <c r="HT831" s="72"/>
      <c r="HU831" s="72"/>
      <c r="HV831" s="72"/>
      <c r="HW831" s="72"/>
      <c r="HX831" s="72"/>
      <c r="HY831" s="72"/>
      <c r="HZ831" s="72"/>
      <c r="IA831" s="72"/>
      <c r="IB831" s="72"/>
      <c r="IC831" s="72"/>
      <c r="ID831" s="72"/>
      <c r="IE831" s="72"/>
      <c r="IF831" s="72"/>
      <c r="IG831" s="72"/>
      <c r="IH831" s="72"/>
      <c r="II831" s="72"/>
      <c r="IJ831" s="72"/>
      <c r="IK831" s="72"/>
      <c r="IL831" s="72"/>
      <c r="IM831" s="72"/>
      <c r="IN831" s="72"/>
      <c r="IO831" s="72"/>
      <c r="IP831" s="72"/>
      <c r="IQ831" s="72"/>
      <c r="IR831" s="72"/>
      <c r="IS831" s="72"/>
      <c r="IT831" s="72"/>
      <c r="IU831" s="72"/>
      <c r="IV831" s="72"/>
      <c r="IW831" s="72"/>
      <c r="IX831" s="72"/>
      <c r="IY831" s="72"/>
      <c r="IZ831" s="72"/>
      <c r="JA831" s="72"/>
      <c r="JB831" s="72"/>
      <c r="JC831" s="72"/>
      <c r="JD831" s="72"/>
      <c r="JE831" s="72"/>
      <c r="JF831" s="72"/>
      <c r="JG831" s="72"/>
      <c r="JH831" s="72"/>
      <c r="JI831" s="72"/>
      <c r="JJ831" s="72"/>
      <c r="JK831" s="72"/>
      <c r="JL831" s="72"/>
      <c r="JM831" s="72"/>
      <c r="JN831" s="72"/>
      <c r="JO831" s="72"/>
      <c r="JP831" s="72"/>
      <c r="JQ831" s="72"/>
      <c r="JR831" s="72"/>
      <c r="JS831" s="72"/>
      <c r="JT831" s="72"/>
      <c r="JU831" s="72"/>
      <c r="JV831" s="72"/>
      <c r="JW831" s="72"/>
      <c r="JX831" s="72"/>
      <c r="JY831" s="72"/>
      <c r="JZ831" s="72"/>
      <c r="KA831" s="72"/>
      <c r="KB831" s="72"/>
      <c r="KC831" s="72"/>
      <c r="KD831" s="72"/>
      <c r="KE831" s="72"/>
      <c r="KF831" s="72"/>
      <c r="KG831" s="72"/>
      <c r="KH831" s="72"/>
      <c r="KI831" s="72"/>
      <c r="KJ831" s="72"/>
      <c r="KK831" s="72"/>
      <c r="KL831" s="72"/>
      <c r="KM831" s="72"/>
      <c r="KN831" s="72"/>
      <c r="KO831" s="72"/>
      <c r="KP831" s="72"/>
      <c r="KQ831" s="72"/>
      <c r="KR831" s="72"/>
      <c r="KS831" s="72"/>
      <c r="KT831" s="72"/>
      <c r="KU831" s="72"/>
      <c r="KV831" s="72"/>
      <c r="KW831" s="72"/>
      <c r="KX831" s="72"/>
      <c r="KY831" s="72"/>
      <c r="KZ831" s="72"/>
      <c r="LA831" s="72"/>
      <c r="LB831" s="72"/>
      <c r="LC831" s="72"/>
      <c r="LD831" s="72"/>
      <c r="LE831" s="72"/>
      <c r="LF831" s="72"/>
      <c r="LG831" s="72"/>
      <c r="LH831" s="72"/>
      <c r="LI831" s="72"/>
      <c r="LJ831" s="72"/>
      <c r="LK831" s="72"/>
      <c r="LL831" s="72"/>
      <c r="LM831" s="72"/>
      <c r="LN831" s="72"/>
      <c r="LO831" s="72"/>
      <c r="LP831" s="72"/>
      <c r="LQ831" s="72"/>
      <c r="LR831" s="72"/>
      <c r="LS831" s="72"/>
      <c r="LT831" s="72"/>
      <c r="LU831" s="72"/>
      <c r="LV831" s="72"/>
      <c r="LW831" s="72"/>
      <c r="LX831" s="72"/>
      <c r="LY831" s="72"/>
      <c r="LZ831" s="72"/>
      <c r="MA831" s="72"/>
      <c r="MB831" s="72"/>
      <c r="MC831" s="72"/>
      <c r="MD831" s="72"/>
      <c r="ME831" s="72"/>
      <c r="MF831" s="72"/>
      <c r="MG831" s="72"/>
      <c r="MH831" s="72"/>
      <c r="MI831" s="72"/>
      <c r="MJ831" s="72"/>
      <c r="MK831" s="72"/>
      <c r="ML831" s="72"/>
      <c r="MM831" s="72"/>
      <c r="MN831" s="72"/>
      <c r="MO831" s="72"/>
      <c r="MP831" s="72"/>
      <c r="MQ831" s="72"/>
      <c r="MR831" s="72"/>
      <c r="MS831" s="72"/>
      <c r="MT831" s="72"/>
      <c r="MU831" s="72"/>
      <c r="MV831" s="72"/>
      <c r="MW831" s="72"/>
      <c r="MX831" s="72"/>
      <c r="MY831" s="72"/>
      <c r="MZ831" s="72"/>
      <c r="NA831" s="72"/>
      <c r="NB831" s="72"/>
      <c r="NC831" s="72"/>
      <c r="ND831" s="72"/>
      <c r="NE831" s="72"/>
      <c r="NF831" s="72"/>
      <c r="NG831" s="72"/>
      <c r="NH831" s="72"/>
      <c r="NI831" s="72"/>
      <c r="NJ831" s="72"/>
      <c r="NK831" s="72"/>
      <c r="NL831" s="72"/>
      <c r="NM831" s="72"/>
      <c r="NN831" s="72"/>
      <c r="NO831" s="72"/>
      <c r="NP831" s="72"/>
      <c r="NQ831" s="72"/>
      <c r="NR831" s="72"/>
      <c r="NS831" s="72"/>
      <c r="NT831" s="72"/>
      <c r="NU831" s="72"/>
      <c r="NV831" s="72"/>
      <c r="NW831" s="72"/>
      <c r="NX831" s="72"/>
      <c r="NY831" s="72"/>
      <c r="NZ831" s="72"/>
      <c r="OA831" s="72"/>
      <c r="OB831" s="72"/>
      <c r="OC831" s="72"/>
      <c r="OD831" s="72"/>
      <c r="OE831" s="72"/>
      <c r="OF831" s="72"/>
      <c r="OG831" s="72"/>
      <c r="OH831" s="72"/>
      <c r="OI831" s="72"/>
      <c r="OJ831" s="72"/>
      <c r="OK831" s="72"/>
      <c r="OL831" s="72"/>
      <c r="OM831" s="72"/>
      <c r="ON831" s="72"/>
      <c r="OO831" s="72"/>
      <c r="OP831" s="72"/>
      <c r="OQ831" s="72"/>
      <c r="OR831" s="72"/>
      <c r="OS831" s="72"/>
      <c r="OT831" s="72"/>
      <c r="OU831" s="72"/>
      <c r="OV831" s="72"/>
      <c r="OW831" s="72"/>
      <c r="OX831" s="72"/>
      <c r="OY831" s="72"/>
      <c r="OZ831" s="72"/>
      <c r="PA831" s="72"/>
      <c r="PB831" s="72"/>
      <c r="PC831" s="72"/>
      <c r="PD831" s="72"/>
      <c r="PE831" s="72"/>
      <c r="PF831" s="72"/>
      <c r="PG831" s="72"/>
      <c r="PH831" s="72"/>
      <c r="PI831" s="72"/>
      <c r="PJ831" s="72"/>
      <c r="PK831" s="72"/>
      <c r="PL831" s="72"/>
      <c r="PM831" s="72"/>
      <c r="PN831" s="72"/>
      <c r="PO831" s="72"/>
      <c r="PP831" s="72"/>
      <c r="PQ831" s="72"/>
      <c r="PR831" s="72"/>
      <c r="PS831" s="72"/>
      <c r="PT831" s="72"/>
      <c r="PU831" s="72"/>
      <c r="PV831" s="72"/>
      <c r="PW831" s="72"/>
      <c r="PX831" s="72"/>
      <c r="PY831" s="72"/>
      <c r="PZ831" s="72"/>
      <c r="QA831" s="72"/>
      <c r="QB831" s="72"/>
      <c r="QC831" s="72"/>
      <c r="QD831" s="72"/>
      <c r="QE831" s="72"/>
      <c r="QF831" s="72"/>
      <c r="QG831" s="72"/>
      <c r="QH831" s="72"/>
      <c r="QI831" s="72"/>
      <c r="QJ831" s="72"/>
      <c r="QK831" s="72"/>
      <c r="QL831" s="72"/>
      <c r="QM831" s="72"/>
      <c r="QN831" s="72"/>
      <c r="QO831" s="72"/>
      <c r="QP831" s="72"/>
      <c r="QQ831" s="72"/>
      <c r="QR831" s="72"/>
      <c r="QS831" s="72"/>
      <c r="QT831" s="72"/>
      <c r="QU831" s="72"/>
      <c r="QV831" s="72"/>
      <c r="QW831" s="72"/>
      <c r="QX831" s="72"/>
      <c r="QY831" s="72"/>
      <c r="QZ831" s="72"/>
      <c r="RA831" s="72"/>
      <c r="RB831" s="72"/>
      <c r="RC831" s="72"/>
      <c r="RD831" s="72"/>
      <c r="RE831" s="72"/>
      <c r="RF831" s="72"/>
      <c r="RG831" s="72"/>
      <c r="RH831" s="72"/>
      <c r="RI831" s="72"/>
      <c r="RJ831" s="72"/>
      <c r="RK831" s="72"/>
      <c r="RL831" s="72"/>
      <c r="RM831" s="72"/>
      <c r="RN831" s="72"/>
      <c r="RO831" s="72"/>
      <c r="RP831" s="72"/>
      <c r="RQ831" s="72"/>
      <c r="RR831" s="72"/>
      <c r="RS831" s="72"/>
      <c r="RT831" s="72"/>
      <c r="RU831" s="72"/>
      <c r="RV831" s="72"/>
      <c r="RW831" s="72"/>
      <c r="RX831" s="72"/>
      <c r="RY831" s="72"/>
      <c r="RZ831" s="72"/>
      <c r="SA831" s="72"/>
      <c r="SB831" s="72"/>
      <c r="SC831" s="72"/>
      <c r="SD831" s="72"/>
      <c r="SE831" s="72"/>
      <c r="SF831" s="72"/>
      <c r="SG831" s="72"/>
      <c r="SH831" s="72"/>
      <c r="SI831" s="72"/>
      <c r="SJ831" s="72"/>
      <c r="SK831" s="72"/>
      <c r="SL831" s="72"/>
      <c r="SM831" s="72"/>
      <c r="SN831" s="72"/>
      <c r="SO831" s="72"/>
      <c r="SP831" s="72"/>
      <c r="SQ831" s="72"/>
      <c r="SR831" s="72"/>
      <c r="SS831" s="72"/>
      <c r="ST831" s="72"/>
      <c r="SU831" s="72"/>
      <c r="SV831" s="72"/>
      <c r="SW831" s="72"/>
      <c r="SX831" s="72"/>
      <c r="SY831" s="72"/>
      <c r="SZ831" s="72"/>
      <c r="TA831" s="72"/>
      <c r="TB831" s="72"/>
      <c r="TC831" s="72"/>
      <c r="TD831" s="72"/>
      <c r="TE831" s="72"/>
      <c r="TF831" s="72"/>
      <c r="TG831" s="72"/>
      <c r="TH831" s="72"/>
      <c r="TI831" s="72"/>
      <c r="TJ831" s="72"/>
      <c r="TK831" s="72"/>
      <c r="TL831" s="72"/>
      <c r="TM831" s="72"/>
      <c r="TN831" s="72"/>
      <c r="TO831" s="72"/>
      <c r="TP831" s="72"/>
      <c r="TQ831" s="72"/>
      <c r="TR831" s="72"/>
      <c r="TS831" s="72"/>
      <c r="TT831" s="72"/>
      <c r="TU831" s="72"/>
      <c r="TV831" s="72"/>
      <c r="TW831" s="72"/>
      <c r="TX831" s="72"/>
      <c r="TY831" s="72"/>
      <c r="TZ831" s="72"/>
      <c r="UA831" s="72"/>
      <c r="UB831" s="72"/>
      <c r="UC831" s="72"/>
      <c r="UD831" s="72"/>
      <c r="UE831" s="72"/>
      <c r="UF831" s="72"/>
      <c r="UG831" s="72"/>
      <c r="UH831" s="72"/>
      <c r="UI831" s="72"/>
      <c r="UJ831" s="72"/>
      <c r="UK831" s="72"/>
      <c r="UL831" s="72"/>
      <c r="UM831" s="72"/>
      <c r="UN831" s="72"/>
      <c r="UO831" s="72"/>
      <c r="UP831" s="72"/>
      <c r="UQ831" s="72"/>
      <c r="UR831" s="72"/>
      <c r="US831" s="72"/>
      <c r="UT831" s="72"/>
      <c r="UU831" s="72"/>
      <c r="UV831" s="72"/>
      <c r="UW831" s="72"/>
      <c r="UX831" s="72"/>
      <c r="UY831" s="72"/>
      <c r="UZ831" s="72"/>
      <c r="VA831" s="72"/>
      <c r="VB831" s="72"/>
      <c r="VC831" s="72"/>
      <c r="VD831" s="72"/>
      <c r="VE831" s="72"/>
      <c r="VF831" s="72"/>
      <c r="VG831" s="72"/>
      <c r="VH831" s="72"/>
      <c r="VI831" s="72"/>
      <c r="VJ831" s="72"/>
      <c r="VK831" s="72"/>
      <c r="VL831" s="72"/>
      <c r="VM831" s="72"/>
      <c r="VN831" s="72"/>
      <c r="VO831" s="72"/>
      <c r="VP831" s="72"/>
      <c r="VQ831" s="72"/>
      <c r="VR831" s="72"/>
      <c r="VS831" s="72"/>
      <c r="VT831" s="72"/>
      <c r="VU831" s="72"/>
      <c r="VV831" s="72"/>
      <c r="VW831" s="72"/>
      <c r="VX831" s="72"/>
      <c r="VY831" s="72"/>
      <c r="VZ831" s="72"/>
      <c r="WA831" s="72"/>
      <c r="WB831" s="72"/>
      <c r="WC831" s="72"/>
      <c r="WD831" s="72"/>
      <c r="WE831" s="72"/>
      <c r="WF831" s="72"/>
      <c r="WG831" s="72"/>
      <c r="WH831" s="72"/>
      <c r="WI831" s="72"/>
      <c r="WJ831" s="72"/>
      <c r="WK831" s="72"/>
      <c r="WL831" s="72"/>
      <c r="WM831" s="72"/>
      <c r="WN831" s="72"/>
      <c r="WO831" s="72"/>
      <c r="WP831" s="72"/>
      <c r="WQ831" s="72"/>
      <c r="WR831" s="72"/>
      <c r="WS831" s="72"/>
      <c r="WT831" s="72"/>
      <c r="WU831" s="72"/>
      <c r="WV831" s="72"/>
      <c r="WW831" s="72"/>
      <c r="WX831" s="72"/>
      <c r="WY831" s="72"/>
      <c r="WZ831" s="72"/>
      <c r="XA831" s="72"/>
      <c r="XB831" s="72"/>
      <c r="XC831" s="72"/>
      <c r="XD831" s="72"/>
      <c r="XE831" s="72"/>
      <c r="XF831" s="72"/>
      <c r="XG831" s="72"/>
      <c r="XH831" s="72"/>
      <c r="XI831" s="72"/>
      <c r="XJ831" s="72"/>
      <c r="XK831" s="72"/>
      <c r="XL831" s="72"/>
      <c r="XM831" s="72"/>
      <c r="XN831" s="72"/>
      <c r="XO831" s="72"/>
      <c r="XP831" s="72"/>
      <c r="XQ831" s="72"/>
      <c r="XR831" s="72"/>
      <c r="XS831" s="72"/>
      <c r="XT831" s="72"/>
      <c r="XU831" s="72"/>
      <c r="XV831" s="72"/>
      <c r="XW831" s="72"/>
      <c r="XX831" s="72"/>
      <c r="XY831" s="72"/>
      <c r="XZ831" s="72"/>
      <c r="YA831" s="72"/>
      <c r="YB831" s="72"/>
      <c r="YC831" s="72"/>
      <c r="YD831" s="72"/>
      <c r="YE831" s="72"/>
      <c r="YF831" s="72"/>
      <c r="YG831" s="72"/>
      <c r="YH831" s="72"/>
      <c r="YI831" s="72"/>
      <c r="YJ831" s="72"/>
      <c r="YK831" s="72"/>
      <c r="YL831" s="72"/>
      <c r="YM831" s="72"/>
      <c r="YN831" s="72"/>
      <c r="YO831" s="72"/>
      <c r="YP831" s="72"/>
      <c r="YQ831" s="72"/>
      <c r="YR831" s="72"/>
      <c r="YS831" s="72"/>
      <c r="YT831" s="72"/>
      <c r="YU831" s="72"/>
      <c r="YV831" s="72"/>
      <c r="YW831" s="72"/>
      <c r="YX831" s="72"/>
      <c r="YY831" s="72"/>
      <c r="YZ831" s="72"/>
      <c r="ZA831" s="72"/>
      <c r="ZB831" s="72"/>
      <c r="ZC831" s="72"/>
      <c r="ZD831" s="72"/>
      <c r="ZE831" s="72"/>
      <c r="ZF831" s="72"/>
      <c r="ZG831" s="72"/>
      <c r="ZH831" s="72"/>
      <c r="ZI831" s="72"/>
      <c r="ZJ831" s="72"/>
      <c r="ZK831" s="72"/>
      <c r="ZL831" s="72"/>
      <c r="ZM831" s="72"/>
      <c r="ZN831" s="72"/>
      <c r="ZO831" s="72"/>
      <c r="ZP831" s="72"/>
      <c r="ZQ831" s="72"/>
      <c r="ZR831" s="72"/>
      <c r="ZS831" s="72"/>
      <c r="ZT831" s="72"/>
      <c r="ZU831" s="72"/>
      <c r="ZV831" s="72"/>
      <c r="ZW831" s="72"/>
      <c r="ZX831" s="72"/>
      <c r="ZY831" s="72"/>
      <c r="ZZ831" s="72"/>
      <c r="AAA831" s="72"/>
      <c r="AAB831" s="72"/>
      <c r="AAC831" s="72"/>
      <c r="AAD831" s="72"/>
      <c r="AAE831" s="72"/>
      <c r="AAF831" s="72"/>
      <c r="AAG831" s="72"/>
      <c r="AAH831" s="72"/>
      <c r="AAI831" s="72"/>
      <c r="AAJ831" s="72"/>
      <c r="AAK831" s="72"/>
      <c r="AAL831" s="72"/>
      <c r="AAM831" s="72"/>
      <c r="AAN831" s="72"/>
      <c r="AAO831" s="72"/>
      <c r="AAP831" s="72"/>
      <c r="AAQ831" s="72"/>
      <c r="AAR831" s="72"/>
      <c r="AAS831" s="72"/>
      <c r="AAT831" s="72"/>
      <c r="AAU831" s="72"/>
      <c r="AAV831" s="72"/>
      <c r="AAW831" s="72"/>
      <c r="AAX831" s="72"/>
      <c r="AAY831" s="72"/>
      <c r="AAZ831" s="72"/>
      <c r="ABA831" s="72"/>
      <c r="ABB831" s="72"/>
      <c r="ABC831" s="72"/>
      <c r="ABD831" s="72"/>
      <c r="ABE831" s="72"/>
      <c r="ABF831" s="72"/>
      <c r="ABG831" s="72"/>
      <c r="ABH831" s="72"/>
      <c r="ABI831" s="72"/>
      <c r="ABJ831" s="72"/>
      <c r="ABK831" s="72"/>
      <c r="ABL831" s="72"/>
      <c r="ABM831" s="72"/>
      <c r="ABN831" s="72"/>
      <c r="ABO831" s="72"/>
      <c r="ABP831" s="72"/>
      <c r="ABQ831" s="72"/>
      <c r="ABR831" s="72"/>
      <c r="ABS831" s="72"/>
      <c r="ABT831" s="72"/>
      <c r="ABU831" s="72"/>
      <c r="ABV831" s="72"/>
      <c r="ABW831" s="72"/>
      <c r="ABX831" s="72"/>
      <c r="ABY831" s="72"/>
      <c r="ABZ831" s="72"/>
      <c r="ACA831" s="72"/>
      <c r="ACB831" s="72"/>
      <c r="ACC831" s="72"/>
      <c r="ACD831" s="72"/>
      <c r="ACE831" s="72"/>
      <c r="ACF831" s="72"/>
      <c r="ACG831" s="72"/>
      <c r="ACH831" s="72"/>
      <c r="ACI831" s="72"/>
      <c r="ACJ831" s="72"/>
      <c r="ACK831" s="72"/>
      <c r="ACL831" s="72"/>
      <c r="ACM831" s="72"/>
      <c r="ACN831" s="72"/>
      <c r="ACO831" s="72"/>
      <c r="ACP831" s="72"/>
      <c r="ACQ831" s="72"/>
      <c r="ACR831" s="72"/>
      <c r="ACS831" s="72"/>
      <c r="ACT831" s="72"/>
      <c r="ACU831" s="72"/>
      <c r="ACV831" s="72"/>
      <c r="ACW831" s="72"/>
      <c r="ACX831" s="72"/>
      <c r="ACY831" s="72"/>
      <c r="ACZ831" s="72"/>
      <c r="ADA831" s="72"/>
      <c r="ADB831" s="72"/>
      <c r="ADC831" s="72"/>
      <c r="ADD831" s="72"/>
      <c r="ADE831" s="72"/>
      <c r="ADF831" s="72"/>
      <c r="ADG831" s="72"/>
      <c r="ADH831" s="72"/>
      <c r="ADI831" s="72"/>
      <c r="ADJ831" s="72"/>
      <c r="ADK831" s="72"/>
      <c r="ADL831" s="72"/>
      <c r="ADM831" s="72"/>
      <c r="ADN831" s="72"/>
      <c r="ADO831" s="72"/>
      <c r="ADP831" s="72"/>
      <c r="ADQ831" s="72"/>
      <c r="ADR831" s="72"/>
      <c r="ADS831" s="72"/>
      <c r="ADT831" s="72"/>
      <c r="ADU831" s="72"/>
      <c r="ADV831" s="72"/>
      <c r="ADW831" s="72"/>
      <c r="ADX831" s="72"/>
      <c r="ADY831" s="72"/>
      <c r="ADZ831" s="72"/>
      <c r="AEA831" s="72"/>
      <c r="AEB831" s="72"/>
      <c r="AEC831" s="72"/>
      <c r="AED831" s="72"/>
      <c r="AEE831" s="72"/>
      <c r="AEF831" s="72"/>
      <c r="AEG831" s="72"/>
      <c r="AEH831" s="72"/>
      <c r="AEI831" s="72"/>
      <c r="AEJ831" s="72"/>
      <c r="AEK831" s="72"/>
      <c r="AEL831" s="72"/>
      <c r="AEM831" s="72"/>
      <c r="AEN831" s="72"/>
      <c r="AEO831" s="72"/>
      <c r="AEP831" s="72"/>
      <c r="AEQ831" s="72"/>
      <c r="AER831" s="72"/>
      <c r="AES831" s="72"/>
      <c r="AET831" s="72"/>
      <c r="AEU831" s="72"/>
      <c r="AEV831" s="72"/>
      <c r="AEW831" s="72"/>
      <c r="AEX831" s="72"/>
      <c r="AEY831" s="72"/>
      <c r="AEZ831" s="72"/>
      <c r="AFA831" s="72"/>
      <c r="AFB831" s="72"/>
      <c r="AFC831" s="72"/>
      <c r="AFD831" s="72"/>
      <c r="AFE831" s="72"/>
      <c r="AFF831" s="72"/>
      <c r="AFG831" s="72"/>
      <c r="AFH831" s="72"/>
      <c r="AFI831" s="72"/>
      <c r="AFJ831" s="72"/>
      <c r="AFK831" s="72"/>
      <c r="AFL831" s="72"/>
      <c r="AFM831" s="72"/>
      <c r="AFN831" s="72"/>
      <c r="AFO831" s="72"/>
      <c r="AFP831" s="72"/>
      <c r="AFQ831" s="72"/>
      <c r="AFR831" s="72"/>
      <c r="AFS831" s="72"/>
      <c r="AFT831" s="72"/>
      <c r="AFU831" s="72"/>
      <c r="AFV831" s="72"/>
      <c r="AFW831" s="72"/>
      <c r="AFX831" s="72"/>
      <c r="AFY831" s="72"/>
      <c r="AFZ831" s="72"/>
      <c r="AGA831" s="72"/>
      <c r="AGB831" s="72"/>
      <c r="AGC831" s="72"/>
      <c r="AGD831" s="72"/>
      <c r="AGE831" s="72"/>
      <c r="AGF831" s="72"/>
      <c r="AGG831" s="72"/>
      <c r="AGH831" s="72"/>
      <c r="AGI831" s="72"/>
      <c r="AGJ831" s="72"/>
      <c r="AGK831" s="72"/>
      <c r="AGL831" s="72"/>
      <c r="AGM831" s="72"/>
      <c r="AGN831" s="72"/>
      <c r="AGO831" s="72"/>
      <c r="AGP831" s="72"/>
      <c r="AGQ831" s="72"/>
      <c r="AGR831" s="72"/>
      <c r="AGS831" s="72"/>
      <c r="AGT831" s="72"/>
      <c r="AGU831" s="72"/>
      <c r="AGV831" s="72"/>
      <c r="AGW831" s="72"/>
      <c r="AGX831" s="72"/>
      <c r="AGY831" s="72"/>
      <c r="AGZ831" s="72"/>
      <c r="AHA831" s="72"/>
      <c r="AHB831" s="72"/>
      <c r="AHC831" s="72"/>
      <c r="AHD831" s="72"/>
      <c r="AHE831" s="72"/>
      <c r="AHF831" s="72"/>
      <c r="AHG831" s="72"/>
      <c r="AHH831" s="72"/>
      <c r="AHI831" s="72"/>
      <c r="AHJ831" s="72"/>
      <c r="AHK831" s="72"/>
      <c r="AHL831" s="72"/>
      <c r="AHM831" s="72"/>
      <c r="AHN831" s="72"/>
      <c r="AHO831" s="72"/>
      <c r="AHP831" s="72"/>
      <c r="AHQ831" s="72"/>
      <c r="AHR831" s="72"/>
      <c r="AHS831" s="72"/>
      <c r="AHT831" s="72"/>
      <c r="AHU831" s="72"/>
      <c r="AHV831" s="72"/>
      <c r="AHW831" s="72"/>
      <c r="AHX831" s="72"/>
      <c r="AHY831" s="72"/>
      <c r="AHZ831" s="72"/>
      <c r="AIA831" s="72"/>
      <c r="AIB831" s="72"/>
      <c r="AIC831" s="72"/>
      <c r="AID831" s="72"/>
      <c r="AIE831" s="72"/>
      <c r="AIF831" s="72"/>
      <c r="AIG831" s="72"/>
      <c r="AIH831" s="72"/>
      <c r="AII831" s="72"/>
      <c r="AIJ831" s="72"/>
      <c r="AIK831" s="72"/>
      <c r="AIL831" s="72"/>
      <c r="AIM831" s="72"/>
      <c r="AIN831" s="72"/>
      <c r="AIO831" s="72"/>
      <c r="AIP831" s="72"/>
      <c r="AIQ831" s="72"/>
      <c r="AIR831" s="72"/>
      <c r="AIS831" s="72"/>
      <c r="AIT831" s="72"/>
      <c r="AIU831" s="72"/>
      <c r="AIV831" s="72"/>
      <c r="AIW831" s="72"/>
      <c r="AIX831" s="72"/>
      <c r="AIY831" s="72"/>
      <c r="AIZ831" s="72"/>
      <c r="AJA831" s="72"/>
      <c r="AJB831" s="72"/>
      <c r="AJC831" s="72"/>
      <c r="AJD831" s="72"/>
      <c r="AJE831" s="72"/>
      <c r="AJF831" s="72"/>
      <c r="AJG831" s="72"/>
      <c r="AJH831" s="72"/>
      <c r="AJI831" s="72"/>
      <c r="AJJ831" s="72"/>
      <c r="AJK831" s="72"/>
      <c r="AJL831" s="72"/>
      <c r="AJM831" s="72"/>
      <c r="AJN831" s="72"/>
      <c r="AJO831" s="72"/>
      <c r="AJP831" s="72"/>
      <c r="AJQ831" s="72"/>
      <c r="AJR831" s="72"/>
      <c r="AJS831" s="72"/>
      <c r="AJT831" s="72"/>
      <c r="AJU831" s="72"/>
      <c r="AJV831" s="72"/>
      <c r="AJW831" s="72"/>
      <c r="AJX831" s="72"/>
      <c r="AJY831" s="72"/>
      <c r="AJZ831" s="72"/>
      <c r="AKA831" s="72"/>
      <c r="AKB831" s="72"/>
      <c r="AKC831" s="72"/>
      <c r="AKD831" s="72"/>
      <c r="AKE831" s="72"/>
      <c r="AKF831" s="72"/>
      <c r="AKG831" s="72"/>
      <c r="AKH831" s="72"/>
      <c r="AKI831" s="72"/>
      <c r="AKJ831" s="72"/>
      <c r="AKK831" s="72"/>
      <c r="AKL831" s="72"/>
      <c r="AKM831" s="72"/>
      <c r="AKN831" s="72"/>
      <c r="AKO831" s="72"/>
      <c r="AKP831" s="72"/>
      <c r="AKQ831" s="72"/>
      <c r="AKR831" s="72"/>
      <c r="AKS831" s="72"/>
      <c r="AKT831" s="72"/>
      <c r="AKU831" s="72"/>
      <c r="AKV831" s="72"/>
      <c r="AKW831" s="72"/>
      <c r="AKX831" s="72"/>
      <c r="AKY831" s="72"/>
      <c r="AKZ831" s="72"/>
      <c r="ALA831" s="72"/>
      <c r="ALB831" s="72"/>
      <c r="ALC831" s="72"/>
      <c r="ALD831" s="72"/>
      <c r="ALE831" s="72"/>
      <c r="ALF831" s="72"/>
      <c r="ALG831" s="72"/>
      <c r="ALH831" s="72"/>
      <c r="ALI831" s="72"/>
      <c r="ALJ831" s="72"/>
      <c r="ALK831" s="72"/>
      <c r="ALL831" s="72"/>
      <c r="ALM831" s="72"/>
      <c r="ALN831" s="72"/>
      <c r="ALO831" s="72"/>
      <c r="ALP831" s="72"/>
      <c r="ALQ831" s="72"/>
      <c r="ALR831" s="72"/>
      <c r="ALS831" s="72"/>
      <c r="ALT831" s="72"/>
      <c r="ALU831" s="72"/>
      <c r="ALV831" s="72"/>
      <c r="ALW831" s="72"/>
      <c r="ALX831" s="72"/>
      <c r="ALY831" s="72"/>
      <c r="ALZ831" s="72"/>
      <c r="AMA831" s="72"/>
      <c r="AMB831" s="72"/>
      <c r="AMC831" s="72"/>
      <c r="AMD831" s="72"/>
      <c r="AME831" s="72"/>
      <c r="AMF831" s="72"/>
      <c r="AMG831" s="72"/>
      <c r="AMH831" s="72"/>
      <c r="AMI831" s="72"/>
      <c r="AMJ831" s="72"/>
      <c r="AMK831" s="72"/>
      <c r="AML831" s="72"/>
      <c r="AMM831" s="72"/>
      <c r="AMN831" s="72"/>
      <c r="AMO831" s="72"/>
      <c r="AMP831" s="72"/>
      <c r="AMQ831" s="72"/>
      <c r="AMR831" s="72"/>
      <c r="AMS831" s="72"/>
      <c r="AMT831" s="72"/>
      <c r="AMU831" s="72"/>
      <c r="AMV831" s="72"/>
      <c r="AMW831" s="72"/>
      <c r="AMX831" s="72"/>
      <c r="AMY831" s="72"/>
      <c r="AMZ831" s="72"/>
      <c r="ANA831" s="72"/>
      <c r="ANB831" s="72"/>
      <c r="ANC831" s="72"/>
      <c r="AND831" s="72"/>
      <c r="ANE831" s="72"/>
      <c r="ANF831" s="72"/>
      <c r="ANG831" s="72"/>
      <c r="ANH831" s="72"/>
      <c r="ANI831" s="72"/>
      <c r="ANJ831" s="72"/>
      <c r="ANK831" s="72"/>
      <c r="ANL831" s="72"/>
      <c r="ANM831" s="72"/>
      <c r="ANN831" s="72"/>
      <c r="ANO831" s="72"/>
      <c r="ANP831" s="72"/>
      <c r="ANQ831" s="72"/>
      <c r="ANR831" s="72"/>
      <c r="ANS831" s="72"/>
      <c r="ANT831" s="72"/>
      <c r="ANU831" s="72"/>
      <c r="ANV831" s="72"/>
      <c r="ANW831" s="72"/>
      <c r="ANX831" s="72"/>
      <c r="ANY831" s="72"/>
      <c r="ANZ831" s="72"/>
      <c r="AOA831" s="72"/>
      <c r="AOB831" s="72"/>
      <c r="AOC831" s="72"/>
      <c r="AOD831" s="72"/>
      <c r="AOE831" s="72"/>
      <c r="AOF831" s="72"/>
      <c r="AOG831" s="72"/>
      <c r="AOH831" s="72"/>
      <c r="AOI831" s="72"/>
      <c r="AOJ831" s="72"/>
      <c r="AOK831" s="72"/>
      <c r="AOL831" s="72"/>
      <c r="AOM831" s="72"/>
      <c r="AON831" s="72"/>
      <c r="AOO831" s="72"/>
      <c r="AOP831" s="72"/>
      <c r="AOQ831" s="72"/>
      <c r="AOR831" s="72"/>
      <c r="AOS831" s="72"/>
      <c r="AOT831" s="72"/>
      <c r="AOU831" s="72"/>
      <c r="AOV831" s="72"/>
      <c r="AOW831" s="72"/>
      <c r="AOX831" s="72"/>
      <c r="AOY831" s="72"/>
      <c r="AOZ831" s="72"/>
      <c r="APA831" s="72"/>
      <c r="APB831" s="72"/>
      <c r="APC831" s="72"/>
      <c r="APD831" s="72"/>
      <c r="APE831" s="72"/>
      <c r="APF831" s="72"/>
      <c r="APG831" s="72"/>
      <c r="APH831" s="72"/>
      <c r="API831" s="72"/>
      <c r="APJ831" s="72"/>
      <c r="APK831" s="72"/>
      <c r="APL831" s="72"/>
      <c r="APM831" s="72"/>
      <c r="APN831" s="72"/>
      <c r="APO831" s="72"/>
      <c r="APP831" s="72"/>
      <c r="APQ831" s="72"/>
      <c r="APR831" s="72"/>
      <c r="APS831" s="72"/>
      <c r="APT831" s="72"/>
      <c r="APU831" s="72"/>
      <c r="APV831" s="72"/>
      <c r="APW831" s="72"/>
      <c r="APX831" s="72"/>
      <c r="APY831" s="72"/>
      <c r="APZ831" s="72"/>
      <c r="AQA831" s="72"/>
      <c r="AQB831" s="72"/>
      <c r="AQC831" s="72"/>
      <c r="AQD831" s="72"/>
      <c r="AQE831" s="72"/>
      <c r="AQF831" s="72"/>
      <c r="AQG831" s="72"/>
      <c r="AQH831" s="72"/>
      <c r="AQI831" s="72"/>
      <c r="AQJ831" s="72"/>
      <c r="AQK831" s="72"/>
      <c r="AQL831" s="72"/>
      <c r="AQM831" s="72"/>
      <c r="AQN831" s="72"/>
      <c r="AQO831" s="72"/>
      <c r="AQP831" s="72"/>
      <c r="AQQ831" s="72"/>
      <c r="AQR831" s="72"/>
      <c r="AQS831" s="72"/>
      <c r="AQT831" s="72"/>
      <c r="AQU831" s="72"/>
      <c r="AQV831" s="72"/>
      <c r="AQW831" s="72"/>
      <c r="AQX831" s="72"/>
      <c r="AQY831" s="72"/>
      <c r="AQZ831" s="72"/>
      <c r="ARA831" s="72"/>
      <c r="ARB831" s="72"/>
      <c r="ARC831" s="72"/>
      <c r="ARD831" s="72"/>
      <c r="ARE831" s="72"/>
      <c r="ARF831" s="72"/>
      <c r="ARG831" s="72"/>
      <c r="ARH831" s="72"/>
      <c r="ARI831" s="72"/>
      <c r="ARJ831" s="72"/>
      <c r="ARK831" s="72"/>
      <c r="ARL831" s="72"/>
      <c r="ARM831" s="72"/>
      <c r="ARN831" s="72"/>
      <c r="ARO831" s="72"/>
      <c r="ARP831" s="72"/>
      <c r="ARQ831" s="72"/>
      <c r="ARR831" s="72"/>
      <c r="ARS831" s="72"/>
      <c r="ART831" s="72"/>
      <c r="ARU831" s="72"/>
      <c r="ARV831" s="72"/>
      <c r="ARW831" s="72"/>
      <c r="ARX831" s="72"/>
      <c r="ARY831" s="72"/>
      <c r="ARZ831" s="72"/>
      <c r="ASA831" s="72"/>
      <c r="ASB831" s="72"/>
      <c r="ASC831" s="72"/>
      <c r="ASD831" s="72"/>
      <c r="ASE831" s="72"/>
      <c r="ASF831" s="72"/>
      <c r="ASG831" s="72"/>
      <c r="ASH831" s="72"/>
      <c r="ASI831" s="72"/>
      <c r="ASJ831" s="72"/>
      <c r="ASK831" s="72"/>
      <c r="ASL831" s="72"/>
      <c r="ASM831" s="72"/>
      <c r="ASN831" s="72"/>
      <c r="ASO831" s="72"/>
      <c r="ASP831" s="72"/>
      <c r="ASQ831" s="72"/>
      <c r="ASR831" s="72"/>
      <c r="ASS831" s="72"/>
      <c r="AST831" s="72"/>
      <c r="ASU831" s="72"/>
      <c r="ASV831" s="72"/>
      <c r="ASW831" s="72"/>
      <c r="ASX831" s="72"/>
      <c r="ASY831" s="72"/>
      <c r="ASZ831" s="72"/>
      <c r="ATA831" s="72"/>
      <c r="ATB831" s="72"/>
      <c r="ATC831" s="72"/>
      <c r="ATD831" s="72"/>
      <c r="ATE831" s="72"/>
      <c r="ATF831" s="72"/>
      <c r="ATG831" s="72"/>
      <c r="ATH831" s="72"/>
      <c r="ATI831" s="72"/>
      <c r="ATJ831" s="72"/>
      <c r="ATK831" s="72"/>
      <c r="ATL831" s="72"/>
      <c r="ATM831" s="72"/>
      <c r="ATN831" s="72"/>
      <c r="ATO831" s="72"/>
      <c r="ATP831" s="72"/>
      <c r="ATQ831" s="72"/>
      <c r="ATR831" s="72"/>
      <c r="ATS831" s="72"/>
      <c r="ATT831" s="72"/>
      <c r="ATU831" s="72"/>
      <c r="ATV831" s="72"/>
      <c r="ATW831" s="72"/>
      <c r="ATX831" s="72"/>
      <c r="ATY831" s="72"/>
      <c r="ATZ831" s="72"/>
      <c r="AUA831" s="72"/>
      <c r="AUB831" s="72"/>
      <c r="AUC831" s="72"/>
      <c r="AUD831" s="72"/>
      <c r="AUE831" s="72"/>
      <c r="AUF831" s="72"/>
      <c r="AUG831" s="72"/>
      <c r="AUH831" s="72"/>
      <c r="AUI831" s="72"/>
      <c r="AUJ831" s="72"/>
      <c r="AUK831" s="72"/>
      <c r="AUL831" s="72"/>
      <c r="AUM831" s="72"/>
      <c r="AUN831" s="72"/>
      <c r="AUO831" s="72"/>
      <c r="AUP831" s="72"/>
      <c r="AUQ831" s="72"/>
      <c r="AUR831" s="72"/>
      <c r="AUS831" s="72"/>
      <c r="AUT831" s="72"/>
      <c r="AUU831" s="72"/>
      <c r="AUV831" s="72"/>
      <c r="AUW831" s="72"/>
      <c r="AUX831" s="72"/>
      <c r="AUY831" s="72"/>
      <c r="AUZ831" s="72"/>
      <c r="AVA831" s="72"/>
      <c r="AVB831" s="72"/>
      <c r="AVC831" s="72"/>
      <c r="AVD831" s="72"/>
      <c r="AVE831" s="72"/>
      <c r="AVF831" s="72"/>
      <c r="AVG831" s="72"/>
      <c r="AVH831" s="72"/>
      <c r="AVI831" s="72"/>
      <c r="AVJ831" s="72"/>
      <c r="AVK831" s="72"/>
      <c r="AVL831" s="72"/>
      <c r="AVM831" s="72"/>
      <c r="AVN831" s="72"/>
      <c r="AVO831" s="72"/>
      <c r="AVP831" s="72"/>
      <c r="AVQ831" s="72"/>
      <c r="AVR831" s="72"/>
      <c r="AVS831" s="72"/>
      <c r="AVT831" s="72"/>
      <c r="AVU831" s="72"/>
      <c r="AVV831" s="72"/>
      <c r="AVW831" s="72"/>
      <c r="AVX831" s="72"/>
      <c r="AVY831" s="72"/>
      <c r="AVZ831" s="72"/>
      <c r="AWA831" s="72"/>
      <c r="AWB831" s="72"/>
      <c r="AWC831" s="72"/>
      <c r="AWD831" s="72"/>
      <c r="AWE831" s="72"/>
      <c r="AWF831" s="72"/>
      <c r="AWG831" s="72"/>
      <c r="AWH831" s="72"/>
      <c r="AWI831" s="72"/>
      <c r="AWJ831" s="72"/>
      <c r="AWK831" s="72"/>
      <c r="AWL831" s="72"/>
      <c r="AWM831" s="72"/>
      <c r="AWN831" s="72"/>
      <c r="AWO831" s="72"/>
      <c r="AWP831" s="72"/>
      <c r="AWQ831" s="72"/>
      <c r="AWR831" s="72"/>
      <c r="AWS831" s="72"/>
      <c r="AWT831" s="72"/>
      <c r="AWU831" s="72"/>
      <c r="AWV831" s="72"/>
      <c r="AWW831" s="72"/>
      <c r="AWX831" s="72"/>
      <c r="AWY831" s="72"/>
      <c r="AWZ831" s="72"/>
      <c r="AXA831" s="72"/>
      <c r="AXB831" s="72"/>
      <c r="AXC831" s="72"/>
      <c r="AXD831" s="72"/>
      <c r="AXE831" s="72"/>
      <c r="AXF831" s="72"/>
      <c r="AXG831" s="72"/>
      <c r="AXH831" s="72"/>
      <c r="AXI831" s="72"/>
      <c r="AXJ831" s="72"/>
      <c r="AXK831" s="72"/>
      <c r="AXL831" s="72"/>
      <c r="AXM831" s="72"/>
      <c r="AXN831" s="72"/>
      <c r="AXO831" s="72"/>
      <c r="AXP831" s="72"/>
      <c r="AXQ831" s="72"/>
      <c r="AXR831" s="72"/>
      <c r="AXS831" s="72"/>
      <c r="AXT831" s="72"/>
      <c r="AXU831" s="72"/>
      <c r="AXV831" s="72"/>
      <c r="AXW831" s="72"/>
      <c r="AXX831" s="72"/>
      <c r="AXY831" s="72"/>
      <c r="AXZ831" s="72"/>
      <c r="AYA831" s="72"/>
      <c r="AYB831" s="72"/>
      <c r="AYC831" s="72"/>
      <c r="AYD831" s="72"/>
      <c r="AYE831" s="72"/>
      <c r="AYF831" s="72"/>
      <c r="AYG831" s="72"/>
      <c r="AYH831" s="72"/>
      <c r="AYI831" s="72"/>
      <c r="AYJ831" s="72"/>
      <c r="AYK831" s="72"/>
      <c r="AYL831" s="72"/>
      <c r="AYM831" s="72"/>
      <c r="AYN831" s="72"/>
      <c r="AYO831" s="72"/>
      <c r="AYP831" s="72"/>
      <c r="AYQ831" s="72"/>
      <c r="AYR831" s="72"/>
      <c r="AYS831" s="72"/>
      <c r="AYT831" s="72"/>
      <c r="AYU831" s="72"/>
      <c r="AYV831" s="72"/>
      <c r="AYW831" s="72"/>
      <c r="AYX831" s="72"/>
      <c r="AYY831" s="72"/>
      <c r="AYZ831" s="72"/>
      <c r="AZA831" s="72"/>
      <c r="AZB831" s="72"/>
      <c r="AZC831" s="72"/>
      <c r="AZD831" s="72"/>
      <c r="AZE831" s="72"/>
      <c r="AZF831" s="72"/>
      <c r="AZG831" s="72"/>
      <c r="AZH831" s="72"/>
      <c r="AZI831" s="72"/>
      <c r="AZJ831" s="72"/>
      <c r="AZK831" s="72"/>
      <c r="AZL831" s="72"/>
      <c r="AZM831" s="72"/>
      <c r="AZN831" s="72"/>
      <c r="AZO831" s="72"/>
      <c r="AZP831" s="72"/>
      <c r="AZQ831" s="72"/>
      <c r="AZR831" s="72"/>
      <c r="AZS831" s="72"/>
      <c r="AZT831" s="72"/>
      <c r="AZU831" s="72"/>
      <c r="AZV831" s="72"/>
      <c r="AZW831" s="72"/>
      <c r="AZX831" s="72"/>
      <c r="AZY831" s="72"/>
      <c r="AZZ831" s="72"/>
      <c r="BAA831" s="72"/>
      <c r="BAB831" s="72"/>
      <c r="BAC831" s="72"/>
      <c r="BAD831" s="72"/>
      <c r="BAE831" s="72"/>
      <c r="BAF831" s="72"/>
      <c r="BAG831" s="72"/>
      <c r="BAH831" s="72"/>
      <c r="BAI831" s="72"/>
      <c r="BAJ831" s="72"/>
      <c r="BAK831" s="72"/>
      <c r="BAL831" s="72"/>
      <c r="BAM831" s="72"/>
      <c r="BAN831" s="72"/>
      <c r="BAO831" s="72"/>
      <c r="BAP831" s="72"/>
      <c r="BAQ831" s="72"/>
      <c r="BAR831" s="72"/>
      <c r="BAS831" s="72"/>
      <c r="BAT831" s="72"/>
      <c r="BAU831" s="72"/>
      <c r="BAV831" s="72"/>
      <c r="BAW831" s="72"/>
      <c r="BAX831" s="72"/>
      <c r="BAY831" s="72"/>
      <c r="BAZ831" s="72"/>
      <c r="BBA831" s="72"/>
      <c r="BBB831" s="72"/>
      <c r="BBC831" s="72"/>
      <c r="BBD831" s="72"/>
      <c r="BBE831" s="72"/>
      <c r="BBF831" s="72"/>
      <c r="BBG831" s="72"/>
      <c r="BBH831" s="72"/>
      <c r="BBI831" s="72"/>
      <c r="BBJ831" s="72"/>
      <c r="BBK831" s="72"/>
      <c r="BBL831" s="72"/>
      <c r="BBM831" s="72"/>
      <c r="BBN831" s="72"/>
      <c r="BBO831" s="72"/>
      <c r="BBP831" s="72"/>
      <c r="BBQ831" s="72"/>
      <c r="BBR831" s="72"/>
      <c r="BBS831" s="72"/>
      <c r="BBT831" s="72"/>
      <c r="BBU831" s="72"/>
      <c r="BBV831" s="72"/>
      <c r="BBW831" s="72"/>
      <c r="BBX831" s="72"/>
      <c r="BBY831" s="72"/>
      <c r="BBZ831" s="72"/>
      <c r="BCA831" s="72"/>
      <c r="BCB831" s="72"/>
      <c r="BCC831" s="72"/>
      <c r="BCD831" s="72"/>
      <c r="BCE831" s="72"/>
      <c r="BCF831" s="72"/>
      <c r="BCG831" s="72"/>
      <c r="BCH831" s="72"/>
      <c r="BCI831" s="72"/>
      <c r="BCJ831" s="72"/>
      <c r="BCK831" s="72"/>
      <c r="BCL831" s="72"/>
      <c r="BCM831" s="72"/>
      <c r="BCN831" s="72"/>
      <c r="BCO831" s="72"/>
      <c r="BCP831" s="72"/>
      <c r="BCQ831" s="72"/>
      <c r="BCR831" s="72"/>
      <c r="BCS831" s="72"/>
      <c r="BCT831" s="72"/>
      <c r="BCU831" s="72"/>
      <c r="BCV831" s="72"/>
      <c r="BCW831" s="72"/>
      <c r="BCX831" s="72"/>
      <c r="BCY831" s="72"/>
      <c r="BCZ831" s="72"/>
      <c r="BDA831" s="72"/>
      <c r="BDB831" s="72"/>
      <c r="BDC831" s="72"/>
      <c r="BDD831" s="72"/>
      <c r="BDE831" s="72"/>
      <c r="BDF831" s="72"/>
      <c r="BDG831" s="72"/>
      <c r="BDH831" s="72"/>
      <c r="BDI831" s="72"/>
      <c r="BDJ831" s="72"/>
      <c r="BDK831" s="72"/>
      <c r="BDL831" s="72"/>
      <c r="BDM831" s="72"/>
      <c r="BDN831" s="72"/>
      <c r="BDO831" s="72"/>
      <c r="BDP831" s="72"/>
      <c r="BDQ831" s="72"/>
      <c r="BDR831" s="72"/>
      <c r="BDS831" s="72"/>
      <c r="BDT831" s="72"/>
      <c r="BDU831" s="72"/>
      <c r="BDV831" s="72"/>
      <c r="BDW831" s="72"/>
      <c r="BDX831" s="72"/>
      <c r="BDY831" s="72"/>
      <c r="BDZ831" s="72"/>
      <c r="BEA831" s="72"/>
      <c r="BEB831" s="72"/>
      <c r="BEC831" s="72"/>
      <c r="BED831" s="72"/>
      <c r="BEE831" s="72"/>
      <c r="BEF831" s="72"/>
      <c r="BEG831" s="72"/>
      <c r="BEH831" s="72"/>
      <c r="BEI831" s="72"/>
      <c r="BEJ831" s="72"/>
      <c r="BEK831" s="72"/>
      <c r="BEL831" s="72"/>
      <c r="BEM831" s="72"/>
      <c r="BEN831" s="72"/>
      <c r="BEO831" s="72"/>
      <c r="BEP831" s="72"/>
      <c r="BEQ831" s="72"/>
      <c r="BER831" s="72"/>
      <c r="BES831" s="72"/>
      <c r="BET831" s="72"/>
      <c r="BEU831" s="72"/>
      <c r="BEV831" s="72"/>
      <c r="BEW831" s="72"/>
      <c r="BEX831" s="72"/>
      <c r="BEY831" s="72"/>
      <c r="BEZ831" s="72"/>
      <c r="BFA831" s="72"/>
      <c r="BFB831" s="72"/>
      <c r="BFC831" s="72"/>
      <c r="BFD831" s="72"/>
      <c r="BFE831" s="72"/>
      <c r="BFF831" s="72"/>
      <c r="BFG831" s="72"/>
      <c r="BFH831" s="72"/>
      <c r="BFI831" s="72"/>
      <c r="BFJ831" s="72"/>
      <c r="BFK831" s="72"/>
      <c r="BFL831" s="72"/>
      <c r="BFM831" s="72"/>
      <c r="BFN831" s="72"/>
      <c r="BFO831" s="72"/>
      <c r="BFP831" s="72"/>
      <c r="BFQ831" s="72"/>
      <c r="BFR831" s="72"/>
      <c r="BFS831" s="72"/>
      <c r="BFT831" s="72"/>
      <c r="BFU831" s="72"/>
      <c r="BFV831" s="72"/>
      <c r="BFW831" s="72"/>
      <c r="BFX831" s="72"/>
      <c r="BFY831" s="72"/>
      <c r="BFZ831" s="72"/>
      <c r="BGA831" s="72"/>
      <c r="BGB831" s="72"/>
      <c r="BGC831" s="72"/>
      <c r="BGD831" s="72"/>
      <c r="BGE831" s="72"/>
      <c r="BGF831" s="72"/>
      <c r="BGG831" s="72"/>
      <c r="BGH831" s="72"/>
      <c r="BGI831" s="72"/>
      <c r="BGJ831" s="72"/>
      <c r="BGK831" s="72"/>
      <c r="BGL831" s="72"/>
      <c r="BGM831" s="72"/>
      <c r="BGN831" s="72"/>
      <c r="BGO831" s="72"/>
      <c r="BGP831" s="72"/>
      <c r="BGQ831" s="72"/>
      <c r="BGR831" s="72"/>
      <c r="BGS831" s="72"/>
      <c r="BGT831" s="72"/>
      <c r="BGU831" s="72"/>
      <c r="BGV831" s="72"/>
      <c r="BGW831" s="72"/>
      <c r="BGX831" s="72"/>
      <c r="BGY831" s="72"/>
      <c r="BGZ831" s="72"/>
      <c r="BHA831" s="72"/>
      <c r="BHB831" s="72"/>
      <c r="BHC831" s="72"/>
      <c r="BHD831" s="72"/>
      <c r="BHE831" s="72"/>
      <c r="BHF831" s="72"/>
      <c r="BHG831" s="72"/>
      <c r="BHH831" s="72"/>
      <c r="BHI831" s="72"/>
      <c r="BHJ831" s="72"/>
      <c r="BHK831" s="72"/>
      <c r="BHL831" s="72"/>
      <c r="BHM831" s="72"/>
      <c r="BHN831" s="72"/>
      <c r="BHO831" s="72"/>
      <c r="BHP831" s="72"/>
      <c r="BHQ831" s="72"/>
      <c r="BHR831" s="72"/>
      <c r="BHS831" s="72"/>
      <c r="BHT831" s="72"/>
      <c r="BHU831" s="72"/>
      <c r="BHV831" s="72"/>
      <c r="BHW831" s="72"/>
      <c r="BHX831" s="72"/>
      <c r="BHY831" s="72"/>
      <c r="BHZ831" s="72"/>
      <c r="BIA831" s="72"/>
      <c r="BIB831" s="72"/>
      <c r="BIC831" s="72"/>
      <c r="BID831" s="72"/>
      <c r="BIE831" s="72"/>
      <c r="BIF831" s="72"/>
      <c r="BIG831" s="72"/>
      <c r="BIH831" s="72"/>
      <c r="BII831" s="72"/>
      <c r="BIJ831" s="72"/>
      <c r="BIK831" s="72"/>
      <c r="BIL831" s="72"/>
      <c r="BIM831" s="72"/>
      <c r="BIN831" s="72"/>
      <c r="BIO831" s="72"/>
      <c r="BIP831" s="72"/>
      <c r="BIQ831" s="72"/>
      <c r="BIR831" s="72"/>
      <c r="BIS831" s="72"/>
      <c r="BIT831" s="72"/>
      <c r="BIU831" s="72"/>
      <c r="BIV831" s="72"/>
      <c r="BIW831" s="72"/>
      <c r="BIX831" s="72"/>
      <c r="BIY831" s="72"/>
      <c r="BIZ831" s="72"/>
      <c r="BJA831" s="72"/>
      <c r="BJB831" s="72"/>
      <c r="BJC831" s="72"/>
      <c r="BJD831" s="72"/>
      <c r="BJE831" s="72"/>
      <c r="BJF831" s="72"/>
      <c r="BJG831" s="72"/>
      <c r="BJH831" s="72"/>
      <c r="BJI831" s="72"/>
      <c r="BJJ831" s="72"/>
      <c r="BJK831" s="72"/>
      <c r="BJL831" s="72"/>
      <c r="BJM831" s="72"/>
      <c r="BJN831" s="72"/>
      <c r="BJO831" s="72"/>
      <c r="BJP831" s="72"/>
      <c r="BJQ831" s="72"/>
      <c r="BJR831" s="72"/>
      <c r="BJS831" s="72"/>
      <c r="BJT831" s="72"/>
      <c r="BJU831" s="72"/>
      <c r="BJV831" s="72"/>
      <c r="BJW831" s="72"/>
      <c r="BJX831" s="72"/>
      <c r="BJY831" s="72"/>
      <c r="BJZ831" s="72"/>
      <c r="BKA831" s="72"/>
      <c r="BKB831" s="72"/>
      <c r="BKC831" s="72"/>
      <c r="BKD831" s="72"/>
      <c r="BKE831" s="72"/>
      <c r="BKF831" s="72"/>
      <c r="BKG831" s="72"/>
      <c r="BKH831" s="72"/>
      <c r="BKI831" s="72"/>
      <c r="BKJ831" s="72"/>
      <c r="BKK831" s="72"/>
      <c r="BKL831" s="72"/>
      <c r="BKM831" s="72"/>
      <c r="BKN831" s="72"/>
      <c r="BKO831" s="72"/>
      <c r="BKP831" s="72"/>
      <c r="BKQ831" s="72"/>
      <c r="BKR831" s="72"/>
      <c r="BKS831" s="72"/>
      <c r="BKT831" s="72"/>
      <c r="BKU831" s="72"/>
      <c r="BKV831" s="72"/>
      <c r="BKW831" s="72"/>
      <c r="BKX831" s="72"/>
      <c r="BKY831" s="72"/>
      <c r="BKZ831" s="72"/>
      <c r="BLA831" s="72"/>
      <c r="BLB831" s="72"/>
      <c r="BLC831" s="72"/>
      <c r="BLD831" s="72"/>
      <c r="BLE831" s="72"/>
      <c r="BLF831" s="72"/>
      <c r="BLG831" s="72"/>
      <c r="BLH831" s="72"/>
      <c r="BLI831" s="72"/>
      <c r="BLJ831" s="72"/>
      <c r="BLK831" s="72"/>
      <c r="BLL831" s="72"/>
      <c r="BLM831" s="72"/>
      <c r="BLN831" s="72"/>
      <c r="BLO831" s="72"/>
      <c r="BLP831" s="72"/>
      <c r="BLQ831" s="72"/>
      <c r="BLR831" s="72"/>
      <c r="BLS831" s="72"/>
      <c r="BLT831" s="72"/>
      <c r="BLU831" s="72"/>
      <c r="BLV831" s="72"/>
      <c r="BLW831" s="72"/>
      <c r="BLX831" s="72"/>
      <c r="BLY831" s="72"/>
      <c r="BLZ831" s="72"/>
      <c r="BMA831" s="72"/>
      <c r="BMB831" s="72"/>
      <c r="BMC831" s="72"/>
      <c r="BMD831" s="72"/>
      <c r="BME831" s="72"/>
      <c r="BMF831" s="72"/>
      <c r="BMG831" s="72"/>
      <c r="BMH831" s="72"/>
      <c r="BMI831" s="72"/>
      <c r="BMJ831" s="72"/>
      <c r="BMK831" s="72"/>
      <c r="BML831" s="72"/>
      <c r="BMM831" s="72"/>
      <c r="BMN831" s="72"/>
      <c r="BMO831" s="72"/>
      <c r="BMP831" s="72"/>
      <c r="BMQ831" s="72"/>
      <c r="BMR831" s="72"/>
      <c r="BMS831" s="72"/>
      <c r="BMT831" s="72"/>
      <c r="BMU831" s="72"/>
      <c r="BMV831" s="72"/>
      <c r="BMW831" s="72"/>
      <c r="BMX831" s="72"/>
      <c r="BMY831" s="72"/>
      <c r="BMZ831" s="72"/>
      <c r="BNA831" s="72"/>
      <c r="BNB831" s="72"/>
      <c r="BNC831" s="72"/>
      <c r="BND831" s="72"/>
      <c r="BNE831" s="72"/>
      <c r="BNF831" s="72"/>
      <c r="BNG831" s="72"/>
      <c r="BNH831" s="72"/>
      <c r="BNI831" s="72"/>
      <c r="BNJ831" s="72"/>
      <c r="BNK831" s="72"/>
      <c r="BNL831" s="72"/>
      <c r="BNM831" s="72"/>
      <c r="BNN831" s="72"/>
      <c r="BNO831" s="72"/>
      <c r="BNP831" s="72"/>
      <c r="BNQ831" s="72"/>
      <c r="BNR831" s="72"/>
      <c r="BNS831" s="72"/>
      <c r="BNT831" s="72"/>
      <c r="BNU831" s="72"/>
      <c r="BNV831" s="72"/>
      <c r="BNW831" s="72"/>
      <c r="BNX831" s="72"/>
      <c r="BNY831" s="72"/>
      <c r="BNZ831" s="72"/>
      <c r="BOA831" s="72"/>
      <c r="BOB831" s="72"/>
      <c r="BOC831" s="72"/>
      <c r="BOD831" s="72"/>
      <c r="BOE831" s="72"/>
      <c r="BOF831" s="72"/>
      <c r="BOG831" s="72"/>
      <c r="BOH831" s="72"/>
      <c r="BOI831" s="72"/>
      <c r="BOJ831" s="72"/>
      <c r="BOK831" s="72"/>
      <c r="BOL831" s="72"/>
      <c r="BOM831" s="72"/>
      <c r="BON831" s="72"/>
      <c r="BOO831" s="72"/>
      <c r="BOP831" s="72"/>
      <c r="BOQ831" s="72"/>
      <c r="BOR831" s="72"/>
      <c r="BOS831" s="72"/>
      <c r="BOT831" s="72"/>
      <c r="BOU831" s="72"/>
      <c r="BOV831" s="72"/>
      <c r="BOW831" s="72"/>
      <c r="BOX831" s="72"/>
      <c r="BOY831" s="72"/>
      <c r="BOZ831" s="72"/>
      <c r="BPA831" s="72"/>
      <c r="BPB831" s="72"/>
      <c r="BPC831" s="72"/>
      <c r="BPD831" s="72"/>
      <c r="BPE831" s="72"/>
      <c r="BPF831" s="72"/>
      <c r="BPG831" s="72"/>
      <c r="BPH831" s="72"/>
      <c r="BPI831" s="72"/>
      <c r="BPJ831" s="72"/>
      <c r="BPK831" s="72"/>
      <c r="BPL831" s="72"/>
      <c r="BPM831" s="72"/>
      <c r="BPN831" s="72"/>
      <c r="BPO831" s="72"/>
      <c r="BPP831" s="72"/>
      <c r="BPQ831" s="72"/>
      <c r="BPR831" s="72"/>
      <c r="BPS831" s="72"/>
      <c r="BPT831" s="72"/>
      <c r="BPU831" s="72"/>
      <c r="BPV831" s="72"/>
      <c r="BPW831" s="72"/>
      <c r="BPX831" s="72"/>
      <c r="BPY831" s="72"/>
      <c r="BPZ831" s="72"/>
      <c r="BQA831" s="72"/>
      <c r="BQB831" s="72"/>
      <c r="BQC831" s="72"/>
      <c r="BQD831" s="72"/>
      <c r="BQE831" s="72"/>
      <c r="BQF831" s="72"/>
      <c r="BQG831" s="72"/>
      <c r="BQH831" s="72"/>
      <c r="BQI831" s="72"/>
      <c r="BQJ831" s="72"/>
      <c r="BQK831" s="72"/>
      <c r="BQL831" s="72"/>
      <c r="BQM831" s="72"/>
      <c r="BQN831" s="72"/>
      <c r="BQO831" s="72"/>
      <c r="BQP831" s="72"/>
      <c r="BQQ831" s="72"/>
      <c r="BQR831" s="72"/>
      <c r="BQS831" s="72"/>
      <c r="BQT831" s="72"/>
      <c r="BQU831" s="72"/>
      <c r="BQV831" s="72"/>
      <c r="BQW831" s="72"/>
      <c r="BQX831" s="72"/>
      <c r="BQY831" s="72"/>
      <c r="BQZ831" s="72"/>
      <c r="BRA831" s="72"/>
      <c r="BRB831" s="72"/>
      <c r="BRC831" s="72"/>
      <c r="BRD831" s="72"/>
      <c r="BRE831" s="72"/>
      <c r="BRF831" s="72"/>
      <c r="BRG831" s="72"/>
      <c r="BRH831" s="72"/>
      <c r="BRI831" s="72"/>
      <c r="BRJ831" s="72"/>
      <c r="BRK831" s="72"/>
      <c r="BRL831" s="72"/>
      <c r="BRM831" s="72"/>
      <c r="BRN831" s="72"/>
      <c r="BRO831" s="72"/>
      <c r="BRP831" s="72"/>
      <c r="BRQ831" s="72"/>
      <c r="BRR831" s="72"/>
      <c r="BRS831" s="72"/>
      <c r="BRT831" s="72"/>
      <c r="BRU831" s="72"/>
      <c r="BRV831" s="72"/>
      <c r="BRW831" s="72"/>
      <c r="BRX831" s="72"/>
      <c r="BRY831" s="72"/>
      <c r="BRZ831" s="72"/>
      <c r="BSA831" s="72"/>
      <c r="BSB831" s="72"/>
      <c r="BSC831" s="72"/>
      <c r="BSD831" s="72"/>
      <c r="BSE831" s="72"/>
      <c r="BSF831" s="72"/>
      <c r="BSG831" s="72"/>
      <c r="BSH831" s="72"/>
      <c r="BSI831" s="72"/>
      <c r="BSJ831" s="72"/>
      <c r="BSK831" s="72"/>
      <c r="BSL831" s="72"/>
      <c r="BSM831" s="72"/>
      <c r="BSN831" s="72"/>
      <c r="BSO831" s="72"/>
      <c r="BSP831" s="72"/>
      <c r="BSQ831" s="72"/>
      <c r="BSR831" s="72"/>
      <c r="BSS831" s="72"/>
      <c r="BST831" s="72"/>
      <c r="BSU831" s="72"/>
      <c r="BSV831" s="72"/>
      <c r="BSW831" s="72"/>
      <c r="BSX831" s="72"/>
      <c r="BSY831" s="72"/>
      <c r="BSZ831" s="72"/>
      <c r="BTA831" s="72"/>
      <c r="BTB831" s="72"/>
      <c r="BTC831" s="72"/>
      <c r="BTD831" s="72"/>
      <c r="BTE831" s="72"/>
      <c r="BTF831" s="72"/>
      <c r="BTG831" s="72"/>
      <c r="BTH831" s="72"/>
      <c r="BTI831" s="72"/>
      <c r="BTJ831" s="72"/>
      <c r="BTK831" s="72"/>
      <c r="BTL831" s="72"/>
      <c r="BTM831" s="72"/>
      <c r="BTN831" s="72"/>
      <c r="BTO831" s="72"/>
      <c r="BTP831" s="72"/>
      <c r="BTQ831" s="72"/>
      <c r="BTR831" s="72"/>
      <c r="BTS831" s="72"/>
      <c r="BTT831" s="72"/>
      <c r="BTU831" s="72"/>
      <c r="BTV831" s="72"/>
      <c r="BTW831" s="72"/>
      <c r="BTX831" s="72"/>
      <c r="BTY831" s="72"/>
      <c r="BTZ831" s="72"/>
      <c r="BUA831" s="72"/>
      <c r="BUB831" s="72"/>
      <c r="BUC831" s="72"/>
      <c r="BUD831" s="72"/>
      <c r="BUE831" s="72"/>
      <c r="BUF831" s="72"/>
      <c r="BUG831" s="72"/>
      <c r="BUH831" s="72"/>
      <c r="BUI831" s="72"/>
      <c r="BUJ831" s="72"/>
      <c r="BUK831" s="72"/>
      <c r="BUL831" s="72"/>
      <c r="BUM831" s="72"/>
      <c r="BUN831" s="72"/>
      <c r="BUO831" s="72"/>
      <c r="BUP831" s="72"/>
      <c r="BUQ831" s="72"/>
      <c r="BUR831" s="72"/>
      <c r="BUS831" s="72"/>
      <c r="BUT831" s="72"/>
      <c r="BUU831" s="72"/>
      <c r="BUV831" s="72"/>
      <c r="BUW831" s="72"/>
      <c r="BUX831" s="72"/>
      <c r="BUY831" s="72"/>
      <c r="BUZ831" s="72"/>
      <c r="BVA831" s="72"/>
      <c r="BVB831" s="72"/>
      <c r="BVC831" s="72"/>
      <c r="BVD831" s="72"/>
      <c r="BVE831" s="72"/>
      <c r="BVF831" s="72"/>
      <c r="BVG831" s="72"/>
      <c r="BVH831" s="72"/>
      <c r="BVI831" s="72"/>
      <c r="BVJ831" s="72"/>
      <c r="BVK831" s="72"/>
      <c r="BVL831" s="72"/>
      <c r="BVM831" s="72"/>
      <c r="BVN831" s="72"/>
      <c r="BVO831" s="72"/>
      <c r="BVP831" s="72"/>
      <c r="BVQ831" s="72"/>
      <c r="BVR831" s="72"/>
      <c r="BVS831" s="72"/>
      <c r="BVT831" s="72"/>
      <c r="BVU831" s="72"/>
      <c r="BVV831" s="72"/>
      <c r="BVW831" s="72"/>
      <c r="BVX831" s="72"/>
      <c r="BVY831" s="72"/>
      <c r="BVZ831" s="72"/>
      <c r="BWA831" s="72"/>
      <c r="BWB831" s="72"/>
      <c r="BWC831" s="72"/>
      <c r="BWD831" s="72"/>
      <c r="BWE831" s="72"/>
      <c r="BWF831" s="72"/>
      <c r="BWG831" s="72"/>
      <c r="BWH831" s="72"/>
      <c r="BWI831" s="72"/>
      <c r="BWJ831" s="72"/>
      <c r="BWK831" s="72"/>
      <c r="BWL831" s="72"/>
      <c r="BWM831" s="72"/>
      <c r="BWN831" s="72"/>
      <c r="BWO831" s="72"/>
      <c r="BWP831" s="72"/>
      <c r="BWQ831" s="72"/>
      <c r="BWR831" s="72"/>
      <c r="BWS831" s="72"/>
      <c r="BWT831" s="72"/>
      <c r="BWU831" s="72"/>
      <c r="BWV831" s="72"/>
      <c r="BWW831" s="72"/>
      <c r="BWX831" s="72"/>
      <c r="BWY831" s="72"/>
      <c r="BWZ831" s="72"/>
      <c r="BXA831" s="72"/>
      <c r="BXB831" s="72"/>
      <c r="BXC831" s="72"/>
      <c r="BXD831" s="72"/>
      <c r="BXE831" s="72"/>
      <c r="BXF831" s="72"/>
      <c r="BXG831" s="72"/>
      <c r="BXH831" s="72"/>
      <c r="BXI831" s="72"/>
      <c r="BXJ831" s="72"/>
      <c r="BXK831" s="72"/>
      <c r="BXL831" s="72"/>
      <c r="BXM831" s="72"/>
      <c r="BXN831" s="72"/>
      <c r="BXO831" s="72"/>
      <c r="BXP831" s="72"/>
      <c r="BXQ831" s="72"/>
      <c r="BXR831" s="72"/>
      <c r="BXS831" s="72"/>
      <c r="BXT831" s="72"/>
      <c r="BXU831" s="72"/>
      <c r="BXV831" s="72"/>
      <c r="BXW831" s="72"/>
      <c r="BXX831" s="72"/>
      <c r="BXY831" s="72"/>
      <c r="BXZ831" s="72"/>
      <c r="BYA831" s="72"/>
      <c r="BYB831" s="72"/>
      <c r="BYC831" s="72"/>
      <c r="BYD831" s="72"/>
      <c r="BYE831" s="72"/>
      <c r="BYF831" s="72"/>
      <c r="BYG831" s="72"/>
      <c r="BYH831" s="72"/>
      <c r="BYI831" s="72"/>
      <c r="BYJ831" s="72"/>
      <c r="BYK831" s="72"/>
      <c r="BYL831" s="72"/>
      <c r="BYM831" s="72"/>
      <c r="BYN831" s="72"/>
      <c r="BYO831" s="72"/>
      <c r="BYP831" s="72"/>
      <c r="BYQ831" s="72"/>
      <c r="BYR831" s="72"/>
      <c r="BYS831" s="72"/>
      <c r="BYT831" s="72"/>
      <c r="BYU831" s="72"/>
      <c r="BYV831" s="72"/>
      <c r="BYW831" s="72"/>
      <c r="BYX831" s="72"/>
      <c r="BYY831" s="72"/>
      <c r="BYZ831" s="72"/>
      <c r="BZA831" s="72"/>
      <c r="BZB831" s="72"/>
      <c r="BZC831" s="72"/>
      <c r="BZD831" s="72"/>
      <c r="BZE831" s="72"/>
      <c r="BZF831" s="72"/>
      <c r="BZG831" s="72"/>
      <c r="BZH831" s="72"/>
      <c r="BZI831" s="72"/>
      <c r="BZJ831" s="72"/>
      <c r="BZK831" s="72"/>
      <c r="BZL831" s="72"/>
      <c r="BZM831" s="72"/>
      <c r="BZN831" s="72"/>
      <c r="BZO831" s="72"/>
      <c r="BZP831" s="72"/>
      <c r="BZQ831" s="72"/>
      <c r="BZR831" s="72"/>
      <c r="BZS831" s="72"/>
      <c r="BZT831" s="72"/>
      <c r="BZU831" s="72"/>
      <c r="BZV831" s="72"/>
      <c r="BZW831" s="72"/>
      <c r="BZX831" s="72"/>
      <c r="BZY831" s="72"/>
      <c r="BZZ831" s="72"/>
      <c r="CAA831" s="72"/>
      <c r="CAB831" s="72"/>
      <c r="CAC831" s="72"/>
      <c r="CAD831" s="72"/>
      <c r="CAE831" s="72"/>
      <c r="CAF831" s="72"/>
      <c r="CAG831" s="72"/>
      <c r="CAH831" s="72"/>
      <c r="CAI831" s="72"/>
      <c r="CAJ831" s="72"/>
      <c r="CAK831" s="72"/>
      <c r="CAL831" s="72"/>
      <c r="CAM831" s="72"/>
      <c r="CAN831" s="72"/>
      <c r="CAO831" s="72"/>
      <c r="CAP831" s="72"/>
      <c r="CAQ831" s="72"/>
      <c r="CAR831" s="72"/>
      <c r="CAS831" s="72"/>
      <c r="CAT831" s="72"/>
      <c r="CAU831" s="72"/>
      <c r="CAV831" s="72"/>
      <c r="CAW831" s="72"/>
      <c r="CAX831" s="72"/>
      <c r="CAY831" s="72"/>
      <c r="CAZ831" s="72"/>
      <c r="CBA831" s="72"/>
      <c r="CBB831" s="72"/>
      <c r="CBC831" s="72"/>
      <c r="CBD831" s="72"/>
      <c r="CBE831" s="72"/>
      <c r="CBF831" s="72"/>
      <c r="CBG831" s="72"/>
      <c r="CBH831" s="72"/>
      <c r="CBI831" s="72"/>
      <c r="CBJ831" s="72"/>
      <c r="CBK831" s="72"/>
      <c r="CBL831" s="72"/>
      <c r="CBM831" s="72"/>
      <c r="CBN831" s="72"/>
      <c r="CBO831" s="72"/>
      <c r="CBP831" s="72"/>
      <c r="CBQ831" s="72"/>
      <c r="CBR831" s="72"/>
      <c r="CBS831" s="72"/>
      <c r="CBT831" s="72"/>
      <c r="CBU831" s="72"/>
      <c r="CBV831" s="72"/>
      <c r="CBW831" s="72"/>
      <c r="CBX831" s="72"/>
      <c r="CBY831" s="72"/>
      <c r="CBZ831" s="72"/>
      <c r="CCA831" s="72"/>
      <c r="CCB831" s="72"/>
      <c r="CCC831" s="72"/>
      <c r="CCD831" s="72"/>
      <c r="CCE831" s="72"/>
      <c r="CCF831" s="72"/>
      <c r="CCG831" s="72"/>
      <c r="CCH831" s="72"/>
      <c r="CCI831" s="72"/>
      <c r="CCJ831" s="72"/>
      <c r="CCK831" s="72"/>
      <c r="CCL831" s="72"/>
      <c r="CCM831" s="72"/>
      <c r="CCN831" s="72"/>
      <c r="CCO831" s="72"/>
      <c r="CCP831" s="72"/>
      <c r="CCQ831" s="72"/>
      <c r="CCR831" s="72"/>
      <c r="CCS831" s="72"/>
      <c r="CCT831" s="72"/>
      <c r="CCU831" s="72"/>
      <c r="CCV831" s="72"/>
      <c r="CCW831" s="72"/>
      <c r="CCX831" s="72"/>
      <c r="CCY831" s="72"/>
      <c r="CCZ831" s="72"/>
      <c r="CDA831" s="72"/>
      <c r="CDB831" s="72"/>
      <c r="CDC831" s="72"/>
      <c r="CDD831" s="72"/>
      <c r="CDE831" s="72"/>
      <c r="CDF831" s="72"/>
      <c r="CDG831" s="72"/>
      <c r="CDH831" s="72"/>
      <c r="CDI831" s="72"/>
      <c r="CDJ831" s="72"/>
      <c r="CDK831" s="72"/>
      <c r="CDL831" s="72"/>
      <c r="CDM831" s="72"/>
      <c r="CDN831" s="72"/>
      <c r="CDO831" s="72"/>
      <c r="CDP831" s="72"/>
      <c r="CDQ831" s="72"/>
      <c r="CDR831" s="72"/>
      <c r="CDS831" s="72"/>
      <c r="CDT831" s="72"/>
      <c r="CDU831" s="72"/>
      <c r="CDV831" s="72"/>
      <c r="CDW831" s="72"/>
      <c r="CDX831" s="72"/>
      <c r="CDY831" s="72"/>
      <c r="CDZ831" s="72"/>
      <c r="CEA831" s="72"/>
      <c r="CEB831" s="72"/>
      <c r="CEC831" s="72"/>
      <c r="CED831" s="72"/>
      <c r="CEE831" s="72"/>
      <c r="CEF831" s="72"/>
      <c r="CEG831" s="72"/>
      <c r="CEH831" s="72"/>
      <c r="CEI831" s="72"/>
      <c r="CEJ831" s="72"/>
      <c r="CEK831" s="72"/>
      <c r="CEL831" s="72"/>
      <c r="CEM831" s="72"/>
      <c r="CEN831" s="72"/>
      <c r="CEO831" s="72"/>
      <c r="CEP831" s="72"/>
      <c r="CEQ831" s="72"/>
      <c r="CER831" s="72"/>
      <c r="CES831" s="72"/>
      <c r="CET831" s="72"/>
      <c r="CEU831" s="72"/>
      <c r="CEV831" s="72"/>
      <c r="CEW831" s="72"/>
      <c r="CEX831" s="72"/>
      <c r="CEY831" s="72"/>
      <c r="CEZ831" s="72"/>
      <c r="CFA831" s="72"/>
      <c r="CFB831" s="72"/>
      <c r="CFC831" s="72"/>
      <c r="CFD831" s="72"/>
      <c r="CFE831" s="72"/>
      <c r="CFF831" s="72"/>
      <c r="CFG831" s="72"/>
      <c r="CFH831" s="72"/>
      <c r="CFI831" s="72"/>
      <c r="CFJ831" s="72"/>
      <c r="CFK831" s="72"/>
      <c r="CFL831" s="72"/>
      <c r="CFM831" s="72"/>
      <c r="CFN831" s="72"/>
      <c r="CFO831" s="72"/>
      <c r="CFP831" s="72"/>
      <c r="CFQ831" s="72"/>
      <c r="CFR831" s="72"/>
      <c r="CFS831" s="72"/>
      <c r="CFT831" s="72"/>
      <c r="CFU831" s="72"/>
      <c r="CFV831" s="72"/>
      <c r="CFW831" s="72"/>
      <c r="CFX831" s="72"/>
      <c r="CFY831" s="72"/>
      <c r="CFZ831" s="72"/>
      <c r="CGA831" s="72"/>
      <c r="CGB831" s="72"/>
      <c r="CGC831" s="72"/>
      <c r="CGD831" s="72"/>
      <c r="CGE831" s="72"/>
      <c r="CGF831" s="72"/>
      <c r="CGG831" s="72"/>
      <c r="CGH831" s="72"/>
      <c r="CGI831" s="72"/>
      <c r="CGJ831" s="72"/>
      <c r="CGK831" s="72"/>
      <c r="CGL831" s="72"/>
      <c r="CGM831" s="72"/>
      <c r="CGN831" s="72"/>
      <c r="CGO831" s="72"/>
      <c r="CGP831" s="72"/>
      <c r="CGQ831" s="72"/>
      <c r="CGR831" s="72"/>
      <c r="CGS831" s="72"/>
      <c r="CGT831" s="72"/>
      <c r="CGU831" s="72"/>
      <c r="CGV831" s="72"/>
      <c r="CGW831" s="72"/>
      <c r="CGX831" s="72"/>
      <c r="CGY831" s="72"/>
      <c r="CGZ831" s="72"/>
      <c r="CHA831" s="72"/>
      <c r="CHB831" s="72"/>
      <c r="CHC831" s="72"/>
      <c r="CHD831" s="72"/>
      <c r="CHE831" s="72"/>
      <c r="CHF831" s="72"/>
      <c r="CHG831" s="72"/>
      <c r="CHH831" s="72"/>
      <c r="CHI831" s="72"/>
      <c r="CHJ831" s="72"/>
      <c r="CHK831" s="72"/>
      <c r="CHL831" s="72"/>
      <c r="CHM831" s="72"/>
      <c r="CHN831" s="72"/>
      <c r="CHO831" s="72"/>
      <c r="CHP831" s="72"/>
      <c r="CHQ831" s="72"/>
      <c r="CHR831" s="72"/>
      <c r="CHS831" s="72"/>
      <c r="CHT831" s="72"/>
      <c r="CHU831" s="72"/>
      <c r="CHV831" s="72"/>
      <c r="CHW831" s="72"/>
      <c r="CHX831" s="72"/>
      <c r="CHY831" s="72"/>
      <c r="CHZ831" s="72"/>
      <c r="CIA831" s="72"/>
      <c r="CIB831" s="72"/>
      <c r="CIC831" s="72"/>
      <c r="CID831" s="72"/>
      <c r="CIE831" s="72"/>
      <c r="CIF831" s="72"/>
      <c r="CIG831" s="72"/>
      <c r="CIH831" s="72"/>
      <c r="CII831" s="72"/>
      <c r="CIJ831" s="72"/>
      <c r="CIK831" s="72"/>
      <c r="CIL831" s="72"/>
      <c r="CIM831" s="72"/>
      <c r="CIN831" s="72"/>
      <c r="CIO831" s="72"/>
      <c r="CIP831" s="72"/>
      <c r="CIQ831" s="72"/>
      <c r="CIR831" s="72"/>
      <c r="CIS831" s="72"/>
      <c r="CIT831" s="72"/>
      <c r="CIU831" s="72"/>
      <c r="CIV831" s="72"/>
      <c r="CIW831" s="72"/>
      <c r="CIX831" s="72"/>
      <c r="CIY831" s="72"/>
      <c r="CIZ831" s="72"/>
      <c r="CJA831" s="72"/>
      <c r="CJB831" s="72"/>
      <c r="CJC831" s="72"/>
      <c r="CJD831" s="72"/>
      <c r="CJE831" s="72"/>
      <c r="CJF831" s="72"/>
      <c r="CJG831" s="72"/>
      <c r="CJH831" s="72"/>
      <c r="CJI831" s="72"/>
      <c r="CJJ831" s="72"/>
      <c r="CJK831" s="72"/>
      <c r="CJL831" s="72"/>
      <c r="CJM831" s="72"/>
      <c r="CJN831" s="72"/>
      <c r="CJO831" s="72"/>
      <c r="CJP831" s="72"/>
      <c r="CJQ831" s="72"/>
      <c r="CJR831" s="72"/>
      <c r="CJS831" s="72"/>
      <c r="CJT831" s="72"/>
      <c r="CJU831" s="72"/>
      <c r="CJV831" s="72"/>
      <c r="CJW831" s="72"/>
      <c r="CJX831" s="72"/>
      <c r="CJY831" s="72"/>
      <c r="CJZ831" s="72"/>
      <c r="CKA831" s="72"/>
      <c r="CKB831" s="72"/>
      <c r="CKC831" s="72"/>
      <c r="CKD831" s="72"/>
      <c r="CKE831" s="72"/>
      <c r="CKF831" s="72"/>
      <c r="CKG831" s="72"/>
      <c r="CKH831" s="72"/>
      <c r="CKI831" s="72"/>
      <c r="CKJ831" s="72"/>
      <c r="CKK831" s="72"/>
      <c r="CKL831" s="72"/>
      <c r="CKM831" s="72"/>
      <c r="CKN831" s="72"/>
      <c r="CKO831" s="72"/>
      <c r="CKP831" s="72"/>
      <c r="CKQ831" s="72"/>
      <c r="CKR831" s="72"/>
      <c r="CKS831" s="72"/>
      <c r="CKT831" s="72"/>
      <c r="CKU831" s="72"/>
      <c r="CKV831" s="72"/>
      <c r="CKW831" s="72"/>
      <c r="CKX831" s="72"/>
      <c r="CKY831" s="72"/>
      <c r="CKZ831" s="72"/>
      <c r="CLA831" s="72"/>
      <c r="CLB831" s="72"/>
      <c r="CLC831" s="72"/>
      <c r="CLD831" s="72"/>
      <c r="CLE831" s="72"/>
      <c r="CLF831" s="72"/>
      <c r="CLG831" s="72"/>
      <c r="CLH831" s="72"/>
      <c r="CLI831" s="72"/>
      <c r="CLJ831" s="72"/>
      <c r="CLK831" s="72"/>
      <c r="CLL831" s="72"/>
      <c r="CLM831" s="72"/>
      <c r="CLN831" s="72"/>
      <c r="CLO831" s="72"/>
      <c r="CLP831" s="72"/>
      <c r="CLQ831" s="72"/>
      <c r="CLR831" s="72"/>
      <c r="CLS831" s="72"/>
      <c r="CLT831" s="72"/>
      <c r="CLU831" s="72"/>
      <c r="CLV831" s="72"/>
      <c r="CLW831" s="72"/>
      <c r="CLX831" s="72"/>
      <c r="CLY831" s="72"/>
      <c r="CLZ831" s="72"/>
      <c r="CMA831" s="72"/>
      <c r="CMB831" s="72"/>
      <c r="CMC831" s="72"/>
      <c r="CMD831" s="72"/>
      <c r="CME831" s="72"/>
      <c r="CMF831" s="72"/>
      <c r="CMG831" s="72"/>
      <c r="CMH831" s="72"/>
      <c r="CMI831" s="72"/>
      <c r="CMJ831" s="72"/>
      <c r="CMK831" s="72"/>
      <c r="CML831" s="72"/>
      <c r="CMM831" s="72"/>
      <c r="CMN831" s="72"/>
      <c r="CMO831" s="72"/>
      <c r="CMP831" s="72"/>
      <c r="CMQ831" s="72"/>
      <c r="CMR831" s="72"/>
      <c r="CMS831" s="72"/>
      <c r="CMT831" s="72"/>
      <c r="CMU831" s="72"/>
      <c r="CMV831" s="72"/>
      <c r="CMW831" s="72"/>
      <c r="CMX831" s="72"/>
      <c r="CMY831" s="72"/>
      <c r="CMZ831" s="72"/>
      <c r="CNA831" s="72"/>
      <c r="CNB831" s="72"/>
      <c r="CNC831" s="72"/>
      <c r="CND831" s="72"/>
      <c r="CNE831" s="72"/>
      <c r="CNF831" s="72"/>
      <c r="CNG831" s="72"/>
      <c r="CNH831" s="72"/>
      <c r="CNI831" s="72"/>
      <c r="CNJ831" s="72"/>
      <c r="CNK831" s="72"/>
      <c r="CNL831" s="72"/>
      <c r="CNM831" s="72"/>
      <c r="CNN831" s="72"/>
      <c r="CNO831" s="72"/>
      <c r="CNP831" s="72"/>
      <c r="CNQ831" s="72"/>
      <c r="CNR831" s="72"/>
      <c r="CNS831" s="72"/>
      <c r="CNT831" s="72"/>
      <c r="CNU831" s="72"/>
      <c r="CNV831" s="72"/>
      <c r="CNW831" s="72"/>
      <c r="CNX831" s="72"/>
      <c r="CNY831" s="72"/>
      <c r="CNZ831" s="72"/>
      <c r="COA831" s="72"/>
      <c r="COB831" s="72"/>
      <c r="COC831" s="72"/>
      <c r="COD831" s="72"/>
      <c r="COE831" s="72"/>
      <c r="COF831" s="72"/>
      <c r="COG831" s="72"/>
      <c r="COH831" s="72"/>
      <c r="COI831" s="72"/>
      <c r="COJ831" s="72"/>
      <c r="COK831" s="72"/>
      <c r="COL831" s="72"/>
      <c r="COM831" s="72"/>
      <c r="CON831" s="72"/>
      <c r="COO831" s="72"/>
      <c r="COP831" s="72"/>
      <c r="COQ831" s="72"/>
      <c r="COR831" s="72"/>
      <c r="COS831" s="72"/>
      <c r="COT831" s="72"/>
      <c r="COU831" s="72"/>
      <c r="COV831" s="72"/>
      <c r="COW831" s="72"/>
      <c r="COX831" s="72"/>
      <c r="COY831" s="72"/>
      <c r="COZ831" s="72"/>
      <c r="CPA831" s="72"/>
      <c r="CPB831" s="72"/>
      <c r="CPC831" s="72"/>
      <c r="CPD831" s="72"/>
      <c r="CPE831" s="72"/>
      <c r="CPF831" s="72"/>
      <c r="CPG831" s="72"/>
      <c r="CPH831" s="72"/>
      <c r="CPI831" s="72"/>
      <c r="CPJ831" s="72"/>
      <c r="CPK831" s="72"/>
      <c r="CPL831" s="72"/>
      <c r="CPM831" s="72"/>
      <c r="CPN831" s="72"/>
      <c r="CPO831" s="72"/>
      <c r="CPP831" s="72"/>
      <c r="CPQ831" s="72"/>
      <c r="CPR831" s="72"/>
      <c r="CPS831" s="72"/>
      <c r="CPT831" s="72"/>
      <c r="CPU831" s="72"/>
      <c r="CPV831" s="72"/>
      <c r="CPW831" s="72"/>
      <c r="CPX831" s="72"/>
      <c r="CPY831" s="72"/>
      <c r="CPZ831" s="72"/>
      <c r="CQA831" s="72"/>
      <c r="CQB831" s="72"/>
      <c r="CQC831" s="72"/>
      <c r="CQD831" s="72"/>
      <c r="CQE831" s="72"/>
      <c r="CQF831" s="72"/>
      <c r="CQG831" s="72"/>
      <c r="CQH831" s="72"/>
      <c r="CQI831" s="72"/>
      <c r="CQJ831" s="72"/>
      <c r="CQK831" s="72"/>
      <c r="CQL831" s="72"/>
      <c r="CQM831" s="72"/>
      <c r="CQN831" s="72"/>
      <c r="CQO831" s="72"/>
      <c r="CQP831" s="72"/>
      <c r="CQQ831" s="72"/>
      <c r="CQR831" s="72"/>
      <c r="CQS831" s="72"/>
      <c r="CQT831" s="72"/>
      <c r="CQU831" s="72"/>
      <c r="CQV831" s="72"/>
      <c r="CQW831" s="72"/>
      <c r="CQX831" s="72"/>
      <c r="CQY831" s="72"/>
      <c r="CQZ831" s="72"/>
      <c r="CRA831" s="72"/>
      <c r="CRB831" s="72"/>
      <c r="CRC831" s="72"/>
      <c r="CRD831" s="72"/>
      <c r="CRE831" s="72"/>
      <c r="CRF831" s="72"/>
      <c r="CRG831" s="72"/>
      <c r="CRH831" s="72"/>
      <c r="CRI831" s="72"/>
      <c r="CRJ831" s="72"/>
      <c r="CRK831" s="72"/>
      <c r="CRL831" s="72"/>
      <c r="CRM831" s="72"/>
      <c r="CRN831" s="72"/>
      <c r="CRO831" s="72"/>
      <c r="CRP831" s="72"/>
      <c r="CRQ831" s="72"/>
      <c r="CRR831" s="72"/>
      <c r="CRS831" s="72"/>
      <c r="CRT831" s="72"/>
      <c r="CRU831" s="72"/>
      <c r="CRV831" s="72"/>
      <c r="CRW831" s="72"/>
      <c r="CRX831" s="72"/>
      <c r="CRY831" s="72"/>
      <c r="CRZ831" s="72"/>
      <c r="CSA831" s="72"/>
      <c r="CSB831" s="72"/>
      <c r="CSC831" s="72"/>
      <c r="CSD831" s="72"/>
      <c r="CSE831" s="72"/>
      <c r="CSF831" s="72"/>
      <c r="CSG831" s="72"/>
      <c r="CSH831" s="72"/>
      <c r="CSI831" s="72"/>
      <c r="CSJ831" s="72"/>
      <c r="CSK831" s="72"/>
      <c r="CSL831" s="72"/>
      <c r="CSM831" s="72"/>
      <c r="CSN831" s="72"/>
      <c r="CSO831" s="72"/>
      <c r="CSP831" s="72"/>
      <c r="CSQ831" s="72"/>
      <c r="CSR831" s="72"/>
      <c r="CSS831" s="72"/>
      <c r="CST831" s="72"/>
      <c r="CSU831" s="72"/>
      <c r="CSV831" s="72"/>
      <c r="CSW831" s="72"/>
      <c r="CSX831" s="72"/>
      <c r="CSY831" s="72"/>
      <c r="CSZ831" s="72"/>
      <c r="CTA831" s="72"/>
      <c r="CTB831" s="72"/>
      <c r="CTC831" s="72"/>
      <c r="CTD831" s="72"/>
      <c r="CTE831" s="72"/>
      <c r="CTF831" s="72"/>
      <c r="CTG831" s="72"/>
      <c r="CTH831" s="72"/>
      <c r="CTI831" s="72"/>
      <c r="CTJ831" s="72"/>
      <c r="CTK831" s="72"/>
      <c r="CTL831" s="72"/>
      <c r="CTM831" s="72"/>
      <c r="CTN831" s="72"/>
      <c r="CTO831" s="72"/>
      <c r="CTP831" s="72"/>
      <c r="CTQ831" s="72"/>
      <c r="CTR831" s="72"/>
      <c r="CTS831" s="72"/>
      <c r="CTT831" s="72"/>
      <c r="CTU831" s="72"/>
      <c r="CTV831" s="72"/>
      <c r="CTW831" s="72"/>
      <c r="CTX831" s="72"/>
      <c r="CTY831" s="72"/>
      <c r="CTZ831" s="72"/>
      <c r="CUA831" s="72"/>
      <c r="CUB831" s="72"/>
      <c r="CUC831" s="72"/>
      <c r="CUD831" s="72"/>
      <c r="CUE831" s="72"/>
      <c r="CUF831" s="72"/>
      <c r="CUG831" s="72"/>
      <c r="CUH831" s="72"/>
      <c r="CUI831" s="72"/>
      <c r="CUJ831" s="72"/>
      <c r="CUK831" s="72"/>
      <c r="CUL831" s="72"/>
      <c r="CUM831" s="72"/>
      <c r="CUN831" s="72"/>
      <c r="CUO831" s="72"/>
      <c r="CUP831" s="72"/>
      <c r="CUQ831" s="72"/>
      <c r="CUR831" s="72"/>
      <c r="CUS831" s="72"/>
      <c r="CUT831" s="72"/>
      <c r="CUU831" s="72"/>
      <c r="CUV831" s="72"/>
      <c r="CUW831" s="72"/>
      <c r="CUX831" s="72"/>
      <c r="CUY831" s="72"/>
      <c r="CUZ831" s="72"/>
      <c r="CVA831" s="72"/>
      <c r="CVB831" s="72"/>
      <c r="CVC831" s="72"/>
      <c r="CVD831" s="72"/>
      <c r="CVE831" s="72"/>
      <c r="CVF831" s="72"/>
      <c r="CVG831" s="72"/>
      <c r="CVH831" s="72"/>
      <c r="CVI831" s="72"/>
      <c r="CVJ831" s="72"/>
      <c r="CVK831" s="72"/>
      <c r="CVL831" s="72"/>
      <c r="CVM831" s="72"/>
      <c r="CVN831" s="72"/>
      <c r="CVO831" s="72"/>
      <c r="CVP831" s="72"/>
      <c r="CVQ831" s="72"/>
      <c r="CVR831" s="72"/>
      <c r="CVS831" s="72"/>
      <c r="CVT831" s="72"/>
      <c r="CVU831" s="72"/>
      <c r="CVV831" s="72"/>
      <c r="CVW831" s="72"/>
      <c r="CVX831" s="72"/>
      <c r="CVY831" s="72"/>
      <c r="CVZ831" s="72"/>
      <c r="CWA831" s="72"/>
      <c r="CWB831" s="72"/>
      <c r="CWC831" s="72"/>
      <c r="CWD831" s="72"/>
      <c r="CWE831" s="72"/>
      <c r="CWF831" s="72"/>
      <c r="CWG831" s="72"/>
      <c r="CWH831" s="72"/>
      <c r="CWI831" s="72"/>
      <c r="CWJ831" s="72"/>
      <c r="CWK831" s="72"/>
      <c r="CWL831" s="72"/>
      <c r="CWM831" s="72"/>
      <c r="CWN831" s="72"/>
      <c r="CWO831" s="72"/>
      <c r="CWP831" s="72"/>
      <c r="CWQ831" s="72"/>
      <c r="CWR831" s="72"/>
      <c r="CWS831" s="72"/>
      <c r="CWT831" s="72"/>
      <c r="CWU831" s="72"/>
      <c r="CWV831" s="72"/>
      <c r="CWW831" s="72"/>
      <c r="CWX831" s="72"/>
      <c r="CWY831" s="72"/>
      <c r="CWZ831" s="72"/>
      <c r="CXA831" s="72"/>
      <c r="CXB831" s="72"/>
      <c r="CXC831" s="72"/>
      <c r="CXD831" s="72"/>
      <c r="CXE831" s="72"/>
      <c r="CXF831" s="72"/>
      <c r="CXG831" s="72"/>
      <c r="CXH831" s="72"/>
      <c r="CXI831" s="72"/>
      <c r="CXJ831" s="72"/>
      <c r="CXK831" s="72"/>
      <c r="CXL831" s="72"/>
      <c r="CXM831" s="72"/>
      <c r="CXN831" s="72"/>
      <c r="CXO831" s="72"/>
      <c r="CXP831" s="72"/>
      <c r="CXQ831" s="72"/>
      <c r="CXR831" s="72"/>
      <c r="CXS831" s="72"/>
      <c r="CXT831" s="72"/>
      <c r="CXU831" s="72"/>
      <c r="CXV831" s="72"/>
      <c r="CXW831" s="72"/>
      <c r="CXX831" s="72"/>
      <c r="CXY831" s="72"/>
      <c r="CXZ831" s="72"/>
      <c r="CYA831" s="72"/>
      <c r="CYB831" s="72"/>
      <c r="CYC831" s="72"/>
      <c r="CYD831" s="72"/>
      <c r="CYE831" s="72"/>
      <c r="CYF831" s="72"/>
      <c r="CYG831" s="72"/>
      <c r="CYH831" s="72"/>
      <c r="CYI831" s="72"/>
      <c r="CYJ831" s="72"/>
      <c r="CYK831" s="72"/>
      <c r="CYL831" s="72"/>
      <c r="CYM831" s="72"/>
      <c r="CYN831" s="72"/>
      <c r="CYO831" s="72"/>
      <c r="CYP831" s="72"/>
      <c r="CYQ831" s="72"/>
      <c r="CYR831" s="72"/>
      <c r="CYS831" s="72"/>
      <c r="CYT831" s="72"/>
      <c r="CYU831" s="72"/>
      <c r="CYV831" s="72"/>
      <c r="CYW831" s="72"/>
      <c r="CYX831" s="72"/>
      <c r="CYY831" s="72"/>
      <c r="CYZ831" s="72"/>
      <c r="CZA831" s="72"/>
      <c r="CZB831" s="72"/>
      <c r="CZC831" s="72"/>
      <c r="CZD831" s="72"/>
      <c r="CZE831" s="72"/>
      <c r="CZF831" s="72"/>
      <c r="CZG831" s="72"/>
      <c r="CZH831" s="72"/>
      <c r="CZI831" s="72"/>
      <c r="CZJ831" s="72"/>
      <c r="CZK831" s="72"/>
      <c r="CZL831" s="72"/>
      <c r="CZM831" s="72"/>
      <c r="CZN831" s="72"/>
      <c r="CZO831" s="72"/>
      <c r="CZP831" s="72"/>
      <c r="CZQ831" s="72"/>
      <c r="CZR831" s="72"/>
      <c r="CZS831" s="72"/>
      <c r="CZT831" s="72"/>
      <c r="CZU831" s="72"/>
      <c r="CZV831" s="72"/>
      <c r="CZW831" s="72"/>
      <c r="CZX831" s="72"/>
      <c r="CZY831" s="72"/>
      <c r="CZZ831" s="72"/>
      <c r="DAA831" s="72"/>
      <c r="DAB831" s="72"/>
      <c r="DAC831" s="72"/>
      <c r="DAD831" s="72"/>
      <c r="DAE831" s="72"/>
      <c r="DAF831" s="72"/>
      <c r="DAG831" s="72"/>
      <c r="DAH831" s="72"/>
      <c r="DAI831" s="72"/>
      <c r="DAJ831" s="72"/>
      <c r="DAK831" s="72"/>
      <c r="DAL831" s="72"/>
      <c r="DAM831" s="72"/>
      <c r="DAN831" s="72"/>
      <c r="DAO831" s="72"/>
      <c r="DAP831" s="72"/>
      <c r="DAQ831" s="72"/>
      <c r="DAR831" s="72"/>
      <c r="DAS831" s="72"/>
      <c r="DAT831" s="72"/>
      <c r="DAU831" s="72"/>
      <c r="DAV831" s="72"/>
      <c r="DAW831" s="72"/>
      <c r="DAX831" s="72"/>
      <c r="DAY831" s="72"/>
      <c r="DAZ831" s="72"/>
      <c r="DBA831" s="72"/>
      <c r="DBB831" s="72"/>
      <c r="DBC831" s="72"/>
      <c r="DBD831" s="72"/>
      <c r="DBE831" s="72"/>
      <c r="DBF831" s="72"/>
      <c r="DBG831" s="72"/>
      <c r="DBH831" s="72"/>
      <c r="DBI831" s="72"/>
      <c r="DBJ831" s="72"/>
      <c r="DBK831" s="72"/>
      <c r="DBL831" s="72"/>
      <c r="DBM831" s="72"/>
      <c r="DBN831" s="72"/>
      <c r="DBO831" s="72"/>
      <c r="DBP831" s="72"/>
      <c r="DBQ831" s="72"/>
      <c r="DBR831" s="72"/>
      <c r="DBS831" s="72"/>
      <c r="DBT831" s="72"/>
      <c r="DBU831" s="72"/>
      <c r="DBV831" s="72"/>
      <c r="DBW831" s="72"/>
      <c r="DBX831" s="72"/>
      <c r="DBY831" s="72"/>
      <c r="DBZ831" s="72"/>
      <c r="DCA831" s="72"/>
      <c r="DCB831" s="72"/>
      <c r="DCC831" s="72"/>
      <c r="DCD831" s="72"/>
      <c r="DCE831" s="72"/>
      <c r="DCF831" s="72"/>
      <c r="DCG831" s="72"/>
      <c r="DCH831" s="72"/>
      <c r="DCI831" s="72"/>
      <c r="DCJ831" s="72"/>
      <c r="DCK831" s="72"/>
      <c r="DCL831" s="72"/>
      <c r="DCM831" s="72"/>
      <c r="DCN831" s="72"/>
      <c r="DCO831" s="72"/>
      <c r="DCP831" s="72"/>
      <c r="DCQ831" s="72"/>
      <c r="DCR831" s="72"/>
      <c r="DCS831" s="72"/>
      <c r="DCT831" s="72"/>
      <c r="DCU831" s="72"/>
      <c r="DCV831" s="72"/>
      <c r="DCW831" s="72"/>
      <c r="DCX831" s="72"/>
      <c r="DCY831" s="72"/>
      <c r="DCZ831" s="72"/>
      <c r="DDA831" s="72"/>
      <c r="DDB831" s="72"/>
      <c r="DDC831" s="72"/>
      <c r="DDD831" s="72"/>
      <c r="DDE831" s="72"/>
      <c r="DDF831" s="72"/>
      <c r="DDG831" s="72"/>
      <c r="DDH831" s="72"/>
      <c r="DDI831" s="72"/>
      <c r="DDJ831" s="72"/>
      <c r="DDK831" s="72"/>
      <c r="DDL831" s="72"/>
      <c r="DDM831" s="72"/>
      <c r="DDN831" s="72"/>
      <c r="DDO831" s="72"/>
      <c r="DDP831" s="72"/>
      <c r="DDQ831" s="72"/>
      <c r="DDR831" s="72"/>
      <c r="DDS831" s="72"/>
      <c r="DDT831" s="72"/>
      <c r="DDU831" s="72"/>
      <c r="DDV831" s="72"/>
      <c r="DDW831" s="72"/>
      <c r="DDX831" s="72"/>
      <c r="DDY831" s="72"/>
      <c r="DDZ831" s="72"/>
      <c r="DEA831" s="72"/>
      <c r="DEB831" s="72"/>
      <c r="DEC831" s="72"/>
      <c r="DED831" s="72"/>
      <c r="DEE831" s="72"/>
      <c r="DEF831" s="72"/>
      <c r="DEG831" s="72"/>
      <c r="DEH831" s="72"/>
      <c r="DEI831" s="72"/>
      <c r="DEJ831" s="72"/>
      <c r="DEK831" s="72"/>
      <c r="DEL831" s="72"/>
      <c r="DEM831" s="72"/>
      <c r="DEN831" s="72"/>
      <c r="DEO831" s="72"/>
      <c r="DEP831" s="72"/>
      <c r="DEQ831" s="72"/>
      <c r="DER831" s="72"/>
      <c r="DES831" s="72"/>
      <c r="DET831" s="72"/>
      <c r="DEU831" s="72"/>
      <c r="DEV831" s="72"/>
      <c r="DEW831" s="72"/>
      <c r="DEX831" s="72"/>
      <c r="DEY831" s="72"/>
      <c r="DEZ831" s="72"/>
      <c r="DFA831" s="72"/>
      <c r="DFB831" s="72"/>
      <c r="DFC831" s="72"/>
      <c r="DFD831" s="72"/>
      <c r="DFE831" s="72"/>
      <c r="DFF831" s="72"/>
      <c r="DFG831" s="72"/>
      <c r="DFH831" s="72"/>
      <c r="DFI831" s="72"/>
      <c r="DFJ831" s="72"/>
      <c r="DFK831" s="72"/>
      <c r="DFL831" s="72"/>
      <c r="DFM831" s="72"/>
      <c r="DFN831" s="72"/>
      <c r="DFO831" s="72"/>
      <c r="DFP831" s="72"/>
      <c r="DFQ831" s="72"/>
      <c r="DFR831" s="72"/>
      <c r="DFS831" s="72"/>
      <c r="DFT831" s="72"/>
      <c r="DFU831" s="72"/>
      <c r="DFV831" s="72"/>
      <c r="DFW831" s="72"/>
      <c r="DFX831" s="72"/>
      <c r="DFY831" s="72"/>
      <c r="DFZ831" s="72"/>
      <c r="DGA831" s="72"/>
      <c r="DGB831" s="72"/>
      <c r="DGC831" s="72"/>
      <c r="DGD831" s="72"/>
      <c r="DGE831" s="72"/>
      <c r="DGF831" s="72"/>
      <c r="DGG831" s="72"/>
      <c r="DGH831" s="72"/>
      <c r="DGI831" s="72"/>
      <c r="DGJ831" s="72"/>
      <c r="DGK831" s="72"/>
      <c r="DGL831" s="72"/>
      <c r="DGM831" s="72"/>
      <c r="DGN831" s="72"/>
      <c r="DGO831" s="72"/>
      <c r="DGP831" s="72"/>
      <c r="DGQ831" s="72"/>
      <c r="DGR831" s="72"/>
      <c r="DGS831" s="72"/>
      <c r="DGT831" s="72"/>
      <c r="DGU831" s="72"/>
      <c r="DGV831" s="72"/>
      <c r="DGW831" s="72"/>
      <c r="DGX831" s="72"/>
      <c r="DGY831" s="72"/>
      <c r="DGZ831" s="72"/>
      <c r="DHA831" s="72"/>
      <c r="DHB831" s="72"/>
      <c r="DHC831" s="72"/>
      <c r="DHD831" s="72"/>
      <c r="DHE831" s="72"/>
      <c r="DHF831" s="72"/>
      <c r="DHG831" s="72"/>
      <c r="DHH831" s="72"/>
      <c r="DHI831" s="72"/>
      <c r="DHJ831" s="72"/>
      <c r="DHK831" s="72"/>
      <c r="DHL831" s="72"/>
      <c r="DHM831" s="72"/>
      <c r="DHN831" s="72"/>
      <c r="DHO831" s="72"/>
      <c r="DHP831" s="72"/>
      <c r="DHQ831" s="72"/>
      <c r="DHR831" s="72"/>
      <c r="DHS831" s="72"/>
      <c r="DHT831" s="72"/>
      <c r="DHU831" s="72"/>
      <c r="DHV831" s="72"/>
      <c r="DHW831" s="72"/>
      <c r="DHX831" s="72"/>
      <c r="DHY831" s="72"/>
      <c r="DHZ831" s="72"/>
      <c r="DIA831" s="72"/>
      <c r="DIB831" s="72"/>
      <c r="DIC831" s="72"/>
      <c r="DID831" s="72"/>
      <c r="DIE831" s="72"/>
      <c r="DIF831" s="72"/>
      <c r="DIG831" s="72"/>
      <c r="DIH831" s="72"/>
      <c r="DII831" s="72"/>
      <c r="DIJ831" s="72"/>
      <c r="DIK831" s="72"/>
      <c r="DIL831" s="72"/>
      <c r="DIM831" s="72"/>
      <c r="DIN831" s="72"/>
      <c r="DIO831" s="72"/>
      <c r="DIP831" s="72"/>
      <c r="DIQ831" s="72"/>
      <c r="DIR831" s="72"/>
      <c r="DIS831" s="72"/>
      <c r="DIT831" s="72"/>
      <c r="DIU831" s="72"/>
      <c r="DIV831" s="72"/>
      <c r="DIW831" s="72"/>
      <c r="DIX831" s="72"/>
      <c r="DIY831" s="72"/>
      <c r="DIZ831" s="72"/>
      <c r="DJA831" s="72"/>
      <c r="DJB831" s="72"/>
      <c r="DJC831" s="72"/>
      <c r="DJD831" s="72"/>
      <c r="DJE831" s="72"/>
      <c r="DJF831" s="72"/>
      <c r="DJG831" s="72"/>
      <c r="DJH831" s="72"/>
      <c r="DJI831" s="72"/>
      <c r="DJJ831" s="72"/>
      <c r="DJK831" s="72"/>
      <c r="DJL831" s="72"/>
      <c r="DJM831" s="72"/>
      <c r="DJN831" s="72"/>
      <c r="DJO831" s="72"/>
      <c r="DJP831" s="72"/>
      <c r="DJQ831" s="72"/>
      <c r="DJR831" s="72"/>
      <c r="DJS831" s="72"/>
      <c r="DJT831" s="72"/>
      <c r="DJU831" s="72"/>
      <c r="DJV831" s="72"/>
      <c r="DJW831" s="72"/>
      <c r="DJX831" s="72"/>
      <c r="DJY831" s="72"/>
      <c r="DJZ831" s="72"/>
      <c r="DKA831" s="72"/>
      <c r="DKB831" s="72"/>
      <c r="DKC831" s="72"/>
      <c r="DKD831" s="72"/>
      <c r="DKE831" s="72"/>
      <c r="DKF831" s="72"/>
      <c r="DKG831" s="72"/>
      <c r="DKH831" s="72"/>
      <c r="DKI831" s="72"/>
      <c r="DKJ831" s="72"/>
      <c r="DKK831" s="72"/>
      <c r="DKL831" s="72"/>
      <c r="DKM831" s="72"/>
      <c r="DKN831" s="72"/>
      <c r="DKO831" s="72"/>
      <c r="DKP831" s="72"/>
      <c r="DKQ831" s="72"/>
      <c r="DKR831" s="72"/>
      <c r="DKS831" s="72"/>
      <c r="DKT831" s="72"/>
      <c r="DKU831" s="72"/>
      <c r="DKV831" s="72"/>
      <c r="DKW831" s="72"/>
      <c r="DKX831" s="72"/>
      <c r="DKY831" s="72"/>
      <c r="DKZ831" s="72"/>
      <c r="DLA831" s="72"/>
      <c r="DLB831" s="72"/>
      <c r="DLC831" s="72"/>
      <c r="DLD831" s="72"/>
      <c r="DLE831" s="72"/>
      <c r="DLF831" s="72"/>
      <c r="DLG831" s="72"/>
      <c r="DLH831" s="72"/>
      <c r="DLI831" s="72"/>
      <c r="DLJ831" s="72"/>
      <c r="DLK831" s="72"/>
      <c r="DLL831" s="72"/>
      <c r="DLM831" s="72"/>
      <c r="DLN831" s="72"/>
      <c r="DLO831" s="72"/>
      <c r="DLP831" s="72"/>
      <c r="DLQ831" s="72"/>
      <c r="DLR831" s="72"/>
      <c r="DLS831" s="72"/>
      <c r="DLT831" s="72"/>
      <c r="DLU831" s="72"/>
      <c r="DLV831" s="72"/>
      <c r="DLW831" s="72"/>
      <c r="DLX831" s="72"/>
      <c r="DLY831" s="72"/>
      <c r="DLZ831" s="72"/>
      <c r="DMA831" s="72"/>
      <c r="DMB831" s="72"/>
      <c r="DMC831" s="72"/>
      <c r="DMD831" s="72"/>
      <c r="DME831" s="72"/>
      <c r="DMF831" s="72"/>
      <c r="DMG831" s="72"/>
      <c r="DMH831" s="72"/>
      <c r="DMI831" s="72"/>
      <c r="DMJ831" s="72"/>
      <c r="DMK831" s="72"/>
      <c r="DML831" s="72"/>
      <c r="DMM831" s="72"/>
      <c r="DMN831" s="72"/>
      <c r="DMO831" s="72"/>
      <c r="DMP831" s="72"/>
      <c r="DMQ831" s="72"/>
      <c r="DMR831" s="72"/>
      <c r="DMS831" s="72"/>
      <c r="DMT831" s="72"/>
      <c r="DMU831" s="72"/>
      <c r="DMV831" s="72"/>
      <c r="DMW831" s="72"/>
      <c r="DMX831" s="72"/>
      <c r="DMY831" s="72"/>
      <c r="DMZ831" s="72"/>
      <c r="DNA831" s="72"/>
      <c r="DNB831" s="72"/>
      <c r="DNC831" s="72"/>
      <c r="DND831" s="72"/>
      <c r="DNE831" s="72"/>
      <c r="DNF831" s="72"/>
      <c r="DNG831" s="72"/>
      <c r="DNH831" s="72"/>
      <c r="DNI831" s="72"/>
      <c r="DNJ831" s="72"/>
      <c r="DNK831" s="72"/>
      <c r="DNL831" s="72"/>
      <c r="DNM831" s="72"/>
      <c r="DNN831" s="72"/>
      <c r="DNO831" s="72"/>
      <c r="DNP831" s="72"/>
      <c r="DNQ831" s="72"/>
      <c r="DNR831" s="72"/>
      <c r="DNS831" s="72"/>
      <c r="DNT831" s="72"/>
      <c r="DNU831" s="72"/>
      <c r="DNV831" s="72"/>
      <c r="DNW831" s="72"/>
      <c r="DNX831" s="72"/>
      <c r="DNY831" s="72"/>
      <c r="DNZ831" s="72"/>
      <c r="DOA831" s="72"/>
      <c r="DOB831" s="72"/>
      <c r="DOC831" s="72"/>
      <c r="DOD831" s="72"/>
      <c r="DOE831" s="72"/>
      <c r="DOF831" s="72"/>
      <c r="DOG831" s="72"/>
      <c r="DOH831" s="72"/>
      <c r="DOI831" s="72"/>
      <c r="DOJ831" s="72"/>
      <c r="DOK831" s="72"/>
      <c r="DOL831" s="72"/>
      <c r="DOM831" s="72"/>
      <c r="DON831" s="72"/>
      <c r="DOO831" s="72"/>
      <c r="DOP831" s="72"/>
      <c r="DOQ831" s="72"/>
      <c r="DOR831" s="72"/>
      <c r="DOS831" s="72"/>
      <c r="DOT831" s="72"/>
      <c r="DOU831" s="72"/>
      <c r="DOV831" s="72"/>
      <c r="DOW831" s="72"/>
      <c r="DOX831" s="72"/>
      <c r="DOY831" s="72"/>
      <c r="DOZ831" s="72"/>
      <c r="DPA831" s="72"/>
      <c r="DPB831" s="72"/>
      <c r="DPC831" s="72"/>
      <c r="DPD831" s="72"/>
      <c r="DPE831" s="72"/>
      <c r="DPF831" s="72"/>
      <c r="DPG831" s="72"/>
      <c r="DPH831" s="72"/>
      <c r="DPI831" s="72"/>
      <c r="DPJ831" s="72"/>
      <c r="DPK831" s="72"/>
      <c r="DPL831" s="72"/>
      <c r="DPM831" s="72"/>
      <c r="DPN831" s="72"/>
      <c r="DPO831" s="72"/>
      <c r="DPP831" s="72"/>
      <c r="DPQ831" s="72"/>
      <c r="DPR831" s="72"/>
      <c r="DPS831" s="72"/>
      <c r="DPT831" s="72"/>
      <c r="DPU831" s="72"/>
      <c r="DPV831" s="72"/>
      <c r="DPW831" s="72"/>
      <c r="DPX831" s="72"/>
      <c r="DPY831" s="72"/>
      <c r="DPZ831" s="72"/>
      <c r="DQA831" s="72"/>
      <c r="DQB831" s="72"/>
      <c r="DQC831" s="72"/>
      <c r="DQD831" s="72"/>
      <c r="DQE831" s="72"/>
      <c r="DQF831" s="72"/>
      <c r="DQG831" s="72"/>
      <c r="DQH831" s="72"/>
      <c r="DQI831" s="72"/>
      <c r="DQJ831" s="72"/>
      <c r="DQK831" s="72"/>
      <c r="DQL831" s="72"/>
      <c r="DQM831" s="72"/>
      <c r="DQN831" s="72"/>
      <c r="DQO831" s="72"/>
      <c r="DQP831" s="72"/>
      <c r="DQQ831" s="72"/>
      <c r="DQR831" s="72"/>
      <c r="DQS831" s="72"/>
      <c r="DQT831" s="72"/>
      <c r="DQU831" s="72"/>
      <c r="DQV831" s="72"/>
      <c r="DQW831" s="72"/>
      <c r="DQX831" s="72"/>
      <c r="DQY831" s="72"/>
      <c r="DQZ831" s="72"/>
      <c r="DRA831" s="72"/>
      <c r="DRB831" s="72"/>
      <c r="DRC831" s="72"/>
      <c r="DRD831" s="72"/>
      <c r="DRE831" s="72"/>
      <c r="DRF831" s="72"/>
      <c r="DRG831" s="72"/>
      <c r="DRH831" s="72"/>
      <c r="DRI831" s="72"/>
      <c r="DRJ831" s="72"/>
      <c r="DRK831" s="72"/>
      <c r="DRL831" s="72"/>
      <c r="DRM831" s="72"/>
      <c r="DRN831" s="72"/>
      <c r="DRO831" s="72"/>
      <c r="DRP831" s="72"/>
      <c r="DRQ831" s="72"/>
      <c r="DRR831" s="72"/>
      <c r="DRS831" s="72"/>
      <c r="DRT831" s="72"/>
      <c r="DRU831" s="72"/>
      <c r="DRV831" s="72"/>
      <c r="DRW831" s="72"/>
      <c r="DRX831" s="72"/>
      <c r="DRY831" s="72"/>
      <c r="DRZ831" s="72"/>
      <c r="DSA831" s="72"/>
      <c r="DSB831" s="72"/>
      <c r="DSC831" s="72"/>
      <c r="DSD831" s="72"/>
      <c r="DSE831" s="72"/>
      <c r="DSF831" s="72"/>
      <c r="DSG831" s="72"/>
      <c r="DSH831" s="72"/>
      <c r="DSI831" s="72"/>
      <c r="DSJ831" s="72"/>
      <c r="DSK831" s="72"/>
      <c r="DSL831" s="72"/>
      <c r="DSM831" s="72"/>
      <c r="DSN831" s="72"/>
      <c r="DSO831" s="72"/>
      <c r="DSP831" s="72"/>
      <c r="DSQ831" s="72"/>
      <c r="DSR831" s="72"/>
      <c r="DSS831" s="72"/>
      <c r="DST831" s="72"/>
      <c r="DSU831" s="72"/>
      <c r="DSV831" s="72"/>
      <c r="DSW831" s="72"/>
      <c r="DSX831" s="72"/>
      <c r="DSY831" s="72"/>
      <c r="DSZ831" s="72"/>
      <c r="DTA831" s="72"/>
      <c r="DTB831" s="72"/>
      <c r="DTC831" s="72"/>
      <c r="DTD831" s="72"/>
      <c r="DTE831" s="72"/>
      <c r="DTF831" s="72"/>
      <c r="DTG831" s="72"/>
      <c r="DTH831" s="72"/>
      <c r="DTI831" s="72"/>
      <c r="DTJ831" s="72"/>
      <c r="DTK831" s="72"/>
      <c r="DTL831" s="72"/>
      <c r="DTM831" s="72"/>
      <c r="DTN831" s="72"/>
      <c r="DTO831" s="72"/>
      <c r="DTP831" s="72"/>
      <c r="DTQ831" s="72"/>
      <c r="DTR831" s="72"/>
      <c r="DTS831" s="72"/>
      <c r="DTT831" s="72"/>
      <c r="DTU831" s="72"/>
      <c r="DTV831" s="72"/>
      <c r="DTW831" s="72"/>
      <c r="DTX831" s="72"/>
      <c r="DTY831" s="72"/>
      <c r="DTZ831" s="72"/>
      <c r="DUA831" s="72"/>
      <c r="DUB831" s="72"/>
      <c r="DUC831" s="72"/>
      <c r="DUD831" s="72"/>
      <c r="DUE831" s="72"/>
      <c r="DUF831" s="72"/>
      <c r="DUG831" s="72"/>
      <c r="DUH831" s="72"/>
      <c r="DUI831" s="72"/>
      <c r="DUJ831" s="72"/>
      <c r="DUK831" s="72"/>
      <c r="DUL831" s="72"/>
      <c r="DUM831" s="72"/>
      <c r="DUN831" s="72"/>
      <c r="DUO831" s="72"/>
      <c r="DUP831" s="72"/>
      <c r="DUQ831" s="72"/>
      <c r="DUR831" s="72"/>
      <c r="DUS831" s="72"/>
      <c r="DUT831" s="72"/>
      <c r="DUU831" s="72"/>
      <c r="DUV831" s="72"/>
      <c r="DUW831" s="72"/>
      <c r="DUX831" s="72"/>
      <c r="DUY831" s="72"/>
      <c r="DUZ831" s="72"/>
      <c r="DVA831" s="72"/>
      <c r="DVB831" s="72"/>
      <c r="DVC831" s="72"/>
      <c r="DVD831" s="72"/>
      <c r="DVE831" s="72"/>
      <c r="DVF831" s="72"/>
      <c r="DVG831" s="72"/>
      <c r="DVH831" s="72"/>
      <c r="DVI831" s="72"/>
      <c r="DVJ831" s="72"/>
      <c r="DVK831" s="72"/>
      <c r="DVL831" s="72"/>
      <c r="DVM831" s="72"/>
      <c r="DVN831" s="72"/>
      <c r="DVO831" s="72"/>
      <c r="DVP831" s="72"/>
      <c r="DVQ831" s="72"/>
      <c r="DVR831" s="72"/>
      <c r="DVS831" s="72"/>
      <c r="DVT831" s="72"/>
      <c r="DVU831" s="72"/>
      <c r="DVV831" s="72"/>
      <c r="DVW831" s="72"/>
      <c r="DVX831" s="72"/>
      <c r="DVY831" s="72"/>
      <c r="DVZ831" s="72"/>
      <c r="DWA831" s="72"/>
      <c r="DWB831" s="72"/>
      <c r="DWC831" s="72"/>
      <c r="DWD831" s="72"/>
      <c r="DWE831" s="72"/>
      <c r="DWF831" s="72"/>
      <c r="DWG831" s="72"/>
      <c r="DWH831" s="72"/>
      <c r="DWI831" s="72"/>
      <c r="DWJ831" s="72"/>
      <c r="DWK831" s="72"/>
      <c r="DWL831" s="72"/>
      <c r="DWM831" s="72"/>
      <c r="DWN831" s="72"/>
      <c r="DWO831" s="72"/>
      <c r="DWP831" s="72"/>
      <c r="DWQ831" s="72"/>
      <c r="DWR831" s="72"/>
      <c r="DWS831" s="72"/>
      <c r="DWT831" s="72"/>
      <c r="DWU831" s="72"/>
      <c r="DWV831" s="72"/>
      <c r="DWW831" s="72"/>
      <c r="DWX831" s="72"/>
      <c r="DWY831" s="72"/>
      <c r="DWZ831" s="72"/>
      <c r="DXA831" s="72"/>
      <c r="DXB831" s="72"/>
      <c r="DXC831" s="72"/>
      <c r="DXD831" s="72"/>
      <c r="DXE831" s="72"/>
      <c r="DXF831" s="72"/>
      <c r="DXG831" s="72"/>
      <c r="DXH831" s="72"/>
      <c r="DXI831" s="72"/>
      <c r="DXJ831" s="72"/>
      <c r="DXK831" s="72"/>
      <c r="DXL831" s="72"/>
      <c r="DXM831" s="72"/>
      <c r="DXN831" s="72"/>
      <c r="DXO831" s="72"/>
      <c r="DXP831" s="72"/>
      <c r="DXQ831" s="72"/>
      <c r="DXR831" s="72"/>
      <c r="DXS831" s="72"/>
      <c r="DXT831" s="72"/>
      <c r="DXU831" s="72"/>
      <c r="DXV831" s="72"/>
      <c r="DXW831" s="72"/>
      <c r="DXX831" s="72"/>
      <c r="DXY831" s="72"/>
      <c r="DXZ831" s="72"/>
      <c r="DYA831" s="72"/>
      <c r="DYB831" s="72"/>
      <c r="DYC831" s="72"/>
      <c r="DYD831" s="72"/>
      <c r="DYE831" s="72"/>
      <c r="DYF831" s="72"/>
      <c r="DYG831" s="72"/>
      <c r="DYH831" s="72"/>
      <c r="DYI831" s="72"/>
      <c r="DYJ831" s="72"/>
      <c r="DYK831" s="72"/>
      <c r="DYL831" s="72"/>
      <c r="DYM831" s="72"/>
      <c r="DYN831" s="72"/>
      <c r="DYO831" s="72"/>
      <c r="DYP831" s="72"/>
      <c r="DYQ831" s="72"/>
      <c r="DYR831" s="72"/>
      <c r="DYS831" s="72"/>
      <c r="DYT831" s="72"/>
      <c r="DYU831" s="72"/>
      <c r="DYV831" s="72"/>
      <c r="DYW831" s="72"/>
      <c r="DYX831" s="72"/>
      <c r="DYY831" s="72"/>
      <c r="DYZ831" s="72"/>
      <c r="DZA831" s="72"/>
      <c r="DZB831" s="72"/>
      <c r="DZC831" s="72"/>
      <c r="DZD831" s="72"/>
      <c r="DZE831" s="72"/>
      <c r="DZF831" s="72"/>
      <c r="DZG831" s="72"/>
      <c r="DZH831" s="72"/>
      <c r="DZI831" s="72"/>
      <c r="DZJ831" s="72"/>
      <c r="DZK831" s="72"/>
      <c r="DZL831" s="72"/>
      <c r="DZM831" s="72"/>
      <c r="DZN831" s="72"/>
      <c r="DZO831" s="72"/>
      <c r="DZP831" s="72"/>
      <c r="DZQ831" s="72"/>
      <c r="DZR831" s="72"/>
      <c r="DZS831" s="72"/>
      <c r="DZT831" s="72"/>
      <c r="DZU831" s="72"/>
      <c r="DZV831" s="72"/>
      <c r="DZW831" s="72"/>
      <c r="DZX831" s="72"/>
      <c r="DZY831" s="72"/>
      <c r="DZZ831" s="72"/>
      <c r="EAA831" s="72"/>
      <c r="EAB831" s="72"/>
      <c r="EAC831" s="72"/>
      <c r="EAD831" s="72"/>
      <c r="EAE831" s="72"/>
      <c r="EAF831" s="72"/>
      <c r="EAG831" s="72"/>
      <c r="EAH831" s="72"/>
      <c r="EAI831" s="72"/>
      <c r="EAJ831" s="72"/>
      <c r="EAK831" s="72"/>
      <c r="EAL831" s="72"/>
      <c r="EAM831" s="72"/>
      <c r="EAN831" s="72"/>
      <c r="EAO831" s="72"/>
      <c r="EAP831" s="72"/>
      <c r="EAQ831" s="72"/>
      <c r="EAR831" s="72"/>
      <c r="EAS831" s="72"/>
      <c r="EAT831" s="72"/>
      <c r="EAU831" s="72"/>
      <c r="EAV831" s="72"/>
      <c r="EAW831" s="72"/>
      <c r="EAX831" s="72"/>
      <c r="EAY831" s="72"/>
      <c r="EAZ831" s="72"/>
      <c r="EBA831" s="72"/>
      <c r="EBB831" s="72"/>
      <c r="EBC831" s="72"/>
      <c r="EBD831" s="72"/>
      <c r="EBE831" s="72"/>
      <c r="EBF831" s="72"/>
      <c r="EBG831" s="72"/>
      <c r="EBH831" s="72"/>
      <c r="EBI831" s="72"/>
      <c r="EBJ831" s="72"/>
      <c r="EBK831" s="72"/>
      <c r="EBL831" s="72"/>
      <c r="EBM831" s="72"/>
      <c r="EBN831" s="72"/>
      <c r="EBO831" s="72"/>
      <c r="EBP831" s="72"/>
      <c r="EBQ831" s="72"/>
      <c r="EBR831" s="72"/>
      <c r="EBS831" s="72"/>
      <c r="EBT831" s="72"/>
      <c r="EBU831" s="72"/>
      <c r="EBV831" s="72"/>
      <c r="EBW831" s="72"/>
      <c r="EBX831" s="72"/>
      <c r="EBY831" s="72"/>
      <c r="EBZ831" s="72"/>
      <c r="ECA831" s="72"/>
      <c r="ECB831" s="72"/>
      <c r="ECC831" s="72"/>
      <c r="ECD831" s="72"/>
      <c r="ECE831" s="72"/>
      <c r="ECF831" s="72"/>
      <c r="ECG831" s="72"/>
      <c r="ECH831" s="72"/>
      <c r="ECI831" s="72"/>
      <c r="ECJ831" s="72"/>
      <c r="ECK831" s="72"/>
      <c r="ECL831" s="72"/>
      <c r="ECM831" s="72"/>
      <c r="ECN831" s="72"/>
      <c r="ECO831" s="72"/>
      <c r="ECP831" s="72"/>
      <c r="ECQ831" s="72"/>
      <c r="ECR831" s="72"/>
      <c r="ECS831" s="72"/>
      <c r="ECT831" s="72"/>
      <c r="ECU831" s="72"/>
      <c r="ECV831" s="72"/>
      <c r="ECW831" s="72"/>
      <c r="ECX831" s="72"/>
      <c r="ECY831" s="72"/>
      <c r="ECZ831" s="72"/>
      <c r="EDA831" s="72"/>
      <c r="EDB831" s="72"/>
      <c r="EDC831" s="72"/>
      <c r="EDD831" s="72"/>
      <c r="EDE831" s="72"/>
      <c r="EDF831" s="72"/>
      <c r="EDG831" s="72"/>
      <c r="EDH831" s="72"/>
      <c r="EDI831" s="72"/>
      <c r="EDJ831" s="72"/>
      <c r="EDK831" s="72"/>
      <c r="EDL831" s="72"/>
      <c r="EDM831" s="72"/>
      <c r="EDN831" s="72"/>
      <c r="EDO831" s="72"/>
      <c r="EDP831" s="72"/>
      <c r="EDQ831" s="72"/>
      <c r="EDR831" s="72"/>
      <c r="EDS831" s="72"/>
      <c r="EDT831" s="72"/>
      <c r="EDU831" s="72"/>
      <c r="EDV831" s="72"/>
      <c r="EDW831" s="72"/>
      <c r="EDX831" s="72"/>
      <c r="EDY831" s="72"/>
      <c r="EDZ831" s="72"/>
      <c r="EEA831" s="72"/>
      <c r="EEB831" s="72"/>
      <c r="EEC831" s="72"/>
      <c r="EED831" s="72"/>
      <c r="EEE831" s="72"/>
      <c r="EEF831" s="72"/>
      <c r="EEG831" s="72"/>
      <c r="EEH831" s="72"/>
      <c r="EEI831" s="72"/>
      <c r="EEJ831" s="72"/>
      <c r="EEK831" s="72"/>
      <c r="EEL831" s="72"/>
      <c r="EEM831" s="72"/>
      <c r="EEN831" s="72"/>
      <c r="EEO831" s="72"/>
      <c r="EEP831" s="72"/>
      <c r="EEQ831" s="72"/>
      <c r="EER831" s="72"/>
      <c r="EES831" s="72"/>
      <c r="EET831" s="72"/>
      <c r="EEU831" s="72"/>
      <c r="EEV831" s="72"/>
      <c r="EEW831" s="72"/>
      <c r="EEX831" s="72"/>
      <c r="EEY831" s="72"/>
      <c r="EEZ831" s="72"/>
      <c r="EFA831" s="72"/>
      <c r="EFB831" s="72"/>
      <c r="EFC831" s="72"/>
      <c r="EFD831" s="72"/>
      <c r="EFE831" s="72"/>
      <c r="EFF831" s="72"/>
      <c r="EFG831" s="72"/>
      <c r="EFH831" s="72"/>
      <c r="EFI831" s="72"/>
      <c r="EFJ831" s="72"/>
      <c r="EFK831" s="72"/>
      <c r="EFL831" s="72"/>
      <c r="EFM831" s="72"/>
      <c r="EFN831" s="72"/>
      <c r="EFO831" s="72"/>
      <c r="EFP831" s="72"/>
      <c r="EFQ831" s="72"/>
      <c r="EFR831" s="72"/>
      <c r="EFS831" s="72"/>
      <c r="EFT831" s="72"/>
      <c r="EFU831" s="72"/>
      <c r="EFV831" s="72"/>
      <c r="EFW831" s="72"/>
      <c r="EFX831" s="72"/>
      <c r="EFY831" s="72"/>
      <c r="EFZ831" s="72"/>
      <c r="EGA831" s="72"/>
      <c r="EGB831" s="72"/>
      <c r="EGC831" s="72"/>
      <c r="EGD831" s="72"/>
      <c r="EGE831" s="72"/>
      <c r="EGF831" s="72"/>
      <c r="EGG831" s="72"/>
      <c r="EGH831" s="72"/>
      <c r="EGI831" s="72"/>
      <c r="EGJ831" s="72"/>
      <c r="EGK831" s="72"/>
      <c r="EGL831" s="72"/>
      <c r="EGM831" s="72"/>
      <c r="EGN831" s="72"/>
      <c r="EGO831" s="72"/>
      <c r="EGP831" s="72"/>
      <c r="EGQ831" s="72"/>
      <c r="EGR831" s="72"/>
      <c r="EGS831" s="72"/>
      <c r="EGT831" s="72"/>
      <c r="EGU831" s="72"/>
      <c r="EGV831" s="72"/>
      <c r="EGW831" s="72"/>
      <c r="EGX831" s="72"/>
      <c r="EGY831" s="72"/>
      <c r="EGZ831" s="72"/>
      <c r="EHA831" s="72"/>
      <c r="EHB831" s="72"/>
      <c r="EHC831" s="72"/>
      <c r="EHD831" s="72"/>
      <c r="EHE831" s="72"/>
      <c r="EHF831" s="72"/>
      <c r="EHG831" s="72"/>
      <c r="EHH831" s="72"/>
      <c r="EHI831" s="72"/>
      <c r="EHJ831" s="72"/>
      <c r="EHK831" s="72"/>
      <c r="EHL831" s="72"/>
      <c r="EHM831" s="72"/>
      <c r="EHN831" s="72"/>
      <c r="EHO831" s="72"/>
      <c r="EHP831" s="72"/>
      <c r="EHQ831" s="72"/>
      <c r="EHR831" s="72"/>
      <c r="EHS831" s="72"/>
      <c r="EHT831" s="72"/>
      <c r="EHU831" s="72"/>
      <c r="EHV831" s="72"/>
      <c r="EHW831" s="72"/>
      <c r="EHX831" s="72"/>
      <c r="EHY831" s="72"/>
      <c r="EHZ831" s="72"/>
      <c r="EIA831" s="72"/>
      <c r="EIB831" s="72"/>
      <c r="EIC831" s="72"/>
      <c r="EID831" s="72"/>
      <c r="EIE831" s="72"/>
      <c r="EIF831" s="72"/>
      <c r="EIG831" s="72"/>
      <c r="EIH831" s="72"/>
      <c r="EII831" s="72"/>
      <c r="EIJ831" s="72"/>
      <c r="EIK831" s="72"/>
      <c r="EIL831" s="72"/>
      <c r="EIM831" s="72"/>
      <c r="EIN831" s="72"/>
      <c r="EIO831" s="72"/>
      <c r="EIP831" s="72"/>
      <c r="EIQ831" s="72"/>
      <c r="EIR831" s="72"/>
      <c r="EIS831" s="72"/>
      <c r="EIT831" s="72"/>
      <c r="EIU831" s="72"/>
      <c r="EIV831" s="72"/>
      <c r="EIW831" s="72"/>
      <c r="EIX831" s="72"/>
      <c r="EIY831" s="72"/>
      <c r="EIZ831" s="72"/>
      <c r="EJA831" s="72"/>
      <c r="EJB831" s="72"/>
      <c r="EJC831" s="72"/>
      <c r="EJD831" s="72"/>
      <c r="EJE831" s="72"/>
      <c r="EJF831" s="72"/>
      <c r="EJG831" s="72"/>
      <c r="EJH831" s="72"/>
      <c r="EJI831" s="72"/>
      <c r="EJJ831" s="72"/>
      <c r="EJK831" s="72"/>
      <c r="EJL831" s="72"/>
      <c r="EJM831" s="72"/>
      <c r="EJN831" s="72"/>
      <c r="EJO831" s="72"/>
      <c r="EJP831" s="72"/>
      <c r="EJQ831" s="72"/>
      <c r="EJR831" s="72"/>
      <c r="EJS831" s="72"/>
      <c r="EJT831" s="72"/>
      <c r="EJU831" s="72"/>
      <c r="EJV831" s="72"/>
      <c r="EJW831" s="72"/>
      <c r="EJX831" s="72"/>
      <c r="EJY831" s="72"/>
      <c r="EJZ831" s="72"/>
      <c r="EKA831" s="72"/>
      <c r="EKB831" s="72"/>
      <c r="EKC831" s="72"/>
      <c r="EKD831" s="72"/>
      <c r="EKE831" s="72"/>
      <c r="EKF831" s="72"/>
      <c r="EKG831" s="72"/>
      <c r="EKH831" s="72"/>
      <c r="EKI831" s="72"/>
      <c r="EKJ831" s="72"/>
      <c r="EKK831" s="72"/>
      <c r="EKL831" s="72"/>
      <c r="EKM831" s="72"/>
      <c r="EKN831" s="72"/>
      <c r="EKO831" s="72"/>
      <c r="EKP831" s="72"/>
      <c r="EKQ831" s="72"/>
      <c r="EKR831" s="72"/>
      <c r="EKS831" s="72"/>
      <c r="EKT831" s="72"/>
      <c r="EKU831" s="72"/>
      <c r="EKV831" s="72"/>
      <c r="EKW831" s="72"/>
      <c r="EKX831" s="72"/>
      <c r="EKY831" s="72"/>
      <c r="EKZ831" s="72"/>
      <c r="ELA831" s="72"/>
      <c r="ELB831" s="72"/>
      <c r="ELC831" s="72"/>
      <c r="ELD831" s="72"/>
      <c r="ELE831" s="72"/>
      <c r="ELF831" s="72"/>
      <c r="ELG831" s="72"/>
      <c r="ELH831" s="72"/>
      <c r="ELI831" s="72"/>
      <c r="ELJ831" s="72"/>
      <c r="ELK831" s="72"/>
      <c r="ELL831" s="72"/>
      <c r="ELM831" s="72"/>
      <c r="ELN831" s="72"/>
      <c r="ELO831" s="72"/>
      <c r="ELP831" s="72"/>
      <c r="ELQ831" s="72"/>
      <c r="ELR831" s="72"/>
      <c r="ELS831" s="72"/>
      <c r="ELT831" s="72"/>
      <c r="ELU831" s="72"/>
      <c r="ELV831" s="72"/>
      <c r="ELW831" s="72"/>
      <c r="ELX831" s="72"/>
      <c r="ELY831" s="72"/>
      <c r="ELZ831" s="72"/>
      <c r="EMA831" s="72"/>
      <c r="EMB831" s="72"/>
      <c r="EMC831" s="72"/>
      <c r="EMD831" s="72"/>
      <c r="EME831" s="72"/>
      <c r="EMF831" s="72"/>
      <c r="EMG831" s="72"/>
      <c r="EMH831" s="72"/>
      <c r="EMI831" s="72"/>
      <c r="EMJ831" s="72"/>
      <c r="EMK831" s="72"/>
      <c r="EML831" s="72"/>
      <c r="EMM831" s="72"/>
      <c r="EMN831" s="72"/>
      <c r="EMO831" s="72"/>
      <c r="EMP831" s="72"/>
      <c r="EMQ831" s="72"/>
      <c r="EMR831" s="72"/>
      <c r="EMS831" s="72"/>
      <c r="EMT831" s="72"/>
      <c r="EMU831" s="72"/>
      <c r="EMV831" s="72"/>
      <c r="EMW831" s="72"/>
      <c r="EMX831" s="72"/>
      <c r="EMY831" s="72"/>
      <c r="EMZ831" s="72"/>
      <c r="ENA831" s="72"/>
      <c r="ENB831" s="72"/>
      <c r="ENC831" s="72"/>
      <c r="END831" s="72"/>
      <c r="ENE831" s="72"/>
      <c r="ENF831" s="72"/>
      <c r="ENG831" s="72"/>
      <c r="ENH831" s="72"/>
      <c r="ENI831" s="72"/>
      <c r="ENJ831" s="72"/>
      <c r="ENK831" s="72"/>
      <c r="ENL831" s="72"/>
      <c r="ENM831" s="72"/>
      <c r="ENN831" s="72"/>
      <c r="ENO831" s="72"/>
      <c r="ENP831" s="72"/>
      <c r="ENQ831" s="72"/>
      <c r="ENR831" s="72"/>
      <c r="ENS831" s="72"/>
      <c r="ENT831" s="72"/>
      <c r="ENU831" s="72"/>
      <c r="ENV831" s="72"/>
      <c r="ENW831" s="72"/>
      <c r="ENX831" s="72"/>
      <c r="ENY831" s="72"/>
      <c r="ENZ831" s="72"/>
      <c r="EOA831" s="72"/>
      <c r="EOB831" s="72"/>
      <c r="EOC831" s="72"/>
      <c r="EOD831" s="72"/>
      <c r="EOE831" s="72"/>
      <c r="EOF831" s="72"/>
      <c r="EOG831" s="72"/>
      <c r="EOH831" s="72"/>
      <c r="EOI831" s="72"/>
      <c r="EOJ831" s="72"/>
      <c r="EOK831" s="72"/>
      <c r="EOL831" s="72"/>
      <c r="EOM831" s="72"/>
      <c r="EON831" s="72"/>
      <c r="EOO831" s="72"/>
      <c r="EOP831" s="72"/>
      <c r="EOQ831" s="72"/>
      <c r="EOR831" s="72"/>
      <c r="EOS831" s="72"/>
      <c r="EOT831" s="72"/>
      <c r="EOU831" s="72"/>
      <c r="EOV831" s="72"/>
      <c r="EOW831" s="72"/>
      <c r="EOX831" s="72"/>
      <c r="EOY831" s="72"/>
      <c r="EOZ831" s="72"/>
      <c r="EPA831" s="72"/>
      <c r="EPB831" s="72"/>
      <c r="EPC831" s="72"/>
      <c r="EPD831" s="72"/>
      <c r="EPE831" s="72"/>
      <c r="EPF831" s="72"/>
      <c r="EPG831" s="72"/>
      <c r="EPH831" s="72"/>
      <c r="EPI831" s="72"/>
      <c r="EPJ831" s="72"/>
      <c r="EPK831" s="72"/>
      <c r="EPL831" s="72"/>
      <c r="EPM831" s="72"/>
      <c r="EPN831" s="72"/>
      <c r="EPO831" s="72"/>
      <c r="EPP831" s="72"/>
      <c r="EPQ831" s="72"/>
      <c r="EPR831" s="72"/>
      <c r="EPS831" s="72"/>
      <c r="EPT831" s="72"/>
      <c r="EPU831" s="72"/>
      <c r="EPV831" s="72"/>
      <c r="EPW831" s="72"/>
      <c r="EPX831" s="72"/>
      <c r="EPY831" s="72"/>
      <c r="EPZ831" s="72"/>
      <c r="EQA831" s="72"/>
      <c r="EQB831" s="72"/>
      <c r="EQC831" s="72"/>
      <c r="EQD831" s="72"/>
      <c r="EQE831" s="72"/>
      <c r="EQF831" s="72"/>
      <c r="EQG831" s="72"/>
      <c r="EQH831" s="72"/>
      <c r="EQI831" s="72"/>
      <c r="EQJ831" s="72"/>
      <c r="EQK831" s="72"/>
      <c r="EQL831" s="72"/>
      <c r="EQM831" s="72"/>
      <c r="EQN831" s="72"/>
      <c r="EQO831" s="72"/>
      <c r="EQP831" s="72"/>
      <c r="EQQ831" s="72"/>
      <c r="EQR831" s="72"/>
      <c r="EQS831" s="72"/>
      <c r="EQT831" s="72"/>
      <c r="EQU831" s="72"/>
      <c r="EQV831" s="72"/>
      <c r="EQW831" s="72"/>
      <c r="EQX831" s="72"/>
      <c r="EQY831" s="72"/>
      <c r="EQZ831" s="72"/>
      <c r="ERA831" s="72"/>
      <c r="ERB831" s="72"/>
      <c r="ERC831" s="72"/>
      <c r="ERD831" s="72"/>
      <c r="ERE831" s="72"/>
      <c r="ERF831" s="72"/>
      <c r="ERG831" s="72"/>
      <c r="ERH831" s="72"/>
      <c r="ERI831" s="72"/>
      <c r="ERJ831" s="72"/>
      <c r="ERK831" s="72"/>
      <c r="ERL831" s="72"/>
      <c r="ERM831" s="72"/>
      <c r="ERN831" s="72"/>
      <c r="ERO831" s="72"/>
      <c r="ERP831" s="72"/>
      <c r="ERQ831" s="72"/>
      <c r="ERR831" s="72"/>
      <c r="ERS831" s="72"/>
      <c r="ERT831" s="72"/>
      <c r="ERU831" s="72"/>
      <c r="ERV831" s="72"/>
      <c r="ERW831" s="72"/>
      <c r="ERX831" s="72"/>
      <c r="ERY831" s="72"/>
      <c r="ERZ831" s="72"/>
      <c r="ESA831" s="72"/>
      <c r="ESB831" s="72"/>
      <c r="ESC831" s="72"/>
      <c r="ESD831" s="72"/>
      <c r="ESE831" s="72"/>
      <c r="ESF831" s="72"/>
      <c r="ESG831" s="72"/>
      <c r="ESH831" s="72"/>
      <c r="ESI831" s="72"/>
      <c r="ESJ831" s="72"/>
      <c r="ESK831" s="72"/>
      <c r="ESL831" s="72"/>
      <c r="ESM831" s="72"/>
      <c r="ESN831" s="72"/>
      <c r="ESO831" s="72"/>
      <c r="ESP831" s="72"/>
      <c r="ESQ831" s="72"/>
      <c r="ESR831" s="72"/>
      <c r="ESS831" s="72"/>
      <c r="EST831" s="72"/>
      <c r="ESU831" s="72"/>
      <c r="ESV831" s="72"/>
      <c r="ESW831" s="72"/>
      <c r="ESX831" s="72"/>
      <c r="ESY831" s="72"/>
      <c r="ESZ831" s="72"/>
      <c r="ETA831" s="72"/>
      <c r="ETB831" s="72"/>
      <c r="ETC831" s="72"/>
      <c r="ETD831" s="72"/>
      <c r="ETE831" s="72"/>
      <c r="ETF831" s="72"/>
      <c r="ETG831" s="72"/>
      <c r="ETH831" s="72"/>
      <c r="ETI831" s="72"/>
      <c r="ETJ831" s="72"/>
      <c r="ETK831" s="72"/>
      <c r="ETL831" s="72"/>
      <c r="ETM831" s="72"/>
      <c r="ETN831" s="72"/>
      <c r="ETO831" s="72"/>
      <c r="ETP831" s="72"/>
      <c r="ETQ831" s="72"/>
      <c r="ETR831" s="72"/>
      <c r="ETS831" s="72"/>
      <c r="ETT831" s="72"/>
      <c r="ETU831" s="72"/>
      <c r="ETV831" s="72"/>
      <c r="ETW831" s="72"/>
      <c r="ETX831" s="72"/>
      <c r="ETY831" s="72"/>
      <c r="ETZ831" s="72"/>
      <c r="EUA831" s="72"/>
      <c r="EUB831" s="72"/>
      <c r="EUC831" s="72"/>
      <c r="EUD831" s="72"/>
      <c r="EUE831" s="72"/>
      <c r="EUF831" s="72"/>
      <c r="EUG831" s="72"/>
      <c r="EUH831" s="72"/>
      <c r="EUI831" s="72"/>
      <c r="EUJ831" s="72"/>
      <c r="EUK831" s="72"/>
      <c r="EUL831" s="72"/>
      <c r="EUM831" s="72"/>
      <c r="EUN831" s="72"/>
      <c r="EUO831" s="72"/>
      <c r="EUP831" s="72"/>
      <c r="EUQ831" s="72"/>
      <c r="EUR831" s="72"/>
      <c r="EUS831" s="72"/>
      <c r="EUT831" s="72"/>
      <c r="EUU831" s="72"/>
      <c r="EUV831" s="72"/>
      <c r="EUW831" s="72"/>
      <c r="EUX831" s="72"/>
      <c r="EUY831" s="72"/>
      <c r="EUZ831" s="72"/>
      <c r="EVA831" s="72"/>
      <c r="EVB831" s="72"/>
      <c r="EVC831" s="72"/>
      <c r="EVD831" s="72"/>
      <c r="EVE831" s="72"/>
      <c r="EVF831" s="72"/>
      <c r="EVG831" s="72"/>
      <c r="EVH831" s="72"/>
      <c r="EVI831" s="72"/>
      <c r="EVJ831" s="72"/>
      <c r="EVK831" s="72"/>
      <c r="EVL831" s="72"/>
      <c r="EVM831" s="72"/>
      <c r="EVN831" s="72"/>
      <c r="EVO831" s="72"/>
      <c r="EVP831" s="72"/>
      <c r="EVQ831" s="72"/>
      <c r="EVR831" s="72"/>
      <c r="EVS831" s="72"/>
      <c r="EVT831" s="72"/>
      <c r="EVU831" s="72"/>
      <c r="EVV831" s="72"/>
      <c r="EVW831" s="72"/>
      <c r="EVX831" s="72"/>
      <c r="EVY831" s="72"/>
      <c r="EVZ831" s="72"/>
      <c r="EWA831" s="72"/>
      <c r="EWB831" s="72"/>
      <c r="EWC831" s="72"/>
      <c r="EWD831" s="72"/>
      <c r="EWE831" s="72"/>
      <c r="EWF831" s="72"/>
      <c r="EWG831" s="72"/>
      <c r="EWH831" s="72"/>
      <c r="EWI831" s="72"/>
      <c r="EWJ831" s="72"/>
      <c r="EWK831" s="72"/>
      <c r="EWL831" s="72"/>
      <c r="EWM831" s="72"/>
      <c r="EWN831" s="72"/>
      <c r="EWO831" s="72"/>
      <c r="EWP831" s="72"/>
      <c r="EWQ831" s="72"/>
      <c r="EWR831" s="72"/>
      <c r="EWS831" s="72"/>
      <c r="EWT831" s="72"/>
      <c r="EWU831" s="72"/>
      <c r="EWV831" s="72"/>
      <c r="EWW831" s="72"/>
      <c r="EWX831" s="72"/>
      <c r="EWY831" s="72"/>
      <c r="EWZ831" s="72"/>
      <c r="EXA831" s="72"/>
      <c r="EXB831" s="72"/>
      <c r="EXC831" s="72"/>
      <c r="EXD831" s="72"/>
      <c r="EXE831" s="72"/>
      <c r="EXF831" s="72"/>
      <c r="EXG831" s="72"/>
      <c r="EXH831" s="72"/>
      <c r="EXI831" s="72"/>
      <c r="EXJ831" s="72"/>
      <c r="EXK831" s="72"/>
      <c r="EXL831" s="72"/>
      <c r="EXM831" s="72"/>
      <c r="EXN831" s="72"/>
      <c r="EXO831" s="72"/>
      <c r="EXP831" s="72"/>
      <c r="EXQ831" s="72"/>
      <c r="EXR831" s="72"/>
      <c r="EXS831" s="72"/>
      <c r="EXT831" s="72"/>
      <c r="EXU831" s="72"/>
      <c r="EXV831" s="72"/>
      <c r="EXW831" s="72"/>
      <c r="EXX831" s="72"/>
      <c r="EXY831" s="72"/>
      <c r="EXZ831" s="72"/>
      <c r="EYA831" s="72"/>
      <c r="EYB831" s="72"/>
      <c r="EYC831" s="72"/>
      <c r="EYD831" s="72"/>
      <c r="EYE831" s="72"/>
      <c r="EYF831" s="72"/>
      <c r="EYG831" s="72"/>
      <c r="EYH831" s="72"/>
      <c r="EYI831" s="72"/>
      <c r="EYJ831" s="72"/>
      <c r="EYK831" s="72"/>
      <c r="EYL831" s="72"/>
      <c r="EYM831" s="72"/>
      <c r="EYN831" s="72"/>
      <c r="EYO831" s="72"/>
      <c r="EYP831" s="72"/>
      <c r="EYQ831" s="72"/>
      <c r="EYR831" s="72"/>
      <c r="EYS831" s="72"/>
      <c r="EYT831" s="72"/>
      <c r="EYU831" s="72"/>
      <c r="EYV831" s="72"/>
      <c r="EYW831" s="72"/>
      <c r="EYX831" s="72"/>
      <c r="EYY831" s="72"/>
      <c r="EYZ831" s="72"/>
      <c r="EZA831" s="72"/>
      <c r="EZB831" s="72"/>
      <c r="EZC831" s="72"/>
      <c r="EZD831" s="72"/>
      <c r="EZE831" s="72"/>
      <c r="EZF831" s="72"/>
      <c r="EZG831" s="72"/>
      <c r="EZH831" s="72"/>
      <c r="EZI831" s="72"/>
      <c r="EZJ831" s="72"/>
      <c r="EZK831" s="72"/>
      <c r="EZL831" s="72"/>
      <c r="EZM831" s="72"/>
      <c r="EZN831" s="72"/>
      <c r="EZO831" s="72"/>
      <c r="EZP831" s="72"/>
      <c r="EZQ831" s="72"/>
      <c r="EZR831" s="72"/>
      <c r="EZS831" s="72"/>
      <c r="EZT831" s="72"/>
      <c r="EZU831" s="72"/>
      <c r="EZV831" s="72"/>
      <c r="EZW831" s="72"/>
      <c r="EZX831" s="72"/>
      <c r="EZY831" s="72"/>
      <c r="EZZ831" s="72"/>
      <c r="FAA831" s="72"/>
      <c r="FAB831" s="72"/>
      <c r="FAC831" s="72"/>
      <c r="FAD831" s="72"/>
      <c r="FAE831" s="72"/>
      <c r="FAF831" s="72"/>
      <c r="FAG831" s="72"/>
      <c r="FAH831" s="72"/>
      <c r="FAI831" s="72"/>
      <c r="FAJ831" s="72"/>
      <c r="FAK831" s="72"/>
      <c r="FAL831" s="72"/>
      <c r="FAM831" s="72"/>
      <c r="FAN831" s="72"/>
      <c r="FAO831" s="72"/>
      <c r="FAP831" s="72"/>
      <c r="FAQ831" s="72"/>
      <c r="FAR831" s="72"/>
      <c r="FAS831" s="72"/>
      <c r="FAT831" s="72"/>
      <c r="FAU831" s="72"/>
      <c r="FAV831" s="72"/>
      <c r="FAW831" s="72"/>
      <c r="FAX831" s="72"/>
      <c r="FAY831" s="72"/>
      <c r="FAZ831" s="72"/>
      <c r="FBA831" s="72"/>
      <c r="FBB831" s="72"/>
      <c r="FBC831" s="72"/>
      <c r="FBD831" s="72"/>
      <c r="FBE831" s="72"/>
      <c r="FBF831" s="72"/>
      <c r="FBG831" s="72"/>
      <c r="FBH831" s="72"/>
      <c r="FBI831" s="72"/>
      <c r="FBJ831" s="72"/>
      <c r="FBK831" s="72"/>
      <c r="FBL831" s="72"/>
      <c r="FBM831" s="72"/>
      <c r="FBN831" s="72"/>
      <c r="FBO831" s="72"/>
      <c r="FBP831" s="72"/>
      <c r="FBQ831" s="72"/>
      <c r="FBR831" s="72"/>
      <c r="FBS831" s="72"/>
      <c r="FBT831" s="72"/>
      <c r="FBU831" s="72"/>
      <c r="FBV831" s="72"/>
      <c r="FBW831" s="72"/>
      <c r="FBX831" s="72"/>
      <c r="FBY831" s="72"/>
      <c r="FBZ831" s="72"/>
      <c r="FCA831" s="72"/>
      <c r="FCB831" s="72"/>
      <c r="FCC831" s="72"/>
      <c r="FCD831" s="72"/>
      <c r="FCE831" s="72"/>
      <c r="FCF831" s="72"/>
      <c r="FCG831" s="72"/>
      <c r="FCH831" s="72"/>
      <c r="FCI831" s="72"/>
      <c r="FCJ831" s="72"/>
      <c r="FCK831" s="72"/>
      <c r="FCL831" s="72"/>
      <c r="FCM831" s="72"/>
      <c r="FCN831" s="72"/>
      <c r="FCO831" s="72"/>
      <c r="FCP831" s="72"/>
      <c r="FCQ831" s="72"/>
      <c r="FCR831" s="72"/>
      <c r="FCS831" s="72"/>
      <c r="FCT831" s="72"/>
      <c r="FCU831" s="72"/>
      <c r="FCV831" s="72"/>
      <c r="FCW831" s="72"/>
      <c r="FCX831" s="72"/>
      <c r="FCY831" s="72"/>
      <c r="FCZ831" s="72"/>
      <c r="FDA831" s="72"/>
      <c r="FDB831" s="72"/>
      <c r="FDC831" s="72"/>
      <c r="FDD831" s="72"/>
      <c r="FDE831" s="72"/>
      <c r="FDF831" s="72"/>
      <c r="FDG831" s="72"/>
      <c r="FDH831" s="72"/>
      <c r="FDI831" s="72"/>
      <c r="FDJ831" s="72"/>
      <c r="FDK831" s="72"/>
      <c r="FDL831" s="72"/>
      <c r="FDM831" s="72"/>
      <c r="FDN831" s="72"/>
      <c r="FDO831" s="72"/>
      <c r="FDP831" s="72"/>
      <c r="FDQ831" s="72"/>
      <c r="FDR831" s="72"/>
      <c r="FDS831" s="72"/>
      <c r="FDT831" s="72"/>
      <c r="FDU831" s="72"/>
      <c r="FDV831" s="72"/>
      <c r="FDW831" s="72"/>
      <c r="FDX831" s="72"/>
      <c r="FDY831" s="72"/>
      <c r="FDZ831" s="72"/>
      <c r="FEA831" s="72"/>
      <c r="FEB831" s="72"/>
      <c r="FEC831" s="72"/>
      <c r="FED831" s="72"/>
      <c r="FEE831" s="72"/>
      <c r="FEF831" s="72"/>
      <c r="FEG831" s="72"/>
      <c r="FEH831" s="72"/>
      <c r="FEI831" s="72"/>
      <c r="FEJ831" s="72"/>
      <c r="FEK831" s="72"/>
      <c r="FEL831" s="72"/>
      <c r="FEM831" s="72"/>
      <c r="FEN831" s="72"/>
      <c r="FEO831" s="72"/>
      <c r="FEP831" s="72"/>
      <c r="FEQ831" s="72"/>
      <c r="FER831" s="72"/>
      <c r="FES831" s="72"/>
      <c r="FET831" s="72"/>
      <c r="FEU831" s="72"/>
      <c r="FEV831" s="72"/>
      <c r="FEW831" s="72"/>
      <c r="FEX831" s="72"/>
      <c r="FEY831" s="72"/>
      <c r="FEZ831" s="72"/>
      <c r="FFA831" s="72"/>
      <c r="FFB831" s="72"/>
      <c r="FFC831" s="72"/>
      <c r="FFD831" s="72"/>
      <c r="FFE831" s="72"/>
      <c r="FFF831" s="72"/>
      <c r="FFG831" s="72"/>
      <c r="FFH831" s="72"/>
      <c r="FFI831" s="72"/>
      <c r="FFJ831" s="72"/>
      <c r="FFK831" s="72"/>
      <c r="FFL831" s="72"/>
      <c r="FFM831" s="72"/>
      <c r="FFN831" s="72"/>
      <c r="FFO831" s="72"/>
      <c r="FFP831" s="72"/>
      <c r="FFQ831" s="72"/>
      <c r="FFR831" s="72"/>
      <c r="FFS831" s="72"/>
      <c r="FFT831" s="72"/>
      <c r="FFU831" s="72"/>
      <c r="FFV831" s="72"/>
      <c r="FFW831" s="72"/>
      <c r="FFX831" s="72"/>
      <c r="FFY831" s="72"/>
      <c r="FFZ831" s="72"/>
      <c r="FGA831" s="72"/>
      <c r="FGB831" s="72"/>
      <c r="FGC831" s="72"/>
      <c r="FGD831" s="72"/>
      <c r="FGE831" s="72"/>
      <c r="FGF831" s="72"/>
      <c r="FGG831" s="72"/>
      <c r="FGH831" s="72"/>
      <c r="FGI831" s="72"/>
      <c r="FGJ831" s="72"/>
      <c r="FGK831" s="72"/>
      <c r="FGL831" s="72"/>
      <c r="FGM831" s="72"/>
      <c r="FGN831" s="72"/>
      <c r="FGO831" s="72"/>
      <c r="FGP831" s="72"/>
      <c r="FGQ831" s="72"/>
      <c r="FGR831" s="72"/>
      <c r="FGS831" s="72"/>
      <c r="FGT831" s="72"/>
      <c r="FGU831" s="72"/>
      <c r="FGV831" s="72"/>
      <c r="FGW831" s="72"/>
      <c r="FGX831" s="72"/>
      <c r="FGY831" s="72"/>
      <c r="FGZ831" s="72"/>
      <c r="FHA831" s="72"/>
      <c r="FHB831" s="72"/>
      <c r="FHC831" s="72"/>
      <c r="FHD831" s="72"/>
      <c r="FHE831" s="72"/>
      <c r="FHF831" s="72"/>
      <c r="FHG831" s="72"/>
      <c r="FHH831" s="72"/>
      <c r="FHI831" s="72"/>
      <c r="FHJ831" s="72"/>
      <c r="FHK831" s="72"/>
      <c r="FHL831" s="72"/>
      <c r="FHM831" s="72"/>
      <c r="FHN831" s="72"/>
      <c r="FHO831" s="72"/>
      <c r="FHP831" s="72"/>
      <c r="FHQ831" s="72"/>
      <c r="FHR831" s="72"/>
      <c r="FHS831" s="72"/>
      <c r="FHT831" s="72"/>
      <c r="FHU831" s="72"/>
      <c r="FHV831" s="72"/>
      <c r="FHW831" s="72"/>
      <c r="FHX831" s="72"/>
      <c r="FHY831" s="72"/>
      <c r="FHZ831" s="72"/>
      <c r="FIA831" s="72"/>
      <c r="FIB831" s="72"/>
      <c r="FIC831" s="72"/>
      <c r="FID831" s="72"/>
      <c r="FIE831" s="72"/>
      <c r="FIF831" s="72"/>
      <c r="FIG831" s="72"/>
      <c r="FIH831" s="72"/>
      <c r="FII831" s="72"/>
      <c r="FIJ831" s="72"/>
      <c r="FIK831" s="72"/>
      <c r="FIL831" s="72"/>
      <c r="FIM831" s="72"/>
      <c r="FIN831" s="72"/>
      <c r="FIO831" s="72"/>
      <c r="FIP831" s="72"/>
      <c r="FIQ831" s="72"/>
      <c r="FIR831" s="72"/>
      <c r="FIS831" s="72"/>
      <c r="FIT831" s="72"/>
      <c r="FIU831" s="72"/>
      <c r="FIV831" s="72"/>
      <c r="FIW831" s="72"/>
      <c r="FIX831" s="72"/>
      <c r="FIY831" s="72"/>
      <c r="FIZ831" s="72"/>
      <c r="FJA831" s="72"/>
      <c r="FJB831" s="72"/>
      <c r="FJC831" s="72"/>
      <c r="FJD831" s="72"/>
      <c r="FJE831" s="72"/>
      <c r="FJF831" s="72"/>
      <c r="FJG831" s="72"/>
      <c r="FJH831" s="72"/>
      <c r="FJI831" s="72"/>
      <c r="FJJ831" s="72"/>
      <c r="FJK831" s="72"/>
      <c r="FJL831" s="72"/>
      <c r="FJM831" s="72"/>
      <c r="FJN831" s="72"/>
      <c r="FJO831" s="72"/>
      <c r="FJP831" s="72"/>
      <c r="FJQ831" s="72"/>
      <c r="FJR831" s="72"/>
      <c r="FJS831" s="72"/>
      <c r="FJT831" s="72"/>
      <c r="FJU831" s="72"/>
      <c r="FJV831" s="72"/>
      <c r="FJW831" s="72"/>
      <c r="FJX831" s="72"/>
      <c r="FJY831" s="72"/>
      <c r="FJZ831" s="72"/>
      <c r="FKA831" s="72"/>
      <c r="FKB831" s="72"/>
      <c r="FKC831" s="72"/>
      <c r="FKD831" s="72"/>
      <c r="FKE831" s="72"/>
      <c r="FKF831" s="72"/>
      <c r="FKG831" s="72"/>
      <c r="FKH831" s="72"/>
      <c r="FKI831" s="72"/>
      <c r="FKJ831" s="72"/>
      <c r="FKK831" s="72"/>
      <c r="FKL831" s="72"/>
      <c r="FKM831" s="72"/>
      <c r="FKN831" s="72"/>
      <c r="FKO831" s="72"/>
      <c r="FKP831" s="72"/>
      <c r="FKQ831" s="72"/>
      <c r="FKR831" s="72"/>
      <c r="FKS831" s="72"/>
      <c r="FKT831" s="72"/>
      <c r="FKU831" s="72"/>
      <c r="FKV831" s="72"/>
      <c r="FKW831" s="72"/>
      <c r="FKX831" s="72"/>
      <c r="FKY831" s="72"/>
      <c r="FKZ831" s="72"/>
      <c r="FLA831" s="72"/>
      <c r="FLB831" s="72"/>
      <c r="FLC831" s="72"/>
      <c r="FLD831" s="72"/>
      <c r="FLE831" s="72"/>
      <c r="FLF831" s="72"/>
      <c r="FLG831" s="72"/>
      <c r="FLH831" s="72"/>
      <c r="FLI831" s="72"/>
      <c r="FLJ831" s="72"/>
      <c r="FLK831" s="72"/>
      <c r="FLL831" s="72"/>
      <c r="FLM831" s="72"/>
      <c r="FLN831" s="72"/>
      <c r="FLO831" s="72"/>
      <c r="FLP831" s="72"/>
      <c r="FLQ831" s="72"/>
      <c r="FLR831" s="72"/>
      <c r="FLS831" s="72"/>
      <c r="FLT831" s="72"/>
      <c r="FLU831" s="72"/>
      <c r="FLV831" s="72"/>
      <c r="FLW831" s="72"/>
      <c r="FLX831" s="72"/>
      <c r="FLY831" s="72"/>
      <c r="FLZ831" s="72"/>
      <c r="FMA831" s="72"/>
      <c r="FMB831" s="72"/>
      <c r="FMC831" s="72"/>
      <c r="FMD831" s="72"/>
      <c r="FME831" s="72"/>
      <c r="FMF831" s="72"/>
      <c r="FMG831" s="72"/>
      <c r="FMH831" s="72"/>
      <c r="FMI831" s="72"/>
      <c r="FMJ831" s="72"/>
      <c r="FMK831" s="72"/>
      <c r="FML831" s="72"/>
      <c r="FMM831" s="72"/>
      <c r="FMN831" s="72"/>
      <c r="FMO831" s="72"/>
      <c r="FMP831" s="72"/>
      <c r="FMQ831" s="72"/>
      <c r="FMR831" s="72"/>
      <c r="FMS831" s="72"/>
      <c r="FMT831" s="72"/>
      <c r="FMU831" s="72"/>
      <c r="FMV831" s="72"/>
      <c r="FMW831" s="72"/>
      <c r="FMX831" s="72"/>
      <c r="FMY831" s="72"/>
      <c r="FMZ831" s="72"/>
      <c r="FNA831" s="72"/>
      <c r="FNB831" s="72"/>
      <c r="FNC831" s="72"/>
      <c r="FND831" s="72"/>
      <c r="FNE831" s="72"/>
      <c r="FNF831" s="72"/>
      <c r="FNG831" s="72"/>
      <c r="FNH831" s="72"/>
      <c r="FNI831" s="72"/>
      <c r="FNJ831" s="72"/>
      <c r="FNK831" s="72"/>
      <c r="FNL831" s="72"/>
      <c r="FNM831" s="72"/>
      <c r="FNN831" s="72"/>
      <c r="FNO831" s="72"/>
      <c r="FNP831" s="72"/>
      <c r="FNQ831" s="72"/>
      <c r="FNR831" s="72"/>
      <c r="FNS831" s="72"/>
      <c r="FNT831" s="72"/>
      <c r="FNU831" s="72"/>
      <c r="FNV831" s="72"/>
      <c r="FNW831" s="72"/>
      <c r="FNX831" s="72"/>
      <c r="FNY831" s="72"/>
      <c r="FNZ831" s="72"/>
      <c r="FOA831" s="72"/>
      <c r="FOB831" s="72"/>
      <c r="FOC831" s="72"/>
      <c r="FOD831" s="72"/>
      <c r="FOE831" s="72"/>
      <c r="FOF831" s="72"/>
      <c r="FOG831" s="72"/>
      <c r="FOH831" s="72"/>
      <c r="FOI831" s="72"/>
      <c r="FOJ831" s="72"/>
      <c r="FOK831" s="72"/>
      <c r="FOL831" s="72"/>
      <c r="FOM831" s="72"/>
      <c r="FON831" s="72"/>
      <c r="FOO831" s="72"/>
      <c r="FOP831" s="72"/>
      <c r="FOQ831" s="72"/>
      <c r="FOR831" s="72"/>
      <c r="FOS831" s="72"/>
      <c r="FOT831" s="72"/>
      <c r="FOU831" s="72"/>
      <c r="FOV831" s="72"/>
      <c r="FOW831" s="72"/>
      <c r="FOX831" s="72"/>
      <c r="FOY831" s="72"/>
      <c r="FOZ831" s="72"/>
      <c r="FPA831" s="72"/>
      <c r="FPB831" s="72"/>
      <c r="FPC831" s="72"/>
      <c r="FPD831" s="72"/>
      <c r="FPE831" s="72"/>
      <c r="FPF831" s="72"/>
      <c r="FPG831" s="72"/>
      <c r="FPH831" s="72"/>
      <c r="FPI831" s="72"/>
      <c r="FPJ831" s="72"/>
      <c r="FPK831" s="72"/>
      <c r="FPL831" s="72"/>
      <c r="FPM831" s="72"/>
      <c r="FPN831" s="72"/>
      <c r="FPO831" s="72"/>
      <c r="FPP831" s="72"/>
      <c r="FPQ831" s="72"/>
      <c r="FPR831" s="72"/>
      <c r="FPS831" s="72"/>
      <c r="FPT831" s="72"/>
      <c r="FPU831" s="72"/>
      <c r="FPV831" s="72"/>
      <c r="FPW831" s="72"/>
      <c r="FPX831" s="72"/>
      <c r="FPY831" s="72"/>
      <c r="FPZ831" s="72"/>
      <c r="FQA831" s="72"/>
      <c r="FQB831" s="72"/>
      <c r="FQC831" s="72"/>
      <c r="FQD831" s="72"/>
      <c r="FQE831" s="72"/>
      <c r="FQF831" s="72"/>
      <c r="FQG831" s="72"/>
      <c r="FQH831" s="72"/>
      <c r="FQI831" s="72"/>
      <c r="FQJ831" s="72"/>
      <c r="FQK831" s="72"/>
      <c r="FQL831" s="72"/>
      <c r="FQM831" s="72"/>
      <c r="FQN831" s="72"/>
      <c r="FQO831" s="72"/>
      <c r="FQP831" s="72"/>
      <c r="FQQ831" s="72"/>
      <c r="FQR831" s="72"/>
      <c r="FQS831" s="72"/>
      <c r="FQT831" s="72"/>
      <c r="FQU831" s="72"/>
      <c r="FQV831" s="72"/>
      <c r="FQW831" s="72"/>
      <c r="FQX831" s="72"/>
      <c r="FQY831" s="72"/>
      <c r="FQZ831" s="72"/>
      <c r="FRA831" s="72"/>
      <c r="FRB831" s="72"/>
      <c r="FRC831" s="72"/>
      <c r="FRD831" s="72"/>
      <c r="FRE831" s="72"/>
      <c r="FRF831" s="72"/>
      <c r="FRG831" s="72"/>
      <c r="FRH831" s="72"/>
      <c r="FRI831" s="72"/>
      <c r="FRJ831" s="72"/>
      <c r="FRK831" s="72"/>
      <c r="FRL831" s="72"/>
      <c r="FRM831" s="72"/>
      <c r="FRN831" s="72"/>
      <c r="FRO831" s="72"/>
      <c r="FRP831" s="72"/>
      <c r="FRQ831" s="72"/>
      <c r="FRR831" s="72"/>
      <c r="FRS831" s="72"/>
      <c r="FRT831" s="72"/>
      <c r="FRU831" s="72"/>
      <c r="FRV831" s="72"/>
      <c r="FRW831" s="72"/>
      <c r="FRX831" s="72"/>
      <c r="FRY831" s="72"/>
      <c r="FRZ831" s="72"/>
      <c r="FSA831" s="72"/>
      <c r="FSB831" s="72"/>
      <c r="FSC831" s="72"/>
      <c r="FSD831" s="72"/>
      <c r="FSE831" s="72"/>
      <c r="FSF831" s="72"/>
      <c r="FSG831" s="72"/>
      <c r="FSH831" s="72"/>
      <c r="FSI831" s="72"/>
      <c r="FSJ831" s="72"/>
      <c r="FSK831" s="72"/>
      <c r="FSL831" s="72"/>
      <c r="FSM831" s="72"/>
      <c r="FSN831" s="72"/>
      <c r="FSO831" s="72"/>
      <c r="FSP831" s="72"/>
      <c r="FSQ831" s="72"/>
      <c r="FSR831" s="72"/>
      <c r="FSS831" s="72"/>
      <c r="FST831" s="72"/>
      <c r="FSU831" s="72"/>
      <c r="FSV831" s="72"/>
      <c r="FSW831" s="72"/>
      <c r="FSX831" s="72"/>
      <c r="FSY831" s="72"/>
      <c r="FSZ831" s="72"/>
      <c r="FTA831" s="72"/>
      <c r="FTB831" s="72"/>
      <c r="FTC831" s="72"/>
      <c r="FTD831" s="72"/>
      <c r="FTE831" s="72"/>
      <c r="FTF831" s="72"/>
      <c r="FTG831" s="72"/>
      <c r="FTH831" s="72"/>
      <c r="FTI831" s="72"/>
      <c r="FTJ831" s="72"/>
      <c r="FTK831" s="72"/>
      <c r="FTL831" s="72"/>
      <c r="FTM831" s="72"/>
      <c r="FTN831" s="72"/>
      <c r="FTO831" s="72"/>
      <c r="FTP831" s="72"/>
      <c r="FTQ831" s="72"/>
      <c r="FTR831" s="72"/>
      <c r="FTS831" s="72"/>
      <c r="FTT831" s="72"/>
      <c r="FTU831" s="72"/>
      <c r="FTV831" s="72"/>
      <c r="FTW831" s="72"/>
      <c r="FTX831" s="72"/>
      <c r="FTY831" s="72"/>
      <c r="FTZ831" s="72"/>
      <c r="FUA831" s="72"/>
      <c r="FUB831" s="72"/>
      <c r="FUC831" s="72"/>
      <c r="FUD831" s="72"/>
      <c r="FUE831" s="72"/>
      <c r="FUF831" s="72"/>
      <c r="FUG831" s="72"/>
      <c r="FUH831" s="72"/>
      <c r="FUI831" s="72"/>
      <c r="FUJ831" s="72"/>
      <c r="FUK831" s="72"/>
      <c r="FUL831" s="72"/>
      <c r="FUM831" s="72"/>
      <c r="FUN831" s="72"/>
      <c r="FUO831" s="72"/>
      <c r="FUP831" s="72"/>
      <c r="FUQ831" s="72"/>
      <c r="FUR831" s="72"/>
      <c r="FUS831" s="72"/>
      <c r="FUT831" s="72"/>
      <c r="FUU831" s="72"/>
      <c r="FUV831" s="72"/>
      <c r="FUW831" s="72"/>
      <c r="FUX831" s="72"/>
      <c r="FUY831" s="72"/>
      <c r="FUZ831" s="72"/>
      <c r="FVA831" s="72"/>
      <c r="FVB831" s="72"/>
      <c r="FVC831" s="72"/>
      <c r="FVD831" s="72"/>
      <c r="FVE831" s="72"/>
      <c r="FVF831" s="72"/>
      <c r="FVG831" s="72"/>
      <c r="FVH831" s="72"/>
      <c r="FVI831" s="72"/>
      <c r="FVJ831" s="72"/>
      <c r="FVK831" s="72"/>
      <c r="FVL831" s="72"/>
      <c r="FVM831" s="72"/>
      <c r="FVN831" s="72"/>
      <c r="FVO831" s="72"/>
      <c r="FVP831" s="72"/>
      <c r="FVQ831" s="72"/>
      <c r="FVR831" s="72"/>
      <c r="FVS831" s="72"/>
      <c r="FVT831" s="72"/>
      <c r="FVU831" s="72"/>
      <c r="FVV831" s="72"/>
      <c r="FVW831" s="72"/>
      <c r="FVX831" s="72"/>
      <c r="FVY831" s="72"/>
      <c r="FVZ831" s="72"/>
      <c r="FWA831" s="72"/>
      <c r="FWB831" s="72"/>
      <c r="FWC831" s="72"/>
      <c r="FWD831" s="72"/>
      <c r="FWE831" s="72"/>
      <c r="FWF831" s="72"/>
      <c r="FWG831" s="72"/>
      <c r="FWH831" s="72"/>
      <c r="FWI831" s="72"/>
      <c r="FWJ831" s="72"/>
      <c r="FWK831" s="72"/>
      <c r="FWL831" s="72"/>
      <c r="FWM831" s="72"/>
      <c r="FWN831" s="72"/>
      <c r="FWO831" s="72"/>
      <c r="FWP831" s="72"/>
      <c r="FWQ831" s="72"/>
      <c r="FWR831" s="72"/>
      <c r="FWS831" s="72"/>
      <c r="FWT831" s="72"/>
      <c r="FWU831" s="72"/>
      <c r="FWV831" s="72"/>
      <c r="FWW831" s="72"/>
      <c r="FWX831" s="72"/>
      <c r="FWY831" s="72"/>
      <c r="FWZ831" s="72"/>
      <c r="FXA831" s="72"/>
      <c r="FXB831" s="72"/>
      <c r="FXC831" s="72"/>
      <c r="FXD831" s="72"/>
      <c r="FXE831" s="72"/>
      <c r="FXF831" s="72"/>
      <c r="FXG831" s="72"/>
      <c r="FXH831" s="72"/>
      <c r="FXI831" s="72"/>
      <c r="FXJ831" s="72"/>
      <c r="FXK831" s="72"/>
      <c r="FXL831" s="72"/>
      <c r="FXM831" s="72"/>
      <c r="FXN831" s="72"/>
      <c r="FXO831" s="72"/>
      <c r="FXP831" s="72"/>
      <c r="FXQ831" s="72"/>
      <c r="FXR831" s="72"/>
      <c r="FXS831" s="72"/>
      <c r="FXT831" s="72"/>
      <c r="FXU831" s="72"/>
      <c r="FXV831" s="72"/>
      <c r="FXW831" s="72"/>
      <c r="FXX831" s="72"/>
      <c r="FXY831" s="72"/>
      <c r="FXZ831" s="72"/>
      <c r="FYA831" s="72"/>
      <c r="FYB831" s="72"/>
      <c r="FYC831" s="72"/>
      <c r="FYD831" s="72"/>
      <c r="FYE831" s="72"/>
      <c r="FYF831" s="72"/>
      <c r="FYG831" s="72"/>
      <c r="FYH831" s="72"/>
      <c r="FYI831" s="72"/>
      <c r="FYJ831" s="72"/>
      <c r="FYK831" s="72"/>
      <c r="FYL831" s="72"/>
      <c r="FYM831" s="72"/>
      <c r="FYN831" s="72"/>
      <c r="FYO831" s="72"/>
      <c r="FYP831" s="72"/>
      <c r="FYQ831" s="72"/>
      <c r="FYR831" s="72"/>
      <c r="FYS831" s="72"/>
      <c r="FYT831" s="72"/>
      <c r="FYU831" s="72"/>
      <c r="FYV831" s="72"/>
      <c r="FYW831" s="72"/>
      <c r="FYX831" s="72"/>
      <c r="FYY831" s="72"/>
      <c r="FYZ831" s="72"/>
      <c r="FZA831" s="72"/>
      <c r="FZB831" s="72"/>
      <c r="FZC831" s="72"/>
      <c r="FZD831" s="72"/>
      <c r="FZE831" s="72"/>
      <c r="FZF831" s="72"/>
      <c r="FZG831" s="72"/>
      <c r="FZH831" s="72"/>
      <c r="FZI831" s="72"/>
      <c r="FZJ831" s="72"/>
      <c r="FZK831" s="72"/>
      <c r="FZL831" s="72"/>
      <c r="FZM831" s="72"/>
      <c r="FZN831" s="72"/>
      <c r="FZO831" s="72"/>
      <c r="FZP831" s="72"/>
      <c r="FZQ831" s="72"/>
      <c r="FZR831" s="72"/>
      <c r="FZS831" s="72"/>
      <c r="FZT831" s="72"/>
      <c r="FZU831" s="72"/>
      <c r="FZV831" s="72"/>
      <c r="FZW831" s="72"/>
      <c r="FZX831" s="72"/>
      <c r="FZY831" s="72"/>
      <c r="FZZ831" s="72"/>
      <c r="GAA831" s="72"/>
      <c r="GAB831" s="72"/>
      <c r="GAC831" s="72"/>
      <c r="GAD831" s="72"/>
      <c r="GAE831" s="72"/>
      <c r="GAF831" s="72"/>
      <c r="GAG831" s="72"/>
      <c r="GAH831" s="72"/>
      <c r="GAI831" s="72"/>
      <c r="GAJ831" s="72"/>
      <c r="GAK831" s="72"/>
      <c r="GAL831" s="72"/>
      <c r="GAM831" s="72"/>
      <c r="GAN831" s="72"/>
      <c r="GAO831" s="72"/>
      <c r="GAP831" s="72"/>
      <c r="GAQ831" s="72"/>
      <c r="GAR831" s="72"/>
      <c r="GAS831" s="72"/>
      <c r="GAT831" s="72"/>
      <c r="GAU831" s="72"/>
      <c r="GAV831" s="72"/>
      <c r="GAW831" s="72"/>
      <c r="GAX831" s="72"/>
      <c r="GAY831" s="72"/>
      <c r="GAZ831" s="72"/>
      <c r="GBA831" s="72"/>
      <c r="GBB831" s="72"/>
      <c r="GBC831" s="72"/>
      <c r="GBD831" s="72"/>
      <c r="GBE831" s="72"/>
      <c r="GBF831" s="72"/>
      <c r="GBG831" s="72"/>
      <c r="GBH831" s="72"/>
      <c r="GBI831" s="72"/>
      <c r="GBJ831" s="72"/>
      <c r="GBK831" s="72"/>
      <c r="GBL831" s="72"/>
      <c r="GBM831" s="72"/>
      <c r="GBN831" s="72"/>
      <c r="GBO831" s="72"/>
      <c r="GBP831" s="72"/>
      <c r="GBQ831" s="72"/>
      <c r="GBR831" s="72"/>
      <c r="GBS831" s="72"/>
      <c r="GBT831" s="72"/>
      <c r="GBU831" s="72"/>
      <c r="GBV831" s="72"/>
      <c r="GBW831" s="72"/>
      <c r="GBX831" s="72"/>
      <c r="GBY831" s="72"/>
      <c r="GBZ831" s="72"/>
      <c r="GCA831" s="72"/>
      <c r="GCB831" s="72"/>
      <c r="GCC831" s="72"/>
      <c r="GCD831" s="72"/>
      <c r="GCE831" s="72"/>
      <c r="GCF831" s="72"/>
      <c r="GCG831" s="72"/>
      <c r="GCH831" s="72"/>
      <c r="GCI831" s="72"/>
      <c r="GCJ831" s="72"/>
      <c r="GCK831" s="72"/>
      <c r="GCL831" s="72"/>
      <c r="GCM831" s="72"/>
      <c r="GCN831" s="72"/>
      <c r="GCO831" s="72"/>
      <c r="GCP831" s="72"/>
      <c r="GCQ831" s="72"/>
      <c r="GCR831" s="72"/>
      <c r="GCS831" s="72"/>
      <c r="GCT831" s="72"/>
      <c r="GCU831" s="72"/>
      <c r="GCV831" s="72"/>
      <c r="GCW831" s="72"/>
      <c r="GCX831" s="72"/>
      <c r="GCY831" s="72"/>
      <c r="GCZ831" s="72"/>
      <c r="GDA831" s="72"/>
      <c r="GDB831" s="72"/>
      <c r="GDC831" s="72"/>
      <c r="GDD831" s="72"/>
      <c r="GDE831" s="72"/>
      <c r="GDF831" s="72"/>
      <c r="GDG831" s="72"/>
      <c r="GDH831" s="72"/>
      <c r="GDI831" s="72"/>
      <c r="GDJ831" s="72"/>
      <c r="GDK831" s="72"/>
      <c r="GDL831" s="72"/>
      <c r="GDM831" s="72"/>
      <c r="GDN831" s="72"/>
      <c r="GDO831" s="72"/>
      <c r="GDP831" s="72"/>
      <c r="GDQ831" s="72"/>
      <c r="GDR831" s="72"/>
      <c r="GDS831" s="72"/>
      <c r="GDT831" s="72"/>
      <c r="GDU831" s="72"/>
      <c r="GDV831" s="72"/>
      <c r="GDW831" s="72"/>
      <c r="GDX831" s="72"/>
      <c r="GDY831" s="72"/>
      <c r="GDZ831" s="72"/>
      <c r="GEA831" s="72"/>
      <c r="GEB831" s="72"/>
      <c r="GEC831" s="72"/>
      <c r="GED831" s="72"/>
      <c r="GEE831" s="72"/>
      <c r="GEF831" s="72"/>
      <c r="GEG831" s="72"/>
      <c r="GEH831" s="72"/>
      <c r="GEI831" s="72"/>
      <c r="GEJ831" s="72"/>
      <c r="GEK831" s="72"/>
      <c r="GEL831" s="72"/>
      <c r="GEM831" s="72"/>
      <c r="GEN831" s="72"/>
      <c r="GEO831" s="72"/>
      <c r="GEP831" s="72"/>
      <c r="GEQ831" s="72"/>
      <c r="GER831" s="72"/>
      <c r="GES831" s="72"/>
      <c r="GET831" s="72"/>
      <c r="GEU831" s="72"/>
      <c r="GEV831" s="72"/>
      <c r="GEW831" s="72"/>
      <c r="GEX831" s="72"/>
      <c r="GEY831" s="72"/>
      <c r="GEZ831" s="72"/>
      <c r="GFA831" s="72"/>
      <c r="GFB831" s="72"/>
      <c r="GFC831" s="72"/>
      <c r="GFD831" s="72"/>
      <c r="GFE831" s="72"/>
      <c r="GFF831" s="72"/>
      <c r="GFG831" s="72"/>
      <c r="GFH831" s="72"/>
      <c r="GFI831" s="72"/>
      <c r="GFJ831" s="72"/>
      <c r="GFK831" s="72"/>
      <c r="GFL831" s="72"/>
      <c r="GFM831" s="72"/>
      <c r="GFN831" s="72"/>
      <c r="GFO831" s="72"/>
      <c r="GFP831" s="72"/>
      <c r="GFQ831" s="72"/>
      <c r="GFR831" s="72"/>
      <c r="GFS831" s="72"/>
      <c r="GFT831" s="72"/>
      <c r="GFU831" s="72"/>
      <c r="GFV831" s="72"/>
      <c r="GFW831" s="72"/>
      <c r="GFX831" s="72"/>
      <c r="GFY831" s="72"/>
      <c r="GFZ831" s="72"/>
      <c r="GGA831" s="72"/>
      <c r="GGB831" s="72"/>
      <c r="GGC831" s="72"/>
      <c r="GGD831" s="72"/>
      <c r="GGE831" s="72"/>
      <c r="GGF831" s="72"/>
      <c r="GGG831" s="72"/>
      <c r="GGH831" s="72"/>
      <c r="GGI831" s="72"/>
      <c r="GGJ831" s="72"/>
      <c r="GGK831" s="72"/>
      <c r="GGL831" s="72"/>
      <c r="GGM831" s="72"/>
      <c r="GGN831" s="72"/>
      <c r="GGO831" s="72"/>
      <c r="GGP831" s="72"/>
      <c r="GGQ831" s="72"/>
      <c r="GGR831" s="72"/>
      <c r="GGS831" s="72"/>
      <c r="GGT831" s="72"/>
      <c r="GGU831" s="72"/>
      <c r="GGV831" s="72"/>
      <c r="GGW831" s="72"/>
      <c r="GGX831" s="72"/>
      <c r="GGY831" s="72"/>
      <c r="GGZ831" s="72"/>
      <c r="GHA831" s="72"/>
      <c r="GHB831" s="72"/>
      <c r="GHC831" s="72"/>
      <c r="GHD831" s="72"/>
      <c r="GHE831" s="72"/>
      <c r="GHF831" s="72"/>
      <c r="GHG831" s="72"/>
      <c r="GHH831" s="72"/>
      <c r="GHI831" s="72"/>
      <c r="GHJ831" s="72"/>
      <c r="GHK831" s="72"/>
      <c r="GHL831" s="72"/>
      <c r="GHM831" s="72"/>
      <c r="GHN831" s="72"/>
      <c r="GHO831" s="72"/>
      <c r="GHP831" s="72"/>
      <c r="GHQ831" s="72"/>
      <c r="GHR831" s="72"/>
      <c r="GHS831" s="72"/>
      <c r="GHT831" s="72"/>
      <c r="GHU831" s="72"/>
      <c r="GHV831" s="72"/>
      <c r="GHW831" s="72"/>
      <c r="GHX831" s="72"/>
      <c r="GHY831" s="72"/>
      <c r="GHZ831" s="72"/>
      <c r="GIA831" s="72"/>
      <c r="GIB831" s="72"/>
      <c r="GIC831" s="72"/>
      <c r="GID831" s="72"/>
      <c r="GIE831" s="72"/>
      <c r="GIF831" s="72"/>
      <c r="GIG831" s="72"/>
      <c r="GIH831" s="72"/>
      <c r="GII831" s="72"/>
      <c r="GIJ831" s="72"/>
      <c r="GIK831" s="72"/>
      <c r="GIL831" s="72"/>
      <c r="GIM831" s="72"/>
      <c r="GIN831" s="72"/>
      <c r="GIO831" s="72"/>
      <c r="GIP831" s="72"/>
      <c r="GIQ831" s="72"/>
      <c r="GIR831" s="72"/>
      <c r="GIS831" s="72"/>
      <c r="GIT831" s="72"/>
      <c r="GIU831" s="72"/>
      <c r="GIV831" s="72"/>
      <c r="GIW831" s="72"/>
      <c r="GIX831" s="72"/>
      <c r="GIY831" s="72"/>
      <c r="GIZ831" s="72"/>
      <c r="GJA831" s="72"/>
      <c r="GJB831" s="72"/>
      <c r="GJC831" s="72"/>
      <c r="GJD831" s="72"/>
      <c r="GJE831" s="72"/>
      <c r="GJF831" s="72"/>
      <c r="GJG831" s="72"/>
      <c r="GJH831" s="72"/>
      <c r="GJI831" s="72"/>
      <c r="GJJ831" s="72"/>
      <c r="GJK831" s="72"/>
      <c r="GJL831" s="72"/>
      <c r="GJM831" s="72"/>
      <c r="GJN831" s="72"/>
      <c r="GJO831" s="72"/>
      <c r="GJP831" s="72"/>
      <c r="GJQ831" s="72"/>
      <c r="GJR831" s="72"/>
      <c r="GJS831" s="72"/>
      <c r="GJT831" s="72"/>
      <c r="GJU831" s="72"/>
      <c r="GJV831" s="72"/>
      <c r="GJW831" s="72"/>
      <c r="GJX831" s="72"/>
      <c r="GJY831" s="72"/>
      <c r="GJZ831" s="72"/>
      <c r="GKA831" s="72"/>
      <c r="GKB831" s="72"/>
      <c r="GKC831" s="72"/>
      <c r="GKD831" s="72"/>
      <c r="GKE831" s="72"/>
      <c r="GKF831" s="72"/>
      <c r="GKG831" s="72"/>
      <c r="GKH831" s="72"/>
      <c r="GKI831" s="72"/>
      <c r="GKJ831" s="72"/>
      <c r="GKK831" s="72"/>
      <c r="GKL831" s="72"/>
      <c r="GKM831" s="72"/>
      <c r="GKN831" s="72"/>
      <c r="GKO831" s="72"/>
      <c r="GKP831" s="72"/>
      <c r="GKQ831" s="72"/>
      <c r="GKR831" s="72"/>
      <c r="GKS831" s="72"/>
      <c r="GKT831" s="72"/>
      <c r="GKU831" s="72"/>
      <c r="GKV831" s="72"/>
      <c r="GKW831" s="72"/>
      <c r="GKX831" s="72"/>
      <c r="GKY831" s="72"/>
      <c r="GKZ831" s="72"/>
      <c r="GLA831" s="72"/>
      <c r="GLB831" s="72"/>
      <c r="GLC831" s="72"/>
      <c r="GLD831" s="72"/>
      <c r="GLE831" s="72"/>
      <c r="GLF831" s="72"/>
      <c r="GLG831" s="72"/>
      <c r="GLH831" s="72"/>
      <c r="GLI831" s="72"/>
      <c r="GLJ831" s="72"/>
      <c r="GLK831" s="72"/>
      <c r="GLL831" s="72"/>
      <c r="GLM831" s="72"/>
      <c r="GLN831" s="72"/>
      <c r="GLO831" s="72"/>
      <c r="GLP831" s="72"/>
      <c r="GLQ831" s="72"/>
      <c r="GLR831" s="72"/>
      <c r="GLS831" s="72"/>
      <c r="GLT831" s="72"/>
      <c r="GLU831" s="72"/>
      <c r="GLV831" s="72"/>
      <c r="GLW831" s="72"/>
      <c r="GLX831" s="72"/>
      <c r="GLY831" s="72"/>
      <c r="GLZ831" s="72"/>
      <c r="GMA831" s="72"/>
      <c r="GMB831" s="72"/>
      <c r="GMC831" s="72"/>
      <c r="GMD831" s="72"/>
      <c r="GME831" s="72"/>
      <c r="GMF831" s="72"/>
      <c r="GMG831" s="72"/>
      <c r="GMH831" s="72"/>
      <c r="GMI831" s="72"/>
      <c r="GMJ831" s="72"/>
      <c r="GMK831" s="72"/>
      <c r="GML831" s="72"/>
      <c r="GMM831" s="72"/>
      <c r="GMN831" s="72"/>
      <c r="GMO831" s="72"/>
      <c r="GMP831" s="72"/>
      <c r="GMQ831" s="72"/>
      <c r="GMR831" s="72"/>
      <c r="GMS831" s="72"/>
      <c r="GMT831" s="72"/>
      <c r="GMU831" s="72"/>
      <c r="GMV831" s="72"/>
      <c r="GMW831" s="72"/>
      <c r="GMX831" s="72"/>
      <c r="GMY831" s="72"/>
      <c r="GMZ831" s="72"/>
      <c r="GNA831" s="72"/>
      <c r="GNB831" s="72"/>
      <c r="GNC831" s="72"/>
      <c r="GND831" s="72"/>
      <c r="GNE831" s="72"/>
      <c r="GNF831" s="72"/>
      <c r="GNG831" s="72"/>
      <c r="GNH831" s="72"/>
      <c r="GNI831" s="72"/>
      <c r="GNJ831" s="72"/>
      <c r="GNK831" s="72"/>
      <c r="GNL831" s="72"/>
      <c r="GNM831" s="72"/>
      <c r="GNN831" s="72"/>
      <c r="GNO831" s="72"/>
      <c r="GNP831" s="72"/>
      <c r="GNQ831" s="72"/>
      <c r="GNR831" s="72"/>
      <c r="GNS831" s="72"/>
      <c r="GNT831" s="72"/>
      <c r="GNU831" s="72"/>
      <c r="GNV831" s="72"/>
      <c r="GNW831" s="72"/>
      <c r="GNX831" s="72"/>
      <c r="GNY831" s="72"/>
      <c r="GNZ831" s="72"/>
      <c r="GOA831" s="72"/>
      <c r="GOB831" s="72"/>
      <c r="GOC831" s="72"/>
      <c r="GOD831" s="72"/>
      <c r="GOE831" s="72"/>
      <c r="GOF831" s="72"/>
      <c r="GOG831" s="72"/>
      <c r="GOH831" s="72"/>
      <c r="GOI831" s="72"/>
      <c r="GOJ831" s="72"/>
      <c r="GOK831" s="72"/>
      <c r="GOL831" s="72"/>
      <c r="GOM831" s="72"/>
      <c r="GON831" s="72"/>
      <c r="GOO831" s="72"/>
      <c r="GOP831" s="72"/>
      <c r="GOQ831" s="72"/>
      <c r="GOR831" s="72"/>
      <c r="GOS831" s="72"/>
      <c r="GOT831" s="72"/>
      <c r="GOU831" s="72"/>
      <c r="GOV831" s="72"/>
      <c r="GOW831" s="72"/>
      <c r="GOX831" s="72"/>
      <c r="GOY831" s="72"/>
      <c r="GOZ831" s="72"/>
      <c r="GPA831" s="72"/>
      <c r="GPB831" s="72"/>
      <c r="GPC831" s="72"/>
      <c r="GPD831" s="72"/>
      <c r="GPE831" s="72"/>
      <c r="GPF831" s="72"/>
      <c r="GPG831" s="72"/>
      <c r="GPH831" s="72"/>
      <c r="GPI831" s="72"/>
      <c r="GPJ831" s="72"/>
      <c r="GPK831" s="72"/>
      <c r="GPL831" s="72"/>
      <c r="GPM831" s="72"/>
      <c r="GPN831" s="72"/>
      <c r="GPO831" s="72"/>
      <c r="GPP831" s="72"/>
      <c r="GPQ831" s="72"/>
      <c r="GPR831" s="72"/>
      <c r="GPS831" s="72"/>
      <c r="GPT831" s="72"/>
      <c r="GPU831" s="72"/>
      <c r="GPV831" s="72"/>
      <c r="GPW831" s="72"/>
      <c r="GPX831" s="72"/>
      <c r="GPY831" s="72"/>
      <c r="GPZ831" s="72"/>
      <c r="GQA831" s="72"/>
      <c r="GQB831" s="72"/>
      <c r="GQC831" s="72"/>
      <c r="GQD831" s="72"/>
      <c r="GQE831" s="72"/>
      <c r="GQF831" s="72"/>
      <c r="GQG831" s="72"/>
      <c r="GQH831" s="72"/>
      <c r="GQI831" s="72"/>
      <c r="GQJ831" s="72"/>
      <c r="GQK831" s="72"/>
      <c r="GQL831" s="72"/>
      <c r="GQM831" s="72"/>
      <c r="GQN831" s="72"/>
      <c r="GQO831" s="72"/>
      <c r="GQP831" s="72"/>
      <c r="GQQ831" s="72"/>
      <c r="GQR831" s="72"/>
      <c r="GQS831" s="72"/>
      <c r="GQT831" s="72"/>
      <c r="GQU831" s="72"/>
      <c r="GQV831" s="72"/>
      <c r="GQW831" s="72"/>
      <c r="GQX831" s="72"/>
      <c r="GQY831" s="72"/>
      <c r="GQZ831" s="72"/>
      <c r="GRA831" s="72"/>
      <c r="GRB831" s="72"/>
      <c r="GRC831" s="72"/>
      <c r="GRD831" s="72"/>
      <c r="GRE831" s="72"/>
      <c r="GRF831" s="72"/>
      <c r="GRG831" s="72"/>
      <c r="GRH831" s="72"/>
      <c r="GRI831" s="72"/>
      <c r="GRJ831" s="72"/>
      <c r="GRK831" s="72"/>
      <c r="GRL831" s="72"/>
      <c r="GRM831" s="72"/>
      <c r="GRN831" s="72"/>
      <c r="GRO831" s="72"/>
      <c r="GRP831" s="72"/>
      <c r="GRQ831" s="72"/>
      <c r="GRR831" s="72"/>
      <c r="GRS831" s="72"/>
      <c r="GRT831" s="72"/>
      <c r="GRU831" s="72"/>
      <c r="GRV831" s="72"/>
      <c r="GRW831" s="72"/>
      <c r="GRX831" s="72"/>
      <c r="GRY831" s="72"/>
      <c r="GRZ831" s="72"/>
      <c r="GSA831" s="72"/>
      <c r="GSB831" s="72"/>
      <c r="GSC831" s="72"/>
      <c r="GSD831" s="72"/>
      <c r="GSE831" s="72"/>
      <c r="GSF831" s="72"/>
      <c r="GSG831" s="72"/>
      <c r="GSH831" s="72"/>
      <c r="GSI831" s="72"/>
      <c r="GSJ831" s="72"/>
      <c r="GSK831" s="72"/>
      <c r="GSL831" s="72"/>
      <c r="GSM831" s="72"/>
      <c r="GSN831" s="72"/>
      <c r="GSO831" s="72"/>
      <c r="GSP831" s="72"/>
      <c r="GSQ831" s="72"/>
      <c r="GSR831" s="72"/>
      <c r="GSS831" s="72"/>
      <c r="GST831" s="72"/>
      <c r="GSU831" s="72"/>
      <c r="GSV831" s="72"/>
      <c r="GSW831" s="72"/>
      <c r="GSX831" s="72"/>
      <c r="GSY831" s="72"/>
      <c r="GSZ831" s="72"/>
      <c r="GTA831" s="72"/>
      <c r="GTB831" s="72"/>
      <c r="GTC831" s="72"/>
      <c r="GTD831" s="72"/>
      <c r="GTE831" s="72"/>
      <c r="GTF831" s="72"/>
      <c r="GTG831" s="72"/>
      <c r="GTH831" s="72"/>
      <c r="GTI831" s="72"/>
      <c r="GTJ831" s="72"/>
      <c r="GTK831" s="72"/>
      <c r="GTL831" s="72"/>
      <c r="GTM831" s="72"/>
      <c r="GTN831" s="72"/>
      <c r="GTO831" s="72"/>
      <c r="GTP831" s="72"/>
      <c r="GTQ831" s="72"/>
      <c r="GTR831" s="72"/>
      <c r="GTS831" s="72"/>
      <c r="GTT831" s="72"/>
      <c r="GTU831" s="72"/>
      <c r="GTV831" s="72"/>
      <c r="GTW831" s="72"/>
      <c r="GTX831" s="72"/>
      <c r="GTY831" s="72"/>
      <c r="GTZ831" s="72"/>
      <c r="GUA831" s="72"/>
      <c r="GUB831" s="72"/>
      <c r="GUC831" s="72"/>
      <c r="GUD831" s="72"/>
      <c r="GUE831" s="72"/>
      <c r="GUF831" s="72"/>
      <c r="GUG831" s="72"/>
      <c r="GUH831" s="72"/>
      <c r="GUI831" s="72"/>
      <c r="GUJ831" s="72"/>
      <c r="GUK831" s="72"/>
      <c r="GUL831" s="72"/>
      <c r="GUM831" s="72"/>
      <c r="GUN831" s="72"/>
      <c r="GUO831" s="72"/>
      <c r="GUP831" s="72"/>
      <c r="GUQ831" s="72"/>
      <c r="GUR831" s="72"/>
      <c r="GUS831" s="72"/>
      <c r="GUT831" s="72"/>
      <c r="GUU831" s="72"/>
      <c r="GUV831" s="72"/>
      <c r="GUW831" s="72"/>
      <c r="GUX831" s="72"/>
      <c r="GUY831" s="72"/>
      <c r="GUZ831" s="72"/>
      <c r="GVA831" s="72"/>
      <c r="GVB831" s="72"/>
      <c r="GVC831" s="72"/>
      <c r="GVD831" s="72"/>
      <c r="GVE831" s="72"/>
      <c r="GVF831" s="72"/>
      <c r="GVG831" s="72"/>
      <c r="GVH831" s="72"/>
      <c r="GVI831" s="72"/>
      <c r="GVJ831" s="72"/>
      <c r="GVK831" s="72"/>
      <c r="GVL831" s="72"/>
      <c r="GVM831" s="72"/>
      <c r="GVN831" s="72"/>
      <c r="GVO831" s="72"/>
      <c r="GVP831" s="72"/>
      <c r="GVQ831" s="72"/>
      <c r="GVR831" s="72"/>
      <c r="GVS831" s="72"/>
      <c r="GVT831" s="72"/>
      <c r="GVU831" s="72"/>
      <c r="GVV831" s="72"/>
      <c r="GVW831" s="72"/>
      <c r="GVX831" s="72"/>
      <c r="GVY831" s="72"/>
      <c r="GVZ831" s="72"/>
      <c r="GWA831" s="72"/>
      <c r="GWB831" s="72"/>
      <c r="GWC831" s="72"/>
      <c r="GWD831" s="72"/>
      <c r="GWE831" s="72"/>
      <c r="GWF831" s="72"/>
      <c r="GWG831" s="72"/>
      <c r="GWH831" s="72"/>
      <c r="GWI831" s="72"/>
      <c r="GWJ831" s="72"/>
      <c r="GWK831" s="72"/>
      <c r="GWL831" s="72"/>
      <c r="GWM831" s="72"/>
      <c r="GWN831" s="72"/>
      <c r="GWO831" s="72"/>
      <c r="GWP831" s="72"/>
      <c r="GWQ831" s="72"/>
      <c r="GWR831" s="72"/>
      <c r="GWS831" s="72"/>
      <c r="GWT831" s="72"/>
      <c r="GWU831" s="72"/>
      <c r="GWV831" s="72"/>
      <c r="GWW831" s="72"/>
      <c r="GWX831" s="72"/>
      <c r="GWY831" s="72"/>
      <c r="GWZ831" s="72"/>
      <c r="GXA831" s="72"/>
      <c r="GXB831" s="72"/>
      <c r="GXC831" s="72"/>
      <c r="GXD831" s="72"/>
      <c r="GXE831" s="72"/>
      <c r="GXF831" s="72"/>
      <c r="GXG831" s="72"/>
      <c r="GXH831" s="72"/>
      <c r="GXI831" s="72"/>
      <c r="GXJ831" s="72"/>
      <c r="GXK831" s="72"/>
      <c r="GXL831" s="72"/>
      <c r="GXM831" s="72"/>
      <c r="GXN831" s="72"/>
      <c r="GXO831" s="72"/>
      <c r="GXP831" s="72"/>
      <c r="GXQ831" s="72"/>
      <c r="GXR831" s="72"/>
      <c r="GXS831" s="72"/>
      <c r="GXT831" s="72"/>
      <c r="GXU831" s="72"/>
      <c r="GXV831" s="72"/>
      <c r="GXW831" s="72"/>
      <c r="GXX831" s="72"/>
      <c r="GXY831" s="72"/>
      <c r="GXZ831" s="72"/>
      <c r="GYA831" s="72"/>
      <c r="GYB831" s="72"/>
      <c r="GYC831" s="72"/>
      <c r="GYD831" s="72"/>
      <c r="GYE831" s="72"/>
      <c r="GYF831" s="72"/>
      <c r="GYG831" s="72"/>
      <c r="GYH831" s="72"/>
      <c r="GYI831" s="72"/>
      <c r="GYJ831" s="72"/>
      <c r="GYK831" s="72"/>
      <c r="GYL831" s="72"/>
      <c r="GYM831" s="72"/>
      <c r="GYN831" s="72"/>
      <c r="GYO831" s="72"/>
      <c r="GYP831" s="72"/>
      <c r="GYQ831" s="72"/>
      <c r="GYR831" s="72"/>
      <c r="GYS831" s="72"/>
      <c r="GYT831" s="72"/>
      <c r="GYU831" s="72"/>
      <c r="GYV831" s="72"/>
      <c r="GYW831" s="72"/>
      <c r="GYX831" s="72"/>
      <c r="GYY831" s="72"/>
      <c r="GYZ831" s="72"/>
      <c r="GZA831" s="72"/>
      <c r="GZB831" s="72"/>
      <c r="GZC831" s="72"/>
      <c r="GZD831" s="72"/>
      <c r="GZE831" s="72"/>
      <c r="GZF831" s="72"/>
      <c r="GZG831" s="72"/>
      <c r="GZH831" s="72"/>
      <c r="GZI831" s="72"/>
      <c r="GZJ831" s="72"/>
      <c r="GZK831" s="72"/>
      <c r="GZL831" s="72"/>
      <c r="GZM831" s="72"/>
      <c r="GZN831" s="72"/>
      <c r="GZO831" s="72"/>
      <c r="GZP831" s="72"/>
      <c r="GZQ831" s="72"/>
      <c r="GZR831" s="72"/>
      <c r="GZS831" s="72"/>
      <c r="GZT831" s="72"/>
      <c r="GZU831" s="72"/>
      <c r="GZV831" s="72"/>
      <c r="GZW831" s="72"/>
      <c r="GZX831" s="72"/>
      <c r="GZY831" s="72"/>
      <c r="GZZ831" s="72"/>
      <c r="HAA831" s="72"/>
      <c r="HAB831" s="72"/>
      <c r="HAC831" s="72"/>
      <c r="HAD831" s="72"/>
      <c r="HAE831" s="72"/>
      <c r="HAF831" s="72"/>
      <c r="HAG831" s="72"/>
      <c r="HAH831" s="72"/>
      <c r="HAI831" s="72"/>
      <c r="HAJ831" s="72"/>
      <c r="HAK831" s="72"/>
      <c r="HAL831" s="72"/>
      <c r="HAM831" s="72"/>
      <c r="HAN831" s="72"/>
      <c r="HAO831" s="72"/>
      <c r="HAP831" s="72"/>
      <c r="HAQ831" s="72"/>
      <c r="HAR831" s="72"/>
      <c r="HAS831" s="72"/>
      <c r="HAT831" s="72"/>
      <c r="HAU831" s="72"/>
      <c r="HAV831" s="72"/>
      <c r="HAW831" s="72"/>
      <c r="HAX831" s="72"/>
      <c r="HAY831" s="72"/>
      <c r="HAZ831" s="72"/>
      <c r="HBA831" s="72"/>
      <c r="HBB831" s="72"/>
      <c r="HBC831" s="72"/>
      <c r="HBD831" s="72"/>
      <c r="HBE831" s="72"/>
      <c r="HBF831" s="72"/>
      <c r="HBG831" s="72"/>
      <c r="HBH831" s="72"/>
      <c r="HBI831" s="72"/>
      <c r="HBJ831" s="72"/>
      <c r="HBK831" s="72"/>
      <c r="HBL831" s="72"/>
      <c r="HBM831" s="72"/>
      <c r="HBN831" s="72"/>
      <c r="HBO831" s="72"/>
      <c r="HBP831" s="72"/>
      <c r="HBQ831" s="72"/>
      <c r="HBR831" s="72"/>
      <c r="HBS831" s="72"/>
      <c r="HBT831" s="72"/>
      <c r="HBU831" s="72"/>
      <c r="HBV831" s="72"/>
      <c r="HBW831" s="72"/>
      <c r="HBX831" s="72"/>
      <c r="HBY831" s="72"/>
      <c r="HBZ831" s="72"/>
      <c r="HCA831" s="72"/>
      <c r="HCB831" s="72"/>
      <c r="HCC831" s="72"/>
      <c r="HCD831" s="72"/>
      <c r="HCE831" s="72"/>
      <c r="HCF831" s="72"/>
      <c r="HCG831" s="72"/>
      <c r="HCH831" s="72"/>
      <c r="HCI831" s="72"/>
      <c r="HCJ831" s="72"/>
      <c r="HCK831" s="72"/>
      <c r="HCL831" s="72"/>
      <c r="HCM831" s="72"/>
      <c r="HCN831" s="72"/>
      <c r="HCO831" s="72"/>
      <c r="HCP831" s="72"/>
      <c r="HCQ831" s="72"/>
      <c r="HCR831" s="72"/>
      <c r="HCS831" s="72"/>
      <c r="HCT831" s="72"/>
      <c r="HCU831" s="72"/>
      <c r="HCV831" s="72"/>
      <c r="HCW831" s="72"/>
      <c r="HCX831" s="72"/>
      <c r="HCY831" s="72"/>
      <c r="HCZ831" s="72"/>
      <c r="HDA831" s="72"/>
      <c r="HDB831" s="72"/>
      <c r="HDC831" s="72"/>
      <c r="HDD831" s="72"/>
      <c r="HDE831" s="72"/>
      <c r="HDF831" s="72"/>
      <c r="HDG831" s="72"/>
      <c r="HDH831" s="72"/>
      <c r="HDI831" s="72"/>
      <c r="HDJ831" s="72"/>
      <c r="HDK831" s="72"/>
      <c r="HDL831" s="72"/>
      <c r="HDM831" s="72"/>
      <c r="HDN831" s="72"/>
      <c r="HDO831" s="72"/>
      <c r="HDP831" s="72"/>
      <c r="HDQ831" s="72"/>
      <c r="HDR831" s="72"/>
      <c r="HDS831" s="72"/>
      <c r="HDT831" s="72"/>
      <c r="HDU831" s="72"/>
      <c r="HDV831" s="72"/>
      <c r="HDW831" s="72"/>
      <c r="HDX831" s="72"/>
      <c r="HDY831" s="72"/>
      <c r="HDZ831" s="72"/>
      <c r="HEA831" s="72"/>
      <c r="HEB831" s="72"/>
      <c r="HEC831" s="72"/>
      <c r="HED831" s="72"/>
      <c r="HEE831" s="72"/>
      <c r="HEF831" s="72"/>
      <c r="HEG831" s="72"/>
      <c r="HEH831" s="72"/>
      <c r="HEI831" s="72"/>
      <c r="HEJ831" s="72"/>
      <c r="HEK831" s="72"/>
      <c r="HEL831" s="72"/>
      <c r="HEM831" s="72"/>
      <c r="HEN831" s="72"/>
      <c r="HEO831" s="72"/>
      <c r="HEP831" s="72"/>
      <c r="HEQ831" s="72"/>
      <c r="HER831" s="72"/>
      <c r="HES831" s="72"/>
      <c r="HET831" s="72"/>
      <c r="HEU831" s="72"/>
      <c r="HEV831" s="72"/>
      <c r="HEW831" s="72"/>
      <c r="HEX831" s="72"/>
      <c r="HEY831" s="72"/>
      <c r="HEZ831" s="72"/>
      <c r="HFA831" s="72"/>
      <c r="HFB831" s="72"/>
      <c r="HFC831" s="72"/>
      <c r="HFD831" s="72"/>
      <c r="HFE831" s="72"/>
      <c r="HFF831" s="72"/>
      <c r="HFG831" s="72"/>
      <c r="HFH831" s="72"/>
      <c r="HFI831" s="72"/>
      <c r="HFJ831" s="72"/>
      <c r="HFK831" s="72"/>
      <c r="HFL831" s="72"/>
      <c r="HFM831" s="72"/>
      <c r="HFN831" s="72"/>
      <c r="HFO831" s="72"/>
      <c r="HFP831" s="72"/>
      <c r="HFQ831" s="72"/>
      <c r="HFR831" s="72"/>
      <c r="HFS831" s="72"/>
      <c r="HFT831" s="72"/>
      <c r="HFU831" s="72"/>
      <c r="HFV831" s="72"/>
      <c r="HFW831" s="72"/>
      <c r="HFX831" s="72"/>
      <c r="HFY831" s="72"/>
      <c r="HFZ831" s="72"/>
      <c r="HGA831" s="72"/>
      <c r="HGB831" s="72"/>
      <c r="HGC831" s="72"/>
      <c r="HGD831" s="72"/>
      <c r="HGE831" s="72"/>
      <c r="HGF831" s="72"/>
      <c r="HGG831" s="72"/>
      <c r="HGH831" s="72"/>
      <c r="HGI831" s="72"/>
      <c r="HGJ831" s="72"/>
      <c r="HGK831" s="72"/>
      <c r="HGL831" s="72"/>
      <c r="HGM831" s="72"/>
      <c r="HGN831" s="72"/>
      <c r="HGO831" s="72"/>
      <c r="HGP831" s="72"/>
      <c r="HGQ831" s="72"/>
      <c r="HGR831" s="72"/>
      <c r="HGS831" s="72"/>
      <c r="HGT831" s="72"/>
      <c r="HGU831" s="72"/>
      <c r="HGV831" s="72"/>
      <c r="HGW831" s="72"/>
      <c r="HGX831" s="72"/>
      <c r="HGY831" s="72"/>
      <c r="HGZ831" s="72"/>
      <c r="HHA831" s="72"/>
      <c r="HHB831" s="72"/>
      <c r="HHC831" s="72"/>
      <c r="HHD831" s="72"/>
      <c r="HHE831" s="72"/>
      <c r="HHF831" s="72"/>
      <c r="HHG831" s="72"/>
      <c r="HHH831" s="72"/>
      <c r="HHI831" s="72"/>
      <c r="HHJ831" s="72"/>
      <c r="HHK831" s="72"/>
      <c r="HHL831" s="72"/>
      <c r="HHM831" s="72"/>
      <c r="HHN831" s="72"/>
      <c r="HHO831" s="72"/>
      <c r="HHP831" s="72"/>
      <c r="HHQ831" s="72"/>
      <c r="HHR831" s="72"/>
      <c r="HHS831" s="72"/>
      <c r="HHT831" s="72"/>
      <c r="HHU831" s="72"/>
      <c r="HHV831" s="72"/>
      <c r="HHW831" s="72"/>
      <c r="HHX831" s="72"/>
      <c r="HHY831" s="72"/>
      <c r="HHZ831" s="72"/>
      <c r="HIA831" s="72"/>
      <c r="HIB831" s="72"/>
      <c r="HIC831" s="72"/>
      <c r="HID831" s="72"/>
      <c r="HIE831" s="72"/>
      <c r="HIF831" s="72"/>
      <c r="HIG831" s="72"/>
      <c r="HIH831" s="72"/>
      <c r="HII831" s="72"/>
      <c r="HIJ831" s="72"/>
      <c r="HIK831" s="72"/>
      <c r="HIL831" s="72"/>
      <c r="HIM831" s="72"/>
      <c r="HIN831" s="72"/>
      <c r="HIO831" s="72"/>
      <c r="HIP831" s="72"/>
      <c r="HIQ831" s="72"/>
      <c r="HIR831" s="72"/>
      <c r="HIS831" s="72"/>
      <c r="HIT831" s="72"/>
      <c r="HIU831" s="72"/>
      <c r="HIV831" s="72"/>
      <c r="HIW831" s="72"/>
      <c r="HIX831" s="72"/>
      <c r="HIY831" s="72"/>
      <c r="HIZ831" s="72"/>
      <c r="HJA831" s="72"/>
      <c r="HJB831" s="72"/>
      <c r="HJC831" s="72"/>
      <c r="HJD831" s="72"/>
      <c r="HJE831" s="72"/>
      <c r="HJF831" s="72"/>
      <c r="HJG831" s="72"/>
      <c r="HJH831" s="72"/>
      <c r="HJI831" s="72"/>
      <c r="HJJ831" s="72"/>
      <c r="HJK831" s="72"/>
      <c r="HJL831" s="72"/>
      <c r="HJM831" s="72"/>
      <c r="HJN831" s="72"/>
      <c r="HJO831" s="72"/>
      <c r="HJP831" s="72"/>
      <c r="HJQ831" s="72"/>
      <c r="HJR831" s="72"/>
      <c r="HJS831" s="72"/>
      <c r="HJT831" s="72"/>
      <c r="HJU831" s="72"/>
      <c r="HJV831" s="72"/>
      <c r="HJW831" s="72"/>
      <c r="HJX831" s="72"/>
      <c r="HJY831" s="72"/>
      <c r="HJZ831" s="72"/>
      <c r="HKA831" s="72"/>
      <c r="HKB831" s="72"/>
      <c r="HKC831" s="72"/>
      <c r="HKD831" s="72"/>
      <c r="HKE831" s="72"/>
      <c r="HKF831" s="72"/>
      <c r="HKG831" s="72"/>
      <c r="HKH831" s="72"/>
      <c r="HKI831" s="72"/>
      <c r="HKJ831" s="72"/>
      <c r="HKK831" s="72"/>
      <c r="HKL831" s="72"/>
      <c r="HKM831" s="72"/>
      <c r="HKN831" s="72"/>
      <c r="HKO831" s="72"/>
      <c r="HKP831" s="72"/>
      <c r="HKQ831" s="72"/>
      <c r="HKR831" s="72"/>
      <c r="HKS831" s="72"/>
      <c r="HKT831" s="72"/>
      <c r="HKU831" s="72"/>
      <c r="HKV831" s="72"/>
      <c r="HKW831" s="72"/>
      <c r="HKX831" s="72"/>
      <c r="HKY831" s="72"/>
      <c r="HKZ831" s="72"/>
      <c r="HLA831" s="72"/>
      <c r="HLB831" s="72"/>
      <c r="HLC831" s="72"/>
      <c r="HLD831" s="72"/>
      <c r="HLE831" s="72"/>
      <c r="HLF831" s="72"/>
      <c r="HLG831" s="72"/>
      <c r="HLH831" s="72"/>
      <c r="HLI831" s="72"/>
      <c r="HLJ831" s="72"/>
      <c r="HLK831" s="72"/>
      <c r="HLL831" s="72"/>
      <c r="HLM831" s="72"/>
      <c r="HLN831" s="72"/>
      <c r="HLO831" s="72"/>
      <c r="HLP831" s="72"/>
      <c r="HLQ831" s="72"/>
      <c r="HLR831" s="72"/>
      <c r="HLS831" s="72"/>
      <c r="HLT831" s="72"/>
      <c r="HLU831" s="72"/>
      <c r="HLV831" s="72"/>
      <c r="HLW831" s="72"/>
      <c r="HLX831" s="72"/>
      <c r="HLY831" s="72"/>
      <c r="HLZ831" s="72"/>
      <c r="HMA831" s="72"/>
      <c r="HMB831" s="72"/>
      <c r="HMC831" s="72"/>
      <c r="HMD831" s="72"/>
      <c r="HME831" s="72"/>
      <c r="HMF831" s="72"/>
      <c r="HMG831" s="72"/>
      <c r="HMH831" s="72"/>
      <c r="HMI831" s="72"/>
      <c r="HMJ831" s="72"/>
      <c r="HMK831" s="72"/>
      <c r="HML831" s="72"/>
      <c r="HMM831" s="72"/>
      <c r="HMN831" s="72"/>
      <c r="HMO831" s="72"/>
      <c r="HMP831" s="72"/>
      <c r="HMQ831" s="72"/>
      <c r="HMR831" s="72"/>
      <c r="HMS831" s="72"/>
      <c r="HMT831" s="72"/>
      <c r="HMU831" s="72"/>
      <c r="HMV831" s="72"/>
      <c r="HMW831" s="72"/>
      <c r="HMX831" s="72"/>
      <c r="HMY831" s="72"/>
      <c r="HMZ831" s="72"/>
      <c r="HNA831" s="72"/>
      <c r="HNB831" s="72"/>
      <c r="HNC831" s="72"/>
      <c r="HND831" s="72"/>
      <c r="HNE831" s="72"/>
      <c r="HNF831" s="72"/>
      <c r="HNG831" s="72"/>
      <c r="HNH831" s="72"/>
      <c r="HNI831" s="72"/>
      <c r="HNJ831" s="72"/>
      <c r="HNK831" s="72"/>
      <c r="HNL831" s="72"/>
      <c r="HNM831" s="72"/>
      <c r="HNN831" s="72"/>
      <c r="HNO831" s="72"/>
      <c r="HNP831" s="72"/>
      <c r="HNQ831" s="72"/>
      <c r="HNR831" s="72"/>
      <c r="HNS831" s="72"/>
      <c r="HNT831" s="72"/>
      <c r="HNU831" s="72"/>
      <c r="HNV831" s="72"/>
      <c r="HNW831" s="72"/>
      <c r="HNX831" s="72"/>
      <c r="HNY831" s="72"/>
      <c r="HNZ831" s="72"/>
      <c r="HOA831" s="72"/>
      <c r="HOB831" s="72"/>
      <c r="HOC831" s="72"/>
      <c r="HOD831" s="72"/>
      <c r="HOE831" s="72"/>
      <c r="HOF831" s="72"/>
      <c r="HOG831" s="72"/>
      <c r="HOH831" s="72"/>
      <c r="HOI831" s="72"/>
      <c r="HOJ831" s="72"/>
      <c r="HOK831" s="72"/>
      <c r="HOL831" s="72"/>
      <c r="HOM831" s="72"/>
      <c r="HON831" s="72"/>
      <c r="HOO831" s="72"/>
      <c r="HOP831" s="72"/>
      <c r="HOQ831" s="72"/>
      <c r="HOR831" s="72"/>
      <c r="HOS831" s="72"/>
      <c r="HOT831" s="72"/>
      <c r="HOU831" s="72"/>
      <c r="HOV831" s="72"/>
      <c r="HOW831" s="72"/>
      <c r="HOX831" s="72"/>
      <c r="HOY831" s="72"/>
      <c r="HOZ831" s="72"/>
      <c r="HPA831" s="72"/>
      <c r="HPB831" s="72"/>
      <c r="HPC831" s="72"/>
      <c r="HPD831" s="72"/>
      <c r="HPE831" s="72"/>
      <c r="HPF831" s="72"/>
      <c r="HPG831" s="72"/>
      <c r="HPH831" s="72"/>
      <c r="HPI831" s="72"/>
      <c r="HPJ831" s="72"/>
      <c r="HPK831" s="72"/>
      <c r="HPL831" s="72"/>
      <c r="HPM831" s="72"/>
      <c r="HPN831" s="72"/>
      <c r="HPO831" s="72"/>
      <c r="HPP831" s="72"/>
      <c r="HPQ831" s="72"/>
      <c r="HPR831" s="72"/>
      <c r="HPS831" s="72"/>
      <c r="HPT831" s="72"/>
      <c r="HPU831" s="72"/>
      <c r="HPV831" s="72"/>
      <c r="HPW831" s="72"/>
      <c r="HPX831" s="72"/>
      <c r="HPY831" s="72"/>
      <c r="HPZ831" s="72"/>
      <c r="HQA831" s="72"/>
      <c r="HQB831" s="72"/>
      <c r="HQC831" s="72"/>
      <c r="HQD831" s="72"/>
      <c r="HQE831" s="72"/>
      <c r="HQF831" s="72"/>
      <c r="HQG831" s="72"/>
      <c r="HQH831" s="72"/>
      <c r="HQI831" s="72"/>
      <c r="HQJ831" s="72"/>
      <c r="HQK831" s="72"/>
      <c r="HQL831" s="72"/>
      <c r="HQM831" s="72"/>
      <c r="HQN831" s="72"/>
      <c r="HQO831" s="72"/>
      <c r="HQP831" s="72"/>
      <c r="HQQ831" s="72"/>
      <c r="HQR831" s="72"/>
      <c r="HQS831" s="72"/>
      <c r="HQT831" s="72"/>
      <c r="HQU831" s="72"/>
      <c r="HQV831" s="72"/>
      <c r="HQW831" s="72"/>
      <c r="HQX831" s="72"/>
      <c r="HQY831" s="72"/>
      <c r="HQZ831" s="72"/>
      <c r="HRA831" s="72"/>
      <c r="HRB831" s="72"/>
      <c r="HRC831" s="72"/>
      <c r="HRD831" s="72"/>
      <c r="HRE831" s="72"/>
      <c r="HRF831" s="72"/>
      <c r="HRG831" s="72"/>
      <c r="HRH831" s="72"/>
      <c r="HRI831" s="72"/>
      <c r="HRJ831" s="72"/>
      <c r="HRK831" s="72"/>
      <c r="HRL831" s="72"/>
      <c r="HRM831" s="72"/>
      <c r="HRN831" s="72"/>
      <c r="HRO831" s="72"/>
      <c r="HRP831" s="72"/>
      <c r="HRQ831" s="72"/>
      <c r="HRR831" s="72"/>
      <c r="HRS831" s="72"/>
      <c r="HRT831" s="72"/>
      <c r="HRU831" s="72"/>
      <c r="HRV831" s="72"/>
      <c r="HRW831" s="72"/>
      <c r="HRX831" s="72"/>
      <c r="HRY831" s="72"/>
      <c r="HRZ831" s="72"/>
      <c r="HSA831" s="72"/>
      <c r="HSB831" s="72"/>
      <c r="HSC831" s="72"/>
      <c r="HSD831" s="72"/>
      <c r="HSE831" s="72"/>
      <c r="HSF831" s="72"/>
      <c r="HSG831" s="72"/>
      <c r="HSH831" s="72"/>
      <c r="HSI831" s="72"/>
      <c r="HSJ831" s="72"/>
      <c r="HSK831" s="72"/>
      <c r="HSL831" s="72"/>
      <c r="HSM831" s="72"/>
      <c r="HSN831" s="72"/>
      <c r="HSO831" s="72"/>
      <c r="HSP831" s="72"/>
      <c r="HSQ831" s="72"/>
      <c r="HSR831" s="72"/>
      <c r="HSS831" s="72"/>
      <c r="HST831" s="72"/>
      <c r="HSU831" s="72"/>
      <c r="HSV831" s="72"/>
      <c r="HSW831" s="72"/>
      <c r="HSX831" s="72"/>
      <c r="HSY831" s="72"/>
      <c r="HSZ831" s="72"/>
      <c r="HTA831" s="72"/>
      <c r="HTB831" s="72"/>
      <c r="HTC831" s="72"/>
      <c r="HTD831" s="72"/>
      <c r="HTE831" s="72"/>
      <c r="HTF831" s="72"/>
      <c r="HTG831" s="72"/>
      <c r="HTH831" s="72"/>
      <c r="HTI831" s="72"/>
      <c r="HTJ831" s="72"/>
      <c r="HTK831" s="72"/>
      <c r="HTL831" s="72"/>
      <c r="HTM831" s="72"/>
      <c r="HTN831" s="72"/>
      <c r="HTO831" s="72"/>
      <c r="HTP831" s="72"/>
      <c r="HTQ831" s="72"/>
      <c r="HTR831" s="72"/>
      <c r="HTS831" s="72"/>
      <c r="HTT831" s="72"/>
      <c r="HTU831" s="72"/>
      <c r="HTV831" s="72"/>
      <c r="HTW831" s="72"/>
      <c r="HTX831" s="72"/>
      <c r="HTY831" s="72"/>
      <c r="HTZ831" s="72"/>
      <c r="HUA831" s="72"/>
      <c r="HUB831" s="72"/>
      <c r="HUC831" s="72"/>
      <c r="HUD831" s="72"/>
      <c r="HUE831" s="72"/>
      <c r="HUF831" s="72"/>
      <c r="HUG831" s="72"/>
      <c r="HUH831" s="72"/>
      <c r="HUI831" s="72"/>
      <c r="HUJ831" s="72"/>
      <c r="HUK831" s="72"/>
      <c r="HUL831" s="72"/>
      <c r="HUM831" s="72"/>
      <c r="HUN831" s="72"/>
      <c r="HUO831" s="72"/>
      <c r="HUP831" s="72"/>
      <c r="HUQ831" s="72"/>
      <c r="HUR831" s="72"/>
      <c r="HUS831" s="72"/>
      <c r="HUT831" s="72"/>
      <c r="HUU831" s="72"/>
      <c r="HUV831" s="72"/>
      <c r="HUW831" s="72"/>
      <c r="HUX831" s="72"/>
      <c r="HUY831" s="72"/>
      <c r="HUZ831" s="72"/>
      <c r="HVA831" s="72"/>
      <c r="HVB831" s="72"/>
      <c r="HVC831" s="72"/>
      <c r="HVD831" s="72"/>
      <c r="HVE831" s="72"/>
      <c r="HVF831" s="72"/>
      <c r="HVG831" s="72"/>
      <c r="HVH831" s="72"/>
      <c r="HVI831" s="72"/>
      <c r="HVJ831" s="72"/>
      <c r="HVK831" s="72"/>
      <c r="HVL831" s="72"/>
      <c r="HVM831" s="72"/>
      <c r="HVN831" s="72"/>
      <c r="HVO831" s="72"/>
      <c r="HVP831" s="72"/>
      <c r="HVQ831" s="72"/>
      <c r="HVR831" s="72"/>
      <c r="HVS831" s="72"/>
      <c r="HVT831" s="72"/>
      <c r="HVU831" s="72"/>
      <c r="HVV831" s="72"/>
      <c r="HVW831" s="72"/>
      <c r="HVX831" s="72"/>
      <c r="HVY831" s="72"/>
      <c r="HVZ831" s="72"/>
      <c r="HWA831" s="72"/>
      <c r="HWB831" s="72"/>
      <c r="HWC831" s="72"/>
      <c r="HWD831" s="72"/>
      <c r="HWE831" s="72"/>
      <c r="HWF831" s="72"/>
      <c r="HWG831" s="72"/>
      <c r="HWH831" s="72"/>
      <c r="HWI831" s="72"/>
      <c r="HWJ831" s="72"/>
      <c r="HWK831" s="72"/>
      <c r="HWL831" s="72"/>
      <c r="HWM831" s="72"/>
      <c r="HWN831" s="72"/>
      <c r="HWO831" s="72"/>
      <c r="HWP831" s="72"/>
      <c r="HWQ831" s="72"/>
      <c r="HWR831" s="72"/>
      <c r="HWS831" s="72"/>
      <c r="HWT831" s="72"/>
      <c r="HWU831" s="72"/>
      <c r="HWV831" s="72"/>
      <c r="HWW831" s="72"/>
      <c r="HWX831" s="72"/>
      <c r="HWY831" s="72"/>
      <c r="HWZ831" s="72"/>
      <c r="HXA831" s="72"/>
      <c r="HXB831" s="72"/>
      <c r="HXC831" s="72"/>
      <c r="HXD831" s="72"/>
      <c r="HXE831" s="72"/>
      <c r="HXF831" s="72"/>
      <c r="HXG831" s="72"/>
      <c r="HXH831" s="72"/>
      <c r="HXI831" s="72"/>
      <c r="HXJ831" s="72"/>
      <c r="HXK831" s="72"/>
      <c r="HXL831" s="72"/>
      <c r="HXM831" s="72"/>
      <c r="HXN831" s="72"/>
      <c r="HXO831" s="72"/>
      <c r="HXP831" s="72"/>
      <c r="HXQ831" s="72"/>
      <c r="HXR831" s="72"/>
      <c r="HXS831" s="72"/>
      <c r="HXT831" s="72"/>
      <c r="HXU831" s="72"/>
      <c r="HXV831" s="72"/>
      <c r="HXW831" s="72"/>
      <c r="HXX831" s="72"/>
      <c r="HXY831" s="72"/>
      <c r="HXZ831" s="72"/>
      <c r="HYA831" s="72"/>
      <c r="HYB831" s="72"/>
      <c r="HYC831" s="72"/>
      <c r="HYD831" s="72"/>
      <c r="HYE831" s="72"/>
      <c r="HYF831" s="72"/>
      <c r="HYG831" s="72"/>
      <c r="HYH831" s="72"/>
      <c r="HYI831" s="72"/>
      <c r="HYJ831" s="72"/>
      <c r="HYK831" s="72"/>
      <c r="HYL831" s="72"/>
      <c r="HYM831" s="72"/>
      <c r="HYN831" s="72"/>
      <c r="HYO831" s="72"/>
      <c r="HYP831" s="72"/>
      <c r="HYQ831" s="72"/>
      <c r="HYR831" s="72"/>
      <c r="HYS831" s="72"/>
      <c r="HYT831" s="72"/>
      <c r="HYU831" s="72"/>
      <c r="HYV831" s="72"/>
      <c r="HYW831" s="72"/>
      <c r="HYX831" s="72"/>
      <c r="HYY831" s="72"/>
      <c r="HYZ831" s="72"/>
      <c r="HZA831" s="72"/>
      <c r="HZB831" s="72"/>
      <c r="HZC831" s="72"/>
      <c r="HZD831" s="72"/>
      <c r="HZE831" s="72"/>
      <c r="HZF831" s="72"/>
      <c r="HZG831" s="72"/>
      <c r="HZH831" s="72"/>
      <c r="HZI831" s="72"/>
      <c r="HZJ831" s="72"/>
      <c r="HZK831" s="72"/>
      <c r="HZL831" s="72"/>
      <c r="HZM831" s="72"/>
      <c r="HZN831" s="72"/>
      <c r="HZO831" s="72"/>
      <c r="HZP831" s="72"/>
      <c r="HZQ831" s="72"/>
      <c r="HZR831" s="72"/>
      <c r="HZS831" s="72"/>
      <c r="HZT831" s="72"/>
      <c r="HZU831" s="72"/>
      <c r="HZV831" s="72"/>
      <c r="HZW831" s="72"/>
      <c r="HZX831" s="72"/>
      <c r="HZY831" s="72"/>
      <c r="HZZ831" s="72"/>
      <c r="IAA831" s="72"/>
      <c r="IAB831" s="72"/>
      <c r="IAC831" s="72"/>
      <c r="IAD831" s="72"/>
      <c r="IAE831" s="72"/>
      <c r="IAF831" s="72"/>
      <c r="IAG831" s="72"/>
      <c r="IAH831" s="72"/>
      <c r="IAI831" s="72"/>
      <c r="IAJ831" s="72"/>
      <c r="IAK831" s="72"/>
      <c r="IAL831" s="72"/>
      <c r="IAM831" s="72"/>
      <c r="IAN831" s="72"/>
      <c r="IAO831" s="72"/>
      <c r="IAP831" s="72"/>
      <c r="IAQ831" s="72"/>
      <c r="IAR831" s="72"/>
      <c r="IAS831" s="72"/>
      <c r="IAT831" s="72"/>
      <c r="IAU831" s="72"/>
      <c r="IAV831" s="72"/>
      <c r="IAW831" s="72"/>
      <c r="IAX831" s="72"/>
      <c r="IAY831" s="72"/>
      <c r="IAZ831" s="72"/>
      <c r="IBA831" s="72"/>
      <c r="IBB831" s="72"/>
      <c r="IBC831" s="72"/>
      <c r="IBD831" s="72"/>
      <c r="IBE831" s="72"/>
      <c r="IBF831" s="72"/>
      <c r="IBG831" s="72"/>
      <c r="IBH831" s="72"/>
      <c r="IBI831" s="72"/>
      <c r="IBJ831" s="72"/>
      <c r="IBK831" s="72"/>
      <c r="IBL831" s="72"/>
      <c r="IBM831" s="72"/>
      <c r="IBN831" s="72"/>
      <c r="IBO831" s="72"/>
      <c r="IBP831" s="72"/>
      <c r="IBQ831" s="72"/>
      <c r="IBR831" s="72"/>
      <c r="IBS831" s="72"/>
      <c r="IBT831" s="72"/>
      <c r="IBU831" s="72"/>
      <c r="IBV831" s="72"/>
      <c r="IBW831" s="72"/>
      <c r="IBX831" s="72"/>
      <c r="IBY831" s="72"/>
      <c r="IBZ831" s="72"/>
      <c r="ICA831" s="72"/>
      <c r="ICB831" s="72"/>
      <c r="ICC831" s="72"/>
      <c r="ICD831" s="72"/>
      <c r="ICE831" s="72"/>
      <c r="ICF831" s="72"/>
      <c r="ICG831" s="72"/>
      <c r="ICH831" s="72"/>
      <c r="ICI831" s="72"/>
      <c r="ICJ831" s="72"/>
      <c r="ICK831" s="72"/>
      <c r="ICL831" s="72"/>
      <c r="ICM831" s="72"/>
      <c r="ICN831" s="72"/>
      <c r="ICO831" s="72"/>
      <c r="ICP831" s="72"/>
      <c r="ICQ831" s="72"/>
      <c r="ICR831" s="72"/>
      <c r="ICS831" s="72"/>
      <c r="ICT831" s="72"/>
      <c r="ICU831" s="72"/>
      <c r="ICV831" s="72"/>
      <c r="ICW831" s="72"/>
      <c r="ICX831" s="72"/>
      <c r="ICY831" s="72"/>
      <c r="ICZ831" s="72"/>
      <c r="IDA831" s="72"/>
      <c r="IDB831" s="72"/>
      <c r="IDC831" s="72"/>
      <c r="IDD831" s="72"/>
      <c r="IDE831" s="72"/>
      <c r="IDF831" s="72"/>
      <c r="IDG831" s="72"/>
      <c r="IDH831" s="72"/>
      <c r="IDI831" s="72"/>
      <c r="IDJ831" s="72"/>
      <c r="IDK831" s="72"/>
      <c r="IDL831" s="72"/>
      <c r="IDM831" s="72"/>
      <c r="IDN831" s="72"/>
      <c r="IDO831" s="72"/>
      <c r="IDP831" s="72"/>
      <c r="IDQ831" s="72"/>
      <c r="IDR831" s="72"/>
      <c r="IDS831" s="72"/>
      <c r="IDT831" s="72"/>
      <c r="IDU831" s="72"/>
      <c r="IDV831" s="72"/>
      <c r="IDW831" s="72"/>
      <c r="IDX831" s="72"/>
      <c r="IDY831" s="72"/>
      <c r="IDZ831" s="72"/>
      <c r="IEA831" s="72"/>
      <c r="IEB831" s="72"/>
      <c r="IEC831" s="72"/>
      <c r="IED831" s="72"/>
      <c r="IEE831" s="72"/>
      <c r="IEF831" s="72"/>
      <c r="IEG831" s="72"/>
      <c r="IEH831" s="72"/>
      <c r="IEI831" s="72"/>
      <c r="IEJ831" s="72"/>
      <c r="IEK831" s="72"/>
      <c r="IEL831" s="72"/>
      <c r="IEM831" s="72"/>
      <c r="IEN831" s="72"/>
      <c r="IEO831" s="72"/>
      <c r="IEP831" s="72"/>
      <c r="IEQ831" s="72"/>
      <c r="IER831" s="72"/>
      <c r="IES831" s="72"/>
      <c r="IET831" s="72"/>
      <c r="IEU831" s="72"/>
      <c r="IEV831" s="72"/>
      <c r="IEW831" s="72"/>
      <c r="IEX831" s="72"/>
      <c r="IEY831" s="72"/>
      <c r="IEZ831" s="72"/>
      <c r="IFA831" s="72"/>
      <c r="IFB831" s="72"/>
      <c r="IFC831" s="72"/>
      <c r="IFD831" s="72"/>
      <c r="IFE831" s="72"/>
      <c r="IFF831" s="72"/>
      <c r="IFG831" s="72"/>
      <c r="IFH831" s="72"/>
      <c r="IFI831" s="72"/>
      <c r="IFJ831" s="72"/>
      <c r="IFK831" s="72"/>
      <c r="IFL831" s="72"/>
      <c r="IFM831" s="72"/>
      <c r="IFN831" s="72"/>
      <c r="IFO831" s="72"/>
      <c r="IFP831" s="72"/>
      <c r="IFQ831" s="72"/>
      <c r="IFR831" s="72"/>
      <c r="IFS831" s="72"/>
      <c r="IFT831" s="72"/>
      <c r="IFU831" s="72"/>
      <c r="IFV831" s="72"/>
      <c r="IFW831" s="72"/>
      <c r="IFX831" s="72"/>
      <c r="IFY831" s="72"/>
      <c r="IFZ831" s="72"/>
      <c r="IGA831" s="72"/>
      <c r="IGB831" s="72"/>
      <c r="IGC831" s="72"/>
      <c r="IGD831" s="72"/>
      <c r="IGE831" s="72"/>
      <c r="IGF831" s="72"/>
      <c r="IGG831" s="72"/>
      <c r="IGH831" s="72"/>
      <c r="IGI831" s="72"/>
      <c r="IGJ831" s="72"/>
      <c r="IGK831" s="72"/>
      <c r="IGL831" s="72"/>
      <c r="IGM831" s="72"/>
      <c r="IGN831" s="72"/>
      <c r="IGO831" s="72"/>
      <c r="IGP831" s="72"/>
      <c r="IGQ831" s="72"/>
      <c r="IGR831" s="72"/>
      <c r="IGS831" s="72"/>
      <c r="IGT831" s="72"/>
      <c r="IGU831" s="72"/>
      <c r="IGV831" s="72"/>
      <c r="IGW831" s="72"/>
      <c r="IGX831" s="72"/>
      <c r="IGY831" s="72"/>
      <c r="IGZ831" s="72"/>
      <c r="IHA831" s="72"/>
      <c r="IHB831" s="72"/>
      <c r="IHC831" s="72"/>
      <c r="IHD831" s="72"/>
      <c r="IHE831" s="72"/>
      <c r="IHF831" s="72"/>
      <c r="IHG831" s="72"/>
      <c r="IHH831" s="72"/>
      <c r="IHI831" s="72"/>
      <c r="IHJ831" s="72"/>
      <c r="IHK831" s="72"/>
      <c r="IHL831" s="72"/>
      <c r="IHM831" s="72"/>
      <c r="IHN831" s="72"/>
      <c r="IHO831" s="72"/>
      <c r="IHP831" s="72"/>
      <c r="IHQ831" s="72"/>
      <c r="IHR831" s="72"/>
      <c r="IHS831" s="72"/>
      <c r="IHT831" s="72"/>
      <c r="IHU831" s="72"/>
      <c r="IHV831" s="72"/>
      <c r="IHW831" s="72"/>
      <c r="IHX831" s="72"/>
      <c r="IHY831" s="72"/>
      <c r="IHZ831" s="72"/>
      <c r="IIA831" s="72"/>
      <c r="IIB831" s="72"/>
      <c r="IIC831" s="72"/>
      <c r="IID831" s="72"/>
      <c r="IIE831" s="72"/>
      <c r="IIF831" s="72"/>
      <c r="IIG831" s="72"/>
      <c r="IIH831" s="72"/>
      <c r="III831" s="72"/>
      <c r="IIJ831" s="72"/>
      <c r="IIK831" s="72"/>
      <c r="IIL831" s="72"/>
      <c r="IIM831" s="72"/>
      <c r="IIN831" s="72"/>
      <c r="IIO831" s="72"/>
      <c r="IIP831" s="72"/>
      <c r="IIQ831" s="72"/>
      <c r="IIR831" s="72"/>
      <c r="IIS831" s="72"/>
      <c r="IIT831" s="72"/>
      <c r="IIU831" s="72"/>
      <c r="IIV831" s="72"/>
      <c r="IIW831" s="72"/>
      <c r="IIX831" s="72"/>
      <c r="IIY831" s="72"/>
      <c r="IIZ831" s="72"/>
      <c r="IJA831" s="72"/>
      <c r="IJB831" s="72"/>
      <c r="IJC831" s="72"/>
      <c r="IJD831" s="72"/>
      <c r="IJE831" s="72"/>
      <c r="IJF831" s="72"/>
      <c r="IJG831" s="72"/>
      <c r="IJH831" s="72"/>
      <c r="IJI831" s="72"/>
      <c r="IJJ831" s="72"/>
      <c r="IJK831" s="72"/>
      <c r="IJL831" s="72"/>
      <c r="IJM831" s="72"/>
      <c r="IJN831" s="72"/>
      <c r="IJO831" s="72"/>
      <c r="IJP831" s="72"/>
      <c r="IJQ831" s="72"/>
      <c r="IJR831" s="72"/>
      <c r="IJS831" s="72"/>
      <c r="IJT831" s="72"/>
      <c r="IJU831" s="72"/>
      <c r="IJV831" s="72"/>
      <c r="IJW831" s="72"/>
      <c r="IJX831" s="72"/>
      <c r="IJY831" s="72"/>
      <c r="IJZ831" s="72"/>
      <c r="IKA831" s="72"/>
      <c r="IKB831" s="72"/>
      <c r="IKC831" s="72"/>
      <c r="IKD831" s="72"/>
      <c r="IKE831" s="72"/>
      <c r="IKF831" s="72"/>
      <c r="IKG831" s="72"/>
      <c r="IKH831" s="72"/>
      <c r="IKI831" s="72"/>
      <c r="IKJ831" s="72"/>
      <c r="IKK831" s="72"/>
      <c r="IKL831" s="72"/>
      <c r="IKM831" s="72"/>
      <c r="IKN831" s="72"/>
      <c r="IKO831" s="72"/>
      <c r="IKP831" s="72"/>
      <c r="IKQ831" s="72"/>
      <c r="IKR831" s="72"/>
      <c r="IKS831" s="72"/>
      <c r="IKT831" s="72"/>
      <c r="IKU831" s="72"/>
      <c r="IKV831" s="72"/>
      <c r="IKW831" s="72"/>
      <c r="IKX831" s="72"/>
      <c r="IKY831" s="72"/>
      <c r="IKZ831" s="72"/>
      <c r="ILA831" s="72"/>
      <c r="ILB831" s="72"/>
      <c r="ILC831" s="72"/>
      <c r="ILD831" s="72"/>
      <c r="ILE831" s="72"/>
      <c r="ILF831" s="72"/>
      <c r="ILG831" s="72"/>
      <c r="ILH831" s="72"/>
      <c r="ILI831" s="72"/>
      <c r="ILJ831" s="72"/>
      <c r="ILK831" s="72"/>
      <c r="ILL831" s="72"/>
      <c r="ILM831" s="72"/>
      <c r="ILN831" s="72"/>
      <c r="ILO831" s="72"/>
      <c r="ILP831" s="72"/>
      <c r="ILQ831" s="72"/>
      <c r="ILR831" s="72"/>
      <c r="ILS831" s="72"/>
      <c r="ILT831" s="72"/>
      <c r="ILU831" s="72"/>
      <c r="ILV831" s="72"/>
      <c r="ILW831" s="72"/>
      <c r="ILX831" s="72"/>
      <c r="ILY831" s="72"/>
      <c r="ILZ831" s="72"/>
      <c r="IMA831" s="72"/>
      <c r="IMB831" s="72"/>
      <c r="IMC831" s="72"/>
      <c r="IMD831" s="72"/>
      <c r="IME831" s="72"/>
      <c r="IMF831" s="72"/>
      <c r="IMG831" s="72"/>
      <c r="IMH831" s="72"/>
      <c r="IMI831" s="72"/>
      <c r="IMJ831" s="72"/>
      <c r="IMK831" s="72"/>
      <c r="IML831" s="72"/>
      <c r="IMM831" s="72"/>
      <c r="IMN831" s="72"/>
      <c r="IMO831" s="72"/>
      <c r="IMP831" s="72"/>
      <c r="IMQ831" s="72"/>
      <c r="IMR831" s="72"/>
      <c r="IMS831" s="72"/>
      <c r="IMT831" s="72"/>
      <c r="IMU831" s="72"/>
      <c r="IMV831" s="72"/>
      <c r="IMW831" s="72"/>
      <c r="IMX831" s="72"/>
      <c r="IMY831" s="72"/>
      <c r="IMZ831" s="72"/>
      <c r="INA831" s="72"/>
      <c r="INB831" s="72"/>
      <c r="INC831" s="72"/>
      <c r="IND831" s="72"/>
      <c r="INE831" s="72"/>
      <c r="INF831" s="72"/>
      <c r="ING831" s="72"/>
      <c r="INH831" s="72"/>
      <c r="INI831" s="72"/>
      <c r="INJ831" s="72"/>
      <c r="INK831" s="72"/>
      <c r="INL831" s="72"/>
      <c r="INM831" s="72"/>
      <c r="INN831" s="72"/>
      <c r="INO831" s="72"/>
      <c r="INP831" s="72"/>
      <c r="INQ831" s="72"/>
      <c r="INR831" s="72"/>
      <c r="INS831" s="72"/>
      <c r="INT831" s="72"/>
      <c r="INU831" s="72"/>
      <c r="INV831" s="72"/>
      <c r="INW831" s="72"/>
      <c r="INX831" s="72"/>
      <c r="INY831" s="72"/>
      <c r="INZ831" s="72"/>
      <c r="IOA831" s="72"/>
      <c r="IOB831" s="72"/>
      <c r="IOC831" s="72"/>
      <c r="IOD831" s="72"/>
      <c r="IOE831" s="72"/>
      <c r="IOF831" s="72"/>
      <c r="IOG831" s="72"/>
      <c r="IOH831" s="72"/>
      <c r="IOI831" s="72"/>
      <c r="IOJ831" s="72"/>
      <c r="IOK831" s="72"/>
      <c r="IOL831" s="72"/>
      <c r="IOM831" s="72"/>
      <c r="ION831" s="72"/>
      <c r="IOO831" s="72"/>
      <c r="IOP831" s="72"/>
      <c r="IOQ831" s="72"/>
      <c r="IOR831" s="72"/>
      <c r="IOS831" s="72"/>
      <c r="IOT831" s="72"/>
      <c r="IOU831" s="72"/>
      <c r="IOV831" s="72"/>
      <c r="IOW831" s="72"/>
      <c r="IOX831" s="72"/>
      <c r="IOY831" s="72"/>
      <c r="IOZ831" s="72"/>
      <c r="IPA831" s="72"/>
      <c r="IPB831" s="72"/>
      <c r="IPC831" s="72"/>
      <c r="IPD831" s="72"/>
      <c r="IPE831" s="72"/>
      <c r="IPF831" s="72"/>
      <c r="IPG831" s="72"/>
      <c r="IPH831" s="72"/>
      <c r="IPI831" s="72"/>
      <c r="IPJ831" s="72"/>
      <c r="IPK831" s="72"/>
      <c r="IPL831" s="72"/>
      <c r="IPM831" s="72"/>
      <c r="IPN831" s="72"/>
      <c r="IPO831" s="72"/>
      <c r="IPP831" s="72"/>
      <c r="IPQ831" s="72"/>
      <c r="IPR831" s="72"/>
      <c r="IPS831" s="72"/>
      <c r="IPT831" s="72"/>
      <c r="IPU831" s="72"/>
      <c r="IPV831" s="72"/>
      <c r="IPW831" s="72"/>
      <c r="IPX831" s="72"/>
      <c r="IPY831" s="72"/>
      <c r="IPZ831" s="72"/>
      <c r="IQA831" s="72"/>
      <c r="IQB831" s="72"/>
      <c r="IQC831" s="72"/>
      <c r="IQD831" s="72"/>
      <c r="IQE831" s="72"/>
      <c r="IQF831" s="72"/>
      <c r="IQG831" s="72"/>
      <c r="IQH831" s="72"/>
      <c r="IQI831" s="72"/>
      <c r="IQJ831" s="72"/>
      <c r="IQK831" s="72"/>
      <c r="IQL831" s="72"/>
      <c r="IQM831" s="72"/>
      <c r="IQN831" s="72"/>
      <c r="IQO831" s="72"/>
      <c r="IQP831" s="72"/>
      <c r="IQQ831" s="72"/>
      <c r="IQR831" s="72"/>
      <c r="IQS831" s="72"/>
      <c r="IQT831" s="72"/>
      <c r="IQU831" s="72"/>
      <c r="IQV831" s="72"/>
      <c r="IQW831" s="72"/>
      <c r="IQX831" s="72"/>
      <c r="IQY831" s="72"/>
      <c r="IQZ831" s="72"/>
      <c r="IRA831" s="72"/>
      <c r="IRB831" s="72"/>
      <c r="IRC831" s="72"/>
      <c r="IRD831" s="72"/>
      <c r="IRE831" s="72"/>
      <c r="IRF831" s="72"/>
      <c r="IRG831" s="72"/>
      <c r="IRH831" s="72"/>
      <c r="IRI831" s="72"/>
      <c r="IRJ831" s="72"/>
      <c r="IRK831" s="72"/>
      <c r="IRL831" s="72"/>
      <c r="IRM831" s="72"/>
      <c r="IRN831" s="72"/>
      <c r="IRO831" s="72"/>
      <c r="IRP831" s="72"/>
      <c r="IRQ831" s="72"/>
      <c r="IRR831" s="72"/>
      <c r="IRS831" s="72"/>
      <c r="IRT831" s="72"/>
      <c r="IRU831" s="72"/>
      <c r="IRV831" s="72"/>
      <c r="IRW831" s="72"/>
      <c r="IRX831" s="72"/>
      <c r="IRY831" s="72"/>
      <c r="IRZ831" s="72"/>
      <c r="ISA831" s="72"/>
      <c r="ISB831" s="72"/>
      <c r="ISC831" s="72"/>
      <c r="ISD831" s="72"/>
      <c r="ISE831" s="72"/>
      <c r="ISF831" s="72"/>
      <c r="ISG831" s="72"/>
      <c r="ISH831" s="72"/>
      <c r="ISI831" s="72"/>
      <c r="ISJ831" s="72"/>
      <c r="ISK831" s="72"/>
      <c r="ISL831" s="72"/>
      <c r="ISM831" s="72"/>
      <c r="ISN831" s="72"/>
      <c r="ISO831" s="72"/>
      <c r="ISP831" s="72"/>
      <c r="ISQ831" s="72"/>
      <c r="ISR831" s="72"/>
      <c r="ISS831" s="72"/>
      <c r="IST831" s="72"/>
      <c r="ISU831" s="72"/>
      <c r="ISV831" s="72"/>
      <c r="ISW831" s="72"/>
      <c r="ISX831" s="72"/>
      <c r="ISY831" s="72"/>
      <c r="ISZ831" s="72"/>
      <c r="ITA831" s="72"/>
      <c r="ITB831" s="72"/>
      <c r="ITC831" s="72"/>
      <c r="ITD831" s="72"/>
      <c r="ITE831" s="72"/>
      <c r="ITF831" s="72"/>
      <c r="ITG831" s="72"/>
      <c r="ITH831" s="72"/>
      <c r="ITI831" s="72"/>
      <c r="ITJ831" s="72"/>
      <c r="ITK831" s="72"/>
      <c r="ITL831" s="72"/>
      <c r="ITM831" s="72"/>
      <c r="ITN831" s="72"/>
      <c r="ITO831" s="72"/>
      <c r="ITP831" s="72"/>
      <c r="ITQ831" s="72"/>
      <c r="ITR831" s="72"/>
      <c r="ITS831" s="72"/>
      <c r="ITT831" s="72"/>
      <c r="ITU831" s="72"/>
      <c r="ITV831" s="72"/>
      <c r="ITW831" s="72"/>
      <c r="ITX831" s="72"/>
      <c r="ITY831" s="72"/>
      <c r="ITZ831" s="72"/>
      <c r="IUA831" s="72"/>
      <c r="IUB831" s="72"/>
      <c r="IUC831" s="72"/>
      <c r="IUD831" s="72"/>
      <c r="IUE831" s="72"/>
      <c r="IUF831" s="72"/>
      <c r="IUG831" s="72"/>
      <c r="IUH831" s="72"/>
      <c r="IUI831" s="72"/>
      <c r="IUJ831" s="72"/>
      <c r="IUK831" s="72"/>
      <c r="IUL831" s="72"/>
      <c r="IUM831" s="72"/>
      <c r="IUN831" s="72"/>
      <c r="IUO831" s="72"/>
      <c r="IUP831" s="72"/>
      <c r="IUQ831" s="72"/>
      <c r="IUR831" s="72"/>
      <c r="IUS831" s="72"/>
      <c r="IUT831" s="72"/>
      <c r="IUU831" s="72"/>
      <c r="IUV831" s="72"/>
      <c r="IUW831" s="72"/>
      <c r="IUX831" s="72"/>
      <c r="IUY831" s="72"/>
      <c r="IUZ831" s="72"/>
      <c r="IVA831" s="72"/>
      <c r="IVB831" s="72"/>
      <c r="IVC831" s="72"/>
      <c r="IVD831" s="72"/>
      <c r="IVE831" s="72"/>
      <c r="IVF831" s="72"/>
      <c r="IVG831" s="72"/>
      <c r="IVH831" s="72"/>
      <c r="IVI831" s="72"/>
      <c r="IVJ831" s="72"/>
      <c r="IVK831" s="72"/>
      <c r="IVL831" s="72"/>
      <c r="IVM831" s="72"/>
      <c r="IVN831" s="72"/>
      <c r="IVO831" s="72"/>
      <c r="IVP831" s="72"/>
      <c r="IVQ831" s="72"/>
      <c r="IVR831" s="72"/>
      <c r="IVS831" s="72"/>
      <c r="IVT831" s="72"/>
      <c r="IVU831" s="72"/>
      <c r="IVV831" s="72"/>
      <c r="IVW831" s="72"/>
      <c r="IVX831" s="72"/>
      <c r="IVY831" s="72"/>
      <c r="IVZ831" s="72"/>
      <c r="IWA831" s="72"/>
      <c r="IWB831" s="72"/>
      <c r="IWC831" s="72"/>
      <c r="IWD831" s="72"/>
      <c r="IWE831" s="72"/>
      <c r="IWF831" s="72"/>
      <c r="IWG831" s="72"/>
      <c r="IWH831" s="72"/>
      <c r="IWI831" s="72"/>
      <c r="IWJ831" s="72"/>
      <c r="IWK831" s="72"/>
      <c r="IWL831" s="72"/>
      <c r="IWM831" s="72"/>
      <c r="IWN831" s="72"/>
      <c r="IWO831" s="72"/>
      <c r="IWP831" s="72"/>
      <c r="IWQ831" s="72"/>
      <c r="IWR831" s="72"/>
      <c r="IWS831" s="72"/>
      <c r="IWT831" s="72"/>
      <c r="IWU831" s="72"/>
      <c r="IWV831" s="72"/>
      <c r="IWW831" s="72"/>
      <c r="IWX831" s="72"/>
      <c r="IWY831" s="72"/>
      <c r="IWZ831" s="72"/>
      <c r="IXA831" s="72"/>
      <c r="IXB831" s="72"/>
      <c r="IXC831" s="72"/>
      <c r="IXD831" s="72"/>
      <c r="IXE831" s="72"/>
      <c r="IXF831" s="72"/>
      <c r="IXG831" s="72"/>
      <c r="IXH831" s="72"/>
      <c r="IXI831" s="72"/>
      <c r="IXJ831" s="72"/>
      <c r="IXK831" s="72"/>
      <c r="IXL831" s="72"/>
      <c r="IXM831" s="72"/>
      <c r="IXN831" s="72"/>
      <c r="IXO831" s="72"/>
      <c r="IXP831" s="72"/>
      <c r="IXQ831" s="72"/>
      <c r="IXR831" s="72"/>
      <c r="IXS831" s="72"/>
      <c r="IXT831" s="72"/>
      <c r="IXU831" s="72"/>
      <c r="IXV831" s="72"/>
      <c r="IXW831" s="72"/>
      <c r="IXX831" s="72"/>
      <c r="IXY831" s="72"/>
      <c r="IXZ831" s="72"/>
      <c r="IYA831" s="72"/>
      <c r="IYB831" s="72"/>
      <c r="IYC831" s="72"/>
      <c r="IYD831" s="72"/>
      <c r="IYE831" s="72"/>
      <c r="IYF831" s="72"/>
      <c r="IYG831" s="72"/>
      <c r="IYH831" s="72"/>
      <c r="IYI831" s="72"/>
      <c r="IYJ831" s="72"/>
      <c r="IYK831" s="72"/>
      <c r="IYL831" s="72"/>
      <c r="IYM831" s="72"/>
      <c r="IYN831" s="72"/>
      <c r="IYO831" s="72"/>
      <c r="IYP831" s="72"/>
      <c r="IYQ831" s="72"/>
      <c r="IYR831" s="72"/>
      <c r="IYS831" s="72"/>
      <c r="IYT831" s="72"/>
      <c r="IYU831" s="72"/>
      <c r="IYV831" s="72"/>
      <c r="IYW831" s="72"/>
      <c r="IYX831" s="72"/>
      <c r="IYY831" s="72"/>
      <c r="IYZ831" s="72"/>
      <c r="IZA831" s="72"/>
      <c r="IZB831" s="72"/>
      <c r="IZC831" s="72"/>
      <c r="IZD831" s="72"/>
      <c r="IZE831" s="72"/>
      <c r="IZF831" s="72"/>
      <c r="IZG831" s="72"/>
      <c r="IZH831" s="72"/>
      <c r="IZI831" s="72"/>
      <c r="IZJ831" s="72"/>
      <c r="IZK831" s="72"/>
      <c r="IZL831" s="72"/>
      <c r="IZM831" s="72"/>
      <c r="IZN831" s="72"/>
      <c r="IZO831" s="72"/>
      <c r="IZP831" s="72"/>
      <c r="IZQ831" s="72"/>
      <c r="IZR831" s="72"/>
      <c r="IZS831" s="72"/>
      <c r="IZT831" s="72"/>
      <c r="IZU831" s="72"/>
      <c r="IZV831" s="72"/>
      <c r="IZW831" s="72"/>
      <c r="IZX831" s="72"/>
      <c r="IZY831" s="72"/>
      <c r="IZZ831" s="72"/>
      <c r="JAA831" s="72"/>
      <c r="JAB831" s="72"/>
      <c r="JAC831" s="72"/>
      <c r="JAD831" s="72"/>
      <c r="JAE831" s="72"/>
      <c r="JAF831" s="72"/>
      <c r="JAG831" s="72"/>
      <c r="JAH831" s="72"/>
      <c r="JAI831" s="72"/>
      <c r="JAJ831" s="72"/>
      <c r="JAK831" s="72"/>
      <c r="JAL831" s="72"/>
      <c r="JAM831" s="72"/>
      <c r="JAN831" s="72"/>
      <c r="JAO831" s="72"/>
      <c r="JAP831" s="72"/>
      <c r="JAQ831" s="72"/>
      <c r="JAR831" s="72"/>
      <c r="JAS831" s="72"/>
      <c r="JAT831" s="72"/>
      <c r="JAU831" s="72"/>
      <c r="JAV831" s="72"/>
      <c r="JAW831" s="72"/>
      <c r="JAX831" s="72"/>
      <c r="JAY831" s="72"/>
      <c r="JAZ831" s="72"/>
      <c r="JBA831" s="72"/>
      <c r="JBB831" s="72"/>
      <c r="JBC831" s="72"/>
      <c r="JBD831" s="72"/>
      <c r="JBE831" s="72"/>
      <c r="JBF831" s="72"/>
      <c r="JBG831" s="72"/>
      <c r="JBH831" s="72"/>
      <c r="JBI831" s="72"/>
      <c r="JBJ831" s="72"/>
      <c r="JBK831" s="72"/>
      <c r="JBL831" s="72"/>
      <c r="JBM831" s="72"/>
      <c r="JBN831" s="72"/>
      <c r="JBO831" s="72"/>
      <c r="JBP831" s="72"/>
      <c r="JBQ831" s="72"/>
      <c r="JBR831" s="72"/>
      <c r="JBS831" s="72"/>
      <c r="JBT831" s="72"/>
      <c r="JBU831" s="72"/>
      <c r="JBV831" s="72"/>
      <c r="JBW831" s="72"/>
      <c r="JBX831" s="72"/>
      <c r="JBY831" s="72"/>
      <c r="JBZ831" s="72"/>
      <c r="JCA831" s="72"/>
      <c r="JCB831" s="72"/>
      <c r="JCC831" s="72"/>
      <c r="JCD831" s="72"/>
      <c r="JCE831" s="72"/>
      <c r="JCF831" s="72"/>
      <c r="JCG831" s="72"/>
      <c r="JCH831" s="72"/>
      <c r="JCI831" s="72"/>
      <c r="JCJ831" s="72"/>
      <c r="JCK831" s="72"/>
      <c r="JCL831" s="72"/>
      <c r="JCM831" s="72"/>
      <c r="JCN831" s="72"/>
      <c r="JCO831" s="72"/>
      <c r="JCP831" s="72"/>
      <c r="JCQ831" s="72"/>
      <c r="JCR831" s="72"/>
      <c r="JCS831" s="72"/>
      <c r="JCT831" s="72"/>
      <c r="JCU831" s="72"/>
      <c r="JCV831" s="72"/>
      <c r="JCW831" s="72"/>
      <c r="JCX831" s="72"/>
      <c r="JCY831" s="72"/>
      <c r="JCZ831" s="72"/>
      <c r="JDA831" s="72"/>
      <c r="JDB831" s="72"/>
      <c r="JDC831" s="72"/>
      <c r="JDD831" s="72"/>
      <c r="JDE831" s="72"/>
      <c r="JDF831" s="72"/>
      <c r="JDG831" s="72"/>
      <c r="JDH831" s="72"/>
      <c r="JDI831" s="72"/>
      <c r="JDJ831" s="72"/>
      <c r="JDK831" s="72"/>
      <c r="JDL831" s="72"/>
      <c r="JDM831" s="72"/>
      <c r="JDN831" s="72"/>
      <c r="JDO831" s="72"/>
      <c r="JDP831" s="72"/>
      <c r="JDQ831" s="72"/>
      <c r="JDR831" s="72"/>
      <c r="JDS831" s="72"/>
      <c r="JDT831" s="72"/>
      <c r="JDU831" s="72"/>
      <c r="JDV831" s="72"/>
      <c r="JDW831" s="72"/>
      <c r="JDX831" s="72"/>
      <c r="JDY831" s="72"/>
      <c r="JDZ831" s="72"/>
      <c r="JEA831" s="72"/>
      <c r="JEB831" s="72"/>
      <c r="JEC831" s="72"/>
      <c r="JED831" s="72"/>
      <c r="JEE831" s="72"/>
      <c r="JEF831" s="72"/>
      <c r="JEG831" s="72"/>
      <c r="JEH831" s="72"/>
      <c r="JEI831" s="72"/>
      <c r="JEJ831" s="72"/>
      <c r="JEK831" s="72"/>
      <c r="JEL831" s="72"/>
      <c r="JEM831" s="72"/>
      <c r="JEN831" s="72"/>
      <c r="JEO831" s="72"/>
      <c r="JEP831" s="72"/>
      <c r="JEQ831" s="72"/>
      <c r="JER831" s="72"/>
      <c r="JES831" s="72"/>
      <c r="JET831" s="72"/>
      <c r="JEU831" s="72"/>
      <c r="JEV831" s="72"/>
      <c r="JEW831" s="72"/>
      <c r="JEX831" s="72"/>
      <c r="JEY831" s="72"/>
      <c r="JEZ831" s="72"/>
      <c r="JFA831" s="72"/>
      <c r="JFB831" s="72"/>
      <c r="JFC831" s="72"/>
      <c r="JFD831" s="72"/>
      <c r="JFE831" s="72"/>
      <c r="JFF831" s="72"/>
      <c r="JFG831" s="72"/>
      <c r="JFH831" s="72"/>
      <c r="JFI831" s="72"/>
      <c r="JFJ831" s="72"/>
      <c r="JFK831" s="72"/>
      <c r="JFL831" s="72"/>
      <c r="JFM831" s="72"/>
      <c r="JFN831" s="72"/>
      <c r="JFO831" s="72"/>
      <c r="JFP831" s="72"/>
      <c r="JFQ831" s="72"/>
      <c r="JFR831" s="72"/>
      <c r="JFS831" s="72"/>
      <c r="JFT831" s="72"/>
      <c r="JFU831" s="72"/>
      <c r="JFV831" s="72"/>
      <c r="JFW831" s="72"/>
      <c r="JFX831" s="72"/>
      <c r="JFY831" s="72"/>
      <c r="JFZ831" s="72"/>
      <c r="JGA831" s="72"/>
      <c r="JGB831" s="72"/>
      <c r="JGC831" s="72"/>
      <c r="JGD831" s="72"/>
      <c r="JGE831" s="72"/>
      <c r="JGF831" s="72"/>
      <c r="JGG831" s="72"/>
      <c r="JGH831" s="72"/>
      <c r="JGI831" s="72"/>
      <c r="JGJ831" s="72"/>
      <c r="JGK831" s="72"/>
      <c r="JGL831" s="72"/>
      <c r="JGM831" s="72"/>
      <c r="JGN831" s="72"/>
      <c r="JGO831" s="72"/>
      <c r="JGP831" s="72"/>
      <c r="JGQ831" s="72"/>
      <c r="JGR831" s="72"/>
      <c r="JGS831" s="72"/>
      <c r="JGT831" s="72"/>
      <c r="JGU831" s="72"/>
      <c r="JGV831" s="72"/>
      <c r="JGW831" s="72"/>
      <c r="JGX831" s="72"/>
      <c r="JGY831" s="72"/>
      <c r="JGZ831" s="72"/>
      <c r="JHA831" s="72"/>
      <c r="JHB831" s="72"/>
      <c r="JHC831" s="72"/>
      <c r="JHD831" s="72"/>
      <c r="JHE831" s="72"/>
      <c r="JHF831" s="72"/>
      <c r="JHG831" s="72"/>
      <c r="JHH831" s="72"/>
      <c r="JHI831" s="72"/>
      <c r="JHJ831" s="72"/>
      <c r="JHK831" s="72"/>
      <c r="JHL831" s="72"/>
      <c r="JHM831" s="72"/>
      <c r="JHN831" s="72"/>
      <c r="JHO831" s="72"/>
      <c r="JHP831" s="72"/>
      <c r="JHQ831" s="72"/>
      <c r="JHR831" s="72"/>
      <c r="JHS831" s="72"/>
      <c r="JHT831" s="72"/>
      <c r="JHU831" s="72"/>
      <c r="JHV831" s="72"/>
      <c r="JHW831" s="72"/>
      <c r="JHX831" s="72"/>
      <c r="JHY831" s="72"/>
      <c r="JHZ831" s="72"/>
      <c r="JIA831" s="72"/>
      <c r="JIB831" s="72"/>
      <c r="JIC831" s="72"/>
      <c r="JID831" s="72"/>
      <c r="JIE831" s="72"/>
      <c r="JIF831" s="72"/>
      <c r="JIG831" s="72"/>
      <c r="JIH831" s="72"/>
      <c r="JII831" s="72"/>
      <c r="JIJ831" s="72"/>
      <c r="JIK831" s="72"/>
      <c r="JIL831" s="72"/>
      <c r="JIM831" s="72"/>
      <c r="JIN831" s="72"/>
      <c r="JIO831" s="72"/>
      <c r="JIP831" s="72"/>
      <c r="JIQ831" s="72"/>
      <c r="JIR831" s="72"/>
      <c r="JIS831" s="72"/>
      <c r="JIT831" s="72"/>
      <c r="JIU831" s="72"/>
      <c r="JIV831" s="72"/>
      <c r="JIW831" s="72"/>
      <c r="JIX831" s="72"/>
      <c r="JIY831" s="72"/>
      <c r="JIZ831" s="72"/>
      <c r="JJA831" s="72"/>
      <c r="JJB831" s="72"/>
      <c r="JJC831" s="72"/>
      <c r="JJD831" s="72"/>
      <c r="JJE831" s="72"/>
      <c r="JJF831" s="72"/>
      <c r="JJG831" s="72"/>
      <c r="JJH831" s="72"/>
      <c r="JJI831" s="72"/>
      <c r="JJJ831" s="72"/>
      <c r="JJK831" s="72"/>
      <c r="JJL831" s="72"/>
      <c r="JJM831" s="72"/>
      <c r="JJN831" s="72"/>
      <c r="JJO831" s="72"/>
      <c r="JJP831" s="72"/>
      <c r="JJQ831" s="72"/>
      <c r="JJR831" s="72"/>
      <c r="JJS831" s="72"/>
      <c r="JJT831" s="72"/>
      <c r="JJU831" s="72"/>
      <c r="JJV831" s="72"/>
      <c r="JJW831" s="72"/>
      <c r="JJX831" s="72"/>
      <c r="JJY831" s="72"/>
      <c r="JJZ831" s="72"/>
      <c r="JKA831" s="72"/>
      <c r="JKB831" s="72"/>
      <c r="JKC831" s="72"/>
      <c r="JKD831" s="72"/>
      <c r="JKE831" s="72"/>
      <c r="JKF831" s="72"/>
      <c r="JKG831" s="72"/>
      <c r="JKH831" s="72"/>
      <c r="JKI831" s="72"/>
      <c r="JKJ831" s="72"/>
      <c r="JKK831" s="72"/>
      <c r="JKL831" s="72"/>
      <c r="JKM831" s="72"/>
      <c r="JKN831" s="72"/>
      <c r="JKO831" s="72"/>
      <c r="JKP831" s="72"/>
      <c r="JKQ831" s="72"/>
      <c r="JKR831" s="72"/>
      <c r="JKS831" s="72"/>
      <c r="JKT831" s="72"/>
      <c r="JKU831" s="72"/>
      <c r="JKV831" s="72"/>
      <c r="JKW831" s="72"/>
      <c r="JKX831" s="72"/>
      <c r="JKY831" s="72"/>
      <c r="JKZ831" s="72"/>
      <c r="JLA831" s="72"/>
      <c r="JLB831" s="72"/>
      <c r="JLC831" s="72"/>
      <c r="JLD831" s="72"/>
      <c r="JLE831" s="72"/>
      <c r="JLF831" s="72"/>
      <c r="JLG831" s="72"/>
      <c r="JLH831" s="72"/>
      <c r="JLI831" s="72"/>
      <c r="JLJ831" s="72"/>
      <c r="JLK831" s="72"/>
      <c r="JLL831" s="72"/>
      <c r="JLM831" s="72"/>
      <c r="JLN831" s="72"/>
      <c r="JLO831" s="72"/>
      <c r="JLP831" s="72"/>
      <c r="JLQ831" s="72"/>
      <c r="JLR831" s="72"/>
      <c r="JLS831" s="72"/>
      <c r="JLT831" s="72"/>
      <c r="JLU831" s="72"/>
      <c r="JLV831" s="72"/>
      <c r="JLW831" s="72"/>
      <c r="JLX831" s="72"/>
      <c r="JLY831" s="72"/>
      <c r="JLZ831" s="72"/>
      <c r="JMA831" s="72"/>
      <c r="JMB831" s="72"/>
      <c r="JMC831" s="72"/>
      <c r="JMD831" s="72"/>
      <c r="JME831" s="72"/>
      <c r="JMF831" s="72"/>
      <c r="JMG831" s="72"/>
      <c r="JMH831" s="72"/>
      <c r="JMI831" s="72"/>
      <c r="JMJ831" s="72"/>
      <c r="JMK831" s="72"/>
      <c r="JML831" s="72"/>
      <c r="JMM831" s="72"/>
      <c r="JMN831" s="72"/>
      <c r="JMO831" s="72"/>
      <c r="JMP831" s="72"/>
      <c r="JMQ831" s="72"/>
      <c r="JMR831" s="72"/>
      <c r="JMS831" s="72"/>
      <c r="JMT831" s="72"/>
      <c r="JMU831" s="72"/>
      <c r="JMV831" s="72"/>
      <c r="JMW831" s="72"/>
      <c r="JMX831" s="72"/>
      <c r="JMY831" s="72"/>
      <c r="JMZ831" s="72"/>
      <c r="JNA831" s="72"/>
      <c r="JNB831" s="72"/>
      <c r="JNC831" s="72"/>
      <c r="JND831" s="72"/>
      <c r="JNE831" s="72"/>
      <c r="JNF831" s="72"/>
      <c r="JNG831" s="72"/>
      <c r="JNH831" s="72"/>
      <c r="JNI831" s="72"/>
      <c r="JNJ831" s="72"/>
      <c r="JNK831" s="72"/>
      <c r="JNL831" s="72"/>
      <c r="JNM831" s="72"/>
      <c r="JNN831" s="72"/>
      <c r="JNO831" s="72"/>
      <c r="JNP831" s="72"/>
      <c r="JNQ831" s="72"/>
      <c r="JNR831" s="72"/>
      <c r="JNS831" s="72"/>
      <c r="JNT831" s="72"/>
      <c r="JNU831" s="72"/>
      <c r="JNV831" s="72"/>
      <c r="JNW831" s="72"/>
      <c r="JNX831" s="72"/>
      <c r="JNY831" s="72"/>
      <c r="JNZ831" s="72"/>
      <c r="JOA831" s="72"/>
      <c r="JOB831" s="72"/>
      <c r="JOC831" s="72"/>
      <c r="JOD831" s="72"/>
      <c r="JOE831" s="72"/>
      <c r="JOF831" s="72"/>
      <c r="JOG831" s="72"/>
      <c r="JOH831" s="72"/>
      <c r="JOI831" s="72"/>
      <c r="JOJ831" s="72"/>
      <c r="JOK831" s="72"/>
      <c r="JOL831" s="72"/>
      <c r="JOM831" s="72"/>
      <c r="JON831" s="72"/>
      <c r="JOO831" s="72"/>
      <c r="JOP831" s="72"/>
      <c r="JOQ831" s="72"/>
      <c r="JOR831" s="72"/>
      <c r="JOS831" s="72"/>
      <c r="JOT831" s="72"/>
      <c r="JOU831" s="72"/>
      <c r="JOV831" s="72"/>
      <c r="JOW831" s="72"/>
      <c r="JOX831" s="72"/>
      <c r="JOY831" s="72"/>
      <c r="JOZ831" s="72"/>
      <c r="JPA831" s="72"/>
      <c r="JPB831" s="72"/>
      <c r="JPC831" s="72"/>
      <c r="JPD831" s="72"/>
      <c r="JPE831" s="72"/>
      <c r="JPF831" s="72"/>
      <c r="JPG831" s="72"/>
      <c r="JPH831" s="72"/>
      <c r="JPI831" s="72"/>
      <c r="JPJ831" s="72"/>
      <c r="JPK831" s="72"/>
      <c r="JPL831" s="72"/>
      <c r="JPM831" s="72"/>
      <c r="JPN831" s="72"/>
      <c r="JPO831" s="72"/>
      <c r="JPP831" s="72"/>
      <c r="JPQ831" s="72"/>
      <c r="JPR831" s="72"/>
      <c r="JPS831" s="72"/>
      <c r="JPT831" s="72"/>
      <c r="JPU831" s="72"/>
      <c r="JPV831" s="72"/>
      <c r="JPW831" s="72"/>
      <c r="JPX831" s="72"/>
      <c r="JPY831" s="72"/>
      <c r="JPZ831" s="72"/>
      <c r="JQA831" s="72"/>
      <c r="JQB831" s="72"/>
      <c r="JQC831" s="72"/>
      <c r="JQD831" s="72"/>
      <c r="JQE831" s="72"/>
      <c r="JQF831" s="72"/>
      <c r="JQG831" s="72"/>
      <c r="JQH831" s="72"/>
      <c r="JQI831" s="72"/>
      <c r="JQJ831" s="72"/>
      <c r="JQK831" s="72"/>
      <c r="JQL831" s="72"/>
      <c r="JQM831" s="72"/>
      <c r="JQN831" s="72"/>
      <c r="JQO831" s="72"/>
      <c r="JQP831" s="72"/>
      <c r="JQQ831" s="72"/>
      <c r="JQR831" s="72"/>
      <c r="JQS831" s="72"/>
      <c r="JQT831" s="72"/>
      <c r="JQU831" s="72"/>
      <c r="JQV831" s="72"/>
      <c r="JQW831" s="72"/>
      <c r="JQX831" s="72"/>
      <c r="JQY831" s="72"/>
      <c r="JQZ831" s="72"/>
      <c r="JRA831" s="72"/>
      <c r="JRB831" s="72"/>
      <c r="JRC831" s="72"/>
      <c r="JRD831" s="72"/>
      <c r="JRE831" s="72"/>
      <c r="JRF831" s="72"/>
      <c r="JRG831" s="72"/>
      <c r="JRH831" s="72"/>
      <c r="JRI831" s="72"/>
      <c r="JRJ831" s="72"/>
      <c r="JRK831" s="72"/>
      <c r="JRL831" s="72"/>
      <c r="JRM831" s="72"/>
      <c r="JRN831" s="72"/>
      <c r="JRO831" s="72"/>
      <c r="JRP831" s="72"/>
      <c r="JRQ831" s="72"/>
      <c r="JRR831" s="72"/>
      <c r="JRS831" s="72"/>
      <c r="JRT831" s="72"/>
      <c r="JRU831" s="72"/>
      <c r="JRV831" s="72"/>
      <c r="JRW831" s="72"/>
      <c r="JRX831" s="72"/>
      <c r="JRY831" s="72"/>
      <c r="JRZ831" s="72"/>
      <c r="JSA831" s="72"/>
      <c r="JSB831" s="72"/>
      <c r="JSC831" s="72"/>
      <c r="JSD831" s="72"/>
      <c r="JSE831" s="72"/>
      <c r="JSF831" s="72"/>
      <c r="JSG831" s="72"/>
      <c r="JSH831" s="72"/>
      <c r="JSI831" s="72"/>
      <c r="JSJ831" s="72"/>
      <c r="JSK831" s="72"/>
      <c r="JSL831" s="72"/>
      <c r="JSM831" s="72"/>
      <c r="JSN831" s="72"/>
      <c r="JSO831" s="72"/>
      <c r="JSP831" s="72"/>
      <c r="JSQ831" s="72"/>
      <c r="JSR831" s="72"/>
      <c r="JSS831" s="72"/>
      <c r="JST831" s="72"/>
      <c r="JSU831" s="72"/>
      <c r="JSV831" s="72"/>
      <c r="JSW831" s="72"/>
      <c r="JSX831" s="72"/>
      <c r="JSY831" s="72"/>
      <c r="JSZ831" s="72"/>
      <c r="JTA831" s="72"/>
      <c r="JTB831" s="72"/>
      <c r="JTC831" s="72"/>
      <c r="JTD831" s="72"/>
      <c r="JTE831" s="72"/>
      <c r="JTF831" s="72"/>
      <c r="JTG831" s="72"/>
      <c r="JTH831" s="72"/>
      <c r="JTI831" s="72"/>
      <c r="JTJ831" s="72"/>
      <c r="JTK831" s="72"/>
      <c r="JTL831" s="72"/>
      <c r="JTM831" s="72"/>
      <c r="JTN831" s="72"/>
      <c r="JTO831" s="72"/>
      <c r="JTP831" s="72"/>
      <c r="JTQ831" s="72"/>
      <c r="JTR831" s="72"/>
      <c r="JTS831" s="72"/>
      <c r="JTT831" s="72"/>
      <c r="JTU831" s="72"/>
      <c r="JTV831" s="72"/>
      <c r="JTW831" s="72"/>
      <c r="JTX831" s="72"/>
      <c r="JTY831" s="72"/>
      <c r="JTZ831" s="72"/>
      <c r="JUA831" s="72"/>
      <c r="JUB831" s="72"/>
      <c r="JUC831" s="72"/>
      <c r="JUD831" s="72"/>
      <c r="JUE831" s="72"/>
      <c r="JUF831" s="72"/>
      <c r="JUG831" s="72"/>
      <c r="JUH831" s="72"/>
      <c r="JUI831" s="72"/>
      <c r="JUJ831" s="72"/>
      <c r="JUK831" s="72"/>
      <c r="JUL831" s="72"/>
      <c r="JUM831" s="72"/>
      <c r="JUN831" s="72"/>
      <c r="JUO831" s="72"/>
      <c r="JUP831" s="72"/>
      <c r="JUQ831" s="72"/>
      <c r="JUR831" s="72"/>
      <c r="JUS831" s="72"/>
      <c r="JUT831" s="72"/>
      <c r="JUU831" s="72"/>
      <c r="JUV831" s="72"/>
      <c r="JUW831" s="72"/>
      <c r="JUX831" s="72"/>
      <c r="JUY831" s="72"/>
      <c r="JUZ831" s="72"/>
      <c r="JVA831" s="72"/>
      <c r="JVB831" s="72"/>
      <c r="JVC831" s="72"/>
      <c r="JVD831" s="72"/>
      <c r="JVE831" s="72"/>
      <c r="JVF831" s="72"/>
      <c r="JVG831" s="72"/>
      <c r="JVH831" s="72"/>
      <c r="JVI831" s="72"/>
      <c r="JVJ831" s="72"/>
      <c r="JVK831" s="72"/>
      <c r="JVL831" s="72"/>
      <c r="JVM831" s="72"/>
      <c r="JVN831" s="72"/>
      <c r="JVO831" s="72"/>
      <c r="JVP831" s="72"/>
      <c r="JVQ831" s="72"/>
      <c r="JVR831" s="72"/>
      <c r="JVS831" s="72"/>
      <c r="JVT831" s="72"/>
      <c r="JVU831" s="72"/>
      <c r="JVV831" s="72"/>
      <c r="JVW831" s="72"/>
      <c r="JVX831" s="72"/>
      <c r="JVY831" s="72"/>
      <c r="JVZ831" s="72"/>
      <c r="JWA831" s="72"/>
      <c r="JWB831" s="72"/>
      <c r="JWC831" s="72"/>
      <c r="JWD831" s="72"/>
      <c r="JWE831" s="72"/>
      <c r="JWF831" s="72"/>
      <c r="JWG831" s="72"/>
      <c r="JWH831" s="72"/>
      <c r="JWI831" s="72"/>
      <c r="JWJ831" s="72"/>
      <c r="JWK831" s="72"/>
      <c r="JWL831" s="72"/>
      <c r="JWM831" s="72"/>
      <c r="JWN831" s="72"/>
      <c r="JWO831" s="72"/>
      <c r="JWP831" s="72"/>
      <c r="JWQ831" s="72"/>
      <c r="JWR831" s="72"/>
      <c r="JWS831" s="72"/>
      <c r="JWT831" s="72"/>
      <c r="JWU831" s="72"/>
      <c r="JWV831" s="72"/>
      <c r="JWW831" s="72"/>
      <c r="JWX831" s="72"/>
      <c r="JWY831" s="72"/>
      <c r="JWZ831" s="72"/>
      <c r="JXA831" s="72"/>
      <c r="JXB831" s="72"/>
      <c r="JXC831" s="72"/>
      <c r="JXD831" s="72"/>
      <c r="JXE831" s="72"/>
      <c r="JXF831" s="72"/>
      <c r="JXG831" s="72"/>
      <c r="JXH831" s="72"/>
      <c r="JXI831" s="72"/>
      <c r="JXJ831" s="72"/>
      <c r="JXK831" s="72"/>
      <c r="JXL831" s="72"/>
      <c r="JXM831" s="72"/>
      <c r="JXN831" s="72"/>
      <c r="JXO831" s="72"/>
      <c r="JXP831" s="72"/>
      <c r="JXQ831" s="72"/>
      <c r="JXR831" s="72"/>
      <c r="JXS831" s="72"/>
      <c r="JXT831" s="72"/>
      <c r="JXU831" s="72"/>
      <c r="JXV831" s="72"/>
      <c r="JXW831" s="72"/>
      <c r="JXX831" s="72"/>
      <c r="JXY831" s="72"/>
      <c r="JXZ831" s="72"/>
      <c r="JYA831" s="72"/>
      <c r="JYB831" s="72"/>
      <c r="JYC831" s="72"/>
      <c r="JYD831" s="72"/>
      <c r="JYE831" s="72"/>
      <c r="JYF831" s="72"/>
      <c r="JYG831" s="72"/>
      <c r="JYH831" s="72"/>
      <c r="JYI831" s="72"/>
      <c r="JYJ831" s="72"/>
      <c r="JYK831" s="72"/>
      <c r="JYL831" s="72"/>
      <c r="JYM831" s="72"/>
      <c r="JYN831" s="72"/>
      <c r="JYO831" s="72"/>
      <c r="JYP831" s="72"/>
      <c r="JYQ831" s="72"/>
      <c r="JYR831" s="72"/>
      <c r="JYS831" s="72"/>
      <c r="JYT831" s="72"/>
      <c r="JYU831" s="72"/>
      <c r="JYV831" s="72"/>
      <c r="JYW831" s="72"/>
      <c r="JYX831" s="72"/>
      <c r="JYY831" s="72"/>
      <c r="JYZ831" s="72"/>
      <c r="JZA831" s="72"/>
      <c r="JZB831" s="72"/>
      <c r="JZC831" s="72"/>
      <c r="JZD831" s="72"/>
      <c r="JZE831" s="72"/>
      <c r="JZF831" s="72"/>
      <c r="JZG831" s="72"/>
      <c r="JZH831" s="72"/>
      <c r="JZI831" s="72"/>
      <c r="JZJ831" s="72"/>
      <c r="JZK831" s="72"/>
      <c r="JZL831" s="72"/>
      <c r="JZM831" s="72"/>
      <c r="JZN831" s="72"/>
      <c r="JZO831" s="72"/>
      <c r="JZP831" s="72"/>
      <c r="JZQ831" s="72"/>
      <c r="JZR831" s="72"/>
      <c r="JZS831" s="72"/>
      <c r="JZT831" s="72"/>
      <c r="JZU831" s="72"/>
      <c r="JZV831" s="72"/>
      <c r="JZW831" s="72"/>
      <c r="JZX831" s="72"/>
      <c r="JZY831" s="72"/>
      <c r="JZZ831" s="72"/>
      <c r="KAA831" s="72"/>
      <c r="KAB831" s="72"/>
      <c r="KAC831" s="72"/>
      <c r="KAD831" s="72"/>
      <c r="KAE831" s="72"/>
      <c r="KAF831" s="72"/>
      <c r="KAG831" s="72"/>
      <c r="KAH831" s="72"/>
      <c r="KAI831" s="72"/>
      <c r="KAJ831" s="72"/>
      <c r="KAK831" s="72"/>
      <c r="KAL831" s="72"/>
      <c r="KAM831" s="72"/>
      <c r="KAN831" s="72"/>
      <c r="KAO831" s="72"/>
      <c r="KAP831" s="72"/>
      <c r="KAQ831" s="72"/>
      <c r="KAR831" s="72"/>
      <c r="KAS831" s="72"/>
      <c r="KAT831" s="72"/>
      <c r="KAU831" s="72"/>
      <c r="KAV831" s="72"/>
      <c r="KAW831" s="72"/>
      <c r="KAX831" s="72"/>
      <c r="KAY831" s="72"/>
      <c r="KAZ831" s="72"/>
      <c r="KBA831" s="72"/>
      <c r="KBB831" s="72"/>
      <c r="KBC831" s="72"/>
      <c r="KBD831" s="72"/>
      <c r="KBE831" s="72"/>
      <c r="KBF831" s="72"/>
      <c r="KBG831" s="72"/>
      <c r="KBH831" s="72"/>
      <c r="KBI831" s="72"/>
      <c r="KBJ831" s="72"/>
      <c r="KBK831" s="72"/>
      <c r="KBL831" s="72"/>
      <c r="KBM831" s="72"/>
      <c r="KBN831" s="72"/>
      <c r="KBO831" s="72"/>
      <c r="KBP831" s="72"/>
      <c r="KBQ831" s="72"/>
      <c r="KBR831" s="72"/>
      <c r="KBS831" s="72"/>
      <c r="KBT831" s="72"/>
      <c r="KBU831" s="72"/>
      <c r="KBV831" s="72"/>
      <c r="KBW831" s="72"/>
      <c r="KBX831" s="72"/>
      <c r="KBY831" s="72"/>
      <c r="KBZ831" s="72"/>
      <c r="KCA831" s="72"/>
      <c r="KCB831" s="72"/>
      <c r="KCC831" s="72"/>
      <c r="KCD831" s="72"/>
      <c r="KCE831" s="72"/>
      <c r="KCF831" s="72"/>
      <c r="KCG831" s="72"/>
      <c r="KCH831" s="72"/>
      <c r="KCI831" s="72"/>
      <c r="KCJ831" s="72"/>
      <c r="KCK831" s="72"/>
      <c r="KCL831" s="72"/>
      <c r="KCM831" s="72"/>
      <c r="KCN831" s="72"/>
      <c r="KCO831" s="72"/>
      <c r="KCP831" s="72"/>
      <c r="KCQ831" s="72"/>
      <c r="KCR831" s="72"/>
      <c r="KCS831" s="72"/>
      <c r="KCT831" s="72"/>
      <c r="KCU831" s="72"/>
      <c r="KCV831" s="72"/>
      <c r="KCW831" s="72"/>
      <c r="KCX831" s="72"/>
      <c r="KCY831" s="72"/>
      <c r="KCZ831" s="72"/>
      <c r="KDA831" s="72"/>
      <c r="KDB831" s="72"/>
      <c r="KDC831" s="72"/>
      <c r="KDD831" s="72"/>
      <c r="KDE831" s="72"/>
      <c r="KDF831" s="72"/>
      <c r="KDG831" s="72"/>
      <c r="KDH831" s="72"/>
      <c r="KDI831" s="72"/>
      <c r="KDJ831" s="72"/>
      <c r="KDK831" s="72"/>
      <c r="KDL831" s="72"/>
      <c r="KDM831" s="72"/>
      <c r="KDN831" s="72"/>
      <c r="KDO831" s="72"/>
      <c r="KDP831" s="72"/>
      <c r="KDQ831" s="72"/>
      <c r="KDR831" s="72"/>
      <c r="KDS831" s="72"/>
      <c r="KDT831" s="72"/>
      <c r="KDU831" s="72"/>
      <c r="KDV831" s="72"/>
      <c r="KDW831" s="72"/>
      <c r="KDX831" s="72"/>
      <c r="KDY831" s="72"/>
      <c r="KDZ831" s="72"/>
      <c r="KEA831" s="72"/>
      <c r="KEB831" s="72"/>
      <c r="KEC831" s="72"/>
      <c r="KED831" s="72"/>
      <c r="KEE831" s="72"/>
      <c r="KEF831" s="72"/>
      <c r="KEG831" s="72"/>
      <c r="KEH831" s="72"/>
      <c r="KEI831" s="72"/>
      <c r="KEJ831" s="72"/>
      <c r="KEK831" s="72"/>
      <c r="KEL831" s="72"/>
      <c r="KEM831" s="72"/>
      <c r="KEN831" s="72"/>
      <c r="KEO831" s="72"/>
      <c r="KEP831" s="72"/>
      <c r="KEQ831" s="72"/>
      <c r="KER831" s="72"/>
      <c r="KES831" s="72"/>
      <c r="KET831" s="72"/>
      <c r="KEU831" s="72"/>
      <c r="KEV831" s="72"/>
      <c r="KEW831" s="72"/>
      <c r="KEX831" s="72"/>
      <c r="KEY831" s="72"/>
      <c r="KEZ831" s="72"/>
      <c r="KFA831" s="72"/>
      <c r="KFB831" s="72"/>
      <c r="KFC831" s="72"/>
      <c r="KFD831" s="72"/>
      <c r="KFE831" s="72"/>
      <c r="KFF831" s="72"/>
      <c r="KFG831" s="72"/>
      <c r="KFH831" s="72"/>
      <c r="KFI831" s="72"/>
      <c r="KFJ831" s="72"/>
      <c r="KFK831" s="72"/>
      <c r="KFL831" s="72"/>
      <c r="KFM831" s="72"/>
      <c r="KFN831" s="72"/>
      <c r="KFO831" s="72"/>
      <c r="KFP831" s="72"/>
      <c r="KFQ831" s="72"/>
      <c r="KFR831" s="72"/>
      <c r="KFS831" s="72"/>
      <c r="KFT831" s="72"/>
      <c r="KFU831" s="72"/>
      <c r="KFV831" s="72"/>
      <c r="KFW831" s="72"/>
      <c r="KFX831" s="72"/>
      <c r="KFY831" s="72"/>
      <c r="KFZ831" s="72"/>
      <c r="KGA831" s="72"/>
      <c r="KGB831" s="72"/>
      <c r="KGC831" s="72"/>
      <c r="KGD831" s="72"/>
      <c r="KGE831" s="72"/>
      <c r="KGF831" s="72"/>
      <c r="KGG831" s="72"/>
      <c r="KGH831" s="72"/>
      <c r="KGI831" s="72"/>
      <c r="KGJ831" s="72"/>
      <c r="KGK831" s="72"/>
      <c r="KGL831" s="72"/>
      <c r="KGM831" s="72"/>
      <c r="KGN831" s="72"/>
      <c r="KGO831" s="72"/>
      <c r="KGP831" s="72"/>
      <c r="KGQ831" s="72"/>
      <c r="KGR831" s="72"/>
      <c r="KGS831" s="72"/>
      <c r="KGT831" s="72"/>
      <c r="KGU831" s="72"/>
      <c r="KGV831" s="72"/>
      <c r="KGW831" s="72"/>
      <c r="KGX831" s="72"/>
      <c r="KGY831" s="72"/>
      <c r="KGZ831" s="72"/>
      <c r="KHA831" s="72"/>
      <c r="KHB831" s="72"/>
      <c r="KHC831" s="72"/>
      <c r="KHD831" s="72"/>
      <c r="KHE831" s="72"/>
      <c r="KHF831" s="72"/>
      <c r="KHG831" s="72"/>
      <c r="KHH831" s="72"/>
      <c r="KHI831" s="72"/>
      <c r="KHJ831" s="72"/>
      <c r="KHK831" s="72"/>
      <c r="KHL831" s="72"/>
      <c r="KHM831" s="72"/>
      <c r="KHN831" s="72"/>
      <c r="KHO831" s="72"/>
      <c r="KHP831" s="72"/>
      <c r="KHQ831" s="72"/>
      <c r="KHR831" s="72"/>
      <c r="KHS831" s="72"/>
      <c r="KHT831" s="72"/>
      <c r="KHU831" s="72"/>
      <c r="KHV831" s="72"/>
      <c r="KHW831" s="72"/>
      <c r="KHX831" s="72"/>
      <c r="KHY831" s="72"/>
      <c r="KHZ831" s="72"/>
      <c r="KIA831" s="72"/>
      <c r="KIB831" s="72"/>
      <c r="KIC831" s="72"/>
      <c r="KID831" s="72"/>
      <c r="KIE831" s="72"/>
      <c r="KIF831" s="72"/>
      <c r="KIG831" s="72"/>
      <c r="KIH831" s="72"/>
      <c r="KII831" s="72"/>
      <c r="KIJ831" s="72"/>
      <c r="KIK831" s="72"/>
      <c r="KIL831" s="72"/>
      <c r="KIM831" s="72"/>
      <c r="KIN831" s="72"/>
      <c r="KIO831" s="72"/>
      <c r="KIP831" s="72"/>
      <c r="KIQ831" s="72"/>
      <c r="KIR831" s="72"/>
      <c r="KIS831" s="72"/>
      <c r="KIT831" s="72"/>
      <c r="KIU831" s="72"/>
      <c r="KIV831" s="72"/>
      <c r="KIW831" s="72"/>
      <c r="KIX831" s="72"/>
      <c r="KIY831" s="72"/>
      <c r="KIZ831" s="72"/>
      <c r="KJA831" s="72"/>
      <c r="KJB831" s="72"/>
      <c r="KJC831" s="72"/>
      <c r="KJD831" s="72"/>
      <c r="KJE831" s="72"/>
      <c r="KJF831" s="72"/>
      <c r="KJG831" s="72"/>
      <c r="KJH831" s="72"/>
      <c r="KJI831" s="72"/>
      <c r="KJJ831" s="72"/>
      <c r="KJK831" s="72"/>
      <c r="KJL831" s="72"/>
      <c r="KJM831" s="72"/>
      <c r="KJN831" s="72"/>
      <c r="KJO831" s="72"/>
      <c r="KJP831" s="72"/>
      <c r="KJQ831" s="72"/>
      <c r="KJR831" s="72"/>
      <c r="KJS831" s="72"/>
      <c r="KJT831" s="72"/>
      <c r="KJU831" s="72"/>
      <c r="KJV831" s="72"/>
      <c r="KJW831" s="72"/>
      <c r="KJX831" s="72"/>
      <c r="KJY831" s="72"/>
      <c r="KJZ831" s="72"/>
      <c r="KKA831" s="72"/>
      <c r="KKB831" s="72"/>
      <c r="KKC831" s="72"/>
      <c r="KKD831" s="72"/>
      <c r="KKE831" s="72"/>
      <c r="KKF831" s="72"/>
      <c r="KKG831" s="72"/>
      <c r="KKH831" s="72"/>
      <c r="KKI831" s="72"/>
      <c r="KKJ831" s="72"/>
      <c r="KKK831" s="72"/>
      <c r="KKL831" s="72"/>
      <c r="KKM831" s="72"/>
      <c r="KKN831" s="72"/>
      <c r="KKO831" s="72"/>
      <c r="KKP831" s="72"/>
      <c r="KKQ831" s="72"/>
      <c r="KKR831" s="72"/>
      <c r="KKS831" s="72"/>
      <c r="KKT831" s="72"/>
      <c r="KKU831" s="72"/>
      <c r="KKV831" s="72"/>
      <c r="KKW831" s="72"/>
      <c r="KKX831" s="72"/>
      <c r="KKY831" s="72"/>
      <c r="KKZ831" s="72"/>
      <c r="KLA831" s="72"/>
      <c r="KLB831" s="72"/>
      <c r="KLC831" s="72"/>
      <c r="KLD831" s="72"/>
      <c r="KLE831" s="72"/>
      <c r="KLF831" s="72"/>
      <c r="KLG831" s="72"/>
      <c r="KLH831" s="72"/>
      <c r="KLI831" s="72"/>
      <c r="KLJ831" s="72"/>
      <c r="KLK831" s="72"/>
      <c r="KLL831" s="72"/>
      <c r="KLM831" s="72"/>
      <c r="KLN831" s="72"/>
      <c r="KLO831" s="72"/>
      <c r="KLP831" s="72"/>
      <c r="KLQ831" s="72"/>
      <c r="KLR831" s="72"/>
      <c r="KLS831" s="72"/>
      <c r="KLT831" s="72"/>
      <c r="KLU831" s="72"/>
      <c r="KLV831" s="72"/>
      <c r="KLW831" s="72"/>
      <c r="KLX831" s="72"/>
      <c r="KLY831" s="72"/>
      <c r="KLZ831" s="72"/>
      <c r="KMA831" s="72"/>
      <c r="KMB831" s="72"/>
      <c r="KMC831" s="72"/>
      <c r="KMD831" s="72"/>
      <c r="KME831" s="72"/>
      <c r="KMF831" s="72"/>
      <c r="KMG831" s="72"/>
      <c r="KMH831" s="72"/>
      <c r="KMI831" s="72"/>
      <c r="KMJ831" s="72"/>
      <c r="KMK831" s="72"/>
      <c r="KML831" s="72"/>
      <c r="KMM831" s="72"/>
      <c r="KMN831" s="72"/>
      <c r="KMO831" s="72"/>
      <c r="KMP831" s="72"/>
      <c r="KMQ831" s="72"/>
      <c r="KMR831" s="72"/>
      <c r="KMS831" s="72"/>
      <c r="KMT831" s="72"/>
      <c r="KMU831" s="72"/>
      <c r="KMV831" s="72"/>
      <c r="KMW831" s="72"/>
      <c r="KMX831" s="72"/>
      <c r="KMY831" s="72"/>
      <c r="KMZ831" s="72"/>
      <c r="KNA831" s="72"/>
      <c r="KNB831" s="72"/>
      <c r="KNC831" s="72"/>
      <c r="KND831" s="72"/>
      <c r="KNE831" s="72"/>
      <c r="KNF831" s="72"/>
      <c r="KNG831" s="72"/>
      <c r="KNH831" s="72"/>
      <c r="KNI831" s="72"/>
      <c r="KNJ831" s="72"/>
      <c r="KNK831" s="72"/>
      <c r="KNL831" s="72"/>
      <c r="KNM831" s="72"/>
      <c r="KNN831" s="72"/>
      <c r="KNO831" s="72"/>
      <c r="KNP831" s="72"/>
      <c r="KNQ831" s="72"/>
      <c r="KNR831" s="72"/>
      <c r="KNS831" s="72"/>
      <c r="KNT831" s="72"/>
      <c r="KNU831" s="72"/>
      <c r="KNV831" s="72"/>
      <c r="KNW831" s="72"/>
      <c r="KNX831" s="72"/>
      <c r="KNY831" s="72"/>
      <c r="KNZ831" s="72"/>
      <c r="KOA831" s="72"/>
      <c r="KOB831" s="72"/>
      <c r="KOC831" s="72"/>
      <c r="KOD831" s="72"/>
      <c r="KOE831" s="72"/>
      <c r="KOF831" s="72"/>
      <c r="KOG831" s="72"/>
      <c r="KOH831" s="72"/>
      <c r="KOI831" s="72"/>
      <c r="KOJ831" s="72"/>
      <c r="KOK831" s="72"/>
      <c r="KOL831" s="72"/>
      <c r="KOM831" s="72"/>
      <c r="KON831" s="72"/>
      <c r="KOO831" s="72"/>
      <c r="KOP831" s="72"/>
      <c r="KOQ831" s="72"/>
      <c r="KOR831" s="72"/>
      <c r="KOS831" s="72"/>
      <c r="KOT831" s="72"/>
      <c r="KOU831" s="72"/>
      <c r="KOV831" s="72"/>
      <c r="KOW831" s="72"/>
      <c r="KOX831" s="72"/>
      <c r="KOY831" s="72"/>
      <c r="KOZ831" s="72"/>
      <c r="KPA831" s="72"/>
      <c r="KPB831" s="72"/>
      <c r="KPC831" s="72"/>
      <c r="KPD831" s="72"/>
      <c r="KPE831" s="72"/>
      <c r="KPF831" s="72"/>
      <c r="KPG831" s="72"/>
      <c r="KPH831" s="72"/>
      <c r="KPI831" s="72"/>
      <c r="KPJ831" s="72"/>
      <c r="KPK831" s="72"/>
      <c r="KPL831" s="72"/>
      <c r="KPM831" s="72"/>
      <c r="KPN831" s="72"/>
      <c r="KPO831" s="72"/>
      <c r="KPP831" s="72"/>
      <c r="KPQ831" s="72"/>
      <c r="KPR831" s="72"/>
      <c r="KPS831" s="72"/>
      <c r="KPT831" s="72"/>
      <c r="KPU831" s="72"/>
      <c r="KPV831" s="72"/>
      <c r="KPW831" s="72"/>
      <c r="KPX831" s="72"/>
      <c r="KPY831" s="72"/>
      <c r="KPZ831" s="72"/>
      <c r="KQA831" s="72"/>
      <c r="KQB831" s="72"/>
      <c r="KQC831" s="72"/>
      <c r="KQD831" s="72"/>
      <c r="KQE831" s="72"/>
      <c r="KQF831" s="72"/>
      <c r="KQG831" s="72"/>
      <c r="KQH831" s="72"/>
      <c r="KQI831" s="72"/>
      <c r="KQJ831" s="72"/>
      <c r="KQK831" s="72"/>
      <c r="KQL831" s="72"/>
      <c r="KQM831" s="72"/>
      <c r="KQN831" s="72"/>
      <c r="KQO831" s="72"/>
      <c r="KQP831" s="72"/>
      <c r="KQQ831" s="72"/>
      <c r="KQR831" s="72"/>
      <c r="KQS831" s="72"/>
      <c r="KQT831" s="72"/>
      <c r="KQU831" s="72"/>
      <c r="KQV831" s="72"/>
      <c r="KQW831" s="72"/>
      <c r="KQX831" s="72"/>
      <c r="KQY831" s="72"/>
      <c r="KQZ831" s="72"/>
      <c r="KRA831" s="72"/>
      <c r="KRB831" s="72"/>
      <c r="KRC831" s="72"/>
      <c r="KRD831" s="72"/>
      <c r="KRE831" s="72"/>
      <c r="KRF831" s="72"/>
      <c r="KRG831" s="72"/>
      <c r="KRH831" s="72"/>
      <c r="KRI831" s="72"/>
      <c r="KRJ831" s="72"/>
      <c r="KRK831" s="72"/>
      <c r="KRL831" s="72"/>
      <c r="KRM831" s="72"/>
      <c r="KRN831" s="72"/>
      <c r="KRO831" s="72"/>
      <c r="KRP831" s="72"/>
      <c r="KRQ831" s="72"/>
      <c r="KRR831" s="72"/>
      <c r="KRS831" s="72"/>
      <c r="KRT831" s="72"/>
      <c r="KRU831" s="72"/>
      <c r="KRV831" s="72"/>
      <c r="KRW831" s="72"/>
      <c r="KRX831" s="72"/>
      <c r="KRY831" s="72"/>
      <c r="KRZ831" s="72"/>
      <c r="KSA831" s="72"/>
      <c r="KSB831" s="72"/>
      <c r="KSC831" s="72"/>
      <c r="KSD831" s="72"/>
      <c r="KSE831" s="72"/>
      <c r="KSF831" s="72"/>
      <c r="KSG831" s="72"/>
      <c r="KSH831" s="72"/>
      <c r="KSI831" s="72"/>
      <c r="KSJ831" s="72"/>
      <c r="KSK831" s="72"/>
      <c r="KSL831" s="72"/>
      <c r="KSM831" s="72"/>
      <c r="KSN831" s="72"/>
      <c r="KSO831" s="72"/>
      <c r="KSP831" s="72"/>
      <c r="KSQ831" s="72"/>
      <c r="KSR831" s="72"/>
      <c r="KSS831" s="72"/>
      <c r="KST831" s="72"/>
      <c r="KSU831" s="72"/>
      <c r="KSV831" s="72"/>
      <c r="KSW831" s="72"/>
      <c r="KSX831" s="72"/>
      <c r="KSY831" s="72"/>
      <c r="KSZ831" s="72"/>
      <c r="KTA831" s="72"/>
      <c r="KTB831" s="72"/>
      <c r="KTC831" s="72"/>
      <c r="KTD831" s="72"/>
      <c r="KTE831" s="72"/>
      <c r="KTF831" s="72"/>
      <c r="KTG831" s="72"/>
      <c r="KTH831" s="72"/>
      <c r="KTI831" s="72"/>
      <c r="KTJ831" s="72"/>
      <c r="KTK831" s="72"/>
      <c r="KTL831" s="72"/>
      <c r="KTM831" s="72"/>
      <c r="KTN831" s="72"/>
      <c r="KTO831" s="72"/>
      <c r="KTP831" s="72"/>
      <c r="KTQ831" s="72"/>
      <c r="KTR831" s="72"/>
      <c r="KTS831" s="72"/>
      <c r="KTT831" s="72"/>
      <c r="KTU831" s="72"/>
      <c r="KTV831" s="72"/>
      <c r="KTW831" s="72"/>
      <c r="KTX831" s="72"/>
      <c r="KTY831" s="72"/>
      <c r="KTZ831" s="72"/>
      <c r="KUA831" s="72"/>
      <c r="KUB831" s="72"/>
      <c r="KUC831" s="72"/>
      <c r="KUD831" s="72"/>
      <c r="KUE831" s="72"/>
      <c r="KUF831" s="72"/>
      <c r="KUG831" s="72"/>
      <c r="KUH831" s="72"/>
      <c r="KUI831" s="72"/>
      <c r="KUJ831" s="72"/>
      <c r="KUK831" s="72"/>
      <c r="KUL831" s="72"/>
      <c r="KUM831" s="72"/>
      <c r="KUN831" s="72"/>
      <c r="KUO831" s="72"/>
      <c r="KUP831" s="72"/>
      <c r="KUQ831" s="72"/>
      <c r="KUR831" s="72"/>
      <c r="KUS831" s="72"/>
      <c r="KUT831" s="72"/>
      <c r="KUU831" s="72"/>
      <c r="KUV831" s="72"/>
      <c r="KUW831" s="72"/>
      <c r="KUX831" s="72"/>
      <c r="KUY831" s="72"/>
      <c r="KUZ831" s="72"/>
      <c r="KVA831" s="72"/>
      <c r="KVB831" s="72"/>
      <c r="KVC831" s="72"/>
      <c r="KVD831" s="72"/>
      <c r="KVE831" s="72"/>
      <c r="KVF831" s="72"/>
      <c r="KVG831" s="72"/>
      <c r="KVH831" s="72"/>
      <c r="KVI831" s="72"/>
      <c r="KVJ831" s="72"/>
      <c r="KVK831" s="72"/>
      <c r="KVL831" s="72"/>
      <c r="KVM831" s="72"/>
      <c r="KVN831" s="72"/>
      <c r="KVO831" s="72"/>
      <c r="KVP831" s="72"/>
      <c r="KVQ831" s="72"/>
      <c r="KVR831" s="72"/>
      <c r="KVS831" s="72"/>
      <c r="KVT831" s="72"/>
      <c r="KVU831" s="72"/>
      <c r="KVV831" s="72"/>
      <c r="KVW831" s="72"/>
      <c r="KVX831" s="72"/>
      <c r="KVY831" s="72"/>
      <c r="KVZ831" s="72"/>
      <c r="KWA831" s="72"/>
      <c r="KWB831" s="72"/>
      <c r="KWC831" s="72"/>
      <c r="KWD831" s="72"/>
      <c r="KWE831" s="72"/>
      <c r="KWF831" s="72"/>
      <c r="KWG831" s="72"/>
      <c r="KWH831" s="72"/>
      <c r="KWI831" s="72"/>
      <c r="KWJ831" s="72"/>
      <c r="KWK831" s="72"/>
      <c r="KWL831" s="72"/>
      <c r="KWM831" s="72"/>
      <c r="KWN831" s="72"/>
      <c r="KWO831" s="72"/>
      <c r="KWP831" s="72"/>
      <c r="KWQ831" s="72"/>
      <c r="KWR831" s="72"/>
      <c r="KWS831" s="72"/>
      <c r="KWT831" s="72"/>
      <c r="KWU831" s="72"/>
      <c r="KWV831" s="72"/>
      <c r="KWW831" s="72"/>
      <c r="KWX831" s="72"/>
      <c r="KWY831" s="72"/>
      <c r="KWZ831" s="72"/>
      <c r="KXA831" s="72"/>
      <c r="KXB831" s="72"/>
      <c r="KXC831" s="72"/>
      <c r="KXD831" s="72"/>
      <c r="KXE831" s="72"/>
      <c r="KXF831" s="72"/>
      <c r="KXG831" s="72"/>
      <c r="KXH831" s="72"/>
      <c r="KXI831" s="72"/>
      <c r="KXJ831" s="72"/>
      <c r="KXK831" s="72"/>
      <c r="KXL831" s="72"/>
      <c r="KXM831" s="72"/>
      <c r="KXN831" s="72"/>
      <c r="KXO831" s="72"/>
      <c r="KXP831" s="72"/>
      <c r="KXQ831" s="72"/>
      <c r="KXR831" s="72"/>
      <c r="KXS831" s="72"/>
      <c r="KXT831" s="72"/>
      <c r="KXU831" s="72"/>
      <c r="KXV831" s="72"/>
      <c r="KXW831" s="72"/>
      <c r="KXX831" s="72"/>
      <c r="KXY831" s="72"/>
      <c r="KXZ831" s="72"/>
      <c r="KYA831" s="72"/>
      <c r="KYB831" s="72"/>
      <c r="KYC831" s="72"/>
      <c r="KYD831" s="72"/>
      <c r="KYE831" s="72"/>
      <c r="KYF831" s="72"/>
      <c r="KYG831" s="72"/>
      <c r="KYH831" s="72"/>
      <c r="KYI831" s="72"/>
      <c r="KYJ831" s="72"/>
      <c r="KYK831" s="72"/>
      <c r="KYL831" s="72"/>
      <c r="KYM831" s="72"/>
      <c r="KYN831" s="72"/>
      <c r="KYO831" s="72"/>
      <c r="KYP831" s="72"/>
      <c r="KYQ831" s="72"/>
      <c r="KYR831" s="72"/>
      <c r="KYS831" s="72"/>
      <c r="KYT831" s="72"/>
      <c r="KYU831" s="72"/>
      <c r="KYV831" s="72"/>
      <c r="KYW831" s="72"/>
      <c r="KYX831" s="72"/>
      <c r="KYY831" s="72"/>
      <c r="KYZ831" s="72"/>
      <c r="KZA831" s="72"/>
      <c r="KZB831" s="72"/>
      <c r="KZC831" s="72"/>
      <c r="KZD831" s="72"/>
      <c r="KZE831" s="72"/>
      <c r="KZF831" s="72"/>
      <c r="KZG831" s="72"/>
      <c r="KZH831" s="72"/>
      <c r="KZI831" s="72"/>
      <c r="KZJ831" s="72"/>
      <c r="KZK831" s="72"/>
      <c r="KZL831" s="72"/>
      <c r="KZM831" s="72"/>
      <c r="KZN831" s="72"/>
      <c r="KZO831" s="72"/>
      <c r="KZP831" s="72"/>
      <c r="KZQ831" s="72"/>
      <c r="KZR831" s="72"/>
      <c r="KZS831" s="72"/>
      <c r="KZT831" s="72"/>
      <c r="KZU831" s="72"/>
      <c r="KZV831" s="72"/>
      <c r="KZW831" s="72"/>
      <c r="KZX831" s="72"/>
      <c r="KZY831" s="72"/>
      <c r="KZZ831" s="72"/>
      <c r="LAA831" s="72"/>
      <c r="LAB831" s="72"/>
      <c r="LAC831" s="72"/>
      <c r="LAD831" s="72"/>
      <c r="LAE831" s="72"/>
      <c r="LAF831" s="72"/>
      <c r="LAG831" s="72"/>
      <c r="LAH831" s="72"/>
      <c r="LAI831" s="72"/>
      <c r="LAJ831" s="72"/>
      <c r="LAK831" s="72"/>
      <c r="LAL831" s="72"/>
      <c r="LAM831" s="72"/>
      <c r="LAN831" s="72"/>
      <c r="LAO831" s="72"/>
      <c r="LAP831" s="72"/>
      <c r="LAQ831" s="72"/>
      <c r="LAR831" s="72"/>
      <c r="LAS831" s="72"/>
      <c r="LAT831" s="72"/>
      <c r="LAU831" s="72"/>
      <c r="LAV831" s="72"/>
      <c r="LAW831" s="72"/>
      <c r="LAX831" s="72"/>
      <c r="LAY831" s="72"/>
      <c r="LAZ831" s="72"/>
      <c r="LBA831" s="72"/>
      <c r="LBB831" s="72"/>
      <c r="LBC831" s="72"/>
      <c r="LBD831" s="72"/>
      <c r="LBE831" s="72"/>
      <c r="LBF831" s="72"/>
      <c r="LBG831" s="72"/>
      <c r="LBH831" s="72"/>
      <c r="LBI831" s="72"/>
      <c r="LBJ831" s="72"/>
      <c r="LBK831" s="72"/>
      <c r="LBL831" s="72"/>
      <c r="LBM831" s="72"/>
      <c r="LBN831" s="72"/>
      <c r="LBO831" s="72"/>
      <c r="LBP831" s="72"/>
      <c r="LBQ831" s="72"/>
      <c r="LBR831" s="72"/>
      <c r="LBS831" s="72"/>
      <c r="LBT831" s="72"/>
      <c r="LBU831" s="72"/>
      <c r="LBV831" s="72"/>
      <c r="LBW831" s="72"/>
      <c r="LBX831" s="72"/>
      <c r="LBY831" s="72"/>
      <c r="LBZ831" s="72"/>
      <c r="LCA831" s="72"/>
      <c r="LCB831" s="72"/>
      <c r="LCC831" s="72"/>
      <c r="LCD831" s="72"/>
      <c r="LCE831" s="72"/>
      <c r="LCF831" s="72"/>
      <c r="LCG831" s="72"/>
      <c r="LCH831" s="72"/>
      <c r="LCI831" s="72"/>
      <c r="LCJ831" s="72"/>
      <c r="LCK831" s="72"/>
      <c r="LCL831" s="72"/>
      <c r="LCM831" s="72"/>
      <c r="LCN831" s="72"/>
      <c r="LCO831" s="72"/>
      <c r="LCP831" s="72"/>
      <c r="LCQ831" s="72"/>
      <c r="LCR831" s="72"/>
      <c r="LCS831" s="72"/>
      <c r="LCT831" s="72"/>
      <c r="LCU831" s="72"/>
      <c r="LCV831" s="72"/>
      <c r="LCW831" s="72"/>
      <c r="LCX831" s="72"/>
      <c r="LCY831" s="72"/>
      <c r="LCZ831" s="72"/>
      <c r="LDA831" s="72"/>
      <c r="LDB831" s="72"/>
      <c r="LDC831" s="72"/>
      <c r="LDD831" s="72"/>
      <c r="LDE831" s="72"/>
      <c r="LDF831" s="72"/>
      <c r="LDG831" s="72"/>
      <c r="LDH831" s="72"/>
      <c r="LDI831" s="72"/>
      <c r="LDJ831" s="72"/>
      <c r="LDK831" s="72"/>
      <c r="LDL831" s="72"/>
      <c r="LDM831" s="72"/>
      <c r="LDN831" s="72"/>
      <c r="LDO831" s="72"/>
      <c r="LDP831" s="72"/>
      <c r="LDQ831" s="72"/>
      <c r="LDR831" s="72"/>
      <c r="LDS831" s="72"/>
      <c r="LDT831" s="72"/>
      <c r="LDU831" s="72"/>
      <c r="LDV831" s="72"/>
      <c r="LDW831" s="72"/>
      <c r="LDX831" s="72"/>
      <c r="LDY831" s="72"/>
      <c r="LDZ831" s="72"/>
      <c r="LEA831" s="72"/>
      <c r="LEB831" s="72"/>
      <c r="LEC831" s="72"/>
      <c r="LED831" s="72"/>
      <c r="LEE831" s="72"/>
      <c r="LEF831" s="72"/>
      <c r="LEG831" s="72"/>
      <c r="LEH831" s="72"/>
      <c r="LEI831" s="72"/>
      <c r="LEJ831" s="72"/>
      <c r="LEK831" s="72"/>
      <c r="LEL831" s="72"/>
      <c r="LEM831" s="72"/>
      <c r="LEN831" s="72"/>
      <c r="LEO831" s="72"/>
      <c r="LEP831" s="72"/>
      <c r="LEQ831" s="72"/>
      <c r="LER831" s="72"/>
      <c r="LES831" s="72"/>
      <c r="LET831" s="72"/>
      <c r="LEU831" s="72"/>
      <c r="LEV831" s="72"/>
      <c r="LEW831" s="72"/>
      <c r="LEX831" s="72"/>
      <c r="LEY831" s="72"/>
      <c r="LEZ831" s="72"/>
      <c r="LFA831" s="72"/>
      <c r="LFB831" s="72"/>
      <c r="LFC831" s="72"/>
      <c r="LFD831" s="72"/>
      <c r="LFE831" s="72"/>
      <c r="LFF831" s="72"/>
      <c r="LFG831" s="72"/>
      <c r="LFH831" s="72"/>
      <c r="LFI831" s="72"/>
      <c r="LFJ831" s="72"/>
      <c r="LFK831" s="72"/>
      <c r="LFL831" s="72"/>
      <c r="LFM831" s="72"/>
      <c r="LFN831" s="72"/>
      <c r="LFO831" s="72"/>
      <c r="LFP831" s="72"/>
      <c r="LFQ831" s="72"/>
      <c r="LFR831" s="72"/>
      <c r="LFS831" s="72"/>
      <c r="LFT831" s="72"/>
      <c r="LFU831" s="72"/>
      <c r="LFV831" s="72"/>
      <c r="LFW831" s="72"/>
      <c r="LFX831" s="72"/>
      <c r="LFY831" s="72"/>
      <c r="LFZ831" s="72"/>
      <c r="LGA831" s="72"/>
      <c r="LGB831" s="72"/>
      <c r="LGC831" s="72"/>
      <c r="LGD831" s="72"/>
      <c r="LGE831" s="72"/>
      <c r="LGF831" s="72"/>
      <c r="LGG831" s="72"/>
      <c r="LGH831" s="72"/>
      <c r="LGI831" s="72"/>
      <c r="LGJ831" s="72"/>
      <c r="LGK831" s="72"/>
      <c r="LGL831" s="72"/>
      <c r="LGM831" s="72"/>
      <c r="LGN831" s="72"/>
      <c r="LGO831" s="72"/>
      <c r="LGP831" s="72"/>
      <c r="LGQ831" s="72"/>
      <c r="LGR831" s="72"/>
      <c r="LGS831" s="72"/>
      <c r="LGT831" s="72"/>
      <c r="LGU831" s="72"/>
      <c r="LGV831" s="72"/>
      <c r="LGW831" s="72"/>
      <c r="LGX831" s="72"/>
      <c r="LGY831" s="72"/>
      <c r="LGZ831" s="72"/>
      <c r="LHA831" s="72"/>
      <c r="LHB831" s="72"/>
      <c r="LHC831" s="72"/>
      <c r="LHD831" s="72"/>
      <c r="LHE831" s="72"/>
      <c r="LHF831" s="72"/>
      <c r="LHG831" s="72"/>
      <c r="LHH831" s="72"/>
      <c r="LHI831" s="72"/>
      <c r="LHJ831" s="72"/>
      <c r="LHK831" s="72"/>
      <c r="LHL831" s="72"/>
      <c r="LHM831" s="72"/>
      <c r="LHN831" s="72"/>
      <c r="LHO831" s="72"/>
      <c r="LHP831" s="72"/>
      <c r="LHQ831" s="72"/>
      <c r="LHR831" s="72"/>
      <c r="LHS831" s="72"/>
      <c r="LHT831" s="72"/>
      <c r="LHU831" s="72"/>
      <c r="LHV831" s="72"/>
      <c r="LHW831" s="72"/>
      <c r="LHX831" s="72"/>
      <c r="LHY831" s="72"/>
      <c r="LHZ831" s="72"/>
      <c r="LIA831" s="72"/>
      <c r="LIB831" s="72"/>
      <c r="LIC831" s="72"/>
      <c r="LID831" s="72"/>
      <c r="LIE831" s="72"/>
      <c r="LIF831" s="72"/>
      <c r="LIG831" s="72"/>
      <c r="LIH831" s="72"/>
      <c r="LII831" s="72"/>
      <c r="LIJ831" s="72"/>
      <c r="LIK831" s="72"/>
      <c r="LIL831" s="72"/>
      <c r="LIM831" s="72"/>
      <c r="LIN831" s="72"/>
      <c r="LIO831" s="72"/>
      <c r="LIP831" s="72"/>
      <c r="LIQ831" s="72"/>
      <c r="LIR831" s="72"/>
      <c r="LIS831" s="72"/>
      <c r="LIT831" s="72"/>
      <c r="LIU831" s="72"/>
      <c r="LIV831" s="72"/>
      <c r="LIW831" s="72"/>
      <c r="LIX831" s="72"/>
      <c r="LIY831" s="72"/>
      <c r="LIZ831" s="72"/>
      <c r="LJA831" s="72"/>
      <c r="LJB831" s="72"/>
      <c r="LJC831" s="72"/>
      <c r="LJD831" s="72"/>
      <c r="LJE831" s="72"/>
      <c r="LJF831" s="72"/>
      <c r="LJG831" s="72"/>
      <c r="LJH831" s="72"/>
      <c r="LJI831" s="72"/>
      <c r="LJJ831" s="72"/>
      <c r="LJK831" s="72"/>
      <c r="LJL831" s="72"/>
      <c r="LJM831" s="72"/>
      <c r="LJN831" s="72"/>
      <c r="LJO831" s="72"/>
      <c r="LJP831" s="72"/>
      <c r="LJQ831" s="72"/>
      <c r="LJR831" s="72"/>
      <c r="LJS831" s="72"/>
      <c r="LJT831" s="72"/>
      <c r="LJU831" s="72"/>
      <c r="LJV831" s="72"/>
      <c r="LJW831" s="72"/>
      <c r="LJX831" s="72"/>
      <c r="LJY831" s="72"/>
      <c r="LJZ831" s="72"/>
      <c r="LKA831" s="72"/>
      <c r="LKB831" s="72"/>
      <c r="LKC831" s="72"/>
      <c r="LKD831" s="72"/>
      <c r="LKE831" s="72"/>
      <c r="LKF831" s="72"/>
      <c r="LKG831" s="72"/>
      <c r="LKH831" s="72"/>
      <c r="LKI831" s="72"/>
      <c r="LKJ831" s="72"/>
      <c r="LKK831" s="72"/>
      <c r="LKL831" s="72"/>
      <c r="LKM831" s="72"/>
      <c r="LKN831" s="72"/>
      <c r="LKO831" s="72"/>
      <c r="LKP831" s="72"/>
      <c r="LKQ831" s="72"/>
      <c r="LKR831" s="72"/>
      <c r="LKS831" s="72"/>
      <c r="LKT831" s="72"/>
      <c r="LKU831" s="72"/>
      <c r="LKV831" s="72"/>
      <c r="LKW831" s="72"/>
      <c r="LKX831" s="72"/>
      <c r="LKY831" s="72"/>
      <c r="LKZ831" s="72"/>
      <c r="LLA831" s="72"/>
      <c r="LLB831" s="72"/>
      <c r="LLC831" s="72"/>
      <c r="LLD831" s="72"/>
      <c r="LLE831" s="72"/>
      <c r="LLF831" s="72"/>
      <c r="LLG831" s="72"/>
      <c r="LLH831" s="72"/>
      <c r="LLI831" s="72"/>
      <c r="LLJ831" s="72"/>
      <c r="LLK831" s="72"/>
      <c r="LLL831" s="72"/>
      <c r="LLM831" s="72"/>
      <c r="LLN831" s="72"/>
      <c r="LLO831" s="72"/>
      <c r="LLP831" s="72"/>
      <c r="LLQ831" s="72"/>
      <c r="LLR831" s="72"/>
      <c r="LLS831" s="72"/>
      <c r="LLT831" s="72"/>
      <c r="LLU831" s="72"/>
      <c r="LLV831" s="72"/>
      <c r="LLW831" s="72"/>
      <c r="LLX831" s="72"/>
      <c r="LLY831" s="72"/>
      <c r="LLZ831" s="72"/>
      <c r="LMA831" s="72"/>
      <c r="LMB831" s="72"/>
      <c r="LMC831" s="72"/>
      <c r="LMD831" s="72"/>
      <c r="LME831" s="72"/>
      <c r="LMF831" s="72"/>
      <c r="LMG831" s="72"/>
      <c r="LMH831" s="72"/>
      <c r="LMI831" s="72"/>
      <c r="LMJ831" s="72"/>
      <c r="LMK831" s="72"/>
      <c r="LML831" s="72"/>
      <c r="LMM831" s="72"/>
      <c r="LMN831" s="72"/>
      <c r="LMO831" s="72"/>
      <c r="LMP831" s="72"/>
      <c r="LMQ831" s="72"/>
      <c r="LMR831" s="72"/>
      <c r="LMS831" s="72"/>
      <c r="LMT831" s="72"/>
      <c r="LMU831" s="72"/>
      <c r="LMV831" s="72"/>
      <c r="LMW831" s="72"/>
      <c r="LMX831" s="72"/>
      <c r="LMY831" s="72"/>
      <c r="LMZ831" s="72"/>
      <c r="LNA831" s="72"/>
      <c r="LNB831" s="72"/>
      <c r="LNC831" s="72"/>
      <c r="LND831" s="72"/>
      <c r="LNE831" s="72"/>
      <c r="LNF831" s="72"/>
      <c r="LNG831" s="72"/>
      <c r="LNH831" s="72"/>
      <c r="LNI831" s="72"/>
      <c r="LNJ831" s="72"/>
      <c r="LNK831" s="72"/>
      <c r="LNL831" s="72"/>
      <c r="LNM831" s="72"/>
      <c r="LNN831" s="72"/>
      <c r="LNO831" s="72"/>
      <c r="LNP831" s="72"/>
      <c r="LNQ831" s="72"/>
      <c r="LNR831" s="72"/>
      <c r="LNS831" s="72"/>
      <c r="LNT831" s="72"/>
      <c r="LNU831" s="72"/>
      <c r="LNV831" s="72"/>
      <c r="LNW831" s="72"/>
      <c r="LNX831" s="72"/>
      <c r="LNY831" s="72"/>
      <c r="LNZ831" s="72"/>
      <c r="LOA831" s="72"/>
      <c r="LOB831" s="72"/>
      <c r="LOC831" s="72"/>
      <c r="LOD831" s="72"/>
      <c r="LOE831" s="72"/>
      <c r="LOF831" s="72"/>
      <c r="LOG831" s="72"/>
      <c r="LOH831" s="72"/>
      <c r="LOI831" s="72"/>
      <c r="LOJ831" s="72"/>
      <c r="LOK831" s="72"/>
      <c r="LOL831" s="72"/>
      <c r="LOM831" s="72"/>
      <c r="LON831" s="72"/>
      <c r="LOO831" s="72"/>
      <c r="LOP831" s="72"/>
      <c r="LOQ831" s="72"/>
      <c r="LOR831" s="72"/>
      <c r="LOS831" s="72"/>
      <c r="LOT831" s="72"/>
      <c r="LOU831" s="72"/>
      <c r="LOV831" s="72"/>
      <c r="LOW831" s="72"/>
      <c r="LOX831" s="72"/>
      <c r="LOY831" s="72"/>
      <c r="LOZ831" s="72"/>
      <c r="LPA831" s="72"/>
      <c r="LPB831" s="72"/>
      <c r="LPC831" s="72"/>
      <c r="LPD831" s="72"/>
      <c r="LPE831" s="72"/>
      <c r="LPF831" s="72"/>
      <c r="LPG831" s="72"/>
      <c r="LPH831" s="72"/>
      <c r="LPI831" s="72"/>
      <c r="LPJ831" s="72"/>
      <c r="LPK831" s="72"/>
      <c r="LPL831" s="72"/>
      <c r="LPM831" s="72"/>
      <c r="LPN831" s="72"/>
      <c r="LPO831" s="72"/>
      <c r="LPP831" s="72"/>
      <c r="LPQ831" s="72"/>
      <c r="LPR831" s="72"/>
      <c r="LPS831" s="72"/>
      <c r="LPT831" s="72"/>
      <c r="LPU831" s="72"/>
      <c r="LPV831" s="72"/>
      <c r="LPW831" s="72"/>
      <c r="LPX831" s="72"/>
      <c r="LPY831" s="72"/>
      <c r="LPZ831" s="72"/>
      <c r="LQA831" s="72"/>
      <c r="LQB831" s="72"/>
      <c r="LQC831" s="72"/>
      <c r="LQD831" s="72"/>
      <c r="LQE831" s="72"/>
      <c r="LQF831" s="72"/>
      <c r="LQG831" s="72"/>
      <c r="LQH831" s="72"/>
      <c r="LQI831" s="72"/>
      <c r="LQJ831" s="72"/>
      <c r="LQK831" s="72"/>
      <c r="LQL831" s="72"/>
      <c r="LQM831" s="72"/>
      <c r="LQN831" s="72"/>
      <c r="LQO831" s="72"/>
      <c r="LQP831" s="72"/>
      <c r="LQQ831" s="72"/>
      <c r="LQR831" s="72"/>
      <c r="LQS831" s="72"/>
      <c r="LQT831" s="72"/>
      <c r="LQU831" s="72"/>
      <c r="LQV831" s="72"/>
      <c r="LQW831" s="72"/>
      <c r="LQX831" s="72"/>
      <c r="LQY831" s="72"/>
      <c r="LQZ831" s="72"/>
      <c r="LRA831" s="72"/>
      <c r="LRB831" s="72"/>
      <c r="LRC831" s="72"/>
      <c r="LRD831" s="72"/>
      <c r="LRE831" s="72"/>
      <c r="LRF831" s="72"/>
      <c r="LRG831" s="72"/>
      <c r="LRH831" s="72"/>
      <c r="LRI831" s="72"/>
      <c r="LRJ831" s="72"/>
      <c r="LRK831" s="72"/>
      <c r="LRL831" s="72"/>
      <c r="LRM831" s="72"/>
      <c r="LRN831" s="72"/>
      <c r="LRO831" s="72"/>
      <c r="LRP831" s="72"/>
      <c r="LRQ831" s="72"/>
      <c r="LRR831" s="72"/>
      <c r="LRS831" s="72"/>
      <c r="LRT831" s="72"/>
      <c r="LRU831" s="72"/>
      <c r="LRV831" s="72"/>
      <c r="LRW831" s="72"/>
      <c r="LRX831" s="72"/>
      <c r="LRY831" s="72"/>
      <c r="LRZ831" s="72"/>
      <c r="LSA831" s="72"/>
      <c r="LSB831" s="72"/>
      <c r="LSC831" s="72"/>
      <c r="LSD831" s="72"/>
      <c r="LSE831" s="72"/>
      <c r="LSF831" s="72"/>
      <c r="LSG831" s="72"/>
      <c r="LSH831" s="72"/>
      <c r="LSI831" s="72"/>
      <c r="LSJ831" s="72"/>
      <c r="LSK831" s="72"/>
      <c r="LSL831" s="72"/>
      <c r="LSM831" s="72"/>
      <c r="LSN831" s="72"/>
      <c r="LSO831" s="72"/>
      <c r="LSP831" s="72"/>
      <c r="LSQ831" s="72"/>
      <c r="LSR831" s="72"/>
      <c r="LSS831" s="72"/>
      <c r="LST831" s="72"/>
      <c r="LSU831" s="72"/>
      <c r="LSV831" s="72"/>
      <c r="LSW831" s="72"/>
      <c r="LSX831" s="72"/>
      <c r="LSY831" s="72"/>
      <c r="LSZ831" s="72"/>
      <c r="LTA831" s="72"/>
      <c r="LTB831" s="72"/>
      <c r="LTC831" s="72"/>
      <c r="LTD831" s="72"/>
      <c r="LTE831" s="72"/>
      <c r="LTF831" s="72"/>
      <c r="LTG831" s="72"/>
      <c r="LTH831" s="72"/>
      <c r="LTI831" s="72"/>
      <c r="LTJ831" s="72"/>
      <c r="LTK831" s="72"/>
      <c r="LTL831" s="72"/>
      <c r="LTM831" s="72"/>
      <c r="LTN831" s="72"/>
      <c r="LTO831" s="72"/>
      <c r="LTP831" s="72"/>
      <c r="LTQ831" s="72"/>
      <c r="LTR831" s="72"/>
      <c r="LTS831" s="72"/>
      <c r="LTT831" s="72"/>
      <c r="LTU831" s="72"/>
      <c r="LTV831" s="72"/>
      <c r="LTW831" s="72"/>
      <c r="LTX831" s="72"/>
      <c r="LTY831" s="72"/>
      <c r="LTZ831" s="72"/>
      <c r="LUA831" s="72"/>
      <c r="LUB831" s="72"/>
      <c r="LUC831" s="72"/>
      <c r="LUD831" s="72"/>
      <c r="LUE831" s="72"/>
      <c r="LUF831" s="72"/>
      <c r="LUG831" s="72"/>
      <c r="LUH831" s="72"/>
      <c r="LUI831" s="72"/>
      <c r="LUJ831" s="72"/>
      <c r="LUK831" s="72"/>
      <c r="LUL831" s="72"/>
      <c r="LUM831" s="72"/>
      <c r="LUN831" s="72"/>
      <c r="LUO831" s="72"/>
      <c r="LUP831" s="72"/>
      <c r="LUQ831" s="72"/>
      <c r="LUR831" s="72"/>
      <c r="LUS831" s="72"/>
      <c r="LUT831" s="72"/>
      <c r="LUU831" s="72"/>
      <c r="LUV831" s="72"/>
      <c r="LUW831" s="72"/>
      <c r="LUX831" s="72"/>
      <c r="LUY831" s="72"/>
      <c r="LUZ831" s="72"/>
      <c r="LVA831" s="72"/>
      <c r="LVB831" s="72"/>
      <c r="LVC831" s="72"/>
      <c r="LVD831" s="72"/>
      <c r="LVE831" s="72"/>
      <c r="LVF831" s="72"/>
      <c r="LVG831" s="72"/>
      <c r="LVH831" s="72"/>
      <c r="LVI831" s="72"/>
      <c r="LVJ831" s="72"/>
      <c r="LVK831" s="72"/>
      <c r="LVL831" s="72"/>
      <c r="LVM831" s="72"/>
      <c r="LVN831" s="72"/>
      <c r="LVO831" s="72"/>
      <c r="LVP831" s="72"/>
      <c r="LVQ831" s="72"/>
      <c r="LVR831" s="72"/>
      <c r="LVS831" s="72"/>
      <c r="LVT831" s="72"/>
      <c r="LVU831" s="72"/>
      <c r="LVV831" s="72"/>
      <c r="LVW831" s="72"/>
      <c r="LVX831" s="72"/>
      <c r="LVY831" s="72"/>
      <c r="LVZ831" s="72"/>
      <c r="LWA831" s="72"/>
      <c r="LWB831" s="72"/>
      <c r="LWC831" s="72"/>
      <c r="LWD831" s="72"/>
      <c r="LWE831" s="72"/>
      <c r="LWF831" s="72"/>
      <c r="LWG831" s="72"/>
      <c r="LWH831" s="72"/>
      <c r="LWI831" s="72"/>
      <c r="LWJ831" s="72"/>
      <c r="LWK831" s="72"/>
      <c r="LWL831" s="72"/>
      <c r="LWM831" s="72"/>
      <c r="LWN831" s="72"/>
      <c r="LWO831" s="72"/>
      <c r="LWP831" s="72"/>
      <c r="LWQ831" s="72"/>
      <c r="LWR831" s="72"/>
      <c r="LWS831" s="72"/>
      <c r="LWT831" s="72"/>
      <c r="LWU831" s="72"/>
      <c r="LWV831" s="72"/>
      <c r="LWW831" s="72"/>
      <c r="LWX831" s="72"/>
      <c r="LWY831" s="72"/>
      <c r="LWZ831" s="72"/>
      <c r="LXA831" s="72"/>
      <c r="LXB831" s="72"/>
      <c r="LXC831" s="72"/>
      <c r="LXD831" s="72"/>
      <c r="LXE831" s="72"/>
      <c r="LXF831" s="72"/>
      <c r="LXG831" s="72"/>
      <c r="LXH831" s="72"/>
      <c r="LXI831" s="72"/>
      <c r="LXJ831" s="72"/>
      <c r="LXK831" s="72"/>
      <c r="LXL831" s="72"/>
      <c r="LXM831" s="72"/>
      <c r="LXN831" s="72"/>
      <c r="LXO831" s="72"/>
      <c r="LXP831" s="72"/>
      <c r="LXQ831" s="72"/>
      <c r="LXR831" s="72"/>
      <c r="LXS831" s="72"/>
      <c r="LXT831" s="72"/>
      <c r="LXU831" s="72"/>
      <c r="LXV831" s="72"/>
      <c r="LXW831" s="72"/>
      <c r="LXX831" s="72"/>
      <c r="LXY831" s="72"/>
      <c r="LXZ831" s="72"/>
      <c r="LYA831" s="72"/>
      <c r="LYB831" s="72"/>
      <c r="LYC831" s="72"/>
      <c r="LYD831" s="72"/>
      <c r="LYE831" s="72"/>
      <c r="LYF831" s="72"/>
      <c r="LYG831" s="72"/>
      <c r="LYH831" s="72"/>
      <c r="LYI831" s="72"/>
      <c r="LYJ831" s="72"/>
      <c r="LYK831" s="72"/>
      <c r="LYL831" s="72"/>
      <c r="LYM831" s="72"/>
      <c r="LYN831" s="72"/>
      <c r="LYO831" s="72"/>
      <c r="LYP831" s="72"/>
      <c r="LYQ831" s="72"/>
      <c r="LYR831" s="72"/>
      <c r="LYS831" s="72"/>
      <c r="LYT831" s="72"/>
      <c r="LYU831" s="72"/>
      <c r="LYV831" s="72"/>
      <c r="LYW831" s="72"/>
      <c r="LYX831" s="72"/>
      <c r="LYY831" s="72"/>
      <c r="LYZ831" s="72"/>
      <c r="LZA831" s="72"/>
      <c r="LZB831" s="72"/>
      <c r="LZC831" s="72"/>
      <c r="LZD831" s="72"/>
      <c r="LZE831" s="72"/>
      <c r="LZF831" s="72"/>
      <c r="LZG831" s="72"/>
      <c r="LZH831" s="72"/>
      <c r="LZI831" s="72"/>
      <c r="LZJ831" s="72"/>
      <c r="LZK831" s="72"/>
      <c r="LZL831" s="72"/>
      <c r="LZM831" s="72"/>
      <c r="LZN831" s="72"/>
      <c r="LZO831" s="72"/>
      <c r="LZP831" s="72"/>
      <c r="LZQ831" s="72"/>
      <c r="LZR831" s="72"/>
      <c r="LZS831" s="72"/>
      <c r="LZT831" s="72"/>
      <c r="LZU831" s="72"/>
      <c r="LZV831" s="72"/>
      <c r="LZW831" s="72"/>
      <c r="LZX831" s="72"/>
      <c r="LZY831" s="72"/>
      <c r="LZZ831" s="72"/>
      <c r="MAA831" s="72"/>
      <c r="MAB831" s="72"/>
      <c r="MAC831" s="72"/>
      <c r="MAD831" s="72"/>
      <c r="MAE831" s="72"/>
      <c r="MAF831" s="72"/>
      <c r="MAG831" s="72"/>
      <c r="MAH831" s="72"/>
      <c r="MAI831" s="72"/>
      <c r="MAJ831" s="72"/>
      <c r="MAK831" s="72"/>
      <c r="MAL831" s="72"/>
      <c r="MAM831" s="72"/>
      <c r="MAN831" s="72"/>
      <c r="MAO831" s="72"/>
      <c r="MAP831" s="72"/>
      <c r="MAQ831" s="72"/>
      <c r="MAR831" s="72"/>
      <c r="MAS831" s="72"/>
      <c r="MAT831" s="72"/>
      <c r="MAU831" s="72"/>
      <c r="MAV831" s="72"/>
      <c r="MAW831" s="72"/>
      <c r="MAX831" s="72"/>
      <c r="MAY831" s="72"/>
      <c r="MAZ831" s="72"/>
      <c r="MBA831" s="72"/>
      <c r="MBB831" s="72"/>
      <c r="MBC831" s="72"/>
      <c r="MBD831" s="72"/>
      <c r="MBE831" s="72"/>
      <c r="MBF831" s="72"/>
      <c r="MBG831" s="72"/>
      <c r="MBH831" s="72"/>
      <c r="MBI831" s="72"/>
      <c r="MBJ831" s="72"/>
      <c r="MBK831" s="72"/>
      <c r="MBL831" s="72"/>
      <c r="MBM831" s="72"/>
      <c r="MBN831" s="72"/>
      <c r="MBO831" s="72"/>
      <c r="MBP831" s="72"/>
      <c r="MBQ831" s="72"/>
      <c r="MBR831" s="72"/>
      <c r="MBS831" s="72"/>
      <c r="MBT831" s="72"/>
      <c r="MBU831" s="72"/>
      <c r="MBV831" s="72"/>
      <c r="MBW831" s="72"/>
      <c r="MBX831" s="72"/>
      <c r="MBY831" s="72"/>
      <c r="MBZ831" s="72"/>
      <c r="MCA831" s="72"/>
      <c r="MCB831" s="72"/>
      <c r="MCC831" s="72"/>
      <c r="MCD831" s="72"/>
      <c r="MCE831" s="72"/>
      <c r="MCF831" s="72"/>
      <c r="MCG831" s="72"/>
      <c r="MCH831" s="72"/>
      <c r="MCI831" s="72"/>
      <c r="MCJ831" s="72"/>
      <c r="MCK831" s="72"/>
      <c r="MCL831" s="72"/>
      <c r="MCM831" s="72"/>
      <c r="MCN831" s="72"/>
      <c r="MCO831" s="72"/>
      <c r="MCP831" s="72"/>
      <c r="MCQ831" s="72"/>
      <c r="MCR831" s="72"/>
      <c r="MCS831" s="72"/>
      <c r="MCT831" s="72"/>
      <c r="MCU831" s="72"/>
      <c r="MCV831" s="72"/>
      <c r="MCW831" s="72"/>
      <c r="MCX831" s="72"/>
      <c r="MCY831" s="72"/>
      <c r="MCZ831" s="72"/>
      <c r="MDA831" s="72"/>
      <c r="MDB831" s="72"/>
      <c r="MDC831" s="72"/>
      <c r="MDD831" s="72"/>
      <c r="MDE831" s="72"/>
      <c r="MDF831" s="72"/>
      <c r="MDG831" s="72"/>
      <c r="MDH831" s="72"/>
      <c r="MDI831" s="72"/>
      <c r="MDJ831" s="72"/>
      <c r="MDK831" s="72"/>
      <c r="MDL831" s="72"/>
      <c r="MDM831" s="72"/>
      <c r="MDN831" s="72"/>
      <c r="MDO831" s="72"/>
      <c r="MDP831" s="72"/>
      <c r="MDQ831" s="72"/>
      <c r="MDR831" s="72"/>
      <c r="MDS831" s="72"/>
      <c r="MDT831" s="72"/>
      <c r="MDU831" s="72"/>
      <c r="MDV831" s="72"/>
      <c r="MDW831" s="72"/>
      <c r="MDX831" s="72"/>
      <c r="MDY831" s="72"/>
      <c r="MDZ831" s="72"/>
      <c r="MEA831" s="72"/>
      <c r="MEB831" s="72"/>
      <c r="MEC831" s="72"/>
      <c r="MED831" s="72"/>
      <c r="MEE831" s="72"/>
      <c r="MEF831" s="72"/>
      <c r="MEG831" s="72"/>
      <c r="MEH831" s="72"/>
      <c r="MEI831" s="72"/>
      <c r="MEJ831" s="72"/>
      <c r="MEK831" s="72"/>
      <c r="MEL831" s="72"/>
      <c r="MEM831" s="72"/>
      <c r="MEN831" s="72"/>
      <c r="MEO831" s="72"/>
      <c r="MEP831" s="72"/>
      <c r="MEQ831" s="72"/>
      <c r="MER831" s="72"/>
      <c r="MES831" s="72"/>
      <c r="MET831" s="72"/>
      <c r="MEU831" s="72"/>
      <c r="MEV831" s="72"/>
      <c r="MEW831" s="72"/>
      <c r="MEX831" s="72"/>
      <c r="MEY831" s="72"/>
      <c r="MEZ831" s="72"/>
      <c r="MFA831" s="72"/>
      <c r="MFB831" s="72"/>
      <c r="MFC831" s="72"/>
      <c r="MFD831" s="72"/>
      <c r="MFE831" s="72"/>
      <c r="MFF831" s="72"/>
      <c r="MFG831" s="72"/>
      <c r="MFH831" s="72"/>
      <c r="MFI831" s="72"/>
      <c r="MFJ831" s="72"/>
      <c r="MFK831" s="72"/>
      <c r="MFL831" s="72"/>
      <c r="MFM831" s="72"/>
      <c r="MFN831" s="72"/>
      <c r="MFO831" s="72"/>
      <c r="MFP831" s="72"/>
      <c r="MFQ831" s="72"/>
      <c r="MFR831" s="72"/>
      <c r="MFS831" s="72"/>
      <c r="MFT831" s="72"/>
      <c r="MFU831" s="72"/>
      <c r="MFV831" s="72"/>
      <c r="MFW831" s="72"/>
      <c r="MFX831" s="72"/>
      <c r="MFY831" s="72"/>
      <c r="MFZ831" s="72"/>
      <c r="MGA831" s="72"/>
      <c r="MGB831" s="72"/>
      <c r="MGC831" s="72"/>
      <c r="MGD831" s="72"/>
      <c r="MGE831" s="72"/>
      <c r="MGF831" s="72"/>
      <c r="MGG831" s="72"/>
      <c r="MGH831" s="72"/>
      <c r="MGI831" s="72"/>
      <c r="MGJ831" s="72"/>
      <c r="MGK831" s="72"/>
      <c r="MGL831" s="72"/>
      <c r="MGM831" s="72"/>
      <c r="MGN831" s="72"/>
      <c r="MGO831" s="72"/>
      <c r="MGP831" s="72"/>
      <c r="MGQ831" s="72"/>
      <c r="MGR831" s="72"/>
      <c r="MGS831" s="72"/>
      <c r="MGT831" s="72"/>
      <c r="MGU831" s="72"/>
      <c r="MGV831" s="72"/>
      <c r="MGW831" s="72"/>
      <c r="MGX831" s="72"/>
      <c r="MGY831" s="72"/>
      <c r="MGZ831" s="72"/>
      <c r="MHA831" s="72"/>
      <c r="MHB831" s="72"/>
      <c r="MHC831" s="72"/>
      <c r="MHD831" s="72"/>
      <c r="MHE831" s="72"/>
      <c r="MHF831" s="72"/>
      <c r="MHG831" s="72"/>
      <c r="MHH831" s="72"/>
      <c r="MHI831" s="72"/>
      <c r="MHJ831" s="72"/>
      <c r="MHK831" s="72"/>
      <c r="MHL831" s="72"/>
      <c r="MHM831" s="72"/>
      <c r="MHN831" s="72"/>
      <c r="MHO831" s="72"/>
      <c r="MHP831" s="72"/>
      <c r="MHQ831" s="72"/>
      <c r="MHR831" s="72"/>
      <c r="MHS831" s="72"/>
      <c r="MHT831" s="72"/>
      <c r="MHU831" s="72"/>
      <c r="MHV831" s="72"/>
      <c r="MHW831" s="72"/>
      <c r="MHX831" s="72"/>
      <c r="MHY831" s="72"/>
      <c r="MHZ831" s="72"/>
      <c r="MIA831" s="72"/>
      <c r="MIB831" s="72"/>
      <c r="MIC831" s="72"/>
      <c r="MID831" s="72"/>
      <c r="MIE831" s="72"/>
      <c r="MIF831" s="72"/>
      <c r="MIG831" s="72"/>
      <c r="MIH831" s="72"/>
      <c r="MII831" s="72"/>
      <c r="MIJ831" s="72"/>
      <c r="MIK831" s="72"/>
      <c r="MIL831" s="72"/>
      <c r="MIM831" s="72"/>
      <c r="MIN831" s="72"/>
      <c r="MIO831" s="72"/>
      <c r="MIP831" s="72"/>
      <c r="MIQ831" s="72"/>
      <c r="MIR831" s="72"/>
      <c r="MIS831" s="72"/>
      <c r="MIT831" s="72"/>
      <c r="MIU831" s="72"/>
      <c r="MIV831" s="72"/>
      <c r="MIW831" s="72"/>
      <c r="MIX831" s="72"/>
      <c r="MIY831" s="72"/>
      <c r="MIZ831" s="72"/>
      <c r="MJA831" s="72"/>
      <c r="MJB831" s="72"/>
      <c r="MJC831" s="72"/>
      <c r="MJD831" s="72"/>
      <c r="MJE831" s="72"/>
      <c r="MJF831" s="72"/>
      <c r="MJG831" s="72"/>
      <c r="MJH831" s="72"/>
      <c r="MJI831" s="72"/>
      <c r="MJJ831" s="72"/>
      <c r="MJK831" s="72"/>
      <c r="MJL831" s="72"/>
      <c r="MJM831" s="72"/>
      <c r="MJN831" s="72"/>
      <c r="MJO831" s="72"/>
      <c r="MJP831" s="72"/>
      <c r="MJQ831" s="72"/>
      <c r="MJR831" s="72"/>
      <c r="MJS831" s="72"/>
      <c r="MJT831" s="72"/>
      <c r="MJU831" s="72"/>
      <c r="MJV831" s="72"/>
      <c r="MJW831" s="72"/>
      <c r="MJX831" s="72"/>
      <c r="MJY831" s="72"/>
      <c r="MJZ831" s="72"/>
      <c r="MKA831" s="72"/>
      <c r="MKB831" s="72"/>
      <c r="MKC831" s="72"/>
      <c r="MKD831" s="72"/>
      <c r="MKE831" s="72"/>
      <c r="MKF831" s="72"/>
      <c r="MKG831" s="72"/>
      <c r="MKH831" s="72"/>
      <c r="MKI831" s="72"/>
      <c r="MKJ831" s="72"/>
      <c r="MKK831" s="72"/>
      <c r="MKL831" s="72"/>
      <c r="MKM831" s="72"/>
      <c r="MKN831" s="72"/>
      <c r="MKO831" s="72"/>
      <c r="MKP831" s="72"/>
      <c r="MKQ831" s="72"/>
      <c r="MKR831" s="72"/>
      <c r="MKS831" s="72"/>
      <c r="MKT831" s="72"/>
      <c r="MKU831" s="72"/>
      <c r="MKV831" s="72"/>
      <c r="MKW831" s="72"/>
      <c r="MKX831" s="72"/>
      <c r="MKY831" s="72"/>
      <c r="MKZ831" s="72"/>
      <c r="MLA831" s="72"/>
      <c r="MLB831" s="72"/>
      <c r="MLC831" s="72"/>
      <c r="MLD831" s="72"/>
      <c r="MLE831" s="72"/>
      <c r="MLF831" s="72"/>
      <c r="MLG831" s="72"/>
      <c r="MLH831" s="72"/>
      <c r="MLI831" s="72"/>
      <c r="MLJ831" s="72"/>
      <c r="MLK831" s="72"/>
      <c r="MLL831" s="72"/>
      <c r="MLM831" s="72"/>
      <c r="MLN831" s="72"/>
      <c r="MLO831" s="72"/>
      <c r="MLP831" s="72"/>
      <c r="MLQ831" s="72"/>
      <c r="MLR831" s="72"/>
      <c r="MLS831" s="72"/>
      <c r="MLT831" s="72"/>
      <c r="MLU831" s="72"/>
      <c r="MLV831" s="72"/>
      <c r="MLW831" s="72"/>
      <c r="MLX831" s="72"/>
      <c r="MLY831" s="72"/>
      <c r="MLZ831" s="72"/>
      <c r="MMA831" s="72"/>
      <c r="MMB831" s="72"/>
      <c r="MMC831" s="72"/>
      <c r="MMD831" s="72"/>
      <c r="MME831" s="72"/>
      <c r="MMF831" s="72"/>
      <c r="MMG831" s="72"/>
      <c r="MMH831" s="72"/>
      <c r="MMI831" s="72"/>
      <c r="MMJ831" s="72"/>
      <c r="MMK831" s="72"/>
      <c r="MML831" s="72"/>
      <c r="MMM831" s="72"/>
      <c r="MMN831" s="72"/>
      <c r="MMO831" s="72"/>
      <c r="MMP831" s="72"/>
      <c r="MMQ831" s="72"/>
      <c r="MMR831" s="72"/>
      <c r="MMS831" s="72"/>
      <c r="MMT831" s="72"/>
      <c r="MMU831" s="72"/>
      <c r="MMV831" s="72"/>
      <c r="MMW831" s="72"/>
      <c r="MMX831" s="72"/>
      <c r="MMY831" s="72"/>
      <c r="MMZ831" s="72"/>
      <c r="MNA831" s="72"/>
      <c r="MNB831" s="72"/>
      <c r="MNC831" s="72"/>
      <c r="MND831" s="72"/>
      <c r="MNE831" s="72"/>
      <c r="MNF831" s="72"/>
      <c r="MNG831" s="72"/>
      <c r="MNH831" s="72"/>
      <c r="MNI831" s="72"/>
      <c r="MNJ831" s="72"/>
      <c r="MNK831" s="72"/>
      <c r="MNL831" s="72"/>
      <c r="MNM831" s="72"/>
      <c r="MNN831" s="72"/>
      <c r="MNO831" s="72"/>
      <c r="MNP831" s="72"/>
      <c r="MNQ831" s="72"/>
      <c r="MNR831" s="72"/>
      <c r="MNS831" s="72"/>
      <c r="MNT831" s="72"/>
      <c r="MNU831" s="72"/>
      <c r="MNV831" s="72"/>
      <c r="MNW831" s="72"/>
      <c r="MNX831" s="72"/>
      <c r="MNY831" s="72"/>
      <c r="MNZ831" s="72"/>
      <c r="MOA831" s="72"/>
      <c r="MOB831" s="72"/>
      <c r="MOC831" s="72"/>
      <c r="MOD831" s="72"/>
      <c r="MOE831" s="72"/>
      <c r="MOF831" s="72"/>
      <c r="MOG831" s="72"/>
      <c r="MOH831" s="72"/>
      <c r="MOI831" s="72"/>
      <c r="MOJ831" s="72"/>
      <c r="MOK831" s="72"/>
      <c r="MOL831" s="72"/>
      <c r="MOM831" s="72"/>
      <c r="MON831" s="72"/>
      <c r="MOO831" s="72"/>
      <c r="MOP831" s="72"/>
      <c r="MOQ831" s="72"/>
      <c r="MOR831" s="72"/>
      <c r="MOS831" s="72"/>
      <c r="MOT831" s="72"/>
      <c r="MOU831" s="72"/>
      <c r="MOV831" s="72"/>
      <c r="MOW831" s="72"/>
      <c r="MOX831" s="72"/>
      <c r="MOY831" s="72"/>
      <c r="MOZ831" s="72"/>
      <c r="MPA831" s="72"/>
      <c r="MPB831" s="72"/>
      <c r="MPC831" s="72"/>
      <c r="MPD831" s="72"/>
      <c r="MPE831" s="72"/>
      <c r="MPF831" s="72"/>
      <c r="MPG831" s="72"/>
      <c r="MPH831" s="72"/>
      <c r="MPI831" s="72"/>
      <c r="MPJ831" s="72"/>
      <c r="MPK831" s="72"/>
      <c r="MPL831" s="72"/>
      <c r="MPM831" s="72"/>
      <c r="MPN831" s="72"/>
      <c r="MPO831" s="72"/>
      <c r="MPP831" s="72"/>
      <c r="MPQ831" s="72"/>
      <c r="MPR831" s="72"/>
      <c r="MPS831" s="72"/>
      <c r="MPT831" s="72"/>
      <c r="MPU831" s="72"/>
      <c r="MPV831" s="72"/>
      <c r="MPW831" s="72"/>
      <c r="MPX831" s="72"/>
      <c r="MPY831" s="72"/>
      <c r="MPZ831" s="72"/>
      <c r="MQA831" s="72"/>
      <c r="MQB831" s="72"/>
      <c r="MQC831" s="72"/>
      <c r="MQD831" s="72"/>
      <c r="MQE831" s="72"/>
      <c r="MQF831" s="72"/>
      <c r="MQG831" s="72"/>
      <c r="MQH831" s="72"/>
      <c r="MQI831" s="72"/>
      <c r="MQJ831" s="72"/>
      <c r="MQK831" s="72"/>
      <c r="MQL831" s="72"/>
      <c r="MQM831" s="72"/>
      <c r="MQN831" s="72"/>
      <c r="MQO831" s="72"/>
      <c r="MQP831" s="72"/>
      <c r="MQQ831" s="72"/>
      <c r="MQR831" s="72"/>
      <c r="MQS831" s="72"/>
      <c r="MQT831" s="72"/>
      <c r="MQU831" s="72"/>
      <c r="MQV831" s="72"/>
      <c r="MQW831" s="72"/>
      <c r="MQX831" s="72"/>
      <c r="MQY831" s="72"/>
      <c r="MQZ831" s="72"/>
      <c r="MRA831" s="72"/>
      <c r="MRB831" s="72"/>
      <c r="MRC831" s="72"/>
      <c r="MRD831" s="72"/>
      <c r="MRE831" s="72"/>
      <c r="MRF831" s="72"/>
      <c r="MRG831" s="72"/>
      <c r="MRH831" s="72"/>
      <c r="MRI831" s="72"/>
      <c r="MRJ831" s="72"/>
      <c r="MRK831" s="72"/>
      <c r="MRL831" s="72"/>
      <c r="MRM831" s="72"/>
      <c r="MRN831" s="72"/>
      <c r="MRO831" s="72"/>
      <c r="MRP831" s="72"/>
      <c r="MRQ831" s="72"/>
      <c r="MRR831" s="72"/>
      <c r="MRS831" s="72"/>
      <c r="MRT831" s="72"/>
      <c r="MRU831" s="72"/>
      <c r="MRV831" s="72"/>
      <c r="MRW831" s="72"/>
      <c r="MRX831" s="72"/>
      <c r="MRY831" s="72"/>
      <c r="MRZ831" s="72"/>
      <c r="MSA831" s="72"/>
      <c r="MSB831" s="72"/>
      <c r="MSC831" s="72"/>
      <c r="MSD831" s="72"/>
      <c r="MSE831" s="72"/>
      <c r="MSF831" s="72"/>
      <c r="MSG831" s="72"/>
      <c r="MSH831" s="72"/>
      <c r="MSI831" s="72"/>
      <c r="MSJ831" s="72"/>
      <c r="MSK831" s="72"/>
      <c r="MSL831" s="72"/>
      <c r="MSM831" s="72"/>
      <c r="MSN831" s="72"/>
      <c r="MSO831" s="72"/>
      <c r="MSP831" s="72"/>
      <c r="MSQ831" s="72"/>
      <c r="MSR831" s="72"/>
      <c r="MSS831" s="72"/>
      <c r="MST831" s="72"/>
      <c r="MSU831" s="72"/>
      <c r="MSV831" s="72"/>
      <c r="MSW831" s="72"/>
      <c r="MSX831" s="72"/>
      <c r="MSY831" s="72"/>
      <c r="MSZ831" s="72"/>
      <c r="MTA831" s="72"/>
      <c r="MTB831" s="72"/>
      <c r="MTC831" s="72"/>
      <c r="MTD831" s="72"/>
      <c r="MTE831" s="72"/>
      <c r="MTF831" s="72"/>
      <c r="MTG831" s="72"/>
      <c r="MTH831" s="72"/>
      <c r="MTI831" s="72"/>
      <c r="MTJ831" s="72"/>
      <c r="MTK831" s="72"/>
      <c r="MTL831" s="72"/>
      <c r="MTM831" s="72"/>
      <c r="MTN831" s="72"/>
      <c r="MTO831" s="72"/>
      <c r="MTP831" s="72"/>
      <c r="MTQ831" s="72"/>
      <c r="MTR831" s="72"/>
      <c r="MTS831" s="72"/>
      <c r="MTT831" s="72"/>
      <c r="MTU831" s="72"/>
      <c r="MTV831" s="72"/>
      <c r="MTW831" s="72"/>
      <c r="MTX831" s="72"/>
      <c r="MTY831" s="72"/>
      <c r="MTZ831" s="72"/>
      <c r="MUA831" s="72"/>
      <c r="MUB831" s="72"/>
      <c r="MUC831" s="72"/>
      <c r="MUD831" s="72"/>
      <c r="MUE831" s="72"/>
      <c r="MUF831" s="72"/>
      <c r="MUG831" s="72"/>
      <c r="MUH831" s="72"/>
      <c r="MUI831" s="72"/>
      <c r="MUJ831" s="72"/>
      <c r="MUK831" s="72"/>
      <c r="MUL831" s="72"/>
      <c r="MUM831" s="72"/>
      <c r="MUN831" s="72"/>
      <c r="MUO831" s="72"/>
      <c r="MUP831" s="72"/>
      <c r="MUQ831" s="72"/>
      <c r="MUR831" s="72"/>
      <c r="MUS831" s="72"/>
      <c r="MUT831" s="72"/>
      <c r="MUU831" s="72"/>
      <c r="MUV831" s="72"/>
      <c r="MUW831" s="72"/>
      <c r="MUX831" s="72"/>
      <c r="MUY831" s="72"/>
      <c r="MUZ831" s="72"/>
      <c r="MVA831" s="72"/>
      <c r="MVB831" s="72"/>
      <c r="MVC831" s="72"/>
      <c r="MVD831" s="72"/>
      <c r="MVE831" s="72"/>
      <c r="MVF831" s="72"/>
      <c r="MVG831" s="72"/>
      <c r="MVH831" s="72"/>
      <c r="MVI831" s="72"/>
      <c r="MVJ831" s="72"/>
      <c r="MVK831" s="72"/>
      <c r="MVL831" s="72"/>
      <c r="MVM831" s="72"/>
      <c r="MVN831" s="72"/>
      <c r="MVO831" s="72"/>
      <c r="MVP831" s="72"/>
      <c r="MVQ831" s="72"/>
      <c r="MVR831" s="72"/>
      <c r="MVS831" s="72"/>
      <c r="MVT831" s="72"/>
      <c r="MVU831" s="72"/>
      <c r="MVV831" s="72"/>
      <c r="MVW831" s="72"/>
      <c r="MVX831" s="72"/>
      <c r="MVY831" s="72"/>
      <c r="MVZ831" s="72"/>
      <c r="MWA831" s="72"/>
      <c r="MWB831" s="72"/>
      <c r="MWC831" s="72"/>
      <c r="MWD831" s="72"/>
      <c r="MWE831" s="72"/>
      <c r="MWF831" s="72"/>
      <c r="MWG831" s="72"/>
      <c r="MWH831" s="72"/>
      <c r="MWI831" s="72"/>
      <c r="MWJ831" s="72"/>
      <c r="MWK831" s="72"/>
      <c r="MWL831" s="72"/>
      <c r="MWM831" s="72"/>
      <c r="MWN831" s="72"/>
      <c r="MWO831" s="72"/>
      <c r="MWP831" s="72"/>
      <c r="MWQ831" s="72"/>
      <c r="MWR831" s="72"/>
      <c r="MWS831" s="72"/>
      <c r="MWT831" s="72"/>
      <c r="MWU831" s="72"/>
      <c r="MWV831" s="72"/>
      <c r="MWW831" s="72"/>
      <c r="MWX831" s="72"/>
      <c r="MWY831" s="72"/>
      <c r="MWZ831" s="72"/>
      <c r="MXA831" s="72"/>
      <c r="MXB831" s="72"/>
      <c r="MXC831" s="72"/>
      <c r="MXD831" s="72"/>
      <c r="MXE831" s="72"/>
      <c r="MXF831" s="72"/>
      <c r="MXG831" s="72"/>
      <c r="MXH831" s="72"/>
      <c r="MXI831" s="72"/>
      <c r="MXJ831" s="72"/>
      <c r="MXK831" s="72"/>
      <c r="MXL831" s="72"/>
      <c r="MXM831" s="72"/>
      <c r="MXN831" s="72"/>
      <c r="MXO831" s="72"/>
      <c r="MXP831" s="72"/>
      <c r="MXQ831" s="72"/>
      <c r="MXR831" s="72"/>
      <c r="MXS831" s="72"/>
      <c r="MXT831" s="72"/>
      <c r="MXU831" s="72"/>
      <c r="MXV831" s="72"/>
      <c r="MXW831" s="72"/>
      <c r="MXX831" s="72"/>
      <c r="MXY831" s="72"/>
      <c r="MXZ831" s="72"/>
      <c r="MYA831" s="72"/>
      <c r="MYB831" s="72"/>
      <c r="MYC831" s="72"/>
      <c r="MYD831" s="72"/>
      <c r="MYE831" s="72"/>
      <c r="MYF831" s="72"/>
      <c r="MYG831" s="72"/>
      <c r="MYH831" s="72"/>
      <c r="MYI831" s="72"/>
      <c r="MYJ831" s="72"/>
      <c r="MYK831" s="72"/>
      <c r="MYL831" s="72"/>
      <c r="MYM831" s="72"/>
      <c r="MYN831" s="72"/>
      <c r="MYO831" s="72"/>
      <c r="MYP831" s="72"/>
      <c r="MYQ831" s="72"/>
      <c r="MYR831" s="72"/>
      <c r="MYS831" s="72"/>
      <c r="MYT831" s="72"/>
      <c r="MYU831" s="72"/>
      <c r="MYV831" s="72"/>
      <c r="MYW831" s="72"/>
      <c r="MYX831" s="72"/>
      <c r="MYY831" s="72"/>
      <c r="MYZ831" s="72"/>
      <c r="MZA831" s="72"/>
      <c r="MZB831" s="72"/>
      <c r="MZC831" s="72"/>
      <c r="MZD831" s="72"/>
      <c r="MZE831" s="72"/>
      <c r="MZF831" s="72"/>
      <c r="MZG831" s="72"/>
      <c r="MZH831" s="72"/>
      <c r="MZI831" s="72"/>
      <c r="MZJ831" s="72"/>
      <c r="MZK831" s="72"/>
      <c r="MZL831" s="72"/>
      <c r="MZM831" s="72"/>
      <c r="MZN831" s="72"/>
      <c r="MZO831" s="72"/>
      <c r="MZP831" s="72"/>
      <c r="MZQ831" s="72"/>
      <c r="MZR831" s="72"/>
      <c r="MZS831" s="72"/>
      <c r="MZT831" s="72"/>
      <c r="MZU831" s="72"/>
      <c r="MZV831" s="72"/>
      <c r="MZW831" s="72"/>
      <c r="MZX831" s="72"/>
      <c r="MZY831" s="72"/>
      <c r="MZZ831" s="72"/>
      <c r="NAA831" s="72"/>
      <c r="NAB831" s="72"/>
      <c r="NAC831" s="72"/>
      <c r="NAD831" s="72"/>
      <c r="NAE831" s="72"/>
      <c r="NAF831" s="72"/>
      <c r="NAG831" s="72"/>
      <c r="NAH831" s="72"/>
      <c r="NAI831" s="72"/>
      <c r="NAJ831" s="72"/>
      <c r="NAK831" s="72"/>
      <c r="NAL831" s="72"/>
      <c r="NAM831" s="72"/>
      <c r="NAN831" s="72"/>
      <c r="NAO831" s="72"/>
      <c r="NAP831" s="72"/>
      <c r="NAQ831" s="72"/>
      <c r="NAR831" s="72"/>
      <c r="NAS831" s="72"/>
      <c r="NAT831" s="72"/>
      <c r="NAU831" s="72"/>
      <c r="NAV831" s="72"/>
      <c r="NAW831" s="72"/>
      <c r="NAX831" s="72"/>
      <c r="NAY831" s="72"/>
      <c r="NAZ831" s="72"/>
      <c r="NBA831" s="72"/>
      <c r="NBB831" s="72"/>
      <c r="NBC831" s="72"/>
      <c r="NBD831" s="72"/>
      <c r="NBE831" s="72"/>
      <c r="NBF831" s="72"/>
      <c r="NBG831" s="72"/>
      <c r="NBH831" s="72"/>
      <c r="NBI831" s="72"/>
      <c r="NBJ831" s="72"/>
      <c r="NBK831" s="72"/>
      <c r="NBL831" s="72"/>
      <c r="NBM831" s="72"/>
      <c r="NBN831" s="72"/>
      <c r="NBO831" s="72"/>
      <c r="NBP831" s="72"/>
      <c r="NBQ831" s="72"/>
      <c r="NBR831" s="72"/>
      <c r="NBS831" s="72"/>
      <c r="NBT831" s="72"/>
      <c r="NBU831" s="72"/>
      <c r="NBV831" s="72"/>
      <c r="NBW831" s="72"/>
      <c r="NBX831" s="72"/>
      <c r="NBY831" s="72"/>
      <c r="NBZ831" s="72"/>
      <c r="NCA831" s="72"/>
      <c r="NCB831" s="72"/>
      <c r="NCC831" s="72"/>
      <c r="NCD831" s="72"/>
      <c r="NCE831" s="72"/>
      <c r="NCF831" s="72"/>
      <c r="NCG831" s="72"/>
      <c r="NCH831" s="72"/>
      <c r="NCI831" s="72"/>
      <c r="NCJ831" s="72"/>
      <c r="NCK831" s="72"/>
      <c r="NCL831" s="72"/>
      <c r="NCM831" s="72"/>
      <c r="NCN831" s="72"/>
      <c r="NCO831" s="72"/>
      <c r="NCP831" s="72"/>
      <c r="NCQ831" s="72"/>
      <c r="NCR831" s="72"/>
      <c r="NCS831" s="72"/>
      <c r="NCT831" s="72"/>
      <c r="NCU831" s="72"/>
      <c r="NCV831" s="72"/>
      <c r="NCW831" s="72"/>
      <c r="NCX831" s="72"/>
      <c r="NCY831" s="72"/>
      <c r="NCZ831" s="72"/>
      <c r="NDA831" s="72"/>
      <c r="NDB831" s="72"/>
      <c r="NDC831" s="72"/>
      <c r="NDD831" s="72"/>
      <c r="NDE831" s="72"/>
      <c r="NDF831" s="72"/>
      <c r="NDG831" s="72"/>
      <c r="NDH831" s="72"/>
      <c r="NDI831" s="72"/>
      <c r="NDJ831" s="72"/>
      <c r="NDK831" s="72"/>
      <c r="NDL831" s="72"/>
      <c r="NDM831" s="72"/>
      <c r="NDN831" s="72"/>
      <c r="NDO831" s="72"/>
      <c r="NDP831" s="72"/>
      <c r="NDQ831" s="72"/>
      <c r="NDR831" s="72"/>
      <c r="NDS831" s="72"/>
      <c r="NDT831" s="72"/>
      <c r="NDU831" s="72"/>
      <c r="NDV831" s="72"/>
      <c r="NDW831" s="72"/>
      <c r="NDX831" s="72"/>
      <c r="NDY831" s="72"/>
      <c r="NDZ831" s="72"/>
      <c r="NEA831" s="72"/>
      <c r="NEB831" s="72"/>
      <c r="NEC831" s="72"/>
      <c r="NED831" s="72"/>
      <c r="NEE831" s="72"/>
      <c r="NEF831" s="72"/>
      <c r="NEG831" s="72"/>
      <c r="NEH831" s="72"/>
      <c r="NEI831" s="72"/>
      <c r="NEJ831" s="72"/>
      <c r="NEK831" s="72"/>
      <c r="NEL831" s="72"/>
      <c r="NEM831" s="72"/>
      <c r="NEN831" s="72"/>
      <c r="NEO831" s="72"/>
      <c r="NEP831" s="72"/>
      <c r="NEQ831" s="72"/>
      <c r="NER831" s="72"/>
      <c r="NES831" s="72"/>
      <c r="NET831" s="72"/>
      <c r="NEU831" s="72"/>
      <c r="NEV831" s="72"/>
      <c r="NEW831" s="72"/>
      <c r="NEX831" s="72"/>
      <c r="NEY831" s="72"/>
      <c r="NEZ831" s="72"/>
      <c r="NFA831" s="72"/>
      <c r="NFB831" s="72"/>
      <c r="NFC831" s="72"/>
      <c r="NFD831" s="72"/>
      <c r="NFE831" s="72"/>
      <c r="NFF831" s="72"/>
      <c r="NFG831" s="72"/>
      <c r="NFH831" s="72"/>
      <c r="NFI831" s="72"/>
      <c r="NFJ831" s="72"/>
      <c r="NFK831" s="72"/>
      <c r="NFL831" s="72"/>
      <c r="NFM831" s="72"/>
      <c r="NFN831" s="72"/>
      <c r="NFO831" s="72"/>
      <c r="NFP831" s="72"/>
      <c r="NFQ831" s="72"/>
      <c r="NFR831" s="72"/>
      <c r="NFS831" s="72"/>
      <c r="NFT831" s="72"/>
      <c r="NFU831" s="72"/>
      <c r="NFV831" s="72"/>
      <c r="NFW831" s="72"/>
      <c r="NFX831" s="72"/>
      <c r="NFY831" s="72"/>
      <c r="NFZ831" s="72"/>
      <c r="NGA831" s="72"/>
      <c r="NGB831" s="72"/>
      <c r="NGC831" s="72"/>
      <c r="NGD831" s="72"/>
      <c r="NGE831" s="72"/>
      <c r="NGF831" s="72"/>
      <c r="NGG831" s="72"/>
      <c r="NGH831" s="72"/>
      <c r="NGI831" s="72"/>
      <c r="NGJ831" s="72"/>
      <c r="NGK831" s="72"/>
      <c r="NGL831" s="72"/>
      <c r="NGM831" s="72"/>
      <c r="NGN831" s="72"/>
      <c r="NGO831" s="72"/>
      <c r="NGP831" s="72"/>
      <c r="NGQ831" s="72"/>
      <c r="NGR831" s="72"/>
      <c r="NGS831" s="72"/>
      <c r="NGT831" s="72"/>
      <c r="NGU831" s="72"/>
      <c r="NGV831" s="72"/>
      <c r="NGW831" s="72"/>
      <c r="NGX831" s="72"/>
      <c r="NGY831" s="72"/>
      <c r="NGZ831" s="72"/>
      <c r="NHA831" s="72"/>
      <c r="NHB831" s="72"/>
      <c r="NHC831" s="72"/>
      <c r="NHD831" s="72"/>
      <c r="NHE831" s="72"/>
      <c r="NHF831" s="72"/>
      <c r="NHG831" s="72"/>
      <c r="NHH831" s="72"/>
      <c r="NHI831" s="72"/>
      <c r="NHJ831" s="72"/>
      <c r="NHK831" s="72"/>
      <c r="NHL831" s="72"/>
      <c r="NHM831" s="72"/>
      <c r="NHN831" s="72"/>
      <c r="NHO831" s="72"/>
      <c r="NHP831" s="72"/>
      <c r="NHQ831" s="72"/>
      <c r="NHR831" s="72"/>
      <c r="NHS831" s="72"/>
      <c r="NHT831" s="72"/>
      <c r="NHU831" s="72"/>
      <c r="NHV831" s="72"/>
      <c r="NHW831" s="72"/>
      <c r="NHX831" s="72"/>
      <c r="NHY831" s="72"/>
      <c r="NHZ831" s="72"/>
      <c r="NIA831" s="72"/>
      <c r="NIB831" s="72"/>
      <c r="NIC831" s="72"/>
      <c r="NID831" s="72"/>
      <c r="NIE831" s="72"/>
      <c r="NIF831" s="72"/>
      <c r="NIG831" s="72"/>
      <c r="NIH831" s="72"/>
      <c r="NII831" s="72"/>
      <c r="NIJ831" s="72"/>
      <c r="NIK831" s="72"/>
      <c r="NIL831" s="72"/>
      <c r="NIM831" s="72"/>
      <c r="NIN831" s="72"/>
      <c r="NIO831" s="72"/>
      <c r="NIP831" s="72"/>
      <c r="NIQ831" s="72"/>
      <c r="NIR831" s="72"/>
      <c r="NIS831" s="72"/>
      <c r="NIT831" s="72"/>
      <c r="NIU831" s="72"/>
      <c r="NIV831" s="72"/>
      <c r="NIW831" s="72"/>
      <c r="NIX831" s="72"/>
      <c r="NIY831" s="72"/>
      <c r="NIZ831" s="72"/>
      <c r="NJA831" s="72"/>
      <c r="NJB831" s="72"/>
      <c r="NJC831" s="72"/>
      <c r="NJD831" s="72"/>
      <c r="NJE831" s="72"/>
      <c r="NJF831" s="72"/>
      <c r="NJG831" s="72"/>
      <c r="NJH831" s="72"/>
      <c r="NJI831" s="72"/>
      <c r="NJJ831" s="72"/>
      <c r="NJK831" s="72"/>
      <c r="NJL831" s="72"/>
      <c r="NJM831" s="72"/>
      <c r="NJN831" s="72"/>
      <c r="NJO831" s="72"/>
      <c r="NJP831" s="72"/>
      <c r="NJQ831" s="72"/>
      <c r="NJR831" s="72"/>
      <c r="NJS831" s="72"/>
      <c r="NJT831" s="72"/>
      <c r="NJU831" s="72"/>
      <c r="NJV831" s="72"/>
      <c r="NJW831" s="72"/>
      <c r="NJX831" s="72"/>
      <c r="NJY831" s="72"/>
      <c r="NJZ831" s="72"/>
      <c r="NKA831" s="72"/>
      <c r="NKB831" s="72"/>
      <c r="NKC831" s="72"/>
      <c r="NKD831" s="72"/>
      <c r="NKE831" s="72"/>
      <c r="NKF831" s="72"/>
      <c r="NKG831" s="72"/>
      <c r="NKH831" s="72"/>
      <c r="NKI831" s="72"/>
      <c r="NKJ831" s="72"/>
      <c r="NKK831" s="72"/>
      <c r="NKL831" s="72"/>
      <c r="NKM831" s="72"/>
      <c r="NKN831" s="72"/>
      <c r="NKO831" s="72"/>
      <c r="NKP831" s="72"/>
      <c r="NKQ831" s="72"/>
      <c r="NKR831" s="72"/>
      <c r="NKS831" s="72"/>
      <c r="NKT831" s="72"/>
      <c r="NKU831" s="72"/>
      <c r="NKV831" s="72"/>
      <c r="NKW831" s="72"/>
      <c r="NKX831" s="72"/>
      <c r="NKY831" s="72"/>
      <c r="NKZ831" s="72"/>
      <c r="NLA831" s="72"/>
      <c r="NLB831" s="72"/>
      <c r="NLC831" s="72"/>
      <c r="NLD831" s="72"/>
      <c r="NLE831" s="72"/>
      <c r="NLF831" s="72"/>
      <c r="NLG831" s="72"/>
      <c r="NLH831" s="72"/>
      <c r="NLI831" s="72"/>
      <c r="NLJ831" s="72"/>
      <c r="NLK831" s="72"/>
      <c r="NLL831" s="72"/>
      <c r="NLM831" s="72"/>
      <c r="NLN831" s="72"/>
      <c r="NLO831" s="72"/>
      <c r="NLP831" s="72"/>
      <c r="NLQ831" s="72"/>
      <c r="NLR831" s="72"/>
      <c r="NLS831" s="72"/>
      <c r="NLT831" s="72"/>
      <c r="NLU831" s="72"/>
      <c r="NLV831" s="72"/>
      <c r="NLW831" s="72"/>
      <c r="NLX831" s="72"/>
      <c r="NLY831" s="72"/>
      <c r="NLZ831" s="72"/>
      <c r="NMA831" s="72"/>
      <c r="NMB831" s="72"/>
      <c r="NMC831" s="72"/>
      <c r="NMD831" s="72"/>
      <c r="NME831" s="72"/>
      <c r="NMF831" s="72"/>
      <c r="NMG831" s="72"/>
      <c r="NMH831" s="72"/>
      <c r="NMI831" s="72"/>
      <c r="NMJ831" s="72"/>
      <c r="NMK831" s="72"/>
      <c r="NML831" s="72"/>
      <c r="NMM831" s="72"/>
      <c r="NMN831" s="72"/>
      <c r="NMO831" s="72"/>
      <c r="NMP831" s="72"/>
      <c r="NMQ831" s="72"/>
      <c r="NMR831" s="72"/>
      <c r="NMS831" s="72"/>
      <c r="NMT831" s="72"/>
      <c r="NMU831" s="72"/>
      <c r="NMV831" s="72"/>
      <c r="NMW831" s="72"/>
      <c r="NMX831" s="72"/>
      <c r="NMY831" s="72"/>
      <c r="NMZ831" s="72"/>
      <c r="NNA831" s="72"/>
      <c r="NNB831" s="72"/>
      <c r="NNC831" s="72"/>
      <c r="NND831" s="72"/>
      <c r="NNE831" s="72"/>
      <c r="NNF831" s="72"/>
      <c r="NNG831" s="72"/>
      <c r="NNH831" s="72"/>
      <c r="NNI831" s="72"/>
      <c r="NNJ831" s="72"/>
      <c r="NNK831" s="72"/>
      <c r="NNL831" s="72"/>
      <c r="NNM831" s="72"/>
      <c r="NNN831" s="72"/>
      <c r="NNO831" s="72"/>
      <c r="NNP831" s="72"/>
      <c r="NNQ831" s="72"/>
      <c r="NNR831" s="72"/>
      <c r="NNS831" s="72"/>
      <c r="NNT831" s="72"/>
      <c r="NNU831" s="72"/>
      <c r="NNV831" s="72"/>
      <c r="NNW831" s="72"/>
      <c r="NNX831" s="72"/>
      <c r="NNY831" s="72"/>
      <c r="NNZ831" s="72"/>
      <c r="NOA831" s="72"/>
      <c r="NOB831" s="72"/>
      <c r="NOC831" s="72"/>
      <c r="NOD831" s="72"/>
      <c r="NOE831" s="72"/>
      <c r="NOF831" s="72"/>
      <c r="NOG831" s="72"/>
      <c r="NOH831" s="72"/>
      <c r="NOI831" s="72"/>
      <c r="NOJ831" s="72"/>
      <c r="NOK831" s="72"/>
      <c r="NOL831" s="72"/>
      <c r="NOM831" s="72"/>
      <c r="NON831" s="72"/>
      <c r="NOO831" s="72"/>
      <c r="NOP831" s="72"/>
      <c r="NOQ831" s="72"/>
      <c r="NOR831" s="72"/>
      <c r="NOS831" s="72"/>
      <c r="NOT831" s="72"/>
      <c r="NOU831" s="72"/>
      <c r="NOV831" s="72"/>
      <c r="NOW831" s="72"/>
      <c r="NOX831" s="72"/>
      <c r="NOY831" s="72"/>
      <c r="NOZ831" s="72"/>
      <c r="NPA831" s="72"/>
      <c r="NPB831" s="72"/>
      <c r="NPC831" s="72"/>
      <c r="NPD831" s="72"/>
      <c r="NPE831" s="72"/>
      <c r="NPF831" s="72"/>
      <c r="NPG831" s="72"/>
      <c r="NPH831" s="72"/>
      <c r="NPI831" s="72"/>
      <c r="NPJ831" s="72"/>
      <c r="NPK831" s="72"/>
      <c r="NPL831" s="72"/>
      <c r="NPM831" s="72"/>
      <c r="NPN831" s="72"/>
      <c r="NPO831" s="72"/>
      <c r="NPP831" s="72"/>
      <c r="NPQ831" s="72"/>
      <c r="NPR831" s="72"/>
      <c r="NPS831" s="72"/>
      <c r="NPT831" s="72"/>
      <c r="NPU831" s="72"/>
      <c r="NPV831" s="72"/>
      <c r="NPW831" s="72"/>
      <c r="NPX831" s="72"/>
      <c r="NPY831" s="72"/>
      <c r="NPZ831" s="72"/>
      <c r="NQA831" s="72"/>
      <c r="NQB831" s="72"/>
      <c r="NQC831" s="72"/>
      <c r="NQD831" s="72"/>
      <c r="NQE831" s="72"/>
      <c r="NQF831" s="72"/>
      <c r="NQG831" s="72"/>
      <c r="NQH831" s="72"/>
      <c r="NQI831" s="72"/>
      <c r="NQJ831" s="72"/>
      <c r="NQK831" s="72"/>
      <c r="NQL831" s="72"/>
      <c r="NQM831" s="72"/>
      <c r="NQN831" s="72"/>
      <c r="NQO831" s="72"/>
      <c r="NQP831" s="72"/>
      <c r="NQQ831" s="72"/>
      <c r="NQR831" s="72"/>
      <c r="NQS831" s="72"/>
      <c r="NQT831" s="72"/>
      <c r="NQU831" s="72"/>
      <c r="NQV831" s="72"/>
      <c r="NQW831" s="72"/>
      <c r="NQX831" s="72"/>
      <c r="NQY831" s="72"/>
      <c r="NQZ831" s="72"/>
      <c r="NRA831" s="72"/>
      <c r="NRB831" s="72"/>
      <c r="NRC831" s="72"/>
      <c r="NRD831" s="72"/>
      <c r="NRE831" s="72"/>
      <c r="NRF831" s="72"/>
      <c r="NRG831" s="72"/>
      <c r="NRH831" s="72"/>
      <c r="NRI831" s="72"/>
      <c r="NRJ831" s="72"/>
      <c r="NRK831" s="72"/>
      <c r="NRL831" s="72"/>
      <c r="NRM831" s="72"/>
      <c r="NRN831" s="72"/>
      <c r="NRO831" s="72"/>
      <c r="NRP831" s="72"/>
      <c r="NRQ831" s="72"/>
      <c r="NRR831" s="72"/>
      <c r="NRS831" s="72"/>
      <c r="NRT831" s="72"/>
      <c r="NRU831" s="72"/>
      <c r="NRV831" s="72"/>
      <c r="NRW831" s="72"/>
      <c r="NRX831" s="72"/>
      <c r="NRY831" s="72"/>
      <c r="NRZ831" s="72"/>
      <c r="NSA831" s="72"/>
      <c r="NSB831" s="72"/>
      <c r="NSC831" s="72"/>
      <c r="NSD831" s="72"/>
      <c r="NSE831" s="72"/>
      <c r="NSF831" s="72"/>
      <c r="NSG831" s="72"/>
      <c r="NSH831" s="72"/>
      <c r="NSI831" s="72"/>
      <c r="NSJ831" s="72"/>
      <c r="NSK831" s="72"/>
      <c r="NSL831" s="72"/>
      <c r="NSM831" s="72"/>
      <c r="NSN831" s="72"/>
      <c r="NSO831" s="72"/>
      <c r="NSP831" s="72"/>
      <c r="NSQ831" s="72"/>
      <c r="NSR831" s="72"/>
      <c r="NSS831" s="72"/>
      <c r="NST831" s="72"/>
      <c r="NSU831" s="72"/>
      <c r="NSV831" s="72"/>
      <c r="NSW831" s="72"/>
      <c r="NSX831" s="72"/>
      <c r="NSY831" s="72"/>
      <c r="NSZ831" s="72"/>
      <c r="NTA831" s="72"/>
      <c r="NTB831" s="72"/>
      <c r="NTC831" s="72"/>
      <c r="NTD831" s="72"/>
      <c r="NTE831" s="72"/>
      <c r="NTF831" s="72"/>
      <c r="NTG831" s="72"/>
      <c r="NTH831" s="72"/>
      <c r="NTI831" s="72"/>
      <c r="NTJ831" s="72"/>
      <c r="NTK831" s="72"/>
      <c r="NTL831" s="72"/>
      <c r="NTM831" s="72"/>
      <c r="NTN831" s="72"/>
      <c r="NTO831" s="72"/>
      <c r="NTP831" s="72"/>
      <c r="NTQ831" s="72"/>
      <c r="NTR831" s="72"/>
      <c r="NTS831" s="72"/>
      <c r="NTT831" s="72"/>
      <c r="NTU831" s="72"/>
      <c r="NTV831" s="72"/>
      <c r="NTW831" s="72"/>
      <c r="NTX831" s="72"/>
      <c r="NTY831" s="72"/>
      <c r="NTZ831" s="72"/>
      <c r="NUA831" s="72"/>
      <c r="NUB831" s="72"/>
      <c r="NUC831" s="72"/>
      <c r="NUD831" s="72"/>
      <c r="NUE831" s="72"/>
      <c r="NUF831" s="72"/>
      <c r="NUG831" s="72"/>
      <c r="NUH831" s="72"/>
      <c r="NUI831" s="72"/>
      <c r="NUJ831" s="72"/>
      <c r="NUK831" s="72"/>
      <c r="NUL831" s="72"/>
      <c r="NUM831" s="72"/>
      <c r="NUN831" s="72"/>
      <c r="NUO831" s="72"/>
      <c r="NUP831" s="72"/>
      <c r="NUQ831" s="72"/>
      <c r="NUR831" s="72"/>
      <c r="NUS831" s="72"/>
      <c r="NUT831" s="72"/>
      <c r="NUU831" s="72"/>
      <c r="NUV831" s="72"/>
      <c r="NUW831" s="72"/>
      <c r="NUX831" s="72"/>
      <c r="NUY831" s="72"/>
      <c r="NUZ831" s="72"/>
      <c r="NVA831" s="72"/>
      <c r="NVB831" s="72"/>
      <c r="NVC831" s="72"/>
      <c r="NVD831" s="72"/>
      <c r="NVE831" s="72"/>
      <c r="NVF831" s="72"/>
      <c r="NVG831" s="72"/>
      <c r="NVH831" s="72"/>
      <c r="NVI831" s="72"/>
      <c r="NVJ831" s="72"/>
      <c r="NVK831" s="72"/>
      <c r="NVL831" s="72"/>
      <c r="NVM831" s="72"/>
      <c r="NVN831" s="72"/>
      <c r="NVO831" s="72"/>
      <c r="NVP831" s="72"/>
      <c r="NVQ831" s="72"/>
      <c r="NVR831" s="72"/>
      <c r="NVS831" s="72"/>
      <c r="NVT831" s="72"/>
      <c r="NVU831" s="72"/>
      <c r="NVV831" s="72"/>
      <c r="NVW831" s="72"/>
      <c r="NVX831" s="72"/>
      <c r="NVY831" s="72"/>
      <c r="NVZ831" s="72"/>
      <c r="NWA831" s="72"/>
      <c r="NWB831" s="72"/>
      <c r="NWC831" s="72"/>
      <c r="NWD831" s="72"/>
      <c r="NWE831" s="72"/>
      <c r="NWF831" s="72"/>
      <c r="NWG831" s="72"/>
      <c r="NWH831" s="72"/>
      <c r="NWI831" s="72"/>
      <c r="NWJ831" s="72"/>
      <c r="NWK831" s="72"/>
      <c r="NWL831" s="72"/>
      <c r="NWM831" s="72"/>
      <c r="NWN831" s="72"/>
      <c r="NWO831" s="72"/>
      <c r="NWP831" s="72"/>
      <c r="NWQ831" s="72"/>
      <c r="NWR831" s="72"/>
      <c r="NWS831" s="72"/>
      <c r="NWT831" s="72"/>
      <c r="NWU831" s="72"/>
      <c r="NWV831" s="72"/>
      <c r="NWW831" s="72"/>
      <c r="NWX831" s="72"/>
      <c r="NWY831" s="72"/>
      <c r="NWZ831" s="72"/>
      <c r="NXA831" s="72"/>
      <c r="NXB831" s="72"/>
      <c r="NXC831" s="72"/>
      <c r="NXD831" s="72"/>
      <c r="NXE831" s="72"/>
      <c r="NXF831" s="72"/>
      <c r="NXG831" s="72"/>
      <c r="NXH831" s="72"/>
      <c r="NXI831" s="72"/>
      <c r="NXJ831" s="72"/>
      <c r="NXK831" s="72"/>
      <c r="NXL831" s="72"/>
      <c r="NXM831" s="72"/>
      <c r="NXN831" s="72"/>
      <c r="NXO831" s="72"/>
      <c r="NXP831" s="72"/>
      <c r="NXQ831" s="72"/>
      <c r="NXR831" s="72"/>
      <c r="NXS831" s="72"/>
      <c r="NXT831" s="72"/>
      <c r="NXU831" s="72"/>
      <c r="NXV831" s="72"/>
      <c r="NXW831" s="72"/>
      <c r="NXX831" s="72"/>
      <c r="NXY831" s="72"/>
      <c r="NXZ831" s="72"/>
      <c r="NYA831" s="72"/>
      <c r="NYB831" s="72"/>
      <c r="NYC831" s="72"/>
      <c r="NYD831" s="72"/>
      <c r="NYE831" s="72"/>
      <c r="NYF831" s="72"/>
      <c r="NYG831" s="72"/>
      <c r="NYH831" s="72"/>
      <c r="NYI831" s="72"/>
      <c r="NYJ831" s="72"/>
      <c r="NYK831" s="72"/>
      <c r="NYL831" s="72"/>
      <c r="NYM831" s="72"/>
      <c r="NYN831" s="72"/>
      <c r="NYO831" s="72"/>
      <c r="NYP831" s="72"/>
      <c r="NYQ831" s="72"/>
      <c r="NYR831" s="72"/>
      <c r="NYS831" s="72"/>
      <c r="NYT831" s="72"/>
      <c r="NYU831" s="72"/>
      <c r="NYV831" s="72"/>
      <c r="NYW831" s="72"/>
      <c r="NYX831" s="72"/>
      <c r="NYY831" s="72"/>
      <c r="NYZ831" s="72"/>
      <c r="NZA831" s="72"/>
      <c r="NZB831" s="72"/>
      <c r="NZC831" s="72"/>
      <c r="NZD831" s="72"/>
      <c r="NZE831" s="72"/>
      <c r="NZF831" s="72"/>
      <c r="NZG831" s="72"/>
      <c r="NZH831" s="72"/>
      <c r="NZI831" s="72"/>
      <c r="NZJ831" s="72"/>
      <c r="NZK831" s="72"/>
      <c r="NZL831" s="72"/>
      <c r="NZM831" s="72"/>
      <c r="NZN831" s="72"/>
      <c r="NZO831" s="72"/>
      <c r="NZP831" s="72"/>
      <c r="NZQ831" s="72"/>
      <c r="NZR831" s="72"/>
      <c r="NZS831" s="72"/>
      <c r="NZT831" s="72"/>
      <c r="NZU831" s="72"/>
      <c r="NZV831" s="72"/>
      <c r="NZW831" s="72"/>
      <c r="NZX831" s="72"/>
      <c r="NZY831" s="72"/>
      <c r="NZZ831" s="72"/>
      <c r="OAA831" s="72"/>
      <c r="OAB831" s="72"/>
      <c r="OAC831" s="72"/>
      <c r="OAD831" s="72"/>
      <c r="OAE831" s="72"/>
      <c r="OAF831" s="72"/>
      <c r="OAG831" s="72"/>
      <c r="OAH831" s="72"/>
      <c r="OAI831" s="72"/>
      <c r="OAJ831" s="72"/>
      <c r="OAK831" s="72"/>
      <c r="OAL831" s="72"/>
      <c r="OAM831" s="72"/>
      <c r="OAN831" s="72"/>
      <c r="OAO831" s="72"/>
      <c r="OAP831" s="72"/>
      <c r="OAQ831" s="72"/>
      <c r="OAR831" s="72"/>
      <c r="OAS831" s="72"/>
      <c r="OAT831" s="72"/>
      <c r="OAU831" s="72"/>
      <c r="OAV831" s="72"/>
      <c r="OAW831" s="72"/>
      <c r="OAX831" s="72"/>
      <c r="OAY831" s="72"/>
      <c r="OAZ831" s="72"/>
      <c r="OBA831" s="72"/>
      <c r="OBB831" s="72"/>
      <c r="OBC831" s="72"/>
      <c r="OBD831" s="72"/>
      <c r="OBE831" s="72"/>
      <c r="OBF831" s="72"/>
      <c r="OBG831" s="72"/>
      <c r="OBH831" s="72"/>
      <c r="OBI831" s="72"/>
      <c r="OBJ831" s="72"/>
      <c r="OBK831" s="72"/>
      <c r="OBL831" s="72"/>
      <c r="OBM831" s="72"/>
      <c r="OBN831" s="72"/>
      <c r="OBO831" s="72"/>
      <c r="OBP831" s="72"/>
      <c r="OBQ831" s="72"/>
      <c r="OBR831" s="72"/>
      <c r="OBS831" s="72"/>
      <c r="OBT831" s="72"/>
      <c r="OBU831" s="72"/>
      <c r="OBV831" s="72"/>
      <c r="OBW831" s="72"/>
      <c r="OBX831" s="72"/>
      <c r="OBY831" s="72"/>
      <c r="OBZ831" s="72"/>
      <c r="OCA831" s="72"/>
      <c r="OCB831" s="72"/>
      <c r="OCC831" s="72"/>
      <c r="OCD831" s="72"/>
      <c r="OCE831" s="72"/>
      <c r="OCF831" s="72"/>
      <c r="OCG831" s="72"/>
      <c r="OCH831" s="72"/>
      <c r="OCI831" s="72"/>
      <c r="OCJ831" s="72"/>
      <c r="OCK831" s="72"/>
      <c r="OCL831" s="72"/>
      <c r="OCM831" s="72"/>
      <c r="OCN831" s="72"/>
      <c r="OCO831" s="72"/>
      <c r="OCP831" s="72"/>
      <c r="OCQ831" s="72"/>
      <c r="OCR831" s="72"/>
      <c r="OCS831" s="72"/>
      <c r="OCT831" s="72"/>
      <c r="OCU831" s="72"/>
      <c r="OCV831" s="72"/>
      <c r="OCW831" s="72"/>
      <c r="OCX831" s="72"/>
      <c r="OCY831" s="72"/>
      <c r="OCZ831" s="72"/>
      <c r="ODA831" s="72"/>
      <c r="ODB831" s="72"/>
      <c r="ODC831" s="72"/>
      <c r="ODD831" s="72"/>
      <c r="ODE831" s="72"/>
      <c r="ODF831" s="72"/>
      <c r="ODG831" s="72"/>
      <c r="ODH831" s="72"/>
      <c r="ODI831" s="72"/>
      <c r="ODJ831" s="72"/>
      <c r="ODK831" s="72"/>
      <c r="ODL831" s="72"/>
      <c r="ODM831" s="72"/>
      <c r="ODN831" s="72"/>
      <c r="ODO831" s="72"/>
      <c r="ODP831" s="72"/>
      <c r="ODQ831" s="72"/>
      <c r="ODR831" s="72"/>
      <c r="ODS831" s="72"/>
      <c r="ODT831" s="72"/>
      <c r="ODU831" s="72"/>
      <c r="ODV831" s="72"/>
      <c r="ODW831" s="72"/>
      <c r="ODX831" s="72"/>
      <c r="ODY831" s="72"/>
      <c r="ODZ831" s="72"/>
      <c r="OEA831" s="72"/>
      <c r="OEB831" s="72"/>
      <c r="OEC831" s="72"/>
      <c r="OED831" s="72"/>
      <c r="OEE831" s="72"/>
      <c r="OEF831" s="72"/>
      <c r="OEG831" s="72"/>
      <c r="OEH831" s="72"/>
      <c r="OEI831" s="72"/>
      <c r="OEJ831" s="72"/>
      <c r="OEK831" s="72"/>
      <c r="OEL831" s="72"/>
      <c r="OEM831" s="72"/>
      <c r="OEN831" s="72"/>
      <c r="OEO831" s="72"/>
      <c r="OEP831" s="72"/>
      <c r="OEQ831" s="72"/>
      <c r="OER831" s="72"/>
      <c r="OES831" s="72"/>
      <c r="OET831" s="72"/>
      <c r="OEU831" s="72"/>
      <c r="OEV831" s="72"/>
      <c r="OEW831" s="72"/>
      <c r="OEX831" s="72"/>
      <c r="OEY831" s="72"/>
      <c r="OEZ831" s="72"/>
      <c r="OFA831" s="72"/>
      <c r="OFB831" s="72"/>
      <c r="OFC831" s="72"/>
      <c r="OFD831" s="72"/>
      <c r="OFE831" s="72"/>
      <c r="OFF831" s="72"/>
      <c r="OFG831" s="72"/>
      <c r="OFH831" s="72"/>
      <c r="OFI831" s="72"/>
      <c r="OFJ831" s="72"/>
      <c r="OFK831" s="72"/>
      <c r="OFL831" s="72"/>
      <c r="OFM831" s="72"/>
      <c r="OFN831" s="72"/>
      <c r="OFO831" s="72"/>
      <c r="OFP831" s="72"/>
      <c r="OFQ831" s="72"/>
      <c r="OFR831" s="72"/>
      <c r="OFS831" s="72"/>
      <c r="OFT831" s="72"/>
      <c r="OFU831" s="72"/>
      <c r="OFV831" s="72"/>
      <c r="OFW831" s="72"/>
      <c r="OFX831" s="72"/>
      <c r="OFY831" s="72"/>
      <c r="OFZ831" s="72"/>
      <c r="OGA831" s="72"/>
      <c r="OGB831" s="72"/>
      <c r="OGC831" s="72"/>
      <c r="OGD831" s="72"/>
      <c r="OGE831" s="72"/>
      <c r="OGF831" s="72"/>
      <c r="OGG831" s="72"/>
      <c r="OGH831" s="72"/>
      <c r="OGI831" s="72"/>
      <c r="OGJ831" s="72"/>
      <c r="OGK831" s="72"/>
      <c r="OGL831" s="72"/>
      <c r="OGM831" s="72"/>
      <c r="OGN831" s="72"/>
      <c r="OGO831" s="72"/>
      <c r="OGP831" s="72"/>
      <c r="OGQ831" s="72"/>
      <c r="OGR831" s="72"/>
      <c r="OGS831" s="72"/>
      <c r="OGT831" s="72"/>
      <c r="OGU831" s="72"/>
      <c r="OGV831" s="72"/>
      <c r="OGW831" s="72"/>
      <c r="OGX831" s="72"/>
      <c r="OGY831" s="72"/>
      <c r="OGZ831" s="72"/>
      <c r="OHA831" s="72"/>
      <c r="OHB831" s="72"/>
      <c r="OHC831" s="72"/>
      <c r="OHD831" s="72"/>
      <c r="OHE831" s="72"/>
      <c r="OHF831" s="72"/>
      <c r="OHG831" s="72"/>
      <c r="OHH831" s="72"/>
      <c r="OHI831" s="72"/>
      <c r="OHJ831" s="72"/>
      <c r="OHK831" s="72"/>
      <c r="OHL831" s="72"/>
      <c r="OHM831" s="72"/>
      <c r="OHN831" s="72"/>
      <c r="OHO831" s="72"/>
      <c r="OHP831" s="72"/>
      <c r="OHQ831" s="72"/>
      <c r="OHR831" s="72"/>
      <c r="OHS831" s="72"/>
      <c r="OHT831" s="72"/>
      <c r="OHU831" s="72"/>
      <c r="OHV831" s="72"/>
      <c r="OHW831" s="72"/>
      <c r="OHX831" s="72"/>
      <c r="OHY831" s="72"/>
      <c r="OHZ831" s="72"/>
      <c r="OIA831" s="72"/>
      <c r="OIB831" s="72"/>
      <c r="OIC831" s="72"/>
      <c r="OID831" s="72"/>
      <c r="OIE831" s="72"/>
      <c r="OIF831" s="72"/>
      <c r="OIG831" s="72"/>
      <c r="OIH831" s="72"/>
      <c r="OII831" s="72"/>
      <c r="OIJ831" s="72"/>
      <c r="OIK831" s="72"/>
      <c r="OIL831" s="72"/>
      <c r="OIM831" s="72"/>
      <c r="OIN831" s="72"/>
      <c r="OIO831" s="72"/>
      <c r="OIP831" s="72"/>
      <c r="OIQ831" s="72"/>
      <c r="OIR831" s="72"/>
      <c r="OIS831" s="72"/>
      <c r="OIT831" s="72"/>
      <c r="OIU831" s="72"/>
      <c r="OIV831" s="72"/>
      <c r="OIW831" s="72"/>
      <c r="OIX831" s="72"/>
      <c r="OIY831" s="72"/>
      <c r="OIZ831" s="72"/>
      <c r="OJA831" s="72"/>
      <c r="OJB831" s="72"/>
      <c r="OJC831" s="72"/>
      <c r="OJD831" s="72"/>
      <c r="OJE831" s="72"/>
      <c r="OJF831" s="72"/>
      <c r="OJG831" s="72"/>
      <c r="OJH831" s="72"/>
      <c r="OJI831" s="72"/>
      <c r="OJJ831" s="72"/>
      <c r="OJK831" s="72"/>
      <c r="OJL831" s="72"/>
      <c r="OJM831" s="72"/>
      <c r="OJN831" s="72"/>
      <c r="OJO831" s="72"/>
      <c r="OJP831" s="72"/>
      <c r="OJQ831" s="72"/>
      <c r="OJR831" s="72"/>
      <c r="OJS831" s="72"/>
      <c r="OJT831" s="72"/>
      <c r="OJU831" s="72"/>
      <c r="OJV831" s="72"/>
      <c r="OJW831" s="72"/>
      <c r="OJX831" s="72"/>
      <c r="OJY831" s="72"/>
      <c r="OJZ831" s="72"/>
      <c r="OKA831" s="72"/>
      <c r="OKB831" s="72"/>
      <c r="OKC831" s="72"/>
      <c r="OKD831" s="72"/>
      <c r="OKE831" s="72"/>
      <c r="OKF831" s="72"/>
      <c r="OKG831" s="72"/>
      <c r="OKH831" s="72"/>
      <c r="OKI831" s="72"/>
      <c r="OKJ831" s="72"/>
      <c r="OKK831" s="72"/>
      <c r="OKL831" s="72"/>
      <c r="OKM831" s="72"/>
      <c r="OKN831" s="72"/>
      <c r="OKO831" s="72"/>
      <c r="OKP831" s="72"/>
      <c r="OKQ831" s="72"/>
      <c r="OKR831" s="72"/>
      <c r="OKS831" s="72"/>
      <c r="OKT831" s="72"/>
      <c r="OKU831" s="72"/>
      <c r="OKV831" s="72"/>
      <c r="OKW831" s="72"/>
      <c r="OKX831" s="72"/>
      <c r="OKY831" s="72"/>
      <c r="OKZ831" s="72"/>
      <c r="OLA831" s="72"/>
      <c r="OLB831" s="72"/>
      <c r="OLC831" s="72"/>
      <c r="OLD831" s="72"/>
      <c r="OLE831" s="72"/>
      <c r="OLF831" s="72"/>
      <c r="OLG831" s="72"/>
      <c r="OLH831" s="72"/>
      <c r="OLI831" s="72"/>
      <c r="OLJ831" s="72"/>
      <c r="OLK831" s="72"/>
      <c r="OLL831" s="72"/>
      <c r="OLM831" s="72"/>
      <c r="OLN831" s="72"/>
      <c r="OLO831" s="72"/>
      <c r="OLP831" s="72"/>
      <c r="OLQ831" s="72"/>
      <c r="OLR831" s="72"/>
      <c r="OLS831" s="72"/>
      <c r="OLT831" s="72"/>
      <c r="OLU831" s="72"/>
      <c r="OLV831" s="72"/>
      <c r="OLW831" s="72"/>
      <c r="OLX831" s="72"/>
      <c r="OLY831" s="72"/>
      <c r="OLZ831" s="72"/>
      <c r="OMA831" s="72"/>
      <c r="OMB831" s="72"/>
      <c r="OMC831" s="72"/>
      <c r="OMD831" s="72"/>
      <c r="OME831" s="72"/>
      <c r="OMF831" s="72"/>
      <c r="OMG831" s="72"/>
      <c r="OMH831" s="72"/>
      <c r="OMI831" s="72"/>
      <c r="OMJ831" s="72"/>
      <c r="OMK831" s="72"/>
      <c r="OML831" s="72"/>
      <c r="OMM831" s="72"/>
      <c r="OMN831" s="72"/>
      <c r="OMO831" s="72"/>
      <c r="OMP831" s="72"/>
      <c r="OMQ831" s="72"/>
      <c r="OMR831" s="72"/>
      <c r="OMS831" s="72"/>
      <c r="OMT831" s="72"/>
      <c r="OMU831" s="72"/>
      <c r="OMV831" s="72"/>
      <c r="OMW831" s="72"/>
      <c r="OMX831" s="72"/>
      <c r="OMY831" s="72"/>
      <c r="OMZ831" s="72"/>
      <c r="ONA831" s="72"/>
      <c r="ONB831" s="72"/>
      <c r="ONC831" s="72"/>
      <c r="OND831" s="72"/>
      <c r="ONE831" s="72"/>
      <c r="ONF831" s="72"/>
      <c r="ONG831" s="72"/>
      <c r="ONH831" s="72"/>
      <c r="ONI831" s="72"/>
      <c r="ONJ831" s="72"/>
      <c r="ONK831" s="72"/>
      <c r="ONL831" s="72"/>
      <c r="ONM831" s="72"/>
      <c r="ONN831" s="72"/>
      <c r="ONO831" s="72"/>
      <c r="ONP831" s="72"/>
      <c r="ONQ831" s="72"/>
      <c r="ONR831" s="72"/>
      <c r="ONS831" s="72"/>
      <c r="ONT831" s="72"/>
      <c r="ONU831" s="72"/>
      <c r="ONV831" s="72"/>
      <c r="ONW831" s="72"/>
      <c r="ONX831" s="72"/>
      <c r="ONY831" s="72"/>
      <c r="ONZ831" s="72"/>
      <c r="OOA831" s="72"/>
      <c r="OOB831" s="72"/>
      <c r="OOC831" s="72"/>
      <c r="OOD831" s="72"/>
      <c r="OOE831" s="72"/>
      <c r="OOF831" s="72"/>
      <c r="OOG831" s="72"/>
      <c r="OOH831" s="72"/>
      <c r="OOI831" s="72"/>
      <c r="OOJ831" s="72"/>
      <c r="OOK831" s="72"/>
      <c r="OOL831" s="72"/>
      <c r="OOM831" s="72"/>
      <c r="OON831" s="72"/>
      <c r="OOO831" s="72"/>
      <c r="OOP831" s="72"/>
      <c r="OOQ831" s="72"/>
      <c r="OOR831" s="72"/>
      <c r="OOS831" s="72"/>
      <c r="OOT831" s="72"/>
      <c r="OOU831" s="72"/>
      <c r="OOV831" s="72"/>
      <c r="OOW831" s="72"/>
      <c r="OOX831" s="72"/>
      <c r="OOY831" s="72"/>
      <c r="OOZ831" s="72"/>
      <c r="OPA831" s="72"/>
      <c r="OPB831" s="72"/>
      <c r="OPC831" s="72"/>
      <c r="OPD831" s="72"/>
      <c r="OPE831" s="72"/>
      <c r="OPF831" s="72"/>
      <c r="OPG831" s="72"/>
      <c r="OPH831" s="72"/>
      <c r="OPI831" s="72"/>
      <c r="OPJ831" s="72"/>
      <c r="OPK831" s="72"/>
      <c r="OPL831" s="72"/>
      <c r="OPM831" s="72"/>
      <c r="OPN831" s="72"/>
      <c r="OPO831" s="72"/>
      <c r="OPP831" s="72"/>
      <c r="OPQ831" s="72"/>
      <c r="OPR831" s="72"/>
      <c r="OPS831" s="72"/>
      <c r="OPT831" s="72"/>
      <c r="OPU831" s="72"/>
      <c r="OPV831" s="72"/>
      <c r="OPW831" s="72"/>
      <c r="OPX831" s="72"/>
      <c r="OPY831" s="72"/>
      <c r="OPZ831" s="72"/>
      <c r="OQA831" s="72"/>
      <c r="OQB831" s="72"/>
      <c r="OQC831" s="72"/>
      <c r="OQD831" s="72"/>
      <c r="OQE831" s="72"/>
      <c r="OQF831" s="72"/>
      <c r="OQG831" s="72"/>
      <c r="OQH831" s="72"/>
      <c r="OQI831" s="72"/>
      <c r="OQJ831" s="72"/>
      <c r="OQK831" s="72"/>
      <c r="OQL831" s="72"/>
      <c r="OQM831" s="72"/>
      <c r="OQN831" s="72"/>
      <c r="OQO831" s="72"/>
      <c r="OQP831" s="72"/>
      <c r="OQQ831" s="72"/>
      <c r="OQR831" s="72"/>
      <c r="OQS831" s="72"/>
      <c r="OQT831" s="72"/>
      <c r="OQU831" s="72"/>
      <c r="OQV831" s="72"/>
      <c r="OQW831" s="72"/>
      <c r="OQX831" s="72"/>
      <c r="OQY831" s="72"/>
      <c r="OQZ831" s="72"/>
      <c r="ORA831" s="72"/>
      <c r="ORB831" s="72"/>
      <c r="ORC831" s="72"/>
      <c r="ORD831" s="72"/>
      <c r="ORE831" s="72"/>
      <c r="ORF831" s="72"/>
      <c r="ORG831" s="72"/>
      <c r="ORH831" s="72"/>
      <c r="ORI831" s="72"/>
      <c r="ORJ831" s="72"/>
      <c r="ORK831" s="72"/>
      <c r="ORL831" s="72"/>
      <c r="ORM831" s="72"/>
      <c r="ORN831" s="72"/>
      <c r="ORO831" s="72"/>
      <c r="ORP831" s="72"/>
      <c r="ORQ831" s="72"/>
      <c r="ORR831" s="72"/>
      <c r="ORS831" s="72"/>
      <c r="ORT831" s="72"/>
      <c r="ORU831" s="72"/>
      <c r="ORV831" s="72"/>
      <c r="ORW831" s="72"/>
      <c r="ORX831" s="72"/>
      <c r="ORY831" s="72"/>
      <c r="ORZ831" s="72"/>
      <c r="OSA831" s="72"/>
      <c r="OSB831" s="72"/>
      <c r="OSC831" s="72"/>
      <c r="OSD831" s="72"/>
      <c r="OSE831" s="72"/>
      <c r="OSF831" s="72"/>
      <c r="OSG831" s="72"/>
      <c r="OSH831" s="72"/>
      <c r="OSI831" s="72"/>
      <c r="OSJ831" s="72"/>
      <c r="OSK831" s="72"/>
      <c r="OSL831" s="72"/>
      <c r="OSM831" s="72"/>
      <c r="OSN831" s="72"/>
      <c r="OSO831" s="72"/>
      <c r="OSP831" s="72"/>
      <c r="OSQ831" s="72"/>
      <c r="OSR831" s="72"/>
      <c r="OSS831" s="72"/>
      <c r="OST831" s="72"/>
      <c r="OSU831" s="72"/>
      <c r="OSV831" s="72"/>
      <c r="OSW831" s="72"/>
      <c r="OSX831" s="72"/>
      <c r="OSY831" s="72"/>
      <c r="OSZ831" s="72"/>
      <c r="OTA831" s="72"/>
      <c r="OTB831" s="72"/>
      <c r="OTC831" s="72"/>
      <c r="OTD831" s="72"/>
      <c r="OTE831" s="72"/>
      <c r="OTF831" s="72"/>
      <c r="OTG831" s="72"/>
      <c r="OTH831" s="72"/>
      <c r="OTI831" s="72"/>
      <c r="OTJ831" s="72"/>
      <c r="OTK831" s="72"/>
      <c r="OTL831" s="72"/>
      <c r="OTM831" s="72"/>
      <c r="OTN831" s="72"/>
      <c r="OTO831" s="72"/>
      <c r="OTP831" s="72"/>
      <c r="OTQ831" s="72"/>
      <c r="OTR831" s="72"/>
      <c r="OTS831" s="72"/>
      <c r="OTT831" s="72"/>
      <c r="OTU831" s="72"/>
      <c r="OTV831" s="72"/>
      <c r="OTW831" s="72"/>
      <c r="OTX831" s="72"/>
      <c r="OTY831" s="72"/>
      <c r="OTZ831" s="72"/>
      <c r="OUA831" s="72"/>
      <c r="OUB831" s="72"/>
      <c r="OUC831" s="72"/>
      <c r="OUD831" s="72"/>
      <c r="OUE831" s="72"/>
      <c r="OUF831" s="72"/>
      <c r="OUG831" s="72"/>
      <c r="OUH831" s="72"/>
      <c r="OUI831" s="72"/>
      <c r="OUJ831" s="72"/>
      <c r="OUK831" s="72"/>
      <c r="OUL831" s="72"/>
      <c r="OUM831" s="72"/>
      <c r="OUN831" s="72"/>
      <c r="OUO831" s="72"/>
      <c r="OUP831" s="72"/>
      <c r="OUQ831" s="72"/>
      <c r="OUR831" s="72"/>
      <c r="OUS831" s="72"/>
      <c r="OUT831" s="72"/>
      <c r="OUU831" s="72"/>
      <c r="OUV831" s="72"/>
      <c r="OUW831" s="72"/>
      <c r="OUX831" s="72"/>
      <c r="OUY831" s="72"/>
      <c r="OUZ831" s="72"/>
      <c r="OVA831" s="72"/>
      <c r="OVB831" s="72"/>
      <c r="OVC831" s="72"/>
      <c r="OVD831" s="72"/>
      <c r="OVE831" s="72"/>
      <c r="OVF831" s="72"/>
      <c r="OVG831" s="72"/>
      <c r="OVH831" s="72"/>
      <c r="OVI831" s="72"/>
      <c r="OVJ831" s="72"/>
      <c r="OVK831" s="72"/>
      <c r="OVL831" s="72"/>
      <c r="OVM831" s="72"/>
      <c r="OVN831" s="72"/>
      <c r="OVO831" s="72"/>
      <c r="OVP831" s="72"/>
      <c r="OVQ831" s="72"/>
      <c r="OVR831" s="72"/>
      <c r="OVS831" s="72"/>
      <c r="OVT831" s="72"/>
      <c r="OVU831" s="72"/>
      <c r="OVV831" s="72"/>
      <c r="OVW831" s="72"/>
      <c r="OVX831" s="72"/>
      <c r="OVY831" s="72"/>
      <c r="OVZ831" s="72"/>
      <c r="OWA831" s="72"/>
      <c r="OWB831" s="72"/>
      <c r="OWC831" s="72"/>
      <c r="OWD831" s="72"/>
      <c r="OWE831" s="72"/>
      <c r="OWF831" s="72"/>
      <c r="OWG831" s="72"/>
      <c r="OWH831" s="72"/>
      <c r="OWI831" s="72"/>
      <c r="OWJ831" s="72"/>
      <c r="OWK831" s="72"/>
      <c r="OWL831" s="72"/>
      <c r="OWM831" s="72"/>
      <c r="OWN831" s="72"/>
      <c r="OWO831" s="72"/>
      <c r="OWP831" s="72"/>
      <c r="OWQ831" s="72"/>
      <c r="OWR831" s="72"/>
      <c r="OWS831" s="72"/>
      <c r="OWT831" s="72"/>
      <c r="OWU831" s="72"/>
      <c r="OWV831" s="72"/>
      <c r="OWW831" s="72"/>
      <c r="OWX831" s="72"/>
      <c r="OWY831" s="72"/>
      <c r="OWZ831" s="72"/>
      <c r="OXA831" s="72"/>
      <c r="OXB831" s="72"/>
      <c r="OXC831" s="72"/>
      <c r="OXD831" s="72"/>
      <c r="OXE831" s="72"/>
      <c r="OXF831" s="72"/>
      <c r="OXG831" s="72"/>
      <c r="OXH831" s="72"/>
      <c r="OXI831" s="72"/>
      <c r="OXJ831" s="72"/>
      <c r="OXK831" s="72"/>
      <c r="OXL831" s="72"/>
      <c r="OXM831" s="72"/>
      <c r="OXN831" s="72"/>
      <c r="OXO831" s="72"/>
      <c r="OXP831" s="72"/>
      <c r="OXQ831" s="72"/>
      <c r="OXR831" s="72"/>
      <c r="OXS831" s="72"/>
      <c r="OXT831" s="72"/>
      <c r="OXU831" s="72"/>
      <c r="OXV831" s="72"/>
      <c r="OXW831" s="72"/>
      <c r="OXX831" s="72"/>
      <c r="OXY831" s="72"/>
      <c r="OXZ831" s="72"/>
      <c r="OYA831" s="72"/>
      <c r="OYB831" s="72"/>
      <c r="OYC831" s="72"/>
      <c r="OYD831" s="72"/>
      <c r="OYE831" s="72"/>
      <c r="OYF831" s="72"/>
      <c r="OYG831" s="72"/>
      <c r="OYH831" s="72"/>
      <c r="OYI831" s="72"/>
      <c r="OYJ831" s="72"/>
      <c r="OYK831" s="72"/>
      <c r="OYL831" s="72"/>
      <c r="OYM831" s="72"/>
      <c r="OYN831" s="72"/>
      <c r="OYO831" s="72"/>
      <c r="OYP831" s="72"/>
      <c r="OYQ831" s="72"/>
      <c r="OYR831" s="72"/>
      <c r="OYS831" s="72"/>
      <c r="OYT831" s="72"/>
      <c r="OYU831" s="72"/>
      <c r="OYV831" s="72"/>
      <c r="OYW831" s="72"/>
      <c r="OYX831" s="72"/>
      <c r="OYY831" s="72"/>
      <c r="OYZ831" s="72"/>
      <c r="OZA831" s="72"/>
      <c r="OZB831" s="72"/>
      <c r="OZC831" s="72"/>
      <c r="OZD831" s="72"/>
      <c r="OZE831" s="72"/>
      <c r="OZF831" s="72"/>
      <c r="OZG831" s="72"/>
      <c r="OZH831" s="72"/>
      <c r="OZI831" s="72"/>
      <c r="OZJ831" s="72"/>
      <c r="OZK831" s="72"/>
      <c r="OZL831" s="72"/>
      <c r="OZM831" s="72"/>
      <c r="OZN831" s="72"/>
      <c r="OZO831" s="72"/>
      <c r="OZP831" s="72"/>
      <c r="OZQ831" s="72"/>
      <c r="OZR831" s="72"/>
      <c r="OZS831" s="72"/>
      <c r="OZT831" s="72"/>
      <c r="OZU831" s="72"/>
      <c r="OZV831" s="72"/>
      <c r="OZW831" s="72"/>
      <c r="OZX831" s="72"/>
      <c r="OZY831" s="72"/>
      <c r="OZZ831" s="72"/>
      <c r="PAA831" s="72"/>
      <c r="PAB831" s="72"/>
      <c r="PAC831" s="72"/>
      <c r="PAD831" s="72"/>
      <c r="PAE831" s="72"/>
      <c r="PAF831" s="72"/>
      <c r="PAG831" s="72"/>
      <c r="PAH831" s="72"/>
      <c r="PAI831" s="72"/>
      <c r="PAJ831" s="72"/>
      <c r="PAK831" s="72"/>
      <c r="PAL831" s="72"/>
      <c r="PAM831" s="72"/>
      <c r="PAN831" s="72"/>
      <c r="PAO831" s="72"/>
      <c r="PAP831" s="72"/>
      <c r="PAQ831" s="72"/>
      <c r="PAR831" s="72"/>
      <c r="PAS831" s="72"/>
      <c r="PAT831" s="72"/>
      <c r="PAU831" s="72"/>
      <c r="PAV831" s="72"/>
      <c r="PAW831" s="72"/>
      <c r="PAX831" s="72"/>
      <c r="PAY831" s="72"/>
      <c r="PAZ831" s="72"/>
      <c r="PBA831" s="72"/>
      <c r="PBB831" s="72"/>
      <c r="PBC831" s="72"/>
      <c r="PBD831" s="72"/>
      <c r="PBE831" s="72"/>
      <c r="PBF831" s="72"/>
      <c r="PBG831" s="72"/>
      <c r="PBH831" s="72"/>
      <c r="PBI831" s="72"/>
      <c r="PBJ831" s="72"/>
      <c r="PBK831" s="72"/>
      <c r="PBL831" s="72"/>
      <c r="PBM831" s="72"/>
      <c r="PBN831" s="72"/>
      <c r="PBO831" s="72"/>
      <c r="PBP831" s="72"/>
      <c r="PBQ831" s="72"/>
      <c r="PBR831" s="72"/>
      <c r="PBS831" s="72"/>
      <c r="PBT831" s="72"/>
      <c r="PBU831" s="72"/>
      <c r="PBV831" s="72"/>
      <c r="PBW831" s="72"/>
      <c r="PBX831" s="72"/>
      <c r="PBY831" s="72"/>
      <c r="PBZ831" s="72"/>
      <c r="PCA831" s="72"/>
      <c r="PCB831" s="72"/>
      <c r="PCC831" s="72"/>
      <c r="PCD831" s="72"/>
      <c r="PCE831" s="72"/>
      <c r="PCF831" s="72"/>
      <c r="PCG831" s="72"/>
      <c r="PCH831" s="72"/>
      <c r="PCI831" s="72"/>
      <c r="PCJ831" s="72"/>
      <c r="PCK831" s="72"/>
      <c r="PCL831" s="72"/>
      <c r="PCM831" s="72"/>
      <c r="PCN831" s="72"/>
      <c r="PCO831" s="72"/>
      <c r="PCP831" s="72"/>
      <c r="PCQ831" s="72"/>
      <c r="PCR831" s="72"/>
      <c r="PCS831" s="72"/>
      <c r="PCT831" s="72"/>
      <c r="PCU831" s="72"/>
      <c r="PCV831" s="72"/>
      <c r="PCW831" s="72"/>
      <c r="PCX831" s="72"/>
      <c r="PCY831" s="72"/>
      <c r="PCZ831" s="72"/>
      <c r="PDA831" s="72"/>
      <c r="PDB831" s="72"/>
      <c r="PDC831" s="72"/>
      <c r="PDD831" s="72"/>
      <c r="PDE831" s="72"/>
      <c r="PDF831" s="72"/>
      <c r="PDG831" s="72"/>
      <c r="PDH831" s="72"/>
      <c r="PDI831" s="72"/>
      <c r="PDJ831" s="72"/>
      <c r="PDK831" s="72"/>
      <c r="PDL831" s="72"/>
      <c r="PDM831" s="72"/>
      <c r="PDN831" s="72"/>
      <c r="PDO831" s="72"/>
      <c r="PDP831" s="72"/>
      <c r="PDQ831" s="72"/>
      <c r="PDR831" s="72"/>
      <c r="PDS831" s="72"/>
      <c r="PDT831" s="72"/>
      <c r="PDU831" s="72"/>
      <c r="PDV831" s="72"/>
      <c r="PDW831" s="72"/>
      <c r="PDX831" s="72"/>
      <c r="PDY831" s="72"/>
      <c r="PDZ831" s="72"/>
      <c r="PEA831" s="72"/>
      <c r="PEB831" s="72"/>
      <c r="PEC831" s="72"/>
      <c r="PED831" s="72"/>
      <c r="PEE831" s="72"/>
      <c r="PEF831" s="72"/>
      <c r="PEG831" s="72"/>
      <c r="PEH831" s="72"/>
      <c r="PEI831" s="72"/>
      <c r="PEJ831" s="72"/>
      <c r="PEK831" s="72"/>
      <c r="PEL831" s="72"/>
      <c r="PEM831" s="72"/>
      <c r="PEN831" s="72"/>
      <c r="PEO831" s="72"/>
      <c r="PEP831" s="72"/>
      <c r="PEQ831" s="72"/>
      <c r="PER831" s="72"/>
      <c r="PES831" s="72"/>
      <c r="PET831" s="72"/>
      <c r="PEU831" s="72"/>
      <c r="PEV831" s="72"/>
      <c r="PEW831" s="72"/>
      <c r="PEX831" s="72"/>
      <c r="PEY831" s="72"/>
      <c r="PEZ831" s="72"/>
      <c r="PFA831" s="72"/>
      <c r="PFB831" s="72"/>
      <c r="PFC831" s="72"/>
      <c r="PFD831" s="72"/>
      <c r="PFE831" s="72"/>
      <c r="PFF831" s="72"/>
      <c r="PFG831" s="72"/>
      <c r="PFH831" s="72"/>
      <c r="PFI831" s="72"/>
      <c r="PFJ831" s="72"/>
      <c r="PFK831" s="72"/>
      <c r="PFL831" s="72"/>
      <c r="PFM831" s="72"/>
      <c r="PFN831" s="72"/>
      <c r="PFO831" s="72"/>
      <c r="PFP831" s="72"/>
      <c r="PFQ831" s="72"/>
      <c r="PFR831" s="72"/>
      <c r="PFS831" s="72"/>
      <c r="PFT831" s="72"/>
      <c r="PFU831" s="72"/>
      <c r="PFV831" s="72"/>
      <c r="PFW831" s="72"/>
      <c r="PFX831" s="72"/>
      <c r="PFY831" s="72"/>
      <c r="PFZ831" s="72"/>
      <c r="PGA831" s="72"/>
      <c r="PGB831" s="72"/>
      <c r="PGC831" s="72"/>
      <c r="PGD831" s="72"/>
      <c r="PGE831" s="72"/>
      <c r="PGF831" s="72"/>
      <c r="PGG831" s="72"/>
      <c r="PGH831" s="72"/>
      <c r="PGI831" s="72"/>
      <c r="PGJ831" s="72"/>
      <c r="PGK831" s="72"/>
      <c r="PGL831" s="72"/>
      <c r="PGM831" s="72"/>
      <c r="PGN831" s="72"/>
      <c r="PGO831" s="72"/>
      <c r="PGP831" s="72"/>
      <c r="PGQ831" s="72"/>
      <c r="PGR831" s="72"/>
      <c r="PGS831" s="72"/>
      <c r="PGT831" s="72"/>
      <c r="PGU831" s="72"/>
      <c r="PGV831" s="72"/>
      <c r="PGW831" s="72"/>
      <c r="PGX831" s="72"/>
      <c r="PGY831" s="72"/>
      <c r="PGZ831" s="72"/>
      <c r="PHA831" s="72"/>
      <c r="PHB831" s="72"/>
      <c r="PHC831" s="72"/>
      <c r="PHD831" s="72"/>
      <c r="PHE831" s="72"/>
      <c r="PHF831" s="72"/>
      <c r="PHG831" s="72"/>
      <c r="PHH831" s="72"/>
      <c r="PHI831" s="72"/>
      <c r="PHJ831" s="72"/>
      <c r="PHK831" s="72"/>
      <c r="PHL831" s="72"/>
      <c r="PHM831" s="72"/>
      <c r="PHN831" s="72"/>
      <c r="PHO831" s="72"/>
      <c r="PHP831" s="72"/>
      <c r="PHQ831" s="72"/>
      <c r="PHR831" s="72"/>
      <c r="PHS831" s="72"/>
      <c r="PHT831" s="72"/>
      <c r="PHU831" s="72"/>
      <c r="PHV831" s="72"/>
      <c r="PHW831" s="72"/>
      <c r="PHX831" s="72"/>
      <c r="PHY831" s="72"/>
      <c r="PHZ831" s="72"/>
      <c r="PIA831" s="72"/>
      <c r="PIB831" s="72"/>
      <c r="PIC831" s="72"/>
      <c r="PID831" s="72"/>
      <c r="PIE831" s="72"/>
      <c r="PIF831" s="72"/>
      <c r="PIG831" s="72"/>
      <c r="PIH831" s="72"/>
      <c r="PII831" s="72"/>
      <c r="PIJ831" s="72"/>
      <c r="PIK831" s="72"/>
      <c r="PIL831" s="72"/>
      <c r="PIM831" s="72"/>
      <c r="PIN831" s="72"/>
      <c r="PIO831" s="72"/>
      <c r="PIP831" s="72"/>
      <c r="PIQ831" s="72"/>
      <c r="PIR831" s="72"/>
      <c r="PIS831" s="72"/>
      <c r="PIT831" s="72"/>
      <c r="PIU831" s="72"/>
      <c r="PIV831" s="72"/>
      <c r="PIW831" s="72"/>
      <c r="PIX831" s="72"/>
      <c r="PIY831" s="72"/>
      <c r="PIZ831" s="72"/>
      <c r="PJA831" s="72"/>
      <c r="PJB831" s="72"/>
      <c r="PJC831" s="72"/>
      <c r="PJD831" s="72"/>
      <c r="PJE831" s="72"/>
      <c r="PJF831" s="72"/>
      <c r="PJG831" s="72"/>
      <c r="PJH831" s="72"/>
      <c r="PJI831" s="72"/>
      <c r="PJJ831" s="72"/>
      <c r="PJK831" s="72"/>
      <c r="PJL831" s="72"/>
      <c r="PJM831" s="72"/>
      <c r="PJN831" s="72"/>
      <c r="PJO831" s="72"/>
      <c r="PJP831" s="72"/>
      <c r="PJQ831" s="72"/>
      <c r="PJR831" s="72"/>
      <c r="PJS831" s="72"/>
      <c r="PJT831" s="72"/>
      <c r="PJU831" s="72"/>
      <c r="PJV831" s="72"/>
      <c r="PJW831" s="72"/>
      <c r="PJX831" s="72"/>
      <c r="PJY831" s="72"/>
      <c r="PJZ831" s="72"/>
      <c r="PKA831" s="72"/>
      <c r="PKB831" s="72"/>
      <c r="PKC831" s="72"/>
      <c r="PKD831" s="72"/>
      <c r="PKE831" s="72"/>
      <c r="PKF831" s="72"/>
      <c r="PKG831" s="72"/>
      <c r="PKH831" s="72"/>
      <c r="PKI831" s="72"/>
      <c r="PKJ831" s="72"/>
      <c r="PKK831" s="72"/>
      <c r="PKL831" s="72"/>
      <c r="PKM831" s="72"/>
      <c r="PKN831" s="72"/>
      <c r="PKO831" s="72"/>
      <c r="PKP831" s="72"/>
      <c r="PKQ831" s="72"/>
      <c r="PKR831" s="72"/>
      <c r="PKS831" s="72"/>
      <c r="PKT831" s="72"/>
      <c r="PKU831" s="72"/>
      <c r="PKV831" s="72"/>
      <c r="PKW831" s="72"/>
      <c r="PKX831" s="72"/>
      <c r="PKY831" s="72"/>
      <c r="PKZ831" s="72"/>
      <c r="PLA831" s="72"/>
      <c r="PLB831" s="72"/>
      <c r="PLC831" s="72"/>
      <c r="PLD831" s="72"/>
      <c r="PLE831" s="72"/>
      <c r="PLF831" s="72"/>
      <c r="PLG831" s="72"/>
      <c r="PLH831" s="72"/>
      <c r="PLI831" s="72"/>
      <c r="PLJ831" s="72"/>
      <c r="PLK831" s="72"/>
      <c r="PLL831" s="72"/>
      <c r="PLM831" s="72"/>
      <c r="PLN831" s="72"/>
      <c r="PLO831" s="72"/>
      <c r="PLP831" s="72"/>
      <c r="PLQ831" s="72"/>
      <c r="PLR831" s="72"/>
      <c r="PLS831" s="72"/>
      <c r="PLT831" s="72"/>
      <c r="PLU831" s="72"/>
      <c r="PLV831" s="72"/>
      <c r="PLW831" s="72"/>
      <c r="PLX831" s="72"/>
      <c r="PLY831" s="72"/>
      <c r="PLZ831" s="72"/>
      <c r="PMA831" s="72"/>
      <c r="PMB831" s="72"/>
      <c r="PMC831" s="72"/>
      <c r="PMD831" s="72"/>
      <c r="PME831" s="72"/>
      <c r="PMF831" s="72"/>
      <c r="PMG831" s="72"/>
      <c r="PMH831" s="72"/>
      <c r="PMI831" s="72"/>
      <c r="PMJ831" s="72"/>
      <c r="PMK831" s="72"/>
      <c r="PML831" s="72"/>
      <c r="PMM831" s="72"/>
      <c r="PMN831" s="72"/>
      <c r="PMO831" s="72"/>
      <c r="PMP831" s="72"/>
      <c r="PMQ831" s="72"/>
      <c r="PMR831" s="72"/>
      <c r="PMS831" s="72"/>
      <c r="PMT831" s="72"/>
      <c r="PMU831" s="72"/>
      <c r="PMV831" s="72"/>
      <c r="PMW831" s="72"/>
      <c r="PMX831" s="72"/>
      <c r="PMY831" s="72"/>
      <c r="PMZ831" s="72"/>
      <c r="PNA831" s="72"/>
      <c r="PNB831" s="72"/>
      <c r="PNC831" s="72"/>
      <c r="PND831" s="72"/>
      <c r="PNE831" s="72"/>
      <c r="PNF831" s="72"/>
      <c r="PNG831" s="72"/>
      <c r="PNH831" s="72"/>
      <c r="PNI831" s="72"/>
      <c r="PNJ831" s="72"/>
      <c r="PNK831" s="72"/>
      <c r="PNL831" s="72"/>
      <c r="PNM831" s="72"/>
      <c r="PNN831" s="72"/>
      <c r="PNO831" s="72"/>
      <c r="PNP831" s="72"/>
      <c r="PNQ831" s="72"/>
      <c r="PNR831" s="72"/>
      <c r="PNS831" s="72"/>
      <c r="PNT831" s="72"/>
      <c r="PNU831" s="72"/>
      <c r="PNV831" s="72"/>
      <c r="PNW831" s="72"/>
      <c r="PNX831" s="72"/>
      <c r="PNY831" s="72"/>
      <c r="PNZ831" s="72"/>
      <c r="POA831" s="72"/>
      <c r="POB831" s="72"/>
      <c r="POC831" s="72"/>
      <c r="POD831" s="72"/>
      <c r="POE831" s="72"/>
      <c r="POF831" s="72"/>
      <c r="POG831" s="72"/>
      <c r="POH831" s="72"/>
      <c r="POI831" s="72"/>
      <c r="POJ831" s="72"/>
      <c r="POK831" s="72"/>
      <c r="POL831" s="72"/>
      <c r="POM831" s="72"/>
      <c r="PON831" s="72"/>
      <c r="POO831" s="72"/>
      <c r="POP831" s="72"/>
      <c r="POQ831" s="72"/>
      <c r="POR831" s="72"/>
      <c r="POS831" s="72"/>
      <c r="POT831" s="72"/>
      <c r="POU831" s="72"/>
      <c r="POV831" s="72"/>
      <c r="POW831" s="72"/>
      <c r="POX831" s="72"/>
      <c r="POY831" s="72"/>
      <c r="POZ831" s="72"/>
      <c r="PPA831" s="72"/>
      <c r="PPB831" s="72"/>
      <c r="PPC831" s="72"/>
      <c r="PPD831" s="72"/>
      <c r="PPE831" s="72"/>
      <c r="PPF831" s="72"/>
      <c r="PPG831" s="72"/>
      <c r="PPH831" s="72"/>
      <c r="PPI831" s="72"/>
      <c r="PPJ831" s="72"/>
      <c r="PPK831" s="72"/>
      <c r="PPL831" s="72"/>
      <c r="PPM831" s="72"/>
      <c r="PPN831" s="72"/>
      <c r="PPO831" s="72"/>
      <c r="PPP831" s="72"/>
      <c r="PPQ831" s="72"/>
      <c r="PPR831" s="72"/>
      <c r="PPS831" s="72"/>
      <c r="PPT831" s="72"/>
      <c r="PPU831" s="72"/>
      <c r="PPV831" s="72"/>
      <c r="PPW831" s="72"/>
      <c r="PPX831" s="72"/>
      <c r="PPY831" s="72"/>
      <c r="PPZ831" s="72"/>
      <c r="PQA831" s="72"/>
      <c r="PQB831" s="72"/>
      <c r="PQC831" s="72"/>
      <c r="PQD831" s="72"/>
      <c r="PQE831" s="72"/>
      <c r="PQF831" s="72"/>
      <c r="PQG831" s="72"/>
      <c r="PQH831" s="72"/>
      <c r="PQI831" s="72"/>
      <c r="PQJ831" s="72"/>
      <c r="PQK831" s="72"/>
      <c r="PQL831" s="72"/>
      <c r="PQM831" s="72"/>
      <c r="PQN831" s="72"/>
      <c r="PQO831" s="72"/>
      <c r="PQP831" s="72"/>
      <c r="PQQ831" s="72"/>
      <c r="PQR831" s="72"/>
      <c r="PQS831" s="72"/>
      <c r="PQT831" s="72"/>
      <c r="PQU831" s="72"/>
      <c r="PQV831" s="72"/>
      <c r="PQW831" s="72"/>
      <c r="PQX831" s="72"/>
      <c r="PQY831" s="72"/>
      <c r="PQZ831" s="72"/>
      <c r="PRA831" s="72"/>
      <c r="PRB831" s="72"/>
      <c r="PRC831" s="72"/>
      <c r="PRD831" s="72"/>
      <c r="PRE831" s="72"/>
      <c r="PRF831" s="72"/>
      <c r="PRG831" s="72"/>
      <c r="PRH831" s="72"/>
      <c r="PRI831" s="72"/>
      <c r="PRJ831" s="72"/>
      <c r="PRK831" s="72"/>
      <c r="PRL831" s="72"/>
      <c r="PRM831" s="72"/>
      <c r="PRN831" s="72"/>
      <c r="PRO831" s="72"/>
      <c r="PRP831" s="72"/>
      <c r="PRQ831" s="72"/>
      <c r="PRR831" s="72"/>
      <c r="PRS831" s="72"/>
      <c r="PRT831" s="72"/>
      <c r="PRU831" s="72"/>
      <c r="PRV831" s="72"/>
      <c r="PRW831" s="72"/>
      <c r="PRX831" s="72"/>
      <c r="PRY831" s="72"/>
      <c r="PRZ831" s="72"/>
      <c r="PSA831" s="72"/>
      <c r="PSB831" s="72"/>
      <c r="PSC831" s="72"/>
      <c r="PSD831" s="72"/>
      <c r="PSE831" s="72"/>
      <c r="PSF831" s="72"/>
      <c r="PSG831" s="72"/>
      <c r="PSH831" s="72"/>
      <c r="PSI831" s="72"/>
      <c r="PSJ831" s="72"/>
      <c r="PSK831" s="72"/>
      <c r="PSL831" s="72"/>
      <c r="PSM831" s="72"/>
      <c r="PSN831" s="72"/>
      <c r="PSO831" s="72"/>
      <c r="PSP831" s="72"/>
      <c r="PSQ831" s="72"/>
      <c r="PSR831" s="72"/>
      <c r="PSS831" s="72"/>
      <c r="PST831" s="72"/>
      <c r="PSU831" s="72"/>
      <c r="PSV831" s="72"/>
      <c r="PSW831" s="72"/>
      <c r="PSX831" s="72"/>
      <c r="PSY831" s="72"/>
      <c r="PSZ831" s="72"/>
      <c r="PTA831" s="72"/>
      <c r="PTB831" s="72"/>
      <c r="PTC831" s="72"/>
      <c r="PTD831" s="72"/>
      <c r="PTE831" s="72"/>
      <c r="PTF831" s="72"/>
      <c r="PTG831" s="72"/>
      <c r="PTH831" s="72"/>
      <c r="PTI831" s="72"/>
      <c r="PTJ831" s="72"/>
      <c r="PTK831" s="72"/>
      <c r="PTL831" s="72"/>
      <c r="PTM831" s="72"/>
      <c r="PTN831" s="72"/>
      <c r="PTO831" s="72"/>
      <c r="PTP831" s="72"/>
      <c r="PTQ831" s="72"/>
      <c r="PTR831" s="72"/>
      <c r="PTS831" s="72"/>
      <c r="PTT831" s="72"/>
      <c r="PTU831" s="72"/>
      <c r="PTV831" s="72"/>
      <c r="PTW831" s="72"/>
      <c r="PTX831" s="72"/>
      <c r="PTY831" s="72"/>
      <c r="PTZ831" s="72"/>
      <c r="PUA831" s="72"/>
      <c r="PUB831" s="72"/>
      <c r="PUC831" s="72"/>
      <c r="PUD831" s="72"/>
      <c r="PUE831" s="72"/>
      <c r="PUF831" s="72"/>
      <c r="PUG831" s="72"/>
      <c r="PUH831" s="72"/>
      <c r="PUI831" s="72"/>
      <c r="PUJ831" s="72"/>
      <c r="PUK831" s="72"/>
      <c r="PUL831" s="72"/>
      <c r="PUM831" s="72"/>
      <c r="PUN831" s="72"/>
      <c r="PUO831" s="72"/>
      <c r="PUP831" s="72"/>
      <c r="PUQ831" s="72"/>
      <c r="PUR831" s="72"/>
      <c r="PUS831" s="72"/>
      <c r="PUT831" s="72"/>
      <c r="PUU831" s="72"/>
      <c r="PUV831" s="72"/>
      <c r="PUW831" s="72"/>
      <c r="PUX831" s="72"/>
      <c r="PUY831" s="72"/>
      <c r="PUZ831" s="72"/>
      <c r="PVA831" s="72"/>
      <c r="PVB831" s="72"/>
      <c r="PVC831" s="72"/>
      <c r="PVD831" s="72"/>
      <c r="PVE831" s="72"/>
      <c r="PVF831" s="72"/>
      <c r="PVG831" s="72"/>
      <c r="PVH831" s="72"/>
      <c r="PVI831" s="72"/>
      <c r="PVJ831" s="72"/>
      <c r="PVK831" s="72"/>
      <c r="PVL831" s="72"/>
      <c r="PVM831" s="72"/>
      <c r="PVN831" s="72"/>
      <c r="PVO831" s="72"/>
      <c r="PVP831" s="72"/>
      <c r="PVQ831" s="72"/>
      <c r="PVR831" s="72"/>
      <c r="PVS831" s="72"/>
      <c r="PVT831" s="72"/>
      <c r="PVU831" s="72"/>
      <c r="PVV831" s="72"/>
      <c r="PVW831" s="72"/>
      <c r="PVX831" s="72"/>
      <c r="PVY831" s="72"/>
      <c r="PVZ831" s="72"/>
      <c r="PWA831" s="72"/>
      <c r="PWB831" s="72"/>
      <c r="PWC831" s="72"/>
      <c r="PWD831" s="72"/>
      <c r="PWE831" s="72"/>
      <c r="PWF831" s="72"/>
      <c r="PWG831" s="72"/>
      <c r="PWH831" s="72"/>
      <c r="PWI831" s="72"/>
      <c r="PWJ831" s="72"/>
      <c r="PWK831" s="72"/>
      <c r="PWL831" s="72"/>
      <c r="PWM831" s="72"/>
      <c r="PWN831" s="72"/>
      <c r="PWO831" s="72"/>
      <c r="PWP831" s="72"/>
      <c r="PWQ831" s="72"/>
      <c r="PWR831" s="72"/>
      <c r="PWS831" s="72"/>
      <c r="PWT831" s="72"/>
      <c r="PWU831" s="72"/>
      <c r="PWV831" s="72"/>
      <c r="PWW831" s="72"/>
      <c r="PWX831" s="72"/>
      <c r="PWY831" s="72"/>
      <c r="PWZ831" s="72"/>
      <c r="PXA831" s="72"/>
      <c r="PXB831" s="72"/>
      <c r="PXC831" s="72"/>
      <c r="PXD831" s="72"/>
      <c r="PXE831" s="72"/>
      <c r="PXF831" s="72"/>
      <c r="PXG831" s="72"/>
      <c r="PXH831" s="72"/>
      <c r="PXI831" s="72"/>
      <c r="PXJ831" s="72"/>
      <c r="PXK831" s="72"/>
      <c r="PXL831" s="72"/>
      <c r="PXM831" s="72"/>
      <c r="PXN831" s="72"/>
      <c r="PXO831" s="72"/>
      <c r="PXP831" s="72"/>
      <c r="PXQ831" s="72"/>
      <c r="PXR831" s="72"/>
      <c r="PXS831" s="72"/>
      <c r="PXT831" s="72"/>
      <c r="PXU831" s="72"/>
      <c r="PXV831" s="72"/>
      <c r="PXW831" s="72"/>
      <c r="PXX831" s="72"/>
      <c r="PXY831" s="72"/>
      <c r="PXZ831" s="72"/>
      <c r="PYA831" s="72"/>
      <c r="PYB831" s="72"/>
      <c r="PYC831" s="72"/>
      <c r="PYD831" s="72"/>
      <c r="PYE831" s="72"/>
      <c r="PYF831" s="72"/>
      <c r="PYG831" s="72"/>
      <c r="PYH831" s="72"/>
      <c r="PYI831" s="72"/>
      <c r="PYJ831" s="72"/>
      <c r="PYK831" s="72"/>
      <c r="PYL831" s="72"/>
      <c r="PYM831" s="72"/>
      <c r="PYN831" s="72"/>
      <c r="PYO831" s="72"/>
      <c r="PYP831" s="72"/>
      <c r="PYQ831" s="72"/>
      <c r="PYR831" s="72"/>
      <c r="PYS831" s="72"/>
      <c r="PYT831" s="72"/>
      <c r="PYU831" s="72"/>
      <c r="PYV831" s="72"/>
      <c r="PYW831" s="72"/>
      <c r="PYX831" s="72"/>
      <c r="PYY831" s="72"/>
      <c r="PYZ831" s="72"/>
      <c r="PZA831" s="72"/>
      <c r="PZB831" s="72"/>
      <c r="PZC831" s="72"/>
      <c r="PZD831" s="72"/>
      <c r="PZE831" s="72"/>
      <c r="PZF831" s="72"/>
      <c r="PZG831" s="72"/>
      <c r="PZH831" s="72"/>
      <c r="PZI831" s="72"/>
      <c r="PZJ831" s="72"/>
      <c r="PZK831" s="72"/>
      <c r="PZL831" s="72"/>
      <c r="PZM831" s="72"/>
      <c r="PZN831" s="72"/>
      <c r="PZO831" s="72"/>
      <c r="PZP831" s="72"/>
      <c r="PZQ831" s="72"/>
      <c r="PZR831" s="72"/>
      <c r="PZS831" s="72"/>
      <c r="PZT831" s="72"/>
      <c r="PZU831" s="72"/>
      <c r="PZV831" s="72"/>
      <c r="PZW831" s="72"/>
      <c r="PZX831" s="72"/>
      <c r="PZY831" s="72"/>
      <c r="PZZ831" s="72"/>
      <c r="QAA831" s="72"/>
      <c r="QAB831" s="72"/>
      <c r="QAC831" s="72"/>
      <c r="QAD831" s="72"/>
      <c r="QAE831" s="72"/>
      <c r="QAF831" s="72"/>
      <c r="QAG831" s="72"/>
      <c r="QAH831" s="72"/>
      <c r="QAI831" s="72"/>
      <c r="QAJ831" s="72"/>
      <c r="QAK831" s="72"/>
      <c r="QAL831" s="72"/>
      <c r="QAM831" s="72"/>
      <c r="QAN831" s="72"/>
      <c r="QAO831" s="72"/>
      <c r="QAP831" s="72"/>
      <c r="QAQ831" s="72"/>
      <c r="QAR831" s="72"/>
      <c r="QAS831" s="72"/>
      <c r="QAT831" s="72"/>
      <c r="QAU831" s="72"/>
      <c r="QAV831" s="72"/>
      <c r="QAW831" s="72"/>
      <c r="QAX831" s="72"/>
      <c r="QAY831" s="72"/>
      <c r="QAZ831" s="72"/>
      <c r="QBA831" s="72"/>
      <c r="QBB831" s="72"/>
      <c r="QBC831" s="72"/>
      <c r="QBD831" s="72"/>
      <c r="QBE831" s="72"/>
      <c r="QBF831" s="72"/>
      <c r="QBG831" s="72"/>
      <c r="QBH831" s="72"/>
      <c r="QBI831" s="72"/>
      <c r="QBJ831" s="72"/>
      <c r="QBK831" s="72"/>
      <c r="QBL831" s="72"/>
      <c r="QBM831" s="72"/>
      <c r="QBN831" s="72"/>
      <c r="QBO831" s="72"/>
      <c r="QBP831" s="72"/>
      <c r="QBQ831" s="72"/>
      <c r="QBR831" s="72"/>
      <c r="QBS831" s="72"/>
      <c r="QBT831" s="72"/>
      <c r="QBU831" s="72"/>
      <c r="QBV831" s="72"/>
      <c r="QBW831" s="72"/>
      <c r="QBX831" s="72"/>
      <c r="QBY831" s="72"/>
      <c r="QBZ831" s="72"/>
      <c r="QCA831" s="72"/>
      <c r="QCB831" s="72"/>
      <c r="QCC831" s="72"/>
      <c r="QCD831" s="72"/>
      <c r="QCE831" s="72"/>
      <c r="QCF831" s="72"/>
      <c r="QCG831" s="72"/>
      <c r="QCH831" s="72"/>
      <c r="QCI831" s="72"/>
      <c r="QCJ831" s="72"/>
      <c r="QCK831" s="72"/>
      <c r="QCL831" s="72"/>
      <c r="QCM831" s="72"/>
      <c r="QCN831" s="72"/>
      <c r="QCO831" s="72"/>
      <c r="QCP831" s="72"/>
      <c r="QCQ831" s="72"/>
      <c r="QCR831" s="72"/>
      <c r="QCS831" s="72"/>
      <c r="QCT831" s="72"/>
      <c r="QCU831" s="72"/>
      <c r="QCV831" s="72"/>
      <c r="QCW831" s="72"/>
      <c r="QCX831" s="72"/>
      <c r="QCY831" s="72"/>
      <c r="QCZ831" s="72"/>
      <c r="QDA831" s="72"/>
      <c r="QDB831" s="72"/>
      <c r="QDC831" s="72"/>
      <c r="QDD831" s="72"/>
      <c r="QDE831" s="72"/>
      <c r="QDF831" s="72"/>
      <c r="QDG831" s="72"/>
      <c r="QDH831" s="72"/>
      <c r="QDI831" s="72"/>
      <c r="QDJ831" s="72"/>
      <c r="QDK831" s="72"/>
      <c r="QDL831" s="72"/>
      <c r="QDM831" s="72"/>
      <c r="QDN831" s="72"/>
      <c r="QDO831" s="72"/>
      <c r="QDP831" s="72"/>
      <c r="QDQ831" s="72"/>
      <c r="QDR831" s="72"/>
      <c r="QDS831" s="72"/>
      <c r="QDT831" s="72"/>
      <c r="QDU831" s="72"/>
      <c r="QDV831" s="72"/>
      <c r="QDW831" s="72"/>
      <c r="QDX831" s="72"/>
      <c r="QDY831" s="72"/>
      <c r="QDZ831" s="72"/>
      <c r="QEA831" s="72"/>
      <c r="QEB831" s="72"/>
      <c r="QEC831" s="72"/>
      <c r="QED831" s="72"/>
      <c r="QEE831" s="72"/>
      <c r="QEF831" s="72"/>
      <c r="QEG831" s="72"/>
      <c r="QEH831" s="72"/>
      <c r="QEI831" s="72"/>
      <c r="QEJ831" s="72"/>
      <c r="QEK831" s="72"/>
      <c r="QEL831" s="72"/>
      <c r="QEM831" s="72"/>
      <c r="QEN831" s="72"/>
      <c r="QEO831" s="72"/>
      <c r="QEP831" s="72"/>
      <c r="QEQ831" s="72"/>
      <c r="QER831" s="72"/>
      <c r="QES831" s="72"/>
      <c r="QET831" s="72"/>
      <c r="QEU831" s="72"/>
      <c r="QEV831" s="72"/>
      <c r="QEW831" s="72"/>
      <c r="QEX831" s="72"/>
      <c r="QEY831" s="72"/>
      <c r="QEZ831" s="72"/>
      <c r="QFA831" s="72"/>
      <c r="QFB831" s="72"/>
      <c r="QFC831" s="72"/>
      <c r="QFD831" s="72"/>
      <c r="QFE831" s="72"/>
      <c r="QFF831" s="72"/>
      <c r="QFG831" s="72"/>
      <c r="QFH831" s="72"/>
      <c r="QFI831" s="72"/>
      <c r="QFJ831" s="72"/>
      <c r="QFK831" s="72"/>
      <c r="QFL831" s="72"/>
      <c r="QFM831" s="72"/>
      <c r="QFN831" s="72"/>
      <c r="QFO831" s="72"/>
      <c r="QFP831" s="72"/>
      <c r="QFQ831" s="72"/>
      <c r="QFR831" s="72"/>
      <c r="QFS831" s="72"/>
      <c r="QFT831" s="72"/>
      <c r="QFU831" s="72"/>
      <c r="QFV831" s="72"/>
      <c r="QFW831" s="72"/>
      <c r="QFX831" s="72"/>
      <c r="QFY831" s="72"/>
      <c r="QFZ831" s="72"/>
      <c r="QGA831" s="72"/>
      <c r="QGB831" s="72"/>
      <c r="QGC831" s="72"/>
      <c r="QGD831" s="72"/>
      <c r="QGE831" s="72"/>
      <c r="QGF831" s="72"/>
      <c r="QGG831" s="72"/>
      <c r="QGH831" s="72"/>
      <c r="QGI831" s="72"/>
      <c r="QGJ831" s="72"/>
      <c r="QGK831" s="72"/>
      <c r="QGL831" s="72"/>
      <c r="QGM831" s="72"/>
      <c r="QGN831" s="72"/>
      <c r="QGO831" s="72"/>
      <c r="QGP831" s="72"/>
      <c r="QGQ831" s="72"/>
      <c r="QGR831" s="72"/>
      <c r="QGS831" s="72"/>
      <c r="QGT831" s="72"/>
      <c r="QGU831" s="72"/>
      <c r="QGV831" s="72"/>
      <c r="QGW831" s="72"/>
      <c r="QGX831" s="72"/>
      <c r="QGY831" s="72"/>
      <c r="QGZ831" s="72"/>
      <c r="QHA831" s="72"/>
      <c r="QHB831" s="72"/>
      <c r="QHC831" s="72"/>
      <c r="QHD831" s="72"/>
      <c r="QHE831" s="72"/>
      <c r="QHF831" s="72"/>
      <c r="QHG831" s="72"/>
      <c r="QHH831" s="72"/>
      <c r="QHI831" s="72"/>
      <c r="QHJ831" s="72"/>
      <c r="QHK831" s="72"/>
      <c r="QHL831" s="72"/>
      <c r="QHM831" s="72"/>
      <c r="QHN831" s="72"/>
      <c r="QHO831" s="72"/>
      <c r="QHP831" s="72"/>
      <c r="QHQ831" s="72"/>
      <c r="QHR831" s="72"/>
      <c r="QHS831" s="72"/>
      <c r="QHT831" s="72"/>
      <c r="QHU831" s="72"/>
      <c r="QHV831" s="72"/>
      <c r="QHW831" s="72"/>
      <c r="QHX831" s="72"/>
      <c r="QHY831" s="72"/>
      <c r="QHZ831" s="72"/>
      <c r="QIA831" s="72"/>
      <c r="QIB831" s="72"/>
      <c r="QIC831" s="72"/>
      <c r="QID831" s="72"/>
      <c r="QIE831" s="72"/>
      <c r="QIF831" s="72"/>
      <c r="QIG831" s="72"/>
      <c r="QIH831" s="72"/>
      <c r="QII831" s="72"/>
      <c r="QIJ831" s="72"/>
      <c r="QIK831" s="72"/>
      <c r="QIL831" s="72"/>
      <c r="QIM831" s="72"/>
      <c r="QIN831" s="72"/>
      <c r="QIO831" s="72"/>
      <c r="QIP831" s="72"/>
      <c r="QIQ831" s="72"/>
      <c r="QIR831" s="72"/>
      <c r="QIS831" s="72"/>
      <c r="QIT831" s="72"/>
      <c r="QIU831" s="72"/>
      <c r="QIV831" s="72"/>
      <c r="QIW831" s="72"/>
      <c r="QIX831" s="72"/>
      <c r="QIY831" s="72"/>
      <c r="QIZ831" s="72"/>
      <c r="QJA831" s="72"/>
      <c r="QJB831" s="72"/>
      <c r="QJC831" s="72"/>
      <c r="QJD831" s="72"/>
      <c r="QJE831" s="72"/>
      <c r="QJF831" s="72"/>
      <c r="QJG831" s="72"/>
      <c r="QJH831" s="72"/>
      <c r="QJI831" s="72"/>
      <c r="QJJ831" s="72"/>
      <c r="QJK831" s="72"/>
      <c r="QJL831" s="72"/>
      <c r="QJM831" s="72"/>
      <c r="QJN831" s="72"/>
      <c r="QJO831" s="72"/>
      <c r="QJP831" s="72"/>
      <c r="QJQ831" s="72"/>
      <c r="QJR831" s="72"/>
      <c r="QJS831" s="72"/>
      <c r="QJT831" s="72"/>
      <c r="QJU831" s="72"/>
      <c r="QJV831" s="72"/>
      <c r="QJW831" s="72"/>
      <c r="QJX831" s="72"/>
      <c r="QJY831" s="72"/>
      <c r="QJZ831" s="72"/>
      <c r="QKA831" s="72"/>
      <c r="QKB831" s="72"/>
      <c r="QKC831" s="72"/>
      <c r="QKD831" s="72"/>
      <c r="QKE831" s="72"/>
      <c r="QKF831" s="72"/>
      <c r="QKG831" s="72"/>
      <c r="QKH831" s="72"/>
      <c r="QKI831" s="72"/>
      <c r="QKJ831" s="72"/>
      <c r="QKK831" s="72"/>
      <c r="QKL831" s="72"/>
      <c r="QKM831" s="72"/>
      <c r="QKN831" s="72"/>
      <c r="QKO831" s="72"/>
      <c r="QKP831" s="72"/>
      <c r="QKQ831" s="72"/>
      <c r="QKR831" s="72"/>
      <c r="QKS831" s="72"/>
      <c r="QKT831" s="72"/>
      <c r="QKU831" s="72"/>
      <c r="QKV831" s="72"/>
      <c r="QKW831" s="72"/>
      <c r="QKX831" s="72"/>
      <c r="QKY831" s="72"/>
      <c r="QKZ831" s="72"/>
      <c r="QLA831" s="72"/>
      <c r="QLB831" s="72"/>
      <c r="QLC831" s="72"/>
      <c r="QLD831" s="72"/>
      <c r="QLE831" s="72"/>
      <c r="QLF831" s="72"/>
      <c r="QLG831" s="72"/>
      <c r="QLH831" s="72"/>
      <c r="QLI831" s="72"/>
      <c r="QLJ831" s="72"/>
      <c r="QLK831" s="72"/>
      <c r="QLL831" s="72"/>
      <c r="QLM831" s="72"/>
      <c r="QLN831" s="72"/>
      <c r="QLO831" s="72"/>
      <c r="QLP831" s="72"/>
      <c r="QLQ831" s="72"/>
      <c r="QLR831" s="72"/>
      <c r="QLS831" s="72"/>
      <c r="QLT831" s="72"/>
      <c r="QLU831" s="72"/>
      <c r="QLV831" s="72"/>
      <c r="QLW831" s="72"/>
      <c r="QLX831" s="72"/>
      <c r="QLY831" s="72"/>
      <c r="QLZ831" s="72"/>
      <c r="QMA831" s="72"/>
      <c r="QMB831" s="72"/>
      <c r="QMC831" s="72"/>
      <c r="QMD831" s="72"/>
      <c r="QME831" s="72"/>
      <c r="QMF831" s="72"/>
      <c r="QMG831" s="72"/>
      <c r="QMH831" s="72"/>
      <c r="QMI831" s="72"/>
      <c r="QMJ831" s="72"/>
      <c r="QMK831" s="72"/>
      <c r="QML831" s="72"/>
      <c r="QMM831" s="72"/>
      <c r="QMN831" s="72"/>
      <c r="QMO831" s="72"/>
      <c r="QMP831" s="72"/>
      <c r="QMQ831" s="72"/>
      <c r="QMR831" s="72"/>
      <c r="QMS831" s="72"/>
      <c r="QMT831" s="72"/>
      <c r="QMU831" s="72"/>
      <c r="QMV831" s="72"/>
      <c r="QMW831" s="72"/>
      <c r="QMX831" s="72"/>
      <c r="QMY831" s="72"/>
      <c r="QMZ831" s="72"/>
      <c r="QNA831" s="72"/>
      <c r="QNB831" s="72"/>
      <c r="QNC831" s="72"/>
      <c r="QND831" s="72"/>
      <c r="QNE831" s="72"/>
      <c r="QNF831" s="72"/>
      <c r="QNG831" s="72"/>
      <c r="QNH831" s="72"/>
      <c r="QNI831" s="72"/>
      <c r="QNJ831" s="72"/>
      <c r="QNK831" s="72"/>
      <c r="QNL831" s="72"/>
      <c r="QNM831" s="72"/>
      <c r="QNN831" s="72"/>
      <c r="QNO831" s="72"/>
      <c r="QNP831" s="72"/>
      <c r="QNQ831" s="72"/>
      <c r="QNR831" s="72"/>
      <c r="QNS831" s="72"/>
      <c r="QNT831" s="72"/>
      <c r="QNU831" s="72"/>
      <c r="QNV831" s="72"/>
      <c r="QNW831" s="72"/>
      <c r="QNX831" s="72"/>
      <c r="QNY831" s="72"/>
      <c r="QNZ831" s="72"/>
      <c r="QOA831" s="72"/>
      <c r="QOB831" s="72"/>
      <c r="QOC831" s="72"/>
      <c r="QOD831" s="72"/>
      <c r="QOE831" s="72"/>
      <c r="QOF831" s="72"/>
      <c r="QOG831" s="72"/>
      <c r="QOH831" s="72"/>
      <c r="QOI831" s="72"/>
      <c r="QOJ831" s="72"/>
      <c r="QOK831" s="72"/>
      <c r="QOL831" s="72"/>
      <c r="QOM831" s="72"/>
      <c r="QON831" s="72"/>
      <c r="QOO831" s="72"/>
      <c r="QOP831" s="72"/>
      <c r="QOQ831" s="72"/>
      <c r="QOR831" s="72"/>
      <c r="QOS831" s="72"/>
      <c r="QOT831" s="72"/>
      <c r="QOU831" s="72"/>
      <c r="QOV831" s="72"/>
      <c r="QOW831" s="72"/>
      <c r="QOX831" s="72"/>
      <c r="QOY831" s="72"/>
      <c r="QOZ831" s="72"/>
      <c r="QPA831" s="72"/>
      <c r="QPB831" s="72"/>
      <c r="QPC831" s="72"/>
      <c r="QPD831" s="72"/>
      <c r="QPE831" s="72"/>
      <c r="QPF831" s="72"/>
      <c r="QPG831" s="72"/>
      <c r="QPH831" s="72"/>
      <c r="QPI831" s="72"/>
      <c r="QPJ831" s="72"/>
      <c r="QPK831" s="72"/>
      <c r="QPL831" s="72"/>
      <c r="QPM831" s="72"/>
      <c r="QPN831" s="72"/>
      <c r="QPO831" s="72"/>
      <c r="QPP831" s="72"/>
      <c r="QPQ831" s="72"/>
      <c r="QPR831" s="72"/>
      <c r="QPS831" s="72"/>
      <c r="QPT831" s="72"/>
      <c r="QPU831" s="72"/>
      <c r="QPV831" s="72"/>
      <c r="QPW831" s="72"/>
      <c r="QPX831" s="72"/>
      <c r="QPY831" s="72"/>
      <c r="QPZ831" s="72"/>
      <c r="QQA831" s="72"/>
      <c r="QQB831" s="72"/>
      <c r="QQC831" s="72"/>
      <c r="QQD831" s="72"/>
      <c r="QQE831" s="72"/>
      <c r="QQF831" s="72"/>
      <c r="QQG831" s="72"/>
      <c r="QQH831" s="72"/>
      <c r="QQI831" s="72"/>
      <c r="QQJ831" s="72"/>
      <c r="QQK831" s="72"/>
      <c r="QQL831" s="72"/>
      <c r="QQM831" s="72"/>
      <c r="QQN831" s="72"/>
      <c r="QQO831" s="72"/>
      <c r="QQP831" s="72"/>
      <c r="QQQ831" s="72"/>
      <c r="QQR831" s="72"/>
      <c r="QQS831" s="72"/>
      <c r="QQT831" s="72"/>
      <c r="QQU831" s="72"/>
      <c r="QQV831" s="72"/>
      <c r="QQW831" s="72"/>
      <c r="QQX831" s="72"/>
      <c r="QQY831" s="72"/>
      <c r="QQZ831" s="72"/>
      <c r="QRA831" s="72"/>
      <c r="QRB831" s="72"/>
      <c r="QRC831" s="72"/>
      <c r="QRD831" s="72"/>
      <c r="QRE831" s="72"/>
      <c r="QRF831" s="72"/>
      <c r="QRG831" s="72"/>
      <c r="QRH831" s="72"/>
      <c r="QRI831" s="72"/>
      <c r="QRJ831" s="72"/>
      <c r="QRK831" s="72"/>
      <c r="QRL831" s="72"/>
      <c r="QRM831" s="72"/>
      <c r="QRN831" s="72"/>
      <c r="QRO831" s="72"/>
      <c r="QRP831" s="72"/>
      <c r="QRQ831" s="72"/>
      <c r="QRR831" s="72"/>
      <c r="QRS831" s="72"/>
      <c r="QRT831" s="72"/>
      <c r="QRU831" s="72"/>
      <c r="QRV831" s="72"/>
      <c r="QRW831" s="72"/>
      <c r="QRX831" s="72"/>
      <c r="QRY831" s="72"/>
      <c r="QRZ831" s="72"/>
      <c r="QSA831" s="72"/>
      <c r="QSB831" s="72"/>
      <c r="QSC831" s="72"/>
      <c r="QSD831" s="72"/>
      <c r="QSE831" s="72"/>
      <c r="QSF831" s="72"/>
      <c r="QSG831" s="72"/>
      <c r="QSH831" s="72"/>
      <c r="QSI831" s="72"/>
      <c r="QSJ831" s="72"/>
      <c r="QSK831" s="72"/>
      <c r="QSL831" s="72"/>
      <c r="QSM831" s="72"/>
      <c r="QSN831" s="72"/>
      <c r="QSO831" s="72"/>
      <c r="QSP831" s="72"/>
      <c r="QSQ831" s="72"/>
      <c r="QSR831" s="72"/>
      <c r="QSS831" s="72"/>
      <c r="QST831" s="72"/>
      <c r="QSU831" s="72"/>
      <c r="QSV831" s="72"/>
      <c r="QSW831" s="72"/>
      <c r="QSX831" s="72"/>
      <c r="QSY831" s="72"/>
      <c r="QSZ831" s="72"/>
      <c r="QTA831" s="72"/>
      <c r="QTB831" s="72"/>
      <c r="QTC831" s="72"/>
      <c r="QTD831" s="72"/>
      <c r="QTE831" s="72"/>
      <c r="QTF831" s="72"/>
      <c r="QTG831" s="72"/>
      <c r="QTH831" s="72"/>
      <c r="QTI831" s="72"/>
      <c r="QTJ831" s="72"/>
      <c r="QTK831" s="72"/>
      <c r="QTL831" s="72"/>
      <c r="QTM831" s="72"/>
      <c r="QTN831" s="72"/>
      <c r="QTO831" s="72"/>
      <c r="QTP831" s="72"/>
      <c r="QTQ831" s="72"/>
      <c r="QTR831" s="72"/>
      <c r="QTS831" s="72"/>
      <c r="QTT831" s="72"/>
      <c r="QTU831" s="72"/>
      <c r="QTV831" s="72"/>
      <c r="QTW831" s="72"/>
      <c r="QTX831" s="72"/>
      <c r="QTY831" s="72"/>
      <c r="QTZ831" s="72"/>
      <c r="QUA831" s="72"/>
      <c r="QUB831" s="72"/>
      <c r="QUC831" s="72"/>
      <c r="QUD831" s="72"/>
      <c r="QUE831" s="72"/>
      <c r="QUF831" s="72"/>
      <c r="QUG831" s="72"/>
      <c r="QUH831" s="72"/>
      <c r="QUI831" s="72"/>
      <c r="QUJ831" s="72"/>
      <c r="QUK831" s="72"/>
      <c r="QUL831" s="72"/>
      <c r="QUM831" s="72"/>
      <c r="QUN831" s="72"/>
      <c r="QUO831" s="72"/>
      <c r="QUP831" s="72"/>
      <c r="QUQ831" s="72"/>
      <c r="QUR831" s="72"/>
      <c r="QUS831" s="72"/>
      <c r="QUT831" s="72"/>
      <c r="QUU831" s="72"/>
      <c r="QUV831" s="72"/>
      <c r="QUW831" s="72"/>
      <c r="QUX831" s="72"/>
      <c r="QUY831" s="72"/>
      <c r="QUZ831" s="72"/>
      <c r="QVA831" s="72"/>
      <c r="QVB831" s="72"/>
      <c r="QVC831" s="72"/>
      <c r="QVD831" s="72"/>
      <c r="QVE831" s="72"/>
      <c r="QVF831" s="72"/>
      <c r="QVG831" s="72"/>
      <c r="QVH831" s="72"/>
      <c r="QVI831" s="72"/>
      <c r="QVJ831" s="72"/>
      <c r="QVK831" s="72"/>
      <c r="QVL831" s="72"/>
      <c r="QVM831" s="72"/>
      <c r="QVN831" s="72"/>
      <c r="QVO831" s="72"/>
      <c r="QVP831" s="72"/>
      <c r="QVQ831" s="72"/>
      <c r="QVR831" s="72"/>
      <c r="QVS831" s="72"/>
      <c r="QVT831" s="72"/>
      <c r="QVU831" s="72"/>
      <c r="QVV831" s="72"/>
      <c r="QVW831" s="72"/>
      <c r="QVX831" s="72"/>
      <c r="QVY831" s="72"/>
      <c r="QVZ831" s="72"/>
      <c r="QWA831" s="72"/>
      <c r="QWB831" s="72"/>
      <c r="QWC831" s="72"/>
      <c r="QWD831" s="72"/>
      <c r="QWE831" s="72"/>
      <c r="QWF831" s="72"/>
      <c r="QWG831" s="72"/>
      <c r="QWH831" s="72"/>
      <c r="QWI831" s="72"/>
      <c r="QWJ831" s="72"/>
      <c r="QWK831" s="72"/>
      <c r="QWL831" s="72"/>
      <c r="QWM831" s="72"/>
      <c r="QWN831" s="72"/>
      <c r="QWO831" s="72"/>
      <c r="QWP831" s="72"/>
      <c r="QWQ831" s="72"/>
      <c r="QWR831" s="72"/>
      <c r="QWS831" s="72"/>
      <c r="QWT831" s="72"/>
      <c r="QWU831" s="72"/>
      <c r="QWV831" s="72"/>
      <c r="QWW831" s="72"/>
      <c r="QWX831" s="72"/>
      <c r="QWY831" s="72"/>
      <c r="QWZ831" s="72"/>
      <c r="QXA831" s="72"/>
      <c r="QXB831" s="72"/>
      <c r="QXC831" s="72"/>
      <c r="QXD831" s="72"/>
      <c r="QXE831" s="72"/>
      <c r="QXF831" s="72"/>
      <c r="QXG831" s="72"/>
      <c r="QXH831" s="72"/>
      <c r="QXI831" s="72"/>
      <c r="QXJ831" s="72"/>
      <c r="QXK831" s="72"/>
      <c r="QXL831" s="72"/>
      <c r="QXM831" s="72"/>
      <c r="QXN831" s="72"/>
      <c r="QXO831" s="72"/>
      <c r="QXP831" s="72"/>
      <c r="QXQ831" s="72"/>
      <c r="QXR831" s="72"/>
      <c r="QXS831" s="72"/>
      <c r="QXT831" s="72"/>
      <c r="QXU831" s="72"/>
      <c r="QXV831" s="72"/>
      <c r="QXW831" s="72"/>
      <c r="QXX831" s="72"/>
      <c r="QXY831" s="72"/>
      <c r="QXZ831" s="72"/>
      <c r="QYA831" s="72"/>
      <c r="QYB831" s="72"/>
      <c r="QYC831" s="72"/>
      <c r="QYD831" s="72"/>
      <c r="QYE831" s="72"/>
      <c r="QYF831" s="72"/>
      <c r="QYG831" s="72"/>
      <c r="QYH831" s="72"/>
      <c r="QYI831" s="72"/>
      <c r="QYJ831" s="72"/>
      <c r="QYK831" s="72"/>
      <c r="QYL831" s="72"/>
      <c r="QYM831" s="72"/>
      <c r="QYN831" s="72"/>
      <c r="QYO831" s="72"/>
      <c r="QYP831" s="72"/>
      <c r="QYQ831" s="72"/>
      <c r="QYR831" s="72"/>
      <c r="QYS831" s="72"/>
      <c r="QYT831" s="72"/>
      <c r="QYU831" s="72"/>
      <c r="QYV831" s="72"/>
      <c r="QYW831" s="72"/>
      <c r="QYX831" s="72"/>
      <c r="QYY831" s="72"/>
      <c r="QYZ831" s="72"/>
      <c r="QZA831" s="72"/>
      <c r="QZB831" s="72"/>
      <c r="QZC831" s="72"/>
      <c r="QZD831" s="72"/>
      <c r="QZE831" s="72"/>
      <c r="QZF831" s="72"/>
      <c r="QZG831" s="72"/>
      <c r="QZH831" s="72"/>
      <c r="QZI831" s="72"/>
      <c r="QZJ831" s="72"/>
      <c r="QZK831" s="72"/>
      <c r="QZL831" s="72"/>
      <c r="QZM831" s="72"/>
      <c r="QZN831" s="72"/>
      <c r="QZO831" s="72"/>
      <c r="QZP831" s="72"/>
      <c r="QZQ831" s="72"/>
      <c r="QZR831" s="72"/>
      <c r="QZS831" s="72"/>
      <c r="QZT831" s="72"/>
      <c r="QZU831" s="72"/>
      <c r="QZV831" s="72"/>
      <c r="QZW831" s="72"/>
      <c r="QZX831" s="72"/>
      <c r="QZY831" s="72"/>
      <c r="QZZ831" s="72"/>
      <c r="RAA831" s="72"/>
      <c r="RAB831" s="72"/>
      <c r="RAC831" s="72"/>
      <c r="RAD831" s="72"/>
      <c r="RAE831" s="72"/>
      <c r="RAF831" s="72"/>
      <c r="RAG831" s="72"/>
      <c r="RAH831" s="72"/>
      <c r="RAI831" s="72"/>
      <c r="RAJ831" s="72"/>
      <c r="RAK831" s="72"/>
      <c r="RAL831" s="72"/>
      <c r="RAM831" s="72"/>
      <c r="RAN831" s="72"/>
      <c r="RAO831" s="72"/>
      <c r="RAP831" s="72"/>
      <c r="RAQ831" s="72"/>
      <c r="RAR831" s="72"/>
      <c r="RAS831" s="72"/>
      <c r="RAT831" s="72"/>
      <c r="RAU831" s="72"/>
      <c r="RAV831" s="72"/>
      <c r="RAW831" s="72"/>
      <c r="RAX831" s="72"/>
      <c r="RAY831" s="72"/>
      <c r="RAZ831" s="72"/>
      <c r="RBA831" s="72"/>
      <c r="RBB831" s="72"/>
      <c r="RBC831" s="72"/>
      <c r="RBD831" s="72"/>
      <c r="RBE831" s="72"/>
      <c r="RBF831" s="72"/>
      <c r="RBG831" s="72"/>
      <c r="RBH831" s="72"/>
      <c r="RBI831" s="72"/>
      <c r="RBJ831" s="72"/>
      <c r="RBK831" s="72"/>
      <c r="RBL831" s="72"/>
      <c r="RBM831" s="72"/>
      <c r="RBN831" s="72"/>
      <c r="RBO831" s="72"/>
      <c r="RBP831" s="72"/>
      <c r="RBQ831" s="72"/>
      <c r="RBR831" s="72"/>
      <c r="RBS831" s="72"/>
      <c r="RBT831" s="72"/>
      <c r="RBU831" s="72"/>
      <c r="RBV831" s="72"/>
      <c r="RBW831" s="72"/>
      <c r="RBX831" s="72"/>
      <c r="RBY831" s="72"/>
      <c r="RBZ831" s="72"/>
      <c r="RCA831" s="72"/>
      <c r="RCB831" s="72"/>
      <c r="RCC831" s="72"/>
      <c r="RCD831" s="72"/>
      <c r="RCE831" s="72"/>
      <c r="RCF831" s="72"/>
      <c r="RCG831" s="72"/>
      <c r="RCH831" s="72"/>
      <c r="RCI831" s="72"/>
      <c r="RCJ831" s="72"/>
      <c r="RCK831" s="72"/>
      <c r="RCL831" s="72"/>
      <c r="RCM831" s="72"/>
      <c r="RCN831" s="72"/>
      <c r="RCO831" s="72"/>
      <c r="RCP831" s="72"/>
      <c r="RCQ831" s="72"/>
      <c r="RCR831" s="72"/>
      <c r="RCS831" s="72"/>
      <c r="RCT831" s="72"/>
      <c r="RCU831" s="72"/>
      <c r="RCV831" s="72"/>
      <c r="RCW831" s="72"/>
      <c r="RCX831" s="72"/>
      <c r="RCY831" s="72"/>
      <c r="RCZ831" s="72"/>
      <c r="RDA831" s="72"/>
      <c r="RDB831" s="72"/>
      <c r="RDC831" s="72"/>
      <c r="RDD831" s="72"/>
      <c r="RDE831" s="72"/>
      <c r="RDF831" s="72"/>
      <c r="RDG831" s="72"/>
      <c r="RDH831" s="72"/>
      <c r="RDI831" s="72"/>
      <c r="RDJ831" s="72"/>
      <c r="RDK831" s="72"/>
      <c r="RDL831" s="72"/>
      <c r="RDM831" s="72"/>
      <c r="RDN831" s="72"/>
      <c r="RDO831" s="72"/>
      <c r="RDP831" s="72"/>
      <c r="RDQ831" s="72"/>
      <c r="RDR831" s="72"/>
      <c r="RDS831" s="72"/>
      <c r="RDT831" s="72"/>
      <c r="RDU831" s="72"/>
      <c r="RDV831" s="72"/>
      <c r="RDW831" s="72"/>
      <c r="RDX831" s="72"/>
      <c r="RDY831" s="72"/>
      <c r="RDZ831" s="72"/>
      <c r="REA831" s="72"/>
      <c r="REB831" s="72"/>
      <c r="REC831" s="72"/>
      <c r="RED831" s="72"/>
      <c r="REE831" s="72"/>
      <c r="REF831" s="72"/>
      <c r="REG831" s="72"/>
      <c r="REH831" s="72"/>
      <c r="REI831" s="72"/>
      <c r="REJ831" s="72"/>
      <c r="REK831" s="72"/>
      <c r="REL831" s="72"/>
      <c r="REM831" s="72"/>
      <c r="REN831" s="72"/>
      <c r="REO831" s="72"/>
      <c r="REP831" s="72"/>
      <c r="REQ831" s="72"/>
      <c r="RER831" s="72"/>
      <c r="RES831" s="72"/>
      <c r="RET831" s="72"/>
      <c r="REU831" s="72"/>
      <c r="REV831" s="72"/>
      <c r="REW831" s="72"/>
      <c r="REX831" s="72"/>
      <c r="REY831" s="72"/>
      <c r="REZ831" s="72"/>
      <c r="RFA831" s="72"/>
      <c r="RFB831" s="72"/>
      <c r="RFC831" s="72"/>
      <c r="RFD831" s="72"/>
      <c r="RFE831" s="72"/>
      <c r="RFF831" s="72"/>
      <c r="RFG831" s="72"/>
      <c r="RFH831" s="72"/>
      <c r="RFI831" s="72"/>
      <c r="RFJ831" s="72"/>
      <c r="RFK831" s="72"/>
      <c r="RFL831" s="72"/>
      <c r="RFM831" s="72"/>
      <c r="RFN831" s="72"/>
      <c r="RFO831" s="72"/>
      <c r="RFP831" s="72"/>
      <c r="RFQ831" s="72"/>
      <c r="RFR831" s="72"/>
      <c r="RFS831" s="72"/>
      <c r="RFT831" s="72"/>
      <c r="RFU831" s="72"/>
      <c r="RFV831" s="72"/>
      <c r="RFW831" s="72"/>
      <c r="RFX831" s="72"/>
      <c r="RFY831" s="72"/>
      <c r="RFZ831" s="72"/>
      <c r="RGA831" s="72"/>
      <c r="RGB831" s="72"/>
      <c r="RGC831" s="72"/>
      <c r="RGD831" s="72"/>
      <c r="RGE831" s="72"/>
      <c r="RGF831" s="72"/>
      <c r="RGG831" s="72"/>
      <c r="RGH831" s="72"/>
      <c r="RGI831" s="72"/>
      <c r="RGJ831" s="72"/>
      <c r="RGK831" s="72"/>
      <c r="RGL831" s="72"/>
      <c r="RGM831" s="72"/>
      <c r="RGN831" s="72"/>
      <c r="RGO831" s="72"/>
      <c r="RGP831" s="72"/>
      <c r="RGQ831" s="72"/>
      <c r="RGR831" s="72"/>
      <c r="RGS831" s="72"/>
      <c r="RGT831" s="72"/>
      <c r="RGU831" s="72"/>
      <c r="RGV831" s="72"/>
      <c r="RGW831" s="72"/>
      <c r="RGX831" s="72"/>
      <c r="RGY831" s="72"/>
      <c r="RGZ831" s="72"/>
      <c r="RHA831" s="72"/>
      <c r="RHB831" s="72"/>
      <c r="RHC831" s="72"/>
      <c r="RHD831" s="72"/>
      <c r="RHE831" s="72"/>
      <c r="RHF831" s="72"/>
      <c r="RHG831" s="72"/>
      <c r="RHH831" s="72"/>
      <c r="RHI831" s="72"/>
      <c r="RHJ831" s="72"/>
      <c r="RHK831" s="72"/>
      <c r="RHL831" s="72"/>
      <c r="RHM831" s="72"/>
      <c r="RHN831" s="72"/>
      <c r="RHO831" s="72"/>
      <c r="RHP831" s="72"/>
      <c r="RHQ831" s="72"/>
      <c r="RHR831" s="72"/>
      <c r="RHS831" s="72"/>
      <c r="RHT831" s="72"/>
      <c r="RHU831" s="72"/>
      <c r="RHV831" s="72"/>
      <c r="RHW831" s="72"/>
      <c r="RHX831" s="72"/>
      <c r="RHY831" s="72"/>
      <c r="RHZ831" s="72"/>
      <c r="RIA831" s="72"/>
      <c r="RIB831" s="72"/>
      <c r="RIC831" s="72"/>
      <c r="RID831" s="72"/>
      <c r="RIE831" s="72"/>
      <c r="RIF831" s="72"/>
      <c r="RIG831" s="72"/>
      <c r="RIH831" s="72"/>
      <c r="RII831" s="72"/>
      <c r="RIJ831" s="72"/>
      <c r="RIK831" s="72"/>
      <c r="RIL831" s="72"/>
      <c r="RIM831" s="72"/>
      <c r="RIN831" s="72"/>
      <c r="RIO831" s="72"/>
      <c r="RIP831" s="72"/>
      <c r="RIQ831" s="72"/>
      <c r="RIR831" s="72"/>
      <c r="RIS831" s="72"/>
      <c r="RIT831" s="72"/>
      <c r="RIU831" s="72"/>
      <c r="RIV831" s="72"/>
      <c r="RIW831" s="72"/>
      <c r="RIX831" s="72"/>
      <c r="RIY831" s="72"/>
      <c r="RIZ831" s="72"/>
      <c r="RJA831" s="72"/>
      <c r="RJB831" s="72"/>
      <c r="RJC831" s="72"/>
      <c r="RJD831" s="72"/>
      <c r="RJE831" s="72"/>
      <c r="RJF831" s="72"/>
      <c r="RJG831" s="72"/>
      <c r="RJH831" s="72"/>
      <c r="RJI831" s="72"/>
      <c r="RJJ831" s="72"/>
      <c r="RJK831" s="72"/>
      <c r="RJL831" s="72"/>
      <c r="RJM831" s="72"/>
      <c r="RJN831" s="72"/>
      <c r="RJO831" s="72"/>
      <c r="RJP831" s="72"/>
      <c r="RJQ831" s="72"/>
      <c r="RJR831" s="72"/>
      <c r="RJS831" s="72"/>
      <c r="RJT831" s="72"/>
      <c r="RJU831" s="72"/>
      <c r="RJV831" s="72"/>
      <c r="RJW831" s="72"/>
      <c r="RJX831" s="72"/>
      <c r="RJY831" s="72"/>
      <c r="RJZ831" s="72"/>
      <c r="RKA831" s="72"/>
      <c r="RKB831" s="72"/>
      <c r="RKC831" s="72"/>
      <c r="RKD831" s="72"/>
      <c r="RKE831" s="72"/>
      <c r="RKF831" s="72"/>
      <c r="RKG831" s="72"/>
      <c r="RKH831" s="72"/>
      <c r="RKI831" s="72"/>
      <c r="RKJ831" s="72"/>
      <c r="RKK831" s="72"/>
      <c r="RKL831" s="72"/>
      <c r="RKM831" s="72"/>
      <c r="RKN831" s="72"/>
      <c r="RKO831" s="72"/>
      <c r="RKP831" s="72"/>
      <c r="RKQ831" s="72"/>
      <c r="RKR831" s="72"/>
      <c r="RKS831" s="72"/>
      <c r="RKT831" s="72"/>
      <c r="RKU831" s="72"/>
      <c r="RKV831" s="72"/>
      <c r="RKW831" s="72"/>
      <c r="RKX831" s="72"/>
      <c r="RKY831" s="72"/>
      <c r="RKZ831" s="72"/>
      <c r="RLA831" s="72"/>
      <c r="RLB831" s="72"/>
      <c r="RLC831" s="72"/>
      <c r="RLD831" s="72"/>
      <c r="RLE831" s="72"/>
      <c r="RLF831" s="72"/>
      <c r="RLG831" s="72"/>
      <c r="RLH831" s="72"/>
      <c r="RLI831" s="72"/>
      <c r="RLJ831" s="72"/>
      <c r="RLK831" s="72"/>
      <c r="RLL831" s="72"/>
      <c r="RLM831" s="72"/>
      <c r="RLN831" s="72"/>
      <c r="RLO831" s="72"/>
      <c r="RLP831" s="72"/>
      <c r="RLQ831" s="72"/>
      <c r="RLR831" s="72"/>
      <c r="RLS831" s="72"/>
      <c r="RLT831" s="72"/>
      <c r="RLU831" s="72"/>
      <c r="RLV831" s="72"/>
      <c r="RLW831" s="72"/>
      <c r="RLX831" s="72"/>
      <c r="RLY831" s="72"/>
      <c r="RLZ831" s="72"/>
      <c r="RMA831" s="72"/>
      <c r="RMB831" s="72"/>
      <c r="RMC831" s="72"/>
      <c r="RMD831" s="72"/>
      <c r="RME831" s="72"/>
      <c r="RMF831" s="72"/>
      <c r="RMG831" s="72"/>
      <c r="RMH831" s="72"/>
      <c r="RMI831" s="72"/>
      <c r="RMJ831" s="72"/>
      <c r="RMK831" s="72"/>
      <c r="RML831" s="72"/>
      <c r="RMM831" s="72"/>
      <c r="RMN831" s="72"/>
      <c r="RMO831" s="72"/>
      <c r="RMP831" s="72"/>
      <c r="RMQ831" s="72"/>
      <c r="RMR831" s="72"/>
      <c r="RMS831" s="72"/>
      <c r="RMT831" s="72"/>
      <c r="RMU831" s="72"/>
      <c r="RMV831" s="72"/>
      <c r="RMW831" s="72"/>
      <c r="RMX831" s="72"/>
      <c r="RMY831" s="72"/>
      <c r="RMZ831" s="72"/>
      <c r="RNA831" s="72"/>
      <c r="RNB831" s="72"/>
      <c r="RNC831" s="72"/>
      <c r="RND831" s="72"/>
      <c r="RNE831" s="72"/>
      <c r="RNF831" s="72"/>
      <c r="RNG831" s="72"/>
      <c r="RNH831" s="72"/>
      <c r="RNI831" s="72"/>
      <c r="RNJ831" s="72"/>
      <c r="RNK831" s="72"/>
      <c r="RNL831" s="72"/>
      <c r="RNM831" s="72"/>
      <c r="RNN831" s="72"/>
      <c r="RNO831" s="72"/>
      <c r="RNP831" s="72"/>
      <c r="RNQ831" s="72"/>
      <c r="RNR831" s="72"/>
      <c r="RNS831" s="72"/>
      <c r="RNT831" s="72"/>
      <c r="RNU831" s="72"/>
      <c r="RNV831" s="72"/>
      <c r="RNW831" s="72"/>
      <c r="RNX831" s="72"/>
      <c r="RNY831" s="72"/>
      <c r="RNZ831" s="72"/>
      <c r="ROA831" s="72"/>
      <c r="ROB831" s="72"/>
      <c r="ROC831" s="72"/>
      <c r="ROD831" s="72"/>
      <c r="ROE831" s="72"/>
      <c r="ROF831" s="72"/>
      <c r="ROG831" s="72"/>
      <c r="ROH831" s="72"/>
      <c r="ROI831" s="72"/>
      <c r="ROJ831" s="72"/>
      <c r="ROK831" s="72"/>
      <c r="ROL831" s="72"/>
      <c r="ROM831" s="72"/>
      <c r="RON831" s="72"/>
      <c r="ROO831" s="72"/>
      <c r="ROP831" s="72"/>
      <c r="ROQ831" s="72"/>
      <c r="ROR831" s="72"/>
      <c r="ROS831" s="72"/>
      <c r="ROT831" s="72"/>
      <c r="ROU831" s="72"/>
      <c r="ROV831" s="72"/>
      <c r="ROW831" s="72"/>
      <c r="ROX831" s="72"/>
      <c r="ROY831" s="72"/>
      <c r="ROZ831" s="72"/>
      <c r="RPA831" s="72"/>
      <c r="RPB831" s="72"/>
      <c r="RPC831" s="72"/>
      <c r="RPD831" s="72"/>
      <c r="RPE831" s="72"/>
      <c r="RPF831" s="72"/>
      <c r="RPG831" s="72"/>
      <c r="RPH831" s="72"/>
      <c r="RPI831" s="72"/>
      <c r="RPJ831" s="72"/>
      <c r="RPK831" s="72"/>
      <c r="RPL831" s="72"/>
      <c r="RPM831" s="72"/>
      <c r="RPN831" s="72"/>
      <c r="RPO831" s="72"/>
      <c r="RPP831" s="72"/>
      <c r="RPQ831" s="72"/>
      <c r="RPR831" s="72"/>
      <c r="RPS831" s="72"/>
      <c r="RPT831" s="72"/>
      <c r="RPU831" s="72"/>
      <c r="RPV831" s="72"/>
      <c r="RPW831" s="72"/>
      <c r="RPX831" s="72"/>
      <c r="RPY831" s="72"/>
      <c r="RPZ831" s="72"/>
      <c r="RQA831" s="72"/>
      <c r="RQB831" s="72"/>
      <c r="RQC831" s="72"/>
      <c r="RQD831" s="72"/>
      <c r="RQE831" s="72"/>
      <c r="RQF831" s="72"/>
      <c r="RQG831" s="72"/>
      <c r="RQH831" s="72"/>
      <c r="RQI831" s="72"/>
      <c r="RQJ831" s="72"/>
      <c r="RQK831" s="72"/>
      <c r="RQL831" s="72"/>
      <c r="RQM831" s="72"/>
      <c r="RQN831" s="72"/>
      <c r="RQO831" s="72"/>
      <c r="RQP831" s="72"/>
      <c r="RQQ831" s="72"/>
      <c r="RQR831" s="72"/>
      <c r="RQS831" s="72"/>
      <c r="RQT831" s="72"/>
      <c r="RQU831" s="72"/>
      <c r="RQV831" s="72"/>
      <c r="RQW831" s="72"/>
      <c r="RQX831" s="72"/>
      <c r="RQY831" s="72"/>
      <c r="RQZ831" s="72"/>
      <c r="RRA831" s="72"/>
      <c r="RRB831" s="72"/>
      <c r="RRC831" s="72"/>
      <c r="RRD831" s="72"/>
      <c r="RRE831" s="72"/>
      <c r="RRF831" s="72"/>
      <c r="RRG831" s="72"/>
      <c r="RRH831" s="72"/>
      <c r="RRI831" s="72"/>
      <c r="RRJ831" s="72"/>
      <c r="RRK831" s="72"/>
      <c r="RRL831" s="72"/>
      <c r="RRM831" s="72"/>
      <c r="RRN831" s="72"/>
      <c r="RRO831" s="72"/>
      <c r="RRP831" s="72"/>
      <c r="RRQ831" s="72"/>
      <c r="RRR831" s="72"/>
      <c r="RRS831" s="72"/>
      <c r="RRT831" s="72"/>
      <c r="RRU831" s="72"/>
      <c r="RRV831" s="72"/>
      <c r="RRW831" s="72"/>
      <c r="RRX831" s="72"/>
      <c r="RRY831" s="72"/>
      <c r="RRZ831" s="72"/>
      <c r="RSA831" s="72"/>
      <c r="RSB831" s="72"/>
      <c r="RSC831" s="72"/>
      <c r="RSD831" s="72"/>
      <c r="RSE831" s="72"/>
      <c r="RSF831" s="72"/>
      <c r="RSG831" s="72"/>
      <c r="RSH831" s="72"/>
      <c r="RSI831" s="72"/>
      <c r="RSJ831" s="72"/>
      <c r="RSK831" s="72"/>
      <c r="RSL831" s="72"/>
      <c r="RSM831" s="72"/>
      <c r="RSN831" s="72"/>
      <c r="RSO831" s="72"/>
      <c r="RSP831" s="72"/>
      <c r="RSQ831" s="72"/>
      <c r="RSR831" s="72"/>
      <c r="RSS831" s="72"/>
      <c r="RST831" s="72"/>
      <c r="RSU831" s="72"/>
      <c r="RSV831" s="72"/>
      <c r="RSW831" s="72"/>
      <c r="RSX831" s="72"/>
      <c r="RSY831" s="72"/>
      <c r="RSZ831" s="72"/>
      <c r="RTA831" s="72"/>
      <c r="RTB831" s="72"/>
      <c r="RTC831" s="72"/>
      <c r="RTD831" s="72"/>
      <c r="RTE831" s="72"/>
      <c r="RTF831" s="72"/>
      <c r="RTG831" s="72"/>
      <c r="RTH831" s="72"/>
      <c r="RTI831" s="72"/>
      <c r="RTJ831" s="72"/>
      <c r="RTK831" s="72"/>
      <c r="RTL831" s="72"/>
      <c r="RTM831" s="72"/>
      <c r="RTN831" s="72"/>
      <c r="RTO831" s="72"/>
      <c r="RTP831" s="72"/>
      <c r="RTQ831" s="72"/>
      <c r="RTR831" s="72"/>
      <c r="RTS831" s="72"/>
      <c r="RTT831" s="72"/>
      <c r="RTU831" s="72"/>
      <c r="RTV831" s="72"/>
      <c r="RTW831" s="72"/>
      <c r="RTX831" s="72"/>
      <c r="RTY831" s="72"/>
      <c r="RTZ831" s="72"/>
      <c r="RUA831" s="72"/>
      <c r="RUB831" s="72"/>
      <c r="RUC831" s="72"/>
      <c r="RUD831" s="72"/>
      <c r="RUE831" s="72"/>
      <c r="RUF831" s="72"/>
      <c r="RUG831" s="72"/>
      <c r="RUH831" s="72"/>
      <c r="RUI831" s="72"/>
      <c r="RUJ831" s="72"/>
      <c r="RUK831" s="72"/>
      <c r="RUL831" s="72"/>
      <c r="RUM831" s="72"/>
      <c r="RUN831" s="72"/>
      <c r="RUO831" s="72"/>
      <c r="RUP831" s="72"/>
      <c r="RUQ831" s="72"/>
      <c r="RUR831" s="72"/>
      <c r="RUS831" s="72"/>
      <c r="RUT831" s="72"/>
      <c r="RUU831" s="72"/>
      <c r="RUV831" s="72"/>
      <c r="RUW831" s="72"/>
      <c r="RUX831" s="72"/>
      <c r="RUY831" s="72"/>
      <c r="RUZ831" s="72"/>
      <c r="RVA831" s="72"/>
      <c r="RVB831" s="72"/>
      <c r="RVC831" s="72"/>
      <c r="RVD831" s="72"/>
      <c r="RVE831" s="72"/>
      <c r="RVF831" s="72"/>
      <c r="RVG831" s="72"/>
      <c r="RVH831" s="72"/>
      <c r="RVI831" s="72"/>
      <c r="RVJ831" s="72"/>
      <c r="RVK831" s="72"/>
      <c r="RVL831" s="72"/>
      <c r="RVM831" s="72"/>
      <c r="RVN831" s="72"/>
      <c r="RVO831" s="72"/>
      <c r="RVP831" s="72"/>
      <c r="RVQ831" s="72"/>
      <c r="RVR831" s="72"/>
      <c r="RVS831" s="72"/>
      <c r="RVT831" s="72"/>
      <c r="RVU831" s="72"/>
      <c r="RVV831" s="72"/>
      <c r="RVW831" s="72"/>
      <c r="RVX831" s="72"/>
      <c r="RVY831" s="72"/>
      <c r="RVZ831" s="72"/>
      <c r="RWA831" s="72"/>
      <c r="RWB831" s="72"/>
      <c r="RWC831" s="72"/>
      <c r="RWD831" s="72"/>
      <c r="RWE831" s="72"/>
      <c r="RWF831" s="72"/>
      <c r="RWG831" s="72"/>
      <c r="RWH831" s="72"/>
      <c r="RWI831" s="72"/>
      <c r="RWJ831" s="72"/>
      <c r="RWK831" s="72"/>
      <c r="RWL831" s="72"/>
      <c r="RWM831" s="72"/>
      <c r="RWN831" s="72"/>
      <c r="RWO831" s="72"/>
      <c r="RWP831" s="72"/>
      <c r="RWQ831" s="72"/>
      <c r="RWR831" s="72"/>
      <c r="RWS831" s="72"/>
      <c r="RWT831" s="72"/>
      <c r="RWU831" s="72"/>
      <c r="RWV831" s="72"/>
      <c r="RWW831" s="72"/>
      <c r="RWX831" s="72"/>
      <c r="RWY831" s="72"/>
      <c r="RWZ831" s="72"/>
      <c r="RXA831" s="72"/>
      <c r="RXB831" s="72"/>
      <c r="RXC831" s="72"/>
      <c r="RXD831" s="72"/>
      <c r="RXE831" s="72"/>
      <c r="RXF831" s="72"/>
      <c r="RXG831" s="72"/>
      <c r="RXH831" s="72"/>
      <c r="RXI831" s="72"/>
      <c r="RXJ831" s="72"/>
      <c r="RXK831" s="72"/>
      <c r="RXL831" s="72"/>
      <c r="RXM831" s="72"/>
      <c r="RXN831" s="72"/>
      <c r="RXO831" s="72"/>
      <c r="RXP831" s="72"/>
      <c r="RXQ831" s="72"/>
      <c r="RXR831" s="72"/>
      <c r="RXS831" s="72"/>
      <c r="RXT831" s="72"/>
      <c r="RXU831" s="72"/>
      <c r="RXV831" s="72"/>
      <c r="RXW831" s="72"/>
      <c r="RXX831" s="72"/>
      <c r="RXY831" s="72"/>
      <c r="RXZ831" s="72"/>
      <c r="RYA831" s="72"/>
      <c r="RYB831" s="72"/>
      <c r="RYC831" s="72"/>
      <c r="RYD831" s="72"/>
      <c r="RYE831" s="72"/>
      <c r="RYF831" s="72"/>
      <c r="RYG831" s="72"/>
      <c r="RYH831" s="72"/>
      <c r="RYI831" s="72"/>
      <c r="RYJ831" s="72"/>
      <c r="RYK831" s="72"/>
      <c r="RYL831" s="72"/>
      <c r="RYM831" s="72"/>
      <c r="RYN831" s="72"/>
      <c r="RYO831" s="72"/>
      <c r="RYP831" s="72"/>
      <c r="RYQ831" s="72"/>
      <c r="RYR831" s="72"/>
      <c r="RYS831" s="72"/>
      <c r="RYT831" s="72"/>
      <c r="RYU831" s="72"/>
      <c r="RYV831" s="72"/>
      <c r="RYW831" s="72"/>
      <c r="RYX831" s="72"/>
      <c r="RYY831" s="72"/>
      <c r="RYZ831" s="72"/>
      <c r="RZA831" s="72"/>
      <c r="RZB831" s="72"/>
      <c r="RZC831" s="72"/>
      <c r="RZD831" s="72"/>
      <c r="RZE831" s="72"/>
      <c r="RZF831" s="72"/>
      <c r="RZG831" s="72"/>
      <c r="RZH831" s="72"/>
      <c r="RZI831" s="72"/>
      <c r="RZJ831" s="72"/>
      <c r="RZK831" s="72"/>
      <c r="RZL831" s="72"/>
      <c r="RZM831" s="72"/>
      <c r="RZN831" s="72"/>
      <c r="RZO831" s="72"/>
      <c r="RZP831" s="72"/>
      <c r="RZQ831" s="72"/>
      <c r="RZR831" s="72"/>
      <c r="RZS831" s="72"/>
      <c r="RZT831" s="72"/>
      <c r="RZU831" s="72"/>
      <c r="RZV831" s="72"/>
      <c r="RZW831" s="72"/>
      <c r="RZX831" s="72"/>
      <c r="RZY831" s="72"/>
      <c r="RZZ831" s="72"/>
      <c r="SAA831" s="72"/>
      <c r="SAB831" s="72"/>
      <c r="SAC831" s="72"/>
      <c r="SAD831" s="72"/>
      <c r="SAE831" s="72"/>
      <c r="SAF831" s="72"/>
      <c r="SAG831" s="72"/>
      <c r="SAH831" s="72"/>
      <c r="SAI831" s="72"/>
      <c r="SAJ831" s="72"/>
      <c r="SAK831" s="72"/>
      <c r="SAL831" s="72"/>
      <c r="SAM831" s="72"/>
      <c r="SAN831" s="72"/>
      <c r="SAO831" s="72"/>
      <c r="SAP831" s="72"/>
      <c r="SAQ831" s="72"/>
      <c r="SAR831" s="72"/>
      <c r="SAS831" s="72"/>
      <c r="SAT831" s="72"/>
      <c r="SAU831" s="72"/>
      <c r="SAV831" s="72"/>
      <c r="SAW831" s="72"/>
      <c r="SAX831" s="72"/>
      <c r="SAY831" s="72"/>
      <c r="SAZ831" s="72"/>
      <c r="SBA831" s="72"/>
      <c r="SBB831" s="72"/>
      <c r="SBC831" s="72"/>
      <c r="SBD831" s="72"/>
      <c r="SBE831" s="72"/>
      <c r="SBF831" s="72"/>
      <c r="SBG831" s="72"/>
      <c r="SBH831" s="72"/>
      <c r="SBI831" s="72"/>
      <c r="SBJ831" s="72"/>
      <c r="SBK831" s="72"/>
      <c r="SBL831" s="72"/>
      <c r="SBM831" s="72"/>
      <c r="SBN831" s="72"/>
      <c r="SBO831" s="72"/>
      <c r="SBP831" s="72"/>
      <c r="SBQ831" s="72"/>
      <c r="SBR831" s="72"/>
      <c r="SBS831" s="72"/>
      <c r="SBT831" s="72"/>
      <c r="SBU831" s="72"/>
      <c r="SBV831" s="72"/>
      <c r="SBW831" s="72"/>
      <c r="SBX831" s="72"/>
      <c r="SBY831" s="72"/>
      <c r="SBZ831" s="72"/>
      <c r="SCA831" s="72"/>
      <c r="SCB831" s="72"/>
      <c r="SCC831" s="72"/>
      <c r="SCD831" s="72"/>
      <c r="SCE831" s="72"/>
      <c r="SCF831" s="72"/>
      <c r="SCG831" s="72"/>
      <c r="SCH831" s="72"/>
      <c r="SCI831" s="72"/>
      <c r="SCJ831" s="72"/>
      <c r="SCK831" s="72"/>
      <c r="SCL831" s="72"/>
      <c r="SCM831" s="72"/>
      <c r="SCN831" s="72"/>
      <c r="SCO831" s="72"/>
      <c r="SCP831" s="72"/>
      <c r="SCQ831" s="72"/>
      <c r="SCR831" s="72"/>
      <c r="SCS831" s="72"/>
      <c r="SCT831" s="72"/>
      <c r="SCU831" s="72"/>
      <c r="SCV831" s="72"/>
      <c r="SCW831" s="72"/>
      <c r="SCX831" s="72"/>
      <c r="SCY831" s="72"/>
      <c r="SCZ831" s="72"/>
      <c r="SDA831" s="72"/>
      <c r="SDB831" s="72"/>
      <c r="SDC831" s="72"/>
      <c r="SDD831" s="72"/>
      <c r="SDE831" s="72"/>
      <c r="SDF831" s="72"/>
      <c r="SDG831" s="72"/>
      <c r="SDH831" s="72"/>
      <c r="SDI831" s="72"/>
      <c r="SDJ831" s="72"/>
      <c r="SDK831" s="72"/>
      <c r="SDL831" s="72"/>
      <c r="SDM831" s="72"/>
      <c r="SDN831" s="72"/>
      <c r="SDO831" s="72"/>
      <c r="SDP831" s="72"/>
      <c r="SDQ831" s="72"/>
      <c r="SDR831" s="72"/>
      <c r="SDS831" s="72"/>
      <c r="SDT831" s="72"/>
      <c r="SDU831" s="72"/>
      <c r="SDV831" s="72"/>
      <c r="SDW831" s="72"/>
      <c r="SDX831" s="72"/>
      <c r="SDY831" s="72"/>
      <c r="SDZ831" s="72"/>
      <c r="SEA831" s="72"/>
      <c r="SEB831" s="72"/>
      <c r="SEC831" s="72"/>
      <c r="SED831" s="72"/>
      <c r="SEE831" s="72"/>
      <c r="SEF831" s="72"/>
      <c r="SEG831" s="72"/>
      <c r="SEH831" s="72"/>
      <c r="SEI831" s="72"/>
      <c r="SEJ831" s="72"/>
      <c r="SEK831" s="72"/>
      <c r="SEL831" s="72"/>
      <c r="SEM831" s="72"/>
      <c r="SEN831" s="72"/>
      <c r="SEO831" s="72"/>
      <c r="SEP831" s="72"/>
      <c r="SEQ831" s="72"/>
      <c r="SER831" s="72"/>
      <c r="SES831" s="72"/>
      <c r="SET831" s="72"/>
      <c r="SEU831" s="72"/>
      <c r="SEV831" s="72"/>
      <c r="SEW831" s="72"/>
      <c r="SEX831" s="72"/>
      <c r="SEY831" s="72"/>
      <c r="SEZ831" s="72"/>
      <c r="SFA831" s="72"/>
      <c r="SFB831" s="72"/>
      <c r="SFC831" s="72"/>
      <c r="SFD831" s="72"/>
      <c r="SFE831" s="72"/>
      <c r="SFF831" s="72"/>
      <c r="SFG831" s="72"/>
      <c r="SFH831" s="72"/>
      <c r="SFI831" s="72"/>
      <c r="SFJ831" s="72"/>
      <c r="SFK831" s="72"/>
      <c r="SFL831" s="72"/>
      <c r="SFM831" s="72"/>
      <c r="SFN831" s="72"/>
      <c r="SFO831" s="72"/>
      <c r="SFP831" s="72"/>
      <c r="SFQ831" s="72"/>
      <c r="SFR831" s="72"/>
      <c r="SFS831" s="72"/>
      <c r="SFT831" s="72"/>
      <c r="SFU831" s="72"/>
      <c r="SFV831" s="72"/>
      <c r="SFW831" s="72"/>
      <c r="SFX831" s="72"/>
      <c r="SFY831" s="72"/>
      <c r="SFZ831" s="72"/>
      <c r="SGA831" s="72"/>
      <c r="SGB831" s="72"/>
      <c r="SGC831" s="72"/>
      <c r="SGD831" s="72"/>
      <c r="SGE831" s="72"/>
      <c r="SGF831" s="72"/>
      <c r="SGG831" s="72"/>
      <c r="SGH831" s="72"/>
      <c r="SGI831" s="72"/>
      <c r="SGJ831" s="72"/>
      <c r="SGK831" s="72"/>
      <c r="SGL831" s="72"/>
      <c r="SGM831" s="72"/>
      <c r="SGN831" s="72"/>
      <c r="SGO831" s="72"/>
      <c r="SGP831" s="72"/>
      <c r="SGQ831" s="72"/>
      <c r="SGR831" s="72"/>
      <c r="SGS831" s="72"/>
      <c r="SGT831" s="72"/>
      <c r="SGU831" s="72"/>
      <c r="SGV831" s="72"/>
      <c r="SGW831" s="72"/>
      <c r="SGX831" s="72"/>
      <c r="SGY831" s="72"/>
      <c r="SGZ831" s="72"/>
      <c r="SHA831" s="72"/>
      <c r="SHB831" s="72"/>
      <c r="SHC831" s="72"/>
      <c r="SHD831" s="72"/>
      <c r="SHE831" s="72"/>
      <c r="SHF831" s="72"/>
      <c r="SHG831" s="72"/>
      <c r="SHH831" s="72"/>
      <c r="SHI831" s="72"/>
      <c r="SHJ831" s="72"/>
      <c r="SHK831" s="72"/>
      <c r="SHL831" s="72"/>
      <c r="SHM831" s="72"/>
      <c r="SHN831" s="72"/>
      <c r="SHO831" s="72"/>
      <c r="SHP831" s="72"/>
      <c r="SHQ831" s="72"/>
      <c r="SHR831" s="72"/>
      <c r="SHS831" s="72"/>
      <c r="SHT831" s="72"/>
      <c r="SHU831" s="72"/>
      <c r="SHV831" s="72"/>
      <c r="SHW831" s="72"/>
      <c r="SHX831" s="72"/>
      <c r="SHY831" s="72"/>
      <c r="SHZ831" s="72"/>
      <c r="SIA831" s="72"/>
      <c r="SIB831" s="72"/>
      <c r="SIC831" s="72"/>
      <c r="SID831" s="72"/>
      <c r="SIE831" s="72"/>
      <c r="SIF831" s="72"/>
      <c r="SIG831" s="72"/>
      <c r="SIH831" s="72"/>
      <c r="SII831" s="72"/>
      <c r="SIJ831" s="72"/>
      <c r="SIK831" s="72"/>
      <c r="SIL831" s="72"/>
      <c r="SIM831" s="72"/>
      <c r="SIN831" s="72"/>
      <c r="SIO831" s="72"/>
      <c r="SIP831" s="72"/>
      <c r="SIQ831" s="72"/>
      <c r="SIR831" s="72"/>
      <c r="SIS831" s="72"/>
      <c r="SIT831" s="72"/>
      <c r="SIU831" s="72"/>
      <c r="SIV831" s="72"/>
      <c r="SIW831" s="72"/>
      <c r="SIX831" s="72"/>
      <c r="SIY831" s="72"/>
      <c r="SIZ831" s="72"/>
      <c r="SJA831" s="72"/>
      <c r="SJB831" s="72"/>
      <c r="SJC831" s="72"/>
      <c r="SJD831" s="72"/>
      <c r="SJE831" s="72"/>
      <c r="SJF831" s="72"/>
      <c r="SJG831" s="72"/>
      <c r="SJH831" s="72"/>
      <c r="SJI831" s="72"/>
      <c r="SJJ831" s="72"/>
      <c r="SJK831" s="72"/>
      <c r="SJL831" s="72"/>
      <c r="SJM831" s="72"/>
      <c r="SJN831" s="72"/>
      <c r="SJO831" s="72"/>
      <c r="SJP831" s="72"/>
      <c r="SJQ831" s="72"/>
      <c r="SJR831" s="72"/>
      <c r="SJS831" s="72"/>
      <c r="SJT831" s="72"/>
      <c r="SJU831" s="72"/>
      <c r="SJV831" s="72"/>
      <c r="SJW831" s="72"/>
      <c r="SJX831" s="72"/>
      <c r="SJY831" s="72"/>
      <c r="SJZ831" s="72"/>
      <c r="SKA831" s="72"/>
      <c r="SKB831" s="72"/>
      <c r="SKC831" s="72"/>
      <c r="SKD831" s="72"/>
      <c r="SKE831" s="72"/>
      <c r="SKF831" s="72"/>
      <c r="SKG831" s="72"/>
      <c r="SKH831" s="72"/>
      <c r="SKI831" s="72"/>
      <c r="SKJ831" s="72"/>
      <c r="SKK831" s="72"/>
      <c r="SKL831" s="72"/>
      <c r="SKM831" s="72"/>
      <c r="SKN831" s="72"/>
      <c r="SKO831" s="72"/>
      <c r="SKP831" s="72"/>
      <c r="SKQ831" s="72"/>
      <c r="SKR831" s="72"/>
      <c r="SKS831" s="72"/>
      <c r="SKT831" s="72"/>
      <c r="SKU831" s="72"/>
      <c r="SKV831" s="72"/>
      <c r="SKW831" s="72"/>
      <c r="SKX831" s="72"/>
      <c r="SKY831" s="72"/>
      <c r="SKZ831" s="72"/>
      <c r="SLA831" s="72"/>
      <c r="SLB831" s="72"/>
      <c r="SLC831" s="72"/>
      <c r="SLD831" s="72"/>
      <c r="SLE831" s="72"/>
      <c r="SLF831" s="72"/>
      <c r="SLG831" s="72"/>
      <c r="SLH831" s="72"/>
      <c r="SLI831" s="72"/>
      <c r="SLJ831" s="72"/>
      <c r="SLK831" s="72"/>
      <c r="SLL831" s="72"/>
      <c r="SLM831" s="72"/>
      <c r="SLN831" s="72"/>
      <c r="SLO831" s="72"/>
      <c r="SLP831" s="72"/>
      <c r="SLQ831" s="72"/>
      <c r="SLR831" s="72"/>
      <c r="SLS831" s="72"/>
      <c r="SLT831" s="72"/>
      <c r="SLU831" s="72"/>
      <c r="SLV831" s="72"/>
      <c r="SLW831" s="72"/>
      <c r="SLX831" s="72"/>
      <c r="SLY831" s="72"/>
      <c r="SLZ831" s="72"/>
      <c r="SMA831" s="72"/>
      <c r="SMB831" s="72"/>
      <c r="SMC831" s="72"/>
      <c r="SMD831" s="72"/>
      <c r="SME831" s="72"/>
      <c r="SMF831" s="72"/>
      <c r="SMG831" s="72"/>
      <c r="SMH831" s="72"/>
      <c r="SMI831" s="72"/>
      <c r="SMJ831" s="72"/>
      <c r="SMK831" s="72"/>
      <c r="SML831" s="72"/>
      <c r="SMM831" s="72"/>
      <c r="SMN831" s="72"/>
      <c r="SMO831" s="72"/>
      <c r="SMP831" s="72"/>
      <c r="SMQ831" s="72"/>
      <c r="SMR831" s="72"/>
      <c r="SMS831" s="72"/>
      <c r="SMT831" s="72"/>
      <c r="SMU831" s="72"/>
      <c r="SMV831" s="72"/>
      <c r="SMW831" s="72"/>
      <c r="SMX831" s="72"/>
      <c r="SMY831" s="72"/>
      <c r="SMZ831" s="72"/>
      <c r="SNA831" s="72"/>
      <c r="SNB831" s="72"/>
      <c r="SNC831" s="72"/>
      <c r="SND831" s="72"/>
      <c r="SNE831" s="72"/>
      <c r="SNF831" s="72"/>
      <c r="SNG831" s="72"/>
      <c r="SNH831" s="72"/>
      <c r="SNI831" s="72"/>
      <c r="SNJ831" s="72"/>
      <c r="SNK831" s="72"/>
      <c r="SNL831" s="72"/>
      <c r="SNM831" s="72"/>
      <c r="SNN831" s="72"/>
      <c r="SNO831" s="72"/>
      <c r="SNP831" s="72"/>
      <c r="SNQ831" s="72"/>
      <c r="SNR831" s="72"/>
      <c r="SNS831" s="72"/>
      <c r="SNT831" s="72"/>
      <c r="SNU831" s="72"/>
      <c r="SNV831" s="72"/>
      <c r="SNW831" s="72"/>
      <c r="SNX831" s="72"/>
      <c r="SNY831" s="72"/>
      <c r="SNZ831" s="72"/>
      <c r="SOA831" s="72"/>
      <c r="SOB831" s="72"/>
      <c r="SOC831" s="72"/>
      <c r="SOD831" s="72"/>
      <c r="SOE831" s="72"/>
      <c r="SOF831" s="72"/>
      <c r="SOG831" s="72"/>
      <c r="SOH831" s="72"/>
      <c r="SOI831" s="72"/>
      <c r="SOJ831" s="72"/>
      <c r="SOK831" s="72"/>
      <c r="SOL831" s="72"/>
      <c r="SOM831" s="72"/>
      <c r="SON831" s="72"/>
      <c r="SOO831" s="72"/>
      <c r="SOP831" s="72"/>
      <c r="SOQ831" s="72"/>
      <c r="SOR831" s="72"/>
      <c r="SOS831" s="72"/>
      <c r="SOT831" s="72"/>
      <c r="SOU831" s="72"/>
      <c r="SOV831" s="72"/>
      <c r="SOW831" s="72"/>
      <c r="SOX831" s="72"/>
      <c r="SOY831" s="72"/>
      <c r="SOZ831" s="72"/>
      <c r="SPA831" s="72"/>
      <c r="SPB831" s="72"/>
      <c r="SPC831" s="72"/>
      <c r="SPD831" s="72"/>
      <c r="SPE831" s="72"/>
      <c r="SPF831" s="72"/>
      <c r="SPG831" s="72"/>
      <c r="SPH831" s="72"/>
      <c r="SPI831" s="72"/>
      <c r="SPJ831" s="72"/>
      <c r="SPK831" s="72"/>
      <c r="SPL831" s="72"/>
      <c r="SPM831" s="72"/>
      <c r="SPN831" s="72"/>
      <c r="SPO831" s="72"/>
      <c r="SPP831" s="72"/>
      <c r="SPQ831" s="72"/>
      <c r="SPR831" s="72"/>
      <c r="SPS831" s="72"/>
      <c r="SPT831" s="72"/>
      <c r="SPU831" s="72"/>
      <c r="SPV831" s="72"/>
      <c r="SPW831" s="72"/>
      <c r="SPX831" s="72"/>
      <c r="SPY831" s="72"/>
      <c r="SPZ831" s="72"/>
      <c r="SQA831" s="72"/>
      <c r="SQB831" s="72"/>
      <c r="SQC831" s="72"/>
      <c r="SQD831" s="72"/>
      <c r="SQE831" s="72"/>
      <c r="SQF831" s="72"/>
      <c r="SQG831" s="72"/>
      <c r="SQH831" s="72"/>
      <c r="SQI831" s="72"/>
      <c r="SQJ831" s="72"/>
      <c r="SQK831" s="72"/>
      <c r="SQL831" s="72"/>
      <c r="SQM831" s="72"/>
      <c r="SQN831" s="72"/>
      <c r="SQO831" s="72"/>
      <c r="SQP831" s="72"/>
      <c r="SQQ831" s="72"/>
      <c r="SQR831" s="72"/>
      <c r="SQS831" s="72"/>
      <c r="SQT831" s="72"/>
      <c r="SQU831" s="72"/>
      <c r="SQV831" s="72"/>
      <c r="SQW831" s="72"/>
      <c r="SQX831" s="72"/>
      <c r="SQY831" s="72"/>
      <c r="SQZ831" s="72"/>
      <c r="SRA831" s="72"/>
      <c r="SRB831" s="72"/>
      <c r="SRC831" s="72"/>
      <c r="SRD831" s="72"/>
      <c r="SRE831" s="72"/>
      <c r="SRF831" s="72"/>
      <c r="SRG831" s="72"/>
      <c r="SRH831" s="72"/>
      <c r="SRI831" s="72"/>
      <c r="SRJ831" s="72"/>
      <c r="SRK831" s="72"/>
      <c r="SRL831" s="72"/>
      <c r="SRM831" s="72"/>
      <c r="SRN831" s="72"/>
      <c r="SRO831" s="72"/>
      <c r="SRP831" s="72"/>
      <c r="SRQ831" s="72"/>
      <c r="SRR831" s="72"/>
      <c r="SRS831" s="72"/>
      <c r="SRT831" s="72"/>
      <c r="SRU831" s="72"/>
      <c r="SRV831" s="72"/>
      <c r="SRW831" s="72"/>
      <c r="SRX831" s="72"/>
      <c r="SRY831" s="72"/>
      <c r="SRZ831" s="72"/>
      <c r="SSA831" s="72"/>
      <c r="SSB831" s="72"/>
      <c r="SSC831" s="72"/>
      <c r="SSD831" s="72"/>
      <c r="SSE831" s="72"/>
      <c r="SSF831" s="72"/>
      <c r="SSG831" s="72"/>
      <c r="SSH831" s="72"/>
      <c r="SSI831" s="72"/>
      <c r="SSJ831" s="72"/>
      <c r="SSK831" s="72"/>
      <c r="SSL831" s="72"/>
      <c r="SSM831" s="72"/>
      <c r="SSN831" s="72"/>
      <c r="SSO831" s="72"/>
      <c r="SSP831" s="72"/>
      <c r="SSQ831" s="72"/>
      <c r="SSR831" s="72"/>
      <c r="SSS831" s="72"/>
      <c r="SST831" s="72"/>
      <c r="SSU831" s="72"/>
      <c r="SSV831" s="72"/>
      <c r="SSW831" s="72"/>
      <c r="SSX831" s="72"/>
      <c r="SSY831" s="72"/>
      <c r="SSZ831" s="72"/>
      <c r="STA831" s="72"/>
      <c r="STB831" s="72"/>
      <c r="STC831" s="72"/>
      <c r="STD831" s="72"/>
      <c r="STE831" s="72"/>
      <c r="STF831" s="72"/>
      <c r="STG831" s="72"/>
      <c r="STH831" s="72"/>
      <c r="STI831" s="72"/>
      <c r="STJ831" s="72"/>
      <c r="STK831" s="72"/>
      <c r="STL831" s="72"/>
      <c r="STM831" s="72"/>
      <c r="STN831" s="72"/>
      <c r="STO831" s="72"/>
      <c r="STP831" s="72"/>
      <c r="STQ831" s="72"/>
      <c r="STR831" s="72"/>
      <c r="STS831" s="72"/>
      <c r="STT831" s="72"/>
      <c r="STU831" s="72"/>
      <c r="STV831" s="72"/>
      <c r="STW831" s="72"/>
      <c r="STX831" s="72"/>
      <c r="STY831" s="72"/>
      <c r="STZ831" s="72"/>
      <c r="SUA831" s="72"/>
      <c r="SUB831" s="72"/>
      <c r="SUC831" s="72"/>
      <c r="SUD831" s="72"/>
      <c r="SUE831" s="72"/>
      <c r="SUF831" s="72"/>
      <c r="SUG831" s="72"/>
      <c r="SUH831" s="72"/>
      <c r="SUI831" s="72"/>
      <c r="SUJ831" s="72"/>
      <c r="SUK831" s="72"/>
      <c r="SUL831" s="72"/>
      <c r="SUM831" s="72"/>
      <c r="SUN831" s="72"/>
      <c r="SUO831" s="72"/>
      <c r="SUP831" s="72"/>
      <c r="SUQ831" s="72"/>
      <c r="SUR831" s="72"/>
      <c r="SUS831" s="72"/>
      <c r="SUT831" s="72"/>
      <c r="SUU831" s="72"/>
      <c r="SUV831" s="72"/>
      <c r="SUW831" s="72"/>
      <c r="SUX831" s="72"/>
      <c r="SUY831" s="72"/>
      <c r="SUZ831" s="72"/>
      <c r="SVA831" s="72"/>
      <c r="SVB831" s="72"/>
      <c r="SVC831" s="72"/>
      <c r="SVD831" s="72"/>
      <c r="SVE831" s="72"/>
      <c r="SVF831" s="72"/>
      <c r="SVG831" s="72"/>
      <c r="SVH831" s="72"/>
      <c r="SVI831" s="72"/>
      <c r="SVJ831" s="72"/>
      <c r="SVK831" s="72"/>
      <c r="SVL831" s="72"/>
      <c r="SVM831" s="72"/>
      <c r="SVN831" s="72"/>
      <c r="SVO831" s="72"/>
      <c r="SVP831" s="72"/>
      <c r="SVQ831" s="72"/>
      <c r="SVR831" s="72"/>
      <c r="SVS831" s="72"/>
      <c r="SVT831" s="72"/>
      <c r="SVU831" s="72"/>
      <c r="SVV831" s="72"/>
      <c r="SVW831" s="72"/>
      <c r="SVX831" s="72"/>
      <c r="SVY831" s="72"/>
      <c r="SVZ831" s="72"/>
      <c r="SWA831" s="72"/>
      <c r="SWB831" s="72"/>
      <c r="SWC831" s="72"/>
      <c r="SWD831" s="72"/>
      <c r="SWE831" s="72"/>
      <c r="SWF831" s="72"/>
      <c r="SWG831" s="72"/>
      <c r="SWH831" s="72"/>
      <c r="SWI831" s="72"/>
      <c r="SWJ831" s="72"/>
      <c r="SWK831" s="72"/>
      <c r="SWL831" s="72"/>
      <c r="SWM831" s="72"/>
      <c r="SWN831" s="72"/>
      <c r="SWO831" s="72"/>
      <c r="SWP831" s="72"/>
      <c r="SWQ831" s="72"/>
      <c r="SWR831" s="72"/>
      <c r="SWS831" s="72"/>
      <c r="SWT831" s="72"/>
      <c r="SWU831" s="72"/>
      <c r="SWV831" s="72"/>
      <c r="SWW831" s="72"/>
      <c r="SWX831" s="72"/>
      <c r="SWY831" s="72"/>
      <c r="SWZ831" s="72"/>
      <c r="SXA831" s="72"/>
      <c r="SXB831" s="72"/>
      <c r="SXC831" s="72"/>
      <c r="SXD831" s="72"/>
      <c r="SXE831" s="72"/>
      <c r="SXF831" s="72"/>
      <c r="SXG831" s="72"/>
      <c r="SXH831" s="72"/>
      <c r="SXI831" s="72"/>
      <c r="SXJ831" s="72"/>
      <c r="SXK831" s="72"/>
      <c r="SXL831" s="72"/>
      <c r="SXM831" s="72"/>
      <c r="SXN831" s="72"/>
      <c r="SXO831" s="72"/>
      <c r="SXP831" s="72"/>
      <c r="SXQ831" s="72"/>
      <c r="SXR831" s="72"/>
      <c r="SXS831" s="72"/>
      <c r="SXT831" s="72"/>
      <c r="SXU831" s="72"/>
      <c r="SXV831" s="72"/>
      <c r="SXW831" s="72"/>
      <c r="SXX831" s="72"/>
      <c r="SXY831" s="72"/>
      <c r="SXZ831" s="72"/>
      <c r="SYA831" s="72"/>
      <c r="SYB831" s="72"/>
      <c r="SYC831" s="72"/>
      <c r="SYD831" s="72"/>
      <c r="SYE831" s="72"/>
      <c r="SYF831" s="72"/>
      <c r="SYG831" s="72"/>
      <c r="SYH831" s="72"/>
      <c r="SYI831" s="72"/>
      <c r="SYJ831" s="72"/>
      <c r="SYK831" s="72"/>
      <c r="SYL831" s="72"/>
      <c r="SYM831" s="72"/>
      <c r="SYN831" s="72"/>
      <c r="SYO831" s="72"/>
      <c r="SYP831" s="72"/>
      <c r="SYQ831" s="72"/>
      <c r="SYR831" s="72"/>
      <c r="SYS831" s="72"/>
      <c r="SYT831" s="72"/>
      <c r="SYU831" s="72"/>
      <c r="SYV831" s="72"/>
      <c r="SYW831" s="72"/>
      <c r="SYX831" s="72"/>
      <c r="SYY831" s="72"/>
      <c r="SYZ831" s="72"/>
      <c r="SZA831" s="72"/>
      <c r="SZB831" s="72"/>
      <c r="SZC831" s="72"/>
      <c r="SZD831" s="72"/>
      <c r="SZE831" s="72"/>
      <c r="SZF831" s="72"/>
      <c r="SZG831" s="72"/>
      <c r="SZH831" s="72"/>
      <c r="SZI831" s="72"/>
      <c r="SZJ831" s="72"/>
      <c r="SZK831" s="72"/>
      <c r="SZL831" s="72"/>
      <c r="SZM831" s="72"/>
      <c r="SZN831" s="72"/>
      <c r="SZO831" s="72"/>
      <c r="SZP831" s="72"/>
      <c r="SZQ831" s="72"/>
      <c r="SZR831" s="72"/>
      <c r="SZS831" s="72"/>
      <c r="SZT831" s="72"/>
      <c r="SZU831" s="72"/>
      <c r="SZV831" s="72"/>
      <c r="SZW831" s="72"/>
      <c r="SZX831" s="72"/>
      <c r="SZY831" s="72"/>
      <c r="SZZ831" s="72"/>
      <c r="TAA831" s="72"/>
      <c r="TAB831" s="72"/>
      <c r="TAC831" s="72"/>
      <c r="TAD831" s="72"/>
      <c r="TAE831" s="72"/>
      <c r="TAF831" s="72"/>
      <c r="TAG831" s="72"/>
      <c r="TAH831" s="72"/>
      <c r="TAI831" s="72"/>
      <c r="TAJ831" s="72"/>
      <c r="TAK831" s="72"/>
      <c r="TAL831" s="72"/>
      <c r="TAM831" s="72"/>
      <c r="TAN831" s="72"/>
      <c r="TAO831" s="72"/>
      <c r="TAP831" s="72"/>
      <c r="TAQ831" s="72"/>
      <c r="TAR831" s="72"/>
      <c r="TAS831" s="72"/>
      <c r="TAT831" s="72"/>
      <c r="TAU831" s="72"/>
      <c r="TAV831" s="72"/>
      <c r="TAW831" s="72"/>
      <c r="TAX831" s="72"/>
      <c r="TAY831" s="72"/>
      <c r="TAZ831" s="72"/>
      <c r="TBA831" s="72"/>
      <c r="TBB831" s="72"/>
      <c r="TBC831" s="72"/>
      <c r="TBD831" s="72"/>
      <c r="TBE831" s="72"/>
      <c r="TBF831" s="72"/>
      <c r="TBG831" s="72"/>
      <c r="TBH831" s="72"/>
      <c r="TBI831" s="72"/>
      <c r="TBJ831" s="72"/>
      <c r="TBK831" s="72"/>
      <c r="TBL831" s="72"/>
      <c r="TBM831" s="72"/>
      <c r="TBN831" s="72"/>
      <c r="TBO831" s="72"/>
      <c r="TBP831" s="72"/>
      <c r="TBQ831" s="72"/>
      <c r="TBR831" s="72"/>
      <c r="TBS831" s="72"/>
      <c r="TBT831" s="72"/>
      <c r="TBU831" s="72"/>
      <c r="TBV831" s="72"/>
      <c r="TBW831" s="72"/>
      <c r="TBX831" s="72"/>
      <c r="TBY831" s="72"/>
      <c r="TBZ831" s="72"/>
      <c r="TCA831" s="72"/>
      <c r="TCB831" s="72"/>
      <c r="TCC831" s="72"/>
      <c r="TCD831" s="72"/>
      <c r="TCE831" s="72"/>
      <c r="TCF831" s="72"/>
      <c r="TCG831" s="72"/>
      <c r="TCH831" s="72"/>
      <c r="TCI831" s="72"/>
      <c r="TCJ831" s="72"/>
      <c r="TCK831" s="72"/>
      <c r="TCL831" s="72"/>
      <c r="TCM831" s="72"/>
      <c r="TCN831" s="72"/>
      <c r="TCO831" s="72"/>
      <c r="TCP831" s="72"/>
      <c r="TCQ831" s="72"/>
      <c r="TCR831" s="72"/>
      <c r="TCS831" s="72"/>
      <c r="TCT831" s="72"/>
      <c r="TCU831" s="72"/>
      <c r="TCV831" s="72"/>
      <c r="TCW831" s="72"/>
      <c r="TCX831" s="72"/>
      <c r="TCY831" s="72"/>
      <c r="TCZ831" s="72"/>
      <c r="TDA831" s="72"/>
      <c r="TDB831" s="72"/>
      <c r="TDC831" s="72"/>
      <c r="TDD831" s="72"/>
      <c r="TDE831" s="72"/>
      <c r="TDF831" s="72"/>
      <c r="TDG831" s="72"/>
      <c r="TDH831" s="72"/>
      <c r="TDI831" s="72"/>
      <c r="TDJ831" s="72"/>
      <c r="TDK831" s="72"/>
      <c r="TDL831" s="72"/>
      <c r="TDM831" s="72"/>
      <c r="TDN831" s="72"/>
      <c r="TDO831" s="72"/>
      <c r="TDP831" s="72"/>
      <c r="TDQ831" s="72"/>
      <c r="TDR831" s="72"/>
      <c r="TDS831" s="72"/>
      <c r="TDT831" s="72"/>
      <c r="TDU831" s="72"/>
      <c r="TDV831" s="72"/>
      <c r="TDW831" s="72"/>
      <c r="TDX831" s="72"/>
      <c r="TDY831" s="72"/>
      <c r="TDZ831" s="72"/>
      <c r="TEA831" s="72"/>
      <c r="TEB831" s="72"/>
      <c r="TEC831" s="72"/>
      <c r="TED831" s="72"/>
      <c r="TEE831" s="72"/>
      <c r="TEF831" s="72"/>
      <c r="TEG831" s="72"/>
      <c r="TEH831" s="72"/>
      <c r="TEI831" s="72"/>
      <c r="TEJ831" s="72"/>
      <c r="TEK831" s="72"/>
      <c r="TEL831" s="72"/>
      <c r="TEM831" s="72"/>
      <c r="TEN831" s="72"/>
      <c r="TEO831" s="72"/>
      <c r="TEP831" s="72"/>
      <c r="TEQ831" s="72"/>
      <c r="TER831" s="72"/>
      <c r="TES831" s="72"/>
      <c r="TET831" s="72"/>
      <c r="TEU831" s="72"/>
      <c r="TEV831" s="72"/>
      <c r="TEW831" s="72"/>
      <c r="TEX831" s="72"/>
      <c r="TEY831" s="72"/>
      <c r="TEZ831" s="72"/>
      <c r="TFA831" s="72"/>
      <c r="TFB831" s="72"/>
      <c r="TFC831" s="72"/>
      <c r="TFD831" s="72"/>
      <c r="TFE831" s="72"/>
      <c r="TFF831" s="72"/>
      <c r="TFG831" s="72"/>
      <c r="TFH831" s="72"/>
      <c r="TFI831" s="72"/>
      <c r="TFJ831" s="72"/>
      <c r="TFK831" s="72"/>
      <c r="TFL831" s="72"/>
      <c r="TFM831" s="72"/>
      <c r="TFN831" s="72"/>
      <c r="TFO831" s="72"/>
      <c r="TFP831" s="72"/>
      <c r="TFQ831" s="72"/>
      <c r="TFR831" s="72"/>
      <c r="TFS831" s="72"/>
      <c r="TFT831" s="72"/>
      <c r="TFU831" s="72"/>
      <c r="TFV831" s="72"/>
      <c r="TFW831" s="72"/>
      <c r="TFX831" s="72"/>
      <c r="TFY831" s="72"/>
      <c r="TFZ831" s="72"/>
      <c r="TGA831" s="72"/>
      <c r="TGB831" s="72"/>
      <c r="TGC831" s="72"/>
      <c r="TGD831" s="72"/>
      <c r="TGE831" s="72"/>
      <c r="TGF831" s="72"/>
      <c r="TGG831" s="72"/>
      <c r="TGH831" s="72"/>
      <c r="TGI831" s="72"/>
      <c r="TGJ831" s="72"/>
      <c r="TGK831" s="72"/>
      <c r="TGL831" s="72"/>
      <c r="TGM831" s="72"/>
      <c r="TGN831" s="72"/>
      <c r="TGO831" s="72"/>
      <c r="TGP831" s="72"/>
      <c r="TGQ831" s="72"/>
      <c r="TGR831" s="72"/>
      <c r="TGS831" s="72"/>
      <c r="TGT831" s="72"/>
      <c r="TGU831" s="72"/>
      <c r="TGV831" s="72"/>
      <c r="TGW831" s="72"/>
      <c r="TGX831" s="72"/>
      <c r="TGY831" s="72"/>
      <c r="TGZ831" s="72"/>
      <c r="THA831" s="72"/>
      <c r="THB831" s="72"/>
      <c r="THC831" s="72"/>
      <c r="THD831" s="72"/>
      <c r="THE831" s="72"/>
      <c r="THF831" s="72"/>
      <c r="THG831" s="72"/>
      <c r="THH831" s="72"/>
      <c r="THI831" s="72"/>
      <c r="THJ831" s="72"/>
      <c r="THK831" s="72"/>
      <c r="THL831" s="72"/>
      <c r="THM831" s="72"/>
      <c r="THN831" s="72"/>
      <c r="THO831" s="72"/>
      <c r="THP831" s="72"/>
      <c r="THQ831" s="72"/>
      <c r="THR831" s="72"/>
      <c r="THS831" s="72"/>
      <c r="THT831" s="72"/>
      <c r="THU831" s="72"/>
      <c r="THV831" s="72"/>
      <c r="THW831" s="72"/>
      <c r="THX831" s="72"/>
      <c r="THY831" s="72"/>
      <c r="THZ831" s="72"/>
      <c r="TIA831" s="72"/>
      <c r="TIB831" s="72"/>
      <c r="TIC831" s="72"/>
      <c r="TID831" s="72"/>
      <c r="TIE831" s="72"/>
      <c r="TIF831" s="72"/>
      <c r="TIG831" s="72"/>
      <c r="TIH831" s="72"/>
      <c r="TII831" s="72"/>
      <c r="TIJ831" s="72"/>
      <c r="TIK831" s="72"/>
      <c r="TIL831" s="72"/>
      <c r="TIM831" s="72"/>
      <c r="TIN831" s="72"/>
      <c r="TIO831" s="72"/>
      <c r="TIP831" s="72"/>
      <c r="TIQ831" s="72"/>
      <c r="TIR831" s="72"/>
      <c r="TIS831" s="72"/>
      <c r="TIT831" s="72"/>
      <c r="TIU831" s="72"/>
      <c r="TIV831" s="72"/>
      <c r="TIW831" s="72"/>
      <c r="TIX831" s="72"/>
      <c r="TIY831" s="72"/>
      <c r="TIZ831" s="72"/>
      <c r="TJA831" s="72"/>
      <c r="TJB831" s="72"/>
      <c r="TJC831" s="72"/>
      <c r="TJD831" s="72"/>
      <c r="TJE831" s="72"/>
      <c r="TJF831" s="72"/>
      <c r="TJG831" s="72"/>
      <c r="TJH831" s="72"/>
      <c r="TJI831" s="72"/>
      <c r="TJJ831" s="72"/>
      <c r="TJK831" s="72"/>
      <c r="TJL831" s="72"/>
      <c r="TJM831" s="72"/>
      <c r="TJN831" s="72"/>
      <c r="TJO831" s="72"/>
      <c r="TJP831" s="72"/>
      <c r="TJQ831" s="72"/>
      <c r="TJR831" s="72"/>
      <c r="TJS831" s="72"/>
      <c r="TJT831" s="72"/>
      <c r="TJU831" s="72"/>
      <c r="TJV831" s="72"/>
      <c r="TJW831" s="72"/>
      <c r="TJX831" s="72"/>
      <c r="TJY831" s="72"/>
      <c r="TJZ831" s="72"/>
      <c r="TKA831" s="72"/>
      <c r="TKB831" s="72"/>
      <c r="TKC831" s="72"/>
      <c r="TKD831" s="72"/>
      <c r="TKE831" s="72"/>
      <c r="TKF831" s="72"/>
      <c r="TKG831" s="72"/>
      <c r="TKH831" s="72"/>
      <c r="TKI831" s="72"/>
      <c r="TKJ831" s="72"/>
      <c r="TKK831" s="72"/>
      <c r="TKL831" s="72"/>
      <c r="TKM831" s="72"/>
      <c r="TKN831" s="72"/>
      <c r="TKO831" s="72"/>
      <c r="TKP831" s="72"/>
      <c r="TKQ831" s="72"/>
      <c r="TKR831" s="72"/>
      <c r="TKS831" s="72"/>
      <c r="TKT831" s="72"/>
      <c r="TKU831" s="72"/>
      <c r="TKV831" s="72"/>
      <c r="TKW831" s="72"/>
      <c r="TKX831" s="72"/>
      <c r="TKY831" s="72"/>
      <c r="TKZ831" s="72"/>
      <c r="TLA831" s="72"/>
      <c r="TLB831" s="72"/>
      <c r="TLC831" s="72"/>
      <c r="TLD831" s="72"/>
      <c r="TLE831" s="72"/>
      <c r="TLF831" s="72"/>
      <c r="TLG831" s="72"/>
      <c r="TLH831" s="72"/>
      <c r="TLI831" s="72"/>
      <c r="TLJ831" s="72"/>
      <c r="TLK831" s="72"/>
      <c r="TLL831" s="72"/>
      <c r="TLM831" s="72"/>
      <c r="TLN831" s="72"/>
      <c r="TLO831" s="72"/>
      <c r="TLP831" s="72"/>
      <c r="TLQ831" s="72"/>
      <c r="TLR831" s="72"/>
      <c r="TLS831" s="72"/>
      <c r="TLT831" s="72"/>
      <c r="TLU831" s="72"/>
      <c r="TLV831" s="72"/>
      <c r="TLW831" s="72"/>
      <c r="TLX831" s="72"/>
      <c r="TLY831" s="72"/>
      <c r="TLZ831" s="72"/>
      <c r="TMA831" s="72"/>
      <c r="TMB831" s="72"/>
      <c r="TMC831" s="72"/>
      <c r="TMD831" s="72"/>
      <c r="TME831" s="72"/>
      <c r="TMF831" s="72"/>
      <c r="TMG831" s="72"/>
      <c r="TMH831" s="72"/>
      <c r="TMI831" s="72"/>
      <c r="TMJ831" s="72"/>
      <c r="TMK831" s="72"/>
      <c r="TML831" s="72"/>
      <c r="TMM831" s="72"/>
      <c r="TMN831" s="72"/>
      <c r="TMO831" s="72"/>
      <c r="TMP831" s="72"/>
      <c r="TMQ831" s="72"/>
      <c r="TMR831" s="72"/>
      <c r="TMS831" s="72"/>
      <c r="TMT831" s="72"/>
      <c r="TMU831" s="72"/>
      <c r="TMV831" s="72"/>
      <c r="TMW831" s="72"/>
      <c r="TMX831" s="72"/>
      <c r="TMY831" s="72"/>
      <c r="TMZ831" s="72"/>
      <c r="TNA831" s="72"/>
      <c r="TNB831" s="72"/>
      <c r="TNC831" s="72"/>
      <c r="TND831" s="72"/>
      <c r="TNE831" s="72"/>
      <c r="TNF831" s="72"/>
      <c r="TNG831" s="72"/>
      <c r="TNH831" s="72"/>
      <c r="TNI831" s="72"/>
      <c r="TNJ831" s="72"/>
      <c r="TNK831" s="72"/>
      <c r="TNL831" s="72"/>
      <c r="TNM831" s="72"/>
      <c r="TNN831" s="72"/>
      <c r="TNO831" s="72"/>
      <c r="TNP831" s="72"/>
      <c r="TNQ831" s="72"/>
      <c r="TNR831" s="72"/>
      <c r="TNS831" s="72"/>
      <c r="TNT831" s="72"/>
      <c r="TNU831" s="72"/>
      <c r="TNV831" s="72"/>
      <c r="TNW831" s="72"/>
      <c r="TNX831" s="72"/>
      <c r="TNY831" s="72"/>
      <c r="TNZ831" s="72"/>
      <c r="TOA831" s="72"/>
      <c r="TOB831" s="72"/>
      <c r="TOC831" s="72"/>
      <c r="TOD831" s="72"/>
      <c r="TOE831" s="72"/>
      <c r="TOF831" s="72"/>
      <c r="TOG831" s="72"/>
      <c r="TOH831" s="72"/>
      <c r="TOI831" s="72"/>
      <c r="TOJ831" s="72"/>
      <c r="TOK831" s="72"/>
      <c r="TOL831" s="72"/>
      <c r="TOM831" s="72"/>
      <c r="TON831" s="72"/>
      <c r="TOO831" s="72"/>
      <c r="TOP831" s="72"/>
      <c r="TOQ831" s="72"/>
      <c r="TOR831" s="72"/>
      <c r="TOS831" s="72"/>
      <c r="TOT831" s="72"/>
      <c r="TOU831" s="72"/>
      <c r="TOV831" s="72"/>
      <c r="TOW831" s="72"/>
      <c r="TOX831" s="72"/>
      <c r="TOY831" s="72"/>
      <c r="TOZ831" s="72"/>
      <c r="TPA831" s="72"/>
      <c r="TPB831" s="72"/>
      <c r="TPC831" s="72"/>
      <c r="TPD831" s="72"/>
      <c r="TPE831" s="72"/>
      <c r="TPF831" s="72"/>
      <c r="TPG831" s="72"/>
      <c r="TPH831" s="72"/>
      <c r="TPI831" s="72"/>
      <c r="TPJ831" s="72"/>
      <c r="TPK831" s="72"/>
      <c r="TPL831" s="72"/>
      <c r="TPM831" s="72"/>
      <c r="TPN831" s="72"/>
      <c r="TPO831" s="72"/>
      <c r="TPP831" s="72"/>
      <c r="TPQ831" s="72"/>
      <c r="TPR831" s="72"/>
      <c r="TPS831" s="72"/>
      <c r="TPT831" s="72"/>
      <c r="TPU831" s="72"/>
      <c r="TPV831" s="72"/>
      <c r="TPW831" s="72"/>
      <c r="TPX831" s="72"/>
      <c r="TPY831" s="72"/>
      <c r="TPZ831" s="72"/>
      <c r="TQA831" s="72"/>
      <c r="TQB831" s="72"/>
      <c r="TQC831" s="72"/>
      <c r="TQD831" s="72"/>
      <c r="TQE831" s="72"/>
      <c r="TQF831" s="72"/>
      <c r="TQG831" s="72"/>
      <c r="TQH831" s="72"/>
      <c r="TQI831" s="72"/>
      <c r="TQJ831" s="72"/>
      <c r="TQK831" s="72"/>
      <c r="TQL831" s="72"/>
      <c r="TQM831" s="72"/>
      <c r="TQN831" s="72"/>
      <c r="TQO831" s="72"/>
      <c r="TQP831" s="72"/>
      <c r="TQQ831" s="72"/>
      <c r="TQR831" s="72"/>
      <c r="TQS831" s="72"/>
      <c r="TQT831" s="72"/>
      <c r="TQU831" s="72"/>
      <c r="TQV831" s="72"/>
      <c r="TQW831" s="72"/>
      <c r="TQX831" s="72"/>
      <c r="TQY831" s="72"/>
      <c r="TQZ831" s="72"/>
      <c r="TRA831" s="72"/>
      <c r="TRB831" s="72"/>
      <c r="TRC831" s="72"/>
      <c r="TRD831" s="72"/>
      <c r="TRE831" s="72"/>
      <c r="TRF831" s="72"/>
      <c r="TRG831" s="72"/>
      <c r="TRH831" s="72"/>
      <c r="TRI831" s="72"/>
      <c r="TRJ831" s="72"/>
      <c r="TRK831" s="72"/>
      <c r="TRL831" s="72"/>
      <c r="TRM831" s="72"/>
      <c r="TRN831" s="72"/>
      <c r="TRO831" s="72"/>
      <c r="TRP831" s="72"/>
      <c r="TRQ831" s="72"/>
      <c r="TRR831" s="72"/>
      <c r="TRS831" s="72"/>
      <c r="TRT831" s="72"/>
      <c r="TRU831" s="72"/>
      <c r="TRV831" s="72"/>
      <c r="TRW831" s="72"/>
      <c r="TRX831" s="72"/>
      <c r="TRY831" s="72"/>
      <c r="TRZ831" s="72"/>
      <c r="TSA831" s="72"/>
      <c r="TSB831" s="72"/>
      <c r="TSC831" s="72"/>
      <c r="TSD831" s="72"/>
      <c r="TSE831" s="72"/>
      <c r="TSF831" s="72"/>
      <c r="TSG831" s="72"/>
      <c r="TSH831" s="72"/>
      <c r="TSI831" s="72"/>
      <c r="TSJ831" s="72"/>
      <c r="TSK831" s="72"/>
      <c r="TSL831" s="72"/>
      <c r="TSM831" s="72"/>
      <c r="TSN831" s="72"/>
      <c r="TSO831" s="72"/>
      <c r="TSP831" s="72"/>
      <c r="TSQ831" s="72"/>
      <c r="TSR831" s="72"/>
      <c r="TSS831" s="72"/>
      <c r="TST831" s="72"/>
      <c r="TSU831" s="72"/>
      <c r="TSV831" s="72"/>
      <c r="TSW831" s="72"/>
      <c r="TSX831" s="72"/>
      <c r="TSY831" s="72"/>
      <c r="TSZ831" s="72"/>
      <c r="TTA831" s="72"/>
      <c r="TTB831" s="72"/>
      <c r="TTC831" s="72"/>
      <c r="TTD831" s="72"/>
      <c r="TTE831" s="72"/>
      <c r="TTF831" s="72"/>
      <c r="TTG831" s="72"/>
      <c r="TTH831" s="72"/>
      <c r="TTI831" s="72"/>
      <c r="TTJ831" s="72"/>
      <c r="TTK831" s="72"/>
      <c r="TTL831" s="72"/>
      <c r="TTM831" s="72"/>
      <c r="TTN831" s="72"/>
      <c r="TTO831" s="72"/>
      <c r="TTP831" s="72"/>
      <c r="TTQ831" s="72"/>
      <c r="TTR831" s="72"/>
      <c r="TTS831" s="72"/>
      <c r="TTT831" s="72"/>
      <c r="TTU831" s="72"/>
      <c r="TTV831" s="72"/>
      <c r="TTW831" s="72"/>
      <c r="TTX831" s="72"/>
      <c r="TTY831" s="72"/>
      <c r="TTZ831" s="72"/>
      <c r="TUA831" s="72"/>
      <c r="TUB831" s="72"/>
      <c r="TUC831" s="72"/>
      <c r="TUD831" s="72"/>
      <c r="TUE831" s="72"/>
      <c r="TUF831" s="72"/>
      <c r="TUG831" s="72"/>
      <c r="TUH831" s="72"/>
      <c r="TUI831" s="72"/>
      <c r="TUJ831" s="72"/>
      <c r="TUK831" s="72"/>
      <c r="TUL831" s="72"/>
      <c r="TUM831" s="72"/>
      <c r="TUN831" s="72"/>
      <c r="TUO831" s="72"/>
      <c r="TUP831" s="72"/>
      <c r="TUQ831" s="72"/>
      <c r="TUR831" s="72"/>
      <c r="TUS831" s="72"/>
      <c r="TUT831" s="72"/>
      <c r="TUU831" s="72"/>
      <c r="TUV831" s="72"/>
      <c r="TUW831" s="72"/>
      <c r="TUX831" s="72"/>
      <c r="TUY831" s="72"/>
      <c r="TUZ831" s="72"/>
      <c r="TVA831" s="72"/>
      <c r="TVB831" s="72"/>
      <c r="TVC831" s="72"/>
      <c r="TVD831" s="72"/>
      <c r="TVE831" s="72"/>
      <c r="TVF831" s="72"/>
      <c r="TVG831" s="72"/>
      <c r="TVH831" s="72"/>
      <c r="TVI831" s="72"/>
      <c r="TVJ831" s="72"/>
      <c r="TVK831" s="72"/>
      <c r="TVL831" s="72"/>
      <c r="TVM831" s="72"/>
      <c r="TVN831" s="72"/>
      <c r="TVO831" s="72"/>
      <c r="TVP831" s="72"/>
      <c r="TVQ831" s="72"/>
      <c r="TVR831" s="72"/>
      <c r="TVS831" s="72"/>
      <c r="TVT831" s="72"/>
      <c r="TVU831" s="72"/>
      <c r="TVV831" s="72"/>
      <c r="TVW831" s="72"/>
      <c r="TVX831" s="72"/>
      <c r="TVY831" s="72"/>
      <c r="TVZ831" s="72"/>
      <c r="TWA831" s="72"/>
      <c r="TWB831" s="72"/>
      <c r="TWC831" s="72"/>
      <c r="TWD831" s="72"/>
      <c r="TWE831" s="72"/>
      <c r="TWF831" s="72"/>
      <c r="TWG831" s="72"/>
      <c r="TWH831" s="72"/>
      <c r="TWI831" s="72"/>
      <c r="TWJ831" s="72"/>
      <c r="TWK831" s="72"/>
      <c r="TWL831" s="72"/>
      <c r="TWM831" s="72"/>
      <c r="TWN831" s="72"/>
      <c r="TWO831" s="72"/>
      <c r="TWP831" s="72"/>
      <c r="TWQ831" s="72"/>
      <c r="TWR831" s="72"/>
      <c r="TWS831" s="72"/>
      <c r="TWT831" s="72"/>
      <c r="TWU831" s="72"/>
      <c r="TWV831" s="72"/>
      <c r="TWW831" s="72"/>
      <c r="TWX831" s="72"/>
      <c r="TWY831" s="72"/>
      <c r="TWZ831" s="72"/>
      <c r="TXA831" s="72"/>
      <c r="TXB831" s="72"/>
      <c r="TXC831" s="72"/>
      <c r="TXD831" s="72"/>
      <c r="TXE831" s="72"/>
      <c r="TXF831" s="72"/>
      <c r="TXG831" s="72"/>
      <c r="TXH831" s="72"/>
      <c r="TXI831" s="72"/>
      <c r="TXJ831" s="72"/>
      <c r="TXK831" s="72"/>
      <c r="TXL831" s="72"/>
      <c r="TXM831" s="72"/>
      <c r="TXN831" s="72"/>
      <c r="TXO831" s="72"/>
      <c r="TXP831" s="72"/>
      <c r="TXQ831" s="72"/>
      <c r="TXR831" s="72"/>
      <c r="TXS831" s="72"/>
      <c r="TXT831" s="72"/>
      <c r="TXU831" s="72"/>
      <c r="TXV831" s="72"/>
      <c r="TXW831" s="72"/>
      <c r="TXX831" s="72"/>
      <c r="TXY831" s="72"/>
      <c r="TXZ831" s="72"/>
      <c r="TYA831" s="72"/>
      <c r="TYB831" s="72"/>
      <c r="TYC831" s="72"/>
      <c r="TYD831" s="72"/>
      <c r="TYE831" s="72"/>
      <c r="TYF831" s="72"/>
      <c r="TYG831" s="72"/>
      <c r="TYH831" s="72"/>
      <c r="TYI831" s="72"/>
      <c r="TYJ831" s="72"/>
      <c r="TYK831" s="72"/>
      <c r="TYL831" s="72"/>
      <c r="TYM831" s="72"/>
      <c r="TYN831" s="72"/>
      <c r="TYO831" s="72"/>
      <c r="TYP831" s="72"/>
      <c r="TYQ831" s="72"/>
      <c r="TYR831" s="72"/>
      <c r="TYS831" s="72"/>
      <c r="TYT831" s="72"/>
      <c r="TYU831" s="72"/>
      <c r="TYV831" s="72"/>
      <c r="TYW831" s="72"/>
      <c r="TYX831" s="72"/>
      <c r="TYY831" s="72"/>
      <c r="TYZ831" s="72"/>
      <c r="TZA831" s="72"/>
      <c r="TZB831" s="72"/>
      <c r="TZC831" s="72"/>
      <c r="TZD831" s="72"/>
      <c r="TZE831" s="72"/>
      <c r="TZF831" s="72"/>
      <c r="TZG831" s="72"/>
      <c r="TZH831" s="72"/>
      <c r="TZI831" s="72"/>
      <c r="TZJ831" s="72"/>
      <c r="TZK831" s="72"/>
      <c r="TZL831" s="72"/>
      <c r="TZM831" s="72"/>
      <c r="TZN831" s="72"/>
      <c r="TZO831" s="72"/>
      <c r="TZP831" s="72"/>
      <c r="TZQ831" s="72"/>
      <c r="TZR831" s="72"/>
      <c r="TZS831" s="72"/>
      <c r="TZT831" s="72"/>
      <c r="TZU831" s="72"/>
      <c r="TZV831" s="72"/>
      <c r="TZW831" s="72"/>
      <c r="TZX831" s="72"/>
      <c r="TZY831" s="72"/>
      <c r="TZZ831" s="72"/>
      <c r="UAA831" s="72"/>
      <c r="UAB831" s="72"/>
      <c r="UAC831" s="72"/>
      <c r="UAD831" s="72"/>
      <c r="UAE831" s="72"/>
      <c r="UAF831" s="72"/>
      <c r="UAG831" s="72"/>
      <c r="UAH831" s="72"/>
      <c r="UAI831" s="72"/>
      <c r="UAJ831" s="72"/>
      <c r="UAK831" s="72"/>
      <c r="UAL831" s="72"/>
      <c r="UAM831" s="72"/>
      <c r="UAN831" s="72"/>
      <c r="UAO831" s="72"/>
      <c r="UAP831" s="72"/>
      <c r="UAQ831" s="72"/>
      <c r="UAR831" s="72"/>
      <c r="UAS831" s="72"/>
      <c r="UAT831" s="72"/>
      <c r="UAU831" s="72"/>
      <c r="UAV831" s="72"/>
      <c r="UAW831" s="72"/>
      <c r="UAX831" s="72"/>
      <c r="UAY831" s="72"/>
      <c r="UAZ831" s="72"/>
      <c r="UBA831" s="72"/>
      <c r="UBB831" s="72"/>
      <c r="UBC831" s="72"/>
      <c r="UBD831" s="72"/>
      <c r="UBE831" s="72"/>
      <c r="UBF831" s="72"/>
      <c r="UBG831" s="72"/>
      <c r="UBH831" s="72"/>
      <c r="UBI831" s="72"/>
      <c r="UBJ831" s="72"/>
      <c r="UBK831" s="72"/>
      <c r="UBL831" s="72"/>
      <c r="UBM831" s="72"/>
      <c r="UBN831" s="72"/>
      <c r="UBO831" s="72"/>
      <c r="UBP831" s="72"/>
      <c r="UBQ831" s="72"/>
      <c r="UBR831" s="72"/>
      <c r="UBS831" s="72"/>
      <c r="UBT831" s="72"/>
      <c r="UBU831" s="72"/>
      <c r="UBV831" s="72"/>
      <c r="UBW831" s="72"/>
      <c r="UBX831" s="72"/>
      <c r="UBY831" s="72"/>
      <c r="UBZ831" s="72"/>
      <c r="UCA831" s="72"/>
      <c r="UCB831" s="72"/>
      <c r="UCC831" s="72"/>
      <c r="UCD831" s="72"/>
      <c r="UCE831" s="72"/>
      <c r="UCF831" s="72"/>
      <c r="UCG831" s="72"/>
      <c r="UCH831" s="72"/>
      <c r="UCI831" s="72"/>
      <c r="UCJ831" s="72"/>
      <c r="UCK831" s="72"/>
      <c r="UCL831" s="72"/>
      <c r="UCM831" s="72"/>
      <c r="UCN831" s="72"/>
      <c r="UCO831" s="72"/>
      <c r="UCP831" s="72"/>
      <c r="UCQ831" s="72"/>
      <c r="UCR831" s="72"/>
      <c r="UCS831" s="72"/>
      <c r="UCT831" s="72"/>
      <c r="UCU831" s="72"/>
      <c r="UCV831" s="72"/>
      <c r="UCW831" s="72"/>
      <c r="UCX831" s="72"/>
      <c r="UCY831" s="72"/>
      <c r="UCZ831" s="72"/>
      <c r="UDA831" s="72"/>
      <c r="UDB831" s="72"/>
      <c r="UDC831" s="72"/>
      <c r="UDD831" s="72"/>
      <c r="UDE831" s="72"/>
      <c r="UDF831" s="72"/>
      <c r="UDG831" s="72"/>
      <c r="UDH831" s="72"/>
      <c r="UDI831" s="72"/>
      <c r="UDJ831" s="72"/>
      <c r="UDK831" s="72"/>
      <c r="UDL831" s="72"/>
      <c r="UDM831" s="72"/>
      <c r="UDN831" s="72"/>
      <c r="UDO831" s="72"/>
      <c r="UDP831" s="72"/>
      <c r="UDQ831" s="72"/>
      <c r="UDR831" s="72"/>
      <c r="UDS831" s="72"/>
      <c r="UDT831" s="72"/>
      <c r="UDU831" s="72"/>
      <c r="UDV831" s="72"/>
      <c r="UDW831" s="72"/>
      <c r="UDX831" s="72"/>
      <c r="UDY831" s="72"/>
      <c r="UDZ831" s="72"/>
      <c r="UEA831" s="72"/>
      <c r="UEB831" s="72"/>
      <c r="UEC831" s="72"/>
      <c r="UED831" s="72"/>
      <c r="UEE831" s="72"/>
      <c r="UEF831" s="72"/>
      <c r="UEG831" s="72"/>
      <c r="UEH831" s="72"/>
      <c r="UEI831" s="72"/>
      <c r="UEJ831" s="72"/>
      <c r="UEK831" s="72"/>
      <c r="UEL831" s="72"/>
      <c r="UEM831" s="72"/>
      <c r="UEN831" s="72"/>
      <c r="UEO831" s="72"/>
      <c r="UEP831" s="72"/>
      <c r="UEQ831" s="72"/>
      <c r="UER831" s="72"/>
      <c r="UES831" s="72"/>
      <c r="UET831" s="72"/>
      <c r="UEU831" s="72"/>
      <c r="UEV831" s="72"/>
      <c r="UEW831" s="72"/>
      <c r="UEX831" s="72"/>
      <c r="UEY831" s="72"/>
      <c r="UEZ831" s="72"/>
      <c r="UFA831" s="72"/>
      <c r="UFB831" s="72"/>
      <c r="UFC831" s="72"/>
      <c r="UFD831" s="72"/>
      <c r="UFE831" s="72"/>
      <c r="UFF831" s="72"/>
      <c r="UFG831" s="72"/>
      <c r="UFH831" s="72"/>
      <c r="UFI831" s="72"/>
      <c r="UFJ831" s="72"/>
      <c r="UFK831" s="72"/>
      <c r="UFL831" s="72"/>
      <c r="UFM831" s="72"/>
      <c r="UFN831" s="72"/>
      <c r="UFO831" s="72"/>
      <c r="UFP831" s="72"/>
      <c r="UFQ831" s="72"/>
      <c r="UFR831" s="72"/>
      <c r="UFS831" s="72"/>
      <c r="UFT831" s="72"/>
      <c r="UFU831" s="72"/>
      <c r="UFV831" s="72"/>
      <c r="UFW831" s="72"/>
      <c r="UFX831" s="72"/>
      <c r="UFY831" s="72"/>
      <c r="UFZ831" s="72"/>
      <c r="UGA831" s="72"/>
      <c r="UGB831" s="72"/>
      <c r="UGC831" s="72"/>
      <c r="UGD831" s="72"/>
      <c r="UGE831" s="72"/>
      <c r="UGF831" s="72"/>
      <c r="UGG831" s="72"/>
      <c r="UGH831" s="72"/>
      <c r="UGI831" s="72"/>
      <c r="UGJ831" s="72"/>
      <c r="UGK831" s="72"/>
      <c r="UGL831" s="72"/>
      <c r="UGM831" s="72"/>
      <c r="UGN831" s="72"/>
      <c r="UGO831" s="72"/>
      <c r="UGP831" s="72"/>
      <c r="UGQ831" s="72"/>
      <c r="UGR831" s="72"/>
      <c r="UGS831" s="72"/>
      <c r="UGT831" s="72"/>
      <c r="UGU831" s="72"/>
      <c r="UGV831" s="72"/>
      <c r="UGW831" s="72"/>
      <c r="UGX831" s="72"/>
      <c r="UGY831" s="72"/>
      <c r="UGZ831" s="72"/>
      <c r="UHA831" s="72"/>
      <c r="UHB831" s="72"/>
      <c r="UHC831" s="72"/>
      <c r="UHD831" s="72"/>
      <c r="UHE831" s="72"/>
      <c r="UHF831" s="72"/>
      <c r="UHG831" s="72"/>
      <c r="UHH831" s="72"/>
      <c r="UHI831" s="72"/>
      <c r="UHJ831" s="72"/>
      <c r="UHK831" s="72"/>
      <c r="UHL831" s="72"/>
      <c r="UHM831" s="72"/>
      <c r="UHN831" s="72"/>
      <c r="UHO831" s="72"/>
      <c r="UHP831" s="72"/>
      <c r="UHQ831" s="72"/>
      <c r="UHR831" s="72"/>
      <c r="UHS831" s="72"/>
      <c r="UHT831" s="72"/>
      <c r="UHU831" s="72"/>
      <c r="UHV831" s="72"/>
      <c r="UHW831" s="72"/>
      <c r="UHX831" s="72"/>
      <c r="UHY831" s="72"/>
      <c r="UHZ831" s="72"/>
      <c r="UIA831" s="72"/>
      <c r="UIB831" s="72"/>
      <c r="UIC831" s="72"/>
      <c r="UID831" s="72"/>
      <c r="UIE831" s="72"/>
      <c r="UIF831" s="72"/>
      <c r="UIG831" s="72"/>
      <c r="UIH831" s="72"/>
      <c r="UII831" s="72"/>
      <c r="UIJ831" s="72"/>
      <c r="UIK831" s="72"/>
      <c r="UIL831" s="72"/>
      <c r="UIM831" s="72"/>
      <c r="UIN831" s="72"/>
      <c r="UIO831" s="72"/>
      <c r="UIP831" s="72"/>
      <c r="UIQ831" s="72"/>
      <c r="UIR831" s="72"/>
      <c r="UIS831" s="72"/>
      <c r="UIT831" s="72"/>
      <c r="UIU831" s="72"/>
      <c r="UIV831" s="72"/>
      <c r="UIW831" s="72"/>
      <c r="UIX831" s="72"/>
      <c r="UIY831" s="72"/>
      <c r="UIZ831" s="72"/>
      <c r="UJA831" s="72"/>
      <c r="UJB831" s="72"/>
      <c r="UJC831" s="72"/>
      <c r="UJD831" s="72"/>
      <c r="UJE831" s="72"/>
      <c r="UJF831" s="72"/>
      <c r="UJG831" s="72"/>
      <c r="UJH831" s="72"/>
      <c r="UJI831" s="72"/>
      <c r="UJJ831" s="72"/>
      <c r="UJK831" s="72"/>
      <c r="UJL831" s="72"/>
      <c r="UJM831" s="72"/>
      <c r="UJN831" s="72"/>
      <c r="UJO831" s="72"/>
      <c r="UJP831" s="72"/>
      <c r="UJQ831" s="72"/>
      <c r="UJR831" s="72"/>
      <c r="UJS831" s="72"/>
      <c r="UJT831" s="72"/>
      <c r="UJU831" s="72"/>
      <c r="UJV831" s="72"/>
      <c r="UJW831" s="72"/>
      <c r="UJX831" s="72"/>
      <c r="UJY831" s="72"/>
      <c r="UJZ831" s="72"/>
      <c r="UKA831" s="72"/>
      <c r="UKB831" s="72"/>
      <c r="UKC831" s="72"/>
      <c r="UKD831" s="72"/>
      <c r="UKE831" s="72"/>
      <c r="UKF831" s="72"/>
      <c r="UKG831" s="72"/>
      <c r="UKH831" s="72"/>
      <c r="UKI831" s="72"/>
      <c r="UKJ831" s="72"/>
      <c r="UKK831" s="72"/>
      <c r="UKL831" s="72"/>
      <c r="UKM831" s="72"/>
      <c r="UKN831" s="72"/>
      <c r="UKO831" s="72"/>
      <c r="UKP831" s="72"/>
      <c r="UKQ831" s="72"/>
      <c r="UKR831" s="72"/>
      <c r="UKS831" s="72"/>
      <c r="UKT831" s="72"/>
      <c r="UKU831" s="72"/>
      <c r="UKV831" s="72"/>
      <c r="UKW831" s="72"/>
      <c r="UKX831" s="72"/>
      <c r="UKY831" s="72"/>
      <c r="UKZ831" s="72"/>
      <c r="ULA831" s="72"/>
      <c r="ULB831" s="72"/>
      <c r="ULC831" s="72"/>
      <c r="ULD831" s="72"/>
      <c r="ULE831" s="72"/>
      <c r="ULF831" s="72"/>
      <c r="ULG831" s="72"/>
      <c r="ULH831" s="72"/>
      <c r="ULI831" s="72"/>
      <c r="ULJ831" s="72"/>
      <c r="ULK831" s="72"/>
      <c r="ULL831" s="72"/>
      <c r="ULM831" s="72"/>
      <c r="ULN831" s="72"/>
      <c r="ULO831" s="72"/>
      <c r="ULP831" s="72"/>
      <c r="ULQ831" s="72"/>
      <c r="ULR831" s="72"/>
      <c r="ULS831" s="72"/>
      <c r="ULT831" s="72"/>
      <c r="ULU831" s="72"/>
      <c r="ULV831" s="72"/>
      <c r="ULW831" s="72"/>
      <c r="ULX831" s="72"/>
      <c r="ULY831" s="72"/>
      <c r="ULZ831" s="72"/>
      <c r="UMA831" s="72"/>
      <c r="UMB831" s="72"/>
      <c r="UMC831" s="72"/>
      <c r="UMD831" s="72"/>
      <c r="UME831" s="72"/>
      <c r="UMF831" s="72"/>
      <c r="UMG831" s="72"/>
      <c r="UMH831" s="72"/>
      <c r="UMI831" s="72"/>
      <c r="UMJ831" s="72"/>
      <c r="UMK831" s="72"/>
      <c r="UML831" s="72"/>
      <c r="UMM831" s="72"/>
      <c r="UMN831" s="72"/>
      <c r="UMO831" s="72"/>
      <c r="UMP831" s="72"/>
      <c r="UMQ831" s="72"/>
      <c r="UMR831" s="72"/>
      <c r="UMS831" s="72"/>
      <c r="UMT831" s="72"/>
      <c r="UMU831" s="72"/>
      <c r="UMV831" s="72"/>
      <c r="UMW831" s="72"/>
      <c r="UMX831" s="72"/>
      <c r="UMY831" s="72"/>
      <c r="UMZ831" s="72"/>
      <c r="UNA831" s="72"/>
      <c r="UNB831" s="72"/>
      <c r="UNC831" s="72"/>
      <c r="UND831" s="72"/>
      <c r="UNE831" s="72"/>
      <c r="UNF831" s="72"/>
      <c r="UNG831" s="72"/>
      <c r="UNH831" s="72"/>
      <c r="UNI831" s="72"/>
      <c r="UNJ831" s="72"/>
      <c r="UNK831" s="72"/>
      <c r="UNL831" s="72"/>
      <c r="UNM831" s="72"/>
      <c r="UNN831" s="72"/>
      <c r="UNO831" s="72"/>
      <c r="UNP831" s="72"/>
      <c r="UNQ831" s="72"/>
      <c r="UNR831" s="72"/>
      <c r="UNS831" s="72"/>
      <c r="UNT831" s="72"/>
      <c r="UNU831" s="72"/>
      <c r="UNV831" s="72"/>
      <c r="UNW831" s="72"/>
      <c r="UNX831" s="72"/>
      <c r="UNY831" s="72"/>
      <c r="UNZ831" s="72"/>
      <c r="UOA831" s="72"/>
      <c r="UOB831" s="72"/>
      <c r="UOC831" s="72"/>
      <c r="UOD831" s="72"/>
      <c r="UOE831" s="72"/>
      <c r="UOF831" s="72"/>
      <c r="UOG831" s="72"/>
      <c r="UOH831" s="72"/>
      <c r="UOI831" s="72"/>
      <c r="UOJ831" s="72"/>
      <c r="UOK831" s="72"/>
      <c r="UOL831" s="72"/>
      <c r="UOM831" s="72"/>
      <c r="UON831" s="72"/>
      <c r="UOO831" s="72"/>
      <c r="UOP831" s="72"/>
      <c r="UOQ831" s="72"/>
      <c r="UOR831" s="72"/>
      <c r="UOS831" s="72"/>
      <c r="UOT831" s="72"/>
      <c r="UOU831" s="72"/>
      <c r="UOV831" s="72"/>
      <c r="UOW831" s="72"/>
      <c r="UOX831" s="72"/>
      <c r="UOY831" s="72"/>
      <c r="UOZ831" s="72"/>
      <c r="UPA831" s="72"/>
      <c r="UPB831" s="72"/>
      <c r="UPC831" s="72"/>
      <c r="UPD831" s="72"/>
      <c r="UPE831" s="72"/>
      <c r="UPF831" s="72"/>
      <c r="UPG831" s="72"/>
      <c r="UPH831" s="72"/>
      <c r="UPI831" s="72"/>
      <c r="UPJ831" s="72"/>
      <c r="UPK831" s="72"/>
      <c r="UPL831" s="72"/>
      <c r="UPM831" s="72"/>
      <c r="UPN831" s="72"/>
      <c r="UPO831" s="72"/>
      <c r="UPP831" s="72"/>
      <c r="UPQ831" s="72"/>
      <c r="UPR831" s="72"/>
      <c r="UPS831" s="72"/>
      <c r="UPT831" s="72"/>
      <c r="UPU831" s="72"/>
      <c r="UPV831" s="72"/>
      <c r="UPW831" s="72"/>
      <c r="UPX831" s="72"/>
      <c r="UPY831" s="72"/>
      <c r="UPZ831" s="72"/>
      <c r="UQA831" s="72"/>
      <c r="UQB831" s="72"/>
      <c r="UQC831" s="72"/>
      <c r="UQD831" s="72"/>
      <c r="UQE831" s="72"/>
      <c r="UQF831" s="72"/>
      <c r="UQG831" s="72"/>
      <c r="UQH831" s="72"/>
      <c r="UQI831" s="72"/>
      <c r="UQJ831" s="72"/>
      <c r="UQK831" s="72"/>
      <c r="UQL831" s="72"/>
      <c r="UQM831" s="72"/>
      <c r="UQN831" s="72"/>
      <c r="UQO831" s="72"/>
      <c r="UQP831" s="72"/>
      <c r="UQQ831" s="72"/>
      <c r="UQR831" s="72"/>
      <c r="UQS831" s="72"/>
      <c r="UQT831" s="72"/>
      <c r="UQU831" s="72"/>
      <c r="UQV831" s="72"/>
      <c r="UQW831" s="72"/>
      <c r="UQX831" s="72"/>
      <c r="UQY831" s="72"/>
      <c r="UQZ831" s="72"/>
      <c r="URA831" s="72"/>
      <c r="URB831" s="72"/>
      <c r="URC831" s="72"/>
      <c r="URD831" s="72"/>
      <c r="URE831" s="72"/>
      <c r="URF831" s="72"/>
      <c r="URG831" s="72"/>
      <c r="URH831" s="72"/>
      <c r="URI831" s="72"/>
      <c r="URJ831" s="72"/>
      <c r="URK831" s="72"/>
      <c r="URL831" s="72"/>
      <c r="URM831" s="72"/>
      <c r="URN831" s="72"/>
      <c r="URO831" s="72"/>
      <c r="URP831" s="72"/>
      <c r="URQ831" s="72"/>
      <c r="URR831" s="72"/>
      <c r="URS831" s="72"/>
      <c r="URT831" s="72"/>
      <c r="URU831" s="72"/>
      <c r="URV831" s="72"/>
      <c r="URW831" s="72"/>
      <c r="URX831" s="72"/>
      <c r="URY831" s="72"/>
      <c r="URZ831" s="72"/>
      <c r="USA831" s="72"/>
      <c r="USB831" s="72"/>
      <c r="USC831" s="72"/>
      <c r="USD831" s="72"/>
      <c r="USE831" s="72"/>
      <c r="USF831" s="72"/>
      <c r="USG831" s="72"/>
      <c r="USH831" s="72"/>
      <c r="USI831" s="72"/>
      <c r="USJ831" s="72"/>
      <c r="USK831" s="72"/>
      <c r="USL831" s="72"/>
      <c r="USM831" s="72"/>
      <c r="USN831" s="72"/>
      <c r="USO831" s="72"/>
      <c r="USP831" s="72"/>
      <c r="USQ831" s="72"/>
      <c r="USR831" s="72"/>
      <c r="USS831" s="72"/>
      <c r="UST831" s="72"/>
      <c r="USU831" s="72"/>
      <c r="USV831" s="72"/>
      <c r="USW831" s="72"/>
      <c r="USX831" s="72"/>
      <c r="USY831" s="72"/>
      <c r="USZ831" s="72"/>
      <c r="UTA831" s="72"/>
      <c r="UTB831" s="72"/>
      <c r="UTC831" s="72"/>
      <c r="UTD831" s="72"/>
      <c r="UTE831" s="72"/>
      <c r="UTF831" s="72"/>
      <c r="UTG831" s="72"/>
      <c r="UTH831" s="72"/>
      <c r="UTI831" s="72"/>
      <c r="UTJ831" s="72"/>
      <c r="UTK831" s="72"/>
      <c r="UTL831" s="72"/>
      <c r="UTM831" s="72"/>
      <c r="UTN831" s="72"/>
      <c r="UTO831" s="72"/>
      <c r="UTP831" s="72"/>
      <c r="UTQ831" s="72"/>
      <c r="UTR831" s="72"/>
      <c r="UTS831" s="72"/>
      <c r="UTT831" s="72"/>
      <c r="UTU831" s="72"/>
      <c r="UTV831" s="72"/>
      <c r="UTW831" s="72"/>
      <c r="UTX831" s="72"/>
      <c r="UTY831" s="72"/>
      <c r="UTZ831" s="72"/>
      <c r="UUA831" s="72"/>
      <c r="UUB831" s="72"/>
      <c r="UUC831" s="72"/>
      <c r="UUD831" s="72"/>
      <c r="UUE831" s="72"/>
      <c r="UUF831" s="72"/>
      <c r="UUG831" s="72"/>
      <c r="UUH831" s="72"/>
      <c r="UUI831" s="72"/>
      <c r="UUJ831" s="72"/>
      <c r="UUK831" s="72"/>
      <c r="UUL831" s="72"/>
      <c r="UUM831" s="72"/>
      <c r="UUN831" s="72"/>
      <c r="UUO831" s="72"/>
      <c r="UUP831" s="72"/>
      <c r="UUQ831" s="72"/>
      <c r="UUR831" s="72"/>
      <c r="UUS831" s="72"/>
      <c r="UUT831" s="72"/>
      <c r="UUU831" s="72"/>
      <c r="UUV831" s="72"/>
      <c r="UUW831" s="72"/>
      <c r="UUX831" s="72"/>
      <c r="UUY831" s="72"/>
      <c r="UUZ831" s="72"/>
      <c r="UVA831" s="72"/>
      <c r="UVB831" s="72"/>
      <c r="UVC831" s="72"/>
      <c r="UVD831" s="72"/>
      <c r="UVE831" s="72"/>
      <c r="UVF831" s="72"/>
      <c r="UVG831" s="72"/>
      <c r="UVH831" s="72"/>
      <c r="UVI831" s="72"/>
      <c r="UVJ831" s="72"/>
      <c r="UVK831" s="72"/>
      <c r="UVL831" s="72"/>
      <c r="UVM831" s="72"/>
      <c r="UVN831" s="72"/>
      <c r="UVO831" s="72"/>
      <c r="UVP831" s="72"/>
      <c r="UVQ831" s="72"/>
      <c r="UVR831" s="72"/>
      <c r="UVS831" s="72"/>
      <c r="UVT831" s="72"/>
      <c r="UVU831" s="72"/>
      <c r="UVV831" s="72"/>
      <c r="UVW831" s="72"/>
      <c r="UVX831" s="72"/>
      <c r="UVY831" s="72"/>
      <c r="UVZ831" s="72"/>
      <c r="UWA831" s="72"/>
      <c r="UWB831" s="72"/>
      <c r="UWC831" s="72"/>
      <c r="UWD831" s="72"/>
      <c r="UWE831" s="72"/>
      <c r="UWF831" s="72"/>
      <c r="UWG831" s="72"/>
      <c r="UWH831" s="72"/>
      <c r="UWI831" s="72"/>
      <c r="UWJ831" s="72"/>
      <c r="UWK831" s="72"/>
      <c r="UWL831" s="72"/>
      <c r="UWM831" s="72"/>
      <c r="UWN831" s="72"/>
      <c r="UWO831" s="72"/>
      <c r="UWP831" s="72"/>
      <c r="UWQ831" s="72"/>
      <c r="UWR831" s="72"/>
      <c r="UWS831" s="72"/>
      <c r="UWT831" s="72"/>
      <c r="UWU831" s="72"/>
      <c r="UWV831" s="72"/>
      <c r="UWW831" s="72"/>
      <c r="UWX831" s="72"/>
      <c r="UWY831" s="72"/>
      <c r="UWZ831" s="72"/>
      <c r="UXA831" s="72"/>
      <c r="UXB831" s="72"/>
      <c r="UXC831" s="72"/>
      <c r="UXD831" s="72"/>
      <c r="UXE831" s="72"/>
      <c r="UXF831" s="72"/>
      <c r="UXG831" s="72"/>
      <c r="UXH831" s="72"/>
      <c r="UXI831" s="72"/>
      <c r="UXJ831" s="72"/>
      <c r="UXK831" s="72"/>
      <c r="UXL831" s="72"/>
      <c r="UXM831" s="72"/>
      <c r="UXN831" s="72"/>
      <c r="UXO831" s="72"/>
      <c r="UXP831" s="72"/>
      <c r="UXQ831" s="72"/>
      <c r="UXR831" s="72"/>
      <c r="UXS831" s="72"/>
      <c r="UXT831" s="72"/>
      <c r="UXU831" s="72"/>
      <c r="UXV831" s="72"/>
      <c r="UXW831" s="72"/>
      <c r="UXX831" s="72"/>
      <c r="UXY831" s="72"/>
      <c r="UXZ831" s="72"/>
      <c r="UYA831" s="72"/>
      <c r="UYB831" s="72"/>
      <c r="UYC831" s="72"/>
      <c r="UYD831" s="72"/>
      <c r="UYE831" s="72"/>
      <c r="UYF831" s="72"/>
      <c r="UYG831" s="72"/>
      <c r="UYH831" s="72"/>
      <c r="UYI831" s="72"/>
      <c r="UYJ831" s="72"/>
      <c r="UYK831" s="72"/>
      <c r="UYL831" s="72"/>
      <c r="UYM831" s="72"/>
      <c r="UYN831" s="72"/>
      <c r="UYO831" s="72"/>
      <c r="UYP831" s="72"/>
      <c r="UYQ831" s="72"/>
      <c r="UYR831" s="72"/>
      <c r="UYS831" s="72"/>
      <c r="UYT831" s="72"/>
      <c r="UYU831" s="72"/>
      <c r="UYV831" s="72"/>
      <c r="UYW831" s="72"/>
      <c r="UYX831" s="72"/>
      <c r="UYY831" s="72"/>
      <c r="UYZ831" s="72"/>
      <c r="UZA831" s="72"/>
      <c r="UZB831" s="72"/>
      <c r="UZC831" s="72"/>
      <c r="UZD831" s="72"/>
      <c r="UZE831" s="72"/>
      <c r="UZF831" s="72"/>
      <c r="UZG831" s="72"/>
      <c r="UZH831" s="72"/>
      <c r="UZI831" s="72"/>
      <c r="UZJ831" s="72"/>
      <c r="UZK831" s="72"/>
      <c r="UZL831" s="72"/>
      <c r="UZM831" s="72"/>
      <c r="UZN831" s="72"/>
      <c r="UZO831" s="72"/>
      <c r="UZP831" s="72"/>
      <c r="UZQ831" s="72"/>
      <c r="UZR831" s="72"/>
      <c r="UZS831" s="72"/>
      <c r="UZT831" s="72"/>
      <c r="UZU831" s="72"/>
      <c r="UZV831" s="72"/>
      <c r="UZW831" s="72"/>
      <c r="UZX831" s="72"/>
      <c r="UZY831" s="72"/>
      <c r="UZZ831" s="72"/>
      <c r="VAA831" s="72"/>
      <c r="VAB831" s="72"/>
      <c r="VAC831" s="72"/>
      <c r="VAD831" s="72"/>
      <c r="VAE831" s="72"/>
      <c r="VAF831" s="72"/>
      <c r="VAG831" s="72"/>
      <c r="VAH831" s="72"/>
      <c r="VAI831" s="72"/>
      <c r="VAJ831" s="72"/>
      <c r="VAK831" s="72"/>
      <c r="VAL831" s="72"/>
      <c r="VAM831" s="72"/>
      <c r="VAN831" s="72"/>
      <c r="VAO831" s="72"/>
      <c r="VAP831" s="72"/>
      <c r="VAQ831" s="72"/>
      <c r="VAR831" s="72"/>
      <c r="VAS831" s="72"/>
      <c r="VAT831" s="72"/>
      <c r="VAU831" s="72"/>
      <c r="VAV831" s="72"/>
      <c r="VAW831" s="72"/>
      <c r="VAX831" s="72"/>
      <c r="VAY831" s="72"/>
      <c r="VAZ831" s="72"/>
      <c r="VBA831" s="72"/>
      <c r="VBB831" s="72"/>
      <c r="VBC831" s="72"/>
      <c r="VBD831" s="72"/>
      <c r="VBE831" s="72"/>
      <c r="VBF831" s="72"/>
      <c r="VBG831" s="72"/>
      <c r="VBH831" s="72"/>
      <c r="VBI831" s="72"/>
      <c r="VBJ831" s="72"/>
      <c r="VBK831" s="72"/>
      <c r="VBL831" s="72"/>
      <c r="VBM831" s="72"/>
      <c r="VBN831" s="72"/>
      <c r="VBO831" s="72"/>
      <c r="VBP831" s="72"/>
      <c r="VBQ831" s="72"/>
      <c r="VBR831" s="72"/>
      <c r="VBS831" s="72"/>
      <c r="VBT831" s="72"/>
      <c r="VBU831" s="72"/>
      <c r="VBV831" s="72"/>
      <c r="VBW831" s="72"/>
      <c r="VBX831" s="72"/>
      <c r="VBY831" s="72"/>
      <c r="VBZ831" s="72"/>
      <c r="VCA831" s="72"/>
      <c r="VCB831" s="72"/>
      <c r="VCC831" s="72"/>
      <c r="VCD831" s="72"/>
      <c r="VCE831" s="72"/>
      <c r="VCF831" s="72"/>
      <c r="VCG831" s="72"/>
      <c r="VCH831" s="72"/>
      <c r="VCI831" s="72"/>
      <c r="VCJ831" s="72"/>
      <c r="VCK831" s="72"/>
      <c r="VCL831" s="72"/>
      <c r="VCM831" s="72"/>
      <c r="VCN831" s="72"/>
      <c r="VCO831" s="72"/>
      <c r="VCP831" s="72"/>
      <c r="VCQ831" s="72"/>
      <c r="VCR831" s="72"/>
      <c r="VCS831" s="72"/>
      <c r="VCT831" s="72"/>
      <c r="VCU831" s="72"/>
      <c r="VCV831" s="72"/>
      <c r="VCW831" s="72"/>
      <c r="VCX831" s="72"/>
      <c r="VCY831" s="72"/>
      <c r="VCZ831" s="72"/>
      <c r="VDA831" s="72"/>
      <c r="VDB831" s="72"/>
      <c r="VDC831" s="72"/>
      <c r="VDD831" s="72"/>
      <c r="VDE831" s="72"/>
      <c r="VDF831" s="72"/>
      <c r="VDG831" s="72"/>
      <c r="VDH831" s="72"/>
      <c r="VDI831" s="72"/>
      <c r="VDJ831" s="72"/>
      <c r="VDK831" s="72"/>
      <c r="VDL831" s="72"/>
      <c r="VDM831" s="72"/>
      <c r="VDN831" s="72"/>
      <c r="VDO831" s="72"/>
      <c r="VDP831" s="72"/>
      <c r="VDQ831" s="72"/>
      <c r="VDR831" s="72"/>
      <c r="VDS831" s="72"/>
      <c r="VDT831" s="72"/>
      <c r="VDU831" s="72"/>
      <c r="VDV831" s="72"/>
      <c r="VDW831" s="72"/>
      <c r="VDX831" s="72"/>
      <c r="VDY831" s="72"/>
      <c r="VDZ831" s="72"/>
      <c r="VEA831" s="72"/>
      <c r="VEB831" s="72"/>
      <c r="VEC831" s="72"/>
      <c r="VED831" s="72"/>
      <c r="VEE831" s="72"/>
      <c r="VEF831" s="72"/>
      <c r="VEG831" s="72"/>
      <c r="VEH831" s="72"/>
      <c r="VEI831" s="72"/>
      <c r="VEJ831" s="72"/>
      <c r="VEK831" s="72"/>
      <c r="VEL831" s="72"/>
      <c r="VEM831" s="72"/>
      <c r="VEN831" s="72"/>
      <c r="VEO831" s="72"/>
      <c r="VEP831" s="72"/>
      <c r="VEQ831" s="72"/>
      <c r="VER831" s="72"/>
      <c r="VES831" s="72"/>
      <c r="VET831" s="72"/>
      <c r="VEU831" s="72"/>
      <c r="VEV831" s="72"/>
      <c r="VEW831" s="72"/>
      <c r="VEX831" s="72"/>
      <c r="VEY831" s="72"/>
      <c r="VEZ831" s="72"/>
      <c r="VFA831" s="72"/>
      <c r="VFB831" s="72"/>
      <c r="VFC831" s="72"/>
      <c r="VFD831" s="72"/>
      <c r="VFE831" s="72"/>
      <c r="VFF831" s="72"/>
      <c r="VFG831" s="72"/>
      <c r="VFH831" s="72"/>
      <c r="VFI831" s="72"/>
      <c r="VFJ831" s="72"/>
      <c r="VFK831" s="72"/>
      <c r="VFL831" s="72"/>
      <c r="VFM831" s="72"/>
      <c r="VFN831" s="72"/>
      <c r="VFO831" s="72"/>
      <c r="VFP831" s="72"/>
      <c r="VFQ831" s="72"/>
      <c r="VFR831" s="72"/>
      <c r="VFS831" s="72"/>
      <c r="VFT831" s="72"/>
      <c r="VFU831" s="72"/>
      <c r="VFV831" s="72"/>
      <c r="VFW831" s="72"/>
      <c r="VFX831" s="72"/>
      <c r="VFY831" s="72"/>
      <c r="VFZ831" s="72"/>
      <c r="VGA831" s="72"/>
      <c r="VGB831" s="72"/>
      <c r="VGC831" s="72"/>
      <c r="VGD831" s="72"/>
      <c r="VGE831" s="72"/>
      <c r="VGF831" s="72"/>
      <c r="VGG831" s="72"/>
      <c r="VGH831" s="72"/>
      <c r="VGI831" s="72"/>
      <c r="VGJ831" s="72"/>
      <c r="VGK831" s="72"/>
      <c r="VGL831" s="72"/>
      <c r="VGM831" s="72"/>
      <c r="VGN831" s="72"/>
      <c r="VGO831" s="72"/>
      <c r="VGP831" s="72"/>
      <c r="VGQ831" s="72"/>
      <c r="VGR831" s="72"/>
      <c r="VGS831" s="72"/>
      <c r="VGT831" s="72"/>
      <c r="VGU831" s="72"/>
      <c r="VGV831" s="72"/>
      <c r="VGW831" s="72"/>
      <c r="VGX831" s="72"/>
      <c r="VGY831" s="72"/>
      <c r="VGZ831" s="72"/>
      <c r="VHA831" s="72"/>
      <c r="VHB831" s="72"/>
      <c r="VHC831" s="72"/>
      <c r="VHD831" s="72"/>
      <c r="VHE831" s="72"/>
      <c r="VHF831" s="72"/>
      <c r="VHG831" s="72"/>
      <c r="VHH831" s="72"/>
      <c r="VHI831" s="72"/>
      <c r="VHJ831" s="72"/>
      <c r="VHK831" s="72"/>
      <c r="VHL831" s="72"/>
      <c r="VHM831" s="72"/>
      <c r="VHN831" s="72"/>
      <c r="VHO831" s="72"/>
      <c r="VHP831" s="72"/>
      <c r="VHQ831" s="72"/>
      <c r="VHR831" s="72"/>
      <c r="VHS831" s="72"/>
      <c r="VHT831" s="72"/>
      <c r="VHU831" s="72"/>
      <c r="VHV831" s="72"/>
      <c r="VHW831" s="72"/>
      <c r="VHX831" s="72"/>
      <c r="VHY831" s="72"/>
      <c r="VHZ831" s="72"/>
      <c r="VIA831" s="72"/>
      <c r="VIB831" s="72"/>
      <c r="VIC831" s="72"/>
      <c r="VID831" s="72"/>
      <c r="VIE831" s="72"/>
      <c r="VIF831" s="72"/>
      <c r="VIG831" s="72"/>
      <c r="VIH831" s="72"/>
      <c r="VII831" s="72"/>
      <c r="VIJ831" s="72"/>
      <c r="VIK831" s="72"/>
      <c r="VIL831" s="72"/>
      <c r="VIM831" s="72"/>
      <c r="VIN831" s="72"/>
      <c r="VIO831" s="72"/>
      <c r="VIP831" s="72"/>
      <c r="VIQ831" s="72"/>
      <c r="VIR831" s="72"/>
      <c r="VIS831" s="72"/>
      <c r="VIT831" s="72"/>
      <c r="VIU831" s="72"/>
      <c r="VIV831" s="72"/>
      <c r="VIW831" s="72"/>
      <c r="VIX831" s="72"/>
      <c r="VIY831" s="72"/>
      <c r="VIZ831" s="72"/>
      <c r="VJA831" s="72"/>
      <c r="VJB831" s="72"/>
      <c r="VJC831" s="72"/>
      <c r="VJD831" s="72"/>
      <c r="VJE831" s="72"/>
      <c r="VJF831" s="72"/>
      <c r="VJG831" s="72"/>
      <c r="VJH831" s="72"/>
      <c r="VJI831" s="72"/>
      <c r="VJJ831" s="72"/>
      <c r="VJK831" s="72"/>
      <c r="VJL831" s="72"/>
      <c r="VJM831" s="72"/>
      <c r="VJN831" s="72"/>
      <c r="VJO831" s="72"/>
      <c r="VJP831" s="72"/>
      <c r="VJQ831" s="72"/>
      <c r="VJR831" s="72"/>
      <c r="VJS831" s="72"/>
      <c r="VJT831" s="72"/>
      <c r="VJU831" s="72"/>
      <c r="VJV831" s="72"/>
      <c r="VJW831" s="72"/>
      <c r="VJX831" s="72"/>
      <c r="VJY831" s="72"/>
      <c r="VJZ831" s="72"/>
      <c r="VKA831" s="72"/>
      <c r="VKB831" s="72"/>
      <c r="VKC831" s="72"/>
      <c r="VKD831" s="72"/>
      <c r="VKE831" s="72"/>
      <c r="VKF831" s="72"/>
      <c r="VKG831" s="72"/>
      <c r="VKH831" s="72"/>
      <c r="VKI831" s="72"/>
      <c r="VKJ831" s="72"/>
      <c r="VKK831" s="72"/>
      <c r="VKL831" s="72"/>
      <c r="VKM831" s="72"/>
      <c r="VKN831" s="72"/>
      <c r="VKO831" s="72"/>
      <c r="VKP831" s="72"/>
      <c r="VKQ831" s="72"/>
      <c r="VKR831" s="72"/>
      <c r="VKS831" s="72"/>
      <c r="VKT831" s="72"/>
      <c r="VKU831" s="72"/>
      <c r="VKV831" s="72"/>
      <c r="VKW831" s="72"/>
      <c r="VKX831" s="72"/>
      <c r="VKY831" s="72"/>
      <c r="VKZ831" s="72"/>
      <c r="VLA831" s="72"/>
      <c r="VLB831" s="72"/>
      <c r="VLC831" s="72"/>
      <c r="VLD831" s="72"/>
      <c r="VLE831" s="72"/>
      <c r="VLF831" s="72"/>
      <c r="VLG831" s="72"/>
      <c r="VLH831" s="72"/>
      <c r="VLI831" s="72"/>
      <c r="VLJ831" s="72"/>
      <c r="VLK831" s="72"/>
      <c r="VLL831" s="72"/>
      <c r="VLM831" s="72"/>
      <c r="VLN831" s="72"/>
      <c r="VLO831" s="72"/>
      <c r="VLP831" s="72"/>
      <c r="VLQ831" s="72"/>
      <c r="VLR831" s="72"/>
      <c r="VLS831" s="72"/>
      <c r="VLT831" s="72"/>
      <c r="VLU831" s="72"/>
      <c r="VLV831" s="72"/>
      <c r="VLW831" s="72"/>
      <c r="VLX831" s="72"/>
      <c r="VLY831" s="72"/>
      <c r="VLZ831" s="72"/>
      <c r="VMA831" s="72"/>
      <c r="VMB831" s="72"/>
      <c r="VMC831" s="72"/>
      <c r="VMD831" s="72"/>
      <c r="VME831" s="72"/>
      <c r="VMF831" s="72"/>
      <c r="VMG831" s="72"/>
      <c r="VMH831" s="72"/>
      <c r="VMI831" s="72"/>
      <c r="VMJ831" s="72"/>
      <c r="VMK831" s="72"/>
      <c r="VML831" s="72"/>
      <c r="VMM831" s="72"/>
      <c r="VMN831" s="72"/>
      <c r="VMO831" s="72"/>
      <c r="VMP831" s="72"/>
      <c r="VMQ831" s="72"/>
      <c r="VMR831" s="72"/>
      <c r="VMS831" s="72"/>
      <c r="VMT831" s="72"/>
      <c r="VMU831" s="72"/>
      <c r="VMV831" s="72"/>
      <c r="VMW831" s="72"/>
      <c r="VMX831" s="72"/>
      <c r="VMY831" s="72"/>
      <c r="VMZ831" s="72"/>
      <c r="VNA831" s="72"/>
      <c r="VNB831" s="72"/>
      <c r="VNC831" s="72"/>
      <c r="VND831" s="72"/>
      <c r="VNE831" s="72"/>
      <c r="VNF831" s="72"/>
      <c r="VNG831" s="72"/>
      <c r="VNH831" s="72"/>
      <c r="VNI831" s="72"/>
      <c r="VNJ831" s="72"/>
      <c r="VNK831" s="72"/>
      <c r="VNL831" s="72"/>
      <c r="VNM831" s="72"/>
      <c r="VNN831" s="72"/>
      <c r="VNO831" s="72"/>
      <c r="VNP831" s="72"/>
      <c r="VNQ831" s="72"/>
      <c r="VNR831" s="72"/>
      <c r="VNS831" s="72"/>
      <c r="VNT831" s="72"/>
      <c r="VNU831" s="72"/>
      <c r="VNV831" s="72"/>
      <c r="VNW831" s="72"/>
      <c r="VNX831" s="72"/>
      <c r="VNY831" s="72"/>
      <c r="VNZ831" s="72"/>
      <c r="VOA831" s="72"/>
      <c r="VOB831" s="72"/>
      <c r="VOC831" s="72"/>
      <c r="VOD831" s="72"/>
      <c r="VOE831" s="72"/>
      <c r="VOF831" s="72"/>
      <c r="VOG831" s="72"/>
      <c r="VOH831" s="72"/>
      <c r="VOI831" s="72"/>
      <c r="VOJ831" s="72"/>
      <c r="VOK831" s="72"/>
      <c r="VOL831" s="72"/>
      <c r="VOM831" s="72"/>
      <c r="VON831" s="72"/>
      <c r="VOO831" s="72"/>
      <c r="VOP831" s="72"/>
      <c r="VOQ831" s="72"/>
      <c r="VOR831" s="72"/>
      <c r="VOS831" s="72"/>
      <c r="VOT831" s="72"/>
      <c r="VOU831" s="72"/>
      <c r="VOV831" s="72"/>
      <c r="VOW831" s="72"/>
      <c r="VOX831" s="72"/>
      <c r="VOY831" s="72"/>
      <c r="VOZ831" s="72"/>
      <c r="VPA831" s="72"/>
      <c r="VPB831" s="72"/>
      <c r="VPC831" s="72"/>
      <c r="VPD831" s="72"/>
      <c r="VPE831" s="72"/>
      <c r="VPF831" s="72"/>
      <c r="VPG831" s="72"/>
      <c r="VPH831" s="72"/>
      <c r="VPI831" s="72"/>
      <c r="VPJ831" s="72"/>
      <c r="VPK831" s="72"/>
      <c r="VPL831" s="72"/>
      <c r="VPM831" s="72"/>
      <c r="VPN831" s="72"/>
      <c r="VPO831" s="72"/>
      <c r="VPP831" s="72"/>
      <c r="VPQ831" s="72"/>
      <c r="VPR831" s="72"/>
      <c r="VPS831" s="72"/>
      <c r="VPT831" s="72"/>
      <c r="VPU831" s="72"/>
      <c r="VPV831" s="72"/>
      <c r="VPW831" s="72"/>
      <c r="VPX831" s="72"/>
      <c r="VPY831" s="72"/>
      <c r="VPZ831" s="72"/>
      <c r="VQA831" s="72"/>
      <c r="VQB831" s="72"/>
      <c r="VQC831" s="72"/>
      <c r="VQD831" s="72"/>
      <c r="VQE831" s="72"/>
      <c r="VQF831" s="72"/>
      <c r="VQG831" s="72"/>
      <c r="VQH831" s="72"/>
      <c r="VQI831" s="72"/>
      <c r="VQJ831" s="72"/>
      <c r="VQK831" s="72"/>
      <c r="VQL831" s="72"/>
      <c r="VQM831" s="72"/>
      <c r="VQN831" s="72"/>
      <c r="VQO831" s="72"/>
      <c r="VQP831" s="72"/>
      <c r="VQQ831" s="72"/>
      <c r="VQR831" s="72"/>
      <c r="VQS831" s="72"/>
      <c r="VQT831" s="72"/>
      <c r="VQU831" s="72"/>
      <c r="VQV831" s="72"/>
      <c r="VQW831" s="72"/>
      <c r="VQX831" s="72"/>
      <c r="VQY831" s="72"/>
      <c r="VQZ831" s="72"/>
      <c r="VRA831" s="72"/>
      <c r="VRB831" s="72"/>
      <c r="VRC831" s="72"/>
      <c r="VRD831" s="72"/>
      <c r="VRE831" s="72"/>
      <c r="VRF831" s="72"/>
      <c r="VRG831" s="72"/>
      <c r="VRH831" s="72"/>
      <c r="VRI831" s="72"/>
      <c r="VRJ831" s="72"/>
      <c r="VRK831" s="72"/>
      <c r="VRL831" s="72"/>
      <c r="VRM831" s="72"/>
      <c r="VRN831" s="72"/>
      <c r="VRO831" s="72"/>
      <c r="VRP831" s="72"/>
      <c r="VRQ831" s="72"/>
      <c r="VRR831" s="72"/>
      <c r="VRS831" s="72"/>
      <c r="VRT831" s="72"/>
      <c r="VRU831" s="72"/>
      <c r="VRV831" s="72"/>
      <c r="VRW831" s="72"/>
      <c r="VRX831" s="72"/>
      <c r="VRY831" s="72"/>
      <c r="VRZ831" s="72"/>
      <c r="VSA831" s="72"/>
      <c r="VSB831" s="72"/>
      <c r="VSC831" s="72"/>
      <c r="VSD831" s="72"/>
      <c r="VSE831" s="72"/>
      <c r="VSF831" s="72"/>
      <c r="VSG831" s="72"/>
      <c r="VSH831" s="72"/>
      <c r="VSI831" s="72"/>
      <c r="VSJ831" s="72"/>
      <c r="VSK831" s="72"/>
      <c r="VSL831" s="72"/>
      <c r="VSM831" s="72"/>
      <c r="VSN831" s="72"/>
      <c r="VSO831" s="72"/>
      <c r="VSP831" s="72"/>
      <c r="VSQ831" s="72"/>
      <c r="VSR831" s="72"/>
      <c r="VSS831" s="72"/>
      <c r="VST831" s="72"/>
      <c r="VSU831" s="72"/>
      <c r="VSV831" s="72"/>
      <c r="VSW831" s="72"/>
      <c r="VSX831" s="72"/>
      <c r="VSY831" s="72"/>
      <c r="VSZ831" s="72"/>
      <c r="VTA831" s="72"/>
      <c r="VTB831" s="72"/>
      <c r="VTC831" s="72"/>
      <c r="VTD831" s="72"/>
      <c r="VTE831" s="72"/>
      <c r="VTF831" s="72"/>
      <c r="VTG831" s="72"/>
      <c r="VTH831" s="72"/>
      <c r="VTI831" s="72"/>
      <c r="VTJ831" s="72"/>
      <c r="VTK831" s="72"/>
      <c r="VTL831" s="72"/>
      <c r="VTM831" s="72"/>
      <c r="VTN831" s="72"/>
      <c r="VTO831" s="72"/>
      <c r="VTP831" s="72"/>
      <c r="VTQ831" s="72"/>
      <c r="VTR831" s="72"/>
      <c r="VTS831" s="72"/>
      <c r="VTT831" s="72"/>
      <c r="VTU831" s="72"/>
      <c r="VTV831" s="72"/>
      <c r="VTW831" s="72"/>
      <c r="VTX831" s="72"/>
      <c r="VTY831" s="72"/>
      <c r="VTZ831" s="72"/>
      <c r="VUA831" s="72"/>
      <c r="VUB831" s="72"/>
      <c r="VUC831" s="72"/>
      <c r="VUD831" s="72"/>
      <c r="VUE831" s="72"/>
      <c r="VUF831" s="72"/>
      <c r="VUG831" s="72"/>
      <c r="VUH831" s="72"/>
      <c r="VUI831" s="72"/>
      <c r="VUJ831" s="72"/>
      <c r="VUK831" s="72"/>
      <c r="VUL831" s="72"/>
      <c r="VUM831" s="72"/>
      <c r="VUN831" s="72"/>
      <c r="VUO831" s="72"/>
      <c r="VUP831" s="72"/>
      <c r="VUQ831" s="72"/>
      <c r="VUR831" s="72"/>
      <c r="VUS831" s="72"/>
      <c r="VUT831" s="72"/>
      <c r="VUU831" s="72"/>
      <c r="VUV831" s="72"/>
      <c r="VUW831" s="72"/>
      <c r="VUX831" s="72"/>
      <c r="VUY831" s="72"/>
      <c r="VUZ831" s="72"/>
      <c r="VVA831" s="72"/>
      <c r="VVB831" s="72"/>
      <c r="VVC831" s="72"/>
      <c r="VVD831" s="72"/>
      <c r="VVE831" s="72"/>
      <c r="VVF831" s="72"/>
      <c r="VVG831" s="72"/>
      <c r="VVH831" s="72"/>
      <c r="VVI831" s="72"/>
      <c r="VVJ831" s="72"/>
      <c r="VVK831" s="72"/>
      <c r="VVL831" s="72"/>
      <c r="VVM831" s="72"/>
      <c r="VVN831" s="72"/>
      <c r="VVO831" s="72"/>
      <c r="VVP831" s="72"/>
      <c r="VVQ831" s="72"/>
      <c r="VVR831" s="72"/>
      <c r="VVS831" s="72"/>
      <c r="VVT831" s="72"/>
      <c r="VVU831" s="72"/>
      <c r="VVV831" s="72"/>
      <c r="VVW831" s="72"/>
      <c r="VVX831" s="72"/>
      <c r="VVY831" s="72"/>
      <c r="VVZ831" s="72"/>
      <c r="VWA831" s="72"/>
      <c r="VWB831" s="72"/>
      <c r="VWC831" s="72"/>
      <c r="VWD831" s="72"/>
      <c r="VWE831" s="72"/>
      <c r="VWF831" s="72"/>
      <c r="VWG831" s="72"/>
      <c r="VWH831" s="72"/>
      <c r="VWI831" s="72"/>
      <c r="VWJ831" s="72"/>
      <c r="VWK831" s="72"/>
      <c r="VWL831" s="72"/>
      <c r="VWM831" s="72"/>
      <c r="VWN831" s="72"/>
      <c r="VWO831" s="72"/>
      <c r="VWP831" s="72"/>
      <c r="VWQ831" s="72"/>
      <c r="VWR831" s="72"/>
      <c r="VWS831" s="72"/>
      <c r="VWT831" s="72"/>
      <c r="VWU831" s="72"/>
      <c r="VWV831" s="72"/>
      <c r="VWW831" s="72"/>
      <c r="VWX831" s="72"/>
      <c r="VWY831" s="72"/>
      <c r="VWZ831" s="72"/>
      <c r="VXA831" s="72"/>
      <c r="VXB831" s="72"/>
      <c r="VXC831" s="72"/>
      <c r="VXD831" s="72"/>
      <c r="VXE831" s="72"/>
      <c r="VXF831" s="72"/>
      <c r="VXG831" s="72"/>
      <c r="VXH831" s="72"/>
      <c r="VXI831" s="72"/>
      <c r="VXJ831" s="72"/>
      <c r="VXK831" s="72"/>
      <c r="VXL831" s="72"/>
      <c r="VXM831" s="72"/>
      <c r="VXN831" s="72"/>
      <c r="VXO831" s="72"/>
      <c r="VXP831" s="72"/>
      <c r="VXQ831" s="72"/>
      <c r="VXR831" s="72"/>
      <c r="VXS831" s="72"/>
      <c r="VXT831" s="72"/>
      <c r="VXU831" s="72"/>
      <c r="VXV831" s="72"/>
      <c r="VXW831" s="72"/>
      <c r="VXX831" s="72"/>
      <c r="VXY831" s="72"/>
      <c r="VXZ831" s="72"/>
      <c r="VYA831" s="72"/>
      <c r="VYB831" s="72"/>
      <c r="VYC831" s="72"/>
      <c r="VYD831" s="72"/>
      <c r="VYE831" s="72"/>
      <c r="VYF831" s="72"/>
      <c r="VYG831" s="72"/>
      <c r="VYH831" s="72"/>
      <c r="VYI831" s="72"/>
      <c r="VYJ831" s="72"/>
      <c r="VYK831" s="72"/>
      <c r="VYL831" s="72"/>
      <c r="VYM831" s="72"/>
      <c r="VYN831" s="72"/>
      <c r="VYO831" s="72"/>
      <c r="VYP831" s="72"/>
      <c r="VYQ831" s="72"/>
      <c r="VYR831" s="72"/>
      <c r="VYS831" s="72"/>
      <c r="VYT831" s="72"/>
      <c r="VYU831" s="72"/>
      <c r="VYV831" s="72"/>
      <c r="VYW831" s="72"/>
      <c r="VYX831" s="72"/>
      <c r="VYY831" s="72"/>
      <c r="VYZ831" s="72"/>
      <c r="VZA831" s="72"/>
      <c r="VZB831" s="72"/>
      <c r="VZC831" s="72"/>
      <c r="VZD831" s="72"/>
      <c r="VZE831" s="72"/>
      <c r="VZF831" s="72"/>
      <c r="VZG831" s="72"/>
      <c r="VZH831" s="72"/>
      <c r="VZI831" s="72"/>
      <c r="VZJ831" s="72"/>
      <c r="VZK831" s="72"/>
      <c r="VZL831" s="72"/>
      <c r="VZM831" s="72"/>
      <c r="VZN831" s="72"/>
      <c r="VZO831" s="72"/>
      <c r="VZP831" s="72"/>
      <c r="VZQ831" s="72"/>
      <c r="VZR831" s="72"/>
      <c r="VZS831" s="72"/>
      <c r="VZT831" s="72"/>
      <c r="VZU831" s="72"/>
      <c r="VZV831" s="72"/>
      <c r="VZW831" s="72"/>
      <c r="VZX831" s="72"/>
      <c r="VZY831" s="72"/>
      <c r="VZZ831" s="72"/>
      <c r="WAA831" s="72"/>
      <c r="WAB831" s="72"/>
      <c r="WAC831" s="72"/>
      <c r="WAD831" s="72"/>
      <c r="WAE831" s="72"/>
      <c r="WAF831" s="72"/>
      <c r="WAG831" s="72"/>
      <c r="WAH831" s="72"/>
      <c r="WAI831" s="72"/>
      <c r="WAJ831" s="72"/>
      <c r="WAK831" s="72"/>
      <c r="WAL831" s="72"/>
      <c r="WAM831" s="72"/>
      <c r="WAN831" s="72"/>
      <c r="WAO831" s="72"/>
      <c r="WAP831" s="72"/>
      <c r="WAQ831" s="72"/>
      <c r="WAR831" s="72"/>
      <c r="WAS831" s="72"/>
      <c r="WAT831" s="72"/>
      <c r="WAU831" s="72"/>
      <c r="WAV831" s="72"/>
      <c r="WAW831" s="72"/>
      <c r="WAX831" s="72"/>
      <c r="WAY831" s="72"/>
      <c r="WAZ831" s="72"/>
      <c r="WBA831" s="72"/>
      <c r="WBB831" s="72"/>
      <c r="WBC831" s="72"/>
      <c r="WBD831" s="72"/>
      <c r="WBE831" s="72"/>
      <c r="WBF831" s="72"/>
      <c r="WBG831" s="72"/>
      <c r="WBH831" s="72"/>
      <c r="WBI831" s="72"/>
      <c r="WBJ831" s="72"/>
      <c r="WBK831" s="72"/>
      <c r="WBL831" s="72"/>
      <c r="WBM831" s="72"/>
      <c r="WBN831" s="72"/>
      <c r="WBO831" s="72"/>
      <c r="WBP831" s="72"/>
      <c r="WBQ831" s="72"/>
      <c r="WBR831" s="72"/>
      <c r="WBS831" s="72"/>
      <c r="WBT831" s="72"/>
      <c r="WBU831" s="72"/>
      <c r="WBV831" s="72"/>
      <c r="WBW831" s="72"/>
      <c r="WBX831" s="72"/>
      <c r="WBY831" s="72"/>
      <c r="WBZ831" s="72"/>
      <c r="WCA831" s="72"/>
      <c r="WCB831" s="72"/>
      <c r="WCC831" s="72"/>
      <c r="WCD831" s="72"/>
      <c r="WCE831" s="72"/>
      <c r="WCF831" s="72"/>
      <c r="WCG831" s="72"/>
      <c r="WCH831" s="72"/>
      <c r="WCI831" s="72"/>
      <c r="WCJ831" s="72"/>
      <c r="WCK831" s="72"/>
      <c r="WCL831" s="72"/>
      <c r="WCM831" s="72"/>
      <c r="WCN831" s="72"/>
      <c r="WCO831" s="72"/>
      <c r="WCP831" s="72"/>
      <c r="WCQ831" s="72"/>
      <c r="WCR831" s="72"/>
      <c r="WCS831" s="72"/>
      <c r="WCT831" s="72"/>
      <c r="WCU831" s="72"/>
      <c r="WCV831" s="72"/>
      <c r="WCW831" s="72"/>
      <c r="WCX831" s="72"/>
      <c r="WCY831" s="72"/>
      <c r="WCZ831" s="72"/>
      <c r="WDA831" s="72"/>
      <c r="WDB831" s="72"/>
      <c r="WDC831" s="72"/>
      <c r="WDD831" s="72"/>
      <c r="WDE831" s="72"/>
      <c r="WDF831" s="72"/>
      <c r="WDG831" s="72"/>
      <c r="WDH831" s="72"/>
      <c r="WDI831" s="72"/>
      <c r="WDJ831" s="72"/>
      <c r="WDK831" s="72"/>
      <c r="WDL831" s="72"/>
      <c r="WDM831" s="72"/>
      <c r="WDN831" s="72"/>
      <c r="WDO831" s="72"/>
      <c r="WDP831" s="72"/>
      <c r="WDQ831" s="72"/>
      <c r="WDR831" s="72"/>
      <c r="WDS831" s="72"/>
      <c r="WDT831" s="72"/>
      <c r="WDU831" s="72"/>
      <c r="WDV831" s="72"/>
      <c r="WDW831" s="72"/>
      <c r="WDX831" s="72"/>
      <c r="WDY831" s="72"/>
      <c r="WDZ831" s="72"/>
      <c r="WEA831" s="72"/>
      <c r="WEB831" s="72"/>
      <c r="WEC831" s="72"/>
      <c r="WED831" s="72"/>
      <c r="WEE831" s="72"/>
      <c r="WEF831" s="72"/>
      <c r="WEG831" s="72"/>
      <c r="WEH831" s="72"/>
      <c r="WEI831" s="72"/>
      <c r="WEJ831" s="72"/>
      <c r="WEK831" s="72"/>
      <c r="WEL831" s="72"/>
      <c r="WEM831" s="72"/>
      <c r="WEN831" s="72"/>
      <c r="WEO831" s="72"/>
      <c r="WEP831" s="72"/>
      <c r="WEQ831" s="72"/>
      <c r="WER831" s="72"/>
      <c r="WES831" s="72"/>
      <c r="WET831" s="72"/>
      <c r="WEU831" s="72"/>
      <c r="WEV831" s="72"/>
      <c r="WEW831" s="72"/>
      <c r="WEX831" s="72"/>
      <c r="WEY831" s="72"/>
      <c r="WEZ831" s="72"/>
      <c r="WFA831" s="72"/>
      <c r="WFB831" s="72"/>
      <c r="WFC831" s="72"/>
      <c r="WFD831" s="72"/>
      <c r="WFE831" s="72"/>
      <c r="WFF831" s="72"/>
      <c r="WFG831" s="72"/>
      <c r="WFH831" s="72"/>
      <c r="WFI831" s="72"/>
      <c r="WFJ831" s="72"/>
      <c r="WFK831" s="72"/>
      <c r="WFL831" s="72"/>
      <c r="WFM831" s="72"/>
      <c r="WFN831" s="72"/>
      <c r="WFO831" s="72"/>
      <c r="WFP831" s="72"/>
      <c r="WFQ831" s="72"/>
      <c r="WFR831" s="72"/>
      <c r="WFS831" s="72"/>
      <c r="WFT831" s="72"/>
      <c r="WFU831" s="72"/>
      <c r="WFV831" s="72"/>
      <c r="WFW831" s="72"/>
      <c r="WFX831" s="72"/>
      <c r="WFY831" s="72"/>
      <c r="WFZ831" s="72"/>
      <c r="WGA831" s="72"/>
      <c r="WGB831" s="72"/>
      <c r="WGC831" s="72"/>
      <c r="WGD831" s="72"/>
      <c r="WGE831" s="72"/>
      <c r="WGF831" s="72"/>
      <c r="WGG831" s="72"/>
      <c r="WGH831" s="72"/>
      <c r="WGI831" s="72"/>
      <c r="WGJ831" s="72"/>
      <c r="WGK831" s="72"/>
      <c r="WGL831" s="72"/>
      <c r="WGM831" s="72"/>
      <c r="WGN831" s="72"/>
      <c r="WGO831" s="72"/>
      <c r="WGP831" s="72"/>
      <c r="WGQ831" s="72"/>
      <c r="WGR831" s="72"/>
      <c r="WGS831" s="72"/>
      <c r="WGT831" s="72"/>
      <c r="WGU831" s="72"/>
      <c r="WGV831" s="72"/>
      <c r="WGW831" s="72"/>
      <c r="WGX831" s="72"/>
      <c r="WGY831" s="72"/>
      <c r="WGZ831" s="72"/>
      <c r="WHA831" s="72"/>
      <c r="WHB831" s="72"/>
      <c r="WHC831" s="72"/>
      <c r="WHD831" s="72"/>
      <c r="WHE831" s="72"/>
      <c r="WHF831" s="72"/>
      <c r="WHG831" s="72"/>
      <c r="WHH831" s="72"/>
      <c r="WHI831" s="72"/>
      <c r="WHJ831" s="72"/>
      <c r="WHK831" s="72"/>
      <c r="WHL831" s="72"/>
      <c r="WHM831" s="72"/>
      <c r="WHN831" s="72"/>
      <c r="WHO831" s="72"/>
      <c r="WHP831" s="72"/>
      <c r="WHQ831" s="72"/>
      <c r="WHR831" s="72"/>
      <c r="WHS831" s="72"/>
      <c r="WHT831" s="72"/>
      <c r="WHU831" s="72"/>
      <c r="WHV831" s="72"/>
      <c r="WHW831" s="72"/>
      <c r="WHX831" s="72"/>
      <c r="WHY831" s="72"/>
      <c r="WHZ831" s="72"/>
      <c r="WIA831" s="72"/>
      <c r="WIB831" s="72"/>
      <c r="WIC831" s="72"/>
      <c r="WID831" s="72"/>
      <c r="WIE831" s="72"/>
      <c r="WIF831" s="72"/>
      <c r="WIG831" s="72"/>
      <c r="WIH831" s="72"/>
      <c r="WII831" s="72"/>
      <c r="WIJ831" s="72"/>
      <c r="WIK831" s="72"/>
      <c r="WIL831" s="72"/>
      <c r="WIM831" s="72"/>
      <c r="WIN831" s="72"/>
      <c r="WIO831" s="72"/>
      <c r="WIP831" s="72"/>
      <c r="WIQ831" s="72"/>
      <c r="WIR831" s="72"/>
      <c r="WIS831" s="72"/>
      <c r="WIT831" s="72"/>
      <c r="WIU831" s="72"/>
      <c r="WIV831" s="72"/>
      <c r="WIW831" s="72"/>
      <c r="WIX831" s="72"/>
      <c r="WIY831" s="72"/>
      <c r="WIZ831" s="72"/>
      <c r="WJA831" s="72"/>
      <c r="WJB831" s="72"/>
      <c r="WJC831" s="72"/>
      <c r="WJD831" s="72"/>
      <c r="WJE831" s="72"/>
      <c r="WJF831" s="72"/>
      <c r="WJG831" s="72"/>
      <c r="WJH831" s="72"/>
      <c r="WJI831" s="72"/>
      <c r="WJJ831" s="72"/>
      <c r="WJK831" s="72"/>
      <c r="WJL831" s="72"/>
      <c r="WJM831" s="72"/>
      <c r="WJN831" s="72"/>
      <c r="WJO831" s="72"/>
      <c r="WJP831" s="72"/>
      <c r="WJQ831" s="72"/>
      <c r="WJR831" s="72"/>
      <c r="WJS831" s="72"/>
      <c r="WJT831" s="72"/>
      <c r="WJU831" s="72"/>
      <c r="WJV831" s="72"/>
      <c r="WJW831" s="72"/>
      <c r="WJX831" s="72"/>
      <c r="WJY831" s="72"/>
      <c r="WJZ831" s="72"/>
      <c r="WKA831" s="72"/>
      <c r="WKB831" s="72"/>
      <c r="WKC831" s="72"/>
      <c r="WKD831" s="72"/>
      <c r="WKE831" s="72"/>
      <c r="WKF831" s="72"/>
      <c r="WKG831" s="72"/>
      <c r="WKH831" s="72"/>
      <c r="WKI831" s="72"/>
      <c r="WKJ831" s="72"/>
      <c r="WKK831" s="72"/>
      <c r="WKL831" s="72"/>
      <c r="WKM831" s="72"/>
      <c r="WKN831" s="72"/>
      <c r="WKO831" s="72"/>
      <c r="WKP831" s="72"/>
      <c r="WKQ831" s="72"/>
      <c r="WKR831" s="72"/>
      <c r="WKS831" s="72"/>
      <c r="WKT831" s="72"/>
      <c r="WKU831" s="72"/>
      <c r="WKV831" s="72"/>
      <c r="WKW831" s="72"/>
      <c r="WKX831" s="72"/>
      <c r="WKY831" s="72"/>
      <c r="WKZ831" s="72"/>
      <c r="WLA831" s="72"/>
      <c r="WLB831" s="72"/>
      <c r="WLC831" s="72"/>
      <c r="WLD831" s="72"/>
      <c r="WLE831" s="72"/>
      <c r="WLF831" s="72"/>
      <c r="WLG831" s="72"/>
      <c r="WLH831" s="72"/>
      <c r="WLI831" s="72"/>
      <c r="WLJ831" s="72"/>
      <c r="WLK831" s="72"/>
      <c r="WLL831" s="72"/>
      <c r="WLM831" s="72"/>
      <c r="WLN831" s="72"/>
      <c r="WLO831" s="72"/>
      <c r="WLP831" s="72"/>
      <c r="WLQ831" s="72"/>
      <c r="WLR831" s="72"/>
      <c r="WLS831" s="72"/>
      <c r="WLT831" s="72"/>
      <c r="WLU831" s="72"/>
      <c r="WLV831" s="72"/>
      <c r="WLW831" s="72"/>
      <c r="WLX831" s="72"/>
      <c r="WLY831" s="72"/>
      <c r="WLZ831" s="72"/>
      <c r="WMA831" s="72"/>
      <c r="WMB831" s="72"/>
      <c r="WMC831" s="72"/>
      <c r="WMD831" s="72"/>
      <c r="WME831" s="72"/>
      <c r="WMF831" s="72"/>
      <c r="WMG831" s="72"/>
      <c r="WMH831" s="72"/>
      <c r="WMI831" s="72"/>
      <c r="WMJ831" s="72"/>
      <c r="WMK831" s="72"/>
      <c r="WML831" s="72"/>
      <c r="WMM831" s="72"/>
      <c r="WMN831" s="72"/>
      <c r="WMO831" s="72"/>
      <c r="WMP831" s="72"/>
      <c r="WMQ831" s="72"/>
      <c r="WMR831" s="72"/>
      <c r="WMS831" s="72"/>
      <c r="WMT831" s="72"/>
      <c r="WMU831" s="72"/>
      <c r="WMV831" s="72"/>
      <c r="WMW831" s="72"/>
      <c r="WMX831" s="72"/>
      <c r="WMY831" s="72"/>
      <c r="WMZ831" s="72"/>
      <c r="WNA831" s="72"/>
      <c r="WNB831" s="72"/>
      <c r="WNC831" s="72"/>
      <c r="WND831" s="72"/>
      <c r="WNE831" s="72"/>
      <c r="WNF831" s="72"/>
      <c r="WNG831" s="72"/>
      <c r="WNH831" s="72"/>
      <c r="WNI831" s="72"/>
      <c r="WNJ831" s="72"/>
      <c r="WNK831" s="72"/>
      <c r="WNL831" s="72"/>
      <c r="WNM831" s="72"/>
      <c r="WNN831" s="72"/>
      <c r="WNO831" s="72"/>
      <c r="WNP831" s="72"/>
      <c r="WNQ831" s="72"/>
      <c r="WNR831" s="72"/>
      <c r="WNS831" s="72"/>
      <c r="WNT831" s="72"/>
      <c r="WNU831" s="72"/>
      <c r="WNV831" s="72"/>
      <c r="WNW831" s="72"/>
      <c r="WNX831" s="72"/>
      <c r="WNY831" s="72"/>
      <c r="WNZ831" s="72"/>
      <c r="WOA831" s="72"/>
      <c r="WOB831" s="72"/>
      <c r="WOC831" s="72"/>
      <c r="WOD831" s="72"/>
      <c r="WOE831" s="72"/>
      <c r="WOF831" s="72"/>
      <c r="WOG831" s="72"/>
      <c r="WOH831" s="72"/>
      <c r="WOI831" s="72"/>
      <c r="WOJ831" s="72"/>
      <c r="WOK831" s="72"/>
      <c r="WOL831" s="72"/>
      <c r="WOM831" s="72"/>
      <c r="WON831" s="72"/>
      <c r="WOO831" s="72"/>
      <c r="WOP831" s="72"/>
      <c r="WOQ831" s="72"/>
      <c r="WOR831" s="72"/>
      <c r="WOS831" s="72"/>
      <c r="WOT831" s="72"/>
      <c r="WOU831" s="72"/>
      <c r="WOV831" s="72"/>
      <c r="WOW831" s="72"/>
      <c r="WOX831" s="72"/>
      <c r="WOY831" s="72"/>
      <c r="WOZ831" s="72"/>
      <c r="WPA831" s="72"/>
      <c r="WPB831" s="72"/>
      <c r="WPC831" s="72"/>
      <c r="WPD831" s="72"/>
      <c r="WPE831" s="72"/>
      <c r="WPF831" s="72"/>
      <c r="WPG831" s="72"/>
      <c r="WPH831" s="72"/>
      <c r="WPI831" s="72"/>
      <c r="WPJ831" s="72"/>
      <c r="WPK831" s="72"/>
      <c r="WPL831" s="72"/>
      <c r="WPM831" s="72"/>
      <c r="WPN831" s="72"/>
      <c r="WPO831" s="72"/>
      <c r="WPP831" s="72"/>
      <c r="WPQ831" s="72"/>
      <c r="WPR831" s="72"/>
      <c r="WPS831" s="72"/>
      <c r="WPT831" s="72"/>
      <c r="WPU831" s="72"/>
      <c r="WPV831" s="72"/>
      <c r="WPW831" s="72"/>
      <c r="WPX831" s="72"/>
      <c r="WPY831" s="72"/>
      <c r="WPZ831" s="72"/>
      <c r="WQA831" s="72"/>
      <c r="WQB831" s="72"/>
      <c r="WQC831" s="72"/>
      <c r="WQD831" s="72"/>
      <c r="WQE831" s="72"/>
      <c r="WQF831" s="72"/>
      <c r="WQG831" s="72"/>
      <c r="WQH831" s="72"/>
      <c r="WQI831" s="72"/>
      <c r="WQJ831" s="72"/>
      <c r="WQK831" s="72"/>
      <c r="WQL831" s="72"/>
      <c r="WQM831" s="72"/>
      <c r="WQN831" s="72"/>
      <c r="WQO831" s="72"/>
      <c r="WQP831" s="72"/>
      <c r="WQQ831" s="72"/>
      <c r="WQR831" s="72"/>
      <c r="WQS831" s="72"/>
      <c r="WQT831" s="72"/>
      <c r="WQU831" s="72"/>
      <c r="WQV831" s="72"/>
      <c r="WQW831" s="72"/>
      <c r="WQX831" s="72"/>
      <c r="WQY831" s="72"/>
      <c r="WQZ831" s="72"/>
      <c r="WRA831" s="72"/>
      <c r="WRB831" s="72"/>
      <c r="WRC831" s="72"/>
      <c r="WRD831" s="72"/>
      <c r="WRE831" s="72"/>
      <c r="WRF831" s="72"/>
      <c r="WRG831" s="72"/>
      <c r="WRH831" s="72"/>
      <c r="WRI831" s="72"/>
      <c r="WRJ831" s="72"/>
      <c r="WRK831" s="72"/>
      <c r="WRL831" s="72"/>
      <c r="WRM831" s="72"/>
      <c r="WRN831" s="72"/>
      <c r="WRO831" s="72"/>
      <c r="WRP831" s="72"/>
      <c r="WRQ831" s="72"/>
      <c r="WRR831" s="72"/>
      <c r="WRS831" s="72"/>
      <c r="WRT831" s="72"/>
      <c r="WRU831" s="72"/>
      <c r="WRV831" s="72"/>
      <c r="WRW831" s="72"/>
      <c r="WRX831" s="72"/>
      <c r="WRY831" s="72"/>
      <c r="WRZ831" s="72"/>
      <c r="WSA831" s="72"/>
      <c r="WSB831" s="72"/>
      <c r="WSC831" s="72"/>
      <c r="WSD831" s="72"/>
      <c r="WSE831" s="72"/>
      <c r="WSF831" s="72"/>
      <c r="WSG831" s="72"/>
      <c r="WSH831" s="72"/>
      <c r="WSI831" s="72"/>
      <c r="WSJ831" s="72"/>
      <c r="WSK831" s="72"/>
      <c r="WSL831" s="72"/>
      <c r="WSM831" s="72"/>
      <c r="WSN831" s="72"/>
      <c r="WSO831" s="72"/>
      <c r="WSP831" s="72"/>
      <c r="WSQ831" s="72"/>
      <c r="WSR831" s="72"/>
      <c r="WSS831" s="72"/>
      <c r="WST831" s="72"/>
      <c r="WSU831" s="72"/>
      <c r="WSV831" s="72"/>
      <c r="WSW831" s="72"/>
      <c r="WSX831" s="72"/>
      <c r="WSY831" s="72"/>
      <c r="WSZ831" s="72"/>
      <c r="WTA831" s="72"/>
      <c r="WTB831" s="72"/>
      <c r="WTC831" s="72"/>
      <c r="WTD831" s="72"/>
      <c r="WTE831" s="72"/>
      <c r="WTF831" s="72"/>
      <c r="WTG831" s="72"/>
      <c r="WTH831" s="72"/>
      <c r="WTI831" s="72"/>
      <c r="WTJ831" s="72"/>
      <c r="WTK831" s="72"/>
      <c r="WTL831" s="72"/>
      <c r="WTM831" s="72"/>
      <c r="WTN831" s="72"/>
      <c r="WTO831" s="72"/>
      <c r="WTP831" s="72"/>
      <c r="WTQ831" s="72"/>
      <c r="WTR831" s="72"/>
      <c r="WTS831" s="72"/>
      <c r="WTT831" s="72"/>
      <c r="WTU831" s="72"/>
      <c r="WTV831" s="72"/>
      <c r="WTW831" s="72"/>
      <c r="WTX831" s="72"/>
      <c r="WTY831" s="72"/>
      <c r="WTZ831" s="72"/>
      <c r="WUA831" s="72"/>
      <c r="WUB831" s="72"/>
      <c r="WUC831" s="72"/>
      <c r="WUD831" s="72"/>
      <c r="WUE831" s="72"/>
      <c r="WUF831" s="72"/>
      <c r="WUG831" s="72"/>
      <c r="WUH831" s="72"/>
      <c r="WUI831" s="72"/>
      <c r="WUJ831" s="72"/>
      <c r="WUK831" s="72"/>
      <c r="WUL831" s="72"/>
      <c r="WUM831" s="72"/>
      <c r="WUN831" s="72"/>
      <c r="WUO831" s="72"/>
      <c r="WUP831" s="72"/>
      <c r="WUQ831" s="72"/>
      <c r="WUR831" s="72"/>
      <c r="WUS831" s="72"/>
      <c r="WUT831" s="72"/>
      <c r="WUU831" s="72"/>
      <c r="WUV831" s="72"/>
      <c r="WUW831" s="72"/>
      <c r="WUX831" s="72"/>
      <c r="WUY831" s="72"/>
      <c r="WUZ831" s="72"/>
      <c r="WVA831" s="72"/>
      <c r="WVB831" s="72"/>
      <c r="WVC831" s="72"/>
      <c r="WVD831" s="72"/>
      <c r="WVE831" s="72"/>
      <c r="WVF831" s="72"/>
      <c r="WVG831" s="72"/>
      <c r="WVH831" s="72"/>
      <c r="WVI831" s="72"/>
      <c r="WVJ831" s="72"/>
      <c r="WVK831" s="72"/>
      <c r="WVL831" s="72"/>
      <c r="WVM831" s="72"/>
      <c r="WVN831" s="72"/>
      <c r="WVO831" s="72"/>
      <c r="WVP831" s="72"/>
      <c r="WVQ831" s="72"/>
      <c r="WVR831" s="72"/>
      <c r="WVS831" s="72"/>
      <c r="WVT831" s="72"/>
      <c r="WVU831" s="72"/>
      <c r="WVV831" s="72"/>
      <c r="WVW831" s="72"/>
      <c r="WVX831" s="72"/>
      <c r="WVY831" s="72"/>
      <c r="WVZ831" s="72"/>
      <c r="WWA831" s="72"/>
      <c r="WWB831" s="72"/>
      <c r="WWC831" s="72"/>
      <c r="WWD831" s="72"/>
      <c r="WWE831" s="72"/>
      <c r="WWF831" s="72"/>
      <c r="WWG831" s="72"/>
      <c r="WWH831" s="72"/>
      <c r="WWI831" s="72"/>
      <c r="WWJ831" s="72"/>
      <c r="WWK831" s="72"/>
      <c r="WWL831" s="72"/>
      <c r="WWM831" s="72"/>
      <c r="WWN831" s="72"/>
      <c r="WWO831" s="72"/>
      <c r="WWP831" s="72"/>
      <c r="WWQ831" s="72"/>
      <c r="WWR831" s="72"/>
      <c r="WWS831" s="72"/>
      <c r="WWT831" s="72"/>
      <c r="WWU831" s="72"/>
      <c r="WWV831" s="72"/>
      <c r="WWW831" s="72"/>
      <c r="WWX831" s="72"/>
      <c r="WWY831" s="72"/>
      <c r="WWZ831" s="72"/>
      <c r="WXA831" s="72"/>
      <c r="WXB831" s="72"/>
      <c r="WXC831" s="72"/>
      <c r="WXD831" s="72"/>
      <c r="WXE831" s="72"/>
      <c r="WXF831" s="72"/>
      <c r="WXG831" s="72"/>
      <c r="WXH831" s="72"/>
      <c r="WXI831" s="72"/>
      <c r="WXJ831" s="72"/>
      <c r="WXK831" s="72"/>
      <c r="WXL831" s="72"/>
      <c r="WXM831" s="72"/>
      <c r="WXN831" s="72"/>
      <c r="WXO831" s="72"/>
      <c r="WXP831" s="72"/>
      <c r="WXQ831" s="72"/>
      <c r="WXR831" s="72"/>
      <c r="WXS831" s="72"/>
      <c r="WXT831" s="72"/>
      <c r="WXU831" s="72"/>
      <c r="WXV831" s="72"/>
      <c r="WXW831" s="72"/>
      <c r="WXX831" s="72"/>
      <c r="WXY831" s="72"/>
      <c r="WXZ831" s="72"/>
    </row>
    <row r="832" spans="1:16198" ht="35.25" x14ac:dyDescent="0.5">
      <c r="B832" s="226">
        <v>2</v>
      </c>
      <c r="C832" s="212" t="s">
        <v>5483</v>
      </c>
      <c r="D832" s="206">
        <v>1990</v>
      </c>
      <c r="E832" s="206"/>
      <c r="F832" s="193" t="s">
        <v>17056</v>
      </c>
      <c r="G832" s="206">
        <v>9</v>
      </c>
      <c r="H832" s="206">
        <v>4</v>
      </c>
      <c r="I832" s="207">
        <v>9170</v>
      </c>
      <c r="J832" s="207">
        <v>8062</v>
      </c>
      <c r="K832" s="207">
        <v>8062</v>
      </c>
      <c r="L832" s="176">
        <v>368</v>
      </c>
      <c r="M832" s="206" t="s">
        <v>17438</v>
      </c>
      <c r="N832" s="206" t="s">
        <v>17109</v>
      </c>
      <c r="O832" s="206" t="s">
        <v>17440</v>
      </c>
      <c r="P832" s="207">
        <v>2825382.83</v>
      </c>
      <c r="Q832" s="210"/>
      <c r="R832" s="207">
        <v>1403287.85</v>
      </c>
      <c r="S832" s="207">
        <v>0</v>
      </c>
      <c r="T832" s="207">
        <f>P832-R832-S832</f>
        <v>1422094.98</v>
      </c>
      <c r="U832" s="194">
        <f t="shared" si="490"/>
        <v>308.1115408942203</v>
      </c>
      <c r="V832" s="210">
        <v>354.06</v>
      </c>
    </row>
    <row r="833" spans="1:16198" s="73" customFormat="1" ht="35.25" x14ac:dyDescent="0.5">
      <c r="A833" s="31"/>
      <c r="B833" s="201" t="s">
        <v>380</v>
      </c>
      <c r="C833" s="216"/>
      <c r="D833" s="193" t="s">
        <v>17029</v>
      </c>
      <c r="E833" s="193" t="s">
        <v>17029</v>
      </c>
      <c r="F833" s="193" t="s">
        <v>17029</v>
      </c>
      <c r="G833" s="193" t="s">
        <v>17029</v>
      </c>
      <c r="H833" s="193" t="s">
        <v>17029</v>
      </c>
      <c r="I833" s="198">
        <f>I834</f>
        <v>20983.4</v>
      </c>
      <c r="J833" s="198">
        <f t="shared" ref="J833:L833" si="495">J834</f>
        <v>16332.6</v>
      </c>
      <c r="K833" s="198">
        <f t="shared" si="495"/>
        <v>16332.6</v>
      </c>
      <c r="L833" s="176">
        <f t="shared" si="495"/>
        <v>611</v>
      </c>
      <c r="M833" s="193" t="s">
        <v>17029</v>
      </c>
      <c r="N833" s="193" t="s">
        <v>17029</v>
      </c>
      <c r="O833" s="196" t="s">
        <v>17029</v>
      </c>
      <c r="P833" s="199">
        <f>P834</f>
        <v>19901847.84</v>
      </c>
      <c r="Q833" s="199">
        <f t="shared" ref="Q833:T833" si="496">Q834</f>
        <v>0</v>
      </c>
      <c r="R833" s="198">
        <f t="shared" si="496"/>
        <v>9823014.9399999995</v>
      </c>
      <c r="S833" s="198">
        <f t="shared" si="496"/>
        <v>0</v>
      </c>
      <c r="T833" s="198">
        <f t="shared" si="496"/>
        <v>10078832.9</v>
      </c>
      <c r="U833" s="194">
        <f t="shared" si="490"/>
        <v>948.45677249635423</v>
      </c>
      <c r="V833" s="210">
        <f>V834</f>
        <v>1083.0899999999999</v>
      </c>
      <c r="W833" s="72"/>
      <c r="X833" s="72"/>
      <c r="Y833" s="72"/>
      <c r="Z833" s="72"/>
      <c r="AA833" s="72"/>
      <c r="AB833" s="72"/>
      <c r="AC833" s="72"/>
      <c r="AD833" s="72"/>
      <c r="AE833" s="72"/>
      <c r="AF833" s="72"/>
      <c r="AG833" s="72"/>
      <c r="AH833" s="72"/>
      <c r="AI833" s="72"/>
      <c r="AJ833" s="72"/>
      <c r="AK833" s="72"/>
      <c r="AL833" s="72"/>
      <c r="AM833" s="72"/>
      <c r="AN833" s="72"/>
      <c r="AO833" s="72"/>
      <c r="AP833" s="72"/>
      <c r="AQ833" s="72"/>
      <c r="AR833" s="72"/>
      <c r="AS833" s="72"/>
      <c r="AT833" s="72"/>
      <c r="AU833" s="72"/>
      <c r="AV833" s="72"/>
      <c r="AW833" s="72"/>
      <c r="AX833" s="72"/>
      <c r="AY833" s="72"/>
      <c r="AZ833" s="72"/>
      <c r="BA833" s="72"/>
      <c r="BB833" s="72"/>
      <c r="BC833" s="72"/>
      <c r="BD833" s="72"/>
      <c r="BE833" s="72"/>
      <c r="BF833" s="72"/>
      <c r="BG833" s="72"/>
      <c r="BH833" s="72"/>
      <c r="BI833" s="72"/>
      <c r="BJ833" s="72"/>
      <c r="BK833" s="72"/>
      <c r="BL833" s="72"/>
      <c r="BM833" s="72"/>
      <c r="BN833" s="72"/>
      <c r="BO833" s="72"/>
      <c r="BP833" s="72"/>
      <c r="BQ833" s="72"/>
      <c r="BR833" s="72"/>
      <c r="BS833" s="72"/>
      <c r="BT833" s="72"/>
      <c r="BU833" s="72"/>
      <c r="BV833" s="72"/>
      <c r="BW833" s="72"/>
      <c r="BX833" s="72"/>
      <c r="BY833" s="72"/>
      <c r="BZ833" s="72"/>
      <c r="CA833" s="72"/>
      <c r="CB833" s="72"/>
      <c r="CC833" s="72"/>
      <c r="CD833" s="72"/>
      <c r="CE833" s="72"/>
      <c r="CF833" s="72"/>
      <c r="CG833" s="72"/>
      <c r="CH833" s="72"/>
      <c r="CI833" s="72"/>
      <c r="CJ833" s="72"/>
      <c r="CK833" s="72"/>
      <c r="CL833" s="72"/>
      <c r="CM833" s="72"/>
      <c r="CN833" s="72"/>
      <c r="CO833" s="72"/>
      <c r="CP833" s="72"/>
      <c r="CQ833" s="72"/>
      <c r="CR833" s="72"/>
      <c r="CS833" s="72"/>
      <c r="CT833" s="72"/>
      <c r="CU833" s="72"/>
      <c r="CV833" s="72"/>
      <c r="CW833" s="72"/>
      <c r="CX833" s="72"/>
      <c r="CY833" s="72"/>
      <c r="CZ833" s="72"/>
      <c r="DA833" s="72"/>
      <c r="DB833" s="72"/>
      <c r="DC833" s="72"/>
      <c r="DD833" s="72"/>
      <c r="DE833" s="72"/>
      <c r="DF833" s="72"/>
      <c r="DG833" s="72"/>
      <c r="DH833" s="72"/>
      <c r="DI833" s="72"/>
      <c r="DJ833" s="72"/>
      <c r="DK833" s="72"/>
      <c r="DL833" s="72"/>
      <c r="DM833" s="72"/>
      <c r="DN833" s="72"/>
      <c r="DO833" s="72"/>
      <c r="DP833" s="72"/>
      <c r="DQ833" s="72"/>
      <c r="DR833" s="72"/>
      <c r="DS833" s="72"/>
      <c r="DT833" s="72"/>
      <c r="DU833" s="72"/>
      <c r="DV833" s="72"/>
      <c r="DW833" s="72"/>
      <c r="DX833" s="72"/>
      <c r="DY833" s="72"/>
      <c r="DZ833" s="72"/>
      <c r="EA833" s="72"/>
      <c r="EB833" s="72"/>
      <c r="EC833" s="72"/>
      <c r="ED833" s="72"/>
      <c r="EE833" s="72"/>
      <c r="EF833" s="72"/>
      <c r="EG833" s="72"/>
      <c r="EH833" s="72"/>
      <c r="EI833" s="72"/>
      <c r="EJ833" s="72"/>
      <c r="EK833" s="72"/>
      <c r="EL833" s="72"/>
      <c r="EM833" s="72"/>
      <c r="EN833" s="72"/>
      <c r="EO833" s="72"/>
      <c r="EP833" s="72"/>
      <c r="EQ833" s="72"/>
      <c r="ER833" s="72"/>
      <c r="ES833" s="72"/>
      <c r="ET833" s="72"/>
      <c r="EU833" s="72"/>
      <c r="EV833" s="72"/>
      <c r="EW833" s="72"/>
      <c r="EX833" s="72"/>
      <c r="EY833" s="72"/>
      <c r="EZ833" s="72"/>
      <c r="FA833" s="72"/>
      <c r="FB833" s="72"/>
      <c r="FC833" s="72"/>
      <c r="FD833" s="72"/>
      <c r="FE833" s="72"/>
      <c r="FF833" s="72"/>
      <c r="FG833" s="72"/>
      <c r="FH833" s="72"/>
      <c r="FI833" s="72"/>
      <c r="FJ833" s="72"/>
      <c r="FK833" s="72"/>
      <c r="FL833" s="72"/>
      <c r="FM833" s="72"/>
      <c r="FN833" s="72"/>
      <c r="FO833" s="72"/>
      <c r="FP833" s="72"/>
      <c r="FQ833" s="72"/>
      <c r="FR833" s="72"/>
      <c r="FS833" s="72"/>
      <c r="FT833" s="72"/>
      <c r="FU833" s="72"/>
      <c r="FV833" s="72"/>
      <c r="FW833" s="72"/>
      <c r="FX833" s="72"/>
      <c r="FY833" s="72"/>
      <c r="FZ833" s="72"/>
      <c r="GA833" s="72"/>
      <c r="GB833" s="72"/>
      <c r="GC833" s="72"/>
      <c r="GD833" s="72"/>
      <c r="GE833" s="72"/>
      <c r="GF833" s="72"/>
      <c r="GG833" s="72"/>
      <c r="GH833" s="72"/>
      <c r="GI833" s="72"/>
      <c r="GJ833" s="72"/>
      <c r="GK833" s="72"/>
      <c r="GL833" s="72"/>
      <c r="GM833" s="72"/>
      <c r="GN833" s="72"/>
      <c r="GO833" s="72"/>
      <c r="GP833" s="72"/>
      <c r="GQ833" s="72"/>
      <c r="GR833" s="72"/>
      <c r="GS833" s="72"/>
      <c r="GT833" s="72"/>
      <c r="GU833" s="72"/>
      <c r="GV833" s="72"/>
      <c r="GW833" s="72"/>
      <c r="GX833" s="72"/>
      <c r="GY833" s="72"/>
      <c r="GZ833" s="72"/>
      <c r="HA833" s="72"/>
      <c r="HB833" s="72"/>
      <c r="HC833" s="72"/>
      <c r="HD833" s="72"/>
      <c r="HE833" s="72"/>
      <c r="HF833" s="72"/>
      <c r="HG833" s="72"/>
      <c r="HH833" s="72"/>
      <c r="HI833" s="72"/>
      <c r="HJ833" s="72"/>
      <c r="HK833" s="72"/>
      <c r="HL833" s="72"/>
      <c r="HM833" s="72"/>
      <c r="HN833" s="72"/>
      <c r="HO833" s="72"/>
      <c r="HP833" s="72"/>
      <c r="HQ833" s="72"/>
      <c r="HR833" s="72"/>
      <c r="HS833" s="72"/>
      <c r="HT833" s="72"/>
      <c r="HU833" s="72"/>
      <c r="HV833" s="72"/>
      <c r="HW833" s="72"/>
      <c r="HX833" s="72"/>
      <c r="HY833" s="72"/>
      <c r="HZ833" s="72"/>
      <c r="IA833" s="72"/>
      <c r="IB833" s="72"/>
      <c r="IC833" s="72"/>
      <c r="ID833" s="72"/>
      <c r="IE833" s="72"/>
      <c r="IF833" s="72"/>
      <c r="IG833" s="72"/>
      <c r="IH833" s="72"/>
      <c r="II833" s="72"/>
      <c r="IJ833" s="72"/>
      <c r="IK833" s="72"/>
      <c r="IL833" s="72"/>
      <c r="IM833" s="72"/>
      <c r="IN833" s="72"/>
      <c r="IO833" s="72"/>
      <c r="IP833" s="72"/>
      <c r="IQ833" s="72"/>
      <c r="IR833" s="72"/>
      <c r="IS833" s="72"/>
      <c r="IT833" s="72"/>
      <c r="IU833" s="72"/>
      <c r="IV833" s="72"/>
      <c r="IW833" s="72"/>
      <c r="IX833" s="72"/>
      <c r="IY833" s="72"/>
      <c r="IZ833" s="72"/>
      <c r="JA833" s="72"/>
      <c r="JB833" s="72"/>
      <c r="JC833" s="72"/>
      <c r="JD833" s="72"/>
      <c r="JE833" s="72"/>
      <c r="JF833" s="72"/>
      <c r="JG833" s="72"/>
      <c r="JH833" s="72"/>
      <c r="JI833" s="72"/>
      <c r="JJ833" s="72"/>
      <c r="JK833" s="72"/>
      <c r="JL833" s="72"/>
      <c r="JM833" s="72"/>
      <c r="JN833" s="72"/>
      <c r="JO833" s="72"/>
      <c r="JP833" s="72"/>
      <c r="JQ833" s="72"/>
      <c r="JR833" s="72"/>
      <c r="JS833" s="72"/>
      <c r="JT833" s="72"/>
      <c r="JU833" s="72"/>
      <c r="JV833" s="72"/>
      <c r="JW833" s="72"/>
      <c r="JX833" s="72"/>
      <c r="JY833" s="72"/>
      <c r="JZ833" s="72"/>
      <c r="KA833" s="72"/>
      <c r="KB833" s="72"/>
      <c r="KC833" s="72"/>
      <c r="KD833" s="72"/>
      <c r="KE833" s="72"/>
      <c r="KF833" s="72"/>
      <c r="KG833" s="72"/>
      <c r="KH833" s="72"/>
      <c r="KI833" s="72"/>
      <c r="KJ833" s="72"/>
      <c r="KK833" s="72"/>
      <c r="KL833" s="72"/>
      <c r="KM833" s="72"/>
      <c r="KN833" s="72"/>
      <c r="KO833" s="72"/>
      <c r="KP833" s="72"/>
      <c r="KQ833" s="72"/>
      <c r="KR833" s="72"/>
      <c r="KS833" s="72"/>
      <c r="KT833" s="72"/>
      <c r="KU833" s="72"/>
      <c r="KV833" s="72"/>
      <c r="KW833" s="72"/>
      <c r="KX833" s="72"/>
      <c r="KY833" s="72"/>
      <c r="KZ833" s="72"/>
      <c r="LA833" s="72"/>
      <c r="LB833" s="72"/>
      <c r="LC833" s="72"/>
      <c r="LD833" s="72"/>
      <c r="LE833" s="72"/>
      <c r="LF833" s="72"/>
      <c r="LG833" s="72"/>
      <c r="LH833" s="72"/>
      <c r="LI833" s="72"/>
      <c r="LJ833" s="72"/>
      <c r="LK833" s="72"/>
      <c r="LL833" s="72"/>
      <c r="LM833" s="72"/>
      <c r="LN833" s="72"/>
      <c r="LO833" s="72"/>
      <c r="LP833" s="72"/>
      <c r="LQ833" s="72"/>
      <c r="LR833" s="72"/>
      <c r="LS833" s="72"/>
      <c r="LT833" s="72"/>
      <c r="LU833" s="72"/>
      <c r="LV833" s="72"/>
      <c r="LW833" s="72"/>
      <c r="LX833" s="72"/>
      <c r="LY833" s="72"/>
      <c r="LZ833" s="72"/>
      <c r="MA833" s="72"/>
      <c r="MB833" s="72"/>
      <c r="MC833" s="72"/>
      <c r="MD833" s="72"/>
      <c r="ME833" s="72"/>
      <c r="MF833" s="72"/>
      <c r="MG833" s="72"/>
      <c r="MH833" s="72"/>
      <c r="MI833" s="72"/>
      <c r="MJ833" s="72"/>
      <c r="MK833" s="72"/>
      <c r="ML833" s="72"/>
      <c r="MM833" s="72"/>
      <c r="MN833" s="72"/>
      <c r="MO833" s="72"/>
      <c r="MP833" s="72"/>
      <c r="MQ833" s="72"/>
      <c r="MR833" s="72"/>
      <c r="MS833" s="72"/>
      <c r="MT833" s="72"/>
      <c r="MU833" s="72"/>
      <c r="MV833" s="72"/>
      <c r="MW833" s="72"/>
      <c r="MX833" s="72"/>
      <c r="MY833" s="72"/>
      <c r="MZ833" s="72"/>
      <c r="NA833" s="72"/>
      <c r="NB833" s="72"/>
      <c r="NC833" s="72"/>
      <c r="ND833" s="72"/>
      <c r="NE833" s="72"/>
      <c r="NF833" s="72"/>
      <c r="NG833" s="72"/>
      <c r="NH833" s="72"/>
      <c r="NI833" s="72"/>
      <c r="NJ833" s="72"/>
      <c r="NK833" s="72"/>
      <c r="NL833" s="72"/>
      <c r="NM833" s="72"/>
      <c r="NN833" s="72"/>
      <c r="NO833" s="72"/>
      <c r="NP833" s="72"/>
      <c r="NQ833" s="72"/>
      <c r="NR833" s="72"/>
      <c r="NS833" s="72"/>
      <c r="NT833" s="72"/>
      <c r="NU833" s="72"/>
      <c r="NV833" s="72"/>
      <c r="NW833" s="72"/>
      <c r="NX833" s="72"/>
      <c r="NY833" s="72"/>
      <c r="NZ833" s="72"/>
      <c r="OA833" s="72"/>
      <c r="OB833" s="72"/>
      <c r="OC833" s="72"/>
      <c r="OD833" s="72"/>
      <c r="OE833" s="72"/>
      <c r="OF833" s="72"/>
      <c r="OG833" s="72"/>
      <c r="OH833" s="72"/>
      <c r="OI833" s="72"/>
      <c r="OJ833" s="72"/>
      <c r="OK833" s="72"/>
      <c r="OL833" s="72"/>
      <c r="OM833" s="72"/>
      <c r="ON833" s="72"/>
      <c r="OO833" s="72"/>
      <c r="OP833" s="72"/>
      <c r="OQ833" s="72"/>
      <c r="OR833" s="72"/>
      <c r="OS833" s="72"/>
      <c r="OT833" s="72"/>
      <c r="OU833" s="72"/>
      <c r="OV833" s="72"/>
      <c r="OW833" s="72"/>
      <c r="OX833" s="72"/>
      <c r="OY833" s="72"/>
      <c r="OZ833" s="72"/>
      <c r="PA833" s="72"/>
      <c r="PB833" s="72"/>
      <c r="PC833" s="72"/>
      <c r="PD833" s="72"/>
      <c r="PE833" s="72"/>
      <c r="PF833" s="72"/>
      <c r="PG833" s="72"/>
      <c r="PH833" s="72"/>
      <c r="PI833" s="72"/>
      <c r="PJ833" s="72"/>
      <c r="PK833" s="72"/>
      <c r="PL833" s="72"/>
      <c r="PM833" s="72"/>
      <c r="PN833" s="72"/>
      <c r="PO833" s="72"/>
      <c r="PP833" s="72"/>
      <c r="PQ833" s="72"/>
      <c r="PR833" s="72"/>
      <c r="PS833" s="72"/>
      <c r="PT833" s="72"/>
      <c r="PU833" s="72"/>
      <c r="PV833" s="72"/>
      <c r="PW833" s="72"/>
      <c r="PX833" s="72"/>
      <c r="PY833" s="72"/>
      <c r="PZ833" s="72"/>
      <c r="QA833" s="72"/>
      <c r="QB833" s="72"/>
      <c r="QC833" s="72"/>
      <c r="QD833" s="72"/>
      <c r="QE833" s="72"/>
      <c r="QF833" s="72"/>
      <c r="QG833" s="72"/>
      <c r="QH833" s="72"/>
      <c r="QI833" s="72"/>
      <c r="QJ833" s="72"/>
      <c r="QK833" s="72"/>
      <c r="QL833" s="72"/>
      <c r="QM833" s="72"/>
      <c r="QN833" s="72"/>
      <c r="QO833" s="72"/>
      <c r="QP833" s="72"/>
      <c r="QQ833" s="72"/>
      <c r="QR833" s="72"/>
      <c r="QS833" s="72"/>
      <c r="QT833" s="72"/>
      <c r="QU833" s="72"/>
      <c r="QV833" s="72"/>
      <c r="QW833" s="72"/>
      <c r="QX833" s="72"/>
      <c r="QY833" s="72"/>
      <c r="QZ833" s="72"/>
      <c r="RA833" s="72"/>
      <c r="RB833" s="72"/>
      <c r="RC833" s="72"/>
      <c r="RD833" s="72"/>
      <c r="RE833" s="72"/>
      <c r="RF833" s="72"/>
      <c r="RG833" s="72"/>
      <c r="RH833" s="72"/>
      <c r="RI833" s="72"/>
      <c r="RJ833" s="72"/>
      <c r="RK833" s="72"/>
      <c r="RL833" s="72"/>
      <c r="RM833" s="72"/>
      <c r="RN833" s="72"/>
      <c r="RO833" s="72"/>
      <c r="RP833" s="72"/>
      <c r="RQ833" s="72"/>
      <c r="RR833" s="72"/>
      <c r="RS833" s="72"/>
      <c r="RT833" s="72"/>
      <c r="RU833" s="72"/>
      <c r="RV833" s="72"/>
      <c r="RW833" s="72"/>
      <c r="RX833" s="72"/>
      <c r="RY833" s="72"/>
      <c r="RZ833" s="72"/>
      <c r="SA833" s="72"/>
      <c r="SB833" s="72"/>
      <c r="SC833" s="72"/>
      <c r="SD833" s="72"/>
      <c r="SE833" s="72"/>
      <c r="SF833" s="72"/>
      <c r="SG833" s="72"/>
      <c r="SH833" s="72"/>
      <c r="SI833" s="72"/>
      <c r="SJ833" s="72"/>
      <c r="SK833" s="72"/>
      <c r="SL833" s="72"/>
      <c r="SM833" s="72"/>
      <c r="SN833" s="72"/>
      <c r="SO833" s="72"/>
      <c r="SP833" s="72"/>
      <c r="SQ833" s="72"/>
      <c r="SR833" s="72"/>
      <c r="SS833" s="72"/>
      <c r="ST833" s="72"/>
      <c r="SU833" s="72"/>
      <c r="SV833" s="72"/>
      <c r="SW833" s="72"/>
      <c r="SX833" s="72"/>
      <c r="SY833" s="72"/>
      <c r="SZ833" s="72"/>
      <c r="TA833" s="72"/>
      <c r="TB833" s="72"/>
      <c r="TC833" s="72"/>
      <c r="TD833" s="72"/>
      <c r="TE833" s="72"/>
      <c r="TF833" s="72"/>
      <c r="TG833" s="72"/>
      <c r="TH833" s="72"/>
      <c r="TI833" s="72"/>
      <c r="TJ833" s="72"/>
      <c r="TK833" s="72"/>
      <c r="TL833" s="72"/>
      <c r="TM833" s="72"/>
      <c r="TN833" s="72"/>
      <c r="TO833" s="72"/>
      <c r="TP833" s="72"/>
      <c r="TQ833" s="72"/>
      <c r="TR833" s="72"/>
      <c r="TS833" s="72"/>
      <c r="TT833" s="72"/>
      <c r="TU833" s="72"/>
      <c r="TV833" s="72"/>
      <c r="TW833" s="72"/>
      <c r="TX833" s="72"/>
      <c r="TY833" s="72"/>
      <c r="TZ833" s="72"/>
      <c r="UA833" s="72"/>
      <c r="UB833" s="72"/>
      <c r="UC833" s="72"/>
      <c r="UD833" s="72"/>
      <c r="UE833" s="72"/>
      <c r="UF833" s="72"/>
      <c r="UG833" s="72"/>
      <c r="UH833" s="72"/>
      <c r="UI833" s="72"/>
      <c r="UJ833" s="72"/>
      <c r="UK833" s="72"/>
      <c r="UL833" s="72"/>
      <c r="UM833" s="72"/>
      <c r="UN833" s="72"/>
      <c r="UO833" s="72"/>
      <c r="UP833" s="72"/>
      <c r="UQ833" s="72"/>
      <c r="UR833" s="72"/>
      <c r="US833" s="72"/>
      <c r="UT833" s="72"/>
      <c r="UU833" s="72"/>
      <c r="UV833" s="72"/>
      <c r="UW833" s="72"/>
      <c r="UX833" s="72"/>
      <c r="UY833" s="72"/>
      <c r="UZ833" s="72"/>
      <c r="VA833" s="72"/>
      <c r="VB833" s="72"/>
      <c r="VC833" s="72"/>
      <c r="VD833" s="72"/>
      <c r="VE833" s="72"/>
      <c r="VF833" s="72"/>
      <c r="VG833" s="72"/>
      <c r="VH833" s="72"/>
      <c r="VI833" s="72"/>
      <c r="VJ833" s="72"/>
      <c r="VK833" s="72"/>
      <c r="VL833" s="72"/>
      <c r="VM833" s="72"/>
      <c r="VN833" s="72"/>
      <c r="VO833" s="72"/>
      <c r="VP833" s="72"/>
      <c r="VQ833" s="72"/>
      <c r="VR833" s="72"/>
      <c r="VS833" s="72"/>
      <c r="VT833" s="72"/>
      <c r="VU833" s="72"/>
      <c r="VV833" s="72"/>
      <c r="VW833" s="72"/>
      <c r="VX833" s="72"/>
      <c r="VY833" s="72"/>
      <c r="VZ833" s="72"/>
      <c r="WA833" s="72"/>
      <c r="WB833" s="72"/>
      <c r="WC833" s="72"/>
      <c r="WD833" s="72"/>
      <c r="WE833" s="72"/>
      <c r="WF833" s="72"/>
      <c r="WG833" s="72"/>
      <c r="WH833" s="72"/>
      <c r="WI833" s="72"/>
      <c r="WJ833" s="72"/>
      <c r="WK833" s="72"/>
      <c r="WL833" s="72"/>
      <c r="WM833" s="72"/>
      <c r="WN833" s="72"/>
      <c r="WO833" s="72"/>
      <c r="WP833" s="72"/>
      <c r="WQ833" s="72"/>
      <c r="WR833" s="72"/>
      <c r="WS833" s="72"/>
      <c r="WT833" s="72"/>
      <c r="WU833" s="72"/>
      <c r="WV833" s="72"/>
      <c r="WW833" s="72"/>
      <c r="WX833" s="72"/>
      <c r="WY833" s="72"/>
      <c r="WZ833" s="72"/>
      <c r="XA833" s="72"/>
      <c r="XB833" s="72"/>
      <c r="XC833" s="72"/>
      <c r="XD833" s="72"/>
      <c r="XE833" s="72"/>
      <c r="XF833" s="72"/>
      <c r="XG833" s="72"/>
      <c r="XH833" s="72"/>
      <c r="XI833" s="72"/>
      <c r="XJ833" s="72"/>
      <c r="XK833" s="72"/>
      <c r="XL833" s="72"/>
      <c r="XM833" s="72"/>
      <c r="XN833" s="72"/>
      <c r="XO833" s="72"/>
      <c r="XP833" s="72"/>
      <c r="XQ833" s="72"/>
      <c r="XR833" s="72"/>
      <c r="XS833" s="72"/>
      <c r="XT833" s="72"/>
      <c r="XU833" s="72"/>
      <c r="XV833" s="72"/>
      <c r="XW833" s="72"/>
      <c r="XX833" s="72"/>
      <c r="XY833" s="72"/>
      <c r="XZ833" s="72"/>
      <c r="YA833" s="72"/>
      <c r="YB833" s="72"/>
      <c r="YC833" s="72"/>
      <c r="YD833" s="72"/>
      <c r="YE833" s="72"/>
      <c r="YF833" s="72"/>
      <c r="YG833" s="72"/>
      <c r="YH833" s="72"/>
      <c r="YI833" s="72"/>
      <c r="YJ833" s="72"/>
      <c r="YK833" s="72"/>
      <c r="YL833" s="72"/>
      <c r="YM833" s="72"/>
      <c r="YN833" s="72"/>
      <c r="YO833" s="72"/>
      <c r="YP833" s="72"/>
      <c r="YQ833" s="72"/>
      <c r="YR833" s="72"/>
      <c r="YS833" s="72"/>
      <c r="YT833" s="72"/>
      <c r="YU833" s="72"/>
      <c r="YV833" s="72"/>
      <c r="YW833" s="72"/>
      <c r="YX833" s="72"/>
      <c r="YY833" s="72"/>
      <c r="YZ833" s="72"/>
      <c r="ZA833" s="72"/>
      <c r="ZB833" s="72"/>
      <c r="ZC833" s="72"/>
      <c r="ZD833" s="72"/>
      <c r="ZE833" s="72"/>
      <c r="ZF833" s="72"/>
      <c r="ZG833" s="72"/>
      <c r="ZH833" s="72"/>
      <c r="ZI833" s="72"/>
      <c r="ZJ833" s="72"/>
      <c r="ZK833" s="72"/>
      <c r="ZL833" s="72"/>
      <c r="ZM833" s="72"/>
      <c r="ZN833" s="72"/>
      <c r="ZO833" s="72"/>
      <c r="ZP833" s="72"/>
      <c r="ZQ833" s="72"/>
      <c r="ZR833" s="72"/>
      <c r="ZS833" s="72"/>
      <c r="ZT833" s="72"/>
      <c r="ZU833" s="72"/>
      <c r="ZV833" s="72"/>
      <c r="ZW833" s="72"/>
      <c r="ZX833" s="72"/>
      <c r="ZY833" s="72"/>
      <c r="ZZ833" s="72"/>
      <c r="AAA833" s="72"/>
      <c r="AAB833" s="72"/>
      <c r="AAC833" s="72"/>
      <c r="AAD833" s="72"/>
      <c r="AAE833" s="72"/>
      <c r="AAF833" s="72"/>
      <c r="AAG833" s="72"/>
      <c r="AAH833" s="72"/>
      <c r="AAI833" s="72"/>
      <c r="AAJ833" s="72"/>
      <c r="AAK833" s="72"/>
      <c r="AAL833" s="72"/>
      <c r="AAM833" s="72"/>
      <c r="AAN833" s="72"/>
      <c r="AAO833" s="72"/>
      <c r="AAP833" s="72"/>
      <c r="AAQ833" s="72"/>
      <c r="AAR833" s="72"/>
      <c r="AAS833" s="72"/>
      <c r="AAT833" s="72"/>
      <c r="AAU833" s="72"/>
      <c r="AAV833" s="72"/>
      <c r="AAW833" s="72"/>
      <c r="AAX833" s="72"/>
      <c r="AAY833" s="72"/>
      <c r="AAZ833" s="72"/>
      <c r="ABA833" s="72"/>
      <c r="ABB833" s="72"/>
      <c r="ABC833" s="72"/>
      <c r="ABD833" s="72"/>
      <c r="ABE833" s="72"/>
      <c r="ABF833" s="72"/>
      <c r="ABG833" s="72"/>
      <c r="ABH833" s="72"/>
      <c r="ABI833" s="72"/>
      <c r="ABJ833" s="72"/>
      <c r="ABK833" s="72"/>
      <c r="ABL833" s="72"/>
      <c r="ABM833" s="72"/>
      <c r="ABN833" s="72"/>
      <c r="ABO833" s="72"/>
      <c r="ABP833" s="72"/>
      <c r="ABQ833" s="72"/>
      <c r="ABR833" s="72"/>
      <c r="ABS833" s="72"/>
      <c r="ABT833" s="72"/>
      <c r="ABU833" s="72"/>
      <c r="ABV833" s="72"/>
      <c r="ABW833" s="72"/>
      <c r="ABX833" s="72"/>
      <c r="ABY833" s="72"/>
      <c r="ABZ833" s="72"/>
      <c r="ACA833" s="72"/>
      <c r="ACB833" s="72"/>
      <c r="ACC833" s="72"/>
      <c r="ACD833" s="72"/>
      <c r="ACE833" s="72"/>
      <c r="ACF833" s="72"/>
      <c r="ACG833" s="72"/>
      <c r="ACH833" s="72"/>
      <c r="ACI833" s="72"/>
      <c r="ACJ833" s="72"/>
      <c r="ACK833" s="72"/>
      <c r="ACL833" s="72"/>
      <c r="ACM833" s="72"/>
      <c r="ACN833" s="72"/>
      <c r="ACO833" s="72"/>
      <c r="ACP833" s="72"/>
      <c r="ACQ833" s="72"/>
      <c r="ACR833" s="72"/>
      <c r="ACS833" s="72"/>
      <c r="ACT833" s="72"/>
      <c r="ACU833" s="72"/>
      <c r="ACV833" s="72"/>
      <c r="ACW833" s="72"/>
      <c r="ACX833" s="72"/>
      <c r="ACY833" s="72"/>
      <c r="ACZ833" s="72"/>
      <c r="ADA833" s="72"/>
      <c r="ADB833" s="72"/>
      <c r="ADC833" s="72"/>
      <c r="ADD833" s="72"/>
      <c r="ADE833" s="72"/>
      <c r="ADF833" s="72"/>
      <c r="ADG833" s="72"/>
      <c r="ADH833" s="72"/>
      <c r="ADI833" s="72"/>
      <c r="ADJ833" s="72"/>
      <c r="ADK833" s="72"/>
      <c r="ADL833" s="72"/>
      <c r="ADM833" s="72"/>
      <c r="ADN833" s="72"/>
      <c r="ADO833" s="72"/>
      <c r="ADP833" s="72"/>
      <c r="ADQ833" s="72"/>
      <c r="ADR833" s="72"/>
      <c r="ADS833" s="72"/>
      <c r="ADT833" s="72"/>
      <c r="ADU833" s="72"/>
      <c r="ADV833" s="72"/>
      <c r="ADW833" s="72"/>
      <c r="ADX833" s="72"/>
      <c r="ADY833" s="72"/>
      <c r="ADZ833" s="72"/>
      <c r="AEA833" s="72"/>
      <c r="AEB833" s="72"/>
      <c r="AEC833" s="72"/>
      <c r="AED833" s="72"/>
      <c r="AEE833" s="72"/>
      <c r="AEF833" s="72"/>
      <c r="AEG833" s="72"/>
      <c r="AEH833" s="72"/>
      <c r="AEI833" s="72"/>
      <c r="AEJ833" s="72"/>
      <c r="AEK833" s="72"/>
      <c r="AEL833" s="72"/>
      <c r="AEM833" s="72"/>
      <c r="AEN833" s="72"/>
      <c r="AEO833" s="72"/>
      <c r="AEP833" s="72"/>
      <c r="AEQ833" s="72"/>
      <c r="AER833" s="72"/>
      <c r="AES833" s="72"/>
      <c r="AET833" s="72"/>
      <c r="AEU833" s="72"/>
      <c r="AEV833" s="72"/>
      <c r="AEW833" s="72"/>
      <c r="AEX833" s="72"/>
      <c r="AEY833" s="72"/>
      <c r="AEZ833" s="72"/>
      <c r="AFA833" s="72"/>
      <c r="AFB833" s="72"/>
      <c r="AFC833" s="72"/>
      <c r="AFD833" s="72"/>
      <c r="AFE833" s="72"/>
      <c r="AFF833" s="72"/>
      <c r="AFG833" s="72"/>
      <c r="AFH833" s="72"/>
      <c r="AFI833" s="72"/>
      <c r="AFJ833" s="72"/>
      <c r="AFK833" s="72"/>
      <c r="AFL833" s="72"/>
      <c r="AFM833" s="72"/>
      <c r="AFN833" s="72"/>
      <c r="AFO833" s="72"/>
      <c r="AFP833" s="72"/>
      <c r="AFQ833" s="72"/>
      <c r="AFR833" s="72"/>
      <c r="AFS833" s="72"/>
      <c r="AFT833" s="72"/>
      <c r="AFU833" s="72"/>
      <c r="AFV833" s="72"/>
      <c r="AFW833" s="72"/>
      <c r="AFX833" s="72"/>
      <c r="AFY833" s="72"/>
      <c r="AFZ833" s="72"/>
      <c r="AGA833" s="72"/>
      <c r="AGB833" s="72"/>
      <c r="AGC833" s="72"/>
      <c r="AGD833" s="72"/>
      <c r="AGE833" s="72"/>
      <c r="AGF833" s="72"/>
      <c r="AGG833" s="72"/>
      <c r="AGH833" s="72"/>
      <c r="AGI833" s="72"/>
      <c r="AGJ833" s="72"/>
      <c r="AGK833" s="72"/>
      <c r="AGL833" s="72"/>
      <c r="AGM833" s="72"/>
      <c r="AGN833" s="72"/>
      <c r="AGO833" s="72"/>
      <c r="AGP833" s="72"/>
      <c r="AGQ833" s="72"/>
      <c r="AGR833" s="72"/>
      <c r="AGS833" s="72"/>
      <c r="AGT833" s="72"/>
      <c r="AGU833" s="72"/>
      <c r="AGV833" s="72"/>
      <c r="AGW833" s="72"/>
      <c r="AGX833" s="72"/>
      <c r="AGY833" s="72"/>
      <c r="AGZ833" s="72"/>
      <c r="AHA833" s="72"/>
      <c r="AHB833" s="72"/>
      <c r="AHC833" s="72"/>
      <c r="AHD833" s="72"/>
      <c r="AHE833" s="72"/>
      <c r="AHF833" s="72"/>
      <c r="AHG833" s="72"/>
      <c r="AHH833" s="72"/>
      <c r="AHI833" s="72"/>
      <c r="AHJ833" s="72"/>
      <c r="AHK833" s="72"/>
      <c r="AHL833" s="72"/>
      <c r="AHM833" s="72"/>
      <c r="AHN833" s="72"/>
      <c r="AHO833" s="72"/>
      <c r="AHP833" s="72"/>
      <c r="AHQ833" s="72"/>
      <c r="AHR833" s="72"/>
      <c r="AHS833" s="72"/>
      <c r="AHT833" s="72"/>
      <c r="AHU833" s="72"/>
      <c r="AHV833" s="72"/>
      <c r="AHW833" s="72"/>
      <c r="AHX833" s="72"/>
      <c r="AHY833" s="72"/>
      <c r="AHZ833" s="72"/>
      <c r="AIA833" s="72"/>
      <c r="AIB833" s="72"/>
      <c r="AIC833" s="72"/>
      <c r="AID833" s="72"/>
      <c r="AIE833" s="72"/>
      <c r="AIF833" s="72"/>
      <c r="AIG833" s="72"/>
      <c r="AIH833" s="72"/>
      <c r="AII833" s="72"/>
      <c r="AIJ833" s="72"/>
      <c r="AIK833" s="72"/>
      <c r="AIL833" s="72"/>
      <c r="AIM833" s="72"/>
      <c r="AIN833" s="72"/>
      <c r="AIO833" s="72"/>
      <c r="AIP833" s="72"/>
      <c r="AIQ833" s="72"/>
      <c r="AIR833" s="72"/>
      <c r="AIS833" s="72"/>
      <c r="AIT833" s="72"/>
      <c r="AIU833" s="72"/>
      <c r="AIV833" s="72"/>
      <c r="AIW833" s="72"/>
      <c r="AIX833" s="72"/>
      <c r="AIY833" s="72"/>
      <c r="AIZ833" s="72"/>
      <c r="AJA833" s="72"/>
      <c r="AJB833" s="72"/>
      <c r="AJC833" s="72"/>
      <c r="AJD833" s="72"/>
      <c r="AJE833" s="72"/>
      <c r="AJF833" s="72"/>
      <c r="AJG833" s="72"/>
      <c r="AJH833" s="72"/>
      <c r="AJI833" s="72"/>
      <c r="AJJ833" s="72"/>
      <c r="AJK833" s="72"/>
      <c r="AJL833" s="72"/>
      <c r="AJM833" s="72"/>
      <c r="AJN833" s="72"/>
      <c r="AJO833" s="72"/>
      <c r="AJP833" s="72"/>
      <c r="AJQ833" s="72"/>
      <c r="AJR833" s="72"/>
      <c r="AJS833" s="72"/>
      <c r="AJT833" s="72"/>
      <c r="AJU833" s="72"/>
      <c r="AJV833" s="72"/>
      <c r="AJW833" s="72"/>
      <c r="AJX833" s="72"/>
      <c r="AJY833" s="72"/>
      <c r="AJZ833" s="72"/>
      <c r="AKA833" s="72"/>
      <c r="AKB833" s="72"/>
      <c r="AKC833" s="72"/>
      <c r="AKD833" s="72"/>
      <c r="AKE833" s="72"/>
      <c r="AKF833" s="72"/>
      <c r="AKG833" s="72"/>
      <c r="AKH833" s="72"/>
      <c r="AKI833" s="72"/>
      <c r="AKJ833" s="72"/>
      <c r="AKK833" s="72"/>
      <c r="AKL833" s="72"/>
      <c r="AKM833" s="72"/>
      <c r="AKN833" s="72"/>
      <c r="AKO833" s="72"/>
      <c r="AKP833" s="72"/>
      <c r="AKQ833" s="72"/>
      <c r="AKR833" s="72"/>
      <c r="AKS833" s="72"/>
      <c r="AKT833" s="72"/>
      <c r="AKU833" s="72"/>
      <c r="AKV833" s="72"/>
      <c r="AKW833" s="72"/>
      <c r="AKX833" s="72"/>
      <c r="AKY833" s="72"/>
      <c r="AKZ833" s="72"/>
      <c r="ALA833" s="72"/>
      <c r="ALB833" s="72"/>
      <c r="ALC833" s="72"/>
      <c r="ALD833" s="72"/>
      <c r="ALE833" s="72"/>
      <c r="ALF833" s="72"/>
      <c r="ALG833" s="72"/>
      <c r="ALH833" s="72"/>
      <c r="ALI833" s="72"/>
      <c r="ALJ833" s="72"/>
      <c r="ALK833" s="72"/>
      <c r="ALL833" s="72"/>
      <c r="ALM833" s="72"/>
      <c r="ALN833" s="72"/>
      <c r="ALO833" s="72"/>
      <c r="ALP833" s="72"/>
      <c r="ALQ833" s="72"/>
      <c r="ALR833" s="72"/>
      <c r="ALS833" s="72"/>
      <c r="ALT833" s="72"/>
      <c r="ALU833" s="72"/>
      <c r="ALV833" s="72"/>
      <c r="ALW833" s="72"/>
      <c r="ALX833" s="72"/>
      <c r="ALY833" s="72"/>
      <c r="ALZ833" s="72"/>
      <c r="AMA833" s="72"/>
      <c r="AMB833" s="72"/>
      <c r="AMC833" s="72"/>
      <c r="AMD833" s="72"/>
      <c r="AME833" s="72"/>
      <c r="AMF833" s="72"/>
      <c r="AMG833" s="72"/>
      <c r="AMH833" s="72"/>
      <c r="AMI833" s="72"/>
      <c r="AMJ833" s="72"/>
      <c r="AMK833" s="72"/>
      <c r="AML833" s="72"/>
      <c r="AMM833" s="72"/>
      <c r="AMN833" s="72"/>
      <c r="AMO833" s="72"/>
      <c r="AMP833" s="72"/>
      <c r="AMQ833" s="72"/>
      <c r="AMR833" s="72"/>
      <c r="AMS833" s="72"/>
      <c r="AMT833" s="72"/>
      <c r="AMU833" s="72"/>
      <c r="AMV833" s="72"/>
      <c r="AMW833" s="72"/>
      <c r="AMX833" s="72"/>
      <c r="AMY833" s="72"/>
      <c r="AMZ833" s="72"/>
      <c r="ANA833" s="72"/>
      <c r="ANB833" s="72"/>
      <c r="ANC833" s="72"/>
      <c r="AND833" s="72"/>
      <c r="ANE833" s="72"/>
      <c r="ANF833" s="72"/>
      <c r="ANG833" s="72"/>
      <c r="ANH833" s="72"/>
      <c r="ANI833" s="72"/>
      <c r="ANJ833" s="72"/>
      <c r="ANK833" s="72"/>
      <c r="ANL833" s="72"/>
      <c r="ANM833" s="72"/>
      <c r="ANN833" s="72"/>
      <c r="ANO833" s="72"/>
      <c r="ANP833" s="72"/>
      <c r="ANQ833" s="72"/>
      <c r="ANR833" s="72"/>
      <c r="ANS833" s="72"/>
      <c r="ANT833" s="72"/>
      <c r="ANU833" s="72"/>
      <c r="ANV833" s="72"/>
      <c r="ANW833" s="72"/>
      <c r="ANX833" s="72"/>
      <c r="ANY833" s="72"/>
      <c r="ANZ833" s="72"/>
      <c r="AOA833" s="72"/>
      <c r="AOB833" s="72"/>
      <c r="AOC833" s="72"/>
      <c r="AOD833" s="72"/>
      <c r="AOE833" s="72"/>
      <c r="AOF833" s="72"/>
      <c r="AOG833" s="72"/>
      <c r="AOH833" s="72"/>
      <c r="AOI833" s="72"/>
      <c r="AOJ833" s="72"/>
      <c r="AOK833" s="72"/>
      <c r="AOL833" s="72"/>
      <c r="AOM833" s="72"/>
      <c r="AON833" s="72"/>
      <c r="AOO833" s="72"/>
      <c r="AOP833" s="72"/>
      <c r="AOQ833" s="72"/>
      <c r="AOR833" s="72"/>
      <c r="AOS833" s="72"/>
      <c r="AOT833" s="72"/>
      <c r="AOU833" s="72"/>
      <c r="AOV833" s="72"/>
      <c r="AOW833" s="72"/>
      <c r="AOX833" s="72"/>
      <c r="AOY833" s="72"/>
      <c r="AOZ833" s="72"/>
      <c r="APA833" s="72"/>
      <c r="APB833" s="72"/>
      <c r="APC833" s="72"/>
      <c r="APD833" s="72"/>
      <c r="APE833" s="72"/>
      <c r="APF833" s="72"/>
      <c r="APG833" s="72"/>
      <c r="APH833" s="72"/>
      <c r="API833" s="72"/>
      <c r="APJ833" s="72"/>
      <c r="APK833" s="72"/>
      <c r="APL833" s="72"/>
      <c r="APM833" s="72"/>
      <c r="APN833" s="72"/>
      <c r="APO833" s="72"/>
      <c r="APP833" s="72"/>
      <c r="APQ833" s="72"/>
      <c r="APR833" s="72"/>
      <c r="APS833" s="72"/>
      <c r="APT833" s="72"/>
      <c r="APU833" s="72"/>
      <c r="APV833" s="72"/>
      <c r="APW833" s="72"/>
      <c r="APX833" s="72"/>
      <c r="APY833" s="72"/>
      <c r="APZ833" s="72"/>
      <c r="AQA833" s="72"/>
      <c r="AQB833" s="72"/>
      <c r="AQC833" s="72"/>
      <c r="AQD833" s="72"/>
      <c r="AQE833" s="72"/>
      <c r="AQF833" s="72"/>
      <c r="AQG833" s="72"/>
      <c r="AQH833" s="72"/>
      <c r="AQI833" s="72"/>
      <c r="AQJ833" s="72"/>
      <c r="AQK833" s="72"/>
      <c r="AQL833" s="72"/>
      <c r="AQM833" s="72"/>
      <c r="AQN833" s="72"/>
      <c r="AQO833" s="72"/>
      <c r="AQP833" s="72"/>
      <c r="AQQ833" s="72"/>
      <c r="AQR833" s="72"/>
      <c r="AQS833" s="72"/>
      <c r="AQT833" s="72"/>
      <c r="AQU833" s="72"/>
      <c r="AQV833" s="72"/>
      <c r="AQW833" s="72"/>
      <c r="AQX833" s="72"/>
      <c r="AQY833" s="72"/>
      <c r="AQZ833" s="72"/>
      <c r="ARA833" s="72"/>
      <c r="ARB833" s="72"/>
      <c r="ARC833" s="72"/>
      <c r="ARD833" s="72"/>
      <c r="ARE833" s="72"/>
      <c r="ARF833" s="72"/>
      <c r="ARG833" s="72"/>
      <c r="ARH833" s="72"/>
      <c r="ARI833" s="72"/>
      <c r="ARJ833" s="72"/>
      <c r="ARK833" s="72"/>
      <c r="ARL833" s="72"/>
      <c r="ARM833" s="72"/>
      <c r="ARN833" s="72"/>
      <c r="ARO833" s="72"/>
      <c r="ARP833" s="72"/>
      <c r="ARQ833" s="72"/>
      <c r="ARR833" s="72"/>
      <c r="ARS833" s="72"/>
      <c r="ART833" s="72"/>
      <c r="ARU833" s="72"/>
      <c r="ARV833" s="72"/>
      <c r="ARW833" s="72"/>
      <c r="ARX833" s="72"/>
      <c r="ARY833" s="72"/>
      <c r="ARZ833" s="72"/>
      <c r="ASA833" s="72"/>
      <c r="ASB833" s="72"/>
      <c r="ASC833" s="72"/>
      <c r="ASD833" s="72"/>
      <c r="ASE833" s="72"/>
      <c r="ASF833" s="72"/>
      <c r="ASG833" s="72"/>
      <c r="ASH833" s="72"/>
      <c r="ASI833" s="72"/>
      <c r="ASJ833" s="72"/>
      <c r="ASK833" s="72"/>
      <c r="ASL833" s="72"/>
      <c r="ASM833" s="72"/>
      <c r="ASN833" s="72"/>
      <c r="ASO833" s="72"/>
      <c r="ASP833" s="72"/>
      <c r="ASQ833" s="72"/>
      <c r="ASR833" s="72"/>
      <c r="ASS833" s="72"/>
      <c r="AST833" s="72"/>
      <c r="ASU833" s="72"/>
      <c r="ASV833" s="72"/>
      <c r="ASW833" s="72"/>
      <c r="ASX833" s="72"/>
      <c r="ASY833" s="72"/>
      <c r="ASZ833" s="72"/>
      <c r="ATA833" s="72"/>
      <c r="ATB833" s="72"/>
      <c r="ATC833" s="72"/>
      <c r="ATD833" s="72"/>
      <c r="ATE833" s="72"/>
      <c r="ATF833" s="72"/>
      <c r="ATG833" s="72"/>
      <c r="ATH833" s="72"/>
      <c r="ATI833" s="72"/>
      <c r="ATJ833" s="72"/>
      <c r="ATK833" s="72"/>
      <c r="ATL833" s="72"/>
      <c r="ATM833" s="72"/>
      <c r="ATN833" s="72"/>
      <c r="ATO833" s="72"/>
      <c r="ATP833" s="72"/>
      <c r="ATQ833" s="72"/>
      <c r="ATR833" s="72"/>
      <c r="ATS833" s="72"/>
      <c r="ATT833" s="72"/>
      <c r="ATU833" s="72"/>
      <c r="ATV833" s="72"/>
      <c r="ATW833" s="72"/>
      <c r="ATX833" s="72"/>
      <c r="ATY833" s="72"/>
      <c r="ATZ833" s="72"/>
      <c r="AUA833" s="72"/>
      <c r="AUB833" s="72"/>
      <c r="AUC833" s="72"/>
      <c r="AUD833" s="72"/>
      <c r="AUE833" s="72"/>
      <c r="AUF833" s="72"/>
      <c r="AUG833" s="72"/>
      <c r="AUH833" s="72"/>
      <c r="AUI833" s="72"/>
      <c r="AUJ833" s="72"/>
      <c r="AUK833" s="72"/>
      <c r="AUL833" s="72"/>
      <c r="AUM833" s="72"/>
      <c r="AUN833" s="72"/>
      <c r="AUO833" s="72"/>
      <c r="AUP833" s="72"/>
      <c r="AUQ833" s="72"/>
      <c r="AUR833" s="72"/>
      <c r="AUS833" s="72"/>
      <c r="AUT833" s="72"/>
      <c r="AUU833" s="72"/>
      <c r="AUV833" s="72"/>
      <c r="AUW833" s="72"/>
      <c r="AUX833" s="72"/>
      <c r="AUY833" s="72"/>
      <c r="AUZ833" s="72"/>
      <c r="AVA833" s="72"/>
      <c r="AVB833" s="72"/>
      <c r="AVC833" s="72"/>
      <c r="AVD833" s="72"/>
      <c r="AVE833" s="72"/>
      <c r="AVF833" s="72"/>
      <c r="AVG833" s="72"/>
      <c r="AVH833" s="72"/>
      <c r="AVI833" s="72"/>
      <c r="AVJ833" s="72"/>
      <c r="AVK833" s="72"/>
      <c r="AVL833" s="72"/>
      <c r="AVM833" s="72"/>
      <c r="AVN833" s="72"/>
      <c r="AVO833" s="72"/>
      <c r="AVP833" s="72"/>
      <c r="AVQ833" s="72"/>
      <c r="AVR833" s="72"/>
      <c r="AVS833" s="72"/>
      <c r="AVT833" s="72"/>
      <c r="AVU833" s="72"/>
      <c r="AVV833" s="72"/>
      <c r="AVW833" s="72"/>
      <c r="AVX833" s="72"/>
      <c r="AVY833" s="72"/>
      <c r="AVZ833" s="72"/>
      <c r="AWA833" s="72"/>
      <c r="AWB833" s="72"/>
      <c r="AWC833" s="72"/>
      <c r="AWD833" s="72"/>
      <c r="AWE833" s="72"/>
      <c r="AWF833" s="72"/>
      <c r="AWG833" s="72"/>
      <c r="AWH833" s="72"/>
      <c r="AWI833" s="72"/>
      <c r="AWJ833" s="72"/>
      <c r="AWK833" s="72"/>
      <c r="AWL833" s="72"/>
      <c r="AWM833" s="72"/>
      <c r="AWN833" s="72"/>
      <c r="AWO833" s="72"/>
      <c r="AWP833" s="72"/>
      <c r="AWQ833" s="72"/>
      <c r="AWR833" s="72"/>
      <c r="AWS833" s="72"/>
      <c r="AWT833" s="72"/>
      <c r="AWU833" s="72"/>
      <c r="AWV833" s="72"/>
      <c r="AWW833" s="72"/>
      <c r="AWX833" s="72"/>
      <c r="AWY833" s="72"/>
      <c r="AWZ833" s="72"/>
      <c r="AXA833" s="72"/>
      <c r="AXB833" s="72"/>
      <c r="AXC833" s="72"/>
      <c r="AXD833" s="72"/>
      <c r="AXE833" s="72"/>
      <c r="AXF833" s="72"/>
      <c r="AXG833" s="72"/>
      <c r="AXH833" s="72"/>
      <c r="AXI833" s="72"/>
      <c r="AXJ833" s="72"/>
      <c r="AXK833" s="72"/>
      <c r="AXL833" s="72"/>
      <c r="AXM833" s="72"/>
      <c r="AXN833" s="72"/>
      <c r="AXO833" s="72"/>
      <c r="AXP833" s="72"/>
      <c r="AXQ833" s="72"/>
      <c r="AXR833" s="72"/>
      <c r="AXS833" s="72"/>
      <c r="AXT833" s="72"/>
      <c r="AXU833" s="72"/>
      <c r="AXV833" s="72"/>
      <c r="AXW833" s="72"/>
      <c r="AXX833" s="72"/>
      <c r="AXY833" s="72"/>
      <c r="AXZ833" s="72"/>
      <c r="AYA833" s="72"/>
      <c r="AYB833" s="72"/>
      <c r="AYC833" s="72"/>
      <c r="AYD833" s="72"/>
      <c r="AYE833" s="72"/>
      <c r="AYF833" s="72"/>
      <c r="AYG833" s="72"/>
      <c r="AYH833" s="72"/>
      <c r="AYI833" s="72"/>
      <c r="AYJ833" s="72"/>
      <c r="AYK833" s="72"/>
      <c r="AYL833" s="72"/>
      <c r="AYM833" s="72"/>
      <c r="AYN833" s="72"/>
      <c r="AYO833" s="72"/>
      <c r="AYP833" s="72"/>
      <c r="AYQ833" s="72"/>
      <c r="AYR833" s="72"/>
      <c r="AYS833" s="72"/>
      <c r="AYT833" s="72"/>
      <c r="AYU833" s="72"/>
      <c r="AYV833" s="72"/>
      <c r="AYW833" s="72"/>
      <c r="AYX833" s="72"/>
      <c r="AYY833" s="72"/>
      <c r="AYZ833" s="72"/>
      <c r="AZA833" s="72"/>
      <c r="AZB833" s="72"/>
      <c r="AZC833" s="72"/>
      <c r="AZD833" s="72"/>
      <c r="AZE833" s="72"/>
      <c r="AZF833" s="72"/>
      <c r="AZG833" s="72"/>
      <c r="AZH833" s="72"/>
      <c r="AZI833" s="72"/>
      <c r="AZJ833" s="72"/>
      <c r="AZK833" s="72"/>
      <c r="AZL833" s="72"/>
      <c r="AZM833" s="72"/>
      <c r="AZN833" s="72"/>
      <c r="AZO833" s="72"/>
      <c r="AZP833" s="72"/>
      <c r="AZQ833" s="72"/>
      <c r="AZR833" s="72"/>
      <c r="AZS833" s="72"/>
      <c r="AZT833" s="72"/>
      <c r="AZU833" s="72"/>
      <c r="AZV833" s="72"/>
      <c r="AZW833" s="72"/>
      <c r="AZX833" s="72"/>
      <c r="AZY833" s="72"/>
      <c r="AZZ833" s="72"/>
      <c r="BAA833" s="72"/>
      <c r="BAB833" s="72"/>
      <c r="BAC833" s="72"/>
      <c r="BAD833" s="72"/>
      <c r="BAE833" s="72"/>
      <c r="BAF833" s="72"/>
      <c r="BAG833" s="72"/>
      <c r="BAH833" s="72"/>
      <c r="BAI833" s="72"/>
      <c r="BAJ833" s="72"/>
      <c r="BAK833" s="72"/>
      <c r="BAL833" s="72"/>
      <c r="BAM833" s="72"/>
      <c r="BAN833" s="72"/>
      <c r="BAO833" s="72"/>
      <c r="BAP833" s="72"/>
      <c r="BAQ833" s="72"/>
      <c r="BAR833" s="72"/>
      <c r="BAS833" s="72"/>
      <c r="BAT833" s="72"/>
      <c r="BAU833" s="72"/>
      <c r="BAV833" s="72"/>
      <c r="BAW833" s="72"/>
      <c r="BAX833" s="72"/>
      <c r="BAY833" s="72"/>
      <c r="BAZ833" s="72"/>
      <c r="BBA833" s="72"/>
      <c r="BBB833" s="72"/>
      <c r="BBC833" s="72"/>
      <c r="BBD833" s="72"/>
      <c r="BBE833" s="72"/>
      <c r="BBF833" s="72"/>
      <c r="BBG833" s="72"/>
      <c r="BBH833" s="72"/>
      <c r="BBI833" s="72"/>
      <c r="BBJ833" s="72"/>
      <c r="BBK833" s="72"/>
      <c r="BBL833" s="72"/>
      <c r="BBM833" s="72"/>
      <c r="BBN833" s="72"/>
      <c r="BBO833" s="72"/>
      <c r="BBP833" s="72"/>
      <c r="BBQ833" s="72"/>
      <c r="BBR833" s="72"/>
      <c r="BBS833" s="72"/>
      <c r="BBT833" s="72"/>
      <c r="BBU833" s="72"/>
      <c r="BBV833" s="72"/>
      <c r="BBW833" s="72"/>
      <c r="BBX833" s="72"/>
      <c r="BBY833" s="72"/>
      <c r="BBZ833" s="72"/>
      <c r="BCA833" s="72"/>
      <c r="BCB833" s="72"/>
      <c r="BCC833" s="72"/>
      <c r="BCD833" s="72"/>
      <c r="BCE833" s="72"/>
      <c r="BCF833" s="72"/>
      <c r="BCG833" s="72"/>
      <c r="BCH833" s="72"/>
      <c r="BCI833" s="72"/>
      <c r="BCJ833" s="72"/>
      <c r="BCK833" s="72"/>
      <c r="BCL833" s="72"/>
      <c r="BCM833" s="72"/>
      <c r="BCN833" s="72"/>
      <c r="BCO833" s="72"/>
      <c r="BCP833" s="72"/>
      <c r="BCQ833" s="72"/>
      <c r="BCR833" s="72"/>
      <c r="BCS833" s="72"/>
      <c r="BCT833" s="72"/>
      <c r="BCU833" s="72"/>
      <c r="BCV833" s="72"/>
      <c r="BCW833" s="72"/>
      <c r="BCX833" s="72"/>
      <c r="BCY833" s="72"/>
      <c r="BCZ833" s="72"/>
      <c r="BDA833" s="72"/>
      <c r="BDB833" s="72"/>
      <c r="BDC833" s="72"/>
      <c r="BDD833" s="72"/>
      <c r="BDE833" s="72"/>
      <c r="BDF833" s="72"/>
      <c r="BDG833" s="72"/>
      <c r="BDH833" s="72"/>
      <c r="BDI833" s="72"/>
      <c r="BDJ833" s="72"/>
      <c r="BDK833" s="72"/>
      <c r="BDL833" s="72"/>
      <c r="BDM833" s="72"/>
      <c r="BDN833" s="72"/>
      <c r="BDO833" s="72"/>
      <c r="BDP833" s="72"/>
      <c r="BDQ833" s="72"/>
      <c r="BDR833" s="72"/>
      <c r="BDS833" s="72"/>
      <c r="BDT833" s="72"/>
      <c r="BDU833" s="72"/>
      <c r="BDV833" s="72"/>
      <c r="BDW833" s="72"/>
      <c r="BDX833" s="72"/>
      <c r="BDY833" s="72"/>
      <c r="BDZ833" s="72"/>
      <c r="BEA833" s="72"/>
      <c r="BEB833" s="72"/>
      <c r="BEC833" s="72"/>
      <c r="BED833" s="72"/>
      <c r="BEE833" s="72"/>
      <c r="BEF833" s="72"/>
      <c r="BEG833" s="72"/>
      <c r="BEH833" s="72"/>
      <c r="BEI833" s="72"/>
      <c r="BEJ833" s="72"/>
      <c r="BEK833" s="72"/>
      <c r="BEL833" s="72"/>
      <c r="BEM833" s="72"/>
      <c r="BEN833" s="72"/>
      <c r="BEO833" s="72"/>
      <c r="BEP833" s="72"/>
      <c r="BEQ833" s="72"/>
      <c r="BER833" s="72"/>
      <c r="BES833" s="72"/>
      <c r="BET833" s="72"/>
      <c r="BEU833" s="72"/>
      <c r="BEV833" s="72"/>
      <c r="BEW833" s="72"/>
      <c r="BEX833" s="72"/>
      <c r="BEY833" s="72"/>
      <c r="BEZ833" s="72"/>
      <c r="BFA833" s="72"/>
      <c r="BFB833" s="72"/>
      <c r="BFC833" s="72"/>
      <c r="BFD833" s="72"/>
      <c r="BFE833" s="72"/>
      <c r="BFF833" s="72"/>
      <c r="BFG833" s="72"/>
      <c r="BFH833" s="72"/>
      <c r="BFI833" s="72"/>
      <c r="BFJ833" s="72"/>
      <c r="BFK833" s="72"/>
      <c r="BFL833" s="72"/>
      <c r="BFM833" s="72"/>
      <c r="BFN833" s="72"/>
      <c r="BFO833" s="72"/>
      <c r="BFP833" s="72"/>
      <c r="BFQ833" s="72"/>
      <c r="BFR833" s="72"/>
      <c r="BFS833" s="72"/>
      <c r="BFT833" s="72"/>
      <c r="BFU833" s="72"/>
      <c r="BFV833" s="72"/>
      <c r="BFW833" s="72"/>
      <c r="BFX833" s="72"/>
      <c r="BFY833" s="72"/>
      <c r="BFZ833" s="72"/>
      <c r="BGA833" s="72"/>
      <c r="BGB833" s="72"/>
      <c r="BGC833" s="72"/>
      <c r="BGD833" s="72"/>
      <c r="BGE833" s="72"/>
      <c r="BGF833" s="72"/>
      <c r="BGG833" s="72"/>
      <c r="BGH833" s="72"/>
      <c r="BGI833" s="72"/>
      <c r="BGJ833" s="72"/>
      <c r="BGK833" s="72"/>
      <c r="BGL833" s="72"/>
      <c r="BGM833" s="72"/>
      <c r="BGN833" s="72"/>
      <c r="BGO833" s="72"/>
      <c r="BGP833" s="72"/>
      <c r="BGQ833" s="72"/>
      <c r="BGR833" s="72"/>
      <c r="BGS833" s="72"/>
      <c r="BGT833" s="72"/>
      <c r="BGU833" s="72"/>
      <c r="BGV833" s="72"/>
      <c r="BGW833" s="72"/>
      <c r="BGX833" s="72"/>
      <c r="BGY833" s="72"/>
      <c r="BGZ833" s="72"/>
      <c r="BHA833" s="72"/>
      <c r="BHB833" s="72"/>
      <c r="BHC833" s="72"/>
      <c r="BHD833" s="72"/>
      <c r="BHE833" s="72"/>
      <c r="BHF833" s="72"/>
      <c r="BHG833" s="72"/>
      <c r="BHH833" s="72"/>
      <c r="BHI833" s="72"/>
      <c r="BHJ833" s="72"/>
      <c r="BHK833" s="72"/>
      <c r="BHL833" s="72"/>
      <c r="BHM833" s="72"/>
      <c r="BHN833" s="72"/>
      <c r="BHO833" s="72"/>
      <c r="BHP833" s="72"/>
      <c r="BHQ833" s="72"/>
      <c r="BHR833" s="72"/>
      <c r="BHS833" s="72"/>
      <c r="BHT833" s="72"/>
      <c r="BHU833" s="72"/>
      <c r="BHV833" s="72"/>
      <c r="BHW833" s="72"/>
      <c r="BHX833" s="72"/>
      <c r="BHY833" s="72"/>
      <c r="BHZ833" s="72"/>
      <c r="BIA833" s="72"/>
      <c r="BIB833" s="72"/>
      <c r="BIC833" s="72"/>
      <c r="BID833" s="72"/>
      <c r="BIE833" s="72"/>
      <c r="BIF833" s="72"/>
      <c r="BIG833" s="72"/>
      <c r="BIH833" s="72"/>
      <c r="BII833" s="72"/>
      <c r="BIJ833" s="72"/>
      <c r="BIK833" s="72"/>
      <c r="BIL833" s="72"/>
      <c r="BIM833" s="72"/>
      <c r="BIN833" s="72"/>
      <c r="BIO833" s="72"/>
      <c r="BIP833" s="72"/>
      <c r="BIQ833" s="72"/>
      <c r="BIR833" s="72"/>
      <c r="BIS833" s="72"/>
      <c r="BIT833" s="72"/>
      <c r="BIU833" s="72"/>
      <c r="BIV833" s="72"/>
      <c r="BIW833" s="72"/>
      <c r="BIX833" s="72"/>
      <c r="BIY833" s="72"/>
      <c r="BIZ833" s="72"/>
      <c r="BJA833" s="72"/>
      <c r="BJB833" s="72"/>
      <c r="BJC833" s="72"/>
      <c r="BJD833" s="72"/>
      <c r="BJE833" s="72"/>
      <c r="BJF833" s="72"/>
      <c r="BJG833" s="72"/>
      <c r="BJH833" s="72"/>
      <c r="BJI833" s="72"/>
      <c r="BJJ833" s="72"/>
      <c r="BJK833" s="72"/>
      <c r="BJL833" s="72"/>
      <c r="BJM833" s="72"/>
      <c r="BJN833" s="72"/>
      <c r="BJO833" s="72"/>
      <c r="BJP833" s="72"/>
      <c r="BJQ833" s="72"/>
      <c r="BJR833" s="72"/>
      <c r="BJS833" s="72"/>
      <c r="BJT833" s="72"/>
      <c r="BJU833" s="72"/>
      <c r="BJV833" s="72"/>
      <c r="BJW833" s="72"/>
      <c r="BJX833" s="72"/>
      <c r="BJY833" s="72"/>
      <c r="BJZ833" s="72"/>
      <c r="BKA833" s="72"/>
      <c r="BKB833" s="72"/>
      <c r="BKC833" s="72"/>
      <c r="BKD833" s="72"/>
      <c r="BKE833" s="72"/>
      <c r="BKF833" s="72"/>
      <c r="BKG833" s="72"/>
      <c r="BKH833" s="72"/>
      <c r="BKI833" s="72"/>
      <c r="BKJ833" s="72"/>
      <c r="BKK833" s="72"/>
      <c r="BKL833" s="72"/>
      <c r="BKM833" s="72"/>
      <c r="BKN833" s="72"/>
      <c r="BKO833" s="72"/>
      <c r="BKP833" s="72"/>
      <c r="BKQ833" s="72"/>
      <c r="BKR833" s="72"/>
      <c r="BKS833" s="72"/>
      <c r="BKT833" s="72"/>
      <c r="BKU833" s="72"/>
      <c r="BKV833" s="72"/>
      <c r="BKW833" s="72"/>
      <c r="BKX833" s="72"/>
      <c r="BKY833" s="72"/>
      <c r="BKZ833" s="72"/>
      <c r="BLA833" s="72"/>
      <c r="BLB833" s="72"/>
      <c r="BLC833" s="72"/>
      <c r="BLD833" s="72"/>
      <c r="BLE833" s="72"/>
      <c r="BLF833" s="72"/>
      <c r="BLG833" s="72"/>
      <c r="BLH833" s="72"/>
      <c r="BLI833" s="72"/>
      <c r="BLJ833" s="72"/>
      <c r="BLK833" s="72"/>
      <c r="BLL833" s="72"/>
      <c r="BLM833" s="72"/>
      <c r="BLN833" s="72"/>
      <c r="BLO833" s="72"/>
      <c r="BLP833" s="72"/>
      <c r="BLQ833" s="72"/>
      <c r="BLR833" s="72"/>
      <c r="BLS833" s="72"/>
      <c r="BLT833" s="72"/>
      <c r="BLU833" s="72"/>
      <c r="BLV833" s="72"/>
      <c r="BLW833" s="72"/>
      <c r="BLX833" s="72"/>
      <c r="BLY833" s="72"/>
      <c r="BLZ833" s="72"/>
      <c r="BMA833" s="72"/>
      <c r="BMB833" s="72"/>
      <c r="BMC833" s="72"/>
      <c r="BMD833" s="72"/>
      <c r="BME833" s="72"/>
      <c r="BMF833" s="72"/>
      <c r="BMG833" s="72"/>
      <c r="BMH833" s="72"/>
      <c r="BMI833" s="72"/>
      <c r="BMJ833" s="72"/>
      <c r="BMK833" s="72"/>
      <c r="BML833" s="72"/>
      <c r="BMM833" s="72"/>
      <c r="BMN833" s="72"/>
      <c r="BMO833" s="72"/>
      <c r="BMP833" s="72"/>
      <c r="BMQ833" s="72"/>
      <c r="BMR833" s="72"/>
      <c r="BMS833" s="72"/>
      <c r="BMT833" s="72"/>
      <c r="BMU833" s="72"/>
      <c r="BMV833" s="72"/>
      <c r="BMW833" s="72"/>
      <c r="BMX833" s="72"/>
      <c r="BMY833" s="72"/>
      <c r="BMZ833" s="72"/>
      <c r="BNA833" s="72"/>
      <c r="BNB833" s="72"/>
      <c r="BNC833" s="72"/>
      <c r="BND833" s="72"/>
      <c r="BNE833" s="72"/>
      <c r="BNF833" s="72"/>
      <c r="BNG833" s="72"/>
      <c r="BNH833" s="72"/>
      <c r="BNI833" s="72"/>
      <c r="BNJ833" s="72"/>
      <c r="BNK833" s="72"/>
      <c r="BNL833" s="72"/>
      <c r="BNM833" s="72"/>
      <c r="BNN833" s="72"/>
      <c r="BNO833" s="72"/>
      <c r="BNP833" s="72"/>
      <c r="BNQ833" s="72"/>
      <c r="BNR833" s="72"/>
      <c r="BNS833" s="72"/>
      <c r="BNT833" s="72"/>
      <c r="BNU833" s="72"/>
      <c r="BNV833" s="72"/>
      <c r="BNW833" s="72"/>
      <c r="BNX833" s="72"/>
      <c r="BNY833" s="72"/>
      <c r="BNZ833" s="72"/>
      <c r="BOA833" s="72"/>
      <c r="BOB833" s="72"/>
      <c r="BOC833" s="72"/>
      <c r="BOD833" s="72"/>
      <c r="BOE833" s="72"/>
      <c r="BOF833" s="72"/>
      <c r="BOG833" s="72"/>
      <c r="BOH833" s="72"/>
      <c r="BOI833" s="72"/>
      <c r="BOJ833" s="72"/>
      <c r="BOK833" s="72"/>
      <c r="BOL833" s="72"/>
      <c r="BOM833" s="72"/>
      <c r="BON833" s="72"/>
      <c r="BOO833" s="72"/>
      <c r="BOP833" s="72"/>
      <c r="BOQ833" s="72"/>
      <c r="BOR833" s="72"/>
      <c r="BOS833" s="72"/>
      <c r="BOT833" s="72"/>
      <c r="BOU833" s="72"/>
      <c r="BOV833" s="72"/>
      <c r="BOW833" s="72"/>
      <c r="BOX833" s="72"/>
      <c r="BOY833" s="72"/>
      <c r="BOZ833" s="72"/>
      <c r="BPA833" s="72"/>
      <c r="BPB833" s="72"/>
      <c r="BPC833" s="72"/>
      <c r="BPD833" s="72"/>
      <c r="BPE833" s="72"/>
      <c r="BPF833" s="72"/>
      <c r="BPG833" s="72"/>
      <c r="BPH833" s="72"/>
      <c r="BPI833" s="72"/>
      <c r="BPJ833" s="72"/>
      <c r="BPK833" s="72"/>
      <c r="BPL833" s="72"/>
      <c r="BPM833" s="72"/>
      <c r="BPN833" s="72"/>
      <c r="BPO833" s="72"/>
      <c r="BPP833" s="72"/>
      <c r="BPQ833" s="72"/>
      <c r="BPR833" s="72"/>
      <c r="BPS833" s="72"/>
      <c r="BPT833" s="72"/>
      <c r="BPU833" s="72"/>
      <c r="BPV833" s="72"/>
      <c r="BPW833" s="72"/>
      <c r="BPX833" s="72"/>
      <c r="BPY833" s="72"/>
      <c r="BPZ833" s="72"/>
      <c r="BQA833" s="72"/>
      <c r="BQB833" s="72"/>
      <c r="BQC833" s="72"/>
      <c r="BQD833" s="72"/>
      <c r="BQE833" s="72"/>
      <c r="BQF833" s="72"/>
      <c r="BQG833" s="72"/>
      <c r="BQH833" s="72"/>
      <c r="BQI833" s="72"/>
      <c r="BQJ833" s="72"/>
      <c r="BQK833" s="72"/>
      <c r="BQL833" s="72"/>
      <c r="BQM833" s="72"/>
      <c r="BQN833" s="72"/>
      <c r="BQO833" s="72"/>
      <c r="BQP833" s="72"/>
      <c r="BQQ833" s="72"/>
      <c r="BQR833" s="72"/>
      <c r="BQS833" s="72"/>
      <c r="BQT833" s="72"/>
      <c r="BQU833" s="72"/>
      <c r="BQV833" s="72"/>
      <c r="BQW833" s="72"/>
      <c r="BQX833" s="72"/>
      <c r="BQY833" s="72"/>
      <c r="BQZ833" s="72"/>
      <c r="BRA833" s="72"/>
      <c r="BRB833" s="72"/>
      <c r="BRC833" s="72"/>
      <c r="BRD833" s="72"/>
      <c r="BRE833" s="72"/>
      <c r="BRF833" s="72"/>
      <c r="BRG833" s="72"/>
      <c r="BRH833" s="72"/>
      <c r="BRI833" s="72"/>
      <c r="BRJ833" s="72"/>
      <c r="BRK833" s="72"/>
      <c r="BRL833" s="72"/>
      <c r="BRM833" s="72"/>
      <c r="BRN833" s="72"/>
      <c r="BRO833" s="72"/>
      <c r="BRP833" s="72"/>
      <c r="BRQ833" s="72"/>
      <c r="BRR833" s="72"/>
      <c r="BRS833" s="72"/>
      <c r="BRT833" s="72"/>
      <c r="BRU833" s="72"/>
      <c r="BRV833" s="72"/>
      <c r="BRW833" s="72"/>
      <c r="BRX833" s="72"/>
      <c r="BRY833" s="72"/>
      <c r="BRZ833" s="72"/>
      <c r="BSA833" s="72"/>
      <c r="BSB833" s="72"/>
      <c r="BSC833" s="72"/>
      <c r="BSD833" s="72"/>
      <c r="BSE833" s="72"/>
      <c r="BSF833" s="72"/>
      <c r="BSG833" s="72"/>
      <c r="BSH833" s="72"/>
      <c r="BSI833" s="72"/>
      <c r="BSJ833" s="72"/>
      <c r="BSK833" s="72"/>
      <c r="BSL833" s="72"/>
      <c r="BSM833" s="72"/>
      <c r="BSN833" s="72"/>
      <c r="BSO833" s="72"/>
      <c r="BSP833" s="72"/>
      <c r="BSQ833" s="72"/>
      <c r="BSR833" s="72"/>
      <c r="BSS833" s="72"/>
      <c r="BST833" s="72"/>
      <c r="BSU833" s="72"/>
      <c r="BSV833" s="72"/>
      <c r="BSW833" s="72"/>
      <c r="BSX833" s="72"/>
      <c r="BSY833" s="72"/>
      <c r="BSZ833" s="72"/>
      <c r="BTA833" s="72"/>
      <c r="BTB833" s="72"/>
      <c r="BTC833" s="72"/>
      <c r="BTD833" s="72"/>
      <c r="BTE833" s="72"/>
      <c r="BTF833" s="72"/>
      <c r="BTG833" s="72"/>
      <c r="BTH833" s="72"/>
      <c r="BTI833" s="72"/>
      <c r="BTJ833" s="72"/>
      <c r="BTK833" s="72"/>
      <c r="BTL833" s="72"/>
      <c r="BTM833" s="72"/>
      <c r="BTN833" s="72"/>
      <c r="BTO833" s="72"/>
      <c r="BTP833" s="72"/>
      <c r="BTQ833" s="72"/>
      <c r="BTR833" s="72"/>
      <c r="BTS833" s="72"/>
      <c r="BTT833" s="72"/>
      <c r="BTU833" s="72"/>
      <c r="BTV833" s="72"/>
      <c r="BTW833" s="72"/>
      <c r="BTX833" s="72"/>
      <c r="BTY833" s="72"/>
      <c r="BTZ833" s="72"/>
      <c r="BUA833" s="72"/>
      <c r="BUB833" s="72"/>
      <c r="BUC833" s="72"/>
      <c r="BUD833" s="72"/>
      <c r="BUE833" s="72"/>
      <c r="BUF833" s="72"/>
      <c r="BUG833" s="72"/>
      <c r="BUH833" s="72"/>
      <c r="BUI833" s="72"/>
      <c r="BUJ833" s="72"/>
      <c r="BUK833" s="72"/>
      <c r="BUL833" s="72"/>
      <c r="BUM833" s="72"/>
      <c r="BUN833" s="72"/>
      <c r="BUO833" s="72"/>
      <c r="BUP833" s="72"/>
      <c r="BUQ833" s="72"/>
      <c r="BUR833" s="72"/>
      <c r="BUS833" s="72"/>
      <c r="BUT833" s="72"/>
      <c r="BUU833" s="72"/>
      <c r="BUV833" s="72"/>
      <c r="BUW833" s="72"/>
      <c r="BUX833" s="72"/>
      <c r="BUY833" s="72"/>
      <c r="BUZ833" s="72"/>
      <c r="BVA833" s="72"/>
      <c r="BVB833" s="72"/>
      <c r="BVC833" s="72"/>
      <c r="BVD833" s="72"/>
      <c r="BVE833" s="72"/>
      <c r="BVF833" s="72"/>
      <c r="BVG833" s="72"/>
      <c r="BVH833" s="72"/>
      <c r="BVI833" s="72"/>
      <c r="BVJ833" s="72"/>
      <c r="BVK833" s="72"/>
      <c r="BVL833" s="72"/>
      <c r="BVM833" s="72"/>
      <c r="BVN833" s="72"/>
      <c r="BVO833" s="72"/>
      <c r="BVP833" s="72"/>
      <c r="BVQ833" s="72"/>
      <c r="BVR833" s="72"/>
      <c r="BVS833" s="72"/>
      <c r="BVT833" s="72"/>
      <c r="BVU833" s="72"/>
      <c r="BVV833" s="72"/>
      <c r="BVW833" s="72"/>
      <c r="BVX833" s="72"/>
      <c r="BVY833" s="72"/>
      <c r="BVZ833" s="72"/>
      <c r="BWA833" s="72"/>
      <c r="BWB833" s="72"/>
      <c r="BWC833" s="72"/>
      <c r="BWD833" s="72"/>
      <c r="BWE833" s="72"/>
      <c r="BWF833" s="72"/>
      <c r="BWG833" s="72"/>
      <c r="BWH833" s="72"/>
      <c r="BWI833" s="72"/>
      <c r="BWJ833" s="72"/>
      <c r="BWK833" s="72"/>
      <c r="BWL833" s="72"/>
      <c r="BWM833" s="72"/>
      <c r="BWN833" s="72"/>
      <c r="BWO833" s="72"/>
      <c r="BWP833" s="72"/>
      <c r="BWQ833" s="72"/>
      <c r="BWR833" s="72"/>
      <c r="BWS833" s="72"/>
      <c r="BWT833" s="72"/>
      <c r="BWU833" s="72"/>
      <c r="BWV833" s="72"/>
      <c r="BWW833" s="72"/>
      <c r="BWX833" s="72"/>
      <c r="BWY833" s="72"/>
      <c r="BWZ833" s="72"/>
      <c r="BXA833" s="72"/>
      <c r="BXB833" s="72"/>
      <c r="BXC833" s="72"/>
      <c r="BXD833" s="72"/>
      <c r="BXE833" s="72"/>
      <c r="BXF833" s="72"/>
      <c r="BXG833" s="72"/>
      <c r="BXH833" s="72"/>
      <c r="BXI833" s="72"/>
      <c r="BXJ833" s="72"/>
      <c r="BXK833" s="72"/>
      <c r="BXL833" s="72"/>
      <c r="BXM833" s="72"/>
      <c r="BXN833" s="72"/>
      <c r="BXO833" s="72"/>
      <c r="BXP833" s="72"/>
      <c r="BXQ833" s="72"/>
      <c r="BXR833" s="72"/>
      <c r="BXS833" s="72"/>
      <c r="BXT833" s="72"/>
      <c r="BXU833" s="72"/>
      <c r="BXV833" s="72"/>
      <c r="BXW833" s="72"/>
      <c r="BXX833" s="72"/>
      <c r="BXY833" s="72"/>
      <c r="BXZ833" s="72"/>
      <c r="BYA833" s="72"/>
      <c r="BYB833" s="72"/>
      <c r="BYC833" s="72"/>
      <c r="BYD833" s="72"/>
      <c r="BYE833" s="72"/>
      <c r="BYF833" s="72"/>
      <c r="BYG833" s="72"/>
      <c r="BYH833" s="72"/>
      <c r="BYI833" s="72"/>
      <c r="BYJ833" s="72"/>
      <c r="BYK833" s="72"/>
      <c r="BYL833" s="72"/>
      <c r="BYM833" s="72"/>
      <c r="BYN833" s="72"/>
      <c r="BYO833" s="72"/>
      <c r="BYP833" s="72"/>
      <c r="BYQ833" s="72"/>
      <c r="BYR833" s="72"/>
      <c r="BYS833" s="72"/>
      <c r="BYT833" s="72"/>
      <c r="BYU833" s="72"/>
      <c r="BYV833" s="72"/>
      <c r="BYW833" s="72"/>
      <c r="BYX833" s="72"/>
      <c r="BYY833" s="72"/>
      <c r="BYZ833" s="72"/>
      <c r="BZA833" s="72"/>
      <c r="BZB833" s="72"/>
      <c r="BZC833" s="72"/>
      <c r="BZD833" s="72"/>
      <c r="BZE833" s="72"/>
      <c r="BZF833" s="72"/>
      <c r="BZG833" s="72"/>
      <c r="BZH833" s="72"/>
      <c r="BZI833" s="72"/>
      <c r="BZJ833" s="72"/>
      <c r="BZK833" s="72"/>
      <c r="BZL833" s="72"/>
      <c r="BZM833" s="72"/>
      <c r="BZN833" s="72"/>
      <c r="BZO833" s="72"/>
      <c r="BZP833" s="72"/>
      <c r="BZQ833" s="72"/>
      <c r="BZR833" s="72"/>
      <c r="BZS833" s="72"/>
      <c r="BZT833" s="72"/>
      <c r="BZU833" s="72"/>
      <c r="BZV833" s="72"/>
      <c r="BZW833" s="72"/>
      <c r="BZX833" s="72"/>
      <c r="BZY833" s="72"/>
      <c r="BZZ833" s="72"/>
      <c r="CAA833" s="72"/>
      <c r="CAB833" s="72"/>
      <c r="CAC833" s="72"/>
      <c r="CAD833" s="72"/>
      <c r="CAE833" s="72"/>
      <c r="CAF833" s="72"/>
      <c r="CAG833" s="72"/>
      <c r="CAH833" s="72"/>
      <c r="CAI833" s="72"/>
      <c r="CAJ833" s="72"/>
      <c r="CAK833" s="72"/>
      <c r="CAL833" s="72"/>
      <c r="CAM833" s="72"/>
      <c r="CAN833" s="72"/>
      <c r="CAO833" s="72"/>
      <c r="CAP833" s="72"/>
      <c r="CAQ833" s="72"/>
      <c r="CAR833" s="72"/>
      <c r="CAS833" s="72"/>
      <c r="CAT833" s="72"/>
      <c r="CAU833" s="72"/>
      <c r="CAV833" s="72"/>
      <c r="CAW833" s="72"/>
      <c r="CAX833" s="72"/>
      <c r="CAY833" s="72"/>
      <c r="CAZ833" s="72"/>
      <c r="CBA833" s="72"/>
      <c r="CBB833" s="72"/>
      <c r="CBC833" s="72"/>
      <c r="CBD833" s="72"/>
      <c r="CBE833" s="72"/>
      <c r="CBF833" s="72"/>
      <c r="CBG833" s="72"/>
      <c r="CBH833" s="72"/>
      <c r="CBI833" s="72"/>
      <c r="CBJ833" s="72"/>
      <c r="CBK833" s="72"/>
      <c r="CBL833" s="72"/>
      <c r="CBM833" s="72"/>
      <c r="CBN833" s="72"/>
      <c r="CBO833" s="72"/>
      <c r="CBP833" s="72"/>
      <c r="CBQ833" s="72"/>
      <c r="CBR833" s="72"/>
      <c r="CBS833" s="72"/>
      <c r="CBT833" s="72"/>
      <c r="CBU833" s="72"/>
      <c r="CBV833" s="72"/>
      <c r="CBW833" s="72"/>
      <c r="CBX833" s="72"/>
      <c r="CBY833" s="72"/>
      <c r="CBZ833" s="72"/>
      <c r="CCA833" s="72"/>
      <c r="CCB833" s="72"/>
      <c r="CCC833" s="72"/>
      <c r="CCD833" s="72"/>
      <c r="CCE833" s="72"/>
      <c r="CCF833" s="72"/>
      <c r="CCG833" s="72"/>
      <c r="CCH833" s="72"/>
      <c r="CCI833" s="72"/>
      <c r="CCJ833" s="72"/>
      <c r="CCK833" s="72"/>
      <c r="CCL833" s="72"/>
      <c r="CCM833" s="72"/>
      <c r="CCN833" s="72"/>
      <c r="CCO833" s="72"/>
      <c r="CCP833" s="72"/>
      <c r="CCQ833" s="72"/>
      <c r="CCR833" s="72"/>
      <c r="CCS833" s="72"/>
      <c r="CCT833" s="72"/>
      <c r="CCU833" s="72"/>
      <c r="CCV833" s="72"/>
      <c r="CCW833" s="72"/>
      <c r="CCX833" s="72"/>
      <c r="CCY833" s="72"/>
      <c r="CCZ833" s="72"/>
      <c r="CDA833" s="72"/>
      <c r="CDB833" s="72"/>
      <c r="CDC833" s="72"/>
      <c r="CDD833" s="72"/>
      <c r="CDE833" s="72"/>
      <c r="CDF833" s="72"/>
      <c r="CDG833" s="72"/>
      <c r="CDH833" s="72"/>
      <c r="CDI833" s="72"/>
      <c r="CDJ833" s="72"/>
      <c r="CDK833" s="72"/>
      <c r="CDL833" s="72"/>
      <c r="CDM833" s="72"/>
      <c r="CDN833" s="72"/>
      <c r="CDO833" s="72"/>
      <c r="CDP833" s="72"/>
      <c r="CDQ833" s="72"/>
      <c r="CDR833" s="72"/>
      <c r="CDS833" s="72"/>
      <c r="CDT833" s="72"/>
      <c r="CDU833" s="72"/>
      <c r="CDV833" s="72"/>
      <c r="CDW833" s="72"/>
      <c r="CDX833" s="72"/>
      <c r="CDY833" s="72"/>
      <c r="CDZ833" s="72"/>
      <c r="CEA833" s="72"/>
      <c r="CEB833" s="72"/>
      <c r="CEC833" s="72"/>
      <c r="CED833" s="72"/>
      <c r="CEE833" s="72"/>
      <c r="CEF833" s="72"/>
      <c r="CEG833" s="72"/>
      <c r="CEH833" s="72"/>
      <c r="CEI833" s="72"/>
      <c r="CEJ833" s="72"/>
      <c r="CEK833" s="72"/>
      <c r="CEL833" s="72"/>
      <c r="CEM833" s="72"/>
      <c r="CEN833" s="72"/>
      <c r="CEO833" s="72"/>
      <c r="CEP833" s="72"/>
      <c r="CEQ833" s="72"/>
      <c r="CER833" s="72"/>
      <c r="CES833" s="72"/>
      <c r="CET833" s="72"/>
      <c r="CEU833" s="72"/>
      <c r="CEV833" s="72"/>
      <c r="CEW833" s="72"/>
      <c r="CEX833" s="72"/>
      <c r="CEY833" s="72"/>
      <c r="CEZ833" s="72"/>
      <c r="CFA833" s="72"/>
      <c r="CFB833" s="72"/>
      <c r="CFC833" s="72"/>
      <c r="CFD833" s="72"/>
      <c r="CFE833" s="72"/>
      <c r="CFF833" s="72"/>
      <c r="CFG833" s="72"/>
      <c r="CFH833" s="72"/>
      <c r="CFI833" s="72"/>
      <c r="CFJ833" s="72"/>
      <c r="CFK833" s="72"/>
      <c r="CFL833" s="72"/>
      <c r="CFM833" s="72"/>
      <c r="CFN833" s="72"/>
      <c r="CFO833" s="72"/>
      <c r="CFP833" s="72"/>
      <c r="CFQ833" s="72"/>
      <c r="CFR833" s="72"/>
      <c r="CFS833" s="72"/>
      <c r="CFT833" s="72"/>
      <c r="CFU833" s="72"/>
      <c r="CFV833" s="72"/>
      <c r="CFW833" s="72"/>
      <c r="CFX833" s="72"/>
      <c r="CFY833" s="72"/>
      <c r="CFZ833" s="72"/>
      <c r="CGA833" s="72"/>
      <c r="CGB833" s="72"/>
      <c r="CGC833" s="72"/>
      <c r="CGD833" s="72"/>
      <c r="CGE833" s="72"/>
      <c r="CGF833" s="72"/>
      <c r="CGG833" s="72"/>
      <c r="CGH833" s="72"/>
      <c r="CGI833" s="72"/>
      <c r="CGJ833" s="72"/>
      <c r="CGK833" s="72"/>
      <c r="CGL833" s="72"/>
      <c r="CGM833" s="72"/>
      <c r="CGN833" s="72"/>
      <c r="CGO833" s="72"/>
      <c r="CGP833" s="72"/>
      <c r="CGQ833" s="72"/>
      <c r="CGR833" s="72"/>
      <c r="CGS833" s="72"/>
      <c r="CGT833" s="72"/>
      <c r="CGU833" s="72"/>
      <c r="CGV833" s="72"/>
      <c r="CGW833" s="72"/>
      <c r="CGX833" s="72"/>
      <c r="CGY833" s="72"/>
      <c r="CGZ833" s="72"/>
      <c r="CHA833" s="72"/>
      <c r="CHB833" s="72"/>
      <c r="CHC833" s="72"/>
      <c r="CHD833" s="72"/>
      <c r="CHE833" s="72"/>
      <c r="CHF833" s="72"/>
      <c r="CHG833" s="72"/>
      <c r="CHH833" s="72"/>
      <c r="CHI833" s="72"/>
      <c r="CHJ833" s="72"/>
      <c r="CHK833" s="72"/>
      <c r="CHL833" s="72"/>
      <c r="CHM833" s="72"/>
      <c r="CHN833" s="72"/>
      <c r="CHO833" s="72"/>
      <c r="CHP833" s="72"/>
      <c r="CHQ833" s="72"/>
      <c r="CHR833" s="72"/>
      <c r="CHS833" s="72"/>
      <c r="CHT833" s="72"/>
      <c r="CHU833" s="72"/>
      <c r="CHV833" s="72"/>
      <c r="CHW833" s="72"/>
      <c r="CHX833" s="72"/>
      <c r="CHY833" s="72"/>
      <c r="CHZ833" s="72"/>
      <c r="CIA833" s="72"/>
      <c r="CIB833" s="72"/>
      <c r="CIC833" s="72"/>
      <c r="CID833" s="72"/>
      <c r="CIE833" s="72"/>
      <c r="CIF833" s="72"/>
      <c r="CIG833" s="72"/>
      <c r="CIH833" s="72"/>
      <c r="CII833" s="72"/>
      <c r="CIJ833" s="72"/>
      <c r="CIK833" s="72"/>
      <c r="CIL833" s="72"/>
      <c r="CIM833" s="72"/>
      <c r="CIN833" s="72"/>
      <c r="CIO833" s="72"/>
      <c r="CIP833" s="72"/>
      <c r="CIQ833" s="72"/>
      <c r="CIR833" s="72"/>
      <c r="CIS833" s="72"/>
      <c r="CIT833" s="72"/>
      <c r="CIU833" s="72"/>
      <c r="CIV833" s="72"/>
      <c r="CIW833" s="72"/>
      <c r="CIX833" s="72"/>
      <c r="CIY833" s="72"/>
      <c r="CIZ833" s="72"/>
      <c r="CJA833" s="72"/>
      <c r="CJB833" s="72"/>
      <c r="CJC833" s="72"/>
      <c r="CJD833" s="72"/>
      <c r="CJE833" s="72"/>
      <c r="CJF833" s="72"/>
      <c r="CJG833" s="72"/>
      <c r="CJH833" s="72"/>
      <c r="CJI833" s="72"/>
      <c r="CJJ833" s="72"/>
      <c r="CJK833" s="72"/>
      <c r="CJL833" s="72"/>
      <c r="CJM833" s="72"/>
      <c r="CJN833" s="72"/>
      <c r="CJO833" s="72"/>
      <c r="CJP833" s="72"/>
      <c r="CJQ833" s="72"/>
      <c r="CJR833" s="72"/>
      <c r="CJS833" s="72"/>
      <c r="CJT833" s="72"/>
      <c r="CJU833" s="72"/>
      <c r="CJV833" s="72"/>
      <c r="CJW833" s="72"/>
      <c r="CJX833" s="72"/>
      <c r="CJY833" s="72"/>
      <c r="CJZ833" s="72"/>
      <c r="CKA833" s="72"/>
      <c r="CKB833" s="72"/>
      <c r="CKC833" s="72"/>
      <c r="CKD833" s="72"/>
      <c r="CKE833" s="72"/>
      <c r="CKF833" s="72"/>
      <c r="CKG833" s="72"/>
      <c r="CKH833" s="72"/>
      <c r="CKI833" s="72"/>
      <c r="CKJ833" s="72"/>
      <c r="CKK833" s="72"/>
      <c r="CKL833" s="72"/>
      <c r="CKM833" s="72"/>
      <c r="CKN833" s="72"/>
      <c r="CKO833" s="72"/>
      <c r="CKP833" s="72"/>
      <c r="CKQ833" s="72"/>
      <c r="CKR833" s="72"/>
      <c r="CKS833" s="72"/>
      <c r="CKT833" s="72"/>
      <c r="CKU833" s="72"/>
      <c r="CKV833" s="72"/>
      <c r="CKW833" s="72"/>
      <c r="CKX833" s="72"/>
      <c r="CKY833" s="72"/>
      <c r="CKZ833" s="72"/>
      <c r="CLA833" s="72"/>
      <c r="CLB833" s="72"/>
      <c r="CLC833" s="72"/>
      <c r="CLD833" s="72"/>
      <c r="CLE833" s="72"/>
      <c r="CLF833" s="72"/>
      <c r="CLG833" s="72"/>
      <c r="CLH833" s="72"/>
      <c r="CLI833" s="72"/>
      <c r="CLJ833" s="72"/>
      <c r="CLK833" s="72"/>
      <c r="CLL833" s="72"/>
      <c r="CLM833" s="72"/>
      <c r="CLN833" s="72"/>
      <c r="CLO833" s="72"/>
      <c r="CLP833" s="72"/>
      <c r="CLQ833" s="72"/>
      <c r="CLR833" s="72"/>
      <c r="CLS833" s="72"/>
      <c r="CLT833" s="72"/>
      <c r="CLU833" s="72"/>
      <c r="CLV833" s="72"/>
      <c r="CLW833" s="72"/>
      <c r="CLX833" s="72"/>
      <c r="CLY833" s="72"/>
      <c r="CLZ833" s="72"/>
      <c r="CMA833" s="72"/>
      <c r="CMB833" s="72"/>
      <c r="CMC833" s="72"/>
      <c r="CMD833" s="72"/>
      <c r="CME833" s="72"/>
      <c r="CMF833" s="72"/>
      <c r="CMG833" s="72"/>
      <c r="CMH833" s="72"/>
      <c r="CMI833" s="72"/>
      <c r="CMJ833" s="72"/>
      <c r="CMK833" s="72"/>
      <c r="CML833" s="72"/>
      <c r="CMM833" s="72"/>
      <c r="CMN833" s="72"/>
      <c r="CMO833" s="72"/>
      <c r="CMP833" s="72"/>
      <c r="CMQ833" s="72"/>
      <c r="CMR833" s="72"/>
      <c r="CMS833" s="72"/>
      <c r="CMT833" s="72"/>
      <c r="CMU833" s="72"/>
      <c r="CMV833" s="72"/>
      <c r="CMW833" s="72"/>
      <c r="CMX833" s="72"/>
      <c r="CMY833" s="72"/>
      <c r="CMZ833" s="72"/>
      <c r="CNA833" s="72"/>
      <c r="CNB833" s="72"/>
      <c r="CNC833" s="72"/>
      <c r="CND833" s="72"/>
      <c r="CNE833" s="72"/>
      <c r="CNF833" s="72"/>
      <c r="CNG833" s="72"/>
      <c r="CNH833" s="72"/>
      <c r="CNI833" s="72"/>
      <c r="CNJ833" s="72"/>
      <c r="CNK833" s="72"/>
      <c r="CNL833" s="72"/>
      <c r="CNM833" s="72"/>
      <c r="CNN833" s="72"/>
      <c r="CNO833" s="72"/>
      <c r="CNP833" s="72"/>
      <c r="CNQ833" s="72"/>
      <c r="CNR833" s="72"/>
      <c r="CNS833" s="72"/>
      <c r="CNT833" s="72"/>
      <c r="CNU833" s="72"/>
      <c r="CNV833" s="72"/>
      <c r="CNW833" s="72"/>
      <c r="CNX833" s="72"/>
      <c r="CNY833" s="72"/>
      <c r="CNZ833" s="72"/>
      <c r="COA833" s="72"/>
      <c r="COB833" s="72"/>
      <c r="COC833" s="72"/>
      <c r="COD833" s="72"/>
      <c r="COE833" s="72"/>
      <c r="COF833" s="72"/>
      <c r="COG833" s="72"/>
      <c r="COH833" s="72"/>
      <c r="COI833" s="72"/>
      <c r="COJ833" s="72"/>
      <c r="COK833" s="72"/>
      <c r="COL833" s="72"/>
      <c r="COM833" s="72"/>
      <c r="CON833" s="72"/>
      <c r="COO833" s="72"/>
      <c r="COP833" s="72"/>
      <c r="COQ833" s="72"/>
      <c r="COR833" s="72"/>
      <c r="COS833" s="72"/>
      <c r="COT833" s="72"/>
      <c r="COU833" s="72"/>
      <c r="COV833" s="72"/>
      <c r="COW833" s="72"/>
      <c r="COX833" s="72"/>
      <c r="COY833" s="72"/>
      <c r="COZ833" s="72"/>
      <c r="CPA833" s="72"/>
      <c r="CPB833" s="72"/>
      <c r="CPC833" s="72"/>
      <c r="CPD833" s="72"/>
      <c r="CPE833" s="72"/>
      <c r="CPF833" s="72"/>
      <c r="CPG833" s="72"/>
      <c r="CPH833" s="72"/>
      <c r="CPI833" s="72"/>
      <c r="CPJ833" s="72"/>
      <c r="CPK833" s="72"/>
      <c r="CPL833" s="72"/>
      <c r="CPM833" s="72"/>
      <c r="CPN833" s="72"/>
      <c r="CPO833" s="72"/>
      <c r="CPP833" s="72"/>
      <c r="CPQ833" s="72"/>
      <c r="CPR833" s="72"/>
      <c r="CPS833" s="72"/>
      <c r="CPT833" s="72"/>
      <c r="CPU833" s="72"/>
      <c r="CPV833" s="72"/>
      <c r="CPW833" s="72"/>
      <c r="CPX833" s="72"/>
      <c r="CPY833" s="72"/>
      <c r="CPZ833" s="72"/>
      <c r="CQA833" s="72"/>
      <c r="CQB833" s="72"/>
      <c r="CQC833" s="72"/>
      <c r="CQD833" s="72"/>
      <c r="CQE833" s="72"/>
      <c r="CQF833" s="72"/>
      <c r="CQG833" s="72"/>
      <c r="CQH833" s="72"/>
      <c r="CQI833" s="72"/>
      <c r="CQJ833" s="72"/>
      <c r="CQK833" s="72"/>
      <c r="CQL833" s="72"/>
      <c r="CQM833" s="72"/>
      <c r="CQN833" s="72"/>
      <c r="CQO833" s="72"/>
      <c r="CQP833" s="72"/>
      <c r="CQQ833" s="72"/>
      <c r="CQR833" s="72"/>
      <c r="CQS833" s="72"/>
      <c r="CQT833" s="72"/>
      <c r="CQU833" s="72"/>
      <c r="CQV833" s="72"/>
      <c r="CQW833" s="72"/>
      <c r="CQX833" s="72"/>
      <c r="CQY833" s="72"/>
      <c r="CQZ833" s="72"/>
      <c r="CRA833" s="72"/>
      <c r="CRB833" s="72"/>
      <c r="CRC833" s="72"/>
      <c r="CRD833" s="72"/>
      <c r="CRE833" s="72"/>
      <c r="CRF833" s="72"/>
      <c r="CRG833" s="72"/>
      <c r="CRH833" s="72"/>
      <c r="CRI833" s="72"/>
      <c r="CRJ833" s="72"/>
      <c r="CRK833" s="72"/>
      <c r="CRL833" s="72"/>
      <c r="CRM833" s="72"/>
      <c r="CRN833" s="72"/>
      <c r="CRO833" s="72"/>
      <c r="CRP833" s="72"/>
      <c r="CRQ833" s="72"/>
      <c r="CRR833" s="72"/>
      <c r="CRS833" s="72"/>
      <c r="CRT833" s="72"/>
      <c r="CRU833" s="72"/>
      <c r="CRV833" s="72"/>
      <c r="CRW833" s="72"/>
      <c r="CRX833" s="72"/>
      <c r="CRY833" s="72"/>
      <c r="CRZ833" s="72"/>
      <c r="CSA833" s="72"/>
      <c r="CSB833" s="72"/>
      <c r="CSC833" s="72"/>
      <c r="CSD833" s="72"/>
      <c r="CSE833" s="72"/>
      <c r="CSF833" s="72"/>
      <c r="CSG833" s="72"/>
      <c r="CSH833" s="72"/>
      <c r="CSI833" s="72"/>
      <c r="CSJ833" s="72"/>
      <c r="CSK833" s="72"/>
      <c r="CSL833" s="72"/>
      <c r="CSM833" s="72"/>
      <c r="CSN833" s="72"/>
      <c r="CSO833" s="72"/>
      <c r="CSP833" s="72"/>
      <c r="CSQ833" s="72"/>
      <c r="CSR833" s="72"/>
      <c r="CSS833" s="72"/>
      <c r="CST833" s="72"/>
      <c r="CSU833" s="72"/>
      <c r="CSV833" s="72"/>
      <c r="CSW833" s="72"/>
      <c r="CSX833" s="72"/>
      <c r="CSY833" s="72"/>
      <c r="CSZ833" s="72"/>
      <c r="CTA833" s="72"/>
      <c r="CTB833" s="72"/>
      <c r="CTC833" s="72"/>
      <c r="CTD833" s="72"/>
      <c r="CTE833" s="72"/>
      <c r="CTF833" s="72"/>
      <c r="CTG833" s="72"/>
      <c r="CTH833" s="72"/>
      <c r="CTI833" s="72"/>
      <c r="CTJ833" s="72"/>
      <c r="CTK833" s="72"/>
      <c r="CTL833" s="72"/>
      <c r="CTM833" s="72"/>
      <c r="CTN833" s="72"/>
      <c r="CTO833" s="72"/>
      <c r="CTP833" s="72"/>
      <c r="CTQ833" s="72"/>
      <c r="CTR833" s="72"/>
      <c r="CTS833" s="72"/>
      <c r="CTT833" s="72"/>
      <c r="CTU833" s="72"/>
      <c r="CTV833" s="72"/>
      <c r="CTW833" s="72"/>
      <c r="CTX833" s="72"/>
      <c r="CTY833" s="72"/>
      <c r="CTZ833" s="72"/>
      <c r="CUA833" s="72"/>
      <c r="CUB833" s="72"/>
      <c r="CUC833" s="72"/>
      <c r="CUD833" s="72"/>
      <c r="CUE833" s="72"/>
      <c r="CUF833" s="72"/>
      <c r="CUG833" s="72"/>
      <c r="CUH833" s="72"/>
      <c r="CUI833" s="72"/>
      <c r="CUJ833" s="72"/>
      <c r="CUK833" s="72"/>
      <c r="CUL833" s="72"/>
      <c r="CUM833" s="72"/>
      <c r="CUN833" s="72"/>
      <c r="CUO833" s="72"/>
      <c r="CUP833" s="72"/>
      <c r="CUQ833" s="72"/>
      <c r="CUR833" s="72"/>
      <c r="CUS833" s="72"/>
      <c r="CUT833" s="72"/>
      <c r="CUU833" s="72"/>
      <c r="CUV833" s="72"/>
      <c r="CUW833" s="72"/>
      <c r="CUX833" s="72"/>
      <c r="CUY833" s="72"/>
      <c r="CUZ833" s="72"/>
      <c r="CVA833" s="72"/>
      <c r="CVB833" s="72"/>
      <c r="CVC833" s="72"/>
      <c r="CVD833" s="72"/>
      <c r="CVE833" s="72"/>
      <c r="CVF833" s="72"/>
      <c r="CVG833" s="72"/>
      <c r="CVH833" s="72"/>
      <c r="CVI833" s="72"/>
      <c r="CVJ833" s="72"/>
      <c r="CVK833" s="72"/>
      <c r="CVL833" s="72"/>
      <c r="CVM833" s="72"/>
      <c r="CVN833" s="72"/>
      <c r="CVO833" s="72"/>
      <c r="CVP833" s="72"/>
      <c r="CVQ833" s="72"/>
      <c r="CVR833" s="72"/>
      <c r="CVS833" s="72"/>
      <c r="CVT833" s="72"/>
      <c r="CVU833" s="72"/>
      <c r="CVV833" s="72"/>
      <c r="CVW833" s="72"/>
      <c r="CVX833" s="72"/>
      <c r="CVY833" s="72"/>
      <c r="CVZ833" s="72"/>
      <c r="CWA833" s="72"/>
      <c r="CWB833" s="72"/>
      <c r="CWC833" s="72"/>
      <c r="CWD833" s="72"/>
      <c r="CWE833" s="72"/>
      <c r="CWF833" s="72"/>
      <c r="CWG833" s="72"/>
      <c r="CWH833" s="72"/>
      <c r="CWI833" s="72"/>
      <c r="CWJ833" s="72"/>
      <c r="CWK833" s="72"/>
      <c r="CWL833" s="72"/>
      <c r="CWM833" s="72"/>
      <c r="CWN833" s="72"/>
      <c r="CWO833" s="72"/>
      <c r="CWP833" s="72"/>
      <c r="CWQ833" s="72"/>
      <c r="CWR833" s="72"/>
      <c r="CWS833" s="72"/>
      <c r="CWT833" s="72"/>
      <c r="CWU833" s="72"/>
      <c r="CWV833" s="72"/>
      <c r="CWW833" s="72"/>
      <c r="CWX833" s="72"/>
      <c r="CWY833" s="72"/>
      <c r="CWZ833" s="72"/>
      <c r="CXA833" s="72"/>
      <c r="CXB833" s="72"/>
      <c r="CXC833" s="72"/>
      <c r="CXD833" s="72"/>
      <c r="CXE833" s="72"/>
      <c r="CXF833" s="72"/>
      <c r="CXG833" s="72"/>
      <c r="CXH833" s="72"/>
      <c r="CXI833" s="72"/>
      <c r="CXJ833" s="72"/>
      <c r="CXK833" s="72"/>
      <c r="CXL833" s="72"/>
      <c r="CXM833" s="72"/>
      <c r="CXN833" s="72"/>
      <c r="CXO833" s="72"/>
      <c r="CXP833" s="72"/>
      <c r="CXQ833" s="72"/>
      <c r="CXR833" s="72"/>
      <c r="CXS833" s="72"/>
      <c r="CXT833" s="72"/>
      <c r="CXU833" s="72"/>
      <c r="CXV833" s="72"/>
      <c r="CXW833" s="72"/>
      <c r="CXX833" s="72"/>
      <c r="CXY833" s="72"/>
      <c r="CXZ833" s="72"/>
      <c r="CYA833" s="72"/>
      <c r="CYB833" s="72"/>
      <c r="CYC833" s="72"/>
      <c r="CYD833" s="72"/>
      <c r="CYE833" s="72"/>
      <c r="CYF833" s="72"/>
      <c r="CYG833" s="72"/>
      <c r="CYH833" s="72"/>
      <c r="CYI833" s="72"/>
      <c r="CYJ833" s="72"/>
      <c r="CYK833" s="72"/>
      <c r="CYL833" s="72"/>
      <c r="CYM833" s="72"/>
      <c r="CYN833" s="72"/>
      <c r="CYO833" s="72"/>
      <c r="CYP833" s="72"/>
      <c r="CYQ833" s="72"/>
      <c r="CYR833" s="72"/>
      <c r="CYS833" s="72"/>
      <c r="CYT833" s="72"/>
      <c r="CYU833" s="72"/>
      <c r="CYV833" s="72"/>
      <c r="CYW833" s="72"/>
      <c r="CYX833" s="72"/>
      <c r="CYY833" s="72"/>
      <c r="CYZ833" s="72"/>
      <c r="CZA833" s="72"/>
      <c r="CZB833" s="72"/>
      <c r="CZC833" s="72"/>
      <c r="CZD833" s="72"/>
      <c r="CZE833" s="72"/>
      <c r="CZF833" s="72"/>
      <c r="CZG833" s="72"/>
      <c r="CZH833" s="72"/>
      <c r="CZI833" s="72"/>
      <c r="CZJ833" s="72"/>
      <c r="CZK833" s="72"/>
      <c r="CZL833" s="72"/>
      <c r="CZM833" s="72"/>
      <c r="CZN833" s="72"/>
      <c r="CZO833" s="72"/>
      <c r="CZP833" s="72"/>
      <c r="CZQ833" s="72"/>
      <c r="CZR833" s="72"/>
      <c r="CZS833" s="72"/>
      <c r="CZT833" s="72"/>
      <c r="CZU833" s="72"/>
      <c r="CZV833" s="72"/>
      <c r="CZW833" s="72"/>
      <c r="CZX833" s="72"/>
      <c r="CZY833" s="72"/>
      <c r="CZZ833" s="72"/>
      <c r="DAA833" s="72"/>
      <c r="DAB833" s="72"/>
      <c r="DAC833" s="72"/>
      <c r="DAD833" s="72"/>
      <c r="DAE833" s="72"/>
      <c r="DAF833" s="72"/>
      <c r="DAG833" s="72"/>
      <c r="DAH833" s="72"/>
      <c r="DAI833" s="72"/>
      <c r="DAJ833" s="72"/>
      <c r="DAK833" s="72"/>
      <c r="DAL833" s="72"/>
      <c r="DAM833" s="72"/>
      <c r="DAN833" s="72"/>
      <c r="DAO833" s="72"/>
      <c r="DAP833" s="72"/>
      <c r="DAQ833" s="72"/>
      <c r="DAR833" s="72"/>
      <c r="DAS833" s="72"/>
      <c r="DAT833" s="72"/>
      <c r="DAU833" s="72"/>
      <c r="DAV833" s="72"/>
      <c r="DAW833" s="72"/>
      <c r="DAX833" s="72"/>
      <c r="DAY833" s="72"/>
      <c r="DAZ833" s="72"/>
      <c r="DBA833" s="72"/>
      <c r="DBB833" s="72"/>
      <c r="DBC833" s="72"/>
      <c r="DBD833" s="72"/>
      <c r="DBE833" s="72"/>
      <c r="DBF833" s="72"/>
      <c r="DBG833" s="72"/>
      <c r="DBH833" s="72"/>
      <c r="DBI833" s="72"/>
      <c r="DBJ833" s="72"/>
      <c r="DBK833" s="72"/>
      <c r="DBL833" s="72"/>
      <c r="DBM833" s="72"/>
      <c r="DBN833" s="72"/>
      <c r="DBO833" s="72"/>
      <c r="DBP833" s="72"/>
      <c r="DBQ833" s="72"/>
      <c r="DBR833" s="72"/>
      <c r="DBS833" s="72"/>
      <c r="DBT833" s="72"/>
      <c r="DBU833" s="72"/>
      <c r="DBV833" s="72"/>
      <c r="DBW833" s="72"/>
      <c r="DBX833" s="72"/>
      <c r="DBY833" s="72"/>
      <c r="DBZ833" s="72"/>
      <c r="DCA833" s="72"/>
      <c r="DCB833" s="72"/>
      <c r="DCC833" s="72"/>
      <c r="DCD833" s="72"/>
      <c r="DCE833" s="72"/>
      <c r="DCF833" s="72"/>
      <c r="DCG833" s="72"/>
      <c r="DCH833" s="72"/>
      <c r="DCI833" s="72"/>
      <c r="DCJ833" s="72"/>
      <c r="DCK833" s="72"/>
      <c r="DCL833" s="72"/>
      <c r="DCM833" s="72"/>
      <c r="DCN833" s="72"/>
      <c r="DCO833" s="72"/>
      <c r="DCP833" s="72"/>
      <c r="DCQ833" s="72"/>
      <c r="DCR833" s="72"/>
      <c r="DCS833" s="72"/>
      <c r="DCT833" s="72"/>
      <c r="DCU833" s="72"/>
      <c r="DCV833" s="72"/>
      <c r="DCW833" s="72"/>
      <c r="DCX833" s="72"/>
      <c r="DCY833" s="72"/>
      <c r="DCZ833" s="72"/>
      <c r="DDA833" s="72"/>
      <c r="DDB833" s="72"/>
      <c r="DDC833" s="72"/>
      <c r="DDD833" s="72"/>
      <c r="DDE833" s="72"/>
      <c r="DDF833" s="72"/>
      <c r="DDG833" s="72"/>
      <c r="DDH833" s="72"/>
      <c r="DDI833" s="72"/>
      <c r="DDJ833" s="72"/>
      <c r="DDK833" s="72"/>
      <c r="DDL833" s="72"/>
      <c r="DDM833" s="72"/>
      <c r="DDN833" s="72"/>
      <c r="DDO833" s="72"/>
      <c r="DDP833" s="72"/>
      <c r="DDQ833" s="72"/>
      <c r="DDR833" s="72"/>
      <c r="DDS833" s="72"/>
      <c r="DDT833" s="72"/>
      <c r="DDU833" s="72"/>
      <c r="DDV833" s="72"/>
      <c r="DDW833" s="72"/>
      <c r="DDX833" s="72"/>
      <c r="DDY833" s="72"/>
      <c r="DDZ833" s="72"/>
      <c r="DEA833" s="72"/>
      <c r="DEB833" s="72"/>
      <c r="DEC833" s="72"/>
      <c r="DED833" s="72"/>
      <c r="DEE833" s="72"/>
      <c r="DEF833" s="72"/>
      <c r="DEG833" s="72"/>
      <c r="DEH833" s="72"/>
      <c r="DEI833" s="72"/>
      <c r="DEJ833" s="72"/>
      <c r="DEK833" s="72"/>
      <c r="DEL833" s="72"/>
      <c r="DEM833" s="72"/>
      <c r="DEN833" s="72"/>
      <c r="DEO833" s="72"/>
      <c r="DEP833" s="72"/>
      <c r="DEQ833" s="72"/>
      <c r="DER833" s="72"/>
      <c r="DES833" s="72"/>
      <c r="DET833" s="72"/>
      <c r="DEU833" s="72"/>
      <c r="DEV833" s="72"/>
      <c r="DEW833" s="72"/>
      <c r="DEX833" s="72"/>
      <c r="DEY833" s="72"/>
      <c r="DEZ833" s="72"/>
      <c r="DFA833" s="72"/>
      <c r="DFB833" s="72"/>
      <c r="DFC833" s="72"/>
      <c r="DFD833" s="72"/>
      <c r="DFE833" s="72"/>
      <c r="DFF833" s="72"/>
      <c r="DFG833" s="72"/>
      <c r="DFH833" s="72"/>
      <c r="DFI833" s="72"/>
      <c r="DFJ833" s="72"/>
      <c r="DFK833" s="72"/>
      <c r="DFL833" s="72"/>
      <c r="DFM833" s="72"/>
      <c r="DFN833" s="72"/>
      <c r="DFO833" s="72"/>
      <c r="DFP833" s="72"/>
      <c r="DFQ833" s="72"/>
      <c r="DFR833" s="72"/>
      <c r="DFS833" s="72"/>
      <c r="DFT833" s="72"/>
      <c r="DFU833" s="72"/>
      <c r="DFV833" s="72"/>
      <c r="DFW833" s="72"/>
      <c r="DFX833" s="72"/>
      <c r="DFY833" s="72"/>
      <c r="DFZ833" s="72"/>
      <c r="DGA833" s="72"/>
      <c r="DGB833" s="72"/>
      <c r="DGC833" s="72"/>
      <c r="DGD833" s="72"/>
      <c r="DGE833" s="72"/>
      <c r="DGF833" s="72"/>
      <c r="DGG833" s="72"/>
      <c r="DGH833" s="72"/>
      <c r="DGI833" s="72"/>
      <c r="DGJ833" s="72"/>
      <c r="DGK833" s="72"/>
      <c r="DGL833" s="72"/>
      <c r="DGM833" s="72"/>
      <c r="DGN833" s="72"/>
      <c r="DGO833" s="72"/>
      <c r="DGP833" s="72"/>
      <c r="DGQ833" s="72"/>
      <c r="DGR833" s="72"/>
      <c r="DGS833" s="72"/>
      <c r="DGT833" s="72"/>
      <c r="DGU833" s="72"/>
      <c r="DGV833" s="72"/>
      <c r="DGW833" s="72"/>
      <c r="DGX833" s="72"/>
      <c r="DGY833" s="72"/>
      <c r="DGZ833" s="72"/>
      <c r="DHA833" s="72"/>
      <c r="DHB833" s="72"/>
      <c r="DHC833" s="72"/>
      <c r="DHD833" s="72"/>
      <c r="DHE833" s="72"/>
      <c r="DHF833" s="72"/>
      <c r="DHG833" s="72"/>
      <c r="DHH833" s="72"/>
      <c r="DHI833" s="72"/>
      <c r="DHJ833" s="72"/>
      <c r="DHK833" s="72"/>
      <c r="DHL833" s="72"/>
      <c r="DHM833" s="72"/>
      <c r="DHN833" s="72"/>
      <c r="DHO833" s="72"/>
      <c r="DHP833" s="72"/>
      <c r="DHQ833" s="72"/>
      <c r="DHR833" s="72"/>
      <c r="DHS833" s="72"/>
      <c r="DHT833" s="72"/>
      <c r="DHU833" s="72"/>
      <c r="DHV833" s="72"/>
      <c r="DHW833" s="72"/>
      <c r="DHX833" s="72"/>
      <c r="DHY833" s="72"/>
      <c r="DHZ833" s="72"/>
      <c r="DIA833" s="72"/>
      <c r="DIB833" s="72"/>
      <c r="DIC833" s="72"/>
      <c r="DID833" s="72"/>
      <c r="DIE833" s="72"/>
      <c r="DIF833" s="72"/>
      <c r="DIG833" s="72"/>
      <c r="DIH833" s="72"/>
      <c r="DII833" s="72"/>
      <c r="DIJ833" s="72"/>
      <c r="DIK833" s="72"/>
      <c r="DIL833" s="72"/>
      <c r="DIM833" s="72"/>
      <c r="DIN833" s="72"/>
      <c r="DIO833" s="72"/>
      <c r="DIP833" s="72"/>
      <c r="DIQ833" s="72"/>
      <c r="DIR833" s="72"/>
      <c r="DIS833" s="72"/>
      <c r="DIT833" s="72"/>
      <c r="DIU833" s="72"/>
      <c r="DIV833" s="72"/>
      <c r="DIW833" s="72"/>
      <c r="DIX833" s="72"/>
      <c r="DIY833" s="72"/>
      <c r="DIZ833" s="72"/>
      <c r="DJA833" s="72"/>
      <c r="DJB833" s="72"/>
      <c r="DJC833" s="72"/>
      <c r="DJD833" s="72"/>
      <c r="DJE833" s="72"/>
      <c r="DJF833" s="72"/>
      <c r="DJG833" s="72"/>
      <c r="DJH833" s="72"/>
      <c r="DJI833" s="72"/>
      <c r="DJJ833" s="72"/>
      <c r="DJK833" s="72"/>
      <c r="DJL833" s="72"/>
      <c r="DJM833" s="72"/>
      <c r="DJN833" s="72"/>
      <c r="DJO833" s="72"/>
      <c r="DJP833" s="72"/>
      <c r="DJQ833" s="72"/>
      <c r="DJR833" s="72"/>
      <c r="DJS833" s="72"/>
      <c r="DJT833" s="72"/>
      <c r="DJU833" s="72"/>
      <c r="DJV833" s="72"/>
      <c r="DJW833" s="72"/>
      <c r="DJX833" s="72"/>
      <c r="DJY833" s="72"/>
      <c r="DJZ833" s="72"/>
      <c r="DKA833" s="72"/>
      <c r="DKB833" s="72"/>
      <c r="DKC833" s="72"/>
      <c r="DKD833" s="72"/>
      <c r="DKE833" s="72"/>
      <c r="DKF833" s="72"/>
      <c r="DKG833" s="72"/>
      <c r="DKH833" s="72"/>
      <c r="DKI833" s="72"/>
      <c r="DKJ833" s="72"/>
      <c r="DKK833" s="72"/>
      <c r="DKL833" s="72"/>
      <c r="DKM833" s="72"/>
      <c r="DKN833" s="72"/>
      <c r="DKO833" s="72"/>
      <c r="DKP833" s="72"/>
      <c r="DKQ833" s="72"/>
      <c r="DKR833" s="72"/>
      <c r="DKS833" s="72"/>
      <c r="DKT833" s="72"/>
      <c r="DKU833" s="72"/>
      <c r="DKV833" s="72"/>
      <c r="DKW833" s="72"/>
      <c r="DKX833" s="72"/>
      <c r="DKY833" s="72"/>
      <c r="DKZ833" s="72"/>
      <c r="DLA833" s="72"/>
      <c r="DLB833" s="72"/>
      <c r="DLC833" s="72"/>
      <c r="DLD833" s="72"/>
      <c r="DLE833" s="72"/>
      <c r="DLF833" s="72"/>
      <c r="DLG833" s="72"/>
      <c r="DLH833" s="72"/>
      <c r="DLI833" s="72"/>
      <c r="DLJ833" s="72"/>
      <c r="DLK833" s="72"/>
      <c r="DLL833" s="72"/>
      <c r="DLM833" s="72"/>
      <c r="DLN833" s="72"/>
      <c r="DLO833" s="72"/>
      <c r="DLP833" s="72"/>
      <c r="DLQ833" s="72"/>
      <c r="DLR833" s="72"/>
      <c r="DLS833" s="72"/>
      <c r="DLT833" s="72"/>
      <c r="DLU833" s="72"/>
      <c r="DLV833" s="72"/>
      <c r="DLW833" s="72"/>
      <c r="DLX833" s="72"/>
      <c r="DLY833" s="72"/>
      <c r="DLZ833" s="72"/>
      <c r="DMA833" s="72"/>
      <c r="DMB833" s="72"/>
      <c r="DMC833" s="72"/>
      <c r="DMD833" s="72"/>
      <c r="DME833" s="72"/>
      <c r="DMF833" s="72"/>
      <c r="DMG833" s="72"/>
      <c r="DMH833" s="72"/>
      <c r="DMI833" s="72"/>
      <c r="DMJ833" s="72"/>
      <c r="DMK833" s="72"/>
      <c r="DML833" s="72"/>
      <c r="DMM833" s="72"/>
      <c r="DMN833" s="72"/>
      <c r="DMO833" s="72"/>
      <c r="DMP833" s="72"/>
      <c r="DMQ833" s="72"/>
      <c r="DMR833" s="72"/>
      <c r="DMS833" s="72"/>
      <c r="DMT833" s="72"/>
      <c r="DMU833" s="72"/>
      <c r="DMV833" s="72"/>
      <c r="DMW833" s="72"/>
      <c r="DMX833" s="72"/>
      <c r="DMY833" s="72"/>
      <c r="DMZ833" s="72"/>
      <c r="DNA833" s="72"/>
      <c r="DNB833" s="72"/>
      <c r="DNC833" s="72"/>
      <c r="DND833" s="72"/>
      <c r="DNE833" s="72"/>
      <c r="DNF833" s="72"/>
      <c r="DNG833" s="72"/>
      <c r="DNH833" s="72"/>
      <c r="DNI833" s="72"/>
      <c r="DNJ833" s="72"/>
      <c r="DNK833" s="72"/>
      <c r="DNL833" s="72"/>
      <c r="DNM833" s="72"/>
      <c r="DNN833" s="72"/>
      <c r="DNO833" s="72"/>
      <c r="DNP833" s="72"/>
      <c r="DNQ833" s="72"/>
      <c r="DNR833" s="72"/>
      <c r="DNS833" s="72"/>
      <c r="DNT833" s="72"/>
      <c r="DNU833" s="72"/>
      <c r="DNV833" s="72"/>
      <c r="DNW833" s="72"/>
      <c r="DNX833" s="72"/>
      <c r="DNY833" s="72"/>
      <c r="DNZ833" s="72"/>
      <c r="DOA833" s="72"/>
      <c r="DOB833" s="72"/>
      <c r="DOC833" s="72"/>
      <c r="DOD833" s="72"/>
      <c r="DOE833" s="72"/>
      <c r="DOF833" s="72"/>
      <c r="DOG833" s="72"/>
      <c r="DOH833" s="72"/>
      <c r="DOI833" s="72"/>
      <c r="DOJ833" s="72"/>
      <c r="DOK833" s="72"/>
      <c r="DOL833" s="72"/>
      <c r="DOM833" s="72"/>
      <c r="DON833" s="72"/>
      <c r="DOO833" s="72"/>
      <c r="DOP833" s="72"/>
      <c r="DOQ833" s="72"/>
      <c r="DOR833" s="72"/>
      <c r="DOS833" s="72"/>
      <c r="DOT833" s="72"/>
      <c r="DOU833" s="72"/>
      <c r="DOV833" s="72"/>
      <c r="DOW833" s="72"/>
      <c r="DOX833" s="72"/>
      <c r="DOY833" s="72"/>
      <c r="DOZ833" s="72"/>
      <c r="DPA833" s="72"/>
      <c r="DPB833" s="72"/>
      <c r="DPC833" s="72"/>
      <c r="DPD833" s="72"/>
      <c r="DPE833" s="72"/>
      <c r="DPF833" s="72"/>
      <c r="DPG833" s="72"/>
      <c r="DPH833" s="72"/>
      <c r="DPI833" s="72"/>
      <c r="DPJ833" s="72"/>
      <c r="DPK833" s="72"/>
      <c r="DPL833" s="72"/>
      <c r="DPM833" s="72"/>
      <c r="DPN833" s="72"/>
      <c r="DPO833" s="72"/>
      <c r="DPP833" s="72"/>
      <c r="DPQ833" s="72"/>
      <c r="DPR833" s="72"/>
      <c r="DPS833" s="72"/>
      <c r="DPT833" s="72"/>
      <c r="DPU833" s="72"/>
      <c r="DPV833" s="72"/>
      <c r="DPW833" s="72"/>
      <c r="DPX833" s="72"/>
      <c r="DPY833" s="72"/>
      <c r="DPZ833" s="72"/>
      <c r="DQA833" s="72"/>
      <c r="DQB833" s="72"/>
      <c r="DQC833" s="72"/>
      <c r="DQD833" s="72"/>
      <c r="DQE833" s="72"/>
      <c r="DQF833" s="72"/>
      <c r="DQG833" s="72"/>
      <c r="DQH833" s="72"/>
      <c r="DQI833" s="72"/>
      <c r="DQJ833" s="72"/>
      <c r="DQK833" s="72"/>
      <c r="DQL833" s="72"/>
      <c r="DQM833" s="72"/>
      <c r="DQN833" s="72"/>
      <c r="DQO833" s="72"/>
      <c r="DQP833" s="72"/>
      <c r="DQQ833" s="72"/>
      <c r="DQR833" s="72"/>
      <c r="DQS833" s="72"/>
      <c r="DQT833" s="72"/>
      <c r="DQU833" s="72"/>
      <c r="DQV833" s="72"/>
      <c r="DQW833" s="72"/>
      <c r="DQX833" s="72"/>
      <c r="DQY833" s="72"/>
      <c r="DQZ833" s="72"/>
      <c r="DRA833" s="72"/>
      <c r="DRB833" s="72"/>
      <c r="DRC833" s="72"/>
      <c r="DRD833" s="72"/>
      <c r="DRE833" s="72"/>
      <c r="DRF833" s="72"/>
      <c r="DRG833" s="72"/>
      <c r="DRH833" s="72"/>
      <c r="DRI833" s="72"/>
      <c r="DRJ833" s="72"/>
      <c r="DRK833" s="72"/>
      <c r="DRL833" s="72"/>
      <c r="DRM833" s="72"/>
      <c r="DRN833" s="72"/>
      <c r="DRO833" s="72"/>
      <c r="DRP833" s="72"/>
      <c r="DRQ833" s="72"/>
      <c r="DRR833" s="72"/>
      <c r="DRS833" s="72"/>
      <c r="DRT833" s="72"/>
      <c r="DRU833" s="72"/>
      <c r="DRV833" s="72"/>
      <c r="DRW833" s="72"/>
      <c r="DRX833" s="72"/>
      <c r="DRY833" s="72"/>
      <c r="DRZ833" s="72"/>
      <c r="DSA833" s="72"/>
      <c r="DSB833" s="72"/>
      <c r="DSC833" s="72"/>
      <c r="DSD833" s="72"/>
      <c r="DSE833" s="72"/>
      <c r="DSF833" s="72"/>
      <c r="DSG833" s="72"/>
      <c r="DSH833" s="72"/>
      <c r="DSI833" s="72"/>
      <c r="DSJ833" s="72"/>
      <c r="DSK833" s="72"/>
      <c r="DSL833" s="72"/>
      <c r="DSM833" s="72"/>
      <c r="DSN833" s="72"/>
      <c r="DSO833" s="72"/>
      <c r="DSP833" s="72"/>
      <c r="DSQ833" s="72"/>
      <c r="DSR833" s="72"/>
      <c r="DSS833" s="72"/>
      <c r="DST833" s="72"/>
      <c r="DSU833" s="72"/>
      <c r="DSV833" s="72"/>
      <c r="DSW833" s="72"/>
      <c r="DSX833" s="72"/>
      <c r="DSY833" s="72"/>
      <c r="DSZ833" s="72"/>
      <c r="DTA833" s="72"/>
      <c r="DTB833" s="72"/>
      <c r="DTC833" s="72"/>
      <c r="DTD833" s="72"/>
      <c r="DTE833" s="72"/>
      <c r="DTF833" s="72"/>
      <c r="DTG833" s="72"/>
      <c r="DTH833" s="72"/>
      <c r="DTI833" s="72"/>
      <c r="DTJ833" s="72"/>
      <c r="DTK833" s="72"/>
      <c r="DTL833" s="72"/>
      <c r="DTM833" s="72"/>
      <c r="DTN833" s="72"/>
      <c r="DTO833" s="72"/>
      <c r="DTP833" s="72"/>
      <c r="DTQ833" s="72"/>
      <c r="DTR833" s="72"/>
      <c r="DTS833" s="72"/>
      <c r="DTT833" s="72"/>
      <c r="DTU833" s="72"/>
      <c r="DTV833" s="72"/>
      <c r="DTW833" s="72"/>
      <c r="DTX833" s="72"/>
      <c r="DTY833" s="72"/>
      <c r="DTZ833" s="72"/>
      <c r="DUA833" s="72"/>
      <c r="DUB833" s="72"/>
      <c r="DUC833" s="72"/>
      <c r="DUD833" s="72"/>
      <c r="DUE833" s="72"/>
      <c r="DUF833" s="72"/>
      <c r="DUG833" s="72"/>
      <c r="DUH833" s="72"/>
      <c r="DUI833" s="72"/>
      <c r="DUJ833" s="72"/>
      <c r="DUK833" s="72"/>
      <c r="DUL833" s="72"/>
      <c r="DUM833" s="72"/>
      <c r="DUN833" s="72"/>
      <c r="DUO833" s="72"/>
      <c r="DUP833" s="72"/>
      <c r="DUQ833" s="72"/>
      <c r="DUR833" s="72"/>
      <c r="DUS833" s="72"/>
      <c r="DUT833" s="72"/>
      <c r="DUU833" s="72"/>
      <c r="DUV833" s="72"/>
      <c r="DUW833" s="72"/>
      <c r="DUX833" s="72"/>
      <c r="DUY833" s="72"/>
      <c r="DUZ833" s="72"/>
      <c r="DVA833" s="72"/>
      <c r="DVB833" s="72"/>
      <c r="DVC833" s="72"/>
      <c r="DVD833" s="72"/>
      <c r="DVE833" s="72"/>
      <c r="DVF833" s="72"/>
      <c r="DVG833" s="72"/>
      <c r="DVH833" s="72"/>
      <c r="DVI833" s="72"/>
      <c r="DVJ833" s="72"/>
      <c r="DVK833" s="72"/>
      <c r="DVL833" s="72"/>
      <c r="DVM833" s="72"/>
      <c r="DVN833" s="72"/>
      <c r="DVO833" s="72"/>
      <c r="DVP833" s="72"/>
      <c r="DVQ833" s="72"/>
      <c r="DVR833" s="72"/>
      <c r="DVS833" s="72"/>
      <c r="DVT833" s="72"/>
      <c r="DVU833" s="72"/>
      <c r="DVV833" s="72"/>
      <c r="DVW833" s="72"/>
      <c r="DVX833" s="72"/>
      <c r="DVY833" s="72"/>
      <c r="DVZ833" s="72"/>
      <c r="DWA833" s="72"/>
      <c r="DWB833" s="72"/>
      <c r="DWC833" s="72"/>
      <c r="DWD833" s="72"/>
      <c r="DWE833" s="72"/>
      <c r="DWF833" s="72"/>
      <c r="DWG833" s="72"/>
      <c r="DWH833" s="72"/>
      <c r="DWI833" s="72"/>
      <c r="DWJ833" s="72"/>
      <c r="DWK833" s="72"/>
      <c r="DWL833" s="72"/>
      <c r="DWM833" s="72"/>
      <c r="DWN833" s="72"/>
      <c r="DWO833" s="72"/>
      <c r="DWP833" s="72"/>
      <c r="DWQ833" s="72"/>
      <c r="DWR833" s="72"/>
      <c r="DWS833" s="72"/>
      <c r="DWT833" s="72"/>
      <c r="DWU833" s="72"/>
      <c r="DWV833" s="72"/>
      <c r="DWW833" s="72"/>
      <c r="DWX833" s="72"/>
      <c r="DWY833" s="72"/>
      <c r="DWZ833" s="72"/>
      <c r="DXA833" s="72"/>
      <c r="DXB833" s="72"/>
      <c r="DXC833" s="72"/>
      <c r="DXD833" s="72"/>
      <c r="DXE833" s="72"/>
      <c r="DXF833" s="72"/>
      <c r="DXG833" s="72"/>
      <c r="DXH833" s="72"/>
      <c r="DXI833" s="72"/>
      <c r="DXJ833" s="72"/>
      <c r="DXK833" s="72"/>
      <c r="DXL833" s="72"/>
      <c r="DXM833" s="72"/>
      <c r="DXN833" s="72"/>
      <c r="DXO833" s="72"/>
      <c r="DXP833" s="72"/>
      <c r="DXQ833" s="72"/>
      <c r="DXR833" s="72"/>
      <c r="DXS833" s="72"/>
      <c r="DXT833" s="72"/>
      <c r="DXU833" s="72"/>
      <c r="DXV833" s="72"/>
      <c r="DXW833" s="72"/>
      <c r="DXX833" s="72"/>
      <c r="DXY833" s="72"/>
      <c r="DXZ833" s="72"/>
      <c r="DYA833" s="72"/>
      <c r="DYB833" s="72"/>
      <c r="DYC833" s="72"/>
      <c r="DYD833" s="72"/>
      <c r="DYE833" s="72"/>
      <c r="DYF833" s="72"/>
      <c r="DYG833" s="72"/>
      <c r="DYH833" s="72"/>
      <c r="DYI833" s="72"/>
      <c r="DYJ833" s="72"/>
      <c r="DYK833" s="72"/>
      <c r="DYL833" s="72"/>
      <c r="DYM833" s="72"/>
      <c r="DYN833" s="72"/>
      <c r="DYO833" s="72"/>
      <c r="DYP833" s="72"/>
      <c r="DYQ833" s="72"/>
      <c r="DYR833" s="72"/>
      <c r="DYS833" s="72"/>
      <c r="DYT833" s="72"/>
      <c r="DYU833" s="72"/>
      <c r="DYV833" s="72"/>
      <c r="DYW833" s="72"/>
      <c r="DYX833" s="72"/>
      <c r="DYY833" s="72"/>
      <c r="DYZ833" s="72"/>
      <c r="DZA833" s="72"/>
      <c r="DZB833" s="72"/>
      <c r="DZC833" s="72"/>
      <c r="DZD833" s="72"/>
      <c r="DZE833" s="72"/>
      <c r="DZF833" s="72"/>
      <c r="DZG833" s="72"/>
      <c r="DZH833" s="72"/>
      <c r="DZI833" s="72"/>
      <c r="DZJ833" s="72"/>
      <c r="DZK833" s="72"/>
      <c r="DZL833" s="72"/>
      <c r="DZM833" s="72"/>
      <c r="DZN833" s="72"/>
      <c r="DZO833" s="72"/>
      <c r="DZP833" s="72"/>
      <c r="DZQ833" s="72"/>
      <c r="DZR833" s="72"/>
      <c r="DZS833" s="72"/>
      <c r="DZT833" s="72"/>
      <c r="DZU833" s="72"/>
      <c r="DZV833" s="72"/>
      <c r="DZW833" s="72"/>
      <c r="DZX833" s="72"/>
      <c r="DZY833" s="72"/>
      <c r="DZZ833" s="72"/>
      <c r="EAA833" s="72"/>
      <c r="EAB833" s="72"/>
      <c r="EAC833" s="72"/>
      <c r="EAD833" s="72"/>
      <c r="EAE833" s="72"/>
      <c r="EAF833" s="72"/>
      <c r="EAG833" s="72"/>
      <c r="EAH833" s="72"/>
      <c r="EAI833" s="72"/>
      <c r="EAJ833" s="72"/>
      <c r="EAK833" s="72"/>
      <c r="EAL833" s="72"/>
      <c r="EAM833" s="72"/>
      <c r="EAN833" s="72"/>
      <c r="EAO833" s="72"/>
      <c r="EAP833" s="72"/>
      <c r="EAQ833" s="72"/>
      <c r="EAR833" s="72"/>
      <c r="EAS833" s="72"/>
      <c r="EAT833" s="72"/>
      <c r="EAU833" s="72"/>
      <c r="EAV833" s="72"/>
      <c r="EAW833" s="72"/>
      <c r="EAX833" s="72"/>
      <c r="EAY833" s="72"/>
      <c r="EAZ833" s="72"/>
      <c r="EBA833" s="72"/>
      <c r="EBB833" s="72"/>
      <c r="EBC833" s="72"/>
      <c r="EBD833" s="72"/>
      <c r="EBE833" s="72"/>
      <c r="EBF833" s="72"/>
      <c r="EBG833" s="72"/>
      <c r="EBH833" s="72"/>
      <c r="EBI833" s="72"/>
      <c r="EBJ833" s="72"/>
      <c r="EBK833" s="72"/>
      <c r="EBL833" s="72"/>
      <c r="EBM833" s="72"/>
      <c r="EBN833" s="72"/>
      <c r="EBO833" s="72"/>
      <c r="EBP833" s="72"/>
      <c r="EBQ833" s="72"/>
      <c r="EBR833" s="72"/>
      <c r="EBS833" s="72"/>
      <c r="EBT833" s="72"/>
      <c r="EBU833" s="72"/>
      <c r="EBV833" s="72"/>
      <c r="EBW833" s="72"/>
      <c r="EBX833" s="72"/>
      <c r="EBY833" s="72"/>
      <c r="EBZ833" s="72"/>
      <c r="ECA833" s="72"/>
      <c r="ECB833" s="72"/>
      <c r="ECC833" s="72"/>
      <c r="ECD833" s="72"/>
      <c r="ECE833" s="72"/>
      <c r="ECF833" s="72"/>
      <c r="ECG833" s="72"/>
      <c r="ECH833" s="72"/>
      <c r="ECI833" s="72"/>
      <c r="ECJ833" s="72"/>
      <c r="ECK833" s="72"/>
      <c r="ECL833" s="72"/>
      <c r="ECM833" s="72"/>
      <c r="ECN833" s="72"/>
      <c r="ECO833" s="72"/>
      <c r="ECP833" s="72"/>
      <c r="ECQ833" s="72"/>
      <c r="ECR833" s="72"/>
      <c r="ECS833" s="72"/>
      <c r="ECT833" s="72"/>
      <c r="ECU833" s="72"/>
      <c r="ECV833" s="72"/>
      <c r="ECW833" s="72"/>
      <c r="ECX833" s="72"/>
      <c r="ECY833" s="72"/>
      <c r="ECZ833" s="72"/>
      <c r="EDA833" s="72"/>
      <c r="EDB833" s="72"/>
      <c r="EDC833" s="72"/>
      <c r="EDD833" s="72"/>
      <c r="EDE833" s="72"/>
      <c r="EDF833" s="72"/>
      <c r="EDG833" s="72"/>
      <c r="EDH833" s="72"/>
      <c r="EDI833" s="72"/>
      <c r="EDJ833" s="72"/>
      <c r="EDK833" s="72"/>
      <c r="EDL833" s="72"/>
      <c r="EDM833" s="72"/>
      <c r="EDN833" s="72"/>
      <c r="EDO833" s="72"/>
      <c r="EDP833" s="72"/>
      <c r="EDQ833" s="72"/>
      <c r="EDR833" s="72"/>
      <c r="EDS833" s="72"/>
      <c r="EDT833" s="72"/>
      <c r="EDU833" s="72"/>
      <c r="EDV833" s="72"/>
      <c r="EDW833" s="72"/>
      <c r="EDX833" s="72"/>
      <c r="EDY833" s="72"/>
      <c r="EDZ833" s="72"/>
      <c r="EEA833" s="72"/>
      <c r="EEB833" s="72"/>
      <c r="EEC833" s="72"/>
      <c r="EED833" s="72"/>
      <c r="EEE833" s="72"/>
      <c r="EEF833" s="72"/>
      <c r="EEG833" s="72"/>
      <c r="EEH833" s="72"/>
      <c r="EEI833" s="72"/>
      <c r="EEJ833" s="72"/>
      <c r="EEK833" s="72"/>
      <c r="EEL833" s="72"/>
      <c r="EEM833" s="72"/>
      <c r="EEN833" s="72"/>
      <c r="EEO833" s="72"/>
      <c r="EEP833" s="72"/>
      <c r="EEQ833" s="72"/>
      <c r="EER833" s="72"/>
      <c r="EES833" s="72"/>
      <c r="EET833" s="72"/>
      <c r="EEU833" s="72"/>
      <c r="EEV833" s="72"/>
      <c r="EEW833" s="72"/>
      <c r="EEX833" s="72"/>
      <c r="EEY833" s="72"/>
      <c r="EEZ833" s="72"/>
      <c r="EFA833" s="72"/>
      <c r="EFB833" s="72"/>
      <c r="EFC833" s="72"/>
      <c r="EFD833" s="72"/>
      <c r="EFE833" s="72"/>
      <c r="EFF833" s="72"/>
      <c r="EFG833" s="72"/>
      <c r="EFH833" s="72"/>
      <c r="EFI833" s="72"/>
      <c r="EFJ833" s="72"/>
      <c r="EFK833" s="72"/>
      <c r="EFL833" s="72"/>
      <c r="EFM833" s="72"/>
      <c r="EFN833" s="72"/>
      <c r="EFO833" s="72"/>
      <c r="EFP833" s="72"/>
      <c r="EFQ833" s="72"/>
      <c r="EFR833" s="72"/>
      <c r="EFS833" s="72"/>
      <c r="EFT833" s="72"/>
      <c r="EFU833" s="72"/>
      <c r="EFV833" s="72"/>
      <c r="EFW833" s="72"/>
      <c r="EFX833" s="72"/>
      <c r="EFY833" s="72"/>
      <c r="EFZ833" s="72"/>
      <c r="EGA833" s="72"/>
      <c r="EGB833" s="72"/>
      <c r="EGC833" s="72"/>
      <c r="EGD833" s="72"/>
      <c r="EGE833" s="72"/>
      <c r="EGF833" s="72"/>
      <c r="EGG833" s="72"/>
      <c r="EGH833" s="72"/>
      <c r="EGI833" s="72"/>
      <c r="EGJ833" s="72"/>
      <c r="EGK833" s="72"/>
      <c r="EGL833" s="72"/>
      <c r="EGM833" s="72"/>
      <c r="EGN833" s="72"/>
      <c r="EGO833" s="72"/>
      <c r="EGP833" s="72"/>
      <c r="EGQ833" s="72"/>
      <c r="EGR833" s="72"/>
      <c r="EGS833" s="72"/>
      <c r="EGT833" s="72"/>
      <c r="EGU833" s="72"/>
      <c r="EGV833" s="72"/>
      <c r="EGW833" s="72"/>
      <c r="EGX833" s="72"/>
      <c r="EGY833" s="72"/>
      <c r="EGZ833" s="72"/>
      <c r="EHA833" s="72"/>
      <c r="EHB833" s="72"/>
      <c r="EHC833" s="72"/>
      <c r="EHD833" s="72"/>
      <c r="EHE833" s="72"/>
      <c r="EHF833" s="72"/>
      <c r="EHG833" s="72"/>
      <c r="EHH833" s="72"/>
      <c r="EHI833" s="72"/>
      <c r="EHJ833" s="72"/>
      <c r="EHK833" s="72"/>
      <c r="EHL833" s="72"/>
      <c r="EHM833" s="72"/>
      <c r="EHN833" s="72"/>
      <c r="EHO833" s="72"/>
      <c r="EHP833" s="72"/>
      <c r="EHQ833" s="72"/>
      <c r="EHR833" s="72"/>
      <c r="EHS833" s="72"/>
      <c r="EHT833" s="72"/>
      <c r="EHU833" s="72"/>
      <c r="EHV833" s="72"/>
      <c r="EHW833" s="72"/>
      <c r="EHX833" s="72"/>
      <c r="EHY833" s="72"/>
      <c r="EHZ833" s="72"/>
      <c r="EIA833" s="72"/>
      <c r="EIB833" s="72"/>
      <c r="EIC833" s="72"/>
      <c r="EID833" s="72"/>
      <c r="EIE833" s="72"/>
      <c r="EIF833" s="72"/>
      <c r="EIG833" s="72"/>
      <c r="EIH833" s="72"/>
      <c r="EII833" s="72"/>
      <c r="EIJ833" s="72"/>
      <c r="EIK833" s="72"/>
      <c r="EIL833" s="72"/>
      <c r="EIM833" s="72"/>
      <c r="EIN833" s="72"/>
      <c r="EIO833" s="72"/>
      <c r="EIP833" s="72"/>
      <c r="EIQ833" s="72"/>
      <c r="EIR833" s="72"/>
      <c r="EIS833" s="72"/>
      <c r="EIT833" s="72"/>
      <c r="EIU833" s="72"/>
      <c r="EIV833" s="72"/>
      <c r="EIW833" s="72"/>
      <c r="EIX833" s="72"/>
      <c r="EIY833" s="72"/>
      <c r="EIZ833" s="72"/>
      <c r="EJA833" s="72"/>
      <c r="EJB833" s="72"/>
      <c r="EJC833" s="72"/>
      <c r="EJD833" s="72"/>
      <c r="EJE833" s="72"/>
      <c r="EJF833" s="72"/>
      <c r="EJG833" s="72"/>
      <c r="EJH833" s="72"/>
      <c r="EJI833" s="72"/>
      <c r="EJJ833" s="72"/>
      <c r="EJK833" s="72"/>
      <c r="EJL833" s="72"/>
      <c r="EJM833" s="72"/>
      <c r="EJN833" s="72"/>
      <c r="EJO833" s="72"/>
      <c r="EJP833" s="72"/>
      <c r="EJQ833" s="72"/>
      <c r="EJR833" s="72"/>
      <c r="EJS833" s="72"/>
      <c r="EJT833" s="72"/>
      <c r="EJU833" s="72"/>
      <c r="EJV833" s="72"/>
      <c r="EJW833" s="72"/>
      <c r="EJX833" s="72"/>
      <c r="EJY833" s="72"/>
      <c r="EJZ833" s="72"/>
      <c r="EKA833" s="72"/>
      <c r="EKB833" s="72"/>
      <c r="EKC833" s="72"/>
      <c r="EKD833" s="72"/>
      <c r="EKE833" s="72"/>
      <c r="EKF833" s="72"/>
      <c r="EKG833" s="72"/>
      <c r="EKH833" s="72"/>
      <c r="EKI833" s="72"/>
      <c r="EKJ833" s="72"/>
      <c r="EKK833" s="72"/>
      <c r="EKL833" s="72"/>
      <c r="EKM833" s="72"/>
      <c r="EKN833" s="72"/>
      <c r="EKO833" s="72"/>
      <c r="EKP833" s="72"/>
      <c r="EKQ833" s="72"/>
      <c r="EKR833" s="72"/>
      <c r="EKS833" s="72"/>
      <c r="EKT833" s="72"/>
      <c r="EKU833" s="72"/>
      <c r="EKV833" s="72"/>
      <c r="EKW833" s="72"/>
      <c r="EKX833" s="72"/>
      <c r="EKY833" s="72"/>
      <c r="EKZ833" s="72"/>
      <c r="ELA833" s="72"/>
      <c r="ELB833" s="72"/>
      <c r="ELC833" s="72"/>
      <c r="ELD833" s="72"/>
      <c r="ELE833" s="72"/>
      <c r="ELF833" s="72"/>
      <c r="ELG833" s="72"/>
      <c r="ELH833" s="72"/>
      <c r="ELI833" s="72"/>
      <c r="ELJ833" s="72"/>
      <c r="ELK833" s="72"/>
      <c r="ELL833" s="72"/>
      <c r="ELM833" s="72"/>
      <c r="ELN833" s="72"/>
      <c r="ELO833" s="72"/>
      <c r="ELP833" s="72"/>
      <c r="ELQ833" s="72"/>
      <c r="ELR833" s="72"/>
      <c r="ELS833" s="72"/>
      <c r="ELT833" s="72"/>
      <c r="ELU833" s="72"/>
      <c r="ELV833" s="72"/>
      <c r="ELW833" s="72"/>
      <c r="ELX833" s="72"/>
      <c r="ELY833" s="72"/>
      <c r="ELZ833" s="72"/>
      <c r="EMA833" s="72"/>
      <c r="EMB833" s="72"/>
      <c r="EMC833" s="72"/>
      <c r="EMD833" s="72"/>
      <c r="EME833" s="72"/>
      <c r="EMF833" s="72"/>
      <c r="EMG833" s="72"/>
      <c r="EMH833" s="72"/>
      <c r="EMI833" s="72"/>
      <c r="EMJ833" s="72"/>
      <c r="EMK833" s="72"/>
      <c r="EML833" s="72"/>
      <c r="EMM833" s="72"/>
      <c r="EMN833" s="72"/>
      <c r="EMO833" s="72"/>
      <c r="EMP833" s="72"/>
      <c r="EMQ833" s="72"/>
      <c r="EMR833" s="72"/>
      <c r="EMS833" s="72"/>
      <c r="EMT833" s="72"/>
      <c r="EMU833" s="72"/>
      <c r="EMV833" s="72"/>
      <c r="EMW833" s="72"/>
      <c r="EMX833" s="72"/>
      <c r="EMY833" s="72"/>
      <c r="EMZ833" s="72"/>
      <c r="ENA833" s="72"/>
      <c r="ENB833" s="72"/>
      <c r="ENC833" s="72"/>
      <c r="END833" s="72"/>
      <c r="ENE833" s="72"/>
      <c r="ENF833" s="72"/>
      <c r="ENG833" s="72"/>
      <c r="ENH833" s="72"/>
      <c r="ENI833" s="72"/>
      <c r="ENJ833" s="72"/>
      <c r="ENK833" s="72"/>
      <c r="ENL833" s="72"/>
      <c r="ENM833" s="72"/>
      <c r="ENN833" s="72"/>
      <c r="ENO833" s="72"/>
      <c r="ENP833" s="72"/>
      <c r="ENQ833" s="72"/>
      <c r="ENR833" s="72"/>
      <c r="ENS833" s="72"/>
      <c r="ENT833" s="72"/>
      <c r="ENU833" s="72"/>
      <c r="ENV833" s="72"/>
      <c r="ENW833" s="72"/>
      <c r="ENX833" s="72"/>
      <c r="ENY833" s="72"/>
      <c r="ENZ833" s="72"/>
      <c r="EOA833" s="72"/>
      <c r="EOB833" s="72"/>
      <c r="EOC833" s="72"/>
      <c r="EOD833" s="72"/>
      <c r="EOE833" s="72"/>
      <c r="EOF833" s="72"/>
      <c r="EOG833" s="72"/>
      <c r="EOH833" s="72"/>
      <c r="EOI833" s="72"/>
      <c r="EOJ833" s="72"/>
      <c r="EOK833" s="72"/>
      <c r="EOL833" s="72"/>
      <c r="EOM833" s="72"/>
      <c r="EON833" s="72"/>
      <c r="EOO833" s="72"/>
      <c r="EOP833" s="72"/>
      <c r="EOQ833" s="72"/>
      <c r="EOR833" s="72"/>
      <c r="EOS833" s="72"/>
      <c r="EOT833" s="72"/>
      <c r="EOU833" s="72"/>
      <c r="EOV833" s="72"/>
      <c r="EOW833" s="72"/>
      <c r="EOX833" s="72"/>
      <c r="EOY833" s="72"/>
      <c r="EOZ833" s="72"/>
      <c r="EPA833" s="72"/>
      <c r="EPB833" s="72"/>
      <c r="EPC833" s="72"/>
      <c r="EPD833" s="72"/>
      <c r="EPE833" s="72"/>
      <c r="EPF833" s="72"/>
      <c r="EPG833" s="72"/>
      <c r="EPH833" s="72"/>
      <c r="EPI833" s="72"/>
      <c r="EPJ833" s="72"/>
      <c r="EPK833" s="72"/>
      <c r="EPL833" s="72"/>
      <c r="EPM833" s="72"/>
      <c r="EPN833" s="72"/>
      <c r="EPO833" s="72"/>
      <c r="EPP833" s="72"/>
      <c r="EPQ833" s="72"/>
      <c r="EPR833" s="72"/>
      <c r="EPS833" s="72"/>
      <c r="EPT833" s="72"/>
      <c r="EPU833" s="72"/>
      <c r="EPV833" s="72"/>
      <c r="EPW833" s="72"/>
      <c r="EPX833" s="72"/>
      <c r="EPY833" s="72"/>
      <c r="EPZ833" s="72"/>
      <c r="EQA833" s="72"/>
      <c r="EQB833" s="72"/>
      <c r="EQC833" s="72"/>
      <c r="EQD833" s="72"/>
      <c r="EQE833" s="72"/>
      <c r="EQF833" s="72"/>
      <c r="EQG833" s="72"/>
      <c r="EQH833" s="72"/>
      <c r="EQI833" s="72"/>
      <c r="EQJ833" s="72"/>
      <c r="EQK833" s="72"/>
      <c r="EQL833" s="72"/>
      <c r="EQM833" s="72"/>
      <c r="EQN833" s="72"/>
      <c r="EQO833" s="72"/>
      <c r="EQP833" s="72"/>
      <c r="EQQ833" s="72"/>
      <c r="EQR833" s="72"/>
      <c r="EQS833" s="72"/>
      <c r="EQT833" s="72"/>
      <c r="EQU833" s="72"/>
      <c r="EQV833" s="72"/>
      <c r="EQW833" s="72"/>
      <c r="EQX833" s="72"/>
      <c r="EQY833" s="72"/>
      <c r="EQZ833" s="72"/>
      <c r="ERA833" s="72"/>
      <c r="ERB833" s="72"/>
      <c r="ERC833" s="72"/>
      <c r="ERD833" s="72"/>
      <c r="ERE833" s="72"/>
      <c r="ERF833" s="72"/>
      <c r="ERG833" s="72"/>
      <c r="ERH833" s="72"/>
      <c r="ERI833" s="72"/>
      <c r="ERJ833" s="72"/>
      <c r="ERK833" s="72"/>
      <c r="ERL833" s="72"/>
      <c r="ERM833" s="72"/>
      <c r="ERN833" s="72"/>
      <c r="ERO833" s="72"/>
      <c r="ERP833" s="72"/>
      <c r="ERQ833" s="72"/>
      <c r="ERR833" s="72"/>
      <c r="ERS833" s="72"/>
      <c r="ERT833" s="72"/>
      <c r="ERU833" s="72"/>
      <c r="ERV833" s="72"/>
      <c r="ERW833" s="72"/>
      <c r="ERX833" s="72"/>
      <c r="ERY833" s="72"/>
      <c r="ERZ833" s="72"/>
      <c r="ESA833" s="72"/>
      <c r="ESB833" s="72"/>
      <c r="ESC833" s="72"/>
      <c r="ESD833" s="72"/>
      <c r="ESE833" s="72"/>
      <c r="ESF833" s="72"/>
      <c r="ESG833" s="72"/>
      <c r="ESH833" s="72"/>
      <c r="ESI833" s="72"/>
      <c r="ESJ833" s="72"/>
      <c r="ESK833" s="72"/>
      <c r="ESL833" s="72"/>
      <c r="ESM833" s="72"/>
      <c r="ESN833" s="72"/>
      <c r="ESO833" s="72"/>
      <c r="ESP833" s="72"/>
      <c r="ESQ833" s="72"/>
      <c r="ESR833" s="72"/>
      <c r="ESS833" s="72"/>
      <c r="EST833" s="72"/>
      <c r="ESU833" s="72"/>
      <c r="ESV833" s="72"/>
      <c r="ESW833" s="72"/>
      <c r="ESX833" s="72"/>
      <c r="ESY833" s="72"/>
      <c r="ESZ833" s="72"/>
      <c r="ETA833" s="72"/>
      <c r="ETB833" s="72"/>
      <c r="ETC833" s="72"/>
      <c r="ETD833" s="72"/>
      <c r="ETE833" s="72"/>
      <c r="ETF833" s="72"/>
      <c r="ETG833" s="72"/>
      <c r="ETH833" s="72"/>
      <c r="ETI833" s="72"/>
      <c r="ETJ833" s="72"/>
      <c r="ETK833" s="72"/>
      <c r="ETL833" s="72"/>
      <c r="ETM833" s="72"/>
      <c r="ETN833" s="72"/>
      <c r="ETO833" s="72"/>
      <c r="ETP833" s="72"/>
      <c r="ETQ833" s="72"/>
      <c r="ETR833" s="72"/>
      <c r="ETS833" s="72"/>
      <c r="ETT833" s="72"/>
      <c r="ETU833" s="72"/>
      <c r="ETV833" s="72"/>
      <c r="ETW833" s="72"/>
      <c r="ETX833" s="72"/>
      <c r="ETY833" s="72"/>
      <c r="ETZ833" s="72"/>
      <c r="EUA833" s="72"/>
      <c r="EUB833" s="72"/>
      <c r="EUC833" s="72"/>
      <c r="EUD833" s="72"/>
      <c r="EUE833" s="72"/>
      <c r="EUF833" s="72"/>
      <c r="EUG833" s="72"/>
      <c r="EUH833" s="72"/>
      <c r="EUI833" s="72"/>
      <c r="EUJ833" s="72"/>
      <c r="EUK833" s="72"/>
      <c r="EUL833" s="72"/>
      <c r="EUM833" s="72"/>
      <c r="EUN833" s="72"/>
      <c r="EUO833" s="72"/>
      <c r="EUP833" s="72"/>
      <c r="EUQ833" s="72"/>
      <c r="EUR833" s="72"/>
      <c r="EUS833" s="72"/>
      <c r="EUT833" s="72"/>
      <c r="EUU833" s="72"/>
      <c r="EUV833" s="72"/>
      <c r="EUW833" s="72"/>
      <c r="EUX833" s="72"/>
      <c r="EUY833" s="72"/>
      <c r="EUZ833" s="72"/>
      <c r="EVA833" s="72"/>
      <c r="EVB833" s="72"/>
      <c r="EVC833" s="72"/>
      <c r="EVD833" s="72"/>
      <c r="EVE833" s="72"/>
      <c r="EVF833" s="72"/>
      <c r="EVG833" s="72"/>
      <c r="EVH833" s="72"/>
      <c r="EVI833" s="72"/>
      <c r="EVJ833" s="72"/>
      <c r="EVK833" s="72"/>
      <c r="EVL833" s="72"/>
      <c r="EVM833" s="72"/>
      <c r="EVN833" s="72"/>
      <c r="EVO833" s="72"/>
      <c r="EVP833" s="72"/>
      <c r="EVQ833" s="72"/>
      <c r="EVR833" s="72"/>
      <c r="EVS833" s="72"/>
      <c r="EVT833" s="72"/>
      <c r="EVU833" s="72"/>
      <c r="EVV833" s="72"/>
      <c r="EVW833" s="72"/>
      <c r="EVX833" s="72"/>
      <c r="EVY833" s="72"/>
      <c r="EVZ833" s="72"/>
      <c r="EWA833" s="72"/>
      <c r="EWB833" s="72"/>
      <c r="EWC833" s="72"/>
      <c r="EWD833" s="72"/>
      <c r="EWE833" s="72"/>
      <c r="EWF833" s="72"/>
      <c r="EWG833" s="72"/>
      <c r="EWH833" s="72"/>
      <c r="EWI833" s="72"/>
      <c r="EWJ833" s="72"/>
      <c r="EWK833" s="72"/>
      <c r="EWL833" s="72"/>
      <c r="EWM833" s="72"/>
      <c r="EWN833" s="72"/>
      <c r="EWO833" s="72"/>
      <c r="EWP833" s="72"/>
      <c r="EWQ833" s="72"/>
      <c r="EWR833" s="72"/>
      <c r="EWS833" s="72"/>
      <c r="EWT833" s="72"/>
      <c r="EWU833" s="72"/>
      <c r="EWV833" s="72"/>
      <c r="EWW833" s="72"/>
      <c r="EWX833" s="72"/>
      <c r="EWY833" s="72"/>
      <c r="EWZ833" s="72"/>
      <c r="EXA833" s="72"/>
      <c r="EXB833" s="72"/>
      <c r="EXC833" s="72"/>
      <c r="EXD833" s="72"/>
      <c r="EXE833" s="72"/>
      <c r="EXF833" s="72"/>
      <c r="EXG833" s="72"/>
      <c r="EXH833" s="72"/>
      <c r="EXI833" s="72"/>
      <c r="EXJ833" s="72"/>
      <c r="EXK833" s="72"/>
      <c r="EXL833" s="72"/>
      <c r="EXM833" s="72"/>
      <c r="EXN833" s="72"/>
      <c r="EXO833" s="72"/>
      <c r="EXP833" s="72"/>
      <c r="EXQ833" s="72"/>
      <c r="EXR833" s="72"/>
      <c r="EXS833" s="72"/>
      <c r="EXT833" s="72"/>
      <c r="EXU833" s="72"/>
      <c r="EXV833" s="72"/>
      <c r="EXW833" s="72"/>
      <c r="EXX833" s="72"/>
      <c r="EXY833" s="72"/>
      <c r="EXZ833" s="72"/>
      <c r="EYA833" s="72"/>
      <c r="EYB833" s="72"/>
      <c r="EYC833" s="72"/>
      <c r="EYD833" s="72"/>
      <c r="EYE833" s="72"/>
      <c r="EYF833" s="72"/>
      <c r="EYG833" s="72"/>
      <c r="EYH833" s="72"/>
      <c r="EYI833" s="72"/>
      <c r="EYJ833" s="72"/>
      <c r="EYK833" s="72"/>
      <c r="EYL833" s="72"/>
      <c r="EYM833" s="72"/>
      <c r="EYN833" s="72"/>
      <c r="EYO833" s="72"/>
      <c r="EYP833" s="72"/>
      <c r="EYQ833" s="72"/>
      <c r="EYR833" s="72"/>
      <c r="EYS833" s="72"/>
      <c r="EYT833" s="72"/>
      <c r="EYU833" s="72"/>
      <c r="EYV833" s="72"/>
      <c r="EYW833" s="72"/>
      <c r="EYX833" s="72"/>
      <c r="EYY833" s="72"/>
      <c r="EYZ833" s="72"/>
      <c r="EZA833" s="72"/>
      <c r="EZB833" s="72"/>
      <c r="EZC833" s="72"/>
      <c r="EZD833" s="72"/>
      <c r="EZE833" s="72"/>
      <c r="EZF833" s="72"/>
      <c r="EZG833" s="72"/>
      <c r="EZH833" s="72"/>
      <c r="EZI833" s="72"/>
      <c r="EZJ833" s="72"/>
      <c r="EZK833" s="72"/>
      <c r="EZL833" s="72"/>
      <c r="EZM833" s="72"/>
      <c r="EZN833" s="72"/>
      <c r="EZO833" s="72"/>
      <c r="EZP833" s="72"/>
      <c r="EZQ833" s="72"/>
      <c r="EZR833" s="72"/>
      <c r="EZS833" s="72"/>
      <c r="EZT833" s="72"/>
      <c r="EZU833" s="72"/>
      <c r="EZV833" s="72"/>
      <c r="EZW833" s="72"/>
      <c r="EZX833" s="72"/>
      <c r="EZY833" s="72"/>
      <c r="EZZ833" s="72"/>
      <c r="FAA833" s="72"/>
      <c r="FAB833" s="72"/>
      <c r="FAC833" s="72"/>
      <c r="FAD833" s="72"/>
      <c r="FAE833" s="72"/>
      <c r="FAF833" s="72"/>
      <c r="FAG833" s="72"/>
      <c r="FAH833" s="72"/>
      <c r="FAI833" s="72"/>
      <c r="FAJ833" s="72"/>
      <c r="FAK833" s="72"/>
      <c r="FAL833" s="72"/>
      <c r="FAM833" s="72"/>
      <c r="FAN833" s="72"/>
      <c r="FAO833" s="72"/>
      <c r="FAP833" s="72"/>
      <c r="FAQ833" s="72"/>
      <c r="FAR833" s="72"/>
      <c r="FAS833" s="72"/>
      <c r="FAT833" s="72"/>
      <c r="FAU833" s="72"/>
      <c r="FAV833" s="72"/>
      <c r="FAW833" s="72"/>
      <c r="FAX833" s="72"/>
      <c r="FAY833" s="72"/>
      <c r="FAZ833" s="72"/>
      <c r="FBA833" s="72"/>
      <c r="FBB833" s="72"/>
      <c r="FBC833" s="72"/>
      <c r="FBD833" s="72"/>
      <c r="FBE833" s="72"/>
      <c r="FBF833" s="72"/>
      <c r="FBG833" s="72"/>
      <c r="FBH833" s="72"/>
      <c r="FBI833" s="72"/>
      <c r="FBJ833" s="72"/>
      <c r="FBK833" s="72"/>
      <c r="FBL833" s="72"/>
      <c r="FBM833" s="72"/>
      <c r="FBN833" s="72"/>
      <c r="FBO833" s="72"/>
      <c r="FBP833" s="72"/>
      <c r="FBQ833" s="72"/>
      <c r="FBR833" s="72"/>
      <c r="FBS833" s="72"/>
      <c r="FBT833" s="72"/>
      <c r="FBU833" s="72"/>
      <c r="FBV833" s="72"/>
      <c r="FBW833" s="72"/>
      <c r="FBX833" s="72"/>
      <c r="FBY833" s="72"/>
      <c r="FBZ833" s="72"/>
      <c r="FCA833" s="72"/>
      <c r="FCB833" s="72"/>
      <c r="FCC833" s="72"/>
      <c r="FCD833" s="72"/>
      <c r="FCE833" s="72"/>
      <c r="FCF833" s="72"/>
      <c r="FCG833" s="72"/>
      <c r="FCH833" s="72"/>
      <c r="FCI833" s="72"/>
      <c r="FCJ833" s="72"/>
      <c r="FCK833" s="72"/>
      <c r="FCL833" s="72"/>
      <c r="FCM833" s="72"/>
      <c r="FCN833" s="72"/>
      <c r="FCO833" s="72"/>
      <c r="FCP833" s="72"/>
      <c r="FCQ833" s="72"/>
      <c r="FCR833" s="72"/>
      <c r="FCS833" s="72"/>
      <c r="FCT833" s="72"/>
      <c r="FCU833" s="72"/>
      <c r="FCV833" s="72"/>
      <c r="FCW833" s="72"/>
      <c r="FCX833" s="72"/>
      <c r="FCY833" s="72"/>
      <c r="FCZ833" s="72"/>
      <c r="FDA833" s="72"/>
      <c r="FDB833" s="72"/>
      <c r="FDC833" s="72"/>
      <c r="FDD833" s="72"/>
      <c r="FDE833" s="72"/>
      <c r="FDF833" s="72"/>
      <c r="FDG833" s="72"/>
      <c r="FDH833" s="72"/>
      <c r="FDI833" s="72"/>
      <c r="FDJ833" s="72"/>
      <c r="FDK833" s="72"/>
      <c r="FDL833" s="72"/>
      <c r="FDM833" s="72"/>
      <c r="FDN833" s="72"/>
      <c r="FDO833" s="72"/>
      <c r="FDP833" s="72"/>
      <c r="FDQ833" s="72"/>
      <c r="FDR833" s="72"/>
      <c r="FDS833" s="72"/>
      <c r="FDT833" s="72"/>
      <c r="FDU833" s="72"/>
      <c r="FDV833" s="72"/>
      <c r="FDW833" s="72"/>
      <c r="FDX833" s="72"/>
      <c r="FDY833" s="72"/>
      <c r="FDZ833" s="72"/>
      <c r="FEA833" s="72"/>
      <c r="FEB833" s="72"/>
      <c r="FEC833" s="72"/>
      <c r="FED833" s="72"/>
      <c r="FEE833" s="72"/>
      <c r="FEF833" s="72"/>
      <c r="FEG833" s="72"/>
      <c r="FEH833" s="72"/>
      <c r="FEI833" s="72"/>
      <c r="FEJ833" s="72"/>
      <c r="FEK833" s="72"/>
      <c r="FEL833" s="72"/>
      <c r="FEM833" s="72"/>
      <c r="FEN833" s="72"/>
      <c r="FEO833" s="72"/>
      <c r="FEP833" s="72"/>
      <c r="FEQ833" s="72"/>
      <c r="FER833" s="72"/>
      <c r="FES833" s="72"/>
      <c r="FET833" s="72"/>
      <c r="FEU833" s="72"/>
      <c r="FEV833" s="72"/>
      <c r="FEW833" s="72"/>
      <c r="FEX833" s="72"/>
      <c r="FEY833" s="72"/>
      <c r="FEZ833" s="72"/>
      <c r="FFA833" s="72"/>
      <c r="FFB833" s="72"/>
      <c r="FFC833" s="72"/>
      <c r="FFD833" s="72"/>
      <c r="FFE833" s="72"/>
      <c r="FFF833" s="72"/>
      <c r="FFG833" s="72"/>
      <c r="FFH833" s="72"/>
      <c r="FFI833" s="72"/>
      <c r="FFJ833" s="72"/>
      <c r="FFK833" s="72"/>
      <c r="FFL833" s="72"/>
      <c r="FFM833" s="72"/>
      <c r="FFN833" s="72"/>
      <c r="FFO833" s="72"/>
      <c r="FFP833" s="72"/>
      <c r="FFQ833" s="72"/>
      <c r="FFR833" s="72"/>
      <c r="FFS833" s="72"/>
      <c r="FFT833" s="72"/>
      <c r="FFU833" s="72"/>
      <c r="FFV833" s="72"/>
      <c r="FFW833" s="72"/>
      <c r="FFX833" s="72"/>
      <c r="FFY833" s="72"/>
      <c r="FFZ833" s="72"/>
      <c r="FGA833" s="72"/>
      <c r="FGB833" s="72"/>
      <c r="FGC833" s="72"/>
      <c r="FGD833" s="72"/>
      <c r="FGE833" s="72"/>
      <c r="FGF833" s="72"/>
      <c r="FGG833" s="72"/>
      <c r="FGH833" s="72"/>
      <c r="FGI833" s="72"/>
      <c r="FGJ833" s="72"/>
      <c r="FGK833" s="72"/>
      <c r="FGL833" s="72"/>
      <c r="FGM833" s="72"/>
      <c r="FGN833" s="72"/>
      <c r="FGO833" s="72"/>
      <c r="FGP833" s="72"/>
      <c r="FGQ833" s="72"/>
      <c r="FGR833" s="72"/>
      <c r="FGS833" s="72"/>
      <c r="FGT833" s="72"/>
      <c r="FGU833" s="72"/>
      <c r="FGV833" s="72"/>
      <c r="FGW833" s="72"/>
      <c r="FGX833" s="72"/>
      <c r="FGY833" s="72"/>
      <c r="FGZ833" s="72"/>
      <c r="FHA833" s="72"/>
      <c r="FHB833" s="72"/>
      <c r="FHC833" s="72"/>
      <c r="FHD833" s="72"/>
      <c r="FHE833" s="72"/>
      <c r="FHF833" s="72"/>
      <c r="FHG833" s="72"/>
      <c r="FHH833" s="72"/>
      <c r="FHI833" s="72"/>
      <c r="FHJ833" s="72"/>
      <c r="FHK833" s="72"/>
      <c r="FHL833" s="72"/>
      <c r="FHM833" s="72"/>
      <c r="FHN833" s="72"/>
      <c r="FHO833" s="72"/>
      <c r="FHP833" s="72"/>
      <c r="FHQ833" s="72"/>
      <c r="FHR833" s="72"/>
      <c r="FHS833" s="72"/>
      <c r="FHT833" s="72"/>
      <c r="FHU833" s="72"/>
      <c r="FHV833" s="72"/>
      <c r="FHW833" s="72"/>
      <c r="FHX833" s="72"/>
      <c r="FHY833" s="72"/>
      <c r="FHZ833" s="72"/>
      <c r="FIA833" s="72"/>
      <c r="FIB833" s="72"/>
      <c r="FIC833" s="72"/>
      <c r="FID833" s="72"/>
      <c r="FIE833" s="72"/>
      <c r="FIF833" s="72"/>
      <c r="FIG833" s="72"/>
      <c r="FIH833" s="72"/>
      <c r="FII833" s="72"/>
      <c r="FIJ833" s="72"/>
      <c r="FIK833" s="72"/>
      <c r="FIL833" s="72"/>
      <c r="FIM833" s="72"/>
      <c r="FIN833" s="72"/>
      <c r="FIO833" s="72"/>
      <c r="FIP833" s="72"/>
      <c r="FIQ833" s="72"/>
      <c r="FIR833" s="72"/>
      <c r="FIS833" s="72"/>
      <c r="FIT833" s="72"/>
      <c r="FIU833" s="72"/>
      <c r="FIV833" s="72"/>
      <c r="FIW833" s="72"/>
      <c r="FIX833" s="72"/>
      <c r="FIY833" s="72"/>
      <c r="FIZ833" s="72"/>
      <c r="FJA833" s="72"/>
      <c r="FJB833" s="72"/>
      <c r="FJC833" s="72"/>
      <c r="FJD833" s="72"/>
      <c r="FJE833" s="72"/>
      <c r="FJF833" s="72"/>
      <c r="FJG833" s="72"/>
      <c r="FJH833" s="72"/>
      <c r="FJI833" s="72"/>
      <c r="FJJ833" s="72"/>
      <c r="FJK833" s="72"/>
      <c r="FJL833" s="72"/>
      <c r="FJM833" s="72"/>
      <c r="FJN833" s="72"/>
      <c r="FJO833" s="72"/>
      <c r="FJP833" s="72"/>
      <c r="FJQ833" s="72"/>
      <c r="FJR833" s="72"/>
      <c r="FJS833" s="72"/>
      <c r="FJT833" s="72"/>
      <c r="FJU833" s="72"/>
      <c r="FJV833" s="72"/>
      <c r="FJW833" s="72"/>
      <c r="FJX833" s="72"/>
      <c r="FJY833" s="72"/>
      <c r="FJZ833" s="72"/>
      <c r="FKA833" s="72"/>
      <c r="FKB833" s="72"/>
      <c r="FKC833" s="72"/>
      <c r="FKD833" s="72"/>
      <c r="FKE833" s="72"/>
      <c r="FKF833" s="72"/>
      <c r="FKG833" s="72"/>
      <c r="FKH833" s="72"/>
      <c r="FKI833" s="72"/>
      <c r="FKJ833" s="72"/>
      <c r="FKK833" s="72"/>
      <c r="FKL833" s="72"/>
      <c r="FKM833" s="72"/>
      <c r="FKN833" s="72"/>
      <c r="FKO833" s="72"/>
      <c r="FKP833" s="72"/>
      <c r="FKQ833" s="72"/>
      <c r="FKR833" s="72"/>
      <c r="FKS833" s="72"/>
      <c r="FKT833" s="72"/>
      <c r="FKU833" s="72"/>
      <c r="FKV833" s="72"/>
      <c r="FKW833" s="72"/>
      <c r="FKX833" s="72"/>
      <c r="FKY833" s="72"/>
      <c r="FKZ833" s="72"/>
      <c r="FLA833" s="72"/>
      <c r="FLB833" s="72"/>
      <c r="FLC833" s="72"/>
      <c r="FLD833" s="72"/>
      <c r="FLE833" s="72"/>
      <c r="FLF833" s="72"/>
      <c r="FLG833" s="72"/>
      <c r="FLH833" s="72"/>
      <c r="FLI833" s="72"/>
      <c r="FLJ833" s="72"/>
      <c r="FLK833" s="72"/>
      <c r="FLL833" s="72"/>
      <c r="FLM833" s="72"/>
      <c r="FLN833" s="72"/>
      <c r="FLO833" s="72"/>
      <c r="FLP833" s="72"/>
      <c r="FLQ833" s="72"/>
      <c r="FLR833" s="72"/>
      <c r="FLS833" s="72"/>
      <c r="FLT833" s="72"/>
      <c r="FLU833" s="72"/>
      <c r="FLV833" s="72"/>
      <c r="FLW833" s="72"/>
      <c r="FLX833" s="72"/>
      <c r="FLY833" s="72"/>
      <c r="FLZ833" s="72"/>
      <c r="FMA833" s="72"/>
      <c r="FMB833" s="72"/>
      <c r="FMC833" s="72"/>
      <c r="FMD833" s="72"/>
      <c r="FME833" s="72"/>
      <c r="FMF833" s="72"/>
      <c r="FMG833" s="72"/>
      <c r="FMH833" s="72"/>
      <c r="FMI833" s="72"/>
      <c r="FMJ833" s="72"/>
      <c r="FMK833" s="72"/>
      <c r="FML833" s="72"/>
      <c r="FMM833" s="72"/>
      <c r="FMN833" s="72"/>
      <c r="FMO833" s="72"/>
      <c r="FMP833" s="72"/>
      <c r="FMQ833" s="72"/>
      <c r="FMR833" s="72"/>
      <c r="FMS833" s="72"/>
      <c r="FMT833" s="72"/>
      <c r="FMU833" s="72"/>
      <c r="FMV833" s="72"/>
      <c r="FMW833" s="72"/>
      <c r="FMX833" s="72"/>
      <c r="FMY833" s="72"/>
      <c r="FMZ833" s="72"/>
      <c r="FNA833" s="72"/>
      <c r="FNB833" s="72"/>
      <c r="FNC833" s="72"/>
      <c r="FND833" s="72"/>
      <c r="FNE833" s="72"/>
      <c r="FNF833" s="72"/>
      <c r="FNG833" s="72"/>
      <c r="FNH833" s="72"/>
      <c r="FNI833" s="72"/>
      <c r="FNJ833" s="72"/>
      <c r="FNK833" s="72"/>
      <c r="FNL833" s="72"/>
      <c r="FNM833" s="72"/>
      <c r="FNN833" s="72"/>
      <c r="FNO833" s="72"/>
      <c r="FNP833" s="72"/>
      <c r="FNQ833" s="72"/>
      <c r="FNR833" s="72"/>
      <c r="FNS833" s="72"/>
      <c r="FNT833" s="72"/>
      <c r="FNU833" s="72"/>
      <c r="FNV833" s="72"/>
      <c r="FNW833" s="72"/>
      <c r="FNX833" s="72"/>
      <c r="FNY833" s="72"/>
      <c r="FNZ833" s="72"/>
      <c r="FOA833" s="72"/>
      <c r="FOB833" s="72"/>
      <c r="FOC833" s="72"/>
      <c r="FOD833" s="72"/>
      <c r="FOE833" s="72"/>
      <c r="FOF833" s="72"/>
      <c r="FOG833" s="72"/>
      <c r="FOH833" s="72"/>
      <c r="FOI833" s="72"/>
      <c r="FOJ833" s="72"/>
      <c r="FOK833" s="72"/>
      <c r="FOL833" s="72"/>
      <c r="FOM833" s="72"/>
      <c r="FON833" s="72"/>
      <c r="FOO833" s="72"/>
      <c r="FOP833" s="72"/>
      <c r="FOQ833" s="72"/>
      <c r="FOR833" s="72"/>
      <c r="FOS833" s="72"/>
      <c r="FOT833" s="72"/>
      <c r="FOU833" s="72"/>
      <c r="FOV833" s="72"/>
      <c r="FOW833" s="72"/>
      <c r="FOX833" s="72"/>
      <c r="FOY833" s="72"/>
      <c r="FOZ833" s="72"/>
      <c r="FPA833" s="72"/>
      <c r="FPB833" s="72"/>
      <c r="FPC833" s="72"/>
      <c r="FPD833" s="72"/>
      <c r="FPE833" s="72"/>
      <c r="FPF833" s="72"/>
      <c r="FPG833" s="72"/>
      <c r="FPH833" s="72"/>
      <c r="FPI833" s="72"/>
      <c r="FPJ833" s="72"/>
      <c r="FPK833" s="72"/>
      <c r="FPL833" s="72"/>
      <c r="FPM833" s="72"/>
      <c r="FPN833" s="72"/>
      <c r="FPO833" s="72"/>
      <c r="FPP833" s="72"/>
      <c r="FPQ833" s="72"/>
      <c r="FPR833" s="72"/>
      <c r="FPS833" s="72"/>
      <c r="FPT833" s="72"/>
      <c r="FPU833" s="72"/>
      <c r="FPV833" s="72"/>
      <c r="FPW833" s="72"/>
      <c r="FPX833" s="72"/>
      <c r="FPY833" s="72"/>
      <c r="FPZ833" s="72"/>
      <c r="FQA833" s="72"/>
      <c r="FQB833" s="72"/>
      <c r="FQC833" s="72"/>
      <c r="FQD833" s="72"/>
      <c r="FQE833" s="72"/>
      <c r="FQF833" s="72"/>
      <c r="FQG833" s="72"/>
      <c r="FQH833" s="72"/>
      <c r="FQI833" s="72"/>
      <c r="FQJ833" s="72"/>
      <c r="FQK833" s="72"/>
      <c r="FQL833" s="72"/>
      <c r="FQM833" s="72"/>
      <c r="FQN833" s="72"/>
      <c r="FQO833" s="72"/>
      <c r="FQP833" s="72"/>
      <c r="FQQ833" s="72"/>
      <c r="FQR833" s="72"/>
      <c r="FQS833" s="72"/>
      <c r="FQT833" s="72"/>
      <c r="FQU833" s="72"/>
      <c r="FQV833" s="72"/>
      <c r="FQW833" s="72"/>
      <c r="FQX833" s="72"/>
      <c r="FQY833" s="72"/>
      <c r="FQZ833" s="72"/>
      <c r="FRA833" s="72"/>
      <c r="FRB833" s="72"/>
      <c r="FRC833" s="72"/>
      <c r="FRD833" s="72"/>
      <c r="FRE833" s="72"/>
      <c r="FRF833" s="72"/>
      <c r="FRG833" s="72"/>
      <c r="FRH833" s="72"/>
      <c r="FRI833" s="72"/>
      <c r="FRJ833" s="72"/>
      <c r="FRK833" s="72"/>
      <c r="FRL833" s="72"/>
      <c r="FRM833" s="72"/>
      <c r="FRN833" s="72"/>
      <c r="FRO833" s="72"/>
      <c r="FRP833" s="72"/>
      <c r="FRQ833" s="72"/>
      <c r="FRR833" s="72"/>
      <c r="FRS833" s="72"/>
      <c r="FRT833" s="72"/>
      <c r="FRU833" s="72"/>
      <c r="FRV833" s="72"/>
      <c r="FRW833" s="72"/>
      <c r="FRX833" s="72"/>
      <c r="FRY833" s="72"/>
      <c r="FRZ833" s="72"/>
      <c r="FSA833" s="72"/>
      <c r="FSB833" s="72"/>
      <c r="FSC833" s="72"/>
      <c r="FSD833" s="72"/>
      <c r="FSE833" s="72"/>
      <c r="FSF833" s="72"/>
      <c r="FSG833" s="72"/>
      <c r="FSH833" s="72"/>
      <c r="FSI833" s="72"/>
      <c r="FSJ833" s="72"/>
      <c r="FSK833" s="72"/>
      <c r="FSL833" s="72"/>
      <c r="FSM833" s="72"/>
      <c r="FSN833" s="72"/>
      <c r="FSO833" s="72"/>
      <c r="FSP833" s="72"/>
      <c r="FSQ833" s="72"/>
      <c r="FSR833" s="72"/>
      <c r="FSS833" s="72"/>
      <c r="FST833" s="72"/>
      <c r="FSU833" s="72"/>
      <c r="FSV833" s="72"/>
      <c r="FSW833" s="72"/>
      <c r="FSX833" s="72"/>
      <c r="FSY833" s="72"/>
      <c r="FSZ833" s="72"/>
      <c r="FTA833" s="72"/>
      <c r="FTB833" s="72"/>
      <c r="FTC833" s="72"/>
      <c r="FTD833" s="72"/>
      <c r="FTE833" s="72"/>
      <c r="FTF833" s="72"/>
      <c r="FTG833" s="72"/>
      <c r="FTH833" s="72"/>
      <c r="FTI833" s="72"/>
      <c r="FTJ833" s="72"/>
      <c r="FTK833" s="72"/>
      <c r="FTL833" s="72"/>
      <c r="FTM833" s="72"/>
      <c r="FTN833" s="72"/>
      <c r="FTO833" s="72"/>
      <c r="FTP833" s="72"/>
      <c r="FTQ833" s="72"/>
      <c r="FTR833" s="72"/>
      <c r="FTS833" s="72"/>
      <c r="FTT833" s="72"/>
      <c r="FTU833" s="72"/>
      <c r="FTV833" s="72"/>
      <c r="FTW833" s="72"/>
      <c r="FTX833" s="72"/>
      <c r="FTY833" s="72"/>
      <c r="FTZ833" s="72"/>
      <c r="FUA833" s="72"/>
      <c r="FUB833" s="72"/>
      <c r="FUC833" s="72"/>
      <c r="FUD833" s="72"/>
      <c r="FUE833" s="72"/>
      <c r="FUF833" s="72"/>
      <c r="FUG833" s="72"/>
      <c r="FUH833" s="72"/>
      <c r="FUI833" s="72"/>
      <c r="FUJ833" s="72"/>
      <c r="FUK833" s="72"/>
      <c r="FUL833" s="72"/>
      <c r="FUM833" s="72"/>
      <c r="FUN833" s="72"/>
      <c r="FUO833" s="72"/>
      <c r="FUP833" s="72"/>
      <c r="FUQ833" s="72"/>
      <c r="FUR833" s="72"/>
      <c r="FUS833" s="72"/>
      <c r="FUT833" s="72"/>
      <c r="FUU833" s="72"/>
      <c r="FUV833" s="72"/>
      <c r="FUW833" s="72"/>
      <c r="FUX833" s="72"/>
      <c r="FUY833" s="72"/>
      <c r="FUZ833" s="72"/>
      <c r="FVA833" s="72"/>
      <c r="FVB833" s="72"/>
      <c r="FVC833" s="72"/>
      <c r="FVD833" s="72"/>
      <c r="FVE833" s="72"/>
      <c r="FVF833" s="72"/>
      <c r="FVG833" s="72"/>
      <c r="FVH833" s="72"/>
      <c r="FVI833" s="72"/>
      <c r="FVJ833" s="72"/>
      <c r="FVK833" s="72"/>
      <c r="FVL833" s="72"/>
      <c r="FVM833" s="72"/>
      <c r="FVN833" s="72"/>
      <c r="FVO833" s="72"/>
      <c r="FVP833" s="72"/>
      <c r="FVQ833" s="72"/>
      <c r="FVR833" s="72"/>
      <c r="FVS833" s="72"/>
      <c r="FVT833" s="72"/>
      <c r="FVU833" s="72"/>
      <c r="FVV833" s="72"/>
      <c r="FVW833" s="72"/>
      <c r="FVX833" s="72"/>
      <c r="FVY833" s="72"/>
      <c r="FVZ833" s="72"/>
      <c r="FWA833" s="72"/>
      <c r="FWB833" s="72"/>
      <c r="FWC833" s="72"/>
      <c r="FWD833" s="72"/>
      <c r="FWE833" s="72"/>
      <c r="FWF833" s="72"/>
      <c r="FWG833" s="72"/>
      <c r="FWH833" s="72"/>
      <c r="FWI833" s="72"/>
      <c r="FWJ833" s="72"/>
      <c r="FWK833" s="72"/>
      <c r="FWL833" s="72"/>
      <c r="FWM833" s="72"/>
      <c r="FWN833" s="72"/>
      <c r="FWO833" s="72"/>
      <c r="FWP833" s="72"/>
      <c r="FWQ833" s="72"/>
      <c r="FWR833" s="72"/>
      <c r="FWS833" s="72"/>
      <c r="FWT833" s="72"/>
      <c r="FWU833" s="72"/>
      <c r="FWV833" s="72"/>
      <c r="FWW833" s="72"/>
      <c r="FWX833" s="72"/>
      <c r="FWY833" s="72"/>
      <c r="FWZ833" s="72"/>
      <c r="FXA833" s="72"/>
      <c r="FXB833" s="72"/>
      <c r="FXC833" s="72"/>
      <c r="FXD833" s="72"/>
      <c r="FXE833" s="72"/>
      <c r="FXF833" s="72"/>
      <c r="FXG833" s="72"/>
      <c r="FXH833" s="72"/>
      <c r="FXI833" s="72"/>
      <c r="FXJ833" s="72"/>
      <c r="FXK833" s="72"/>
      <c r="FXL833" s="72"/>
      <c r="FXM833" s="72"/>
      <c r="FXN833" s="72"/>
      <c r="FXO833" s="72"/>
      <c r="FXP833" s="72"/>
      <c r="FXQ833" s="72"/>
      <c r="FXR833" s="72"/>
      <c r="FXS833" s="72"/>
      <c r="FXT833" s="72"/>
      <c r="FXU833" s="72"/>
      <c r="FXV833" s="72"/>
      <c r="FXW833" s="72"/>
      <c r="FXX833" s="72"/>
      <c r="FXY833" s="72"/>
      <c r="FXZ833" s="72"/>
      <c r="FYA833" s="72"/>
      <c r="FYB833" s="72"/>
      <c r="FYC833" s="72"/>
      <c r="FYD833" s="72"/>
      <c r="FYE833" s="72"/>
      <c r="FYF833" s="72"/>
      <c r="FYG833" s="72"/>
      <c r="FYH833" s="72"/>
      <c r="FYI833" s="72"/>
      <c r="FYJ833" s="72"/>
      <c r="FYK833" s="72"/>
      <c r="FYL833" s="72"/>
      <c r="FYM833" s="72"/>
      <c r="FYN833" s="72"/>
      <c r="FYO833" s="72"/>
      <c r="FYP833" s="72"/>
      <c r="FYQ833" s="72"/>
      <c r="FYR833" s="72"/>
      <c r="FYS833" s="72"/>
      <c r="FYT833" s="72"/>
      <c r="FYU833" s="72"/>
      <c r="FYV833" s="72"/>
      <c r="FYW833" s="72"/>
      <c r="FYX833" s="72"/>
      <c r="FYY833" s="72"/>
      <c r="FYZ833" s="72"/>
      <c r="FZA833" s="72"/>
      <c r="FZB833" s="72"/>
      <c r="FZC833" s="72"/>
      <c r="FZD833" s="72"/>
      <c r="FZE833" s="72"/>
      <c r="FZF833" s="72"/>
      <c r="FZG833" s="72"/>
      <c r="FZH833" s="72"/>
      <c r="FZI833" s="72"/>
      <c r="FZJ833" s="72"/>
      <c r="FZK833" s="72"/>
      <c r="FZL833" s="72"/>
      <c r="FZM833" s="72"/>
      <c r="FZN833" s="72"/>
      <c r="FZO833" s="72"/>
      <c r="FZP833" s="72"/>
      <c r="FZQ833" s="72"/>
      <c r="FZR833" s="72"/>
      <c r="FZS833" s="72"/>
      <c r="FZT833" s="72"/>
      <c r="FZU833" s="72"/>
      <c r="FZV833" s="72"/>
      <c r="FZW833" s="72"/>
      <c r="FZX833" s="72"/>
      <c r="FZY833" s="72"/>
      <c r="FZZ833" s="72"/>
      <c r="GAA833" s="72"/>
      <c r="GAB833" s="72"/>
      <c r="GAC833" s="72"/>
      <c r="GAD833" s="72"/>
      <c r="GAE833" s="72"/>
      <c r="GAF833" s="72"/>
      <c r="GAG833" s="72"/>
      <c r="GAH833" s="72"/>
      <c r="GAI833" s="72"/>
      <c r="GAJ833" s="72"/>
      <c r="GAK833" s="72"/>
      <c r="GAL833" s="72"/>
      <c r="GAM833" s="72"/>
      <c r="GAN833" s="72"/>
      <c r="GAO833" s="72"/>
      <c r="GAP833" s="72"/>
      <c r="GAQ833" s="72"/>
      <c r="GAR833" s="72"/>
      <c r="GAS833" s="72"/>
      <c r="GAT833" s="72"/>
      <c r="GAU833" s="72"/>
      <c r="GAV833" s="72"/>
      <c r="GAW833" s="72"/>
      <c r="GAX833" s="72"/>
      <c r="GAY833" s="72"/>
      <c r="GAZ833" s="72"/>
      <c r="GBA833" s="72"/>
      <c r="GBB833" s="72"/>
      <c r="GBC833" s="72"/>
      <c r="GBD833" s="72"/>
      <c r="GBE833" s="72"/>
      <c r="GBF833" s="72"/>
      <c r="GBG833" s="72"/>
      <c r="GBH833" s="72"/>
      <c r="GBI833" s="72"/>
      <c r="GBJ833" s="72"/>
      <c r="GBK833" s="72"/>
      <c r="GBL833" s="72"/>
      <c r="GBM833" s="72"/>
      <c r="GBN833" s="72"/>
      <c r="GBO833" s="72"/>
      <c r="GBP833" s="72"/>
      <c r="GBQ833" s="72"/>
      <c r="GBR833" s="72"/>
      <c r="GBS833" s="72"/>
      <c r="GBT833" s="72"/>
      <c r="GBU833" s="72"/>
      <c r="GBV833" s="72"/>
      <c r="GBW833" s="72"/>
      <c r="GBX833" s="72"/>
      <c r="GBY833" s="72"/>
      <c r="GBZ833" s="72"/>
      <c r="GCA833" s="72"/>
      <c r="GCB833" s="72"/>
      <c r="GCC833" s="72"/>
      <c r="GCD833" s="72"/>
      <c r="GCE833" s="72"/>
      <c r="GCF833" s="72"/>
      <c r="GCG833" s="72"/>
      <c r="GCH833" s="72"/>
      <c r="GCI833" s="72"/>
      <c r="GCJ833" s="72"/>
      <c r="GCK833" s="72"/>
      <c r="GCL833" s="72"/>
      <c r="GCM833" s="72"/>
      <c r="GCN833" s="72"/>
      <c r="GCO833" s="72"/>
      <c r="GCP833" s="72"/>
      <c r="GCQ833" s="72"/>
      <c r="GCR833" s="72"/>
      <c r="GCS833" s="72"/>
      <c r="GCT833" s="72"/>
      <c r="GCU833" s="72"/>
      <c r="GCV833" s="72"/>
      <c r="GCW833" s="72"/>
      <c r="GCX833" s="72"/>
      <c r="GCY833" s="72"/>
      <c r="GCZ833" s="72"/>
      <c r="GDA833" s="72"/>
      <c r="GDB833" s="72"/>
      <c r="GDC833" s="72"/>
      <c r="GDD833" s="72"/>
      <c r="GDE833" s="72"/>
      <c r="GDF833" s="72"/>
      <c r="GDG833" s="72"/>
      <c r="GDH833" s="72"/>
      <c r="GDI833" s="72"/>
      <c r="GDJ833" s="72"/>
      <c r="GDK833" s="72"/>
      <c r="GDL833" s="72"/>
      <c r="GDM833" s="72"/>
      <c r="GDN833" s="72"/>
      <c r="GDO833" s="72"/>
      <c r="GDP833" s="72"/>
      <c r="GDQ833" s="72"/>
      <c r="GDR833" s="72"/>
      <c r="GDS833" s="72"/>
      <c r="GDT833" s="72"/>
      <c r="GDU833" s="72"/>
      <c r="GDV833" s="72"/>
      <c r="GDW833" s="72"/>
      <c r="GDX833" s="72"/>
      <c r="GDY833" s="72"/>
      <c r="GDZ833" s="72"/>
      <c r="GEA833" s="72"/>
      <c r="GEB833" s="72"/>
      <c r="GEC833" s="72"/>
      <c r="GED833" s="72"/>
      <c r="GEE833" s="72"/>
      <c r="GEF833" s="72"/>
      <c r="GEG833" s="72"/>
      <c r="GEH833" s="72"/>
      <c r="GEI833" s="72"/>
      <c r="GEJ833" s="72"/>
      <c r="GEK833" s="72"/>
      <c r="GEL833" s="72"/>
      <c r="GEM833" s="72"/>
      <c r="GEN833" s="72"/>
      <c r="GEO833" s="72"/>
      <c r="GEP833" s="72"/>
      <c r="GEQ833" s="72"/>
      <c r="GER833" s="72"/>
      <c r="GES833" s="72"/>
      <c r="GET833" s="72"/>
      <c r="GEU833" s="72"/>
      <c r="GEV833" s="72"/>
      <c r="GEW833" s="72"/>
      <c r="GEX833" s="72"/>
      <c r="GEY833" s="72"/>
      <c r="GEZ833" s="72"/>
      <c r="GFA833" s="72"/>
      <c r="GFB833" s="72"/>
      <c r="GFC833" s="72"/>
      <c r="GFD833" s="72"/>
      <c r="GFE833" s="72"/>
      <c r="GFF833" s="72"/>
      <c r="GFG833" s="72"/>
      <c r="GFH833" s="72"/>
      <c r="GFI833" s="72"/>
      <c r="GFJ833" s="72"/>
      <c r="GFK833" s="72"/>
      <c r="GFL833" s="72"/>
      <c r="GFM833" s="72"/>
      <c r="GFN833" s="72"/>
      <c r="GFO833" s="72"/>
      <c r="GFP833" s="72"/>
      <c r="GFQ833" s="72"/>
      <c r="GFR833" s="72"/>
      <c r="GFS833" s="72"/>
      <c r="GFT833" s="72"/>
      <c r="GFU833" s="72"/>
      <c r="GFV833" s="72"/>
      <c r="GFW833" s="72"/>
      <c r="GFX833" s="72"/>
      <c r="GFY833" s="72"/>
      <c r="GFZ833" s="72"/>
      <c r="GGA833" s="72"/>
      <c r="GGB833" s="72"/>
      <c r="GGC833" s="72"/>
      <c r="GGD833" s="72"/>
      <c r="GGE833" s="72"/>
      <c r="GGF833" s="72"/>
      <c r="GGG833" s="72"/>
      <c r="GGH833" s="72"/>
      <c r="GGI833" s="72"/>
      <c r="GGJ833" s="72"/>
      <c r="GGK833" s="72"/>
      <c r="GGL833" s="72"/>
      <c r="GGM833" s="72"/>
      <c r="GGN833" s="72"/>
      <c r="GGO833" s="72"/>
      <c r="GGP833" s="72"/>
      <c r="GGQ833" s="72"/>
      <c r="GGR833" s="72"/>
      <c r="GGS833" s="72"/>
      <c r="GGT833" s="72"/>
      <c r="GGU833" s="72"/>
      <c r="GGV833" s="72"/>
      <c r="GGW833" s="72"/>
      <c r="GGX833" s="72"/>
      <c r="GGY833" s="72"/>
      <c r="GGZ833" s="72"/>
      <c r="GHA833" s="72"/>
      <c r="GHB833" s="72"/>
      <c r="GHC833" s="72"/>
      <c r="GHD833" s="72"/>
      <c r="GHE833" s="72"/>
      <c r="GHF833" s="72"/>
      <c r="GHG833" s="72"/>
      <c r="GHH833" s="72"/>
      <c r="GHI833" s="72"/>
      <c r="GHJ833" s="72"/>
      <c r="GHK833" s="72"/>
      <c r="GHL833" s="72"/>
      <c r="GHM833" s="72"/>
      <c r="GHN833" s="72"/>
      <c r="GHO833" s="72"/>
      <c r="GHP833" s="72"/>
      <c r="GHQ833" s="72"/>
      <c r="GHR833" s="72"/>
      <c r="GHS833" s="72"/>
      <c r="GHT833" s="72"/>
      <c r="GHU833" s="72"/>
      <c r="GHV833" s="72"/>
      <c r="GHW833" s="72"/>
      <c r="GHX833" s="72"/>
      <c r="GHY833" s="72"/>
      <c r="GHZ833" s="72"/>
      <c r="GIA833" s="72"/>
      <c r="GIB833" s="72"/>
      <c r="GIC833" s="72"/>
      <c r="GID833" s="72"/>
      <c r="GIE833" s="72"/>
      <c r="GIF833" s="72"/>
      <c r="GIG833" s="72"/>
      <c r="GIH833" s="72"/>
      <c r="GII833" s="72"/>
      <c r="GIJ833" s="72"/>
      <c r="GIK833" s="72"/>
      <c r="GIL833" s="72"/>
      <c r="GIM833" s="72"/>
      <c r="GIN833" s="72"/>
      <c r="GIO833" s="72"/>
      <c r="GIP833" s="72"/>
      <c r="GIQ833" s="72"/>
      <c r="GIR833" s="72"/>
      <c r="GIS833" s="72"/>
      <c r="GIT833" s="72"/>
      <c r="GIU833" s="72"/>
      <c r="GIV833" s="72"/>
      <c r="GIW833" s="72"/>
      <c r="GIX833" s="72"/>
      <c r="GIY833" s="72"/>
      <c r="GIZ833" s="72"/>
      <c r="GJA833" s="72"/>
      <c r="GJB833" s="72"/>
      <c r="GJC833" s="72"/>
      <c r="GJD833" s="72"/>
      <c r="GJE833" s="72"/>
      <c r="GJF833" s="72"/>
      <c r="GJG833" s="72"/>
      <c r="GJH833" s="72"/>
      <c r="GJI833" s="72"/>
      <c r="GJJ833" s="72"/>
      <c r="GJK833" s="72"/>
      <c r="GJL833" s="72"/>
      <c r="GJM833" s="72"/>
      <c r="GJN833" s="72"/>
      <c r="GJO833" s="72"/>
      <c r="GJP833" s="72"/>
      <c r="GJQ833" s="72"/>
      <c r="GJR833" s="72"/>
      <c r="GJS833" s="72"/>
      <c r="GJT833" s="72"/>
      <c r="GJU833" s="72"/>
      <c r="GJV833" s="72"/>
      <c r="GJW833" s="72"/>
      <c r="GJX833" s="72"/>
      <c r="GJY833" s="72"/>
      <c r="GJZ833" s="72"/>
      <c r="GKA833" s="72"/>
      <c r="GKB833" s="72"/>
      <c r="GKC833" s="72"/>
      <c r="GKD833" s="72"/>
      <c r="GKE833" s="72"/>
      <c r="GKF833" s="72"/>
      <c r="GKG833" s="72"/>
      <c r="GKH833" s="72"/>
      <c r="GKI833" s="72"/>
      <c r="GKJ833" s="72"/>
      <c r="GKK833" s="72"/>
      <c r="GKL833" s="72"/>
      <c r="GKM833" s="72"/>
      <c r="GKN833" s="72"/>
      <c r="GKO833" s="72"/>
      <c r="GKP833" s="72"/>
      <c r="GKQ833" s="72"/>
      <c r="GKR833" s="72"/>
      <c r="GKS833" s="72"/>
      <c r="GKT833" s="72"/>
      <c r="GKU833" s="72"/>
      <c r="GKV833" s="72"/>
      <c r="GKW833" s="72"/>
      <c r="GKX833" s="72"/>
      <c r="GKY833" s="72"/>
      <c r="GKZ833" s="72"/>
      <c r="GLA833" s="72"/>
      <c r="GLB833" s="72"/>
      <c r="GLC833" s="72"/>
      <c r="GLD833" s="72"/>
      <c r="GLE833" s="72"/>
      <c r="GLF833" s="72"/>
      <c r="GLG833" s="72"/>
      <c r="GLH833" s="72"/>
      <c r="GLI833" s="72"/>
      <c r="GLJ833" s="72"/>
      <c r="GLK833" s="72"/>
      <c r="GLL833" s="72"/>
      <c r="GLM833" s="72"/>
      <c r="GLN833" s="72"/>
      <c r="GLO833" s="72"/>
      <c r="GLP833" s="72"/>
      <c r="GLQ833" s="72"/>
      <c r="GLR833" s="72"/>
      <c r="GLS833" s="72"/>
      <c r="GLT833" s="72"/>
      <c r="GLU833" s="72"/>
      <c r="GLV833" s="72"/>
      <c r="GLW833" s="72"/>
      <c r="GLX833" s="72"/>
      <c r="GLY833" s="72"/>
      <c r="GLZ833" s="72"/>
      <c r="GMA833" s="72"/>
      <c r="GMB833" s="72"/>
      <c r="GMC833" s="72"/>
      <c r="GMD833" s="72"/>
      <c r="GME833" s="72"/>
      <c r="GMF833" s="72"/>
      <c r="GMG833" s="72"/>
      <c r="GMH833" s="72"/>
      <c r="GMI833" s="72"/>
      <c r="GMJ833" s="72"/>
      <c r="GMK833" s="72"/>
      <c r="GML833" s="72"/>
      <c r="GMM833" s="72"/>
      <c r="GMN833" s="72"/>
      <c r="GMO833" s="72"/>
      <c r="GMP833" s="72"/>
      <c r="GMQ833" s="72"/>
      <c r="GMR833" s="72"/>
      <c r="GMS833" s="72"/>
      <c r="GMT833" s="72"/>
      <c r="GMU833" s="72"/>
      <c r="GMV833" s="72"/>
      <c r="GMW833" s="72"/>
      <c r="GMX833" s="72"/>
      <c r="GMY833" s="72"/>
      <c r="GMZ833" s="72"/>
      <c r="GNA833" s="72"/>
      <c r="GNB833" s="72"/>
      <c r="GNC833" s="72"/>
      <c r="GND833" s="72"/>
      <c r="GNE833" s="72"/>
      <c r="GNF833" s="72"/>
      <c r="GNG833" s="72"/>
      <c r="GNH833" s="72"/>
      <c r="GNI833" s="72"/>
      <c r="GNJ833" s="72"/>
      <c r="GNK833" s="72"/>
      <c r="GNL833" s="72"/>
      <c r="GNM833" s="72"/>
      <c r="GNN833" s="72"/>
      <c r="GNO833" s="72"/>
      <c r="GNP833" s="72"/>
      <c r="GNQ833" s="72"/>
      <c r="GNR833" s="72"/>
      <c r="GNS833" s="72"/>
      <c r="GNT833" s="72"/>
      <c r="GNU833" s="72"/>
      <c r="GNV833" s="72"/>
      <c r="GNW833" s="72"/>
      <c r="GNX833" s="72"/>
      <c r="GNY833" s="72"/>
      <c r="GNZ833" s="72"/>
      <c r="GOA833" s="72"/>
      <c r="GOB833" s="72"/>
      <c r="GOC833" s="72"/>
      <c r="GOD833" s="72"/>
      <c r="GOE833" s="72"/>
      <c r="GOF833" s="72"/>
      <c r="GOG833" s="72"/>
      <c r="GOH833" s="72"/>
      <c r="GOI833" s="72"/>
      <c r="GOJ833" s="72"/>
      <c r="GOK833" s="72"/>
      <c r="GOL833" s="72"/>
      <c r="GOM833" s="72"/>
      <c r="GON833" s="72"/>
      <c r="GOO833" s="72"/>
      <c r="GOP833" s="72"/>
      <c r="GOQ833" s="72"/>
      <c r="GOR833" s="72"/>
      <c r="GOS833" s="72"/>
      <c r="GOT833" s="72"/>
      <c r="GOU833" s="72"/>
      <c r="GOV833" s="72"/>
      <c r="GOW833" s="72"/>
      <c r="GOX833" s="72"/>
      <c r="GOY833" s="72"/>
      <c r="GOZ833" s="72"/>
      <c r="GPA833" s="72"/>
      <c r="GPB833" s="72"/>
      <c r="GPC833" s="72"/>
      <c r="GPD833" s="72"/>
      <c r="GPE833" s="72"/>
      <c r="GPF833" s="72"/>
      <c r="GPG833" s="72"/>
      <c r="GPH833" s="72"/>
      <c r="GPI833" s="72"/>
      <c r="GPJ833" s="72"/>
      <c r="GPK833" s="72"/>
      <c r="GPL833" s="72"/>
      <c r="GPM833" s="72"/>
      <c r="GPN833" s="72"/>
      <c r="GPO833" s="72"/>
      <c r="GPP833" s="72"/>
      <c r="GPQ833" s="72"/>
      <c r="GPR833" s="72"/>
      <c r="GPS833" s="72"/>
      <c r="GPT833" s="72"/>
      <c r="GPU833" s="72"/>
      <c r="GPV833" s="72"/>
      <c r="GPW833" s="72"/>
      <c r="GPX833" s="72"/>
      <c r="GPY833" s="72"/>
      <c r="GPZ833" s="72"/>
      <c r="GQA833" s="72"/>
      <c r="GQB833" s="72"/>
      <c r="GQC833" s="72"/>
      <c r="GQD833" s="72"/>
      <c r="GQE833" s="72"/>
      <c r="GQF833" s="72"/>
      <c r="GQG833" s="72"/>
      <c r="GQH833" s="72"/>
      <c r="GQI833" s="72"/>
      <c r="GQJ833" s="72"/>
      <c r="GQK833" s="72"/>
      <c r="GQL833" s="72"/>
      <c r="GQM833" s="72"/>
      <c r="GQN833" s="72"/>
      <c r="GQO833" s="72"/>
      <c r="GQP833" s="72"/>
      <c r="GQQ833" s="72"/>
      <c r="GQR833" s="72"/>
      <c r="GQS833" s="72"/>
      <c r="GQT833" s="72"/>
      <c r="GQU833" s="72"/>
      <c r="GQV833" s="72"/>
      <c r="GQW833" s="72"/>
      <c r="GQX833" s="72"/>
      <c r="GQY833" s="72"/>
      <c r="GQZ833" s="72"/>
      <c r="GRA833" s="72"/>
      <c r="GRB833" s="72"/>
      <c r="GRC833" s="72"/>
      <c r="GRD833" s="72"/>
      <c r="GRE833" s="72"/>
      <c r="GRF833" s="72"/>
      <c r="GRG833" s="72"/>
      <c r="GRH833" s="72"/>
      <c r="GRI833" s="72"/>
      <c r="GRJ833" s="72"/>
      <c r="GRK833" s="72"/>
      <c r="GRL833" s="72"/>
      <c r="GRM833" s="72"/>
      <c r="GRN833" s="72"/>
      <c r="GRO833" s="72"/>
      <c r="GRP833" s="72"/>
      <c r="GRQ833" s="72"/>
      <c r="GRR833" s="72"/>
      <c r="GRS833" s="72"/>
      <c r="GRT833" s="72"/>
      <c r="GRU833" s="72"/>
      <c r="GRV833" s="72"/>
      <c r="GRW833" s="72"/>
      <c r="GRX833" s="72"/>
      <c r="GRY833" s="72"/>
      <c r="GRZ833" s="72"/>
      <c r="GSA833" s="72"/>
      <c r="GSB833" s="72"/>
      <c r="GSC833" s="72"/>
      <c r="GSD833" s="72"/>
      <c r="GSE833" s="72"/>
      <c r="GSF833" s="72"/>
      <c r="GSG833" s="72"/>
      <c r="GSH833" s="72"/>
      <c r="GSI833" s="72"/>
      <c r="GSJ833" s="72"/>
      <c r="GSK833" s="72"/>
      <c r="GSL833" s="72"/>
      <c r="GSM833" s="72"/>
      <c r="GSN833" s="72"/>
      <c r="GSO833" s="72"/>
      <c r="GSP833" s="72"/>
      <c r="GSQ833" s="72"/>
      <c r="GSR833" s="72"/>
      <c r="GSS833" s="72"/>
      <c r="GST833" s="72"/>
      <c r="GSU833" s="72"/>
      <c r="GSV833" s="72"/>
      <c r="GSW833" s="72"/>
      <c r="GSX833" s="72"/>
      <c r="GSY833" s="72"/>
      <c r="GSZ833" s="72"/>
      <c r="GTA833" s="72"/>
      <c r="GTB833" s="72"/>
      <c r="GTC833" s="72"/>
      <c r="GTD833" s="72"/>
      <c r="GTE833" s="72"/>
      <c r="GTF833" s="72"/>
      <c r="GTG833" s="72"/>
      <c r="GTH833" s="72"/>
      <c r="GTI833" s="72"/>
      <c r="GTJ833" s="72"/>
      <c r="GTK833" s="72"/>
      <c r="GTL833" s="72"/>
      <c r="GTM833" s="72"/>
      <c r="GTN833" s="72"/>
      <c r="GTO833" s="72"/>
      <c r="GTP833" s="72"/>
      <c r="GTQ833" s="72"/>
      <c r="GTR833" s="72"/>
      <c r="GTS833" s="72"/>
      <c r="GTT833" s="72"/>
      <c r="GTU833" s="72"/>
      <c r="GTV833" s="72"/>
      <c r="GTW833" s="72"/>
      <c r="GTX833" s="72"/>
      <c r="GTY833" s="72"/>
      <c r="GTZ833" s="72"/>
      <c r="GUA833" s="72"/>
      <c r="GUB833" s="72"/>
      <c r="GUC833" s="72"/>
      <c r="GUD833" s="72"/>
      <c r="GUE833" s="72"/>
      <c r="GUF833" s="72"/>
      <c r="GUG833" s="72"/>
      <c r="GUH833" s="72"/>
      <c r="GUI833" s="72"/>
      <c r="GUJ833" s="72"/>
      <c r="GUK833" s="72"/>
      <c r="GUL833" s="72"/>
      <c r="GUM833" s="72"/>
      <c r="GUN833" s="72"/>
      <c r="GUO833" s="72"/>
      <c r="GUP833" s="72"/>
      <c r="GUQ833" s="72"/>
      <c r="GUR833" s="72"/>
      <c r="GUS833" s="72"/>
      <c r="GUT833" s="72"/>
      <c r="GUU833" s="72"/>
      <c r="GUV833" s="72"/>
      <c r="GUW833" s="72"/>
      <c r="GUX833" s="72"/>
      <c r="GUY833" s="72"/>
      <c r="GUZ833" s="72"/>
      <c r="GVA833" s="72"/>
      <c r="GVB833" s="72"/>
      <c r="GVC833" s="72"/>
      <c r="GVD833" s="72"/>
      <c r="GVE833" s="72"/>
      <c r="GVF833" s="72"/>
      <c r="GVG833" s="72"/>
      <c r="GVH833" s="72"/>
      <c r="GVI833" s="72"/>
      <c r="GVJ833" s="72"/>
      <c r="GVK833" s="72"/>
      <c r="GVL833" s="72"/>
      <c r="GVM833" s="72"/>
      <c r="GVN833" s="72"/>
      <c r="GVO833" s="72"/>
      <c r="GVP833" s="72"/>
      <c r="GVQ833" s="72"/>
      <c r="GVR833" s="72"/>
      <c r="GVS833" s="72"/>
      <c r="GVT833" s="72"/>
      <c r="GVU833" s="72"/>
      <c r="GVV833" s="72"/>
      <c r="GVW833" s="72"/>
      <c r="GVX833" s="72"/>
      <c r="GVY833" s="72"/>
      <c r="GVZ833" s="72"/>
      <c r="GWA833" s="72"/>
      <c r="GWB833" s="72"/>
      <c r="GWC833" s="72"/>
      <c r="GWD833" s="72"/>
      <c r="GWE833" s="72"/>
      <c r="GWF833" s="72"/>
      <c r="GWG833" s="72"/>
      <c r="GWH833" s="72"/>
      <c r="GWI833" s="72"/>
      <c r="GWJ833" s="72"/>
      <c r="GWK833" s="72"/>
      <c r="GWL833" s="72"/>
      <c r="GWM833" s="72"/>
      <c r="GWN833" s="72"/>
      <c r="GWO833" s="72"/>
      <c r="GWP833" s="72"/>
      <c r="GWQ833" s="72"/>
      <c r="GWR833" s="72"/>
      <c r="GWS833" s="72"/>
      <c r="GWT833" s="72"/>
      <c r="GWU833" s="72"/>
      <c r="GWV833" s="72"/>
      <c r="GWW833" s="72"/>
      <c r="GWX833" s="72"/>
      <c r="GWY833" s="72"/>
      <c r="GWZ833" s="72"/>
      <c r="GXA833" s="72"/>
      <c r="GXB833" s="72"/>
      <c r="GXC833" s="72"/>
      <c r="GXD833" s="72"/>
      <c r="GXE833" s="72"/>
      <c r="GXF833" s="72"/>
      <c r="GXG833" s="72"/>
      <c r="GXH833" s="72"/>
      <c r="GXI833" s="72"/>
      <c r="GXJ833" s="72"/>
      <c r="GXK833" s="72"/>
      <c r="GXL833" s="72"/>
      <c r="GXM833" s="72"/>
      <c r="GXN833" s="72"/>
      <c r="GXO833" s="72"/>
      <c r="GXP833" s="72"/>
      <c r="GXQ833" s="72"/>
      <c r="GXR833" s="72"/>
      <c r="GXS833" s="72"/>
      <c r="GXT833" s="72"/>
      <c r="GXU833" s="72"/>
      <c r="GXV833" s="72"/>
      <c r="GXW833" s="72"/>
      <c r="GXX833" s="72"/>
      <c r="GXY833" s="72"/>
      <c r="GXZ833" s="72"/>
      <c r="GYA833" s="72"/>
      <c r="GYB833" s="72"/>
      <c r="GYC833" s="72"/>
      <c r="GYD833" s="72"/>
      <c r="GYE833" s="72"/>
      <c r="GYF833" s="72"/>
      <c r="GYG833" s="72"/>
      <c r="GYH833" s="72"/>
      <c r="GYI833" s="72"/>
      <c r="GYJ833" s="72"/>
      <c r="GYK833" s="72"/>
      <c r="GYL833" s="72"/>
      <c r="GYM833" s="72"/>
      <c r="GYN833" s="72"/>
      <c r="GYO833" s="72"/>
      <c r="GYP833" s="72"/>
      <c r="GYQ833" s="72"/>
      <c r="GYR833" s="72"/>
      <c r="GYS833" s="72"/>
      <c r="GYT833" s="72"/>
      <c r="GYU833" s="72"/>
      <c r="GYV833" s="72"/>
      <c r="GYW833" s="72"/>
      <c r="GYX833" s="72"/>
      <c r="GYY833" s="72"/>
      <c r="GYZ833" s="72"/>
      <c r="GZA833" s="72"/>
      <c r="GZB833" s="72"/>
      <c r="GZC833" s="72"/>
      <c r="GZD833" s="72"/>
      <c r="GZE833" s="72"/>
      <c r="GZF833" s="72"/>
      <c r="GZG833" s="72"/>
      <c r="GZH833" s="72"/>
      <c r="GZI833" s="72"/>
      <c r="GZJ833" s="72"/>
      <c r="GZK833" s="72"/>
      <c r="GZL833" s="72"/>
      <c r="GZM833" s="72"/>
      <c r="GZN833" s="72"/>
      <c r="GZO833" s="72"/>
      <c r="GZP833" s="72"/>
      <c r="GZQ833" s="72"/>
      <c r="GZR833" s="72"/>
      <c r="GZS833" s="72"/>
      <c r="GZT833" s="72"/>
      <c r="GZU833" s="72"/>
      <c r="GZV833" s="72"/>
      <c r="GZW833" s="72"/>
      <c r="GZX833" s="72"/>
      <c r="GZY833" s="72"/>
      <c r="GZZ833" s="72"/>
      <c r="HAA833" s="72"/>
      <c r="HAB833" s="72"/>
      <c r="HAC833" s="72"/>
      <c r="HAD833" s="72"/>
      <c r="HAE833" s="72"/>
      <c r="HAF833" s="72"/>
      <c r="HAG833" s="72"/>
      <c r="HAH833" s="72"/>
      <c r="HAI833" s="72"/>
      <c r="HAJ833" s="72"/>
      <c r="HAK833" s="72"/>
      <c r="HAL833" s="72"/>
      <c r="HAM833" s="72"/>
      <c r="HAN833" s="72"/>
      <c r="HAO833" s="72"/>
      <c r="HAP833" s="72"/>
      <c r="HAQ833" s="72"/>
      <c r="HAR833" s="72"/>
      <c r="HAS833" s="72"/>
      <c r="HAT833" s="72"/>
      <c r="HAU833" s="72"/>
      <c r="HAV833" s="72"/>
      <c r="HAW833" s="72"/>
      <c r="HAX833" s="72"/>
      <c r="HAY833" s="72"/>
      <c r="HAZ833" s="72"/>
      <c r="HBA833" s="72"/>
      <c r="HBB833" s="72"/>
      <c r="HBC833" s="72"/>
      <c r="HBD833" s="72"/>
      <c r="HBE833" s="72"/>
      <c r="HBF833" s="72"/>
      <c r="HBG833" s="72"/>
      <c r="HBH833" s="72"/>
      <c r="HBI833" s="72"/>
      <c r="HBJ833" s="72"/>
      <c r="HBK833" s="72"/>
      <c r="HBL833" s="72"/>
      <c r="HBM833" s="72"/>
      <c r="HBN833" s="72"/>
      <c r="HBO833" s="72"/>
      <c r="HBP833" s="72"/>
      <c r="HBQ833" s="72"/>
      <c r="HBR833" s="72"/>
      <c r="HBS833" s="72"/>
      <c r="HBT833" s="72"/>
      <c r="HBU833" s="72"/>
      <c r="HBV833" s="72"/>
      <c r="HBW833" s="72"/>
      <c r="HBX833" s="72"/>
      <c r="HBY833" s="72"/>
      <c r="HBZ833" s="72"/>
      <c r="HCA833" s="72"/>
      <c r="HCB833" s="72"/>
      <c r="HCC833" s="72"/>
      <c r="HCD833" s="72"/>
      <c r="HCE833" s="72"/>
      <c r="HCF833" s="72"/>
      <c r="HCG833" s="72"/>
      <c r="HCH833" s="72"/>
      <c r="HCI833" s="72"/>
      <c r="HCJ833" s="72"/>
      <c r="HCK833" s="72"/>
      <c r="HCL833" s="72"/>
      <c r="HCM833" s="72"/>
      <c r="HCN833" s="72"/>
      <c r="HCO833" s="72"/>
      <c r="HCP833" s="72"/>
      <c r="HCQ833" s="72"/>
      <c r="HCR833" s="72"/>
      <c r="HCS833" s="72"/>
      <c r="HCT833" s="72"/>
      <c r="HCU833" s="72"/>
      <c r="HCV833" s="72"/>
      <c r="HCW833" s="72"/>
      <c r="HCX833" s="72"/>
      <c r="HCY833" s="72"/>
      <c r="HCZ833" s="72"/>
      <c r="HDA833" s="72"/>
      <c r="HDB833" s="72"/>
      <c r="HDC833" s="72"/>
      <c r="HDD833" s="72"/>
      <c r="HDE833" s="72"/>
      <c r="HDF833" s="72"/>
      <c r="HDG833" s="72"/>
      <c r="HDH833" s="72"/>
      <c r="HDI833" s="72"/>
      <c r="HDJ833" s="72"/>
      <c r="HDK833" s="72"/>
      <c r="HDL833" s="72"/>
      <c r="HDM833" s="72"/>
      <c r="HDN833" s="72"/>
      <c r="HDO833" s="72"/>
      <c r="HDP833" s="72"/>
      <c r="HDQ833" s="72"/>
      <c r="HDR833" s="72"/>
      <c r="HDS833" s="72"/>
      <c r="HDT833" s="72"/>
      <c r="HDU833" s="72"/>
      <c r="HDV833" s="72"/>
      <c r="HDW833" s="72"/>
      <c r="HDX833" s="72"/>
      <c r="HDY833" s="72"/>
      <c r="HDZ833" s="72"/>
      <c r="HEA833" s="72"/>
      <c r="HEB833" s="72"/>
      <c r="HEC833" s="72"/>
      <c r="HED833" s="72"/>
      <c r="HEE833" s="72"/>
      <c r="HEF833" s="72"/>
      <c r="HEG833" s="72"/>
      <c r="HEH833" s="72"/>
      <c r="HEI833" s="72"/>
      <c r="HEJ833" s="72"/>
      <c r="HEK833" s="72"/>
      <c r="HEL833" s="72"/>
      <c r="HEM833" s="72"/>
      <c r="HEN833" s="72"/>
      <c r="HEO833" s="72"/>
      <c r="HEP833" s="72"/>
      <c r="HEQ833" s="72"/>
      <c r="HER833" s="72"/>
      <c r="HES833" s="72"/>
      <c r="HET833" s="72"/>
      <c r="HEU833" s="72"/>
      <c r="HEV833" s="72"/>
      <c r="HEW833" s="72"/>
      <c r="HEX833" s="72"/>
      <c r="HEY833" s="72"/>
      <c r="HEZ833" s="72"/>
      <c r="HFA833" s="72"/>
      <c r="HFB833" s="72"/>
      <c r="HFC833" s="72"/>
      <c r="HFD833" s="72"/>
      <c r="HFE833" s="72"/>
      <c r="HFF833" s="72"/>
      <c r="HFG833" s="72"/>
      <c r="HFH833" s="72"/>
      <c r="HFI833" s="72"/>
      <c r="HFJ833" s="72"/>
      <c r="HFK833" s="72"/>
      <c r="HFL833" s="72"/>
      <c r="HFM833" s="72"/>
      <c r="HFN833" s="72"/>
      <c r="HFO833" s="72"/>
      <c r="HFP833" s="72"/>
      <c r="HFQ833" s="72"/>
      <c r="HFR833" s="72"/>
      <c r="HFS833" s="72"/>
      <c r="HFT833" s="72"/>
      <c r="HFU833" s="72"/>
      <c r="HFV833" s="72"/>
      <c r="HFW833" s="72"/>
      <c r="HFX833" s="72"/>
      <c r="HFY833" s="72"/>
      <c r="HFZ833" s="72"/>
      <c r="HGA833" s="72"/>
      <c r="HGB833" s="72"/>
      <c r="HGC833" s="72"/>
      <c r="HGD833" s="72"/>
      <c r="HGE833" s="72"/>
      <c r="HGF833" s="72"/>
      <c r="HGG833" s="72"/>
      <c r="HGH833" s="72"/>
      <c r="HGI833" s="72"/>
      <c r="HGJ833" s="72"/>
      <c r="HGK833" s="72"/>
      <c r="HGL833" s="72"/>
      <c r="HGM833" s="72"/>
      <c r="HGN833" s="72"/>
      <c r="HGO833" s="72"/>
      <c r="HGP833" s="72"/>
      <c r="HGQ833" s="72"/>
      <c r="HGR833" s="72"/>
      <c r="HGS833" s="72"/>
      <c r="HGT833" s="72"/>
      <c r="HGU833" s="72"/>
      <c r="HGV833" s="72"/>
      <c r="HGW833" s="72"/>
      <c r="HGX833" s="72"/>
      <c r="HGY833" s="72"/>
      <c r="HGZ833" s="72"/>
      <c r="HHA833" s="72"/>
      <c r="HHB833" s="72"/>
      <c r="HHC833" s="72"/>
      <c r="HHD833" s="72"/>
      <c r="HHE833" s="72"/>
      <c r="HHF833" s="72"/>
      <c r="HHG833" s="72"/>
      <c r="HHH833" s="72"/>
      <c r="HHI833" s="72"/>
      <c r="HHJ833" s="72"/>
      <c r="HHK833" s="72"/>
      <c r="HHL833" s="72"/>
      <c r="HHM833" s="72"/>
      <c r="HHN833" s="72"/>
      <c r="HHO833" s="72"/>
      <c r="HHP833" s="72"/>
      <c r="HHQ833" s="72"/>
      <c r="HHR833" s="72"/>
      <c r="HHS833" s="72"/>
      <c r="HHT833" s="72"/>
      <c r="HHU833" s="72"/>
      <c r="HHV833" s="72"/>
      <c r="HHW833" s="72"/>
      <c r="HHX833" s="72"/>
      <c r="HHY833" s="72"/>
      <c r="HHZ833" s="72"/>
      <c r="HIA833" s="72"/>
      <c r="HIB833" s="72"/>
      <c r="HIC833" s="72"/>
      <c r="HID833" s="72"/>
      <c r="HIE833" s="72"/>
      <c r="HIF833" s="72"/>
      <c r="HIG833" s="72"/>
      <c r="HIH833" s="72"/>
      <c r="HII833" s="72"/>
      <c r="HIJ833" s="72"/>
      <c r="HIK833" s="72"/>
      <c r="HIL833" s="72"/>
      <c r="HIM833" s="72"/>
      <c r="HIN833" s="72"/>
      <c r="HIO833" s="72"/>
      <c r="HIP833" s="72"/>
      <c r="HIQ833" s="72"/>
      <c r="HIR833" s="72"/>
      <c r="HIS833" s="72"/>
      <c r="HIT833" s="72"/>
      <c r="HIU833" s="72"/>
      <c r="HIV833" s="72"/>
      <c r="HIW833" s="72"/>
      <c r="HIX833" s="72"/>
      <c r="HIY833" s="72"/>
      <c r="HIZ833" s="72"/>
      <c r="HJA833" s="72"/>
      <c r="HJB833" s="72"/>
      <c r="HJC833" s="72"/>
      <c r="HJD833" s="72"/>
      <c r="HJE833" s="72"/>
      <c r="HJF833" s="72"/>
      <c r="HJG833" s="72"/>
      <c r="HJH833" s="72"/>
      <c r="HJI833" s="72"/>
      <c r="HJJ833" s="72"/>
      <c r="HJK833" s="72"/>
      <c r="HJL833" s="72"/>
      <c r="HJM833" s="72"/>
      <c r="HJN833" s="72"/>
      <c r="HJO833" s="72"/>
      <c r="HJP833" s="72"/>
      <c r="HJQ833" s="72"/>
      <c r="HJR833" s="72"/>
      <c r="HJS833" s="72"/>
      <c r="HJT833" s="72"/>
      <c r="HJU833" s="72"/>
      <c r="HJV833" s="72"/>
      <c r="HJW833" s="72"/>
      <c r="HJX833" s="72"/>
      <c r="HJY833" s="72"/>
      <c r="HJZ833" s="72"/>
      <c r="HKA833" s="72"/>
      <c r="HKB833" s="72"/>
      <c r="HKC833" s="72"/>
      <c r="HKD833" s="72"/>
      <c r="HKE833" s="72"/>
      <c r="HKF833" s="72"/>
      <c r="HKG833" s="72"/>
      <c r="HKH833" s="72"/>
      <c r="HKI833" s="72"/>
      <c r="HKJ833" s="72"/>
      <c r="HKK833" s="72"/>
      <c r="HKL833" s="72"/>
      <c r="HKM833" s="72"/>
      <c r="HKN833" s="72"/>
      <c r="HKO833" s="72"/>
      <c r="HKP833" s="72"/>
      <c r="HKQ833" s="72"/>
      <c r="HKR833" s="72"/>
      <c r="HKS833" s="72"/>
      <c r="HKT833" s="72"/>
      <c r="HKU833" s="72"/>
      <c r="HKV833" s="72"/>
      <c r="HKW833" s="72"/>
      <c r="HKX833" s="72"/>
      <c r="HKY833" s="72"/>
      <c r="HKZ833" s="72"/>
      <c r="HLA833" s="72"/>
      <c r="HLB833" s="72"/>
      <c r="HLC833" s="72"/>
      <c r="HLD833" s="72"/>
      <c r="HLE833" s="72"/>
      <c r="HLF833" s="72"/>
      <c r="HLG833" s="72"/>
      <c r="HLH833" s="72"/>
      <c r="HLI833" s="72"/>
      <c r="HLJ833" s="72"/>
      <c r="HLK833" s="72"/>
      <c r="HLL833" s="72"/>
      <c r="HLM833" s="72"/>
      <c r="HLN833" s="72"/>
      <c r="HLO833" s="72"/>
      <c r="HLP833" s="72"/>
      <c r="HLQ833" s="72"/>
      <c r="HLR833" s="72"/>
      <c r="HLS833" s="72"/>
      <c r="HLT833" s="72"/>
      <c r="HLU833" s="72"/>
      <c r="HLV833" s="72"/>
      <c r="HLW833" s="72"/>
      <c r="HLX833" s="72"/>
      <c r="HLY833" s="72"/>
      <c r="HLZ833" s="72"/>
      <c r="HMA833" s="72"/>
      <c r="HMB833" s="72"/>
      <c r="HMC833" s="72"/>
      <c r="HMD833" s="72"/>
      <c r="HME833" s="72"/>
      <c r="HMF833" s="72"/>
      <c r="HMG833" s="72"/>
      <c r="HMH833" s="72"/>
      <c r="HMI833" s="72"/>
      <c r="HMJ833" s="72"/>
      <c r="HMK833" s="72"/>
      <c r="HML833" s="72"/>
      <c r="HMM833" s="72"/>
      <c r="HMN833" s="72"/>
      <c r="HMO833" s="72"/>
      <c r="HMP833" s="72"/>
      <c r="HMQ833" s="72"/>
      <c r="HMR833" s="72"/>
      <c r="HMS833" s="72"/>
      <c r="HMT833" s="72"/>
      <c r="HMU833" s="72"/>
      <c r="HMV833" s="72"/>
      <c r="HMW833" s="72"/>
      <c r="HMX833" s="72"/>
      <c r="HMY833" s="72"/>
      <c r="HMZ833" s="72"/>
      <c r="HNA833" s="72"/>
      <c r="HNB833" s="72"/>
      <c r="HNC833" s="72"/>
      <c r="HND833" s="72"/>
      <c r="HNE833" s="72"/>
      <c r="HNF833" s="72"/>
      <c r="HNG833" s="72"/>
      <c r="HNH833" s="72"/>
      <c r="HNI833" s="72"/>
      <c r="HNJ833" s="72"/>
      <c r="HNK833" s="72"/>
      <c r="HNL833" s="72"/>
      <c r="HNM833" s="72"/>
      <c r="HNN833" s="72"/>
      <c r="HNO833" s="72"/>
      <c r="HNP833" s="72"/>
      <c r="HNQ833" s="72"/>
      <c r="HNR833" s="72"/>
      <c r="HNS833" s="72"/>
      <c r="HNT833" s="72"/>
      <c r="HNU833" s="72"/>
      <c r="HNV833" s="72"/>
      <c r="HNW833" s="72"/>
      <c r="HNX833" s="72"/>
      <c r="HNY833" s="72"/>
      <c r="HNZ833" s="72"/>
      <c r="HOA833" s="72"/>
      <c r="HOB833" s="72"/>
      <c r="HOC833" s="72"/>
      <c r="HOD833" s="72"/>
      <c r="HOE833" s="72"/>
      <c r="HOF833" s="72"/>
      <c r="HOG833" s="72"/>
      <c r="HOH833" s="72"/>
      <c r="HOI833" s="72"/>
      <c r="HOJ833" s="72"/>
      <c r="HOK833" s="72"/>
      <c r="HOL833" s="72"/>
      <c r="HOM833" s="72"/>
      <c r="HON833" s="72"/>
      <c r="HOO833" s="72"/>
      <c r="HOP833" s="72"/>
      <c r="HOQ833" s="72"/>
      <c r="HOR833" s="72"/>
      <c r="HOS833" s="72"/>
      <c r="HOT833" s="72"/>
      <c r="HOU833" s="72"/>
      <c r="HOV833" s="72"/>
      <c r="HOW833" s="72"/>
      <c r="HOX833" s="72"/>
      <c r="HOY833" s="72"/>
      <c r="HOZ833" s="72"/>
      <c r="HPA833" s="72"/>
      <c r="HPB833" s="72"/>
      <c r="HPC833" s="72"/>
      <c r="HPD833" s="72"/>
      <c r="HPE833" s="72"/>
      <c r="HPF833" s="72"/>
      <c r="HPG833" s="72"/>
      <c r="HPH833" s="72"/>
      <c r="HPI833" s="72"/>
      <c r="HPJ833" s="72"/>
      <c r="HPK833" s="72"/>
      <c r="HPL833" s="72"/>
      <c r="HPM833" s="72"/>
      <c r="HPN833" s="72"/>
      <c r="HPO833" s="72"/>
      <c r="HPP833" s="72"/>
      <c r="HPQ833" s="72"/>
      <c r="HPR833" s="72"/>
      <c r="HPS833" s="72"/>
      <c r="HPT833" s="72"/>
      <c r="HPU833" s="72"/>
      <c r="HPV833" s="72"/>
      <c r="HPW833" s="72"/>
      <c r="HPX833" s="72"/>
      <c r="HPY833" s="72"/>
      <c r="HPZ833" s="72"/>
      <c r="HQA833" s="72"/>
      <c r="HQB833" s="72"/>
      <c r="HQC833" s="72"/>
      <c r="HQD833" s="72"/>
      <c r="HQE833" s="72"/>
      <c r="HQF833" s="72"/>
      <c r="HQG833" s="72"/>
      <c r="HQH833" s="72"/>
      <c r="HQI833" s="72"/>
      <c r="HQJ833" s="72"/>
      <c r="HQK833" s="72"/>
      <c r="HQL833" s="72"/>
      <c r="HQM833" s="72"/>
      <c r="HQN833" s="72"/>
      <c r="HQO833" s="72"/>
      <c r="HQP833" s="72"/>
      <c r="HQQ833" s="72"/>
      <c r="HQR833" s="72"/>
      <c r="HQS833" s="72"/>
      <c r="HQT833" s="72"/>
      <c r="HQU833" s="72"/>
      <c r="HQV833" s="72"/>
      <c r="HQW833" s="72"/>
      <c r="HQX833" s="72"/>
      <c r="HQY833" s="72"/>
      <c r="HQZ833" s="72"/>
      <c r="HRA833" s="72"/>
      <c r="HRB833" s="72"/>
      <c r="HRC833" s="72"/>
      <c r="HRD833" s="72"/>
      <c r="HRE833" s="72"/>
      <c r="HRF833" s="72"/>
      <c r="HRG833" s="72"/>
      <c r="HRH833" s="72"/>
      <c r="HRI833" s="72"/>
      <c r="HRJ833" s="72"/>
      <c r="HRK833" s="72"/>
      <c r="HRL833" s="72"/>
      <c r="HRM833" s="72"/>
      <c r="HRN833" s="72"/>
      <c r="HRO833" s="72"/>
      <c r="HRP833" s="72"/>
      <c r="HRQ833" s="72"/>
      <c r="HRR833" s="72"/>
      <c r="HRS833" s="72"/>
      <c r="HRT833" s="72"/>
      <c r="HRU833" s="72"/>
      <c r="HRV833" s="72"/>
      <c r="HRW833" s="72"/>
      <c r="HRX833" s="72"/>
      <c r="HRY833" s="72"/>
      <c r="HRZ833" s="72"/>
      <c r="HSA833" s="72"/>
      <c r="HSB833" s="72"/>
      <c r="HSC833" s="72"/>
      <c r="HSD833" s="72"/>
      <c r="HSE833" s="72"/>
      <c r="HSF833" s="72"/>
      <c r="HSG833" s="72"/>
      <c r="HSH833" s="72"/>
      <c r="HSI833" s="72"/>
      <c r="HSJ833" s="72"/>
      <c r="HSK833" s="72"/>
      <c r="HSL833" s="72"/>
      <c r="HSM833" s="72"/>
      <c r="HSN833" s="72"/>
      <c r="HSO833" s="72"/>
      <c r="HSP833" s="72"/>
      <c r="HSQ833" s="72"/>
      <c r="HSR833" s="72"/>
      <c r="HSS833" s="72"/>
      <c r="HST833" s="72"/>
      <c r="HSU833" s="72"/>
      <c r="HSV833" s="72"/>
      <c r="HSW833" s="72"/>
      <c r="HSX833" s="72"/>
      <c r="HSY833" s="72"/>
      <c r="HSZ833" s="72"/>
      <c r="HTA833" s="72"/>
      <c r="HTB833" s="72"/>
      <c r="HTC833" s="72"/>
      <c r="HTD833" s="72"/>
      <c r="HTE833" s="72"/>
      <c r="HTF833" s="72"/>
      <c r="HTG833" s="72"/>
      <c r="HTH833" s="72"/>
      <c r="HTI833" s="72"/>
      <c r="HTJ833" s="72"/>
      <c r="HTK833" s="72"/>
      <c r="HTL833" s="72"/>
      <c r="HTM833" s="72"/>
      <c r="HTN833" s="72"/>
      <c r="HTO833" s="72"/>
      <c r="HTP833" s="72"/>
      <c r="HTQ833" s="72"/>
      <c r="HTR833" s="72"/>
      <c r="HTS833" s="72"/>
      <c r="HTT833" s="72"/>
      <c r="HTU833" s="72"/>
      <c r="HTV833" s="72"/>
      <c r="HTW833" s="72"/>
      <c r="HTX833" s="72"/>
      <c r="HTY833" s="72"/>
      <c r="HTZ833" s="72"/>
      <c r="HUA833" s="72"/>
      <c r="HUB833" s="72"/>
      <c r="HUC833" s="72"/>
      <c r="HUD833" s="72"/>
      <c r="HUE833" s="72"/>
      <c r="HUF833" s="72"/>
      <c r="HUG833" s="72"/>
      <c r="HUH833" s="72"/>
      <c r="HUI833" s="72"/>
      <c r="HUJ833" s="72"/>
      <c r="HUK833" s="72"/>
      <c r="HUL833" s="72"/>
      <c r="HUM833" s="72"/>
      <c r="HUN833" s="72"/>
      <c r="HUO833" s="72"/>
      <c r="HUP833" s="72"/>
      <c r="HUQ833" s="72"/>
      <c r="HUR833" s="72"/>
      <c r="HUS833" s="72"/>
      <c r="HUT833" s="72"/>
      <c r="HUU833" s="72"/>
      <c r="HUV833" s="72"/>
      <c r="HUW833" s="72"/>
      <c r="HUX833" s="72"/>
      <c r="HUY833" s="72"/>
      <c r="HUZ833" s="72"/>
      <c r="HVA833" s="72"/>
      <c r="HVB833" s="72"/>
      <c r="HVC833" s="72"/>
      <c r="HVD833" s="72"/>
      <c r="HVE833" s="72"/>
      <c r="HVF833" s="72"/>
      <c r="HVG833" s="72"/>
      <c r="HVH833" s="72"/>
      <c r="HVI833" s="72"/>
      <c r="HVJ833" s="72"/>
      <c r="HVK833" s="72"/>
      <c r="HVL833" s="72"/>
      <c r="HVM833" s="72"/>
      <c r="HVN833" s="72"/>
      <c r="HVO833" s="72"/>
      <c r="HVP833" s="72"/>
      <c r="HVQ833" s="72"/>
      <c r="HVR833" s="72"/>
      <c r="HVS833" s="72"/>
      <c r="HVT833" s="72"/>
      <c r="HVU833" s="72"/>
      <c r="HVV833" s="72"/>
      <c r="HVW833" s="72"/>
      <c r="HVX833" s="72"/>
      <c r="HVY833" s="72"/>
      <c r="HVZ833" s="72"/>
      <c r="HWA833" s="72"/>
      <c r="HWB833" s="72"/>
      <c r="HWC833" s="72"/>
      <c r="HWD833" s="72"/>
      <c r="HWE833" s="72"/>
      <c r="HWF833" s="72"/>
      <c r="HWG833" s="72"/>
      <c r="HWH833" s="72"/>
      <c r="HWI833" s="72"/>
      <c r="HWJ833" s="72"/>
      <c r="HWK833" s="72"/>
      <c r="HWL833" s="72"/>
      <c r="HWM833" s="72"/>
      <c r="HWN833" s="72"/>
      <c r="HWO833" s="72"/>
      <c r="HWP833" s="72"/>
      <c r="HWQ833" s="72"/>
      <c r="HWR833" s="72"/>
      <c r="HWS833" s="72"/>
      <c r="HWT833" s="72"/>
      <c r="HWU833" s="72"/>
      <c r="HWV833" s="72"/>
      <c r="HWW833" s="72"/>
      <c r="HWX833" s="72"/>
      <c r="HWY833" s="72"/>
      <c r="HWZ833" s="72"/>
      <c r="HXA833" s="72"/>
      <c r="HXB833" s="72"/>
      <c r="HXC833" s="72"/>
      <c r="HXD833" s="72"/>
      <c r="HXE833" s="72"/>
      <c r="HXF833" s="72"/>
      <c r="HXG833" s="72"/>
      <c r="HXH833" s="72"/>
      <c r="HXI833" s="72"/>
      <c r="HXJ833" s="72"/>
      <c r="HXK833" s="72"/>
      <c r="HXL833" s="72"/>
      <c r="HXM833" s="72"/>
      <c r="HXN833" s="72"/>
      <c r="HXO833" s="72"/>
      <c r="HXP833" s="72"/>
      <c r="HXQ833" s="72"/>
      <c r="HXR833" s="72"/>
      <c r="HXS833" s="72"/>
      <c r="HXT833" s="72"/>
      <c r="HXU833" s="72"/>
      <c r="HXV833" s="72"/>
      <c r="HXW833" s="72"/>
      <c r="HXX833" s="72"/>
      <c r="HXY833" s="72"/>
      <c r="HXZ833" s="72"/>
      <c r="HYA833" s="72"/>
      <c r="HYB833" s="72"/>
      <c r="HYC833" s="72"/>
      <c r="HYD833" s="72"/>
      <c r="HYE833" s="72"/>
      <c r="HYF833" s="72"/>
      <c r="HYG833" s="72"/>
      <c r="HYH833" s="72"/>
      <c r="HYI833" s="72"/>
      <c r="HYJ833" s="72"/>
      <c r="HYK833" s="72"/>
      <c r="HYL833" s="72"/>
      <c r="HYM833" s="72"/>
      <c r="HYN833" s="72"/>
      <c r="HYO833" s="72"/>
      <c r="HYP833" s="72"/>
      <c r="HYQ833" s="72"/>
      <c r="HYR833" s="72"/>
      <c r="HYS833" s="72"/>
      <c r="HYT833" s="72"/>
      <c r="HYU833" s="72"/>
      <c r="HYV833" s="72"/>
      <c r="HYW833" s="72"/>
      <c r="HYX833" s="72"/>
      <c r="HYY833" s="72"/>
      <c r="HYZ833" s="72"/>
      <c r="HZA833" s="72"/>
      <c r="HZB833" s="72"/>
      <c r="HZC833" s="72"/>
      <c r="HZD833" s="72"/>
      <c r="HZE833" s="72"/>
      <c r="HZF833" s="72"/>
      <c r="HZG833" s="72"/>
      <c r="HZH833" s="72"/>
      <c r="HZI833" s="72"/>
      <c r="HZJ833" s="72"/>
      <c r="HZK833" s="72"/>
      <c r="HZL833" s="72"/>
      <c r="HZM833" s="72"/>
      <c r="HZN833" s="72"/>
      <c r="HZO833" s="72"/>
      <c r="HZP833" s="72"/>
      <c r="HZQ833" s="72"/>
      <c r="HZR833" s="72"/>
      <c r="HZS833" s="72"/>
      <c r="HZT833" s="72"/>
      <c r="HZU833" s="72"/>
      <c r="HZV833" s="72"/>
      <c r="HZW833" s="72"/>
      <c r="HZX833" s="72"/>
      <c r="HZY833" s="72"/>
      <c r="HZZ833" s="72"/>
      <c r="IAA833" s="72"/>
      <c r="IAB833" s="72"/>
      <c r="IAC833" s="72"/>
      <c r="IAD833" s="72"/>
      <c r="IAE833" s="72"/>
      <c r="IAF833" s="72"/>
      <c r="IAG833" s="72"/>
      <c r="IAH833" s="72"/>
      <c r="IAI833" s="72"/>
      <c r="IAJ833" s="72"/>
      <c r="IAK833" s="72"/>
      <c r="IAL833" s="72"/>
      <c r="IAM833" s="72"/>
      <c r="IAN833" s="72"/>
      <c r="IAO833" s="72"/>
      <c r="IAP833" s="72"/>
      <c r="IAQ833" s="72"/>
      <c r="IAR833" s="72"/>
      <c r="IAS833" s="72"/>
      <c r="IAT833" s="72"/>
      <c r="IAU833" s="72"/>
      <c r="IAV833" s="72"/>
      <c r="IAW833" s="72"/>
      <c r="IAX833" s="72"/>
      <c r="IAY833" s="72"/>
      <c r="IAZ833" s="72"/>
      <c r="IBA833" s="72"/>
      <c r="IBB833" s="72"/>
      <c r="IBC833" s="72"/>
      <c r="IBD833" s="72"/>
      <c r="IBE833" s="72"/>
      <c r="IBF833" s="72"/>
      <c r="IBG833" s="72"/>
      <c r="IBH833" s="72"/>
      <c r="IBI833" s="72"/>
      <c r="IBJ833" s="72"/>
      <c r="IBK833" s="72"/>
      <c r="IBL833" s="72"/>
      <c r="IBM833" s="72"/>
      <c r="IBN833" s="72"/>
      <c r="IBO833" s="72"/>
      <c r="IBP833" s="72"/>
      <c r="IBQ833" s="72"/>
      <c r="IBR833" s="72"/>
      <c r="IBS833" s="72"/>
      <c r="IBT833" s="72"/>
      <c r="IBU833" s="72"/>
      <c r="IBV833" s="72"/>
      <c r="IBW833" s="72"/>
      <c r="IBX833" s="72"/>
      <c r="IBY833" s="72"/>
      <c r="IBZ833" s="72"/>
      <c r="ICA833" s="72"/>
      <c r="ICB833" s="72"/>
      <c r="ICC833" s="72"/>
      <c r="ICD833" s="72"/>
      <c r="ICE833" s="72"/>
      <c r="ICF833" s="72"/>
      <c r="ICG833" s="72"/>
      <c r="ICH833" s="72"/>
      <c r="ICI833" s="72"/>
      <c r="ICJ833" s="72"/>
      <c r="ICK833" s="72"/>
      <c r="ICL833" s="72"/>
      <c r="ICM833" s="72"/>
      <c r="ICN833" s="72"/>
      <c r="ICO833" s="72"/>
      <c r="ICP833" s="72"/>
      <c r="ICQ833" s="72"/>
      <c r="ICR833" s="72"/>
      <c r="ICS833" s="72"/>
      <c r="ICT833" s="72"/>
      <c r="ICU833" s="72"/>
      <c r="ICV833" s="72"/>
      <c r="ICW833" s="72"/>
      <c r="ICX833" s="72"/>
      <c r="ICY833" s="72"/>
      <c r="ICZ833" s="72"/>
      <c r="IDA833" s="72"/>
      <c r="IDB833" s="72"/>
      <c r="IDC833" s="72"/>
      <c r="IDD833" s="72"/>
      <c r="IDE833" s="72"/>
      <c r="IDF833" s="72"/>
      <c r="IDG833" s="72"/>
      <c r="IDH833" s="72"/>
      <c r="IDI833" s="72"/>
      <c r="IDJ833" s="72"/>
      <c r="IDK833" s="72"/>
      <c r="IDL833" s="72"/>
      <c r="IDM833" s="72"/>
      <c r="IDN833" s="72"/>
      <c r="IDO833" s="72"/>
      <c r="IDP833" s="72"/>
      <c r="IDQ833" s="72"/>
      <c r="IDR833" s="72"/>
      <c r="IDS833" s="72"/>
      <c r="IDT833" s="72"/>
      <c r="IDU833" s="72"/>
      <c r="IDV833" s="72"/>
      <c r="IDW833" s="72"/>
      <c r="IDX833" s="72"/>
      <c r="IDY833" s="72"/>
      <c r="IDZ833" s="72"/>
      <c r="IEA833" s="72"/>
      <c r="IEB833" s="72"/>
      <c r="IEC833" s="72"/>
      <c r="IED833" s="72"/>
      <c r="IEE833" s="72"/>
      <c r="IEF833" s="72"/>
      <c r="IEG833" s="72"/>
      <c r="IEH833" s="72"/>
      <c r="IEI833" s="72"/>
      <c r="IEJ833" s="72"/>
      <c r="IEK833" s="72"/>
      <c r="IEL833" s="72"/>
      <c r="IEM833" s="72"/>
      <c r="IEN833" s="72"/>
      <c r="IEO833" s="72"/>
      <c r="IEP833" s="72"/>
      <c r="IEQ833" s="72"/>
      <c r="IER833" s="72"/>
      <c r="IES833" s="72"/>
      <c r="IET833" s="72"/>
      <c r="IEU833" s="72"/>
      <c r="IEV833" s="72"/>
      <c r="IEW833" s="72"/>
      <c r="IEX833" s="72"/>
      <c r="IEY833" s="72"/>
      <c r="IEZ833" s="72"/>
      <c r="IFA833" s="72"/>
      <c r="IFB833" s="72"/>
      <c r="IFC833" s="72"/>
      <c r="IFD833" s="72"/>
      <c r="IFE833" s="72"/>
      <c r="IFF833" s="72"/>
      <c r="IFG833" s="72"/>
      <c r="IFH833" s="72"/>
      <c r="IFI833" s="72"/>
      <c r="IFJ833" s="72"/>
      <c r="IFK833" s="72"/>
      <c r="IFL833" s="72"/>
      <c r="IFM833" s="72"/>
      <c r="IFN833" s="72"/>
      <c r="IFO833" s="72"/>
      <c r="IFP833" s="72"/>
      <c r="IFQ833" s="72"/>
      <c r="IFR833" s="72"/>
      <c r="IFS833" s="72"/>
      <c r="IFT833" s="72"/>
      <c r="IFU833" s="72"/>
      <c r="IFV833" s="72"/>
      <c r="IFW833" s="72"/>
      <c r="IFX833" s="72"/>
      <c r="IFY833" s="72"/>
      <c r="IFZ833" s="72"/>
      <c r="IGA833" s="72"/>
      <c r="IGB833" s="72"/>
      <c r="IGC833" s="72"/>
      <c r="IGD833" s="72"/>
      <c r="IGE833" s="72"/>
      <c r="IGF833" s="72"/>
      <c r="IGG833" s="72"/>
      <c r="IGH833" s="72"/>
      <c r="IGI833" s="72"/>
      <c r="IGJ833" s="72"/>
      <c r="IGK833" s="72"/>
      <c r="IGL833" s="72"/>
      <c r="IGM833" s="72"/>
      <c r="IGN833" s="72"/>
      <c r="IGO833" s="72"/>
      <c r="IGP833" s="72"/>
      <c r="IGQ833" s="72"/>
      <c r="IGR833" s="72"/>
      <c r="IGS833" s="72"/>
      <c r="IGT833" s="72"/>
      <c r="IGU833" s="72"/>
      <c r="IGV833" s="72"/>
      <c r="IGW833" s="72"/>
      <c r="IGX833" s="72"/>
      <c r="IGY833" s="72"/>
      <c r="IGZ833" s="72"/>
      <c r="IHA833" s="72"/>
      <c r="IHB833" s="72"/>
      <c r="IHC833" s="72"/>
      <c r="IHD833" s="72"/>
      <c r="IHE833" s="72"/>
      <c r="IHF833" s="72"/>
      <c r="IHG833" s="72"/>
      <c r="IHH833" s="72"/>
      <c r="IHI833" s="72"/>
      <c r="IHJ833" s="72"/>
      <c r="IHK833" s="72"/>
      <c r="IHL833" s="72"/>
      <c r="IHM833" s="72"/>
      <c r="IHN833" s="72"/>
      <c r="IHO833" s="72"/>
      <c r="IHP833" s="72"/>
      <c r="IHQ833" s="72"/>
      <c r="IHR833" s="72"/>
      <c r="IHS833" s="72"/>
      <c r="IHT833" s="72"/>
      <c r="IHU833" s="72"/>
      <c r="IHV833" s="72"/>
      <c r="IHW833" s="72"/>
      <c r="IHX833" s="72"/>
      <c r="IHY833" s="72"/>
      <c r="IHZ833" s="72"/>
      <c r="IIA833" s="72"/>
      <c r="IIB833" s="72"/>
      <c r="IIC833" s="72"/>
      <c r="IID833" s="72"/>
      <c r="IIE833" s="72"/>
      <c r="IIF833" s="72"/>
      <c r="IIG833" s="72"/>
      <c r="IIH833" s="72"/>
      <c r="III833" s="72"/>
      <c r="IIJ833" s="72"/>
      <c r="IIK833" s="72"/>
      <c r="IIL833" s="72"/>
      <c r="IIM833" s="72"/>
      <c r="IIN833" s="72"/>
      <c r="IIO833" s="72"/>
      <c r="IIP833" s="72"/>
      <c r="IIQ833" s="72"/>
      <c r="IIR833" s="72"/>
      <c r="IIS833" s="72"/>
      <c r="IIT833" s="72"/>
      <c r="IIU833" s="72"/>
      <c r="IIV833" s="72"/>
      <c r="IIW833" s="72"/>
      <c r="IIX833" s="72"/>
      <c r="IIY833" s="72"/>
      <c r="IIZ833" s="72"/>
      <c r="IJA833" s="72"/>
      <c r="IJB833" s="72"/>
      <c r="IJC833" s="72"/>
      <c r="IJD833" s="72"/>
      <c r="IJE833" s="72"/>
      <c r="IJF833" s="72"/>
      <c r="IJG833" s="72"/>
      <c r="IJH833" s="72"/>
      <c r="IJI833" s="72"/>
      <c r="IJJ833" s="72"/>
      <c r="IJK833" s="72"/>
      <c r="IJL833" s="72"/>
      <c r="IJM833" s="72"/>
      <c r="IJN833" s="72"/>
      <c r="IJO833" s="72"/>
      <c r="IJP833" s="72"/>
      <c r="IJQ833" s="72"/>
      <c r="IJR833" s="72"/>
      <c r="IJS833" s="72"/>
      <c r="IJT833" s="72"/>
      <c r="IJU833" s="72"/>
      <c r="IJV833" s="72"/>
      <c r="IJW833" s="72"/>
      <c r="IJX833" s="72"/>
      <c r="IJY833" s="72"/>
      <c r="IJZ833" s="72"/>
      <c r="IKA833" s="72"/>
      <c r="IKB833" s="72"/>
      <c r="IKC833" s="72"/>
      <c r="IKD833" s="72"/>
      <c r="IKE833" s="72"/>
      <c r="IKF833" s="72"/>
      <c r="IKG833" s="72"/>
      <c r="IKH833" s="72"/>
      <c r="IKI833" s="72"/>
      <c r="IKJ833" s="72"/>
      <c r="IKK833" s="72"/>
      <c r="IKL833" s="72"/>
      <c r="IKM833" s="72"/>
      <c r="IKN833" s="72"/>
      <c r="IKO833" s="72"/>
      <c r="IKP833" s="72"/>
      <c r="IKQ833" s="72"/>
      <c r="IKR833" s="72"/>
      <c r="IKS833" s="72"/>
      <c r="IKT833" s="72"/>
      <c r="IKU833" s="72"/>
      <c r="IKV833" s="72"/>
      <c r="IKW833" s="72"/>
      <c r="IKX833" s="72"/>
      <c r="IKY833" s="72"/>
      <c r="IKZ833" s="72"/>
      <c r="ILA833" s="72"/>
      <c r="ILB833" s="72"/>
      <c r="ILC833" s="72"/>
      <c r="ILD833" s="72"/>
      <c r="ILE833" s="72"/>
      <c r="ILF833" s="72"/>
      <c r="ILG833" s="72"/>
      <c r="ILH833" s="72"/>
      <c r="ILI833" s="72"/>
      <c r="ILJ833" s="72"/>
      <c r="ILK833" s="72"/>
      <c r="ILL833" s="72"/>
      <c r="ILM833" s="72"/>
      <c r="ILN833" s="72"/>
      <c r="ILO833" s="72"/>
      <c r="ILP833" s="72"/>
      <c r="ILQ833" s="72"/>
      <c r="ILR833" s="72"/>
      <c r="ILS833" s="72"/>
      <c r="ILT833" s="72"/>
      <c r="ILU833" s="72"/>
      <c r="ILV833" s="72"/>
      <c r="ILW833" s="72"/>
      <c r="ILX833" s="72"/>
      <c r="ILY833" s="72"/>
      <c r="ILZ833" s="72"/>
      <c r="IMA833" s="72"/>
      <c r="IMB833" s="72"/>
      <c r="IMC833" s="72"/>
      <c r="IMD833" s="72"/>
      <c r="IME833" s="72"/>
      <c r="IMF833" s="72"/>
      <c r="IMG833" s="72"/>
      <c r="IMH833" s="72"/>
      <c r="IMI833" s="72"/>
      <c r="IMJ833" s="72"/>
      <c r="IMK833" s="72"/>
      <c r="IML833" s="72"/>
      <c r="IMM833" s="72"/>
      <c r="IMN833" s="72"/>
      <c r="IMO833" s="72"/>
      <c r="IMP833" s="72"/>
      <c r="IMQ833" s="72"/>
      <c r="IMR833" s="72"/>
      <c r="IMS833" s="72"/>
      <c r="IMT833" s="72"/>
      <c r="IMU833" s="72"/>
      <c r="IMV833" s="72"/>
      <c r="IMW833" s="72"/>
      <c r="IMX833" s="72"/>
      <c r="IMY833" s="72"/>
      <c r="IMZ833" s="72"/>
      <c r="INA833" s="72"/>
      <c r="INB833" s="72"/>
      <c r="INC833" s="72"/>
      <c r="IND833" s="72"/>
      <c r="INE833" s="72"/>
      <c r="INF833" s="72"/>
      <c r="ING833" s="72"/>
      <c r="INH833" s="72"/>
      <c r="INI833" s="72"/>
      <c r="INJ833" s="72"/>
      <c r="INK833" s="72"/>
      <c r="INL833" s="72"/>
      <c r="INM833" s="72"/>
      <c r="INN833" s="72"/>
      <c r="INO833" s="72"/>
      <c r="INP833" s="72"/>
      <c r="INQ833" s="72"/>
      <c r="INR833" s="72"/>
      <c r="INS833" s="72"/>
      <c r="INT833" s="72"/>
      <c r="INU833" s="72"/>
      <c r="INV833" s="72"/>
      <c r="INW833" s="72"/>
      <c r="INX833" s="72"/>
      <c r="INY833" s="72"/>
      <c r="INZ833" s="72"/>
      <c r="IOA833" s="72"/>
      <c r="IOB833" s="72"/>
      <c r="IOC833" s="72"/>
      <c r="IOD833" s="72"/>
      <c r="IOE833" s="72"/>
      <c r="IOF833" s="72"/>
      <c r="IOG833" s="72"/>
      <c r="IOH833" s="72"/>
      <c r="IOI833" s="72"/>
      <c r="IOJ833" s="72"/>
      <c r="IOK833" s="72"/>
      <c r="IOL833" s="72"/>
      <c r="IOM833" s="72"/>
      <c r="ION833" s="72"/>
      <c r="IOO833" s="72"/>
      <c r="IOP833" s="72"/>
      <c r="IOQ833" s="72"/>
      <c r="IOR833" s="72"/>
      <c r="IOS833" s="72"/>
      <c r="IOT833" s="72"/>
      <c r="IOU833" s="72"/>
      <c r="IOV833" s="72"/>
      <c r="IOW833" s="72"/>
      <c r="IOX833" s="72"/>
      <c r="IOY833" s="72"/>
      <c r="IOZ833" s="72"/>
      <c r="IPA833" s="72"/>
      <c r="IPB833" s="72"/>
      <c r="IPC833" s="72"/>
      <c r="IPD833" s="72"/>
      <c r="IPE833" s="72"/>
      <c r="IPF833" s="72"/>
      <c r="IPG833" s="72"/>
      <c r="IPH833" s="72"/>
      <c r="IPI833" s="72"/>
      <c r="IPJ833" s="72"/>
      <c r="IPK833" s="72"/>
      <c r="IPL833" s="72"/>
      <c r="IPM833" s="72"/>
      <c r="IPN833" s="72"/>
      <c r="IPO833" s="72"/>
      <c r="IPP833" s="72"/>
      <c r="IPQ833" s="72"/>
      <c r="IPR833" s="72"/>
      <c r="IPS833" s="72"/>
      <c r="IPT833" s="72"/>
      <c r="IPU833" s="72"/>
      <c r="IPV833" s="72"/>
      <c r="IPW833" s="72"/>
      <c r="IPX833" s="72"/>
      <c r="IPY833" s="72"/>
      <c r="IPZ833" s="72"/>
      <c r="IQA833" s="72"/>
      <c r="IQB833" s="72"/>
      <c r="IQC833" s="72"/>
      <c r="IQD833" s="72"/>
      <c r="IQE833" s="72"/>
      <c r="IQF833" s="72"/>
      <c r="IQG833" s="72"/>
      <c r="IQH833" s="72"/>
      <c r="IQI833" s="72"/>
      <c r="IQJ833" s="72"/>
      <c r="IQK833" s="72"/>
      <c r="IQL833" s="72"/>
      <c r="IQM833" s="72"/>
      <c r="IQN833" s="72"/>
      <c r="IQO833" s="72"/>
      <c r="IQP833" s="72"/>
      <c r="IQQ833" s="72"/>
      <c r="IQR833" s="72"/>
      <c r="IQS833" s="72"/>
      <c r="IQT833" s="72"/>
      <c r="IQU833" s="72"/>
      <c r="IQV833" s="72"/>
      <c r="IQW833" s="72"/>
      <c r="IQX833" s="72"/>
      <c r="IQY833" s="72"/>
      <c r="IQZ833" s="72"/>
      <c r="IRA833" s="72"/>
      <c r="IRB833" s="72"/>
      <c r="IRC833" s="72"/>
      <c r="IRD833" s="72"/>
      <c r="IRE833" s="72"/>
      <c r="IRF833" s="72"/>
      <c r="IRG833" s="72"/>
      <c r="IRH833" s="72"/>
      <c r="IRI833" s="72"/>
      <c r="IRJ833" s="72"/>
      <c r="IRK833" s="72"/>
      <c r="IRL833" s="72"/>
      <c r="IRM833" s="72"/>
      <c r="IRN833" s="72"/>
      <c r="IRO833" s="72"/>
      <c r="IRP833" s="72"/>
      <c r="IRQ833" s="72"/>
      <c r="IRR833" s="72"/>
      <c r="IRS833" s="72"/>
      <c r="IRT833" s="72"/>
      <c r="IRU833" s="72"/>
      <c r="IRV833" s="72"/>
      <c r="IRW833" s="72"/>
      <c r="IRX833" s="72"/>
      <c r="IRY833" s="72"/>
      <c r="IRZ833" s="72"/>
      <c r="ISA833" s="72"/>
      <c r="ISB833" s="72"/>
      <c r="ISC833" s="72"/>
      <c r="ISD833" s="72"/>
      <c r="ISE833" s="72"/>
      <c r="ISF833" s="72"/>
      <c r="ISG833" s="72"/>
      <c r="ISH833" s="72"/>
      <c r="ISI833" s="72"/>
      <c r="ISJ833" s="72"/>
      <c r="ISK833" s="72"/>
      <c r="ISL833" s="72"/>
      <c r="ISM833" s="72"/>
      <c r="ISN833" s="72"/>
      <c r="ISO833" s="72"/>
      <c r="ISP833" s="72"/>
      <c r="ISQ833" s="72"/>
      <c r="ISR833" s="72"/>
      <c r="ISS833" s="72"/>
      <c r="IST833" s="72"/>
      <c r="ISU833" s="72"/>
      <c r="ISV833" s="72"/>
      <c r="ISW833" s="72"/>
      <c r="ISX833" s="72"/>
      <c r="ISY833" s="72"/>
      <c r="ISZ833" s="72"/>
      <c r="ITA833" s="72"/>
      <c r="ITB833" s="72"/>
      <c r="ITC833" s="72"/>
      <c r="ITD833" s="72"/>
      <c r="ITE833" s="72"/>
      <c r="ITF833" s="72"/>
      <c r="ITG833" s="72"/>
      <c r="ITH833" s="72"/>
      <c r="ITI833" s="72"/>
      <c r="ITJ833" s="72"/>
      <c r="ITK833" s="72"/>
      <c r="ITL833" s="72"/>
      <c r="ITM833" s="72"/>
      <c r="ITN833" s="72"/>
      <c r="ITO833" s="72"/>
      <c r="ITP833" s="72"/>
      <c r="ITQ833" s="72"/>
      <c r="ITR833" s="72"/>
      <c r="ITS833" s="72"/>
      <c r="ITT833" s="72"/>
      <c r="ITU833" s="72"/>
      <c r="ITV833" s="72"/>
      <c r="ITW833" s="72"/>
      <c r="ITX833" s="72"/>
      <c r="ITY833" s="72"/>
      <c r="ITZ833" s="72"/>
      <c r="IUA833" s="72"/>
      <c r="IUB833" s="72"/>
      <c r="IUC833" s="72"/>
      <c r="IUD833" s="72"/>
      <c r="IUE833" s="72"/>
      <c r="IUF833" s="72"/>
      <c r="IUG833" s="72"/>
      <c r="IUH833" s="72"/>
      <c r="IUI833" s="72"/>
      <c r="IUJ833" s="72"/>
      <c r="IUK833" s="72"/>
      <c r="IUL833" s="72"/>
      <c r="IUM833" s="72"/>
      <c r="IUN833" s="72"/>
      <c r="IUO833" s="72"/>
      <c r="IUP833" s="72"/>
      <c r="IUQ833" s="72"/>
      <c r="IUR833" s="72"/>
      <c r="IUS833" s="72"/>
      <c r="IUT833" s="72"/>
      <c r="IUU833" s="72"/>
      <c r="IUV833" s="72"/>
      <c r="IUW833" s="72"/>
      <c r="IUX833" s="72"/>
      <c r="IUY833" s="72"/>
      <c r="IUZ833" s="72"/>
      <c r="IVA833" s="72"/>
      <c r="IVB833" s="72"/>
      <c r="IVC833" s="72"/>
      <c r="IVD833" s="72"/>
      <c r="IVE833" s="72"/>
      <c r="IVF833" s="72"/>
      <c r="IVG833" s="72"/>
      <c r="IVH833" s="72"/>
      <c r="IVI833" s="72"/>
      <c r="IVJ833" s="72"/>
      <c r="IVK833" s="72"/>
      <c r="IVL833" s="72"/>
      <c r="IVM833" s="72"/>
      <c r="IVN833" s="72"/>
      <c r="IVO833" s="72"/>
      <c r="IVP833" s="72"/>
      <c r="IVQ833" s="72"/>
      <c r="IVR833" s="72"/>
      <c r="IVS833" s="72"/>
      <c r="IVT833" s="72"/>
      <c r="IVU833" s="72"/>
      <c r="IVV833" s="72"/>
      <c r="IVW833" s="72"/>
      <c r="IVX833" s="72"/>
      <c r="IVY833" s="72"/>
      <c r="IVZ833" s="72"/>
      <c r="IWA833" s="72"/>
      <c r="IWB833" s="72"/>
      <c r="IWC833" s="72"/>
      <c r="IWD833" s="72"/>
      <c r="IWE833" s="72"/>
      <c r="IWF833" s="72"/>
      <c r="IWG833" s="72"/>
      <c r="IWH833" s="72"/>
      <c r="IWI833" s="72"/>
      <c r="IWJ833" s="72"/>
      <c r="IWK833" s="72"/>
      <c r="IWL833" s="72"/>
      <c r="IWM833" s="72"/>
      <c r="IWN833" s="72"/>
      <c r="IWO833" s="72"/>
      <c r="IWP833" s="72"/>
      <c r="IWQ833" s="72"/>
      <c r="IWR833" s="72"/>
      <c r="IWS833" s="72"/>
      <c r="IWT833" s="72"/>
      <c r="IWU833" s="72"/>
      <c r="IWV833" s="72"/>
      <c r="IWW833" s="72"/>
      <c r="IWX833" s="72"/>
      <c r="IWY833" s="72"/>
      <c r="IWZ833" s="72"/>
      <c r="IXA833" s="72"/>
      <c r="IXB833" s="72"/>
      <c r="IXC833" s="72"/>
      <c r="IXD833" s="72"/>
      <c r="IXE833" s="72"/>
      <c r="IXF833" s="72"/>
      <c r="IXG833" s="72"/>
      <c r="IXH833" s="72"/>
      <c r="IXI833" s="72"/>
      <c r="IXJ833" s="72"/>
      <c r="IXK833" s="72"/>
      <c r="IXL833" s="72"/>
      <c r="IXM833" s="72"/>
      <c r="IXN833" s="72"/>
      <c r="IXO833" s="72"/>
      <c r="IXP833" s="72"/>
      <c r="IXQ833" s="72"/>
      <c r="IXR833" s="72"/>
      <c r="IXS833" s="72"/>
      <c r="IXT833" s="72"/>
      <c r="IXU833" s="72"/>
      <c r="IXV833" s="72"/>
      <c r="IXW833" s="72"/>
      <c r="IXX833" s="72"/>
      <c r="IXY833" s="72"/>
      <c r="IXZ833" s="72"/>
      <c r="IYA833" s="72"/>
      <c r="IYB833" s="72"/>
      <c r="IYC833" s="72"/>
      <c r="IYD833" s="72"/>
      <c r="IYE833" s="72"/>
      <c r="IYF833" s="72"/>
      <c r="IYG833" s="72"/>
      <c r="IYH833" s="72"/>
      <c r="IYI833" s="72"/>
      <c r="IYJ833" s="72"/>
      <c r="IYK833" s="72"/>
      <c r="IYL833" s="72"/>
      <c r="IYM833" s="72"/>
      <c r="IYN833" s="72"/>
      <c r="IYO833" s="72"/>
      <c r="IYP833" s="72"/>
      <c r="IYQ833" s="72"/>
      <c r="IYR833" s="72"/>
      <c r="IYS833" s="72"/>
      <c r="IYT833" s="72"/>
      <c r="IYU833" s="72"/>
      <c r="IYV833" s="72"/>
      <c r="IYW833" s="72"/>
      <c r="IYX833" s="72"/>
      <c r="IYY833" s="72"/>
      <c r="IYZ833" s="72"/>
      <c r="IZA833" s="72"/>
      <c r="IZB833" s="72"/>
      <c r="IZC833" s="72"/>
      <c r="IZD833" s="72"/>
      <c r="IZE833" s="72"/>
      <c r="IZF833" s="72"/>
      <c r="IZG833" s="72"/>
      <c r="IZH833" s="72"/>
      <c r="IZI833" s="72"/>
      <c r="IZJ833" s="72"/>
      <c r="IZK833" s="72"/>
      <c r="IZL833" s="72"/>
      <c r="IZM833" s="72"/>
      <c r="IZN833" s="72"/>
      <c r="IZO833" s="72"/>
      <c r="IZP833" s="72"/>
      <c r="IZQ833" s="72"/>
      <c r="IZR833" s="72"/>
      <c r="IZS833" s="72"/>
      <c r="IZT833" s="72"/>
      <c r="IZU833" s="72"/>
      <c r="IZV833" s="72"/>
      <c r="IZW833" s="72"/>
      <c r="IZX833" s="72"/>
      <c r="IZY833" s="72"/>
      <c r="IZZ833" s="72"/>
      <c r="JAA833" s="72"/>
      <c r="JAB833" s="72"/>
      <c r="JAC833" s="72"/>
      <c r="JAD833" s="72"/>
      <c r="JAE833" s="72"/>
      <c r="JAF833" s="72"/>
      <c r="JAG833" s="72"/>
      <c r="JAH833" s="72"/>
      <c r="JAI833" s="72"/>
      <c r="JAJ833" s="72"/>
      <c r="JAK833" s="72"/>
      <c r="JAL833" s="72"/>
      <c r="JAM833" s="72"/>
      <c r="JAN833" s="72"/>
      <c r="JAO833" s="72"/>
      <c r="JAP833" s="72"/>
      <c r="JAQ833" s="72"/>
      <c r="JAR833" s="72"/>
      <c r="JAS833" s="72"/>
      <c r="JAT833" s="72"/>
      <c r="JAU833" s="72"/>
      <c r="JAV833" s="72"/>
      <c r="JAW833" s="72"/>
      <c r="JAX833" s="72"/>
      <c r="JAY833" s="72"/>
      <c r="JAZ833" s="72"/>
      <c r="JBA833" s="72"/>
      <c r="JBB833" s="72"/>
      <c r="JBC833" s="72"/>
      <c r="JBD833" s="72"/>
      <c r="JBE833" s="72"/>
      <c r="JBF833" s="72"/>
      <c r="JBG833" s="72"/>
      <c r="JBH833" s="72"/>
      <c r="JBI833" s="72"/>
      <c r="JBJ833" s="72"/>
      <c r="JBK833" s="72"/>
      <c r="JBL833" s="72"/>
      <c r="JBM833" s="72"/>
      <c r="JBN833" s="72"/>
      <c r="JBO833" s="72"/>
      <c r="JBP833" s="72"/>
      <c r="JBQ833" s="72"/>
      <c r="JBR833" s="72"/>
      <c r="JBS833" s="72"/>
      <c r="JBT833" s="72"/>
      <c r="JBU833" s="72"/>
      <c r="JBV833" s="72"/>
      <c r="JBW833" s="72"/>
      <c r="JBX833" s="72"/>
      <c r="JBY833" s="72"/>
      <c r="JBZ833" s="72"/>
      <c r="JCA833" s="72"/>
      <c r="JCB833" s="72"/>
      <c r="JCC833" s="72"/>
      <c r="JCD833" s="72"/>
      <c r="JCE833" s="72"/>
      <c r="JCF833" s="72"/>
      <c r="JCG833" s="72"/>
      <c r="JCH833" s="72"/>
      <c r="JCI833" s="72"/>
      <c r="JCJ833" s="72"/>
      <c r="JCK833" s="72"/>
      <c r="JCL833" s="72"/>
      <c r="JCM833" s="72"/>
      <c r="JCN833" s="72"/>
      <c r="JCO833" s="72"/>
      <c r="JCP833" s="72"/>
      <c r="JCQ833" s="72"/>
      <c r="JCR833" s="72"/>
      <c r="JCS833" s="72"/>
      <c r="JCT833" s="72"/>
      <c r="JCU833" s="72"/>
      <c r="JCV833" s="72"/>
      <c r="JCW833" s="72"/>
      <c r="JCX833" s="72"/>
      <c r="JCY833" s="72"/>
      <c r="JCZ833" s="72"/>
      <c r="JDA833" s="72"/>
      <c r="JDB833" s="72"/>
      <c r="JDC833" s="72"/>
      <c r="JDD833" s="72"/>
      <c r="JDE833" s="72"/>
      <c r="JDF833" s="72"/>
      <c r="JDG833" s="72"/>
      <c r="JDH833" s="72"/>
      <c r="JDI833" s="72"/>
      <c r="JDJ833" s="72"/>
      <c r="JDK833" s="72"/>
      <c r="JDL833" s="72"/>
      <c r="JDM833" s="72"/>
      <c r="JDN833" s="72"/>
      <c r="JDO833" s="72"/>
      <c r="JDP833" s="72"/>
      <c r="JDQ833" s="72"/>
      <c r="JDR833" s="72"/>
      <c r="JDS833" s="72"/>
      <c r="JDT833" s="72"/>
      <c r="JDU833" s="72"/>
      <c r="JDV833" s="72"/>
      <c r="JDW833" s="72"/>
      <c r="JDX833" s="72"/>
      <c r="JDY833" s="72"/>
      <c r="JDZ833" s="72"/>
      <c r="JEA833" s="72"/>
      <c r="JEB833" s="72"/>
      <c r="JEC833" s="72"/>
      <c r="JED833" s="72"/>
      <c r="JEE833" s="72"/>
      <c r="JEF833" s="72"/>
      <c r="JEG833" s="72"/>
      <c r="JEH833" s="72"/>
      <c r="JEI833" s="72"/>
      <c r="JEJ833" s="72"/>
      <c r="JEK833" s="72"/>
      <c r="JEL833" s="72"/>
      <c r="JEM833" s="72"/>
      <c r="JEN833" s="72"/>
      <c r="JEO833" s="72"/>
      <c r="JEP833" s="72"/>
      <c r="JEQ833" s="72"/>
      <c r="JER833" s="72"/>
      <c r="JES833" s="72"/>
      <c r="JET833" s="72"/>
      <c r="JEU833" s="72"/>
      <c r="JEV833" s="72"/>
      <c r="JEW833" s="72"/>
      <c r="JEX833" s="72"/>
      <c r="JEY833" s="72"/>
      <c r="JEZ833" s="72"/>
      <c r="JFA833" s="72"/>
      <c r="JFB833" s="72"/>
      <c r="JFC833" s="72"/>
      <c r="JFD833" s="72"/>
      <c r="JFE833" s="72"/>
      <c r="JFF833" s="72"/>
      <c r="JFG833" s="72"/>
      <c r="JFH833" s="72"/>
      <c r="JFI833" s="72"/>
      <c r="JFJ833" s="72"/>
      <c r="JFK833" s="72"/>
      <c r="JFL833" s="72"/>
      <c r="JFM833" s="72"/>
      <c r="JFN833" s="72"/>
      <c r="JFO833" s="72"/>
      <c r="JFP833" s="72"/>
      <c r="JFQ833" s="72"/>
      <c r="JFR833" s="72"/>
      <c r="JFS833" s="72"/>
      <c r="JFT833" s="72"/>
      <c r="JFU833" s="72"/>
      <c r="JFV833" s="72"/>
      <c r="JFW833" s="72"/>
      <c r="JFX833" s="72"/>
      <c r="JFY833" s="72"/>
      <c r="JFZ833" s="72"/>
      <c r="JGA833" s="72"/>
      <c r="JGB833" s="72"/>
      <c r="JGC833" s="72"/>
      <c r="JGD833" s="72"/>
      <c r="JGE833" s="72"/>
      <c r="JGF833" s="72"/>
      <c r="JGG833" s="72"/>
      <c r="JGH833" s="72"/>
      <c r="JGI833" s="72"/>
      <c r="JGJ833" s="72"/>
      <c r="JGK833" s="72"/>
      <c r="JGL833" s="72"/>
      <c r="JGM833" s="72"/>
      <c r="JGN833" s="72"/>
      <c r="JGO833" s="72"/>
      <c r="JGP833" s="72"/>
      <c r="JGQ833" s="72"/>
      <c r="JGR833" s="72"/>
      <c r="JGS833" s="72"/>
      <c r="JGT833" s="72"/>
      <c r="JGU833" s="72"/>
      <c r="JGV833" s="72"/>
      <c r="JGW833" s="72"/>
      <c r="JGX833" s="72"/>
      <c r="JGY833" s="72"/>
      <c r="JGZ833" s="72"/>
      <c r="JHA833" s="72"/>
      <c r="JHB833" s="72"/>
      <c r="JHC833" s="72"/>
      <c r="JHD833" s="72"/>
      <c r="JHE833" s="72"/>
      <c r="JHF833" s="72"/>
      <c r="JHG833" s="72"/>
      <c r="JHH833" s="72"/>
      <c r="JHI833" s="72"/>
      <c r="JHJ833" s="72"/>
      <c r="JHK833" s="72"/>
      <c r="JHL833" s="72"/>
      <c r="JHM833" s="72"/>
      <c r="JHN833" s="72"/>
      <c r="JHO833" s="72"/>
      <c r="JHP833" s="72"/>
      <c r="JHQ833" s="72"/>
      <c r="JHR833" s="72"/>
      <c r="JHS833" s="72"/>
      <c r="JHT833" s="72"/>
      <c r="JHU833" s="72"/>
      <c r="JHV833" s="72"/>
      <c r="JHW833" s="72"/>
      <c r="JHX833" s="72"/>
      <c r="JHY833" s="72"/>
      <c r="JHZ833" s="72"/>
      <c r="JIA833" s="72"/>
      <c r="JIB833" s="72"/>
      <c r="JIC833" s="72"/>
      <c r="JID833" s="72"/>
      <c r="JIE833" s="72"/>
      <c r="JIF833" s="72"/>
      <c r="JIG833" s="72"/>
      <c r="JIH833" s="72"/>
      <c r="JII833" s="72"/>
      <c r="JIJ833" s="72"/>
      <c r="JIK833" s="72"/>
      <c r="JIL833" s="72"/>
      <c r="JIM833" s="72"/>
      <c r="JIN833" s="72"/>
      <c r="JIO833" s="72"/>
      <c r="JIP833" s="72"/>
      <c r="JIQ833" s="72"/>
      <c r="JIR833" s="72"/>
      <c r="JIS833" s="72"/>
      <c r="JIT833" s="72"/>
      <c r="JIU833" s="72"/>
      <c r="JIV833" s="72"/>
      <c r="JIW833" s="72"/>
      <c r="JIX833" s="72"/>
      <c r="JIY833" s="72"/>
      <c r="JIZ833" s="72"/>
      <c r="JJA833" s="72"/>
      <c r="JJB833" s="72"/>
      <c r="JJC833" s="72"/>
      <c r="JJD833" s="72"/>
      <c r="JJE833" s="72"/>
      <c r="JJF833" s="72"/>
      <c r="JJG833" s="72"/>
      <c r="JJH833" s="72"/>
      <c r="JJI833" s="72"/>
      <c r="JJJ833" s="72"/>
      <c r="JJK833" s="72"/>
      <c r="JJL833" s="72"/>
      <c r="JJM833" s="72"/>
      <c r="JJN833" s="72"/>
      <c r="JJO833" s="72"/>
      <c r="JJP833" s="72"/>
      <c r="JJQ833" s="72"/>
      <c r="JJR833" s="72"/>
      <c r="JJS833" s="72"/>
      <c r="JJT833" s="72"/>
      <c r="JJU833" s="72"/>
      <c r="JJV833" s="72"/>
      <c r="JJW833" s="72"/>
      <c r="JJX833" s="72"/>
      <c r="JJY833" s="72"/>
      <c r="JJZ833" s="72"/>
      <c r="JKA833" s="72"/>
      <c r="JKB833" s="72"/>
      <c r="JKC833" s="72"/>
      <c r="JKD833" s="72"/>
      <c r="JKE833" s="72"/>
      <c r="JKF833" s="72"/>
      <c r="JKG833" s="72"/>
      <c r="JKH833" s="72"/>
      <c r="JKI833" s="72"/>
      <c r="JKJ833" s="72"/>
      <c r="JKK833" s="72"/>
      <c r="JKL833" s="72"/>
      <c r="JKM833" s="72"/>
      <c r="JKN833" s="72"/>
      <c r="JKO833" s="72"/>
      <c r="JKP833" s="72"/>
      <c r="JKQ833" s="72"/>
      <c r="JKR833" s="72"/>
      <c r="JKS833" s="72"/>
      <c r="JKT833" s="72"/>
      <c r="JKU833" s="72"/>
      <c r="JKV833" s="72"/>
      <c r="JKW833" s="72"/>
      <c r="JKX833" s="72"/>
      <c r="JKY833" s="72"/>
      <c r="JKZ833" s="72"/>
      <c r="JLA833" s="72"/>
      <c r="JLB833" s="72"/>
      <c r="JLC833" s="72"/>
      <c r="JLD833" s="72"/>
      <c r="JLE833" s="72"/>
      <c r="JLF833" s="72"/>
      <c r="JLG833" s="72"/>
      <c r="JLH833" s="72"/>
      <c r="JLI833" s="72"/>
      <c r="JLJ833" s="72"/>
      <c r="JLK833" s="72"/>
      <c r="JLL833" s="72"/>
      <c r="JLM833" s="72"/>
      <c r="JLN833" s="72"/>
      <c r="JLO833" s="72"/>
      <c r="JLP833" s="72"/>
      <c r="JLQ833" s="72"/>
      <c r="JLR833" s="72"/>
      <c r="JLS833" s="72"/>
      <c r="JLT833" s="72"/>
      <c r="JLU833" s="72"/>
      <c r="JLV833" s="72"/>
      <c r="JLW833" s="72"/>
      <c r="JLX833" s="72"/>
      <c r="JLY833" s="72"/>
      <c r="JLZ833" s="72"/>
      <c r="JMA833" s="72"/>
      <c r="JMB833" s="72"/>
      <c r="JMC833" s="72"/>
      <c r="JMD833" s="72"/>
      <c r="JME833" s="72"/>
      <c r="JMF833" s="72"/>
      <c r="JMG833" s="72"/>
      <c r="JMH833" s="72"/>
      <c r="JMI833" s="72"/>
      <c r="JMJ833" s="72"/>
      <c r="JMK833" s="72"/>
      <c r="JML833" s="72"/>
      <c r="JMM833" s="72"/>
      <c r="JMN833" s="72"/>
      <c r="JMO833" s="72"/>
      <c r="JMP833" s="72"/>
      <c r="JMQ833" s="72"/>
      <c r="JMR833" s="72"/>
      <c r="JMS833" s="72"/>
      <c r="JMT833" s="72"/>
      <c r="JMU833" s="72"/>
      <c r="JMV833" s="72"/>
      <c r="JMW833" s="72"/>
      <c r="JMX833" s="72"/>
      <c r="JMY833" s="72"/>
      <c r="JMZ833" s="72"/>
      <c r="JNA833" s="72"/>
      <c r="JNB833" s="72"/>
      <c r="JNC833" s="72"/>
      <c r="JND833" s="72"/>
      <c r="JNE833" s="72"/>
      <c r="JNF833" s="72"/>
      <c r="JNG833" s="72"/>
      <c r="JNH833" s="72"/>
      <c r="JNI833" s="72"/>
      <c r="JNJ833" s="72"/>
      <c r="JNK833" s="72"/>
      <c r="JNL833" s="72"/>
      <c r="JNM833" s="72"/>
      <c r="JNN833" s="72"/>
      <c r="JNO833" s="72"/>
      <c r="JNP833" s="72"/>
      <c r="JNQ833" s="72"/>
      <c r="JNR833" s="72"/>
      <c r="JNS833" s="72"/>
      <c r="JNT833" s="72"/>
      <c r="JNU833" s="72"/>
      <c r="JNV833" s="72"/>
      <c r="JNW833" s="72"/>
      <c r="JNX833" s="72"/>
      <c r="JNY833" s="72"/>
      <c r="JNZ833" s="72"/>
      <c r="JOA833" s="72"/>
      <c r="JOB833" s="72"/>
      <c r="JOC833" s="72"/>
      <c r="JOD833" s="72"/>
      <c r="JOE833" s="72"/>
      <c r="JOF833" s="72"/>
      <c r="JOG833" s="72"/>
      <c r="JOH833" s="72"/>
      <c r="JOI833" s="72"/>
      <c r="JOJ833" s="72"/>
      <c r="JOK833" s="72"/>
      <c r="JOL833" s="72"/>
      <c r="JOM833" s="72"/>
      <c r="JON833" s="72"/>
      <c r="JOO833" s="72"/>
      <c r="JOP833" s="72"/>
      <c r="JOQ833" s="72"/>
      <c r="JOR833" s="72"/>
      <c r="JOS833" s="72"/>
      <c r="JOT833" s="72"/>
      <c r="JOU833" s="72"/>
      <c r="JOV833" s="72"/>
      <c r="JOW833" s="72"/>
      <c r="JOX833" s="72"/>
      <c r="JOY833" s="72"/>
      <c r="JOZ833" s="72"/>
      <c r="JPA833" s="72"/>
      <c r="JPB833" s="72"/>
      <c r="JPC833" s="72"/>
      <c r="JPD833" s="72"/>
      <c r="JPE833" s="72"/>
      <c r="JPF833" s="72"/>
      <c r="JPG833" s="72"/>
      <c r="JPH833" s="72"/>
      <c r="JPI833" s="72"/>
      <c r="JPJ833" s="72"/>
      <c r="JPK833" s="72"/>
      <c r="JPL833" s="72"/>
      <c r="JPM833" s="72"/>
      <c r="JPN833" s="72"/>
      <c r="JPO833" s="72"/>
      <c r="JPP833" s="72"/>
      <c r="JPQ833" s="72"/>
      <c r="JPR833" s="72"/>
      <c r="JPS833" s="72"/>
      <c r="JPT833" s="72"/>
      <c r="JPU833" s="72"/>
      <c r="JPV833" s="72"/>
      <c r="JPW833" s="72"/>
      <c r="JPX833" s="72"/>
      <c r="JPY833" s="72"/>
      <c r="JPZ833" s="72"/>
      <c r="JQA833" s="72"/>
      <c r="JQB833" s="72"/>
      <c r="JQC833" s="72"/>
      <c r="JQD833" s="72"/>
      <c r="JQE833" s="72"/>
      <c r="JQF833" s="72"/>
      <c r="JQG833" s="72"/>
      <c r="JQH833" s="72"/>
      <c r="JQI833" s="72"/>
      <c r="JQJ833" s="72"/>
      <c r="JQK833" s="72"/>
      <c r="JQL833" s="72"/>
      <c r="JQM833" s="72"/>
      <c r="JQN833" s="72"/>
      <c r="JQO833" s="72"/>
      <c r="JQP833" s="72"/>
      <c r="JQQ833" s="72"/>
      <c r="JQR833" s="72"/>
      <c r="JQS833" s="72"/>
      <c r="JQT833" s="72"/>
      <c r="JQU833" s="72"/>
      <c r="JQV833" s="72"/>
      <c r="JQW833" s="72"/>
      <c r="JQX833" s="72"/>
      <c r="JQY833" s="72"/>
      <c r="JQZ833" s="72"/>
      <c r="JRA833" s="72"/>
      <c r="JRB833" s="72"/>
      <c r="JRC833" s="72"/>
      <c r="JRD833" s="72"/>
      <c r="JRE833" s="72"/>
      <c r="JRF833" s="72"/>
      <c r="JRG833" s="72"/>
      <c r="JRH833" s="72"/>
      <c r="JRI833" s="72"/>
      <c r="JRJ833" s="72"/>
      <c r="JRK833" s="72"/>
      <c r="JRL833" s="72"/>
      <c r="JRM833" s="72"/>
      <c r="JRN833" s="72"/>
      <c r="JRO833" s="72"/>
      <c r="JRP833" s="72"/>
      <c r="JRQ833" s="72"/>
      <c r="JRR833" s="72"/>
      <c r="JRS833" s="72"/>
      <c r="JRT833" s="72"/>
      <c r="JRU833" s="72"/>
      <c r="JRV833" s="72"/>
      <c r="JRW833" s="72"/>
      <c r="JRX833" s="72"/>
      <c r="JRY833" s="72"/>
      <c r="JRZ833" s="72"/>
      <c r="JSA833" s="72"/>
      <c r="JSB833" s="72"/>
      <c r="JSC833" s="72"/>
      <c r="JSD833" s="72"/>
      <c r="JSE833" s="72"/>
      <c r="JSF833" s="72"/>
      <c r="JSG833" s="72"/>
      <c r="JSH833" s="72"/>
      <c r="JSI833" s="72"/>
      <c r="JSJ833" s="72"/>
      <c r="JSK833" s="72"/>
      <c r="JSL833" s="72"/>
      <c r="JSM833" s="72"/>
      <c r="JSN833" s="72"/>
      <c r="JSO833" s="72"/>
      <c r="JSP833" s="72"/>
      <c r="JSQ833" s="72"/>
      <c r="JSR833" s="72"/>
      <c r="JSS833" s="72"/>
      <c r="JST833" s="72"/>
      <c r="JSU833" s="72"/>
      <c r="JSV833" s="72"/>
      <c r="JSW833" s="72"/>
      <c r="JSX833" s="72"/>
      <c r="JSY833" s="72"/>
      <c r="JSZ833" s="72"/>
      <c r="JTA833" s="72"/>
      <c r="JTB833" s="72"/>
      <c r="JTC833" s="72"/>
      <c r="JTD833" s="72"/>
      <c r="JTE833" s="72"/>
      <c r="JTF833" s="72"/>
      <c r="JTG833" s="72"/>
      <c r="JTH833" s="72"/>
      <c r="JTI833" s="72"/>
      <c r="JTJ833" s="72"/>
      <c r="JTK833" s="72"/>
      <c r="JTL833" s="72"/>
      <c r="JTM833" s="72"/>
      <c r="JTN833" s="72"/>
      <c r="JTO833" s="72"/>
      <c r="JTP833" s="72"/>
      <c r="JTQ833" s="72"/>
      <c r="JTR833" s="72"/>
      <c r="JTS833" s="72"/>
      <c r="JTT833" s="72"/>
      <c r="JTU833" s="72"/>
      <c r="JTV833" s="72"/>
      <c r="JTW833" s="72"/>
      <c r="JTX833" s="72"/>
      <c r="JTY833" s="72"/>
      <c r="JTZ833" s="72"/>
      <c r="JUA833" s="72"/>
      <c r="JUB833" s="72"/>
      <c r="JUC833" s="72"/>
      <c r="JUD833" s="72"/>
      <c r="JUE833" s="72"/>
      <c r="JUF833" s="72"/>
      <c r="JUG833" s="72"/>
      <c r="JUH833" s="72"/>
      <c r="JUI833" s="72"/>
      <c r="JUJ833" s="72"/>
      <c r="JUK833" s="72"/>
      <c r="JUL833" s="72"/>
      <c r="JUM833" s="72"/>
      <c r="JUN833" s="72"/>
      <c r="JUO833" s="72"/>
      <c r="JUP833" s="72"/>
      <c r="JUQ833" s="72"/>
      <c r="JUR833" s="72"/>
      <c r="JUS833" s="72"/>
      <c r="JUT833" s="72"/>
      <c r="JUU833" s="72"/>
      <c r="JUV833" s="72"/>
      <c r="JUW833" s="72"/>
      <c r="JUX833" s="72"/>
      <c r="JUY833" s="72"/>
      <c r="JUZ833" s="72"/>
      <c r="JVA833" s="72"/>
      <c r="JVB833" s="72"/>
      <c r="JVC833" s="72"/>
      <c r="JVD833" s="72"/>
      <c r="JVE833" s="72"/>
      <c r="JVF833" s="72"/>
      <c r="JVG833" s="72"/>
      <c r="JVH833" s="72"/>
      <c r="JVI833" s="72"/>
      <c r="JVJ833" s="72"/>
      <c r="JVK833" s="72"/>
      <c r="JVL833" s="72"/>
      <c r="JVM833" s="72"/>
      <c r="JVN833" s="72"/>
      <c r="JVO833" s="72"/>
      <c r="JVP833" s="72"/>
      <c r="JVQ833" s="72"/>
      <c r="JVR833" s="72"/>
      <c r="JVS833" s="72"/>
      <c r="JVT833" s="72"/>
      <c r="JVU833" s="72"/>
      <c r="JVV833" s="72"/>
      <c r="JVW833" s="72"/>
      <c r="JVX833" s="72"/>
      <c r="JVY833" s="72"/>
      <c r="JVZ833" s="72"/>
      <c r="JWA833" s="72"/>
      <c r="JWB833" s="72"/>
      <c r="JWC833" s="72"/>
      <c r="JWD833" s="72"/>
      <c r="JWE833" s="72"/>
      <c r="JWF833" s="72"/>
      <c r="JWG833" s="72"/>
      <c r="JWH833" s="72"/>
      <c r="JWI833" s="72"/>
      <c r="JWJ833" s="72"/>
      <c r="JWK833" s="72"/>
      <c r="JWL833" s="72"/>
      <c r="JWM833" s="72"/>
      <c r="JWN833" s="72"/>
      <c r="JWO833" s="72"/>
      <c r="JWP833" s="72"/>
      <c r="JWQ833" s="72"/>
      <c r="JWR833" s="72"/>
      <c r="JWS833" s="72"/>
      <c r="JWT833" s="72"/>
      <c r="JWU833" s="72"/>
      <c r="JWV833" s="72"/>
      <c r="JWW833" s="72"/>
      <c r="JWX833" s="72"/>
      <c r="JWY833" s="72"/>
      <c r="JWZ833" s="72"/>
      <c r="JXA833" s="72"/>
      <c r="JXB833" s="72"/>
      <c r="JXC833" s="72"/>
      <c r="JXD833" s="72"/>
      <c r="JXE833" s="72"/>
      <c r="JXF833" s="72"/>
      <c r="JXG833" s="72"/>
      <c r="JXH833" s="72"/>
      <c r="JXI833" s="72"/>
      <c r="JXJ833" s="72"/>
      <c r="JXK833" s="72"/>
      <c r="JXL833" s="72"/>
      <c r="JXM833" s="72"/>
      <c r="JXN833" s="72"/>
      <c r="JXO833" s="72"/>
      <c r="JXP833" s="72"/>
      <c r="JXQ833" s="72"/>
      <c r="JXR833" s="72"/>
      <c r="JXS833" s="72"/>
      <c r="JXT833" s="72"/>
      <c r="JXU833" s="72"/>
      <c r="JXV833" s="72"/>
      <c r="JXW833" s="72"/>
      <c r="JXX833" s="72"/>
      <c r="JXY833" s="72"/>
      <c r="JXZ833" s="72"/>
      <c r="JYA833" s="72"/>
      <c r="JYB833" s="72"/>
      <c r="JYC833" s="72"/>
      <c r="JYD833" s="72"/>
      <c r="JYE833" s="72"/>
      <c r="JYF833" s="72"/>
      <c r="JYG833" s="72"/>
      <c r="JYH833" s="72"/>
      <c r="JYI833" s="72"/>
      <c r="JYJ833" s="72"/>
      <c r="JYK833" s="72"/>
      <c r="JYL833" s="72"/>
      <c r="JYM833" s="72"/>
      <c r="JYN833" s="72"/>
      <c r="JYO833" s="72"/>
      <c r="JYP833" s="72"/>
      <c r="JYQ833" s="72"/>
      <c r="JYR833" s="72"/>
      <c r="JYS833" s="72"/>
      <c r="JYT833" s="72"/>
      <c r="JYU833" s="72"/>
      <c r="JYV833" s="72"/>
      <c r="JYW833" s="72"/>
      <c r="JYX833" s="72"/>
      <c r="JYY833" s="72"/>
      <c r="JYZ833" s="72"/>
      <c r="JZA833" s="72"/>
      <c r="JZB833" s="72"/>
      <c r="JZC833" s="72"/>
      <c r="JZD833" s="72"/>
      <c r="JZE833" s="72"/>
      <c r="JZF833" s="72"/>
      <c r="JZG833" s="72"/>
      <c r="JZH833" s="72"/>
      <c r="JZI833" s="72"/>
      <c r="JZJ833" s="72"/>
      <c r="JZK833" s="72"/>
      <c r="JZL833" s="72"/>
      <c r="JZM833" s="72"/>
      <c r="JZN833" s="72"/>
      <c r="JZO833" s="72"/>
      <c r="JZP833" s="72"/>
      <c r="JZQ833" s="72"/>
      <c r="JZR833" s="72"/>
      <c r="JZS833" s="72"/>
      <c r="JZT833" s="72"/>
      <c r="JZU833" s="72"/>
      <c r="JZV833" s="72"/>
      <c r="JZW833" s="72"/>
      <c r="JZX833" s="72"/>
      <c r="JZY833" s="72"/>
      <c r="JZZ833" s="72"/>
      <c r="KAA833" s="72"/>
      <c r="KAB833" s="72"/>
      <c r="KAC833" s="72"/>
      <c r="KAD833" s="72"/>
      <c r="KAE833" s="72"/>
      <c r="KAF833" s="72"/>
      <c r="KAG833" s="72"/>
      <c r="KAH833" s="72"/>
      <c r="KAI833" s="72"/>
      <c r="KAJ833" s="72"/>
      <c r="KAK833" s="72"/>
      <c r="KAL833" s="72"/>
      <c r="KAM833" s="72"/>
      <c r="KAN833" s="72"/>
      <c r="KAO833" s="72"/>
      <c r="KAP833" s="72"/>
      <c r="KAQ833" s="72"/>
      <c r="KAR833" s="72"/>
      <c r="KAS833" s="72"/>
      <c r="KAT833" s="72"/>
      <c r="KAU833" s="72"/>
      <c r="KAV833" s="72"/>
      <c r="KAW833" s="72"/>
      <c r="KAX833" s="72"/>
      <c r="KAY833" s="72"/>
      <c r="KAZ833" s="72"/>
      <c r="KBA833" s="72"/>
      <c r="KBB833" s="72"/>
      <c r="KBC833" s="72"/>
      <c r="KBD833" s="72"/>
      <c r="KBE833" s="72"/>
      <c r="KBF833" s="72"/>
      <c r="KBG833" s="72"/>
      <c r="KBH833" s="72"/>
      <c r="KBI833" s="72"/>
      <c r="KBJ833" s="72"/>
      <c r="KBK833" s="72"/>
      <c r="KBL833" s="72"/>
      <c r="KBM833" s="72"/>
      <c r="KBN833" s="72"/>
      <c r="KBO833" s="72"/>
      <c r="KBP833" s="72"/>
      <c r="KBQ833" s="72"/>
      <c r="KBR833" s="72"/>
      <c r="KBS833" s="72"/>
      <c r="KBT833" s="72"/>
      <c r="KBU833" s="72"/>
      <c r="KBV833" s="72"/>
      <c r="KBW833" s="72"/>
      <c r="KBX833" s="72"/>
      <c r="KBY833" s="72"/>
      <c r="KBZ833" s="72"/>
      <c r="KCA833" s="72"/>
      <c r="KCB833" s="72"/>
      <c r="KCC833" s="72"/>
      <c r="KCD833" s="72"/>
      <c r="KCE833" s="72"/>
      <c r="KCF833" s="72"/>
      <c r="KCG833" s="72"/>
      <c r="KCH833" s="72"/>
      <c r="KCI833" s="72"/>
      <c r="KCJ833" s="72"/>
      <c r="KCK833" s="72"/>
      <c r="KCL833" s="72"/>
      <c r="KCM833" s="72"/>
      <c r="KCN833" s="72"/>
      <c r="KCO833" s="72"/>
      <c r="KCP833" s="72"/>
      <c r="KCQ833" s="72"/>
      <c r="KCR833" s="72"/>
      <c r="KCS833" s="72"/>
      <c r="KCT833" s="72"/>
      <c r="KCU833" s="72"/>
      <c r="KCV833" s="72"/>
      <c r="KCW833" s="72"/>
      <c r="KCX833" s="72"/>
      <c r="KCY833" s="72"/>
      <c r="KCZ833" s="72"/>
      <c r="KDA833" s="72"/>
      <c r="KDB833" s="72"/>
      <c r="KDC833" s="72"/>
      <c r="KDD833" s="72"/>
      <c r="KDE833" s="72"/>
      <c r="KDF833" s="72"/>
      <c r="KDG833" s="72"/>
      <c r="KDH833" s="72"/>
      <c r="KDI833" s="72"/>
      <c r="KDJ833" s="72"/>
      <c r="KDK833" s="72"/>
      <c r="KDL833" s="72"/>
      <c r="KDM833" s="72"/>
      <c r="KDN833" s="72"/>
      <c r="KDO833" s="72"/>
      <c r="KDP833" s="72"/>
      <c r="KDQ833" s="72"/>
      <c r="KDR833" s="72"/>
      <c r="KDS833" s="72"/>
      <c r="KDT833" s="72"/>
      <c r="KDU833" s="72"/>
      <c r="KDV833" s="72"/>
      <c r="KDW833" s="72"/>
      <c r="KDX833" s="72"/>
      <c r="KDY833" s="72"/>
      <c r="KDZ833" s="72"/>
      <c r="KEA833" s="72"/>
      <c r="KEB833" s="72"/>
      <c r="KEC833" s="72"/>
      <c r="KED833" s="72"/>
      <c r="KEE833" s="72"/>
      <c r="KEF833" s="72"/>
      <c r="KEG833" s="72"/>
      <c r="KEH833" s="72"/>
      <c r="KEI833" s="72"/>
      <c r="KEJ833" s="72"/>
      <c r="KEK833" s="72"/>
      <c r="KEL833" s="72"/>
      <c r="KEM833" s="72"/>
      <c r="KEN833" s="72"/>
      <c r="KEO833" s="72"/>
      <c r="KEP833" s="72"/>
      <c r="KEQ833" s="72"/>
      <c r="KER833" s="72"/>
      <c r="KES833" s="72"/>
      <c r="KET833" s="72"/>
      <c r="KEU833" s="72"/>
      <c r="KEV833" s="72"/>
      <c r="KEW833" s="72"/>
      <c r="KEX833" s="72"/>
      <c r="KEY833" s="72"/>
      <c r="KEZ833" s="72"/>
      <c r="KFA833" s="72"/>
      <c r="KFB833" s="72"/>
      <c r="KFC833" s="72"/>
      <c r="KFD833" s="72"/>
      <c r="KFE833" s="72"/>
      <c r="KFF833" s="72"/>
      <c r="KFG833" s="72"/>
      <c r="KFH833" s="72"/>
      <c r="KFI833" s="72"/>
      <c r="KFJ833" s="72"/>
      <c r="KFK833" s="72"/>
      <c r="KFL833" s="72"/>
      <c r="KFM833" s="72"/>
      <c r="KFN833" s="72"/>
      <c r="KFO833" s="72"/>
      <c r="KFP833" s="72"/>
      <c r="KFQ833" s="72"/>
      <c r="KFR833" s="72"/>
      <c r="KFS833" s="72"/>
      <c r="KFT833" s="72"/>
      <c r="KFU833" s="72"/>
      <c r="KFV833" s="72"/>
      <c r="KFW833" s="72"/>
      <c r="KFX833" s="72"/>
      <c r="KFY833" s="72"/>
      <c r="KFZ833" s="72"/>
      <c r="KGA833" s="72"/>
      <c r="KGB833" s="72"/>
      <c r="KGC833" s="72"/>
      <c r="KGD833" s="72"/>
      <c r="KGE833" s="72"/>
      <c r="KGF833" s="72"/>
      <c r="KGG833" s="72"/>
      <c r="KGH833" s="72"/>
      <c r="KGI833" s="72"/>
      <c r="KGJ833" s="72"/>
      <c r="KGK833" s="72"/>
      <c r="KGL833" s="72"/>
      <c r="KGM833" s="72"/>
      <c r="KGN833" s="72"/>
      <c r="KGO833" s="72"/>
      <c r="KGP833" s="72"/>
      <c r="KGQ833" s="72"/>
      <c r="KGR833" s="72"/>
      <c r="KGS833" s="72"/>
      <c r="KGT833" s="72"/>
      <c r="KGU833" s="72"/>
      <c r="KGV833" s="72"/>
      <c r="KGW833" s="72"/>
      <c r="KGX833" s="72"/>
      <c r="KGY833" s="72"/>
      <c r="KGZ833" s="72"/>
      <c r="KHA833" s="72"/>
      <c r="KHB833" s="72"/>
      <c r="KHC833" s="72"/>
      <c r="KHD833" s="72"/>
      <c r="KHE833" s="72"/>
      <c r="KHF833" s="72"/>
      <c r="KHG833" s="72"/>
      <c r="KHH833" s="72"/>
      <c r="KHI833" s="72"/>
      <c r="KHJ833" s="72"/>
      <c r="KHK833" s="72"/>
      <c r="KHL833" s="72"/>
      <c r="KHM833" s="72"/>
      <c r="KHN833" s="72"/>
      <c r="KHO833" s="72"/>
      <c r="KHP833" s="72"/>
      <c r="KHQ833" s="72"/>
      <c r="KHR833" s="72"/>
      <c r="KHS833" s="72"/>
      <c r="KHT833" s="72"/>
      <c r="KHU833" s="72"/>
      <c r="KHV833" s="72"/>
      <c r="KHW833" s="72"/>
      <c r="KHX833" s="72"/>
      <c r="KHY833" s="72"/>
      <c r="KHZ833" s="72"/>
      <c r="KIA833" s="72"/>
      <c r="KIB833" s="72"/>
      <c r="KIC833" s="72"/>
      <c r="KID833" s="72"/>
      <c r="KIE833" s="72"/>
      <c r="KIF833" s="72"/>
      <c r="KIG833" s="72"/>
      <c r="KIH833" s="72"/>
      <c r="KII833" s="72"/>
      <c r="KIJ833" s="72"/>
      <c r="KIK833" s="72"/>
      <c r="KIL833" s="72"/>
      <c r="KIM833" s="72"/>
      <c r="KIN833" s="72"/>
      <c r="KIO833" s="72"/>
      <c r="KIP833" s="72"/>
      <c r="KIQ833" s="72"/>
      <c r="KIR833" s="72"/>
      <c r="KIS833" s="72"/>
      <c r="KIT833" s="72"/>
      <c r="KIU833" s="72"/>
      <c r="KIV833" s="72"/>
      <c r="KIW833" s="72"/>
      <c r="KIX833" s="72"/>
      <c r="KIY833" s="72"/>
      <c r="KIZ833" s="72"/>
      <c r="KJA833" s="72"/>
      <c r="KJB833" s="72"/>
      <c r="KJC833" s="72"/>
      <c r="KJD833" s="72"/>
      <c r="KJE833" s="72"/>
      <c r="KJF833" s="72"/>
      <c r="KJG833" s="72"/>
      <c r="KJH833" s="72"/>
      <c r="KJI833" s="72"/>
      <c r="KJJ833" s="72"/>
      <c r="KJK833" s="72"/>
      <c r="KJL833" s="72"/>
      <c r="KJM833" s="72"/>
      <c r="KJN833" s="72"/>
      <c r="KJO833" s="72"/>
      <c r="KJP833" s="72"/>
      <c r="KJQ833" s="72"/>
      <c r="KJR833" s="72"/>
      <c r="KJS833" s="72"/>
      <c r="KJT833" s="72"/>
      <c r="KJU833" s="72"/>
      <c r="KJV833" s="72"/>
      <c r="KJW833" s="72"/>
      <c r="KJX833" s="72"/>
      <c r="KJY833" s="72"/>
      <c r="KJZ833" s="72"/>
      <c r="KKA833" s="72"/>
      <c r="KKB833" s="72"/>
      <c r="KKC833" s="72"/>
      <c r="KKD833" s="72"/>
      <c r="KKE833" s="72"/>
      <c r="KKF833" s="72"/>
      <c r="KKG833" s="72"/>
      <c r="KKH833" s="72"/>
      <c r="KKI833" s="72"/>
      <c r="KKJ833" s="72"/>
      <c r="KKK833" s="72"/>
      <c r="KKL833" s="72"/>
      <c r="KKM833" s="72"/>
      <c r="KKN833" s="72"/>
      <c r="KKO833" s="72"/>
      <c r="KKP833" s="72"/>
      <c r="KKQ833" s="72"/>
      <c r="KKR833" s="72"/>
      <c r="KKS833" s="72"/>
      <c r="KKT833" s="72"/>
      <c r="KKU833" s="72"/>
      <c r="KKV833" s="72"/>
      <c r="KKW833" s="72"/>
      <c r="KKX833" s="72"/>
      <c r="KKY833" s="72"/>
      <c r="KKZ833" s="72"/>
      <c r="KLA833" s="72"/>
      <c r="KLB833" s="72"/>
      <c r="KLC833" s="72"/>
      <c r="KLD833" s="72"/>
      <c r="KLE833" s="72"/>
      <c r="KLF833" s="72"/>
      <c r="KLG833" s="72"/>
      <c r="KLH833" s="72"/>
      <c r="KLI833" s="72"/>
      <c r="KLJ833" s="72"/>
      <c r="KLK833" s="72"/>
      <c r="KLL833" s="72"/>
      <c r="KLM833" s="72"/>
      <c r="KLN833" s="72"/>
      <c r="KLO833" s="72"/>
      <c r="KLP833" s="72"/>
      <c r="KLQ833" s="72"/>
      <c r="KLR833" s="72"/>
      <c r="KLS833" s="72"/>
      <c r="KLT833" s="72"/>
      <c r="KLU833" s="72"/>
      <c r="KLV833" s="72"/>
      <c r="KLW833" s="72"/>
      <c r="KLX833" s="72"/>
      <c r="KLY833" s="72"/>
      <c r="KLZ833" s="72"/>
      <c r="KMA833" s="72"/>
      <c r="KMB833" s="72"/>
      <c r="KMC833" s="72"/>
      <c r="KMD833" s="72"/>
      <c r="KME833" s="72"/>
      <c r="KMF833" s="72"/>
      <c r="KMG833" s="72"/>
      <c r="KMH833" s="72"/>
      <c r="KMI833" s="72"/>
      <c r="KMJ833" s="72"/>
      <c r="KMK833" s="72"/>
      <c r="KML833" s="72"/>
      <c r="KMM833" s="72"/>
      <c r="KMN833" s="72"/>
      <c r="KMO833" s="72"/>
      <c r="KMP833" s="72"/>
      <c r="KMQ833" s="72"/>
      <c r="KMR833" s="72"/>
      <c r="KMS833" s="72"/>
      <c r="KMT833" s="72"/>
      <c r="KMU833" s="72"/>
      <c r="KMV833" s="72"/>
      <c r="KMW833" s="72"/>
      <c r="KMX833" s="72"/>
      <c r="KMY833" s="72"/>
      <c r="KMZ833" s="72"/>
      <c r="KNA833" s="72"/>
      <c r="KNB833" s="72"/>
      <c r="KNC833" s="72"/>
      <c r="KND833" s="72"/>
      <c r="KNE833" s="72"/>
      <c r="KNF833" s="72"/>
      <c r="KNG833" s="72"/>
      <c r="KNH833" s="72"/>
      <c r="KNI833" s="72"/>
      <c r="KNJ833" s="72"/>
      <c r="KNK833" s="72"/>
      <c r="KNL833" s="72"/>
      <c r="KNM833" s="72"/>
      <c r="KNN833" s="72"/>
      <c r="KNO833" s="72"/>
      <c r="KNP833" s="72"/>
      <c r="KNQ833" s="72"/>
      <c r="KNR833" s="72"/>
      <c r="KNS833" s="72"/>
      <c r="KNT833" s="72"/>
      <c r="KNU833" s="72"/>
      <c r="KNV833" s="72"/>
      <c r="KNW833" s="72"/>
      <c r="KNX833" s="72"/>
      <c r="KNY833" s="72"/>
      <c r="KNZ833" s="72"/>
      <c r="KOA833" s="72"/>
      <c r="KOB833" s="72"/>
      <c r="KOC833" s="72"/>
      <c r="KOD833" s="72"/>
      <c r="KOE833" s="72"/>
      <c r="KOF833" s="72"/>
      <c r="KOG833" s="72"/>
      <c r="KOH833" s="72"/>
      <c r="KOI833" s="72"/>
      <c r="KOJ833" s="72"/>
      <c r="KOK833" s="72"/>
      <c r="KOL833" s="72"/>
      <c r="KOM833" s="72"/>
      <c r="KON833" s="72"/>
      <c r="KOO833" s="72"/>
      <c r="KOP833" s="72"/>
      <c r="KOQ833" s="72"/>
      <c r="KOR833" s="72"/>
      <c r="KOS833" s="72"/>
      <c r="KOT833" s="72"/>
      <c r="KOU833" s="72"/>
      <c r="KOV833" s="72"/>
      <c r="KOW833" s="72"/>
      <c r="KOX833" s="72"/>
      <c r="KOY833" s="72"/>
      <c r="KOZ833" s="72"/>
      <c r="KPA833" s="72"/>
      <c r="KPB833" s="72"/>
      <c r="KPC833" s="72"/>
      <c r="KPD833" s="72"/>
      <c r="KPE833" s="72"/>
      <c r="KPF833" s="72"/>
      <c r="KPG833" s="72"/>
      <c r="KPH833" s="72"/>
      <c r="KPI833" s="72"/>
      <c r="KPJ833" s="72"/>
      <c r="KPK833" s="72"/>
      <c r="KPL833" s="72"/>
      <c r="KPM833" s="72"/>
      <c r="KPN833" s="72"/>
      <c r="KPO833" s="72"/>
      <c r="KPP833" s="72"/>
      <c r="KPQ833" s="72"/>
      <c r="KPR833" s="72"/>
      <c r="KPS833" s="72"/>
      <c r="KPT833" s="72"/>
      <c r="KPU833" s="72"/>
      <c r="KPV833" s="72"/>
      <c r="KPW833" s="72"/>
      <c r="KPX833" s="72"/>
      <c r="KPY833" s="72"/>
      <c r="KPZ833" s="72"/>
      <c r="KQA833" s="72"/>
      <c r="KQB833" s="72"/>
      <c r="KQC833" s="72"/>
      <c r="KQD833" s="72"/>
      <c r="KQE833" s="72"/>
      <c r="KQF833" s="72"/>
      <c r="KQG833" s="72"/>
      <c r="KQH833" s="72"/>
      <c r="KQI833" s="72"/>
      <c r="KQJ833" s="72"/>
      <c r="KQK833" s="72"/>
      <c r="KQL833" s="72"/>
      <c r="KQM833" s="72"/>
      <c r="KQN833" s="72"/>
      <c r="KQO833" s="72"/>
      <c r="KQP833" s="72"/>
      <c r="KQQ833" s="72"/>
      <c r="KQR833" s="72"/>
      <c r="KQS833" s="72"/>
      <c r="KQT833" s="72"/>
      <c r="KQU833" s="72"/>
      <c r="KQV833" s="72"/>
      <c r="KQW833" s="72"/>
      <c r="KQX833" s="72"/>
      <c r="KQY833" s="72"/>
      <c r="KQZ833" s="72"/>
      <c r="KRA833" s="72"/>
      <c r="KRB833" s="72"/>
      <c r="KRC833" s="72"/>
      <c r="KRD833" s="72"/>
      <c r="KRE833" s="72"/>
      <c r="KRF833" s="72"/>
      <c r="KRG833" s="72"/>
      <c r="KRH833" s="72"/>
      <c r="KRI833" s="72"/>
      <c r="KRJ833" s="72"/>
      <c r="KRK833" s="72"/>
      <c r="KRL833" s="72"/>
      <c r="KRM833" s="72"/>
      <c r="KRN833" s="72"/>
      <c r="KRO833" s="72"/>
      <c r="KRP833" s="72"/>
      <c r="KRQ833" s="72"/>
      <c r="KRR833" s="72"/>
      <c r="KRS833" s="72"/>
      <c r="KRT833" s="72"/>
      <c r="KRU833" s="72"/>
      <c r="KRV833" s="72"/>
      <c r="KRW833" s="72"/>
      <c r="KRX833" s="72"/>
      <c r="KRY833" s="72"/>
      <c r="KRZ833" s="72"/>
      <c r="KSA833" s="72"/>
      <c r="KSB833" s="72"/>
      <c r="KSC833" s="72"/>
      <c r="KSD833" s="72"/>
      <c r="KSE833" s="72"/>
      <c r="KSF833" s="72"/>
      <c r="KSG833" s="72"/>
      <c r="KSH833" s="72"/>
      <c r="KSI833" s="72"/>
      <c r="KSJ833" s="72"/>
      <c r="KSK833" s="72"/>
      <c r="KSL833" s="72"/>
      <c r="KSM833" s="72"/>
      <c r="KSN833" s="72"/>
      <c r="KSO833" s="72"/>
      <c r="KSP833" s="72"/>
      <c r="KSQ833" s="72"/>
      <c r="KSR833" s="72"/>
      <c r="KSS833" s="72"/>
      <c r="KST833" s="72"/>
      <c r="KSU833" s="72"/>
      <c r="KSV833" s="72"/>
      <c r="KSW833" s="72"/>
      <c r="KSX833" s="72"/>
      <c r="KSY833" s="72"/>
      <c r="KSZ833" s="72"/>
      <c r="KTA833" s="72"/>
      <c r="KTB833" s="72"/>
      <c r="KTC833" s="72"/>
      <c r="KTD833" s="72"/>
      <c r="KTE833" s="72"/>
      <c r="KTF833" s="72"/>
      <c r="KTG833" s="72"/>
      <c r="KTH833" s="72"/>
      <c r="KTI833" s="72"/>
      <c r="KTJ833" s="72"/>
      <c r="KTK833" s="72"/>
      <c r="KTL833" s="72"/>
      <c r="KTM833" s="72"/>
      <c r="KTN833" s="72"/>
      <c r="KTO833" s="72"/>
      <c r="KTP833" s="72"/>
      <c r="KTQ833" s="72"/>
      <c r="KTR833" s="72"/>
      <c r="KTS833" s="72"/>
      <c r="KTT833" s="72"/>
      <c r="KTU833" s="72"/>
      <c r="KTV833" s="72"/>
      <c r="KTW833" s="72"/>
      <c r="KTX833" s="72"/>
      <c r="KTY833" s="72"/>
      <c r="KTZ833" s="72"/>
      <c r="KUA833" s="72"/>
      <c r="KUB833" s="72"/>
      <c r="KUC833" s="72"/>
      <c r="KUD833" s="72"/>
      <c r="KUE833" s="72"/>
      <c r="KUF833" s="72"/>
      <c r="KUG833" s="72"/>
      <c r="KUH833" s="72"/>
      <c r="KUI833" s="72"/>
      <c r="KUJ833" s="72"/>
      <c r="KUK833" s="72"/>
      <c r="KUL833" s="72"/>
      <c r="KUM833" s="72"/>
      <c r="KUN833" s="72"/>
      <c r="KUO833" s="72"/>
      <c r="KUP833" s="72"/>
      <c r="KUQ833" s="72"/>
      <c r="KUR833" s="72"/>
      <c r="KUS833" s="72"/>
      <c r="KUT833" s="72"/>
      <c r="KUU833" s="72"/>
      <c r="KUV833" s="72"/>
      <c r="KUW833" s="72"/>
      <c r="KUX833" s="72"/>
      <c r="KUY833" s="72"/>
      <c r="KUZ833" s="72"/>
      <c r="KVA833" s="72"/>
      <c r="KVB833" s="72"/>
      <c r="KVC833" s="72"/>
      <c r="KVD833" s="72"/>
      <c r="KVE833" s="72"/>
      <c r="KVF833" s="72"/>
      <c r="KVG833" s="72"/>
      <c r="KVH833" s="72"/>
      <c r="KVI833" s="72"/>
      <c r="KVJ833" s="72"/>
      <c r="KVK833" s="72"/>
      <c r="KVL833" s="72"/>
      <c r="KVM833" s="72"/>
      <c r="KVN833" s="72"/>
      <c r="KVO833" s="72"/>
      <c r="KVP833" s="72"/>
      <c r="KVQ833" s="72"/>
      <c r="KVR833" s="72"/>
      <c r="KVS833" s="72"/>
      <c r="KVT833" s="72"/>
      <c r="KVU833" s="72"/>
      <c r="KVV833" s="72"/>
      <c r="KVW833" s="72"/>
      <c r="KVX833" s="72"/>
      <c r="KVY833" s="72"/>
      <c r="KVZ833" s="72"/>
      <c r="KWA833" s="72"/>
      <c r="KWB833" s="72"/>
      <c r="KWC833" s="72"/>
      <c r="KWD833" s="72"/>
      <c r="KWE833" s="72"/>
      <c r="KWF833" s="72"/>
      <c r="KWG833" s="72"/>
      <c r="KWH833" s="72"/>
      <c r="KWI833" s="72"/>
      <c r="KWJ833" s="72"/>
      <c r="KWK833" s="72"/>
      <c r="KWL833" s="72"/>
      <c r="KWM833" s="72"/>
      <c r="KWN833" s="72"/>
      <c r="KWO833" s="72"/>
      <c r="KWP833" s="72"/>
      <c r="KWQ833" s="72"/>
      <c r="KWR833" s="72"/>
      <c r="KWS833" s="72"/>
      <c r="KWT833" s="72"/>
      <c r="KWU833" s="72"/>
      <c r="KWV833" s="72"/>
      <c r="KWW833" s="72"/>
      <c r="KWX833" s="72"/>
      <c r="KWY833" s="72"/>
      <c r="KWZ833" s="72"/>
      <c r="KXA833" s="72"/>
      <c r="KXB833" s="72"/>
      <c r="KXC833" s="72"/>
      <c r="KXD833" s="72"/>
      <c r="KXE833" s="72"/>
      <c r="KXF833" s="72"/>
      <c r="KXG833" s="72"/>
      <c r="KXH833" s="72"/>
      <c r="KXI833" s="72"/>
      <c r="KXJ833" s="72"/>
      <c r="KXK833" s="72"/>
      <c r="KXL833" s="72"/>
      <c r="KXM833" s="72"/>
      <c r="KXN833" s="72"/>
      <c r="KXO833" s="72"/>
      <c r="KXP833" s="72"/>
      <c r="KXQ833" s="72"/>
      <c r="KXR833" s="72"/>
      <c r="KXS833" s="72"/>
      <c r="KXT833" s="72"/>
      <c r="KXU833" s="72"/>
      <c r="KXV833" s="72"/>
      <c r="KXW833" s="72"/>
      <c r="KXX833" s="72"/>
      <c r="KXY833" s="72"/>
      <c r="KXZ833" s="72"/>
      <c r="KYA833" s="72"/>
      <c r="KYB833" s="72"/>
      <c r="KYC833" s="72"/>
      <c r="KYD833" s="72"/>
      <c r="KYE833" s="72"/>
      <c r="KYF833" s="72"/>
      <c r="KYG833" s="72"/>
      <c r="KYH833" s="72"/>
      <c r="KYI833" s="72"/>
      <c r="KYJ833" s="72"/>
      <c r="KYK833" s="72"/>
      <c r="KYL833" s="72"/>
      <c r="KYM833" s="72"/>
      <c r="KYN833" s="72"/>
      <c r="KYO833" s="72"/>
      <c r="KYP833" s="72"/>
      <c r="KYQ833" s="72"/>
      <c r="KYR833" s="72"/>
      <c r="KYS833" s="72"/>
      <c r="KYT833" s="72"/>
      <c r="KYU833" s="72"/>
      <c r="KYV833" s="72"/>
      <c r="KYW833" s="72"/>
      <c r="KYX833" s="72"/>
      <c r="KYY833" s="72"/>
      <c r="KYZ833" s="72"/>
      <c r="KZA833" s="72"/>
      <c r="KZB833" s="72"/>
      <c r="KZC833" s="72"/>
      <c r="KZD833" s="72"/>
      <c r="KZE833" s="72"/>
      <c r="KZF833" s="72"/>
      <c r="KZG833" s="72"/>
      <c r="KZH833" s="72"/>
      <c r="KZI833" s="72"/>
      <c r="KZJ833" s="72"/>
      <c r="KZK833" s="72"/>
      <c r="KZL833" s="72"/>
      <c r="KZM833" s="72"/>
      <c r="KZN833" s="72"/>
      <c r="KZO833" s="72"/>
      <c r="KZP833" s="72"/>
      <c r="KZQ833" s="72"/>
      <c r="KZR833" s="72"/>
      <c r="KZS833" s="72"/>
      <c r="KZT833" s="72"/>
      <c r="KZU833" s="72"/>
      <c r="KZV833" s="72"/>
      <c r="KZW833" s="72"/>
      <c r="KZX833" s="72"/>
      <c r="KZY833" s="72"/>
      <c r="KZZ833" s="72"/>
      <c r="LAA833" s="72"/>
      <c r="LAB833" s="72"/>
      <c r="LAC833" s="72"/>
      <c r="LAD833" s="72"/>
      <c r="LAE833" s="72"/>
      <c r="LAF833" s="72"/>
      <c r="LAG833" s="72"/>
      <c r="LAH833" s="72"/>
      <c r="LAI833" s="72"/>
      <c r="LAJ833" s="72"/>
      <c r="LAK833" s="72"/>
      <c r="LAL833" s="72"/>
      <c r="LAM833" s="72"/>
      <c r="LAN833" s="72"/>
      <c r="LAO833" s="72"/>
      <c r="LAP833" s="72"/>
      <c r="LAQ833" s="72"/>
      <c r="LAR833" s="72"/>
      <c r="LAS833" s="72"/>
      <c r="LAT833" s="72"/>
      <c r="LAU833" s="72"/>
      <c r="LAV833" s="72"/>
      <c r="LAW833" s="72"/>
      <c r="LAX833" s="72"/>
      <c r="LAY833" s="72"/>
      <c r="LAZ833" s="72"/>
      <c r="LBA833" s="72"/>
      <c r="LBB833" s="72"/>
      <c r="LBC833" s="72"/>
      <c r="LBD833" s="72"/>
      <c r="LBE833" s="72"/>
      <c r="LBF833" s="72"/>
      <c r="LBG833" s="72"/>
      <c r="LBH833" s="72"/>
      <c r="LBI833" s="72"/>
      <c r="LBJ833" s="72"/>
      <c r="LBK833" s="72"/>
      <c r="LBL833" s="72"/>
      <c r="LBM833" s="72"/>
      <c r="LBN833" s="72"/>
      <c r="LBO833" s="72"/>
      <c r="LBP833" s="72"/>
      <c r="LBQ833" s="72"/>
      <c r="LBR833" s="72"/>
      <c r="LBS833" s="72"/>
      <c r="LBT833" s="72"/>
      <c r="LBU833" s="72"/>
      <c r="LBV833" s="72"/>
      <c r="LBW833" s="72"/>
      <c r="LBX833" s="72"/>
      <c r="LBY833" s="72"/>
      <c r="LBZ833" s="72"/>
      <c r="LCA833" s="72"/>
      <c r="LCB833" s="72"/>
      <c r="LCC833" s="72"/>
      <c r="LCD833" s="72"/>
      <c r="LCE833" s="72"/>
      <c r="LCF833" s="72"/>
      <c r="LCG833" s="72"/>
      <c r="LCH833" s="72"/>
      <c r="LCI833" s="72"/>
      <c r="LCJ833" s="72"/>
      <c r="LCK833" s="72"/>
      <c r="LCL833" s="72"/>
      <c r="LCM833" s="72"/>
      <c r="LCN833" s="72"/>
      <c r="LCO833" s="72"/>
      <c r="LCP833" s="72"/>
      <c r="LCQ833" s="72"/>
      <c r="LCR833" s="72"/>
      <c r="LCS833" s="72"/>
      <c r="LCT833" s="72"/>
      <c r="LCU833" s="72"/>
      <c r="LCV833" s="72"/>
      <c r="LCW833" s="72"/>
      <c r="LCX833" s="72"/>
      <c r="LCY833" s="72"/>
      <c r="LCZ833" s="72"/>
      <c r="LDA833" s="72"/>
      <c r="LDB833" s="72"/>
      <c r="LDC833" s="72"/>
      <c r="LDD833" s="72"/>
      <c r="LDE833" s="72"/>
      <c r="LDF833" s="72"/>
      <c r="LDG833" s="72"/>
      <c r="LDH833" s="72"/>
      <c r="LDI833" s="72"/>
      <c r="LDJ833" s="72"/>
      <c r="LDK833" s="72"/>
      <c r="LDL833" s="72"/>
      <c r="LDM833" s="72"/>
      <c r="LDN833" s="72"/>
      <c r="LDO833" s="72"/>
      <c r="LDP833" s="72"/>
      <c r="LDQ833" s="72"/>
      <c r="LDR833" s="72"/>
      <c r="LDS833" s="72"/>
      <c r="LDT833" s="72"/>
      <c r="LDU833" s="72"/>
      <c r="LDV833" s="72"/>
      <c r="LDW833" s="72"/>
      <c r="LDX833" s="72"/>
      <c r="LDY833" s="72"/>
      <c r="LDZ833" s="72"/>
      <c r="LEA833" s="72"/>
      <c r="LEB833" s="72"/>
      <c r="LEC833" s="72"/>
      <c r="LED833" s="72"/>
      <c r="LEE833" s="72"/>
      <c r="LEF833" s="72"/>
      <c r="LEG833" s="72"/>
      <c r="LEH833" s="72"/>
      <c r="LEI833" s="72"/>
      <c r="LEJ833" s="72"/>
      <c r="LEK833" s="72"/>
      <c r="LEL833" s="72"/>
      <c r="LEM833" s="72"/>
      <c r="LEN833" s="72"/>
      <c r="LEO833" s="72"/>
      <c r="LEP833" s="72"/>
      <c r="LEQ833" s="72"/>
      <c r="LER833" s="72"/>
      <c r="LES833" s="72"/>
      <c r="LET833" s="72"/>
      <c r="LEU833" s="72"/>
      <c r="LEV833" s="72"/>
      <c r="LEW833" s="72"/>
      <c r="LEX833" s="72"/>
      <c r="LEY833" s="72"/>
      <c r="LEZ833" s="72"/>
      <c r="LFA833" s="72"/>
      <c r="LFB833" s="72"/>
      <c r="LFC833" s="72"/>
      <c r="LFD833" s="72"/>
      <c r="LFE833" s="72"/>
      <c r="LFF833" s="72"/>
      <c r="LFG833" s="72"/>
      <c r="LFH833" s="72"/>
      <c r="LFI833" s="72"/>
      <c r="LFJ833" s="72"/>
      <c r="LFK833" s="72"/>
      <c r="LFL833" s="72"/>
      <c r="LFM833" s="72"/>
      <c r="LFN833" s="72"/>
      <c r="LFO833" s="72"/>
      <c r="LFP833" s="72"/>
      <c r="LFQ833" s="72"/>
      <c r="LFR833" s="72"/>
      <c r="LFS833" s="72"/>
      <c r="LFT833" s="72"/>
      <c r="LFU833" s="72"/>
      <c r="LFV833" s="72"/>
      <c r="LFW833" s="72"/>
      <c r="LFX833" s="72"/>
      <c r="LFY833" s="72"/>
      <c r="LFZ833" s="72"/>
      <c r="LGA833" s="72"/>
      <c r="LGB833" s="72"/>
      <c r="LGC833" s="72"/>
      <c r="LGD833" s="72"/>
      <c r="LGE833" s="72"/>
      <c r="LGF833" s="72"/>
      <c r="LGG833" s="72"/>
      <c r="LGH833" s="72"/>
      <c r="LGI833" s="72"/>
      <c r="LGJ833" s="72"/>
      <c r="LGK833" s="72"/>
      <c r="LGL833" s="72"/>
      <c r="LGM833" s="72"/>
      <c r="LGN833" s="72"/>
      <c r="LGO833" s="72"/>
      <c r="LGP833" s="72"/>
      <c r="LGQ833" s="72"/>
      <c r="LGR833" s="72"/>
      <c r="LGS833" s="72"/>
      <c r="LGT833" s="72"/>
      <c r="LGU833" s="72"/>
      <c r="LGV833" s="72"/>
      <c r="LGW833" s="72"/>
      <c r="LGX833" s="72"/>
      <c r="LGY833" s="72"/>
      <c r="LGZ833" s="72"/>
      <c r="LHA833" s="72"/>
      <c r="LHB833" s="72"/>
      <c r="LHC833" s="72"/>
      <c r="LHD833" s="72"/>
      <c r="LHE833" s="72"/>
      <c r="LHF833" s="72"/>
      <c r="LHG833" s="72"/>
      <c r="LHH833" s="72"/>
      <c r="LHI833" s="72"/>
      <c r="LHJ833" s="72"/>
      <c r="LHK833" s="72"/>
      <c r="LHL833" s="72"/>
      <c r="LHM833" s="72"/>
      <c r="LHN833" s="72"/>
      <c r="LHO833" s="72"/>
      <c r="LHP833" s="72"/>
      <c r="LHQ833" s="72"/>
      <c r="LHR833" s="72"/>
      <c r="LHS833" s="72"/>
      <c r="LHT833" s="72"/>
      <c r="LHU833" s="72"/>
      <c r="LHV833" s="72"/>
      <c r="LHW833" s="72"/>
      <c r="LHX833" s="72"/>
      <c r="LHY833" s="72"/>
      <c r="LHZ833" s="72"/>
      <c r="LIA833" s="72"/>
      <c r="LIB833" s="72"/>
      <c r="LIC833" s="72"/>
      <c r="LID833" s="72"/>
      <c r="LIE833" s="72"/>
      <c r="LIF833" s="72"/>
      <c r="LIG833" s="72"/>
      <c r="LIH833" s="72"/>
      <c r="LII833" s="72"/>
      <c r="LIJ833" s="72"/>
      <c r="LIK833" s="72"/>
      <c r="LIL833" s="72"/>
      <c r="LIM833" s="72"/>
      <c r="LIN833" s="72"/>
      <c r="LIO833" s="72"/>
      <c r="LIP833" s="72"/>
      <c r="LIQ833" s="72"/>
      <c r="LIR833" s="72"/>
      <c r="LIS833" s="72"/>
      <c r="LIT833" s="72"/>
      <c r="LIU833" s="72"/>
      <c r="LIV833" s="72"/>
      <c r="LIW833" s="72"/>
      <c r="LIX833" s="72"/>
      <c r="LIY833" s="72"/>
      <c r="LIZ833" s="72"/>
      <c r="LJA833" s="72"/>
      <c r="LJB833" s="72"/>
      <c r="LJC833" s="72"/>
      <c r="LJD833" s="72"/>
      <c r="LJE833" s="72"/>
      <c r="LJF833" s="72"/>
      <c r="LJG833" s="72"/>
      <c r="LJH833" s="72"/>
      <c r="LJI833" s="72"/>
      <c r="LJJ833" s="72"/>
      <c r="LJK833" s="72"/>
      <c r="LJL833" s="72"/>
      <c r="LJM833" s="72"/>
      <c r="LJN833" s="72"/>
      <c r="LJO833" s="72"/>
      <c r="LJP833" s="72"/>
      <c r="LJQ833" s="72"/>
      <c r="LJR833" s="72"/>
      <c r="LJS833" s="72"/>
      <c r="LJT833" s="72"/>
      <c r="LJU833" s="72"/>
      <c r="LJV833" s="72"/>
      <c r="LJW833" s="72"/>
      <c r="LJX833" s="72"/>
      <c r="LJY833" s="72"/>
      <c r="LJZ833" s="72"/>
      <c r="LKA833" s="72"/>
      <c r="LKB833" s="72"/>
      <c r="LKC833" s="72"/>
      <c r="LKD833" s="72"/>
      <c r="LKE833" s="72"/>
      <c r="LKF833" s="72"/>
      <c r="LKG833" s="72"/>
      <c r="LKH833" s="72"/>
      <c r="LKI833" s="72"/>
      <c r="LKJ833" s="72"/>
      <c r="LKK833" s="72"/>
      <c r="LKL833" s="72"/>
      <c r="LKM833" s="72"/>
      <c r="LKN833" s="72"/>
      <c r="LKO833" s="72"/>
      <c r="LKP833" s="72"/>
      <c r="LKQ833" s="72"/>
      <c r="LKR833" s="72"/>
      <c r="LKS833" s="72"/>
      <c r="LKT833" s="72"/>
      <c r="LKU833" s="72"/>
      <c r="LKV833" s="72"/>
      <c r="LKW833" s="72"/>
      <c r="LKX833" s="72"/>
      <c r="LKY833" s="72"/>
      <c r="LKZ833" s="72"/>
      <c r="LLA833" s="72"/>
      <c r="LLB833" s="72"/>
      <c r="LLC833" s="72"/>
      <c r="LLD833" s="72"/>
      <c r="LLE833" s="72"/>
      <c r="LLF833" s="72"/>
      <c r="LLG833" s="72"/>
      <c r="LLH833" s="72"/>
      <c r="LLI833" s="72"/>
      <c r="LLJ833" s="72"/>
      <c r="LLK833" s="72"/>
      <c r="LLL833" s="72"/>
      <c r="LLM833" s="72"/>
      <c r="LLN833" s="72"/>
      <c r="LLO833" s="72"/>
      <c r="LLP833" s="72"/>
      <c r="LLQ833" s="72"/>
      <c r="LLR833" s="72"/>
      <c r="LLS833" s="72"/>
      <c r="LLT833" s="72"/>
      <c r="LLU833" s="72"/>
      <c r="LLV833" s="72"/>
      <c r="LLW833" s="72"/>
      <c r="LLX833" s="72"/>
      <c r="LLY833" s="72"/>
      <c r="LLZ833" s="72"/>
      <c r="LMA833" s="72"/>
      <c r="LMB833" s="72"/>
      <c r="LMC833" s="72"/>
      <c r="LMD833" s="72"/>
      <c r="LME833" s="72"/>
      <c r="LMF833" s="72"/>
      <c r="LMG833" s="72"/>
      <c r="LMH833" s="72"/>
      <c r="LMI833" s="72"/>
      <c r="LMJ833" s="72"/>
      <c r="LMK833" s="72"/>
      <c r="LML833" s="72"/>
      <c r="LMM833" s="72"/>
      <c r="LMN833" s="72"/>
      <c r="LMO833" s="72"/>
      <c r="LMP833" s="72"/>
      <c r="LMQ833" s="72"/>
      <c r="LMR833" s="72"/>
      <c r="LMS833" s="72"/>
      <c r="LMT833" s="72"/>
      <c r="LMU833" s="72"/>
      <c r="LMV833" s="72"/>
      <c r="LMW833" s="72"/>
      <c r="LMX833" s="72"/>
      <c r="LMY833" s="72"/>
      <c r="LMZ833" s="72"/>
      <c r="LNA833" s="72"/>
      <c r="LNB833" s="72"/>
      <c r="LNC833" s="72"/>
      <c r="LND833" s="72"/>
      <c r="LNE833" s="72"/>
      <c r="LNF833" s="72"/>
      <c r="LNG833" s="72"/>
      <c r="LNH833" s="72"/>
      <c r="LNI833" s="72"/>
      <c r="LNJ833" s="72"/>
      <c r="LNK833" s="72"/>
      <c r="LNL833" s="72"/>
      <c r="LNM833" s="72"/>
      <c r="LNN833" s="72"/>
      <c r="LNO833" s="72"/>
      <c r="LNP833" s="72"/>
      <c r="LNQ833" s="72"/>
      <c r="LNR833" s="72"/>
      <c r="LNS833" s="72"/>
      <c r="LNT833" s="72"/>
      <c r="LNU833" s="72"/>
      <c r="LNV833" s="72"/>
      <c r="LNW833" s="72"/>
      <c r="LNX833" s="72"/>
      <c r="LNY833" s="72"/>
      <c r="LNZ833" s="72"/>
      <c r="LOA833" s="72"/>
      <c r="LOB833" s="72"/>
      <c r="LOC833" s="72"/>
      <c r="LOD833" s="72"/>
      <c r="LOE833" s="72"/>
      <c r="LOF833" s="72"/>
      <c r="LOG833" s="72"/>
      <c r="LOH833" s="72"/>
      <c r="LOI833" s="72"/>
      <c r="LOJ833" s="72"/>
      <c r="LOK833" s="72"/>
      <c r="LOL833" s="72"/>
      <c r="LOM833" s="72"/>
      <c r="LON833" s="72"/>
      <c r="LOO833" s="72"/>
      <c r="LOP833" s="72"/>
      <c r="LOQ833" s="72"/>
      <c r="LOR833" s="72"/>
      <c r="LOS833" s="72"/>
      <c r="LOT833" s="72"/>
      <c r="LOU833" s="72"/>
      <c r="LOV833" s="72"/>
      <c r="LOW833" s="72"/>
      <c r="LOX833" s="72"/>
      <c r="LOY833" s="72"/>
      <c r="LOZ833" s="72"/>
      <c r="LPA833" s="72"/>
      <c r="LPB833" s="72"/>
      <c r="LPC833" s="72"/>
      <c r="LPD833" s="72"/>
      <c r="LPE833" s="72"/>
      <c r="LPF833" s="72"/>
      <c r="LPG833" s="72"/>
      <c r="LPH833" s="72"/>
      <c r="LPI833" s="72"/>
      <c r="LPJ833" s="72"/>
      <c r="LPK833" s="72"/>
      <c r="LPL833" s="72"/>
      <c r="LPM833" s="72"/>
      <c r="LPN833" s="72"/>
      <c r="LPO833" s="72"/>
      <c r="LPP833" s="72"/>
      <c r="LPQ833" s="72"/>
      <c r="LPR833" s="72"/>
      <c r="LPS833" s="72"/>
      <c r="LPT833" s="72"/>
      <c r="LPU833" s="72"/>
      <c r="LPV833" s="72"/>
      <c r="LPW833" s="72"/>
      <c r="LPX833" s="72"/>
      <c r="LPY833" s="72"/>
      <c r="LPZ833" s="72"/>
      <c r="LQA833" s="72"/>
      <c r="LQB833" s="72"/>
      <c r="LQC833" s="72"/>
      <c r="LQD833" s="72"/>
      <c r="LQE833" s="72"/>
      <c r="LQF833" s="72"/>
      <c r="LQG833" s="72"/>
      <c r="LQH833" s="72"/>
      <c r="LQI833" s="72"/>
      <c r="LQJ833" s="72"/>
      <c r="LQK833" s="72"/>
      <c r="LQL833" s="72"/>
      <c r="LQM833" s="72"/>
      <c r="LQN833" s="72"/>
      <c r="LQO833" s="72"/>
      <c r="LQP833" s="72"/>
      <c r="LQQ833" s="72"/>
      <c r="LQR833" s="72"/>
      <c r="LQS833" s="72"/>
      <c r="LQT833" s="72"/>
      <c r="LQU833" s="72"/>
      <c r="LQV833" s="72"/>
      <c r="LQW833" s="72"/>
      <c r="LQX833" s="72"/>
      <c r="LQY833" s="72"/>
      <c r="LQZ833" s="72"/>
      <c r="LRA833" s="72"/>
      <c r="LRB833" s="72"/>
      <c r="LRC833" s="72"/>
      <c r="LRD833" s="72"/>
      <c r="LRE833" s="72"/>
      <c r="LRF833" s="72"/>
      <c r="LRG833" s="72"/>
      <c r="LRH833" s="72"/>
      <c r="LRI833" s="72"/>
      <c r="LRJ833" s="72"/>
      <c r="LRK833" s="72"/>
      <c r="LRL833" s="72"/>
      <c r="LRM833" s="72"/>
      <c r="LRN833" s="72"/>
      <c r="LRO833" s="72"/>
      <c r="LRP833" s="72"/>
      <c r="LRQ833" s="72"/>
      <c r="LRR833" s="72"/>
      <c r="LRS833" s="72"/>
      <c r="LRT833" s="72"/>
      <c r="LRU833" s="72"/>
      <c r="LRV833" s="72"/>
      <c r="LRW833" s="72"/>
      <c r="LRX833" s="72"/>
      <c r="LRY833" s="72"/>
      <c r="LRZ833" s="72"/>
      <c r="LSA833" s="72"/>
      <c r="LSB833" s="72"/>
      <c r="LSC833" s="72"/>
      <c r="LSD833" s="72"/>
      <c r="LSE833" s="72"/>
      <c r="LSF833" s="72"/>
      <c r="LSG833" s="72"/>
      <c r="LSH833" s="72"/>
      <c r="LSI833" s="72"/>
      <c r="LSJ833" s="72"/>
      <c r="LSK833" s="72"/>
      <c r="LSL833" s="72"/>
      <c r="LSM833" s="72"/>
      <c r="LSN833" s="72"/>
      <c r="LSO833" s="72"/>
      <c r="LSP833" s="72"/>
      <c r="LSQ833" s="72"/>
      <c r="LSR833" s="72"/>
      <c r="LSS833" s="72"/>
      <c r="LST833" s="72"/>
      <c r="LSU833" s="72"/>
      <c r="LSV833" s="72"/>
      <c r="LSW833" s="72"/>
      <c r="LSX833" s="72"/>
      <c r="LSY833" s="72"/>
      <c r="LSZ833" s="72"/>
      <c r="LTA833" s="72"/>
      <c r="LTB833" s="72"/>
      <c r="LTC833" s="72"/>
      <c r="LTD833" s="72"/>
      <c r="LTE833" s="72"/>
      <c r="LTF833" s="72"/>
      <c r="LTG833" s="72"/>
      <c r="LTH833" s="72"/>
      <c r="LTI833" s="72"/>
      <c r="LTJ833" s="72"/>
      <c r="LTK833" s="72"/>
      <c r="LTL833" s="72"/>
      <c r="LTM833" s="72"/>
      <c r="LTN833" s="72"/>
      <c r="LTO833" s="72"/>
      <c r="LTP833" s="72"/>
      <c r="LTQ833" s="72"/>
      <c r="LTR833" s="72"/>
      <c r="LTS833" s="72"/>
      <c r="LTT833" s="72"/>
      <c r="LTU833" s="72"/>
      <c r="LTV833" s="72"/>
      <c r="LTW833" s="72"/>
      <c r="LTX833" s="72"/>
      <c r="LTY833" s="72"/>
      <c r="LTZ833" s="72"/>
      <c r="LUA833" s="72"/>
      <c r="LUB833" s="72"/>
      <c r="LUC833" s="72"/>
      <c r="LUD833" s="72"/>
      <c r="LUE833" s="72"/>
      <c r="LUF833" s="72"/>
      <c r="LUG833" s="72"/>
      <c r="LUH833" s="72"/>
      <c r="LUI833" s="72"/>
      <c r="LUJ833" s="72"/>
      <c r="LUK833" s="72"/>
      <c r="LUL833" s="72"/>
      <c r="LUM833" s="72"/>
      <c r="LUN833" s="72"/>
      <c r="LUO833" s="72"/>
      <c r="LUP833" s="72"/>
      <c r="LUQ833" s="72"/>
      <c r="LUR833" s="72"/>
      <c r="LUS833" s="72"/>
      <c r="LUT833" s="72"/>
      <c r="LUU833" s="72"/>
      <c r="LUV833" s="72"/>
      <c r="LUW833" s="72"/>
      <c r="LUX833" s="72"/>
      <c r="LUY833" s="72"/>
      <c r="LUZ833" s="72"/>
      <c r="LVA833" s="72"/>
      <c r="LVB833" s="72"/>
      <c r="LVC833" s="72"/>
      <c r="LVD833" s="72"/>
      <c r="LVE833" s="72"/>
      <c r="LVF833" s="72"/>
      <c r="LVG833" s="72"/>
      <c r="LVH833" s="72"/>
      <c r="LVI833" s="72"/>
      <c r="LVJ833" s="72"/>
      <c r="LVK833" s="72"/>
      <c r="LVL833" s="72"/>
      <c r="LVM833" s="72"/>
      <c r="LVN833" s="72"/>
      <c r="LVO833" s="72"/>
      <c r="LVP833" s="72"/>
      <c r="LVQ833" s="72"/>
      <c r="LVR833" s="72"/>
      <c r="LVS833" s="72"/>
      <c r="LVT833" s="72"/>
      <c r="LVU833" s="72"/>
      <c r="LVV833" s="72"/>
      <c r="LVW833" s="72"/>
      <c r="LVX833" s="72"/>
      <c r="LVY833" s="72"/>
      <c r="LVZ833" s="72"/>
      <c r="LWA833" s="72"/>
      <c r="LWB833" s="72"/>
      <c r="LWC833" s="72"/>
      <c r="LWD833" s="72"/>
      <c r="LWE833" s="72"/>
      <c r="LWF833" s="72"/>
      <c r="LWG833" s="72"/>
      <c r="LWH833" s="72"/>
      <c r="LWI833" s="72"/>
      <c r="LWJ833" s="72"/>
      <c r="LWK833" s="72"/>
      <c r="LWL833" s="72"/>
      <c r="LWM833" s="72"/>
      <c r="LWN833" s="72"/>
      <c r="LWO833" s="72"/>
      <c r="LWP833" s="72"/>
      <c r="LWQ833" s="72"/>
      <c r="LWR833" s="72"/>
      <c r="LWS833" s="72"/>
      <c r="LWT833" s="72"/>
      <c r="LWU833" s="72"/>
      <c r="LWV833" s="72"/>
      <c r="LWW833" s="72"/>
      <c r="LWX833" s="72"/>
      <c r="LWY833" s="72"/>
      <c r="LWZ833" s="72"/>
      <c r="LXA833" s="72"/>
      <c r="LXB833" s="72"/>
      <c r="LXC833" s="72"/>
      <c r="LXD833" s="72"/>
      <c r="LXE833" s="72"/>
      <c r="LXF833" s="72"/>
      <c r="LXG833" s="72"/>
      <c r="LXH833" s="72"/>
      <c r="LXI833" s="72"/>
      <c r="LXJ833" s="72"/>
      <c r="LXK833" s="72"/>
      <c r="LXL833" s="72"/>
      <c r="LXM833" s="72"/>
      <c r="LXN833" s="72"/>
      <c r="LXO833" s="72"/>
      <c r="LXP833" s="72"/>
      <c r="LXQ833" s="72"/>
      <c r="LXR833" s="72"/>
      <c r="LXS833" s="72"/>
      <c r="LXT833" s="72"/>
      <c r="LXU833" s="72"/>
      <c r="LXV833" s="72"/>
      <c r="LXW833" s="72"/>
      <c r="LXX833" s="72"/>
      <c r="LXY833" s="72"/>
      <c r="LXZ833" s="72"/>
      <c r="LYA833" s="72"/>
      <c r="LYB833" s="72"/>
      <c r="LYC833" s="72"/>
      <c r="LYD833" s="72"/>
      <c r="LYE833" s="72"/>
      <c r="LYF833" s="72"/>
      <c r="LYG833" s="72"/>
      <c r="LYH833" s="72"/>
      <c r="LYI833" s="72"/>
      <c r="LYJ833" s="72"/>
      <c r="LYK833" s="72"/>
      <c r="LYL833" s="72"/>
      <c r="LYM833" s="72"/>
      <c r="LYN833" s="72"/>
      <c r="LYO833" s="72"/>
      <c r="LYP833" s="72"/>
      <c r="LYQ833" s="72"/>
      <c r="LYR833" s="72"/>
      <c r="LYS833" s="72"/>
      <c r="LYT833" s="72"/>
      <c r="LYU833" s="72"/>
      <c r="LYV833" s="72"/>
      <c r="LYW833" s="72"/>
      <c r="LYX833" s="72"/>
      <c r="LYY833" s="72"/>
      <c r="LYZ833" s="72"/>
      <c r="LZA833" s="72"/>
      <c r="LZB833" s="72"/>
      <c r="LZC833" s="72"/>
      <c r="LZD833" s="72"/>
      <c r="LZE833" s="72"/>
      <c r="LZF833" s="72"/>
      <c r="LZG833" s="72"/>
      <c r="LZH833" s="72"/>
      <c r="LZI833" s="72"/>
      <c r="LZJ833" s="72"/>
      <c r="LZK833" s="72"/>
      <c r="LZL833" s="72"/>
      <c r="LZM833" s="72"/>
      <c r="LZN833" s="72"/>
      <c r="LZO833" s="72"/>
      <c r="LZP833" s="72"/>
      <c r="LZQ833" s="72"/>
      <c r="LZR833" s="72"/>
      <c r="LZS833" s="72"/>
      <c r="LZT833" s="72"/>
      <c r="LZU833" s="72"/>
      <c r="LZV833" s="72"/>
      <c r="LZW833" s="72"/>
      <c r="LZX833" s="72"/>
      <c r="LZY833" s="72"/>
      <c r="LZZ833" s="72"/>
      <c r="MAA833" s="72"/>
      <c r="MAB833" s="72"/>
      <c r="MAC833" s="72"/>
      <c r="MAD833" s="72"/>
      <c r="MAE833" s="72"/>
      <c r="MAF833" s="72"/>
      <c r="MAG833" s="72"/>
      <c r="MAH833" s="72"/>
      <c r="MAI833" s="72"/>
      <c r="MAJ833" s="72"/>
      <c r="MAK833" s="72"/>
      <c r="MAL833" s="72"/>
      <c r="MAM833" s="72"/>
      <c r="MAN833" s="72"/>
      <c r="MAO833" s="72"/>
      <c r="MAP833" s="72"/>
      <c r="MAQ833" s="72"/>
      <c r="MAR833" s="72"/>
      <c r="MAS833" s="72"/>
      <c r="MAT833" s="72"/>
      <c r="MAU833" s="72"/>
      <c r="MAV833" s="72"/>
      <c r="MAW833" s="72"/>
      <c r="MAX833" s="72"/>
      <c r="MAY833" s="72"/>
      <c r="MAZ833" s="72"/>
      <c r="MBA833" s="72"/>
      <c r="MBB833" s="72"/>
      <c r="MBC833" s="72"/>
      <c r="MBD833" s="72"/>
      <c r="MBE833" s="72"/>
      <c r="MBF833" s="72"/>
      <c r="MBG833" s="72"/>
      <c r="MBH833" s="72"/>
      <c r="MBI833" s="72"/>
      <c r="MBJ833" s="72"/>
      <c r="MBK833" s="72"/>
      <c r="MBL833" s="72"/>
      <c r="MBM833" s="72"/>
      <c r="MBN833" s="72"/>
      <c r="MBO833" s="72"/>
      <c r="MBP833" s="72"/>
      <c r="MBQ833" s="72"/>
      <c r="MBR833" s="72"/>
      <c r="MBS833" s="72"/>
      <c r="MBT833" s="72"/>
      <c r="MBU833" s="72"/>
      <c r="MBV833" s="72"/>
      <c r="MBW833" s="72"/>
      <c r="MBX833" s="72"/>
      <c r="MBY833" s="72"/>
      <c r="MBZ833" s="72"/>
      <c r="MCA833" s="72"/>
      <c r="MCB833" s="72"/>
      <c r="MCC833" s="72"/>
      <c r="MCD833" s="72"/>
      <c r="MCE833" s="72"/>
      <c r="MCF833" s="72"/>
      <c r="MCG833" s="72"/>
      <c r="MCH833" s="72"/>
      <c r="MCI833" s="72"/>
      <c r="MCJ833" s="72"/>
      <c r="MCK833" s="72"/>
      <c r="MCL833" s="72"/>
      <c r="MCM833" s="72"/>
      <c r="MCN833" s="72"/>
      <c r="MCO833" s="72"/>
      <c r="MCP833" s="72"/>
      <c r="MCQ833" s="72"/>
      <c r="MCR833" s="72"/>
      <c r="MCS833" s="72"/>
      <c r="MCT833" s="72"/>
      <c r="MCU833" s="72"/>
      <c r="MCV833" s="72"/>
      <c r="MCW833" s="72"/>
      <c r="MCX833" s="72"/>
      <c r="MCY833" s="72"/>
      <c r="MCZ833" s="72"/>
      <c r="MDA833" s="72"/>
      <c r="MDB833" s="72"/>
      <c r="MDC833" s="72"/>
      <c r="MDD833" s="72"/>
      <c r="MDE833" s="72"/>
      <c r="MDF833" s="72"/>
      <c r="MDG833" s="72"/>
      <c r="MDH833" s="72"/>
      <c r="MDI833" s="72"/>
      <c r="MDJ833" s="72"/>
      <c r="MDK833" s="72"/>
      <c r="MDL833" s="72"/>
      <c r="MDM833" s="72"/>
      <c r="MDN833" s="72"/>
      <c r="MDO833" s="72"/>
      <c r="MDP833" s="72"/>
      <c r="MDQ833" s="72"/>
      <c r="MDR833" s="72"/>
      <c r="MDS833" s="72"/>
      <c r="MDT833" s="72"/>
      <c r="MDU833" s="72"/>
      <c r="MDV833" s="72"/>
      <c r="MDW833" s="72"/>
      <c r="MDX833" s="72"/>
      <c r="MDY833" s="72"/>
      <c r="MDZ833" s="72"/>
      <c r="MEA833" s="72"/>
      <c r="MEB833" s="72"/>
      <c r="MEC833" s="72"/>
      <c r="MED833" s="72"/>
      <c r="MEE833" s="72"/>
      <c r="MEF833" s="72"/>
      <c r="MEG833" s="72"/>
      <c r="MEH833" s="72"/>
      <c r="MEI833" s="72"/>
      <c r="MEJ833" s="72"/>
      <c r="MEK833" s="72"/>
      <c r="MEL833" s="72"/>
      <c r="MEM833" s="72"/>
      <c r="MEN833" s="72"/>
      <c r="MEO833" s="72"/>
      <c r="MEP833" s="72"/>
      <c r="MEQ833" s="72"/>
      <c r="MER833" s="72"/>
      <c r="MES833" s="72"/>
      <c r="MET833" s="72"/>
      <c r="MEU833" s="72"/>
      <c r="MEV833" s="72"/>
      <c r="MEW833" s="72"/>
      <c r="MEX833" s="72"/>
      <c r="MEY833" s="72"/>
      <c r="MEZ833" s="72"/>
      <c r="MFA833" s="72"/>
      <c r="MFB833" s="72"/>
      <c r="MFC833" s="72"/>
      <c r="MFD833" s="72"/>
      <c r="MFE833" s="72"/>
      <c r="MFF833" s="72"/>
      <c r="MFG833" s="72"/>
      <c r="MFH833" s="72"/>
      <c r="MFI833" s="72"/>
      <c r="MFJ833" s="72"/>
      <c r="MFK833" s="72"/>
      <c r="MFL833" s="72"/>
      <c r="MFM833" s="72"/>
      <c r="MFN833" s="72"/>
      <c r="MFO833" s="72"/>
      <c r="MFP833" s="72"/>
      <c r="MFQ833" s="72"/>
      <c r="MFR833" s="72"/>
      <c r="MFS833" s="72"/>
      <c r="MFT833" s="72"/>
      <c r="MFU833" s="72"/>
      <c r="MFV833" s="72"/>
      <c r="MFW833" s="72"/>
      <c r="MFX833" s="72"/>
      <c r="MFY833" s="72"/>
      <c r="MFZ833" s="72"/>
      <c r="MGA833" s="72"/>
      <c r="MGB833" s="72"/>
      <c r="MGC833" s="72"/>
      <c r="MGD833" s="72"/>
      <c r="MGE833" s="72"/>
      <c r="MGF833" s="72"/>
      <c r="MGG833" s="72"/>
      <c r="MGH833" s="72"/>
      <c r="MGI833" s="72"/>
      <c r="MGJ833" s="72"/>
      <c r="MGK833" s="72"/>
      <c r="MGL833" s="72"/>
      <c r="MGM833" s="72"/>
      <c r="MGN833" s="72"/>
      <c r="MGO833" s="72"/>
      <c r="MGP833" s="72"/>
      <c r="MGQ833" s="72"/>
      <c r="MGR833" s="72"/>
      <c r="MGS833" s="72"/>
      <c r="MGT833" s="72"/>
      <c r="MGU833" s="72"/>
      <c r="MGV833" s="72"/>
      <c r="MGW833" s="72"/>
      <c r="MGX833" s="72"/>
      <c r="MGY833" s="72"/>
      <c r="MGZ833" s="72"/>
      <c r="MHA833" s="72"/>
      <c r="MHB833" s="72"/>
      <c r="MHC833" s="72"/>
      <c r="MHD833" s="72"/>
      <c r="MHE833" s="72"/>
      <c r="MHF833" s="72"/>
      <c r="MHG833" s="72"/>
      <c r="MHH833" s="72"/>
      <c r="MHI833" s="72"/>
      <c r="MHJ833" s="72"/>
      <c r="MHK833" s="72"/>
      <c r="MHL833" s="72"/>
      <c r="MHM833" s="72"/>
      <c r="MHN833" s="72"/>
      <c r="MHO833" s="72"/>
      <c r="MHP833" s="72"/>
      <c r="MHQ833" s="72"/>
      <c r="MHR833" s="72"/>
      <c r="MHS833" s="72"/>
      <c r="MHT833" s="72"/>
      <c r="MHU833" s="72"/>
      <c r="MHV833" s="72"/>
      <c r="MHW833" s="72"/>
      <c r="MHX833" s="72"/>
      <c r="MHY833" s="72"/>
      <c r="MHZ833" s="72"/>
      <c r="MIA833" s="72"/>
      <c r="MIB833" s="72"/>
      <c r="MIC833" s="72"/>
      <c r="MID833" s="72"/>
      <c r="MIE833" s="72"/>
      <c r="MIF833" s="72"/>
      <c r="MIG833" s="72"/>
      <c r="MIH833" s="72"/>
      <c r="MII833" s="72"/>
      <c r="MIJ833" s="72"/>
      <c r="MIK833" s="72"/>
      <c r="MIL833" s="72"/>
      <c r="MIM833" s="72"/>
      <c r="MIN833" s="72"/>
      <c r="MIO833" s="72"/>
      <c r="MIP833" s="72"/>
      <c r="MIQ833" s="72"/>
      <c r="MIR833" s="72"/>
      <c r="MIS833" s="72"/>
      <c r="MIT833" s="72"/>
      <c r="MIU833" s="72"/>
      <c r="MIV833" s="72"/>
      <c r="MIW833" s="72"/>
      <c r="MIX833" s="72"/>
      <c r="MIY833" s="72"/>
      <c r="MIZ833" s="72"/>
      <c r="MJA833" s="72"/>
      <c r="MJB833" s="72"/>
      <c r="MJC833" s="72"/>
      <c r="MJD833" s="72"/>
      <c r="MJE833" s="72"/>
      <c r="MJF833" s="72"/>
      <c r="MJG833" s="72"/>
      <c r="MJH833" s="72"/>
      <c r="MJI833" s="72"/>
      <c r="MJJ833" s="72"/>
      <c r="MJK833" s="72"/>
      <c r="MJL833" s="72"/>
      <c r="MJM833" s="72"/>
      <c r="MJN833" s="72"/>
      <c r="MJO833" s="72"/>
      <c r="MJP833" s="72"/>
      <c r="MJQ833" s="72"/>
      <c r="MJR833" s="72"/>
      <c r="MJS833" s="72"/>
      <c r="MJT833" s="72"/>
      <c r="MJU833" s="72"/>
      <c r="MJV833" s="72"/>
      <c r="MJW833" s="72"/>
      <c r="MJX833" s="72"/>
      <c r="MJY833" s="72"/>
      <c r="MJZ833" s="72"/>
      <c r="MKA833" s="72"/>
      <c r="MKB833" s="72"/>
      <c r="MKC833" s="72"/>
      <c r="MKD833" s="72"/>
      <c r="MKE833" s="72"/>
      <c r="MKF833" s="72"/>
      <c r="MKG833" s="72"/>
      <c r="MKH833" s="72"/>
      <c r="MKI833" s="72"/>
      <c r="MKJ833" s="72"/>
      <c r="MKK833" s="72"/>
      <c r="MKL833" s="72"/>
      <c r="MKM833" s="72"/>
      <c r="MKN833" s="72"/>
      <c r="MKO833" s="72"/>
      <c r="MKP833" s="72"/>
      <c r="MKQ833" s="72"/>
      <c r="MKR833" s="72"/>
      <c r="MKS833" s="72"/>
      <c r="MKT833" s="72"/>
      <c r="MKU833" s="72"/>
      <c r="MKV833" s="72"/>
      <c r="MKW833" s="72"/>
      <c r="MKX833" s="72"/>
      <c r="MKY833" s="72"/>
      <c r="MKZ833" s="72"/>
      <c r="MLA833" s="72"/>
      <c r="MLB833" s="72"/>
      <c r="MLC833" s="72"/>
      <c r="MLD833" s="72"/>
      <c r="MLE833" s="72"/>
      <c r="MLF833" s="72"/>
      <c r="MLG833" s="72"/>
      <c r="MLH833" s="72"/>
      <c r="MLI833" s="72"/>
      <c r="MLJ833" s="72"/>
      <c r="MLK833" s="72"/>
      <c r="MLL833" s="72"/>
      <c r="MLM833" s="72"/>
      <c r="MLN833" s="72"/>
      <c r="MLO833" s="72"/>
      <c r="MLP833" s="72"/>
      <c r="MLQ833" s="72"/>
      <c r="MLR833" s="72"/>
      <c r="MLS833" s="72"/>
      <c r="MLT833" s="72"/>
      <c r="MLU833" s="72"/>
      <c r="MLV833" s="72"/>
      <c r="MLW833" s="72"/>
      <c r="MLX833" s="72"/>
      <c r="MLY833" s="72"/>
      <c r="MLZ833" s="72"/>
      <c r="MMA833" s="72"/>
      <c r="MMB833" s="72"/>
      <c r="MMC833" s="72"/>
      <c r="MMD833" s="72"/>
      <c r="MME833" s="72"/>
      <c r="MMF833" s="72"/>
      <c r="MMG833" s="72"/>
      <c r="MMH833" s="72"/>
      <c r="MMI833" s="72"/>
      <c r="MMJ833" s="72"/>
      <c r="MMK833" s="72"/>
      <c r="MML833" s="72"/>
      <c r="MMM833" s="72"/>
      <c r="MMN833" s="72"/>
      <c r="MMO833" s="72"/>
      <c r="MMP833" s="72"/>
      <c r="MMQ833" s="72"/>
      <c r="MMR833" s="72"/>
      <c r="MMS833" s="72"/>
      <c r="MMT833" s="72"/>
      <c r="MMU833" s="72"/>
      <c r="MMV833" s="72"/>
      <c r="MMW833" s="72"/>
      <c r="MMX833" s="72"/>
      <c r="MMY833" s="72"/>
      <c r="MMZ833" s="72"/>
      <c r="MNA833" s="72"/>
      <c r="MNB833" s="72"/>
      <c r="MNC833" s="72"/>
      <c r="MND833" s="72"/>
      <c r="MNE833" s="72"/>
      <c r="MNF833" s="72"/>
      <c r="MNG833" s="72"/>
      <c r="MNH833" s="72"/>
      <c r="MNI833" s="72"/>
      <c r="MNJ833" s="72"/>
      <c r="MNK833" s="72"/>
      <c r="MNL833" s="72"/>
      <c r="MNM833" s="72"/>
      <c r="MNN833" s="72"/>
      <c r="MNO833" s="72"/>
      <c r="MNP833" s="72"/>
      <c r="MNQ833" s="72"/>
      <c r="MNR833" s="72"/>
      <c r="MNS833" s="72"/>
      <c r="MNT833" s="72"/>
      <c r="MNU833" s="72"/>
      <c r="MNV833" s="72"/>
      <c r="MNW833" s="72"/>
      <c r="MNX833" s="72"/>
      <c r="MNY833" s="72"/>
      <c r="MNZ833" s="72"/>
      <c r="MOA833" s="72"/>
      <c r="MOB833" s="72"/>
      <c r="MOC833" s="72"/>
      <c r="MOD833" s="72"/>
      <c r="MOE833" s="72"/>
      <c r="MOF833" s="72"/>
      <c r="MOG833" s="72"/>
      <c r="MOH833" s="72"/>
      <c r="MOI833" s="72"/>
      <c r="MOJ833" s="72"/>
      <c r="MOK833" s="72"/>
      <c r="MOL833" s="72"/>
      <c r="MOM833" s="72"/>
      <c r="MON833" s="72"/>
      <c r="MOO833" s="72"/>
      <c r="MOP833" s="72"/>
      <c r="MOQ833" s="72"/>
      <c r="MOR833" s="72"/>
      <c r="MOS833" s="72"/>
      <c r="MOT833" s="72"/>
      <c r="MOU833" s="72"/>
      <c r="MOV833" s="72"/>
      <c r="MOW833" s="72"/>
      <c r="MOX833" s="72"/>
      <c r="MOY833" s="72"/>
      <c r="MOZ833" s="72"/>
      <c r="MPA833" s="72"/>
      <c r="MPB833" s="72"/>
      <c r="MPC833" s="72"/>
      <c r="MPD833" s="72"/>
      <c r="MPE833" s="72"/>
      <c r="MPF833" s="72"/>
      <c r="MPG833" s="72"/>
      <c r="MPH833" s="72"/>
      <c r="MPI833" s="72"/>
      <c r="MPJ833" s="72"/>
      <c r="MPK833" s="72"/>
      <c r="MPL833" s="72"/>
      <c r="MPM833" s="72"/>
      <c r="MPN833" s="72"/>
      <c r="MPO833" s="72"/>
      <c r="MPP833" s="72"/>
      <c r="MPQ833" s="72"/>
      <c r="MPR833" s="72"/>
      <c r="MPS833" s="72"/>
      <c r="MPT833" s="72"/>
      <c r="MPU833" s="72"/>
      <c r="MPV833" s="72"/>
      <c r="MPW833" s="72"/>
      <c r="MPX833" s="72"/>
      <c r="MPY833" s="72"/>
      <c r="MPZ833" s="72"/>
      <c r="MQA833" s="72"/>
      <c r="MQB833" s="72"/>
      <c r="MQC833" s="72"/>
      <c r="MQD833" s="72"/>
      <c r="MQE833" s="72"/>
      <c r="MQF833" s="72"/>
      <c r="MQG833" s="72"/>
      <c r="MQH833" s="72"/>
      <c r="MQI833" s="72"/>
      <c r="MQJ833" s="72"/>
      <c r="MQK833" s="72"/>
      <c r="MQL833" s="72"/>
      <c r="MQM833" s="72"/>
      <c r="MQN833" s="72"/>
      <c r="MQO833" s="72"/>
      <c r="MQP833" s="72"/>
      <c r="MQQ833" s="72"/>
      <c r="MQR833" s="72"/>
      <c r="MQS833" s="72"/>
      <c r="MQT833" s="72"/>
      <c r="MQU833" s="72"/>
      <c r="MQV833" s="72"/>
      <c r="MQW833" s="72"/>
      <c r="MQX833" s="72"/>
      <c r="MQY833" s="72"/>
      <c r="MQZ833" s="72"/>
      <c r="MRA833" s="72"/>
      <c r="MRB833" s="72"/>
      <c r="MRC833" s="72"/>
      <c r="MRD833" s="72"/>
      <c r="MRE833" s="72"/>
      <c r="MRF833" s="72"/>
      <c r="MRG833" s="72"/>
      <c r="MRH833" s="72"/>
      <c r="MRI833" s="72"/>
      <c r="MRJ833" s="72"/>
      <c r="MRK833" s="72"/>
      <c r="MRL833" s="72"/>
      <c r="MRM833" s="72"/>
      <c r="MRN833" s="72"/>
      <c r="MRO833" s="72"/>
      <c r="MRP833" s="72"/>
      <c r="MRQ833" s="72"/>
      <c r="MRR833" s="72"/>
      <c r="MRS833" s="72"/>
      <c r="MRT833" s="72"/>
      <c r="MRU833" s="72"/>
      <c r="MRV833" s="72"/>
      <c r="MRW833" s="72"/>
      <c r="MRX833" s="72"/>
      <c r="MRY833" s="72"/>
      <c r="MRZ833" s="72"/>
      <c r="MSA833" s="72"/>
      <c r="MSB833" s="72"/>
      <c r="MSC833" s="72"/>
      <c r="MSD833" s="72"/>
      <c r="MSE833" s="72"/>
      <c r="MSF833" s="72"/>
      <c r="MSG833" s="72"/>
      <c r="MSH833" s="72"/>
      <c r="MSI833" s="72"/>
      <c r="MSJ833" s="72"/>
      <c r="MSK833" s="72"/>
      <c r="MSL833" s="72"/>
      <c r="MSM833" s="72"/>
      <c r="MSN833" s="72"/>
      <c r="MSO833" s="72"/>
      <c r="MSP833" s="72"/>
      <c r="MSQ833" s="72"/>
      <c r="MSR833" s="72"/>
      <c r="MSS833" s="72"/>
      <c r="MST833" s="72"/>
      <c r="MSU833" s="72"/>
      <c r="MSV833" s="72"/>
      <c r="MSW833" s="72"/>
      <c r="MSX833" s="72"/>
      <c r="MSY833" s="72"/>
      <c r="MSZ833" s="72"/>
      <c r="MTA833" s="72"/>
      <c r="MTB833" s="72"/>
      <c r="MTC833" s="72"/>
      <c r="MTD833" s="72"/>
      <c r="MTE833" s="72"/>
      <c r="MTF833" s="72"/>
      <c r="MTG833" s="72"/>
      <c r="MTH833" s="72"/>
      <c r="MTI833" s="72"/>
      <c r="MTJ833" s="72"/>
      <c r="MTK833" s="72"/>
      <c r="MTL833" s="72"/>
      <c r="MTM833" s="72"/>
      <c r="MTN833" s="72"/>
      <c r="MTO833" s="72"/>
      <c r="MTP833" s="72"/>
      <c r="MTQ833" s="72"/>
      <c r="MTR833" s="72"/>
      <c r="MTS833" s="72"/>
      <c r="MTT833" s="72"/>
      <c r="MTU833" s="72"/>
      <c r="MTV833" s="72"/>
      <c r="MTW833" s="72"/>
      <c r="MTX833" s="72"/>
      <c r="MTY833" s="72"/>
      <c r="MTZ833" s="72"/>
      <c r="MUA833" s="72"/>
      <c r="MUB833" s="72"/>
      <c r="MUC833" s="72"/>
      <c r="MUD833" s="72"/>
      <c r="MUE833" s="72"/>
      <c r="MUF833" s="72"/>
      <c r="MUG833" s="72"/>
      <c r="MUH833" s="72"/>
      <c r="MUI833" s="72"/>
      <c r="MUJ833" s="72"/>
      <c r="MUK833" s="72"/>
      <c r="MUL833" s="72"/>
      <c r="MUM833" s="72"/>
      <c r="MUN833" s="72"/>
      <c r="MUO833" s="72"/>
      <c r="MUP833" s="72"/>
      <c r="MUQ833" s="72"/>
      <c r="MUR833" s="72"/>
      <c r="MUS833" s="72"/>
      <c r="MUT833" s="72"/>
      <c r="MUU833" s="72"/>
      <c r="MUV833" s="72"/>
      <c r="MUW833" s="72"/>
      <c r="MUX833" s="72"/>
      <c r="MUY833" s="72"/>
      <c r="MUZ833" s="72"/>
      <c r="MVA833" s="72"/>
      <c r="MVB833" s="72"/>
      <c r="MVC833" s="72"/>
      <c r="MVD833" s="72"/>
      <c r="MVE833" s="72"/>
      <c r="MVF833" s="72"/>
      <c r="MVG833" s="72"/>
      <c r="MVH833" s="72"/>
      <c r="MVI833" s="72"/>
      <c r="MVJ833" s="72"/>
      <c r="MVK833" s="72"/>
      <c r="MVL833" s="72"/>
      <c r="MVM833" s="72"/>
      <c r="MVN833" s="72"/>
      <c r="MVO833" s="72"/>
      <c r="MVP833" s="72"/>
      <c r="MVQ833" s="72"/>
      <c r="MVR833" s="72"/>
      <c r="MVS833" s="72"/>
      <c r="MVT833" s="72"/>
      <c r="MVU833" s="72"/>
      <c r="MVV833" s="72"/>
      <c r="MVW833" s="72"/>
      <c r="MVX833" s="72"/>
      <c r="MVY833" s="72"/>
      <c r="MVZ833" s="72"/>
      <c r="MWA833" s="72"/>
      <c r="MWB833" s="72"/>
      <c r="MWC833" s="72"/>
      <c r="MWD833" s="72"/>
      <c r="MWE833" s="72"/>
      <c r="MWF833" s="72"/>
      <c r="MWG833" s="72"/>
      <c r="MWH833" s="72"/>
      <c r="MWI833" s="72"/>
      <c r="MWJ833" s="72"/>
      <c r="MWK833" s="72"/>
      <c r="MWL833" s="72"/>
      <c r="MWM833" s="72"/>
      <c r="MWN833" s="72"/>
      <c r="MWO833" s="72"/>
      <c r="MWP833" s="72"/>
      <c r="MWQ833" s="72"/>
      <c r="MWR833" s="72"/>
      <c r="MWS833" s="72"/>
      <c r="MWT833" s="72"/>
      <c r="MWU833" s="72"/>
      <c r="MWV833" s="72"/>
      <c r="MWW833" s="72"/>
      <c r="MWX833" s="72"/>
      <c r="MWY833" s="72"/>
      <c r="MWZ833" s="72"/>
      <c r="MXA833" s="72"/>
      <c r="MXB833" s="72"/>
      <c r="MXC833" s="72"/>
      <c r="MXD833" s="72"/>
      <c r="MXE833" s="72"/>
      <c r="MXF833" s="72"/>
      <c r="MXG833" s="72"/>
      <c r="MXH833" s="72"/>
      <c r="MXI833" s="72"/>
      <c r="MXJ833" s="72"/>
      <c r="MXK833" s="72"/>
      <c r="MXL833" s="72"/>
      <c r="MXM833" s="72"/>
      <c r="MXN833" s="72"/>
      <c r="MXO833" s="72"/>
      <c r="MXP833" s="72"/>
      <c r="MXQ833" s="72"/>
      <c r="MXR833" s="72"/>
      <c r="MXS833" s="72"/>
      <c r="MXT833" s="72"/>
      <c r="MXU833" s="72"/>
      <c r="MXV833" s="72"/>
      <c r="MXW833" s="72"/>
      <c r="MXX833" s="72"/>
      <c r="MXY833" s="72"/>
      <c r="MXZ833" s="72"/>
      <c r="MYA833" s="72"/>
      <c r="MYB833" s="72"/>
      <c r="MYC833" s="72"/>
      <c r="MYD833" s="72"/>
      <c r="MYE833" s="72"/>
      <c r="MYF833" s="72"/>
      <c r="MYG833" s="72"/>
      <c r="MYH833" s="72"/>
      <c r="MYI833" s="72"/>
      <c r="MYJ833" s="72"/>
      <c r="MYK833" s="72"/>
      <c r="MYL833" s="72"/>
      <c r="MYM833" s="72"/>
      <c r="MYN833" s="72"/>
      <c r="MYO833" s="72"/>
      <c r="MYP833" s="72"/>
      <c r="MYQ833" s="72"/>
      <c r="MYR833" s="72"/>
      <c r="MYS833" s="72"/>
      <c r="MYT833" s="72"/>
      <c r="MYU833" s="72"/>
      <c r="MYV833" s="72"/>
      <c r="MYW833" s="72"/>
      <c r="MYX833" s="72"/>
      <c r="MYY833" s="72"/>
      <c r="MYZ833" s="72"/>
      <c r="MZA833" s="72"/>
      <c r="MZB833" s="72"/>
      <c r="MZC833" s="72"/>
      <c r="MZD833" s="72"/>
      <c r="MZE833" s="72"/>
      <c r="MZF833" s="72"/>
      <c r="MZG833" s="72"/>
      <c r="MZH833" s="72"/>
      <c r="MZI833" s="72"/>
      <c r="MZJ833" s="72"/>
      <c r="MZK833" s="72"/>
      <c r="MZL833" s="72"/>
      <c r="MZM833" s="72"/>
      <c r="MZN833" s="72"/>
      <c r="MZO833" s="72"/>
      <c r="MZP833" s="72"/>
      <c r="MZQ833" s="72"/>
      <c r="MZR833" s="72"/>
      <c r="MZS833" s="72"/>
      <c r="MZT833" s="72"/>
      <c r="MZU833" s="72"/>
      <c r="MZV833" s="72"/>
      <c r="MZW833" s="72"/>
      <c r="MZX833" s="72"/>
      <c r="MZY833" s="72"/>
      <c r="MZZ833" s="72"/>
      <c r="NAA833" s="72"/>
      <c r="NAB833" s="72"/>
      <c r="NAC833" s="72"/>
      <c r="NAD833" s="72"/>
      <c r="NAE833" s="72"/>
      <c r="NAF833" s="72"/>
      <c r="NAG833" s="72"/>
      <c r="NAH833" s="72"/>
      <c r="NAI833" s="72"/>
      <c r="NAJ833" s="72"/>
      <c r="NAK833" s="72"/>
      <c r="NAL833" s="72"/>
      <c r="NAM833" s="72"/>
      <c r="NAN833" s="72"/>
      <c r="NAO833" s="72"/>
      <c r="NAP833" s="72"/>
      <c r="NAQ833" s="72"/>
      <c r="NAR833" s="72"/>
      <c r="NAS833" s="72"/>
      <c r="NAT833" s="72"/>
      <c r="NAU833" s="72"/>
      <c r="NAV833" s="72"/>
      <c r="NAW833" s="72"/>
      <c r="NAX833" s="72"/>
      <c r="NAY833" s="72"/>
      <c r="NAZ833" s="72"/>
      <c r="NBA833" s="72"/>
      <c r="NBB833" s="72"/>
      <c r="NBC833" s="72"/>
      <c r="NBD833" s="72"/>
      <c r="NBE833" s="72"/>
      <c r="NBF833" s="72"/>
      <c r="NBG833" s="72"/>
      <c r="NBH833" s="72"/>
      <c r="NBI833" s="72"/>
      <c r="NBJ833" s="72"/>
      <c r="NBK833" s="72"/>
      <c r="NBL833" s="72"/>
      <c r="NBM833" s="72"/>
      <c r="NBN833" s="72"/>
      <c r="NBO833" s="72"/>
      <c r="NBP833" s="72"/>
      <c r="NBQ833" s="72"/>
      <c r="NBR833" s="72"/>
      <c r="NBS833" s="72"/>
      <c r="NBT833" s="72"/>
      <c r="NBU833" s="72"/>
      <c r="NBV833" s="72"/>
      <c r="NBW833" s="72"/>
      <c r="NBX833" s="72"/>
      <c r="NBY833" s="72"/>
      <c r="NBZ833" s="72"/>
      <c r="NCA833" s="72"/>
      <c r="NCB833" s="72"/>
      <c r="NCC833" s="72"/>
      <c r="NCD833" s="72"/>
      <c r="NCE833" s="72"/>
      <c r="NCF833" s="72"/>
      <c r="NCG833" s="72"/>
      <c r="NCH833" s="72"/>
      <c r="NCI833" s="72"/>
      <c r="NCJ833" s="72"/>
      <c r="NCK833" s="72"/>
      <c r="NCL833" s="72"/>
      <c r="NCM833" s="72"/>
      <c r="NCN833" s="72"/>
      <c r="NCO833" s="72"/>
      <c r="NCP833" s="72"/>
      <c r="NCQ833" s="72"/>
      <c r="NCR833" s="72"/>
      <c r="NCS833" s="72"/>
      <c r="NCT833" s="72"/>
      <c r="NCU833" s="72"/>
      <c r="NCV833" s="72"/>
      <c r="NCW833" s="72"/>
      <c r="NCX833" s="72"/>
      <c r="NCY833" s="72"/>
      <c r="NCZ833" s="72"/>
      <c r="NDA833" s="72"/>
      <c r="NDB833" s="72"/>
      <c r="NDC833" s="72"/>
      <c r="NDD833" s="72"/>
      <c r="NDE833" s="72"/>
      <c r="NDF833" s="72"/>
      <c r="NDG833" s="72"/>
      <c r="NDH833" s="72"/>
      <c r="NDI833" s="72"/>
      <c r="NDJ833" s="72"/>
      <c r="NDK833" s="72"/>
      <c r="NDL833" s="72"/>
      <c r="NDM833" s="72"/>
      <c r="NDN833" s="72"/>
      <c r="NDO833" s="72"/>
      <c r="NDP833" s="72"/>
      <c r="NDQ833" s="72"/>
      <c r="NDR833" s="72"/>
      <c r="NDS833" s="72"/>
      <c r="NDT833" s="72"/>
      <c r="NDU833" s="72"/>
      <c r="NDV833" s="72"/>
      <c r="NDW833" s="72"/>
      <c r="NDX833" s="72"/>
      <c r="NDY833" s="72"/>
      <c r="NDZ833" s="72"/>
      <c r="NEA833" s="72"/>
      <c r="NEB833" s="72"/>
      <c r="NEC833" s="72"/>
      <c r="NED833" s="72"/>
      <c r="NEE833" s="72"/>
      <c r="NEF833" s="72"/>
      <c r="NEG833" s="72"/>
      <c r="NEH833" s="72"/>
      <c r="NEI833" s="72"/>
      <c r="NEJ833" s="72"/>
      <c r="NEK833" s="72"/>
      <c r="NEL833" s="72"/>
      <c r="NEM833" s="72"/>
      <c r="NEN833" s="72"/>
      <c r="NEO833" s="72"/>
      <c r="NEP833" s="72"/>
      <c r="NEQ833" s="72"/>
      <c r="NER833" s="72"/>
      <c r="NES833" s="72"/>
      <c r="NET833" s="72"/>
      <c r="NEU833" s="72"/>
      <c r="NEV833" s="72"/>
      <c r="NEW833" s="72"/>
      <c r="NEX833" s="72"/>
      <c r="NEY833" s="72"/>
      <c r="NEZ833" s="72"/>
      <c r="NFA833" s="72"/>
      <c r="NFB833" s="72"/>
      <c r="NFC833" s="72"/>
      <c r="NFD833" s="72"/>
      <c r="NFE833" s="72"/>
      <c r="NFF833" s="72"/>
      <c r="NFG833" s="72"/>
      <c r="NFH833" s="72"/>
      <c r="NFI833" s="72"/>
      <c r="NFJ833" s="72"/>
      <c r="NFK833" s="72"/>
      <c r="NFL833" s="72"/>
      <c r="NFM833" s="72"/>
      <c r="NFN833" s="72"/>
      <c r="NFO833" s="72"/>
      <c r="NFP833" s="72"/>
      <c r="NFQ833" s="72"/>
      <c r="NFR833" s="72"/>
      <c r="NFS833" s="72"/>
      <c r="NFT833" s="72"/>
      <c r="NFU833" s="72"/>
      <c r="NFV833" s="72"/>
      <c r="NFW833" s="72"/>
      <c r="NFX833" s="72"/>
      <c r="NFY833" s="72"/>
      <c r="NFZ833" s="72"/>
      <c r="NGA833" s="72"/>
      <c r="NGB833" s="72"/>
      <c r="NGC833" s="72"/>
      <c r="NGD833" s="72"/>
      <c r="NGE833" s="72"/>
      <c r="NGF833" s="72"/>
      <c r="NGG833" s="72"/>
      <c r="NGH833" s="72"/>
      <c r="NGI833" s="72"/>
      <c r="NGJ833" s="72"/>
      <c r="NGK833" s="72"/>
      <c r="NGL833" s="72"/>
      <c r="NGM833" s="72"/>
      <c r="NGN833" s="72"/>
      <c r="NGO833" s="72"/>
      <c r="NGP833" s="72"/>
      <c r="NGQ833" s="72"/>
      <c r="NGR833" s="72"/>
      <c r="NGS833" s="72"/>
      <c r="NGT833" s="72"/>
      <c r="NGU833" s="72"/>
      <c r="NGV833" s="72"/>
      <c r="NGW833" s="72"/>
      <c r="NGX833" s="72"/>
      <c r="NGY833" s="72"/>
      <c r="NGZ833" s="72"/>
      <c r="NHA833" s="72"/>
      <c r="NHB833" s="72"/>
      <c r="NHC833" s="72"/>
      <c r="NHD833" s="72"/>
      <c r="NHE833" s="72"/>
      <c r="NHF833" s="72"/>
      <c r="NHG833" s="72"/>
      <c r="NHH833" s="72"/>
      <c r="NHI833" s="72"/>
      <c r="NHJ833" s="72"/>
      <c r="NHK833" s="72"/>
      <c r="NHL833" s="72"/>
      <c r="NHM833" s="72"/>
      <c r="NHN833" s="72"/>
      <c r="NHO833" s="72"/>
      <c r="NHP833" s="72"/>
      <c r="NHQ833" s="72"/>
      <c r="NHR833" s="72"/>
      <c r="NHS833" s="72"/>
      <c r="NHT833" s="72"/>
      <c r="NHU833" s="72"/>
      <c r="NHV833" s="72"/>
      <c r="NHW833" s="72"/>
      <c r="NHX833" s="72"/>
      <c r="NHY833" s="72"/>
      <c r="NHZ833" s="72"/>
      <c r="NIA833" s="72"/>
      <c r="NIB833" s="72"/>
      <c r="NIC833" s="72"/>
      <c r="NID833" s="72"/>
      <c r="NIE833" s="72"/>
      <c r="NIF833" s="72"/>
      <c r="NIG833" s="72"/>
      <c r="NIH833" s="72"/>
      <c r="NII833" s="72"/>
      <c r="NIJ833" s="72"/>
      <c r="NIK833" s="72"/>
      <c r="NIL833" s="72"/>
      <c r="NIM833" s="72"/>
      <c r="NIN833" s="72"/>
      <c r="NIO833" s="72"/>
      <c r="NIP833" s="72"/>
      <c r="NIQ833" s="72"/>
      <c r="NIR833" s="72"/>
      <c r="NIS833" s="72"/>
      <c r="NIT833" s="72"/>
      <c r="NIU833" s="72"/>
      <c r="NIV833" s="72"/>
      <c r="NIW833" s="72"/>
      <c r="NIX833" s="72"/>
      <c r="NIY833" s="72"/>
      <c r="NIZ833" s="72"/>
      <c r="NJA833" s="72"/>
      <c r="NJB833" s="72"/>
      <c r="NJC833" s="72"/>
      <c r="NJD833" s="72"/>
      <c r="NJE833" s="72"/>
      <c r="NJF833" s="72"/>
      <c r="NJG833" s="72"/>
      <c r="NJH833" s="72"/>
      <c r="NJI833" s="72"/>
      <c r="NJJ833" s="72"/>
      <c r="NJK833" s="72"/>
      <c r="NJL833" s="72"/>
      <c r="NJM833" s="72"/>
      <c r="NJN833" s="72"/>
      <c r="NJO833" s="72"/>
      <c r="NJP833" s="72"/>
      <c r="NJQ833" s="72"/>
      <c r="NJR833" s="72"/>
      <c r="NJS833" s="72"/>
      <c r="NJT833" s="72"/>
      <c r="NJU833" s="72"/>
      <c r="NJV833" s="72"/>
      <c r="NJW833" s="72"/>
      <c r="NJX833" s="72"/>
      <c r="NJY833" s="72"/>
      <c r="NJZ833" s="72"/>
      <c r="NKA833" s="72"/>
      <c r="NKB833" s="72"/>
      <c r="NKC833" s="72"/>
      <c r="NKD833" s="72"/>
      <c r="NKE833" s="72"/>
      <c r="NKF833" s="72"/>
      <c r="NKG833" s="72"/>
      <c r="NKH833" s="72"/>
      <c r="NKI833" s="72"/>
      <c r="NKJ833" s="72"/>
      <c r="NKK833" s="72"/>
      <c r="NKL833" s="72"/>
      <c r="NKM833" s="72"/>
      <c r="NKN833" s="72"/>
      <c r="NKO833" s="72"/>
      <c r="NKP833" s="72"/>
      <c r="NKQ833" s="72"/>
      <c r="NKR833" s="72"/>
      <c r="NKS833" s="72"/>
      <c r="NKT833" s="72"/>
      <c r="NKU833" s="72"/>
      <c r="NKV833" s="72"/>
      <c r="NKW833" s="72"/>
      <c r="NKX833" s="72"/>
      <c r="NKY833" s="72"/>
      <c r="NKZ833" s="72"/>
      <c r="NLA833" s="72"/>
      <c r="NLB833" s="72"/>
      <c r="NLC833" s="72"/>
      <c r="NLD833" s="72"/>
      <c r="NLE833" s="72"/>
      <c r="NLF833" s="72"/>
      <c r="NLG833" s="72"/>
      <c r="NLH833" s="72"/>
      <c r="NLI833" s="72"/>
      <c r="NLJ833" s="72"/>
      <c r="NLK833" s="72"/>
      <c r="NLL833" s="72"/>
      <c r="NLM833" s="72"/>
      <c r="NLN833" s="72"/>
      <c r="NLO833" s="72"/>
      <c r="NLP833" s="72"/>
      <c r="NLQ833" s="72"/>
      <c r="NLR833" s="72"/>
      <c r="NLS833" s="72"/>
      <c r="NLT833" s="72"/>
      <c r="NLU833" s="72"/>
      <c r="NLV833" s="72"/>
      <c r="NLW833" s="72"/>
      <c r="NLX833" s="72"/>
      <c r="NLY833" s="72"/>
      <c r="NLZ833" s="72"/>
      <c r="NMA833" s="72"/>
      <c r="NMB833" s="72"/>
      <c r="NMC833" s="72"/>
      <c r="NMD833" s="72"/>
      <c r="NME833" s="72"/>
      <c r="NMF833" s="72"/>
      <c r="NMG833" s="72"/>
      <c r="NMH833" s="72"/>
      <c r="NMI833" s="72"/>
      <c r="NMJ833" s="72"/>
      <c r="NMK833" s="72"/>
      <c r="NML833" s="72"/>
      <c r="NMM833" s="72"/>
      <c r="NMN833" s="72"/>
      <c r="NMO833" s="72"/>
      <c r="NMP833" s="72"/>
      <c r="NMQ833" s="72"/>
      <c r="NMR833" s="72"/>
      <c r="NMS833" s="72"/>
      <c r="NMT833" s="72"/>
      <c r="NMU833" s="72"/>
      <c r="NMV833" s="72"/>
      <c r="NMW833" s="72"/>
      <c r="NMX833" s="72"/>
      <c r="NMY833" s="72"/>
      <c r="NMZ833" s="72"/>
      <c r="NNA833" s="72"/>
      <c r="NNB833" s="72"/>
      <c r="NNC833" s="72"/>
      <c r="NND833" s="72"/>
      <c r="NNE833" s="72"/>
      <c r="NNF833" s="72"/>
      <c r="NNG833" s="72"/>
      <c r="NNH833" s="72"/>
      <c r="NNI833" s="72"/>
      <c r="NNJ833" s="72"/>
      <c r="NNK833" s="72"/>
      <c r="NNL833" s="72"/>
      <c r="NNM833" s="72"/>
      <c r="NNN833" s="72"/>
      <c r="NNO833" s="72"/>
      <c r="NNP833" s="72"/>
      <c r="NNQ833" s="72"/>
      <c r="NNR833" s="72"/>
      <c r="NNS833" s="72"/>
      <c r="NNT833" s="72"/>
      <c r="NNU833" s="72"/>
      <c r="NNV833" s="72"/>
      <c r="NNW833" s="72"/>
      <c r="NNX833" s="72"/>
      <c r="NNY833" s="72"/>
      <c r="NNZ833" s="72"/>
      <c r="NOA833" s="72"/>
      <c r="NOB833" s="72"/>
      <c r="NOC833" s="72"/>
      <c r="NOD833" s="72"/>
      <c r="NOE833" s="72"/>
      <c r="NOF833" s="72"/>
      <c r="NOG833" s="72"/>
      <c r="NOH833" s="72"/>
      <c r="NOI833" s="72"/>
      <c r="NOJ833" s="72"/>
      <c r="NOK833" s="72"/>
      <c r="NOL833" s="72"/>
      <c r="NOM833" s="72"/>
      <c r="NON833" s="72"/>
      <c r="NOO833" s="72"/>
      <c r="NOP833" s="72"/>
      <c r="NOQ833" s="72"/>
      <c r="NOR833" s="72"/>
      <c r="NOS833" s="72"/>
      <c r="NOT833" s="72"/>
      <c r="NOU833" s="72"/>
      <c r="NOV833" s="72"/>
      <c r="NOW833" s="72"/>
      <c r="NOX833" s="72"/>
      <c r="NOY833" s="72"/>
      <c r="NOZ833" s="72"/>
      <c r="NPA833" s="72"/>
      <c r="NPB833" s="72"/>
      <c r="NPC833" s="72"/>
      <c r="NPD833" s="72"/>
      <c r="NPE833" s="72"/>
      <c r="NPF833" s="72"/>
      <c r="NPG833" s="72"/>
      <c r="NPH833" s="72"/>
      <c r="NPI833" s="72"/>
      <c r="NPJ833" s="72"/>
      <c r="NPK833" s="72"/>
      <c r="NPL833" s="72"/>
      <c r="NPM833" s="72"/>
      <c r="NPN833" s="72"/>
      <c r="NPO833" s="72"/>
      <c r="NPP833" s="72"/>
      <c r="NPQ833" s="72"/>
      <c r="NPR833" s="72"/>
      <c r="NPS833" s="72"/>
      <c r="NPT833" s="72"/>
      <c r="NPU833" s="72"/>
      <c r="NPV833" s="72"/>
      <c r="NPW833" s="72"/>
      <c r="NPX833" s="72"/>
      <c r="NPY833" s="72"/>
      <c r="NPZ833" s="72"/>
      <c r="NQA833" s="72"/>
      <c r="NQB833" s="72"/>
      <c r="NQC833" s="72"/>
      <c r="NQD833" s="72"/>
      <c r="NQE833" s="72"/>
      <c r="NQF833" s="72"/>
      <c r="NQG833" s="72"/>
      <c r="NQH833" s="72"/>
      <c r="NQI833" s="72"/>
      <c r="NQJ833" s="72"/>
      <c r="NQK833" s="72"/>
      <c r="NQL833" s="72"/>
      <c r="NQM833" s="72"/>
      <c r="NQN833" s="72"/>
      <c r="NQO833" s="72"/>
      <c r="NQP833" s="72"/>
      <c r="NQQ833" s="72"/>
      <c r="NQR833" s="72"/>
      <c r="NQS833" s="72"/>
      <c r="NQT833" s="72"/>
      <c r="NQU833" s="72"/>
      <c r="NQV833" s="72"/>
      <c r="NQW833" s="72"/>
      <c r="NQX833" s="72"/>
      <c r="NQY833" s="72"/>
      <c r="NQZ833" s="72"/>
      <c r="NRA833" s="72"/>
      <c r="NRB833" s="72"/>
      <c r="NRC833" s="72"/>
      <c r="NRD833" s="72"/>
      <c r="NRE833" s="72"/>
      <c r="NRF833" s="72"/>
      <c r="NRG833" s="72"/>
      <c r="NRH833" s="72"/>
      <c r="NRI833" s="72"/>
      <c r="NRJ833" s="72"/>
      <c r="NRK833" s="72"/>
      <c r="NRL833" s="72"/>
      <c r="NRM833" s="72"/>
      <c r="NRN833" s="72"/>
      <c r="NRO833" s="72"/>
      <c r="NRP833" s="72"/>
      <c r="NRQ833" s="72"/>
      <c r="NRR833" s="72"/>
      <c r="NRS833" s="72"/>
      <c r="NRT833" s="72"/>
      <c r="NRU833" s="72"/>
      <c r="NRV833" s="72"/>
      <c r="NRW833" s="72"/>
      <c r="NRX833" s="72"/>
      <c r="NRY833" s="72"/>
      <c r="NRZ833" s="72"/>
      <c r="NSA833" s="72"/>
      <c r="NSB833" s="72"/>
      <c r="NSC833" s="72"/>
      <c r="NSD833" s="72"/>
      <c r="NSE833" s="72"/>
      <c r="NSF833" s="72"/>
      <c r="NSG833" s="72"/>
      <c r="NSH833" s="72"/>
      <c r="NSI833" s="72"/>
      <c r="NSJ833" s="72"/>
      <c r="NSK833" s="72"/>
      <c r="NSL833" s="72"/>
      <c r="NSM833" s="72"/>
      <c r="NSN833" s="72"/>
      <c r="NSO833" s="72"/>
      <c r="NSP833" s="72"/>
      <c r="NSQ833" s="72"/>
      <c r="NSR833" s="72"/>
      <c r="NSS833" s="72"/>
      <c r="NST833" s="72"/>
      <c r="NSU833" s="72"/>
      <c r="NSV833" s="72"/>
      <c r="NSW833" s="72"/>
      <c r="NSX833" s="72"/>
      <c r="NSY833" s="72"/>
      <c r="NSZ833" s="72"/>
      <c r="NTA833" s="72"/>
      <c r="NTB833" s="72"/>
      <c r="NTC833" s="72"/>
      <c r="NTD833" s="72"/>
      <c r="NTE833" s="72"/>
      <c r="NTF833" s="72"/>
      <c r="NTG833" s="72"/>
      <c r="NTH833" s="72"/>
      <c r="NTI833" s="72"/>
      <c r="NTJ833" s="72"/>
      <c r="NTK833" s="72"/>
      <c r="NTL833" s="72"/>
      <c r="NTM833" s="72"/>
      <c r="NTN833" s="72"/>
      <c r="NTO833" s="72"/>
      <c r="NTP833" s="72"/>
      <c r="NTQ833" s="72"/>
      <c r="NTR833" s="72"/>
      <c r="NTS833" s="72"/>
      <c r="NTT833" s="72"/>
      <c r="NTU833" s="72"/>
      <c r="NTV833" s="72"/>
      <c r="NTW833" s="72"/>
      <c r="NTX833" s="72"/>
      <c r="NTY833" s="72"/>
      <c r="NTZ833" s="72"/>
      <c r="NUA833" s="72"/>
      <c r="NUB833" s="72"/>
      <c r="NUC833" s="72"/>
      <c r="NUD833" s="72"/>
      <c r="NUE833" s="72"/>
      <c r="NUF833" s="72"/>
      <c r="NUG833" s="72"/>
      <c r="NUH833" s="72"/>
      <c r="NUI833" s="72"/>
      <c r="NUJ833" s="72"/>
      <c r="NUK833" s="72"/>
      <c r="NUL833" s="72"/>
      <c r="NUM833" s="72"/>
      <c r="NUN833" s="72"/>
      <c r="NUO833" s="72"/>
      <c r="NUP833" s="72"/>
      <c r="NUQ833" s="72"/>
      <c r="NUR833" s="72"/>
      <c r="NUS833" s="72"/>
      <c r="NUT833" s="72"/>
      <c r="NUU833" s="72"/>
      <c r="NUV833" s="72"/>
      <c r="NUW833" s="72"/>
      <c r="NUX833" s="72"/>
      <c r="NUY833" s="72"/>
      <c r="NUZ833" s="72"/>
      <c r="NVA833" s="72"/>
      <c r="NVB833" s="72"/>
      <c r="NVC833" s="72"/>
      <c r="NVD833" s="72"/>
      <c r="NVE833" s="72"/>
      <c r="NVF833" s="72"/>
      <c r="NVG833" s="72"/>
      <c r="NVH833" s="72"/>
      <c r="NVI833" s="72"/>
      <c r="NVJ833" s="72"/>
      <c r="NVK833" s="72"/>
      <c r="NVL833" s="72"/>
      <c r="NVM833" s="72"/>
      <c r="NVN833" s="72"/>
      <c r="NVO833" s="72"/>
      <c r="NVP833" s="72"/>
      <c r="NVQ833" s="72"/>
      <c r="NVR833" s="72"/>
      <c r="NVS833" s="72"/>
      <c r="NVT833" s="72"/>
      <c r="NVU833" s="72"/>
      <c r="NVV833" s="72"/>
      <c r="NVW833" s="72"/>
      <c r="NVX833" s="72"/>
      <c r="NVY833" s="72"/>
      <c r="NVZ833" s="72"/>
      <c r="NWA833" s="72"/>
      <c r="NWB833" s="72"/>
      <c r="NWC833" s="72"/>
      <c r="NWD833" s="72"/>
      <c r="NWE833" s="72"/>
      <c r="NWF833" s="72"/>
      <c r="NWG833" s="72"/>
      <c r="NWH833" s="72"/>
      <c r="NWI833" s="72"/>
      <c r="NWJ833" s="72"/>
      <c r="NWK833" s="72"/>
      <c r="NWL833" s="72"/>
      <c r="NWM833" s="72"/>
      <c r="NWN833" s="72"/>
      <c r="NWO833" s="72"/>
      <c r="NWP833" s="72"/>
      <c r="NWQ833" s="72"/>
      <c r="NWR833" s="72"/>
      <c r="NWS833" s="72"/>
      <c r="NWT833" s="72"/>
      <c r="NWU833" s="72"/>
      <c r="NWV833" s="72"/>
      <c r="NWW833" s="72"/>
      <c r="NWX833" s="72"/>
      <c r="NWY833" s="72"/>
      <c r="NWZ833" s="72"/>
      <c r="NXA833" s="72"/>
      <c r="NXB833" s="72"/>
      <c r="NXC833" s="72"/>
      <c r="NXD833" s="72"/>
      <c r="NXE833" s="72"/>
      <c r="NXF833" s="72"/>
      <c r="NXG833" s="72"/>
      <c r="NXH833" s="72"/>
      <c r="NXI833" s="72"/>
      <c r="NXJ833" s="72"/>
      <c r="NXK833" s="72"/>
      <c r="NXL833" s="72"/>
      <c r="NXM833" s="72"/>
      <c r="NXN833" s="72"/>
      <c r="NXO833" s="72"/>
      <c r="NXP833" s="72"/>
      <c r="NXQ833" s="72"/>
      <c r="NXR833" s="72"/>
      <c r="NXS833" s="72"/>
      <c r="NXT833" s="72"/>
      <c r="NXU833" s="72"/>
      <c r="NXV833" s="72"/>
      <c r="NXW833" s="72"/>
      <c r="NXX833" s="72"/>
      <c r="NXY833" s="72"/>
      <c r="NXZ833" s="72"/>
      <c r="NYA833" s="72"/>
      <c r="NYB833" s="72"/>
      <c r="NYC833" s="72"/>
      <c r="NYD833" s="72"/>
      <c r="NYE833" s="72"/>
      <c r="NYF833" s="72"/>
      <c r="NYG833" s="72"/>
      <c r="NYH833" s="72"/>
      <c r="NYI833" s="72"/>
      <c r="NYJ833" s="72"/>
      <c r="NYK833" s="72"/>
      <c r="NYL833" s="72"/>
      <c r="NYM833" s="72"/>
      <c r="NYN833" s="72"/>
      <c r="NYO833" s="72"/>
      <c r="NYP833" s="72"/>
      <c r="NYQ833" s="72"/>
      <c r="NYR833" s="72"/>
      <c r="NYS833" s="72"/>
      <c r="NYT833" s="72"/>
      <c r="NYU833" s="72"/>
      <c r="NYV833" s="72"/>
      <c r="NYW833" s="72"/>
      <c r="NYX833" s="72"/>
      <c r="NYY833" s="72"/>
      <c r="NYZ833" s="72"/>
      <c r="NZA833" s="72"/>
      <c r="NZB833" s="72"/>
      <c r="NZC833" s="72"/>
      <c r="NZD833" s="72"/>
      <c r="NZE833" s="72"/>
      <c r="NZF833" s="72"/>
      <c r="NZG833" s="72"/>
      <c r="NZH833" s="72"/>
      <c r="NZI833" s="72"/>
      <c r="NZJ833" s="72"/>
      <c r="NZK833" s="72"/>
      <c r="NZL833" s="72"/>
      <c r="NZM833" s="72"/>
      <c r="NZN833" s="72"/>
      <c r="NZO833" s="72"/>
      <c r="NZP833" s="72"/>
      <c r="NZQ833" s="72"/>
      <c r="NZR833" s="72"/>
      <c r="NZS833" s="72"/>
      <c r="NZT833" s="72"/>
      <c r="NZU833" s="72"/>
      <c r="NZV833" s="72"/>
      <c r="NZW833" s="72"/>
      <c r="NZX833" s="72"/>
      <c r="NZY833" s="72"/>
      <c r="NZZ833" s="72"/>
      <c r="OAA833" s="72"/>
      <c r="OAB833" s="72"/>
      <c r="OAC833" s="72"/>
      <c r="OAD833" s="72"/>
      <c r="OAE833" s="72"/>
      <c r="OAF833" s="72"/>
      <c r="OAG833" s="72"/>
      <c r="OAH833" s="72"/>
      <c r="OAI833" s="72"/>
      <c r="OAJ833" s="72"/>
      <c r="OAK833" s="72"/>
      <c r="OAL833" s="72"/>
      <c r="OAM833" s="72"/>
      <c r="OAN833" s="72"/>
      <c r="OAO833" s="72"/>
      <c r="OAP833" s="72"/>
      <c r="OAQ833" s="72"/>
      <c r="OAR833" s="72"/>
      <c r="OAS833" s="72"/>
      <c r="OAT833" s="72"/>
      <c r="OAU833" s="72"/>
      <c r="OAV833" s="72"/>
      <c r="OAW833" s="72"/>
      <c r="OAX833" s="72"/>
      <c r="OAY833" s="72"/>
      <c r="OAZ833" s="72"/>
      <c r="OBA833" s="72"/>
      <c r="OBB833" s="72"/>
      <c r="OBC833" s="72"/>
      <c r="OBD833" s="72"/>
      <c r="OBE833" s="72"/>
      <c r="OBF833" s="72"/>
      <c r="OBG833" s="72"/>
      <c r="OBH833" s="72"/>
      <c r="OBI833" s="72"/>
      <c r="OBJ833" s="72"/>
      <c r="OBK833" s="72"/>
      <c r="OBL833" s="72"/>
      <c r="OBM833" s="72"/>
      <c r="OBN833" s="72"/>
      <c r="OBO833" s="72"/>
      <c r="OBP833" s="72"/>
      <c r="OBQ833" s="72"/>
      <c r="OBR833" s="72"/>
      <c r="OBS833" s="72"/>
      <c r="OBT833" s="72"/>
      <c r="OBU833" s="72"/>
      <c r="OBV833" s="72"/>
      <c r="OBW833" s="72"/>
      <c r="OBX833" s="72"/>
      <c r="OBY833" s="72"/>
      <c r="OBZ833" s="72"/>
      <c r="OCA833" s="72"/>
      <c r="OCB833" s="72"/>
      <c r="OCC833" s="72"/>
      <c r="OCD833" s="72"/>
      <c r="OCE833" s="72"/>
      <c r="OCF833" s="72"/>
      <c r="OCG833" s="72"/>
      <c r="OCH833" s="72"/>
      <c r="OCI833" s="72"/>
      <c r="OCJ833" s="72"/>
      <c r="OCK833" s="72"/>
      <c r="OCL833" s="72"/>
      <c r="OCM833" s="72"/>
      <c r="OCN833" s="72"/>
      <c r="OCO833" s="72"/>
      <c r="OCP833" s="72"/>
      <c r="OCQ833" s="72"/>
      <c r="OCR833" s="72"/>
      <c r="OCS833" s="72"/>
      <c r="OCT833" s="72"/>
      <c r="OCU833" s="72"/>
      <c r="OCV833" s="72"/>
      <c r="OCW833" s="72"/>
      <c r="OCX833" s="72"/>
      <c r="OCY833" s="72"/>
      <c r="OCZ833" s="72"/>
      <c r="ODA833" s="72"/>
      <c r="ODB833" s="72"/>
      <c r="ODC833" s="72"/>
      <c r="ODD833" s="72"/>
      <c r="ODE833" s="72"/>
      <c r="ODF833" s="72"/>
      <c r="ODG833" s="72"/>
      <c r="ODH833" s="72"/>
      <c r="ODI833" s="72"/>
      <c r="ODJ833" s="72"/>
      <c r="ODK833" s="72"/>
      <c r="ODL833" s="72"/>
      <c r="ODM833" s="72"/>
      <c r="ODN833" s="72"/>
      <c r="ODO833" s="72"/>
      <c r="ODP833" s="72"/>
      <c r="ODQ833" s="72"/>
      <c r="ODR833" s="72"/>
      <c r="ODS833" s="72"/>
      <c r="ODT833" s="72"/>
      <c r="ODU833" s="72"/>
      <c r="ODV833" s="72"/>
      <c r="ODW833" s="72"/>
      <c r="ODX833" s="72"/>
      <c r="ODY833" s="72"/>
      <c r="ODZ833" s="72"/>
      <c r="OEA833" s="72"/>
      <c r="OEB833" s="72"/>
      <c r="OEC833" s="72"/>
      <c r="OED833" s="72"/>
      <c r="OEE833" s="72"/>
      <c r="OEF833" s="72"/>
      <c r="OEG833" s="72"/>
      <c r="OEH833" s="72"/>
      <c r="OEI833" s="72"/>
      <c r="OEJ833" s="72"/>
      <c r="OEK833" s="72"/>
      <c r="OEL833" s="72"/>
      <c r="OEM833" s="72"/>
      <c r="OEN833" s="72"/>
      <c r="OEO833" s="72"/>
      <c r="OEP833" s="72"/>
      <c r="OEQ833" s="72"/>
      <c r="OER833" s="72"/>
      <c r="OES833" s="72"/>
      <c r="OET833" s="72"/>
      <c r="OEU833" s="72"/>
      <c r="OEV833" s="72"/>
      <c r="OEW833" s="72"/>
      <c r="OEX833" s="72"/>
      <c r="OEY833" s="72"/>
      <c r="OEZ833" s="72"/>
      <c r="OFA833" s="72"/>
      <c r="OFB833" s="72"/>
      <c r="OFC833" s="72"/>
      <c r="OFD833" s="72"/>
      <c r="OFE833" s="72"/>
      <c r="OFF833" s="72"/>
      <c r="OFG833" s="72"/>
      <c r="OFH833" s="72"/>
      <c r="OFI833" s="72"/>
      <c r="OFJ833" s="72"/>
      <c r="OFK833" s="72"/>
      <c r="OFL833" s="72"/>
      <c r="OFM833" s="72"/>
      <c r="OFN833" s="72"/>
      <c r="OFO833" s="72"/>
      <c r="OFP833" s="72"/>
      <c r="OFQ833" s="72"/>
      <c r="OFR833" s="72"/>
      <c r="OFS833" s="72"/>
      <c r="OFT833" s="72"/>
      <c r="OFU833" s="72"/>
      <c r="OFV833" s="72"/>
      <c r="OFW833" s="72"/>
      <c r="OFX833" s="72"/>
      <c r="OFY833" s="72"/>
      <c r="OFZ833" s="72"/>
      <c r="OGA833" s="72"/>
      <c r="OGB833" s="72"/>
      <c r="OGC833" s="72"/>
      <c r="OGD833" s="72"/>
      <c r="OGE833" s="72"/>
      <c r="OGF833" s="72"/>
      <c r="OGG833" s="72"/>
      <c r="OGH833" s="72"/>
      <c r="OGI833" s="72"/>
      <c r="OGJ833" s="72"/>
      <c r="OGK833" s="72"/>
      <c r="OGL833" s="72"/>
      <c r="OGM833" s="72"/>
      <c r="OGN833" s="72"/>
      <c r="OGO833" s="72"/>
      <c r="OGP833" s="72"/>
      <c r="OGQ833" s="72"/>
      <c r="OGR833" s="72"/>
      <c r="OGS833" s="72"/>
      <c r="OGT833" s="72"/>
      <c r="OGU833" s="72"/>
      <c r="OGV833" s="72"/>
      <c r="OGW833" s="72"/>
      <c r="OGX833" s="72"/>
      <c r="OGY833" s="72"/>
      <c r="OGZ833" s="72"/>
      <c r="OHA833" s="72"/>
      <c r="OHB833" s="72"/>
      <c r="OHC833" s="72"/>
      <c r="OHD833" s="72"/>
      <c r="OHE833" s="72"/>
      <c r="OHF833" s="72"/>
      <c r="OHG833" s="72"/>
      <c r="OHH833" s="72"/>
      <c r="OHI833" s="72"/>
      <c r="OHJ833" s="72"/>
      <c r="OHK833" s="72"/>
      <c r="OHL833" s="72"/>
      <c r="OHM833" s="72"/>
      <c r="OHN833" s="72"/>
      <c r="OHO833" s="72"/>
      <c r="OHP833" s="72"/>
      <c r="OHQ833" s="72"/>
      <c r="OHR833" s="72"/>
      <c r="OHS833" s="72"/>
      <c r="OHT833" s="72"/>
      <c r="OHU833" s="72"/>
      <c r="OHV833" s="72"/>
      <c r="OHW833" s="72"/>
      <c r="OHX833" s="72"/>
      <c r="OHY833" s="72"/>
      <c r="OHZ833" s="72"/>
      <c r="OIA833" s="72"/>
      <c r="OIB833" s="72"/>
      <c r="OIC833" s="72"/>
      <c r="OID833" s="72"/>
      <c r="OIE833" s="72"/>
      <c r="OIF833" s="72"/>
      <c r="OIG833" s="72"/>
      <c r="OIH833" s="72"/>
      <c r="OII833" s="72"/>
      <c r="OIJ833" s="72"/>
      <c r="OIK833" s="72"/>
      <c r="OIL833" s="72"/>
      <c r="OIM833" s="72"/>
      <c r="OIN833" s="72"/>
      <c r="OIO833" s="72"/>
      <c r="OIP833" s="72"/>
      <c r="OIQ833" s="72"/>
      <c r="OIR833" s="72"/>
      <c r="OIS833" s="72"/>
      <c r="OIT833" s="72"/>
      <c r="OIU833" s="72"/>
      <c r="OIV833" s="72"/>
      <c r="OIW833" s="72"/>
      <c r="OIX833" s="72"/>
      <c r="OIY833" s="72"/>
      <c r="OIZ833" s="72"/>
      <c r="OJA833" s="72"/>
      <c r="OJB833" s="72"/>
      <c r="OJC833" s="72"/>
      <c r="OJD833" s="72"/>
      <c r="OJE833" s="72"/>
      <c r="OJF833" s="72"/>
      <c r="OJG833" s="72"/>
      <c r="OJH833" s="72"/>
      <c r="OJI833" s="72"/>
      <c r="OJJ833" s="72"/>
      <c r="OJK833" s="72"/>
      <c r="OJL833" s="72"/>
      <c r="OJM833" s="72"/>
      <c r="OJN833" s="72"/>
      <c r="OJO833" s="72"/>
      <c r="OJP833" s="72"/>
      <c r="OJQ833" s="72"/>
      <c r="OJR833" s="72"/>
      <c r="OJS833" s="72"/>
      <c r="OJT833" s="72"/>
      <c r="OJU833" s="72"/>
      <c r="OJV833" s="72"/>
      <c r="OJW833" s="72"/>
      <c r="OJX833" s="72"/>
      <c r="OJY833" s="72"/>
      <c r="OJZ833" s="72"/>
      <c r="OKA833" s="72"/>
      <c r="OKB833" s="72"/>
      <c r="OKC833" s="72"/>
      <c r="OKD833" s="72"/>
      <c r="OKE833" s="72"/>
      <c r="OKF833" s="72"/>
      <c r="OKG833" s="72"/>
      <c r="OKH833" s="72"/>
      <c r="OKI833" s="72"/>
      <c r="OKJ833" s="72"/>
      <c r="OKK833" s="72"/>
      <c r="OKL833" s="72"/>
      <c r="OKM833" s="72"/>
      <c r="OKN833" s="72"/>
      <c r="OKO833" s="72"/>
      <c r="OKP833" s="72"/>
      <c r="OKQ833" s="72"/>
      <c r="OKR833" s="72"/>
      <c r="OKS833" s="72"/>
      <c r="OKT833" s="72"/>
      <c r="OKU833" s="72"/>
      <c r="OKV833" s="72"/>
      <c r="OKW833" s="72"/>
      <c r="OKX833" s="72"/>
      <c r="OKY833" s="72"/>
      <c r="OKZ833" s="72"/>
      <c r="OLA833" s="72"/>
      <c r="OLB833" s="72"/>
      <c r="OLC833" s="72"/>
      <c r="OLD833" s="72"/>
      <c r="OLE833" s="72"/>
      <c r="OLF833" s="72"/>
      <c r="OLG833" s="72"/>
      <c r="OLH833" s="72"/>
      <c r="OLI833" s="72"/>
      <c r="OLJ833" s="72"/>
      <c r="OLK833" s="72"/>
      <c r="OLL833" s="72"/>
      <c r="OLM833" s="72"/>
      <c r="OLN833" s="72"/>
      <c r="OLO833" s="72"/>
      <c r="OLP833" s="72"/>
      <c r="OLQ833" s="72"/>
      <c r="OLR833" s="72"/>
      <c r="OLS833" s="72"/>
      <c r="OLT833" s="72"/>
      <c r="OLU833" s="72"/>
      <c r="OLV833" s="72"/>
      <c r="OLW833" s="72"/>
      <c r="OLX833" s="72"/>
      <c r="OLY833" s="72"/>
      <c r="OLZ833" s="72"/>
      <c r="OMA833" s="72"/>
      <c r="OMB833" s="72"/>
      <c r="OMC833" s="72"/>
      <c r="OMD833" s="72"/>
      <c r="OME833" s="72"/>
      <c r="OMF833" s="72"/>
      <c r="OMG833" s="72"/>
      <c r="OMH833" s="72"/>
      <c r="OMI833" s="72"/>
      <c r="OMJ833" s="72"/>
      <c r="OMK833" s="72"/>
      <c r="OML833" s="72"/>
      <c r="OMM833" s="72"/>
      <c r="OMN833" s="72"/>
      <c r="OMO833" s="72"/>
      <c r="OMP833" s="72"/>
      <c r="OMQ833" s="72"/>
      <c r="OMR833" s="72"/>
      <c r="OMS833" s="72"/>
      <c r="OMT833" s="72"/>
      <c r="OMU833" s="72"/>
      <c r="OMV833" s="72"/>
      <c r="OMW833" s="72"/>
      <c r="OMX833" s="72"/>
      <c r="OMY833" s="72"/>
      <c r="OMZ833" s="72"/>
      <c r="ONA833" s="72"/>
      <c r="ONB833" s="72"/>
      <c r="ONC833" s="72"/>
      <c r="OND833" s="72"/>
      <c r="ONE833" s="72"/>
      <c r="ONF833" s="72"/>
      <c r="ONG833" s="72"/>
      <c r="ONH833" s="72"/>
      <c r="ONI833" s="72"/>
      <c r="ONJ833" s="72"/>
      <c r="ONK833" s="72"/>
      <c r="ONL833" s="72"/>
      <c r="ONM833" s="72"/>
      <c r="ONN833" s="72"/>
      <c r="ONO833" s="72"/>
      <c r="ONP833" s="72"/>
      <c r="ONQ833" s="72"/>
      <c r="ONR833" s="72"/>
      <c r="ONS833" s="72"/>
      <c r="ONT833" s="72"/>
      <c r="ONU833" s="72"/>
      <c r="ONV833" s="72"/>
      <c r="ONW833" s="72"/>
      <c r="ONX833" s="72"/>
      <c r="ONY833" s="72"/>
      <c r="ONZ833" s="72"/>
      <c r="OOA833" s="72"/>
      <c r="OOB833" s="72"/>
      <c r="OOC833" s="72"/>
      <c r="OOD833" s="72"/>
      <c r="OOE833" s="72"/>
      <c r="OOF833" s="72"/>
      <c r="OOG833" s="72"/>
      <c r="OOH833" s="72"/>
      <c r="OOI833" s="72"/>
      <c r="OOJ833" s="72"/>
      <c r="OOK833" s="72"/>
      <c r="OOL833" s="72"/>
      <c r="OOM833" s="72"/>
      <c r="OON833" s="72"/>
      <c r="OOO833" s="72"/>
      <c r="OOP833" s="72"/>
      <c r="OOQ833" s="72"/>
      <c r="OOR833" s="72"/>
      <c r="OOS833" s="72"/>
      <c r="OOT833" s="72"/>
      <c r="OOU833" s="72"/>
      <c r="OOV833" s="72"/>
      <c r="OOW833" s="72"/>
      <c r="OOX833" s="72"/>
      <c r="OOY833" s="72"/>
      <c r="OOZ833" s="72"/>
      <c r="OPA833" s="72"/>
      <c r="OPB833" s="72"/>
      <c r="OPC833" s="72"/>
      <c r="OPD833" s="72"/>
      <c r="OPE833" s="72"/>
      <c r="OPF833" s="72"/>
      <c r="OPG833" s="72"/>
      <c r="OPH833" s="72"/>
      <c r="OPI833" s="72"/>
      <c r="OPJ833" s="72"/>
      <c r="OPK833" s="72"/>
      <c r="OPL833" s="72"/>
      <c r="OPM833" s="72"/>
      <c r="OPN833" s="72"/>
      <c r="OPO833" s="72"/>
      <c r="OPP833" s="72"/>
      <c r="OPQ833" s="72"/>
      <c r="OPR833" s="72"/>
      <c r="OPS833" s="72"/>
      <c r="OPT833" s="72"/>
      <c r="OPU833" s="72"/>
      <c r="OPV833" s="72"/>
      <c r="OPW833" s="72"/>
      <c r="OPX833" s="72"/>
      <c r="OPY833" s="72"/>
      <c r="OPZ833" s="72"/>
      <c r="OQA833" s="72"/>
      <c r="OQB833" s="72"/>
      <c r="OQC833" s="72"/>
      <c r="OQD833" s="72"/>
      <c r="OQE833" s="72"/>
      <c r="OQF833" s="72"/>
      <c r="OQG833" s="72"/>
      <c r="OQH833" s="72"/>
      <c r="OQI833" s="72"/>
      <c r="OQJ833" s="72"/>
      <c r="OQK833" s="72"/>
      <c r="OQL833" s="72"/>
      <c r="OQM833" s="72"/>
      <c r="OQN833" s="72"/>
      <c r="OQO833" s="72"/>
      <c r="OQP833" s="72"/>
      <c r="OQQ833" s="72"/>
      <c r="OQR833" s="72"/>
      <c r="OQS833" s="72"/>
      <c r="OQT833" s="72"/>
      <c r="OQU833" s="72"/>
      <c r="OQV833" s="72"/>
      <c r="OQW833" s="72"/>
      <c r="OQX833" s="72"/>
      <c r="OQY833" s="72"/>
      <c r="OQZ833" s="72"/>
      <c r="ORA833" s="72"/>
      <c r="ORB833" s="72"/>
      <c r="ORC833" s="72"/>
      <c r="ORD833" s="72"/>
      <c r="ORE833" s="72"/>
      <c r="ORF833" s="72"/>
      <c r="ORG833" s="72"/>
      <c r="ORH833" s="72"/>
      <c r="ORI833" s="72"/>
      <c r="ORJ833" s="72"/>
      <c r="ORK833" s="72"/>
      <c r="ORL833" s="72"/>
      <c r="ORM833" s="72"/>
      <c r="ORN833" s="72"/>
      <c r="ORO833" s="72"/>
      <c r="ORP833" s="72"/>
      <c r="ORQ833" s="72"/>
      <c r="ORR833" s="72"/>
      <c r="ORS833" s="72"/>
      <c r="ORT833" s="72"/>
      <c r="ORU833" s="72"/>
      <c r="ORV833" s="72"/>
      <c r="ORW833" s="72"/>
      <c r="ORX833" s="72"/>
      <c r="ORY833" s="72"/>
      <c r="ORZ833" s="72"/>
      <c r="OSA833" s="72"/>
      <c r="OSB833" s="72"/>
      <c r="OSC833" s="72"/>
      <c r="OSD833" s="72"/>
      <c r="OSE833" s="72"/>
      <c r="OSF833" s="72"/>
      <c r="OSG833" s="72"/>
      <c r="OSH833" s="72"/>
      <c r="OSI833" s="72"/>
      <c r="OSJ833" s="72"/>
      <c r="OSK833" s="72"/>
      <c r="OSL833" s="72"/>
      <c r="OSM833" s="72"/>
      <c r="OSN833" s="72"/>
      <c r="OSO833" s="72"/>
      <c r="OSP833" s="72"/>
      <c r="OSQ833" s="72"/>
      <c r="OSR833" s="72"/>
      <c r="OSS833" s="72"/>
      <c r="OST833" s="72"/>
      <c r="OSU833" s="72"/>
      <c r="OSV833" s="72"/>
      <c r="OSW833" s="72"/>
      <c r="OSX833" s="72"/>
      <c r="OSY833" s="72"/>
      <c r="OSZ833" s="72"/>
      <c r="OTA833" s="72"/>
      <c r="OTB833" s="72"/>
      <c r="OTC833" s="72"/>
      <c r="OTD833" s="72"/>
      <c r="OTE833" s="72"/>
      <c r="OTF833" s="72"/>
      <c r="OTG833" s="72"/>
      <c r="OTH833" s="72"/>
      <c r="OTI833" s="72"/>
      <c r="OTJ833" s="72"/>
      <c r="OTK833" s="72"/>
      <c r="OTL833" s="72"/>
      <c r="OTM833" s="72"/>
      <c r="OTN833" s="72"/>
      <c r="OTO833" s="72"/>
      <c r="OTP833" s="72"/>
      <c r="OTQ833" s="72"/>
      <c r="OTR833" s="72"/>
      <c r="OTS833" s="72"/>
      <c r="OTT833" s="72"/>
      <c r="OTU833" s="72"/>
      <c r="OTV833" s="72"/>
      <c r="OTW833" s="72"/>
      <c r="OTX833" s="72"/>
      <c r="OTY833" s="72"/>
      <c r="OTZ833" s="72"/>
      <c r="OUA833" s="72"/>
      <c r="OUB833" s="72"/>
      <c r="OUC833" s="72"/>
      <c r="OUD833" s="72"/>
      <c r="OUE833" s="72"/>
      <c r="OUF833" s="72"/>
      <c r="OUG833" s="72"/>
      <c r="OUH833" s="72"/>
      <c r="OUI833" s="72"/>
      <c r="OUJ833" s="72"/>
      <c r="OUK833" s="72"/>
      <c r="OUL833" s="72"/>
      <c r="OUM833" s="72"/>
      <c r="OUN833" s="72"/>
      <c r="OUO833" s="72"/>
      <c r="OUP833" s="72"/>
      <c r="OUQ833" s="72"/>
      <c r="OUR833" s="72"/>
      <c r="OUS833" s="72"/>
      <c r="OUT833" s="72"/>
      <c r="OUU833" s="72"/>
      <c r="OUV833" s="72"/>
      <c r="OUW833" s="72"/>
      <c r="OUX833" s="72"/>
      <c r="OUY833" s="72"/>
      <c r="OUZ833" s="72"/>
      <c r="OVA833" s="72"/>
      <c r="OVB833" s="72"/>
      <c r="OVC833" s="72"/>
      <c r="OVD833" s="72"/>
      <c r="OVE833" s="72"/>
      <c r="OVF833" s="72"/>
      <c r="OVG833" s="72"/>
      <c r="OVH833" s="72"/>
      <c r="OVI833" s="72"/>
      <c r="OVJ833" s="72"/>
      <c r="OVK833" s="72"/>
      <c r="OVL833" s="72"/>
      <c r="OVM833" s="72"/>
      <c r="OVN833" s="72"/>
      <c r="OVO833" s="72"/>
      <c r="OVP833" s="72"/>
      <c r="OVQ833" s="72"/>
      <c r="OVR833" s="72"/>
      <c r="OVS833" s="72"/>
      <c r="OVT833" s="72"/>
      <c r="OVU833" s="72"/>
      <c r="OVV833" s="72"/>
      <c r="OVW833" s="72"/>
      <c r="OVX833" s="72"/>
      <c r="OVY833" s="72"/>
      <c r="OVZ833" s="72"/>
      <c r="OWA833" s="72"/>
      <c r="OWB833" s="72"/>
      <c r="OWC833" s="72"/>
      <c r="OWD833" s="72"/>
      <c r="OWE833" s="72"/>
      <c r="OWF833" s="72"/>
      <c r="OWG833" s="72"/>
      <c r="OWH833" s="72"/>
      <c r="OWI833" s="72"/>
      <c r="OWJ833" s="72"/>
      <c r="OWK833" s="72"/>
      <c r="OWL833" s="72"/>
      <c r="OWM833" s="72"/>
      <c r="OWN833" s="72"/>
      <c r="OWO833" s="72"/>
      <c r="OWP833" s="72"/>
      <c r="OWQ833" s="72"/>
      <c r="OWR833" s="72"/>
      <c r="OWS833" s="72"/>
      <c r="OWT833" s="72"/>
      <c r="OWU833" s="72"/>
      <c r="OWV833" s="72"/>
      <c r="OWW833" s="72"/>
      <c r="OWX833" s="72"/>
      <c r="OWY833" s="72"/>
      <c r="OWZ833" s="72"/>
      <c r="OXA833" s="72"/>
      <c r="OXB833" s="72"/>
      <c r="OXC833" s="72"/>
      <c r="OXD833" s="72"/>
      <c r="OXE833" s="72"/>
      <c r="OXF833" s="72"/>
      <c r="OXG833" s="72"/>
      <c r="OXH833" s="72"/>
      <c r="OXI833" s="72"/>
      <c r="OXJ833" s="72"/>
      <c r="OXK833" s="72"/>
      <c r="OXL833" s="72"/>
      <c r="OXM833" s="72"/>
      <c r="OXN833" s="72"/>
      <c r="OXO833" s="72"/>
      <c r="OXP833" s="72"/>
      <c r="OXQ833" s="72"/>
      <c r="OXR833" s="72"/>
      <c r="OXS833" s="72"/>
      <c r="OXT833" s="72"/>
      <c r="OXU833" s="72"/>
      <c r="OXV833" s="72"/>
      <c r="OXW833" s="72"/>
      <c r="OXX833" s="72"/>
      <c r="OXY833" s="72"/>
      <c r="OXZ833" s="72"/>
      <c r="OYA833" s="72"/>
      <c r="OYB833" s="72"/>
      <c r="OYC833" s="72"/>
      <c r="OYD833" s="72"/>
      <c r="OYE833" s="72"/>
      <c r="OYF833" s="72"/>
      <c r="OYG833" s="72"/>
      <c r="OYH833" s="72"/>
      <c r="OYI833" s="72"/>
      <c r="OYJ833" s="72"/>
      <c r="OYK833" s="72"/>
      <c r="OYL833" s="72"/>
      <c r="OYM833" s="72"/>
      <c r="OYN833" s="72"/>
      <c r="OYO833" s="72"/>
      <c r="OYP833" s="72"/>
      <c r="OYQ833" s="72"/>
      <c r="OYR833" s="72"/>
      <c r="OYS833" s="72"/>
      <c r="OYT833" s="72"/>
      <c r="OYU833" s="72"/>
      <c r="OYV833" s="72"/>
      <c r="OYW833" s="72"/>
      <c r="OYX833" s="72"/>
      <c r="OYY833" s="72"/>
      <c r="OYZ833" s="72"/>
      <c r="OZA833" s="72"/>
      <c r="OZB833" s="72"/>
      <c r="OZC833" s="72"/>
      <c r="OZD833" s="72"/>
      <c r="OZE833" s="72"/>
      <c r="OZF833" s="72"/>
      <c r="OZG833" s="72"/>
      <c r="OZH833" s="72"/>
      <c r="OZI833" s="72"/>
      <c r="OZJ833" s="72"/>
      <c r="OZK833" s="72"/>
      <c r="OZL833" s="72"/>
      <c r="OZM833" s="72"/>
      <c r="OZN833" s="72"/>
      <c r="OZO833" s="72"/>
      <c r="OZP833" s="72"/>
      <c r="OZQ833" s="72"/>
      <c r="OZR833" s="72"/>
      <c r="OZS833" s="72"/>
      <c r="OZT833" s="72"/>
      <c r="OZU833" s="72"/>
      <c r="OZV833" s="72"/>
      <c r="OZW833" s="72"/>
      <c r="OZX833" s="72"/>
      <c r="OZY833" s="72"/>
      <c r="OZZ833" s="72"/>
      <c r="PAA833" s="72"/>
      <c r="PAB833" s="72"/>
      <c r="PAC833" s="72"/>
      <c r="PAD833" s="72"/>
      <c r="PAE833" s="72"/>
      <c r="PAF833" s="72"/>
      <c r="PAG833" s="72"/>
      <c r="PAH833" s="72"/>
      <c r="PAI833" s="72"/>
      <c r="PAJ833" s="72"/>
      <c r="PAK833" s="72"/>
      <c r="PAL833" s="72"/>
      <c r="PAM833" s="72"/>
      <c r="PAN833" s="72"/>
      <c r="PAO833" s="72"/>
      <c r="PAP833" s="72"/>
      <c r="PAQ833" s="72"/>
      <c r="PAR833" s="72"/>
      <c r="PAS833" s="72"/>
      <c r="PAT833" s="72"/>
      <c r="PAU833" s="72"/>
      <c r="PAV833" s="72"/>
      <c r="PAW833" s="72"/>
      <c r="PAX833" s="72"/>
      <c r="PAY833" s="72"/>
      <c r="PAZ833" s="72"/>
      <c r="PBA833" s="72"/>
      <c r="PBB833" s="72"/>
      <c r="PBC833" s="72"/>
      <c r="PBD833" s="72"/>
      <c r="PBE833" s="72"/>
      <c r="PBF833" s="72"/>
      <c r="PBG833" s="72"/>
      <c r="PBH833" s="72"/>
      <c r="PBI833" s="72"/>
      <c r="PBJ833" s="72"/>
      <c r="PBK833" s="72"/>
      <c r="PBL833" s="72"/>
      <c r="PBM833" s="72"/>
      <c r="PBN833" s="72"/>
      <c r="PBO833" s="72"/>
      <c r="PBP833" s="72"/>
      <c r="PBQ833" s="72"/>
      <c r="PBR833" s="72"/>
      <c r="PBS833" s="72"/>
      <c r="PBT833" s="72"/>
      <c r="PBU833" s="72"/>
      <c r="PBV833" s="72"/>
      <c r="PBW833" s="72"/>
      <c r="PBX833" s="72"/>
      <c r="PBY833" s="72"/>
      <c r="PBZ833" s="72"/>
      <c r="PCA833" s="72"/>
      <c r="PCB833" s="72"/>
      <c r="PCC833" s="72"/>
      <c r="PCD833" s="72"/>
      <c r="PCE833" s="72"/>
      <c r="PCF833" s="72"/>
      <c r="PCG833" s="72"/>
      <c r="PCH833" s="72"/>
      <c r="PCI833" s="72"/>
      <c r="PCJ833" s="72"/>
      <c r="PCK833" s="72"/>
      <c r="PCL833" s="72"/>
      <c r="PCM833" s="72"/>
      <c r="PCN833" s="72"/>
      <c r="PCO833" s="72"/>
      <c r="PCP833" s="72"/>
      <c r="PCQ833" s="72"/>
      <c r="PCR833" s="72"/>
      <c r="PCS833" s="72"/>
      <c r="PCT833" s="72"/>
      <c r="PCU833" s="72"/>
      <c r="PCV833" s="72"/>
      <c r="PCW833" s="72"/>
      <c r="PCX833" s="72"/>
      <c r="PCY833" s="72"/>
      <c r="PCZ833" s="72"/>
      <c r="PDA833" s="72"/>
      <c r="PDB833" s="72"/>
      <c r="PDC833" s="72"/>
      <c r="PDD833" s="72"/>
      <c r="PDE833" s="72"/>
      <c r="PDF833" s="72"/>
      <c r="PDG833" s="72"/>
      <c r="PDH833" s="72"/>
      <c r="PDI833" s="72"/>
      <c r="PDJ833" s="72"/>
      <c r="PDK833" s="72"/>
      <c r="PDL833" s="72"/>
      <c r="PDM833" s="72"/>
      <c r="PDN833" s="72"/>
      <c r="PDO833" s="72"/>
      <c r="PDP833" s="72"/>
      <c r="PDQ833" s="72"/>
      <c r="PDR833" s="72"/>
      <c r="PDS833" s="72"/>
      <c r="PDT833" s="72"/>
      <c r="PDU833" s="72"/>
      <c r="PDV833" s="72"/>
      <c r="PDW833" s="72"/>
      <c r="PDX833" s="72"/>
      <c r="PDY833" s="72"/>
      <c r="PDZ833" s="72"/>
      <c r="PEA833" s="72"/>
      <c r="PEB833" s="72"/>
      <c r="PEC833" s="72"/>
      <c r="PED833" s="72"/>
      <c r="PEE833" s="72"/>
      <c r="PEF833" s="72"/>
      <c r="PEG833" s="72"/>
      <c r="PEH833" s="72"/>
      <c r="PEI833" s="72"/>
      <c r="PEJ833" s="72"/>
      <c r="PEK833" s="72"/>
      <c r="PEL833" s="72"/>
      <c r="PEM833" s="72"/>
      <c r="PEN833" s="72"/>
      <c r="PEO833" s="72"/>
      <c r="PEP833" s="72"/>
      <c r="PEQ833" s="72"/>
      <c r="PER833" s="72"/>
      <c r="PES833" s="72"/>
      <c r="PET833" s="72"/>
      <c r="PEU833" s="72"/>
      <c r="PEV833" s="72"/>
      <c r="PEW833" s="72"/>
      <c r="PEX833" s="72"/>
      <c r="PEY833" s="72"/>
      <c r="PEZ833" s="72"/>
      <c r="PFA833" s="72"/>
      <c r="PFB833" s="72"/>
      <c r="PFC833" s="72"/>
      <c r="PFD833" s="72"/>
      <c r="PFE833" s="72"/>
      <c r="PFF833" s="72"/>
      <c r="PFG833" s="72"/>
      <c r="PFH833" s="72"/>
      <c r="PFI833" s="72"/>
      <c r="PFJ833" s="72"/>
      <c r="PFK833" s="72"/>
      <c r="PFL833" s="72"/>
      <c r="PFM833" s="72"/>
      <c r="PFN833" s="72"/>
      <c r="PFO833" s="72"/>
      <c r="PFP833" s="72"/>
      <c r="PFQ833" s="72"/>
      <c r="PFR833" s="72"/>
      <c r="PFS833" s="72"/>
      <c r="PFT833" s="72"/>
      <c r="PFU833" s="72"/>
      <c r="PFV833" s="72"/>
      <c r="PFW833" s="72"/>
      <c r="PFX833" s="72"/>
      <c r="PFY833" s="72"/>
      <c r="PFZ833" s="72"/>
      <c r="PGA833" s="72"/>
      <c r="PGB833" s="72"/>
      <c r="PGC833" s="72"/>
      <c r="PGD833" s="72"/>
      <c r="PGE833" s="72"/>
      <c r="PGF833" s="72"/>
      <c r="PGG833" s="72"/>
      <c r="PGH833" s="72"/>
      <c r="PGI833" s="72"/>
      <c r="PGJ833" s="72"/>
      <c r="PGK833" s="72"/>
      <c r="PGL833" s="72"/>
      <c r="PGM833" s="72"/>
      <c r="PGN833" s="72"/>
      <c r="PGO833" s="72"/>
      <c r="PGP833" s="72"/>
      <c r="PGQ833" s="72"/>
      <c r="PGR833" s="72"/>
      <c r="PGS833" s="72"/>
      <c r="PGT833" s="72"/>
      <c r="PGU833" s="72"/>
      <c r="PGV833" s="72"/>
      <c r="PGW833" s="72"/>
      <c r="PGX833" s="72"/>
      <c r="PGY833" s="72"/>
      <c r="PGZ833" s="72"/>
      <c r="PHA833" s="72"/>
      <c r="PHB833" s="72"/>
      <c r="PHC833" s="72"/>
      <c r="PHD833" s="72"/>
      <c r="PHE833" s="72"/>
      <c r="PHF833" s="72"/>
      <c r="PHG833" s="72"/>
      <c r="PHH833" s="72"/>
      <c r="PHI833" s="72"/>
      <c r="PHJ833" s="72"/>
      <c r="PHK833" s="72"/>
      <c r="PHL833" s="72"/>
      <c r="PHM833" s="72"/>
      <c r="PHN833" s="72"/>
      <c r="PHO833" s="72"/>
      <c r="PHP833" s="72"/>
      <c r="PHQ833" s="72"/>
      <c r="PHR833" s="72"/>
      <c r="PHS833" s="72"/>
      <c r="PHT833" s="72"/>
      <c r="PHU833" s="72"/>
      <c r="PHV833" s="72"/>
      <c r="PHW833" s="72"/>
      <c r="PHX833" s="72"/>
      <c r="PHY833" s="72"/>
      <c r="PHZ833" s="72"/>
      <c r="PIA833" s="72"/>
      <c r="PIB833" s="72"/>
      <c r="PIC833" s="72"/>
      <c r="PID833" s="72"/>
      <c r="PIE833" s="72"/>
      <c r="PIF833" s="72"/>
      <c r="PIG833" s="72"/>
      <c r="PIH833" s="72"/>
      <c r="PII833" s="72"/>
      <c r="PIJ833" s="72"/>
      <c r="PIK833" s="72"/>
      <c r="PIL833" s="72"/>
      <c r="PIM833" s="72"/>
      <c r="PIN833" s="72"/>
      <c r="PIO833" s="72"/>
      <c r="PIP833" s="72"/>
      <c r="PIQ833" s="72"/>
      <c r="PIR833" s="72"/>
      <c r="PIS833" s="72"/>
      <c r="PIT833" s="72"/>
      <c r="PIU833" s="72"/>
      <c r="PIV833" s="72"/>
      <c r="PIW833" s="72"/>
      <c r="PIX833" s="72"/>
      <c r="PIY833" s="72"/>
      <c r="PIZ833" s="72"/>
      <c r="PJA833" s="72"/>
      <c r="PJB833" s="72"/>
      <c r="PJC833" s="72"/>
      <c r="PJD833" s="72"/>
      <c r="PJE833" s="72"/>
      <c r="PJF833" s="72"/>
      <c r="PJG833" s="72"/>
      <c r="PJH833" s="72"/>
      <c r="PJI833" s="72"/>
      <c r="PJJ833" s="72"/>
      <c r="PJK833" s="72"/>
      <c r="PJL833" s="72"/>
      <c r="PJM833" s="72"/>
      <c r="PJN833" s="72"/>
      <c r="PJO833" s="72"/>
      <c r="PJP833" s="72"/>
      <c r="PJQ833" s="72"/>
      <c r="PJR833" s="72"/>
      <c r="PJS833" s="72"/>
      <c r="PJT833" s="72"/>
      <c r="PJU833" s="72"/>
      <c r="PJV833" s="72"/>
      <c r="PJW833" s="72"/>
      <c r="PJX833" s="72"/>
      <c r="PJY833" s="72"/>
      <c r="PJZ833" s="72"/>
      <c r="PKA833" s="72"/>
      <c r="PKB833" s="72"/>
      <c r="PKC833" s="72"/>
      <c r="PKD833" s="72"/>
      <c r="PKE833" s="72"/>
      <c r="PKF833" s="72"/>
      <c r="PKG833" s="72"/>
      <c r="PKH833" s="72"/>
      <c r="PKI833" s="72"/>
      <c r="PKJ833" s="72"/>
      <c r="PKK833" s="72"/>
      <c r="PKL833" s="72"/>
      <c r="PKM833" s="72"/>
      <c r="PKN833" s="72"/>
      <c r="PKO833" s="72"/>
      <c r="PKP833" s="72"/>
      <c r="PKQ833" s="72"/>
      <c r="PKR833" s="72"/>
      <c r="PKS833" s="72"/>
      <c r="PKT833" s="72"/>
      <c r="PKU833" s="72"/>
      <c r="PKV833" s="72"/>
      <c r="PKW833" s="72"/>
      <c r="PKX833" s="72"/>
      <c r="PKY833" s="72"/>
      <c r="PKZ833" s="72"/>
      <c r="PLA833" s="72"/>
      <c r="PLB833" s="72"/>
      <c r="PLC833" s="72"/>
      <c r="PLD833" s="72"/>
      <c r="PLE833" s="72"/>
      <c r="PLF833" s="72"/>
      <c r="PLG833" s="72"/>
      <c r="PLH833" s="72"/>
      <c r="PLI833" s="72"/>
      <c r="PLJ833" s="72"/>
      <c r="PLK833" s="72"/>
      <c r="PLL833" s="72"/>
      <c r="PLM833" s="72"/>
      <c r="PLN833" s="72"/>
      <c r="PLO833" s="72"/>
      <c r="PLP833" s="72"/>
      <c r="PLQ833" s="72"/>
      <c r="PLR833" s="72"/>
      <c r="PLS833" s="72"/>
      <c r="PLT833" s="72"/>
      <c r="PLU833" s="72"/>
      <c r="PLV833" s="72"/>
      <c r="PLW833" s="72"/>
      <c r="PLX833" s="72"/>
      <c r="PLY833" s="72"/>
      <c r="PLZ833" s="72"/>
      <c r="PMA833" s="72"/>
      <c r="PMB833" s="72"/>
      <c r="PMC833" s="72"/>
      <c r="PMD833" s="72"/>
      <c r="PME833" s="72"/>
      <c r="PMF833" s="72"/>
      <c r="PMG833" s="72"/>
      <c r="PMH833" s="72"/>
      <c r="PMI833" s="72"/>
      <c r="PMJ833" s="72"/>
      <c r="PMK833" s="72"/>
      <c r="PML833" s="72"/>
      <c r="PMM833" s="72"/>
      <c r="PMN833" s="72"/>
      <c r="PMO833" s="72"/>
      <c r="PMP833" s="72"/>
      <c r="PMQ833" s="72"/>
      <c r="PMR833" s="72"/>
      <c r="PMS833" s="72"/>
      <c r="PMT833" s="72"/>
      <c r="PMU833" s="72"/>
      <c r="PMV833" s="72"/>
      <c r="PMW833" s="72"/>
      <c r="PMX833" s="72"/>
      <c r="PMY833" s="72"/>
      <c r="PMZ833" s="72"/>
      <c r="PNA833" s="72"/>
      <c r="PNB833" s="72"/>
      <c r="PNC833" s="72"/>
      <c r="PND833" s="72"/>
      <c r="PNE833" s="72"/>
      <c r="PNF833" s="72"/>
      <c r="PNG833" s="72"/>
      <c r="PNH833" s="72"/>
      <c r="PNI833" s="72"/>
      <c r="PNJ833" s="72"/>
      <c r="PNK833" s="72"/>
      <c r="PNL833" s="72"/>
      <c r="PNM833" s="72"/>
      <c r="PNN833" s="72"/>
      <c r="PNO833" s="72"/>
      <c r="PNP833" s="72"/>
      <c r="PNQ833" s="72"/>
      <c r="PNR833" s="72"/>
      <c r="PNS833" s="72"/>
      <c r="PNT833" s="72"/>
      <c r="PNU833" s="72"/>
      <c r="PNV833" s="72"/>
      <c r="PNW833" s="72"/>
      <c r="PNX833" s="72"/>
      <c r="PNY833" s="72"/>
      <c r="PNZ833" s="72"/>
      <c r="POA833" s="72"/>
      <c r="POB833" s="72"/>
      <c r="POC833" s="72"/>
      <c r="POD833" s="72"/>
      <c r="POE833" s="72"/>
      <c r="POF833" s="72"/>
      <c r="POG833" s="72"/>
      <c r="POH833" s="72"/>
      <c r="POI833" s="72"/>
      <c r="POJ833" s="72"/>
      <c r="POK833" s="72"/>
      <c r="POL833" s="72"/>
      <c r="POM833" s="72"/>
      <c r="PON833" s="72"/>
      <c r="POO833" s="72"/>
      <c r="POP833" s="72"/>
      <c r="POQ833" s="72"/>
      <c r="POR833" s="72"/>
      <c r="POS833" s="72"/>
      <c r="POT833" s="72"/>
      <c r="POU833" s="72"/>
      <c r="POV833" s="72"/>
      <c r="POW833" s="72"/>
      <c r="POX833" s="72"/>
      <c r="POY833" s="72"/>
      <c r="POZ833" s="72"/>
      <c r="PPA833" s="72"/>
      <c r="PPB833" s="72"/>
      <c r="PPC833" s="72"/>
      <c r="PPD833" s="72"/>
      <c r="PPE833" s="72"/>
      <c r="PPF833" s="72"/>
      <c r="PPG833" s="72"/>
      <c r="PPH833" s="72"/>
      <c r="PPI833" s="72"/>
      <c r="PPJ833" s="72"/>
      <c r="PPK833" s="72"/>
      <c r="PPL833" s="72"/>
      <c r="PPM833" s="72"/>
      <c r="PPN833" s="72"/>
      <c r="PPO833" s="72"/>
      <c r="PPP833" s="72"/>
      <c r="PPQ833" s="72"/>
      <c r="PPR833" s="72"/>
      <c r="PPS833" s="72"/>
      <c r="PPT833" s="72"/>
      <c r="PPU833" s="72"/>
      <c r="PPV833" s="72"/>
      <c r="PPW833" s="72"/>
      <c r="PPX833" s="72"/>
      <c r="PPY833" s="72"/>
      <c r="PPZ833" s="72"/>
      <c r="PQA833" s="72"/>
      <c r="PQB833" s="72"/>
      <c r="PQC833" s="72"/>
      <c r="PQD833" s="72"/>
      <c r="PQE833" s="72"/>
      <c r="PQF833" s="72"/>
      <c r="PQG833" s="72"/>
      <c r="PQH833" s="72"/>
      <c r="PQI833" s="72"/>
      <c r="PQJ833" s="72"/>
      <c r="PQK833" s="72"/>
      <c r="PQL833" s="72"/>
      <c r="PQM833" s="72"/>
      <c r="PQN833" s="72"/>
      <c r="PQO833" s="72"/>
      <c r="PQP833" s="72"/>
      <c r="PQQ833" s="72"/>
      <c r="PQR833" s="72"/>
      <c r="PQS833" s="72"/>
      <c r="PQT833" s="72"/>
      <c r="PQU833" s="72"/>
      <c r="PQV833" s="72"/>
      <c r="PQW833" s="72"/>
      <c r="PQX833" s="72"/>
      <c r="PQY833" s="72"/>
      <c r="PQZ833" s="72"/>
      <c r="PRA833" s="72"/>
      <c r="PRB833" s="72"/>
      <c r="PRC833" s="72"/>
      <c r="PRD833" s="72"/>
      <c r="PRE833" s="72"/>
      <c r="PRF833" s="72"/>
      <c r="PRG833" s="72"/>
      <c r="PRH833" s="72"/>
      <c r="PRI833" s="72"/>
      <c r="PRJ833" s="72"/>
      <c r="PRK833" s="72"/>
      <c r="PRL833" s="72"/>
      <c r="PRM833" s="72"/>
      <c r="PRN833" s="72"/>
      <c r="PRO833" s="72"/>
      <c r="PRP833" s="72"/>
      <c r="PRQ833" s="72"/>
      <c r="PRR833" s="72"/>
      <c r="PRS833" s="72"/>
      <c r="PRT833" s="72"/>
      <c r="PRU833" s="72"/>
      <c r="PRV833" s="72"/>
      <c r="PRW833" s="72"/>
      <c r="PRX833" s="72"/>
      <c r="PRY833" s="72"/>
      <c r="PRZ833" s="72"/>
      <c r="PSA833" s="72"/>
      <c r="PSB833" s="72"/>
      <c r="PSC833" s="72"/>
      <c r="PSD833" s="72"/>
      <c r="PSE833" s="72"/>
      <c r="PSF833" s="72"/>
      <c r="PSG833" s="72"/>
      <c r="PSH833" s="72"/>
      <c r="PSI833" s="72"/>
      <c r="PSJ833" s="72"/>
      <c r="PSK833" s="72"/>
      <c r="PSL833" s="72"/>
      <c r="PSM833" s="72"/>
      <c r="PSN833" s="72"/>
      <c r="PSO833" s="72"/>
      <c r="PSP833" s="72"/>
      <c r="PSQ833" s="72"/>
      <c r="PSR833" s="72"/>
      <c r="PSS833" s="72"/>
      <c r="PST833" s="72"/>
      <c r="PSU833" s="72"/>
      <c r="PSV833" s="72"/>
      <c r="PSW833" s="72"/>
      <c r="PSX833" s="72"/>
      <c r="PSY833" s="72"/>
      <c r="PSZ833" s="72"/>
      <c r="PTA833" s="72"/>
      <c r="PTB833" s="72"/>
      <c r="PTC833" s="72"/>
      <c r="PTD833" s="72"/>
      <c r="PTE833" s="72"/>
      <c r="PTF833" s="72"/>
      <c r="PTG833" s="72"/>
      <c r="PTH833" s="72"/>
      <c r="PTI833" s="72"/>
      <c r="PTJ833" s="72"/>
      <c r="PTK833" s="72"/>
      <c r="PTL833" s="72"/>
      <c r="PTM833" s="72"/>
      <c r="PTN833" s="72"/>
      <c r="PTO833" s="72"/>
      <c r="PTP833" s="72"/>
      <c r="PTQ833" s="72"/>
      <c r="PTR833" s="72"/>
      <c r="PTS833" s="72"/>
      <c r="PTT833" s="72"/>
      <c r="PTU833" s="72"/>
      <c r="PTV833" s="72"/>
      <c r="PTW833" s="72"/>
      <c r="PTX833" s="72"/>
      <c r="PTY833" s="72"/>
      <c r="PTZ833" s="72"/>
      <c r="PUA833" s="72"/>
      <c r="PUB833" s="72"/>
      <c r="PUC833" s="72"/>
      <c r="PUD833" s="72"/>
      <c r="PUE833" s="72"/>
      <c r="PUF833" s="72"/>
      <c r="PUG833" s="72"/>
      <c r="PUH833" s="72"/>
      <c r="PUI833" s="72"/>
      <c r="PUJ833" s="72"/>
      <c r="PUK833" s="72"/>
      <c r="PUL833" s="72"/>
      <c r="PUM833" s="72"/>
      <c r="PUN833" s="72"/>
      <c r="PUO833" s="72"/>
      <c r="PUP833" s="72"/>
      <c r="PUQ833" s="72"/>
      <c r="PUR833" s="72"/>
      <c r="PUS833" s="72"/>
      <c r="PUT833" s="72"/>
      <c r="PUU833" s="72"/>
      <c r="PUV833" s="72"/>
      <c r="PUW833" s="72"/>
      <c r="PUX833" s="72"/>
      <c r="PUY833" s="72"/>
      <c r="PUZ833" s="72"/>
      <c r="PVA833" s="72"/>
      <c r="PVB833" s="72"/>
      <c r="PVC833" s="72"/>
      <c r="PVD833" s="72"/>
      <c r="PVE833" s="72"/>
      <c r="PVF833" s="72"/>
      <c r="PVG833" s="72"/>
      <c r="PVH833" s="72"/>
      <c r="PVI833" s="72"/>
      <c r="PVJ833" s="72"/>
      <c r="PVK833" s="72"/>
      <c r="PVL833" s="72"/>
      <c r="PVM833" s="72"/>
      <c r="PVN833" s="72"/>
      <c r="PVO833" s="72"/>
      <c r="PVP833" s="72"/>
      <c r="PVQ833" s="72"/>
      <c r="PVR833" s="72"/>
      <c r="PVS833" s="72"/>
      <c r="PVT833" s="72"/>
      <c r="PVU833" s="72"/>
      <c r="PVV833" s="72"/>
      <c r="PVW833" s="72"/>
      <c r="PVX833" s="72"/>
      <c r="PVY833" s="72"/>
      <c r="PVZ833" s="72"/>
      <c r="PWA833" s="72"/>
      <c r="PWB833" s="72"/>
      <c r="PWC833" s="72"/>
      <c r="PWD833" s="72"/>
      <c r="PWE833" s="72"/>
      <c r="PWF833" s="72"/>
      <c r="PWG833" s="72"/>
      <c r="PWH833" s="72"/>
      <c r="PWI833" s="72"/>
      <c r="PWJ833" s="72"/>
      <c r="PWK833" s="72"/>
      <c r="PWL833" s="72"/>
      <c r="PWM833" s="72"/>
      <c r="PWN833" s="72"/>
      <c r="PWO833" s="72"/>
      <c r="PWP833" s="72"/>
      <c r="PWQ833" s="72"/>
      <c r="PWR833" s="72"/>
      <c r="PWS833" s="72"/>
      <c r="PWT833" s="72"/>
      <c r="PWU833" s="72"/>
      <c r="PWV833" s="72"/>
      <c r="PWW833" s="72"/>
      <c r="PWX833" s="72"/>
      <c r="PWY833" s="72"/>
      <c r="PWZ833" s="72"/>
      <c r="PXA833" s="72"/>
      <c r="PXB833" s="72"/>
      <c r="PXC833" s="72"/>
      <c r="PXD833" s="72"/>
      <c r="PXE833" s="72"/>
      <c r="PXF833" s="72"/>
      <c r="PXG833" s="72"/>
      <c r="PXH833" s="72"/>
      <c r="PXI833" s="72"/>
      <c r="PXJ833" s="72"/>
      <c r="PXK833" s="72"/>
      <c r="PXL833" s="72"/>
      <c r="PXM833" s="72"/>
      <c r="PXN833" s="72"/>
      <c r="PXO833" s="72"/>
      <c r="PXP833" s="72"/>
      <c r="PXQ833" s="72"/>
      <c r="PXR833" s="72"/>
      <c r="PXS833" s="72"/>
      <c r="PXT833" s="72"/>
      <c r="PXU833" s="72"/>
      <c r="PXV833" s="72"/>
      <c r="PXW833" s="72"/>
      <c r="PXX833" s="72"/>
      <c r="PXY833" s="72"/>
      <c r="PXZ833" s="72"/>
      <c r="PYA833" s="72"/>
      <c r="PYB833" s="72"/>
      <c r="PYC833" s="72"/>
      <c r="PYD833" s="72"/>
      <c r="PYE833" s="72"/>
      <c r="PYF833" s="72"/>
      <c r="PYG833" s="72"/>
      <c r="PYH833" s="72"/>
      <c r="PYI833" s="72"/>
      <c r="PYJ833" s="72"/>
      <c r="PYK833" s="72"/>
      <c r="PYL833" s="72"/>
      <c r="PYM833" s="72"/>
      <c r="PYN833" s="72"/>
      <c r="PYO833" s="72"/>
      <c r="PYP833" s="72"/>
      <c r="PYQ833" s="72"/>
      <c r="PYR833" s="72"/>
      <c r="PYS833" s="72"/>
      <c r="PYT833" s="72"/>
      <c r="PYU833" s="72"/>
      <c r="PYV833" s="72"/>
      <c r="PYW833" s="72"/>
      <c r="PYX833" s="72"/>
      <c r="PYY833" s="72"/>
      <c r="PYZ833" s="72"/>
      <c r="PZA833" s="72"/>
      <c r="PZB833" s="72"/>
      <c r="PZC833" s="72"/>
      <c r="PZD833" s="72"/>
      <c r="PZE833" s="72"/>
      <c r="PZF833" s="72"/>
      <c r="PZG833" s="72"/>
      <c r="PZH833" s="72"/>
      <c r="PZI833" s="72"/>
      <c r="PZJ833" s="72"/>
      <c r="PZK833" s="72"/>
      <c r="PZL833" s="72"/>
      <c r="PZM833" s="72"/>
      <c r="PZN833" s="72"/>
      <c r="PZO833" s="72"/>
      <c r="PZP833" s="72"/>
      <c r="PZQ833" s="72"/>
      <c r="PZR833" s="72"/>
      <c r="PZS833" s="72"/>
      <c r="PZT833" s="72"/>
      <c r="PZU833" s="72"/>
      <c r="PZV833" s="72"/>
      <c r="PZW833" s="72"/>
      <c r="PZX833" s="72"/>
      <c r="PZY833" s="72"/>
      <c r="PZZ833" s="72"/>
      <c r="QAA833" s="72"/>
      <c r="QAB833" s="72"/>
      <c r="QAC833" s="72"/>
      <c r="QAD833" s="72"/>
      <c r="QAE833" s="72"/>
      <c r="QAF833" s="72"/>
      <c r="QAG833" s="72"/>
      <c r="QAH833" s="72"/>
      <c r="QAI833" s="72"/>
      <c r="QAJ833" s="72"/>
      <c r="QAK833" s="72"/>
      <c r="QAL833" s="72"/>
      <c r="QAM833" s="72"/>
      <c r="QAN833" s="72"/>
      <c r="QAO833" s="72"/>
      <c r="QAP833" s="72"/>
      <c r="QAQ833" s="72"/>
      <c r="QAR833" s="72"/>
      <c r="QAS833" s="72"/>
      <c r="QAT833" s="72"/>
      <c r="QAU833" s="72"/>
      <c r="QAV833" s="72"/>
      <c r="QAW833" s="72"/>
      <c r="QAX833" s="72"/>
      <c r="QAY833" s="72"/>
      <c r="QAZ833" s="72"/>
      <c r="QBA833" s="72"/>
      <c r="QBB833" s="72"/>
      <c r="QBC833" s="72"/>
      <c r="QBD833" s="72"/>
      <c r="QBE833" s="72"/>
      <c r="QBF833" s="72"/>
      <c r="QBG833" s="72"/>
      <c r="QBH833" s="72"/>
      <c r="QBI833" s="72"/>
      <c r="QBJ833" s="72"/>
      <c r="QBK833" s="72"/>
      <c r="QBL833" s="72"/>
      <c r="QBM833" s="72"/>
      <c r="QBN833" s="72"/>
      <c r="QBO833" s="72"/>
      <c r="QBP833" s="72"/>
      <c r="QBQ833" s="72"/>
      <c r="QBR833" s="72"/>
      <c r="QBS833" s="72"/>
      <c r="QBT833" s="72"/>
      <c r="QBU833" s="72"/>
      <c r="QBV833" s="72"/>
      <c r="QBW833" s="72"/>
      <c r="QBX833" s="72"/>
      <c r="QBY833" s="72"/>
      <c r="QBZ833" s="72"/>
      <c r="QCA833" s="72"/>
      <c r="QCB833" s="72"/>
      <c r="QCC833" s="72"/>
      <c r="QCD833" s="72"/>
      <c r="QCE833" s="72"/>
      <c r="QCF833" s="72"/>
      <c r="QCG833" s="72"/>
      <c r="QCH833" s="72"/>
      <c r="QCI833" s="72"/>
      <c r="QCJ833" s="72"/>
      <c r="QCK833" s="72"/>
      <c r="QCL833" s="72"/>
      <c r="QCM833" s="72"/>
      <c r="QCN833" s="72"/>
      <c r="QCO833" s="72"/>
      <c r="QCP833" s="72"/>
      <c r="QCQ833" s="72"/>
      <c r="QCR833" s="72"/>
      <c r="QCS833" s="72"/>
      <c r="QCT833" s="72"/>
      <c r="QCU833" s="72"/>
      <c r="QCV833" s="72"/>
      <c r="QCW833" s="72"/>
      <c r="QCX833" s="72"/>
      <c r="QCY833" s="72"/>
      <c r="QCZ833" s="72"/>
      <c r="QDA833" s="72"/>
      <c r="QDB833" s="72"/>
      <c r="QDC833" s="72"/>
      <c r="QDD833" s="72"/>
      <c r="QDE833" s="72"/>
      <c r="QDF833" s="72"/>
      <c r="QDG833" s="72"/>
      <c r="QDH833" s="72"/>
      <c r="QDI833" s="72"/>
      <c r="QDJ833" s="72"/>
      <c r="QDK833" s="72"/>
      <c r="QDL833" s="72"/>
      <c r="QDM833" s="72"/>
      <c r="QDN833" s="72"/>
      <c r="QDO833" s="72"/>
      <c r="QDP833" s="72"/>
      <c r="QDQ833" s="72"/>
      <c r="QDR833" s="72"/>
      <c r="QDS833" s="72"/>
      <c r="QDT833" s="72"/>
      <c r="QDU833" s="72"/>
      <c r="QDV833" s="72"/>
      <c r="QDW833" s="72"/>
      <c r="QDX833" s="72"/>
      <c r="QDY833" s="72"/>
      <c r="QDZ833" s="72"/>
      <c r="QEA833" s="72"/>
      <c r="QEB833" s="72"/>
      <c r="QEC833" s="72"/>
      <c r="QED833" s="72"/>
      <c r="QEE833" s="72"/>
      <c r="QEF833" s="72"/>
      <c r="QEG833" s="72"/>
      <c r="QEH833" s="72"/>
      <c r="QEI833" s="72"/>
      <c r="QEJ833" s="72"/>
      <c r="QEK833" s="72"/>
      <c r="QEL833" s="72"/>
      <c r="QEM833" s="72"/>
      <c r="QEN833" s="72"/>
      <c r="QEO833" s="72"/>
      <c r="QEP833" s="72"/>
      <c r="QEQ833" s="72"/>
      <c r="QER833" s="72"/>
      <c r="QES833" s="72"/>
      <c r="QET833" s="72"/>
      <c r="QEU833" s="72"/>
      <c r="QEV833" s="72"/>
      <c r="QEW833" s="72"/>
      <c r="QEX833" s="72"/>
      <c r="QEY833" s="72"/>
      <c r="QEZ833" s="72"/>
      <c r="QFA833" s="72"/>
      <c r="QFB833" s="72"/>
      <c r="QFC833" s="72"/>
      <c r="QFD833" s="72"/>
      <c r="QFE833" s="72"/>
      <c r="QFF833" s="72"/>
      <c r="QFG833" s="72"/>
      <c r="QFH833" s="72"/>
      <c r="QFI833" s="72"/>
      <c r="QFJ833" s="72"/>
      <c r="QFK833" s="72"/>
      <c r="QFL833" s="72"/>
      <c r="QFM833" s="72"/>
      <c r="QFN833" s="72"/>
      <c r="QFO833" s="72"/>
      <c r="QFP833" s="72"/>
      <c r="QFQ833" s="72"/>
      <c r="QFR833" s="72"/>
      <c r="QFS833" s="72"/>
      <c r="QFT833" s="72"/>
      <c r="QFU833" s="72"/>
      <c r="QFV833" s="72"/>
      <c r="QFW833" s="72"/>
      <c r="QFX833" s="72"/>
      <c r="QFY833" s="72"/>
      <c r="QFZ833" s="72"/>
      <c r="QGA833" s="72"/>
      <c r="QGB833" s="72"/>
      <c r="QGC833" s="72"/>
      <c r="QGD833" s="72"/>
      <c r="QGE833" s="72"/>
      <c r="QGF833" s="72"/>
      <c r="QGG833" s="72"/>
      <c r="QGH833" s="72"/>
      <c r="QGI833" s="72"/>
      <c r="QGJ833" s="72"/>
      <c r="QGK833" s="72"/>
      <c r="QGL833" s="72"/>
      <c r="QGM833" s="72"/>
      <c r="QGN833" s="72"/>
      <c r="QGO833" s="72"/>
      <c r="QGP833" s="72"/>
      <c r="QGQ833" s="72"/>
      <c r="QGR833" s="72"/>
      <c r="QGS833" s="72"/>
      <c r="QGT833" s="72"/>
      <c r="QGU833" s="72"/>
      <c r="QGV833" s="72"/>
      <c r="QGW833" s="72"/>
      <c r="QGX833" s="72"/>
      <c r="QGY833" s="72"/>
      <c r="QGZ833" s="72"/>
      <c r="QHA833" s="72"/>
      <c r="QHB833" s="72"/>
      <c r="QHC833" s="72"/>
      <c r="QHD833" s="72"/>
      <c r="QHE833" s="72"/>
      <c r="QHF833" s="72"/>
      <c r="QHG833" s="72"/>
      <c r="QHH833" s="72"/>
      <c r="QHI833" s="72"/>
      <c r="QHJ833" s="72"/>
      <c r="QHK833" s="72"/>
      <c r="QHL833" s="72"/>
      <c r="QHM833" s="72"/>
      <c r="QHN833" s="72"/>
      <c r="QHO833" s="72"/>
      <c r="QHP833" s="72"/>
      <c r="QHQ833" s="72"/>
      <c r="QHR833" s="72"/>
      <c r="QHS833" s="72"/>
      <c r="QHT833" s="72"/>
      <c r="QHU833" s="72"/>
      <c r="QHV833" s="72"/>
      <c r="QHW833" s="72"/>
      <c r="QHX833" s="72"/>
      <c r="QHY833" s="72"/>
      <c r="QHZ833" s="72"/>
      <c r="QIA833" s="72"/>
      <c r="QIB833" s="72"/>
      <c r="QIC833" s="72"/>
      <c r="QID833" s="72"/>
      <c r="QIE833" s="72"/>
      <c r="QIF833" s="72"/>
      <c r="QIG833" s="72"/>
      <c r="QIH833" s="72"/>
      <c r="QII833" s="72"/>
      <c r="QIJ833" s="72"/>
      <c r="QIK833" s="72"/>
      <c r="QIL833" s="72"/>
      <c r="QIM833" s="72"/>
      <c r="QIN833" s="72"/>
      <c r="QIO833" s="72"/>
      <c r="QIP833" s="72"/>
      <c r="QIQ833" s="72"/>
      <c r="QIR833" s="72"/>
      <c r="QIS833" s="72"/>
      <c r="QIT833" s="72"/>
      <c r="QIU833" s="72"/>
      <c r="QIV833" s="72"/>
      <c r="QIW833" s="72"/>
      <c r="QIX833" s="72"/>
      <c r="QIY833" s="72"/>
      <c r="QIZ833" s="72"/>
      <c r="QJA833" s="72"/>
      <c r="QJB833" s="72"/>
      <c r="QJC833" s="72"/>
      <c r="QJD833" s="72"/>
      <c r="QJE833" s="72"/>
      <c r="QJF833" s="72"/>
      <c r="QJG833" s="72"/>
      <c r="QJH833" s="72"/>
      <c r="QJI833" s="72"/>
      <c r="QJJ833" s="72"/>
      <c r="QJK833" s="72"/>
      <c r="QJL833" s="72"/>
      <c r="QJM833" s="72"/>
      <c r="QJN833" s="72"/>
      <c r="QJO833" s="72"/>
      <c r="QJP833" s="72"/>
      <c r="QJQ833" s="72"/>
      <c r="QJR833" s="72"/>
      <c r="QJS833" s="72"/>
      <c r="QJT833" s="72"/>
      <c r="QJU833" s="72"/>
      <c r="QJV833" s="72"/>
      <c r="QJW833" s="72"/>
      <c r="QJX833" s="72"/>
      <c r="QJY833" s="72"/>
      <c r="QJZ833" s="72"/>
      <c r="QKA833" s="72"/>
      <c r="QKB833" s="72"/>
      <c r="QKC833" s="72"/>
      <c r="QKD833" s="72"/>
      <c r="QKE833" s="72"/>
      <c r="QKF833" s="72"/>
      <c r="QKG833" s="72"/>
      <c r="QKH833" s="72"/>
      <c r="QKI833" s="72"/>
      <c r="QKJ833" s="72"/>
      <c r="QKK833" s="72"/>
      <c r="QKL833" s="72"/>
      <c r="QKM833" s="72"/>
      <c r="QKN833" s="72"/>
      <c r="QKO833" s="72"/>
      <c r="QKP833" s="72"/>
      <c r="QKQ833" s="72"/>
      <c r="QKR833" s="72"/>
      <c r="QKS833" s="72"/>
      <c r="QKT833" s="72"/>
      <c r="QKU833" s="72"/>
      <c r="QKV833" s="72"/>
      <c r="QKW833" s="72"/>
      <c r="QKX833" s="72"/>
      <c r="QKY833" s="72"/>
      <c r="QKZ833" s="72"/>
      <c r="QLA833" s="72"/>
      <c r="QLB833" s="72"/>
      <c r="QLC833" s="72"/>
      <c r="QLD833" s="72"/>
      <c r="QLE833" s="72"/>
      <c r="QLF833" s="72"/>
      <c r="QLG833" s="72"/>
      <c r="QLH833" s="72"/>
      <c r="QLI833" s="72"/>
      <c r="QLJ833" s="72"/>
      <c r="QLK833" s="72"/>
      <c r="QLL833" s="72"/>
      <c r="QLM833" s="72"/>
      <c r="QLN833" s="72"/>
      <c r="QLO833" s="72"/>
      <c r="QLP833" s="72"/>
      <c r="QLQ833" s="72"/>
      <c r="QLR833" s="72"/>
      <c r="QLS833" s="72"/>
      <c r="QLT833" s="72"/>
      <c r="QLU833" s="72"/>
      <c r="QLV833" s="72"/>
      <c r="QLW833" s="72"/>
      <c r="QLX833" s="72"/>
      <c r="QLY833" s="72"/>
      <c r="QLZ833" s="72"/>
      <c r="QMA833" s="72"/>
      <c r="QMB833" s="72"/>
      <c r="QMC833" s="72"/>
      <c r="QMD833" s="72"/>
      <c r="QME833" s="72"/>
      <c r="QMF833" s="72"/>
      <c r="QMG833" s="72"/>
      <c r="QMH833" s="72"/>
      <c r="QMI833" s="72"/>
      <c r="QMJ833" s="72"/>
      <c r="QMK833" s="72"/>
      <c r="QML833" s="72"/>
      <c r="QMM833" s="72"/>
      <c r="QMN833" s="72"/>
      <c r="QMO833" s="72"/>
      <c r="QMP833" s="72"/>
      <c r="QMQ833" s="72"/>
      <c r="QMR833" s="72"/>
      <c r="QMS833" s="72"/>
      <c r="QMT833" s="72"/>
      <c r="QMU833" s="72"/>
      <c r="QMV833" s="72"/>
      <c r="QMW833" s="72"/>
      <c r="QMX833" s="72"/>
      <c r="QMY833" s="72"/>
      <c r="QMZ833" s="72"/>
      <c r="QNA833" s="72"/>
      <c r="QNB833" s="72"/>
      <c r="QNC833" s="72"/>
      <c r="QND833" s="72"/>
      <c r="QNE833" s="72"/>
      <c r="QNF833" s="72"/>
      <c r="QNG833" s="72"/>
      <c r="QNH833" s="72"/>
      <c r="QNI833" s="72"/>
      <c r="QNJ833" s="72"/>
      <c r="QNK833" s="72"/>
      <c r="QNL833" s="72"/>
      <c r="QNM833" s="72"/>
      <c r="QNN833" s="72"/>
      <c r="QNO833" s="72"/>
      <c r="QNP833" s="72"/>
      <c r="QNQ833" s="72"/>
      <c r="QNR833" s="72"/>
      <c r="QNS833" s="72"/>
      <c r="QNT833" s="72"/>
      <c r="QNU833" s="72"/>
      <c r="QNV833" s="72"/>
      <c r="QNW833" s="72"/>
      <c r="QNX833" s="72"/>
      <c r="QNY833" s="72"/>
      <c r="QNZ833" s="72"/>
      <c r="QOA833" s="72"/>
      <c r="QOB833" s="72"/>
      <c r="QOC833" s="72"/>
      <c r="QOD833" s="72"/>
      <c r="QOE833" s="72"/>
      <c r="QOF833" s="72"/>
      <c r="QOG833" s="72"/>
      <c r="QOH833" s="72"/>
      <c r="QOI833" s="72"/>
      <c r="QOJ833" s="72"/>
      <c r="QOK833" s="72"/>
      <c r="QOL833" s="72"/>
      <c r="QOM833" s="72"/>
      <c r="QON833" s="72"/>
      <c r="QOO833" s="72"/>
      <c r="QOP833" s="72"/>
      <c r="QOQ833" s="72"/>
      <c r="QOR833" s="72"/>
      <c r="QOS833" s="72"/>
      <c r="QOT833" s="72"/>
      <c r="QOU833" s="72"/>
      <c r="QOV833" s="72"/>
      <c r="QOW833" s="72"/>
      <c r="QOX833" s="72"/>
      <c r="QOY833" s="72"/>
      <c r="QOZ833" s="72"/>
      <c r="QPA833" s="72"/>
      <c r="QPB833" s="72"/>
      <c r="QPC833" s="72"/>
      <c r="QPD833" s="72"/>
      <c r="QPE833" s="72"/>
      <c r="QPF833" s="72"/>
      <c r="QPG833" s="72"/>
      <c r="QPH833" s="72"/>
      <c r="QPI833" s="72"/>
      <c r="QPJ833" s="72"/>
      <c r="QPK833" s="72"/>
      <c r="QPL833" s="72"/>
      <c r="QPM833" s="72"/>
      <c r="QPN833" s="72"/>
      <c r="QPO833" s="72"/>
      <c r="QPP833" s="72"/>
      <c r="QPQ833" s="72"/>
      <c r="QPR833" s="72"/>
      <c r="QPS833" s="72"/>
      <c r="QPT833" s="72"/>
      <c r="QPU833" s="72"/>
      <c r="QPV833" s="72"/>
      <c r="QPW833" s="72"/>
      <c r="QPX833" s="72"/>
      <c r="QPY833" s="72"/>
      <c r="QPZ833" s="72"/>
      <c r="QQA833" s="72"/>
      <c r="QQB833" s="72"/>
      <c r="QQC833" s="72"/>
      <c r="QQD833" s="72"/>
      <c r="QQE833" s="72"/>
      <c r="QQF833" s="72"/>
      <c r="QQG833" s="72"/>
      <c r="QQH833" s="72"/>
      <c r="QQI833" s="72"/>
      <c r="QQJ833" s="72"/>
      <c r="QQK833" s="72"/>
      <c r="QQL833" s="72"/>
      <c r="QQM833" s="72"/>
      <c r="QQN833" s="72"/>
      <c r="QQO833" s="72"/>
      <c r="QQP833" s="72"/>
      <c r="QQQ833" s="72"/>
      <c r="QQR833" s="72"/>
      <c r="QQS833" s="72"/>
      <c r="QQT833" s="72"/>
      <c r="QQU833" s="72"/>
      <c r="QQV833" s="72"/>
      <c r="QQW833" s="72"/>
      <c r="QQX833" s="72"/>
      <c r="QQY833" s="72"/>
      <c r="QQZ833" s="72"/>
      <c r="QRA833" s="72"/>
      <c r="QRB833" s="72"/>
      <c r="QRC833" s="72"/>
      <c r="QRD833" s="72"/>
      <c r="QRE833" s="72"/>
      <c r="QRF833" s="72"/>
      <c r="QRG833" s="72"/>
      <c r="QRH833" s="72"/>
      <c r="QRI833" s="72"/>
      <c r="QRJ833" s="72"/>
      <c r="QRK833" s="72"/>
      <c r="QRL833" s="72"/>
      <c r="QRM833" s="72"/>
      <c r="QRN833" s="72"/>
      <c r="QRO833" s="72"/>
      <c r="QRP833" s="72"/>
      <c r="QRQ833" s="72"/>
      <c r="QRR833" s="72"/>
      <c r="QRS833" s="72"/>
      <c r="QRT833" s="72"/>
      <c r="QRU833" s="72"/>
      <c r="QRV833" s="72"/>
      <c r="QRW833" s="72"/>
      <c r="QRX833" s="72"/>
      <c r="QRY833" s="72"/>
      <c r="QRZ833" s="72"/>
      <c r="QSA833" s="72"/>
      <c r="QSB833" s="72"/>
      <c r="QSC833" s="72"/>
      <c r="QSD833" s="72"/>
      <c r="QSE833" s="72"/>
      <c r="QSF833" s="72"/>
      <c r="QSG833" s="72"/>
      <c r="QSH833" s="72"/>
      <c r="QSI833" s="72"/>
      <c r="QSJ833" s="72"/>
      <c r="QSK833" s="72"/>
      <c r="QSL833" s="72"/>
      <c r="QSM833" s="72"/>
      <c r="QSN833" s="72"/>
      <c r="QSO833" s="72"/>
      <c r="QSP833" s="72"/>
      <c r="QSQ833" s="72"/>
      <c r="QSR833" s="72"/>
      <c r="QSS833" s="72"/>
      <c r="QST833" s="72"/>
      <c r="QSU833" s="72"/>
      <c r="QSV833" s="72"/>
      <c r="QSW833" s="72"/>
      <c r="QSX833" s="72"/>
      <c r="QSY833" s="72"/>
      <c r="QSZ833" s="72"/>
      <c r="QTA833" s="72"/>
      <c r="QTB833" s="72"/>
      <c r="QTC833" s="72"/>
      <c r="QTD833" s="72"/>
      <c r="QTE833" s="72"/>
      <c r="QTF833" s="72"/>
      <c r="QTG833" s="72"/>
      <c r="QTH833" s="72"/>
      <c r="QTI833" s="72"/>
      <c r="QTJ833" s="72"/>
      <c r="QTK833" s="72"/>
      <c r="QTL833" s="72"/>
      <c r="QTM833" s="72"/>
      <c r="QTN833" s="72"/>
      <c r="QTO833" s="72"/>
      <c r="QTP833" s="72"/>
      <c r="QTQ833" s="72"/>
      <c r="QTR833" s="72"/>
      <c r="QTS833" s="72"/>
      <c r="QTT833" s="72"/>
      <c r="QTU833" s="72"/>
      <c r="QTV833" s="72"/>
      <c r="QTW833" s="72"/>
      <c r="QTX833" s="72"/>
      <c r="QTY833" s="72"/>
      <c r="QTZ833" s="72"/>
      <c r="QUA833" s="72"/>
      <c r="QUB833" s="72"/>
      <c r="QUC833" s="72"/>
      <c r="QUD833" s="72"/>
      <c r="QUE833" s="72"/>
      <c r="QUF833" s="72"/>
      <c r="QUG833" s="72"/>
      <c r="QUH833" s="72"/>
      <c r="QUI833" s="72"/>
      <c r="QUJ833" s="72"/>
      <c r="QUK833" s="72"/>
      <c r="QUL833" s="72"/>
      <c r="QUM833" s="72"/>
      <c r="QUN833" s="72"/>
      <c r="QUO833" s="72"/>
      <c r="QUP833" s="72"/>
      <c r="QUQ833" s="72"/>
      <c r="QUR833" s="72"/>
      <c r="QUS833" s="72"/>
      <c r="QUT833" s="72"/>
      <c r="QUU833" s="72"/>
      <c r="QUV833" s="72"/>
      <c r="QUW833" s="72"/>
      <c r="QUX833" s="72"/>
      <c r="QUY833" s="72"/>
      <c r="QUZ833" s="72"/>
      <c r="QVA833" s="72"/>
      <c r="QVB833" s="72"/>
      <c r="QVC833" s="72"/>
      <c r="QVD833" s="72"/>
      <c r="QVE833" s="72"/>
      <c r="QVF833" s="72"/>
      <c r="QVG833" s="72"/>
      <c r="QVH833" s="72"/>
      <c r="QVI833" s="72"/>
      <c r="QVJ833" s="72"/>
      <c r="QVK833" s="72"/>
      <c r="QVL833" s="72"/>
      <c r="QVM833" s="72"/>
      <c r="QVN833" s="72"/>
      <c r="QVO833" s="72"/>
      <c r="QVP833" s="72"/>
      <c r="QVQ833" s="72"/>
      <c r="QVR833" s="72"/>
      <c r="QVS833" s="72"/>
      <c r="QVT833" s="72"/>
      <c r="QVU833" s="72"/>
      <c r="QVV833" s="72"/>
      <c r="QVW833" s="72"/>
      <c r="QVX833" s="72"/>
      <c r="QVY833" s="72"/>
      <c r="QVZ833" s="72"/>
      <c r="QWA833" s="72"/>
      <c r="QWB833" s="72"/>
      <c r="QWC833" s="72"/>
      <c r="QWD833" s="72"/>
      <c r="QWE833" s="72"/>
      <c r="QWF833" s="72"/>
      <c r="QWG833" s="72"/>
      <c r="QWH833" s="72"/>
      <c r="QWI833" s="72"/>
      <c r="QWJ833" s="72"/>
      <c r="QWK833" s="72"/>
      <c r="QWL833" s="72"/>
      <c r="QWM833" s="72"/>
      <c r="QWN833" s="72"/>
      <c r="QWO833" s="72"/>
      <c r="QWP833" s="72"/>
      <c r="QWQ833" s="72"/>
      <c r="QWR833" s="72"/>
      <c r="QWS833" s="72"/>
      <c r="QWT833" s="72"/>
      <c r="QWU833" s="72"/>
      <c r="QWV833" s="72"/>
      <c r="QWW833" s="72"/>
      <c r="QWX833" s="72"/>
      <c r="QWY833" s="72"/>
      <c r="QWZ833" s="72"/>
      <c r="QXA833" s="72"/>
      <c r="QXB833" s="72"/>
      <c r="QXC833" s="72"/>
      <c r="QXD833" s="72"/>
      <c r="QXE833" s="72"/>
      <c r="QXF833" s="72"/>
      <c r="QXG833" s="72"/>
      <c r="QXH833" s="72"/>
      <c r="QXI833" s="72"/>
      <c r="QXJ833" s="72"/>
      <c r="QXK833" s="72"/>
      <c r="QXL833" s="72"/>
      <c r="QXM833" s="72"/>
      <c r="QXN833" s="72"/>
      <c r="QXO833" s="72"/>
      <c r="QXP833" s="72"/>
      <c r="QXQ833" s="72"/>
      <c r="QXR833" s="72"/>
      <c r="QXS833" s="72"/>
      <c r="QXT833" s="72"/>
      <c r="QXU833" s="72"/>
      <c r="QXV833" s="72"/>
      <c r="QXW833" s="72"/>
      <c r="QXX833" s="72"/>
      <c r="QXY833" s="72"/>
      <c r="QXZ833" s="72"/>
      <c r="QYA833" s="72"/>
      <c r="QYB833" s="72"/>
      <c r="QYC833" s="72"/>
      <c r="QYD833" s="72"/>
      <c r="QYE833" s="72"/>
      <c r="QYF833" s="72"/>
      <c r="QYG833" s="72"/>
      <c r="QYH833" s="72"/>
      <c r="QYI833" s="72"/>
      <c r="QYJ833" s="72"/>
      <c r="QYK833" s="72"/>
      <c r="QYL833" s="72"/>
      <c r="QYM833" s="72"/>
      <c r="QYN833" s="72"/>
      <c r="QYO833" s="72"/>
      <c r="QYP833" s="72"/>
      <c r="QYQ833" s="72"/>
      <c r="QYR833" s="72"/>
      <c r="QYS833" s="72"/>
      <c r="QYT833" s="72"/>
      <c r="QYU833" s="72"/>
      <c r="QYV833" s="72"/>
      <c r="QYW833" s="72"/>
      <c r="QYX833" s="72"/>
      <c r="QYY833" s="72"/>
      <c r="QYZ833" s="72"/>
      <c r="QZA833" s="72"/>
      <c r="QZB833" s="72"/>
      <c r="QZC833" s="72"/>
      <c r="QZD833" s="72"/>
      <c r="QZE833" s="72"/>
      <c r="QZF833" s="72"/>
      <c r="QZG833" s="72"/>
      <c r="QZH833" s="72"/>
      <c r="QZI833" s="72"/>
      <c r="QZJ833" s="72"/>
      <c r="QZK833" s="72"/>
      <c r="QZL833" s="72"/>
      <c r="QZM833" s="72"/>
      <c r="QZN833" s="72"/>
      <c r="QZO833" s="72"/>
      <c r="QZP833" s="72"/>
      <c r="QZQ833" s="72"/>
      <c r="QZR833" s="72"/>
      <c r="QZS833" s="72"/>
      <c r="QZT833" s="72"/>
      <c r="QZU833" s="72"/>
      <c r="QZV833" s="72"/>
      <c r="QZW833" s="72"/>
      <c r="QZX833" s="72"/>
      <c r="QZY833" s="72"/>
      <c r="QZZ833" s="72"/>
      <c r="RAA833" s="72"/>
      <c r="RAB833" s="72"/>
      <c r="RAC833" s="72"/>
      <c r="RAD833" s="72"/>
      <c r="RAE833" s="72"/>
      <c r="RAF833" s="72"/>
      <c r="RAG833" s="72"/>
      <c r="RAH833" s="72"/>
      <c r="RAI833" s="72"/>
      <c r="RAJ833" s="72"/>
      <c r="RAK833" s="72"/>
      <c r="RAL833" s="72"/>
      <c r="RAM833" s="72"/>
      <c r="RAN833" s="72"/>
      <c r="RAO833" s="72"/>
      <c r="RAP833" s="72"/>
      <c r="RAQ833" s="72"/>
      <c r="RAR833" s="72"/>
      <c r="RAS833" s="72"/>
      <c r="RAT833" s="72"/>
      <c r="RAU833" s="72"/>
      <c r="RAV833" s="72"/>
      <c r="RAW833" s="72"/>
      <c r="RAX833" s="72"/>
      <c r="RAY833" s="72"/>
      <c r="RAZ833" s="72"/>
      <c r="RBA833" s="72"/>
      <c r="RBB833" s="72"/>
      <c r="RBC833" s="72"/>
      <c r="RBD833" s="72"/>
      <c r="RBE833" s="72"/>
      <c r="RBF833" s="72"/>
      <c r="RBG833" s="72"/>
      <c r="RBH833" s="72"/>
      <c r="RBI833" s="72"/>
      <c r="RBJ833" s="72"/>
      <c r="RBK833" s="72"/>
      <c r="RBL833" s="72"/>
      <c r="RBM833" s="72"/>
      <c r="RBN833" s="72"/>
      <c r="RBO833" s="72"/>
      <c r="RBP833" s="72"/>
      <c r="RBQ833" s="72"/>
      <c r="RBR833" s="72"/>
      <c r="RBS833" s="72"/>
      <c r="RBT833" s="72"/>
      <c r="RBU833" s="72"/>
      <c r="RBV833" s="72"/>
      <c r="RBW833" s="72"/>
      <c r="RBX833" s="72"/>
      <c r="RBY833" s="72"/>
      <c r="RBZ833" s="72"/>
      <c r="RCA833" s="72"/>
      <c r="RCB833" s="72"/>
      <c r="RCC833" s="72"/>
      <c r="RCD833" s="72"/>
      <c r="RCE833" s="72"/>
      <c r="RCF833" s="72"/>
      <c r="RCG833" s="72"/>
      <c r="RCH833" s="72"/>
      <c r="RCI833" s="72"/>
      <c r="RCJ833" s="72"/>
      <c r="RCK833" s="72"/>
      <c r="RCL833" s="72"/>
      <c r="RCM833" s="72"/>
      <c r="RCN833" s="72"/>
      <c r="RCO833" s="72"/>
      <c r="RCP833" s="72"/>
      <c r="RCQ833" s="72"/>
      <c r="RCR833" s="72"/>
      <c r="RCS833" s="72"/>
      <c r="RCT833" s="72"/>
      <c r="RCU833" s="72"/>
      <c r="RCV833" s="72"/>
      <c r="RCW833" s="72"/>
      <c r="RCX833" s="72"/>
      <c r="RCY833" s="72"/>
      <c r="RCZ833" s="72"/>
      <c r="RDA833" s="72"/>
      <c r="RDB833" s="72"/>
      <c r="RDC833" s="72"/>
      <c r="RDD833" s="72"/>
      <c r="RDE833" s="72"/>
      <c r="RDF833" s="72"/>
      <c r="RDG833" s="72"/>
      <c r="RDH833" s="72"/>
      <c r="RDI833" s="72"/>
      <c r="RDJ833" s="72"/>
      <c r="RDK833" s="72"/>
      <c r="RDL833" s="72"/>
      <c r="RDM833" s="72"/>
      <c r="RDN833" s="72"/>
      <c r="RDO833" s="72"/>
      <c r="RDP833" s="72"/>
      <c r="RDQ833" s="72"/>
      <c r="RDR833" s="72"/>
      <c r="RDS833" s="72"/>
      <c r="RDT833" s="72"/>
      <c r="RDU833" s="72"/>
      <c r="RDV833" s="72"/>
      <c r="RDW833" s="72"/>
      <c r="RDX833" s="72"/>
      <c r="RDY833" s="72"/>
      <c r="RDZ833" s="72"/>
      <c r="REA833" s="72"/>
      <c r="REB833" s="72"/>
      <c r="REC833" s="72"/>
      <c r="RED833" s="72"/>
      <c r="REE833" s="72"/>
      <c r="REF833" s="72"/>
      <c r="REG833" s="72"/>
      <c r="REH833" s="72"/>
      <c r="REI833" s="72"/>
      <c r="REJ833" s="72"/>
      <c r="REK833" s="72"/>
      <c r="REL833" s="72"/>
      <c r="REM833" s="72"/>
      <c r="REN833" s="72"/>
      <c r="REO833" s="72"/>
      <c r="REP833" s="72"/>
      <c r="REQ833" s="72"/>
      <c r="RER833" s="72"/>
      <c r="RES833" s="72"/>
      <c r="RET833" s="72"/>
      <c r="REU833" s="72"/>
      <c r="REV833" s="72"/>
      <c r="REW833" s="72"/>
      <c r="REX833" s="72"/>
      <c r="REY833" s="72"/>
      <c r="REZ833" s="72"/>
      <c r="RFA833" s="72"/>
      <c r="RFB833" s="72"/>
      <c r="RFC833" s="72"/>
      <c r="RFD833" s="72"/>
      <c r="RFE833" s="72"/>
      <c r="RFF833" s="72"/>
      <c r="RFG833" s="72"/>
      <c r="RFH833" s="72"/>
      <c r="RFI833" s="72"/>
      <c r="RFJ833" s="72"/>
      <c r="RFK833" s="72"/>
      <c r="RFL833" s="72"/>
      <c r="RFM833" s="72"/>
      <c r="RFN833" s="72"/>
      <c r="RFO833" s="72"/>
      <c r="RFP833" s="72"/>
      <c r="RFQ833" s="72"/>
      <c r="RFR833" s="72"/>
      <c r="RFS833" s="72"/>
      <c r="RFT833" s="72"/>
      <c r="RFU833" s="72"/>
      <c r="RFV833" s="72"/>
      <c r="RFW833" s="72"/>
      <c r="RFX833" s="72"/>
      <c r="RFY833" s="72"/>
      <c r="RFZ833" s="72"/>
      <c r="RGA833" s="72"/>
      <c r="RGB833" s="72"/>
      <c r="RGC833" s="72"/>
      <c r="RGD833" s="72"/>
      <c r="RGE833" s="72"/>
      <c r="RGF833" s="72"/>
      <c r="RGG833" s="72"/>
      <c r="RGH833" s="72"/>
      <c r="RGI833" s="72"/>
      <c r="RGJ833" s="72"/>
      <c r="RGK833" s="72"/>
      <c r="RGL833" s="72"/>
      <c r="RGM833" s="72"/>
      <c r="RGN833" s="72"/>
      <c r="RGO833" s="72"/>
      <c r="RGP833" s="72"/>
      <c r="RGQ833" s="72"/>
      <c r="RGR833" s="72"/>
      <c r="RGS833" s="72"/>
      <c r="RGT833" s="72"/>
      <c r="RGU833" s="72"/>
      <c r="RGV833" s="72"/>
      <c r="RGW833" s="72"/>
      <c r="RGX833" s="72"/>
      <c r="RGY833" s="72"/>
      <c r="RGZ833" s="72"/>
      <c r="RHA833" s="72"/>
      <c r="RHB833" s="72"/>
      <c r="RHC833" s="72"/>
      <c r="RHD833" s="72"/>
      <c r="RHE833" s="72"/>
      <c r="RHF833" s="72"/>
      <c r="RHG833" s="72"/>
      <c r="RHH833" s="72"/>
      <c r="RHI833" s="72"/>
      <c r="RHJ833" s="72"/>
      <c r="RHK833" s="72"/>
      <c r="RHL833" s="72"/>
      <c r="RHM833" s="72"/>
      <c r="RHN833" s="72"/>
      <c r="RHO833" s="72"/>
      <c r="RHP833" s="72"/>
      <c r="RHQ833" s="72"/>
      <c r="RHR833" s="72"/>
      <c r="RHS833" s="72"/>
      <c r="RHT833" s="72"/>
      <c r="RHU833" s="72"/>
      <c r="RHV833" s="72"/>
      <c r="RHW833" s="72"/>
      <c r="RHX833" s="72"/>
      <c r="RHY833" s="72"/>
      <c r="RHZ833" s="72"/>
      <c r="RIA833" s="72"/>
      <c r="RIB833" s="72"/>
      <c r="RIC833" s="72"/>
      <c r="RID833" s="72"/>
      <c r="RIE833" s="72"/>
      <c r="RIF833" s="72"/>
      <c r="RIG833" s="72"/>
      <c r="RIH833" s="72"/>
      <c r="RII833" s="72"/>
      <c r="RIJ833" s="72"/>
      <c r="RIK833" s="72"/>
      <c r="RIL833" s="72"/>
      <c r="RIM833" s="72"/>
      <c r="RIN833" s="72"/>
      <c r="RIO833" s="72"/>
      <c r="RIP833" s="72"/>
      <c r="RIQ833" s="72"/>
      <c r="RIR833" s="72"/>
      <c r="RIS833" s="72"/>
      <c r="RIT833" s="72"/>
      <c r="RIU833" s="72"/>
      <c r="RIV833" s="72"/>
      <c r="RIW833" s="72"/>
      <c r="RIX833" s="72"/>
      <c r="RIY833" s="72"/>
      <c r="RIZ833" s="72"/>
      <c r="RJA833" s="72"/>
      <c r="RJB833" s="72"/>
      <c r="RJC833" s="72"/>
      <c r="RJD833" s="72"/>
      <c r="RJE833" s="72"/>
      <c r="RJF833" s="72"/>
      <c r="RJG833" s="72"/>
      <c r="RJH833" s="72"/>
      <c r="RJI833" s="72"/>
      <c r="RJJ833" s="72"/>
      <c r="RJK833" s="72"/>
      <c r="RJL833" s="72"/>
      <c r="RJM833" s="72"/>
      <c r="RJN833" s="72"/>
      <c r="RJO833" s="72"/>
      <c r="RJP833" s="72"/>
      <c r="RJQ833" s="72"/>
      <c r="RJR833" s="72"/>
      <c r="RJS833" s="72"/>
      <c r="RJT833" s="72"/>
      <c r="RJU833" s="72"/>
      <c r="RJV833" s="72"/>
      <c r="RJW833" s="72"/>
      <c r="RJX833" s="72"/>
      <c r="RJY833" s="72"/>
      <c r="RJZ833" s="72"/>
      <c r="RKA833" s="72"/>
      <c r="RKB833" s="72"/>
      <c r="RKC833" s="72"/>
      <c r="RKD833" s="72"/>
      <c r="RKE833" s="72"/>
      <c r="RKF833" s="72"/>
      <c r="RKG833" s="72"/>
      <c r="RKH833" s="72"/>
      <c r="RKI833" s="72"/>
      <c r="RKJ833" s="72"/>
      <c r="RKK833" s="72"/>
      <c r="RKL833" s="72"/>
      <c r="RKM833" s="72"/>
      <c r="RKN833" s="72"/>
      <c r="RKO833" s="72"/>
      <c r="RKP833" s="72"/>
      <c r="RKQ833" s="72"/>
      <c r="RKR833" s="72"/>
      <c r="RKS833" s="72"/>
      <c r="RKT833" s="72"/>
      <c r="RKU833" s="72"/>
      <c r="RKV833" s="72"/>
      <c r="RKW833" s="72"/>
      <c r="RKX833" s="72"/>
      <c r="RKY833" s="72"/>
      <c r="RKZ833" s="72"/>
      <c r="RLA833" s="72"/>
      <c r="RLB833" s="72"/>
      <c r="RLC833" s="72"/>
      <c r="RLD833" s="72"/>
      <c r="RLE833" s="72"/>
      <c r="RLF833" s="72"/>
      <c r="RLG833" s="72"/>
      <c r="RLH833" s="72"/>
      <c r="RLI833" s="72"/>
      <c r="RLJ833" s="72"/>
      <c r="RLK833" s="72"/>
      <c r="RLL833" s="72"/>
      <c r="RLM833" s="72"/>
      <c r="RLN833" s="72"/>
      <c r="RLO833" s="72"/>
      <c r="RLP833" s="72"/>
      <c r="RLQ833" s="72"/>
      <c r="RLR833" s="72"/>
      <c r="RLS833" s="72"/>
      <c r="RLT833" s="72"/>
      <c r="RLU833" s="72"/>
      <c r="RLV833" s="72"/>
      <c r="RLW833" s="72"/>
      <c r="RLX833" s="72"/>
      <c r="RLY833" s="72"/>
      <c r="RLZ833" s="72"/>
      <c r="RMA833" s="72"/>
      <c r="RMB833" s="72"/>
      <c r="RMC833" s="72"/>
      <c r="RMD833" s="72"/>
      <c r="RME833" s="72"/>
      <c r="RMF833" s="72"/>
      <c r="RMG833" s="72"/>
      <c r="RMH833" s="72"/>
      <c r="RMI833" s="72"/>
      <c r="RMJ833" s="72"/>
      <c r="RMK833" s="72"/>
      <c r="RML833" s="72"/>
      <c r="RMM833" s="72"/>
      <c r="RMN833" s="72"/>
      <c r="RMO833" s="72"/>
      <c r="RMP833" s="72"/>
      <c r="RMQ833" s="72"/>
      <c r="RMR833" s="72"/>
      <c r="RMS833" s="72"/>
      <c r="RMT833" s="72"/>
      <c r="RMU833" s="72"/>
      <c r="RMV833" s="72"/>
      <c r="RMW833" s="72"/>
      <c r="RMX833" s="72"/>
      <c r="RMY833" s="72"/>
      <c r="RMZ833" s="72"/>
      <c r="RNA833" s="72"/>
      <c r="RNB833" s="72"/>
      <c r="RNC833" s="72"/>
      <c r="RND833" s="72"/>
      <c r="RNE833" s="72"/>
      <c r="RNF833" s="72"/>
      <c r="RNG833" s="72"/>
      <c r="RNH833" s="72"/>
      <c r="RNI833" s="72"/>
      <c r="RNJ833" s="72"/>
      <c r="RNK833" s="72"/>
      <c r="RNL833" s="72"/>
      <c r="RNM833" s="72"/>
      <c r="RNN833" s="72"/>
      <c r="RNO833" s="72"/>
      <c r="RNP833" s="72"/>
      <c r="RNQ833" s="72"/>
      <c r="RNR833" s="72"/>
      <c r="RNS833" s="72"/>
      <c r="RNT833" s="72"/>
      <c r="RNU833" s="72"/>
      <c r="RNV833" s="72"/>
      <c r="RNW833" s="72"/>
      <c r="RNX833" s="72"/>
      <c r="RNY833" s="72"/>
      <c r="RNZ833" s="72"/>
      <c r="ROA833" s="72"/>
      <c r="ROB833" s="72"/>
      <c r="ROC833" s="72"/>
      <c r="ROD833" s="72"/>
      <c r="ROE833" s="72"/>
      <c r="ROF833" s="72"/>
      <c r="ROG833" s="72"/>
      <c r="ROH833" s="72"/>
      <c r="ROI833" s="72"/>
      <c r="ROJ833" s="72"/>
      <c r="ROK833" s="72"/>
      <c r="ROL833" s="72"/>
      <c r="ROM833" s="72"/>
      <c r="RON833" s="72"/>
      <c r="ROO833" s="72"/>
      <c r="ROP833" s="72"/>
      <c r="ROQ833" s="72"/>
      <c r="ROR833" s="72"/>
      <c r="ROS833" s="72"/>
      <c r="ROT833" s="72"/>
      <c r="ROU833" s="72"/>
      <c r="ROV833" s="72"/>
      <c r="ROW833" s="72"/>
      <c r="ROX833" s="72"/>
      <c r="ROY833" s="72"/>
      <c r="ROZ833" s="72"/>
      <c r="RPA833" s="72"/>
      <c r="RPB833" s="72"/>
      <c r="RPC833" s="72"/>
      <c r="RPD833" s="72"/>
      <c r="RPE833" s="72"/>
      <c r="RPF833" s="72"/>
      <c r="RPG833" s="72"/>
      <c r="RPH833" s="72"/>
      <c r="RPI833" s="72"/>
      <c r="RPJ833" s="72"/>
      <c r="RPK833" s="72"/>
      <c r="RPL833" s="72"/>
      <c r="RPM833" s="72"/>
      <c r="RPN833" s="72"/>
      <c r="RPO833" s="72"/>
      <c r="RPP833" s="72"/>
      <c r="RPQ833" s="72"/>
      <c r="RPR833" s="72"/>
      <c r="RPS833" s="72"/>
      <c r="RPT833" s="72"/>
      <c r="RPU833" s="72"/>
      <c r="RPV833" s="72"/>
      <c r="RPW833" s="72"/>
      <c r="RPX833" s="72"/>
      <c r="RPY833" s="72"/>
      <c r="RPZ833" s="72"/>
      <c r="RQA833" s="72"/>
      <c r="RQB833" s="72"/>
      <c r="RQC833" s="72"/>
      <c r="RQD833" s="72"/>
      <c r="RQE833" s="72"/>
      <c r="RQF833" s="72"/>
      <c r="RQG833" s="72"/>
      <c r="RQH833" s="72"/>
      <c r="RQI833" s="72"/>
      <c r="RQJ833" s="72"/>
      <c r="RQK833" s="72"/>
      <c r="RQL833" s="72"/>
      <c r="RQM833" s="72"/>
      <c r="RQN833" s="72"/>
      <c r="RQO833" s="72"/>
      <c r="RQP833" s="72"/>
      <c r="RQQ833" s="72"/>
      <c r="RQR833" s="72"/>
      <c r="RQS833" s="72"/>
      <c r="RQT833" s="72"/>
      <c r="RQU833" s="72"/>
      <c r="RQV833" s="72"/>
      <c r="RQW833" s="72"/>
      <c r="RQX833" s="72"/>
      <c r="RQY833" s="72"/>
      <c r="RQZ833" s="72"/>
      <c r="RRA833" s="72"/>
      <c r="RRB833" s="72"/>
      <c r="RRC833" s="72"/>
      <c r="RRD833" s="72"/>
      <c r="RRE833" s="72"/>
      <c r="RRF833" s="72"/>
      <c r="RRG833" s="72"/>
      <c r="RRH833" s="72"/>
      <c r="RRI833" s="72"/>
      <c r="RRJ833" s="72"/>
      <c r="RRK833" s="72"/>
      <c r="RRL833" s="72"/>
      <c r="RRM833" s="72"/>
      <c r="RRN833" s="72"/>
      <c r="RRO833" s="72"/>
      <c r="RRP833" s="72"/>
      <c r="RRQ833" s="72"/>
      <c r="RRR833" s="72"/>
      <c r="RRS833" s="72"/>
      <c r="RRT833" s="72"/>
      <c r="RRU833" s="72"/>
      <c r="RRV833" s="72"/>
      <c r="RRW833" s="72"/>
      <c r="RRX833" s="72"/>
      <c r="RRY833" s="72"/>
      <c r="RRZ833" s="72"/>
      <c r="RSA833" s="72"/>
      <c r="RSB833" s="72"/>
      <c r="RSC833" s="72"/>
      <c r="RSD833" s="72"/>
      <c r="RSE833" s="72"/>
      <c r="RSF833" s="72"/>
      <c r="RSG833" s="72"/>
      <c r="RSH833" s="72"/>
      <c r="RSI833" s="72"/>
      <c r="RSJ833" s="72"/>
      <c r="RSK833" s="72"/>
      <c r="RSL833" s="72"/>
      <c r="RSM833" s="72"/>
      <c r="RSN833" s="72"/>
      <c r="RSO833" s="72"/>
      <c r="RSP833" s="72"/>
      <c r="RSQ833" s="72"/>
      <c r="RSR833" s="72"/>
      <c r="RSS833" s="72"/>
      <c r="RST833" s="72"/>
      <c r="RSU833" s="72"/>
      <c r="RSV833" s="72"/>
      <c r="RSW833" s="72"/>
      <c r="RSX833" s="72"/>
      <c r="RSY833" s="72"/>
      <c r="RSZ833" s="72"/>
      <c r="RTA833" s="72"/>
      <c r="RTB833" s="72"/>
      <c r="RTC833" s="72"/>
      <c r="RTD833" s="72"/>
      <c r="RTE833" s="72"/>
      <c r="RTF833" s="72"/>
      <c r="RTG833" s="72"/>
      <c r="RTH833" s="72"/>
      <c r="RTI833" s="72"/>
      <c r="RTJ833" s="72"/>
      <c r="RTK833" s="72"/>
      <c r="RTL833" s="72"/>
      <c r="RTM833" s="72"/>
      <c r="RTN833" s="72"/>
      <c r="RTO833" s="72"/>
      <c r="RTP833" s="72"/>
      <c r="RTQ833" s="72"/>
      <c r="RTR833" s="72"/>
      <c r="RTS833" s="72"/>
      <c r="RTT833" s="72"/>
      <c r="RTU833" s="72"/>
      <c r="RTV833" s="72"/>
      <c r="RTW833" s="72"/>
      <c r="RTX833" s="72"/>
      <c r="RTY833" s="72"/>
      <c r="RTZ833" s="72"/>
      <c r="RUA833" s="72"/>
      <c r="RUB833" s="72"/>
      <c r="RUC833" s="72"/>
      <c r="RUD833" s="72"/>
      <c r="RUE833" s="72"/>
      <c r="RUF833" s="72"/>
      <c r="RUG833" s="72"/>
      <c r="RUH833" s="72"/>
      <c r="RUI833" s="72"/>
      <c r="RUJ833" s="72"/>
      <c r="RUK833" s="72"/>
      <c r="RUL833" s="72"/>
      <c r="RUM833" s="72"/>
      <c r="RUN833" s="72"/>
      <c r="RUO833" s="72"/>
      <c r="RUP833" s="72"/>
      <c r="RUQ833" s="72"/>
      <c r="RUR833" s="72"/>
      <c r="RUS833" s="72"/>
      <c r="RUT833" s="72"/>
      <c r="RUU833" s="72"/>
      <c r="RUV833" s="72"/>
      <c r="RUW833" s="72"/>
      <c r="RUX833" s="72"/>
      <c r="RUY833" s="72"/>
      <c r="RUZ833" s="72"/>
      <c r="RVA833" s="72"/>
      <c r="RVB833" s="72"/>
      <c r="RVC833" s="72"/>
      <c r="RVD833" s="72"/>
      <c r="RVE833" s="72"/>
      <c r="RVF833" s="72"/>
      <c r="RVG833" s="72"/>
      <c r="RVH833" s="72"/>
      <c r="RVI833" s="72"/>
      <c r="RVJ833" s="72"/>
      <c r="RVK833" s="72"/>
      <c r="RVL833" s="72"/>
      <c r="RVM833" s="72"/>
      <c r="RVN833" s="72"/>
      <c r="RVO833" s="72"/>
      <c r="RVP833" s="72"/>
      <c r="RVQ833" s="72"/>
      <c r="RVR833" s="72"/>
      <c r="RVS833" s="72"/>
      <c r="RVT833" s="72"/>
      <c r="RVU833" s="72"/>
      <c r="RVV833" s="72"/>
      <c r="RVW833" s="72"/>
      <c r="RVX833" s="72"/>
      <c r="RVY833" s="72"/>
      <c r="RVZ833" s="72"/>
      <c r="RWA833" s="72"/>
      <c r="RWB833" s="72"/>
      <c r="RWC833" s="72"/>
      <c r="RWD833" s="72"/>
      <c r="RWE833" s="72"/>
      <c r="RWF833" s="72"/>
      <c r="RWG833" s="72"/>
      <c r="RWH833" s="72"/>
      <c r="RWI833" s="72"/>
      <c r="RWJ833" s="72"/>
      <c r="RWK833" s="72"/>
      <c r="RWL833" s="72"/>
      <c r="RWM833" s="72"/>
      <c r="RWN833" s="72"/>
      <c r="RWO833" s="72"/>
      <c r="RWP833" s="72"/>
      <c r="RWQ833" s="72"/>
      <c r="RWR833" s="72"/>
      <c r="RWS833" s="72"/>
      <c r="RWT833" s="72"/>
      <c r="RWU833" s="72"/>
      <c r="RWV833" s="72"/>
      <c r="RWW833" s="72"/>
      <c r="RWX833" s="72"/>
      <c r="RWY833" s="72"/>
      <c r="RWZ833" s="72"/>
      <c r="RXA833" s="72"/>
      <c r="RXB833" s="72"/>
      <c r="RXC833" s="72"/>
      <c r="RXD833" s="72"/>
      <c r="RXE833" s="72"/>
      <c r="RXF833" s="72"/>
      <c r="RXG833" s="72"/>
      <c r="RXH833" s="72"/>
      <c r="RXI833" s="72"/>
      <c r="RXJ833" s="72"/>
      <c r="RXK833" s="72"/>
      <c r="RXL833" s="72"/>
      <c r="RXM833" s="72"/>
      <c r="RXN833" s="72"/>
      <c r="RXO833" s="72"/>
      <c r="RXP833" s="72"/>
      <c r="RXQ833" s="72"/>
      <c r="RXR833" s="72"/>
      <c r="RXS833" s="72"/>
      <c r="RXT833" s="72"/>
      <c r="RXU833" s="72"/>
      <c r="RXV833" s="72"/>
      <c r="RXW833" s="72"/>
      <c r="RXX833" s="72"/>
      <c r="RXY833" s="72"/>
      <c r="RXZ833" s="72"/>
      <c r="RYA833" s="72"/>
      <c r="RYB833" s="72"/>
      <c r="RYC833" s="72"/>
      <c r="RYD833" s="72"/>
      <c r="RYE833" s="72"/>
      <c r="RYF833" s="72"/>
      <c r="RYG833" s="72"/>
      <c r="RYH833" s="72"/>
      <c r="RYI833" s="72"/>
      <c r="RYJ833" s="72"/>
      <c r="RYK833" s="72"/>
      <c r="RYL833" s="72"/>
      <c r="RYM833" s="72"/>
      <c r="RYN833" s="72"/>
      <c r="RYO833" s="72"/>
      <c r="RYP833" s="72"/>
      <c r="RYQ833" s="72"/>
      <c r="RYR833" s="72"/>
      <c r="RYS833" s="72"/>
      <c r="RYT833" s="72"/>
      <c r="RYU833" s="72"/>
      <c r="RYV833" s="72"/>
      <c r="RYW833" s="72"/>
      <c r="RYX833" s="72"/>
      <c r="RYY833" s="72"/>
      <c r="RYZ833" s="72"/>
      <c r="RZA833" s="72"/>
      <c r="RZB833" s="72"/>
      <c r="RZC833" s="72"/>
      <c r="RZD833" s="72"/>
      <c r="RZE833" s="72"/>
      <c r="RZF833" s="72"/>
      <c r="RZG833" s="72"/>
      <c r="RZH833" s="72"/>
      <c r="RZI833" s="72"/>
      <c r="RZJ833" s="72"/>
      <c r="RZK833" s="72"/>
      <c r="RZL833" s="72"/>
      <c r="RZM833" s="72"/>
      <c r="RZN833" s="72"/>
      <c r="RZO833" s="72"/>
      <c r="RZP833" s="72"/>
      <c r="RZQ833" s="72"/>
      <c r="RZR833" s="72"/>
      <c r="RZS833" s="72"/>
      <c r="RZT833" s="72"/>
      <c r="RZU833" s="72"/>
      <c r="RZV833" s="72"/>
      <c r="RZW833" s="72"/>
      <c r="RZX833" s="72"/>
      <c r="RZY833" s="72"/>
      <c r="RZZ833" s="72"/>
      <c r="SAA833" s="72"/>
      <c r="SAB833" s="72"/>
      <c r="SAC833" s="72"/>
      <c r="SAD833" s="72"/>
      <c r="SAE833" s="72"/>
      <c r="SAF833" s="72"/>
      <c r="SAG833" s="72"/>
      <c r="SAH833" s="72"/>
      <c r="SAI833" s="72"/>
      <c r="SAJ833" s="72"/>
      <c r="SAK833" s="72"/>
      <c r="SAL833" s="72"/>
      <c r="SAM833" s="72"/>
      <c r="SAN833" s="72"/>
      <c r="SAO833" s="72"/>
      <c r="SAP833" s="72"/>
      <c r="SAQ833" s="72"/>
      <c r="SAR833" s="72"/>
      <c r="SAS833" s="72"/>
      <c r="SAT833" s="72"/>
      <c r="SAU833" s="72"/>
      <c r="SAV833" s="72"/>
      <c r="SAW833" s="72"/>
      <c r="SAX833" s="72"/>
      <c r="SAY833" s="72"/>
      <c r="SAZ833" s="72"/>
      <c r="SBA833" s="72"/>
      <c r="SBB833" s="72"/>
      <c r="SBC833" s="72"/>
      <c r="SBD833" s="72"/>
      <c r="SBE833" s="72"/>
      <c r="SBF833" s="72"/>
      <c r="SBG833" s="72"/>
      <c r="SBH833" s="72"/>
      <c r="SBI833" s="72"/>
      <c r="SBJ833" s="72"/>
      <c r="SBK833" s="72"/>
      <c r="SBL833" s="72"/>
      <c r="SBM833" s="72"/>
      <c r="SBN833" s="72"/>
      <c r="SBO833" s="72"/>
      <c r="SBP833" s="72"/>
      <c r="SBQ833" s="72"/>
      <c r="SBR833" s="72"/>
      <c r="SBS833" s="72"/>
      <c r="SBT833" s="72"/>
      <c r="SBU833" s="72"/>
      <c r="SBV833" s="72"/>
      <c r="SBW833" s="72"/>
      <c r="SBX833" s="72"/>
      <c r="SBY833" s="72"/>
      <c r="SBZ833" s="72"/>
      <c r="SCA833" s="72"/>
      <c r="SCB833" s="72"/>
      <c r="SCC833" s="72"/>
      <c r="SCD833" s="72"/>
      <c r="SCE833" s="72"/>
      <c r="SCF833" s="72"/>
      <c r="SCG833" s="72"/>
      <c r="SCH833" s="72"/>
      <c r="SCI833" s="72"/>
      <c r="SCJ833" s="72"/>
      <c r="SCK833" s="72"/>
      <c r="SCL833" s="72"/>
      <c r="SCM833" s="72"/>
      <c r="SCN833" s="72"/>
      <c r="SCO833" s="72"/>
      <c r="SCP833" s="72"/>
      <c r="SCQ833" s="72"/>
      <c r="SCR833" s="72"/>
      <c r="SCS833" s="72"/>
      <c r="SCT833" s="72"/>
      <c r="SCU833" s="72"/>
      <c r="SCV833" s="72"/>
      <c r="SCW833" s="72"/>
      <c r="SCX833" s="72"/>
      <c r="SCY833" s="72"/>
      <c r="SCZ833" s="72"/>
      <c r="SDA833" s="72"/>
      <c r="SDB833" s="72"/>
      <c r="SDC833" s="72"/>
      <c r="SDD833" s="72"/>
      <c r="SDE833" s="72"/>
      <c r="SDF833" s="72"/>
      <c r="SDG833" s="72"/>
      <c r="SDH833" s="72"/>
      <c r="SDI833" s="72"/>
      <c r="SDJ833" s="72"/>
      <c r="SDK833" s="72"/>
      <c r="SDL833" s="72"/>
      <c r="SDM833" s="72"/>
      <c r="SDN833" s="72"/>
      <c r="SDO833" s="72"/>
      <c r="SDP833" s="72"/>
      <c r="SDQ833" s="72"/>
      <c r="SDR833" s="72"/>
      <c r="SDS833" s="72"/>
      <c r="SDT833" s="72"/>
      <c r="SDU833" s="72"/>
      <c r="SDV833" s="72"/>
      <c r="SDW833" s="72"/>
      <c r="SDX833" s="72"/>
      <c r="SDY833" s="72"/>
      <c r="SDZ833" s="72"/>
      <c r="SEA833" s="72"/>
      <c r="SEB833" s="72"/>
      <c r="SEC833" s="72"/>
      <c r="SED833" s="72"/>
      <c r="SEE833" s="72"/>
      <c r="SEF833" s="72"/>
      <c r="SEG833" s="72"/>
      <c r="SEH833" s="72"/>
      <c r="SEI833" s="72"/>
      <c r="SEJ833" s="72"/>
      <c r="SEK833" s="72"/>
      <c r="SEL833" s="72"/>
      <c r="SEM833" s="72"/>
      <c r="SEN833" s="72"/>
      <c r="SEO833" s="72"/>
      <c r="SEP833" s="72"/>
      <c r="SEQ833" s="72"/>
      <c r="SER833" s="72"/>
      <c r="SES833" s="72"/>
      <c r="SET833" s="72"/>
      <c r="SEU833" s="72"/>
      <c r="SEV833" s="72"/>
      <c r="SEW833" s="72"/>
      <c r="SEX833" s="72"/>
      <c r="SEY833" s="72"/>
      <c r="SEZ833" s="72"/>
      <c r="SFA833" s="72"/>
      <c r="SFB833" s="72"/>
      <c r="SFC833" s="72"/>
      <c r="SFD833" s="72"/>
      <c r="SFE833" s="72"/>
      <c r="SFF833" s="72"/>
      <c r="SFG833" s="72"/>
      <c r="SFH833" s="72"/>
      <c r="SFI833" s="72"/>
      <c r="SFJ833" s="72"/>
      <c r="SFK833" s="72"/>
      <c r="SFL833" s="72"/>
      <c r="SFM833" s="72"/>
      <c r="SFN833" s="72"/>
      <c r="SFO833" s="72"/>
      <c r="SFP833" s="72"/>
      <c r="SFQ833" s="72"/>
      <c r="SFR833" s="72"/>
      <c r="SFS833" s="72"/>
      <c r="SFT833" s="72"/>
      <c r="SFU833" s="72"/>
      <c r="SFV833" s="72"/>
      <c r="SFW833" s="72"/>
      <c r="SFX833" s="72"/>
      <c r="SFY833" s="72"/>
      <c r="SFZ833" s="72"/>
      <c r="SGA833" s="72"/>
      <c r="SGB833" s="72"/>
      <c r="SGC833" s="72"/>
      <c r="SGD833" s="72"/>
      <c r="SGE833" s="72"/>
      <c r="SGF833" s="72"/>
      <c r="SGG833" s="72"/>
      <c r="SGH833" s="72"/>
      <c r="SGI833" s="72"/>
      <c r="SGJ833" s="72"/>
      <c r="SGK833" s="72"/>
      <c r="SGL833" s="72"/>
      <c r="SGM833" s="72"/>
      <c r="SGN833" s="72"/>
      <c r="SGO833" s="72"/>
      <c r="SGP833" s="72"/>
      <c r="SGQ833" s="72"/>
      <c r="SGR833" s="72"/>
      <c r="SGS833" s="72"/>
      <c r="SGT833" s="72"/>
      <c r="SGU833" s="72"/>
      <c r="SGV833" s="72"/>
      <c r="SGW833" s="72"/>
      <c r="SGX833" s="72"/>
      <c r="SGY833" s="72"/>
      <c r="SGZ833" s="72"/>
      <c r="SHA833" s="72"/>
      <c r="SHB833" s="72"/>
      <c r="SHC833" s="72"/>
      <c r="SHD833" s="72"/>
      <c r="SHE833" s="72"/>
      <c r="SHF833" s="72"/>
      <c r="SHG833" s="72"/>
      <c r="SHH833" s="72"/>
      <c r="SHI833" s="72"/>
      <c r="SHJ833" s="72"/>
      <c r="SHK833" s="72"/>
      <c r="SHL833" s="72"/>
      <c r="SHM833" s="72"/>
      <c r="SHN833" s="72"/>
      <c r="SHO833" s="72"/>
      <c r="SHP833" s="72"/>
      <c r="SHQ833" s="72"/>
      <c r="SHR833" s="72"/>
      <c r="SHS833" s="72"/>
      <c r="SHT833" s="72"/>
      <c r="SHU833" s="72"/>
      <c r="SHV833" s="72"/>
      <c r="SHW833" s="72"/>
      <c r="SHX833" s="72"/>
      <c r="SHY833" s="72"/>
      <c r="SHZ833" s="72"/>
      <c r="SIA833" s="72"/>
      <c r="SIB833" s="72"/>
      <c r="SIC833" s="72"/>
      <c r="SID833" s="72"/>
      <c r="SIE833" s="72"/>
      <c r="SIF833" s="72"/>
      <c r="SIG833" s="72"/>
      <c r="SIH833" s="72"/>
      <c r="SII833" s="72"/>
      <c r="SIJ833" s="72"/>
      <c r="SIK833" s="72"/>
      <c r="SIL833" s="72"/>
      <c r="SIM833" s="72"/>
      <c r="SIN833" s="72"/>
      <c r="SIO833" s="72"/>
      <c r="SIP833" s="72"/>
      <c r="SIQ833" s="72"/>
      <c r="SIR833" s="72"/>
      <c r="SIS833" s="72"/>
      <c r="SIT833" s="72"/>
      <c r="SIU833" s="72"/>
      <c r="SIV833" s="72"/>
      <c r="SIW833" s="72"/>
      <c r="SIX833" s="72"/>
      <c r="SIY833" s="72"/>
      <c r="SIZ833" s="72"/>
      <c r="SJA833" s="72"/>
      <c r="SJB833" s="72"/>
      <c r="SJC833" s="72"/>
      <c r="SJD833" s="72"/>
      <c r="SJE833" s="72"/>
      <c r="SJF833" s="72"/>
      <c r="SJG833" s="72"/>
      <c r="SJH833" s="72"/>
      <c r="SJI833" s="72"/>
      <c r="SJJ833" s="72"/>
      <c r="SJK833" s="72"/>
      <c r="SJL833" s="72"/>
      <c r="SJM833" s="72"/>
      <c r="SJN833" s="72"/>
      <c r="SJO833" s="72"/>
      <c r="SJP833" s="72"/>
      <c r="SJQ833" s="72"/>
      <c r="SJR833" s="72"/>
      <c r="SJS833" s="72"/>
      <c r="SJT833" s="72"/>
      <c r="SJU833" s="72"/>
      <c r="SJV833" s="72"/>
      <c r="SJW833" s="72"/>
      <c r="SJX833" s="72"/>
      <c r="SJY833" s="72"/>
      <c r="SJZ833" s="72"/>
      <c r="SKA833" s="72"/>
      <c r="SKB833" s="72"/>
      <c r="SKC833" s="72"/>
      <c r="SKD833" s="72"/>
      <c r="SKE833" s="72"/>
      <c r="SKF833" s="72"/>
      <c r="SKG833" s="72"/>
      <c r="SKH833" s="72"/>
      <c r="SKI833" s="72"/>
      <c r="SKJ833" s="72"/>
      <c r="SKK833" s="72"/>
      <c r="SKL833" s="72"/>
      <c r="SKM833" s="72"/>
      <c r="SKN833" s="72"/>
      <c r="SKO833" s="72"/>
      <c r="SKP833" s="72"/>
      <c r="SKQ833" s="72"/>
      <c r="SKR833" s="72"/>
      <c r="SKS833" s="72"/>
      <c r="SKT833" s="72"/>
      <c r="SKU833" s="72"/>
      <c r="SKV833" s="72"/>
      <c r="SKW833" s="72"/>
      <c r="SKX833" s="72"/>
      <c r="SKY833" s="72"/>
      <c r="SKZ833" s="72"/>
      <c r="SLA833" s="72"/>
      <c r="SLB833" s="72"/>
      <c r="SLC833" s="72"/>
      <c r="SLD833" s="72"/>
      <c r="SLE833" s="72"/>
      <c r="SLF833" s="72"/>
      <c r="SLG833" s="72"/>
      <c r="SLH833" s="72"/>
      <c r="SLI833" s="72"/>
      <c r="SLJ833" s="72"/>
      <c r="SLK833" s="72"/>
      <c r="SLL833" s="72"/>
      <c r="SLM833" s="72"/>
      <c r="SLN833" s="72"/>
      <c r="SLO833" s="72"/>
      <c r="SLP833" s="72"/>
      <c r="SLQ833" s="72"/>
      <c r="SLR833" s="72"/>
      <c r="SLS833" s="72"/>
      <c r="SLT833" s="72"/>
      <c r="SLU833" s="72"/>
      <c r="SLV833" s="72"/>
      <c r="SLW833" s="72"/>
      <c r="SLX833" s="72"/>
      <c r="SLY833" s="72"/>
      <c r="SLZ833" s="72"/>
      <c r="SMA833" s="72"/>
      <c r="SMB833" s="72"/>
      <c r="SMC833" s="72"/>
      <c r="SMD833" s="72"/>
      <c r="SME833" s="72"/>
      <c r="SMF833" s="72"/>
      <c r="SMG833" s="72"/>
      <c r="SMH833" s="72"/>
      <c r="SMI833" s="72"/>
      <c r="SMJ833" s="72"/>
      <c r="SMK833" s="72"/>
      <c r="SML833" s="72"/>
      <c r="SMM833" s="72"/>
      <c r="SMN833" s="72"/>
      <c r="SMO833" s="72"/>
      <c r="SMP833" s="72"/>
      <c r="SMQ833" s="72"/>
      <c r="SMR833" s="72"/>
      <c r="SMS833" s="72"/>
      <c r="SMT833" s="72"/>
      <c r="SMU833" s="72"/>
      <c r="SMV833" s="72"/>
      <c r="SMW833" s="72"/>
      <c r="SMX833" s="72"/>
      <c r="SMY833" s="72"/>
      <c r="SMZ833" s="72"/>
      <c r="SNA833" s="72"/>
      <c r="SNB833" s="72"/>
      <c r="SNC833" s="72"/>
      <c r="SND833" s="72"/>
      <c r="SNE833" s="72"/>
      <c r="SNF833" s="72"/>
      <c r="SNG833" s="72"/>
      <c r="SNH833" s="72"/>
      <c r="SNI833" s="72"/>
      <c r="SNJ833" s="72"/>
      <c r="SNK833" s="72"/>
      <c r="SNL833" s="72"/>
      <c r="SNM833" s="72"/>
      <c r="SNN833" s="72"/>
      <c r="SNO833" s="72"/>
      <c r="SNP833" s="72"/>
      <c r="SNQ833" s="72"/>
      <c r="SNR833" s="72"/>
      <c r="SNS833" s="72"/>
      <c r="SNT833" s="72"/>
      <c r="SNU833" s="72"/>
      <c r="SNV833" s="72"/>
      <c r="SNW833" s="72"/>
      <c r="SNX833" s="72"/>
      <c r="SNY833" s="72"/>
      <c r="SNZ833" s="72"/>
      <c r="SOA833" s="72"/>
      <c r="SOB833" s="72"/>
      <c r="SOC833" s="72"/>
      <c r="SOD833" s="72"/>
      <c r="SOE833" s="72"/>
      <c r="SOF833" s="72"/>
      <c r="SOG833" s="72"/>
      <c r="SOH833" s="72"/>
      <c r="SOI833" s="72"/>
      <c r="SOJ833" s="72"/>
      <c r="SOK833" s="72"/>
      <c r="SOL833" s="72"/>
      <c r="SOM833" s="72"/>
      <c r="SON833" s="72"/>
      <c r="SOO833" s="72"/>
      <c r="SOP833" s="72"/>
      <c r="SOQ833" s="72"/>
      <c r="SOR833" s="72"/>
      <c r="SOS833" s="72"/>
      <c r="SOT833" s="72"/>
      <c r="SOU833" s="72"/>
      <c r="SOV833" s="72"/>
      <c r="SOW833" s="72"/>
      <c r="SOX833" s="72"/>
      <c r="SOY833" s="72"/>
      <c r="SOZ833" s="72"/>
      <c r="SPA833" s="72"/>
      <c r="SPB833" s="72"/>
      <c r="SPC833" s="72"/>
      <c r="SPD833" s="72"/>
      <c r="SPE833" s="72"/>
      <c r="SPF833" s="72"/>
      <c r="SPG833" s="72"/>
      <c r="SPH833" s="72"/>
      <c r="SPI833" s="72"/>
      <c r="SPJ833" s="72"/>
      <c r="SPK833" s="72"/>
      <c r="SPL833" s="72"/>
      <c r="SPM833" s="72"/>
      <c r="SPN833" s="72"/>
      <c r="SPO833" s="72"/>
      <c r="SPP833" s="72"/>
      <c r="SPQ833" s="72"/>
      <c r="SPR833" s="72"/>
      <c r="SPS833" s="72"/>
      <c r="SPT833" s="72"/>
      <c r="SPU833" s="72"/>
      <c r="SPV833" s="72"/>
      <c r="SPW833" s="72"/>
      <c r="SPX833" s="72"/>
      <c r="SPY833" s="72"/>
      <c r="SPZ833" s="72"/>
      <c r="SQA833" s="72"/>
      <c r="SQB833" s="72"/>
      <c r="SQC833" s="72"/>
      <c r="SQD833" s="72"/>
      <c r="SQE833" s="72"/>
      <c r="SQF833" s="72"/>
      <c r="SQG833" s="72"/>
      <c r="SQH833" s="72"/>
      <c r="SQI833" s="72"/>
      <c r="SQJ833" s="72"/>
      <c r="SQK833" s="72"/>
      <c r="SQL833" s="72"/>
      <c r="SQM833" s="72"/>
      <c r="SQN833" s="72"/>
      <c r="SQO833" s="72"/>
      <c r="SQP833" s="72"/>
      <c r="SQQ833" s="72"/>
      <c r="SQR833" s="72"/>
      <c r="SQS833" s="72"/>
      <c r="SQT833" s="72"/>
      <c r="SQU833" s="72"/>
      <c r="SQV833" s="72"/>
      <c r="SQW833" s="72"/>
      <c r="SQX833" s="72"/>
      <c r="SQY833" s="72"/>
      <c r="SQZ833" s="72"/>
      <c r="SRA833" s="72"/>
      <c r="SRB833" s="72"/>
      <c r="SRC833" s="72"/>
      <c r="SRD833" s="72"/>
      <c r="SRE833" s="72"/>
      <c r="SRF833" s="72"/>
      <c r="SRG833" s="72"/>
      <c r="SRH833" s="72"/>
      <c r="SRI833" s="72"/>
      <c r="SRJ833" s="72"/>
      <c r="SRK833" s="72"/>
      <c r="SRL833" s="72"/>
      <c r="SRM833" s="72"/>
      <c r="SRN833" s="72"/>
      <c r="SRO833" s="72"/>
      <c r="SRP833" s="72"/>
      <c r="SRQ833" s="72"/>
      <c r="SRR833" s="72"/>
      <c r="SRS833" s="72"/>
      <c r="SRT833" s="72"/>
      <c r="SRU833" s="72"/>
      <c r="SRV833" s="72"/>
      <c r="SRW833" s="72"/>
      <c r="SRX833" s="72"/>
      <c r="SRY833" s="72"/>
      <c r="SRZ833" s="72"/>
      <c r="SSA833" s="72"/>
      <c r="SSB833" s="72"/>
      <c r="SSC833" s="72"/>
      <c r="SSD833" s="72"/>
      <c r="SSE833" s="72"/>
      <c r="SSF833" s="72"/>
      <c r="SSG833" s="72"/>
      <c r="SSH833" s="72"/>
      <c r="SSI833" s="72"/>
      <c r="SSJ833" s="72"/>
      <c r="SSK833" s="72"/>
      <c r="SSL833" s="72"/>
      <c r="SSM833" s="72"/>
      <c r="SSN833" s="72"/>
      <c r="SSO833" s="72"/>
      <c r="SSP833" s="72"/>
      <c r="SSQ833" s="72"/>
      <c r="SSR833" s="72"/>
      <c r="SSS833" s="72"/>
      <c r="SST833" s="72"/>
      <c r="SSU833" s="72"/>
      <c r="SSV833" s="72"/>
      <c r="SSW833" s="72"/>
      <c r="SSX833" s="72"/>
      <c r="SSY833" s="72"/>
      <c r="SSZ833" s="72"/>
      <c r="STA833" s="72"/>
      <c r="STB833" s="72"/>
      <c r="STC833" s="72"/>
      <c r="STD833" s="72"/>
      <c r="STE833" s="72"/>
      <c r="STF833" s="72"/>
      <c r="STG833" s="72"/>
      <c r="STH833" s="72"/>
      <c r="STI833" s="72"/>
      <c r="STJ833" s="72"/>
      <c r="STK833" s="72"/>
      <c r="STL833" s="72"/>
      <c r="STM833" s="72"/>
      <c r="STN833" s="72"/>
      <c r="STO833" s="72"/>
      <c r="STP833" s="72"/>
      <c r="STQ833" s="72"/>
      <c r="STR833" s="72"/>
      <c r="STS833" s="72"/>
      <c r="STT833" s="72"/>
      <c r="STU833" s="72"/>
      <c r="STV833" s="72"/>
      <c r="STW833" s="72"/>
      <c r="STX833" s="72"/>
      <c r="STY833" s="72"/>
      <c r="STZ833" s="72"/>
      <c r="SUA833" s="72"/>
      <c r="SUB833" s="72"/>
      <c r="SUC833" s="72"/>
      <c r="SUD833" s="72"/>
      <c r="SUE833" s="72"/>
      <c r="SUF833" s="72"/>
      <c r="SUG833" s="72"/>
      <c r="SUH833" s="72"/>
      <c r="SUI833" s="72"/>
      <c r="SUJ833" s="72"/>
      <c r="SUK833" s="72"/>
      <c r="SUL833" s="72"/>
      <c r="SUM833" s="72"/>
      <c r="SUN833" s="72"/>
      <c r="SUO833" s="72"/>
      <c r="SUP833" s="72"/>
      <c r="SUQ833" s="72"/>
      <c r="SUR833" s="72"/>
      <c r="SUS833" s="72"/>
      <c r="SUT833" s="72"/>
      <c r="SUU833" s="72"/>
      <c r="SUV833" s="72"/>
      <c r="SUW833" s="72"/>
      <c r="SUX833" s="72"/>
      <c r="SUY833" s="72"/>
      <c r="SUZ833" s="72"/>
      <c r="SVA833" s="72"/>
      <c r="SVB833" s="72"/>
      <c r="SVC833" s="72"/>
      <c r="SVD833" s="72"/>
      <c r="SVE833" s="72"/>
      <c r="SVF833" s="72"/>
      <c r="SVG833" s="72"/>
      <c r="SVH833" s="72"/>
      <c r="SVI833" s="72"/>
      <c r="SVJ833" s="72"/>
      <c r="SVK833" s="72"/>
      <c r="SVL833" s="72"/>
      <c r="SVM833" s="72"/>
      <c r="SVN833" s="72"/>
      <c r="SVO833" s="72"/>
      <c r="SVP833" s="72"/>
      <c r="SVQ833" s="72"/>
      <c r="SVR833" s="72"/>
      <c r="SVS833" s="72"/>
      <c r="SVT833" s="72"/>
      <c r="SVU833" s="72"/>
      <c r="SVV833" s="72"/>
      <c r="SVW833" s="72"/>
      <c r="SVX833" s="72"/>
      <c r="SVY833" s="72"/>
      <c r="SVZ833" s="72"/>
      <c r="SWA833" s="72"/>
      <c r="SWB833" s="72"/>
      <c r="SWC833" s="72"/>
      <c r="SWD833" s="72"/>
      <c r="SWE833" s="72"/>
      <c r="SWF833" s="72"/>
      <c r="SWG833" s="72"/>
      <c r="SWH833" s="72"/>
      <c r="SWI833" s="72"/>
      <c r="SWJ833" s="72"/>
      <c r="SWK833" s="72"/>
      <c r="SWL833" s="72"/>
      <c r="SWM833" s="72"/>
      <c r="SWN833" s="72"/>
      <c r="SWO833" s="72"/>
      <c r="SWP833" s="72"/>
      <c r="SWQ833" s="72"/>
      <c r="SWR833" s="72"/>
      <c r="SWS833" s="72"/>
      <c r="SWT833" s="72"/>
      <c r="SWU833" s="72"/>
      <c r="SWV833" s="72"/>
      <c r="SWW833" s="72"/>
      <c r="SWX833" s="72"/>
      <c r="SWY833" s="72"/>
      <c r="SWZ833" s="72"/>
      <c r="SXA833" s="72"/>
      <c r="SXB833" s="72"/>
      <c r="SXC833" s="72"/>
      <c r="SXD833" s="72"/>
      <c r="SXE833" s="72"/>
      <c r="SXF833" s="72"/>
      <c r="SXG833" s="72"/>
      <c r="SXH833" s="72"/>
      <c r="SXI833" s="72"/>
      <c r="SXJ833" s="72"/>
      <c r="SXK833" s="72"/>
      <c r="SXL833" s="72"/>
      <c r="SXM833" s="72"/>
      <c r="SXN833" s="72"/>
      <c r="SXO833" s="72"/>
      <c r="SXP833" s="72"/>
      <c r="SXQ833" s="72"/>
      <c r="SXR833" s="72"/>
      <c r="SXS833" s="72"/>
      <c r="SXT833" s="72"/>
      <c r="SXU833" s="72"/>
      <c r="SXV833" s="72"/>
      <c r="SXW833" s="72"/>
      <c r="SXX833" s="72"/>
      <c r="SXY833" s="72"/>
      <c r="SXZ833" s="72"/>
      <c r="SYA833" s="72"/>
      <c r="SYB833" s="72"/>
      <c r="SYC833" s="72"/>
      <c r="SYD833" s="72"/>
      <c r="SYE833" s="72"/>
      <c r="SYF833" s="72"/>
      <c r="SYG833" s="72"/>
      <c r="SYH833" s="72"/>
      <c r="SYI833" s="72"/>
      <c r="SYJ833" s="72"/>
      <c r="SYK833" s="72"/>
      <c r="SYL833" s="72"/>
      <c r="SYM833" s="72"/>
      <c r="SYN833" s="72"/>
      <c r="SYO833" s="72"/>
      <c r="SYP833" s="72"/>
      <c r="SYQ833" s="72"/>
      <c r="SYR833" s="72"/>
      <c r="SYS833" s="72"/>
      <c r="SYT833" s="72"/>
      <c r="SYU833" s="72"/>
      <c r="SYV833" s="72"/>
      <c r="SYW833" s="72"/>
      <c r="SYX833" s="72"/>
      <c r="SYY833" s="72"/>
      <c r="SYZ833" s="72"/>
      <c r="SZA833" s="72"/>
      <c r="SZB833" s="72"/>
      <c r="SZC833" s="72"/>
      <c r="SZD833" s="72"/>
      <c r="SZE833" s="72"/>
      <c r="SZF833" s="72"/>
      <c r="SZG833" s="72"/>
      <c r="SZH833" s="72"/>
      <c r="SZI833" s="72"/>
      <c r="SZJ833" s="72"/>
      <c r="SZK833" s="72"/>
      <c r="SZL833" s="72"/>
      <c r="SZM833" s="72"/>
      <c r="SZN833" s="72"/>
      <c r="SZO833" s="72"/>
      <c r="SZP833" s="72"/>
      <c r="SZQ833" s="72"/>
      <c r="SZR833" s="72"/>
      <c r="SZS833" s="72"/>
      <c r="SZT833" s="72"/>
      <c r="SZU833" s="72"/>
      <c r="SZV833" s="72"/>
      <c r="SZW833" s="72"/>
      <c r="SZX833" s="72"/>
      <c r="SZY833" s="72"/>
      <c r="SZZ833" s="72"/>
      <c r="TAA833" s="72"/>
      <c r="TAB833" s="72"/>
      <c r="TAC833" s="72"/>
      <c r="TAD833" s="72"/>
      <c r="TAE833" s="72"/>
      <c r="TAF833" s="72"/>
      <c r="TAG833" s="72"/>
      <c r="TAH833" s="72"/>
      <c r="TAI833" s="72"/>
      <c r="TAJ833" s="72"/>
      <c r="TAK833" s="72"/>
      <c r="TAL833" s="72"/>
      <c r="TAM833" s="72"/>
      <c r="TAN833" s="72"/>
      <c r="TAO833" s="72"/>
      <c r="TAP833" s="72"/>
      <c r="TAQ833" s="72"/>
      <c r="TAR833" s="72"/>
      <c r="TAS833" s="72"/>
      <c r="TAT833" s="72"/>
      <c r="TAU833" s="72"/>
      <c r="TAV833" s="72"/>
      <c r="TAW833" s="72"/>
      <c r="TAX833" s="72"/>
      <c r="TAY833" s="72"/>
      <c r="TAZ833" s="72"/>
      <c r="TBA833" s="72"/>
      <c r="TBB833" s="72"/>
      <c r="TBC833" s="72"/>
      <c r="TBD833" s="72"/>
      <c r="TBE833" s="72"/>
      <c r="TBF833" s="72"/>
      <c r="TBG833" s="72"/>
      <c r="TBH833" s="72"/>
      <c r="TBI833" s="72"/>
      <c r="TBJ833" s="72"/>
      <c r="TBK833" s="72"/>
      <c r="TBL833" s="72"/>
      <c r="TBM833" s="72"/>
      <c r="TBN833" s="72"/>
      <c r="TBO833" s="72"/>
      <c r="TBP833" s="72"/>
      <c r="TBQ833" s="72"/>
      <c r="TBR833" s="72"/>
      <c r="TBS833" s="72"/>
      <c r="TBT833" s="72"/>
      <c r="TBU833" s="72"/>
      <c r="TBV833" s="72"/>
      <c r="TBW833" s="72"/>
      <c r="TBX833" s="72"/>
      <c r="TBY833" s="72"/>
      <c r="TBZ833" s="72"/>
      <c r="TCA833" s="72"/>
      <c r="TCB833" s="72"/>
      <c r="TCC833" s="72"/>
      <c r="TCD833" s="72"/>
      <c r="TCE833" s="72"/>
      <c r="TCF833" s="72"/>
      <c r="TCG833" s="72"/>
      <c r="TCH833" s="72"/>
      <c r="TCI833" s="72"/>
      <c r="TCJ833" s="72"/>
      <c r="TCK833" s="72"/>
      <c r="TCL833" s="72"/>
      <c r="TCM833" s="72"/>
      <c r="TCN833" s="72"/>
      <c r="TCO833" s="72"/>
      <c r="TCP833" s="72"/>
      <c r="TCQ833" s="72"/>
      <c r="TCR833" s="72"/>
      <c r="TCS833" s="72"/>
      <c r="TCT833" s="72"/>
      <c r="TCU833" s="72"/>
      <c r="TCV833" s="72"/>
      <c r="TCW833" s="72"/>
      <c r="TCX833" s="72"/>
      <c r="TCY833" s="72"/>
      <c r="TCZ833" s="72"/>
      <c r="TDA833" s="72"/>
      <c r="TDB833" s="72"/>
      <c r="TDC833" s="72"/>
      <c r="TDD833" s="72"/>
      <c r="TDE833" s="72"/>
      <c r="TDF833" s="72"/>
      <c r="TDG833" s="72"/>
      <c r="TDH833" s="72"/>
      <c r="TDI833" s="72"/>
      <c r="TDJ833" s="72"/>
      <c r="TDK833" s="72"/>
      <c r="TDL833" s="72"/>
      <c r="TDM833" s="72"/>
      <c r="TDN833" s="72"/>
      <c r="TDO833" s="72"/>
      <c r="TDP833" s="72"/>
      <c r="TDQ833" s="72"/>
      <c r="TDR833" s="72"/>
      <c r="TDS833" s="72"/>
      <c r="TDT833" s="72"/>
      <c r="TDU833" s="72"/>
      <c r="TDV833" s="72"/>
      <c r="TDW833" s="72"/>
      <c r="TDX833" s="72"/>
      <c r="TDY833" s="72"/>
      <c r="TDZ833" s="72"/>
      <c r="TEA833" s="72"/>
      <c r="TEB833" s="72"/>
      <c r="TEC833" s="72"/>
      <c r="TED833" s="72"/>
      <c r="TEE833" s="72"/>
      <c r="TEF833" s="72"/>
      <c r="TEG833" s="72"/>
      <c r="TEH833" s="72"/>
      <c r="TEI833" s="72"/>
      <c r="TEJ833" s="72"/>
      <c r="TEK833" s="72"/>
      <c r="TEL833" s="72"/>
      <c r="TEM833" s="72"/>
      <c r="TEN833" s="72"/>
      <c r="TEO833" s="72"/>
      <c r="TEP833" s="72"/>
      <c r="TEQ833" s="72"/>
      <c r="TER833" s="72"/>
      <c r="TES833" s="72"/>
      <c r="TET833" s="72"/>
      <c r="TEU833" s="72"/>
      <c r="TEV833" s="72"/>
      <c r="TEW833" s="72"/>
      <c r="TEX833" s="72"/>
      <c r="TEY833" s="72"/>
      <c r="TEZ833" s="72"/>
      <c r="TFA833" s="72"/>
      <c r="TFB833" s="72"/>
      <c r="TFC833" s="72"/>
      <c r="TFD833" s="72"/>
      <c r="TFE833" s="72"/>
      <c r="TFF833" s="72"/>
      <c r="TFG833" s="72"/>
      <c r="TFH833" s="72"/>
      <c r="TFI833" s="72"/>
      <c r="TFJ833" s="72"/>
      <c r="TFK833" s="72"/>
      <c r="TFL833" s="72"/>
      <c r="TFM833" s="72"/>
      <c r="TFN833" s="72"/>
      <c r="TFO833" s="72"/>
      <c r="TFP833" s="72"/>
      <c r="TFQ833" s="72"/>
      <c r="TFR833" s="72"/>
      <c r="TFS833" s="72"/>
      <c r="TFT833" s="72"/>
      <c r="TFU833" s="72"/>
      <c r="TFV833" s="72"/>
      <c r="TFW833" s="72"/>
      <c r="TFX833" s="72"/>
      <c r="TFY833" s="72"/>
      <c r="TFZ833" s="72"/>
      <c r="TGA833" s="72"/>
      <c r="TGB833" s="72"/>
      <c r="TGC833" s="72"/>
      <c r="TGD833" s="72"/>
      <c r="TGE833" s="72"/>
      <c r="TGF833" s="72"/>
      <c r="TGG833" s="72"/>
      <c r="TGH833" s="72"/>
      <c r="TGI833" s="72"/>
      <c r="TGJ833" s="72"/>
      <c r="TGK833" s="72"/>
      <c r="TGL833" s="72"/>
      <c r="TGM833" s="72"/>
      <c r="TGN833" s="72"/>
      <c r="TGO833" s="72"/>
      <c r="TGP833" s="72"/>
      <c r="TGQ833" s="72"/>
      <c r="TGR833" s="72"/>
      <c r="TGS833" s="72"/>
      <c r="TGT833" s="72"/>
      <c r="TGU833" s="72"/>
      <c r="TGV833" s="72"/>
      <c r="TGW833" s="72"/>
      <c r="TGX833" s="72"/>
      <c r="TGY833" s="72"/>
      <c r="TGZ833" s="72"/>
      <c r="THA833" s="72"/>
      <c r="THB833" s="72"/>
      <c r="THC833" s="72"/>
      <c r="THD833" s="72"/>
      <c r="THE833" s="72"/>
      <c r="THF833" s="72"/>
      <c r="THG833" s="72"/>
      <c r="THH833" s="72"/>
      <c r="THI833" s="72"/>
      <c r="THJ833" s="72"/>
      <c r="THK833" s="72"/>
      <c r="THL833" s="72"/>
      <c r="THM833" s="72"/>
      <c r="THN833" s="72"/>
      <c r="THO833" s="72"/>
      <c r="THP833" s="72"/>
      <c r="THQ833" s="72"/>
      <c r="THR833" s="72"/>
      <c r="THS833" s="72"/>
      <c r="THT833" s="72"/>
      <c r="THU833" s="72"/>
      <c r="THV833" s="72"/>
      <c r="THW833" s="72"/>
      <c r="THX833" s="72"/>
      <c r="THY833" s="72"/>
      <c r="THZ833" s="72"/>
      <c r="TIA833" s="72"/>
      <c r="TIB833" s="72"/>
      <c r="TIC833" s="72"/>
      <c r="TID833" s="72"/>
      <c r="TIE833" s="72"/>
      <c r="TIF833" s="72"/>
      <c r="TIG833" s="72"/>
      <c r="TIH833" s="72"/>
      <c r="TII833" s="72"/>
      <c r="TIJ833" s="72"/>
      <c r="TIK833" s="72"/>
      <c r="TIL833" s="72"/>
      <c r="TIM833" s="72"/>
      <c r="TIN833" s="72"/>
      <c r="TIO833" s="72"/>
      <c r="TIP833" s="72"/>
      <c r="TIQ833" s="72"/>
      <c r="TIR833" s="72"/>
      <c r="TIS833" s="72"/>
      <c r="TIT833" s="72"/>
      <c r="TIU833" s="72"/>
      <c r="TIV833" s="72"/>
      <c r="TIW833" s="72"/>
      <c r="TIX833" s="72"/>
      <c r="TIY833" s="72"/>
      <c r="TIZ833" s="72"/>
      <c r="TJA833" s="72"/>
      <c r="TJB833" s="72"/>
      <c r="TJC833" s="72"/>
      <c r="TJD833" s="72"/>
      <c r="TJE833" s="72"/>
      <c r="TJF833" s="72"/>
      <c r="TJG833" s="72"/>
      <c r="TJH833" s="72"/>
      <c r="TJI833" s="72"/>
      <c r="TJJ833" s="72"/>
      <c r="TJK833" s="72"/>
      <c r="TJL833" s="72"/>
      <c r="TJM833" s="72"/>
      <c r="TJN833" s="72"/>
      <c r="TJO833" s="72"/>
      <c r="TJP833" s="72"/>
      <c r="TJQ833" s="72"/>
      <c r="TJR833" s="72"/>
      <c r="TJS833" s="72"/>
      <c r="TJT833" s="72"/>
      <c r="TJU833" s="72"/>
      <c r="TJV833" s="72"/>
      <c r="TJW833" s="72"/>
      <c r="TJX833" s="72"/>
      <c r="TJY833" s="72"/>
      <c r="TJZ833" s="72"/>
      <c r="TKA833" s="72"/>
      <c r="TKB833" s="72"/>
      <c r="TKC833" s="72"/>
      <c r="TKD833" s="72"/>
      <c r="TKE833" s="72"/>
      <c r="TKF833" s="72"/>
      <c r="TKG833" s="72"/>
      <c r="TKH833" s="72"/>
      <c r="TKI833" s="72"/>
      <c r="TKJ833" s="72"/>
      <c r="TKK833" s="72"/>
      <c r="TKL833" s="72"/>
      <c r="TKM833" s="72"/>
      <c r="TKN833" s="72"/>
      <c r="TKO833" s="72"/>
      <c r="TKP833" s="72"/>
      <c r="TKQ833" s="72"/>
      <c r="TKR833" s="72"/>
      <c r="TKS833" s="72"/>
      <c r="TKT833" s="72"/>
      <c r="TKU833" s="72"/>
      <c r="TKV833" s="72"/>
      <c r="TKW833" s="72"/>
      <c r="TKX833" s="72"/>
      <c r="TKY833" s="72"/>
      <c r="TKZ833" s="72"/>
      <c r="TLA833" s="72"/>
      <c r="TLB833" s="72"/>
      <c r="TLC833" s="72"/>
      <c r="TLD833" s="72"/>
      <c r="TLE833" s="72"/>
      <c r="TLF833" s="72"/>
      <c r="TLG833" s="72"/>
      <c r="TLH833" s="72"/>
      <c r="TLI833" s="72"/>
      <c r="TLJ833" s="72"/>
      <c r="TLK833" s="72"/>
      <c r="TLL833" s="72"/>
      <c r="TLM833" s="72"/>
      <c r="TLN833" s="72"/>
      <c r="TLO833" s="72"/>
      <c r="TLP833" s="72"/>
      <c r="TLQ833" s="72"/>
      <c r="TLR833" s="72"/>
      <c r="TLS833" s="72"/>
      <c r="TLT833" s="72"/>
      <c r="TLU833" s="72"/>
      <c r="TLV833" s="72"/>
      <c r="TLW833" s="72"/>
      <c r="TLX833" s="72"/>
      <c r="TLY833" s="72"/>
      <c r="TLZ833" s="72"/>
      <c r="TMA833" s="72"/>
      <c r="TMB833" s="72"/>
      <c r="TMC833" s="72"/>
      <c r="TMD833" s="72"/>
      <c r="TME833" s="72"/>
      <c r="TMF833" s="72"/>
      <c r="TMG833" s="72"/>
      <c r="TMH833" s="72"/>
      <c r="TMI833" s="72"/>
      <c r="TMJ833" s="72"/>
      <c r="TMK833" s="72"/>
      <c r="TML833" s="72"/>
      <c r="TMM833" s="72"/>
      <c r="TMN833" s="72"/>
      <c r="TMO833" s="72"/>
      <c r="TMP833" s="72"/>
      <c r="TMQ833" s="72"/>
      <c r="TMR833" s="72"/>
      <c r="TMS833" s="72"/>
      <c r="TMT833" s="72"/>
      <c r="TMU833" s="72"/>
      <c r="TMV833" s="72"/>
      <c r="TMW833" s="72"/>
      <c r="TMX833" s="72"/>
      <c r="TMY833" s="72"/>
      <c r="TMZ833" s="72"/>
      <c r="TNA833" s="72"/>
      <c r="TNB833" s="72"/>
      <c r="TNC833" s="72"/>
      <c r="TND833" s="72"/>
      <c r="TNE833" s="72"/>
      <c r="TNF833" s="72"/>
      <c r="TNG833" s="72"/>
      <c r="TNH833" s="72"/>
      <c r="TNI833" s="72"/>
      <c r="TNJ833" s="72"/>
      <c r="TNK833" s="72"/>
      <c r="TNL833" s="72"/>
      <c r="TNM833" s="72"/>
      <c r="TNN833" s="72"/>
      <c r="TNO833" s="72"/>
      <c r="TNP833" s="72"/>
      <c r="TNQ833" s="72"/>
      <c r="TNR833" s="72"/>
      <c r="TNS833" s="72"/>
      <c r="TNT833" s="72"/>
      <c r="TNU833" s="72"/>
      <c r="TNV833" s="72"/>
      <c r="TNW833" s="72"/>
      <c r="TNX833" s="72"/>
      <c r="TNY833" s="72"/>
      <c r="TNZ833" s="72"/>
      <c r="TOA833" s="72"/>
      <c r="TOB833" s="72"/>
      <c r="TOC833" s="72"/>
      <c r="TOD833" s="72"/>
      <c r="TOE833" s="72"/>
      <c r="TOF833" s="72"/>
      <c r="TOG833" s="72"/>
      <c r="TOH833" s="72"/>
      <c r="TOI833" s="72"/>
      <c r="TOJ833" s="72"/>
      <c r="TOK833" s="72"/>
      <c r="TOL833" s="72"/>
      <c r="TOM833" s="72"/>
      <c r="TON833" s="72"/>
      <c r="TOO833" s="72"/>
      <c r="TOP833" s="72"/>
      <c r="TOQ833" s="72"/>
      <c r="TOR833" s="72"/>
      <c r="TOS833" s="72"/>
      <c r="TOT833" s="72"/>
      <c r="TOU833" s="72"/>
      <c r="TOV833" s="72"/>
      <c r="TOW833" s="72"/>
      <c r="TOX833" s="72"/>
      <c r="TOY833" s="72"/>
      <c r="TOZ833" s="72"/>
      <c r="TPA833" s="72"/>
      <c r="TPB833" s="72"/>
      <c r="TPC833" s="72"/>
      <c r="TPD833" s="72"/>
      <c r="TPE833" s="72"/>
      <c r="TPF833" s="72"/>
      <c r="TPG833" s="72"/>
      <c r="TPH833" s="72"/>
      <c r="TPI833" s="72"/>
      <c r="TPJ833" s="72"/>
      <c r="TPK833" s="72"/>
      <c r="TPL833" s="72"/>
      <c r="TPM833" s="72"/>
      <c r="TPN833" s="72"/>
      <c r="TPO833" s="72"/>
      <c r="TPP833" s="72"/>
      <c r="TPQ833" s="72"/>
      <c r="TPR833" s="72"/>
      <c r="TPS833" s="72"/>
      <c r="TPT833" s="72"/>
      <c r="TPU833" s="72"/>
      <c r="TPV833" s="72"/>
      <c r="TPW833" s="72"/>
      <c r="TPX833" s="72"/>
      <c r="TPY833" s="72"/>
      <c r="TPZ833" s="72"/>
      <c r="TQA833" s="72"/>
      <c r="TQB833" s="72"/>
      <c r="TQC833" s="72"/>
      <c r="TQD833" s="72"/>
      <c r="TQE833" s="72"/>
      <c r="TQF833" s="72"/>
      <c r="TQG833" s="72"/>
      <c r="TQH833" s="72"/>
      <c r="TQI833" s="72"/>
      <c r="TQJ833" s="72"/>
      <c r="TQK833" s="72"/>
      <c r="TQL833" s="72"/>
      <c r="TQM833" s="72"/>
      <c r="TQN833" s="72"/>
      <c r="TQO833" s="72"/>
      <c r="TQP833" s="72"/>
      <c r="TQQ833" s="72"/>
      <c r="TQR833" s="72"/>
      <c r="TQS833" s="72"/>
      <c r="TQT833" s="72"/>
      <c r="TQU833" s="72"/>
      <c r="TQV833" s="72"/>
      <c r="TQW833" s="72"/>
      <c r="TQX833" s="72"/>
      <c r="TQY833" s="72"/>
      <c r="TQZ833" s="72"/>
      <c r="TRA833" s="72"/>
      <c r="TRB833" s="72"/>
      <c r="TRC833" s="72"/>
      <c r="TRD833" s="72"/>
      <c r="TRE833" s="72"/>
      <c r="TRF833" s="72"/>
      <c r="TRG833" s="72"/>
      <c r="TRH833" s="72"/>
      <c r="TRI833" s="72"/>
      <c r="TRJ833" s="72"/>
      <c r="TRK833" s="72"/>
      <c r="TRL833" s="72"/>
      <c r="TRM833" s="72"/>
      <c r="TRN833" s="72"/>
      <c r="TRO833" s="72"/>
      <c r="TRP833" s="72"/>
      <c r="TRQ833" s="72"/>
      <c r="TRR833" s="72"/>
      <c r="TRS833" s="72"/>
      <c r="TRT833" s="72"/>
      <c r="TRU833" s="72"/>
      <c r="TRV833" s="72"/>
      <c r="TRW833" s="72"/>
      <c r="TRX833" s="72"/>
      <c r="TRY833" s="72"/>
      <c r="TRZ833" s="72"/>
      <c r="TSA833" s="72"/>
      <c r="TSB833" s="72"/>
      <c r="TSC833" s="72"/>
      <c r="TSD833" s="72"/>
      <c r="TSE833" s="72"/>
      <c r="TSF833" s="72"/>
      <c r="TSG833" s="72"/>
      <c r="TSH833" s="72"/>
      <c r="TSI833" s="72"/>
      <c r="TSJ833" s="72"/>
      <c r="TSK833" s="72"/>
      <c r="TSL833" s="72"/>
      <c r="TSM833" s="72"/>
      <c r="TSN833" s="72"/>
      <c r="TSO833" s="72"/>
      <c r="TSP833" s="72"/>
      <c r="TSQ833" s="72"/>
      <c r="TSR833" s="72"/>
      <c r="TSS833" s="72"/>
      <c r="TST833" s="72"/>
      <c r="TSU833" s="72"/>
      <c r="TSV833" s="72"/>
      <c r="TSW833" s="72"/>
      <c r="TSX833" s="72"/>
      <c r="TSY833" s="72"/>
      <c r="TSZ833" s="72"/>
      <c r="TTA833" s="72"/>
      <c r="TTB833" s="72"/>
      <c r="TTC833" s="72"/>
      <c r="TTD833" s="72"/>
      <c r="TTE833" s="72"/>
      <c r="TTF833" s="72"/>
      <c r="TTG833" s="72"/>
      <c r="TTH833" s="72"/>
      <c r="TTI833" s="72"/>
      <c r="TTJ833" s="72"/>
      <c r="TTK833" s="72"/>
      <c r="TTL833" s="72"/>
      <c r="TTM833" s="72"/>
      <c r="TTN833" s="72"/>
      <c r="TTO833" s="72"/>
      <c r="TTP833" s="72"/>
      <c r="TTQ833" s="72"/>
      <c r="TTR833" s="72"/>
      <c r="TTS833" s="72"/>
      <c r="TTT833" s="72"/>
      <c r="TTU833" s="72"/>
      <c r="TTV833" s="72"/>
      <c r="TTW833" s="72"/>
      <c r="TTX833" s="72"/>
      <c r="TTY833" s="72"/>
      <c r="TTZ833" s="72"/>
      <c r="TUA833" s="72"/>
      <c r="TUB833" s="72"/>
      <c r="TUC833" s="72"/>
      <c r="TUD833" s="72"/>
      <c r="TUE833" s="72"/>
      <c r="TUF833" s="72"/>
      <c r="TUG833" s="72"/>
      <c r="TUH833" s="72"/>
      <c r="TUI833" s="72"/>
      <c r="TUJ833" s="72"/>
      <c r="TUK833" s="72"/>
      <c r="TUL833" s="72"/>
      <c r="TUM833" s="72"/>
      <c r="TUN833" s="72"/>
      <c r="TUO833" s="72"/>
      <c r="TUP833" s="72"/>
      <c r="TUQ833" s="72"/>
      <c r="TUR833" s="72"/>
      <c r="TUS833" s="72"/>
      <c r="TUT833" s="72"/>
      <c r="TUU833" s="72"/>
      <c r="TUV833" s="72"/>
      <c r="TUW833" s="72"/>
      <c r="TUX833" s="72"/>
      <c r="TUY833" s="72"/>
      <c r="TUZ833" s="72"/>
      <c r="TVA833" s="72"/>
      <c r="TVB833" s="72"/>
      <c r="TVC833" s="72"/>
      <c r="TVD833" s="72"/>
      <c r="TVE833" s="72"/>
      <c r="TVF833" s="72"/>
      <c r="TVG833" s="72"/>
      <c r="TVH833" s="72"/>
      <c r="TVI833" s="72"/>
      <c r="TVJ833" s="72"/>
      <c r="TVK833" s="72"/>
      <c r="TVL833" s="72"/>
      <c r="TVM833" s="72"/>
      <c r="TVN833" s="72"/>
      <c r="TVO833" s="72"/>
      <c r="TVP833" s="72"/>
      <c r="TVQ833" s="72"/>
      <c r="TVR833" s="72"/>
      <c r="TVS833" s="72"/>
      <c r="TVT833" s="72"/>
      <c r="TVU833" s="72"/>
      <c r="TVV833" s="72"/>
      <c r="TVW833" s="72"/>
      <c r="TVX833" s="72"/>
      <c r="TVY833" s="72"/>
      <c r="TVZ833" s="72"/>
      <c r="TWA833" s="72"/>
      <c r="TWB833" s="72"/>
      <c r="TWC833" s="72"/>
      <c r="TWD833" s="72"/>
      <c r="TWE833" s="72"/>
      <c r="TWF833" s="72"/>
      <c r="TWG833" s="72"/>
      <c r="TWH833" s="72"/>
      <c r="TWI833" s="72"/>
      <c r="TWJ833" s="72"/>
      <c r="TWK833" s="72"/>
      <c r="TWL833" s="72"/>
      <c r="TWM833" s="72"/>
      <c r="TWN833" s="72"/>
      <c r="TWO833" s="72"/>
      <c r="TWP833" s="72"/>
      <c r="TWQ833" s="72"/>
      <c r="TWR833" s="72"/>
      <c r="TWS833" s="72"/>
      <c r="TWT833" s="72"/>
      <c r="TWU833" s="72"/>
      <c r="TWV833" s="72"/>
      <c r="TWW833" s="72"/>
      <c r="TWX833" s="72"/>
      <c r="TWY833" s="72"/>
      <c r="TWZ833" s="72"/>
      <c r="TXA833" s="72"/>
      <c r="TXB833" s="72"/>
      <c r="TXC833" s="72"/>
      <c r="TXD833" s="72"/>
      <c r="TXE833" s="72"/>
      <c r="TXF833" s="72"/>
      <c r="TXG833" s="72"/>
      <c r="TXH833" s="72"/>
      <c r="TXI833" s="72"/>
      <c r="TXJ833" s="72"/>
      <c r="TXK833" s="72"/>
      <c r="TXL833" s="72"/>
      <c r="TXM833" s="72"/>
      <c r="TXN833" s="72"/>
      <c r="TXO833" s="72"/>
      <c r="TXP833" s="72"/>
      <c r="TXQ833" s="72"/>
      <c r="TXR833" s="72"/>
      <c r="TXS833" s="72"/>
      <c r="TXT833" s="72"/>
      <c r="TXU833" s="72"/>
      <c r="TXV833" s="72"/>
      <c r="TXW833" s="72"/>
      <c r="TXX833" s="72"/>
      <c r="TXY833" s="72"/>
      <c r="TXZ833" s="72"/>
      <c r="TYA833" s="72"/>
      <c r="TYB833" s="72"/>
      <c r="TYC833" s="72"/>
      <c r="TYD833" s="72"/>
      <c r="TYE833" s="72"/>
      <c r="TYF833" s="72"/>
      <c r="TYG833" s="72"/>
      <c r="TYH833" s="72"/>
      <c r="TYI833" s="72"/>
      <c r="TYJ833" s="72"/>
      <c r="TYK833" s="72"/>
      <c r="TYL833" s="72"/>
      <c r="TYM833" s="72"/>
      <c r="TYN833" s="72"/>
      <c r="TYO833" s="72"/>
      <c r="TYP833" s="72"/>
      <c r="TYQ833" s="72"/>
      <c r="TYR833" s="72"/>
      <c r="TYS833" s="72"/>
      <c r="TYT833" s="72"/>
      <c r="TYU833" s="72"/>
      <c r="TYV833" s="72"/>
      <c r="TYW833" s="72"/>
      <c r="TYX833" s="72"/>
      <c r="TYY833" s="72"/>
      <c r="TYZ833" s="72"/>
      <c r="TZA833" s="72"/>
      <c r="TZB833" s="72"/>
      <c r="TZC833" s="72"/>
      <c r="TZD833" s="72"/>
      <c r="TZE833" s="72"/>
      <c r="TZF833" s="72"/>
      <c r="TZG833" s="72"/>
      <c r="TZH833" s="72"/>
      <c r="TZI833" s="72"/>
      <c r="TZJ833" s="72"/>
      <c r="TZK833" s="72"/>
      <c r="TZL833" s="72"/>
      <c r="TZM833" s="72"/>
      <c r="TZN833" s="72"/>
      <c r="TZO833" s="72"/>
      <c r="TZP833" s="72"/>
      <c r="TZQ833" s="72"/>
      <c r="TZR833" s="72"/>
      <c r="TZS833" s="72"/>
      <c r="TZT833" s="72"/>
      <c r="TZU833" s="72"/>
      <c r="TZV833" s="72"/>
      <c r="TZW833" s="72"/>
      <c r="TZX833" s="72"/>
      <c r="TZY833" s="72"/>
      <c r="TZZ833" s="72"/>
      <c r="UAA833" s="72"/>
      <c r="UAB833" s="72"/>
      <c r="UAC833" s="72"/>
      <c r="UAD833" s="72"/>
      <c r="UAE833" s="72"/>
      <c r="UAF833" s="72"/>
      <c r="UAG833" s="72"/>
      <c r="UAH833" s="72"/>
      <c r="UAI833" s="72"/>
      <c r="UAJ833" s="72"/>
      <c r="UAK833" s="72"/>
      <c r="UAL833" s="72"/>
      <c r="UAM833" s="72"/>
      <c r="UAN833" s="72"/>
      <c r="UAO833" s="72"/>
      <c r="UAP833" s="72"/>
      <c r="UAQ833" s="72"/>
      <c r="UAR833" s="72"/>
      <c r="UAS833" s="72"/>
      <c r="UAT833" s="72"/>
      <c r="UAU833" s="72"/>
      <c r="UAV833" s="72"/>
      <c r="UAW833" s="72"/>
      <c r="UAX833" s="72"/>
      <c r="UAY833" s="72"/>
      <c r="UAZ833" s="72"/>
      <c r="UBA833" s="72"/>
      <c r="UBB833" s="72"/>
      <c r="UBC833" s="72"/>
      <c r="UBD833" s="72"/>
      <c r="UBE833" s="72"/>
      <c r="UBF833" s="72"/>
      <c r="UBG833" s="72"/>
      <c r="UBH833" s="72"/>
      <c r="UBI833" s="72"/>
      <c r="UBJ833" s="72"/>
      <c r="UBK833" s="72"/>
      <c r="UBL833" s="72"/>
      <c r="UBM833" s="72"/>
      <c r="UBN833" s="72"/>
      <c r="UBO833" s="72"/>
      <c r="UBP833" s="72"/>
      <c r="UBQ833" s="72"/>
      <c r="UBR833" s="72"/>
      <c r="UBS833" s="72"/>
      <c r="UBT833" s="72"/>
      <c r="UBU833" s="72"/>
      <c r="UBV833" s="72"/>
      <c r="UBW833" s="72"/>
      <c r="UBX833" s="72"/>
      <c r="UBY833" s="72"/>
      <c r="UBZ833" s="72"/>
      <c r="UCA833" s="72"/>
      <c r="UCB833" s="72"/>
      <c r="UCC833" s="72"/>
      <c r="UCD833" s="72"/>
      <c r="UCE833" s="72"/>
      <c r="UCF833" s="72"/>
      <c r="UCG833" s="72"/>
      <c r="UCH833" s="72"/>
      <c r="UCI833" s="72"/>
      <c r="UCJ833" s="72"/>
      <c r="UCK833" s="72"/>
      <c r="UCL833" s="72"/>
      <c r="UCM833" s="72"/>
      <c r="UCN833" s="72"/>
      <c r="UCO833" s="72"/>
      <c r="UCP833" s="72"/>
      <c r="UCQ833" s="72"/>
      <c r="UCR833" s="72"/>
      <c r="UCS833" s="72"/>
      <c r="UCT833" s="72"/>
      <c r="UCU833" s="72"/>
      <c r="UCV833" s="72"/>
      <c r="UCW833" s="72"/>
      <c r="UCX833" s="72"/>
      <c r="UCY833" s="72"/>
      <c r="UCZ833" s="72"/>
      <c r="UDA833" s="72"/>
      <c r="UDB833" s="72"/>
      <c r="UDC833" s="72"/>
      <c r="UDD833" s="72"/>
      <c r="UDE833" s="72"/>
      <c r="UDF833" s="72"/>
      <c r="UDG833" s="72"/>
      <c r="UDH833" s="72"/>
      <c r="UDI833" s="72"/>
      <c r="UDJ833" s="72"/>
      <c r="UDK833" s="72"/>
      <c r="UDL833" s="72"/>
      <c r="UDM833" s="72"/>
      <c r="UDN833" s="72"/>
      <c r="UDO833" s="72"/>
      <c r="UDP833" s="72"/>
      <c r="UDQ833" s="72"/>
      <c r="UDR833" s="72"/>
      <c r="UDS833" s="72"/>
      <c r="UDT833" s="72"/>
      <c r="UDU833" s="72"/>
      <c r="UDV833" s="72"/>
      <c r="UDW833" s="72"/>
      <c r="UDX833" s="72"/>
      <c r="UDY833" s="72"/>
      <c r="UDZ833" s="72"/>
      <c r="UEA833" s="72"/>
      <c r="UEB833" s="72"/>
      <c r="UEC833" s="72"/>
      <c r="UED833" s="72"/>
      <c r="UEE833" s="72"/>
      <c r="UEF833" s="72"/>
      <c r="UEG833" s="72"/>
      <c r="UEH833" s="72"/>
      <c r="UEI833" s="72"/>
      <c r="UEJ833" s="72"/>
      <c r="UEK833" s="72"/>
      <c r="UEL833" s="72"/>
      <c r="UEM833" s="72"/>
      <c r="UEN833" s="72"/>
      <c r="UEO833" s="72"/>
      <c r="UEP833" s="72"/>
      <c r="UEQ833" s="72"/>
      <c r="UER833" s="72"/>
      <c r="UES833" s="72"/>
      <c r="UET833" s="72"/>
      <c r="UEU833" s="72"/>
      <c r="UEV833" s="72"/>
      <c r="UEW833" s="72"/>
      <c r="UEX833" s="72"/>
      <c r="UEY833" s="72"/>
      <c r="UEZ833" s="72"/>
      <c r="UFA833" s="72"/>
      <c r="UFB833" s="72"/>
      <c r="UFC833" s="72"/>
      <c r="UFD833" s="72"/>
      <c r="UFE833" s="72"/>
      <c r="UFF833" s="72"/>
      <c r="UFG833" s="72"/>
      <c r="UFH833" s="72"/>
      <c r="UFI833" s="72"/>
      <c r="UFJ833" s="72"/>
      <c r="UFK833" s="72"/>
      <c r="UFL833" s="72"/>
      <c r="UFM833" s="72"/>
      <c r="UFN833" s="72"/>
      <c r="UFO833" s="72"/>
      <c r="UFP833" s="72"/>
      <c r="UFQ833" s="72"/>
      <c r="UFR833" s="72"/>
      <c r="UFS833" s="72"/>
      <c r="UFT833" s="72"/>
      <c r="UFU833" s="72"/>
      <c r="UFV833" s="72"/>
      <c r="UFW833" s="72"/>
      <c r="UFX833" s="72"/>
      <c r="UFY833" s="72"/>
      <c r="UFZ833" s="72"/>
      <c r="UGA833" s="72"/>
      <c r="UGB833" s="72"/>
      <c r="UGC833" s="72"/>
      <c r="UGD833" s="72"/>
      <c r="UGE833" s="72"/>
      <c r="UGF833" s="72"/>
      <c r="UGG833" s="72"/>
      <c r="UGH833" s="72"/>
      <c r="UGI833" s="72"/>
      <c r="UGJ833" s="72"/>
      <c r="UGK833" s="72"/>
      <c r="UGL833" s="72"/>
      <c r="UGM833" s="72"/>
      <c r="UGN833" s="72"/>
      <c r="UGO833" s="72"/>
      <c r="UGP833" s="72"/>
      <c r="UGQ833" s="72"/>
      <c r="UGR833" s="72"/>
      <c r="UGS833" s="72"/>
      <c r="UGT833" s="72"/>
      <c r="UGU833" s="72"/>
      <c r="UGV833" s="72"/>
      <c r="UGW833" s="72"/>
      <c r="UGX833" s="72"/>
      <c r="UGY833" s="72"/>
      <c r="UGZ833" s="72"/>
      <c r="UHA833" s="72"/>
      <c r="UHB833" s="72"/>
      <c r="UHC833" s="72"/>
      <c r="UHD833" s="72"/>
      <c r="UHE833" s="72"/>
      <c r="UHF833" s="72"/>
      <c r="UHG833" s="72"/>
      <c r="UHH833" s="72"/>
      <c r="UHI833" s="72"/>
      <c r="UHJ833" s="72"/>
      <c r="UHK833" s="72"/>
      <c r="UHL833" s="72"/>
      <c r="UHM833" s="72"/>
      <c r="UHN833" s="72"/>
      <c r="UHO833" s="72"/>
      <c r="UHP833" s="72"/>
      <c r="UHQ833" s="72"/>
      <c r="UHR833" s="72"/>
      <c r="UHS833" s="72"/>
      <c r="UHT833" s="72"/>
      <c r="UHU833" s="72"/>
      <c r="UHV833" s="72"/>
      <c r="UHW833" s="72"/>
      <c r="UHX833" s="72"/>
      <c r="UHY833" s="72"/>
      <c r="UHZ833" s="72"/>
      <c r="UIA833" s="72"/>
      <c r="UIB833" s="72"/>
      <c r="UIC833" s="72"/>
      <c r="UID833" s="72"/>
      <c r="UIE833" s="72"/>
      <c r="UIF833" s="72"/>
      <c r="UIG833" s="72"/>
      <c r="UIH833" s="72"/>
      <c r="UII833" s="72"/>
      <c r="UIJ833" s="72"/>
      <c r="UIK833" s="72"/>
      <c r="UIL833" s="72"/>
      <c r="UIM833" s="72"/>
      <c r="UIN833" s="72"/>
      <c r="UIO833" s="72"/>
      <c r="UIP833" s="72"/>
      <c r="UIQ833" s="72"/>
      <c r="UIR833" s="72"/>
      <c r="UIS833" s="72"/>
      <c r="UIT833" s="72"/>
      <c r="UIU833" s="72"/>
      <c r="UIV833" s="72"/>
      <c r="UIW833" s="72"/>
      <c r="UIX833" s="72"/>
      <c r="UIY833" s="72"/>
      <c r="UIZ833" s="72"/>
      <c r="UJA833" s="72"/>
      <c r="UJB833" s="72"/>
      <c r="UJC833" s="72"/>
      <c r="UJD833" s="72"/>
      <c r="UJE833" s="72"/>
      <c r="UJF833" s="72"/>
      <c r="UJG833" s="72"/>
      <c r="UJH833" s="72"/>
      <c r="UJI833" s="72"/>
      <c r="UJJ833" s="72"/>
      <c r="UJK833" s="72"/>
      <c r="UJL833" s="72"/>
      <c r="UJM833" s="72"/>
      <c r="UJN833" s="72"/>
      <c r="UJO833" s="72"/>
      <c r="UJP833" s="72"/>
      <c r="UJQ833" s="72"/>
      <c r="UJR833" s="72"/>
      <c r="UJS833" s="72"/>
      <c r="UJT833" s="72"/>
      <c r="UJU833" s="72"/>
      <c r="UJV833" s="72"/>
      <c r="UJW833" s="72"/>
      <c r="UJX833" s="72"/>
      <c r="UJY833" s="72"/>
      <c r="UJZ833" s="72"/>
      <c r="UKA833" s="72"/>
      <c r="UKB833" s="72"/>
      <c r="UKC833" s="72"/>
      <c r="UKD833" s="72"/>
      <c r="UKE833" s="72"/>
      <c r="UKF833" s="72"/>
      <c r="UKG833" s="72"/>
      <c r="UKH833" s="72"/>
      <c r="UKI833" s="72"/>
      <c r="UKJ833" s="72"/>
      <c r="UKK833" s="72"/>
      <c r="UKL833" s="72"/>
      <c r="UKM833" s="72"/>
      <c r="UKN833" s="72"/>
      <c r="UKO833" s="72"/>
      <c r="UKP833" s="72"/>
      <c r="UKQ833" s="72"/>
      <c r="UKR833" s="72"/>
      <c r="UKS833" s="72"/>
      <c r="UKT833" s="72"/>
      <c r="UKU833" s="72"/>
      <c r="UKV833" s="72"/>
      <c r="UKW833" s="72"/>
      <c r="UKX833" s="72"/>
      <c r="UKY833" s="72"/>
      <c r="UKZ833" s="72"/>
      <c r="ULA833" s="72"/>
      <c r="ULB833" s="72"/>
      <c r="ULC833" s="72"/>
      <c r="ULD833" s="72"/>
      <c r="ULE833" s="72"/>
      <c r="ULF833" s="72"/>
      <c r="ULG833" s="72"/>
      <c r="ULH833" s="72"/>
      <c r="ULI833" s="72"/>
      <c r="ULJ833" s="72"/>
      <c r="ULK833" s="72"/>
      <c r="ULL833" s="72"/>
      <c r="ULM833" s="72"/>
      <c r="ULN833" s="72"/>
      <c r="ULO833" s="72"/>
      <c r="ULP833" s="72"/>
      <c r="ULQ833" s="72"/>
      <c r="ULR833" s="72"/>
      <c r="ULS833" s="72"/>
      <c r="ULT833" s="72"/>
      <c r="ULU833" s="72"/>
      <c r="ULV833" s="72"/>
      <c r="ULW833" s="72"/>
      <c r="ULX833" s="72"/>
      <c r="ULY833" s="72"/>
      <c r="ULZ833" s="72"/>
      <c r="UMA833" s="72"/>
      <c r="UMB833" s="72"/>
      <c r="UMC833" s="72"/>
      <c r="UMD833" s="72"/>
      <c r="UME833" s="72"/>
      <c r="UMF833" s="72"/>
      <c r="UMG833" s="72"/>
      <c r="UMH833" s="72"/>
      <c r="UMI833" s="72"/>
      <c r="UMJ833" s="72"/>
      <c r="UMK833" s="72"/>
      <c r="UML833" s="72"/>
      <c r="UMM833" s="72"/>
      <c r="UMN833" s="72"/>
      <c r="UMO833" s="72"/>
      <c r="UMP833" s="72"/>
      <c r="UMQ833" s="72"/>
      <c r="UMR833" s="72"/>
      <c r="UMS833" s="72"/>
      <c r="UMT833" s="72"/>
      <c r="UMU833" s="72"/>
      <c r="UMV833" s="72"/>
      <c r="UMW833" s="72"/>
      <c r="UMX833" s="72"/>
      <c r="UMY833" s="72"/>
      <c r="UMZ833" s="72"/>
      <c r="UNA833" s="72"/>
      <c r="UNB833" s="72"/>
      <c r="UNC833" s="72"/>
      <c r="UND833" s="72"/>
      <c r="UNE833" s="72"/>
      <c r="UNF833" s="72"/>
      <c r="UNG833" s="72"/>
      <c r="UNH833" s="72"/>
      <c r="UNI833" s="72"/>
      <c r="UNJ833" s="72"/>
      <c r="UNK833" s="72"/>
      <c r="UNL833" s="72"/>
      <c r="UNM833" s="72"/>
      <c r="UNN833" s="72"/>
      <c r="UNO833" s="72"/>
      <c r="UNP833" s="72"/>
      <c r="UNQ833" s="72"/>
      <c r="UNR833" s="72"/>
      <c r="UNS833" s="72"/>
      <c r="UNT833" s="72"/>
      <c r="UNU833" s="72"/>
      <c r="UNV833" s="72"/>
      <c r="UNW833" s="72"/>
      <c r="UNX833" s="72"/>
      <c r="UNY833" s="72"/>
      <c r="UNZ833" s="72"/>
      <c r="UOA833" s="72"/>
      <c r="UOB833" s="72"/>
      <c r="UOC833" s="72"/>
      <c r="UOD833" s="72"/>
      <c r="UOE833" s="72"/>
      <c r="UOF833" s="72"/>
      <c r="UOG833" s="72"/>
      <c r="UOH833" s="72"/>
      <c r="UOI833" s="72"/>
      <c r="UOJ833" s="72"/>
      <c r="UOK833" s="72"/>
      <c r="UOL833" s="72"/>
      <c r="UOM833" s="72"/>
      <c r="UON833" s="72"/>
      <c r="UOO833" s="72"/>
      <c r="UOP833" s="72"/>
      <c r="UOQ833" s="72"/>
      <c r="UOR833" s="72"/>
      <c r="UOS833" s="72"/>
      <c r="UOT833" s="72"/>
      <c r="UOU833" s="72"/>
      <c r="UOV833" s="72"/>
      <c r="UOW833" s="72"/>
      <c r="UOX833" s="72"/>
      <c r="UOY833" s="72"/>
      <c r="UOZ833" s="72"/>
      <c r="UPA833" s="72"/>
      <c r="UPB833" s="72"/>
      <c r="UPC833" s="72"/>
      <c r="UPD833" s="72"/>
      <c r="UPE833" s="72"/>
      <c r="UPF833" s="72"/>
      <c r="UPG833" s="72"/>
      <c r="UPH833" s="72"/>
      <c r="UPI833" s="72"/>
      <c r="UPJ833" s="72"/>
      <c r="UPK833" s="72"/>
      <c r="UPL833" s="72"/>
      <c r="UPM833" s="72"/>
      <c r="UPN833" s="72"/>
      <c r="UPO833" s="72"/>
      <c r="UPP833" s="72"/>
      <c r="UPQ833" s="72"/>
      <c r="UPR833" s="72"/>
      <c r="UPS833" s="72"/>
      <c r="UPT833" s="72"/>
      <c r="UPU833" s="72"/>
      <c r="UPV833" s="72"/>
      <c r="UPW833" s="72"/>
      <c r="UPX833" s="72"/>
      <c r="UPY833" s="72"/>
      <c r="UPZ833" s="72"/>
      <c r="UQA833" s="72"/>
      <c r="UQB833" s="72"/>
      <c r="UQC833" s="72"/>
      <c r="UQD833" s="72"/>
      <c r="UQE833" s="72"/>
      <c r="UQF833" s="72"/>
      <c r="UQG833" s="72"/>
      <c r="UQH833" s="72"/>
      <c r="UQI833" s="72"/>
      <c r="UQJ833" s="72"/>
      <c r="UQK833" s="72"/>
      <c r="UQL833" s="72"/>
      <c r="UQM833" s="72"/>
      <c r="UQN833" s="72"/>
      <c r="UQO833" s="72"/>
      <c r="UQP833" s="72"/>
      <c r="UQQ833" s="72"/>
      <c r="UQR833" s="72"/>
      <c r="UQS833" s="72"/>
      <c r="UQT833" s="72"/>
      <c r="UQU833" s="72"/>
      <c r="UQV833" s="72"/>
      <c r="UQW833" s="72"/>
      <c r="UQX833" s="72"/>
      <c r="UQY833" s="72"/>
      <c r="UQZ833" s="72"/>
      <c r="URA833" s="72"/>
      <c r="URB833" s="72"/>
      <c r="URC833" s="72"/>
      <c r="URD833" s="72"/>
      <c r="URE833" s="72"/>
      <c r="URF833" s="72"/>
      <c r="URG833" s="72"/>
      <c r="URH833" s="72"/>
      <c r="URI833" s="72"/>
      <c r="URJ833" s="72"/>
      <c r="URK833" s="72"/>
      <c r="URL833" s="72"/>
      <c r="URM833" s="72"/>
      <c r="URN833" s="72"/>
      <c r="URO833" s="72"/>
      <c r="URP833" s="72"/>
      <c r="URQ833" s="72"/>
      <c r="URR833" s="72"/>
      <c r="URS833" s="72"/>
      <c r="URT833" s="72"/>
      <c r="URU833" s="72"/>
      <c r="URV833" s="72"/>
      <c r="URW833" s="72"/>
      <c r="URX833" s="72"/>
      <c r="URY833" s="72"/>
      <c r="URZ833" s="72"/>
      <c r="USA833" s="72"/>
      <c r="USB833" s="72"/>
      <c r="USC833" s="72"/>
      <c r="USD833" s="72"/>
      <c r="USE833" s="72"/>
      <c r="USF833" s="72"/>
      <c r="USG833" s="72"/>
      <c r="USH833" s="72"/>
      <c r="USI833" s="72"/>
      <c r="USJ833" s="72"/>
      <c r="USK833" s="72"/>
      <c r="USL833" s="72"/>
      <c r="USM833" s="72"/>
      <c r="USN833" s="72"/>
      <c r="USO833" s="72"/>
      <c r="USP833" s="72"/>
      <c r="USQ833" s="72"/>
      <c r="USR833" s="72"/>
      <c r="USS833" s="72"/>
      <c r="UST833" s="72"/>
      <c r="USU833" s="72"/>
      <c r="USV833" s="72"/>
      <c r="USW833" s="72"/>
      <c r="USX833" s="72"/>
      <c r="USY833" s="72"/>
      <c r="USZ833" s="72"/>
      <c r="UTA833" s="72"/>
      <c r="UTB833" s="72"/>
      <c r="UTC833" s="72"/>
      <c r="UTD833" s="72"/>
      <c r="UTE833" s="72"/>
      <c r="UTF833" s="72"/>
      <c r="UTG833" s="72"/>
      <c r="UTH833" s="72"/>
      <c r="UTI833" s="72"/>
      <c r="UTJ833" s="72"/>
      <c r="UTK833" s="72"/>
      <c r="UTL833" s="72"/>
      <c r="UTM833" s="72"/>
      <c r="UTN833" s="72"/>
      <c r="UTO833" s="72"/>
      <c r="UTP833" s="72"/>
      <c r="UTQ833" s="72"/>
      <c r="UTR833" s="72"/>
      <c r="UTS833" s="72"/>
      <c r="UTT833" s="72"/>
      <c r="UTU833" s="72"/>
      <c r="UTV833" s="72"/>
      <c r="UTW833" s="72"/>
      <c r="UTX833" s="72"/>
      <c r="UTY833" s="72"/>
      <c r="UTZ833" s="72"/>
      <c r="UUA833" s="72"/>
      <c r="UUB833" s="72"/>
      <c r="UUC833" s="72"/>
      <c r="UUD833" s="72"/>
      <c r="UUE833" s="72"/>
      <c r="UUF833" s="72"/>
      <c r="UUG833" s="72"/>
      <c r="UUH833" s="72"/>
      <c r="UUI833" s="72"/>
      <c r="UUJ833" s="72"/>
      <c r="UUK833" s="72"/>
      <c r="UUL833" s="72"/>
      <c r="UUM833" s="72"/>
      <c r="UUN833" s="72"/>
      <c r="UUO833" s="72"/>
      <c r="UUP833" s="72"/>
      <c r="UUQ833" s="72"/>
      <c r="UUR833" s="72"/>
      <c r="UUS833" s="72"/>
      <c r="UUT833" s="72"/>
      <c r="UUU833" s="72"/>
      <c r="UUV833" s="72"/>
      <c r="UUW833" s="72"/>
      <c r="UUX833" s="72"/>
      <c r="UUY833" s="72"/>
      <c r="UUZ833" s="72"/>
      <c r="UVA833" s="72"/>
      <c r="UVB833" s="72"/>
      <c r="UVC833" s="72"/>
      <c r="UVD833" s="72"/>
      <c r="UVE833" s="72"/>
      <c r="UVF833" s="72"/>
      <c r="UVG833" s="72"/>
      <c r="UVH833" s="72"/>
      <c r="UVI833" s="72"/>
      <c r="UVJ833" s="72"/>
      <c r="UVK833" s="72"/>
      <c r="UVL833" s="72"/>
      <c r="UVM833" s="72"/>
      <c r="UVN833" s="72"/>
      <c r="UVO833" s="72"/>
      <c r="UVP833" s="72"/>
      <c r="UVQ833" s="72"/>
      <c r="UVR833" s="72"/>
      <c r="UVS833" s="72"/>
      <c r="UVT833" s="72"/>
      <c r="UVU833" s="72"/>
      <c r="UVV833" s="72"/>
      <c r="UVW833" s="72"/>
      <c r="UVX833" s="72"/>
      <c r="UVY833" s="72"/>
      <c r="UVZ833" s="72"/>
      <c r="UWA833" s="72"/>
      <c r="UWB833" s="72"/>
      <c r="UWC833" s="72"/>
      <c r="UWD833" s="72"/>
      <c r="UWE833" s="72"/>
      <c r="UWF833" s="72"/>
      <c r="UWG833" s="72"/>
      <c r="UWH833" s="72"/>
      <c r="UWI833" s="72"/>
      <c r="UWJ833" s="72"/>
      <c r="UWK833" s="72"/>
      <c r="UWL833" s="72"/>
      <c r="UWM833" s="72"/>
      <c r="UWN833" s="72"/>
      <c r="UWO833" s="72"/>
      <c r="UWP833" s="72"/>
      <c r="UWQ833" s="72"/>
      <c r="UWR833" s="72"/>
      <c r="UWS833" s="72"/>
      <c r="UWT833" s="72"/>
      <c r="UWU833" s="72"/>
      <c r="UWV833" s="72"/>
      <c r="UWW833" s="72"/>
      <c r="UWX833" s="72"/>
      <c r="UWY833" s="72"/>
      <c r="UWZ833" s="72"/>
      <c r="UXA833" s="72"/>
      <c r="UXB833" s="72"/>
      <c r="UXC833" s="72"/>
      <c r="UXD833" s="72"/>
      <c r="UXE833" s="72"/>
      <c r="UXF833" s="72"/>
      <c r="UXG833" s="72"/>
      <c r="UXH833" s="72"/>
      <c r="UXI833" s="72"/>
      <c r="UXJ833" s="72"/>
      <c r="UXK833" s="72"/>
      <c r="UXL833" s="72"/>
      <c r="UXM833" s="72"/>
      <c r="UXN833" s="72"/>
      <c r="UXO833" s="72"/>
      <c r="UXP833" s="72"/>
      <c r="UXQ833" s="72"/>
      <c r="UXR833" s="72"/>
      <c r="UXS833" s="72"/>
      <c r="UXT833" s="72"/>
      <c r="UXU833" s="72"/>
      <c r="UXV833" s="72"/>
      <c r="UXW833" s="72"/>
      <c r="UXX833" s="72"/>
      <c r="UXY833" s="72"/>
      <c r="UXZ833" s="72"/>
      <c r="UYA833" s="72"/>
      <c r="UYB833" s="72"/>
      <c r="UYC833" s="72"/>
      <c r="UYD833" s="72"/>
      <c r="UYE833" s="72"/>
      <c r="UYF833" s="72"/>
      <c r="UYG833" s="72"/>
      <c r="UYH833" s="72"/>
      <c r="UYI833" s="72"/>
      <c r="UYJ833" s="72"/>
      <c r="UYK833" s="72"/>
      <c r="UYL833" s="72"/>
      <c r="UYM833" s="72"/>
      <c r="UYN833" s="72"/>
      <c r="UYO833" s="72"/>
      <c r="UYP833" s="72"/>
      <c r="UYQ833" s="72"/>
      <c r="UYR833" s="72"/>
      <c r="UYS833" s="72"/>
      <c r="UYT833" s="72"/>
      <c r="UYU833" s="72"/>
      <c r="UYV833" s="72"/>
      <c r="UYW833" s="72"/>
      <c r="UYX833" s="72"/>
      <c r="UYY833" s="72"/>
      <c r="UYZ833" s="72"/>
      <c r="UZA833" s="72"/>
      <c r="UZB833" s="72"/>
      <c r="UZC833" s="72"/>
      <c r="UZD833" s="72"/>
      <c r="UZE833" s="72"/>
      <c r="UZF833" s="72"/>
      <c r="UZG833" s="72"/>
      <c r="UZH833" s="72"/>
      <c r="UZI833" s="72"/>
      <c r="UZJ833" s="72"/>
      <c r="UZK833" s="72"/>
      <c r="UZL833" s="72"/>
      <c r="UZM833" s="72"/>
      <c r="UZN833" s="72"/>
      <c r="UZO833" s="72"/>
      <c r="UZP833" s="72"/>
      <c r="UZQ833" s="72"/>
      <c r="UZR833" s="72"/>
      <c r="UZS833" s="72"/>
      <c r="UZT833" s="72"/>
      <c r="UZU833" s="72"/>
      <c r="UZV833" s="72"/>
      <c r="UZW833" s="72"/>
      <c r="UZX833" s="72"/>
      <c r="UZY833" s="72"/>
      <c r="UZZ833" s="72"/>
      <c r="VAA833" s="72"/>
      <c r="VAB833" s="72"/>
      <c r="VAC833" s="72"/>
      <c r="VAD833" s="72"/>
      <c r="VAE833" s="72"/>
      <c r="VAF833" s="72"/>
      <c r="VAG833" s="72"/>
      <c r="VAH833" s="72"/>
      <c r="VAI833" s="72"/>
      <c r="VAJ833" s="72"/>
      <c r="VAK833" s="72"/>
      <c r="VAL833" s="72"/>
      <c r="VAM833" s="72"/>
      <c r="VAN833" s="72"/>
      <c r="VAO833" s="72"/>
      <c r="VAP833" s="72"/>
      <c r="VAQ833" s="72"/>
      <c r="VAR833" s="72"/>
      <c r="VAS833" s="72"/>
      <c r="VAT833" s="72"/>
      <c r="VAU833" s="72"/>
      <c r="VAV833" s="72"/>
      <c r="VAW833" s="72"/>
      <c r="VAX833" s="72"/>
      <c r="VAY833" s="72"/>
      <c r="VAZ833" s="72"/>
      <c r="VBA833" s="72"/>
      <c r="VBB833" s="72"/>
      <c r="VBC833" s="72"/>
      <c r="VBD833" s="72"/>
      <c r="VBE833" s="72"/>
      <c r="VBF833" s="72"/>
      <c r="VBG833" s="72"/>
      <c r="VBH833" s="72"/>
      <c r="VBI833" s="72"/>
      <c r="VBJ833" s="72"/>
      <c r="VBK833" s="72"/>
      <c r="VBL833" s="72"/>
      <c r="VBM833" s="72"/>
      <c r="VBN833" s="72"/>
      <c r="VBO833" s="72"/>
      <c r="VBP833" s="72"/>
      <c r="VBQ833" s="72"/>
      <c r="VBR833" s="72"/>
      <c r="VBS833" s="72"/>
      <c r="VBT833" s="72"/>
      <c r="VBU833" s="72"/>
      <c r="VBV833" s="72"/>
      <c r="VBW833" s="72"/>
      <c r="VBX833" s="72"/>
      <c r="VBY833" s="72"/>
      <c r="VBZ833" s="72"/>
      <c r="VCA833" s="72"/>
      <c r="VCB833" s="72"/>
      <c r="VCC833" s="72"/>
      <c r="VCD833" s="72"/>
      <c r="VCE833" s="72"/>
      <c r="VCF833" s="72"/>
      <c r="VCG833" s="72"/>
      <c r="VCH833" s="72"/>
      <c r="VCI833" s="72"/>
      <c r="VCJ833" s="72"/>
      <c r="VCK833" s="72"/>
      <c r="VCL833" s="72"/>
      <c r="VCM833" s="72"/>
      <c r="VCN833" s="72"/>
      <c r="VCO833" s="72"/>
      <c r="VCP833" s="72"/>
      <c r="VCQ833" s="72"/>
      <c r="VCR833" s="72"/>
      <c r="VCS833" s="72"/>
      <c r="VCT833" s="72"/>
      <c r="VCU833" s="72"/>
      <c r="VCV833" s="72"/>
      <c r="VCW833" s="72"/>
      <c r="VCX833" s="72"/>
      <c r="VCY833" s="72"/>
      <c r="VCZ833" s="72"/>
      <c r="VDA833" s="72"/>
      <c r="VDB833" s="72"/>
      <c r="VDC833" s="72"/>
      <c r="VDD833" s="72"/>
      <c r="VDE833" s="72"/>
      <c r="VDF833" s="72"/>
      <c r="VDG833" s="72"/>
      <c r="VDH833" s="72"/>
      <c r="VDI833" s="72"/>
      <c r="VDJ833" s="72"/>
      <c r="VDK833" s="72"/>
      <c r="VDL833" s="72"/>
      <c r="VDM833" s="72"/>
      <c r="VDN833" s="72"/>
      <c r="VDO833" s="72"/>
      <c r="VDP833" s="72"/>
      <c r="VDQ833" s="72"/>
      <c r="VDR833" s="72"/>
      <c r="VDS833" s="72"/>
      <c r="VDT833" s="72"/>
      <c r="VDU833" s="72"/>
      <c r="VDV833" s="72"/>
      <c r="VDW833" s="72"/>
      <c r="VDX833" s="72"/>
      <c r="VDY833" s="72"/>
      <c r="VDZ833" s="72"/>
      <c r="VEA833" s="72"/>
      <c r="VEB833" s="72"/>
      <c r="VEC833" s="72"/>
      <c r="VED833" s="72"/>
      <c r="VEE833" s="72"/>
      <c r="VEF833" s="72"/>
      <c r="VEG833" s="72"/>
      <c r="VEH833" s="72"/>
      <c r="VEI833" s="72"/>
      <c r="VEJ833" s="72"/>
      <c r="VEK833" s="72"/>
      <c r="VEL833" s="72"/>
      <c r="VEM833" s="72"/>
      <c r="VEN833" s="72"/>
      <c r="VEO833" s="72"/>
      <c r="VEP833" s="72"/>
      <c r="VEQ833" s="72"/>
      <c r="VER833" s="72"/>
      <c r="VES833" s="72"/>
      <c r="VET833" s="72"/>
      <c r="VEU833" s="72"/>
      <c r="VEV833" s="72"/>
      <c r="VEW833" s="72"/>
      <c r="VEX833" s="72"/>
      <c r="VEY833" s="72"/>
      <c r="VEZ833" s="72"/>
      <c r="VFA833" s="72"/>
      <c r="VFB833" s="72"/>
      <c r="VFC833" s="72"/>
      <c r="VFD833" s="72"/>
      <c r="VFE833" s="72"/>
      <c r="VFF833" s="72"/>
      <c r="VFG833" s="72"/>
      <c r="VFH833" s="72"/>
      <c r="VFI833" s="72"/>
      <c r="VFJ833" s="72"/>
      <c r="VFK833" s="72"/>
      <c r="VFL833" s="72"/>
      <c r="VFM833" s="72"/>
      <c r="VFN833" s="72"/>
      <c r="VFO833" s="72"/>
      <c r="VFP833" s="72"/>
      <c r="VFQ833" s="72"/>
      <c r="VFR833" s="72"/>
      <c r="VFS833" s="72"/>
      <c r="VFT833" s="72"/>
      <c r="VFU833" s="72"/>
      <c r="VFV833" s="72"/>
      <c r="VFW833" s="72"/>
      <c r="VFX833" s="72"/>
      <c r="VFY833" s="72"/>
      <c r="VFZ833" s="72"/>
      <c r="VGA833" s="72"/>
      <c r="VGB833" s="72"/>
      <c r="VGC833" s="72"/>
      <c r="VGD833" s="72"/>
      <c r="VGE833" s="72"/>
      <c r="VGF833" s="72"/>
      <c r="VGG833" s="72"/>
      <c r="VGH833" s="72"/>
      <c r="VGI833" s="72"/>
      <c r="VGJ833" s="72"/>
      <c r="VGK833" s="72"/>
      <c r="VGL833" s="72"/>
      <c r="VGM833" s="72"/>
      <c r="VGN833" s="72"/>
      <c r="VGO833" s="72"/>
      <c r="VGP833" s="72"/>
      <c r="VGQ833" s="72"/>
      <c r="VGR833" s="72"/>
      <c r="VGS833" s="72"/>
      <c r="VGT833" s="72"/>
      <c r="VGU833" s="72"/>
      <c r="VGV833" s="72"/>
      <c r="VGW833" s="72"/>
      <c r="VGX833" s="72"/>
      <c r="VGY833" s="72"/>
      <c r="VGZ833" s="72"/>
      <c r="VHA833" s="72"/>
      <c r="VHB833" s="72"/>
      <c r="VHC833" s="72"/>
      <c r="VHD833" s="72"/>
      <c r="VHE833" s="72"/>
      <c r="VHF833" s="72"/>
      <c r="VHG833" s="72"/>
      <c r="VHH833" s="72"/>
      <c r="VHI833" s="72"/>
      <c r="VHJ833" s="72"/>
      <c r="VHK833" s="72"/>
      <c r="VHL833" s="72"/>
      <c r="VHM833" s="72"/>
      <c r="VHN833" s="72"/>
      <c r="VHO833" s="72"/>
      <c r="VHP833" s="72"/>
      <c r="VHQ833" s="72"/>
      <c r="VHR833" s="72"/>
      <c r="VHS833" s="72"/>
      <c r="VHT833" s="72"/>
      <c r="VHU833" s="72"/>
      <c r="VHV833" s="72"/>
      <c r="VHW833" s="72"/>
      <c r="VHX833" s="72"/>
      <c r="VHY833" s="72"/>
      <c r="VHZ833" s="72"/>
      <c r="VIA833" s="72"/>
      <c r="VIB833" s="72"/>
      <c r="VIC833" s="72"/>
      <c r="VID833" s="72"/>
      <c r="VIE833" s="72"/>
      <c r="VIF833" s="72"/>
      <c r="VIG833" s="72"/>
      <c r="VIH833" s="72"/>
      <c r="VII833" s="72"/>
      <c r="VIJ833" s="72"/>
      <c r="VIK833" s="72"/>
      <c r="VIL833" s="72"/>
      <c r="VIM833" s="72"/>
      <c r="VIN833" s="72"/>
      <c r="VIO833" s="72"/>
      <c r="VIP833" s="72"/>
      <c r="VIQ833" s="72"/>
      <c r="VIR833" s="72"/>
      <c r="VIS833" s="72"/>
      <c r="VIT833" s="72"/>
      <c r="VIU833" s="72"/>
      <c r="VIV833" s="72"/>
      <c r="VIW833" s="72"/>
      <c r="VIX833" s="72"/>
      <c r="VIY833" s="72"/>
      <c r="VIZ833" s="72"/>
      <c r="VJA833" s="72"/>
      <c r="VJB833" s="72"/>
      <c r="VJC833" s="72"/>
      <c r="VJD833" s="72"/>
      <c r="VJE833" s="72"/>
      <c r="VJF833" s="72"/>
      <c r="VJG833" s="72"/>
      <c r="VJH833" s="72"/>
      <c r="VJI833" s="72"/>
      <c r="VJJ833" s="72"/>
      <c r="VJK833" s="72"/>
      <c r="VJL833" s="72"/>
      <c r="VJM833" s="72"/>
      <c r="VJN833" s="72"/>
      <c r="VJO833" s="72"/>
      <c r="VJP833" s="72"/>
      <c r="VJQ833" s="72"/>
      <c r="VJR833" s="72"/>
      <c r="VJS833" s="72"/>
      <c r="VJT833" s="72"/>
      <c r="VJU833" s="72"/>
      <c r="VJV833" s="72"/>
      <c r="VJW833" s="72"/>
      <c r="VJX833" s="72"/>
      <c r="VJY833" s="72"/>
      <c r="VJZ833" s="72"/>
      <c r="VKA833" s="72"/>
      <c r="VKB833" s="72"/>
      <c r="VKC833" s="72"/>
      <c r="VKD833" s="72"/>
      <c r="VKE833" s="72"/>
      <c r="VKF833" s="72"/>
      <c r="VKG833" s="72"/>
      <c r="VKH833" s="72"/>
      <c r="VKI833" s="72"/>
      <c r="VKJ833" s="72"/>
      <c r="VKK833" s="72"/>
      <c r="VKL833" s="72"/>
      <c r="VKM833" s="72"/>
      <c r="VKN833" s="72"/>
      <c r="VKO833" s="72"/>
      <c r="VKP833" s="72"/>
      <c r="VKQ833" s="72"/>
      <c r="VKR833" s="72"/>
      <c r="VKS833" s="72"/>
      <c r="VKT833" s="72"/>
      <c r="VKU833" s="72"/>
      <c r="VKV833" s="72"/>
      <c r="VKW833" s="72"/>
      <c r="VKX833" s="72"/>
      <c r="VKY833" s="72"/>
      <c r="VKZ833" s="72"/>
      <c r="VLA833" s="72"/>
      <c r="VLB833" s="72"/>
      <c r="VLC833" s="72"/>
      <c r="VLD833" s="72"/>
      <c r="VLE833" s="72"/>
      <c r="VLF833" s="72"/>
      <c r="VLG833" s="72"/>
      <c r="VLH833" s="72"/>
      <c r="VLI833" s="72"/>
      <c r="VLJ833" s="72"/>
      <c r="VLK833" s="72"/>
      <c r="VLL833" s="72"/>
      <c r="VLM833" s="72"/>
      <c r="VLN833" s="72"/>
      <c r="VLO833" s="72"/>
      <c r="VLP833" s="72"/>
      <c r="VLQ833" s="72"/>
      <c r="VLR833" s="72"/>
      <c r="VLS833" s="72"/>
      <c r="VLT833" s="72"/>
      <c r="VLU833" s="72"/>
      <c r="VLV833" s="72"/>
      <c r="VLW833" s="72"/>
      <c r="VLX833" s="72"/>
      <c r="VLY833" s="72"/>
      <c r="VLZ833" s="72"/>
      <c r="VMA833" s="72"/>
      <c r="VMB833" s="72"/>
      <c r="VMC833" s="72"/>
      <c r="VMD833" s="72"/>
      <c r="VME833" s="72"/>
      <c r="VMF833" s="72"/>
      <c r="VMG833" s="72"/>
      <c r="VMH833" s="72"/>
      <c r="VMI833" s="72"/>
      <c r="VMJ833" s="72"/>
      <c r="VMK833" s="72"/>
      <c r="VML833" s="72"/>
      <c r="VMM833" s="72"/>
      <c r="VMN833" s="72"/>
      <c r="VMO833" s="72"/>
      <c r="VMP833" s="72"/>
      <c r="VMQ833" s="72"/>
      <c r="VMR833" s="72"/>
      <c r="VMS833" s="72"/>
      <c r="VMT833" s="72"/>
      <c r="VMU833" s="72"/>
      <c r="VMV833" s="72"/>
      <c r="VMW833" s="72"/>
      <c r="VMX833" s="72"/>
      <c r="VMY833" s="72"/>
      <c r="VMZ833" s="72"/>
      <c r="VNA833" s="72"/>
      <c r="VNB833" s="72"/>
      <c r="VNC833" s="72"/>
      <c r="VND833" s="72"/>
      <c r="VNE833" s="72"/>
      <c r="VNF833" s="72"/>
      <c r="VNG833" s="72"/>
      <c r="VNH833" s="72"/>
      <c r="VNI833" s="72"/>
      <c r="VNJ833" s="72"/>
      <c r="VNK833" s="72"/>
      <c r="VNL833" s="72"/>
      <c r="VNM833" s="72"/>
      <c r="VNN833" s="72"/>
      <c r="VNO833" s="72"/>
      <c r="VNP833" s="72"/>
      <c r="VNQ833" s="72"/>
      <c r="VNR833" s="72"/>
      <c r="VNS833" s="72"/>
      <c r="VNT833" s="72"/>
      <c r="VNU833" s="72"/>
      <c r="VNV833" s="72"/>
      <c r="VNW833" s="72"/>
      <c r="VNX833" s="72"/>
      <c r="VNY833" s="72"/>
      <c r="VNZ833" s="72"/>
      <c r="VOA833" s="72"/>
      <c r="VOB833" s="72"/>
      <c r="VOC833" s="72"/>
      <c r="VOD833" s="72"/>
      <c r="VOE833" s="72"/>
      <c r="VOF833" s="72"/>
      <c r="VOG833" s="72"/>
      <c r="VOH833" s="72"/>
      <c r="VOI833" s="72"/>
      <c r="VOJ833" s="72"/>
      <c r="VOK833" s="72"/>
      <c r="VOL833" s="72"/>
      <c r="VOM833" s="72"/>
      <c r="VON833" s="72"/>
      <c r="VOO833" s="72"/>
      <c r="VOP833" s="72"/>
      <c r="VOQ833" s="72"/>
      <c r="VOR833" s="72"/>
      <c r="VOS833" s="72"/>
      <c r="VOT833" s="72"/>
      <c r="VOU833" s="72"/>
      <c r="VOV833" s="72"/>
      <c r="VOW833" s="72"/>
      <c r="VOX833" s="72"/>
      <c r="VOY833" s="72"/>
      <c r="VOZ833" s="72"/>
      <c r="VPA833" s="72"/>
      <c r="VPB833" s="72"/>
      <c r="VPC833" s="72"/>
      <c r="VPD833" s="72"/>
      <c r="VPE833" s="72"/>
      <c r="VPF833" s="72"/>
      <c r="VPG833" s="72"/>
      <c r="VPH833" s="72"/>
      <c r="VPI833" s="72"/>
      <c r="VPJ833" s="72"/>
      <c r="VPK833" s="72"/>
      <c r="VPL833" s="72"/>
      <c r="VPM833" s="72"/>
      <c r="VPN833" s="72"/>
      <c r="VPO833" s="72"/>
      <c r="VPP833" s="72"/>
      <c r="VPQ833" s="72"/>
      <c r="VPR833" s="72"/>
      <c r="VPS833" s="72"/>
      <c r="VPT833" s="72"/>
      <c r="VPU833" s="72"/>
      <c r="VPV833" s="72"/>
      <c r="VPW833" s="72"/>
      <c r="VPX833" s="72"/>
      <c r="VPY833" s="72"/>
      <c r="VPZ833" s="72"/>
      <c r="VQA833" s="72"/>
      <c r="VQB833" s="72"/>
      <c r="VQC833" s="72"/>
      <c r="VQD833" s="72"/>
      <c r="VQE833" s="72"/>
      <c r="VQF833" s="72"/>
      <c r="VQG833" s="72"/>
      <c r="VQH833" s="72"/>
      <c r="VQI833" s="72"/>
      <c r="VQJ833" s="72"/>
      <c r="VQK833" s="72"/>
      <c r="VQL833" s="72"/>
      <c r="VQM833" s="72"/>
      <c r="VQN833" s="72"/>
      <c r="VQO833" s="72"/>
      <c r="VQP833" s="72"/>
      <c r="VQQ833" s="72"/>
      <c r="VQR833" s="72"/>
      <c r="VQS833" s="72"/>
      <c r="VQT833" s="72"/>
      <c r="VQU833" s="72"/>
      <c r="VQV833" s="72"/>
      <c r="VQW833" s="72"/>
      <c r="VQX833" s="72"/>
      <c r="VQY833" s="72"/>
      <c r="VQZ833" s="72"/>
      <c r="VRA833" s="72"/>
      <c r="VRB833" s="72"/>
      <c r="VRC833" s="72"/>
      <c r="VRD833" s="72"/>
      <c r="VRE833" s="72"/>
      <c r="VRF833" s="72"/>
      <c r="VRG833" s="72"/>
      <c r="VRH833" s="72"/>
      <c r="VRI833" s="72"/>
      <c r="VRJ833" s="72"/>
      <c r="VRK833" s="72"/>
      <c r="VRL833" s="72"/>
      <c r="VRM833" s="72"/>
      <c r="VRN833" s="72"/>
      <c r="VRO833" s="72"/>
      <c r="VRP833" s="72"/>
      <c r="VRQ833" s="72"/>
      <c r="VRR833" s="72"/>
      <c r="VRS833" s="72"/>
      <c r="VRT833" s="72"/>
      <c r="VRU833" s="72"/>
      <c r="VRV833" s="72"/>
      <c r="VRW833" s="72"/>
      <c r="VRX833" s="72"/>
      <c r="VRY833" s="72"/>
      <c r="VRZ833" s="72"/>
      <c r="VSA833" s="72"/>
      <c r="VSB833" s="72"/>
      <c r="VSC833" s="72"/>
      <c r="VSD833" s="72"/>
      <c r="VSE833" s="72"/>
      <c r="VSF833" s="72"/>
      <c r="VSG833" s="72"/>
      <c r="VSH833" s="72"/>
      <c r="VSI833" s="72"/>
      <c r="VSJ833" s="72"/>
      <c r="VSK833" s="72"/>
      <c r="VSL833" s="72"/>
      <c r="VSM833" s="72"/>
      <c r="VSN833" s="72"/>
      <c r="VSO833" s="72"/>
      <c r="VSP833" s="72"/>
      <c r="VSQ833" s="72"/>
      <c r="VSR833" s="72"/>
      <c r="VSS833" s="72"/>
      <c r="VST833" s="72"/>
      <c r="VSU833" s="72"/>
      <c r="VSV833" s="72"/>
      <c r="VSW833" s="72"/>
      <c r="VSX833" s="72"/>
      <c r="VSY833" s="72"/>
      <c r="VSZ833" s="72"/>
      <c r="VTA833" s="72"/>
      <c r="VTB833" s="72"/>
      <c r="VTC833" s="72"/>
      <c r="VTD833" s="72"/>
      <c r="VTE833" s="72"/>
      <c r="VTF833" s="72"/>
      <c r="VTG833" s="72"/>
      <c r="VTH833" s="72"/>
      <c r="VTI833" s="72"/>
      <c r="VTJ833" s="72"/>
      <c r="VTK833" s="72"/>
      <c r="VTL833" s="72"/>
      <c r="VTM833" s="72"/>
      <c r="VTN833" s="72"/>
      <c r="VTO833" s="72"/>
      <c r="VTP833" s="72"/>
      <c r="VTQ833" s="72"/>
      <c r="VTR833" s="72"/>
      <c r="VTS833" s="72"/>
      <c r="VTT833" s="72"/>
      <c r="VTU833" s="72"/>
      <c r="VTV833" s="72"/>
      <c r="VTW833" s="72"/>
      <c r="VTX833" s="72"/>
      <c r="VTY833" s="72"/>
      <c r="VTZ833" s="72"/>
      <c r="VUA833" s="72"/>
      <c r="VUB833" s="72"/>
      <c r="VUC833" s="72"/>
      <c r="VUD833" s="72"/>
      <c r="VUE833" s="72"/>
      <c r="VUF833" s="72"/>
      <c r="VUG833" s="72"/>
      <c r="VUH833" s="72"/>
      <c r="VUI833" s="72"/>
      <c r="VUJ833" s="72"/>
      <c r="VUK833" s="72"/>
      <c r="VUL833" s="72"/>
      <c r="VUM833" s="72"/>
      <c r="VUN833" s="72"/>
      <c r="VUO833" s="72"/>
      <c r="VUP833" s="72"/>
      <c r="VUQ833" s="72"/>
      <c r="VUR833" s="72"/>
      <c r="VUS833" s="72"/>
      <c r="VUT833" s="72"/>
      <c r="VUU833" s="72"/>
      <c r="VUV833" s="72"/>
      <c r="VUW833" s="72"/>
      <c r="VUX833" s="72"/>
      <c r="VUY833" s="72"/>
      <c r="VUZ833" s="72"/>
      <c r="VVA833" s="72"/>
      <c r="VVB833" s="72"/>
      <c r="VVC833" s="72"/>
      <c r="VVD833" s="72"/>
      <c r="VVE833" s="72"/>
      <c r="VVF833" s="72"/>
      <c r="VVG833" s="72"/>
      <c r="VVH833" s="72"/>
      <c r="VVI833" s="72"/>
      <c r="VVJ833" s="72"/>
      <c r="VVK833" s="72"/>
      <c r="VVL833" s="72"/>
      <c r="VVM833" s="72"/>
      <c r="VVN833" s="72"/>
      <c r="VVO833" s="72"/>
      <c r="VVP833" s="72"/>
      <c r="VVQ833" s="72"/>
      <c r="VVR833" s="72"/>
      <c r="VVS833" s="72"/>
      <c r="VVT833" s="72"/>
      <c r="VVU833" s="72"/>
      <c r="VVV833" s="72"/>
      <c r="VVW833" s="72"/>
      <c r="VVX833" s="72"/>
      <c r="VVY833" s="72"/>
      <c r="VVZ833" s="72"/>
      <c r="VWA833" s="72"/>
      <c r="VWB833" s="72"/>
      <c r="VWC833" s="72"/>
      <c r="VWD833" s="72"/>
      <c r="VWE833" s="72"/>
      <c r="VWF833" s="72"/>
      <c r="VWG833" s="72"/>
      <c r="VWH833" s="72"/>
      <c r="VWI833" s="72"/>
      <c r="VWJ833" s="72"/>
      <c r="VWK833" s="72"/>
      <c r="VWL833" s="72"/>
      <c r="VWM833" s="72"/>
      <c r="VWN833" s="72"/>
      <c r="VWO833" s="72"/>
      <c r="VWP833" s="72"/>
      <c r="VWQ833" s="72"/>
      <c r="VWR833" s="72"/>
      <c r="VWS833" s="72"/>
      <c r="VWT833" s="72"/>
      <c r="VWU833" s="72"/>
      <c r="VWV833" s="72"/>
      <c r="VWW833" s="72"/>
      <c r="VWX833" s="72"/>
      <c r="VWY833" s="72"/>
      <c r="VWZ833" s="72"/>
      <c r="VXA833" s="72"/>
      <c r="VXB833" s="72"/>
      <c r="VXC833" s="72"/>
      <c r="VXD833" s="72"/>
      <c r="VXE833" s="72"/>
      <c r="VXF833" s="72"/>
      <c r="VXG833" s="72"/>
      <c r="VXH833" s="72"/>
      <c r="VXI833" s="72"/>
      <c r="VXJ833" s="72"/>
      <c r="VXK833" s="72"/>
      <c r="VXL833" s="72"/>
      <c r="VXM833" s="72"/>
      <c r="VXN833" s="72"/>
      <c r="VXO833" s="72"/>
      <c r="VXP833" s="72"/>
      <c r="VXQ833" s="72"/>
      <c r="VXR833" s="72"/>
      <c r="VXS833" s="72"/>
      <c r="VXT833" s="72"/>
      <c r="VXU833" s="72"/>
      <c r="VXV833" s="72"/>
      <c r="VXW833" s="72"/>
      <c r="VXX833" s="72"/>
      <c r="VXY833" s="72"/>
      <c r="VXZ833" s="72"/>
      <c r="VYA833" s="72"/>
      <c r="VYB833" s="72"/>
      <c r="VYC833" s="72"/>
      <c r="VYD833" s="72"/>
      <c r="VYE833" s="72"/>
      <c r="VYF833" s="72"/>
      <c r="VYG833" s="72"/>
      <c r="VYH833" s="72"/>
      <c r="VYI833" s="72"/>
      <c r="VYJ833" s="72"/>
      <c r="VYK833" s="72"/>
      <c r="VYL833" s="72"/>
      <c r="VYM833" s="72"/>
      <c r="VYN833" s="72"/>
      <c r="VYO833" s="72"/>
      <c r="VYP833" s="72"/>
      <c r="VYQ833" s="72"/>
      <c r="VYR833" s="72"/>
      <c r="VYS833" s="72"/>
      <c r="VYT833" s="72"/>
      <c r="VYU833" s="72"/>
      <c r="VYV833" s="72"/>
      <c r="VYW833" s="72"/>
      <c r="VYX833" s="72"/>
      <c r="VYY833" s="72"/>
      <c r="VYZ833" s="72"/>
      <c r="VZA833" s="72"/>
      <c r="VZB833" s="72"/>
      <c r="VZC833" s="72"/>
      <c r="VZD833" s="72"/>
      <c r="VZE833" s="72"/>
      <c r="VZF833" s="72"/>
      <c r="VZG833" s="72"/>
      <c r="VZH833" s="72"/>
      <c r="VZI833" s="72"/>
      <c r="VZJ833" s="72"/>
      <c r="VZK833" s="72"/>
      <c r="VZL833" s="72"/>
      <c r="VZM833" s="72"/>
      <c r="VZN833" s="72"/>
      <c r="VZO833" s="72"/>
      <c r="VZP833" s="72"/>
      <c r="VZQ833" s="72"/>
      <c r="VZR833" s="72"/>
      <c r="VZS833" s="72"/>
      <c r="VZT833" s="72"/>
      <c r="VZU833" s="72"/>
      <c r="VZV833" s="72"/>
      <c r="VZW833" s="72"/>
      <c r="VZX833" s="72"/>
      <c r="VZY833" s="72"/>
      <c r="VZZ833" s="72"/>
      <c r="WAA833" s="72"/>
      <c r="WAB833" s="72"/>
      <c r="WAC833" s="72"/>
      <c r="WAD833" s="72"/>
      <c r="WAE833" s="72"/>
      <c r="WAF833" s="72"/>
      <c r="WAG833" s="72"/>
      <c r="WAH833" s="72"/>
      <c r="WAI833" s="72"/>
      <c r="WAJ833" s="72"/>
      <c r="WAK833" s="72"/>
      <c r="WAL833" s="72"/>
      <c r="WAM833" s="72"/>
      <c r="WAN833" s="72"/>
      <c r="WAO833" s="72"/>
      <c r="WAP833" s="72"/>
      <c r="WAQ833" s="72"/>
      <c r="WAR833" s="72"/>
      <c r="WAS833" s="72"/>
      <c r="WAT833" s="72"/>
      <c r="WAU833" s="72"/>
      <c r="WAV833" s="72"/>
      <c r="WAW833" s="72"/>
      <c r="WAX833" s="72"/>
      <c r="WAY833" s="72"/>
      <c r="WAZ833" s="72"/>
      <c r="WBA833" s="72"/>
      <c r="WBB833" s="72"/>
      <c r="WBC833" s="72"/>
      <c r="WBD833" s="72"/>
      <c r="WBE833" s="72"/>
      <c r="WBF833" s="72"/>
      <c r="WBG833" s="72"/>
      <c r="WBH833" s="72"/>
      <c r="WBI833" s="72"/>
      <c r="WBJ833" s="72"/>
      <c r="WBK833" s="72"/>
      <c r="WBL833" s="72"/>
      <c r="WBM833" s="72"/>
      <c r="WBN833" s="72"/>
      <c r="WBO833" s="72"/>
      <c r="WBP833" s="72"/>
      <c r="WBQ833" s="72"/>
      <c r="WBR833" s="72"/>
      <c r="WBS833" s="72"/>
      <c r="WBT833" s="72"/>
      <c r="WBU833" s="72"/>
      <c r="WBV833" s="72"/>
      <c r="WBW833" s="72"/>
      <c r="WBX833" s="72"/>
      <c r="WBY833" s="72"/>
      <c r="WBZ833" s="72"/>
      <c r="WCA833" s="72"/>
      <c r="WCB833" s="72"/>
      <c r="WCC833" s="72"/>
      <c r="WCD833" s="72"/>
      <c r="WCE833" s="72"/>
      <c r="WCF833" s="72"/>
      <c r="WCG833" s="72"/>
      <c r="WCH833" s="72"/>
      <c r="WCI833" s="72"/>
      <c r="WCJ833" s="72"/>
      <c r="WCK833" s="72"/>
      <c r="WCL833" s="72"/>
      <c r="WCM833" s="72"/>
      <c r="WCN833" s="72"/>
      <c r="WCO833" s="72"/>
      <c r="WCP833" s="72"/>
      <c r="WCQ833" s="72"/>
      <c r="WCR833" s="72"/>
      <c r="WCS833" s="72"/>
      <c r="WCT833" s="72"/>
      <c r="WCU833" s="72"/>
      <c r="WCV833" s="72"/>
      <c r="WCW833" s="72"/>
      <c r="WCX833" s="72"/>
      <c r="WCY833" s="72"/>
      <c r="WCZ833" s="72"/>
      <c r="WDA833" s="72"/>
      <c r="WDB833" s="72"/>
      <c r="WDC833" s="72"/>
      <c r="WDD833" s="72"/>
      <c r="WDE833" s="72"/>
      <c r="WDF833" s="72"/>
      <c r="WDG833" s="72"/>
      <c r="WDH833" s="72"/>
      <c r="WDI833" s="72"/>
      <c r="WDJ833" s="72"/>
      <c r="WDK833" s="72"/>
      <c r="WDL833" s="72"/>
      <c r="WDM833" s="72"/>
      <c r="WDN833" s="72"/>
      <c r="WDO833" s="72"/>
      <c r="WDP833" s="72"/>
      <c r="WDQ833" s="72"/>
      <c r="WDR833" s="72"/>
      <c r="WDS833" s="72"/>
      <c r="WDT833" s="72"/>
      <c r="WDU833" s="72"/>
      <c r="WDV833" s="72"/>
      <c r="WDW833" s="72"/>
      <c r="WDX833" s="72"/>
      <c r="WDY833" s="72"/>
      <c r="WDZ833" s="72"/>
      <c r="WEA833" s="72"/>
      <c r="WEB833" s="72"/>
      <c r="WEC833" s="72"/>
      <c r="WED833" s="72"/>
      <c r="WEE833" s="72"/>
      <c r="WEF833" s="72"/>
      <c r="WEG833" s="72"/>
      <c r="WEH833" s="72"/>
      <c r="WEI833" s="72"/>
      <c r="WEJ833" s="72"/>
      <c r="WEK833" s="72"/>
      <c r="WEL833" s="72"/>
      <c r="WEM833" s="72"/>
      <c r="WEN833" s="72"/>
      <c r="WEO833" s="72"/>
      <c r="WEP833" s="72"/>
      <c r="WEQ833" s="72"/>
      <c r="WER833" s="72"/>
      <c r="WES833" s="72"/>
      <c r="WET833" s="72"/>
      <c r="WEU833" s="72"/>
      <c r="WEV833" s="72"/>
      <c r="WEW833" s="72"/>
      <c r="WEX833" s="72"/>
      <c r="WEY833" s="72"/>
      <c r="WEZ833" s="72"/>
      <c r="WFA833" s="72"/>
      <c r="WFB833" s="72"/>
      <c r="WFC833" s="72"/>
      <c r="WFD833" s="72"/>
      <c r="WFE833" s="72"/>
      <c r="WFF833" s="72"/>
      <c r="WFG833" s="72"/>
      <c r="WFH833" s="72"/>
      <c r="WFI833" s="72"/>
      <c r="WFJ833" s="72"/>
      <c r="WFK833" s="72"/>
      <c r="WFL833" s="72"/>
      <c r="WFM833" s="72"/>
      <c r="WFN833" s="72"/>
      <c r="WFO833" s="72"/>
      <c r="WFP833" s="72"/>
      <c r="WFQ833" s="72"/>
      <c r="WFR833" s="72"/>
      <c r="WFS833" s="72"/>
      <c r="WFT833" s="72"/>
      <c r="WFU833" s="72"/>
      <c r="WFV833" s="72"/>
      <c r="WFW833" s="72"/>
      <c r="WFX833" s="72"/>
      <c r="WFY833" s="72"/>
      <c r="WFZ833" s="72"/>
      <c r="WGA833" s="72"/>
      <c r="WGB833" s="72"/>
      <c r="WGC833" s="72"/>
      <c r="WGD833" s="72"/>
      <c r="WGE833" s="72"/>
      <c r="WGF833" s="72"/>
      <c r="WGG833" s="72"/>
      <c r="WGH833" s="72"/>
      <c r="WGI833" s="72"/>
      <c r="WGJ833" s="72"/>
      <c r="WGK833" s="72"/>
      <c r="WGL833" s="72"/>
      <c r="WGM833" s="72"/>
      <c r="WGN833" s="72"/>
      <c r="WGO833" s="72"/>
      <c r="WGP833" s="72"/>
      <c r="WGQ833" s="72"/>
      <c r="WGR833" s="72"/>
      <c r="WGS833" s="72"/>
      <c r="WGT833" s="72"/>
      <c r="WGU833" s="72"/>
      <c r="WGV833" s="72"/>
      <c r="WGW833" s="72"/>
      <c r="WGX833" s="72"/>
      <c r="WGY833" s="72"/>
      <c r="WGZ833" s="72"/>
      <c r="WHA833" s="72"/>
      <c r="WHB833" s="72"/>
      <c r="WHC833" s="72"/>
      <c r="WHD833" s="72"/>
      <c r="WHE833" s="72"/>
      <c r="WHF833" s="72"/>
      <c r="WHG833" s="72"/>
      <c r="WHH833" s="72"/>
      <c r="WHI833" s="72"/>
      <c r="WHJ833" s="72"/>
      <c r="WHK833" s="72"/>
      <c r="WHL833" s="72"/>
      <c r="WHM833" s="72"/>
      <c r="WHN833" s="72"/>
      <c r="WHO833" s="72"/>
      <c r="WHP833" s="72"/>
      <c r="WHQ833" s="72"/>
      <c r="WHR833" s="72"/>
      <c r="WHS833" s="72"/>
      <c r="WHT833" s="72"/>
      <c r="WHU833" s="72"/>
      <c r="WHV833" s="72"/>
      <c r="WHW833" s="72"/>
      <c r="WHX833" s="72"/>
      <c r="WHY833" s="72"/>
      <c r="WHZ833" s="72"/>
      <c r="WIA833" s="72"/>
      <c r="WIB833" s="72"/>
      <c r="WIC833" s="72"/>
      <c r="WID833" s="72"/>
      <c r="WIE833" s="72"/>
      <c r="WIF833" s="72"/>
      <c r="WIG833" s="72"/>
      <c r="WIH833" s="72"/>
      <c r="WII833" s="72"/>
      <c r="WIJ833" s="72"/>
      <c r="WIK833" s="72"/>
      <c r="WIL833" s="72"/>
      <c r="WIM833" s="72"/>
      <c r="WIN833" s="72"/>
      <c r="WIO833" s="72"/>
      <c r="WIP833" s="72"/>
      <c r="WIQ833" s="72"/>
      <c r="WIR833" s="72"/>
      <c r="WIS833" s="72"/>
      <c r="WIT833" s="72"/>
      <c r="WIU833" s="72"/>
      <c r="WIV833" s="72"/>
      <c r="WIW833" s="72"/>
      <c r="WIX833" s="72"/>
      <c r="WIY833" s="72"/>
      <c r="WIZ833" s="72"/>
      <c r="WJA833" s="72"/>
      <c r="WJB833" s="72"/>
      <c r="WJC833" s="72"/>
      <c r="WJD833" s="72"/>
      <c r="WJE833" s="72"/>
      <c r="WJF833" s="72"/>
      <c r="WJG833" s="72"/>
      <c r="WJH833" s="72"/>
      <c r="WJI833" s="72"/>
      <c r="WJJ833" s="72"/>
      <c r="WJK833" s="72"/>
      <c r="WJL833" s="72"/>
      <c r="WJM833" s="72"/>
      <c r="WJN833" s="72"/>
      <c r="WJO833" s="72"/>
      <c r="WJP833" s="72"/>
      <c r="WJQ833" s="72"/>
      <c r="WJR833" s="72"/>
      <c r="WJS833" s="72"/>
      <c r="WJT833" s="72"/>
      <c r="WJU833" s="72"/>
      <c r="WJV833" s="72"/>
      <c r="WJW833" s="72"/>
      <c r="WJX833" s="72"/>
      <c r="WJY833" s="72"/>
      <c r="WJZ833" s="72"/>
      <c r="WKA833" s="72"/>
      <c r="WKB833" s="72"/>
      <c r="WKC833" s="72"/>
      <c r="WKD833" s="72"/>
      <c r="WKE833" s="72"/>
      <c r="WKF833" s="72"/>
      <c r="WKG833" s="72"/>
      <c r="WKH833" s="72"/>
      <c r="WKI833" s="72"/>
      <c r="WKJ833" s="72"/>
      <c r="WKK833" s="72"/>
      <c r="WKL833" s="72"/>
      <c r="WKM833" s="72"/>
      <c r="WKN833" s="72"/>
      <c r="WKO833" s="72"/>
      <c r="WKP833" s="72"/>
      <c r="WKQ833" s="72"/>
      <c r="WKR833" s="72"/>
      <c r="WKS833" s="72"/>
      <c r="WKT833" s="72"/>
      <c r="WKU833" s="72"/>
      <c r="WKV833" s="72"/>
      <c r="WKW833" s="72"/>
      <c r="WKX833" s="72"/>
      <c r="WKY833" s="72"/>
      <c r="WKZ833" s="72"/>
      <c r="WLA833" s="72"/>
      <c r="WLB833" s="72"/>
      <c r="WLC833" s="72"/>
      <c r="WLD833" s="72"/>
      <c r="WLE833" s="72"/>
      <c r="WLF833" s="72"/>
      <c r="WLG833" s="72"/>
      <c r="WLH833" s="72"/>
      <c r="WLI833" s="72"/>
      <c r="WLJ833" s="72"/>
      <c r="WLK833" s="72"/>
      <c r="WLL833" s="72"/>
      <c r="WLM833" s="72"/>
      <c r="WLN833" s="72"/>
      <c r="WLO833" s="72"/>
      <c r="WLP833" s="72"/>
      <c r="WLQ833" s="72"/>
      <c r="WLR833" s="72"/>
      <c r="WLS833" s="72"/>
      <c r="WLT833" s="72"/>
      <c r="WLU833" s="72"/>
      <c r="WLV833" s="72"/>
      <c r="WLW833" s="72"/>
      <c r="WLX833" s="72"/>
      <c r="WLY833" s="72"/>
      <c r="WLZ833" s="72"/>
      <c r="WMA833" s="72"/>
      <c r="WMB833" s="72"/>
      <c r="WMC833" s="72"/>
      <c r="WMD833" s="72"/>
      <c r="WME833" s="72"/>
      <c r="WMF833" s="72"/>
      <c r="WMG833" s="72"/>
      <c r="WMH833" s="72"/>
      <c r="WMI833" s="72"/>
      <c r="WMJ833" s="72"/>
      <c r="WMK833" s="72"/>
      <c r="WML833" s="72"/>
      <c r="WMM833" s="72"/>
      <c r="WMN833" s="72"/>
      <c r="WMO833" s="72"/>
      <c r="WMP833" s="72"/>
      <c r="WMQ833" s="72"/>
      <c r="WMR833" s="72"/>
      <c r="WMS833" s="72"/>
      <c r="WMT833" s="72"/>
      <c r="WMU833" s="72"/>
      <c r="WMV833" s="72"/>
      <c r="WMW833" s="72"/>
      <c r="WMX833" s="72"/>
      <c r="WMY833" s="72"/>
      <c r="WMZ833" s="72"/>
      <c r="WNA833" s="72"/>
      <c r="WNB833" s="72"/>
      <c r="WNC833" s="72"/>
      <c r="WND833" s="72"/>
      <c r="WNE833" s="72"/>
      <c r="WNF833" s="72"/>
      <c r="WNG833" s="72"/>
      <c r="WNH833" s="72"/>
      <c r="WNI833" s="72"/>
      <c r="WNJ833" s="72"/>
      <c r="WNK833" s="72"/>
      <c r="WNL833" s="72"/>
      <c r="WNM833" s="72"/>
      <c r="WNN833" s="72"/>
      <c r="WNO833" s="72"/>
      <c r="WNP833" s="72"/>
      <c r="WNQ833" s="72"/>
      <c r="WNR833" s="72"/>
      <c r="WNS833" s="72"/>
      <c r="WNT833" s="72"/>
      <c r="WNU833" s="72"/>
      <c r="WNV833" s="72"/>
      <c r="WNW833" s="72"/>
      <c r="WNX833" s="72"/>
      <c r="WNY833" s="72"/>
      <c r="WNZ833" s="72"/>
      <c r="WOA833" s="72"/>
      <c r="WOB833" s="72"/>
      <c r="WOC833" s="72"/>
      <c r="WOD833" s="72"/>
      <c r="WOE833" s="72"/>
      <c r="WOF833" s="72"/>
      <c r="WOG833" s="72"/>
      <c r="WOH833" s="72"/>
      <c r="WOI833" s="72"/>
      <c r="WOJ833" s="72"/>
      <c r="WOK833" s="72"/>
      <c r="WOL833" s="72"/>
      <c r="WOM833" s="72"/>
      <c r="WON833" s="72"/>
      <c r="WOO833" s="72"/>
      <c r="WOP833" s="72"/>
      <c r="WOQ833" s="72"/>
      <c r="WOR833" s="72"/>
      <c r="WOS833" s="72"/>
      <c r="WOT833" s="72"/>
      <c r="WOU833" s="72"/>
      <c r="WOV833" s="72"/>
      <c r="WOW833" s="72"/>
      <c r="WOX833" s="72"/>
      <c r="WOY833" s="72"/>
      <c r="WOZ833" s="72"/>
      <c r="WPA833" s="72"/>
      <c r="WPB833" s="72"/>
      <c r="WPC833" s="72"/>
      <c r="WPD833" s="72"/>
      <c r="WPE833" s="72"/>
      <c r="WPF833" s="72"/>
      <c r="WPG833" s="72"/>
      <c r="WPH833" s="72"/>
      <c r="WPI833" s="72"/>
      <c r="WPJ833" s="72"/>
      <c r="WPK833" s="72"/>
      <c r="WPL833" s="72"/>
      <c r="WPM833" s="72"/>
      <c r="WPN833" s="72"/>
      <c r="WPO833" s="72"/>
      <c r="WPP833" s="72"/>
      <c r="WPQ833" s="72"/>
      <c r="WPR833" s="72"/>
      <c r="WPS833" s="72"/>
      <c r="WPT833" s="72"/>
      <c r="WPU833" s="72"/>
      <c r="WPV833" s="72"/>
      <c r="WPW833" s="72"/>
      <c r="WPX833" s="72"/>
      <c r="WPY833" s="72"/>
      <c r="WPZ833" s="72"/>
      <c r="WQA833" s="72"/>
      <c r="WQB833" s="72"/>
      <c r="WQC833" s="72"/>
      <c r="WQD833" s="72"/>
      <c r="WQE833" s="72"/>
      <c r="WQF833" s="72"/>
      <c r="WQG833" s="72"/>
      <c r="WQH833" s="72"/>
      <c r="WQI833" s="72"/>
      <c r="WQJ833" s="72"/>
      <c r="WQK833" s="72"/>
      <c r="WQL833" s="72"/>
      <c r="WQM833" s="72"/>
      <c r="WQN833" s="72"/>
      <c r="WQO833" s="72"/>
      <c r="WQP833" s="72"/>
      <c r="WQQ833" s="72"/>
      <c r="WQR833" s="72"/>
      <c r="WQS833" s="72"/>
      <c r="WQT833" s="72"/>
      <c r="WQU833" s="72"/>
      <c r="WQV833" s="72"/>
      <c r="WQW833" s="72"/>
      <c r="WQX833" s="72"/>
      <c r="WQY833" s="72"/>
      <c r="WQZ833" s="72"/>
      <c r="WRA833" s="72"/>
      <c r="WRB833" s="72"/>
      <c r="WRC833" s="72"/>
      <c r="WRD833" s="72"/>
      <c r="WRE833" s="72"/>
      <c r="WRF833" s="72"/>
      <c r="WRG833" s="72"/>
      <c r="WRH833" s="72"/>
      <c r="WRI833" s="72"/>
      <c r="WRJ833" s="72"/>
      <c r="WRK833" s="72"/>
      <c r="WRL833" s="72"/>
      <c r="WRM833" s="72"/>
      <c r="WRN833" s="72"/>
      <c r="WRO833" s="72"/>
      <c r="WRP833" s="72"/>
      <c r="WRQ833" s="72"/>
      <c r="WRR833" s="72"/>
      <c r="WRS833" s="72"/>
      <c r="WRT833" s="72"/>
      <c r="WRU833" s="72"/>
      <c r="WRV833" s="72"/>
      <c r="WRW833" s="72"/>
      <c r="WRX833" s="72"/>
      <c r="WRY833" s="72"/>
      <c r="WRZ833" s="72"/>
      <c r="WSA833" s="72"/>
      <c r="WSB833" s="72"/>
      <c r="WSC833" s="72"/>
      <c r="WSD833" s="72"/>
      <c r="WSE833" s="72"/>
      <c r="WSF833" s="72"/>
      <c r="WSG833" s="72"/>
      <c r="WSH833" s="72"/>
      <c r="WSI833" s="72"/>
      <c r="WSJ833" s="72"/>
      <c r="WSK833" s="72"/>
      <c r="WSL833" s="72"/>
      <c r="WSM833" s="72"/>
      <c r="WSN833" s="72"/>
      <c r="WSO833" s="72"/>
      <c r="WSP833" s="72"/>
      <c r="WSQ833" s="72"/>
      <c r="WSR833" s="72"/>
      <c r="WSS833" s="72"/>
      <c r="WST833" s="72"/>
      <c r="WSU833" s="72"/>
      <c r="WSV833" s="72"/>
      <c r="WSW833" s="72"/>
      <c r="WSX833" s="72"/>
      <c r="WSY833" s="72"/>
      <c r="WSZ833" s="72"/>
      <c r="WTA833" s="72"/>
      <c r="WTB833" s="72"/>
      <c r="WTC833" s="72"/>
      <c r="WTD833" s="72"/>
      <c r="WTE833" s="72"/>
      <c r="WTF833" s="72"/>
      <c r="WTG833" s="72"/>
      <c r="WTH833" s="72"/>
      <c r="WTI833" s="72"/>
      <c r="WTJ833" s="72"/>
      <c r="WTK833" s="72"/>
      <c r="WTL833" s="72"/>
      <c r="WTM833" s="72"/>
      <c r="WTN833" s="72"/>
      <c r="WTO833" s="72"/>
      <c r="WTP833" s="72"/>
      <c r="WTQ833" s="72"/>
      <c r="WTR833" s="72"/>
      <c r="WTS833" s="72"/>
      <c r="WTT833" s="72"/>
      <c r="WTU833" s="72"/>
      <c r="WTV833" s="72"/>
      <c r="WTW833" s="72"/>
      <c r="WTX833" s="72"/>
      <c r="WTY833" s="72"/>
      <c r="WTZ833" s="72"/>
      <c r="WUA833" s="72"/>
      <c r="WUB833" s="72"/>
      <c r="WUC833" s="72"/>
      <c r="WUD833" s="72"/>
      <c r="WUE833" s="72"/>
      <c r="WUF833" s="72"/>
      <c r="WUG833" s="72"/>
      <c r="WUH833" s="72"/>
      <c r="WUI833" s="72"/>
      <c r="WUJ833" s="72"/>
      <c r="WUK833" s="72"/>
      <c r="WUL833" s="72"/>
      <c r="WUM833" s="72"/>
      <c r="WUN833" s="72"/>
      <c r="WUO833" s="72"/>
      <c r="WUP833" s="72"/>
      <c r="WUQ833" s="72"/>
      <c r="WUR833" s="72"/>
      <c r="WUS833" s="72"/>
      <c r="WUT833" s="72"/>
      <c r="WUU833" s="72"/>
      <c r="WUV833" s="72"/>
      <c r="WUW833" s="72"/>
      <c r="WUX833" s="72"/>
      <c r="WUY833" s="72"/>
      <c r="WUZ833" s="72"/>
      <c r="WVA833" s="72"/>
      <c r="WVB833" s="72"/>
      <c r="WVC833" s="72"/>
      <c r="WVD833" s="72"/>
      <c r="WVE833" s="72"/>
      <c r="WVF833" s="72"/>
      <c r="WVG833" s="72"/>
      <c r="WVH833" s="72"/>
      <c r="WVI833" s="72"/>
      <c r="WVJ833" s="72"/>
      <c r="WVK833" s="72"/>
      <c r="WVL833" s="72"/>
      <c r="WVM833" s="72"/>
      <c r="WVN833" s="72"/>
      <c r="WVO833" s="72"/>
      <c r="WVP833" s="72"/>
      <c r="WVQ833" s="72"/>
      <c r="WVR833" s="72"/>
      <c r="WVS833" s="72"/>
      <c r="WVT833" s="72"/>
      <c r="WVU833" s="72"/>
      <c r="WVV833" s="72"/>
      <c r="WVW833" s="72"/>
      <c r="WVX833" s="72"/>
      <c r="WVY833" s="72"/>
      <c r="WVZ833" s="72"/>
      <c r="WWA833" s="72"/>
      <c r="WWB833" s="72"/>
      <c r="WWC833" s="72"/>
      <c r="WWD833" s="72"/>
      <c r="WWE833" s="72"/>
      <c r="WWF833" s="72"/>
      <c r="WWG833" s="72"/>
      <c r="WWH833" s="72"/>
      <c r="WWI833" s="72"/>
      <c r="WWJ833" s="72"/>
      <c r="WWK833" s="72"/>
      <c r="WWL833" s="72"/>
      <c r="WWM833" s="72"/>
      <c r="WWN833" s="72"/>
      <c r="WWO833" s="72"/>
      <c r="WWP833" s="72"/>
      <c r="WWQ833" s="72"/>
      <c r="WWR833" s="72"/>
      <c r="WWS833" s="72"/>
      <c r="WWT833" s="72"/>
      <c r="WWU833" s="72"/>
      <c r="WWV833" s="72"/>
      <c r="WWW833" s="72"/>
      <c r="WWX833" s="72"/>
      <c r="WWY833" s="72"/>
      <c r="WWZ833" s="72"/>
      <c r="WXA833" s="72"/>
      <c r="WXB833" s="72"/>
      <c r="WXC833" s="72"/>
      <c r="WXD833" s="72"/>
      <c r="WXE833" s="72"/>
      <c r="WXF833" s="72"/>
      <c r="WXG833" s="72"/>
      <c r="WXH833" s="72"/>
      <c r="WXI833" s="72"/>
      <c r="WXJ833" s="72"/>
      <c r="WXK833" s="72"/>
      <c r="WXL833" s="72"/>
      <c r="WXM833" s="72"/>
      <c r="WXN833" s="72"/>
      <c r="WXO833" s="72"/>
      <c r="WXP833" s="72"/>
      <c r="WXQ833" s="72"/>
      <c r="WXR833" s="72"/>
      <c r="WXS833" s="72"/>
      <c r="WXT833" s="72"/>
      <c r="WXU833" s="72"/>
      <c r="WXV833" s="72"/>
      <c r="WXW833" s="72"/>
      <c r="WXX833" s="72"/>
      <c r="WXY833" s="72"/>
      <c r="WXZ833" s="72"/>
    </row>
    <row r="834" spans="1:16198" ht="35.25" x14ac:dyDescent="0.5">
      <c r="B834" s="226">
        <v>3</v>
      </c>
      <c r="C834" s="212" t="s">
        <v>2127</v>
      </c>
      <c r="D834" s="206">
        <v>1996</v>
      </c>
      <c r="E834" s="206"/>
      <c r="F834" s="193" t="s">
        <v>17056</v>
      </c>
      <c r="G834" s="206">
        <v>9</v>
      </c>
      <c r="H834" s="206">
        <v>8</v>
      </c>
      <c r="I834" s="207">
        <v>20983.4</v>
      </c>
      <c r="J834" s="207">
        <v>16332.6</v>
      </c>
      <c r="K834" s="207">
        <v>16332.6</v>
      </c>
      <c r="L834" s="176">
        <v>611</v>
      </c>
      <c r="M834" s="206" t="s">
        <v>17438</v>
      </c>
      <c r="N834" s="206" t="s">
        <v>17067</v>
      </c>
      <c r="O834" s="206" t="s">
        <v>17441</v>
      </c>
      <c r="P834" s="207">
        <v>19901847.84</v>
      </c>
      <c r="Q834" s="210"/>
      <c r="R834" s="207">
        <v>9823014.9399999995</v>
      </c>
      <c r="S834" s="207">
        <v>0</v>
      </c>
      <c r="T834" s="207">
        <f>P834-R834-S834</f>
        <v>10078832.9</v>
      </c>
      <c r="U834" s="194">
        <f t="shared" si="490"/>
        <v>948.45677249635423</v>
      </c>
      <c r="V834" s="210">
        <v>1083.0899999999999</v>
      </c>
    </row>
  </sheetData>
  <mergeCells count="29">
    <mergeCell ref="B826:V826"/>
    <mergeCell ref="J9:J10"/>
    <mergeCell ref="P8:T8"/>
    <mergeCell ref="J8:K8"/>
    <mergeCell ref="L8:L10"/>
    <mergeCell ref="M8:M11"/>
    <mergeCell ref="N8:N11"/>
    <mergeCell ref="O8:O11"/>
    <mergeCell ref="K9:K10"/>
    <mergeCell ref="P9:P10"/>
    <mergeCell ref="R9:R10"/>
    <mergeCell ref="S9:S10"/>
    <mergeCell ref="T9:T10"/>
    <mergeCell ref="B812:V812"/>
    <mergeCell ref="B807:V807"/>
    <mergeCell ref="T1:V1"/>
    <mergeCell ref="O2:V3"/>
    <mergeCell ref="B4:V6"/>
    <mergeCell ref="B8:B11"/>
    <mergeCell ref="C8:C11"/>
    <mergeCell ref="D8:E8"/>
    <mergeCell ref="F8:F11"/>
    <mergeCell ref="G8:G11"/>
    <mergeCell ref="H8:H11"/>
    <mergeCell ref="I8:I10"/>
    <mergeCell ref="U8:U10"/>
    <mergeCell ref="V8:V10"/>
    <mergeCell ref="D9:D11"/>
    <mergeCell ref="E9:E11"/>
  </mergeCells>
  <pageMargins left="0.23622047244094491" right="0.23622047244094491" top="0.55118110236220474" bottom="0.55118110236220474" header="0.31496062992125984" footer="0.31496062992125984"/>
  <pageSetup paperSize="8" scale="21" fitToHeight="0" orientation="landscape" r:id="rId1"/>
  <headerFooter differentFirst="1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3EC0-E009-42DD-B8EC-131DF3E89679}">
  <sheetPr>
    <pageSetUpPr fitToPage="1"/>
  </sheetPr>
  <dimension ref="A1:K48"/>
  <sheetViews>
    <sheetView topLeftCell="A23" zoomScale="60" zoomScaleNormal="60" workbookViewId="0">
      <selection sqref="A1:C48"/>
    </sheetView>
  </sheetViews>
  <sheetFormatPr defaultRowHeight="15" x14ac:dyDescent="0.25"/>
  <cols>
    <col min="1" max="1" width="28.7109375" customWidth="1"/>
    <col min="2" max="2" width="37.140625" customWidth="1"/>
    <col min="3" max="3" width="47.140625" customWidth="1"/>
    <col min="8" max="8" width="19.42578125" bestFit="1" customWidth="1"/>
    <col min="9" max="9" width="9.28515625" bestFit="1" customWidth="1"/>
    <col min="10" max="10" width="15.140625" bestFit="1" customWidth="1"/>
    <col min="11" max="11" width="19.42578125" bestFit="1" customWidth="1"/>
  </cols>
  <sheetData>
    <row r="1" spans="1:11" ht="18.75" x14ac:dyDescent="0.3">
      <c r="A1" s="2"/>
      <c r="B1" s="2"/>
      <c r="C1" s="3" t="s">
        <v>17211</v>
      </c>
    </row>
    <row r="2" spans="1:11" ht="60.75" customHeight="1" x14ac:dyDescent="0.25">
      <c r="A2" s="299" t="s">
        <v>17221</v>
      </c>
      <c r="B2" s="299"/>
      <c r="C2" s="299"/>
    </row>
    <row r="3" spans="1:11" ht="60" customHeight="1" x14ac:dyDescent="0.25">
      <c r="A3" s="296" t="s">
        <v>17212</v>
      </c>
      <c r="B3" s="297"/>
      <c r="C3" s="298"/>
    </row>
    <row r="4" spans="1:11" ht="18.75" x14ac:dyDescent="0.25">
      <c r="A4" s="296" t="s">
        <v>17213</v>
      </c>
      <c r="B4" s="298"/>
      <c r="C4" s="4" t="s">
        <v>17220</v>
      </c>
    </row>
    <row r="5" spans="1:11" ht="18.75" x14ac:dyDescent="0.3">
      <c r="A5" s="294" t="s">
        <v>17214</v>
      </c>
      <c r="B5" s="295"/>
      <c r="C5" s="5">
        <v>1962713375.6299996</v>
      </c>
    </row>
    <row r="6" spans="1:11" ht="18.75" x14ac:dyDescent="0.3">
      <c r="A6" s="294" t="s">
        <v>17215</v>
      </c>
      <c r="B6" s="295"/>
      <c r="C6" s="5">
        <f>[1]Перечень!Q14</f>
        <v>0</v>
      </c>
    </row>
    <row r="7" spans="1:11" ht="18.75" x14ac:dyDescent="0.3">
      <c r="A7" s="294" t="s">
        <v>17216</v>
      </c>
      <c r="B7" s="295"/>
      <c r="C7" s="5">
        <v>3699064.46</v>
      </c>
    </row>
    <row r="8" spans="1:11" ht="18.75" x14ac:dyDescent="0.3">
      <c r="A8" s="294" t="s">
        <v>17217</v>
      </c>
      <c r="B8" s="295"/>
      <c r="C8" s="5">
        <f>C5-C6-C7</f>
        <v>1959014311.1699996</v>
      </c>
    </row>
    <row r="9" spans="1:11" ht="43.5" customHeight="1" x14ac:dyDescent="0.25">
      <c r="A9" s="296" t="s">
        <v>17218</v>
      </c>
      <c r="B9" s="297"/>
      <c r="C9" s="298"/>
      <c r="H9" s="228"/>
      <c r="I9" s="228"/>
      <c r="J9" s="228"/>
      <c r="K9" s="228"/>
    </row>
    <row r="10" spans="1:11" ht="18.75" x14ac:dyDescent="0.25">
      <c r="A10" s="296" t="s">
        <v>17213</v>
      </c>
      <c r="B10" s="298"/>
      <c r="C10" s="4" t="s">
        <v>17223</v>
      </c>
      <c r="H10" s="228"/>
      <c r="I10" s="228"/>
      <c r="J10" s="228"/>
      <c r="K10" s="228"/>
    </row>
    <row r="11" spans="1:11" ht="18.75" x14ac:dyDescent="0.3">
      <c r="A11" s="294" t="s">
        <v>17214</v>
      </c>
      <c r="B11" s="295"/>
      <c r="C11" s="5">
        <v>982659277.41000009</v>
      </c>
      <c r="H11" s="228"/>
      <c r="I11" s="228"/>
      <c r="J11" s="228"/>
      <c r="K11" s="228"/>
    </row>
    <row r="12" spans="1:11" ht="18.75" x14ac:dyDescent="0.3">
      <c r="A12" s="294" t="s">
        <v>17215</v>
      </c>
      <c r="B12" s="295"/>
      <c r="C12" s="5">
        <v>0</v>
      </c>
    </row>
    <row r="13" spans="1:11" ht="18.75" x14ac:dyDescent="0.3">
      <c r="A13" s="294" t="s">
        <v>17216</v>
      </c>
      <c r="B13" s="295"/>
      <c r="C13" s="5">
        <v>0</v>
      </c>
    </row>
    <row r="14" spans="1:11" ht="18.75" x14ac:dyDescent="0.3">
      <c r="A14" s="294" t="s">
        <v>17217</v>
      </c>
      <c r="B14" s="295"/>
      <c r="C14" s="5">
        <f>C11-C12-C13</f>
        <v>982659277.41000009</v>
      </c>
    </row>
    <row r="15" spans="1:11" ht="45" customHeight="1" x14ac:dyDescent="0.25">
      <c r="A15" s="296" t="s">
        <v>17218</v>
      </c>
      <c r="B15" s="297"/>
      <c r="C15" s="298"/>
    </row>
    <row r="16" spans="1:11" ht="18.75" x14ac:dyDescent="0.25">
      <c r="A16" s="296" t="s">
        <v>17213</v>
      </c>
      <c r="B16" s="298"/>
      <c r="C16" s="4" t="s">
        <v>17222</v>
      </c>
    </row>
    <row r="17" spans="1:8" ht="18.75" x14ac:dyDescent="0.3">
      <c r="A17" s="294" t="s">
        <v>17214</v>
      </c>
      <c r="B17" s="295"/>
      <c r="C17" s="5">
        <v>830778530.82999992</v>
      </c>
    </row>
    <row r="18" spans="1:8" ht="18.75" x14ac:dyDescent="0.3">
      <c r="A18" s="294" t="s">
        <v>17215</v>
      </c>
      <c r="B18" s="295"/>
      <c r="C18" s="5">
        <f>[1]Перечень!Q1021</f>
        <v>0</v>
      </c>
    </row>
    <row r="19" spans="1:8" ht="18.75" x14ac:dyDescent="0.3">
      <c r="A19" s="294" t="s">
        <v>17216</v>
      </c>
      <c r="B19" s="295"/>
      <c r="C19" s="5">
        <v>6025176.1500000004</v>
      </c>
    </row>
    <row r="20" spans="1:8" ht="18.75" x14ac:dyDescent="0.3">
      <c r="A20" s="294" t="s">
        <v>17217</v>
      </c>
      <c r="B20" s="295"/>
      <c r="C20" s="5">
        <f>C17-C18-C19</f>
        <v>824753354.67999995</v>
      </c>
    </row>
    <row r="21" spans="1:8" ht="67.5" customHeight="1" x14ac:dyDescent="0.25">
      <c r="A21" s="296" t="s">
        <v>17377</v>
      </c>
      <c r="B21" s="297"/>
      <c r="C21" s="298"/>
    </row>
    <row r="22" spans="1:8" ht="18.75" x14ac:dyDescent="0.25">
      <c r="A22" s="296" t="s">
        <v>17213</v>
      </c>
      <c r="B22" s="298"/>
      <c r="C22" s="4" t="s">
        <v>17220</v>
      </c>
    </row>
    <row r="23" spans="1:8" ht="18.75" x14ac:dyDescent="0.3">
      <c r="A23" s="294" t="s">
        <v>17214</v>
      </c>
      <c r="B23" s="295"/>
      <c r="C23" s="5">
        <v>4432138.3499999996</v>
      </c>
    </row>
    <row r="24" spans="1:8" ht="18.75" x14ac:dyDescent="0.3">
      <c r="A24" s="294" t="s">
        <v>17215</v>
      </c>
      <c r="B24" s="295"/>
      <c r="C24" s="5">
        <f>[2]Перечень!R35</f>
        <v>0</v>
      </c>
    </row>
    <row r="25" spans="1:8" ht="18.75" x14ac:dyDescent="0.3">
      <c r="A25" s="294" t="s">
        <v>17216</v>
      </c>
      <c r="B25" s="295"/>
      <c r="C25" s="5">
        <f>[2]Перечень!S35</f>
        <v>0</v>
      </c>
    </row>
    <row r="26" spans="1:8" ht="18.75" customHeight="1" x14ac:dyDescent="0.3">
      <c r="A26" s="294" t="s">
        <v>17217</v>
      </c>
      <c r="B26" s="295"/>
      <c r="C26" s="5">
        <f>C23-C24-C25</f>
        <v>4432138.3499999996</v>
      </c>
    </row>
    <row r="27" spans="1:8" ht="45" customHeight="1" x14ac:dyDescent="0.25">
      <c r="A27" s="296" t="s">
        <v>17430</v>
      </c>
      <c r="B27" s="297"/>
      <c r="C27" s="298"/>
    </row>
    <row r="28" spans="1:8" ht="18.75" customHeight="1" x14ac:dyDescent="0.25">
      <c r="A28" s="296" t="s">
        <v>17213</v>
      </c>
      <c r="B28" s="298"/>
      <c r="C28" s="4" t="s">
        <v>17220</v>
      </c>
    </row>
    <row r="29" spans="1:8" ht="18.75" customHeight="1" x14ac:dyDescent="0.3">
      <c r="A29" s="294" t="s">
        <v>17214</v>
      </c>
      <c r="B29" s="295"/>
      <c r="C29" s="170">
        <v>35166071.840000004</v>
      </c>
      <c r="H29" s="1"/>
    </row>
    <row r="30" spans="1:8" ht="18.75" customHeight="1" x14ac:dyDescent="0.3">
      <c r="A30" s="294" t="s">
        <v>17431</v>
      </c>
      <c r="B30" s="295"/>
      <c r="C30" s="5">
        <v>29530750.5</v>
      </c>
    </row>
    <row r="31" spans="1:8" ht="18.75" customHeight="1" x14ac:dyDescent="0.3">
      <c r="A31" s="294" t="s">
        <v>17216</v>
      </c>
      <c r="B31" s="295"/>
      <c r="C31" s="5">
        <v>1554250.02</v>
      </c>
    </row>
    <row r="32" spans="1:8" ht="18.75" customHeight="1" x14ac:dyDescent="0.3">
      <c r="A32" s="294" t="s">
        <v>17217</v>
      </c>
      <c r="B32" s="295"/>
      <c r="C32" s="5">
        <f>C29-C30-C31</f>
        <v>4081071.3200000036</v>
      </c>
    </row>
    <row r="33" spans="1:3" ht="59.25" customHeight="1" x14ac:dyDescent="0.25">
      <c r="A33" s="296" t="s">
        <v>17436</v>
      </c>
      <c r="B33" s="297"/>
      <c r="C33" s="298"/>
    </row>
    <row r="34" spans="1:3" ht="18.75" customHeight="1" x14ac:dyDescent="0.25">
      <c r="A34" s="296" t="s">
        <v>17213</v>
      </c>
      <c r="B34" s="298"/>
      <c r="C34" s="4" t="s">
        <v>17220</v>
      </c>
    </row>
    <row r="35" spans="1:3" ht="18.75" customHeight="1" x14ac:dyDescent="0.3">
      <c r="A35" s="294" t="s">
        <v>17214</v>
      </c>
      <c r="B35" s="295"/>
      <c r="C35" s="170">
        <v>28378044.662</v>
      </c>
    </row>
    <row r="36" spans="1:3" ht="18.75" customHeight="1" x14ac:dyDescent="0.3">
      <c r="A36" s="294" t="s">
        <v>17431</v>
      </c>
      <c r="B36" s="295"/>
      <c r="C36" s="5">
        <v>14032878.49</v>
      </c>
    </row>
    <row r="37" spans="1:3" ht="18.75" customHeight="1" x14ac:dyDescent="0.3">
      <c r="A37" s="294" t="s">
        <v>17216</v>
      </c>
      <c r="B37" s="295"/>
      <c r="C37" s="5">
        <v>0</v>
      </c>
    </row>
    <row r="38" spans="1:3" ht="18.75" customHeight="1" x14ac:dyDescent="0.3">
      <c r="A38" s="294" t="s">
        <v>17217</v>
      </c>
      <c r="B38" s="295"/>
      <c r="C38" s="5">
        <f>C35-C36-C37</f>
        <v>14345166.172</v>
      </c>
    </row>
    <row r="39" spans="1:3" ht="102.75" customHeight="1" x14ac:dyDescent="0.25">
      <c r="A39" s="296" t="s">
        <v>17219</v>
      </c>
      <c r="B39" s="297"/>
      <c r="C39" s="298"/>
    </row>
    <row r="40" spans="1:3" ht="18.75" x14ac:dyDescent="0.25">
      <c r="A40" s="296" t="s">
        <v>17213</v>
      </c>
      <c r="B40" s="298"/>
      <c r="C40" s="4" t="s">
        <v>17220</v>
      </c>
    </row>
    <row r="41" spans="1:3" ht="18.75" x14ac:dyDescent="0.3">
      <c r="A41" s="294" t="s">
        <v>17215</v>
      </c>
      <c r="B41" s="295"/>
      <c r="C41" s="5">
        <v>45654502.130000003</v>
      </c>
    </row>
    <row r="42" spans="1:3" ht="18.75" x14ac:dyDescent="0.3">
      <c r="A42" s="294" t="s">
        <v>17434</v>
      </c>
      <c r="B42" s="295"/>
      <c r="C42" s="171">
        <v>2090873.1400000025</v>
      </c>
    </row>
    <row r="43" spans="1:3" ht="110.25" customHeight="1" x14ac:dyDescent="0.25">
      <c r="A43" s="296" t="s">
        <v>17219</v>
      </c>
      <c r="B43" s="297"/>
      <c r="C43" s="298"/>
    </row>
    <row r="44" spans="1:3" ht="18.75" x14ac:dyDescent="0.25">
      <c r="A44" s="296" t="s">
        <v>17213</v>
      </c>
      <c r="B44" s="298"/>
      <c r="C44" s="4" t="s">
        <v>17223</v>
      </c>
    </row>
    <row r="45" spans="1:3" ht="18.75" x14ac:dyDescent="0.3">
      <c r="A45" s="294" t="s">
        <v>17215</v>
      </c>
      <c r="B45" s="295"/>
      <c r="C45" s="5">
        <v>28258900</v>
      </c>
    </row>
    <row r="46" spans="1:3" ht="84.75" customHeight="1" x14ac:dyDescent="0.25">
      <c r="A46" s="296" t="s">
        <v>17219</v>
      </c>
      <c r="B46" s="297"/>
      <c r="C46" s="298"/>
    </row>
    <row r="47" spans="1:3" ht="18.75" x14ac:dyDescent="0.25">
      <c r="A47" s="296" t="s">
        <v>17213</v>
      </c>
      <c r="B47" s="298"/>
      <c r="C47" s="4" t="s">
        <v>17222</v>
      </c>
    </row>
    <row r="48" spans="1:3" ht="18.75" x14ac:dyDescent="0.3">
      <c r="A48" s="294" t="s">
        <v>17215</v>
      </c>
      <c r="B48" s="295"/>
      <c r="C48" s="5">
        <v>28258900</v>
      </c>
    </row>
  </sheetData>
  <mergeCells count="47">
    <mergeCell ref="A34:B34"/>
    <mergeCell ref="A35:B35"/>
    <mergeCell ref="A36:B36"/>
    <mergeCell ref="A37:B37"/>
    <mergeCell ref="A38:B38"/>
    <mergeCell ref="A46:C46"/>
    <mergeCell ref="A47:B47"/>
    <mergeCell ref="A12:B12"/>
    <mergeCell ref="A13:B13"/>
    <mergeCell ref="A14:B14"/>
    <mergeCell ref="A20:B20"/>
    <mergeCell ref="A15:C15"/>
    <mergeCell ref="A16:B16"/>
    <mergeCell ref="A17:B17"/>
    <mergeCell ref="A18:B18"/>
    <mergeCell ref="A19:B19"/>
    <mergeCell ref="A21:C21"/>
    <mergeCell ref="A27:C27"/>
    <mergeCell ref="A28:B28"/>
    <mergeCell ref="A29:B29"/>
    <mergeCell ref="A33:C33"/>
    <mergeCell ref="A48:B48"/>
    <mergeCell ref="A26:B26"/>
    <mergeCell ref="A22:B22"/>
    <mergeCell ref="A23:B23"/>
    <mergeCell ref="A24:B24"/>
    <mergeCell ref="A25:B25"/>
    <mergeCell ref="A43:C43"/>
    <mergeCell ref="A44:B44"/>
    <mergeCell ref="A45:B45"/>
    <mergeCell ref="A41:B41"/>
    <mergeCell ref="A32:B32"/>
    <mergeCell ref="A39:C39"/>
    <mergeCell ref="A40:B40"/>
    <mergeCell ref="A30:B30"/>
    <mergeCell ref="A31:B31"/>
    <mergeCell ref="A42:B42"/>
    <mergeCell ref="A2:C2"/>
    <mergeCell ref="A3:C3"/>
    <mergeCell ref="A4:B4"/>
    <mergeCell ref="A5:B5"/>
    <mergeCell ref="A6:B6"/>
    <mergeCell ref="A7:B7"/>
    <mergeCell ref="A8:B8"/>
    <mergeCell ref="A9:C9"/>
    <mergeCell ref="A10:B10"/>
    <mergeCell ref="A11:B11"/>
  </mergeCells>
  <pageMargins left="0.23622047244094491" right="0.23622047244094491" top="0.74803149606299213" bottom="0.35433070866141736" header="0.31496062992125984" footer="0.31496062992125984"/>
  <pageSetup paperSize="9" scale="8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C1795-3129-48F8-888A-9729F9BBC717}">
  <sheetPr>
    <pageSetUpPr fitToPage="1"/>
  </sheetPr>
  <dimension ref="A1:F191"/>
  <sheetViews>
    <sheetView zoomScale="60" zoomScaleNormal="60" workbookViewId="0">
      <selection sqref="A1:F191"/>
    </sheetView>
  </sheetViews>
  <sheetFormatPr defaultRowHeight="15" x14ac:dyDescent="0.25"/>
  <cols>
    <col min="1" max="1" width="9" customWidth="1"/>
    <col min="2" max="2" width="87.85546875" customWidth="1"/>
    <col min="3" max="3" width="27.42578125" customWidth="1"/>
    <col min="4" max="4" width="29.5703125" customWidth="1"/>
    <col min="5" max="5" width="32" customWidth="1"/>
    <col min="6" max="6" width="29.5703125" customWidth="1"/>
  </cols>
  <sheetData>
    <row r="1" spans="1:6" ht="20.25" x14ac:dyDescent="0.25">
      <c r="A1" s="6"/>
      <c r="B1" s="6"/>
      <c r="C1" s="6"/>
      <c r="D1" s="6"/>
      <c r="E1" s="303" t="s">
        <v>17224</v>
      </c>
      <c r="F1" s="303"/>
    </row>
    <row r="2" spans="1:6" ht="77.25" customHeight="1" x14ac:dyDescent="0.25">
      <c r="B2" s="7"/>
      <c r="C2" s="7"/>
      <c r="D2" s="304" t="s">
        <v>17231</v>
      </c>
      <c r="E2" s="304"/>
      <c r="F2" s="304"/>
    </row>
    <row r="3" spans="1:6" x14ac:dyDescent="0.25">
      <c r="A3" s="305" t="s">
        <v>17232</v>
      </c>
      <c r="B3" s="305"/>
      <c r="C3" s="305"/>
      <c r="D3" s="305"/>
      <c r="E3" s="305"/>
      <c r="F3" s="305"/>
    </row>
    <row r="4" spans="1:6" ht="83.25" customHeight="1" x14ac:dyDescent="0.25">
      <c r="A4" s="305"/>
      <c r="B4" s="305"/>
      <c r="C4" s="305"/>
      <c r="D4" s="305"/>
      <c r="E4" s="305"/>
      <c r="F4" s="305"/>
    </row>
    <row r="5" spans="1:6" x14ac:dyDescent="0.25">
      <c r="A5" s="306" t="s">
        <v>0</v>
      </c>
      <c r="B5" s="308" t="s">
        <v>17225</v>
      </c>
      <c r="C5" s="306" t="s">
        <v>17226</v>
      </c>
      <c r="D5" s="306" t="s">
        <v>17227</v>
      </c>
      <c r="E5" s="306" t="s">
        <v>17228</v>
      </c>
      <c r="F5" s="306" t="s">
        <v>17229</v>
      </c>
    </row>
    <row r="6" spans="1:6" ht="49.5" customHeight="1" x14ac:dyDescent="0.25">
      <c r="A6" s="307"/>
      <c r="B6" s="309"/>
      <c r="C6" s="306"/>
      <c r="D6" s="306"/>
      <c r="E6" s="306"/>
      <c r="F6" s="306"/>
    </row>
    <row r="7" spans="1:6" ht="57" customHeight="1" x14ac:dyDescent="0.25">
      <c r="A7" s="307"/>
      <c r="B7" s="309"/>
      <c r="C7" s="306"/>
      <c r="D7" s="306"/>
      <c r="E7" s="306"/>
      <c r="F7" s="306"/>
    </row>
    <row r="8" spans="1:6" ht="20.25" x14ac:dyDescent="0.3">
      <c r="A8" s="307"/>
      <c r="B8" s="309"/>
      <c r="C8" s="8" t="s">
        <v>17230</v>
      </c>
      <c r="D8" s="8" t="s">
        <v>17049</v>
      </c>
      <c r="E8" s="9" t="s">
        <v>32</v>
      </c>
      <c r="F8" s="9" t="s">
        <v>31</v>
      </c>
    </row>
    <row r="9" spans="1:6" ht="20.25" x14ac:dyDescent="0.3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</row>
    <row r="10" spans="1:6" ht="20.25" x14ac:dyDescent="0.3">
      <c r="A10" s="10" t="s">
        <v>17198</v>
      </c>
      <c r="B10" s="10"/>
      <c r="C10" s="11">
        <f>C11+C74+C126</f>
        <v>1363568.2799999998</v>
      </c>
      <c r="D10" s="12">
        <f>D11+D74+D126</f>
        <v>50059</v>
      </c>
      <c r="E10" s="12">
        <f>E11+E74+E126</f>
        <v>630</v>
      </c>
      <c r="F10" s="11">
        <f>F11+F74+F126</f>
        <v>3776151183.8699999</v>
      </c>
    </row>
    <row r="11" spans="1:6" ht="20.25" x14ac:dyDescent="0.3">
      <c r="A11" s="10" t="s">
        <v>17199</v>
      </c>
      <c r="B11" s="10"/>
      <c r="C11" s="13">
        <f>SUM(C12:C73)</f>
        <v>740092.82999999973</v>
      </c>
      <c r="D11" s="12">
        <f>SUM(D12:D73)</f>
        <v>27713</v>
      </c>
      <c r="E11" s="26">
        <f>SUM(E12:E73)</f>
        <v>336</v>
      </c>
      <c r="F11" s="13">
        <f>SUM(F12:F73)</f>
        <v>1962713375.6299996</v>
      </c>
    </row>
    <row r="12" spans="1:6" ht="20.25" x14ac:dyDescent="0.3">
      <c r="A12" s="14">
        <v>1</v>
      </c>
      <c r="B12" s="10" t="s">
        <v>17233</v>
      </c>
      <c r="C12" s="13">
        <v>277133.39999999991</v>
      </c>
      <c r="D12" s="12">
        <v>10836</v>
      </c>
      <c r="E12" s="9">
        <v>93</v>
      </c>
      <c r="F12" s="13">
        <v>570362070.40999985</v>
      </c>
    </row>
    <row r="13" spans="1:6" ht="20.25" x14ac:dyDescent="0.3">
      <c r="A13" s="14">
        <v>2</v>
      </c>
      <c r="B13" s="10" t="s">
        <v>17234</v>
      </c>
      <c r="C13" s="13">
        <v>33408.999999999993</v>
      </c>
      <c r="D13" s="12">
        <v>1560</v>
      </c>
      <c r="E13" s="9">
        <v>13</v>
      </c>
      <c r="F13" s="13">
        <v>100830004.40000001</v>
      </c>
    </row>
    <row r="14" spans="1:6" ht="20.25" x14ac:dyDescent="0.3">
      <c r="A14" s="14">
        <v>3</v>
      </c>
      <c r="B14" s="10" t="s">
        <v>17235</v>
      </c>
      <c r="C14" s="13">
        <v>59512.939999999995</v>
      </c>
      <c r="D14" s="12">
        <v>1847</v>
      </c>
      <c r="E14" s="9">
        <v>44</v>
      </c>
      <c r="F14" s="13">
        <v>190797026.01999995</v>
      </c>
    </row>
    <row r="15" spans="1:6" ht="20.25" x14ac:dyDescent="0.3">
      <c r="A15" s="14">
        <v>4</v>
      </c>
      <c r="B15" s="10" t="s">
        <v>17236</v>
      </c>
      <c r="C15" s="13">
        <v>42218.509999999995</v>
      </c>
      <c r="D15" s="12">
        <v>1469</v>
      </c>
      <c r="E15" s="9">
        <v>18</v>
      </c>
      <c r="F15" s="13">
        <v>150602349.22999999</v>
      </c>
    </row>
    <row r="16" spans="1:6" ht="20.25" x14ac:dyDescent="0.3">
      <c r="A16" s="14">
        <v>5</v>
      </c>
      <c r="B16" s="10" t="s">
        <v>17299</v>
      </c>
      <c r="C16" s="13">
        <v>23589.8</v>
      </c>
      <c r="D16" s="12">
        <v>895</v>
      </c>
      <c r="E16" s="9">
        <v>4</v>
      </c>
      <c r="F16" s="13">
        <v>62803696.75</v>
      </c>
    </row>
    <row r="17" spans="1:6" ht="20.25" x14ac:dyDescent="0.3">
      <c r="A17" s="14">
        <v>6</v>
      </c>
      <c r="B17" s="10" t="s">
        <v>17237</v>
      </c>
      <c r="C17" s="13">
        <v>61271.880000000005</v>
      </c>
      <c r="D17" s="12">
        <v>1985</v>
      </c>
      <c r="E17" s="9">
        <v>15</v>
      </c>
      <c r="F17" s="13">
        <v>119357421.53</v>
      </c>
    </row>
    <row r="18" spans="1:6" ht="20.25" x14ac:dyDescent="0.3">
      <c r="A18" s="14">
        <v>7</v>
      </c>
      <c r="B18" s="10" t="s">
        <v>17238</v>
      </c>
      <c r="C18" s="13">
        <v>22040.7</v>
      </c>
      <c r="D18" s="12">
        <v>613</v>
      </c>
      <c r="E18" s="9">
        <v>7</v>
      </c>
      <c r="F18" s="13">
        <v>24808077.649999999</v>
      </c>
    </row>
    <row r="19" spans="1:6" ht="20.25" x14ac:dyDescent="0.3">
      <c r="A19" s="14">
        <v>8</v>
      </c>
      <c r="B19" s="10" t="s">
        <v>17239</v>
      </c>
      <c r="C19" s="13">
        <v>11418.54</v>
      </c>
      <c r="D19" s="12">
        <v>448</v>
      </c>
      <c r="E19" s="9">
        <v>6</v>
      </c>
      <c r="F19" s="13">
        <v>23720935.170000002</v>
      </c>
    </row>
    <row r="20" spans="1:6" ht="20.25" x14ac:dyDescent="0.3">
      <c r="A20" s="14">
        <v>9</v>
      </c>
      <c r="B20" s="10" t="s">
        <v>17240</v>
      </c>
      <c r="C20" s="13">
        <v>19574.940000000002</v>
      </c>
      <c r="D20" s="12">
        <v>674</v>
      </c>
      <c r="E20" s="9">
        <v>6</v>
      </c>
      <c r="F20" s="13">
        <v>32067911.869999997</v>
      </c>
    </row>
    <row r="21" spans="1:6" ht="20.25" x14ac:dyDescent="0.3">
      <c r="A21" s="14">
        <v>10</v>
      </c>
      <c r="B21" s="10" t="s">
        <v>17300</v>
      </c>
      <c r="C21" s="13">
        <v>936.95</v>
      </c>
      <c r="D21" s="12">
        <v>41</v>
      </c>
      <c r="E21" s="9">
        <v>1</v>
      </c>
      <c r="F21" s="13">
        <v>7085425</v>
      </c>
    </row>
    <row r="22" spans="1:6" ht="20.25" x14ac:dyDescent="0.3">
      <c r="A22" s="14">
        <v>11</v>
      </c>
      <c r="B22" s="10" t="s">
        <v>17242</v>
      </c>
      <c r="C22" s="13">
        <v>11317.4</v>
      </c>
      <c r="D22" s="12">
        <v>430</v>
      </c>
      <c r="E22" s="9">
        <v>10</v>
      </c>
      <c r="F22" s="13">
        <v>54379117.719999999</v>
      </c>
    </row>
    <row r="23" spans="1:6" ht="20.25" x14ac:dyDescent="0.3">
      <c r="A23" s="14">
        <v>12</v>
      </c>
      <c r="B23" s="10" t="s">
        <v>17280</v>
      </c>
      <c r="C23" s="13">
        <v>871.3</v>
      </c>
      <c r="D23" s="12">
        <v>31</v>
      </c>
      <c r="E23" s="9">
        <v>1</v>
      </c>
      <c r="F23" s="13">
        <v>7229164.7999999998</v>
      </c>
    </row>
    <row r="24" spans="1:6" ht="20.25" x14ac:dyDescent="0.3">
      <c r="A24" s="14">
        <v>13</v>
      </c>
      <c r="B24" s="10" t="s">
        <v>17244</v>
      </c>
      <c r="C24" s="13">
        <v>739</v>
      </c>
      <c r="D24" s="12">
        <v>30</v>
      </c>
      <c r="E24" s="9">
        <v>1</v>
      </c>
      <c r="F24" s="13">
        <v>4458520</v>
      </c>
    </row>
    <row r="25" spans="1:6" ht="20.25" x14ac:dyDescent="0.3">
      <c r="A25" s="14">
        <v>14</v>
      </c>
      <c r="B25" s="10" t="s">
        <v>17245</v>
      </c>
      <c r="C25" s="13">
        <v>1070.8</v>
      </c>
      <c r="D25" s="12">
        <v>57</v>
      </c>
      <c r="E25" s="9">
        <v>1</v>
      </c>
      <c r="F25" s="13">
        <v>10895411.23</v>
      </c>
    </row>
    <row r="26" spans="1:6" ht="20.25" x14ac:dyDescent="0.3">
      <c r="A26" s="14">
        <v>15</v>
      </c>
      <c r="B26" s="10" t="s">
        <v>17281</v>
      </c>
      <c r="C26" s="13">
        <v>1412.3</v>
      </c>
      <c r="D26" s="12">
        <v>59</v>
      </c>
      <c r="E26" s="9">
        <v>2</v>
      </c>
      <c r="F26" s="13">
        <v>10849945.379999999</v>
      </c>
    </row>
    <row r="27" spans="1:6" ht="20.25" x14ac:dyDescent="0.3">
      <c r="A27" s="14">
        <v>16</v>
      </c>
      <c r="B27" s="10" t="s">
        <v>17243</v>
      </c>
      <c r="C27" s="13">
        <v>3114.7</v>
      </c>
      <c r="D27" s="12">
        <v>149</v>
      </c>
      <c r="E27" s="9">
        <v>3</v>
      </c>
      <c r="F27" s="13">
        <v>19046312.890000001</v>
      </c>
    </row>
    <row r="28" spans="1:6" ht="20.25" x14ac:dyDescent="0.3">
      <c r="A28" s="14">
        <v>17</v>
      </c>
      <c r="B28" s="10" t="s">
        <v>17247</v>
      </c>
      <c r="C28" s="13">
        <v>5042.9000000000005</v>
      </c>
      <c r="D28" s="12">
        <v>185</v>
      </c>
      <c r="E28" s="9">
        <v>4</v>
      </c>
      <c r="F28" s="13">
        <v>15378988.970000001</v>
      </c>
    </row>
    <row r="29" spans="1:6" ht="20.25" x14ac:dyDescent="0.3">
      <c r="A29" s="14">
        <v>18</v>
      </c>
      <c r="B29" s="10" t="s">
        <v>17301</v>
      </c>
      <c r="C29" s="13">
        <v>1009.7</v>
      </c>
      <c r="D29" s="12">
        <v>34</v>
      </c>
      <c r="E29" s="9">
        <v>1</v>
      </c>
      <c r="F29" s="13">
        <v>4106410.62</v>
      </c>
    </row>
    <row r="30" spans="1:6" ht="20.25" x14ac:dyDescent="0.3">
      <c r="A30" s="14">
        <v>19</v>
      </c>
      <c r="B30" s="10" t="s">
        <v>17302</v>
      </c>
      <c r="C30" s="13">
        <v>786.9</v>
      </c>
      <c r="D30" s="12">
        <v>30</v>
      </c>
      <c r="E30" s="9">
        <v>1</v>
      </c>
      <c r="F30" s="13">
        <v>7794936.3199999994</v>
      </c>
    </row>
    <row r="31" spans="1:6" ht="20.25" x14ac:dyDescent="0.3">
      <c r="A31" s="14">
        <v>20</v>
      </c>
      <c r="B31" s="10" t="s">
        <v>17303</v>
      </c>
      <c r="C31" s="13">
        <v>398</v>
      </c>
      <c r="D31" s="12">
        <v>21</v>
      </c>
      <c r="E31" s="9">
        <v>1</v>
      </c>
      <c r="F31" s="13">
        <v>1823380.95</v>
      </c>
    </row>
    <row r="32" spans="1:6" ht="20.25" x14ac:dyDescent="0.3">
      <c r="A32" s="14">
        <v>21</v>
      </c>
      <c r="B32" s="10" t="s">
        <v>17283</v>
      </c>
      <c r="C32" s="13">
        <v>1532.1</v>
      </c>
      <c r="D32" s="12">
        <v>39</v>
      </c>
      <c r="E32" s="9">
        <v>2</v>
      </c>
      <c r="F32" s="13">
        <v>6041248.2699999996</v>
      </c>
    </row>
    <row r="33" spans="1:6" ht="20.25" x14ac:dyDescent="0.3">
      <c r="A33" s="14">
        <v>22</v>
      </c>
      <c r="B33" s="10" t="s">
        <v>17284</v>
      </c>
      <c r="C33" s="13">
        <v>3363.3</v>
      </c>
      <c r="D33" s="12">
        <v>44</v>
      </c>
      <c r="E33" s="9">
        <v>1</v>
      </c>
      <c r="F33" s="13">
        <v>7618035.8099999996</v>
      </c>
    </row>
    <row r="34" spans="1:6" ht="20.25" x14ac:dyDescent="0.3">
      <c r="A34" s="14">
        <v>23</v>
      </c>
      <c r="B34" s="10" t="s">
        <v>17253</v>
      </c>
      <c r="C34" s="13">
        <v>19565.449999999997</v>
      </c>
      <c r="D34" s="12">
        <v>714</v>
      </c>
      <c r="E34" s="9">
        <v>5</v>
      </c>
      <c r="F34" s="13">
        <v>41529044.439999998</v>
      </c>
    </row>
    <row r="35" spans="1:6" ht="20.25" x14ac:dyDescent="0.3">
      <c r="A35" s="14">
        <v>24</v>
      </c>
      <c r="B35" s="10" t="s">
        <v>17286</v>
      </c>
      <c r="C35" s="13">
        <v>460</v>
      </c>
      <c r="D35" s="12">
        <v>17</v>
      </c>
      <c r="E35" s="9">
        <v>1</v>
      </c>
      <c r="F35" s="13">
        <v>5790100</v>
      </c>
    </row>
    <row r="36" spans="1:6" ht="20.25" x14ac:dyDescent="0.3">
      <c r="A36" s="14">
        <v>25</v>
      </c>
      <c r="B36" s="10" t="s">
        <v>17304</v>
      </c>
      <c r="C36" s="13">
        <v>896.41</v>
      </c>
      <c r="D36" s="12">
        <v>56</v>
      </c>
      <c r="E36" s="9">
        <v>1</v>
      </c>
      <c r="F36" s="13">
        <v>6204379.9500000002</v>
      </c>
    </row>
    <row r="37" spans="1:6" ht="20.25" x14ac:dyDescent="0.3">
      <c r="A37" s="14">
        <v>26</v>
      </c>
      <c r="B37" s="10" t="s">
        <v>17254</v>
      </c>
      <c r="C37" s="13">
        <v>1991.4</v>
      </c>
      <c r="D37" s="12">
        <v>72</v>
      </c>
      <c r="E37" s="9">
        <v>3</v>
      </c>
      <c r="F37" s="13">
        <v>12179275.26</v>
      </c>
    </row>
    <row r="38" spans="1:6" ht="20.25" x14ac:dyDescent="0.3">
      <c r="A38" s="14">
        <v>27</v>
      </c>
      <c r="B38" s="10" t="s">
        <v>17289</v>
      </c>
      <c r="C38" s="13">
        <v>2960.1000000000004</v>
      </c>
      <c r="D38" s="12">
        <v>127</v>
      </c>
      <c r="E38" s="9">
        <v>4</v>
      </c>
      <c r="F38" s="13">
        <v>10375203.109999999</v>
      </c>
    </row>
    <row r="39" spans="1:6" ht="20.25" x14ac:dyDescent="0.3">
      <c r="A39" s="14">
        <v>28</v>
      </c>
      <c r="B39" s="10" t="s">
        <v>17288</v>
      </c>
      <c r="C39" s="13">
        <v>2439.6999999999998</v>
      </c>
      <c r="D39" s="12">
        <v>105</v>
      </c>
      <c r="E39" s="9">
        <v>3</v>
      </c>
      <c r="F39" s="13">
        <v>12331741.25</v>
      </c>
    </row>
    <row r="40" spans="1:6" ht="20.25" x14ac:dyDescent="0.3">
      <c r="A40" s="14">
        <v>29</v>
      </c>
      <c r="B40" s="10" t="s">
        <v>17378</v>
      </c>
      <c r="C40" s="13">
        <v>4299.2</v>
      </c>
      <c r="D40" s="12">
        <v>216</v>
      </c>
      <c r="E40" s="9">
        <v>2</v>
      </c>
      <c r="F40" s="13">
        <v>11695793.819999998</v>
      </c>
    </row>
    <row r="41" spans="1:6" ht="20.25" x14ac:dyDescent="0.3">
      <c r="A41" s="14">
        <v>30</v>
      </c>
      <c r="B41" s="10" t="s">
        <v>17255</v>
      </c>
      <c r="C41" s="13">
        <v>1217.2</v>
      </c>
      <c r="D41" s="12">
        <v>47</v>
      </c>
      <c r="E41" s="9">
        <v>1</v>
      </c>
      <c r="F41" s="13">
        <v>7655996.6900000004</v>
      </c>
    </row>
    <row r="42" spans="1:6" ht="20.25" x14ac:dyDescent="0.3">
      <c r="A42" s="14">
        <v>31</v>
      </c>
      <c r="B42" s="10" t="s">
        <v>17290</v>
      </c>
      <c r="C42" s="13">
        <v>6956.1</v>
      </c>
      <c r="D42" s="12">
        <v>272</v>
      </c>
      <c r="E42" s="9">
        <v>6</v>
      </c>
      <c r="F42" s="13">
        <v>33795895.170000002</v>
      </c>
    </row>
    <row r="43" spans="1:6" ht="20.25" x14ac:dyDescent="0.3">
      <c r="A43" s="14">
        <v>32</v>
      </c>
      <c r="B43" s="10" t="s">
        <v>17305</v>
      </c>
      <c r="C43" s="13">
        <v>312.7</v>
      </c>
      <c r="D43" s="12">
        <v>11</v>
      </c>
      <c r="E43" s="9">
        <v>1</v>
      </c>
      <c r="F43" s="13">
        <v>2969018.4899999998</v>
      </c>
    </row>
    <row r="44" spans="1:6" ht="20.25" x14ac:dyDescent="0.3">
      <c r="A44" s="14">
        <v>33</v>
      </c>
      <c r="B44" s="10" t="s">
        <v>17306</v>
      </c>
      <c r="C44" s="13">
        <v>800.4</v>
      </c>
      <c r="D44" s="12">
        <v>32</v>
      </c>
      <c r="E44" s="9">
        <v>1</v>
      </c>
      <c r="F44" s="13">
        <v>5947708.0499999998</v>
      </c>
    </row>
    <row r="45" spans="1:6" ht="20.25" x14ac:dyDescent="0.3">
      <c r="A45" s="14">
        <v>34</v>
      </c>
      <c r="B45" s="10" t="s">
        <v>17307</v>
      </c>
      <c r="C45" s="13">
        <v>592.5</v>
      </c>
      <c r="D45" s="12">
        <v>32</v>
      </c>
      <c r="E45" s="9">
        <v>1</v>
      </c>
      <c r="F45" s="13">
        <v>4280222.84</v>
      </c>
    </row>
    <row r="46" spans="1:6" ht="20.25" x14ac:dyDescent="0.3">
      <c r="A46" s="14">
        <v>35</v>
      </c>
      <c r="B46" s="10" t="s">
        <v>17257</v>
      </c>
      <c r="C46" s="13">
        <v>4538.8999999999996</v>
      </c>
      <c r="D46" s="12">
        <v>150</v>
      </c>
      <c r="E46" s="9">
        <v>2</v>
      </c>
      <c r="F46" s="13">
        <v>12813178.6</v>
      </c>
    </row>
    <row r="47" spans="1:6" ht="20.25" x14ac:dyDescent="0.3">
      <c r="A47" s="14">
        <v>36</v>
      </c>
      <c r="B47" s="10" t="s">
        <v>17379</v>
      </c>
      <c r="C47" s="13">
        <v>976.3</v>
      </c>
      <c r="D47" s="12">
        <v>36</v>
      </c>
      <c r="E47" s="9">
        <v>1</v>
      </c>
      <c r="F47" s="13">
        <v>6053981.6200000001</v>
      </c>
    </row>
    <row r="48" spans="1:6" ht="20.25" x14ac:dyDescent="0.3">
      <c r="A48" s="14">
        <v>37</v>
      </c>
      <c r="B48" s="10" t="s">
        <v>17259</v>
      </c>
      <c r="C48" s="13">
        <v>1393.3000000000002</v>
      </c>
      <c r="D48" s="12">
        <v>66</v>
      </c>
      <c r="E48" s="9">
        <v>2</v>
      </c>
      <c r="F48" s="13">
        <v>4363475.25</v>
      </c>
    </row>
    <row r="49" spans="1:6" ht="20.25" x14ac:dyDescent="0.3">
      <c r="A49" s="14">
        <v>38</v>
      </c>
      <c r="B49" s="10" t="s">
        <v>17260</v>
      </c>
      <c r="C49" s="13">
        <v>11199.1</v>
      </c>
      <c r="D49" s="12">
        <v>429</v>
      </c>
      <c r="E49" s="9">
        <v>4</v>
      </c>
      <c r="F49" s="13">
        <v>42438187.579999998</v>
      </c>
    </row>
    <row r="50" spans="1:6" ht="20.25" x14ac:dyDescent="0.3">
      <c r="A50" s="14">
        <v>39</v>
      </c>
      <c r="B50" s="10" t="s">
        <v>17261</v>
      </c>
      <c r="C50" s="13">
        <v>8841.48</v>
      </c>
      <c r="D50" s="12">
        <v>259</v>
      </c>
      <c r="E50" s="9">
        <v>2</v>
      </c>
      <c r="F50" s="13">
        <v>20854083.34</v>
      </c>
    </row>
    <row r="51" spans="1:6" ht="20.25" x14ac:dyDescent="0.3">
      <c r="A51" s="14">
        <v>40</v>
      </c>
      <c r="B51" s="10" t="s">
        <v>17262</v>
      </c>
      <c r="C51" s="13">
        <v>8737.0499999999993</v>
      </c>
      <c r="D51" s="12">
        <v>356</v>
      </c>
      <c r="E51" s="9">
        <v>5</v>
      </c>
      <c r="F51" s="13">
        <v>34615803.969999999</v>
      </c>
    </row>
    <row r="52" spans="1:6" ht="20.25" x14ac:dyDescent="0.3">
      <c r="A52" s="14">
        <v>41</v>
      </c>
      <c r="B52" s="10" t="s">
        <v>17308</v>
      </c>
      <c r="C52" s="13">
        <v>1408.6</v>
      </c>
      <c r="D52" s="12">
        <v>63</v>
      </c>
      <c r="E52" s="9">
        <v>2</v>
      </c>
      <c r="F52" s="13">
        <v>9425700.5800000001</v>
      </c>
    </row>
    <row r="53" spans="1:6" ht="20.25" x14ac:dyDescent="0.3">
      <c r="A53" s="14">
        <v>42</v>
      </c>
      <c r="B53" s="10" t="s">
        <v>17309</v>
      </c>
      <c r="C53" s="13">
        <v>1490.21</v>
      </c>
      <c r="D53" s="12">
        <v>56</v>
      </c>
      <c r="E53" s="9">
        <v>2</v>
      </c>
      <c r="F53" s="13">
        <v>11657341.579999998</v>
      </c>
    </row>
    <row r="54" spans="1:6" ht="20.25" x14ac:dyDescent="0.3">
      <c r="A54" s="14">
        <v>43</v>
      </c>
      <c r="B54" s="10" t="s">
        <v>17263</v>
      </c>
      <c r="C54" s="13">
        <v>11414.84</v>
      </c>
      <c r="D54" s="12">
        <v>420</v>
      </c>
      <c r="E54" s="9">
        <v>2</v>
      </c>
      <c r="F54" s="13">
        <v>17367071.699999999</v>
      </c>
    </row>
    <row r="55" spans="1:6" ht="20.25" x14ac:dyDescent="0.3">
      <c r="A55" s="14">
        <v>44</v>
      </c>
      <c r="B55" s="10" t="s">
        <v>17380</v>
      </c>
      <c r="C55" s="13">
        <v>780.3</v>
      </c>
      <c r="D55" s="12">
        <v>40</v>
      </c>
      <c r="E55" s="9">
        <v>1</v>
      </c>
      <c r="F55" s="13">
        <v>5618463.71</v>
      </c>
    </row>
    <row r="56" spans="1:6" ht="20.25" x14ac:dyDescent="0.3">
      <c r="A56" s="14">
        <v>45</v>
      </c>
      <c r="B56" s="10" t="s">
        <v>17292</v>
      </c>
      <c r="C56" s="13">
        <v>911.2</v>
      </c>
      <c r="D56" s="12">
        <v>30</v>
      </c>
      <c r="E56" s="9">
        <v>1</v>
      </c>
      <c r="F56" s="13">
        <v>8814680.0299999993</v>
      </c>
    </row>
    <row r="57" spans="1:6" ht="20.25" x14ac:dyDescent="0.3">
      <c r="A57" s="14">
        <v>46</v>
      </c>
      <c r="B57" s="10" t="s">
        <v>17381</v>
      </c>
      <c r="C57" s="13">
        <v>621.6</v>
      </c>
      <c r="D57" s="12">
        <v>25</v>
      </c>
      <c r="E57" s="9">
        <v>1</v>
      </c>
      <c r="F57" s="13">
        <v>3793574.26</v>
      </c>
    </row>
    <row r="58" spans="1:6" ht="20.25" x14ac:dyDescent="0.3">
      <c r="A58" s="14">
        <v>47</v>
      </c>
      <c r="B58" s="10" t="s">
        <v>17310</v>
      </c>
      <c r="C58" s="13">
        <v>971.34</v>
      </c>
      <c r="D58" s="12">
        <v>45</v>
      </c>
      <c r="E58" s="9">
        <v>1</v>
      </c>
      <c r="F58" s="13">
        <v>6588819.2000000002</v>
      </c>
    </row>
    <row r="59" spans="1:6" ht="20.25" x14ac:dyDescent="0.3">
      <c r="A59" s="14">
        <v>48</v>
      </c>
      <c r="B59" s="10" t="s">
        <v>17268</v>
      </c>
      <c r="C59" s="13">
        <v>687</v>
      </c>
      <c r="D59" s="12">
        <v>21</v>
      </c>
      <c r="E59" s="9">
        <v>1</v>
      </c>
      <c r="F59" s="13">
        <v>5667056.2000000002</v>
      </c>
    </row>
    <row r="60" spans="1:6" ht="20.25" x14ac:dyDescent="0.3">
      <c r="A60" s="14">
        <v>49</v>
      </c>
      <c r="B60" s="10" t="s">
        <v>17269</v>
      </c>
      <c r="C60" s="13">
        <v>3742.79</v>
      </c>
      <c r="D60" s="12">
        <v>138</v>
      </c>
      <c r="E60" s="9">
        <v>3</v>
      </c>
      <c r="F60" s="13">
        <v>18347382.370000001</v>
      </c>
    </row>
    <row r="61" spans="1:6" ht="20.25" x14ac:dyDescent="0.3">
      <c r="A61" s="14">
        <v>50</v>
      </c>
      <c r="B61" s="10" t="s">
        <v>17270</v>
      </c>
      <c r="C61" s="13">
        <v>11043.66</v>
      </c>
      <c r="D61" s="12">
        <v>528</v>
      </c>
      <c r="E61" s="9">
        <v>6</v>
      </c>
      <c r="F61" s="13">
        <v>34184580.829999998</v>
      </c>
    </row>
    <row r="62" spans="1:6" ht="20.25" x14ac:dyDescent="0.3">
      <c r="A62" s="14">
        <v>51</v>
      </c>
      <c r="B62" s="10" t="s">
        <v>17266</v>
      </c>
      <c r="C62" s="13">
        <v>7450.8</v>
      </c>
      <c r="D62" s="12">
        <v>425</v>
      </c>
      <c r="E62" s="9">
        <v>10</v>
      </c>
      <c r="F62" s="13">
        <v>4853120.3899999997</v>
      </c>
    </row>
    <row r="63" spans="1:6" ht="20.25" x14ac:dyDescent="0.3">
      <c r="A63" s="14">
        <v>52</v>
      </c>
      <c r="B63" s="10" t="s">
        <v>17271</v>
      </c>
      <c r="C63" s="13">
        <v>10815.19</v>
      </c>
      <c r="D63" s="12">
        <v>453</v>
      </c>
      <c r="E63" s="9">
        <v>4</v>
      </c>
      <c r="F63" s="13">
        <v>18385848.82</v>
      </c>
    </row>
    <row r="64" spans="1:6" ht="20.25" x14ac:dyDescent="0.3">
      <c r="A64" s="14">
        <v>53</v>
      </c>
      <c r="B64" s="10" t="s">
        <v>17294</v>
      </c>
      <c r="C64" s="13">
        <v>1421.2</v>
      </c>
      <c r="D64" s="12">
        <v>47</v>
      </c>
      <c r="E64" s="9">
        <v>1</v>
      </c>
      <c r="F64" s="13">
        <v>8800830.6999999993</v>
      </c>
    </row>
    <row r="65" spans="1:6" ht="20.25" x14ac:dyDescent="0.3">
      <c r="A65" s="14">
        <v>54</v>
      </c>
      <c r="B65" s="10" t="s">
        <v>17272</v>
      </c>
      <c r="C65" s="13">
        <v>8802.18</v>
      </c>
      <c r="D65" s="12">
        <v>291</v>
      </c>
      <c r="E65" s="9">
        <v>5</v>
      </c>
      <c r="F65" s="13">
        <v>34494538.579999998</v>
      </c>
    </row>
    <row r="66" spans="1:6" ht="20.25" x14ac:dyDescent="0.3">
      <c r="A66" s="14">
        <v>55</v>
      </c>
      <c r="B66" s="10" t="s">
        <v>17241</v>
      </c>
      <c r="C66" s="13">
        <v>4666.6000000000004</v>
      </c>
      <c r="D66" s="12">
        <v>131</v>
      </c>
      <c r="E66" s="9">
        <v>1</v>
      </c>
      <c r="F66" s="13">
        <v>8578192.4800000004</v>
      </c>
    </row>
    <row r="67" spans="1:6" ht="20.25" x14ac:dyDescent="0.3">
      <c r="A67" s="14">
        <v>56</v>
      </c>
      <c r="B67" s="10" t="s">
        <v>17275</v>
      </c>
      <c r="C67" s="13">
        <v>1918.63</v>
      </c>
      <c r="D67" s="12">
        <v>31</v>
      </c>
      <c r="E67" s="9">
        <v>1</v>
      </c>
      <c r="F67" s="13">
        <v>10731103.199999999</v>
      </c>
    </row>
    <row r="68" spans="1:6" ht="20.25" x14ac:dyDescent="0.3">
      <c r="A68" s="14">
        <v>57</v>
      </c>
      <c r="B68" s="10" t="s">
        <v>17276</v>
      </c>
      <c r="C68" s="13">
        <v>2158.5</v>
      </c>
      <c r="D68" s="12">
        <v>92</v>
      </c>
      <c r="E68" s="9">
        <v>4</v>
      </c>
      <c r="F68" s="13">
        <v>14368337.560000002</v>
      </c>
    </row>
    <row r="69" spans="1:6" ht="20.25" x14ac:dyDescent="0.3">
      <c r="A69" s="14">
        <v>58</v>
      </c>
      <c r="B69" s="10" t="s">
        <v>17295</v>
      </c>
      <c r="C69" s="13">
        <v>659.7</v>
      </c>
      <c r="D69" s="12">
        <v>25</v>
      </c>
      <c r="E69" s="9">
        <v>1</v>
      </c>
      <c r="F69" s="13">
        <v>4551133.62</v>
      </c>
    </row>
    <row r="70" spans="1:6" ht="20.25" x14ac:dyDescent="0.3">
      <c r="A70" s="14">
        <v>59</v>
      </c>
      <c r="B70" s="10" t="s">
        <v>17296</v>
      </c>
      <c r="C70" s="13">
        <v>2784.4399999999996</v>
      </c>
      <c r="D70" s="12">
        <v>154</v>
      </c>
      <c r="E70" s="9">
        <v>5</v>
      </c>
      <c r="F70" s="13">
        <v>5328647.6399999997</v>
      </c>
    </row>
    <row r="71" spans="1:6" ht="20.25" x14ac:dyDescent="0.3">
      <c r="A71" s="14">
        <v>60</v>
      </c>
      <c r="B71" s="10" t="s">
        <v>17297</v>
      </c>
      <c r="C71" s="13">
        <v>1199.9000000000001</v>
      </c>
      <c r="D71" s="12">
        <v>41</v>
      </c>
      <c r="E71" s="9">
        <v>1</v>
      </c>
      <c r="F71" s="13">
        <v>5334706.4300000006</v>
      </c>
    </row>
    <row r="72" spans="1:6" ht="20.25" x14ac:dyDescent="0.3">
      <c r="A72" s="14">
        <v>61</v>
      </c>
      <c r="B72" s="10" t="s">
        <v>17298</v>
      </c>
      <c r="C72" s="13">
        <v>4989.7</v>
      </c>
      <c r="D72" s="12">
        <v>176</v>
      </c>
      <c r="E72" s="9">
        <v>2</v>
      </c>
      <c r="F72" s="13">
        <v>17376189.66</v>
      </c>
    </row>
    <row r="73" spans="1:6" ht="20.25" x14ac:dyDescent="0.3">
      <c r="A73" s="14">
        <v>62</v>
      </c>
      <c r="B73" s="10" t="s">
        <v>17382</v>
      </c>
      <c r="C73" s="13">
        <v>212.1</v>
      </c>
      <c r="D73" s="12">
        <v>7</v>
      </c>
      <c r="E73" s="9">
        <v>1</v>
      </c>
      <c r="F73" s="13">
        <v>496575.67</v>
      </c>
    </row>
    <row r="74" spans="1:6" ht="20.25" x14ac:dyDescent="0.3">
      <c r="A74" s="10" t="s">
        <v>17209</v>
      </c>
      <c r="B74" s="10"/>
      <c r="C74" s="13">
        <f>SUM(C75:C125)</f>
        <v>311713.09000000008</v>
      </c>
      <c r="D74" s="12">
        <f>SUM(D75:D125)</f>
        <v>11446</v>
      </c>
      <c r="E74" s="15">
        <f>SUM(E75:E125)</f>
        <v>162</v>
      </c>
      <c r="F74" s="13">
        <f>SUM(F75:F125)</f>
        <v>982659277.41000009</v>
      </c>
    </row>
    <row r="75" spans="1:6" ht="20.25" x14ac:dyDescent="0.3">
      <c r="A75" s="14">
        <v>1</v>
      </c>
      <c r="B75" s="10" t="s">
        <v>17233</v>
      </c>
      <c r="C75" s="13">
        <v>115241.87000000001</v>
      </c>
      <c r="D75" s="12">
        <v>4771</v>
      </c>
      <c r="E75" s="9">
        <v>43</v>
      </c>
      <c r="F75" s="13">
        <v>250558681.49000001</v>
      </c>
    </row>
    <row r="76" spans="1:6" ht="20.25" x14ac:dyDescent="0.3">
      <c r="A76" s="14">
        <v>2</v>
      </c>
      <c r="B76" s="10" t="s">
        <v>17234</v>
      </c>
      <c r="C76" s="13">
        <v>4503.3999999999996</v>
      </c>
      <c r="D76" s="12">
        <v>207</v>
      </c>
      <c r="E76" s="9">
        <v>4</v>
      </c>
      <c r="F76" s="13">
        <v>25262500.919999998</v>
      </c>
    </row>
    <row r="77" spans="1:6" ht="20.25" x14ac:dyDescent="0.3">
      <c r="A77" s="14">
        <v>3</v>
      </c>
      <c r="B77" s="10" t="s">
        <v>17235</v>
      </c>
      <c r="C77" s="13">
        <v>13311.699999999999</v>
      </c>
      <c r="D77" s="12">
        <v>458</v>
      </c>
      <c r="E77" s="9">
        <v>14</v>
      </c>
      <c r="F77" s="13">
        <v>72162129.74000001</v>
      </c>
    </row>
    <row r="78" spans="1:6" ht="20.25" x14ac:dyDescent="0.3">
      <c r="A78" s="14">
        <v>4</v>
      </c>
      <c r="B78" s="10" t="s">
        <v>17236</v>
      </c>
      <c r="C78" s="13">
        <v>19523.48</v>
      </c>
      <c r="D78" s="12">
        <v>549</v>
      </c>
      <c r="E78" s="9">
        <v>10</v>
      </c>
      <c r="F78" s="13">
        <v>68139941.349999994</v>
      </c>
    </row>
    <row r="79" spans="1:6" ht="20.25" x14ac:dyDescent="0.3">
      <c r="A79" s="14">
        <v>5</v>
      </c>
      <c r="B79" s="10" t="s">
        <v>17237</v>
      </c>
      <c r="C79" s="13">
        <v>36039.199999999997</v>
      </c>
      <c r="D79" s="12">
        <v>1252</v>
      </c>
      <c r="E79" s="9">
        <v>12</v>
      </c>
      <c r="F79" s="13">
        <v>85592652.090000004</v>
      </c>
    </row>
    <row r="80" spans="1:6" ht="20.25" x14ac:dyDescent="0.3">
      <c r="A80" s="14">
        <v>6</v>
      </c>
      <c r="B80" s="10" t="s">
        <v>17238</v>
      </c>
      <c r="C80" s="13">
        <v>7957.4</v>
      </c>
      <c r="D80" s="12">
        <v>217</v>
      </c>
      <c r="E80" s="9">
        <v>3</v>
      </c>
      <c r="F80" s="13">
        <v>14682262.560000001</v>
      </c>
    </row>
    <row r="81" spans="1:6" ht="20.25" x14ac:dyDescent="0.3">
      <c r="A81" s="14">
        <v>7</v>
      </c>
      <c r="B81" s="10" t="s">
        <v>17239</v>
      </c>
      <c r="C81" s="13">
        <v>4302</v>
      </c>
      <c r="D81" s="12">
        <v>167</v>
      </c>
      <c r="E81" s="9">
        <v>2</v>
      </c>
      <c r="F81" s="13">
        <v>17109331.199999999</v>
      </c>
    </row>
    <row r="82" spans="1:6" ht="20.25" x14ac:dyDescent="0.3">
      <c r="A82" s="14">
        <v>8</v>
      </c>
      <c r="B82" s="10" t="s">
        <v>17240</v>
      </c>
      <c r="C82" s="13">
        <v>5228.93</v>
      </c>
      <c r="D82" s="12">
        <v>134</v>
      </c>
      <c r="E82" s="9">
        <v>2</v>
      </c>
      <c r="F82" s="13">
        <v>15108214.489999998</v>
      </c>
    </row>
    <row r="83" spans="1:6" ht="20.25" x14ac:dyDescent="0.3">
      <c r="A83" s="14">
        <v>9</v>
      </c>
      <c r="B83" s="10" t="s">
        <v>17242</v>
      </c>
      <c r="C83" s="13">
        <v>10229.500000000002</v>
      </c>
      <c r="D83" s="12">
        <v>327</v>
      </c>
      <c r="E83" s="9">
        <v>8</v>
      </c>
      <c r="F83" s="13">
        <v>40448210.159999996</v>
      </c>
    </row>
    <row r="84" spans="1:6" ht="20.25" x14ac:dyDescent="0.3">
      <c r="A84" s="14">
        <v>10</v>
      </c>
      <c r="B84" s="10" t="s">
        <v>17280</v>
      </c>
      <c r="C84" s="13">
        <v>380.9</v>
      </c>
      <c r="D84" s="12">
        <v>9</v>
      </c>
      <c r="E84" s="9">
        <v>1</v>
      </c>
      <c r="F84" s="13">
        <v>508994.24</v>
      </c>
    </row>
    <row r="85" spans="1:6" ht="20.25" x14ac:dyDescent="0.3">
      <c r="A85" s="14">
        <v>11</v>
      </c>
      <c r="B85" s="10" t="s">
        <v>17244</v>
      </c>
      <c r="C85" s="13">
        <v>749.2</v>
      </c>
      <c r="D85" s="12">
        <v>28</v>
      </c>
      <c r="E85" s="9">
        <v>1</v>
      </c>
      <c r="F85" s="13">
        <v>4458520</v>
      </c>
    </row>
    <row r="86" spans="1:6" ht="20.25" x14ac:dyDescent="0.3">
      <c r="A86" s="14">
        <v>12</v>
      </c>
      <c r="B86" s="10" t="s">
        <v>17245</v>
      </c>
      <c r="C86" s="13">
        <v>975.1</v>
      </c>
      <c r="D86" s="12">
        <v>42</v>
      </c>
      <c r="E86" s="9">
        <v>1</v>
      </c>
      <c r="F86" s="13">
        <v>1024284.04</v>
      </c>
    </row>
    <row r="87" spans="1:6" ht="20.25" x14ac:dyDescent="0.3">
      <c r="A87" s="14">
        <v>13</v>
      </c>
      <c r="B87" s="10" t="s">
        <v>17246</v>
      </c>
      <c r="C87" s="13">
        <v>752.1</v>
      </c>
      <c r="D87" s="12">
        <v>28</v>
      </c>
      <c r="E87" s="9">
        <v>1</v>
      </c>
      <c r="F87" s="13">
        <v>5308128</v>
      </c>
    </row>
    <row r="88" spans="1:6" ht="20.25" x14ac:dyDescent="0.3">
      <c r="A88" s="14">
        <v>14</v>
      </c>
      <c r="B88" s="10" t="s">
        <v>17281</v>
      </c>
      <c r="C88" s="13">
        <v>917.2</v>
      </c>
      <c r="D88" s="12">
        <v>35</v>
      </c>
      <c r="E88" s="9">
        <v>1</v>
      </c>
      <c r="F88" s="13">
        <v>7532677</v>
      </c>
    </row>
    <row r="89" spans="1:6" ht="20.25" x14ac:dyDescent="0.3">
      <c r="A89" s="14">
        <v>15</v>
      </c>
      <c r="B89" s="10" t="s">
        <v>17243</v>
      </c>
      <c r="C89" s="13">
        <v>4789.7</v>
      </c>
      <c r="D89" s="12">
        <v>163</v>
      </c>
      <c r="E89" s="9">
        <v>1</v>
      </c>
      <c r="F89" s="13">
        <v>7134922.25</v>
      </c>
    </row>
    <row r="90" spans="1:6" ht="20.25" x14ac:dyDescent="0.3">
      <c r="A90" s="14">
        <v>16</v>
      </c>
      <c r="B90" s="10" t="s">
        <v>17247</v>
      </c>
      <c r="C90" s="13">
        <v>8371.6600000000017</v>
      </c>
      <c r="D90" s="12">
        <v>241</v>
      </c>
      <c r="E90" s="9">
        <v>5</v>
      </c>
      <c r="F90" s="13">
        <v>46844042.669999994</v>
      </c>
    </row>
    <row r="91" spans="1:6" ht="20.25" x14ac:dyDescent="0.3">
      <c r="A91" s="14">
        <v>17</v>
      </c>
      <c r="B91" s="10" t="s">
        <v>17282</v>
      </c>
      <c r="C91" s="13">
        <v>775.8</v>
      </c>
      <c r="D91" s="12">
        <v>39</v>
      </c>
      <c r="E91" s="9">
        <v>1</v>
      </c>
      <c r="F91" s="13">
        <v>6193827.0800000001</v>
      </c>
    </row>
    <row r="92" spans="1:6" ht="20.25" x14ac:dyDescent="0.3">
      <c r="A92" s="14">
        <v>18</v>
      </c>
      <c r="B92" s="10" t="s">
        <v>17283</v>
      </c>
      <c r="C92" s="13">
        <v>350</v>
      </c>
      <c r="D92" s="12">
        <v>7</v>
      </c>
      <c r="E92" s="9">
        <v>1</v>
      </c>
      <c r="F92" s="13">
        <v>2190656</v>
      </c>
    </row>
    <row r="93" spans="1:6" ht="20.25" x14ac:dyDescent="0.3">
      <c r="A93" s="14">
        <v>19</v>
      </c>
      <c r="B93" s="10" t="s">
        <v>17284</v>
      </c>
      <c r="C93" s="13">
        <v>931.7</v>
      </c>
      <c r="D93" s="12">
        <v>34</v>
      </c>
      <c r="E93" s="9">
        <v>1</v>
      </c>
      <c r="F93" s="13">
        <v>7683651.5</v>
      </c>
    </row>
    <row r="94" spans="1:6" ht="20.25" x14ac:dyDescent="0.3">
      <c r="A94" s="14">
        <v>20</v>
      </c>
      <c r="B94" s="10" t="s">
        <v>17285</v>
      </c>
      <c r="C94" s="13">
        <v>521.6</v>
      </c>
      <c r="D94" s="12">
        <v>21</v>
      </c>
      <c r="E94" s="9">
        <v>1</v>
      </c>
      <c r="F94" s="13">
        <v>5423754</v>
      </c>
    </row>
    <row r="95" spans="1:6" ht="20.25" x14ac:dyDescent="0.3">
      <c r="A95" s="14">
        <v>21</v>
      </c>
      <c r="B95" s="10" t="s">
        <v>17253</v>
      </c>
      <c r="C95" s="13">
        <v>6643.84</v>
      </c>
      <c r="D95" s="12">
        <v>218</v>
      </c>
      <c r="E95" s="9">
        <v>5</v>
      </c>
      <c r="F95" s="13">
        <v>30502927.5</v>
      </c>
    </row>
    <row r="96" spans="1:6" ht="20.25" x14ac:dyDescent="0.3">
      <c r="A96" s="14">
        <v>22</v>
      </c>
      <c r="B96" s="10" t="s">
        <v>17286</v>
      </c>
      <c r="C96" s="13">
        <v>409.7</v>
      </c>
      <c r="D96" s="12">
        <v>20</v>
      </c>
      <c r="E96" s="9">
        <v>1</v>
      </c>
      <c r="F96" s="13">
        <v>4246200</v>
      </c>
    </row>
    <row r="97" spans="1:6" ht="20.25" x14ac:dyDescent="0.3">
      <c r="A97" s="14">
        <v>23</v>
      </c>
      <c r="B97" s="10" t="s">
        <v>17287</v>
      </c>
      <c r="C97" s="13">
        <v>503</v>
      </c>
      <c r="D97" s="12">
        <v>19</v>
      </c>
      <c r="E97" s="9">
        <v>1</v>
      </c>
      <c r="F97" s="13">
        <v>4996380.8</v>
      </c>
    </row>
    <row r="98" spans="1:6" ht="20.25" x14ac:dyDescent="0.3">
      <c r="A98" s="14">
        <v>24</v>
      </c>
      <c r="B98" s="10" t="s">
        <v>17288</v>
      </c>
      <c r="C98" s="13">
        <v>1129.7</v>
      </c>
      <c r="D98" s="12">
        <v>83</v>
      </c>
      <c r="E98" s="9">
        <v>2</v>
      </c>
      <c r="F98" s="13">
        <v>7113696.0700000003</v>
      </c>
    </row>
    <row r="99" spans="1:6" ht="20.25" x14ac:dyDescent="0.3">
      <c r="A99" s="14">
        <v>25</v>
      </c>
      <c r="B99" s="10" t="s">
        <v>17255</v>
      </c>
      <c r="C99" s="13">
        <v>3613.5</v>
      </c>
      <c r="D99" s="12">
        <v>125</v>
      </c>
      <c r="E99" s="9">
        <v>1</v>
      </c>
      <c r="F99" s="13">
        <v>7075818.8799999999</v>
      </c>
    </row>
    <row r="100" spans="1:6" ht="20.25" x14ac:dyDescent="0.3">
      <c r="A100" s="14">
        <v>26</v>
      </c>
      <c r="B100" s="10" t="s">
        <v>17289</v>
      </c>
      <c r="C100" s="13">
        <v>2007.9</v>
      </c>
      <c r="D100" s="12">
        <v>80</v>
      </c>
      <c r="E100" s="9">
        <v>2</v>
      </c>
      <c r="F100" s="13">
        <v>7714787.1999999993</v>
      </c>
    </row>
    <row r="101" spans="1:6" ht="20.25" x14ac:dyDescent="0.3">
      <c r="A101" s="14">
        <v>27</v>
      </c>
      <c r="B101" s="10" t="s">
        <v>17290</v>
      </c>
      <c r="C101" s="13">
        <v>3500.7</v>
      </c>
      <c r="D101" s="12">
        <v>149</v>
      </c>
      <c r="E101" s="9">
        <v>4</v>
      </c>
      <c r="F101" s="13">
        <v>27862155.84</v>
      </c>
    </row>
    <row r="102" spans="1:6" ht="20.25" x14ac:dyDescent="0.3">
      <c r="A102" s="14">
        <v>28</v>
      </c>
      <c r="B102" s="10" t="s">
        <v>17257</v>
      </c>
      <c r="C102" s="13">
        <v>1137.98</v>
      </c>
      <c r="D102" s="12">
        <v>36</v>
      </c>
      <c r="E102" s="9">
        <v>2</v>
      </c>
      <c r="F102" s="13">
        <v>6240219.6099999994</v>
      </c>
    </row>
    <row r="103" spans="1:6" ht="20.25" x14ac:dyDescent="0.3">
      <c r="A103" s="14">
        <v>29</v>
      </c>
      <c r="B103" s="10" t="s">
        <v>17291</v>
      </c>
      <c r="C103" s="13">
        <v>875.2</v>
      </c>
      <c r="D103" s="12">
        <v>30</v>
      </c>
      <c r="E103" s="9">
        <v>1</v>
      </c>
      <c r="F103" s="13">
        <v>7246016</v>
      </c>
    </row>
    <row r="104" spans="1:6" ht="20.25" x14ac:dyDescent="0.3">
      <c r="A104" s="14">
        <v>30</v>
      </c>
      <c r="B104" s="10" t="s">
        <v>17258</v>
      </c>
      <c r="C104" s="13">
        <v>1051.5</v>
      </c>
      <c r="D104" s="12">
        <v>53</v>
      </c>
      <c r="E104" s="9">
        <v>1</v>
      </c>
      <c r="F104" s="13">
        <v>7222802.4000000004</v>
      </c>
    </row>
    <row r="105" spans="1:6" ht="20.25" x14ac:dyDescent="0.3">
      <c r="A105" s="14">
        <v>31</v>
      </c>
      <c r="B105" s="10" t="s">
        <v>17259</v>
      </c>
      <c r="C105" s="13">
        <v>777.3</v>
      </c>
      <c r="D105" s="12">
        <v>35</v>
      </c>
      <c r="E105" s="9">
        <v>1</v>
      </c>
      <c r="F105" s="13">
        <v>5266000</v>
      </c>
    </row>
    <row r="106" spans="1:6" ht="20.25" x14ac:dyDescent="0.3">
      <c r="A106" s="14">
        <v>32</v>
      </c>
      <c r="B106" s="10" t="s">
        <v>17263</v>
      </c>
      <c r="C106" s="13">
        <v>7146.1</v>
      </c>
      <c r="D106" s="12">
        <v>145</v>
      </c>
      <c r="E106" s="9">
        <v>1</v>
      </c>
      <c r="F106" s="13">
        <v>9893936.3399999999</v>
      </c>
    </row>
    <row r="107" spans="1:6" ht="20.25" x14ac:dyDescent="0.3">
      <c r="A107" s="14">
        <v>33</v>
      </c>
      <c r="B107" s="10" t="s">
        <v>17260</v>
      </c>
      <c r="C107" s="13">
        <v>6301.9</v>
      </c>
      <c r="D107" s="12">
        <v>241</v>
      </c>
      <c r="E107" s="9">
        <v>2</v>
      </c>
      <c r="F107" s="13">
        <v>18347586.559999999</v>
      </c>
    </row>
    <row r="108" spans="1:6" ht="20.25" x14ac:dyDescent="0.3">
      <c r="A108" s="14">
        <v>34</v>
      </c>
      <c r="B108" s="10" t="s">
        <v>17261</v>
      </c>
      <c r="C108" s="13">
        <v>5897.21</v>
      </c>
      <c r="D108" s="12">
        <v>221</v>
      </c>
      <c r="E108" s="9">
        <v>1</v>
      </c>
      <c r="F108" s="13">
        <v>12189315.52</v>
      </c>
    </row>
    <row r="109" spans="1:6" ht="20.25" x14ac:dyDescent="0.3">
      <c r="A109" s="14">
        <v>35</v>
      </c>
      <c r="B109" s="10" t="s">
        <v>17262</v>
      </c>
      <c r="C109" s="13">
        <v>8782.32</v>
      </c>
      <c r="D109" s="12">
        <v>234</v>
      </c>
      <c r="E109" s="9">
        <v>2</v>
      </c>
      <c r="F109" s="13">
        <v>23953980.800000001</v>
      </c>
    </row>
    <row r="110" spans="1:6" ht="20.25" x14ac:dyDescent="0.3">
      <c r="A110" s="14">
        <v>36</v>
      </c>
      <c r="B110" s="10" t="s">
        <v>17292</v>
      </c>
      <c r="C110" s="13">
        <v>974.7</v>
      </c>
      <c r="D110" s="12">
        <v>35</v>
      </c>
      <c r="E110" s="9">
        <v>1</v>
      </c>
      <c r="F110" s="13">
        <v>9232207</v>
      </c>
    </row>
    <row r="111" spans="1:6" ht="20.25" x14ac:dyDescent="0.3">
      <c r="A111" s="14">
        <v>37</v>
      </c>
      <c r="B111" s="10" t="s">
        <v>17266</v>
      </c>
      <c r="C111" s="13">
        <v>1827.1799999999998</v>
      </c>
      <c r="D111" s="12">
        <v>84</v>
      </c>
      <c r="E111" s="9">
        <v>2</v>
      </c>
      <c r="F111" s="13">
        <v>6706777.5999999996</v>
      </c>
    </row>
    <row r="112" spans="1:6" ht="20.25" x14ac:dyDescent="0.3">
      <c r="A112" s="14">
        <v>38</v>
      </c>
      <c r="B112" s="10" t="s">
        <v>17293</v>
      </c>
      <c r="C112" s="13">
        <v>378.6</v>
      </c>
      <c r="D112" s="12">
        <v>16</v>
      </c>
      <c r="E112" s="9">
        <v>1</v>
      </c>
      <c r="F112" s="13">
        <v>6420307.1999999993</v>
      </c>
    </row>
    <row r="113" spans="1:6" ht="20.25" x14ac:dyDescent="0.3">
      <c r="A113" s="14">
        <v>39</v>
      </c>
      <c r="B113" s="10" t="s">
        <v>17294</v>
      </c>
      <c r="C113" s="13">
        <v>492.1</v>
      </c>
      <c r="D113" s="12">
        <v>31</v>
      </c>
      <c r="E113" s="9">
        <v>1</v>
      </c>
      <c r="F113" s="13">
        <v>5720982.3999999994</v>
      </c>
    </row>
    <row r="114" spans="1:6" ht="20.25" x14ac:dyDescent="0.3">
      <c r="A114" s="14">
        <v>40</v>
      </c>
      <c r="B114" s="10" t="s">
        <v>17269</v>
      </c>
      <c r="C114" s="13">
        <v>340</v>
      </c>
      <c r="D114" s="12">
        <v>18</v>
      </c>
      <c r="E114" s="9">
        <v>1</v>
      </c>
      <c r="F114" s="13">
        <v>3090510.08</v>
      </c>
    </row>
    <row r="115" spans="1:6" ht="20.25" x14ac:dyDescent="0.3">
      <c r="A115" s="14">
        <v>41</v>
      </c>
      <c r="B115" s="10" t="s">
        <v>17270</v>
      </c>
      <c r="C115" s="13">
        <v>5045.26</v>
      </c>
      <c r="D115" s="12">
        <v>147</v>
      </c>
      <c r="E115" s="9">
        <v>2</v>
      </c>
      <c r="F115" s="13">
        <v>13086273.609999999</v>
      </c>
    </row>
    <row r="116" spans="1:6" ht="20.25" x14ac:dyDescent="0.3">
      <c r="A116" s="14">
        <v>42</v>
      </c>
      <c r="B116" s="10" t="s">
        <v>17271</v>
      </c>
      <c r="C116" s="13">
        <v>6017.86</v>
      </c>
      <c r="D116" s="12">
        <v>255</v>
      </c>
      <c r="E116" s="9">
        <v>2</v>
      </c>
      <c r="F116" s="13">
        <v>16195763.15</v>
      </c>
    </row>
    <row r="117" spans="1:6" ht="20.25" x14ac:dyDescent="0.3">
      <c r="A117" s="14">
        <v>43</v>
      </c>
      <c r="B117" s="10" t="s">
        <v>17272</v>
      </c>
      <c r="C117" s="13">
        <v>1012.5</v>
      </c>
      <c r="D117" s="12">
        <v>27</v>
      </c>
      <c r="E117" s="9">
        <v>2</v>
      </c>
      <c r="F117" s="13">
        <v>7510261.4400000004</v>
      </c>
    </row>
    <row r="118" spans="1:6" ht="20.25" x14ac:dyDescent="0.3">
      <c r="A118" s="14">
        <v>44</v>
      </c>
      <c r="B118" s="10" t="s">
        <v>17241</v>
      </c>
      <c r="C118" s="13">
        <v>627.79999999999995</v>
      </c>
      <c r="D118" s="12">
        <v>14</v>
      </c>
      <c r="E118" s="9">
        <v>1</v>
      </c>
      <c r="F118" s="13">
        <v>4654454.3999999994</v>
      </c>
    </row>
    <row r="119" spans="1:6" ht="20.25" x14ac:dyDescent="0.3">
      <c r="A119" s="14">
        <v>45</v>
      </c>
      <c r="B119" s="10" t="s">
        <v>17273</v>
      </c>
      <c r="C119" s="13">
        <v>722.7</v>
      </c>
      <c r="D119" s="12">
        <v>38</v>
      </c>
      <c r="E119" s="9">
        <v>1</v>
      </c>
      <c r="F119" s="13">
        <v>6464520</v>
      </c>
    </row>
    <row r="120" spans="1:6" ht="20.25" x14ac:dyDescent="0.3">
      <c r="A120" s="14">
        <v>46</v>
      </c>
      <c r="B120" s="10" t="s">
        <v>17275</v>
      </c>
      <c r="C120" s="13">
        <v>879.5</v>
      </c>
      <c r="D120" s="12">
        <v>30</v>
      </c>
      <c r="E120" s="9">
        <v>1</v>
      </c>
      <c r="F120" s="13">
        <v>5602584</v>
      </c>
    </row>
    <row r="121" spans="1:6" ht="20.25" x14ac:dyDescent="0.3">
      <c r="A121" s="14">
        <v>47</v>
      </c>
      <c r="B121" s="10" t="s">
        <v>17295</v>
      </c>
      <c r="C121" s="13">
        <v>886.6</v>
      </c>
      <c r="D121" s="12">
        <v>34</v>
      </c>
      <c r="E121" s="9">
        <v>1</v>
      </c>
      <c r="F121" s="13">
        <v>4641914.7</v>
      </c>
    </row>
    <row r="122" spans="1:6" ht="20.25" x14ac:dyDescent="0.3">
      <c r="A122" s="14">
        <v>48</v>
      </c>
      <c r="B122" s="10" t="s">
        <v>17296</v>
      </c>
      <c r="C122" s="13">
        <v>848.5</v>
      </c>
      <c r="D122" s="12">
        <v>48</v>
      </c>
      <c r="E122" s="9">
        <v>1</v>
      </c>
      <c r="F122" s="13">
        <v>5080000</v>
      </c>
    </row>
    <row r="123" spans="1:6" ht="20.25" x14ac:dyDescent="0.3">
      <c r="A123" s="14">
        <v>49</v>
      </c>
      <c r="B123" s="10" t="s">
        <v>17297</v>
      </c>
      <c r="C123" s="13">
        <v>780.6</v>
      </c>
      <c r="D123" s="12">
        <v>37</v>
      </c>
      <c r="E123" s="9">
        <v>1</v>
      </c>
      <c r="F123" s="13">
        <v>5416381.5199999996</v>
      </c>
    </row>
    <row r="124" spans="1:6" ht="20.25" x14ac:dyDescent="0.3">
      <c r="A124" s="14">
        <v>50</v>
      </c>
      <c r="B124" s="10" t="s">
        <v>17298</v>
      </c>
      <c r="C124" s="13">
        <v>3900.4</v>
      </c>
      <c r="D124" s="12">
        <v>147</v>
      </c>
      <c r="E124" s="9">
        <v>2</v>
      </c>
      <c r="F124" s="13">
        <v>13673874.810000001</v>
      </c>
    </row>
    <row r="125" spans="1:6" ht="20.25" x14ac:dyDescent="0.3">
      <c r="A125" s="14">
        <v>51</v>
      </c>
      <c r="B125" s="10" t="s">
        <v>17279</v>
      </c>
      <c r="C125" s="13">
        <v>1348.5</v>
      </c>
      <c r="D125" s="12">
        <v>67</v>
      </c>
      <c r="E125" s="9">
        <v>2</v>
      </c>
      <c r="F125" s="13">
        <v>5923261.2000000002</v>
      </c>
    </row>
    <row r="126" spans="1:6" ht="20.25" x14ac:dyDescent="0.3">
      <c r="A126" s="10" t="s">
        <v>17210</v>
      </c>
      <c r="B126" s="10"/>
      <c r="C126" s="13">
        <f>SUM(C127:C173)</f>
        <v>311762.36</v>
      </c>
      <c r="D126" s="15">
        <f t="shared" ref="D126:F126" si="0">SUM(D127:D173)</f>
        <v>10900</v>
      </c>
      <c r="E126" s="15">
        <f t="shared" si="0"/>
        <v>132</v>
      </c>
      <c r="F126" s="13">
        <f t="shared" si="0"/>
        <v>830778530.82999969</v>
      </c>
    </row>
    <row r="127" spans="1:6" ht="20.25" x14ac:dyDescent="0.3">
      <c r="A127" s="14">
        <v>1</v>
      </c>
      <c r="B127" s="10" t="s">
        <v>17233</v>
      </c>
      <c r="C127" s="13">
        <v>82841</v>
      </c>
      <c r="D127" s="15">
        <v>3133</v>
      </c>
      <c r="E127" s="9">
        <v>36</v>
      </c>
      <c r="F127" s="13">
        <v>213625283.15999997</v>
      </c>
    </row>
    <row r="128" spans="1:6" ht="20.25" x14ac:dyDescent="0.3">
      <c r="A128" s="14">
        <v>2</v>
      </c>
      <c r="B128" s="10" t="s">
        <v>17234</v>
      </c>
      <c r="C128" s="13">
        <v>6852.6</v>
      </c>
      <c r="D128" s="15">
        <v>239</v>
      </c>
      <c r="E128" s="9">
        <v>7</v>
      </c>
      <c r="F128" s="13">
        <v>46707832.399999991</v>
      </c>
    </row>
    <row r="129" spans="1:6" ht="20.25" x14ac:dyDescent="0.3">
      <c r="A129" s="14">
        <v>3</v>
      </c>
      <c r="B129" s="10" t="s">
        <v>17235</v>
      </c>
      <c r="C129" s="13">
        <v>73696.67</v>
      </c>
      <c r="D129" s="15">
        <v>2328</v>
      </c>
      <c r="E129" s="9">
        <v>8</v>
      </c>
      <c r="F129" s="13">
        <v>77095279.090000004</v>
      </c>
    </row>
    <row r="130" spans="1:6" ht="20.25" x14ac:dyDescent="0.3">
      <c r="A130" s="14">
        <v>4</v>
      </c>
      <c r="B130" s="10" t="s">
        <v>17236</v>
      </c>
      <c r="C130" s="13">
        <v>24789.8</v>
      </c>
      <c r="D130" s="15">
        <v>702</v>
      </c>
      <c r="E130" s="9">
        <v>9</v>
      </c>
      <c r="F130" s="13">
        <v>61634819.170000002</v>
      </c>
    </row>
    <row r="131" spans="1:6" ht="20.25" x14ac:dyDescent="0.3">
      <c r="A131" s="14">
        <v>5</v>
      </c>
      <c r="B131" s="10" t="s">
        <v>17237</v>
      </c>
      <c r="C131" s="13">
        <v>21754.479999999996</v>
      </c>
      <c r="D131" s="15">
        <v>553</v>
      </c>
      <c r="E131" s="9">
        <v>7</v>
      </c>
      <c r="F131" s="13">
        <v>56471101.200000003</v>
      </c>
    </row>
    <row r="132" spans="1:6" ht="20.25" x14ac:dyDescent="0.3">
      <c r="A132" s="14">
        <v>6</v>
      </c>
      <c r="B132" s="10" t="s">
        <v>17238</v>
      </c>
      <c r="C132" s="13">
        <v>12900.900000000001</v>
      </c>
      <c r="D132" s="15">
        <v>373</v>
      </c>
      <c r="E132" s="9">
        <v>2</v>
      </c>
      <c r="F132" s="13">
        <v>17708184.119999997</v>
      </c>
    </row>
    <row r="133" spans="1:6" ht="20.25" x14ac:dyDescent="0.3">
      <c r="A133" s="14">
        <v>7</v>
      </c>
      <c r="B133" s="10" t="s">
        <v>17239</v>
      </c>
      <c r="C133" s="13">
        <v>3997.5</v>
      </c>
      <c r="D133" s="15">
        <v>130</v>
      </c>
      <c r="E133" s="9">
        <v>2</v>
      </c>
      <c r="F133" s="13">
        <v>17034035.52</v>
      </c>
    </row>
    <row r="134" spans="1:6" ht="20.25" x14ac:dyDescent="0.3">
      <c r="A134" s="14">
        <v>8</v>
      </c>
      <c r="B134" s="10" t="s">
        <v>17240</v>
      </c>
      <c r="C134" s="13">
        <v>5634.57</v>
      </c>
      <c r="D134" s="15">
        <v>155</v>
      </c>
      <c r="E134" s="9">
        <v>3</v>
      </c>
      <c r="F134" s="13">
        <v>16380603.180000002</v>
      </c>
    </row>
    <row r="135" spans="1:6" ht="20.25" x14ac:dyDescent="0.3">
      <c r="A135" s="14">
        <v>9</v>
      </c>
      <c r="B135" s="10" t="s">
        <v>17241</v>
      </c>
      <c r="C135" s="13">
        <v>783</v>
      </c>
      <c r="D135" s="15">
        <v>32</v>
      </c>
      <c r="E135" s="9">
        <v>1</v>
      </c>
      <c r="F135" s="13">
        <v>5729408</v>
      </c>
    </row>
    <row r="136" spans="1:6" ht="20.25" x14ac:dyDescent="0.3">
      <c r="A136" s="14">
        <v>10</v>
      </c>
      <c r="B136" s="10" t="s">
        <v>17242</v>
      </c>
      <c r="C136" s="13">
        <v>7773.5</v>
      </c>
      <c r="D136" s="15">
        <v>549</v>
      </c>
      <c r="E136" s="9">
        <v>3</v>
      </c>
      <c r="F136" s="13">
        <v>23013460</v>
      </c>
    </row>
    <row r="137" spans="1:6" ht="20.25" x14ac:dyDescent="0.3">
      <c r="A137" s="14">
        <v>11</v>
      </c>
      <c r="B137" s="10" t="s">
        <v>17243</v>
      </c>
      <c r="C137" s="13">
        <v>945.5</v>
      </c>
      <c r="D137" s="15">
        <v>39</v>
      </c>
      <c r="E137" s="9">
        <v>1</v>
      </c>
      <c r="F137" s="13">
        <v>5165228.25</v>
      </c>
    </row>
    <row r="138" spans="1:6" ht="20.25" x14ac:dyDescent="0.3">
      <c r="A138" s="14">
        <v>12</v>
      </c>
      <c r="B138" s="10" t="s">
        <v>17244</v>
      </c>
      <c r="C138" s="13">
        <v>680</v>
      </c>
      <c r="D138" s="15">
        <v>18</v>
      </c>
      <c r="E138" s="9">
        <v>1</v>
      </c>
      <c r="F138" s="13">
        <v>4301052</v>
      </c>
    </row>
    <row r="139" spans="1:6" ht="20.25" x14ac:dyDescent="0.3">
      <c r="A139" s="14">
        <v>13</v>
      </c>
      <c r="B139" s="10" t="s">
        <v>17245</v>
      </c>
      <c r="C139" s="13">
        <v>607.4</v>
      </c>
      <c r="D139" s="15">
        <v>34</v>
      </c>
      <c r="E139" s="9">
        <v>1</v>
      </c>
      <c r="F139" s="13">
        <v>2317210.6399999997</v>
      </c>
    </row>
    <row r="140" spans="1:6" ht="20.25" x14ac:dyDescent="0.3">
      <c r="A140" s="14">
        <v>14</v>
      </c>
      <c r="B140" s="10" t="s">
        <v>17246</v>
      </c>
      <c r="C140" s="13">
        <v>797.3</v>
      </c>
      <c r="D140" s="15">
        <v>40</v>
      </c>
      <c r="E140" s="9">
        <v>1</v>
      </c>
      <c r="F140" s="13">
        <v>5322451.5199999996</v>
      </c>
    </row>
    <row r="141" spans="1:6" ht="20.25" x14ac:dyDescent="0.3">
      <c r="A141" s="14">
        <v>15</v>
      </c>
      <c r="B141" s="10" t="s">
        <v>17244</v>
      </c>
      <c r="C141" s="13">
        <v>850</v>
      </c>
      <c r="D141" s="15">
        <v>40</v>
      </c>
      <c r="E141" s="9">
        <v>1</v>
      </c>
      <c r="F141" s="13">
        <v>542668</v>
      </c>
    </row>
    <row r="142" spans="1:6" ht="20.25" x14ac:dyDescent="0.3">
      <c r="A142" s="14">
        <v>16</v>
      </c>
      <c r="B142" s="10" t="s">
        <v>17247</v>
      </c>
      <c r="C142" s="13">
        <v>4891.2000000000007</v>
      </c>
      <c r="D142" s="15">
        <v>123</v>
      </c>
      <c r="E142" s="9">
        <v>3</v>
      </c>
      <c r="F142" s="13">
        <v>17182612.66</v>
      </c>
    </row>
    <row r="143" spans="1:6" ht="20.25" x14ac:dyDescent="0.3">
      <c r="A143" s="14">
        <v>17</v>
      </c>
      <c r="B143" s="10" t="s">
        <v>17248</v>
      </c>
      <c r="C143" s="13">
        <v>657.9</v>
      </c>
      <c r="D143" s="15">
        <v>26</v>
      </c>
      <c r="E143" s="9">
        <v>1</v>
      </c>
      <c r="F143" s="13">
        <v>6202311.5</v>
      </c>
    </row>
    <row r="144" spans="1:6" ht="20.25" x14ac:dyDescent="0.3">
      <c r="A144" s="14">
        <v>18</v>
      </c>
      <c r="B144" s="10" t="s">
        <v>17249</v>
      </c>
      <c r="C144" s="13">
        <v>497.6</v>
      </c>
      <c r="D144" s="15">
        <v>10</v>
      </c>
      <c r="E144" s="9">
        <v>1</v>
      </c>
      <c r="F144" s="13">
        <v>4945765.3100000005</v>
      </c>
    </row>
    <row r="145" spans="1:6" ht="20.25" x14ac:dyDescent="0.3">
      <c r="A145" s="14">
        <v>19</v>
      </c>
      <c r="B145" s="10" t="s">
        <v>17250</v>
      </c>
      <c r="C145" s="13">
        <v>399.7</v>
      </c>
      <c r="D145" s="15">
        <v>15</v>
      </c>
      <c r="E145" s="9">
        <v>1</v>
      </c>
      <c r="F145" s="13">
        <v>3249753.92</v>
      </c>
    </row>
    <row r="146" spans="1:6" ht="20.25" x14ac:dyDescent="0.3">
      <c r="A146" s="14">
        <v>20</v>
      </c>
      <c r="B146" s="10" t="s">
        <v>17251</v>
      </c>
      <c r="C146" s="13">
        <v>513.9</v>
      </c>
      <c r="D146" s="15">
        <v>20</v>
      </c>
      <c r="E146" s="9">
        <v>1</v>
      </c>
      <c r="F146" s="13">
        <v>4441783.34</v>
      </c>
    </row>
    <row r="147" spans="1:6" ht="20.25" x14ac:dyDescent="0.3">
      <c r="A147" s="14">
        <v>21</v>
      </c>
      <c r="B147" s="10" t="s">
        <v>17252</v>
      </c>
      <c r="C147" s="13">
        <v>612.5</v>
      </c>
      <c r="D147" s="15">
        <v>29</v>
      </c>
      <c r="E147" s="9">
        <v>1</v>
      </c>
      <c r="F147" s="13">
        <v>4274814.47</v>
      </c>
    </row>
    <row r="148" spans="1:6" ht="20.25" x14ac:dyDescent="0.3">
      <c r="A148" s="14">
        <v>22</v>
      </c>
      <c r="B148" s="10" t="s">
        <v>17254</v>
      </c>
      <c r="C148" s="13">
        <v>1190.5999999999999</v>
      </c>
      <c r="D148" s="15">
        <v>58</v>
      </c>
      <c r="E148" s="9">
        <v>1</v>
      </c>
      <c r="F148" s="13">
        <v>5324136.6400000006</v>
      </c>
    </row>
    <row r="149" spans="1:6" ht="20.25" x14ac:dyDescent="0.3">
      <c r="A149" s="14">
        <v>23</v>
      </c>
      <c r="B149" s="10" t="s">
        <v>17255</v>
      </c>
      <c r="C149" s="13">
        <v>1049.8</v>
      </c>
      <c r="D149" s="15">
        <v>57</v>
      </c>
      <c r="E149" s="9">
        <v>1</v>
      </c>
      <c r="F149" s="13">
        <v>5392384</v>
      </c>
    </row>
    <row r="150" spans="1:6" ht="20.25" x14ac:dyDescent="0.3">
      <c r="A150" s="14">
        <v>24</v>
      </c>
      <c r="B150" s="10" t="s">
        <v>17256</v>
      </c>
      <c r="C150" s="13">
        <v>2471.6999999999998</v>
      </c>
      <c r="D150" s="15">
        <v>113</v>
      </c>
      <c r="E150" s="9">
        <v>5</v>
      </c>
      <c r="F150" s="13">
        <v>18539441.189999998</v>
      </c>
    </row>
    <row r="151" spans="1:6" ht="20.25" x14ac:dyDescent="0.3">
      <c r="A151" s="14">
        <v>25</v>
      </c>
      <c r="B151" s="10" t="s">
        <v>17257</v>
      </c>
      <c r="C151" s="13">
        <v>1319.89</v>
      </c>
      <c r="D151" s="15">
        <v>63</v>
      </c>
      <c r="E151" s="9">
        <v>2</v>
      </c>
      <c r="F151" s="13">
        <v>9318713.5999999978</v>
      </c>
    </row>
    <row r="152" spans="1:6" ht="20.25" x14ac:dyDescent="0.3">
      <c r="A152" s="14">
        <v>26</v>
      </c>
      <c r="B152" s="10" t="s">
        <v>17258</v>
      </c>
      <c r="C152" s="13">
        <v>1003.2</v>
      </c>
      <c r="D152" s="15">
        <v>38</v>
      </c>
      <c r="E152" s="9">
        <v>1</v>
      </c>
      <c r="F152" s="13">
        <v>8285735.04</v>
      </c>
    </row>
    <row r="153" spans="1:6" ht="20.25" x14ac:dyDescent="0.3">
      <c r="A153" s="14">
        <v>27</v>
      </c>
      <c r="B153" s="10" t="s">
        <v>17259</v>
      </c>
      <c r="C153" s="13">
        <v>1007</v>
      </c>
      <c r="D153" s="15">
        <v>38</v>
      </c>
      <c r="E153" s="9">
        <v>2</v>
      </c>
      <c r="F153" s="13">
        <v>7585567.6799999997</v>
      </c>
    </row>
    <row r="154" spans="1:6" ht="20.25" x14ac:dyDescent="0.3">
      <c r="A154" s="14">
        <v>28</v>
      </c>
      <c r="B154" s="10" t="s">
        <v>17260</v>
      </c>
      <c r="C154" s="13">
        <v>4402.3999999999996</v>
      </c>
      <c r="D154" s="15">
        <v>187</v>
      </c>
      <c r="E154" s="9">
        <v>2</v>
      </c>
      <c r="F154" s="13">
        <v>18276811.52</v>
      </c>
    </row>
    <row r="155" spans="1:6" ht="20.25" x14ac:dyDescent="0.3">
      <c r="A155" s="14">
        <v>29</v>
      </c>
      <c r="B155" s="10" t="s">
        <v>17261</v>
      </c>
      <c r="C155" s="13">
        <v>6310.48</v>
      </c>
      <c r="D155" s="15">
        <v>200</v>
      </c>
      <c r="E155" s="9">
        <v>2</v>
      </c>
      <c r="F155" s="13">
        <v>12674630.079999998</v>
      </c>
    </row>
    <row r="156" spans="1:6" ht="20.25" x14ac:dyDescent="0.3">
      <c r="A156" s="14">
        <v>30</v>
      </c>
      <c r="B156" s="10" t="s">
        <v>17262</v>
      </c>
      <c r="C156" s="13">
        <v>5871.4800000000005</v>
      </c>
      <c r="D156" s="15">
        <v>255</v>
      </c>
      <c r="E156" s="9">
        <v>5</v>
      </c>
      <c r="F156" s="13">
        <v>17698274.210000001</v>
      </c>
    </row>
    <row r="157" spans="1:6" ht="20.25" x14ac:dyDescent="0.3">
      <c r="A157" s="14">
        <v>31</v>
      </c>
      <c r="B157" s="10" t="s">
        <v>17263</v>
      </c>
      <c r="C157" s="13">
        <v>4279.1099999999997</v>
      </c>
      <c r="D157" s="15">
        <v>138</v>
      </c>
      <c r="E157" s="9">
        <v>1</v>
      </c>
      <c r="F157" s="13">
        <v>12520415.859999999</v>
      </c>
    </row>
    <row r="158" spans="1:6" ht="20.25" x14ac:dyDescent="0.3">
      <c r="A158" s="14">
        <v>32</v>
      </c>
      <c r="B158" s="10" t="s">
        <v>17264</v>
      </c>
      <c r="C158" s="13">
        <v>781.8</v>
      </c>
      <c r="D158" s="15">
        <v>43</v>
      </c>
      <c r="E158" s="9">
        <v>1</v>
      </c>
      <c r="F158" s="13">
        <v>4975316.8000000007</v>
      </c>
    </row>
    <row r="159" spans="1:6" ht="20.25" x14ac:dyDescent="0.3">
      <c r="A159" s="14">
        <v>33</v>
      </c>
      <c r="B159" s="10" t="s">
        <v>17265</v>
      </c>
      <c r="C159" s="13">
        <v>1055.4000000000001</v>
      </c>
      <c r="D159" s="15">
        <v>47</v>
      </c>
      <c r="E159" s="9">
        <v>1</v>
      </c>
      <c r="F159" s="13">
        <v>6736263.6000000006</v>
      </c>
    </row>
    <row r="160" spans="1:6" ht="20.25" x14ac:dyDescent="0.3">
      <c r="A160" s="14">
        <v>34</v>
      </c>
      <c r="B160" s="10" t="s">
        <v>17267</v>
      </c>
      <c r="C160" s="13">
        <v>773.3</v>
      </c>
      <c r="D160" s="15">
        <v>35</v>
      </c>
      <c r="E160" s="9">
        <v>1</v>
      </c>
      <c r="F160" s="13">
        <v>5982176</v>
      </c>
    </row>
    <row r="161" spans="1:6" ht="20.25" x14ac:dyDescent="0.3">
      <c r="A161" s="14">
        <v>35</v>
      </c>
      <c r="B161" s="10" t="s">
        <v>17268</v>
      </c>
      <c r="C161" s="13">
        <v>660</v>
      </c>
      <c r="D161" s="15">
        <v>26</v>
      </c>
      <c r="E161" s="9">
        <v>1</v>
      </c>
      <c r="F161" s="13">
        <v>5266000</v>
      </c>
    </row>
    <row r="162" spans="1:6" ht="20.25" x14ac:dyDescent="0.3">
      <c r="A162" s="14">
        <v>36</v>
      </c>
      <c r="B162" s="10" t="s">
        <v>17269</v>
      </c>
      <c r="C162" s="13">
        <v>1138.3</v>
      </c>
      <c r="D162" s="15">
        <v>50</v>
      </c>
      <c r="E162" s="9">
        <v>1</v>
      </c>
      <c r="F162" s="13">
        <v>2764282.4000000004</v>
      </c>
    </row>
    <row r="163" spans="1:6" ht="20.25" x14ac:dyDescent="0.3">
      <c r="A163" s="14">
        <v>37</v>
      </c>
      <c r="B163" s="10" t="s">
        <v>17270</v>
      </c>
      <c r="C163" s="13">
        <v>7167.08</v>
      </c>
      <c r="D163" s="15">
        <v>273</v>
      </c>
      <c r="E163" s="9">
        <v>2</v>
      </c>
      <c r="F163" s="13">
        <v>18334915.32</v>
      </c>
    </row>
    <row r="164" spans="1:6" ht="20.25" x14ac:dyDescent="0.3">
      <c r="A164" s="14">
        <v>38</v>
      </c>
      <c r="B164" s="10" t="s">
        <v>17271</v>
      </c>
      <c r="C164" s="13">
        <v>6230.86</v>
      </c>
      <c r="D164" s="15">
        <v>201</v>
      </c>
      <c r="E164" s="9">
        <v>1</v>
      </c>
      <c r="F164" s="13">
        <v>13268555.52</v>
      </c>
    </row>
    <row r="165" spans="1:6" ht="20.25" x14ac:dyDescent="0.3">
      <c r="A165" s="14">
        <v>39</v>
      </c>
      <c r="B165" s="10" t="s">
        <v>17272</v>
      </c>
      <c r="C165" s="13">
        <v>691.6</v>
      </c>
      <c r="D165" s="15">
        <v>17</v>
      </c>
      <c r="E165" s="9">
        <v>1</v>
      </c>
      <c r="F165" s="13">
        <v>5602584</v>
      </c>
    </row>
    <row r="166" spans="1:6" ht="20.25" x14ac:dyDescent="0.3">
      <c r="A166" s="14">
        <v>40</v>
      </c>
      <c r="B166" s="10" t="s">
        <v>17241</v>
      </c>
      <c r="C166" s="13">
        <v>362.9</v>
      </c>
      <c r="D166" s="15">
        <v>23</v>
      </c>
      <c r="E166" s="9">
        <v>1</v>
      </c>
      <c r="F166" s="13">
        <v>3167614.8</v>
      </c>
    </row>
    <row r="167" spans="1:6" ht="20.25" x14ac:dyDescent="0.3">
      <c r="A167" s="14">
        <v>41</v>
      </c>
      <c r="B167" s="10" t="s">
        <v>17273</v>
      </c>
      <c r="C167" s="13">
        <v>375.2</v>
      </c>
      <c r="D167" s="15">
        <v>17</v>
      </c>
      <c r="E167" s="9">
        <v>1</v>
      </c>
      <c r="F167" s="13">
        <v>4525164</v>
      </c>
    </row>
    <row r="168" spans="1:6" ht="20.25" x14ac:dyDescent="0.3">
      <c r="A168" s="14">
        <v>42</v>
      </c>
      <c r="B168" s="10" t="s">
        <v>17274</v>
      </c>
      <c r="C168" s="13">
        <v>946</v>
      </c>
      <c r="D168" s="15">
        <v>52</v>
      </c>
      <c r="E168" s="9">
        <v>1</v>
      </c>
      <c r="F168" s="13">
        <v>6572262</v>
      </c>
    </row>
    <row r="169" spans="1:6" ht="20.25" x14ac:dyDescent="0.3">
      <c r="A169" s="14">
        <v>43</v>
      </c>
      <c r="B169" s="10" t="s">
        <v>17275</v>
      </c>
      <c r="C169" s="13">
        <v>418.9</v>
      </c>
      <c r="D169" s="15">
        <v>8</v>
      </c>
      <c r="E169" s="9">
        <v>1</v>
      </c>
      <c r="F169" s="13">
        <v>3102969.6</v>
      </c>
    </row>
    <row r="170" spans="1:6" ht="20.25" x14ac:dyDescent="0.3">
      <c r="A170" s="14">
        <v>44</v>
      </c>
      <c r="B170" s="10" t="s">
        <v>17276</v>
      </c>
      <c r="C170" s="13">
        <v>3265.3</v>
      </c>
      <c r="D170" s="15">
        <v>102</v>
      </c>
      <c r="E170" s="9">
        <v>1</v>
      </c>
      <c r="F170" s="13">
        <v>16205981.91</v>
      </c>
    </row>
    <row r="171" spans="1:6" ht="20.25" x14ac:dyDescent="0.3">
      <c r="A171" s="14">
        <v>45</v>
      </c>
      <c r="B171" s="10" t="s">
        <v>17277</v>
      </c>
      <c r="C171" s="13">
        <v>627.5</v>
      </c>
      <c r="D171" s="15">
        <v>26</v>
      </c>
      <c r="E171" s="9">
        <v>1</v>
      </c>
      <c r="F171" s="13">
        <v>4039280.1599999997</v>
      </c>
    </row>
    <row r="172" spans="1:6" ht="20.25" x14ac:dyDescent="0.3">
      <c r="A172" s="14">
        <v>46</v>
      </c>
      <c r="B172" s="10" t="s">
        <v>17278</v>
      </c>
      <c r="C172" s="13">
        <v>3230</v>
      </c>
      <c r="D172" s="15">
        <v>131</v>
      </c>
      <c r="E172" s="9">
        <v>2</v>
      </c>
      <c r="F172" s="13">
        <v>13569014.32</v>
      </c>
    </row>
    <row r="173" spans="1:6" ht="20.25" x14ac:dyDescent="0.3">
      <c r="A173" s="14">
        <v>47</v>
      </c>
      <c r="B173" s="10" t="s">
        <v>17279</v>
      </c>
      <c r="C173" s="13">
        <v>2655.54</v>
      </c>
      <c r="D173" s="15">
        <v>114</v>
      </c>
      <c r="E173" s="9">
        <v>2</v>
      </c>
      <c r="F173" s="13">
        <v>7704383.129999999</v>
      </c>
    </row>
    <row r="174" spans="1:6" ht="81" customHeight="1" x14ac:dyDescent="0.25">
      <c r="A174" s="300" t="s">
        <v>17383</v>
      </c>
      <c r="B174" s="301"/>
      <c r="C174" s="301"/>
      <c r="D174" s="301"/>
      <c r="E174" s="301"/>
      <c r="F174" s="302"/>
    </row>
    <row r="175" spans="1:6" ht="20.25" x14ac:dyDescent="0.3">
      <c r="A175" s="16" t="s">
        <v>17324</v>
      </c>
      <c r="B175" s="10"/>
      <c r="C175" s="13">
        <f>C176</f>
        <v>4994.3</v>
      </c>
      <c r="D175" s="15">
        <f t="shared" ref="D175:F176" si="1">D176</f>
        <v>167</v>
      </c>
      <c r="E175" s="9">
        <f t="shared" si="1"/>
        <v>1</v>
      </c>
      <c r="F175" s="13">
        <f t="shared" si="1"/>
        <v>4432138.3499999996</v>
      </c>
    </row>
    <row r="176" spans="1:6" ht="20.25" x14ac:dyDescent="0.3">
      <c r="A176" s="16" t="s">
        <v>17325</v>
      </c>
      <c r="B176" s="10"/>
      <c r="C176" s="13">
        <f>C177</f>
        <v>4994.3</v>
      </c>
      <c r="D176" s="15">
        <f t="shared" si="1"/>
        <v>167</v>
      </c>
      <c r="E176" s="9">
        <f t="shared" si="1"/>
        <v>1</v>
      </c>
      <c r="F176" s="13">
        <f t="shared" si="1"/>
        <v>4432138.3499999996</v>
      </c>
    </row>
    <row r="177" spans="1:6" ht="20.25" x14ac:dyDescent="0.3">
      <c r="A177" s="14">
        <v>1</v>
      </c>
      <c r="B177" s="10" t="s">
        <v>17271</v>
      </c>
      <c r="C177" s="13">
        <v>4994.3</v>
      </c>
      <c r="D177" s="15">
        <v>167</v>
      </c>
      <c r="E177" s="9">
        <v>1</v>
      </c>
      <c r="F177" s="13">
        <v>4432138.3499999996</v>
      </c>
    </row>
    <row r="178" spans="1:6" ht="80.25" customHeight="1" x14ac:dyDescent="0.25">
      <c r="A178" s="300" t="s">
        <v>17432</v>
      </c>
      <c r="B178" s="301"/>
      <c r="C178" s="301"/>
      <c r="D178" s="301"/>
      <c r="E178" s="301"/>
      <c r="F178" s="302"/>
    </row>
    <row r="179" spans="1:6" ht="20.25" x14ac:dyDescent="0.3">
      <c r="A179" s="16" t="s">
        <v>17324</v>
      </c>
      <c r="B179" s="10"/>
      <c r="C179" s="13">
        <f>C180</f>
        <v>8745.2000000000007</v>
      </c>
      <c r="D179" s="15">
        <f>D180</f>
        <v>322</v>
      </c>
      <c r="E179" s="9">
        <f>E180</f>
        <v>6</v>
      </c>
      <c r="F179" s="13">
        <f>F180</f>
        <v>35167278.490000002</v>
      </c>
    </row>
    <row r="180" spans="1:6" ht="20.25" x14ac:dyDescent="0.3">
      <c r="A180" s="16" t="s">
        <v>17325</v>
      </c>
      <c r="B180" s="10"/>
      <c r="C180" s="13">
        <f>SUM(C181:C185)</f>
        <v>8745.2000000000007</v>
      </c>
      <c r="D180" s="15">
        <f>SUM(D181:D185)</f>
        <v>322</v>
      </c>
      <c r="E180" s="9">
        <f>SUM(E181:E185)</f>
        <v>6</v>
      </c>
      <c r="F180" s="13">
        <f>SUM(F181:F185)</f>
        <v>35167278.490000002</v>
      </c>
    </row>
    <row r="181" spans="1:6" ht="20.25" x14ac:dyDescent="0.3">
      <c r="A181" s="14">
        <v>1</v>
      </c>
      <c r="B181" s="10" t="s">
        <v>17276</v>
      </c>
      <c r="C181" s="13">
        <v>3234.9</v>
      </c>
      <c r="D181" s="15">
        <v>63</v>
      </c>
      <c r="E181" s="9">
        <v>1</v>
      </c>
      <c r="F181" s="13">
        <v>7378170</v>
      </c>
    </row>
    <row r="182" spans="1:6" ht="20.25" x14ac:dyDescent="0.3">
      <c r="A182" s="14">
        <v>2</v>
      </c>
      <c r="B182" s="10" t="s">
        <v>17233</v>
      </c>
      <c r="C182" s="13">
        <v>3124.2</v>
      </c>
      <c r="D182" s="15">
        <v>158</v>
      </c>
      <c r="E182" s="9">
        <v>2</v>
      </c>
      <c r="F182" s="13">
        <v>15355040</v>
      </c>
    </row>
    <row r="183" spans="1:6" ht="20.25" x14ac:dyDescent="0.3">
      <c r="A183" s="14">
        <v>3</v>
      </c>
      <c r="B183" s="10" t="s">
        <v>17305</v>
      </c>
      <c r="C183" s="13">
        <v>1343.5</v>
      </c>
      <c r="D183" s="15">
        <v>57</v>
      </c>
      <c r="E183" s="9">
        <v>1</v>
      </c>
      <c r="F183" s="13">
        <v>5747868.4900000002</v>
      </c>
    </row>
    <row r="184" spans="1:6" ht="20.25" x14ac:dyDescent="0.3">
      <c r="A184" s="14">
        <v>4</v>
      </c>
      <c r="B184" s="10" t="s">
        <v>17290</v>
      </c>
      <c r="C184" s="13">
        <v>642.9</v>
      </c>
      <c r="D184" s="15">
        <v>24</v>
      </c>
      <c r="E184" s="9">
        <v>1</v>
      </c>
      <c r="F184" s="13">
        <v>4091980</v>
      </c>
    </row>
    <row r="185" spans="1:6" ht="20.25" x14ac:dyDescent="0.3">
      <c r="A185" s="14">
        <v>5</v>
      </c>
      <c r="B185" s="10" t="s">
        <v>17303</v>
      </c>
      <c r="C185" s="13">
        <v>399.7</v>
      </c>
      <c r="D185" s="15">
        <v>20</v>
      </c>
      <c r="E185" s="9">
        <v>1</v>
      </c>
      <c r="F185" s="13">
        <v>2594220</v>
      </c>
    </row>
    <row r="186" spans="1:6" ht="78.75" customHeight="1" x14ac:dyDescent="0.25">
      <c r="A186" s="300" t="s">
        <v>17442</v>
      </c>
      <c r="B186" s="301"/>
      <c r="C186" s="301"/>
      <c r="D186" s="301"/>
      <c r="E186" s="301"/>
      <c r="F186" s="302"/>
    </row>
    <row r="187" spans="1:6" ht="20.25" x14ac:dyDescent="0.3">
      <c r="A187" s="16" t="s">
        <v>17324</v>
      </c>
      <c r="B187" s="10"/>
      <c r="C187" s="13">
        <f>C188</f>
        <v>37527.699999999997</v>
      </c>
      <c r="D187" s="15">
        <f t="shared" ref="D187:F187" si="2">D188</f>
        <v>1236</v>
      </c>
      <c r="E187" s="9">
        <f t="shared" si="2"/>
        <v>3</v>
      </c>
      <c r="F187" s="13">
        <f t="shared" si="2"/>
        <v>28378044.662</v>
      </c>
    </row>
    <row r="188" spans="1:6" ht="20.25" x14ac:dyDescent="0.3">
      <c r="A188" s="16" t="s">
        <v>17325</v>
      </c>
      <c r="B188" s="10"/>
      <c r="C188" s="13">
        <f>C189+C190+C191</f>
        <v>37527.699999999997</v>
      </c>
      <c r="D188" s="15">
        <f t="shared" ref="D188:F188" si="3">D189+D190+D191</f>
        <v>1236</v>
      </c>
      <c r="E188" s="9">
        <f t="shared" si="3"/>
        <v>3</v>
      </c>
      <c r="F188" s="13">
        <f t="shared" si="3"/>
        <v>28378044.662</v>
      </c>
    </row>
    <row r="189" spans="1:6" ht="20.25" x14ac:dyDescent="0.3">
      <c r="A189" s="14">
        <v>1</v>
      </c>
      <c r="B189" s="10" t="s">
        <v>17236</v>
      </c>
      <c r="C189" s="13">
        <v>7374.3</v>
      </c>
      <c r="D189" s="15">
        <v>257</v>
      </c>
      <c r="E189" s="9">
        <v>1</v>
      </c>
      <c r="F189" s="13">
        <v>5650813.9919999996</v>
      </c>
    </row>
    <row r="190" spans="1:6" ht="20.25" x14ac:dyDescent="0.3">
      <c r="A190" s="14">
        <v>2</v>
      </c>
      <c r="B190" s="10" t="s">
        <v>17233</v>
      </c>
      <c r="C190" s="13">
        <v>9170</v>
      </c>
      <c r="D190" s="15">
        <v>368</v>
      </c>
      <c r="E190" s="9">
        <v>1</v>
      </c>
      <c r="F190" s="13">
        <v>2825382.83</v>
      </c>
    </row>
    <row r="191" spans="1:6" ht="20.25" x14ac:dyDescent="0.3">
      <c r="A191" s="14">
        <v>3</v>
      </c>
      <c r="B191" s="10" t="s">
        <v>17235</v>
      </c>
      <c r="C191" s="13">
        <v>20983.4</v>
      </c>
      <c r="D191" s="15">
        <v>611</v>
      </c>
      <c r="E191" s="9">
        <v>1</v>
      </c>
      <c r="F191" s="13">
        <v>19901847.84</v>
      </c>
    </row>
  </sheetData>
  <mergeCells count="12">
    <mergeCell ref="A186:F186"/>
    <mergeCell ref="A178:F178"/>
    <mergeCell ref="A174:F174"/>
    <mergeCell ref="E1:F1"/>
    <mergeCell ref="D2:F2"/>
    <mergeCell ref="A3:F4"/>
    <mergeCell ref="A5:A8"/>
    <mergeCell ref="B5:B8"/>
    <mergeCell ref="C5:C7"/>
    <mergeCell ref="D5:D7"/>
    <mergeCell ref="E5:E7"/>
    <mergeCell ref="F5:F7"/>
  </mergeCells>
  <pageMargins left="0.23622047244094491" right="0.23622047244094491" top="0.35433070866141736" bottom="0.35433070866141736" header="0.31496062992125984" footer="0.31496062992125984"/>
  <pageSetup paperSize="9" scale="4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36F1-D672-483B-83BA-4E642853A1D6}">
  <sheetPr>
    <pageSetUpPr fitToPage="1"/>
  </sheetPr>
  <dimension ref="A1:AN55"/>
  <sheetViews>
    <sheetView topLeftCell="M1" zoomScale="20" zoomScaleNormal="20" workbookViewId="0">
      <selection activeCell="B53" sqref="B1:AJ53"/>
    </sheetView>
  </sheetViews>
  <sheetFormatPr defaultRowHeight="15" x14ac:dyDescent="0.25"/>
  <cols>
    <col min="1" max="1" width="9.140625" hidden="1" customWidth="1"/>
    <col min="2" max="2" width="23.42578125" customWidth="1"/>
    <col min="3" max="3" width="247" customWidth="1"/>
    <col min="4" max="5" width="50.5703125" customWidth="1"/>
    <col min="6" max="6" width="67" customWidth="1"/>
    <col min="7" max="12" width="50.5703125" customWidth="1"/>
    <col min="13" max="13" width="45.5703125" customWidth="1"/>
    <col min="14" max="15" width="50.5703125" customWidth="1"/>
    <col min="16" max="16" width="62.7109375" customWidth="1"/>
    <col min="17" max="17" width="39.85546875" customWidth="1"/>
    <col min="18" max="24" width="50.5703125" customWidth="1"/>
    <col min="25" max="25" width="75.5703125" customWidth="1"/>
    <col min="26" max="28" width="50.5703125" customWidth="1"/>
    <col min="29" max="29" width="104.140625" customWidth="1"/>
    <col min="30" max="36" width="50.5703125" customWidth="1"/>
  </cols>
  <sheetData>
    <row r="1" spans="1:40" ht="90" x14ac:dyDescent="1.1499999999999999">
      <c r="B1" s="310" t="s">
        <v>17202</v>
      </c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0"/>
      <c r="AD1" s="310"/>
      <c r="AE1" s="310"/>
      <c r="AF1" s="310"/>
      <c r="AG1" s="310"/>
      <c r="AH1" s="310"/>
      <c r="AI1" s="310"/>
      <c r="AJ1" s="310"/>
    </row>
    <row r="2" spans="1:40" ht="90" x14ac:dyDescent="0.25">
      <c r="B2" s="311" t="s">
        <v>17396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  <c r="AD2" s="311"/>
      <c r="AE2" s="311"/>
      <c r="AF2" s="311"/>
      <c r="AG2" s="311"/>
      <c r="AH2" s="311"/>
      <c r="AI2" s="311"/>
      <c r="AJ2" s="311"/>
    </row>
    <row r="3" spans="1:40" ht="76.5" x14ac:dyDescent="1.05">
      <c r="B3" s="32" t="s">
        <v>17204</v>
      </c>
      <c r="C3" s="312" t="s">
        <v>17389</v>
      </c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</row>
    <row r="4" spans="1:40" ht="76.5" x14ac:dyDescent="0.25">
      <c r="B4" s="32" t="s">
        <v>17205</v>
      </c>
      <c r="C4" s="313" t="s">
        <v>17390</v>
      </c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</row>
    <row r="5" spans="1:40" ht="177" customHeight="1" x14ac:dyDescent="0.25">
      <c r="B5" s="314" t="s">
        <v>0</v>
      </c>
      <c r="C5" s="314" t="s">
        <v>1</v>
      </c>
      <c r="D5" s="315" t="s">
        <v>17391</v>
      </c>
      <c r="E5" s="315" t="s">
        <v>17392</v>
      </c>
      <c r="F5" s="318" t="s">
        <v>2</v>
      </c>
      <c r="G5" s="314" t="s">
        <v>3</v>
      </c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21" t="s">
        <v>4</v>
      </c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2" t="s">
        <v>5</v>
      </c>
      <c r="AI5" s="322" t="s">
        <v>6</v>
      </c>
      <c r="AJ5" s="322" t="s">
        <v>7</v>
      </c>
    </row>
    <row r="6" spans="1:40" ht="184.5" customHeight="1" x14ac:dyDescent="0.25">
      <c r="B6" s="314"/>
      <c r="C6" s="314"/>
      <c r="D6" s="316"/>
      <c r="E6" s="316"/>
      <c r="F6" s="319"/>
      <c r="G6" s="314" t="s">
        <v>8</v>
      </c>
      <c r="H6" s="314"/>
      <c r="I6" s="314"/>
      <c r="J6" s="314"/>
      <c r="K6" s="314"/>
      <c r="L6" s="314"/>
      <c r="M6" s="332" t="s">
        <v>9</v>
      </c>
      <c r="N6" s="333"/>
      <c r="O6" s="332" t="s">
        <v>10</v>
      </c>
      <c r="P6" s="333"/>
      <c r="Q6" s="332" t="s">
        <v>11</v>
      </c>
      <c r="R6" s="333"/>
      <c r="S6" s="332" t="s">
        <v>12</v>
      </c>
      <c r="T6" s="333"/>
      <c r="U6" s="332" t="s">
        <v>13</v>
      </c>
      <c r="V6" s="333"/>
      <c r="W6" s="328" t="s">
        <v>14</v>
      </c>
      <c r="X6" s="328" t="s">
        <v>15</v>
      </c>
      <c r="Y6" s="328" t="s">
        <v>16</v>
      </c>
      <c r="Z6" s="328" t="s">
        <v>17</v>
      </c>
      <c r="AA6" s="328" t="s">
        <v>18</v>
      </c>
      <c r="AB6" s="328" t="s">
        <v>19</v>
      </c>
      <c r="AC6" s="328" t="s">
        <v>20</v>
      </c>
      <c r="AD6" s="328" t="s">
        <v>17393</v>
      </c>
      <c r="AE6" s="330" t="s">
        <v>22</v>
      </c>
      <c r="AF6" s="330" t="s">
        <v>23</v>
      </c>
      <c r="AG6" s="330" t="s">
        <v>17394</v>
      </c>
      <c r="AH6" s="323"/>
      <c r="AI6" s="323"/>
      <c r="AJ6" s="323"/>
    </row>
    <row r="7" spans="1:40" ht="408.75" customHeight="1" x14ac:dyDescent="0.25">
      <c r="B7" s="314"/>
      <c r="C7" s="314"/>
      <c r="D7" s="316"/>
      <c r="E7" s="317"/>
      <c r="F7" s="320"/>
      <c r="G7" s="34" t="s">
        <v>25</v>
      </c>
      <c r="H7" s="34" t="s">
        <v>26</v>
      </c>
      <c r="I7" s="34" t="s">
        <v>27</v>
      </c>
      <c r="J7" s="34" t="s">
        <v>28</v>
      </c>
      <c r="K7" s="34" t="s">
        <v>29</v>
      </c>
      <c r="L7" s="34" t="s">
        <v>30</v>
      </c>
      <c r="M7" s="334"/>
      <c r="N7" s="335"/>
      <c r="O7" s="334"/>
      <c r="P7" s="335"/>
      <c r="Q7" s="334"/>
      <c r="R7" s="335"/>
      <c r="S7" s="334"/>
      <c r="T7" s="335"/>
      <c r="U7" s="334"/>
      <c r="V7" s="335"/>
      <c r="W7" s="329"/>
      <c r="X7" s="329"/>
      <c r="Y7" s="329"/>
      <c r="Z7" s="329"/>
      <c r="AA7" s="329"/>
      <c r="AB7" s="329"/>
      <c r="AC7" s="329"/>
      <c r="AD7" s="329"/>
      <c r="AE7" s="331"/>
      <c r="AF7" s="331"/>
      <c r="AG7" s="331"/>
      <c r="AH7" s="323"/>
      <c r="AI7" s="323"/>
      <c r="AJ7" s="323"/>
    </row>
    <row r="8" spans="1:40" ht="88.5" customHeight="1" x14ac:dyDescent="0.25">
      <c r="B8" s="314"/>
      <c r="C8" s="314"/>
      <c r="D8" s="317"/>
      <c r="E8" s="33" t="s">
        <v>17395</v>
      </c>
      <c r="F8" s="35" t="s">
        <v>31</v>
      </c>
      <c r="G8" s="33" t="s">
        <v>31</v>
      </c>
      <c r="H8" s="33" t="s">
        <v>31</v>
      </c>
      <c r="I8" s="33" t="s">
        <v>31</v>
      </c>
      <c r="J8" s="33" t="s">
        <v>31</v>
      </c>
      <c r="K8" s="33" t="s">
        <v>31</v>
      </c>
      <c r="L8" s="33" t="s">
        <v>31</v>
      </c>
      <c r="M8" s="33" t="s">
        <v>32</v>
      </c>
      <c r="N8" s="33" t="s">
        <v>31</v>
      </c>
      <c r="O8" s="33" t="s">
        <v>33</v>
      </c>
      <c r="P8" s="33" t="s">
        <v>31</v>
      </c>
      <c r="Q8" s="33" t="s">
        <v>33</v>
      </c>
      <c r="R8" s="33" t="s">
        <v>31</v>
      </c>
      <c r="S8" s="33" t="s">
        <v>33</v>
      </c>
      <c r="T8" s="33" t="s">
        <v>31</v>
      </c>
      <c r="U8" s="33" t="s">
        <v>34</v>
      </c>
      <c r="V8" s="33" t="s">
        <v>31</v>
      </c>
      <c r="W8" s="33" t="s">
        <v>31</v>
      </c>
      <c r="X8" s="33" t="s">
        <v>31</v>
      </c>
      <c r="Y8" s="33" t="s">
        <v>31</v>
      </c>
      <c r="Z8" s="33" t="s">
        <v>31</v>
      </c>
      <c r="AA8" s="33" t="s">
        <v>31</v>
      </c>
      <c r="AB8" s="33" t="s">
        <v>31</v>
      </c>
      <c r="AC8" s="33" t="s">
        <v>31</v>
      </c>
      <c r="AD8" s="33" t="s">
        <v>31</v>
      </c>
      <c r="AE8" s="33" t="s">
        <v>31</v>
      </c>
      <c r="AF8" s="33" t="s">
        <v>31</v>
      </c>
      <c r="AG8" s="33" t="s">
        <v>31</v>
      </c>
      <c r="AH8" s="324"/>
      <c r="AI8" s="324"/>
      <c r="AJ8" s="324"/>
    </row>
    <row r="9" spans="1:40" ht="45.75" x14ac:dyDescent="0.65">
      <c r="B9" s="36">
        <v>1</v>
      </c>
      <c r="C9" s="36">
        <v>2</v>
      </c>
      <c r="D9" s="36">
        <v>3</v>
      </c>
      <c r="E9" s="36">
        <v>4</v>
      </c>
      <c r="F9" s="36">
        <v>5</v>
      </c>
      <c r="G9" s="36">
        <v>6</v>
      </c>
      <c r="H9" s="36">
        <v>7</v>
      </c>
      <c r="I9" s="36">
        <v>8</v>
      </c>
      <c r="J9" s="36">
        <v>9</v>
      </c>
      <c r="K9" s="36">
        <v>10</v>
      </c>
      <c r="L9" s="36">
        <v>11</v>
      </c>
      <c r="M9" s="36">
        <v>12</v>
      </c>
      <c r="N9" s="36">
        <v>13</v>
      </c>
      <c r="O9" s="36">
        <v>14</v>
      </c>
      <c r="P9" s="36">
        <v>15</v>
      </c>
      <c r="Q9" s="36">
        <v>16</v>
      </c>
      <c r="R9" s="36">
        <v>17</v>
      </c>
      <c r="S9" s="36">
        <v>18</v>
      </c>
      <c r="T9" s="36">
        <v>19</v>
      </c>
      <c r="U9" s="36">
        <v>20</v>
      </c>
      <c r="V9" s="36">
        <v>21</v>
      </c>
      <c r="W9" s="36">
        <v>22</v>
      </c>
      <c r="X9" s="36">
        <v>23</v>
      </c>
      <c r="Y9" s="36">
        <v>24</v>
      </c>
      <c r="Z9" s="36">
        <v>25</v>
      </c>
      <c r="AA9" s="36">
        <v>26</v>
      </c>
      <c r="AB9" s="36">
        <v>27</v>
      </c>
      <c r="AC9" s="36">
        <v>28</v>
      </c>
      <c r="AD9" s="36">
        <v>29</v>
      </c>
      <c r="AE9" s="36">
        <v>30</v>
      </c>
      <c r="AF9" s="36">
        <v>31</v>
      </c>
      <c r="AG9" s="36">
        <v>32</v>
      </c>
      <c r="AH9" s="36">
        <v>33</v>
      </c>
      <c r="AI9" s="36">
        <v>34</v>
      </c>
      <c r="AJ9" s="36">
        <v>35</v>
      </c>
    </row>
    <row r="10" spans="1:40" ht="61.5" x14ac:dyDescent="0.25">
      <c r="B10" s="327" t="s">
        <v>17417</v>
      </c>
      <c r="C10" s="327"/>
      <c r="D10" s="327"/>
      <c r="E10" s="327"/>
      <c r="F10" s="327"/>
      <c r="G10" s="327"/>
      <c r="H10" s="327"/>
      <c r="I10" s="327"/>
      <c r="J10" s="327"/>
      <c r="K10" s="327"/>
      <c r="L10" s="327"/>
      <c r="M10" s="327"/>
      <c r="N10" s="327"/>
      <c r="O10" s="327"/>
      <c r="P10" s="327"/>
      <c r="Q10" s="327"/>
      <c r="R10" s="327"/>
      <c r="S10" s="327"/>
      <c r="T10" s="327"/>
      <c r="U10" s="327"/>
      <c r="V10" s="327"/>
      <c r="W10" s="327"/>
      <c r="X10" s="327"/>
      <c r="Y10" s="327"/>
      <c r="Z10" s="327"/>
      <c r="AA10" s="327"/>
      <c r="AB10" s="327"/>
      <c r="AC10" s="327"/>
      <c r="AD10" s="327"/>
      <c r="AE10" s="327"/>
      <c r="AF10" s="327"/>
      <c r="AG10" s="327"/>
      <c r="AH10" s="327"/>
      <c r="AI10" s="327"/>
      <c r="AJ10" s="327"/>
    </row>
    <row r="11" spans="1:40" ht="61.5" x14ac:dyDescent="0.85">
      <c r="B11" s="325" t="s">
        <v>17404</v>
      </c>
      <c r="C11" s="326"/>
      <c r="D11" s="37" t="s">
        <v>17029</v>
      </c>
      <c r="E11" s="38" t="s">
        <v>17029</v>
      </c>
      <c r="F11" s="39">
        <f>F12+F16+F18+F21+F32+F34+F36+F38+F40+F42+F45+F47+F49+F51</f>
        <v>48823936.570000008</v>
      </c>
      <c r="G11" s="39">
        <f t="shared" ref="G11:AG11" si="0">G12+G16+G18+G21+G32+G34+G36+G38+G40+G42+G45+G47+G49+G51</f>
        <v>0</v>
      </c>
      <c r="H11" s="39">
        <f t="shared" si="0"/>
        <v>0</v>
      </c>
      <c r="I11" s="39">
        <f t="shared" si="0"/>
        <v>204413.62</v>
      </c>
      <c r="J11" s="39">
        <f t="shared" si="0"/>
        <v>0</v>
      </c>
      <c r="K11" s="39">
        <f t="shared" si="0"/>
        <v>0</v>
      </c>
      <c r="L11" s="39">
        <f t="shared" si="0"/>
        <v>0</v>
      </c>
      <c r="M11" s="40">
        <f t="shared" si="0"/>
        <v>0</v>
      </c>
      <c r="N11" s="39">
        <f t="shared" si="0"/>
        <v>0</v>
      </c>
      <c r="O11" s="39">
        <f t="shared" si="0"/>
        <v>23245.83</v>
      </c>
      <c r="P11" s="39">
        <f t="shared" si="0"/>
        <v>44944260.209999986</v>
      </c>
      <c r="Q11" s="39">
        <f t="shared" si="0"/>
        <v>0</v>
      </c>
      <c r="R11" s="39">
        <f t="shared" si="0"/>
        <v>0</v>
      </c>
      <c r="S11" s="39">
        <f t="shared" si="0"/>
        <v>3481.6</v>
      </c>
      <c r="T11" s="39">
        <f t="shared" si="0"/>
        <v>2855245.4299999997</v>
      </c>
      <c r="U11" s="39">
        <f t="shared" si="0"/>
        <v>0</v>
      </c>
      <c r="V11" s="39">
        <f t="shared" si="0"/>
        <v>0</v>
      </c>
      <c r="W11" s="39">
        <f t="shared" si="0"/>
        <v>0</v>
      </c>
      <c r="X11" s="39">
        <f t="shared" si="0"/>
        <v>0</v>
      </c>
      <c r="Y11" s="39">
        <f t="shared" si="0"/>
        <v>0</v>
      </c>
      <c r="Z11" s="39">
        <f t="shared" si="0"/>
        <v>0</v>
      </c>
      <c r="AA11" s="39">
        <f t="shared" si="0"/>
        <v>0</v>
      </c>
      <c r="AB11" s="39">
        <f t="shared" si="0"/>
        <v>0</v>
      </c>
      <c r="AC11" s="39">
        <f t="shared" si="0"/>
        <v>0</v>
      </c>
      <c r="AD11" s="39">
        <f t="shared" si="0"/>
        <v>0</v>
      </c>
      <c r="AE11" s="39">
        <f t="shared" si="0"/>
        <v>690017.31</v>
      </c>
      <c r="AF11" s="39">
        <f t="shared" si="0"/>
        <v>130000</v>
      </c>
      <c r="AG11" s="39">
        <f t="shared" si="0"/>
        <v>0</v>
      </c>
      <c r="AH11" s="41" t="s">
        <v>17029</v>
      </c>
      <c r="AI11" s="42" t="s">
        <v>17029</v>
      </c>
      <c r="AJ11" s="42" t="s">
        <v>17029</v>
      </c>
    </row>
    <row r="12" spans="1:40" ht="61.5" x14ac:dyDescent="0.85">
      <c r="B12" s="43" t="s">
        <v>509</v>
      </c>
      <c r="C12" s="36"/>
      <c r="D12" s="37" t="s">
        <v>17029</v>
      </c>
      <c r="E12" s="38" t="s">
        <v>17029</v>
      </c>
      <c r="F12" s="39">
        <f>F13+F14+F15</f>
        <v>4336886.3599999994</v>
      </c>
      <c r="G12" s="39">
        <f t="shared" ref="G12:AG12" si="1">G13+G14+G15</f>
        <v>0</v>
      </c>
      <c r="H12" s="39">
        <f t="shared" si="1"/>
        <v>0</v>
      </c>
      <c r="I12" s="39">
        <f t="shared" si="1"/>
        <v>0</v>
      </c>
      <c r="J12" s="39">
        <f t="shared" si="1"/>
        <v>0</v>
      </c>
      <c r="K12" s="39">
        <f t="shared" si="1"/>
        <v>0</v>
      </c>
      <c r="L12" s="39">
        <f t="shared" si="1"/>
        <v>0</v>
      </c>
      <c r="M12" s="40">
        <f t="shared" si="1"/>
        <v>0</v>
      </c>
      <c r="N12" s="39">
        <f t="shared" si="1"/>
        <v>0</v>
      </c>
      <c r="O12" s="39">
        <f t="shared" si="1"/>
        <v>3914.5</v>
      </c>
      <c r="P12" s="39">
        <f t="shared" si="1"/>
        <v>4292639.75</v>
      </c>
      <c r="Q12" s="39">
        <f t="shared" si="1"/>
        <v>0</v>
      </c>
      <c r="R12" s="39">
        <f t="shared" si="1"/>
        <v>0</v>
      </c>
      <c r="S12" s="39">
        <f t="shared" si="1"/>
        <v>0</v>
      </c>
      <c r="T12" s="44">
        <f t="shared" si="1"/>
        <v>0</v>
      </c>
      <c r="U12" s="39">
        <f t="shared" si="1"/>
        <v>0</v>
      </c>
      <c r="V12" s="39">
        <f t="shared" si="1"/>
        <v>0</v>
      </c>
      <c r="W12" s="39">
        <f t="shared" si="1"/>
        <v>0</v>
      </c>
      <c r="X12" s="39">
        <f t="shared" si="1"/>
        <v>0</v>
      </c>
      <c r="Y12" s="39">
        <f t="shared" si="1"/>
        <v>0</v>
      </c>
      <c r="Z12" s="39">
        <f t="shared" si="1"/>
        <v>0</v>
      </c>
      <c r="AA12" s="39">
        <f t="shared" si="1"/>
        <v>0</v>
      </c>
      <c r="AB12" s="39">
        <f t="shared" si="1"/>
        <v>0</v>
      </c>
      <c r="AC12" s="39">
        <f t="shared" si="1"/>
        <v>0</v>
      </c>
      <c r="AD12" s="39">
        <f t="shared" si="1"/>
        <v>0</v>
      </c>
      <c r="AE12" s="39">
        <f t="shared" si="1"/>
        <v>44246.61</v>
      </c>
      <c r="AF12" s="39">
        <f t="shared" si="1"/>
        <v>0</v>
      </c>
      <c r="AG12" s="39">
        <f t="shared" si="1"/>
        <v>0</v>
      </c>
      <c r="AH12" s="41" t="s">
        <v>17029</v>
      </c>
      <c r="AI12" s="42" t="s">
        <v>17029</v>
      </c>
      <c r="AJ12" s="42" t="s">
        <v>17029</v>
      </c>
    </row>
    <row r="13" spans="1:40" ht="62.25" x14ac:dyDescent="0.9">
      <c r="A13">
        <v>1</v>
      </c>
      <c r="B13" s="45">
        <f>SUBTOTAL(9,$A13:A$13)</f>
        <v>1</v>
      </c>
      <c r="C13" s="46" t="s">
        <v>3682</v>
      </c>
      <c r="D13" s="37">
        <v>2020</v>
      </c>
      <c r="E13" s="47">
        <v>0.97050000000000003</v>
      </c>
      <c r="F13" s="39">
        <f t="shared" ref="F13:F28" si="2">G13+H13+I13+J13+K13+L13+N13+P13+R13+T13+V13+W13+X13+Y13+Z13+AA13+AB13+AC13+AD13+AE13+AF13+AG13</f>
        <v>1709981.71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40">
        <v>0</v>
      </c>
      <c r="N13" s="39">
        <v>0</v>
      </c>
      <c r="O13" s="39">
        <v>1913</v>
      </c>
      <c r="P13" s="39">
        <v>1674154.8</v>
      </c>
      <c r="Q13" s="39">
        <v>0</v>
      </c>
      <c r="R13" s="39">
        <v>0</v>
      </c>
      <c r="S13" s="39">
        <v>0</v>
      </c>
      <c r="T13" s="44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f>ROUND(P13*2.14%,2)</f>
        <v>35826.910000000003</v>
      </c>
      <c r="AF13" s="39">
        <v>0</v>
      </c>
      <c r="AG13" s="39">
        <v>0</v>
      </c>
      <c r="AH13" s="41" t="s">
        <v>17055</v>
      </c>
      <c r="AI13" s="42">
        <v>2023</v>
      </c>
      <c r="AJ13" s="42">
        <v>2023</v>
      </c>
      <c r="AK13" s="48"/>
      <c r="AL13" s="48"/>
      <c r="AM13" s="48"/>
      <c r="AN13" s="48"/>
    </row>
    <row r="14" spans="1:40" ht="62.25" x14ac:dyDescent="0.9">
      <c r="A14">
        <v>1</v>
      </c>
      <c r="B14" s="45">
        <f>SUBTOTAL(9,$A$13:A14)</f>
        <v>2</v>
      </c>
      <c r="C14" s="46" t="s">
        <v>3649</v>
      </c>
      <c r="D14" s="38" t="s">
        <v>3006</v>
      </c>
      <c r="E14" s="47">
        <v>0.76770000000000005</v>
      </c>
      <c r="F14" s="39">
        <f t="shared" si="2"/>
        <v>1464359.44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40">
        <v>0</v>
      </c>
      <c r="N14" s="39">
        <v>0</v>
      </c>
      <c r="O14" s="39">
        <v>901.5</v>
      </c>
      <c r="P14" s="39">
        <v>1457135.38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7224.06</v>
      </c>
      <c r="AF14" s="39">
        <v>0</v>
      </c>
      <c r="AG14" s="39">
        <v>0</v>
      </c>
      <c r="AH14" s="41" t="s">
        <v>17055</v>
      </c>
      <c r="AI14" s="42">
        <v>2023</v>
      </c>
      <c r="AJ14" s="42">
        <v>2023</v>
      </c>
      <c r="AK14" s="48"/>
      <c r="AL14" s="48"/>
      <c r="AM14" s="48"/>
      <c r="AN14" s="48"/>
    </row>
    <row r="15" spans="1:40" ht="62.25" x14ac:dyDescent="0.9">
      <c r="A15">
        <v>1</v>
      </c>
      <c r="B15" s="45">
        <f>SUBTOTAL(9,$A$13:A15)</f>
        <v>3</v>
      </c>
      <c r="C15" s="46" t="s">
        <v>3282</v>
      </c>
      <c r="D15" s="38" t="s">
        <v>3256</v>
      </c>
      <c r="E15" s="47">
        <v>0.9244</v>
      </c>
      <c r="F15" s="39">
        <f t="shared" si="2"/>
        <v>1162545.21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40">
        <v>0</v>
      </c>
      <c r="N15" s="39">
        <v>0</v>
      </c>
      <c r="O15" s="39">
        <v>1100</v>
      </c>
      <c r="P15" s="39">
        <v>1161349.57</v>
      </c>
      <c r="Q15" s="39">
        <v>0</v>
      </c>
      <c r="R15" s="39">
        <v>0</v>
      </c>
      <c r="S15" s="39">
        <v>0</v>
      </c>
      <c r="T15" s="44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1195.6400000000001</v>
      </c>
      <c r="AF15" s="39">
        <v>0</v>
      </c>
      <c r="AG15" s="39">
        <v>0</v>
      </c>
      <c r="AH15" s="41" t="s">
        <v>17055</v>
      </c>
      <c r="AI15" s="42">
        <v>2023</v>
      </c>
      <c r="AJ15" s="42">
        <v>2023</v>
      </c>
      <c r="AK15" s="48"/>
      <c r="AL15" s="48"/>
      <c r="AM15" s="48"/>
      <c r="AN15" s="48"/>
    </row>
    <row r="16" spans="1:40" ht="62.25" x14ac:dyDescent="0.9">
      <c r="B16" s="43" t="s">
        <v>534</v>
      </c>
      <c r="C16" s="46"/>
      <c r="D16" s="37" t="s">
        <v>17029</v>
      </c>
      <c r="E16" s="38" t="s">
        <v>17029</v>
      </c>
      <c r="F16" s="39">
        <f>F17</f>
        <v>418959.01</v>
      </c>
      <c r="G16" s="39">
        <f t="shared" ref="G16:AG16" si="3">G17</f>
        <v>0</v>
      </c>
      <c r="H16" s="39">
        <f t="shared" si="3"/>
        <v>0</v>
      </c>
      <c r="I16" s="39">
        <f t="shared" si="3"/>
        <v>0</v>
      </c>
      <c r="J16" s="39">
        <f t="shared" si="3"/>
        <v>0</v>
      </c>
      <c r="K16" s="39">
        <f t="shared" si="3"/>
        <v>0</v>
      </c>
      <c r="L16" s="39">
        <f t="shared" si="3"/>
        <v>0</v>
      </c>
      <c r="M16" s="40">
        <f t="shared" si="3"/>
        <v>0</v>
      </c>
      <c r="N16" s="39">
        <f t="shared" si="3"/>
        <v>0</v>
      </c>
      <c r="O16" s="39">
        <f t="shared" si="3"/>
        <v>819.7</v>
      </c>
      <c r="P16" s="39">
        <f t="shared" si="3"/>
        <v>412767.5</v>
      </c>
      <c r="Q16" s="39">
        <f t="shared" si="3"/>
        <v>0</v>
      </c>
      <c r="R16" s="39">
        <f t="shared" si="3"/>
        <v>0</v>
      </c>
      <c r="S16" s="39">
        <f t="shared" si="3"/>
        <v>0</v>
      </c>
      <c r="T16" s="39">
        <f t="shared" si="3"/>
        <v>0</v>
      </c>
      <c r="U16" s="39">
        <f t="shared" si="3"/>
        <v>0</v>
      </c>
      <c r="V16" s="39">
        <f t="shared" si="3"/>
        <v>0</v>
      </c>
      <c r="W16" s="39">
        <f t="shared" si="3"/>
        <v>0</v>
      </c>
      <c r="X16" s="39">
        <f t="shared" si="3"/>
        <v>0</v>
      </c>
      <c r="Y16" s="39">
        <f t="shared" si="3"/>
        <v>0</v>
      </c>
      <c r="Z16" s="39">
        <f t="shared" si="3"/>
        <v>0</v>
      </c>
      <c r="AA16" s="39">
        <f t="shared" si="3"/>
        <v>0</v>
      </c>
      <c r="AB16" s="39">
        <f t="shared" si="3"/>
        <v>0</v>
      </c>
      <c r="AC16" s="39">
        <f t="shared" si="3"/>
        <v>0</v>
      </c>
      <c r="AD16" s="39">
        <f t="shared" si="3"/>
        <v>0</v>
      </c>
      <c r="AE16" s="39">
        <f t="shared" si="3"/>
        <v>6191.51</v>
      </c>
      <c r="AF16" s="39">
        <f t="shared" si="3"/>
        <v>0</v>
      </c>
      <c r="AG16" s="39">
        <f t="shared" si="3"/>
        <v>0</v>
      </c>
      <c r="AH16" s="41" t="s">
        <v>17029</v>
      </c>
      <c r="AI16" s="41" t="s">
        <v>17029</v>
      </c>
      <c r="AJ16" s="41" t="s">
        <v>17029</v>
      </c>
      <c r="AK16" s="48"/>
      <c r="AL16" s="48"/>
      <c r="AM16" s="48"/>
      <c r="AN16" s="48"/>
    </row>
    <row r="17" spans="1:40" ht="62.25" x14ac:dyDescent="0.9">
      <c r="A17">
        <v>1</v>
      </c>
      <c r="B17" s="45">
        <f>SUBTOTAL(9,$A$13:A17)</f>
        <v>4</v>
      </c>
      <c r="C17" s="46" t="s">
        <v>3770</v>
      </c>
      <c r="D17" s="38">
        <v>2016</v>
      </c>
      <c r="E17" s="47">
        <v>0.88649999999999995</v>
      </c>
      <c r="F17" s="39">
        <f t="shared" si="2"/>
        <v>418959.01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40">
        <v>0</v>
      </c>
      <c r="N17" s="39">
        <v>0</v>
      </c>
      <c r="O17" s="39">
        <v>819.7</v>
      </c>
      <c r="P17" s="39">
        <v>412767.5</v>
      </c>
      <c r="Q17" s="39">
        <v>0</v>
      </c>
      <c r="R17" s="39">
        <v>0</v>
      </c>
      <c r="S17" s="39">
        <v>0</v>
      </c>
      <c r="T17" s="44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f>ROUND(P17*1.5%,2)</f>
        <v>6191.51</v>
      </c>
      <c r="AF17" s="39">
        <v>0</v>
      </c>
      <c r="AG17" s="39">
        <v>0</v>
      </c>
      <c r="AH17" s="41" t="s">
        <v>17055</v>
      </c>
      <c r="AI17" s="42">
        <v>2023</v>
      </c>
      <c r="AJ17" s="42">
        <v>2023</v>
      </c>
      <c r="AK17" s="48"/>
      <c r="AL17" s="48"/>
      <c r="AM17" s="48"/>
      <c r="AN17" s="48"/>
    </row>
    <row r="18" spans="1:40" ht="62.25" x14ac:dyDescent="0.9">
      <c r="B18" s="43" t="s">
        <v>71</v>
      </c>
      <c r="C18" s="46"/>
      <c r="D18" s="37" t="s">
        <v>17029</v>
      </c>
      <c r="E18" s="38" t="s">
        <v>17029</v>
      </c>
      <c r="F18" s="39">
        <f>F19+F20</f>
        <v>4334674.25</v>
      </c>
      <c r="G18" s="39">
        <f t="shared" ref="G18:AG18" si="4">G19+G20</f>
        <v>0</v>
      </c>
      <c r="H18" s="39">
        <f t="shared" si="4"/>
        <v>0</v>
      </c>
      <c r="I18" s="39">
        <f t="shared" si="4"/>
        <v>0</v>
      </c>
      <c r="J18" s="39">
        <f t="shared" si="4"/>
        <v>0</v>
      </c>
      <c r="K18" s="39">
        <f t="shared" si="4"/>
        <v>0</v>
      </c>
      <c r="L18" s="39">
        <f t="shared" si="4"/>
        <v>0</v>
      </c>
      <c r="M18" s="40">
        <f t="shared" si="4"/>
        <v>0</v>
      </c>
      <c r="N18" s="39">
        <f t="shared" si="4"/>
        <v>0</v>
      </c>
      <c r="O18" s="39">
        <f t="shared" si="4"/>
        <v>1181</v>
      </c>
      <c r="P18" s="39">
        <f t="shared" si="4"/>
        <v>4246213.5999999996</v>
      </c>
      <c r="Q18" s="39">
        <f t="shared" si="4"/>
        <v>0</v>
      </c>
      <c r="R18" s="39">
        <f t="shared" si="4"/>
        <v>0</v>
      </c>
      <c r="S18" s="39">
        <f t="shared" si="4"/>
        <v>0</v>
      </c>
      <c r="T18" s="39">
        <f t="shared" si="4"/>
        <v>0</v>
      </c>
      <c r="U18" s="39">
        <f t="shared" si="4"/>
        <v>0</v>
      </c>
      <c r="V18" s="39">
        <f t="shared" si="4"/>
        <v>0</v>
      </c>
      <c r="W18" s="39">
        <f t="shared" si="4"/>
        <v>0</v>
      </c>
      <c r="X18" s="39">
        <f t="shared" si="4"/>
        <v>0</v>
      </c>
      <c r="Y18" s="39">
        <f t="shared" si="4"/>
        <v>0</v>
      </c>
      <c r="Z18" s="39">
        <f t="shared" si="4"/>
        <v>0</v>
      </c>
      <c r="AA18" s="39">
        <f t="shared" si="4"/>
        <v>0</v>
      </c>
      <c r="AB18" s="39">
        <f t="shared" si="4"/>
        <v>0</v>
      </c>
      <c r="AC18" s="39">
        <f t="shared" si="4"/>
        <v>0</v>
      </c>
      <c r="AD18" s="39">
        <f t="shared" si="4"/>
        <v>0</v>
      </c>
      <c r="AE18" s="39">
        <f t="shared" si="4"/>
        <v>88460.65</v>
      </c>
      <c r="AF18" s="39">
        <f t="shared" si="4"/>
        <v>0</v>
      </c>
      <c r="AG18" s="39">
        <f t="shared" si="4"/>
        <v>0</v>
      </c>
      <c r="AH18" s="41" t="s">
        <v>17029</v>
      </c>
      <c r="AI18" s="41" t="s">
        <v>17029</v>
      </c>
      <c r="AJ18" s="41" t="s">
        <v>17029</v>
      </c>
      <c r="AK18" s="48"/>
      <c r="AL18" s="48"/>
      <c r="AM18" s="48"/>
      <c r="AN18" s="48"/>
    </row>
    <row r="19" spans="1:40" ht="62.25" x14ac:dyDescent="0.9">
      <c r="A19">
        <v>1</v>
      </c>
      <c r="B19" s="45">
        <f>SUBTOTAL(9,$A$13:A19)</f>
        <v>5</v>
      </c>
      <c r="C19" s="46" t="s">
        <v>5080</v>
      </c>
      <c r="D19" s="38" t="s">
        <v>3256</v>
      </c>
      <c r="E19" s="47">
        <v>0.90890000000000004</v>
      </c>
      <c r="F19" s="39">
        <f t="shared" si="2"/>
        <v>381944.5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40">
        <v>0</v>
      </c>
      <c r="N19" s="39">
        <v>0</v>
      </c>
      <c r="O19" s="39">
        <v>645</v>
      </c>
      <c r="P19" s="39">
        <v>376300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f>ROUND(P19*1.5%,2)</f>
        <v>5644.5</v>
      </c>
      <c r="AF19" s="39">
        <v>0</v>
      </c>
      <c r="AG19" s="39">
        <v>0</v>
      </c>
      <c r="AH19" s="41" t="s">
        <v>17055</v>
      </c>
      <c r="AI19" s="42">
        <v>2023</v>
      </c>
      <c r="AJ19" s="42">
        <v>2023</v>
      </c>
      <c r="AK19" s="48"/>
      <c r="AL19" s="48"/>
      <c r="AM19" s="48"/>
      <c r="AN19" s="48"/>
    </row>
    <row r="20" spans="1:40" ht="62.25" x14ac:dyDescent="0.9">
      <c r="A20">
        <v>1</v>
      </c>
      <c r="B20" s="45">
        <f>SUBTOTAL(9,$A$13:A20)</f>
        <v>6</v>
      </c>
      <c r="C20" s="46" t="s">
        <v>4509</v>
      </c>
      <c r="D20" s="37">
        <v>2015</v>
      </c>
      <c r="E20" s="47">
        <v>0.96460000000000001</v>
      </c>
      <c r="F20" s="39">
        <f t="shared" si="2"/>
        <v>3952729.75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40">
        <v>0</v>
      </c>
      <c r="N20" s="39">
        <v>0</v>
      </c>
      <c r="O20" s="39">
        <v>536</v>
      </c>
      <c r="P20" s="39">
        <v>3869913.6</v>
      </c>
      <c r="Q20" s="39">
        <v>0</v>
      </c>
      <c r="R20" s="39">
        <v>0</v>
      </c>
      <c r="S20" s="39">
        <v>0</v>
      </c>
      <c r="T20" s="44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f>ROUND(P20*2.14%,2)</f>
        <v>82816.149999999994</v>
      </c>
      <c r="AF20" s="49">
        <v>0</v>
      </c>
      <c r="AG20" s="39">
        <v>0</v>
      </c>
      <c r="AH20" s="41" t="s">
        <v>17055</v>
      </c>
      <c r="AI20" s="42">
        <v>2023</v>
      </c>
      <c r="AJ20" s="42">
        <v>2023</v>
      </c>
      <c r="AK20" s="48"/>
      <c r="AL20" s="48"/>
      <c r="AM20" s="48"/>
      <c r="AN20" s="48"/>
    </row>
    <row r="21" spans="1:40" ht="62.25" x14ac:dyDescent="0.9">
      <c r="B21" s="43" t="s">
        <v>380</v>
      </c>
      <c r="C21" s="46"/>
      <c r="D21" s="37" t="s">
        <v>17029</v>
      </c>
      <c r="E21" s="38" t="s">
        <v>17029</v>
      </c>
      <c r="F21" s="39">
        <f t="shared" ref="F21:AG21" si="5">SUM(F22:F31)</f>
        <v>28528414.160000004</v>
      </c>
      <c r="G21" s="39">
        <f t="shared" si="5"/>
        <v>0</v>
      </c>
      <c r="H21" s="39">
        <f t="shared" si="5"/>
        <v>0</v>
      </c>
      <c r="I21" s="39">
        <f t="shared" si="5"/>
        <v>0</v>
      </c>
      <c r="J21" s="39">
        <f t="shared" si="5"/>
        <v>0</v>
      </c>
      <c r="K21" s="39">
        <f t="shared" si="5"/>
        <v>0</v>
      </c>
      <c r="L21" s="39">
        <f t="shared" si="5"/>
        <v>0</v>
      </c>
      <c r="M21" s="40">
        <f t="shared" si="5"/>
        <v>0</v>
      </c>
      <c r="N21" s="39">
        <f t="shared" si="5"/>
        <v>0</v>
      </c>
      <c r="O21" s="39">
        <f t="shared" si="5"/>
        <v>7326.93</v>
      </c>
      <c r="P21" s="39">
        <f t="shared" si="5"/>
        <v>25365596.559999995</v>
      </c>
      <c r="Q21" s="39">
        <f t="shared" si="5"/>
        <v>0</v>
      </c>
      <c r="R21" s="39">
        <f t="shared" si="5"/>
        <v>0</v>
      </c>
      <c r="S21" s="39">
        <f t="shared" si="5"/>
        <v>3007.6</v>
      </c>
      <c r="T21" s="39">
        <f t="shared" si="5"/>
        <v>2828493.84</v>
      </c>
      <c r="U21" s="39">
        <f t="shared" si="5"/>
        <v>0</v>
      </c>
      <c r="V21" s="39">
        <f t="shared" si="5"/>
        <v>0</v>
      </c>
      <c r="W21" s="39">
        <f t="shared" si="5"/>
        <v>0</v>
      </c>
      <c r="X21" s="39">
        <f t="shared" si="5"/>
        <v>0</v>
      </c>
      <c r="Y21" s="39">
        <f t="shared" si="5"/>
        <v>0</v>
      </c>
      <c r="Z21" s="39">
        <f t="shared" si="5"/>
        <v>0</v>
      </c>
      <c r="AA21" s="39">
        <f t="shared" si="5"/>
        <v>0</v>
      </c>
      <c r="AB21" s="39">
        <f t="shared" si="5"/>
        <v>0</v>
      </c>
      <c r="AC21" s="39">
        <f t="shared" si="5"/>
        <v>0</v>
      </c>
      <c r="AD21" s="39">
        <f t="shared" si="5"/>
        <v>0</v>
      </c>
      <c r="AE21" s="39">
        <f t="shared" si="5"/>
        <v>334323.76</v>
      </c>
      <c r="AF21" s="39">
        <f t="shared" si="5"/>
        <v>0</v>
      </c>
      <c r="AG21" s="39">
        <f t="shared" si="5"/>
        <v>0</v>
      </c>
      <c r="AH21" s="41" t="s">
        <v>17029</v>
      </c>
      <c r="AI21" s="41" t="s">
        <v>17029</v>
      </c>
      <c r="AJ21" s="41" t="s">
        <v>17029</v>
      </c>
      <c r="AK21" s="48"/>
      <c r="AL21" s="48"/>
      <c r="AM21" s="48"/>
      <c r="AN21" s="48"/>
    </row>
    <row r="22" spans="1:40" ht="62.25" x14ac:dyDescent="0.9">
      <c r="A22">
        <v>1</v>
      </c>
      <c r="B22" s="45">
        <f>SUBTOTAL(9,$A$13:A22)</f>
        <v>7</v>
      </c>
      <c r="C22" s="46" t="s">
        <v>12219</v>
      </c>
      <c r="D22" s="38" t="s">
        <v>3009</v>
      </c>
      <c r="E22" s="47">
        <v>0.86073469797958557</v>
      </c>
      <c r="F22" s="39">
        <f t="shared" si="2"/>
        <v>7180293.1799999997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40">
        <v>0</v>
      </c>
      <c r="N22" s="39">
        <v>0</v>
      </c>
      <c r="O22" s="39">
        <v>824.88</v>
      </c>
      <c r="P22" s="50">
        <v>7105029.5999999996</v>
      </c>
      <c r="Q22" s="39">
        <v>0</v>
      </c>
      <c r="R22" s="39">
        <v>0</v>
      </c>
      <c r="S22" s="39">
        <v>0</v>
      </c>
      <c r="T22" s="44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f>ROUND(P22*1.0593%,2)</f>
        <v>75263.58</v>
      </c>
      <c r="AF22" s="39">
        <v>0</v>
      </c>
      <c r="AG22" s="39">
        <v>0</v>
      </c>
      <c r="AH22" s="41" t="s">
        <v>17055</v>
      </c>
      <c r="AI22" s="42">
        <v>2023</v>
      </c>
      <c r="AJ22" s="42">
        <v>2023</v>
      </c>
      <c r="AK22" s="48"/>
      <c r="AL22" s="48"/>
      <c r="AM22" s="48"/>
      <c r="AN22" s="48"/>
    </row>
    <row r="23" spans="1:40" ht="62.25" x14ac:dyDescent="0.9">
      <c r="A23">
        <v>1</v>
      </c>
      <c r="B23" s="45">
        <f>SUBTOTAL(9,$A$13:A23)</f>
        <v>8</v>
      </c>
      <c r="C23" s="46" t="s">
        <v>12207</v>
      </c>
      <c r="D23" s="38" t="s">
        <v>3256</v>
      </c>
      <c r="E23" s="47">
        <v>0.94940000000000002</v>
      </c>
      <c r="F23" s="39">
        <f t="shared" si="2"/>
        <v>3359804.15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40">
        <v>0</v>
      </c>
      <c r="N23" s="39">
        <v>0</v>
      </c>
      <c r="O23" s="39">
        <v>477.6</v>
      </c>
      <c r="P23" s="39">
        <v>3324586.8</v>
      </c>
      <c r="Q23" s="39">
        <v>0</v>
      </c>
      <c r="R23" s="39">
        <v>0</v>
      </c>
      <c r="S23" s="39">
        <v>0</v>
      </c>
      <c r="T23" s="44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f>ROUND(P23*1.0593%,2)</f>
        <v>35217.35</v>
      </c>
      <c r="AF23" s="39">
        <v>0</v>
      </c>
      <c r="AG23" s="39">
        <v>0</v>
      </c>
      <c r="AH23" s="41" t="s">
        <v>17055</v>
      </c>
      <c r="AI23" s="42">
        <v>2023</v>
      </c>
      <c r="AJ23" s="42">
        <v>2023</v>
      </c>
      <c r="AK23" s="48"/>
      <c r="AL23" s="48"/>
      <c r="AM23" s="48"/>
      <c r="AN23" s="48"/>
    </row>
    <row r="24" spans="1:40" ht="62.25" x14ac:dyDescent="0.9">
      <c r="A24">
        <v>1</v>
      </c>
      <c r="B24" s="45">
        <f>SUBTOTAL(9,$A$13:A24)</f>
        <v>9</v>
      </c>
      <c r="C24" s="46" t="s">
        <v>2136</v>
      </c>
      <c r="D24" s="38" t="s">
        <v>3006</v>
      </c>
      <c r="E24" s="47">
        <v>0.91920000000000002</v>
      </c>
      <c r="F24" s="39">
        <f t="shared" si="2"/>
        <v>6537045.4800000004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40">
        <v>0</v>
      </c>
      <c r="N24" s="39">
        <v>0</v>
      </c>
      <c r="O24" s="39">
        <v>1107.2</v>
      </c>
      <c r="P24" s="39">
        <v>6468524.4000000004</v>
      </c>
      <c r="Q24" s="39">
        <v>0</v>
      </c>
      <c r="R24" s="39">
        <v>0</v>
      </c>
      <c r="S24" s="39">
        <v>0</v>
      </c>
      <c r="T24" s="44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f>ROUND(P24*1.0593%,2)</f>
        <v>68521.08</v>
      </c>
      <c r="AF24" s="39">
        <v>0</v>
      </c>
      <c r="AG24" s="39">
        <v>0</v>
      </c>
      <c r="AH24" s="41" t="s">
        <v>17055</v>
      </c>
      <c r="AI24" s="42">
        <v>2023</v>
      </c>
      <c r="AJ24" s="42">
        <v>2023</v>
      </c>
      <c r="AK24" s="48"/>
      <c r="AL24" s="48"/>
      <c r="AM24" s="48"/>
      <c r="AN24" s="48"/>
    </row>
    <row r="25" spans="1:40" ht="62.25" x14ac:dyDescent="0.9">
      <c r="A25">
        <v>1</v>
      </c>
      <c r="B25" s="45">
        <f>SUBTOTAL(9,$A$13:A25)</f>
        <v>10</v>
      </c>
      <c r="C25" s="46" t="s">
        <v>12151</v>
      </c>
      <c r="D25" s="38" t="s">
        <v>3256</v>
      </c>
      <c r="E25" s="47">
        <v>0.86109999999999998</v>
      </c>
      <c r="F25" s="39">
        <f t="shared" si="2"/>
        <v>319940.15999999997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40">
        <v>0</v>
      </c>
      <c r="N25" s="39">
        <v>0</v>
      </c>
      <c r="O25" s="39">
        <v>1539</v>
      </c>
      <c r="P25" s="39">
        <v>316586.56</v>
      </c>
      <c r="Q25" s="39">
        <v>0</v>
      </c>
      <c r="R25" s="39">
        <v>0</v>
      </c>
      <c r="S25" s="39">
        <v>0</v>
      </c>
      <c r="T25" s="44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f>ROUND(P25*1.0593%,2)</f>
        <v>3353.6</v>
      </c>
      <c r="AF25" s="39">
        <v>0</v>
      </c>
      <c r="AG25" s="39">
        <v>0</v>
      </c>
      <c r="AH25" s="41" t="s">
        <v>17055</v>
      </c>
      <c r="AI25" s="42">
        <v>2023</v>
      </c>
      <c r="AJ25" s="42">
        <v>2023</v>
      </c>
      <c r="AK25" s="48"/>
      <c r="AL25" s="48"/>
      <c r="AM25" s="48"/>
      <c r="AN25" s="48"/>
    </row>
    <row r="26" spans="1:40" ht="62.25" x14ac:dyDescent="0.9">
      <c r="A26">
        <v>1</v>
      </c>
      <c r="B26" s="45">
        <f>SUBTOTAL(9,$A$13:A26)</f>
        <v>11</v>
      </c>
      <c r="C26" s="46" t="s">
        <v>11735</v>
      </c>
      <c r="D26" s="38" t="s">
        <v>3256</v>
      </c>
      <c r="E26" s="47">
        <v>0.94679999999999997</v>
      </c>
      <c r="F26" s="39">
        <f t="shared" si="2"/>
        <v>1994384.8699999999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40">
        <v>0</v>
      </c>
      <c r="N26" s="39">
        <v>0</v>
      </c>
      <c r="O26" s="39">
        <v>289.66000000000003</v>
      </c>
      <c r="P26" s="39">
        <v>1964911.2</v>
      </c>
      <c r="Q26" s="39">
        <v>0</v>
      </c>
      <c r="R26" s="39">
        <v>0</v>
      </c>
      <c r="S26" s="39">
        <v>0</v>
      </c>
      <c r="T26" s="44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f>ROUND(P26*1.5%,2)</f>
        <v>29473.67</v>
      </c>
      <c r="AF26" s="39">
        <v>0</v>
      </c>
      <c r="AG26" s="39">
        <v>0</v>
      </c>
      <c r="AH26" s="41" t="s">
        <v>17055</v>
      </c>
      <c r="AI26" s="42">
        <v>2023</v>
      </c>
      <c r="AJ26" s="42">
        <v>2023</v>
      </c>
      <c r="AK26" s="48"/>
      <c r="AL26" s="48"/>
      <c r="AM26" s="48"/>
      <c r="AN26" s="48"/>
    </row>
    <row r="27" spans="1:40" ht="62.25" x14ac:dyDescent="0.9">
      <c r="A27">
        <v>1</v>
      </c>
      <c r="B27" s="45">
        <f>SUBTOTAL(9,$A$13:A27)</f>
        <v>12</v>
      </c>
      <c r="C27" s="46" t="s">
        <v>11682</v>
      </c>
      <c r="D27" s="37" t="s">
        <v>3009</v>
      </c>
      <c r="E27" s="47">
        <v>0.92569999999999997</v>
      </c>
      <c r="F27" s="39">
        <f t="shared" si="2"/>
        <v>2870921.25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40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3007.6</v>
      </c>
      <c r="T27" s="50">
        <v>2828493.84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f>ROUND(T27*1.5%,2)</f>
        <v>42427.41</v>
      </c>
      <c r="AF27" s="39">
        <v>0</v>
      </c>
      <c r="AG27" s="39">
        <v>0</v>
      </c>
      <c r="AH27" s="41" t="s">
        <v>17055</v>
      </c>
      <c r="AI27" s="42">
        <v>2023</v>
      </c>
      <c r="AJ27" s="42">
        <v>2023</v>
      </c>
      <c r="AK27" s="48"/>
      <c r="AL27" s="48"/>
      <c r="AM27" s="48"/>
      <c r="AN27" s="48"/>
    </row>
    <row r="28" spans="1:40" ht="62.25" x14ac:dyDescent="0.9">
      <c r="A28">
        <v>1</v>
      </c>
      <c r="B28" s="45">
        <f>SUBTOTAL(9,$A$13:A28)</f>
        <v>13</v>
      </c>
      <c r="C28" s="46" t="s">
        <v>12224</v>
      </c>
      <c r="D28" s="38" t="s">
        <v>3009</v>
      </c>
      <c r="E28" s="47">
        <v>0.76160000000000005</v>
      </c>
      <c r="F28" s="39">
        <f t="shared" si="2"/>
        <v>59400.639999999999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40">
        <v>0</v>
      </c>
      <c r="N28" s="39">
        <v>0</v>
      </c>
      <c r="O28" s="39">
        <v>910</v>
      </c>
      <c r="P28" s="50">
        <v>58522.8</v>
      </c>
      <c r="Q28" s="39">
        <v>0</v>
      </c>
      <c r="R28" s="39">
        <v>0</v>
      </c>
      <c r="S28" s="39">
        <v>0</v>
      </c>
      <c r="T28" s="44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f t="shared" ref="AE28:AE35" si="6">ROUND(P28*1.5%,2)</f>
        <v>877.84</v>
      </c>
      <c r="AF28" s="39">
        <v>0</v>
      </c>
      <c r="AG28" s="39">
        <v>0</v>
      </c>
      <c r="AH28" s="41" t="s">
        <v>17055</v>
      </c>
      <c r="AI28" s="42">
        <v>2023</v>
      </c>
      <c r="AJ28" s="42">
        <v>2023</v>
      </c>
      <c r="AK28" s="48"/>
      <c r="AL28" s="48"/>
      <c r="AM28" s="48"/>
      <c r="AN28" s="48"/>
    </row>
    <row r="29" spans="1:40" ht="62.25" x14ac:dyDescent="0.9">
      <c r="A29">
        <v>1</v>
      </c>
      <c r="B29" s="45">
        <f>SUBTOTAL(9,$A$13:A29)</f>
        <v>14</v>
      </c>
      <c r="C29" s="46" t="s">
        <v>11947</v>
      </c>
      <c r="D29" s="38" t="s">
        <v>3256</v>
      </c>
      <c r="E29" s="47">
        <v>0.78400000000000003</v>
      </c>
      <c r="F29" s="39">
        <f>P29+AE29</f>
        <v>17853.439999999999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40">
        <v>0</v>
      </c>
      <c r="N29" s="39">
        <v>0</v>
      </c>
      <c r="O29" s="39">
        <v>316</v>
      </c>
      <c r="P29" s="50">
        <v>17589.599999999999</v>
      </c>
      <c r="Q29" s="39">
        <v>0</v>
      </c>
      <c r="R29" s="39">
        <v>0</v>
      </c>
      <c r="S29" s="39">
        <v>0</v>
      </c>
      <c r="T29" s="44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f t="shared" si="6"/>
        <v>263.83999999999997</v>
      </c>
      <c r="AF29" s="39">
        <v>0</v>
      </c>
      <c r="AG29" s="39">
        <v>0</v>
      </c>
      <c r="AH29" s="41" t="s">
        <v>17055</v>
      </c>
      <c r="AI29" s="42">
        <v>2023</v>
      </c>
      <c r="AJ29" s="42">
        <v>2023</v>
      </c>
      <c r="AK29" s="48"/>
      <c r="AL29" s="48"/>
      <c r="AM29" s="48"/>
      <c r="AN29" s="48"/>
    </row>
    <row r="30" spans="1:40" ht="62.25" x14ac:dyDescent="0.9">
      <c r="A30">
        <v>1</v>
      </c>
      <c r="B30" s="45">
        <f>SUBTOTAL(9,$A$13:A30)</f>
        <v>15</v>
      </c>
      <c r="C30" s="46" t="s">
        <v>12147</v>
      </c>
      <c r="D30" s="38" t="s">
        <v>3256</v>
      </c>
      <c r="E30" s="47">
        <v>0.78600000000000003</v>
      </c>
      <c r="F30" s="39">
        <f>P30+AE30</f>
        <v>52387.399999999994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40">
        <v>0</v>
      </c>
      <c r="N30" s="39">
        <v>0</v>
      </c>
      <c r="O30" s="39">
        <v>978</v>
      </c>
      <c r="P30" s="39">
        <v>51613.2</v>
      </c>
      <c r="Q30" s="39">
        <v>0</v>
      </c>
      <c r="R30" s="39">
        <v>0</v>
      </c>
      <c r="S30" s="39">
        <v>0</v>
      </c>
      <c r="T30" s="44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f t="shared" si="6"/>
        <v>774.2</v>
      </c>
      <c r="AF30" s="39">
        <v>0</v>
      </c>
      <c r="AG30" s="39">
        <v>0</v>
      </c>
      <c r="AH30" s="41" t="s">
        <v>17055</v>
      </c>
      <c r="AI30" s="42">
        <v>2023</v>
      </c>
      <c r="AJ30" s="42">
        <v>2023</v>
      </c>
      <c r="AK30" s="48"/>
      <c r="AL30" s="48"/>
      <c r="AM30" s="48"/>
      <c r="AN30" s="48"/>
    </row>
    <row r="31" spans="1:40" ht="62.25" x14ac:dyDescent="0.9">
      <c r="A31">
        <v>1</v>
      </c>
      <c r="B31" s="45">
        <f>SUBTOTAL(9,$A$13:A31)</f>
        <v>16</v>
      </c>
      <c r="C31" s="46" t="s">
        <v>11200</v>
      </c>
      <c r="D31" s="38" t="s">
        <v>3256</v>
      </c>
      <c r="E31" s="47">
        <v>0.85870000000000002</v>
      </c>
      <c r="F31" s="39">
        <f>G31+H31+I31+J31+K31+L31+N31+P31+R31+T31+V31+W31+X31+Y31+Z31+AA31+AB31+AC31+AD31+AE31+AF31+AG31</f>
        <v>6136383.5900000008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40">
        <v>0</v>
      </c>
      <c r="N31" s="39">
        <v>0</v>
      </c>
      <c r="O31" s="39">
        <v>884.59</v>
      </c>
      <c r="P31" s="50">
        <v>6058232.4000000004</v>
      </c>
      <c r="Q31" s="39">
        <v>0</v>
      </c>
      <c r="R31" s="39">
        <v>0</v>
      </c>
      <c r="S31" s="39">
        <v>0</v>
      </c>
      <c r="T31" s="44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78151.19</v>
      </c>
      <c r="AF31" s="39">
        <v>0</v>
      </c>
      <c r="AG31" s="39">
        <v>0</v>
      </c>
      <c r="AH31" s="41" t="s">
        <v>17055</v>
      </c>
      <c r="AI31" s="42">
        <v>2023</v>
      </c>
      <c r="AJ31" s="42">
        <v>2023</v>
      </c>
      <c r="AK31" s="48"/>
      <c r="AL31" s="48"/>
      <c r="AM31" s="48"/>
      <c r="AN31" s="48"/>
    </row>
    <row r="32" spans="1:40" ht="62.25" x14ac:dyDescent="0.9">
      <c r="B32" s="43" t="s">
        <v>220</v>
      </c>
      <c r="C32" s="46"/>
      <c r="D32" s="37" t="s">
        <v>17029</v>
      </c>
      <c r="E32" s="38" t="s">
        <v>17029</v>
      </c>
      <c r="F32" s="39">
        <f>F33</f>
        <v>83534.5</v>
      </c>
      <c r="G32" s="39">
        <f t="shared" ref="G32:AG32" si="7">G33</f>
        <v>0</v>
      </c>
      <c r="H32" s="39">
        <f t="shared" si="7"/>
        <v>0</v>
      </c>
      <c r="I32" s="39">
        <f t="shared" si="7"/>
        <v>0</v>
      </c>
      <c r="J32" s="39">
        <f t="shared" si="7"/>
        <v>0</v>
      </c>
      <c r="K32" s="39">
        <f t="shared" si="7"/>
        <v>0</v>
      </c>
      <c r="L32" s="39">
        <f t="shared" si="7"/>
        <v>0</v>
      </c>
      <c r="M32" s="40">
        <f t="shared" si="7"/>
        <v>0</v>
      </c>
      <c r="N32" s="39">
        <f t="shared" si="7"/>
        <v>0</v>
      </c>
      <c r="O32" s="39">
        <f t="shared" si="7"/>
        <v>2780.7</v>
      </c>
      <c r="P32" s="39">
        <f t="shared" si="7"/>
        <v>82300</v>
      </c>
      <c r="Q32" s="39">
        <f t="shared" si="7"/>
        <v>0</v>
      </c>
      <c r="R32" s="39">
        <f t="shared" si="7"/>
        <v>0</v>
      </c>
      <c r="S32" s="39">
        <f t="shared" si="7"/>
        <v>0</v>
      </c>
      <c r="T32" s="39">
        <f t="shared" si="7"/>
        <v>0</v>
      </c>
      <c r="U32" s="39">
        <f t="shared" si="7"/>
        <v>0</v>
      </c>
      <c r="V32" s="39">
        <f t="shared" si="7"/>
        <v>0</v>
      </c>
      <c r="W32" s="39">
        <f t="shared" si="7"/>
        <v>0</v>
      </c>
      <c r="X32" s="39">
        <f t="shared" si="7"/>
        <v>0</v>
      </c>
      <c r="Y32" s="39">
        <f t="shared" si="7"/>
        <v>0</v>
      </c>
      <c r="Z32" s="39">
        <f t="shared" si="7"/>
        <v>0</v>
      </c>
      <c r="AA32" s="39">
        <f t="shared" si="7"/>
        <v>0</v>
      </c>
      <c r="AB32" s="39">
        <f t="shared" si="7"/>
        <v>0</v>
      </c>
      <c r="AC32" s="39">
        <f t="shared" si="7"/>
        <v>0</v>
      </c>
      <c r="AD32" s="39">
        <f t="shared" si="7"/>
        <v>0</v>
      </c>
      <c r="AE32" s="39">
        <f t="shared" si="7"/>
        <v>1234.5</v>
      </c>
      <c r="AF32" s="39">
        <f t="shared" si="7"/>
        <v>0</v>
      </c>
      <c r="AG32" s="39">
        <f t="shared" si="7"/>
        <v>0</v>
      </c>
      <c r="AH32" s="41" t="s">
        <v>17029</v>
      </c>
      <c r="AI32" s="41" t="s">
        <v>17029</v>
      </c>
      <c r="AJ32" s="41" t="s">
        <v>17029</v>
      </c>
      <c r="AK32" s="48"/>
      <c r="AL32" s="48"/>
      <c r="AM32" s="48"/>
      <c r="AN32" s="48"/>
    </row>
    <row r="33" spans="1:40" ht="62.25" x14ac:dyDescent="0.9">
      <c r="A33">
        <v>1</v>
      </c>
      <c r="B33" s="45">
        <f>SUBTOTAL(9,$A$13:A33)</f>
        <v>17</v>
      </c>
      <c r="C33" s="46" t="s">
        <v>14761</v>
      </c>
      <c r="D33" s="38" t="s">
        <v>3009</v>
      </c>
      <c r="E33" s="47">
        <v>0.87239999999999995</v>
      </c>
      <c r="F33" s="39">
        <f>G33+H33+I33+J33+K33+L33+N33+P33+R33+T33+V33+W33+X33+Y33+Z33+AA33+AB33+AC33+AD33+AE33+AF33+AG33</f>
        <v>83534.5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40">
        <v>0</v>
      </c>
      <c r="N33" s="39">
        <v>0</v>
      </c>
      <c r="O33" s="39">
        <v>2780.7</v>
      </c>
      <c r="P33" s="39">
        <v>82300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f t="shared" si="6"/>
        <v>1234.5</v>
      </c>
      <c r="AF33" s="39">
        <v>0</v>
      </c>
      <c r="AG33" s="39">
        <v>0</v>
      </c>
      <c r="AH33" s="41" t="s">
        <v>17055</v>
      </c>
      <c r="AI33" s="42">
        <v>2023</v>
      </c>
      <c r="AJ33" s="42">
        <v>2023</v>
      </c>
      <c r="AK33" s="48"/>
      <c r="AL33" s="48"/>
      <c r="AM33" s="48"/>
      <c r="AN33" s="48"/>
    </row>
    <row r="34" spans="1:40" ht="62.25" x14ac:dyDescent="0.9">
      <c r="B34" s="43" t="s">
        <v>224</v>
      </c>
      <c r="C34" s="46"/>
      <c r="D34" s="37" t="s">
        <v>17029</v>
      </c>
      <c r="E34" s="38" t="s">
        <v>17029</v>
      </c>
      <c r="F34" s="39">
        <f>F35</f>
        <v>41251.22</v>
      </c>
      <c r="G34" s="39">
        <f t="shared" ref="G34:AG34" si="8">G35</f>
        <v>0</v>
      </c>
      <c r="H34" s="39">
        <f t="shared" si="8"/>
        <v>0</v>
      </c>
      <c r="I34" s="39">
        <f t="shared" si="8"/>
        <v>0</v>
      </c>
      <c r="J34" s="39">
        <f t="shared" si="8"/>
        <v>0</v>
      </c>
      <c r="K34" s="39">
        <f t="shared" si="8"/>
        <v>0</v>
      </c>
      <c r="L34" s="39">
        <f t="shared" si="8"/>
        <v>0</v>
      </c>
      <c r="M34" s="40">
        <f t="shared" si="8"/>
        <v>0</v>
      </c>
      <c r="N34" s="39">
        <f t="shared" si="8"/>
        <v>0</v>
      </c>
      <c r="O34" s="39">
        <f t="shared" si="8"/>
        <v>749</v>
      </c>
      <c r="P34" s="39">
        <f t="shared" si="8"/>
        <v>40641.599999999999</v>
      </c>
      <c r="Q34" s="39">
        <f t="shared" si="8"/>
        <v>0</v>
      </c>
      <c r="R34" s="39">
        <f t="shared" si="8"/>
        <v>0</v>
      </c>
      <c r="S34" s="39">
        <f t="shared" si="8"/>
        <v>0</v>
      </c>
      <c r="T34" s="39">
        <f t="shared" si="8"/>
        <v>0</v>
      </c>
      <c r="U34" s="39">
        <f t="shared" si="8"/>
        <v>0</v>
      </c>
      <c r="V34" s="39">
        <f t="shared" si="8"/>
        <v>0</v>
      </c>
      <c r="W34" s="39">
        <f t="shared" si="8"/>
        <v>0</v>
      </c>
      <c r="X34" s="39">
        <f t="shared" si="8"/>
        <v>0</v>
      </c>
      <c r="Y34" s="39">
        <f t="shared" si="8"/>
        <v>0</v>
      </c>
      <c r="Z34" s="39">
        <f t="shared" si="8"/>
        <v>0</v>
      </c>
      <c r="AA34" s="39">
        <f t="shared" si="8"/>
        <v>0</v>
      </c>
      <c r="AB34" s="39">
        <f t="shared" si="8"/>
        <v>0</v>
      </c>
      <c r="AC34" s="39">
        <f t="shared" si="8"/>
        <v>0</v>
      </c>
      <c r="AD34" s="39">
        <f t="shared" si="8"/>
        <v>0</v>
      </c>
      <c r="AE34" s="39">
        <f t="shared" si="8"/>
        <v>609.62</v>
      </c>
      <c r="AF34" s="39">
        <f t="shared" si="8"/>
        <v>0</v>
      </c>
      <c r="AG34" s="39">
        <f t="shared" si="8"/>
        <v>0</v>
      </c>
      <c r="AH34" s="41" t="s">
        <v>17029</v>
      </c>
      <c r="AI34" s="41" t="s">
        <v>17029</v>
      </c>
      <c r="AJ34" s="41" t="s">
        <v>17029</v>
      </c>
      <c r="AK34" s="48"/>
      <c r="AL34" s="48"/>
      <c r="AM34" s="48"/>
      <c r="AN34" s="48"/>
    </row>
    <row r="35" spans="1:40" ht="62.25" x14ac:dyDescent="0.9">
      <c r="A35">
        <v>1</v>
      </c>
      <c r="B35" s="45">
        <f>SUBTOTAL(9,$A$13:A35)</f>
        <v>18</v>
      </c>
      <c r="C35" s="46" t="s">
        <v>14867</v>
      </c>
      <c r="D35" s="38" t="s">
        <v>3256</v>
      </c>
      <c r="E35" s="47">
        <v>0.75539999999999996</v>
      </c>
      <c r="F35" s="39">
        <f>G35+H35+I35+J35+K35+L35+N35+P35+R35+T35+V35+W35+X35+Y35+Z35+AA35+AB35+AC35+AD35+AE35+AF35+AG35</f>
        <v>41251.22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40">
        <v>0</v>
      </c>
      <c r="N35" s="39">
        <v>0</v>
      </c>
      <c r="O35" s="39">
        <v>749</v>
      </c>
      <c r="P35" s="39">
        <v>40641.599999999999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f t="shared" si="6"/>
        <v>609.62</v>
      </c>
      <c r="AF35" s="39">
        <v>0</v>
      </c>
      <c r="AG35" s="39">
        <v>0</v>
      </c>
      <c r="AH35" s="41" t="s">
        <v>17055</v>
      </c>
      <c r="AI35" s="42">
        <v>2023</v>
      </c>
      <c r="AJ35" s="42">
        <v>2023</v>
      </c>
      <c r="AK35" s="48"/>
      <c r="AL35" s="48"/>
      <c r="AM35" s="48"/>
      <c r="AN35" s="48"/>
    </row>
    <row r="36" spans="1:40" ht="62.25" x14ac:dyDescent="0.9">
      <c r="B36" s="51" t="s">
        <v>54</v>
      </c>
      <c r="C36" s="46"/>
      <c r="D36" s="37" t="s">
        <v>17029</v>
      </c>
      <c r="E36" s="38" t="s">
        <v>17029</v>
      </c>
      <c r="F36" s="39">
        <f>F37</f>
        <v>59641.810000000005</v>
      </c>
      <c r="G36" s="39">
        <f t="shared" ref="G36:AG36" si="9">G37</f>
        <v>0</v>
      </c>
      <c r="H36" s="39">
        <f t="shared" si="9"/>
        <v>0</v>
      </c>
      <c r="I36" s="39">
        <f t="shared" si="9"/>
        <v>0</v>
      </c>
      <c r="J36" s="39">
        <f t="shared" si="9"/>
        <v>0</v>
      </c>
      <c r="K36" s="39">
        <f t="shared" si="9"/>
        <v>0</v>
      </c>
      <c r="L36" s="39">
        <f t="shared" si="9"/>
        <v>0</v>
      </c>
      <c r="M36" s="40">
        <f t="shared" si="9"/>
        <v>0</v>
      </c>
      <c r="N36" s="39">
        <f t="shared" si="9"/>
        <v>0</v>
      </c>
      <c r="O36" s="39">
        <f t="shared" si="9"/>
        <v>544</v>
      </c>
      <c r="P36" s="39">
        <f t="shared" si="9"/>
        <v>59016.65</v>
      </c>
      <c r="Q36" s="39">
        <f t="shared" si="9"/>
        <v>0</v>
      </c>
      <c r="R36" s="39">
        <f t="shared" si="9"/>
        <v>0</v>
      </c>
      <c r="S36" s="39">
        <f t="shared" si="9"/>
        <v>0</v>
      </c>
      <c r="T36" s="39">
        <f t="shared" si="9"/>
        <v>0</v>
      </c>
      <c r="U36" s="39">
        <f t="shared" si="9"/>
        <v>0</v>
      </c>
      <c r="V36" s="39">
        <f t="shared" si="9"/>
        <v>0</v>
      </c>
      <c r="W36" s="39">
        <f t="shared" si="9"/>
        <v>0</v>
      </c>
      <c r="X36" s="39">
        <f t="shared" si="9"/>
        <v>0</v>
      </c>
      <c r="Y36" s="39">
        <f t="shared" si="9"/>
        <v>0</v>
      </c>
      <c r="Z36" s="39">
        <f t="shared" si="9"/>
        <v>0</v>
      </c>
      <c r="AA36" s="39">
        <f t="shared" si="9"/>
        <v>0</v>
      </c>
      <c r="AB36" s="39">
        <f t="shared" si="9"/>
        <v>0</v>
      </c>
      <c r="AC36" s="39">
        <f t="shared" si="9"/>
        <v>0</v>
      </c>
      <c r="AD36" s="39">
        <f t="shared" si="9"/>
        <v>0</v>
      </c>
      <c r="AE36" s="39">
        <f t="shared" si="9"/>
        <v>625.16</v>
      </c>
      <c r="AF36" s="39">
        <f t="shared" si="9"/>
        <v>0</v>
      </c>
      <c r="AG36" s="39">
        <f t="shared" si="9"/>
        <v>0</v>
      </c>
      <c r="AH36" s="41" t="s">
        <v>17029</v>
      </c>
      <c r="AI36" s="41" t="s">
        <v>17029</v>
      </c>
      <c r="AJ36" s="41" t="s">
        <v>17029</v>
      </c>
      <c r="AK36" s="48"/>
      <c r="AL36" s="48"/>
      <c r="AM36" s="48"/>
      <c r="AN36" s="48"/>
    </row>
    <row r="37" spans="1:40" ht="62.25" x14ac:dyDescent="0.9">
      <c r="A37">
        <v>1</v>
      </c>
      <c r="B37" s="45">
        <f>SUBTOTAL(9,$A$13:A37)</f>
        <v>19</v>
      </c>
      <c r="C37" s="46" t="s">
        <v>15987</v>
      </c>
      <c r="D37" s="38" t="s">
        <v>3006</v>
      </c>
      <c r="E37" s="47">
        <v>0.95309999999999995</v>
      </c>
      <c r="F37" s="39">
        <f>G37+H37+I37+J37+K37+L37+N37+P37+R37+T37+V37+W37+X37+Y37+Z37+AA37+AB37+AC37+AD37+AE37+AF37+AG37</f>
        <v>59641.810000000005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40">
        <v>0</v>
      </c>
      <c r="N37" s="39">
        <v>0</v>
      </c>
      <c r="O37" s="39">
        <v>544</v>
      </c>
      <c r="P37" s="39">
        <v>59016.65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f>ROUND(P37*1.0593%,2)</f>
        <v>625.16</v>
      </c>
      <c r="AF37" s="39">
        <v>0</v>
      </c>
      <c r="AG37" s="39">
        <v>0</v>
      </c>
      <c r="AH37" s="41" t="s">
        <v>17055</v>
      </c>
      <c r="AI37" s="42">
        <v>2023</v>
      </c>
      <c r="AJ37" s="42">
        <v>2023</v>
      </c>
      <c r="AK37" s="48"/>
      <c r="AL37" s="48"/>
      <c r="AM37" s="48"/>
      <c r="AN37" s="48"/>
    </row>
    <row r="38" spans="1:40" ht="62.25" x14ac:dyDescent="0.9">
      <c r="B38" s="51" t="s">
        <v>298</v>
      </c>
      <c r="C38" s="46"/>
      <c r="D38" s="37" t="s">
        <v>17029</v>
      </c>
      <c r="E38" s="38" t="s">
        <v>17029</v>
      </c>
      <c r="F38" s="39">
        <f>F39</f>
        <v>329284.43</v>
      </c>
      <c r="G38" s="39">
        <f t="shared" ref="G38:AG38" si="10">G39</f>
        <v>0</v>
      </c>
      <c r="H38" s="39">
        <f t="shared" si="10"/>
        <v>0</v>
      </c>
      <c r="I38" s="39">
        <f t="shared" si="10"/>
        <v>0</v>
      </c>
      <c r="J38" s="39">
        <f t="shared" si="10"/>
        <v>0</v>
      </c>
      <c r="K38" s="39">
        <f t="shared" si="10"/>
        <v>0</v>
      </c>
      <c r="L38" s="39">
        <f t="shared" si="10"/>
        <v>0</v>
      </c>
      <c r="M38" s="40">
        <f t="shared" si="10"/>
        <v>0</v>
      </c>
      <c r="N38" s="39">
        <f t="shared" si="10"/>
        <v>0</v>
      </c>
      <c r="O38" s="39">
        <f t="shared" si="10"/>
        <v>708</v>
      </c>
      <c r="P38" s="39">
        <f t="shared" si="10"/>
        <v>324418.15999999997</v>
      </c>
      <c r="Q38" s="39">
        <f t="shared" si="10"/>
        <v>0</v>
      </c>
      <c r="R38" s="39">
        <f t="shared" si="10"/>
        <v>0</v>
      </c>
      <c r="S38" s="39">
        <f t="shared" si="10"/>
        <v>0</v>
      </c>
      <c r="T38" s="39">
        <f t="shared" si="10"/>
        <v>0</v>
      </c>
      <c r="U38" s="39">
        <f t="shared" si="10"/>
        <v>0</v>
      </c>
      <c r="V38" s="39">
        <f t="shared" si="10"/>
        <v>0</v>
      </c>
      <c r="W38" s="39">
        <f t="shared" si="10"/>
        <v>0</v>
      </c>
      <c r="X38" s="39">
        <f t="shared" si="10"/>
        <v>0</v>
      </c>
      <c r="Y38" s="39">
        <f t="shared" si="10"/>
        <v>0</v>
      </c>
      <c r="Z38" s="39">
        <f t="shared" si="10"/>
        <v>0</v>
      </c>
      <c r="AA38" s="39">
        <f t="shared" si="10"/>
        <v>0</v>
      </c>
      <c r="AB38" s="39">
        <f t="shared" si="10"/>
        <v>0</v>
      </c>
      <c r="AC38" s="39">
        <f t="shared" si="10"/>
        <v>0</v>
      </c>
      <c r="AD38" s="39">
        <f t="shared" si="10"/>
        <v>0</v>
      </c>
      <c r="AE38" s="39">
        <f t="shared" si="10"/>
        <v>4866.2700000000004</v>
      </c>
      <c r="AF38" s="39">
        <f t="shared" si="10"/>
        <v>0</v>
      </c>
      <c r="AG38" s="39">
        <f t="shared" si="10"/>
        <v>0</v>
      </c>
      <c r="AH38" s="41" t="s">
        <v>17029</v>
      </c>
      <c r="AI38" s="41" t="s">
        <v>17029</v>
      </c>
      <c r="AJ38" s="41" t="s">
        <v>17029</v>
      </c>
      <c r="AK38" s="48"/>
    </row>
    <row r="39" spans="1:40" ht="62.25" x14ac:dyDescent="0.9">
      <c r="A39">
        <v>1</v>
      </c>
      <c r="B39" s="45">
        <f>SUBTOTAL(9,$A$13:A39)</f>
        <v>20</v>
      </c>
      <c r="C39" s="46" t="s">
        <v>9225</v>
      </c>
      <c r="D39" s="38" t="s">
        <v>3256</v>
      </c>
      <c r="E39" s="47">
        <v>0.81220000000000003</v>
      </c>
      <c r="F39" s="39">
        <f>G39+H39+I39+J39+K39+L39+N39+P39+R39+T39+V39+W39+X39+Y39+Z39+AA39+AB39+AC39+AD39+AE39+AF39+AG39</f>
        <v>329284.43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40">
        <v>0</v>
      </c>
      <c r="N39" s="39">
        <v>0</v>
      </c>
      <c r="O39" s="39">
        <v>708</v>
      </c>
      <c r="P39" s="39">
        <v>324418.15999999997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f>ROUND(P39*1.5%,2)</f>
        <v>4866.2700000000004</v>
      </c>
      <c r="AF39" s="39">
        <v>0</v>
      </c>
      <c r="AG39" s="39">
        <v>0</v>
      </c>
      <c r="AH39" s="41" t="s">
        <v>17055</v>
      </c>
      <c r="AI39" s="42">
        <v>2023</v>
      </c>
      <c r="AJ39" s="42">
        <v>2023</v>
      </c>
      <c r="AK39" s="48"/>
    </row>
    <row r="40" spans="1:40" ht="62.25" x14ac:dyDescent="0.9">
      <c r="B40" s="51" t="s">
        <v>17402</v>
      </c>
      <c r="C40" s="46"/>
      <c r="D40" s="37" t="s">
        <v>17029</v>
      </c>
      <c r="E40" s="38" t="s">
        <v>17029</v>
      </c>
      <c r="F40" s="39">
        <f>F41</f>
        <v>8480607.3900000006</v>
      </c>
      <c r="G40" s="39">
        <f t="shared" ref="G40:AG40" si="11">G41</f>
        <v>0</v>
      </c>
      <c r="H40" s="39">
        <f t="shared" si="11"/>
        <v>0</v>
      </c>
      <c r="I40" s="39">
        <f t="shared" si="11"/>
        <v>0</v>
      </c>
      <c r="J40" s="39">
        <f t="shared" si="11"/>
        <v>0</v>
      </c>
      <c r="K40" s="39">
        <f t="shared" si="11"/>
        <v>0</v>
      </c>
      <c r="L40" s="39">
        <f t="shared" si="11"/>
        <v>0</v>
      </c>
      <c r="M40" s="40">
        <f t="shared" si="11"/>
        <v>0</v>
      </c>
      <c r="N40" s="39">
        <f t="shared" si="11"/>
        <v>0</v>
      </c>
      <c r="O40" s="39">
        <f t="shared" si="11"/>
        <v>828</v>
      </c>
      <c r="P40" s="39">
        <f t="shared" si="11"/>
        <v>8302924.7999999998</v>
      </c>
      <c r="Q40" s="39">
        <f t="shared" si="11"/>
        <v>0</v>
      </c>
      <c r="R40" s="39">
        <f t="shared" si="11"/>
        <v>0</v>
      </c>
      <c r="S40" s="39">
        <f t="shared" si="11"/>
        <v>0</v>
      </c>
      <c r="T40" s="39">
        <f t="shared" si="11"/>
        <v>0</v>
      </c>
      <c r="U40" s="39">
        <f t="shared" si="11"/>
        <v>0</v>
      </c>
      <c r="V40" s="39">
        <f t="shared" si="11"/>
        <v>0</v>
      </c>
      <c r="W40" s="39">
        <f t="shared" si="11"/>
        <v>0</v>
      </c>
      <c r="X40" s="39">
        <f t="shared" si="11"/>
        <v>0</v>
      </c>
      <c r="Y40" s="39">
        <f t="shared" si="11"/>
        <v>0</v>
      </c>
      <c r="Z40" s="39">
        <f t="shared" si="11"/>
        <v>0</v>
      </c>
      <c r="AA40" s="39">
        <f t="shared" si="11"/>
        <v>0</v>
      </c>
      <c r="AB40" s="39">
        <f t="shared" si="11"/>
        <v>0</v>
      </c>
      <c r="AC40" s="39">
        <f t="shared" si="11"/>
        <v>0</v>
      </c>
      <c r="AD40" s="39">
        <f t="shared" si="11"/>
        <v>0</v>
      </c>
      <c r="AE40" s="39">
        <f t="shared" si="11"/>
        <v>177682.59</v>
      </c>
      <c r="AF40" s="39">
        <f t="shared" si="11"/>
        <v>0</v>
      </c>
      <c r="AG40" s="39">
        <f t="shared" si="11"/>
        <v>0</v>
      </c>
      <c r="AH40" s="41" t="s">
        <v>17029</v>
      </c>
      <c r="AI40" s="41" t="s">
        <v>17029</v>
      </c>
      <c r="AJ40" s="41" t="s">
        <v>17029</v>
      </c>
      <c r="AK40" s="48"/>
    </row>
    <row r="41" spans="1:40" ht="62.25" x14ac:dyDescent="0.9">
      <c r="A41">
        <v>1</v>
      </c>
      <c r="B41" s="45">
        <f>SUBTOTAL(9,$A$13:A41)</f>
        <v>21</v>
      </c>
      <c r="C41" s="46" t="s">
        <v>9313</v>
      </c>
      <c r="D41" s="38" t="s">
        <v>3006</v>
      </c>
      <c r="E41" s="47">
        <v>0.82630000000000003</v>
      </c>
      <c r="F41" s="39">
        <f>P41+AE41</f>
        <v>8480607.3900000006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40">
        <v>0</v>
      </c>
      <c r="N41" s="39">
        <v>0</v>
      </c>
      <c r="O41" s="39">
        <v>828</v>
      </c>
      <c r="P41" s="39">
        <v>8302924.7999999998</v>
      </c>
      <c r="Q41" s="39">
        <v>0</v>
      </c>
      <c r="R41" s="39">
        <v>0</v>
      </c>
      <c r="S41" s="39">
        <v>0</v>
      </c>
      <c r="T41" s="44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 s="39">
        <v>0</v>
      </c>
      <c r="AE41" s="39">
        <f>ROUND(P41*2.14%,2)</f>
        <v>177682.59</v>
      </c>
      <c r="AF41" s="39">
        <v>0</v>
      </c>
      <c r="AG41" s="39">
        <v>0</v>
      </c>
      <c r="AH41" s="41" t="s">
        <v>17055</v>
      </c>
      <c r="AI41" s="42">
        <v>2023</v>
      </c>
      <c r="AJ41" s="42">
        <v>2023</v>
      </c>
      <c r="AK41" s="48"/>
    </row>
    <row r="42" spans="1:40" ht="62.25" x14ac:dyDescent="0.9">
      <c r="B42" s="51" t="s">
        <v>263</v>
      </c>
      <c r="C42" s="46"/>
      <c r="D42" s="37" t="s">
        <v>17029</v>
      </c>
      <c r="E42" s="38" t="s">
        <v>17029</v>
      </c>
      <c r="F42" s="39">
        <f>F43+F44</f>
        <v>205510.3</v>
      </c>
      <c r="G42" s="39">
        <f t="shared" ref="G42:AG42" si="12">G43+G44</f>
        <v>0</v>
      </c>
      <c r="H42" s="39">
        <f t="shared" si="12"/>
        <v>0</v>
      </c>
      <c r="I42" s="39">
        <f t="shared" si="12"/>
        <v>175721.62</v>
      </c>
      <c r="J42" s="39">
        <f t="shared" si="12"/>
        <v>0</v>
      </c>
      <c r="K42" s="39">
        <f t="shared" si="12"/>
        <v>0</v>
      </c>
      <c r="L42" s="39">
        <f t="shared" si="12"/>
        <v>0</v>
      </c>
      <c r="M42" s="40">
        <f t="shared" si="12"/>
        <v>0</v>
      </c>
      <c r="N42" s="39">
        <f t="shared" si="12"/>
        <v>0</v>
      </c>
      <c r="O42" s="39">
        <f t="shared" si="12"/>
        <v>0</v>
      </c>
      <c r="P42" s="39">
        <f t="shared" si="12"/>
        <v>0</v>
      </c>
      <c r="Q42" s="39">
        <f t="shared" si="12"/>
        <v>0</v>
      </c>
      <c r="R42" s="39">
        <f t="shared" si="12"/>
        <v>0</v>
      </c>
      <c r="S42" s="39">
        <f t="shared" si="12"/>
        <v>474</v>
      </c>
      <c r="T42" s="39">
        <f t="shared" si="12"/>
        <v>26751.59</v>
      </c>
      <c r="U42" s="39">
        <f t="shared" si="12"/>
        <v>0</v>
      </c>
      <c r="V42" s="39">
        <f t="shared" si="12"/>
        <v>0</v>
      </c>
      <c r="W42" s="39">
        <f t="shared" si="12"/>
        <v>0</v>
      </c>
      <c r="X42" s="39">
        <f t="shared" si="12"/>
        <v>0</v>
      </c>
      <c r="Y42" s="39">
        <f t="shared" si="12"/>
        <v>0</v>
      </c>
      <c r="Z42" s="39">
        <f t="shared" si="12"/>
        <v>0</v>
      </c>
      <c r="AA42" s="39">
        <f t="shared" si="12"/>
        <v>0</v>
      </c>
      <c r="AB42" s="39">
        <f t="shared" si="12"/>
        <v>0</v>
      </c>
      <c r="AC42" s="39">
        <f t="shared" si="12"/>
        <v>0</v>
      </c>
      <c r="AD42" s="39">
        <f t="shared" si="12"/>
        <v>0</v>
      </c>
      <c r="AE42" s="39">
        <f t="shared" si="12"/>
        <v>3037.09</v>
      </c>
      <c r="AF42" s="39">
        <f t="shared" si="12"/>
        <v>0</v>
      </c>
      <c r="AG42" s="39">
        <f t="shared" si="12"/>
        <v>0</v>
      </c>
      <c r="AH42" s="41" t="s">
        <v>17029</v>
      </c>
      <c r="AI42" s="41" t="s">
        <v>17029</v>
      </c>
      <c r="AJ42" s="41" t="s">
        <v>17029</v>
      </c>
      <c r="AK42" s="48"/>
    </row>
    <row r="43" spans="1:40" ht="62.25" x14ac:dyDescent="0.9">
      <c r="A43">
        <v>1</v>
      </c>
      <c r="B43" s="45">
        <f>SUBTOTAL(9,$A$13:A43)</f>
        <v>22</v>
      </c>
      <c r="C43" s="46" t="s">
        <v>15631</v>
      </c>
      <c r="D43" s="52" t="s">
        <v>3006</v>
      </c>
      <c r="E43" s="47">
        <v>0.85540000000000005</v>
      </c>
      <c r="F43" s="39">
        <f>G43+H43+I43+J43+K43+L43+N43+P43+R43+T43+V43+W43+X43+Y43+Z43+AA43+AB43+AC43+AD43+AE43+AF43+AG43</f>
        <v>178357.44</v>
      </c>
      <c r="G43" s="39">
        <v>0</v>
      </c>
      <c r="H43" s="39">
        <v>0</v>
      </c>
      <c r="I43" s="39">
        <v>175721.62</v>
      </c>
      <c r="J43" s="39">
        <v>0</v>
      </c>
      <c r="K43" s="39">
        <v>0</v>
      </c>
      <c r="L43" s="39">
        <v>0</v>
      </c>
      <c r="M43" s="40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0</v>
      </c>
      <c r="AD43" s="39">
        <v>0</v>
      </c>
      <c r="AE43" s="39">
        <f>ROUND(I43*1.5%,2)</f>
        <v>2635.82</v>
      </c>
      <c r="AF43" s="39">
        <v>0</v>
      </c>
      <c r="AG43" s="39">
        <v>0</v>
      </c>
      <c r="AH43" s="41" t="s">
        <v>17055</v>
      </c>
      <c r="AI43" s="42">
        <v>2023</v>
      </c>
      <c r="AJ43" s="42">
        <v>2023</v>
      </c>
      <c r="AK43" s="48"/>
    </row>
    <row r="44" spans="1:40" ht="62.25" x14ac:dyDescent="0.9">
      <c r="A44">
        <v>1</v>
      </c>
      <c r="B44" s="45">
        <f>SUBTOTAL(9,$A$13:A44)</f>
        <v>23</v>
      </c>
      <c r="C44" s="46" t="s">
        <v>15660</v>
      </c>
      <c r="D44" s="52">
        <v>2014</v>
      </c>
      <c r="E44" s="47">
        <v>0.8629</v>
      </c>
      <c r="F44" s="39">
        <f>G44+H44+I44+J44+K44+L44+N44+P44+R44+T44+V44+W44+X44+Y44+Z44+AA44+AB44+AC44+AD44+AE44+AF44+AG44</f>
        <v>27152.86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40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474</v>
      </c>
      <c r="T44" s="39">
        <v>26751.59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0</v>
      </c>
      <c r="AD44" s="39">
        <v>0</v>
      </c>
      <c r="AE44" s="39">
        <f>ROUND(T44*1.5%,2)</f>
        <v>401.27</v>
      </c>
      <c r="AF44" s="39">
        <v>0</v>
      </c>
      <c r="AG44" s="39">
        <v>0</v>
      </c>
      <c r="AH44" s="41" t="s">
        <v>17055</v>
      </c>
      <c r="AI44" s="42">
        <v>2023</v>
      </c>
      <c r="AJ44" s="42">
        <v>2023</v>
      </c>
      <c r="AK44" s="48"/>
    </row>
    <row r="45" spans="1:40" ht="62.25" x14ac:dyDescent="0.9">
      <c r="B45" s="51" t="s">
        <v>38</v>
      </c>
      <c r="C45" s="46"/>
      <c r="D45" s="37" t="s">
        <v>17029</v>
      </c>
      <c r="E45" s="38" t="s">
        <v>17029</v>
      </c>
      <c r="F45" s="39">
        <f>F46</f>
        <v>1387999.95</v>
      </c>
      <c r="G45" s="39">
        <f t="shared" ref="G45:AG45" si="13">G46</f>
        <v>0</v>
      </c>
      <c r="H45" s="39">
        <f t="shared" si="13"/>
        <v>0</v>
      </c>
      <c r="I45" s="39">
        <f t="shared" si="13"/>
        <v>0</v>
      </c>
      <c r="J45" s="39">
        <f t="shared" si="13"/>
        <v>0</v>
      </c>
      <c r="K45" s="39">
        <f t="shared" si="13"/>
        <v>0</v>
      </c>
      <c r="L45" s="39">
        <f t="shared" si="13"/>
        <v>0</v>
      </c>
      <c r="M45" s="40">
        <f t="shared" si="13"/>
        <v>0</v>
      </c>
      <c r="N45" s="39">
        <f t="shared" si="13"/>
        <v>0</v>
      </c>
      <c r="O45" s="39">
        <f t="shared" si="13"/>
        <v>1187</v>
      </c>
      <c r="P45" s="39">
        <f t="shared" si="13"/>
        <v>1367487.64</v>
      </c>
      <c r="Q45" s="39">
        <f t="shared" si="13"/>
        <v>0</v>
      </c>
      <c r="R45" s="39">
        <f t="shared" si="13"/>
        <v>0</v>
      </c>
      <c r="S45" s="39">
        <f t="shared" si="13"/>
        <v>0</v>
      </c>
      <c r="T45" s="39">
        <f t="shared" si="13"/>
        <v>0</v>
      </c>
      <c r="U45" s="39">
        <f t="shared" si="13"/>
        <v>0</v>
      </c>
      <c r="V45" s="39">
        <f t="shared" si="13"/>
        <v>0</v>
      </c>
      <c r="W45" s="39">
        <f t="shared" si="13"/>
        <v>0</v>
      </c>
      <c r="X45" s="39">
        <f t="shared" si="13"/>
        <v>0</v>
      </c>
      <c r="Y45" s="39">
        <f t="shared" si="13"/>
        <v>0</v>
      </c>
      <c r="Z45" s="39">
        <f t="shared" si="13"/>
        <v>0</v>
      </c>
      <c r="AA45" s="39">
        <f t="shared" si="13"/>
        <v>0</v>
      </c>
      <c r="AB45" s="39">
        <f t="shared" si="13"/>
        <v>0</v>
      </c>
      <c r="AC45" s="39">
        <f t="shared" si="13"/>
        <v>0</v>
      </c>
      <c r="AD45" s="39">
        <f t="shared" si="13"/>
        <v>0</v>
      </c>
      <c r="AE45" s="39">
        <f t="shared" si="13"/>
        <v>20512.310000000001</v>
      </c>
      <c r="AF45" s="39">
        <f t="shared" si="13"/>
        <v>0</v>
      </c>
      <c r="AG45" s="39">
        <f t="shared" si="13"/>
        <v>0</v>
      </c>
      <c r="AH45" s="41" t="s">
        <v>17029</v>
      </c>
      <c r="AI45" s="41" t="s">
        <v>17029</v>
      </c>
      <c r="AJ45" s="41" t="s">
        <v>17029</v>
      </c>
      <c r="AK45" s="48"/>
    </row>
    <row r="46" spans="1:40" ht="62.25" x14ac:dyDescent="0.9">
      <c r="A46">
        <v>1</v>
      </c>
      <c r="B46" s="45">
        <f>SUBTOTAL(9,$A$13:A46)</f>
        <v>24</v>
      </c>
      <c r="C46" s="46" t="s">
        <v>17405</v>
      </c>
      <c r="D46" s="38">
        <v>2014</v>
      </c>
      <c r="E46" s="47">
        <v>0.98480000000000001</v>
      </c>
      <c r="F46" s="39">
        <f>G46+H46+I46+J46+K46+L46+N46+P46+R46+T46+V46+W46+X46+Y46+Z46+AA46+AB46+AC46+AD46+AE46+AF46+AG46</f>
        <v>1387999.95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40">
        <v>0</v>
      </c>
      <c r="N46" s="39">
        <v>0</v>
      </c>
      <c r="O46" s="39">
        <v>1187</v>
      </c>
      <c r="P46" s="39">
        <v>1367487.64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39">
        <v>0</v>
      </c>
      <c r="AE46" s="39">
        <f>ROUND(P46*1.5%,2)</f>
        <v>20512.310000000001</v>
      </c>
      <c r="AF46" s="39">
        <v>0</v>
      </c>
      <c r="AG46" s="39">
        <v>0</v>
      </c>
      <c r="AH46" s="41" t="s">
        <v>17055</v>
      </c>
      <c r="AI46" s="42">
        <v>2023</v>
      </c>
      <c r="AJ46" s="42">
        <v>2023</v>
      </c>
      <c r="AK46" s="48"/>
    </row>
    <row r="47" spans="1:40" ht="62.25" x14ac:dyDescent="0.9">
      <c r="B47" s="51" t="s">
        <v>266</v>
      </c>
      <c r="C47" s="46"/>
      <c r="D47" s="37" t="s">
        <v>17029</v>
      </c>
      <c r="E47" s="38" t="s">
        <v>17029</v>
      </c>
      <c r="F47" s="39">
        <f>F48</f>
        <v>159122.38</v>
      </c>
      <c r="G47" s="39">
        <f t="shared" ref="G47:AG47" si="14">G48</f>
        <v>0</v>
      </c>
      <c r="H47" s="39">
        <f t="shared" si="14"/>
        <v>0</v>
      </c>
      <c r="I47" s="39">
        <f t="shared" si="14"/>
        <v>28692</v>
      </c>
      <c r="J47" s="39">
        <f t="shared" si="14"/>
        <v>0</v>
      </c>
      <c r="K47" s="39">
        <f t="shared" si="14"/>
        <v>0</v>
      </c>
      <c r="L47" s="39">
        <f t="shared" si="14"/>
        <v>0</v>
      </c>
      <c r="M47" s="40">
        <f t="shared" si="14"/>
        <v>0</v>
      </c>
      <c r="N47" s="39">
        <f t="shared" si="14"/>
        <v>0</v>
      </c>
      <c r="O47" s="39">
        <f t="shared" si="14"/>
        <v>0</v>
      </c>
      <c r="P47" s="39">
        <f t="shared" si="14"/>
        <v>0</v>
      </c>
      <c r="Q47" s="39">
        <f t="shared" si="14"/>
        <v>0</v>
      </c>
      <c r="R47" s="39">
        <f t="shared" si="14"/>
        <v>0</v>
      </c>
      <c r="S47" s="39">
        <f t="shared" si="14"/>
        <v>0</v>
      </c>
      <c r="T47" s="39">
        <f t="shared" si="14"/>
        <v>0</v>
      </c>
      <c r="U47" s="39">
        <f t="shared" si="14"/>
        <v>0</v>
      </c>
      <c r="V47" s="39">
        <f t="shared" si="14"/>
        <v>0</v>
      </c>
      <c r="W47" s="39">
        <f t="shared" si="14"/>
        <v>0</v>
      </c>
      <c r="X47" s="39">
        <f t="shared" si="14"/>
        <v>0</v>
      </c>
      <c r="Y47" s="39">
        <f t="shared" si="14"/>
        <v>0</v>
      </c>
      <c r="Z47" s="39">
        <f t="shared" si="14"/>
        <v>0</v>
      </c>
      <c r="AA47" s="39">
        <f t="shared" si="14"/>
        <v>0</v>
      </c>
      <c r="AB47" s="39">
        <f t="shared" si="14"/>
        <v>0</v>
      </c>
      <c r="AC47" s="39">
        <f t="shared" si="14"/>
        <v>0</v>
      </c>
      <c r="AD47" s="39">
        <f t="shared" si="14"/>
        <v>0</v>
      </c>
      <c r="AE47" s="39">
        <f t="shared" si="14"/>
        <v>430.38</v>
      </c>
      <c r="AF47" s="39">
        <f t="shared" si="14"/>
        <v>130000</v>
      </c>
      <c r="AG47" s="39">
        <f t="shared" si="14"/>
        <v>0</v>
      </c>
      <c r="AH47" s="41" t="s">
        <v>17029</v>
      </c>
      <c r="AI47" s="41" t="s">
        <v>17029</v>
      </c>
      <c r="AJ47" s="41" t="s">
        <v>17029</v>
      </c>
      <c r="AK47" s="48"/>
    </row>
    <row r="48" spans="1:40" ht="62.25" x14ac:dyDescent="0.9">
      <c r="A48">
        <v>1</v>
      </c>
      <c r="B48" s="45">
        <f>SUBTOTAL(9,$A$13:A48)</f>
        <v>25</v>
      </c>
      <c r="C48" s="46" t="s">
        <v>15411</v>
      </c>
      <c r="D48" s="37">
        <v>2015</v>
      </c>
      <c r="E48" s="47">
        <v>0.981975146584529</v>
      </c>
      <c r="F48" s="39">
        <f>G48+H48+I48+J48+K48+L48+N48+P48+R48+T48+V48+W48+X48+Y48+Z48+AA48+AB48+AC48+AD48+AE48+AF48+AG48</f>
        <v>159122.38</v>
      </c>
      <c r="G48" s="39">
        <v>0</v>
      </c>
      <c r="H48" s="39">
        <v>0</v>
      </c>
      <c r="I48" s="39">
        <v>28692</v>
      </c>
      <c r="J48" s="39">
        <v>0</v>
      </c>
      <c r="K48" s="39">
        <v>0</v>
      </c>
      <c r="L48" s="39">
        <v>0</v>
      </c>
      <c r="M48" s="40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44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f>ROUND(I48*1.5%,2)</f>
        <v>430.38</v>
      </c>
      <c r="AF48" s="39">
        <v>130000</v>
      </c>
      <c r="AG48" s="39">
        <v>0</v>
      </c>
      <c r="AH48" s="41">
        <v>2023</v>
      </c>
      <c r="AI48" s="42">
        <v>2023</v>
      </c>
      <c r="AJ48" s="42">
        <v>2023</v>
      </c>
      <c r="AK48" s="48"/>
    </row>
    <row r="49" spans="1:37" ht="62.25" x14ac:dyDescent="0.9">
      <c r="B49" s="51" t="s">
        <v>343</v>
      </c>
      <c r="C49" s="46"/>
      <c r="D49" s="37" t="s">
        <v>17029</v>
      </c>
      <c r="E49" s="38" t="s">
        <v>17029</v>
      </c>
      <c r="F49" s="39">
        <f>F50</f>
        <v>206556.61000000002</v>
      </c>
      <c r="G49" s="39">
        <f t="shared" ref="G49:AG49" si="15">G50</f>
        <v>0</v>
      </c>
      <c r="H49" s="39">
        <f t="shared" si="15"/>
        <v>0</v>
      </c>
      <c r="I49" s="39">
        <f t="shared" si="15"/>
        <v>0</v>
      </c>
      <c r="J49" s="39">
        <f t="shared" si="15"/>
        <v>0</v>
      </c>
      <c r="K49" s="39">
        <f t="shared" si="15"/>
        <v>0</v>
      </c>
      <c r="L49" s="39">
        <f t="shared" si="15"/>
        <v>0</v>
      </c>
      <c r="M49" s="40">
        <f t="shared" si="15"/>
        <v>0</v>
      </c>
      <c r="N49" s="39">
        <f t="shared" si="15"/>
        <v>0</v>
      </c>
      <c r="O49" s="39">
        <f t="shared" si="15"/>
        <v>1098</v>
      </c>
      <c r="P49" s="39">
        <f t="shared" si="15"/>
        <v>202228.91</v>
      </c>
      <c r="Q49" s="39">
        <f t="shared" si="15"/>
        <v>0</v>
      </c>
      <c r="R49" s="39">
        <f t="shared" si="15"/>
        <v>0</v>
      </c>
      <c r="S49" s="39">
        <f t="shared" si="15"/>
        <v>0</v>
      </c>
      <c r="T49" s="39">
        <f t="shared" si="15"/>
        <v>0</v>
      </c>
      <c r="U49" s="39">
        <f t="shared" si="15"/>
        <v>0</v>
      </c>
      <c r="V49" s="39">
        <f t="shared" si="15"/>
        <v>0</v>
      </c>
      <c r="W49" s="39">
        <f t="shared" si="15"/>
        <v>0</v>
      </c>
      <c r="X49" s="39">
        <f t="shared" si="15"/>
        <v>0</v>
      </c>
      <c r="Y49" s="39">
        <f t="shared" si="15"/>
        <v>0</v>
      </c>
      <c r="Z49" s="39">
        <f t="shared" si="15"/>
        <v>0</v>
      </c>
      <c r="AA49" s="39">
        <f t="shared" si="15"/>
        <v>0</v>
      </c>
      <c r="AB49" s="39">
        <f t="shared" si="15"/>
        <v>0</v>
      </c>
      <c r="AC49" s="39">
        <f t="shared" si="15"/>
        <v>0</v>
      </c>
      <c r="AD49" s="39">
        <f t="shared" si="15"/>
        <v>0</v>
      </c>
      <c r="AE49" s="39">
        <f t="shared" si="15"/>
        <v>4327.7</v>
      </c>
      <c r="AF49" s="39">
        <f t="shared" si="15"/>
        <v>0</v>
      </c>
      <c r="AG49" s="39">
        <f t="shared" si="15"/>
        <v>0</v>
      </c>
      <c r="AH49" s="41" t="s">
        <v>17029</v>
      </c>
      <c r="AI49" s="41" t="s">
        <v>17029</v>
      </c>
      <c r="AJ49" s="41" t="s">
        <v>17029</v>
      </c>
      <c r="AK49" s="48"/>
    </row>
    <row r="50" spans="1:37" ht="62.25" x14ac:dyDescent="0.9">
      <c r="A50">
        <v>1</v>
      </c>
      <c r="B50" s="45">
        <f>SUBTOTAL(9,$A$13:A50)</f>
        <v>26</v>
      </c>
      <c r="C50" s="46" t="s">
        <v>12995</v>
      </c>
      <c r="D50" s="37">
        <v>2015</v>
      </c>
      <c r="E50" s="47">
        <v>0.99260000000000004</v>
      </c>
      <c r="F50" s="39">
        <f>G50+H50+I50+J50+K50+L50+N50+P50+R50+T50+V50+W50+X50+Y50+Z50+AA50+AB50+AC50+AD50+AE50+AF50+AG50</f>
        <v>206556.61000000002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40">
        <v>0</v>
      </c>
      <c r="N50" s="39">
        <v>0</v>
      </c>
      <c r="O50" s="39">
        <v>1098</v>
      </c>
      <c r="P50" s="39">
        <v>202228.91</v>
      </c>
      <c r="Q50" s="39">
        <v>0</v>
      </c>
      <c r="R50" s="39">
        <v>0</v>
      </c>
      <c r="S50" s="39">
        <v>0</v>
      </c>
      <c r="T50" s="44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39">
        <v>0</v>
      </c>
      <c r="AE50" s="39">
        <f>ROUND(P50*2.14%,2)</f>
        <v>4327.7</v>
      </c>
      <c r="AF50" s="39">
        <v>0</v>
      </c>
      <c r="AG50" s="39">
        <v>0</v>
      </c>
      <c r="AH50" s="41" t="s">
        <v>17055</v>
      </c>
      <c r="AI50" s="42">
        <v>2023</v>
      </c>
      <c r="AJ50" s="42">
        <v>2023</v>
      </c>
      <c r="AK50" s="48"/>
    </row>
    <row r="51" spans="1:37" ht="62.25" x14ac:dyDescent="0.9">
      <c r="B51" s="51" t="s">
        <v>199</v>
      </c>
      <c r="C51" s="46"/>
      <c r="D51" s="37" t="s">
        <v>17029</v>
      </c>
      <c r="E51" s="38" t="s">
        <v>17029</v>
      </c>
      <c r="F51" s="39">
        <f>F52+F53</f>
        <v>251494.2</v>
      </c>
      <c r="G51" s="39">
        <f t="shared" ref="G51:AG51" si="16">G52+G53</f>
        <v>0</v>
      </c>
      <c r="H51" s="39">
        <f t="shared" si="16"/>
        <v>0</v>
      </c>
      <c r="I51" s="39">
        <f t="shared" si="16"/>
        <v>0</v>
      </c>
      <c r="J51" s="39">
        <f t="shared" si="16"/>
        <v>0</v>
      </c>
      <c r="K51" s="39">
        <f t="shared" si="16"/>
        <v>0</v>
      </c>
      <c r="L51" s="39">
        <f t="shared" si="16"/>
        <v>0</v>
      </c>
      <c r="M51" s="40">
        <f t="shared" si="16"/>
        <v>0</v>
      </c>
      <c r="N51" s="39">
        <f t="shared" si="16"/>
        <v>0</v>
      </c>
      <c r="O51" s="39">
        <f t="shared" si="16"/>
        <v>2109</v>
      </c>
      <c r="P51" s="39">
        <f t="shared" si="16"/>
        <v>248025.03999999998</v>
      </c>
      <c r="Q51" s="39">
        <f t="shared" si="16"/>
        <v>0</v>
      </c>
      <c r="R51" s="39">
        <f t="shared" si="16"/>
        <v>0</v>
      </c>
      <c r="S51" s="39">
        <f t="shared" si="16"/>
        <v>0</v>
      </c>
      <c r="T51" s="39">
        <f t="shared" si="16"/>
        <v>0</v>
      </c>
      <c r="U51" s="39">
        <f t="shared" si="16"/>
        <v>0</v>
      </c>
      <c r="V51" s="39">
        <f t="shared" si="16"/>
        <v>0</v>
      </c>
      <c r="W51" s="39">
        <f t="shared" si="16"/>
        <v>0</v>
      </c>
      <c r="X51" s="39">
        <f t="shared" si="16"/>
        <v>0</v>
      </c>
      <c r="Y51" s="39">
        <f t="shared" si="16"/>
        <v>0</v>
      </c>
      <c r="Z51" s="39">
        <f t="shared" si="16"/>
        <v>0</v>
      </c>
      <c r="AA51" s="39">
        <f t="shared" si="16"/>
        <v>0</v>
      </c>
      <c r="AB51" s="39">
        <f t="shared" si="16"/>
        <v>0</v>
      </c>
      <c r="AC51" s="39">
        <f t="shared" si="16"/>
        <v>0</v>
      </c>
      <c r="AD51" s="39">
        <f t="shared" si="16"/>
        <v>0</v>
      </c>
      <c r="AE51" s="39">
        <f t="shared" si="16"/>
        <v>3469.16</v>
      </c>
      <c r="AF51" s="39">
        <f t="shared" si="16"/>
        <v>0</v>
      </c>
      <c r="AG51" s="39">
        <f t="shared" si="16"/>
        <v>0</v>
      </c>
      <c r="AH51" s="41" t="s">
        <v>17029</v>
      </c>
      <c r="AI51" s="41" t="s">
        <v>17029</v>
      </c>
      <c r="AJ51" s="41" t="s">
        <v>17029</v>
      </c>
      <c r="AK51" s="48"/>
    </row>
    <row r="52" spans="1:37" ht="62.25" x14ac:dyDescent="0.9">
      <c r="A52">
        <v>1</v>
      </c>
      <c r="B52" s="45">
        <f>SUBTOTAL(9,$A$13:A52)</f>
        <v>27</v>
      </c>
      <c r="C52" s="46" t="s">
        <v>13838</v>
      </c>
      <c r="D52" s="37">
        <v>2016</v>
      </c>
      <c r="E52" s="47">
        <v>0.96809999999999996</v>
      </c>
      <c r="F52" s="39">
        <f>G52+H52+I52+J52+K52+L52+N52+P52+R52+T52+V52+W52+X52+Y52+Z52+AA52+AB52+AC52+AD52+AE52+AF52+AG52</f>
        <v>165579.5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40">
        <v>0</v>
      </c>
      <c r="N52" s="39">
        <v>0</v>
      </c>
      <c r="O52" s="39">
        <v>993</v>
      </c>
      <c r="P52" s="39">
        <v>162110.34</v>
      </c>
      <c r="Q52" s="39">
        <v>0</v>
      </c>
      <c r="R52" s="39">
        <v>0</v>
      </c>
      <c r="S52" s="39">
        <v>0</v>
      </c>
      <c r="T52" s="44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 s="39">
        <v>0</v>
      </c>
      <c r="AE52" s="39">
        <f>ROUND(P52*2.14%,2)</f>
        <v>3469.16</v>
      </c>
      <c r="AF52" s="39">
        <v>0</v>
      </c>
      <c r="AG52" s="39">
        <v>0</v>
      </c>
      <c r="AH52" s="41" t="s">
        <v>17055</v>
      </c>
      <c r="AI52" s="42">
        <v>2023</v>
      </c>
      <c r="AJ52" s="42">
        <v>2023</v>
      </c>
      <c r="AK52" s="48"/>
    </row>
    <row r="53" spans="1:37" ht="62.25" x14ac:dyDescent="0.9">
      <c r="A53">
        <v>1</v>
      </c>
      <c r="B53" s="45">
        <f>SUBTOTAL(9,$A$13:A53)</f>
        <v>28</v>
      </c>
      <c r="C53" s="46" t="s">
        <v>14107</v>
      </c>
      <c r="D53" s="37">
        <v>2018</v>
      </c>
      <c r="E53" s="47">
        <v>0.98070000000000002</v>
      </c>
      <c r="F53" s="39">
        <f>G53+H53+I53+J53+K53+L53+N53+P53+R53+T53+V53+W53+X53+Y53+Z53+AA53+AB53+AC53+AD53+AE53+AF53+AG53</f>
        <v>85914.7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40">
        <v>0</v>
      </c>
      <c r="N53" s="39">
        <v>0</v>
      </c>
      <c r="O53" s="39">
        <v>1116</v>
      </c>
      <c r="P53" s="39">
        <v>85914.7</v>
      </c>
      <c r="Q53" s="39">
        <v>0</v>
      </c>
      <c r="R53" s="39">
        <v>0</v>
      </c>
      <c r="S53" s="39">
        <v>0</v>
      </c>
      <c r="T53" s="44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39">
        <v>0</v>
      </c>
      <c r="AF53" s="39">
        <v>0</v>
      </c>
      <c r="AG53" s="39">
        <v>0</v>
      </c>
      <c r="AH53" s="41" t="s">
        <v>17055</v>
      </c>
      <c r="AI53" s="42">
        <v>2023</v>
      </c>
      <c r="AJ53" s="42" t="s">
        <v>17055</v>
      </c>
      <c r="AK53" s="48"/>
    </row>
    <row r="54" spans="1:37" x14ac:dyDescent="0.25">
      <c r="A54">
        <v>1</v>
      </c>
    </row>
    <row r="55" spans="1:37" x14ac:dyDescent="0.25">
      <c r="A55">
        <v>1</v>
      </c>
    </row>
  </sheetData>
  <mergeCells count="33">
    <mergeCell ref="U6:V7"/>
    <mergeCell ref="B11:C11"/>
    <mergeCell ref="B10:AJ10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I5:AI8"/>
    <mergeCell ref="O6:P7"/>
    <mergeCell ref="G6:L6"/>
    <mergeCell ref="S6:T7"/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  <mergeCell ref="AJ5:AJ8"/>
    <mergeCell ref="AG6:AG7"/>
    <mergeCell ref="M6:N7"/>
    <mergeCell ref="Q6:R7"/>
  </mergeCells>
  <pageMargins left="0.25" right="0.25" top="0.75" bottom="0.75" header="0.3" footer="0.3"/>
  <pageSetup paperSize="8" scale="10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AC485-F9D7-4C10-B302-109D524F0C65}">
  <sheetPr>
    <pageSetUpPr fitToPage="1"/>
  </sheetPr>
  <dimension ref="A1:Q52"/>
  <sheetViews>
    <sheetView tabSelected="1" topLeftCell="B16" zoomScale="30" zoomScaleNormal="30" workbookViewId="0">
      <selection activeCell="B52" sqref="B1:Q52"/>
    </sheetView>
  </sheetViews>
  <sheetFormatPr defaultRowHeight="15" x14ac:dyDescent="0.25"/>
  <cols>
    <col min="1" max="1" width="9.140625" customWidth="1"/>
    <col min="2" max="2" width="15.85546875" customWidth="1"/>
    <col min="3" max="3" width="219.85546875" customWidth="1"/>
    <col min="4" max="4" width="31" customWidth="1"/>
    <col min="5" max="5" width="29.140625" customWidth="1"/>
    <col min="6" max="6" width="74.28515625" customWidth="1"/>
    <col min="7" max="7" width="24.28515625" customWidth="1"/>
    <col min="8" max="8" width="23.85546875" customWidth="1"/>
    <col min="9" max="9" width="31.140625" customWidth="1"/>
    <col min="10" max="10" width="32.28515625" customWidth="1"/>
    <col min="11" max="11" width="32.5703125" customWidth="1"/>
    <col min="12" max="12" width="32.85546875" customWidth="1"/>
    <col min="13" max="13" width="42.28515625" customWidth="1"/>
    <col min="14" max="14" width="71.5703125" customWidth="1"/>
    <col min="15" max="15" width="45.5703125" customWidth="1"/>
    <col min="16" max="16" width="36" customWidth="1"/>
    <col min="17" max="17" width="31.28515625" customWidth="1"/>
  </cols>
  <sheetData>
    <row r="1" spans="1:17" ht="35.25" x14ac:dyDescent="0.5">
      <c r="B1" s="53"/>
      <c r="C1" s="53"/>
      <c r="D1" s="53"/>
      <c r="E1" s="53"/>
      <c r="F1" s="53"/>
      <c r="G1" s="54"/>
      <c r="H1" s="53"/>
      <c r="I1" s="53"/>
      <c r="J1" s="53"/>
      <c r="K1" s="53"/>
      <c r="L1" s="53"/>
      <c r="M1" s="55"/>
      <c r="N1" s="55"/>
      <c r="O1" s="336" t="s">
        <v>17406</v>
      </c>
      <c r="P1" s="336"/>
      <c r="Q1" s="336"/>
    </row>
    <row r="2" spans="1:17" ht="35.25" x14ac:dyDescent="0.5">
      <c r="B2" s="53"/>
      <c r="C2" s="53"/>
      <c r="D2" s="53"/>
      <c r="E2" s="53"/>
      <c r="F2" s="53"/>
      <c r="G2" s="54"/>
      <c r="H2" s="53"/>
      <c r="I2" s="53"/>
      <c r="J2" s="53"/>
      <c r="K2" s="53"/>
      <c r="L2" s="53"/>
      <c r="M2" s="56"/>
      <c r="N2" s="337" t="s">
        <v>17407</v>
      </c>
      <c r="O2" s="337"/>
      <c r="P2" s="337"/>
      <c r="Q2" s="337"/>
    </row>
    <row r="3" spans="1:17" ht="142.5" customHeight="1" x14ac:dyDescent="0.25">
      <c r="B3" s="338" t="s">
        <v>17412</v>
      </c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</row>
    <row r="4" spans="1:17" ht="35.25" x14ac:dyDescent="0.25">
      <c r="B4" s="339" t="s">
        <v>0</v>
      </c>
      <c r="C4" s="339" t="s">
        <v>17408</v>
      </c>
      <c r="D4" s="339" t="s">
        <v>17032</v>
      </c>
      <c r="E4" s="340"/>
      <c r="F4" s="342" t="s">
        <v>17033</v>
      </c>
      <c r="G4" s="343" t="s">
        <v>17034</v>
      </c>
      <c r="H4" s="343" t="s">
        <v>17035</v>
      </c>
      <c r="I4" s="342" t="s">
        <v>17036</v>
      </c>
      <c r="J4" s="339" t="s">
        <v>17037</v>
      </c>
      <c r="K4" s="340"/>
      <c r="L4" s="349" t="s">
        <v>17409</v>
      </c>
      <c r="M4" s="349" t="s">
        <v>17410</v>
      </c>
      <c r="N4" s="349" t="s">
        <v>17039</v>
      </c>
      <c r="O4" s="354" t="s">
        <v>2</v>
      </c>
      <c r="P4" s="357" t="s">
        <v>17041</v>
      </c>
      <c r="Q4" s="357" t="s">
        <v>17042</v>
      </c>
    </row>
    <row r="5" spans="1:17" x14ac:dyDescent="0.25">
      <c r="B5" s="340"/>
      <c r="C5" s="340"/>
      <c r="D5" s="342" t="s">
        <v>17043</v>
      </c>
      <c r="E5" s="343" t="s">
        <v>17044</v>
      </c>
      <c r="F5" s="340"/>
      <c r="G5" s="344"/>
      <c r="H5" s="344"/>
      <c r="I5" s="340"/>
      <c r="J5" s="342" t="s">
        <v>17045</v>
      </c>
      <c r="K5" s="343" t="s">
        <v>17411</v>
      </c>
      <c r="L5" s="350"/>
      <c r="M5" s="352"/>
      <c r="N5" s="352"/>
      <c r="O5" s="355"/>
      <c r="P5" s="358"/>
      <c r="Q5" s="358"/>
    </row>
    <row r="6" spans="1:17" ht="324.75" customHeight="1" x14ac:dyDescent="0.25">
      <c r="B6" s="340"/>
      <c r="C6" s="340"/>
      <c r="D6" s="340"/>
      <c r="E6" s="355"/>
      <c r="F6" s="340"/>
      <c r="G6" s="344"/>
      <c r="H6" s="344"/>
      <c r="I6" s="340"/>
      <c r="J6" s="340"/>
      <c r="K6" s="360"/>
      <c r="L6" s="351"/>
      <c r="M6" s="352"/>
      <c r="N6" s="352"/>
      <c r="O6" s="356"/>
      <c r="P6" s="358"/>
      <c r="Q6" s="358"/>
    </row>
    <row r="7" spans="1:17" ht="35.25" x14ac:dyDescent="0.25">
      <c r="B7" s="341"/>
      <c r="C7" s="341"/>
      <c r="D7" s="341"/>
      <c r="E7" s="359"/>
      <c r="F7" s="340"/>
      <c r="G7" s="345"/>
      <c r="H7" s="345"/>
      <c r="I7" s="57" t="s">
        <v>33</v>
      </c>
      <c r="J7" s="57" t="s">
        <v>33</v>
      </c>
      <c r="K7" s="57" t="s">
        <v>33</v>
      </c>
      <c r="L7" s="57" t="s">
        <v>17049</v>
      </c>
      <c r="M7" s="353"/>
      <c r="N7" s="353"/>
      <c r="O7" s="57" t="s">
        <v>31</v>
      </c>
      <c r="P7" s="57" t="s">
        <v>17050</v>
      </c>
      <c r="Q7" s="57" t="s">
        <v>17050</v>
      </c>
    </row>
    <row r="8" spans="1:17" ht="35.25" x14ac:dyDescent="0.25">
      <c r="B8" s="57">
        <v>1</v>
      </c>
      <c r="C8" s="57">
        <v>2</v>
      </c>
      <c r="D8" s="57">
        <v>3</v>
      </c>
      <c r="E8" s="57">
        <v>4</v>
      </c>
      <c r="F8" s="57">
        <v>5</v>
      </c>
      <c r="G8" s="58">
        <v>5.5697674418604599</v>
      </c>
      <c r="H8" s="58">
        <v>7</v>
      </c>
      <c r="I8" s="58">
        <v>8</v>
      </c>
      <c r="J8" s="58">
        <v>9</v>
      </c>
      <c r="K8" s="58">
        <v>10</v>
      </c>
      <c r="L8" s="57">
        <v>11</v>
      </c>
      <c r="M8" s="58">
        <v>12</v>
      </c>
      <c r="N8" s="58">
        <v>13</v>
      </c>
      <c r="O8" s="58">
        <v>14</v>
      </c>
      <c r="P8" s="58">
        <v>15</v>
      </c>
      <c r="Q8" s="58">
        <v>16</v>
      </c>
    </row>
    <row r="9" spans="1:17" ht="45.75" x14ac:dyDescent="0.25">
      <c r="B9" s="346" t="s">
        <v>17417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8"/>
    </row>
    <row r="10" spans="1:17" ht="35.25" x14ac:dyDescent="0.5">
      <c r="B10" s="59" t="s">
        <v>17404</v>
      </c>
      <c r="C10" s="57"/>
      <c r="D10" s="60" t="s">
        <v>17321</v>
      </c>
      <c r="E10" s="60" t="s">
        <v>17321</v>
      </c>
      <c r="F10" s="61" t="s">
        <v>17321</v>
      </c>
      <c r="G10" s="60" t="s">
        <v>17321</v>
      </c>
      <c r="H10" s="60" t="s">
        <v>17321</v>
      </c>
      <c r="I10" s="62">
        <f>I11+I15+I17+I20+I31+I33+I35+I37+I39+I41+I44+I46+I48+I50</f>
        <v>81144.41</v>
      </c>
      <c r="J10" s="62">
        <f t="shared" ref="J10:L10" si="0">J11+J15+J17+J20+J31+J33+J35+J37+J39+J41+J44+J46+J48+J50</f>
        <v>67843</v>
      </c>
      <c r="K10" s="62">
        <f t="shared" si="0"/>
        <v>63533.06</v>
      </c>
      <c r="L10" s="29">
        <f t="shared" si="0"/>
        <v>3372</v>
      </c>
      <c r="M10" s="60" t="s">
        <v>17029</v>
      </c>
      <c r="N10" s="63" t="s">
        <v>17029</v>
      </c>
      <c r="O10" s="62">
        <f>O11+O15+O17+O20+O31+O33+O35+O37+O39+O41+O44+O46+O48+O50</f>
        <v>48823936.570000008</v>
      </c>
      <c r="P10" s="64">
        <f>O10/I10</f>
        <v>601.69192887100917</v>
      </c>
      <c r="Q10" s="65">
        <f>MAX(Q11:Q52)</f>
        <v>8129.7883439122907</v>
      </c>
    </row>
    <row r="11" spans="1:17" ht="35.25" x14ac:dyDescent="0.5">
      <c r="B11" s="59" t="s">
        <v>509</v>
      </c>
      <c r="C11" s="57"/>
      <c r="D11" s="60" t="s">
        <v>17321</v>
      </c>
      <c r="E11" s="60" t="s">
        <v>17321</v>
      </c>
      <c r="F11" s="61" t="s">
        <v>17321</v>
      </c>
      <c r="G11" s="60" t="s">
        <v>17321</v>
      </c>
      <c r="H11" s="60" t="s">
        <v>17321</v>
      </c>
      <c r="I11" s="62">
        <f>I12+I13+I14</f>
        <v>17641.600000000002</v>
      </c>
      <c r="J11" s="62">
        <f t="shared" ref="J11:L11" si="1">J12+J13+J14</f>
        <v>16271.8</v>
      </c>
      <c r="K11" s="62">
        <f t="shared" si="1"/>
        <v>16172</v>
      </c>
      <c r="L11" s="29">
        <f t="shared" si="1"/>
        <v>795</v>
      </c>
      <c r="M11" s="60" t="s">
        <v>17029</v>
      </c>
      <c r="N11" s="63" t="s">
        <v>17029</v>
      </c>
      <c r="O11" s="62">
        <v>4336886.3599999994</v>
      </c>
      <c r="P11" s="64">
        <f>O11/I11</f>
        <v>245.83293805550511</v>
      </c>
      <c r="Q11" s="65">
        <f>MAX(Q12:Q14)</f>
        <v>4131.389099486144</v>
      </c>
    </row>
    <row r="12" spans="1:17" ht="35.25" x14ac:dyDescent="0.5">
      <c r="A12">
        <v>1</v>
      </c>
      <c r="B12" s="66">
        <f>SUBTOTAL(103,$A$1:A12)</f>
        <v>1</v>
      </c>
      <c r="C12" s="67" t="s">
        <v>3682</v>
      </c>
      <c r="D12" s="28">
        <v>1978</v>
      </c>
      <c r="E12" s="28"/>
      <c r="F12" s="61" t="s">
        <v>17328</v>
      </c>
      <c r="G12" s="28">
        <v>9</v>
      </c>
      <c r="H12" s="28" t="s">
        <v>17062</v>
      </c>
      <c r="I12" s="62">
        <v>12893.2</v>
      </c>
      <c r="J12" s="62">
        <v>12893.2</v>
      </c>
      <c r="K12" s="62">
        <v>12893.2</v>
      </c>
      <c r="L12" s="29">
        <v>493</v>
      </c>
      <c r="M12" s="28" t="s">
        <v>17067</v>
      </c>
      <c r="N12" s="30" t="s">
        <v>17341</v>
      </c>
      <c r="O12" s="64">
        <v>1709981.71</v>
      </c>
      <c r="P12" s="64">
        <f t="shared" ref="P12:P49" si="2">O12/I12</f>
        <v>132.62663341916669</v>
      </c>
      <c r="Q12" s="64">
        <v>1408.4</v>
      </c>
    </row>
    <row r="13" spans="1:17" ht="35.25" x14ac:dyDescent="0.5">
      <c r="A13">
        <v>1</v>
      </c>
      <c r="B13" s="66">
        <f>SUBTOTAL(103,$A$1:A13)</f>
        <v>2</v>
      </c>
      <c r="C13" s="67" t="s">
        <v>3649</v>
      </c>
      <c r="D13" s="60">
        <v>1986</v>
      </c>
      <c r="E13" s="60"/>
      <c r="F13" s="61" t="s">
        <v>17328</v>
      </c>
      <c r="G13" s="60">
        <v>4</v>
      </c>
      <c r="H13" s="60">
        <v>1</v>
      </c>
      <c r="I13" s="68">
        <v>2374.1999999999998</v>
      </c>
      <c r="J13" s="68">
        <v>1689.3</v>
      </c>
      <c r="K13" s="68">
        <v>1639.4</v>
      </c>
      <c r="L13" s="69">
        <v>151</v>
      </c>
      <c r="M13" s="60" t="s">
        <v>17067</v>
      </c>
      <c r="N13" s="63" t="s">
        <v>17413</v>
      </c>
      <c r="O13" s="64">
        <v>1464359.44</v>
      </c>
      <c r="P13" s="64">
        <f t="shared" si="2"/>
        <v>616.78015331480083</v>
      </c>
      <c r="Q13" s="64">
        <v>3385.8611574425076</v>
      </c>
    </row>
    <row r="14" spans="1:17" ht="35.25" x14ac:dyDescent="0.5">
      <c r="A14">
        <v>1</v>
      </c>
      <c r="B14" s="66">
        <f>SUBTOTAL(103,$A$1:A14)</f>
        <v>3</v>
      </c>
      <c r="C14" s="67" t="s">
        <v>3282</v>
      </c>
      <c r="D14" s="60">
        <v>1986</v>
      </c>
      <c r="E14" s="60"/>
      <c r="F14" s="61" t="s">
        <v>17328</v>
      </c>
      <c r="G14" s="60">
        <v>4</v>
      </c>
      <c r="H14" s="60">
        <v>1</v>
      </c>
      <c r="I14" s="68">
        <v>2374.1999999999998</v>
      </c>
      <c r="J14" s="68">
        <v>1689.3</v>
      </c>
      <c r="K14" s="68">
        <v>1639.4</v>
      </c>
      <c r="L14" s="69">
        <v>151</v>
      </c>
      <c r="M14" s="60" t="s">
        <v>17067</v>
      </c>
      <c r="N14" s="60" t="s">
        <v>17413</v>
      </c>
      <c r="O14" s="64">
        <v>1162545.21</v>
      </c>
      <c r="P14" s="64">
        <f t="shared" si="2"/>
        <v>489.65765731614863</v>
      </c>
      <c r="Q14" s="64">
        <v>4131.389099486144</v>
      </c>
    </row>
    <row r="15" spans="1:17" ht="35.25" x14ac:dyDescent="0.5">
      <c r="B15" s="59" t="s">
        <v>534</v>
      </c>
      <c r="C15" s="59"/>
      <c r="D15" s="60" t="s">
        <v>17321</v>
      </c>
      <c r="E15" s="60" t="s">
        <v>17321</v>
      </c>
      <c r="F15" s="61" t="s">
        <v>17321</v>
      </c>
      <c r="G15" s="60" t="s">
        <v>17321</v>
      </c>
      <c r="H15" s="60" t="s">
        <v>17321</v>
      </c>
      <c r="I15" s="68">
        <f>I16</f>
        <v>4101.7</v>
      </c>
      <c r="J15" s="68">
        <f>J16</f>
        <v>2751.3</v>
      </c>
      <c r="K15" s="68">
        <f>K16</f>
        <v>2562.4</v>
      </c>
      <c r="L15" s="69">
        <f>L16</f>
        <v>111</v>
      </c>
      <c r="M15" s="60" t="s">
        <v>17029</v>
      </c>
      <c r="N15" s="63" t="s">
        <v>17029</v>
      </c>
      <c r="O15" s="64">
        <v>418959.01</v>
      </c>
      <c r="P15" s="64">
        <f t="shared" si="2"/>
        <v>102.14277250895971</v>
      </c>
      <c r="Q15" s="64">
        <f>Q16</f>
        <v>1782.0166487066342</v>
      </c>
    </row>
    <row r="16" spans="1:17" ht="35.25" x14ac:dyDescent="0.5">
      <c r="A16">
        <v>1</v>
      </c>
      <c r="B16" s="66">
        <f>SUBTOTAL(103,$A$1:A16)</f>
        <v>4</v>
      </c>
      <c r="C16" s="67" t="s">
        <v>3770</v>
      </c>
      <c r="D16" s="60">
        <v>1980</v>
      </c>
      <c r="E16" s="60"/>
      <c r="F16" s="61" t="s">
        <v>17328</v>
      </c>
      <c r="G16" s="60">
        <v>5</v>
      </c>
      <c r="H16" s="60">
        <v>4</v>
      </c>
      <c r="I16" s="68">
        <v>4101.7</v>
      </c>
      <c r="J16" s="68">
        <v>2751.3</v>
      </c>
      <c r="K16" s="68">
        <f>J16-188.9</f>
        <v>2562.4</v>
      </c>
      <c r="L16" s="69">
        <v>111</v>
      </c>
      <c r="M16" s="60" t="s">
        <v>17067</v>
      </c>
      <c r="N16" s="60" t="s">
        <v>17138</v>
      </c>
      <c r="O16" s="64">
        <v>418959.01</v>
      </c>
      <c r="P16" s="64">
        <f t="shared" si="2"/>
        <v>102.14277250895971</v>
      </c>
      <c r="Q16" s="64">
        <v>1782.0166487066342</v>
      </c>
    </row>
    <row r="17" spans="1:17" ht="35.25" x14ac:dyDescent="0.5">
      <c r="B17" s="59" t="s">
        <v>71</v>
      </c>
      <c r="C17" s="67"/>
      <c r="D17" s="60" t="s">
        <v>17321</v>
      </c>
      <c r="E17" s="60" t="s">
        <v>17321</v>
      </c>
      <c r="F17" s="61" t="s">
        <v>17321</v>
      </c>
      <c r="G17" s="60" t="s">
        <v>17321</v>
      </c>
      <c r="H17" s="60" t="s">
        <v>17321</v>
      </c>
      <c r="I17" s="68">
        <f>I18+I19</f>
        <v>2151</v>
      </c>
      <c r="J17" s="68">
        <f t="shared" ref="J17:L17" si="3">J18+J19</f>
        <v>1739.6</v>
      </c>
      <c r="K17" s="68">
        <f t="shared" si="3"/>
        <v>1641.2</v>
      </c>
      <c r="L17" s="69">
        <f t="shared" si="3"/>
        <v>94</v>
      </c>
      <c r="M17" s="60" t="s">
        <v>17029</v>
      </c>
      <c r="N17" s="63" t="s">
        <v>17029</v>
      </c>
      <c r="O17" s="68">
        <v>4334674.25</v>
      </c>
      <c r="P17" s="64">
        <f t="shared" si="2"/>
        <v>2015.190260344026</v>
      </c>
      <c r="Q17" s="64">
        <f>MAX(Q18:Q19)</f>
        <v>6051.32</v>
      </c>
    </row>
    <row r="18" spans="1:17" ht="35.25" x14ac:dyDescent="0.5">
      <c r="A18">
        <v>1</v>
      </c>
      <c r="B18" s="66">
        <f>SUBTOTAL(103,$A$1:A18)</f>
        <v>5</v>
      </c>
      <c r="C18" s="67" t="s">
        <v>5080</v>
      </c>
      <c r="D18" s="60">
        <v>1940</v>
      </c>
      <c r="E18" s="60"/>
      <c r="F18" s="61" t="s">
        <v>17328</v>
      </c>
      <c r="G18" s="60">
        <v>3</v>
      </c>
      <c r="H18" s="60">
        <v>2</v>
      </c>
      <c r="I18" s="68">
        <v>1189.4000000000001</v>
      </c>
      <c r="J18" s="68">
        <v>1119.5999999999999</v>
      </c>
      <c r="K18" s="68">
        <v>1021.2</v>
      </c>
      <c r="L18" s="69">
        <v>46</v>
      </c>
      <c r="M18" s="60" t="s">
        <v>17067</v>
      </c>
      <c r="N18" s="63" t="s">
        <v>17084</v>
      </c>
      <c r="O18" s="64">
        <v>381944.5</v>
      </c>
      <c r="P18" s="64">
        <f t="shared" si="2"/>
        <v>321.12367580292585</v>
      </c>
      <c r="Q18" s="64">
        <v>4835.6236758029263</v>
      </c>
    </row>
    <row r="19" spans="1:17" ht="35.25" x14ac:dyDescent="0.5">
      <c r="A19">
        <v>1</v>
      </c>
      <c r="B19" s="66">
        <f>SUBTOTAL(103,$A$1:A19)</f>
        <v>6</v>
      </c>
      <c r="C19" s="67" t="s">
        <v>4509</v>
      </c>
      <c r="D19" s="60">
        <v>1962</v>
      </c>
      <c r="E19" s="60"/>
      <c r="F19" s="61" t="s">
        <v>17367</v>
      </c>
      <c r="G19" s="60">
        <v>3</v>
      </c>
      <c r="H19" s="60">
        <v>2</v>
      </c>
      <c r="I19" s="68">
        <v>961.6</v>
      </c>
      <c r="J19" s="68">
        <v>620</v>
      </c>
      <c r="K19" s="68">
        <v>620</v>
      </c>
      <c r="L19" s="69">
        <v>48</v>
      </c>
      <c r="M19" s="70" t="s">
        <v>17067</v>
      </c>
      <c r="N19" s="63" t="s">
        <v>17414</v>
      </c>
      <c r="O19" s="64">
        <v>3952729.75</v>
      </c>
      <c r="P19" s="64">
        <f t="shared" si="2"/>
        <v>4110.5758631447588</v>
      </c>
      <c r="Q19" s="64">
        <v>6051.32</v>
      </c>
    </row>
    <row r="20" spans="1:17" ht="35.25" x14ac:dyDescent="0.5">
      <c r="B20" s="59" t="s">
        <v>380</v>
      </c>
      <c r="C20" s="67"/>
      <c r="D20" s="60" t="s">
        <v>17321</v>
      </c>
      <c r="E20" s="60" t="s">
        <v>17321</v>
      </c>
      <c r="F20" s="61" t="s">
        <v>17321</v>
      </c>
      <c r="G20" s="60" t="s">
        <v>17321</v>
      </c>
      <c r="H20" s="60" t="s">
        <v>17321</v>
      </c>
      <c r="I20" s="68">
        <f>SUM(I21:I30)</f>
        <v>17811.190000000002</v>
      </c>
      <c r="J20" s="68">
        <f>SUM(J21:J30)</f>
        <v>15614.89</v>
      </c>
      <c r="K20" s="68">
        <f>SUM(K21:K30)</f>
        <v>15167.489999999998</v>
      </c>
      <c r="L20" s="69">
        <f>SUM(L21:L30)</f>
        <v>591</v>
      </c>
      <c r="M20" s="60" t="s">
        <v>17029</v>
      </c>
      <c r="N20" s="63" t="s">
        <v>17029</v>
      </c>
      <c r="O20" s="68">
        <v>28528414.160000004</v>
      </c>
      <c r="P20" s="64">
        <f t="shared" si="2"/>
        <v>1601.7129770666643</v>
      </c>
      <c r="Q20" s="64">
        <f>MAX(Q21:Q30)</f>
        <v>8129.7883439122907</v>
      </c>
    </row>
    <row r="21" spans="1:17" ht="35.25" x14ac:dyDescent="0.5">
      <c r="A21">
        <v>1</v>
      </c>
      <c r="B21" s="66">
        <f>SUBTOTAL(103,$A$1:A21)</f>
        <v>7</v>
      </c>
      <c r="C21" s="67" t="s">
        <v>12219</v>
      </c>
      <c r="D21" s="60">
        <v>1929</v>
      </c>
      <c r="E21" s="60"/>
      <c r="F21" s="61" t="s">
        <v>17328</v>
      </c>
      <c r="G21" s="60">
        <v>4</v>
      </c>
      <c r="H21" s="60">
        <v>5</v>
      </c>
      <c r="I21" s="68">
        <v>2469.13</v>
      </c>
      <c r="J21" s="68">
        <v>2349.9299999999998</v>
      </c>
      <c r="K21" s="68">
        <v>2349.9299999999998</v>
      </c>
      <c r="L21" s="69">
        <v>95</v>
      </c>
      <c r="M21" s="60" t="s">
        <v>17067</v>
      </c>
      <c r="N21" s="63" t="s">
        <v>17397</v>
      </c>
      <c r="O21" s="64">
        <v>7180293.1799999997</v>
      </c>
      <c r="P21" s="64">
        <f t="shared" si="2"/>
        <v>2908.0255717600935</v>
      </c>
      <c r="Q21" s="64">
        <v>2978.9796224581128</v>
      </c>
    </row>
    <row r="22" spans="1:17" ht="35.25" x14ac:dyDescent="0.5">
      <c r="A22">
        <v>1</v>
      </c>
      <c r="B22" s="66">
        <f>SUBTOTAL(103,$A$1:A22)</f>
        <v>8</v>
      </c>
      <c r="C22" s="67" t="s">
        <v>12207</v>
      </c>
      <c r="D22" s="60">
        <v>1961</v>
      </c>
      <c r="E22" s="60"/>
      <c r="F22" s="61" t="s">
        <v>17328</v>
      </c>
      <c r="G22" s="60">
        <v>4</v>
      </c>
      <c r="H22" s="60">
        <v>2</v>
      </c>
      <c r="I22" s="68">
        <v>1371.7</v>
      </c>
      <c r="J22" s="68">
        <v>1268.5999999999999</v>
      </c>
      <c r="K22" s="68">
        <v>1268.5999999999999</v>
      </c>
      <c r="L22" s="69">
        <v>55</v>
      </c>
      <c r="M22" s="60" t="s">
        <v>17067</v>
      </c>
      <c r="N22" s="63" t="s">
        <v>17398</v>
      </c>
      <c r="O22" s="64">
        <v>3359804.15</v>
      </c>
      <c r="P22" s="64">
        <f t="shared" si="2"/>
        <v>2449.372421083327</v>
      </c>
      <c r="Q22" s="64">
        <v>3104.7446992782679</v>
      </c>
    </row>
    <row r="23" spans="1:17" ht="35.25" x14ac:dyDescent="0.5">
      <c r="A23">
        <v>1</v>
      </c>
      <c r="B23" s="66">
        <f>SUBTOTAL(103,$A$1:A23)</f>
        <v>9</v>
      </c>
      <c r="C23" s="67" t="s">
        <v>2136</v>
      </c>
      <c r="D23" s="60">
        <v>1955</v>
      </c>
      <c r="E23" s="60"/>
      <c r="F23" s="61" t="s">
        <v>17328</v>
      </c>
      <c r="G23" s="60">
        <v>3</v>
      </c>
      <c r="H23" s="60">
        <v>3</v>
      </c>
      <c r="I23" s="68">
        <v>1854.6</v>
      </c>
      <c r="J23" s="68">
        <v>1281.7</v>
      </c>
      <c r="K23" s="68">
        <v>834.3</v>
      </c>
      <c r="L23" s="69">
        <v>34</v>
      </c>
      <c r="M23" s="60" t="s">
        <v>17067</v>
      </c>
      <c r="N23" s="63" t="s">
        <v>17399</v>
      </c>
      <c r="O23" s="64">
        <v>6537045.4800000004</v>
      </c>
      <c r="P23" s="64">
        <f t="shared" si="2"/>
        <v>3524.773794888386</v>
      </c>
      <c r="Q23" s="64">
        <v>5606.2054567022542</v>
      </c>
    </row>
    <row r="24" spans="1:17" ht="35.25" x14ac:dyDescent="0.5">
      <c r="A24">
        <v>1</v>
      </c>
      <c r="B24" s="66">
        <f>SUBTOTAL(103,$A$1:A24)</f>
        <v>10</v>
      </c>
      <c r="C24" s="67" t="s">
        <v>12151</v>
      </c>
      <c r="D24" s="60">
        <v>1934</v>
      </c>
      <c r="E24" s="60"/>
      <c r="F24" s="61" t="s">
        <v>17328</v>
      </c>
      <c r="G24" s="60">
        <v>3</v>
      </c>
      <c r="H24" s="60">
        <v>7</v>
      </c>
      <c r="I24" s="68">
        <v>2922</v>
      </c>
      <c r="J24" s="68">
        <v>2656.4</v>
      </c>
      <c r="K24" s="68">
        <v>2656.4</v>
      </c>
      <c r="L24" s="69">
        <v>95</v>
      </c>
      <c r="M24" s="60" t="s">
        <v>17067</v>
      </c>
      <c r="N24" s="63" t="s">
        <v>17400</v>
      </c>
      <c r="O24" s="64">
        <v>319940.15999999997</v>
      </c>
      <c r="P24" s="64">
        <f t="shared" si="2"/>
        <v>109.4935523613963</v>
      </c>
      <c r="Q24" s="64">
        <v>4696.5518685831621</v>
      </c>
    </row>
    <row r="25" spans="1:17" ht="35.25" x14ac:dyDescent="0.5">
      <c r="A25">
        <v>1</v>
      </c>
      <c r="B25" s="66">
        <f>SUBTOTAL(103,$A$1:A25)</f>
        <v>11</v>
      </c>
      <c r="C25" s="67" t="s">
        <v>11735</v>
      </c>
      <c r="D25" s="60">
        <v>1958</v>
      </c>
      <c r="E25" s="60"/>
      <c r="F25" s="61" t="s">
        <v>17328</v>
      </c>
      <c r="G25" s="60">
        <v>2</v>
      </c>
      <c r="H25" s="60">
        <v>1</v>
      </c>
      <c r="I25" s="68">
        <v>417.2</v>
      </c>
      <c r="J25" s="68">
        <v>385.8</v>
      </c>
      <c r="K25" s="68">
        <v>385.8</v>
      </c>
      <c r="L25" s="69">
        <v>20</v>
      </c>
      <c r="M25" s="60" t="s">
        <v>17089</v>
      </c>
      <c r="N25" s="63" t="s">
        <v>17055</v>
      </c>
      <c r="O25" s="64">
        <v>1994384.8699999999</v>
      </c>
      <c r="P25" s="64">
        <f t="shared" si="2"/>
        <v>4780.4047698945351</v>
      </c>
      <c r="Q25" s="64">
        <v>6191.0589798657729</v>
      </c>
    </row>
    <row r="26" spans="1:17" ht="35.25" x14ac:dyDescent="0.5">
      <c r="A26">
        <v>1</v>
      </c>
      <c r="B26" s="66">
        <f>SUBTOTAL(103,$A$1:A26)</f>
        <v>12</v>
      </c>
      <c r="C26" s="67" t="s">
        <v>11682</v>
      </c>
      <c r="D26" s="60">
        <v>1958</v>
      </c>
      <c r="E26" s="60"/>
      <c r="F26" s="61" t="s">
        <v>17328</v>
      </c>
      <c r="G26" s="60">
        <v>4</v>
      </c>
      <c r="H26" s="60">
        <v>5</v>
      </c>
      <c r="I26" s="68">
        <v>3533.4</v>
      </c>
      <c r="J26" s="68">
        <v>3254</v>
      </c>
      <c r="K26" s="68">
        <v>3254</v>
      </c>
      <c r="L26" s="69">
        <v>98</v>
      </c>
      <c r="M26" s="60" t="s">
        <v>17067</v>
      </c>
      <c r="N26" s="63" t="s">
        <v>17106</v>
      </c>
      <c r="O26" s="64">
        <v>2870921.25</v>
      </c>
      <c r="P26" s="64">
        <f t="shared" si="2"/>
        <v>812.50955170657153</v>
      </c>
      <c r="Q26" s="64">
        <v>5999.3508145129335</v>
      </c>
    </row>
    <row r="27" spans="1:17" ht="35.25" x14ac:dyDescent="0.5">
      <c r="A27">
        <v>1</v>
      </c>
      <c r="B27" s="66">
        <f>SUBTOTAL(103,$A$1:A27)</f>
        <v>13</v>
      </c>
      <c r="C27" s="67" t="s">
        <v>12224</v>
      </c>
      <c r="D27" s="60">
        <v>1931</v>
      </c>
      <c r="E27" s="60"/>
      <c r="F27" s="61" t="s">
        <v>17328</v>
      </c>
      <c r="G27" s="60">
        <v>3</v>
      </c>
      <c r="H27" s="60">
        <v>5</v>
      </c>
      <c r="I27" s="68">
        <v>1823.46</v>
      </c>
      <c r="J27" s="68">
        <v>1514.06</v>
      </c>
      <c r="K27" s="68">
        <v>1514.06</v>
      </c>
      <c r="L27" s="69">
        <v>60</v>
      </c>
      <c r="M27" s="60" t="s">
        <v>17067</v>
      </c>
      <c r="N27" s="63" t="s">
        <v>17106</v>
      </c>
      <c r="O27" s="64">
        <v>59400.639999999999</v>
      </c>
      <c r="P27" s="64">
        <f t="shared" si="2"/>
        <v>32.575784497603458</v>
      </c>
      <c r="Q27" s="64">
        <v>4450.0599958321</v>
      </c>
    </row>
    <row r="28" spans="1:17" ht="35.25" x14ac:dyDescent="0.5">
      <c r="A28">
        <v>1</v>
      </c>
      <c r="B28" s="66">
        <f>SUBTOTAL(103,$A$1:A28)</f>
        <v>14</v>
      </c>
      <c r="C28" s="67" t="s">
        <v>11947</v>
      </c>
      <c r="D28" s="60">
        <v>1925</v>
      </c>
      <c r="E28" s="60"/>
      <c r="F28" s="61" t="s">
        <v>17192</v>
      </c>
      <c r="G28" s="60">
        <v>2</v>
      </c>
      <c r="H28" s="60">
        <v>1</v>
      </c>
      <c r="I28" s="68">
        <v>346.6</v>
      </c>
      <c r="J28" s="68">
        <v>312</v>
      </c>
      <c r="K28" s="68">
        <v>312</v>
      </c>
      <c r="L28" s="69">
        <v>8</v>
      </c>
      <c r="M28" s="70" t="s">
        <v>17051</v>
      </c>
      <c r="N28" s="63" t="s">
        <v>17374</v>
      </c>
      <c r="O28" s="64">
        <v>17853.439999999999</v>
      </c>
      <c r="P28" s="64">
        <f t="shared" si="2"/>
        <v>51.510213502596649</v>
      </c>
      <c r="Q28" s="64">
        <v>8129.7883439122907</v>
      </c>
    </row>
    <row r="29" spans="1:17" ht="35.25" x14ac:dyDescent="0.5">
      <c r="A29">
        <v>1</v>
      </c>
      <c r="B29" s="66">
        <f>SUBTOTAL(103,$A$1:A29)</f>
        <v>15</v>
      </c>
      <c r="C29" s="67" t="s">
        <v>12147</v>
      </c>
      <c r="D29" s="60">
        <v>1954</v>
      </c>
      <c r="E29" s="60"/>
      <c r="F29" s="61" t="s">
        <v>17328</v>
      </c>
      <c r="G29" s="60">
        <v>2</v>
      </c>
      <c r="H29" s="60">
        <v>3</v>
      </c>
      <c r="I29" s="68">
        <v>2032.3</v>
      </c>
      <c r="J29" s="68">
        <v>1714.4</v>
      </c>
      <c r="K29" s="68">
        <v>1714.4</v>
      </c>
      <c r="L29" s="69">
        <v>68</v>
      </c>
      <c r="M29" s="70" t="s">
        <v>17051</v>
      </c>
      <c r="N29" s="63" t="s">
        <v>17112</v>
      </c>
      <c r="O29" s="64">
        <v>52387.399999999994</v>
      </c>
      <c r="P29" s="64">
        <f t="shared" si="2"/>
        <v>25.777395069625545</v>
      </c>
      <c r="Q29" s="64">
        <v>4291.1307976184626</v>
      </c>
    </row>
    <row r="30" spans="1:17" ht="35.25" x14ac:dyDescent="0.5">
      <c r="A30">
        <v>1</v>
      </c>
      <c r="B30" s="66">
        <f>SUBTOTAL(103,$A$1:A30)</f>
        <v>16</v>
      </c>
      <c r="C30" s="67" t="s">
        <v>11200</v>
      </c>
      <c r="D30" s="60">
        <v>1934</v>
      </c>
      <c r="E30" s="60"/>
      <c r="F30" s="61" t="s">
        <v>17328</v>
      </c>
      <c r="G30" s="60">
        <v>3</v>
      </c>
      <c r="H30" s="60">
        <v>5</v>
      </c>
      <c r="I30" s="68">
        <v>1040.8</v>
      </c>
      <c r="J30" s="68">
        <v>878</v>
      </c>
      <c r="K30" s="68">
        <v>878</v>
      </c>
      <c r="L30" s="69">
        <v>58</v>
      </c>
      <c r="M30" s="60" t="s">
        <v>17089</v>
      </c>
      <c r="N30" s="63" t="s">
        <v>17055</v>
      </c>
      <c r="O30" s="64">
        <v>6136383.5900000008</v>
      </c>
      <c r="P30" s="64">
        <f t="shared" si="2"/>
        <v>5895.8335799385095</v>
      </c>
      <c r="Q30" s="64">
        <v>6408.4799385088409</v>
      </c>
    </row>
    <row r="31" spans="1:17" ht="35.25" x14ac:dyDescent="0.5">
      <c r="B31" s="59" t="s">
        <v>220</v>
      </c>
      <c r="C31" s="67"/>
      <c r="D31" s="60" t="s">
        <v>17321</v>
      </c>
      <c r="E31" s="60" t="s">
        <v>17321</v>
      </c>
      <c r="F31" s="61" t="s">
        <v>17321</v>
      </c>
      <c r="G31" s="60" t="s">
        <v>17321</v>
      </c>
      <c r="H31" s="60" t="s">
        <v>17321</v>
      </c>
      <c r="I31" s="68">
        <f>I32</f>
        <v>10086.92</v>
      </c>
      <c r="J31" s="68">
        <f t="shared" ref="J31:L31" si="4">J32</f>
        <v>8329.2199999999993</v>
      </c>
      <c r="K31" s="68">
        <f t="shared" si="4"/>
        <v>7734.54</v>
      </c>
      <c r="L31" s="69">
        <f t="shared" si="4"/>
        <v>405</v>
      </c>
      <c r="M31" s="60" t="s">
        <v>17029</v>
      </c>
      <c r="N31" s="63" t="s">
        <v>17029</v>
      </c>
      <c r="O31" s="68">
        <v>83534.5</v>
      </c>
      <c r="P31" s="64">
        <f t="shared" si="2"/>
        <v>8.2814674846236507</v>
      </c>
      <c r="Q31" s="64">
        <f>Q32</f>
        <v>2458.1946846014444</v>
      </c>
    </row>
    <row r="32" spans="1:17" ht="35.25" x14ac:dyDescent="0.5">
      <c r="A32">
        <v>1</v>
      </c>
      <c r="B32" s="66">
        <f>SUBTOTAL(103,$A$1:A32)</f>
        <v>17</v>
      </c>
      <c r="C32" s="67" t="s">
        <v>14761</v>
      </c>
      <c r="D32" s="60">
        <v>1989</v>
      </c>
      <c r="E32" s="60"/>
      <c r="F32" s="61" t="s">
        <v>17328</v>
      </c>
      <c r="G32" s="60">
        <v>5</v>
      </c>
      <c r="H32" s="60">
        <v>12</v>
      </c>
      <c r="I32" s="68">
        <v>10086.92</v>
      </c>
      <c r="J32" s="68">
        <v>8329.2199999999993</v>
      </c>
      <c r="K32" s="68">
        <v>7734.54</v>
      </c>
      <c r="L32" s="69">
        <v>405</v>
      </c>
      <c r="M32" s="60" t="s">
        <v>17067</v>
      </c>
      <c r="N32" s="63" t="s">
        <v>17401</v>
      </c>
      <c r="O32" s="64">
        <v>83534.5</v>
      </c>
      <c r="P32" s="64">
        <f t="shared" si="2"/>
        <v>8.2814674846236507</v>
      </c>
      <c r="Q32" s="64">
        <v>2458.1946846014444</v>
      </c>
    </row>
    <row r="33" spans="1:17" ht="35.25" x14ac:dyDescent="0.5">
      <c r="B33" s="59" t="s">
        <v>224</v>
      </c>
      <c r="C33" s="67"/>
      <c r="D33" s="60" t="s">
        <v>17321</v>
      </c>
      <c r="E33" s="60" t="s">
        <v>17321</v>
      </c>
      <c r="F33" s="61" t="s">
        <v>17321</v>
      </c>
      <c r="G33" s="60" t="s">
        <v>17321</v>
      </c>
      <c r="H33" s="60" t="s">
        <v>17321</v>
      </c>
      <c r="I33" s="68">
        <f>I34</f>
        <v>825</v>
      </c>
      <c r="J33" s="68">
        <f t="shared" ref="J33:L33" si="5">J34</f>
        <v>769.5</v>
      </c>
      <c r="K33" s="68">
        <f t="shared" si="5"/>
        <v>628.1</v>
      </c>
      <c r="L33" s="69">
        <f t="shared" si="5"/>
        <v>57</v>
      </c>
      <c r="M33" s="60" t="s">
        <v>17029</v>
      </c>
      <c r="N33" s="63" t="s">
        <v>17029</v>
      </c>
      <c r="O33" s="68">
        <v>41251.22</v>
      </c>
      <c r="P33" s="64">
        <f t="shared" si="2"/>
        <v>50.001478787878789</v>
      </c>
      <c r="Q33" s="64">
        <f>Q34</f>
        <v>8095.5914666666677</v>
      </c>
    </row>
    <row r="34" spans="1:17" ht="35.25" x14ac:dyDescent="0.5">
      <c r="A34">
        <v>1</v>
      </c>
      <c r="B34" s="66">
        <f>SUBTOTAL(103,$A$1:A34)</f>
        <v>18</v>
      </c>
      <c r="C34" s="67" t="s">
        <v>14867</v>
      </c>
      <c r="D34" s="60">
        <v>1961</v>
      </c>
      <c r="E34" s="60"/>
      <c r="F34" s="61" t="s">
        <v>17328</v>
      </c>
      <c r="G34" s="60">
        <v>2</v>
      </c>
      <c r="H34" s="60">
        <v>3</v>
      </c>
      <c r="I34" s="68">
        <v>825</v>
      </c>
      <c r="J34" s="68">
        <v>769.5</v>
      </c>
      <c r="K34" s="68">
        <v>628.1</v>
      </c>
      <c r="L34" s="69">
        <v>57</v>
      </c>
      <c r="M34" s="60" t="s">
        <v>17067</v>
      </c>
      <c r="N34" s="63" t="s">
        <v>17315</v>
      </c>
      <c r="O34" s="64">
        <v>41251.22</v>
      </c>
      <c r="P34" s="64">
        <f t="shared" si="2"/>
        <v>50.001478787878789</v>
      </c>
      <c r="Q34" s="64">
        <v>8095.5914666666677</v>
      </c>
    </row>
    <row r="35" spans="1:17" ht="35.25" x14ac:dyDescent="0.5">
      <c r="B35" s="59" t="s">
        <v>54</v>
      </c>
      <c r="C35" s="67"/>
      <c r="D35" s="60" t="s">
        <v>17321</v>
      </c>
      <c r="E35" s="60" t="s">
        <v>17321</v>
      </c>
      <c r="F35" s="61" t="s">
        <v>17321</v>
      </c>
      <c r="G35" s="60" t="s">
        <v>17321</v>
      </c>
      <c r="H35" s="60" t="s">
        <v>17321</v>
      </c>
      <c r="I35" s="68">
        <f>I36</f>
        <v>677.1</v>
      </c>
      <c r="J35" s="68">
        <f t="shared" ref="J35:L35" si="6">J36</f>
        <v>618.1</v>
      </c>
      <c r="K35" s="68">
        <f t="shared" si="6"/>
        <v>363.3</v>
      </c>
      <c r="L35" s="69">
        <f t="shared" si="6"/>
        <v>37</v>
      </c>
      <c r="M35" s="60" t="s">
        <v>17029</v>
      </c>
      <c r="N35" s="63" t="s">
        <v>17029</v>
      </c>
      <c r="O35" s="68">
        <v>59641.810000000005</v>
      </c>
      <c r="P35" s="64">
        <f t="shared" si="2"/>
        <v>88.084197312066166</v>
      </c>
      <c r="Q35" s="64">
        <f>Q36</f>
        <v>7164.1851425195691</v>
      </c>
    </row>
    <row r="36" spans="1:17" ht="35.25" x14ac:dyDescent="0.5">
      <c r="A36">
        <v>1</v>
      </c>
      <c r="B36" s="66">
        <f>SUBTOTAL(103,$A$1:A36)</f>
        <v>19</v>
      </c>
      <c r="C36" s="67" t="s">
        <v>15987</v>
      </c>
      <c r="D36" s="60">
        <v>1991</v>
      </c>
      <c r="E36" s="60"/>
      <c r="F36" s="61" t="s">
        <v>17326</v>
      </c>
      <c r="G36" s="60">
        <v>2</v>
      </c>
      <c r="H36" s="60">
        <v>2</v>
      </c>
      <c r="I36" s="68">
        <v>677.1</v>
      </c>
      <c r="J36" s="68">
        <v>618.1</v>
      </c>
      <c r="K36" s="68">
        <v>363.3</v>
      </c>
      <c r="L36" s="69">
        <v>37</v>
      </c>
      <c r="M36" s="60" t="s">
        <v>17089</v>
      </c>
      <c r="N36" s="63" t="s">
        <v>17055</v>
      </c>
      <c r="O36" s="64">
        <v>59641.810000000005</v>
      </c>
      <c r="P36" s="64">
        <f t="shared" si="2"/>
        <v>88.084197312066166</v>
      </c>
      <c r="Q36" s="64">
        <v>7164.1851425195691</v>
      </c>
    </row>
    <row r="37" spans="1:17" ht="35.25" x14ac:dyDescent="0.5">
      <c r="B37" s="59" t="s">
        <v>298</v>
      </c>
      <c r="C37" s="67"/>
      <c r="D37" s="60" t="s">
        <v>17321</v>
      </c>
      <c r="E37" s="60" t="s">
        <v>17321</v>
      </c>
      <c r="F37" s="61" t="s">
        <v>17321</v>
      </c>
      <c r="G37" s="60" t="s">
        <v>17321</v>
      </c>
      <c r="H37" s="60" t="s">
        <v>17321</v>
      </c>
      <c r="I37" s="68">
        <f>I38</f>
        <v>805.6</v>
      </c>
      <c r="J37" s="68">
        <f t="shared" ref="J37:L37" si="7">J38</f>
        <v>744.2</v>
      </c>
      <c r="K37" s="68">
        <f t="shared" si="7"/>
        <v>701.4</v>
      </c>
      <c r="L37" s="69">
        <f t="shared" si="7"/>
        <v>44</v>
      </c>
      <c r="M37" s="60" t="s">
        <v>17029</v>
      </c>
      <c r="N37" s="63" t="s">
        <v>17029</v>
      </c>
      <c r="O37" s="68">
        <v>329284.43</v>
      </c>
      <c r="P37" s="64">
        <f t="shared" si="2"/>
        <v>408.74432720953325</v>
      </c>
      <c r="Q37" s="64">
        <f>Q38</f>
        <v>7836.7233366434957</v>
      </c>
    </row>
    <row r="38" spans="1:17" ht="35.25" x14ac:dyDescent="0.5">
      <c r="A38">
        <v>1</v>
      </c>
      <c r="B38" s="66">
        <f>SUBTOTAL(103,$A$1:A38)</f>
        <v>20</v>
      </c>
      <c r="C38" s="67" t="s">
        <v>9225</v>
      </c>
      <c r="D38" s="60">
        <v>1969</v>
      </c>
      <c r="E38" s="60"/>
      <c r="F38" s="61" t="s">
        <v>17328</v>
      </c>
      <c r="G38" s="60">
        <v>2</v>
      </c>
      <c r="H38" s="60">
        <v>2</v>
      </c>
      <c r="I38" s="68">
        <v>805.6</v>
      </c>
      <c r="J38" s="68">
        <v>744.2</v>
      </c>
      <c r="K38" s="68">
        <v>701.4</v>
      </c>
      <c r="L38" s="69">
        <v>44</v>
      </c>
      <c r="M38" s="60" t="s">
        <v>17089</v>
      </c>
      <c r="N38" s="63" t="s">
        <v>17055</v>
      </c>
      <c r="O38" s="64">
        <v>329284.43</v>
      </c>
      <c r="P38" s="64">
        <f t="shared" si="2"/>
        <v>408.74432720953325</v>
      </c>
      <c r="Q38" s="64">
        <v>7836.7233366434957</v>
      </c>
    </row>
    <row r="39" spans="1:17" ht="35.25" x14ac:dyDescent="0.5">
      <c r="B39" s="59" t="s">
        <v>17402</v>
      </c>
      <c r="C39" s="67"/>
      <c r="D39" s="60" t="s">
        <v>17321</v>
      </c>
      <c r="E39" s="60" t="s">
        <v>17321</v>
      </c>
      <c r="F39" s="61" t="s">
        <v>17321</v>
      </c>
      <c r="G39" s="60" t="s">
        <v>17321</v>
      </c>
      <c r="H39" s="60" t="s">
        <v>17321</v>
      </c>
      <c r="I39" s="68">
        <f>I40</f>
        <v>1423.3</v>
      </c>
      <c r="J39" s="68">
        <f t="shared" ref="J39:L39" si="8">J40</f>
        <v>862.5</v>
      </c>
      <c r="K39" s="68">
        <f t="shared" si="8"/>
        <v>862.5</v>
      </c>
      <c r="L39" s="69">
        <f t="shared" si="8"/>
        <v>37</v>
      </c>
      <c r="M39" s="60" t="s">
        <v>17029</v>
      </c>
      <c r="N39" s="63" t="s">
        <v>17029</v>
      </c>
      <c r="O39" s="68">
        <v>8480607.3900000006</v>
      </c>
      <c r="P39" s="64">
        <f t="shared" si="2"/>
        <v>5958.4117122180851</v>
      </c>
      <c r="Q39" s="64">
        <f>Q40</f>
        <v>5187.4581044052566</v>
      </c>
    </row>
    <row r="40" spans="1:17" ht="35.25" x14ac:dyDescent="0.5">
      <c r="A40">
        <v>1</v>
      </c>
      <c r="B40" s="66">
        <f>SUBTOTAL(103,$A$1:A40)</f>
        <v>21</v>
      </c>
      <c r="C40" s="67" t="s">
        <v>9313</v>
      </c>
      <c r="D40" s="60">
        <v>1980</v>
      </c>
      <c r="E40" s="60"/>
      <c r="F40" s="61" t="s">
        <v>17328</v>
      </c>
      <c r="G40" s="60">
        <v>2</v>
      </c>
      <c r="H40" s="60">
        <v>3</v>
      </c>
      <c r="I40" s="68">
        <v>1423.3</v>
      </c>
      <c r="J40" s="68">
        <v>862.5</v>
      </c>
      <c r="K40" s="68">
        <v>862.5</v>
      </c>
      <c r="L40" s="69">
        <v>37</v>
      </c>
      <c r="M40" s="60" t="s">
        <v>17089</v>
      </c>
      <c r="N40" s="63" t="s">
        <v>17055</v>
      </c>
      <c r="O40" s="64">
        <v>8480607.3900000006</v>
      </c>
      <c r="P40" s="64">
        <f t="shared" si="2"/>
        <v>5958.4117122180851</v>
      </c>
      <c r="Q40" s="64">
        <v>5187.4581044052566</v>
      </c>
    </row>
    <row r="41" spans="1:17" ht="35.25" x14ac:dyDescent="0.5">
      <c r="B41" s="59" t="s">
        <v>263</v>
      </c>
      <c r="C41" s="67"/>
      <c r="D41" s="60" t="s">
        <v>17321</v>
      </c>
      <c r="E41" s="60" t="s">
        <v>17321</v>
      </c>
      <c r="F41" s="61" t="s">
        <v>17321</v>
      </c>
      <c r="G41" s="60" t="s">
        <v>17321</v>
      </c>
      <c r="H41" s="60" t="s">
        <v>17321</v>
      </c>
      <c r="I41" s="68">
        <f>I43+I42</f>
        <v>6021.62</v>
      </c>
      <c r="J41" s="68">
        <f t="shared" ref="J41:L41" si="9">J43+J42</f>
        <v>3379.69</v>
      </c>
      <c r="K41" s="68">
        <f t="shared" si="9"/>
        <v>1480.83</v>
      </c>
      <c r="L41" s="69">
        <f t="shared" si="9"/>
        <v>360</v>
      </c>
      <c r="M41" s="60" t="s">
        <v>17029</v>
      </c>
      <c r="N41" s="63" t="s">
        <v>17029</v>
      </c>
      <c r="O41" s="68">
        <v>205510.3</v>
      </c>
      <c r="P41" s="64">
        <f t="shared" si="2"/>
        <v>34.128739442209906</v>
      </c>
      <c r="Q41" s="64">
        <f>MAX(Q42:Q43)</f>
        <v>7990.7132913965906</v>
      </c>
    </row>
    <row r="42" spans="1:17" ht="35.25" x14ac:dyDescent="0.5">
      <c r="A42">
        <v>1</v>
      </c>
      <c r="B42" s="66">
        <f>SUBTOTAL(103,$A$1:A42)</f>
        <v>22</v>
      </c>
      <c r="C42" s="67" t="s">
        <v>15631</v>
      </c>
      <c r="D42" s="60">
        <v>1975</v>
      </c>
      <c r="E42" s="60">
        <v>2010</v>
      </c>
      <c r="F42" s="61" t="s">
        <v>17328</v>
      </c>
      <c r="G42" s="60">
        <v>5</v>
      </c>
      <c r="H42" s="60">
        <v>1</v>
      </c>
      <c r="I42" s="68">
        <v>5603.53</v>
      </c>
      <c r="J42" s="68">
        <v>3006.1</v>
      </c>
      <c r="K42" s="68">
        <v>1107.24</v>
      </c>
      <c r="L42" s="69">
        <v>341</v>
      </c>
      <c r="M42" s="60" t="s">
        <v>17089</v>
      </c>
      <c r="N42" s="63" t="s">
        <v>17055</v>
      </c>
      <c r="O42" s="64">
        <v>178357.44</v>
      </c>
      <c r="P42" s="64">
        <f t="shared" si="2"/>
        <v>31.829478917753633</v>
      </c>
      <c r="Q42" s="64">
        <v>3259.66</v>
      </c>
    </row>
    <row r="43" spans="1:17" ht="35.25" x14ac:dyDescent="0.5">
      <c r="A43">
        <v>1</v>
      </c>
      <c r="B43" s="66">
        <f>SUBTOTAL(103,$A$1:A43)</f>
        <v>23</v>
      </c>
      <c r="C43" s="67" t="s">
        <v>15660</v>
      </c>
      <c r="D43" s="60">
        <v>1968</v>
      </c>
      <c r="E43" s="60"/>
      <c r="F43" s="61" t="s">
        <v>17328</v>
      </c>
      <c r="G43" s="60">
        <v>2</v>
      </c>
      <c r="H43" s="60">
        <v>2</v>
      </c>
      <c r="I43" s="68">
        <v>418.09</v>
      </c>
      <c r="J43" s="68">
        <v>373.59</v>
      </c>
      <c r="K43" s="68">
        <v>373.59</v>
      </c>
      <c r="L43" s="69">
        <v>19</v>
      </c>
      <c r="M43" s="60" t="s">
        <v>17067</v>
      </c>
      <c r="N43" s="63" t="s">
        <v>17179</v>
      </c>
      <c r="O43" s="64">
        <v>27152.86</v>
      </c>
      <c r="P43" s="64">
        <f t="shared" si="2"/>
        <v>64.945011839556088</v>
      </c>
      <c r="Q43" s="64">
        <v>7990.7132913965906</v>
      </c>
    </row>
    <row r="44" spans="1:17" ht="35.25" x14ac:dyDescent="0.5">
      <c r="B44" s="59" t="s">
        <v>38</v>
      </c>
      <c r="C44" s="67"/>
      <c r="D44" s="60" t="s">
        <v>17321</v>
      </c>
      <c r="E44" s="60" t="s">
        <v>17321</v>
      </c>
      <c r="F44" s="61" t="s">
        <v>17321</v>
      </c>
      <c r="G44" s="60" t="s">
        <v>17321</v>
      </c>
      <c r="H44" s="60" t="s">
        <v>17321</v>
      </c>
      <c r="I44" s="68">
        <f>I45</f>
        <v>5432.4</v>
      </c>
      <c r="J44" s="68">
        <f t="shared" ref="J44:L44" si="10">J45</f>
        <v>4626.3999999999996</v>
      </c>
      <c r="K44" s="68">
        <f t="shared" si="10"/>
        <v>4626.3999999999996</v>
      </c>
      <c r="L44" s="69">
        <f t="shared" si="10"/>
        <v>181</v>
      </c>
      <c r="M44" s="60" t="s">
        <v>17029</v>
      </c>
      <c r="N44" s="63" t="s">
        <v>17029</v>
      </c>
      <c r="O44" s="64">
        <v>1387999.95</v>
      </c>
      <c r="P44" s="64">
        <f t="shared" si="2"/>
        <v>255.50400375524632</v>
      </c>
      <c r="Q44" s="64">
        <f>Q45</f>
        <v>1948.4070539724617</v>
      </c>
    </row>
    <row r="45" spans="1:17" ht="35.25" x14ac:dyDescent="0.5">
      <c r="A45">
        <v>1</v>
      </c>
      <c r="B45" s="66">
        <f>SUBTOTAL(103,$A$1:A45)</f>
        <v>24</v>
      </c>
      <c r="C45" s="67" t="s">
        <v>17405</v>
      </c>
      <c r="D45" s="60">
        <v>1977</v>
      </c>
      <c r="E45" s="60"/>
      <c r="F45" s="61" t="s">
        <v>17326</v>
      </c>
      <c r="G45" s="60">
        <v>5</v>
      </c>
      <c r="H45" s="60">
        <v>6</v>
      </c>
      <c r="I45" s="68">
        <v>5432.4</v>
      </c>
      <c r="J45" s="68">
        <v>4626.3999999999996</v>
      </c>
      <c r="K45" s="68">
        <f>J45</f>
        <v>4626.3999999999996</v>
      </c>
      <c r="L45" s="69">
        <v>181</v>
      </c>
      <c r="M45" s="60" t="s">
        <v>17067</v>
      </c>
      <c r="N45" s="63" t="s">
        <v>17167</v>
      </c>
      <c r="O45" s="64">
        <v>1387999.95</v>
      </c>
      <c r="P45" s="64">
        <f t="shared" si="2"/>
        <v>255.50400375524632</v>
      </c>
      <c r="Q45" s="64">
        <v>1948.4070539724617</v>
      </c>
    </row>
    <row r="46" spans="1:17" ht="35.25" x14ac:dyDescent="0.5">
      <c r="B46" s="59" t="s">
        <v>266</v>
      </c>
      <c r="C46" s="67"/>
      <c r="D46" s="60" t="s">
        <v>17321</v>
      </c>
      <c r="E46" s="60" t="s">
        <v>17321</v>
      </c>
      <c r="F46" s="61" t="s">
        <v>17321</v>
      </c>
      <c r="G46" s="60" t="s">
        <v>17321</v>
      </c>
      <c r="H46" s="60" t="s">
        <v>17321</v>
      </c>
      <c r="I46" s="68">
        <f>I47</f>
        <v>3094.98</v>
      </c>
      <c r="J46" s="68">
        <f t="shared" ref="J46:L46" si="11">J47</f>
        <v>2793.4</v>
      </c>
      <c r="K46" s="68">
        <f t="shared" si="11"/>
        <v>2250.5</v>
      </c>
      <c r="L46" s="69">
        <f t="shared" si="11"/>
        <v>157</v>
      </c>
      <c r="M46" s="60" t="s">
        <v>17029</v>
      </c>
      <c r="N46" s="63" t="s">
        <v>17029</v>
      </c>
      <c r="O46" s="64">
        <v>159122.38</v>
      </c>
      <c r="P46" s="64">
        <f t="shared" si="2"/>
        <v>51.413055980975649</v>
      </c>
      <c r="Q46" s="64">
        <f>Q47</f>
        <v>3259.66</v>
      </c>
    </row>
    <row r="47" spans="1:17" ht="35.25" x14ac:dyDescent="0.5">
      <c r="A47">
        <v>1</v>
      </c>
      <c r="B47" s="66">
        <f>SUBTOTAL(103,$A$1:A47)</f>
        <v>25</v>
      </c>
      <c r="C47" s="67" t="s">
        <v>15411</v>
      </c>
      <c r="D47" s="60" t="s">
        <v>928</v>
      </c>
      <c r="E47" s="60"/>
      <c r="F47" s="61" t="s">
        <v>17328</v>
      </c>
      <c r="G47" s="60">
        <v>5</v>
      </c>
      <c r="H47" s="60">
        <v>4</v>
      </c>
      <c r="I47" s="68">
        <v>3094.98</v>
      </c>
      <c r="J47" s="68">
        <v>2793.4</v>
      </c>
      <c r="K47" s="68">
        <v>2250.5</v>
      </c>
      <c r="L47" s="69">
        <v>157</v>
      </c>
      <c r="M47" s="60" t="s">
        <v>17067</v>
      </c>
      <c r="N47" s="63" t="s">
        <v>17376</v>
      </c>
      <c r="O47" s="64">
        <v>159122.38</v>
      </c>
      <c r="P47" s="64">
        <f t="shared" si="2"/>
        <v>51.413055980975649</v>
      </c>
      <c r="Q47" s="64">
        <v>3259.66</v>
      </c>
    </row>
    <row r="48" spans="1:17" ht="35.25" x14ac:dyDescent="0.5">
      <c r="B48" s="59" t="s">
        <v>343</v>
      </c>
      <c r="C48" s="67"/>
      <c r="D48" s="60" t="s">
        <v>17321</v>
      </c>
      <c r="E48" s="60" t="s">
        <v>17321</v>
      </c>
      <c r="F48" s="61" t="s">
        <v>17321</v>
      </c>
      <c r="G48" s="60" t="s">
        <v>17321</v>
      </c>
      <c r="H48" s="60" t="s">
        <v>17321</v>
      </c>
      <c r="I48" s="68">
        <f>I49</f>
        <v>3117</v>
      </c>
      <c r="J48" s="68">
        <f t="shared" ref="J48:L48" si="12">J49</f>
        <v>2092.1999999999998</v>
      </c>
      <c r="K48" s="68">
        <f t="shared" si="12"/>
        <v>2092.1999999999998</v>
      </c>
      <c r="L48" s="69">
        <f t="shared" si="12"/>
        <v>121</v>
      </c>
      <c r="M48" s="60" t="s">
        <v>17029</v>
      </c>
      <c r="N48" s="63" t="s">
        <v>17029</v>
      </c>
      <c r="O48" s="64">
        <v>206556.61000000002</v>
      </c>
      <c r="P48" s="64">
        <f t="shared" si="2"/>
        <v>66.267760667308309</v>
      </c>
      <c r="Q48" s="64">
        <f>Q49</f>
        <v>3824.24</v>
      </c>
    </row>
    <row r="49" spans="1:17" ht="35.25" x14ac:dyDescent="0.5">
      <c r="A49">
        <v>1</v>
      </c>
      <c r="B49" s="66">
        <f>SUBTOTAL(103,$A$1:A49)</f>
        <v>26</v>
      </c>
      <c r="C49" s="67" t="s">
        <v>12995</v>
      </c>
      <c r="D49" s="60">
        <v>1972</v>
      </c>
      <c r="E49" s="60"/>
      <c r="F49" s="61" t="s">
        <v>17332</v>
      </c>
      <c r="G49" s="60">
        <v>5</v>
      </c>
      <c r="H49" s="60">
        <v>4</v>
      </c>
      <c r="I49" s="68">
        <v>3117</v>
      </c>
      <c r="J49" s="68">
        <v>2092.1999999999998</v>
      </c>
      <c r="K49" s="68">
        <v>2092.1999999999998</v>
      </c>
      <c r="L49" s="69">
        <v>121</v>
      </c>
      <c r="M49" s="60" t="s">
        <v>17109</v>
      </c>
      <c r="N49" s="63" t="s">
        <v>17403</v>
      </c>
      <c r="O49" s="64">
        <v>206556.61000000002</v>
      </c>
      <c r="P49" s="64">
        <f t="shared" si="2"/>
        <v>66.267760667308309</v>
      </c>
      <c r="Q49" s="64">
        <v>3824.24</v>
      </c>
    </row>
    <row r="50" spans="1:17" ht="35.25" x14ac:dyDescent="0.5">
      <c r="B50" s="59" t="s">
        <v>199</v>
      </c>
      <c r="C50" s="67"/>
      <c r="D50" s="60" t="s">
        <v>17321</v>
      </c>
      <c r="E50" s="60" t="s">
        <v>17321</v>
      </c>
      <c r="F50" s="61" t="s">
        <v>17321</v>
      </c>
      <c r="G50" s="60" t="s">
        <v>17321</v>
      </c>
      <c r="H50" s="60" t="s">
        <v>17321</v>
      </c>
      <c r="I50" s="68">
        <f>I51+I52</f>
        <v>7955</v>
      </c>
      <c r="J50" s="68">
        <f t="shared" ref="J50:L50" si="13">J51+J52</f>
        <v>7250.2</v>
      </c>
      <c r="K50" s="68">
        <f t="shared" si="13"/>
        <v>7250.2</v>
      </c>
      <c r="L50" s="69">
        <f t="shared" si="13"/>
        <v>382</v>
      </c>
      <c r="M50" s="60" t="s">
        <v>17029</v>
      </c>
      <c r="N50" s="63" t="s">
        <v>17029</v>
      </c>
      <c r="O50" s="64">
        <f>O51+O52</f>
        <v>251494.2</v>
      </c>
      <c r="P50" s="64">
        <f t="shared" ref="P50:P52" si="14">O50/I50</f>
        <v>31.614607165304839</v>
      </c>
      <c r="Q50" s="64">
        <f>MAX(Q51:Q52)</f>
        <v>3000.01</v>
      </c>
    </row>
    <row r="51" spans="1:17" ht="35.25" x14ac:dyDescent="0.5">
      <c r="A51">
        <v>1</v>
      </c>
      <c r="B51" s="66">
        <f>SUBTOTAL(103,$A$1:A51)</f>
        <v>27</v>
      </c>
      <c r="C51" s="67" t="s">
        <v>13838</v>
      </c>
      <c r="D51" s="60">
        <v>1969</v>
      </c>
      <c r="E51" s="60"/>
      <c r="F51" s="61" t="s">
        <v>17328</v>
      </c>
      <c r="G51" s="60">
        <v>5</v>
      </c>
      <c r="H51" s="60">
        <v>4</v>
      </c>
      <c r="I51" s="68">
        <v>3593.4</v>
      </c>
      <c r="J51" s="68">
        <v>3316.5</v>
      </c>
      <c r="K51" s="68">
        <v>3316.5</v>
      </c>
      <c r="L51" s="69">
        <v>148</v>
      </c>
      <c r="M51" s="60" t="s">
        <v>17067</v>
      </c>
      <c r="N51" s="63" t="s">
        <v>17443</v>
      </c>
      <c r="O51" s="64">
        <v>165579.5</v>
      </c>
      <c r="P51" s="64">
        <f t="shared" si="14"/>
        <v>46.078783324984691</v>
      </c>
      <c r="Q51" s="64">
        <v>3000.01</v>
      </c>
    </row>
    <row r="52" spans="1:17" ht="35.25" x14ac:dyDescent="0.5">
      <c r="A52">
        <v>1</v>
      </c>
      <c r="B52" s="66">
        <f>SUBTOTAL(103,$A$1:A52)</f>
        <v>28</v>
      </c>
      <c r="C52" s="67" t="s">
        <v>14107</v>
      </c>
      <c r="D52" s="60">
        <v>1987</v>
      </c>
      <c r="E52" s="60"/>
      <c r="F52" s="61" t="s">
        <v>17056</v>
      </c>
      <c r="G52" s="60">
        <v>5</v>
      </c>
      <c r="H52" s="60">
        <v>6</v>
      </c>
      <c r="I52" s="68">
        <v>4361.6000000000004</v>
      </c>
      <c r="J52" s="68">
        <v>3933.7</v>
      </c>
      <c r="K52" s="68">
        <v>3933.7</v>
      </c>
      <c r="L52" s="69">
        <v>234</v>
      </c>
      <c r="M52" s="60" t="s">
        <v>17067</v>
      </c>
      <c r="N52" s="63" t="s">
        <v>17452</v>
      </c>
      <c r="O52" s="64">
        <v>85914.7</v>
      </c>
      <c r="P52" s="64">
        <f t="shared" si="14"/>
        <v>19.697977806309609</v>
      </c>
      <c r="Q52" s="64">
        <v>2777.78</v>
      </c>
    </row>
  </sheetData>
  <mergeCells count="22">
    <mergeCell ref="B9:Q9"/>
    <mergeCell ref="J4:K4"/>
    <mergeCell ref="L4:L6"/>
    <mergeCell ref="M4:M7"/>
    <mergeCell ref="N4:N7"/>
    <mergeCell ref="O4:O6"/>
    <mergeCell ref="P4:P6"/>
    <mergeCell ref="Q4:Q6"/>
    <mergeCell ref="D5:D7"/>
    <mergeCell ref="E5:E7"/>
    <mergeCell ref="J5:J6"/>
    <mergeCell ref="K5:K6"/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</mergeCells>
  <pageMargins left="0.25" right="0.25" top="0.75" bottom="0.75" header="0.3" footer="0.3"/>
  <pageSetup paperSize="8" scale="2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0BBAF-95E1-4063-AFB9-72D3D0976108}">
  <sheetPr>
    <pageSetUpPr fitToPage="1"/>
  </sheetPr>
  <dimension ref="A1:F24"/>
  <sheetViews>
    <sheetView topLeftCell="A4" zoomScale="60" zoomScaleNormal="60" workbookViewId="0">
      <selection sqref="A1:F24"/>
    </sheetView>
  </sheetViews>
  <sheetFormatPr defaultRowHeight="15" x14ac:dyDescent="0.25"/>
  <cols>
    <col min="1" max="1" width="12" customWidth="1"/>
    <col min="2" max="2" width="60.5703125" customWidth="1"/>
    <col min="3" max="3" width="22.140625" customWidth="1"/>
    <col min="4" max="4" width="40.85546875" customWidth="1"/>
    <col min="5" max="5" width="20.5703125" customWidth="1"/>
    <col min="6" max="6" width="25.28515625" customWidth="1"/>
  </cols>
  <sheetData>
    <row r="1" spans="1:6" ht="23.25" x14ac:dyDescent="0.35">
      <c r="C1" s="17"/>
      <c r="D1" s="364" t="s">
        <v>17415</v>
      </c>
      <c r="E1" s="364"/>
      <c r="F1" s="364"/>
    </row>
    <row r="2" spans="1:6" ht="49.5" customHeight="1" x14ac:dyDescent="0.25">
      <c r="C2" s="365" t="s">
        <v>17407</v>
      </c>
      <c r="D2" s="365"/>
      <c r="E2" s="365"/>
      <c r="F2" s="365"/>
    </row>
    <row r="3" spans="1:6" ht="127.5" customHeight="1" x14ac:dyDescent="0.25">
      <c r="A3" s="366" t="s">
        <v>17416</v>
      </c>
      <c r="B3" s="366"/>
      <c r="C3" s="366"/>
      <c r="D3" s="366"/>
      <c r="E3" s="366"/>
      <c r="F3" s="366"/>
    </row>
    <row r="4" spans="1:6" ht="103.5" customHeight="1" x14ac:dyDescent="0.25">
      <c r="A4" s="367" t="s">
        <v>0</v>
      </c>
      <c r="B4" s="367" t="s">
        <v>17225</v>
      </c>
      <c r="C4" s="369" t="s">
        <v>17226</v>
      </c>
      <c r="D4" s="369" t="s">
        <v>17433</v>
      </c>
      <c r="E4" s="369" t="s">
        <v>17228</v>
      </c>
      <c r="F4" s="369" t="s">
        <v>17229</v>
      </c>
    </row>
    <row r="5" spans="1:6" x14ac:dyDescent="0.25">
      <c r="A5" s="368"/>
      <c r="B5" s="368"/>
      <c r="C5" s="370"/>
      <c r="D5" s="369"/>
      <c r="E5" s="369"/>
      <c r="F5" s="369"/>
    </row>
    <row r="6" spans="1:6" ht="23.25" x14ac:dyDescent="0.25">
      <c r="A6" s="368"/>
      <c r="B6" s="368"/>
      <c r="C6" s="18" t="s">
        <v>17230</v>
      </c>
      <c r="D6" s="18" t="s">
        <v>17049</v>
      </c>
      <c r="E6" s="18" t="s">
        <v>32</v>
      </c>
      <c r="F6" s="18" t="s">
        <v>31</v>
      </c>
    </row>
    <row r="7" spans="1:6" ht="23.25" x14ac:dyDescent="0.35">
      <c r="A7" s="19">
        <v>1</v>
      </c>
      <c r="B7" s="19">
        <v>2</v>
      </c>
      <c r="C7" s="19">
        <v>3</v>
      </c>
      <c r="D7" s="19">
        <v>4</v>
      </c>
      <c r="E7" s="20">
        <v>5</v>
      </c>
      <c r="F7" s="20">
        <v>6</v>
      </c>
    </row>
    <row r="8" spans="1:6" ht="54.75" customHeight="1" x14ac:dyDescent="0.25">
      <c r="A8" s="361" t="s">
        <v>17417</v>
      </c>
      <c r="B8" s="362"/>
      <c r="C8" s="362"/>
      <c r="D8" s="362"/>
      <c r="E8" s="362"/>
      <c r="F8" s="363"/>
    </row>
    <row r="9" spans="1:6" ht="23.25" x14ac:dyDescent="0.35">
      <c r="A9" s="19"/>
      <c r="B9" s="21" t="s">
        <v>17404</v>
      </c>
      <c r="C9" s="22">
        <f>C10</f>
        <v>81144.41</v>
      </c>
      <c r="D9" s="25">
        <f t="shared" ref="D9:F9" si="0">D10</f>
        <v>3372</v>
      </c>
      <c r="E9" s="23">
        <f t="shared" si="0"/>
        <v>28</v>
      </c>
      <c r="F9" s="22">
        <f t="shared" si="0"/>
        <v>48823936.570000008</v>
      </c>
    </row>
    <row r="10" spans="1:6" ht="23.25" x14ac:dyDescent="0.35">
      <c r="A10" s="19"/>
      <c r="B10" s="247" t="s">
        <v>17429</v>
      </c>
      <c r="C10" s="248">
        <f>SUM(C11:C24)</f>
        <v>81144.41</v>
      </c>
      <c r="D10" s="25">
        <f t="shared" ref="D10:F10" si="1">SUM(D11:D24)</f>
        <v>3372</v>
      </c>
      <c r="E10" s="23">
        <f t="shared" si="1"/>
        <v>28</v>
      </c>
      <c r="F10" s="248">
        <f t="shared" si="1"/>
        <v>48823936.570000008</v>
      </c>
    </row>
    <row r="11" spans="1:6" ht="23.25" x14ac:dyDescent="0.35">
      <c r="A11" s="19">
        <v>1</v>
      </c>
      <c r="B11" s="21" t="s">
        <v>17237</v>
      </c>
      <c r="C11" s="22">
        <v>17641.600000000002</v>
      </c>
      <c r="D11" s="25">
        <v>795</v>
      </c>
      <c r="E11" s="23">
        <v>3</v>
      </c>
      <c r="F11" s="24">
        <v>4336886.3599999994</v>
      </c>
    </row>
    <row r="12" spans="1:6" ht="23.25" x14ac:dyDescent="0.35">
      <c r="A12" s="19">
        <v>2</v>
      </c>
      <c r="B12" s="21" t="s">
        <v>17238</v>
      </c>
      <c r="C12" s="22">
        <v>4101.7</v>
      </c>
      <c r="D12" s="25">
        <v>111</v>
      </c>
      <c r="E12" s="23">
        <v>1</v>
      </c>
      <c r="F12" s="24">
        <v>418959.01</v>
      </c>
    </row>
    <row r="13" spans="1:6" ht="23.25" x14ac:dyDescent="0.35">
      <c r="A13" s="19">
        <v>3</v>
      </c>
      <c r="B13" s="21" t="s">
        <v>17233</v>
      </c>
      <c r="C13" s="22">
        <v>2151</v>
      </c>
      <c r="D13" s="25">
        <v>94</v>
      </c>
      <c r="E13" s="23">
        <v>2</v>
      </c>
      <c r="F13" s="24">
        <v>4334674.25</v>
      </c>
    </row>
    <row r="14" spans="1:6" ht="23.25" x14ac:dyDescent="0.35">
      <c r="A14" s="19">
        <v>4</v>
      </c>
      <c r="B14" s="21" t="s">
        <v>17235</v>
      </c>
      <c r="C14" s="22">
        <v>17811.190000000002</v>
      </c>
      <c r="D14" s="25">
        <v>591</v>
      </c>
      <c r="E14" s="23">
        <v>10</v>
      </c>
      <c r="F14" s="24">
        <v>28528414.160000004</v>
      </c>
    </row>
    <row r="15" spans="1:6" ht="23.25" x14ac:dyDescent="0.35">
      <c r="A15" s="19">
        <v>5</v>
      </c>
      <c r="B15" s="21" t="s">
        <v>17260</v>
      </c>
      <c r="C15" s="22">
        <v>10086.92</v>
      </c>
      <c r="D15" s="25">
        <v>405</v>
      </c>
      <c r="E15" s="23">
        <v>1</v>
      </c>
      <c r="F15" s="24">
        <v>83534.5</v>
      </c>
    </row>
    <row r="16" spans="1:6" ht="23.25" x14ac:dyDescent="0.35">
      <c r="A16" s="19">
        <v>6</v>
      </c>
      <c r="B16" s="21" t="s">
        <v>17309</v>
      </c>
      <c r="C16" s="22">
        <v>825</v>
      </c>
      <c r="D16" s="25">
        <v>57</v>
      </c>
      <c r="E16" s="23">
        <v>1</v>
      </c>
      <c r="F16" s="24">
        <v>41251.22</v>
      </c>
    </row>
    <row r="17" spans="1:6" ht="23.25" x14ac:dyDescent="0.35">
      <c r="A17" s="19">
        <v>7</v>
      </c>
      <c r="B17" s="21" t="s">
        <v>17275</v>
      </c>
      <c r="C17" s="22">
        <v>677.1</v>
      </c>
      <c r="D17" s="25">
        <v>37</v>
      </c>
      <c r="E17" s="23">
        <v>1</v>
      </c>
      <c r="F17" s="24">
        <v>59641.810000000005</v>
      </c>
    </row>
    <row r="18" spans="1:6" ht="23.25" x14ac:dyDescent="0.35">
      <c r="A18" s="19">
        <v>8</v>
      </c>
      <c r="B18" s="21" t="s">
        <v>17248</v>
      </c>
      <c r="C18" s="22">
        <v>805.6</v>
      </c>
      <c r="D18" s="25">
        <v>44</v>
      </c>
      <c r="E18" s="23">
        <v>1</v>
      </c>
      <c r="F18" s="24">
        <v>329284.43</v>
      </c>
    </row>
    <row r="19" spans="1:6" ht="23.25" x14ac:dyDescent="0.35">
      <c r="A19" s="19">
        <v>9</v>
      </c>
      <c r="B19" s="21" t="s">
        <v>17444</v>
      </c>
      <c r="C19" s="22">
        <v>1423.3</v>
      </c>
      <c r="D19" s="25">
        <v>37</v>
      </c>
      <c r="E19" s="23">
        <v>1</v>
      </c>
      <c r="F19" s="24">
        <v>8480607.3900000006</v>
      </c>
    </row>
    <row r="20" spans="1:6" ht="23.25" x14ac:dyDescent="0.35">
      <c r="A20" s="19">
        <v>10</v>
      </c>
      <c r="B20" s="21" t="s">
        <v>17270</v>
      </c>
      <c r="C20" s="22">
        <v>6021.62</v>
      </c>
      <c r="D20" s="25">
        <v>360</v>
      </c>
      <c r="E20" s="23">
        <v>2</v>
      </c>
      <c r="F20" s="24">
        <v>205510.3</v>
      </c>
    </row>
    <row r="21" spans="1:6" ht="23.25" x14ac:dyDescent="0.35">
      <c r="A21" s="19">
        <v>11</v>
      </c>
      <c r="B21" s="21" t="s">
        <v>17289</v>
      </c>
      <c r="C21" s="22">
        <v>5432.4</v>
      </c>
      <c r="D21" s="25">
        <v>181</v>
      </c>
      <c r="E21" s="23">
        <v>1</v>
      </c>
      <c r="F21" s="24">
        <v>1387999.95</v>
      </c>
    </row>
    <row r="22" spans="1:6" ht="23.25" x14ac:dyDescent="0.35">
      <c r="A22" s="19">
        <v>12</v>
      </c>
      <c r="B22" s="21" t="s">
        <v>17271</v>
      </c>
      <c r="C22" s="22">
        <v>3094.98</v>
      </c>
      <c r="D22" s="25">
        <v>157</v>
      </c>
      <c r="E22" s="23">
        <v>1</v>
      </c>
      <c r="F22" s="24">
        <v>159122.38</v>
      </c>
    </row>
    <row r="23" spans="1:6" ht="23.25" x14ac:dyDescent="0.35">
      <c r="A23" s="19">
        <v>13</v>
      </c>
      <c r="B23" s="21" t="s">
        <v>17305</v>
      </c>
      <c r="C23" s="22">
        <v>3117</v>
      </c>
      <c r="D23" s="25">
        <v>121</v>
      </c>
      <c r="E23" s="23">
        <v>1</v>
      </c>
      <c r="F23" s="24">
        <v>206556.61000000002</v>
      </c>
    </row>
    <row r="24" spans="1:6" ht="23.25" x14ac:dyDescent="0.35">
      <c r="A24" s="19">
        <v>14</v>
      </c>
      <c r="B24" s="21" t="s">
        <v>17236</v>
      </c>
      <c r="C24" s="22">
        <v>7955</v>
      </c>
      <c r="D24" s="25">
        <v>382</v>
      </c>
      <c r="E24" s="23">
        <v>2</v>
      </c>
      <c r="F24" s="24">
        <v>251494.2</v>
      </c>
    </row>
  </sheetData>
  <mergeCells count="10">
    <mergeCell ref="A8:F8"/>
    <mergeCell ref="D1:F1"/>
    <mergeCell ref="C2:F2"/>
    <mergeCell ref="A3:F3"/>
    <mergeCell ref="A4:A6"/>
    <mergeCell ref="B4:B6"/>
    <mergeCell ref="C4:C5"/>
    <mergeCell ref="D4:D5"/>
    <mergeCell ref="E4:E5"/>
    <mergeCell ref="F4:F5"/>
  </mergeCells>
  <pageMargins left="0.25" right="0.25" top="0.75" bottom="0.75" header="0.3" footer="0.3"/>
  <pageSetup paperSize="9" scale="54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D5B8B-434D-4812-9573-70B25FE08172}">
  <sheetPr>
    <pageSetUpPr fitToPage="1"/>
  </sheetPr>
  <dimension ref="A1:AB19"/>
  <sheetViews>
    <sheetView topLeftCell="B7" zoomScale="40" zoomScaleNormal="40" workbookViewId="0">
      <selection activeCell="H8" sqref="H8"/>
    </sheetView>
  </sheetViews>
  <sheetFormatPr defaultRowHeight="15" x14ac:dyDescent="0.25"/>
  <cols>
    <col min="1" max="1" width="9.140625" hidden="1" customWidth="1"/>
    <col min="2" max="2" width="12.85546875" customWidth="1"/>
    <col min="3" max="3" width="150.42578125" customWidth="1"/>
    <col min="4" max="4" width="43.28515625" customWidth="1"/>
    <col min="5" max="6" width="35.42578125" customWidth="1"/>
    <col min="7" max="7" width="30.42578125" customWidth="1"/>
    <col min="8" max="8" width="29" customWidth="1"/>
    <col min="9" max="9" width="24.7109375" customWidth="1"/>
    <col min="10" max="10" width="26.85546875" customWidth="1"/>
    <col min="11" max="11" width="16.42578125" customWidth="1"/>
    <col min="12" max="16" width="35.42578125" customWidth="1"/>
    <col min="17" max="17" width="25.7109375" customWidth="1"/>
    <col min="18" max="18" width="28.5703125" customWidth="1"/>
    <col min="19" max="19" width="50" customWidth="1"/>
    <col min="20" max="20" width="39.28515625" customWidth="1"/>
    <col min="21" max="21" width="24.5703125" customWidth="1"/>
    <col min="22" max="22" width="35" customWidth="1"/>
    <col min="23" max="23" width="68.42578125" customWidth="1"/>
    <col min="24" max="24" width="37.28515625" customWidth="1"/>
    <col min="25" max="25" width="25.42578125" customWidth="1"/>
    <col min="26" max="26" width="36.5703125" customWidth="1"/>
    <col min="27" max="27" width="31.42578125" customWidth="1"/>
    <col min="28" max="28" width="25.7109375" customWidth="1"/>
  </cols>
  <sheetData>
    <row r="1" spans="1:28" ht="156.75" customHeight="1" x14ac:dyDescent="0.25">
      <c r="A1" s="373" t="s">
        <v>17448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</row>
    <row r="2" spans="1:28" ht="33" x14ac:dyDescent="0.4">
      <c r="A2" s="229"/>
      <c r="B2" s="374" t="s">
        <v>0</v>
      </c>
      <c r="C2" s="375" t="s">
        <v>1</v>
      </c>
      <c r="D2" s="378" t="s">
        <v>2</v>
      </c>
      <c r="E2" s="374" t="s">
        <v>3</v>
      </c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81" t="s">
        <v>4</v>
      </c>
      <c r="R2" s="382"/>
      <c r="S2" s="382"/>
      <c r="T2" s="382"/>
      <c r="U2" s="382"/>
      <c r="V2" s="382"/>
      <c r="W2" s="382"/>
      <c r="X2" s="382"/>
      <c r="Y2" s="382"/>
      <c r="Z2" s="382"/>
      <c r="AA2" s="383"/>
      <c r="AB2" s="384" t="s">
        <v>17445</v>
      </c>
    </row>
    <row r="3" spans="1:28" ht="33" x14ac:dyDescent="0.4">
      <c r="A3" s="229"/>
      <c r="B3" s="374"/>
      <c r="C3" s="376"/>
      <c r="D3" s="379"/>
      <c r="E3" s="374" t="s">
        <v>8</v>
      </c>
      <c r="F3" s="374"/>
      <c r="G3" s="374"/>
      <c r="H3" s="374"/>
      <c r="I3" s="374"/>
      <c r="J3" s="374"/>
      <c r="K3" s="385" t="s">
        <v>9</v>
      </c>
      <c r="L3" s="385"/>
      <c r="M3" s="372" t="s">
        <v>10</v>
      </c>
      <c r="N3" s="372" t="s">
        <v>11</v>
      </c>
      <c r="O3" s="372" t="s">
        <v>12</v>
      </c>
      <c r="P3" s="372" t="s">
        <v>13</v>
      </c>
      <c r="Q3" s="371" t="s">
        <v>17446</v>
      </c>
      <c r="R3" s="371" t="s">
        <v>15</v>
      </c>
      <c r="S3" s="371" t="s">
        <v>17447</v>
      </c>
      <c r="T3" s="371" t="s">
        <v>17</v>
      </c>
      <c r="U3" s="371" t="s">
        <v>18</v>
      </c>
      <c r="V3" s="371" t="s">
        <v>19</v>
      </c>
      <c r="W3" s="371" t="s">
        <v>20</v>
      </c>
      <c r="X3" s="371" t="s">
        <v>21</v>
      </c>
      <c r="Y3" s="371" t="s">
        <v>22</v>
      </c>
      <c r="Z3" s="371" t="s">
        <v>23</v>
      </c>
      <c r="AA3" s="371" t="s">
        <v>17394</v>
      </c>
      <c r="AB3" s="384"/>
    </row>
    <row r="4" spans="1:28" ht="408.75" customHeight="1" x14ac:dyDescent="0.4">
      <c r="A4" s="229"/>
      <c r="B4" s="374"/>
      <c r="C4" s="376"/>
      <c r="D4" s="380"/>
      <c r="E4" s="231" t="s">
        <v>25</v>
      </c>
      <c r="F4" s="231" t="s">
        <v>26</v>
      </c>
      <c r="G4" s="231" t="s">
        <v>27</v>
      </c>
      <c r="H4" s="231" t="s">
        <v>28</v>
      </c>
      <c r="I4" s="231" t="s">
        <v>29</v>
      </c>
      <c r="J4" s="231" t="s">
        <v>30</v>
      </c>
      <c r="K4" s="385"/>
      <c r="L4" s="385"/>
      <c r="M4" s="372"/>
      <c r="N4" s="372"/>
      <c r="O4" s="372"/>
      <c r="P4" s="372"/>
      <c r="Q4" s="371"/>
      <c r="R4" s="371"/>
      <c r="S4" s="371"/>
      <c r="T4" s="371"/>
      <c r="U4" s="371"/>
      <c r="V4" s="371"/>
      <c r="W4" s="371"/>
      <c r="X4" s="371"/>
      <c r="Y4" s="371"/>
      <c r="Z4" s="371"/>
      <c r="AA4" s="371"/>
      <c r="AB4" s="384"/>
    </row>
    <row r="5" spans="1:28" ht="33" x14ac:dyDescent="0.25">
      <c r="A5" s="232"/>
      <c r="B5" s="374"/>
      <c r="C5" s="377"/>
      <c r="D5" s="233" t="s">
        <v>31</v>
      </c>
      <c r="E5" s="230" t="s">
        <v>31</v>
      </c>
      <c r="F5" s="230" t="s">
        <v>31</v>
      </c>
      <c r="G5" s="230" t="s">
        <v>31</v>
      </c>
      <c r="H5" s="230" t="s">
        <v>31</v>
      </c>
      <c r="I5" s="230" t="s">
        <v>31</v>
      </c>
      <c r="J5" s="230" t="s">
        <v>31</v>
      </c>
      <c r="K5" s="234" t="s">
        <v>32</v>
      </c>
      <c r="L5" s="230" t="s">
        <v>31</v>
      </c>
      <c r="M5" s="230" t="s">
        <v>31</v>
      </c>
      <c r="N5" s="230" t="s">
        <v>31</v>
      </c>
      <c r="O5" s="230" t="s">
        <v>31</v>
      </c>
      <c r="P5" s="230" t="s">
        <v>31</v>
      </c>
      <c r="Q5" s="230" t="s">
        <v>31</v>
      </c>
      <c r="R5" s="230" t="s">
        <v>31</v>
      </c>
      <c r="S5" s="230" t="s">
        <v>31</v>
      </c>
      <c r="T5" s="230" t="s">
        <v>31</v>
      </c>
      <c r="U5" s="230" t="s">
        <v>31</v>
      </c>
      <c r="V5" s="230" t="s">
        <v>31</v>
      </c>
      <c r="W5" s="230" t="s">
        <v>31</v>
      </c>
      <c r="X5" s="230" t="s">
        <v>31</v>
      </c>
      <c r="Y5" s="230" t="s">
        <v>31</v>
      </c>
      <c r="Z5" s="230" t="s">
        <v>31</v>
      </c>
      <c r="AA5" s="230" t="s">
        <v>31</v>
      </c>
      <c r="AB5" s="384"/>
    </row>
    <row r="6" spans="1:28" ht="26.25" x14ac:dyDescent="0.4">
      <c r="A6" s="229"/>
      <c r="B6" s="235">
        <v>1</v>
      </c>
      <c r="C6" s="235">
        <v>2</v>
      </c>
      <c r="D6" s="235">
        <v>3</v>
      </c>
      <c r="E6" s="235">
        <v>4</v>
      </c>
      <c r="F6" s="235">
        <v>5</v>
      </c>
      <c r="G6" s="235">
        <v>6</v>
      </c>
      <c r="H6" s="235">
        <v>7</v>
      </c>
      <c r="I6" s="235">
        <v>8</v>
      </c>
      <c r="J6" s="235">
        <v>9</v>
      </c>
      <c r="K6" s="236">
        <v>10</v>
      </c>
      <c r="L6" s="235">
        <v>11</v>
      </c>
      <c r="M6" s="235">
        <v>12</v>
      </c>
      <c r="N6" s="235">
        <v>13</v>
      </c>
      <c r="O6" s="235">
        <v>14</v>
      </c>
      <c r="P6" s="235">
        <v>15</v>
      </c>
      <c r="Q6" s="235">
        <v>16</v>
      </c>
      <c r="R6" s="235">
        <v>17</v>
      </c>
      <c r="S6" s="235">
        <v>18</v>
      </c>
      <c r="T6" s="235">
        <v>19</v>
      </c>
      <c r="U6" s="235">
        <v>20</v>
      </c>
      <c r="V6" s="235">
        <v>21</v>
      </c>
      <c r="W6" s="235">
        <v>22</v>
      </c>
      <c r="X6" s="235">
        <v>23</v>
      </c>
      <c r="Y6" s="235">
        <v>24</v>
      </c>
      <c r="Z6" s="235">
        <v>25</v>
      </c>
      <c r="AA6" s="235">
        <v>26</v>
      </c>
      <c r="AB6" s="235">
        <v>27</v>
      </c>
    </row>
    <row r="7" spans="1:28" ht="35.25" x14ac:dyDescent="0.5">
      <c r="B7" s="237" t="s">
        <v>17449</v>
      </c>
      <c r="C7" s="238"/>
      <c r="D7" s="239">
        <f>D8</f>
        <v>25043839.120000001</v>
      </c>
      <c r="E7" s="239">
        <f t="shared" ref="E7:AA7" si="0">E8</f>
        <v>0</v>
      </c>
      <c r="F7" s="239">
        <f t="shared" si="0"/>
        <v>0</v>
      </c>
      <c r="G7" s="239">
        <f t="shared" si="0"/>
        <v>2955155.92</v>
      </c>
      <c r="H7" s="239">
        <f t="shared" si="0"/>
        <v>0</v>
      </c>
      <c r="I7" s="239">
        <f t="shared" si="0"/>
        <v>0</v>
      </c>
      <c r="J7" s="239">
        <f t="shared" si="0"/>
        <v>0</v>
      </c>
      <c r="K7" s="245">
        <f t="shared" si="0"/>
        <v>7</v>
      </c>
      <c r="L7" s="239">
        <f t="shared" si="0"/>
        <v>18680000</v>
      </c>
      <c r="M7" s="239">
        <f t="shared" si="0"/>
        <v>0</v>
      </c>
      <c r="N7" s="239">
        <f t="shared" si="0"/>
        <v>0</v>
      </c>
      <c r="O7" s="239">
        <f t="shared" si="0"/>
        <v>3408683.2</v>
      </c>
      <c r="P7" s="239">
        <f t="shared" si="0"/>
        <v>0</v>
      </c>
      <c r="Q7" s="239">
        <f t="shared" si="0"/>
        <v>0</v>
      </c>
      <c r="R7" s="239">
        <f t="shared" si="0"/>
        <v>0</v>
      </c>
      <c r="S7" s="239">
        <f t="shared" si="0"/>
        <v>0</v>
      </c>
      <c r="T7" s="239">
        <f t="shared" si="0"/>
        <v>0</v>
      </c>
      <c r="U7" s="239">
        <f t="shared" si="0"/>
        <v>0</v>
      </c>
      <c r="V7" s="239">
        <f t="shared" si="0"/>
        <v>0</v>
      </c>
      <c r="W7" s="239">
        <f t="shared" si="0"/>
        <v>0</v>
      </c>
      <c r="X7" s="239">
        <f t="shared" si="0"/>
        <v>0</v>
      </c>
      <c r="Y7" s="239">
        <f t="shared" si="0"/>
        <v>0</v>
      </c>
      <c r="Z7" s="239">
        <f t="shared" si="0"/>
        <v>0</v>
      </c>
      <c r="AA7" s="239">
        <f t="shared" si="0"/>
        <v>0</v>
      </c>
      <c r="AB7" s="241" t="s">
        <v>17029</v>
      </c>
    </row>
    <row r="8" spans="1:28" ht="35.25" x14ac:dyDescent="0.5">
      <c r="B8" s="242" t="s">
        <v>17450</v>
      </c>
      <c r="C8" s="243"/>
      <c r="D8" s="239">
        <f>D9+D14</f>
        <v>25043839.120000001</v>
      </c>
      <c r="E8" s="239">
        <f t="shared" ref="E8:AA8" si="1">E9+E14</f>
        <v>0</v>
      </c>
      <c r="F8" s="239">
        <f t="shared" si="1"/>
        <v>0</v>
      </c>
      <c r="G8" s="239">
        <f t="shared" si="1"/>
        <v>2955155.92</v>
      </c>
      <c r="H8" s="239">
        <f t="shared" si="1"/>
        <v>0</v>
      </c>
      <c r="I8" s="239">
        <f t="shared" si="1"/>
        <v>0</v>
      </c>
      <c r="J8" s="239">
        <f t="shared" si="1"/>
        <v>0</v>
      </c>
      <c r="K8" s="245">
        <f t="shared" si="1"/>
        <v>7</v>
      </c>
      <c r="L8" s="239">
        <f t="shared" si="1"/>
        <v>18680000</v>
      </c>
      <c r="M8" s="239">
        <f t="shared" si="1"/>
        <v>0</v>
      </c>
      <c r="N8" s="239">
        <f t="shared" si="1"/>
        <v>0</v>
      </c>
      <c r="O8" s="239">
        <f t="shared" si="1"/>
        <v>3408683.2</v>
      </c>
      <c r="P8" s="239">
        <f t="shared" si="1"/>
        <v>0</v>
      </c>
      <c r="Q8" s="239">
        <f t="shared" si="1"/>
        <v>0</v>
      </c>
      <c r="R8" s="239">
        <f t="shared" si="1"/>
        <v>0</v>
      </c>
      <c r="S8" s="239">
        <f t="shared" si="1"/>
        <v>0</v>
      </c>
      <c r="T8" s="239">
        <f t="shared" si="1"/>
        <v>0</v>
      </c>
      <c r="U8" s="239">
        <f t="shared" si="1"/>
        <v>0</v>
      </c>
      <c r="V8" s="239">
        <f t="shared" si="1"/>
        <v>0</v>
      </c>
      <c r="W8" s="239">
        <f t="shared" si="1"/>
        <v>0</v>
      </c>
      <c r="X8" s="239">
        <f t="shared" si="1"/>
        <v>0</v>
      </c>
      <c r="Y8" s="239">
        <f t="shared" si="1"/>
        <v>0</v>
      </c>
      <c r="Z8" s="239">
        <f t="shared" si="1"/>
        <v>0</v>
      </c>
      <c r="AA8" s="239">
        <f t="shared" si="1"/>
        <v>0</v>
      </c>
      <c r="AB8" s="241" t="s">
        <v>17029</v>
      </c>
    </row>
    <row r="9" spans="1:28" ht="35.25" x14ac:dyDescent="0.5">
      <c r="B9" s="242" t="s">
        <v>71</v>
      </c>
      <c r="C9" s="243"/>
      <c r="D9" s="239">
        <f>E9+F9+G9+H9+I9+J9+L9+M9+N9+O9+P9+Q9+R9+S9+T9+U9+V9+W9+X9+Y9+Z9+AA9</f>
        <v>8160032</v>
      </c>
      <c r="E9" s="239">
        <f>SUM(E10:E13)</f>
        <v>0</v>
      </c>
      <c r="F9" s="239">
        <f t="shared" ref="F9:AA9" si="2">SUM(F10:F13)</f>
        <v>0</v>
      </c>
      <c r="G9" s="239">
        <f t="shared" si="2"/>
        <v>2600032</v>
      </c>
      <c r="H9" s="239">
        <f t="shared" si="2"/>
        <v>0</v>
      </c>
      <c r="I9" s="239">
        <f t="shared" si="2"/>
        <v>0</v>
      </c>
      <c r="J9" s="239">
        <f t="shared" si="2"/>
        <v>0</v>
      </c>
      <c r="K9" s="240">
        <f t="shared" si="2"/>
        <v>1</v>
      </c>
      <c r="L9" s="239">
        <f t="shared" si="2"/>
        <v>2700000</v>
      </c>
      <c r="M9" s="239">
        <f t="shared" si="2"/>
        <v>0</v>
      </c>
      <c r="N9" s="239">
        <f t="shared" si="2"/>
        <v>0</v>
      </c>
      <c r="O9" s="239">
        <f t="shared" si="2"/>
        <v>2860000</v>
      </c>
      <c r="P9" s="239">
        <f t="shared" si="2"/>
        <v>0</v>
      </c>
      <c r="Q9" s="239">
        <f t="shared" si="2"/>
        <v>0</v>
      </c>
      <c r="R9" s="239">
        <f t="shared" si="2"/>
        <v>0</v>
      </c>
      <c r="S9" s="239">
        <f t="shared" si="2"/>
        <v>0</v>
      </c>
      <c r="T9" s="239">
        <f t="shared" si="2"/>
        <v>0</v>
      </c>
      <c r="U9" s="239">
        <f t="shared" si="2"/>
        <v>0</v>
      </c>
      <c r="V9" s="239">
        <f t="shared" si="2"/>
        <v>0</v>
      </c>
      <c r="W9" s="239">
        <f t="shared" si="2"/>
        <v>0</v>
      </c>
      <c r="X9" s="239">
        <f t="shared" si="2"/>
        <v>0</v>
      </c>
      <c r="Y9" s="239">
        <f t="shared" si="2"/>
        <v>0</v>
      </c>
      <c r="Z9" s="239">
        <f t="shared" si="2"/>
        <v>0</v>
      </c>
      <c r="AA9" s="239">
        <f t="shared" si="2"/>
        <v>0</v>
      </c>
      <c r="AB9" s="241" t="s">
        <v>17029</v>
      </c>
    </row>
    <row r="10" spans="1:28" ht="35.25" x14ac:dyDescent="0.5">
      <c r="A10">
        <v>1</v>
      </c>
      <c r="B10" s="226">
        <f>SUBTOTAL(103,$A$9:A10)</f>
        <v>1</v>
      </c>
      <c r="C10" s="243" t="s">
        <v>6195</v>
      </c>
      <c r="D10" s="239">
        <f t="shared" ref="D10:D17" si="3">E10+F10+G10+H10+I10+J10+L10+M10+N10+O10+P10+Q10+R10+S10+T10+U10+V10+W10+X10+Y10+Z10+AA10</f>
        <v>2700000</v>
      </c>
      <c r="E10" s="244">
        <v>0</v>
      </c>
      <c r="F10" s="244">
        <v>0</v>
      </c>
      <c r="G10" s="244">
        <v>0</v>
      </c>
      <c r="H10" s="244">
        <v>0</v>
      </c>
      <c r="I10" s="244">
        <v>0</v>
      </c>
      <c r="J10" s="244">
        <v>0</v>
      </c>
      <c r="K10" s="245">
        <v>1</v>
      </c>
      <c r="L10" s="244">
        <v>2700000</v>
      </c>
      <c r="M10" s="244">
        <v>0</v>
      </c>
      <c r="N10" s="244">
        <v>0</v>
      </c>
      <c r="O10" s="244">
        <v>0</v>
      </c>
      <c r="P10" s="244">
        <v>0</v>
      </c>
      <c r="Q10" s="244">
        <v>0</v>
      </c>
      <c r="R10" s="244">
        <v>0</v>
      </c>
      <c r="S10" s="244">
        <v>0</v>
      </c>
      <c r="T10" s="244">
        <v>0</v>
      </c>
      <c r="U10" s="244">
        <v>0</v>
      </c>
      <c r="V10" s="244">
        <v>0</v>
      </c>
      <c r="W10" s="244">
        <v>0</v>
      </c>
      <c r="X10" s="244">
        <v>0</v>
      </c>
      <c r="Y10" s="244">
        <v>0</v>
      </c>
      <c r="Z10" s="244">
        <v>0</v>
      </c>
      <c r="AA10" s="244">
        <v>0</v>
      </c>
      <c r="AB10" s="246">
        <v>2023</v>
      </c>
    </row>
    <row r="11" spans="1:28" ht="35.25" x14ac:dyDescent="0.5">
      <c r="A11">
        <v>1</v>
      </c>
      <c r="B11" s="226">
        <f>SUBTOTAL(103,$A$9:A11)</f>
        <v>2</v>
      </c>
      <c r="C11" s="243" t="s">
        <v>1244</v>
      </c>
      <c r="D11" s="239">
        <v>2860000</v>
      </c>
      <c r="E11" s="244">
        <v>0</v>
      </c>
      <c r="F11" s="244">
        <v>0</v>
      </c>
      <c r="G11" s="244">
        <v>0</v>
      </c>
      <c r="H11" s="244">
        <v>0</v>
      </c>
      <c r="I11" s="244">
        <v>0</v>
      </c>
      <c r="J11" s="244">
        <v>0</v>
      </c>
      <c r="K11" s="245">
        <v>0</v>
      </c>
      <c r="L11" s="244">
        <v>0</v>
      </c>
      <c r="M11" s="244">
        <v>0</v>
      </c>
      <c r="N11" s="244">
        <v>0</v>
      </c>
      <c r="O11" s="244">
        <v>2860000</v>
      </c>
      <c r="P11" s="244">
        <v>0</v>
      </c>
      <c r="Q11" s="244">
        <v>0</v>
      </c>
      <c r="R11" s="244">
        <v>0</v>
      </c>
      <c r="S11" s="244">
        <v>0</v>
      </c>
      <c r="T11" s="244">
        <v>0</v>
      </c>
      <c r="U11" s="244">
        <v>0</v>
      </c>
      <c r="V11" s="244">
        <v>0</v>
      </c>
      <c r="W11" s="244">
        <v>0</v>
      </c>
      <c r="X11" s="244">
        <v>0</v>
      </c>
      <c r="Y11" s="244">
        <v>0</v>
      </c>
      <c r="Z11" s="244">
        <v>0</v>
      </c>
      <c r="AA11" s="244">
        <v>0</v>
      </c>
      <c r="AB11" s="246">
        <v>2023</v>
      </c>
    </row>
    <row r="12" spans="1:28" ht="35.25" x14ac:dyDescent="0.5">
      <c r="A12">
        <v>1</v>
      </c>
      <c r="B12" s="226">
        <f>SUBTOTAL(103,$A$9:A12)</f>
        <v>3</v>
      </c>
      <c r="C12" s="243" t="s">
        <v>6993</v>
      </c>
      <c r="D12" s="239">
        <v>1400032</v>
      </c>
      <c r="E12" s="244">
        <v>0</v>
      </c>
      <c r="F12" s="244">
        <v>0</v>
      </c>
      <c r="G12" s="244">
        <v>1400032</v>
      </c>
      <c r="H12" s="244">
        <v>0</v>
      </c>
      <c r="I12" s="244">
        <v>0</v>
      </c>
      <c r="J12" s="244">
        <v>0</v>
      </c>
      <c r="K12" s="245">
        <v>0</v>
      </c>
      <c r="L12" s="244">
        <v>0</v>
      </c>
      <c r="M12" s="244">
        <v>0</v>
      </c>
      <c r="N12" s="244">
        <v>0</v>
      </c>
      <c r="O12" s="244">
        <v>0</v>
      </c>
      <c r="P12" s="244">
        <v>0</v>
      </c>
      <c r="Q12" s="244">
        <v>0</v>
      </c>
      <c r="R12" s="244">
        <v>0</v>
      </c>
      <c r="S12" s="244">
        <v>0</v>
      </c>
      <c r="T12" s="244">
        <v>0</v>
      </c>
      <c r="U12" s="244">
        <v>0</v>
      </c>
      <c r="V12" s="244">
        <v>0</v>
      </c>
      <c r="W12" s="244">
        <v>0</v>
      </c>
      <c r="X12" s="244">
        <v>0</v>
      </c>
      <c r="Y12" s="244">
        <v>0</v>
      </c>
      <c r="Z12" s="244">
        <v>0</v>
      </c>
      <c r="AA12" s="244">
        <v>0</v>
      </c>
      <c r="AB12" s="246">
        <v>2023</v>
      </c>
    </row>
    <row r="13" spans="1:28" ht="35.25" x14ac:dyDescent="0.5">
      <c r="A13">
        <v>1</v>
      </c>
      <c r="B13" s="226">
        <f>SUBTOTAL(103,$A$9:A13)</f>
        <v>4</v>
      </c>
      <c r="C13" s="243" t="s">
        <v>7793</v>
      </c>
      <c r="D13" s="239">
        <v>1200000</v>
      </c>
      <c r="E13" s="244">
        <v>0</v>
      </c>
      <c r="F13" s="244">
        <v>0</v>
      </c>
      <c r="G13" s="244">
        <v>1200000</v>
      </c>
      <c r="H13" s="244">
        <v>0</v>
      </c>
      <c r="I13" s="244">
        <v>0</v>
      </c>
      <c r="J13" s="244">
        <v>0</v>
      </c>
      <c r="K13" s="245">
        <v>0</v>
      </c>
      <c r="L13" s="244">
        <v>0</v>
      </c>
      <c r="M13" s="244">
        <v>0</v>
      </c>
      <c r="N13" s="244">
        <v>0</v>
      </c>
      <c r="O13" s="244">
        <v>0</v>
      </c>
      <c r="P13" s="244">
        <v>0</v>
      </c>
      <c r="Q13" s="244">
        <v>0</v>
      </c>
      <c r="R13" s="244">
        <v>0</v>
      </c>
      <c r="S13" s="244">
        <v>0</v>
      </c>
      <c r="T13" s="244">
        <v>0</v>
      </c>
      <c r="U13" s="244">
        <v>0</v>
      </c>
      <c r="V13" s="244">
        <v>0</v>
      </c>
      <c r="W13" s="244">
        <v>0</v>
      </c>
      <c r="X13" s="244">
        <v>0</v>
      </c>
      <c r="Y13" s="244">
        <v>0</v>
      </c>
      <c r="Z13" s="244">
        <v>0</v>
      </c>
      <c r="AA13" s="244">
        <v>0</v>
      </c>
      <c r="AB13" s="246">
        <v>2023</v>
      </c>
    </row>
    <row r="14" spans="1:28" ht="35.25" x14ac:dyDescent="0.5">
      <c r="B14" s="243" t="s">
        <v>342</v>
      </c>
      <c r="C14" s="243"/>
      <c r="D14" s="239">
        <f>E14+F14+G14+H14+I14+J14+L14+M14+N14+O14+P14+Q14+R14+S14+T14+U14+V14+W14+X14+Y14+Z14+AA14</f>
        <v>16883807.120000001</v>
      </c>
      <c r="E14" s="239">
        <f>SUM(E15:E19)</f>
        <v>0</v>
      </c>
      <c r="F14" s="239">
        <f t="shared" ref="F14:AA14" si="4">SUM(F15:F19)</f>
        <v>0</v>
      </c>
      <c r="G14" s="239">
        <f t="shared" si="4"/>
        <v>355123.92</v>
      </c>
      <c r="H14" s="239">
        <f t="shared" si="4"/>
        <v>0</v>
      </c>
      <c r="I14" s="239">
        <f t="shared" si="4"/>
        <v>0</v>
      </c>
      <c r="J14" s="239">
        <f t="shared" si="4"/>
        <v>0</v>
      </c>
      <c r="K14" s="240">
        <f t="shared" si="4"/>
        <v>6</v>
      </c>
      <c r="L14" s="239">
        <f t="shared" si="4"/>
        <v>15980000</v>
      </c>
      <c r="M14" s="239">
        <f t="shared" si="4"/>
        <v>0</v>
      </c>
      <c r="N14" s="239">
        <f t="shared" si="4"/>
        <v>0</v>
      </c>
      <c r="O14" s="239">
        <f t="shared" si="4"/>
        <v>548683.19999999995</v>
      </c>
      <c r="P14" s="239">
        <f t="shared" si="4"/>
        <v>0</v>
      </c>
      <c r="Q14" s="239">
        <f t="shared" si="4"/>
        <v>0</v>
      </c>
      <c r="R14" s="239">
        <f t="shared" si="4"/>
        <v>0</v>
      </c>
      <c r="S14" s="239">
        <f t="shared" si="4"/>
        <v>0</v>
      </c>
      <c r="T14" s="239">
        <f t="shared" si="4"/>
        <v>0</v>
      </c>
      <c r="U14" s="239">
        <f t="shared" si="4"/>
        <v>0</v>
      </c>
      <c r="V14" s="239">
        <f t="shared" si="4"/>
        <v>0</v>
      </c>
      <c r="W14" s="239">
        <f t="shared" si="4"/>
        <v>0</v>
      </c>
      <c r="X14" s="239">
        <f t="shared" si="4"/>
        <v>0</v>
      </c>
      <c r="Y14" s="239">
        <f t="shared" si="4"/>
        <v>0</v>
      </c>
      <c r="Z14" s="239">
        <f t="shared" si="4"/>
        <v>0</v>
      </c>
      <c r="AA14" s="239">
        <f t="shared" si="4"/>
        <v>0</v>
      </c>
      <c r="AB14" s="241" t="s">
        <v>17029</v>
      </c>
    </row>
    <row r="15" spans="1:28" ht="35.25" x14ac:dyDescent="0.5">
      <c r="A15">
        <v>1</v>
      </c>
      <c r="B15" s="226">
        <f>SUBTOTAL(103,$A$9:A15)</f>
        <v>5</v>
      </c>
      <c r="C15" s="243" t="s">
        <v>12876</v>
      </c>
      <c r="D15" s="239">
        <f t="shared" si="3"/>
        <v>2880000</v>
      </c>
      <c r="E15" s="244">
        <v>0</v>
      </c>
      <c r="F15" s="244">
        <v>0</v>
      </c>
      <c r="G15" s="244">
        <v>0</v>
      </c>
      <c r="H15" s="244">
        <v>0</v>
      </c>
      <c r="I15" s="244">
        <v>0</v>
      </c>
      <c r="J15" s="244">
        <v>0</v>
      </c>
      <c r="K15" s="245">
        <v>1</v>
      </c>
      <c r="L15" s="244">
        <v>2880000</v>
      </c>
      <c r="M15" s="244">
        <v>0</v>
      </c>
      <c r="N15" s="244">
        <v>0</v>
      </c>
      <c r="O15" s="244">
        <v>0</v>
      </c>
      <c r="P15" s="244">
        <v>0</v>
      </c>
      <c r="Q15" s="244">
        <v>0</v>
      </c>
      <c r="R15" s="244">
        <v>0</v>
      </c>
      <c r="S15" s="244">
        <v>0</v>
      </c>
      <c r="T15" s="244">
        <v>0</v>
      </c>
      <c r="U15" s="244">
        <v>0</v>
      </c>
      <c r="V15" s="244">
        <v>0</v>
      </c>
      <c r="W15" s="244">
        <v>0</v>
      </c>
      <c r="X15" s="244">
        <v>0</v>
      </c>
      <c r="Y15" s="244">
        <v>0</v>
      </c>
      <c r="Z15" s="244">
        <v>0</v>
      </c>
      <c r="AA15" s="244">
        <v>0</v>
      </c>
      <c r="AB15" s="246">
        <v>2023</v>
      </c>
    </row>
    <row r="16" spans="1:28" ht="35.25" x14ac:dyDescent="0.5">
      <c r="A16">
        <v>1</v>
      </c>
      <c r="B16" s="226">
        <f>SUBTOTAL(103,$A$9:A16)</f>
        <v>6</v>
      </c>
      <c r="C16" s="243" t="s">
        <v>17451</v>
      </c>
      <c r="D16" s="239">
        <f t="shared" si="3"/>
        <v>7140000</v>
      </c>
      <c r="E16" s="244">
        <v>0</v>
      </c>
      <c r="F16" s="244">
        <v>0</v>
      </c>
      <c r="G16" s="244">
        <v>0</v>
      </c>
      <c r="H16" s="244">
        <v>0</v>
      </c>
      <c r="I16" s="244">
        <v>0</v>
      </c>
      <c r="J16" s="244">
        <v>0</v>
      </c>
      <c r="K16" s="245">
        <v>3</v>
      </c>
      <c r="L16" s="244">
        <v>7140000</v>
      </c>
      <c r="M16" s="244">
        <v>0</v>
      </c>
      <c r="N16" s="244">
        <v>0</v>
      </c>
      <c r="O16" s="244">
        <v>0</v>
      </c>
      <c r="P16" s="244">
        <v>0</v>
      </c>
      <c r="Q16" s="244">
        <v>0</v>
      </c>
      <c r="R16" s="244">
        <v>0</v>
      </c>
      <c r="S16" s="244">
        <v>0</v>
      </c>
      <c r="T16" s="244">
        <v>0</v>
      </c>
      <c r="U16" s="244">
        <v>0</v>
      </c>
      <c r="V16" s="244">
        <v>0</v>
      </c>
      <c r="W16" s="244">
        <v>0</v>
      </c>
      <c r="X16" s="244">
        <v>0</v>
      </c>
      <c r="Y16" s="244">
        <v>0</v>
      </c>
      <c r="Z16" s="244">
        <v>0</v>
      </c>
      <c r="AA16" s="244">
        <v>0</v>
      </c>
      <c r="AB16" s="246">
        <v>2023</v>
      </c>
    </row>
    <row r="17" spans="1:28" ht="35.25" x14ac:dyDescent="0.5">
      <c r="A17">
        <v>1</v>
      </c>
      <c r="B17" s="226">
        <f>SUBTOTAL(103,$A$9:A17)</f>
        <v>7</v>
      </c>
      <c r="C17" s="243" t="s">
        <v>12903</v>
      </c>
      <c r="D17" s="239">
        <f t="shared" si="3"/>
        <v>3000000</v>
      </c>
      <c r="E17" s="244">
        <v>0</v>
      </c>
      <c r="F17" s="244">
        <v>0</v>
      </c>
      <c r="G17" s="244">
        <v>0</v>
      </c>
      <c r="H17" s="244">
        <v>0</v>
      </c>
      <c r="I17" s="244">
        <v>0</v>
      </c>
      <c r="J17" s="244">
        <v>0</v>
      </c>
      <c r="K17" s="245">
        <v>1</v>
      </c>
      <c r="L17" s="244">
        <v>3000000</v>
      </c>
      <c r="M17" s="244">
        <v>0</v>
      </c>
      <c r="N17" s="244">
        <v>0</v>
      </c>
      <c r="O17" s="244">
        <v>0</v>
      </c>
      <c r="P17" s="244">
        <v>0</v>
      </c>
      <c r="Q17" s="244">
        <v>0</v>
      </c>
      <c r="R17" s="244">
        <v>0</v>
      </c>
      <c r="S17" s="244">
        <v>0</v>
      </c>
      <c r="T17" s="244">
        <v>0</v>
      </c>
      <c r="U17" s="244">
        <v>0</v>
      </c>
      <c r="V17" s="244">
        <v>0</v>
      </c>
      <c r="W17" s="244">
        <v>0</v>
      </c>
      <c r="X17" s="244">
        <v>0</v>
      </c>
      <c r="Y17" s="244">
        <v>0</v>
      </c>
      <c r="Z17" s="244">
        <v>0</v>
      </c>
      <c r="AA17" s="244">
        <v>0</v>
      </c>
      <c r="AB17" s="246">
        <v>2023</v>
      </c>
    </row>
    <row r="18" spans="1:28" ht="35.25" x14ac:dyDescent="0.5">
      <c r="A18">
        <v>1</v>
      </c>
      <c r="B18" s="226">
        <f>SUBTOTAL(103,$A$9:A18)</f>
        <v>8</v>
      </c>
      <c r="C18" s="243" t="s">
        <v>12900</v>
      </c>
      <c r="D18" s="239">
        <f>E18+F18+G18+H18+I18+J18+L18+M18+N18+O18+P18+Q18+R18+S18+T18+U18+V18+W18+X18+Y18+Z18+AA18</f>
        <v>2960000</v>
      </c>
      <c r="E18" s="244">
        <v>0</v>
      </c>
      <c r="F18" s="244">
        <v>0</v>
      </c>
      <c r="G18" s="244">
        <v>0</v>
      </c>
      <c r="H18" s="244">
        <v>0</v>
      </c>
      <c r="I18" s="244">
        <v>0</v>
      </c>
      <c r="J18" s="244">
        <v>0</v>
      </c>
      <c r="K18" s="245">
        <v>1</v>
      </c>
      <c r="L18" s="244">
        <v>2960000</v>
      </c>
      <c r="M18" s="244">
        <v>0</v>
      </c>
      <c r="N18" s="244">
        <v>0</v>
      </c>
      <c r="O18" s="244">
        <v>0</v>
      </c>
      <c r="P18" s="244">
        <v>0</v>
      </c>
      <c r="Q18" s="244">
        <v>0</v>
      </c>
      <c r="R18" s="244">
        <v>0</v>
      </c>
      <c r="S18" s="244">
        <v>0</v>
      </c>
      <c r="T18" s="244">
        <v>0</v>
      </c>
      <c r="U18" s="244">
        <v>0</v>
      </c>
      <c r="V18" s="244">
        <v>0</v>
      </c>
      <c r="W18" s="244">
        <v>0</v>
      </c>
      <c r="X18" s="244">
        <v>0</v>
      </c>
      <c r="Y18" s="244">
        <v>0</v>
      </c>
      <c r="Z18" s="244">
        <v>0</v>
      </c>
      <c r="AA18" s="244">
        <v>0</v>
      </c>
      <c r="AB18" s="246">
        <v>2023</v>
      </c>
    </row>
    <row r="19" spans="1:28" ht="35.25" x14ac:dyDescent="0.5">
      <c r="A19">
        <v>1</v>
      </c>
      <c r="B19" s="226">
        <f>SUBTOTAL(103,$A$9:A19)</f>
        <v>9</v>
      </c>
      <c r="C19" s="243" t="s">
        <v>12659</v>
      </c>
      <c r="D19" s="239">
        <v>903807.11999999988</v>
      </c>
      <c r="E19" s="244">
        <v>0</v>
      </c>
      <c r="F19" s="244">
        <v>0</v>
      </c>
      <c r="G19" s="244">
        <v>355123.92</v>
      </c>
      <c r="H19" s="244">
        <v>0</v>
      </c>
      <c r="I19" s="244">
        <v>0</v>
      </c>
      <c r="J19" s="244">
        <v>0</v>
      </c>
      <c r="K19" s="245">
        <v>0</v>
      </c>
      <c r="L19" s="244">
        <v>0</v>
      </c>
      <c r="M19" s="244">
        <v>0</v>
      </c>
      <c r="N19" s="244">
        <v>0</v>
      </c>
      <c r="O19" s="244">
        <v>548683.19999999995</v>
      </c>
      <c r="P19" s="244">
        <v>0</v>
      </c>
      <c r="Q19" s="244">
        <v>0</v>
      </c>
      <c r="R19" s="244">
        <v>0</v>
      </c>
      <c r="S19" s="244">
        <v>0</v>
      </c>
      <c r="T19" s="244">
        <v>0</v>
      </c>
      <c r="U19" s="244">
        <v>0</v>
      </c>
      <c r="V19" s="244">
        <v>0</v>
      </c>
      <c r="W19" s="244">
        <v>0</v>
      </c>
      <c r="X19" s="244">
        <v>0</v>
      </c>
      <c r="Y19" s="244">
        <v>0</v>
      </c>
      <c r="Z19" s="244">
        <v>0</v>
      </c>
      <c r="AA19" s="244">
        <v>0</v>
      </c>
      <c r="AB19" s="246">
        <v>2023</v>
      </c>
    </row>
  </sheetData>
  <mergeCells count="24">
    <mergeCell ref="S3:S4"/>
    <mergeCell ref="A1:AB1"/>
    <mergeCell ref="B2:B5"/>
    <mergeCell ref="C2:C5"/>
    <mergeCell ref="D2:D4"/>
    <mergeCell ref="E2:P2"/>
    <mergeCell ref="Q2:AA2"/>
    <mergeCell ref="AB2:AB5"/>
    <mergeCell ref="E3:J3"/>
    <mergeCell ref="K3:L4"/>
    <mergeCell ref="M3:M4"/>
    <mergeCell ref="N3:N4"/>
    <mergeCell ref="O3:O4"/>
    <mergeCell ref="P3:P4"/>
    <mergeCell ref="Q3:Q4"/>
    <mergeCell ref="R3:R4"/>
    <mergeCell ref="Z3:Z4"/>
    <mergeCell ref="AA3:AA4"/>
    <mergeCell ref="T3:T4"/>
    <mergeCell ref="U3:U4"/>
    <mergeCell ref="V3:V4"/>
    <mergeCell ref="W3:W4"/>
    <mergeCell ref="X3:X4"/>
    <mergeCell ref="Y3:Y4"/>
  </mergeCells>
  <conditionalFormatting sqref="C9:C13">
    <cfRule type="duplicateValues" dxfId="2" priority="2" stopIfTrue="1"/>
  </conditionalFormatting>
  <conditionalFormatting sqref="C14">
    <cfRule type="expression" dxfId="1" priority="1" stopIfTrue="1">
      <formula>AND(COUNTIF($C$2465:$C$2585, C14)+COUNTIF($C$2443:$C$2445, C14)+COUNTIF($C$1700:$C$2436, C14)&gt;1,NOT(ISBLANK(C14)))</formula>
    </cfRule>
  </conditionalFormatting>
  <conditionalFormatting sqref="C15:C19">
    <cfRule type="duplicateValues" dxfId="0" priority="3" stopIfTrue="1"/>
  </conditionalFormatting>
  <pageMargins left="0.23622047244094491" right="0.23622047244094491" top="0.55118110236220474" bottom="0.55118110236220474" header="0.31496062992125984" footer="0.31496062992125984"/>
  <pageSetup paperSize="8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Реестр_итог</vt:lpstr>
      <vt:lpstr>Перечень_итог</vt:lpstr>
      <vt:lpstr>РО_итог</vt:lpstr>
      <vt:lpstr>Плановые показатели</vt:lpstr>
      <vt:lpstr>Реестр_бонусы</vt:lpstr>
      <vt:lpstr>Перечень_бонусы</vt:lpstr>
      <vt:lpstr>Планируемые_бонусы</vt:lpstr>
      <vt:lpstr>Спецсчета</vt:lpstr>
      <vt:lpstr>Перечень_итог!Область_печати</vt:lpstr>
      <vt:lpstr>Реестр_итог!Область_печати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Татьяна Николаевна Базжина</cp:lastModifiedBy>
  <cp:lastPrinted>2023-06-30T06:35:52Z</cp:lastPrinted>
  <dcterms:created xsi:type="dcterms:W3CDTF">2022-03-03T11:12:59Z</dcterms:created>
  <dcterms:modified xsi:type="dcterms:W3CDTF">2023-06-30T06:35:53Z</dcterms:modified>
</cp:coreProperties>
</file>